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dol4/Box/teaching/433/lectures/lecture_02_energy_use_cmo/"/>
    </mc:Choice>
  </mc:AlternateContent>
  <xr:revisionPtr revIDLastSave="0" documentId="8_{90E71E22-5222-2D42-AA9C-19999387B21D}" xr6:coauthVersionLast="47" xr6:coauthVersionMax="47" xr10:uidLastSave="{00000000-0000-0000-0000-000000000000}"/>
  <bookViews>
    <workbookView xWindow="20" yWindow="480" windowWidth="28800" windowHeight="17540" activeTab="1" xr2:uid="{2E687361-B7E5-4748-8C18-5C28FA5E2457}"/>
  </bookViews>
  <sheets>
    <sheet name="Contents" sheetId="1" r:id="rId1"/>
    <sheet name="Primary Energy Consumption" sheetId="84" r:id="rId2"/>
    <sheet name="Primary Energy - Cons by fuel" sheetId="85" r:id="rId3"/>
    <sheet name="Primary Energy - Cons capita" sheetId="86" r:id="rId4"/>
    <sheet name="Carbon Dioxide Emissions" sheetId="87" r:id="rId5"/>
    <sheet name="Natural Gas Flaring" sheetId="92" r:id="rId6"/>
    <sheet name="CO2 From Flaring" sheetId="13" r:id="rId7"/>
    <sheet name="CO2 Excluding Flaring" sheetId="14" r:id="rId8"/>
    <sheet name="Oil - Proved reserves" sheetId="7" r:id="rId9"/>
    <sheet name="Oil - Proved reserves history" sheetId="6" r:id="rId10"/>
    <sheet name="Oil Production - Barrels" sheetId="8" r:id="rId11"/>
    <sheet name="Oil Production - Tonnes" sheetId="9" r:id="rId12"/>
    <sheet name="Oil Production - Crude Conds" sheetId="10" r:id="rId13"/>
    <sheet name="Oil Production - NGLs" sheetId="15" r:id="rId14"/>
    <sheet name="Total Liquids - Consumption" sheetId="16" r:id="rId15"/>
    <sheet name="Oil Consumption - Barrels" sheetId="17" r:id="rId16"/>
    <sheet name="Oil Consumption - Tonnes" sheetId="18" r:id="rId17"/>
    <sheet name="Oil Consumption - EJ" sheetId="19" r:id="rId18"/>
    <sheet name="Oil - Regional Consumption " sheetId="20" r:id="rId19"/>
    <sheet name="Oil - Spot crude prices" sheetId="21" r:id="rId20"/>
    <sheet name="Oil - Crude prices since 1861" sheetId="22" r:id="rId21"/>
    <sheet name="Oil - Refinery throughput" sheetId="23" r:id="rId22"/>
    <sheet name="Oil - Refining capacity" sheetId="94" r:id="rId23"/>
    <sheet name="Oil - Regional refining margins" sheetId="25" r:id="rId24"/>
    <sheet name="Oil - Trade movements" sheetId="88" r:id="rId25"/>
    <sheet name="Oil - Inter-area movements " sheetId="89" r:id="rId26"/>
    <sheet name="Oil - Trade 2019 - 2020" sheetId="90" r:id="rId27"/>
    <sheet name="Gas - Proved reserves" sheetId="26" r:id="rId28"/>
    <sheet name="Gas - Proved reserves history " sheetId="27" r:id="rId29"/>
    <sheet name="Gas Production - Bcm" sheetId="28" r:id="rId30"/>
    <sheet name="Gas Production - Bcf" sheetId="29" r:id="rId31"/>
    <sheet name="Gas Production - EJ" sheetId="30" r:id="rId32"/>
    <sheet name="Gas Consumption - Bcm" sheetId="31" r:id="rId33"/>
    <sheet name="Gas Consumption - Bcf" sheetId="32" r:id="rId34"/>
    <sheet name="Gas Consumption - EJ" sheetId="33" r:id="rId35"/>
    <sheet name="Gas - Prices " sheetId="34" r:id="rId36"/>
    <sheet name="Gas - Inter-regional trade" sheetId="93" r:id="rId37"/>
    <sheet name="Gas - LNG imports" sheetId="36" r:id="rId38"/>
    <sheet name="Gas - LNG exports" sheetId="37" r:id="rId39"/>
    <sheet name="Gas - Trade movts LNG" sheetId="38" r:id="rId40"/>
    <sheet name="Gas - Trade movts - pipeline" sheetId="39" r:id="rId41"/>
    <sheet name="Coal - Reserves" sheetId="40" r:id="rId42"/>
    <sheet name="Coal Production - Tonnes" sheetId="41" r:id="rId43"/>
    <sheet name="Coal Production - EJ" sheetId="42" r:id="rId44"/>
    <sheet name="Coal Consumption - EJ" sheetId="43" r:id="rId45"/>
    <sheet name="Coal - Prices" sheetId="44" r:id="rId46"/>
    <sheet name="Coal - Trade movements" sheetId="45" r:id="rId47"/>
    <sheet name="Coal - Inter area movts" sheetId="46" r:id="rId48"/>
    <sheet name="Nuclear Generation - TWh" sheetId="58" r:id="rId49"/>
    <sheet name="Nuclear Consumption - EJ" sheetId="59" r:id="rId50"/>
    <sheet name="Hydro Generation - TWh" sheetId="60" r:id="rId51"/>
    <sheet name="Hydro Consumption - EJ" sheetId="61" r:id="rId52"/>
    <sheet name="Renewables Consumption - EJ" sheetId="62" r:id="rId53"/>
    <sheet name="Renewables Power - EJ" sheetId="63" r:id="rId54"/>
    <sheet name="Renewables power - TWh" sheetId="64" r:id="rId55"/>
    <sheet name="Renewables Generation by source" sheetId="65" r:id="rId56"/>
    <sheet name="Solar Generation - TWh" sheetId="66" r:id="rId57"/>
    <sheet name="Solar Consumption - EJ" sheetId="67" r:id="rId58"/>
    <sheet name="Wind Generation - TWh" sheetId="68" r:id="rId59"/>
    <sheet name="Wind Consumption - EJ" sheetId="69" r:id="rId60"/>
    <sheet name="Geo Biomass Other - TWh" sheetId="71" r:id="rId61"/>
    <sheet name="Geo Biomass Other - EJ" sheetId="72" r:id="rId62"/>
    <sheet name="Biofuels Production - Kboed" sheetId="74" r:id="rId63"/>
    <sheet name="Biofuels Production - PJ" sheetId="75" r:id="rId64"/>
    <sheet name="Biofuels Consumption - Kboed" sheetId="82" r:id="rId65"/>
    <sheet name="Biofuels Consumption - PJ" sheetId="83" r:id="rId66"/>
    <sheet name="Electricity Generation " sheetId="76" r:id="rId67"/>
    <sheet name="Elec Gen by fuel" sheetId="77" r:id="rId68"/>
    <sheet name="Elec Gen from Oil" sheetId="78" r:id="rId69"/>
    <sheet name="Elec Gen from Gas" sheetId="79" r:id="rId70"/>
    <sheet name="Elec Gen from Coal" sheetId="80" r:id="rId71"/>
    <sheet name="Elec Gen from Other" sheetId="81" r:id="rId72"/>
    <sheet name="Cobalt Production-Reserves" sheetId="47" r:id="rId73"/>
    <sheet name="Lithium Production-Reserves" sheetId="48" r:id="rId74"/>
    <sheet name="Graphite Production-Reserves" sheetId="49" r:id="rId75"/>
    <sheet name="Rare Earth Production-Reserves" sheetId="50" r:id="rId76"/>
    <sheet name="Cobalt and Lithium - Prices" sheetId="51" r:id="rId77"/>
    <sheet name="Geothermal Capacity" sheetId="52" r:id="rId78"/>
    <sheet name="Solar Capacity" sheetId="53" r:id="rId79"/>
    <sheet name="Wind Capacity" sheetId="54" r:id="rId80"/>
    <sheet name="Approximate conversion factors" sheetId="55" r:id="rId81"/>
    <sheet name="Definitions" sheetId="56" r:id="rId82"/>
    <sheet name="Methodology" sheetId="57" r:id="rId83"/>
  </sheets>
  <externalReferences>
    <externalReference r:id="rId84"/>
    <externalReference r:id="rId85"/>
  </externalReferences>
  <definedNames>
    <definedName name="\I" localSheetId="80">#REF!</definedName>
    <definedName name="\I" localSheetId="45">#REF!</definedName>
    <definedName name="\I" localSheetId="76">#REF!</definedName>
    <definedName name="\I" localSheetId="81">#REF!</definedName>
    <definedName name="\I" localSheetId="35">#REF!</definedName>
    <definedName name="\I" localSheetId="77">#REF!</definedName>
    <definedName name="\I" localSheetId="82">#REF!</definedName>
    <definedName name="\I" localSheetId="78">#REF!</definedName>
    <definedName name="\I" localSheetId="79">#REF!</definedName>
    <definedName name="\I">#REF!</definedName>
    <definedName name="\P" localSheetId="80">#REF!</definedName>
    <definedName name="\P" localSheetId="45">#REF!</definedName>
    <definedName name="\P" localSheetId="76">#REF!</definedName>
    <definedName name="\P" localSheetId="81">#REF!</definedName>
    <definedName name="\P" localSheetId="35">#REF!</definedName>
    <definedName name="\P" localSheetId="77">#REF!</definedName>
    <definedName name="\P" localSheetId="82">#REF!</definedName>
    <definedName name="\P" localSheetId="78">#REF!</definedName>
    <definedName name="\P" localSheetId="79">#REF!</definedName>
    <definedName name="\P">#REF!</definedName>
    <definedName name="aa" localSheetId="80">'[1]Oil Consumption - Barrels'!#REF!</definedName>
    <definedName name="aa" localSheetId="45">'[1]Oil Consumption - Barrels'!#REF!</definedName>
    <definedName name="aa" localSheetId="76">'[1]Oil Consumption - Barrels'!#REF!</definedName>
    <definedName name="aa" localSheetId="81">'[1]Oil Consumption - Barrels'!#REF!</definedName>
    <definedName name="aa" localSheetId="35">'[1]Oil Consumption - Barrels'!#REF!</definedName>
    <definedName name="aa" localSheetId="77">'[2]Oil Consumption - Barrels'!#REF!</definedName>
    <definedName name="aa" localSheetId="82">'[1]Oil Consumption - Barrels'!#REF!</definedName>
    <definedName name="aa" localSheetId="78">'[2]Oil Consumption - Barrels'!#REF!</definedName>
    <definedName name="aa" localSheetId="79">'[2]Oil Consumption - Barrels'!#REF!</definedName>
    <definedName name="aa">'[1]Oil Consumption - Barrels'!#REF!</definedName>
    <definedName name="INIT" localSheetId="80">#REF!</definedName>
    <definedName name="INIT" localSheetId="45">#REF!</definedName>
    <definedName name="INIT" localSheetId="76">#REF!</definedName>
    <definedName name="INIT" localSheetId="81">#REF!</definedName>
    <definedName name="INIT" localSheetId="35">#REF!</definedName>
    <definedName name="INIT" localSheetId="77">#REF!</definedName>
    <definedName name="INIT" localSheetId="82">#REF!</definedName>
    <definedName name="INIT" localSheetId="78">#REF!</definedName>
    <definedName name="INIT" localSheetId="79">#REF!</definedName>
    <definedName name="INIT">#REF!</definedName>
    <definedName name="LEAP" localSheetId="80">#REF!</definedName>
    <definedName name="LEAP" localSheetId="45">#REF!</definedName>
    <definedName name="LEAP" localSheetId="76">#REF!</definedName>
    <definedName name="LEAP" localSheetId="81">#REF!</definedName>
    <definedName name="LEAP" localSheetId="35">#REF!</definedName>
    <definedName name="LEAP" localSheetId="82">#REF!</definedName>
    <definedName name="LEAP">#REF!</definedName>
    <definedName name="NONLEAP" localSheetId="80">#REF!</definedName>
    <definedName name="NONLEAP" localSheetId="45">#REF!</definedName>
    <definedName name="NONLEAP" localSheetId="76">#REF!</definedName>
    <definedName name="NONLEAP" localSheetId="81">#REF!</definedName>
    <definedName name="NONLEAP" localSheetId="35">#REF!</definedName>
    <definedName name="NONLEAP" localSheetId="82">#REF!</definedName>
    <definedName name="NONLEAP">#REF!</definedName>
    <definedName name="Prin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0" i="54" l="1"/>
  <c r="AD70" i="54" s="1"/>
  <c r="W70" i="54"/>
  <c r="AB69" i="54"/>
  <c r="AA69" i="54"/>
  <c r="Z69" i="54"/>
  <c r="Y69" i="54"/>
  <c r="X69" i="54"/>
  <c r="AA68" i="54"/>
  <c r="AD68" i="54" s="1"/>
  <c r="Y68" i="54"/>
  <c r="AD67" i="54"/>
  <c r="AC67" i="54"/>
  <c r="AB67" i="54"/>
  <c r="AC66" i="54"/>
  <c r="AB66" i="54"/>
  <c r="AC65" i="54"/>
  <c r="AB65" i="54"/>
  <c r="AC64" i="54"/>
  <c r="AB64" i="54"/>
  <c r="AD63" i="54"/>
  <c r="AC63" i="54"/>
  <c r="AB63" i="54"/>
  <c r="AC62" i="54"/>
  <c r="AB62" i="54"/>
  <c r="AC61" i="54"/>
  <c r="AB61" i="54"/>
  <c r="AC60" i="54"/>
  <c r="AB60" i="54"/>
  <c r="AD59" i="54"/>
  <c r="AC59" i="54"/>
  <c r="AB59" i="54"/>
  <c r="AC58" i="54"/>
  <c r="AB58" i="54"/>
  <c r="AC56" i="54"/>
  <c r="AB56" i="54"/>
  <c r="AC55" i="54"/>
  <c r="AA55" i="54"/>
  <c r="AD55" i="54" s="1"/>
  <c r="Z55" i="54"/>
  <c r="Y55" i="54"/>
  <c r="X55" i="54"/>
  <c r="W55" i="54"/>
  <c r="V55" i="54"/>
  <c r="AC54" i="54"/>
  <c r="AB54" i="54"/>
  <c r="AC53" i="54"/>
  <c r="AB53" i="54"/>
  <c r="AD52" i="54"/>
  <c r="AC52" i="54"/>
  <c r="AB52" i="54"/>
  <c r="AC51" i="54"/>
  <c r="AB51" i="54"/>
  <c r="AC49" i="54"/>
  <c r="AB49" i="54"/>
  <c r="AC48" i="54"/>
  <c r="AA48" i="54"/>
  <c r="AD48" i="54" s="1"/>
  <c r="Z48" i="54"/>
  <c r="Y48" i="54"/>
  <c r="X48" i="54"/>
  <c r="W48" i="54"/>
  <c r="AC47" i="54"/>
  <c r="AB47" i="54"/>
  <c r="AD46" i="54"/>
  <c r="AC46" i="54"/>
  <c r="AB46" i="54"/>
  <c r="AA44" i="54"/>
  <c r="Y44" i="54"/>
  <c r="Y70" i="54" s="1"/>
  <c r="W44" i="54"/>
  <c r="AD43" i="54"/>
  <c r="AA43" i="54"/>
  <c r="Z43" i="54"/>
  <c r="AC43" i="54" s="1"/>
  <c r="Y43" i="54"/>
  <c r="X43" i="54"/>
  <c r="X44" i="54" s="1"/>
  <c r="W43" i="54"/>
  <c r="V43" i="54"/>
  <c r="V44" i="54" s="1"/>
  <c r="V70" i="54" s="1"/>
  <c r="AC42" i="54"/>
  <c r="AB42" i="54"/>
  <c r="AD40" i="54"/>
  <c r="AA40" i="54"/>
  <c r="Z40" i="54"/>
  <c r="AC40" i="54" s="1"/>
  <c r="Y40" i="54"/>
  <c r="X40" i="54"/>
  <c r="X39" i="54" s="1"/>
  <c r="W40" i="54"/>
  <c r="V40" i="54"/>
  <c r="V39" i="54" s="1"/>
  <c r="AA39" i="54"/>
  <c r="AD39" i="54" s="1"/>
  <c r="Y39" i="54"/>
  <c r="W39" i="54"/>
  <c r="AC38" i="54"/>
  <c r="AB38" i="54"/>
  <c r="AC37" i="54"/>
  <c r="AB37" i="54"/>
  <c r="AD36" i="54"/>
  <c r="AC36" i="54"/>
  <c r="AB36" i="54"/>
  <c r="AC35" i="54"/>
  <c r="AB35" i="54"/>
  <c r="AC34" i="54"/>
  <c r="AB34" i="54"/>
  <c r="AC33" i="54"/>
  <c r="AB33" i="54"/>
  <c r="AD32" i="54"/>
  <c r="AC32" i="54"/>
  <c r="AB32" i="54"/>
  <c r="AC31" i="54"/>
  <c r="AB31" i="54"/>
  <c r="AC30" i="54"/>
  <c r="AB30" i="54"/>
  <c r="AC29" i="54"/>
  <c r="AB29" i="54"/>
  <c r="AD28" i="54"/>
  <c r="AC28" i="54"/>
  <c r="AB28" i="54"/>
  <c r="AC27" i="54"/>
  <c r="AB27" i="54"/>
  <c r="AC26" i="54"/>
  <c r="AB26" i="54"/>
  <c r="AC25" i="54"/>
  <c r="AB25" i="54"/>
  <c r="AD24" i="54"/>
  <c r="AC24" i="54"/>
  <c r="AB24" i="54"/>
  <c r="AC23" i="54"/>
  <c r="AB23" i="54"/>
  <c r="AC22" i="54"/>
  <c r="AB22" i="54"/>
  <c r="AC21" i="54"/>
  <c r="AB21" i="54"/>
  <c r="AD20" i="54"/>
  <c r="AC20" i="54"/>
  <c r="AB20" i="54"/>
  <c r="AC19" i="54"/>
  <c r="AB19" i="54"/>
  <c r="AB17" i="54"/>
  <c r="AA17" i="54"/>
  <c r="Z17" i="54"/>
  <c r="AC17" i="54" s="1"/>
  <c r="Y17" i="54"/>
  <c r="X17" i="54"/>
  <c r="X16" i="54" s="1"/>
  <c r="W17" i="54"/>
  <c r="V17" i="54"/>
  <c r="V16" i="54" s="1"/>
  <c r="AA16" i="54"/>
  <c r="Y16" i="54"/>
  <c r="W16" i="54"/>
  <c r="AD15" i="54"/>
  <c r="AC15" i="54"/>
  <c r="AB15" i="54"/>
  <c r="AC14" i="54"/>
  <c r="AB14" i="54"/>
  <c r="AC13" i="54"/>
  <c r="AB13" i="54"/>
  <c r="AC12" i="54"/>
  <c r="AB12" i="54"/>
  <c r="AD11" i="54"/>
  <c r="AC11" i="54"/>
  <c r="AB11" i="54"/>
  <c r="AC9" i="54"/>
  <c r="AA9" i="54"/>
  <c r="AB9" i="54" s="1"/>
  <c r="Z9" i="54"/>
  <c r="Y9" i="54"/>
  <c r="X9" i="54"/>
  <c r="AC8" i="54"/>
  <c r="AB8" i="54"/>
  <c r="AC7" i="54"/>
  <c r="AB7" i="54"/>
  <c r="AD6" i="54"/>
  <c r="AC6" i="54"/>
  <c r="AB6" i="54"/>
  <c r="AC72" i="53"/>
  <c r="AB72" i="53"/>
  <c r="AA72" i="53"/>
  <c r="N71" i="53"/>
  <c r="M71" i="53"/>
  <c r="J71" i="53"/>
  <c r="I71" i="53"/>
  <c r="F71" i="53"/>
  <c r="E71" i="53"/>
  <c r="D71" i="53"/>
  <c r="C71" i="53"/>
  <c r="B71" i="53"/>
  <c r="N70" i="53"/>
  <c r="M70" i="53"/>
  <c r="J70" i="53"/>
  <c r="I70" i="53"/>
  <c r="F70" i="53"/>
  <c r="E70" i="53"/>
  <c r="D70" i="53"/>
  <c r="C70" i="53"/>
  <c r="B70" i="53"/>
  <c r="AC69" i="53"/>
  <c r="AB69" i="53"/>
  <c r="AA69" i="53"/>
  <c r="AC68" i="53"/>
  <c r="AB68" i="53"/>
  <c r="AA68" i="53"/>
  <c r="AC67" i="53"/>
  <c r="AB67" i="53"/>
  <c r="AA67" i="53"/>
  <c r="AC66" i="53"/>
  <c r="AB66" i="53"/>
  <c r="AA66" i="53"/>
  <c r="AC65" i="53"/>
  <c r="AB65" i="53"/>
  <c r="AA65" i="53"/>
  <c r="AC64" i="53"/>
  <c r="AB64" i="53"/>
  <c r="AA64" i="53"/>
  <c r="AC63" i="53"/>
  <c r="AB63" i="53"/>
  <c r="AA63" i="53"/>
  <c r="AC62" i="53"/>
  <c r="AB62" i="53"/>
  <c r="AA62" i="53"/>
  <c r="AC61" i="53"/>
  <c r="AB61" i="53"/>
  <c r="AA61" i="53"/>
  <c r="AC60" i="53"/>
  <c r="AB60" i="53"/>
  <c r="AA60" i="53"/>
  <c r="AC59" i="53"/>
  <c r="AB59" i="53"/>
  <c r="AA59" i="53"/>
  <c r="AC58" i="53"/>
  <c r="AC57" i="53"/>
  <c r="AB57" i="53"/>
  <c r="AA57" i="53"/>
  <c r="R57" i="53"/>
  <c r="AA56" i="53"/>
  <c r="Z56" i="53"/>
  <c r="AC56" i="53" s="1"/>
  <c r="Y56" i="53"/>
  <c r="X56" i="53"/>
  <c r="W56" i="53"/>
  <c r="V56" i="53"/>
  <c r="U56" i="53"/>
  <c r="T56" i="53"/>
  <c r="S56" i="53"/>
  <c r="R56" i="53"/>
  <c r="Q56" i="53"/>
  <c r="P56" i="53"/>
  <c r="O56" i="53"/>
  <c r="AB56" i="53" s="1"/>
  <c r="N56" i="53"/>
  <c r="M56" i="53"/>
  <c r="L56" i="53"/>
  <c r="K56" i="53"/>
  <c r="J56" i="53"/>
  <c r="I56" i="53"/>
  <c r="H56" i="53"/>
  <c r="G56" i="53"/>
  <c r="F56" i="53"/>
  <c r="AC55" i="53"/>
  <c r="AA55" i="53"/>
  <c r="AC54" i="53"/>
  <c r="AB54" i="53"/>
  <c r="AA54" i="53"/>
  <c r="AC53" i="53"/>
  <c r="AB53" i="53"/>
  <c r="AA53" i="53"/>
  <c r="AC52" i="53"/>
  <c r="AA52" i="53"/>
  <c r="AC51" i="53"/>
  <c r="AC50" i="53"/>
  <c r="AB50" i="53"/>
  <c r="AA50" i="53"/>
  <c r="AC49" i="53"/>
  <c r="Z49" i="53"/>
  <c r="AA49" i="53" s="1"/>
  <c r="Y49" i="53"/>
  <c r="AB49" i="53" s="1"/>
  <c r="X49" i="53"/>
  <c r="W49" i="53"/>
  <c r="V49" i="53"/>
  <c r="U49" i="53"/>
  <c r="T49" i="53"/>
  <c r="S49" i="53"/>
  <c r="R49" i="53"/>
  <c r="Q49" i="53"/>
  <c r="P49" i="53"/>
  <c r="O49" i="53"/>
  <c r="N49" i="53"/>
  <c r="M49" i="53"/>
  <c r="L49" i="53"/>
  <c r="K49" i="53"/>
  <c r="J49" i="53"/>
  <c r="I49" i="53"/>
  <c r="AC48" i="53"/>
  <c r="AB48" i="53"/>
  <c r="AA48" i="53"/>
  <c r="AC47" i="53"/>
  <c r="AA47" i="53"/>
  <c r="AC46" i="53"/>
  <c r="AB46" i="53"/>
  <c r="AA46" i="53"/>
  <c r="AC45" i="53"/>
  <c r="R44" i="53"/>
  <c r="Q44" i="53"/>
  <c r="P44" i="53"/>
  <c r="P71" i="53" s="1"/>
  <c r="P70" i="53" s="1"/>
  <c r="O44" i="53"/>
  <c r="O71" i="53" s="1"/>
  <c r="O70" i="53" s="1"/>
  <c r="N44" i="53"/>
  <c r="M44" i="53"/>
  <c r="L44" i="53"/>
  <c r="L71" i="53" s="1"/>
  <c r="L70" i="53" s="1"/>
  <c r="K44" i="53"/>
  <c r="K71" i="53" s="1"/>
  <c r="K70" i="53" s="1"/>
  <c r="J44" i="53"/>
  <c r="I44" i="53"/>
  <c r="H44" i="53"/>
  <c r="H71" i="53" s="1"/>
  <c r="H70" i="53" s="1"/>
  <c r="G44" i="53"/>
  <c r="G71" i="53" s="1"/>
  <c r="G70" i="53" s="1"/>
  <c r="F44" i="53"/>
  <c r="AB43" i="53"/>
  <c r="AA43" i="53"/>
  <c r="Z43" i="53"/>
  <c r="Z44" i="53" s="1"/>
  <c r="Y43" i="53"/>
  <c r="Y44" i="53" s="1"/>
  <c r="X43" i="53"/>
  <c r="X44" i="53" s="1"/>
  <c r="X71" i="53" s="1"/>
  <c r="X70" i="53" s="1"/>
  <c r="W43" i="53"/>
  <c r="W44" i="53" s="1"/>
  <c r="W71" i="53" s="1"/>
  <c r="W70" i="53" s="1"/>
  <c r="V43" i="53"/>
  <c r="V44" i="53" s="1"/>
  <c r="V71" i="53" s="1"/>
  <c r="V70" i="53" s="1"/>
  <c r="U43" i="53"/>
  <c r="U44" i="53" s="1"/>
  <c r="U71" i="53" s="1"/>
  <c r="U70" i="53" s="1"/>
  <c r="T43" i="53"/>
  <c r="T44" i="53" s="1"/>
  <c r="T71" i="53" s="1"/>
  <c r="T70" i="53" s="1"/>
  <c r="S43" i="53"/>
  <c r="S44" i="53" s="1"/>
  <c r="S71" i="53" s="1"/>
  <c r="S70" i="53" s="1"/>
  <c r="AC42" i="53"/>
  <c r="AA42" i="53"/>
  <c r="AC41" i="53"/>
  <c r="AC40" i="53"/>
  <c r="AB40" i="53"/>
  <c r="AA40" i="53"/>
  <c r="AC39" i="53"/>
  <c r="AB39" i="53"/>
  <c r="Z39" i="53"/>
  <c r="AA39" i="53" s="1"/>
  <c r="Y39" i="53"/>
  <c r="X39" i="53"/>
  <c r="W39" i="53"/>
  <c r="V39" i="53"/>
  <c r="U39" i="53"/>
  <c r="T39" i="53"/>
  <c r="S39" i="53"/>
  <c r="R39" i="53"/>
  <c r="Q39" i="53"/>
  <c r="P39" i="53"/>
  <c r="O39" i="53"/>
  <c r="N39" i="53"/>
  <c r="M39" i="53"/>
  <c r="L39" i="53"/>
  <c r="K39" i="53"/>
  <c r="J39" i="53"/>
  <c r="I39" i="53"/>
  <c r="H39" i="53"/>
  <c r="G39" i="53"/>
  <c r="F39" i="53"/>
  <c r="E39" i="53"/>
  <c r="D39" i="53"/>
  <c r="C39" i="53"/>
  <c r="B39" i="53"/>
  <c r="AC38" i="53"/>
  <c r="AB38" i="53"/>
  <c r="AA38" i="53"/>
  <c r="AC37" i="53"/>
  <c r="AA37" i="53"/>
  <c r="AC36" i="53"/>
  <c r="AB36" i="53"/>
  <c r="AA36" i="53"/>
  <c r="AC35" i="53"/>
  <c r="AB35" i="53"/>
  <c r="AA35" i="53"/>
  <c r="AC34" i="53"/>
  <c r="AB34" i="53"/>
  <c r="AA34" i="53"/>
  <c r="AC33" i="53"/>
  <c r="AB33" i="53"/>
  <c r="AA33" i="53"/>
  <c r="AC32" i="53"/>
  <c r="AA32" i="53"/>
  <c r="AC31" i="53"/>
  <c r="AB31" i="53"/>
  <c r="AA31" i="53"/>
  <c r="AC30" i="53"/>
  <c r="AB30" i="53"/>
  <c r="AA30" i="53"/>
  <c r="AC29" i="53"/>
  <c r="AA29" i="53"/>
  <c r="AC28" i="53"/>
  <c r="AB28" i="53"/>
  <c r="AA28" i="53"/>
  <c r="AC27" i="53"/>
  <c r="AB27" i="53"/>
  <c r="AA27" i="53"/>
  <c r="AC26" i="53"/>
  <c r="AB26" i="53"/>
  <c r="AA26" i="53"/>
  <c r="AC25" i="53"/>
  <c r="AB25" i="53"/>
  <c r="AA25" i="53"/>
  <c r="AC24" i="53"/>
  <c r="AB24" i="53"/>
  <c r="AA24" i="53"/>
  <c r="AC23" i="53"/>
  <c r="AB23" i="53"/>
  <c r="AA23" i="53"/>
  <c r="AC22" i="53"/>
  <c r="AB22" i="53"/>
  <c r="AA22" i="53"/>
  <c r="AC21" i="53"/>
  <c r="AB21" i="53"/>
  <c r="AA21" i="53"/>
  <c r="AC20" i="53"/>
  <c r="AB20" i="53"/>
  <c r="AA20" i="53"/>
  <c r="AC19" i="53"/>
  <c r="AB19" i="53"/>
  <c r="AA19" i="53"/>
  <c r="AC18" i="53"/>
  <c r="AB18" i="53"/>
  <c r="AA18" i="53"/>
  <c r="AC17" i="53"/>
  <c r="AC16" i="53"/>
  <c r="Z16" i="53"/>
  <c r="AA16" i="53" s="1"/>
  <c r="Y16" i="53"/>
  <c r="AB16" i="53" s="1"/>
  <c r="X16" i="53"/>
  <c r="X15" i="53" s="1"/>
  <c r="W16" i="53"/>
  <c r="V16" i="53"/>
  <c r="U16" i="53"/>
  <c r="U15" i="53" s="1"/>
  <c r="T16" i="53"/>
  <c r="T15" i="53" s="1"/>
  <c r="S16" i="53"/>
  <c r="R16" i="53"/>
  <c r="R71" i="53" s="1"/>
  <c r="R70" i="53" s="1"/>
  <c r="Q16" i="53"/>
  <c r="Q15" i="53" s="1"/>
  <c r="Z15" i="53"/>
  <c r="AC15" i="53" s="1"/>
  <c r="W15" i="53"/>
  <c r="V15" i="53"/>
  <c r="S15" i="53"/>
  <c r="R15" i="53"/>
  <c r="AC14" i="53"/>
  <c r="AB14" i="53"/>
  <c r="AA14" i="53"/>
  <c r="AC13" i="53"/>
  <c r="AA13" i="53"/>
  <c r="AC12" i="53"/>
  <c r="AA12" i="53"/>
  <c r="AC11" i="53"/>
  <c r="AA11" i="53"/>
  <c r="AC10" i="53"/>
  <c r="AG9" i="53"/>
  <c r="Z9" i="53"/>
  <c r="AC9" i="53" s="1"/>
  <c r="Y9" i="53"/>
  <c r="AB9" i="53" s="1"/>
  <c r="X9" i="53"/>
  <c r="W9" i="53"/>
  <c r="V9" i="53"/>
  <c r="U9" i="53"/>
  <c r="T9" i="53"/>
  <c r="S9" i="53"/>
  <c r="R9" i="53"/>
  <c r="Q9" i="53"/>
  <c r="AC8" i="53"/>
  <c r="AB8" i="53"/>
  <c r="AA8" i="53"/>
  <c r="AC7" i="53"/>
  <c r="AB7" i="53"/>
  <c r="AA7" i="53"/>
  <c r="AC6" i="53"/>
  <c r="AB6" i="53"/>
  <c r="AA6" i="53"/>
  <c r="AC42" i="52"/>
  <c r="AB42" i="52"/>
  <c r="AA42" i="52"/>
  <c r="Z42" i="52"/>
  <c r="Z43" i="52" s="1"/>
  <c r="AC43" i="52" s="1"/>
  <c r="Y42" i="52"/>
  <c r="Y43" i="52" s="1"/>
  <c r="X42" i="52"/>
  <c r="X43" i="52" s="1"/>
  <c r="W42" i="52"/>
  <c r="V42" i="52"/>
  <c r="V43" i="52" s="1"/>
  <c r="U42" i="52"/>
  <c r="U43" i="52" s="1"/>
  <c r="T42" i="52"/>
  <c r="T43" i="52" s="1"/>
  <c r="S42" i="52"/>
  <c r="R42" i="52"/>
  <c r="R43" i="52" s="1"/>
  <c r="AC41" i="52"/>
  <c r="AB41" i="52"/>
  <c r="AC40" i="52"/>
  <c r="AB40" i="52"/>
  <c r="AC39" i="52"/>
  <c r="AB39" i="52"/>
  <c r="AC38" i="52"/>
  <c r="AB38" i="52"/>
  <c r="AC37" i="52"/>
  <c r="AB37" i="52"/>
  <c r="AC36" i="52"/>
  <c r="AB36" i="52"/>
  <c r="AA34" i="52"/>
  <c r="Z34" i="52"/>
  <c r="AC34" i="52" s="1"/>
  <c r="Y34" i="52"/>
  <c r="X34" i="52"/>
  <c r="W34" i="52"/>
  <c r="W43" i="52" s="1"/>
  <c r="V34" i="52"/>
  <c r="U34" i="52"/>
  <c r="T34" i="52"/>
  <c r="S34" i="52"/>
  <c r="S43" i="52" s="1"/>
  <c r="R34" i="52"/>
  <c r="Q34" i="52"/>
  <c r="AC33" i="52"/>
  <c r="AB33" i="52"/>
  <c r="AC32" i="52"/>
  <c r="AB32" i="52"/>
  <c r="AC30" i="52"/>
  <c r="AA30" i="52"/>
  <c r="AC29" i="52"/>
  <c r="AB29" i="52"/>
  <c r="Z27" i="52"/>
  <c r="AC27" i="52" s="1"/>
  <c r="Y27" i="52"/>
  <c r="X27" i="52"/>
  <c r="W27" i="52"/>
  <c r="V27" i="52"/>
  <c r="U27" i="52"/>
  <c r="T27" i="52"/>
  <c r="S27" i="52"/>
  <c r="R27" i="52"/>
  <c r="Q27" i="52"/>
  <c r="P27" i="52"/>
  <c r="O27" i="52"/>
  <c r="N27" i="52"/>
  <c r="M27" i="52"/>
  <c r="L27" i="52"/>
  <c r="K27" i="52"/>
  <c r="J27" i="52"/>
  <c r="AC26" i="52"/>
  <c r="AA26" i="52"/>
  <c r="AC25" i="52"/>
  <c r="AB25" i="52"/>
  <c r="AC24" i="52"/>
  <c r="AB24" i="52"/>
  <c r="AC23" i="52"/>
  <c r="AB23" i="52"/>
  <c r="AC22" i="52"/>
  <c r="AB22" i="52"/>
  <c r="AC21" i="52"/>
  <c r="AB21" i="52"/>
  <c r="AB20" i="52"/>
  <c r="AB19" i="52"/>
  <c r="AA17" i="52"/>
  <c r="AB17" i="52" s="1"/>
  <c r="Z17" i="52"/>
  <c r="AC17" i="52" s="1"/>
  <c r="Y17" i="52"/>
  <c r="X17" i="52"/>
  <c r="W17" i="52"/>
  <c r="V17" i="52"/>
  <c r="U17" i="52"/>
  <c r="T17" i="52"/>
  <c r="S17" i="52"/>
  <c r="R17" i="52"/>
  <c r="AC16" i="52"/>
  <c r="AB16" i="52"/>
  <c r="AC15" i="52"/>
  <c r="AB15" i="52"/>
  <c r="AB14" i="52"/>
  <c r="AC13" i="52"/>
  <c r="AB13" i="52"/>
  <c r="AC12" i="52"/>
  <c r="AB12" i="52"/>
  <c r="AC11" i="52"/>
  <c r="AB11" i="52"/>
  <c r="AB10" i="52"/>
  <c r="AA8" i="52"/>
  <c r="AB8" i="52" s="1"/>
  <c r="Z8" i="52"/>
  <c r="AC8" i="52" s="1"/>
  <c r="Y8" i="52"/>
  <c r="X8" i="52"/>
  <c r="W8" i="52"/>
  <c r="V8" i="52"/>
  <c r="U8" i="52"/>
  <c r="T8" i="52"/>
  <c r="S8" i="52"/>
  <c r="R8" i="52"/>
  <c r="AC7" i="52"/>
  <c r="AB7" i="52"/>
  <c r="AC6" i="52"/>
  <c r="AB6" i="52"/>
  <c r="X70" i="54" l="1"/>
  <c r="Z70" i="54"/>
  <c r="AC70" i="54" s="1"/>
  <c r="AD9" i="54"/>
  <c r="AD14" i="54"/>
  <c r="Z16" i="54"/>
  <c r="AC16" i="54" s="1"/>
  <c r="AD16" i="54"/>
  <c r="AD19" i="54"/>
  <c r="AD23" i="54"/>
  <c r="AD27" i="54"/>
  <c r="AD31" i="54"/>
  <c r="AD35" i="54"/>
  <c r="Z44" i="54"/>
  <c r="AC44" i="54" s="1"/>
  <c r="AD44" i="54"/>
  <c r="AB48" i="54"/>
  <c r="AD51" i="54"/>
  <c r="AB55" i="54"/>
  <c r="AD58" i="54"/>
  <c r="AD62" i="54"/>
  <c r="AD66" i="54"/>
  <c r="X68" i="54"/>
  <c r="AC69" i="54"/>
  <c r="AD8" i="54"/>
  <c r="AD13" i="54"/>
  <c r="AD17" i="54"/>
  <c r="AD22" i="54"/>
  <c r="AD26" i="54"/>
  <c r="AD30" i="54"/>
  <c r="AD34" i="54"/>
  <c r="AD38" i="54"/>
  <c r="AB40" i="54"/>
  <c r="AB43" i="54"/>
  <c r="AD49" i="54"/>
  <c r="AD54" i="54"/>
  <c r="AD56" i="54"/>
  <c r="AD61" i="54"/>
  <c r="AD65" i="54"/>
  <c r="AD69" i="54"/>
  <c r="AD7" i="54"/>
  <c r="AD12" i="54"/>
  <c r="AD21" i="54"/>
  <c r="AD25" i="54"/>
  <c r="AD29" i="54"/>
  <c r="AD33" i="54"/>
  <c r="AD37" i="54"/>
  <c r="Z39" i="54"/>
  <c r="AC39" i="54" s="1"/>
  <c r="AD42" i="54"/>
  <c r="AD47" i="54"/>
  <c r="AD53" i="54"/>
  <c r="AD60" i="54"/>
  <c r="AD64" i="54"/>
  <c r="Z68" i="54"/>
  <c r="AC68" i="54" s="1"/>
  <c r="AB44" i="53"/>
  <c r="Y71" i="53"/>
  <c r="Z71" i="53"/>
  <c r="AA44" i="53"/>
  <c r="AC44" i="53"/>
  <c r="Q71" i="53"/>
  <c r="Q70" i="53" s="1"/>
  <c r="AA9" i="53"/>
  <c r="AA15" i="53"/>
  <c r="AC43" i="53"/>
  <c r="Y15" i="53"/>
  <c r="AB15" i="53" s="1"/>
  <c r="AA43" i="52"/>
  <c r="AD30" i="52" s="1"/>
  <c r="AA27" i="52"/>
  <c r="AB34" i="52"/>
  <c r="AB26" i="52"/>
  <c r="AB30" i="52"/>
  <c r="AB68" i="54" l="1"/>
  <c r="AB16" i="54"/>
  <c r="AB70" i="54"/>
  <c r="AB39" i="54"/>
  <c r="AB44" i="54"/>
  <c r="AA71" i="53"/>
  <c r="Z70" i="53"/>
  <c r="AC71" i="53"/>
  <c r="AB71" i="53"/>
  <c r="Y70" i="53"/>
  <c r="AB70" i="53" s="1"/>
  <c r="AD34" i="52"/>
  <c r="AD43" i="52"/>
  <c r="AD39" i="52"/>
  <c r="AD29" i="52"/>
  <c r="AD25" i="52"/>
  <c r="AD21" i="52"/>
  <c r="AD16" i="52"/>
  <c r="AD13" i="52"/>
  <c r="AD7" i="52"/>
  <c r="AD23" i="52"/>
  <c r="AD11" i="52"/>
  <c r="AD38" i="52"/>
  <c r="AD20" i="52"/>
  <c r="AD12" i="52"/>
  <c r="AD42" i="52"/>
  <c r="AD40" i="52"/>
  <c r="AD36" i="52"/>
  <c r="AD32" i="52"/>
  <c r="AD22" i="52"/>
  <c r="AD19" i="52"/>
  <c r="AD10" i="52"/>
  <c r="AB43" i="52"/>
  <c r="AD41" i="52"/>
  <c r="AD37" i="52"/>
  <c r="AD33" i="52"/>
  <c r="AD14" i="52"/>
  <c r="AD24" i="52"/>
  <c r="AD17" i="52"/>
  <c r="AD15" i="52"/>
  <c r="AD8" i="52"/>
  <c r="AD6" i="52"/>
  <c r="AB27" i="52"/>
  <c r="AD27" i="52"/>
  <c r="AD26" i="52"/>
  <c r="AC70" i="53" l="1"/>
  <c r="AA70" i="53"/>
</calcChain>
</file>

<file path=xl/sharedStrings.xml><?xml version="1.0" encoding="utf-8"?>
<sst xmlns="http://schemas.openxmlformats.org/spreadsheetml/2006/main" count="20466" uniqueCount="1027">
  <si>
    <t xml:space="preserve"> bp Statistical Review of World Energy, which can be found on the</t>
  </si>
  <si>
    <t xml:space="preserve"> internet at:</t>
  </si>
  <si>
    <t>http://www.bp.com/statisticalreview</t>
  </si>
  <si>
    <t>Please use the contents or the tabs at the bottom to navigate between the tables.</t>
  </si>
  <si>
    <t>Primary Energy: Consumption - Exajoules (from 1965)</t>
  </si>
  <si>
    <t>Primary Energy: Consumption per capita - Gigajoule per capita (from 1965)</t>
  </si>
  <si>
    <t>Carbon Dioxide Emissions (from 1965)</t>
  </si>
  <si>
    <t>Oil: Proved reserves</t>
  </si>
  <si>
    <t>Oil: Proved reserves - Barrels (from 1980)</t>
  </si>
  <si>
    <t>Oil: Production - Barrels (from 1965)</t>
  </si>
  <si>
    <t>Oil: Production - Tonnes (from 1965)</t>
  </si>
  <si>
    <t>Oil: Crude oil and condensate production - Barrels (from 2000)</t>
  </si>
  <si>
    <t>Oil: Natural Gas Liquids production - Barrels (from 2000)</t>
  </si>
  <si>
    <t>Oil: Total liquids consumption - Barrels (from 1965)</t>
  </si>
  <si>
    <t>Oil: Consumption - Barrels (from 1965)</t>
  </si>
  <si>
    <t>Oil: Consumption - Tonnes (from 1965)</t>
  </si>
  <si>
    <t>Oil: Consumption - Exajoules (from 1965)</t>
  </si>
  <si>
    <t>Oil: Regional consumption - by product - Barrels (from 1965)</t>
  </si>
  <si>
    <t xml:space="preserve">Oil: Spot crude prices </t>
  </si>
  <si>
    <t>Oil: Crude prices since 1861</t>
  </si>
  <si>
    <t>Oil: Refinery throughput (from 1980)</t>
  </si>
  <si>
    <t>Oil: Refining capacity (from 1965)</t>
  </si>
  <si>
    <t>Oil: Regional refining margins (from 2000)</t>
  </si>
  <si>
    <t>Oil: Trade movements (from 1980)</t>
  </si>
  <si>
    <t xml:space="preserve">Oil: Inter-area movements </t>
  </si>
  <si>
    <t>Gas: Proved reserves</t>
  </si>
  <si>
    <t>Gas: Proved reserves - Bcm (from 1980)</t>
  </si>
  <si>
    <t>Gas: Production - Bcm (from 1970)</t>
  </si>
  <si>
    <t>Gas: Production - Bcf (from 1970)</t>
  </si>
  <si>
    <t>Gas: Production - Exajoules (from 1970)</t>
  </si>
  <si>
    <t>Gas: Consumption - Bcm (from 1965)</t>
  </si>
  <si>
    <t>Gas: Consumption - Bcf (from 1965)</t>
  </si>
  <si>
    <t>Gas: Consumption - Exajoules (from 1965)</t>
  </si>
  <si>
    <t xml:space="preserve">Gas: Prices </t>
  </si>
  <si>
    <t>Gas: Inter-regional trade</t>
  </si>
  <si>
    <t>Gas: LNG imports</t>
  </si>
  <si>
    <t>Gas: LNG exports</t>
  </si>
  <si>
    <t>Gas: Trade movements LNG</t>
  </si>
  <si>
    <t>Gas: Trade movements pipeline</t>
  </si>
  <si>
    <t>Coal: Reserves</t>
  </si>
  <si>
    <t>Coal: Production - Tonnes (from 1981)</t>
  </si>
  <si>
    <t>Coal: Production - Exajoules (from 1981)</t>
  </si>
  <si>
    <t>Coal: Consumption - Exajoules (from 1965)</t>
  </si>
  <si>
    <t>Coal: Prices</t>
  </si>
  <si>
    <t>Coal: Trade movements</t>
  </si>
  <si>
    <t>Coal: Inter-area movements</t>
  </si>
  <si>
    <t>Nuclear Energy - Generation - TWh (from 1965)</t>
  </si>
  <si>
    <t>Nuclear Energy - Consumption - Exajoules (from 1965)</t>
  </si>
  <si>
    <t>Hydroelectricity - Generation - TWh (from 1965)</t>
  </si>
  <si>
    <t>Hydroelectricity - Consumption - Exajoules (from 1965)</t>
  </si>
  <si>
    <t>Renewables - Consumption - Exajoules (from 1965)</t>
  </si>
  <si>
    <t>Renewables - Renewable Power - Exajoules (from 1965)</t>
  </si>
  <si>
    <t>Renewables - Generation by source - TWh</t>
  </si>
  <si>
    <t>Renewables - Solar generation - TWh (from 1965)</t>
  </si>
  <si>
    <t>Renewables - Solar consumption - Exajoules (from 1965)</t>
  </si>
  <si>
    <t>Renewables - Wind generation - TWh (from 1965)</t>
  </si>
  <si>
    <t>Renewables - Wind consumption - Exajoules (from 1965)</t>
  </si>
  <si>
    <t>Renewables - Geothermal, Biomass and Other generation - TWh  (from 1965)</t>
  </si>
  <si>
    <t>Renewables - Geothermal, Biomass and Other - Exajoules (from 1965)</t>
  </si>
  <si>
    <t>Renewables - Biofuels production - Kboe/d (from 1990)</t>
  </si>
  <si>
    <t>Renewables - Biofuels production - Petajoules (from 1990)</t>
  </si>
  <si>
    <t>Renewables - Biofuels consumption - Kboe/d (from 1990)</t>
  </si>
  <si>
    <t>Renewables - Biofuels consumption - Petajoules (from 1990)</t>
  </si>
  <si>
    <t>Electricity generation - TWh (from 1985)</t>
  </si>
  <si>
    <t>Electricity generation from oil -TWh (from 1985)</t>
  </si>
  <si>
    <t>Electricity generation from gas - TWh (from 1985)</t>
  </si>
  <si>
    <t>Electricity generation from coal - TWh (from 1985)</t>
  </si>
  <si>
    <t>Electricity generation from other - TWh (from 1985)</t>
  </si>
  <si>
    <t>Key materials - Cobalt Production - Reserves (from 1995)</t>
  </si>
  <si>
    <t>Key materials - Lithium Production - Reserves (from 1995)</t>
  </si>
  <si>
    <t>Key materials - Graphite Production - Reserves (from 1995)</t>
  </si>
  <si>
    <t>Key materials - Rare Earth Production - Reserves (from 1995)</t>
  </si>
  <si>
    <t>Key materials - Cobalt and Lithium Prices</t>
  </si>
  <si>
    <t>Renewable Energy - Geothermal (Installed capacity)</t>
  </si>
  <si>
    <t>Renewable Energy - Solar (Installed capacity)</t>
  </si>
  <si>
    <t>Renewable Energy - Wind  (Installed capacity)</t>
  </si>
  <si>
    <t>Approximate conversion factors</t>
  </si>
  <si>
    <t>Definitions</t>
  </si>
  <si>
    <t>Methodology</t>
  </si>
  <si>
    <t>bp Statistical Review of World Energy July 2021</t>
  </si>
  <si>
    <t xml:space="preserve"> This workbook contains information presented in the 2021</t>
  </si>
  <si>
    <t>Note: Growth rates are adjusted for leap years.</t>
  </si>
  <si>
    <t xml:space="preserve"> # Excludes Estonia, Latvia and Lithuania prior to 1985 and Slovenia prior to 1990.</t>
  </si>
  <si>
    <t>USSR includes CIS, Georgia, Ukraine and the Baltic States.</t>
  </si>
  <si>
    <t xml:space="preserve"> n/a not available.</t>
  </si>
  <si>
    <r>
      <rPr>
        <sz val="8"/>
        <rFont val="Wingdings"/>
        <charset val="2"/>
      </rPr>
      <t>w</t>
    </r>
    <r>
      <rPr>
        <sz val="8"/>
        <rFont val="Arial"/>
        <family val="2"/>
      </rPr>
      <t xml:space="preserve"> Less than 0.05%.</t>
    </r>
  </si>
  <si>
    <t xml:space="preserve"> ^ Less than 0.005.</t>
  </si>
  <si>
    <t>Energy from all sources of non-fossil power generation is accounted for on an input-equivalent basis. See the appendix or bp.com/statisticalreview for more details on this methodology.</t>
  </si>
  <si>
    <t xml:space="preserve">* In this review, primary energy comprises commercially-traded fuels, including modern renewables used to generate electricity. </t>
  </si>
  <si>
    <t>Source: statistics are taken from national statistical agencies, international organizations, and other proprietary sources.</t>
  </si>
  <si>
    <t xml:space="preserve">                 European Union #</t>
  </si>
  <si>
    <t xml:space="preserve">                 Non-OECD</t>
  </si>
  <si>
    <t>of which: OECD</t>
  </si>
  <si>
    <t>Total World</t>
  </si>
  <si>
    <t>Total Asia Pacific</t>
  </si>
  <si>
    <t>Other Asia Pacific</t>
  </si>
  <si>
    <t>Vietnam</t>
  </si>
  <si>
    <t>Thailand</t>
  </si>
  <si>
    <t>Taiwan</t>
  </si>
  <si>
    <t>Sri Lanka</t>
  </si>
  <si>
    <t>South Korea</t>
  </si>
  <si>
    <t>Singapore</t>
  </si>
  <si>
    <t>Philippines</t>
  </si>
  <si>
    <t>Pakistan</t>
  </si>
  <si>
    <t>New Zealand</t>
  </si>
  <si>
    <t>Malaysia</t>
  </si>
  <si>
    <t>Japan</t>
  </si>
  <si>
    <t>Indonesia</t>
  </si>
  <si>
    <t>India</t>
  </si>
  <si>
    <t>China Hong Kong SAR</t>
  </si>
  <si>
    <t>China</t>
  </si>
  <si>
    <t>n/a</t>
  </si>
  <si>
    <t>Bangladesh</t>
  </si>
  <si>
    <t>Australia</t>
  </si>
  <si>
    <t>Total Africa</t>
  </si>
  <si>
    <t>Other Southern Africa</t>
  </si>
  <si>
    <t>Other Northern Africa</t>
  </si>
  <si>
    <t>Western Africa</t>
  </si>
  <si>
    <t>Middle Africa</t>
  </si>
  <si>
    <t>Eastern Africa</t>
  </si>
  <si>
    <t>South Africa</t>
  </si>
  <si>
    <t>Morocco</t>
  </si>
  <si>
    <t>Egypt</t>
  </si>
  <si>
    <t>Algeria</t>
  </si>
  <si>
    <t>Total Middle East</t>
  </si>
  <si>
    <t>Other Middle East</t>
  </si>
  <si>
    <t>United Arab Emirates</t>
  </si>
  <si>
    <t>Saudi Arabia</t>
  </si>
  <si>
    <t>Qatar</t>
  </si>
  <si>
    <t>Oman</t>
  </si>
  <si>
    <t>Kuwait</t>
  </si>
  <si>
    <t>Israel</t>
  </si>
  <si>
    <t>Iraq</t>
  </si>
  <si>
    <t>Iran</t>
  </si>
  <si>
    <t>Total CIS</t>
  </si>
  <si>
    <t>Other CIS</t>
  </si>
  <si>
    <t>Uzbekistan</t>
  </si>
  <si>
    <t>USSR</t>
  </si>
  <si>
    <t>Turkmenistan</t>
  </si>
  <si>
    <t>Russian Federation</t>
  </si>
  <si>
    <t>Kazakhstan</t>
  </si>
  <si>
    <t>Belarus</t>
  </si>
  <si>
    <t>Azerbaijan</t>
  </si>
  <si>
    <t>Total Europe</t>
  </si>
  <si>
    <t>Other Europe</t>
  </si>
  <si>
    <t>United Kingdom</t>
  </si>
  <si>
    <t>Ukraine</t>
  </si>
  <si>
    <t>Turkey</t>
  </si>
  <si>
    <t>Switzerland</t>
  </si>
  <si>
    <t>Sweden</t>
  </si>
  <si>
    <t>Spain</t>
  </si>
  <si>
    <t>Slovenia</t>
  </si>
  <si>
    <t>Slovakia</t>
  </si>
  <si>
    <t>Romania</t>
  </si>
  <si>
    <t>Portugal</t>
  </si>
  <si>
    <t>Poland</t>
  </si>
  <si>
    <t>Norway</t>
  </si>
  <si>
    <t>North Macedonia</t>
  </si>
  <si>
    <t>Netherlands</t>
  </si>
  <si>
    <t>Luxembourg</t>
  </si>
  <si>
    <t>Lithuania</t>
  </si>
  <si>
    <t>Latvia</t>
  </si>
  <si>
    <t>Italy</t>
  </si>
  <si>
    <t>Ireland</t>
  </si>
  <si>
    <t>Iceland</t>
  </si>
  <si>
    <t>Hungary</t>
  </si>
  <si>
    <t>Greece</t>
  </si>
  <si>
    <t>Germany</t>
  </si>
  <si>
    <t>France</t>
  </si>
  <si>
    <t>Finland</t>
  </si>
  <si>
    <t>Estonia</t>
  </si>
  <si>
    <t>Denmark</t>
  </si>
  <si>
    <t>Czech Republic</t>
  </si>
  <si>
    <t>Cyprus</t>
  </si>
  <si>
    <t>Croatia</t>
  </si>
  <si>
    <t>Bulgaria</t>
  </si>
  <si>
    <t>Belgium</t>
  </si>
  <si>
    <t>Austria</t>
  </si>
  <si>
    <t>Total S. &amp; Cent. America</t>
  </si>
  <si>
    <t>Other South America</t>
  </si>
  <si>
    <t>Other Caribbean</t>
  </si>
  <si>
    <t>Central America</t>
  </si>
  <si>
    <t>Venezuela</t>
  </si>
  <si>
    <t>Trinidad &amp; Tobago</t>
  </si>
  <si>
    <t>Peru</t>
  </si>
  <si>
    <t>Ecuador</t>
  </si>
  <si>
    <t>Colombia</t>
  </si>
  <si>
    <t>Chile</t>
  </si>
  <si>
    <t>Brazil</t>
  </si>
  <si>
    <t>Argentina</t>
  </si>
  <si>
    <t>Total North America</t>
  </si>
  <si>
    <t>US</t>
  </si>
  <si>
    <t>Mexico</t>
  </si>
  <si>
    <t>Canada</t>
  </si>
  <si>
    <t>2009-19</t>
  </si>
  <si>
    <t>Exajoules</t>
  </si>
  <si>
    <t>Share</t>
  </si>
  <si>
    <t>Growth rate per annum</t>
  </si>
  <si>
    <t>Primary Energy: Consumption*</t>
  </si>
  <si>
    <t>Contents</t>
  </si>
  <si>
    <t>Primary Energy: Consumption by fuel*</t>
  </si>
  <si>
    <t>Oil</t>
  </si>
  <si>
    <t>Natural Gas</t>
  </si>
  <si>
    <t>Coal</t>
  </si>
  <si>
    <t>Nuclear energy</t>
  </si>
  <si>
    <t>Hydro electric</t>
  </si>
  <si>
    <t>Renew- ables</t>
  </si>
  <si>
    <t>Total</t>
  </si>
  <si>
    <t>Other S. &amp; Cent. America</t>
  </si>
  <si>
    <t>Other Africa</t>
  </si>
  <si>
    <t xml:space="preserve">                 European Union </t>
  </si>
  <si>
    <t>Primary Energy: Consumption by fuel type - Exajoules (2019-2020)</t>
  </si>
  <si>
    <t>Primary energy: Consumption per capita*</t>
  </si>
  <si>
    <t>Gigajoule per capita</t>
  </si>
  <si>
    <t xml:space="preserve"> Energy from all sources of non-fossil power generation is accounted for on an input-equivalent basis. See the appendix or bp.com/statisticalreview for more details on this methodology.</t>
  </si>
  <si>
    <t xml:space="preserve"> ^ Less than 0.05.</t>
  </si>
  <si>
    <t>Carbon Dioxide Emissions</t>
  </si>
  <si>
    <t>Million tonnes of carbon dioxide</t>
  </si>
  <si>
    <r>
      <rPr>
        <sz val="8"/>
        <rFont val="Wingdings"/>
        <charset val="2"/>
      </rPr>
      <t>w</t>
    </r>
    <r>
      <rPr>
        <sz val="8"/>
        <rFont val="Arial"/>
        <family val="2"/>
      </rPr>
      <t xml:space="preserve"> Less than 0.05%.</t>
    </r>
  </si>
  <si>
    <t xml:space="preserve"> # Excludes Estonia, Latvia and Lithuania prior to 1985 and Croatia and Slovenia prior to 1990.</t>
  </si>
  <si>
    <t xml:space="preserve"> 'Default CO2 Emissions Factors for Combustion' listed by the IPCC in its Guidelines for National Greenhouse Gas Inventories (2006). </t>
  </si>
  <si>
    <t xml:space="preserve"> This does not allow for any carbon that is sequestered, for other sources of carbon emissions, or for emissions of other greenhouse gases. </t>
  </si>
  <si>
    <t xml:space="preserve"> Our data is therefore not comparable to official national emissions data.</t>
  </si>
  <si>
    <t>Growth rates are adjusted for leap years.</t>
  </si>
  <si>
    <t>Oil: Proved reserves in thousand million barrels</t>
  </si>
  <si>
    <t>Thousand million barrels</t>
  </si>
  <si>
    <t>Syria</t>
  </si>
  <si>
    <t>Yemen</t>
  </si>
  <si>
    <t>Angola</t>
  </si>
  <si>
    <t>Chad</t>
  </si>
  <si>
    <t>Republic of Congo</t>
  </si>
  <si>
    <t>Equatorial Guinea</t>
  </si>
  <si>
    <t>Gabon</t>
  </si>
  <si>
    <t>Libya</t>
  </si>
  <si>
    <t>Nigeria</t>
  </si>
  <si>
    <t>South Sudan</t>
  </si>
  <si>
    <t>Sudan</t>
  </si>
  <si>
    <t>Tunisia</t>
  </si>
  <si>
    <t>Brunei</t>
  </si>
  <si>
    <t xml:space="preserve">                 OPEC</t>
  </si>
  <si>
    <t xml:space="preserve">                 Non-OPEC </t>
  </si>
  <si>
    <t>Canadian Oil Sands: Total</t>
  </si>
  <si>
    <t>of which: Under active development</t>
  </si>
  <si>
    <t>Venezuela: Orinoco Belt</t>
  </si>
  <si>
    <r>
      <t>w</t>
    </r>
    <r>
      <rPr>
        <sz val="8"/>
        <rFont val="Arial"/>
        <family val="2"/>
      </rPr>
      <t xml:space="preserve"> Less than 0.05%.</t>
    </r>
  </si>
  <si>
    <t>n/a not available.</t>
  </si>
  <si>
    <r>
      <t xml:space="preserve">Notes: </t>
    </r>
    <r>
      <rPr>
        <sz val="8"/>
        <rFont val="Arial"/>
        <family val="2"/>
      </rPr>
      <t xml:space="preserve">Total proved reserves of oil - 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</si>
  <si>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oil does not necessarily </t>
  </si>
  <si>
    <t xml:space="preserve">meet the definitions, guidelines and practices used for determining proved reserves at company level, for instance as published by the US Securities and Exchange Commission, </t>
  </si>
  <si>
    <t xml:space="preserve">nor does it necessarily represent BP’s view of proved reserves by country. </t>
  </si>
  <si>
    <t>Please consult the following link for further definitional discussion: https://www.bp.com/content/dam/bp/business-sites/en/global/corporate/pdfs/energy-economics/statistical-review/bp-stats-review-2020-oil-reserve-definitions.pdf</t>
  </si>
  <si>
    <t xml:space="preserve">Reserves-to-production (R/P) ratio - If the reserves remaining at the end of any year are divided by the production in that year, the result is the length of time that those remaining reserves would last if </t>
  </si>
  <si>
    <t>production were to continue at that rate.</t>
  </si>
  <si>
    <r>
      <t xml:space="preserve">Source of data - </t>
    </r>
    <r>
      <rPr>
        <sz val="8"/>
        <rFont val="Arial"/>
        <family val="2"/>
      </rPr>
      <t>The estimates in this table have been compiled using a combination of primary official sources, third-party data from the OPEC Secretariat, World Oil, Oil &amp;</t>
    </r>
  </si>
  <si>
    <t>Gas Journal and an independent estimates of Russian reserves based on official data and Chinese reserves based on official data and information in the public domain.</t>
  </si>
  <si>
    <t>Canadian oil sands 'under active development' are an official estimate. Venezuelan Orinoco Belt reserves are based on the OPEC Secretariat and government announcements.</t>
  </si>
  <si>
    <t>Reserves and R/P ratio for Canada includes Canadian oil sands. Reserves and R/P ratio for Venezuela includes the Orinoco Belt.  Saudi Arabia's oil reserves include NGLs from 2017.</t>
  </si>
  <si>
    <t>Reserves include gas condensate and natural gas liquids (NGLs) as well as crude oil.</t>
  </si>
  <si>
    <t>Annual changes and shares of total are calculated using thousand million barrels figures.</t>
  </si>
  <si>
    <t xml:space="preserve">Oil:  </t>
  </si>
  <si>
    <t>Total proved reserves</t>
  </si>
  <si>
    <t>at end 2000</t>
  </si>
  <si>
    <t>at end 2010</t>
  </si>
  <si>
    <t>at end 2019</t>
  </si>
  <si>
    <t>at end 2020</t>
  </si>
  <si>
    <t>Thousand</t>
  </si>
  <si>
    <t>million</t>
  </si>
  <si>
    <t>R/P</t>
  </si>
  <si>
    <t>barrels</t>
  </si>
  <si>
    <t>tonnes</t>
  </si>
  <si>
    <t>of total</t>
  </si>
  <si>
    <t>ratio</t>
  </si>
  <si>
    <t xml:space="preserve">Total Europe </t>
  </si>
  <si>
    <t xml:space="preserve">Republic of Congo </t>
  </si>
  <si>
    <t>Canadian oil sands: Total</t>
  </si>
  <si>
    <t xml:space="preserve"> </t>
  </si>
  <si>
    <r>
      <rPr>
        <sz val="8"/>
        <color theme="1"/>
        <rFont val="Wingdings"/>
        <charset val="2"/>
      </rPr>
      <t>w</t>
    </r>
    <r>
      <rPr>
        <sz val="8"/>
        <color theme="1"/>
        <rFont val="Arial"/>
        <family val="2"/>
      </rPr>
      <t xml:space="preserve"> Less than 0.05%.</t>
    </r>
  </si>
  <si>
    <t>* More than 500 years.</t>
  </si>
  <si>
    <r>
      <t xml:space="preserve">Notes: </t>
    </r>
    <r>
      <rPr>
        <sz val="8"/>
        <rFont val="Arial"/>
        <family val="2"/>
      </rPr>
      <t xml:space="preserve">Total proved reserves of oil - 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</si>
  <si>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oil reserves does not necessarily </t>
  </si>
  <si>
    <r>
      <t xml:space="preserve">Reserves-to-production (R/P) ratio - </t>
    </r>
    <r>
      <rPr>
        <sz val="8"/>
        <rFont val="Arial"/>
        <family val="2"/>
      </rPr>
      <t>If the reserves remaining at the end of any year are divided by the production in that year, the result is the length of time</t>
    </r>
  </si>
  <si>
    <t>that those remaining reserves would last if production were to continue at that rate.</t>
  </si>
  <si>
    <r>
      <rPr>
        <b/>
        <sz val="8"/>
        <rFont val="Arial"/>
        <family val="2"/>
      </rPr>
      <t>Source of data</t>
    </r>
    <r>
      <rPr>
        <sz val="8"/>
        <rFont val="Arial"/>
        <family val="2"/>
      </rPr>
      <t xml:space="preserve"> - The estimates in this table have been compiled using a combination of primary official sources, third-party data from the OPEC Secretariat, World Oil, Oil &amp;</t>
    </r>
  </si>
  <si>
    <t xml:space="preserve">Gas Journal and Chinese reserves based on official data and information in the public domain. </t>
  </si>
  <si>
    <t xml:space="preserve">Reserves include gas condensate and natural gas liquids (NGLs) as well as crude oil. </t>
  </si>
  <si>
    <t>Shares of total and R/P ratios are calculated using thousand million barrels figures.</t>
  </si>
  <si>
    <t>Oil: Production*</t>
  </si>
  <si>
    <t>Thousand barrels daily</t>
  </si>
  <si>
    <t>Source: statistics are taken from national statistical agencies, international organizations, and other proprietary sources. For Iran, production data is from FGE Iran Service.</t>
  </si>
  <si>
    <t xml:space="preserve">* Includes crude oil, shale oil, oil sands, condensates (lease condensate or gas condensates that require further refining) and NGLs (natural gas liquids - ethane, LPG and naphtha separated from the production of natural gas). </t>
  </si>
  <si>
    <t>Excludes liquid fuels from other sources such as biofuels and synthetic derivatives of coal and natural gas. This also excludes liquid fuel adjustment factors such as refinery processing gain. Excludes oil shales/kerogen extracted in solid form.</t>
  </si>
  <si>
    <t xml:space="preserve">Note: Annual changes and shares of total are calculated using thousand barrels daily figures. </t>
  </si>
  <si>
    <t>Million tonnes</t>
  </si>
  <si>
    <t>n/a not applicable.</t>
  </si>
  <si>
    <t>Notes: Annual changes and shares of total are calculated using million tonnes figures.</t>
  </si>
  <si>
    <t>Oil: Crude oil and condensate production in thousands of barrels per day*</t>
  </si>
  <si>
    <t xml:space="preserve"> * Includes crude oil, shale/tight oil, oil sands, lease condensate or gas condensates that require further refining. Excludes liquid fuels from other sources such as biomass and synthetic derivatives of coal and natural gas.</t>
  </si>
  <si>
    <t>n/a not available</t>
  </si>
  <si>
    <t>Natural gas flaring (from 1975)</t>
  </si>
  <si>
    <t>Carbon Dioxide Emissions from flaring (from 1975)</t>
  </si>
  <si>
    <t>Carbon Dioxide Emissions excluding flaring (from 1965)</t>
  </si>
  <si>
    <r>
      <rPr>
        <sz val="8"/>
        <rFont val="Wingdings"/>
        <charset val="2"/>
      </rPr>
      <t>w</t>
    </r>
    <r>
      <rPr>
        <sz val="8"/>
        <rFont val="Arial"/>
        <family val="2"/>
      </rPr>
      <t xml:space="preserve"> </t>
    </r>
    <r>
      <rPr>
        <sz val="8"/>
        <color theme="1"/>
        <rFont val="Arial"/>
        <family val="2"/>
      </rPr>
      <t>Less than 0.05%.</t>
    </r>
  </si>
  <si>
    <t>Natural Gas: Flaring</t>
  </si>
  <si>
    <t>Billion cubic metres</t>
  </si>
  <si>
    <t>Bolivia</t>
  </si>
  <si>
    <t>Bahrain</t>
  </si>
  <si>
    <t>Myanmar</t>
  </si>
  <si>
    <t>Data from 2013 onward: Made utilizing VIIRS Nightfire (VNF) nightly data produced by the Earth Observation Group, Payne Institute for Public Policy, Colorado School of Mines. These data include flaring from upstream, downstream oil and gas.</t>
  </si>
  <si>
    <t>Data before 2013: Cedigaz. These data include flaring from upstream only.</t>
  </si>
  <si>
    <r>
      <t>w</t>
    </r>
    <r>
      <rPr>
        <sz val="8"/>
        <rFont val="Arial"/>
        <family val="2"/>
      </rPr>
      <t xml:space="preserve"> </t>
    </r>
    <r>
      <rPr>
        <sz val="8"/>
        <color theme="1"/>
        <rFont val="Arial"/>
        <family val="2"/>
      </rPr>
      <t>Less than 0.05%.</t>
    </r>
  </si>
  <si>
    <t>Notes: Annual changes and shares of total are calculated using exajoules figures.</t>
  </si>
  <si>
    <t>Carbon Dioxide Emissions from Flaring</t>
  </si>
  <si>
    <t>Emissions have been calculated using flared natural gas volumes based on standard cubic metres (standardized using a Gross Calorific Value (GCV) of 40 MJ/m3) and the standard conversion factor for emissions from the IPCC. Perfect combustion has been assumed.</t>
  </si>
  <si>
    <t>Oil: Natural gas liquids production in thousands of barrels per day*</t>
  </si>
  <si>
    <t>Source: statistics are taken from national statistical agencies, international organizations, and other proprietary sources. For Iran, production data is from FGE Iran Service, ICIS</t>
  </si>
  <si>
    <t>* Includes ethane, LPG and naphtha separated from the production of natural gas. Excludes condensates.</t>
  </si>
  <si>
    <t>Oil: Total liquids consumption in thousands of barrels per day*</t>
  </si>
  <si>
    <t xml:space="preserve">Other Europe </t>
  </si>
  <si>
    <t xml:space="preserve"> * Inland demand plus international aviation and marine bunkers and refinery fuel and loss. Consumption of biogasoline (such as ethanol), biodiesel and derivatives of coal and natural gas are also included.</t>
  </si>
  <si>
    <r>
      <t xml:space="preserve"> </t>
    </r>
    <r>
      <rPr>
        <sz val="8"/>
        <rFont val="Wingdings"/>
        <charset val="2"/>
      </rPr>
      <t>w</t>
    </r>
    <r>
      <rPr>
        <sz val="8"/>
        <rFont val="Arial"/>
        <family val="2"/>
      </rPr>
      <t xml:space="preserve"> Less than 0.05%.</t>
    </r>
  </si>
  <si>
    <r>
      <t xml:space="preserve">Notes: </t>
    </r>
    <r>
      <rPr>
        <sz val="8"/>
        <rFont val="Arial"/>
        <family val="2"/>
      </rPr>
      <t>Differences between these world consumption figures and world production statistics are accounted for by stock changes, consumption of non-petroleum additives and substitute fuels</t>
    </r>
  </si>
  <si>
    <t>and unavoidable disparities in the definition, measurement or conversion of oil supply and demand data.</t>
  </si>
  <si>
    <t>Annual changes and shares of total are calculated using thousand barrels daily figures.</t>
  </si>
  <si>
    <t>Oil: Consumption*</t>
  </si>
  <si>
    <t xml:space="preserve"> * Inland demand plus international aviation and marine bunkers and refinery fuel and loss. Consumption of biogasoline (such as ethanol) and biodiesel are excluded while derivatives of coal and natural gas are included.</t>
  </si>
  <si>
    <r>
      <t xml:space="preserve">Notes: </t>
    </r>
    <r>
      <rPr>
        <sz val="8"/>
        <rFont val="Arial"/>
        <family val="2"/>
      </rPr>
      <t>Differences between these world consumption figures and world production statistics are accounted for by stock changes, consumption of non-petroleum additives</t>
    </r>
    <r>
      <rPr>
        <b/>
        <sz val="8"/>
        <rFont val="Arial"/>
        <family val="2"/>
      </rPr>
      <t xml:space="preserve"> </t>
    </r>
    <r>
      <rPr>
        <sz val="8"/>
        <rFont val="Arial"/>
        <family val="2"/>
      </rPr>
      <t>and substitute fuels</t>
    </r>
  </si>
  <si>
    <t xml:space="preserve"> ♦ Less than 0.05%.</t>
  </si>
  <si>
    <r>
      <t xml:space="preserve">Notes: </t>
    </r>
    <r>
      <rPr>
        <sz val="8"/>
        <rFont val="Arial"/>
        <family val="2"/>
      </rPr>
      <t>Differences between these world consumption figures and world production statistics are accounted for by stock changes, consumption of non-petroleum additives</t>
    </r>
  </si>
  <si>
    <t>and substitute fuels, and unavoidable disparities in the definition, measurement or conversion of oil supply and demand data.</t>
  </si>
  <si>
    <t>Annual changes and shares of total are calculated using million tonnes figures.</t>
  </si>
  <si>
    <r>
      <t xml:space="preserve">Notes: </t>
    </r>
    <r>
      <rPr>
        <sz val="8"/>
        <rFont val="Arial"/>
        <family val="2"/>
      </rPr>
      <t>Differences between these world consumption figures and world production statistics are accounted for by stock changes, consumption of non-petroleum additives and substitute fuels</t>
    </r>
  </si>
  <si>
    <t>Annual changes and shares of total are calculated using exajoules figures.</t>
  </si>
  <si>
    <t>Oil: Regional consumption - by product group</t>
  </si>
  <si>
    <t>North America</t>
  </si>
  <si>
    <t>Light distillates</t>
  </si>
  <si>
    <t xml:space="preserve">    of which: gasoline</t>
  </si>
  <si>
    <t xml:space="preserve">    of which: naphtha</t>
  </si>
  <si>
    <t>Middle distillates</t>
  </si>
  <si>
    <t xml:space="preserve">    of which: diesel/gasoil</t>
  </si>
  <si>
    <t xml:space="preserve">    of which: jet/kerosene</t>
  </si>
  <si>
    <t>Fuel oil</t>
  </si>
  <si>
    <t>Others</t>
  </si>
  <si>
    <t xml:space="preserve">    of which: ethane and LPG</t>
  </si>
  <si>
    <t>of which: US</t>
  </si>
  <si>
    <t>Total US</t>
  </si>
  <si>
    <t>S. &amp; Cent. America</t>
  </si>
  <si>
    <t>of which: Brazil</t>
  </si>
  <si>
    <t>Total Brazil</t>
  </si>
  <si>
    <t>Europe</t>
  </si>
  <si>
    <t>of which: European Union</t>
  </si>
  <si>
    <t>Total European Union *</t>
  </si>
  <si>
    <t>CIS</t>
  </si>
  <si>
    <t>Total USSR</t>
  </si>
  <si>
    <t>Middle East</t>
  </si>
  <si>
    <t>Africa</t>
  </si>
  <si>
    <t>Asia Pacific</t>
  </si>
  <si>
    <t>of which: China</t>
  </si>
  <si>
    <t>Total China</t>
  </si>
  <si>
    <t>of which: India</t>
  </si>
  <si>
    <t>Total India</t>
  </si>
  <si>
    <t>of which: Japan</t>
  </si>
  <si>
    <t>Total Japan</t>
  </si>
  <si>
    <t>World</t>
  </si>
  <si>
    <t>OECD</t>
  </si>
  <si>
    <t>Total OECD</t>
  </si>
  <si>
    <t>Non-OECD</t>
  </si>
  <si>
    <t>Total Non-OECD</t>
  </si>
  <si>
    <t xml:space="preserve"> * Excludes Estonia, Latvia and Lithuania prior to 1985 and Croatia and Slovenia prior to 1990.</t>
  </si>
  <si>
    <r>
      <rPr>
        <b/>
        <sz val="8"/>
        <color theme="1"/>
        <rFont val="Arial"/>
        <family val="2"/>
      </rPr>
      <t>Notes:</t>
    </r>
    <r>
      <rPr>
        <sz val="8"/>
        <color theme="1"/>
        <rFont val="Arial"/>
        <family val="2"/>
      </rPr>
      <t xml:space="preserve"> ‘Light distillates’ consists of aviation and motor gasolines and light distillate feedstock (LDF).</t>
    </r>
  </si>
  <si>
    <t>‘Middle distillates’ consists of jet and heating kerosenes, and gas and diesel oils (including marine bunkers).</t>
  </si>
  <si>
    <t>‘Fuel oil’ includes marine bunkers and crude oil used directly as fuel.</t>
  </si>
  <si>
    <t>‘Others’ consists of refinery gas, solvents, petroleum coke, lubricants, bitumen, wax, other refined products and refinery fuel and loss.</t>
  </si>
  <si>
    <t>Oil: Spot crude prices</t>
  </si>
  <si>
    <t>Dubai</t>
  </si>
  <si>
    <t>Brent</t>
  </si>
  <si>
    <t>Nigerian</t>
  </si>
  <si>
    <t>West Texas</t>
  </si>
  <si>
    <t>Forcados</t>
  </si>
  <si>
    <t>Intermdiate</t>
  </si>
  <si>
    <t>US dollars per barrel</t>
  </si>
  <si>
    <t>$/bbl *</t>
  </si>
  <si>
    <t>$/bbl †</t>
  </si>
  <si>
    <t>$/bbl</t>
  </si>
  <si>
    <t>$/bbl  ‡</t>
  </si>
  <si>
    <t>-</t>
  </si>
  <si>
    <t xml:space="preserve"> Source: S&amp;P Global Platts ©2020, S&amp;P Global Inc.</t>
  </si>
  <si>
    <t>* 1972 - 1985 Arabian Light, 1986 - 2020 Dubai dated.</t>
  </si>
  <si>
    <t>† 1976 - 1983 Forties, 1984 - 2020 Brent dated.</t>
  </si>
  <si>
    <t>‡ 1976 -1983 Posted WTI prices, 1984 - 2020 Spot WTI (Cushing) prices.</t>
  </si>
  <si>
    <t>Year</t>
  </si>
  <si>
    <t>$ money of the day</t>
  </si>
  <si>
    <t>1861-1944 US Average.</t>
  </si>
  <si>
    <t>1945-1983 Arabian Light posted at Ras Tanura.</t>
  </si>
  <si>
    <t>Oil: Crude oil prices 1861 - 2020</t>
  </si>
  <si>
    <t>$ 2020</t>
  </si>
  <si>
    <t>1984-2020 Brent dated.</t>
  </si>
  <si>
    <t>$2020 (deflated using the Consumer Price Index for the US)</t>
  </si>
  <si>
    <t>Oil: Refinery throughput</t>
  </si>
  <si>
    <t>Thousand barrels daily*</t>
  </si>
  <si>
    <t>Curacao</t>
  </si>
  <si>
    <t>Netherlands Antilles</t>
  </si>
  <si>
    <t>Source: statistics are taken from national statistical agencies, international organizations, and other proprietary sources. Includes data from ICIS.</t>
  </si>
  <si>
    <t xml:space="preserve"> * Atmospheric distillation capacity on a calendar-day basis.</t>
  </si>
  <si>
    <r>
      <rPr>
        <sz val="8"/>
        <rFont val="Wingdings"/>
        <charset val="2"/>
      </rPr>
      <t>w</t>
    </r>
    <r>
      <rPr>
        <sz val="8"/>
        <color theme="1"/>
        <rFont val="Arial"/>
        <family val="2"/>
      </rPr>
      <t xml:space="preserve"> Less than 0.05%.</t>
    </r>
  </si>
  <si>
    <t>Oil: Refining Capacity</t>
  </si>
  <si>
    <t xml:space="preserve"> * Atmospheric distillation capacity at year end on a calendar-day basis.</t>
  </si>
  <si>
    <t>Oil: Regional refining margins</t>
  </si>
  <si>
    <t>USGC Medium Sour Coking</t>
  </si>
  <si>
    <t>NWE Light Sweet Cracking</t>
  </si>
  <si>
    <t>Singapore Medium Sour Hydrocracking</t>
  </si>
  <si>
    <t>1Q00</t>
  </si>
  <si>
    <t>2Q00</t>
  </si>
  <si>
    <t>3Q00</t>
  </si>
  <si>
    <t>4Q00</t>
  </si>
  <si>
    <t>1Q01</t>
  </si>
  <si>
    <t>2Q01</t>
  </si>
  <si>
    <t>3Q01</t>
  </si>
  <si>
    <t>4Q01</t>
  </si>
  <si>
    <t>1Q02</t>
  </si>
  <si>
    <t>2Q02</t>
  </si>
  <si>
    <t>3Q02</t>
  </si>
  <si>
    <t>4Q02</t>
  </si>
  <si>
    <t>1Q03</t>
  </si>
  <si>
    <t>2Q03</t>
  </si>
  <si>
    <t>3Q03</t>
  </si>
  <si>
    <t>4Q03</t>
  </si>
  <si>
    <t>1Q04</t>
  </si>
  <si>
    <t>2Q04</t>
  </si>
  <si>
    <t>3Q04</t>
  </si>
  <si>
    <t>4Q04</t>
  </si>
  <si>
    <t>1Q05</t>
  </si>
  <si>
    <t>2Q05</t>
  </si>
  <si>
    <t>3Q05</t>
  </si>
  <si>
    <t>4Q05</t>
  </si>
  <si>
    <t>1Q06</t>
  </si>
  <si>
    <t>2Q06</t>
  </si>
  <si>
    <t>3Q06</t>
  </si>
  <si>
    <t>4Q06</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</si>
  <si>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</si>
  <si>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</si>
  <si>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</si>
  <si>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</si>
  <si>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</si>
  <si>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</si>
  <si>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</si>
  <si>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</si>
  <si>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</si>
  <si>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</si>
  <si>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</si>
  <si>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</si>
  <si>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</si>
  <si>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</si>
  <si>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</si>
  <si>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</si>
  <si>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</si>
  <si>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</si>
  <si>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</si>
  <si>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</si>
  <si>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</si>
  <si>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</si>
  <si>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</si>
  <si>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</si>
  <si>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</si>
  <si>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</si>
  <si>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</si>
  <si>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</si>
  <si>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</si>
  <si>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</si>
  <si>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</si>
  <si>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</si>
  <si>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</si>
  <si>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</si>
  <si>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</si>
  <si>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</si>
  <si>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</si>
  <si>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</si>
  <si>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</si>
  <si>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</si>
  <si>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</si>
  <si>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</si>
  <si>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</si>
  <si>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</si>
  <si>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</si>
  <si>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</si>
  <si>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</si>
  <si>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</si>
  <si>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</si>
  <si>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</si>
  <si>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</si>
  <si>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</si>
  <si>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r>
      <t>Notes:</t>
    </r>
    <r>
      <rPr>
        <sz val="8"/>
        <color indexed="8"/>
        <rFont val="Arial"/>
        <family val="2"/>
      </rPr>
      <t xml:space="preserve"> The refining margins presented are benchmark margins for three major global refining centres.  US Gulf Coast (USGC), North West Europe (NWE - Rotterdam) and Singapore </t>
    </r>
  </si>
  <si>
    <t xml:space="preserve">In each case they are based on a single crude oil appropriate for that region and have optimized product yields based on a generic refinery configuration (cracking, hydrocracking or coking), again appropriate for that region. </t>
  </si>
  <si>
    <t>The margins are on a semi-variable basis, i.e. the margin after all variable costs and fixed energy costs.</t>
  </si>
  <si>
    <t>1Q20</t>
  </si>
  <si>
    <t>2Q20</t>
  </si>
  <si>
    <t>3Q20</t>
  </si>
  <si>
    <t>4Q20</t>
  </si>
  <si>
    <t xml:space="preserve">Natural gas </t>
  </si>
  <si>
    <t>Trillion</t>
  </si>
  <si>
    <t>cubic</t>
  </si>
  <si>
    <t>metres</t>
  </si>
  <si>
    <t>feet</t>
  </si>
  <si>
    <t>Papua New Guinea</t>
  </si>
  <si>
    <t xml:space="preserve">                 European Union</t>
  </si>
  <si>
    <r>
      <t xml:space="preserve">Notes: Total proved reserves of natural gas - </t>
    </r>
    <r>
      <rPr>
        <sz val="8"/>
        <rFont val="Arial"/>
        <family val="2"/>
      </rPr>
      <t xml:space="preserve">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</si>
  <si>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natural gas does not necessarily </t>
  </si>
  <si>
    <r>
      <t>Reserves-to-production (R/P) ratio</t>
    </r>
    <r>
      <rPr>
        <sz val="8"/>
        <rFont val="Arial"/>
        <family val="2"/>
      </rPr>
      <t xml:space="preserve"> - If the reserves remaining at the end of any year are divided by the production in that year, the result is the length of time</t>
    </r>
  </si>
  <si>
    <r>
      <rPr>
        <b/>
        <sz val="8"/>
        <rFont val="Arial"/>
        <family val="2"/>
      </rPr>
      <t xml:space="preserve">Source of data </t>
    </r>
    <r>
      <rPr>
        <sz val="8"/>
        <rFont val="Arial"/>
        <family val="2"/>
      </rPr>
      <t>- The estimates in this table have been compiled using a combination of primary official sources and third-party data from Cedigaz and the OPEC Secretariat.</t>
    </r>
  </si>
  <si>
    <r>
      <t>As far as possible, the data above represents standard cubic metres (measured at 15ºC and 1013 mbar) and has been standardized using a gross calorific value (GCV) of 40 MJ/m</t>
    </r>
    <r>
      <rPr>
        <vertAlign val="superscript"/>
        <sz val="8"/>
        <color theme="1"/>
        <rFont val="Arial"/>
        <family val="2"/>
      </rPr>
      <t>3.</t>
    </r>
  </si>
  <si>
    <t>Natural Gas: Proved reserves</t>
  </si>
  <si>
    <t>Trillion cubic metres</t>
  </si>
  <si>
    <t xml:space="preserve">                 of which: OECD</t>
  </si>
  <si>
    <r>
      <rPr>
        <sz val="8"/>
        <rFont val="Arial"/>
        <family val="2"/>
      </rPr>
      <t>Notes:</t>
    </r>
    <r>
      <rPr>
        <b/>
        <sz val="8"/>
        <rFont val="Arial"/>
        <family val="2"/>
      </rPr>
      <t xml:space="preserve"> </t>
    </r>
    <r>
      <rPr>
        <sz val="8"/>
        <color theme="1"/>
        <rFont val="Arial"/>
        <family val="2"/>
      </rPr>
      <t xml:space="preserve">Total proved reserves of natural gas - Generally taken to be those quantities that geological and engineering information indicates with reasonable certainty </t>
    </r>
  </si>
  <si>
    <t xml:space="preserve">can be recovered in the future from known reservoirs under existing economic and operating conditions. The data series for natural gas does not necessarily </t>
  </si>
  <si>
    <r>
      <rPr>
        <b/>
        <sz val="8"/>
        <rFont val="Arial"/>
        <family val="2"/>
      </rPr>
      <t xml:space="preserve">Reserves-to-production (R/P) ratio </t>
    </r>
    <r>
      <rPr>
        <sz val="8"/>
        <color theme="1"/>
        <rFont val="Arial"/>
        <family val="2"/>
      </rPr>
      <t xml:space="preserve">- If the reserves remaining at the end of any year are divided by the production in that year, the result is the length of time </t>
    </r>
  </si>
  <si>
    <t xml:space="preserve"> that those remaining reserves would last if production were to continue at that rate.</t>
  </si>
  <si>
    <r>
      <t>As far as possible, the data above represents standard cubic metres (measured at 15ºC and 1013 mbar) and has been standardized using a Gross Calorific Value (GCV) of 40 MJ/m</t>
    </r>
    <r>
      <rPr>
        <vertAlign val="superscript"/>
        <sz val="8"/>
        <color theme="1"/>
        <rFont val="Arial"/>
        <family val="2"/>
      </rPr>
      <t>3.</t>
    </r>
  </si>
  <si>
    <t>Source of data - The estimates in this table have been compiled using a combination of primary official sources and third-party data from Cedigaz and the OPEC Secretariat.</t>
  </si>
  <si>
    <t>Annual changes and share of total are calculated using trillion cubic metres.</t>
  </si>
  <si>
    <t>Natural Gas: Production*</t>
  </si>
  <si>
    <t>Source: statistics are taken from national statistical agencies, international organizations, and other proprietary sources. Includes data from Cedigaz. FGE MENAgas service.</t>
  </si>
  <si>
    <t xml:space="preserve"> * Excludes gas flared or recycled. Includes natural gas produced for Gas-to-Liquids transformation.</t>
  </si>
  <si>
    <r>
      <rPr>
        <b/>
        <sz val="8"/>
        <rFont val="Arial"/>
        <family val="2"/>
      </rPr>
      <t>Notes:</t>
    </r>
    <r>
      <rPr>
        <sz val="8"/>
        <rFont val="Arial"/>
        <family val="2"/>
      </rPr>
      <t xml:space="preserve"> As far as possible, the data above represents standard cubic metres (measured at 15oC and 1013 mbar); as they are derived directly from measures of energy content</t>
    </r>
  </si>
  <si>
    <t>using an average conversion factor and have been standardized using a Gross Calorific Value (GCV) of 40 MJ/m3, they do not necessarily equate with gas volumes expressed in specific national terms.</t>
  </si>
  <si>
    <t>Annual changes and shares of total are calculated using billion cubic metres figures.</t>
  </si>
  <si>
    <t>Billion cubic feet per day</t>
  </si>
  <si>
    <t>Source: statistics are taken from national statistical agencies, international organizations, and other proprietary sources. Includes data from Cedigaz, FGE MENAgas service.</t>
  </si>
  <si>
    <r>
      <t>w</t>
    </r>
    <r>
      <rPr>
        <sz val="8"/>
        <rFont val="Arial"/>
        <family val="2"/>
      </rPr>
      <t xml:space="preserve"> Less than 0.05%</t>
    </r>
  </si>
  <si>
    <r>
      <rPr>
        <b/>
        <sz val="8"/>
        <rFont val="Arial"/>
        <family val="2"/>
      </rPr>
      <t>Notes:</t>
    </r>
    <r>
      <rPr>
        <sz val="8"/>
        <rFont val="Arial"/>
        <family val="2"/>
      </rPr>
      <t xml:space="preserve"> As the data above are derived directly from measures of energy content, they do not necessarily equate with gas volumes expressed in specific national terms.</t>
    </r>
  </si>
  <si>
    <t>Annual changes and shares of total are calculated using billion cubic feet per day figures.</t>
  </si>
  <si>
    <t>Natural Gas: Consumption*</t>
  </si>
  <si>
    <t xml:space="preserve"> * Excludes natural gas converted to liquid fuels but includes derivatives of coal as well as natural gas consumed in Gas-to-Liquids transformation.</t>
  </si>
  <si>
    <r>
      <t xml:space="preserve">w </t>
    </r>
    <r>
      <rPr>
        <sz val="8"/>
        <rFont val="Arial"/>
        <family val="2"/>
      </rPr>
      <t>Less than 0.05%.</t>
    </r>
  </si>
  <si>
    <t xml:space="preserve"> n/a not available. </t>
  </si>
  <si>
    <r>
      <rPr>
        <b/>
        <sz val="8"/>
        <rFont val="Arial"/>
        <family val="2"/>
      </rPr>
      <t>Notes:</t>
    </r>
    <r>
      <rPr>
        <sz val="8"/>
        <rFont val="Arial"/>
        <family val="2"/>
      </rPr>
      <t xml:space="preserve"> As far as possible, the data above represent standard cubic metres (measured at 15oC and 1013 mbar); as they are derived directly from measures of energy content</t>
    </r>
  </si>
  <si>
    <t>The difference between these world consumption figures and the world production statistics is due to variations in stocks at storage facilities</t>
  </si>
  <si>
    <t>and liquefaction plants, together with unavoidable disparities in the definition, measurement or conversion of gas supply and demand data.</t>
  </si>
  <si>
    <r>
      <t>Notes:</t>
    </r>
    <r>
      <rPr>
        <sz val="8"/>
        <rFont val="Arial"/>
        <family val="2"/>
      </rPr>
      <t xml:space="preserve"> The difference between these world consumption figures and the world production statistics is due to variations in stocks at storage facilities</t>
    </r>
  </si>
  <si>
    <t>Annual changes and share of total are calculated using exajoules figures.</t>
  </si>
  <si>
    <t>Natural Gas: Prices</t>
  </si>
  <si>
    <t>US dollars per million Btu</t>
  </si>
  <si>
    <t>LNG</t>
  </si>
  <si>
    <t>Natural gas</t>
  </si>
  <si>
    <t>Crude oil</t>
  </si>
  <si>
    <t>Japan Korea Marker</t>
  </si>
  <si>
    <t>Average German</t>
  </si>
  <si>
    <t>UK</t>
  </si>
  <si>
    <t>Netherlands TTF</t>
  </si>
  <si>
    <r>
      <t>CIF</t>
    </r>
    <r>
      <rPr>
        <vertAlign val="superscript"/>
        <sz val="8"/>
        <rFont val="Arial"/>
        <family val="2"/>
      </rPr>
      <t>1</t>
    </r>
  </si>
  <si>
    <r>
      <t>(JKM)</t>
    </r>
    <r>
      <rPr>
        <vertAlign val="superscript"/>
        <sz val="8"/>
        <rFont val="Arial"/>
        <family val="2"/>
      </rPr>
      <t>2</t>
    </r>
  </si>
  <si>
    <r>
      <t>Import price</t>
    </r>
    <r>
      <rPr>
        <vertAlign val="superscript"/>
        <sz val="8"/>
        <rFont val="Arial"/>
        <family val="2"/>
      </rPr>
      <t xml:space="preserve"> 3</t>
    </r>
  </si>
  <si>
    <r>
      <t>(Heren NBP Index)</t>
    </r>
    <r>
      <rPr>
        <vertAlign val="superscript"/>
        <sz val="8"/>
        <rFont val="Arial"/>
        <family val="2"/>
      </rPr>
      <t xml:space="preserve"> 4</t>
    </r>
  </si>
  <si>
    <r>
      <t>(DA Heren Index)</t>
    </r>
    <r>
      <rPr>
        <vertAlign val="superscript"/>
        <sz val="8"/>
        <rFont val="Arial"/>
        <family val="2"/>
      </rPr>
      <t xml:space="preserve"> 4</t>
    </r>
  </si>
  <si>
    <r>
      <t xml:space="preserve">Henry Hub </t>
    </r>
    <r>
      <rPr>
        <vertAlign val="superscript"/>
        <sz val="8"/>
        <rFont val="Arial"/>
        <family val="2"/>
      </rPr>
      <t>5</t>
    </r>
  </si>
  <si>
    <r>
      <t>(Alberta)</t>
    </r>
    <r>
      <rPr>
        <vertAlign val="superscript"/>
        <sz val="8"/>
        <rFont val="Arial"/>
        <family val="2"/>
      </rPr>
      <t xml:space="preserve"> 5</t>
    </r>
  </si>
  <si>
    <r>
      <t xml:space="preserve">countries CIF </t>
    </r>
    <r>
      <rPr>
        <vertAlign val="superscript"/>
        <sz val="8"/>
        <rFont val="Arial"/>
        <family val="2"/>
      </rPr>
      <t>6</t>
    </r>
  </si>
  <si>
    <r>
      <rPr>
        <vertAlign val="superscript"/>
        <sz val="8"/>
        <rFont val="Arial"/>
        <family val="2"/>
      </rPr>
      <t>1</t>
    </r>
    <r>
      <rPr>
        <sz val="8"/>
        <rFont val="Arial"/>
        <family val="2"/>
      </rPr>
      <t xml:space="preserve"> Source: EDMC Energy Trend.</t>
    </r>
  </si>
  <si>
    <r>
      <rPr>
        <vertAlign val="superscript"/>
        <sz val="8"/>
        <rFont val="Arial"/>
        <family val="2"/>
      </rPr>
      <t xml:space="preserve">2  </t>
    </r>
    <r>
      <rPr>
        <sz val="8"/>
        <rFont val="Arial"/>
        <family val="2"/>
      </rPr>
      <t>Source: S&amp;P Global Platts ©2020, S&amp;P Global Inc.</t>
    </r>
  </si>
  <si>
    <r>
      <rPr>
        <vertAlign val="superscript"/>
        <sz val="8"/>
        <rFont val="Arial"/>
        <family val="2"/>
      </rPr>
      <t>3</t>
    </r>
    <r>
      <rPr>
        <sz val="8"/>
        <rFont val="Arial"/>
        <family val="2"/>
      </rPr>
      <t xml:space="preserve"> Source: 1986 -1990 German Federal Statistical Office, 1991- 2020 German Federal Office of Economics and Export Control (BAFA).</t>
    </r>
  </si>
  <si>
    <r>
      <rPr>
        <vertAlign val="superscript"/>
        <sz val="8"/>
        <rFont val="Arial"/>
        <family val="2"/>
      </rPr>
      <t xml:space="preserve">4 </t>
    </r>
    <r>
      <rPr>
        <sz val="8"/>
        <rFont val="Arial"/>
        <family val="2"/>
      </rPr>
      <t>Source: ICIS Heren Energy Ltd.</t>
    </r>
  </si>
  <si>
    <r>
      <rPr>
        <vertAlign val="superscript"/>
        <sz val="8"/>
        <rFont val="Arial"/>
        <family val="2"/>
      </rPr>
      <t>5</t>
    </r>
    <r>
      <rPr>
        <sz val="8"/>
        <rFont val="Arial"/>
        <family val="2"/>
      </rPr>
      <t xml:space="preserve"> Source: Energy Intelligence Group, </t>
    </r>
    <r>
      <rPr>
        <i/>
        <sz val="8"/>
        <rFont val="Arial"/>
        <family val="2"/>
      </rPr>
      <t>Natural Gas Week</t>
    </r>
    <r>
      <rPr>
        <sz val="8"/>
        <rFont val="Arial"/>
        <family val="2"/>
      </rPr>
      <t>.</t>
    </r>
  </si>
  <si>
    <r>
      <rPr>
        <vertAlign val="superscript"/>
        <sz val="8"/>
        <rFont val="Arial"/>
        <family val="2"/>
      </rPr>
      <t>6</t>
    </r>
    <r>
      <rPr>
        <sz val="8"/>
        <rFont val="Arial"/>
        <family val="2"/>
      </rPr>
      <t xml:space="preserve"> Source: ©OECD/IEA 2020, Oil, Gas, Coal and Electricity, Quarterly Statistics www.iea.org/statistics.</t>
    </r>
  </si>
  <si>
    <r>
      <t xml:space="preserve"> Note:</t>
    </r>
    <r>
      <rPr>
        <sz val="8"/>
        <rFont val="Arial"/>
        <family val="2"/>
      </rPr>
      <t xml:space="preserve"> cif = cost+insurance+freight (average prices).</t>
    </r>
  </si>
  <si>
    <t>Natural gas: Inter-regional trade</t>
  </si>
  <si>
    <t>Pipeline imports</t>
  </si>
  <si>
    <t>LNG imports</t>
  </si>
  <si>
    <t>Total imports</t>
  </si>
  <si>
    <t>Pipeline exports</t>
  </si>
  <si>
    <t>LNG exports*</t>
  </si>
  <si>
    <t>Total exports</t>
  </si>
  <si>
    <t>Other North America</t>
  </si>
  <si>
    <t>na</t>
  </si>
  <si>
    <t>Other S&amp;C America</t>
  </si>
  <si>
    <t xml:space="preserve">  of which: Russia</t>
  </si>
  <si>
    <t xml:space="preserve">    Africa</t>
  </si>
  <si>
    <t xml:space="preserve">    Other CIS</t>
  </si>
  <si>
    <t xml:space="preserve">    Middle East</t>
  </si>
  <si>
    <t>Russia</t>
  </si>
  <si>
    <t xml:space="preserve">  of which: Europe</t>
  </si>
  <si>
    <t xml:space="preserve">                Other CIS</t>
  </si>
  <si>
    <t>LNG exports</t>
  </si>
  <si>
    <t xml:space="preserve">  of which: China</t>
  </si>
  <si>
    <t xml:space="preserve">                Europe</t>
  </si>
  <si>
    <t xml:space="preserve">                Middle East</t>
  </si>
  <si>
    <t xml:space="preserve">                Russia</t>
  </si>
  <si>
    <t xml:space="preserve">  of which: Africa</t>
  </si>
  <si>
    <t xml:space="preserve">  of which: Other Asia</t>
  </si>
  <si>
    <t>OECD Asia</t>
  </si>
  <si>
    <t>Other Asia</t>
  </si>
  <si>
    <t xml:space="preserve">                OECD Asia</t>
  </si>
  <si>
    <t>Inter-regional pipeline trade</t>
  </si>
  <si>
    <t>LNG trade</t>
  </si>
  <si>
    <t>Total trade</t>
  </si>
  <si>
    <t>*LNG exports include re-exports</t>
  </si>
  <si>
    <t xml:space="preserve"> † Less than 0.05.</t>
  </si>
  <si>
    <r>
      <t xml:space="preserve">w </t>
    </r>
    <r>
      <rPr>
        <sz val="8"/>
        <color theme="1"/>
        <rFont val="Arial"/>
        <family val="2"/>
      </rPr>
      <t>Less than 0.05%</t>
    </r>
  </si>
  <si>
    <t>Pipeline trade excludes intra-regional trade</t>
  </si>
  <si>
    <r>
      <t xml:space="preserve">Note: </t>
    </r>
    <r>
      <rPr>
        <sz val="8"/>
        <rFont val="Arial"/>
        <family val="2"/>
      </rPr>
      <t>As far as possible, the data above represents standard cubic metres (measured at 150C and 1013 mbar) and has been standardized using a gross calorific value (GCV) of 40 MJ/m3.</t>
    </r>
  </si>
  <si>
    <t>Natural gas: LNG imports</t>
  </si>
  <si>
    <t>Other EU</t>
  </si>
  <si>
    <t>Rest of Europe</t>
  </si>
  <si>
    <t>Other Middle East &amp; Africa</t>
  </si>
  <si>
    <t>Total Middle East &amp; Africa</t>
  </si>
  <si>
    <t>Source: statistics are taken from national statistical agencies, international organizations, and other proprietary sources. Includes data from GIIGNL, IHS.</t>
  </si>
  <si>
    <t>Gross LNG trade.</t>
  </si>
  <si>
    <t>Natural gas: LNG exports</t>
  </si>
  <si>
    <t xml:space="preserve"> US</t>
  </si>
  <si>
    <t>Other Americas*</t>
  </si>
  <si>
    <t>Total Americas</t>
  </si>
  <si>
    <t>Other Europe*</t>
  </si>
  <si>
    <t>Total Europe &amp; CIS</t>
  </si>
  <si>
    <t>Other Asia Pacific*</t>
  </si>
  <si>
    <t>Total LNG exports</t>
  </si>
  <si>
    <t>*Largely consists of re-exports.</t>
  </si>
  <si>
    <t xml:space="preserve">Natural Gas: Trade movements 2020 as liquefied natural gas* </t>
  </si>
  <si>
    <t>From</t>
  </si>
  <si>
    <t xml:space="preserve">Trinidad &amp; </t>
  </si>
  <si>
    <t xml:space="preserve">Other </t>
  </si>
  <si>
    <t xml:space="preserve">Russian </t>
  </si>
  <si>
    <t xml:space="preserve">United </t>
  </si>
  <si>
    <t>Other</t>
  </si>
  <si>
    <t xml:space="preserve">Papua </t>
  </si>
  <si>
    <t xml:space="preserve">To </t>
  </si>
  <si>
    <t xml:space="preserve"> Tobago</t>
  </si>
  <si>
    <t xml:space="preserve"> Americas*</t>
  </si>
  <si>
    <t xml:space="preserve"> Europe*</t>
  </si>
  <si>
    <t>Federation</t>
  </si>
  <si>
    <t>Arab Emirates</t>
  </si>
  <si>
    <t>New Guinea</t>
  </si>
  <si>
    <t>Asia Pacific*</t>
  </si>
  <si>
    <t>Middle East &amp; Africa</t>
  </si>
  <si>
    <t xml:space="preserve"> * Includes re-exports</t>
  </si>
  <si>
    <r>
      <rPr>
        <b/>
        <sz val="8"/>
        <color theme="1"/>
        <rFont val="Arial"/>
        <family val="2"/>
      </rPr>
      <t>Note:</t>
    </r>
    <r>
      <rPr>
        <sz val="8"/>
        <color rgb="FF000000"/>
        <rFont val="Arial"/>
        <family val="2"/>
      </rPr>
      <t xml:space="preserve"> As far as possible, the data above represents standard cubic metres (measured at 15ºC and 1013 mbar) and has been standardized using a gross calorific value (GCV) of 40 MJ/m</t>
    </r>
    <r>
      <rPr>
        <vertAlign val="superscript"/>
        <sz val="8"/>
        <color rgb="FF000000"/>
        <rFont val="Arial"/>
        <family val="2"/>
      </rPr>
      <t>3.</t>
    </r>
  </si>
  <si>
    <t xml:space="preserve">Natural Gas: Trade movements 2020 by pipeline </t>
  </si>
  <si>
    <t>To</t>
  </si>
  <si>
    <t>† Less than 0.05.</t>
  </si>
  <si>
    <r>
      <rPr>
        <b/>
        <sz val="8"/>
        <color rgb="FF000000"/>
        <rFont val="Arial"/>
        <family val="2"/>
      </rPr>
      <t>Note:</t>
    </r>
    <r>
      <rPr>
        <sz val="8"/>
        <color rgb="FF000000"/>
        <rFont val="Arial"/>
        <family val="2"/>
      </rPr>
      <t xml:space="preserve"> As far as possible, the data above represents standard cubic metres (measured at 15</t>
    </r>
    <r>
      <rPr>
        <vertAlign val="superscript"/>
        <sz val="8"/>
        <color rgb="FF000000"/>
        <rFont val="Arial"/>
        <family val="2"/>
      </rPr>
      <t>0</t>
    </r>
    <r>
      <rPr>
        <sz val="8"/>
        <color rgb="FF000000"/>
        <rFont val="Arial"/>
        <family val="2"/>
      </rPr>
      <t>C and 1013 mbar) and has been standardized using a gross calorific value (GCV) of 40 MJ/m</t>
    </r>
    <r>
      <rPr>
        <vertAlign val="superscript"/>
        <sz val="8"/>
        <color rgb="FF000000"/>
        <rFont val="Arial"/>
        <family val="2"/>
      </rPr>
      <t>3.</t>
    </r>
  </si>
  <si>
    <t>Source: statistics are taken from national statistical agencies, international organizations, and other proprietary sources. Includes data from FGE MENAgas service, IHS.</t>
  </si>
  <si>
    <t>Coal:</t>
  </si>
  <si>
    <t>Total proved reserves at end 2020</t>
  </si>
  <si>
    <t>Anthracite</t>
  </si>
  <si>
    <t>Sub-bituminous</t>
  </si>
  <si>
    <t>and bituminous</t>
  </si>
  <si>
    <t>and lignite</t>
  </si>
  <si>
    <t>Share of Total</t>
  </si>
  <si>
    <t>R/P ratio</t>
  </si>
  <si>
    <t>Serbia</t>
  </si>
  <si>
    <t>Zimbabwe</t>
  </si>
  <si>
    <t>Mongolia</t>
  </si>
  <si>
    <t xml:space="preserve"> * More than 500 years.</t>
  </si>
  <si>
    <r>
      <t>Notes:</t>
    </r>
    <r>
      <rPr>
        <sz val="8"/>
        <rFont val="Arial"/>
        <family val="2"/>
      </rPr>
      <t xml:space="preserve"> </t>
    </r>
    <r>
      <rPr>
        <b/>
        <sz val="8"/>
        <rFont val="Arial"/>
        <family val="2"/>
      </rPr>
      <t>Total proved reserves of coal</t>
    </r>
    <r>
      <rPr>
        <sz val="8"/>
        <rFont val="Arial"/>
        <family val="2"/>
      </rPr>
      <t xml:space="preserve">- 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</si>
  <si>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coal reserves does not necessarily </t>
  </si>
  <si>
    <t>Reserves-to-production (R/P) ratios are calculated excluding other solid fuels in reserves and production.</t>
  </si>
  <si>
    <t>Shares of total and R/P ratios are calculated using million tonnes figures.</t>
  </si>
  <si>
    <t>Source: statistics are taken from national statistical agencies, international organizations, and other proprietary sources. Includes data from Federal Institute for Geosciences and Natural Resources (BGR) Energy Study 2021.</t>
  </si>
  <si>
    <t>Coal: Production*</t>
  </si>
  <si>
    <t xml:space="preserve">Million tonnes </t>
  </si>
  <si>
    <t xml:space="preserve"> * Commercial solid fuels only, i.e. bituminous coal and anthracite (hard coal), and lignite and brown (sub-bituminous) coal, and other commercial solid fuels. Includes coal produced for Coal-to-Liquids and Coal-to-Gas transformations.</t>
  </si>
  <si>
    <t>Coal: Consumption*</t>
  </si>
  <si>
    <t xml:space="preserve"> * Commercial solid fuels only, i.e. bituminous coal and anthracite (hard coal), and lignite and brown (sub-bituminous) coal, and other commercial solid fuels. </t>
  </si>
  <si>
    <t>Excludes coal converted to liquid or gaseous fuels, but includes coal consumed in transformation processes.</t>
  </si>
  <si>
    <t xml:space="preserve"> #  Excludes Estonia, Latvia and Lithuania prior to 1985 and Croatia and Slovenia prior to 1990.</t>
  </si>
  <si>
    <r>
      <rPr>
        <b/>
        <sz val="8"/>
        <rFont val="Arial"/>
        <family val="2"/>
      </rPr>
      <t>Notes:</t>
    </r>
    <r>
      <rPr>
        <sz val="8"/>
        <rFont val="Arial"/>
        <family val="2"/>
      </rPr>
      <t xml:space="preserve">  Differences between these consumption figures and the world production statistics are accounted for by stock changes, and unadvoidable disparities in the definition, measurement or conversion of coal supply and demand data.</t>
    </r>
  </si>
  <si>
    <t>US dollars per tonne</t>
  </si>
  <si>
    <t>Northwest Europe marker price †</t>
  </si>
  <si>
    <t>US Central Appalachian coal spot price index ‡</t>
  </si>
  <si>
    <t>Japan steam spot CIF price  †</t>
  </si>
  <si>
    <t>China Qinhuangdao spot price*</t>
  </si>
  <si>
    <t>Japan coking coal import CIF price</t>
  </si>
  <si>
    <t>Japan steam coal import CIF price</t>
  </si>
  <si>
    <t>Asian marker price †</t>
  </si>
  <si>
    <t xml:space="preserve">   </t>
  </si>
  <si>
    <t>The Asian prices are the average of the monthly marker.</t>
  </si>
  <si>
    <t>Note:  CAPP = Central Appalachian; CIF = cost+insurance+freight (average prices); FOB = free on board.</t>
  </si>
  <si>
    <t>‡ Source: S&amp;P Global Platts ©2020, S&amp;P Global Inc.  Prices are for CAPP 12,500 Btu, 1.2 SO2 coal, fob. Prices for 1990-2000 are by coal price publication date, 2001-2005 by coal price assessment date. 2006-2020 weekly CAPP 12,500 BTU, 1.6 SO2 coal, fob.</t>
  </si>
  <si>
    <t>† Source: IHS Northwest Europe prices for 1987-2000 are the average of the monthly marker, 2001-2020 the average of weekly prices. IHS Japan prices basis = 6,000 kilocalories per kilogram NAR CIF.</t>
  </si>
  <si>
    <t>Chinese prices are the average monthly price for 2000-2005, weekly prices 2006-2020, 5,500 kilocalories per kilogram NAR, including cost and freight (CFR).</t>
  </si>
  <si>
    <t>Imports</t>
  </si>
  <si>
    <t>Exports</t>
  </si>
  <si>
    <t>Rest of World</t>
  </si>
  <si>
    <t>^ Less than 0.005.</t>
  </si>
  <si>
    <t>†  Less than 0.05.</t>
  </si>
  <si>
    <r>
      <rPr>
        <b/>
        <sz val="8"/>
        <color theme="1"/>
        <rFont val="Arial"/>
        <family val="2"/>
      </rPr>
      <t>Notes:</t>
    </r>
    <r>
      <rPr>
        <sz val="8"/>
        <color theme="1"/>
        <rFont val="Arial"/>
        <family val="2"/>
      </rPr>
      <t xml:space="preserve"> Commercial solid fuels only, i.e. bituminous coal and anthracite (hard coal), and lignite and brown (sub-bituminous) coal, and other commercial solid fuels. </t>
    </r>
  </si>
  <si>
    <t>Intra-area movements (for example between countries in Europe) are excluded.</t>
  </si>
  <si>
    <t>Coal: Inter-area movements 2020</t>
  </si>
  <si>
    <r>
      <rPr>
        <b/>
        <sz val="8"/>
        <color theme="1"/>
        <rFont val="Arial"/>
        <family val="2"/>
      </rPr>
      <t xml:space="preserve">Notes: </t>
    </r>
    <r>
      <rPr>
        <sz val="8"/>
        <color theme="1"/>
        <rFont val="Arial"/>
        <family val="2"/>
      </rPr>
      <t xml:space="preserve">Commercial solid fuels only, i.e. bituminous coal and anthracite (hard coal), and lignite and brown (sub-bituminous) coal, and other commercial solid fuels. Intra-area movements (for example, between countries in Europe) are excluded.  </t>
    </r>
  </si>
  <si>
    <t>Cobalt: Production and Reserves</t>
  </si>
  <si>
    <t>Reserves</t>
  </si>
  <si>
    <t>Mine production</t>
  </si>
  <si>
    <t>at end</t>
  </si>
  <si>
    <t>Thousand tonnes</t>
  </si>
  <si>
    <t>Cuba</t>
  </si>
  <si>
    <t>Democratic Republic of Congo</t>
  </si>
  <si>
    <t>Madagascar</t>
  </si>
  <si>
    <t>New Caledonia</t>
  </si>
  <si>
    <t>-*</t>
  </si>
  <si>
    <t>Zambia</t>
  </si>
  <si>
    <t>Source: statistics are taken from national statistical agencies, international organizations, and other proprietary sources. Includes data from US Geological Survey, British Geological Survey © UKRI and World Mining Data.</t>
  </si>
  <si>
    <t>♦ less than 0.05%</t>
  </si>
  <si>
    <t>* Zero (not leap year adjusted)</t>
  </si>
  <si>
    <t>Rest of World is the sum of only recorded reserves</t>
  </si>
  <si>
    <t>Note: Other growth rates are adjusted for leap years</t>
  </si>
  <si>
    <t>Lithium: Production and Reserves</t>
  </si>
  <si>
    <t>Thousand tonnes of Lithium content</t>
  </si>
  <si>
    <t>At end of 2020</t>
  </si>
  <si>
    <t>^  less than 0.05</t>
  </si>
  <si>
    <t>*  Zero (not leap year adjusted)</t>
  </si>
  <si>
    <t>Note: Other growth rates are adjusted for leap years.</t>
  </si>
  <si>
    <t>Natural Graphite: Production and Reserves</t>
  </si>
  <si>
    <r>
      <t>Brazil</t>
    </r>
    <r>
      <rPr>
        <vertAlign val="superscript"/>
        <sz val="8"/>
        <rFont val="Arial"/>
        <family val="2"/>
      </rPr>
      <t>1</t>
    </r>
  </si>
  <si>
    <r>
      <t>India</t>
    </r>
    <r>
      <rPr>
        <vertAlign val="superscript"/>
        <sz val="8"/>
        <rFont val="Arial"/>
        <family val="2"/>
      </rPr>
      <t>2</t>
    </r>
  </si>
  <si>
    <r>
      <t>-</t>
    </r>
    <r>
      <rPr>
        <vertAlign val="superscript"/>
        <sz val="8"/>
        <color theme="1"/>
        <rFont val="Arial"/>
        <family val="2"/>
      </rPr>
      <t>4</t>
    </r>
  </si>
  <si>
    <t>Mozambique</t>
  </si>
  <si>
    <r>
      <t>Rest of World</t>
    </r>
    <r>
      <rPr>
        <vertAlign val="superscript"/>
        <sz val="8"/>
        <rFont val="Arial"/>
        <family val="2"/>
      </rPr>
      <t>3</t>
    </r>
  </si>
  <si>
    <r>
      <rPr>
        <vertAlign val="superscript"/>
        <sz val="8"/>
        <rFont val="Arial"/>
        <family val="2"/>
      </rPr>
      <t xml:space="preserve">1 </t>
    </r>
    <r>
      <rPr>
        <sz val="8"/>
        <rFont val="Arial"/>
        <family val="2"/>
      </rPr>
      <t xml:space="preserve"> Including beneficiated and directly shipped material.</t>
    </r>
  </si>
  <si>
    <r>
      <rPr>
        <vertAlign val="superscript"/>
        <sz val="8"/>
        <rFont val="Arial"/>
        <family val="2"/>
      </rPr>
      <t xml:space="preserve">2 </t>
    </r>
    <r>
      <rPr>
        <sz val="8"/>
        <rFont val="Arial"/>
        <family val="2"/>
      </rPr>
      <t xml:space="preserve"> Run of the mine.</t>
    </r>
  </si>
  <si>
    <r>
      <rPr>
        <vertAlign val="superscript"/>
        <sz val="8"/>
        <rFont val="Arial"/>
        <family val="2"/>
      </rPr>
      <t>3</t>
    </r>
    <r>
      <rPr>
        <sz val="8"/>
        <rFont val="Arial"/>
        <family val="2"/>
      </rPr>
      <t xml:space="preserve">  Rest of World is the sum of only recorded reserves.</t>
    </r>
  </si>
  <si>
    <r>
      <rPr>
        <vertAlign val="superscript"/>
        <sz val="8"/>
        <rFont val="Arial"/>
        <family val="2"/>
      </rPr>
      <t>4</t>
    </r>
    <r>
      <rPr>
        <sz val="8"/>
        <rFont val="Arial"/>
        <family val="2"/>
      </rPr>
      <t xml:space="preserve">  Zero (not leap year adjusted)</t>
    </r>
  </si>
  <si>
    <t>Rare Earth metals: Production and Reserves</t>
  </si>
  <si>
    <r>
      <t>Thousand tonnes</t>
    </r>
    <r>
      <rPr>
        <vertAlign val="superscript"/>
        <sz val="8"/>
        <rFont val="Arial"/>
        <family val="2"/>
      </rPr>
      <t>1</t>
    </r>
  </si>
  <si>
    <r>
      <t>-</t>
    </r>
    <r>
      <rPr>
        <vertAlign val="superscript"/>
        <sz val="8"/>
        <color theme="1"/>
        <rFont val="Arial"/>
        <family val="2"/>
      </rPr>
      <t>3</t>
    </r>
  </si>
  <si>
    <r>
      <t>Rest of World</t>
    </r>
    <r>
      <rPr>
        <vertAlign val="superscript"/>
        <sz val="8"/>
        <rFont val="Arial"/>
        <family val="2"/>
      </rPr>
      <t>2</t>
    </r>
  </si>
  <si>
    <t>^ less than 0.05</t>
  </si>
  <si>
    <r>
      <rPr>
        <vertAlign val="superscript"/>
        <sz val="8"/>
        <rFont val="Arial"/>
        <family val="2"/>
      </rPr>
      <t>1</t>
    </r>
    <r>
      <rPr>
        <sz val="8"/>
        <rFont val="Arial"/>
        <family val="2"/>
      </rPr>
      <t xml:space="preserve"> Thousand tonnes of rare earth oxide equivalent</t>
    </r>
  </si>
  <si>
    <r>
      <rPr>
        <vertAlign val="superscript"/>
        <sz val="8"/>
        <color theme="1"/>
        <rFont val="Arial"/>
        <family val="2"/>
      </rPr>
      <t xml:space="preserve">2 </t>
    </r>
    <r>
      <rPr>
        <sz val="8"/>
        <color theme="1"/>
        <rFont val="Arial"/>
        <family val="2"/>
      </rPr>
      <t>Rest of World is the sum of only recorded reserves</t>
    </r>
  </si>
  <si>
    <r>
      <rPr>
        <vertAlign val="superscript"/>
        <sz val="8"/>
        <rFont val="Arial"/>
        <family val="2"/>
      </rPr>
      <t>3</t>
    </r>
    <r>
      <rPr>
        <sz val="8"/>
        <rFont val="Arial"/>
        <family val="2"/>
      </rPr>
      <t xml:space="preserve"> Zero (not leap year adjusted)</t>
    </r>
  </si>
  <si>
    <t>Cobalt and Lithium prices</t>
  </si>
  <si>
    <t>Cobalt</t>
  </si>
  <si>
    <t>Lithium Carbonate</t>
  </si>
  <si>
    <t>$/tonne*</t>
  </si>
  <si>
    <t xml:space="preserve">$/tonne† </t>
  </si>
  <si>
    <t>* 2000-2012 spot grade for cathodes, source US Geological Survey. Data from 2013 onwards: min purity 99.8%, source London Metal Exchange.</t>
  </si>
  <si>
    <t>† 2000-2008 unit value, data series 140, source US Geological Survey. Data from 2009 onwards: FOB South America, source Benchmark Mineral Intelligence.</t>
  </si>
  <si>
    <t xml:space="preserve">Renewable energy - geothemal </t>
  </si>
  <si>
    <t>Installed geothermal power capacity*</t>
  </si>
  <si>
    <t>Megawatts</t>
  </si>
  <si>
    <t>2009-2019</t>
  </si>
  <si>
    <t>Costa Rica</t>
  </si>
  <si>
    <t>El Salvador</t>
  </si>
  <si>
    <t>Guatemala</t>
  </si>
  <si>
    <t>Honduras</t>
  </si>
  <si>
    <t>Nicaragua</t>
  </si>
  <si>
    <t>Other S. and Cent. America</t>
  </si>
  <si>
    <t>Ethiopia</t>
  </si>
  <si>
    <t>Kenya</t>
  </si>
  <si>
    <t>^ Less than 0.5.</t>
  </si>
  <si>
    <t>Renewable energy - solar</t>
  </si>
  <si>
    <t xml:space="preserve">Installed photovoltaic (PV) power* </t>
  </si>
  <si>
    <t>Jordan</t>
  </si>
  <si>
    <t>Viet Nam</t>
  </si>
  <si>
    <t>Renewable energy - wind</t>
  </si>
  <si>
    <t xml:space="preserve">Installed wind turbine capacity* </t>
  </si>
  <si>
    <t>Uruguay</t>
  </si>
  <si>
    <t>Units</t>
  </si>
  <si>
    <t>tonnes/</t>
  </si>
  <si>
    <t xml:space="preserve">1 metric tonne = 2204.62 lb. </t>
  </si>
  <si>
    <t>Crude oil*</t>
  </si>
  <si>
    <t>(metric)</t>
  </si>
  <si>
    <t>kilolitres</t>
  </si>
  <si>
    <t>gallons</t>
  </si>
  <si>
    <t>year</t>
  </si>
  <si>
    <t>= 1.1023 short tons</t>
  </si>
  <si>
    <t>1 kilolitre = 6.2898 barrels</t>
  </si>
  <si>
    <t>Multiply by</t>
  </si>
  <si>
    <t>1 kilolitre = 1 cubic metre</t>
  </si>
  <si>
    <t>Tonnes (metric)</t>
  </si>
  <si>
    <t>–</t>
  </si>
  <si>
    <t>1 kilocalorie (kcal) = 4.1868 kJ = 3.968 Btu</t>
  </si>
  <si>
    <t>Kilolitres</t>
  </si>
  <si>
    <t>1 kilojoule (kJ) = 1,000 joules = 0.239 kcal = 0.948 Btu</t>
  </si>
  <si>
    <t>Barrels</t>
  </si>
  <si>
    <r>
      <t>1 petajoule (PJ) = 1 quadrillion joules (1 x 10</t>
    </r>
    <r>
      <rPr>
        <vertAlign val="superscript"/>
        <sz val="8"/>
        <rFont val="Arial"/>
        <family val="2"/>
      </rPr>
      <t>15)</t>
    </r>
  </si>
  <si>
    <t>US gallons</t>
  </si>
  <si>
    <r>
      <t>1 exajoule (EJ) = 1 quintillion joules (1 x 10</t>
    </r>
    <r>
      <rPr>
        <vertAlign val="superscript"/>
        <sz val="8"/>
        <rFont val="Arial"/>
        <family val="2"/>
      </rPr>
      <t>18)</t>
    </r>
  </si>
  <si>
    <t>Barrels/day</t>
  </si>
  <si>
    <t>1 British thermal unit (Btu) = 0.252 kcal = 1.055 kJ</t>
  </si>
  <si>
    <t xml:space="preserve"> *Based on worldwide average gravity.</t>
  </si>
  <si>
    <t>1 barrel of oil equivalent (boe) = 5.8 million Btu = 6.119 million kJ</t>
  </si>
  <si>
    <t>1 kilowatt-hour (kWh) = 860 kcal = 3600 kJ = 3412 Btu</t>
  </si>
  <si>
    <t>To convert</t>
  </si>
  <si>
    <t>Calorific equivalents</t>
  </si>
  <si>
    <t>Oil products</t>
  </si>
  <si>
    <t>to tonnes</t>
  </si>
  <si>
    <t>to barrels</t>
  </si>
  <si>
    <t>to kilolitres</t>
  </si>
  <si>
    <t>to gigajoules</t>
  </si>
  <si>
    <t>to barrels oil equiv.</t>
  </si>
  <si>
    <t>One exajoule equals approximately:</t>
  </si>
  <si>
    <t xml:space="preserve">Heat units </t>
  </si>
  <si>
    <t>239 trillion kilocalories</t>
  </si>
  <si>
    <t>948 trillion Btu</t>
  </si>
  <si>
    <t>Ethane</t>
  </si>
  <si>
    <t>Solid fuels</t>
  </si>
  <si>
    <t>40 million tonnes of hard coal</t>
  </si>
  <si>
    <t>Liquefied petroleum gas (LPG)</t>
  </si>
  <si>
    <t>95 million tonnes of lignite and sub-bituminous coal</t>
  </si>
  <si>
    <t>Gasoline</t>
  </si>
  <si>
    <t>Gaseous fuels</t>
  </si>
  <si>
    <t xml:space="preserve">See Natural gas and LNG table </t>
  </si>
  <si>
    <t>Kerosene</t>
  </si>
  <si>
    <t>Electricity</t>
  </si>
  <si>
    <t>278 terawatt-hours</t>
  </si>
  <si>
    <t>Gas oil/ diesel</t>
  </si>
  <si>
    <t>Residual fuel oil</t>
  </si>
  <si>
    <t>All fuel energy content is net or lower heating value (i.e., net of heat of vaporisation of water generated from combustion).</t>
  </si>
  <si>
    <t xml:space="preserve">Product basket </t>
  </si>
  <si>
    <t>1 barrel of ethanol = 0.58 barrels of oil equivalent </t>
  </si>
  <si>
    <t>1 barrel of biodisel = 0.86 barrels of oil equivalent </t>
  </si>
  <si>
    <t>billion cubic</t>
  </si>
  <si>
    <t>petajoules</t>
  </si>
  <si>
    <t>million tonnes</t>
  </si>
  <si>
    <t>trillion British</t>
  </si>
  <si>
    <t>million barrels</t>
  </si>
  <si>
    <t>Natural gas (NG) and liquefied natural gas (LNG)</t>
  </si>
  <si>
    <t>metres NG</t>
  </si>
  <si>
    <t>feet NG</t>
  </si>
  <si>
    <t>NG</t>
  </si>
  <si>
    <t>oil equivalent</t>
  </si>
  <si>
    <t>thermal units</t>
  </si>
  <si>
    <t>1 tonne of ethanol = 0.68 tonne of oil equivalent </t>
  </si>
  <si>
    <t xml:space="preserve">1 tonne of biodiesel = 0.88 tonne of oil equivalent </t>
  </si>
  <si>
    <t>1 billion cubic metres NG</t>
  </si>
  <si>
    <t>Other terms</t>
  </si>
  <si>
    <t>1 billion cubic feet NG</t>
  </si>
  <si>
    <t>Tonnes: Metric equivalent of tons</t>
  </si>
  <si>
    <t>1 petajoule NG</t>
  </si>
  <si>
    <t>1 million tonnes oil equivalent</t>
  </si>
  <si>
    <t>Percentages</t>
  </si>
  <si>
    <t>1 million tonnes LNG</t>
  </si>
  <si>
    <t xml:space="preserve">Calculated before rounding of actuals. </t>
  </si>
  <si>
    <t>1 trillion British thermal units</t>
  </si>
  <si>
    <t>1 million barrels oil equivalent</t>
  </si>
  <si>
    <t>Rounding differences</t>
  </si>
  <si>
    <t xml:space="preserve">Because of rounding, some totals may not agree exactly with the sum of their component parts. </t>
  </si>
  <si>
    <t>Thermal equivalent efficiency factors used to convert non-fossil electricity to primary energy</t>
  </si>
  <si>
    <t>Year(s)</t>
  </si>
  <si>
    <t>Efficiency factor</t>
  </si>
  <si>
    <t xml:space="preserve"> 1965-2000</t>
  </si>
  <si>
    <t xml:space="preserve">       Definitions              </t>
  </si>
  <si>
    <t xml:space="preserve">         Statistics published in this Review are taken from government sources and published data.</t>
  </si>
  <si>
    <t xml:space="preserve">         No use is made of confidential information obtained by bp in the course of its business </t>
  </si>
  <si>
    <t>Country groupings are made purely for statistical purposes and are not intended to imply any judgement about political or economic standings.</t>
  </si>
  <si>
    <t>Country and geographical groupings</t>
  </si>
  <si>
    <t>North America:</t>
  </si>
  <si>
    <t xml:space="preserve">US (excluding US territories), Canada and Mexico. </t>
  </si>
  <si>
    <t>Caribbean</t>
  </si>
  <si>
    <t>South and Central America:</t>
  </si>
  <si>
    <t>Caribbean (including Puerto Rico and US Virgin Islands), Bermuda, Central and South America.</t>
  </si>
  <si>
    <t>Europe:</t>
  </si>
  <si>
    <t>Commonwealth of Independent States (CIS):</t>
  </si>
  <si>
    <t xml:space="preserve">Armenia, Azerbaijan, Belarus, Kazakhstan, Kyrgyzstan, Moldova, Russian Federation, Tajikistan, Turkmenistan, Ukraine, Uzbekistan. </t>
  </si>
  <si>
    <t>Middle East:</t>
  </si>
  <si>
    <t xml:space="preserve">Arabian Peninsula, Iran, Iraq, Israel, Jordan, Lebanon, Syria. </t>
  </si>
  <si>
    <t>Northern Africa:</t>
  </si>
  <si>
    <t xml:space="preserve">Territories on the north coast of Africa from Egypt to Western Sahara. </t>
  </si>
  <si>
    <t>Eastern Africa:</t>
  </si>
  <si>
    <t>Territories on the east coast of Africa from Sudan to Mozambique. Also Madagascar, Malawi, Uganda, Zambia, Zimbabwe.</t>
  </si>
  <si>
    <t>Middle Africa:</t>
  </si>
  <si>
    <t>Angola, Cameroon, Central African Republic, Chad, Democratic Republic of Congo, Republic of Congo, Equatorial Guinea, Gabon, Sao Tome &amp; Principe.</t>
  </si>
  <si>
    <t>Western Africa:</t>
  </si>
  <si>
    <t>Asia Pacific:</t>
  </si>
  <si>
    <r>
      <t>Brunei, Cambodia, China</t>
    </r>
    <r>
      <rPr>
        <vertAlign val="superscript"/>
        <sz val="8"/>
        <color indexed="8"/>
        <rFont val="Arial"/>
        <family val="2"/>
      </rPr>
      <t>†</t>
    </r>
    <r>
      <rPr>
        <sz val="8"/>
        <color indexed="8"/>
        <rFont val="Arial"/>
        <family val="2"/>
      </rPr>
      <t xml:space="preserve">, China Hong Kong SAR*, China Macau SAR*, Indonesia, Japan, Laos, Malaysia, Mongolia, North Korea, Philippines, Singapore, South Asia (Afghanistan, Bangladesh, India, Myanmar, Nepal, Pakistan and Sri Lanka), South Korea, Taiwan, Thailand, Vietnam, Australia, New Zealand, Papua New Guinea and Oceania. </t>
    </r>
  </si>
  <si>
    <r>
      <t xml:space="preserve">            † </t>
    </r>
    <r>
      <rPr>
        <sz val="8"/>
        <rFont val="Arial"/>
        <family val="2"/>
      </rPr>
      <t>Mainland China</t>
    </r>
  </si>
  <si>
    <t>*Special Administrative Region</t>
  </si>
  <si>
    <t>Australasia:</t>
  </si>
  <si>
    <t xml:space="preserve">Australia, New Zealand. </t>
  </si>
  <si>
    <t>OECD members (Organization For Economic Co-operation and Development)</t>
  </si>
  <si>
    <t xml:space="preserve">OPEC members (Organization of the Petroleum Exporting Countries) </t>
  </si>
  <si>
    <t xml:space="preserve">European Union members </t>
  </si>
  <si>
    <t>All countries that are not members of the OECD.</t>
  </si>
  <si>
    <t xml:space="preserve">        This year we have made the following two methodological changes: first, energy units have been changed from million tonnes of oil equivalent to exajoules.</t>
  </si>
  <si>
    <t xml:space="preserve">        Second, the method for estimating primary energy consumption of non-fossil sources of electricity, has been revised. </t>
  </si>
  <si>
    <t xml:space="preserve">        This is still based on an ‘input-equivalence’ method, i.e. on the amount of fuel that would be required by a standard thermal power station to generate the reported electricity output. </t>
  </si>
  <si>
    <t xml:space="preserve">        However the thermal efficiency assumed for that standard power plant is no longer fixed. </t>
  </si>
  <si>
    <t xml:space="preserve">        The efficiency assumption rises each year to better reflect real world improvements in the average power station thermal efficiency.</t>
  </si>
  <si>
    <t xml:space="preserve">        For more details see Methodology</t>
  </si>
  <si>
    <t xml:space="preserve">        As well as the change to reported energy units (from million tonnes of oil</t>
  </si>
  <si>
    <t xml:space="preserve">        equivalent to exajoules) there have been the following changes in the tables:</t>
  </si>
  <si>
    <t xml:space="preserve">        biofuels consumption has been broken out of oil consumption and is now</t>
  </si>
  <si>
    <t xml:space="preserve">        included in renewables consumption (as well as reported separately in its</t>
  </si>
  <si>
    <t xml:space="preserve">        own table). Oil consumption as defined in previous Statistical Reviews (i.e.</t>
  </si>
  <si>
    <t xml:space="preserve">        including biofuels) has been renamed ‘liquids’ consumption and a table is still</t>
  </si>
  <si>
    <t xml:space="preserve">       included on this original basis. In addition, more granularity has been included</t>
  </si>
  <si>
    <t xml:space="preserve">       on the product split of both oil products and biofuels (breaking out ethane</t>
  </si>
  <si>
    <t xml:space="preserve">        &amp; LPG and naphtha in oil products and the ethanol/biodiesel split of biofuels).</t>
  </si>
  <si>
    <t>European members of the OECD plus Albania, Bosnia-Herzegovina, Bulgaria, Croatia, Cyprus, North Macedonia, Georgia, Gibraltar, Latvia, Lithuania, Malta, Montenegro, North Macedonia, Romania and Serbia.</t>
  </si>
  <si>
    <t>Updated methodology for converting non-fossil electricity generation to primary energy</t>
  </si>
  <si>
    <t>Traditionally, in bp’s Statistical Review of World Energy, the primary energy of non-fossil based electricity (nuclear, hydro, wind, solar, geothermal, biomass in power and other renewables sources)</t>
  </si>
  <si>
    <t xml:space="preserve"> has been calculated on an ‘input-equivalent’ basis – i.e. based on the equivalent amount of fossil fuel input required to generate that amount of electricity in a standard thermal power plant. </t>
  </si>
  <si>
    <t>For example, if nuclear power output for a country was 100 TWh, and the efficiency of a standard thermal power plant was 38%, the input-equivalent primary energy would be 100/0.38 = 263 TWh or about 0.95 EJ.</t>
  </si>
  <si>
    <t xml:space="preserve">For many years, the efficiency of this standard power plant has been assumed to be 38%. However, in reality, the world average efficiency of fossil fuel-based power changes over time and has risen  from around 36% in 2000 to over 40% today. </t>
  </si>
  <si>
    <t>Moreover, given the much higher efficiency of the most modern power plant (e.g. the thermal efficiency of a modern gas turbine plant is above 55%), the global average is expected to increase in the future.</t>
  </si>
  <si>
    <t xml:space="preserve">Therefore, to better assess primary energy trends, we have decided to move to a time-dependent thermal equivalence model. </t>
  </si>
  <si>
    <t>The conversion factor used each year to calculate the ‘input-equivalent’ consumption for a given level of generation is based on a simplified representation of measured average efficiency levels:</t>
  </si>
  <si>
    <t>1965-2000: assumed constant efficiency of 36%</t>
  </si>
  <si>
    <t>2000-2017: a linear increase from 36% to 40% based on observed data</t>
  </si>
  <si>
    <t xml:space="preserve">2018 onwards: the annual rate of efficiency improvement is based on the simplified assumption that efficiency will increase linearly to 45% by 2050.  </t>
  </si>
  <si>
    <t>The table below quantifies these assumptions:</t>
  </si>
  <si>
    <t>Nuclear: Generation*</t>
  </si>
  <si>
    <t>Terawatt-hours</t>
  </si>
  <si>
    <t xml:space="preserve"> * Based on gross generation and not accounting for cross-border electricity supply.</t>
  </si>
  <si>
    <t xml:space="preserve"> ^ Less than 0.05</t>
  </si>
  <si>
    <t>Notes: Annual changes and shares of total are calculated using terawatt-hours figures.</t>
  </si>
  <si>
    <t>Nuclear: Consumption*</t>
  </si>
  <si>
    <t>Exajoules (input-equivalent)</t>
  </si>
  <si>
    <t xml:space="preserve">*Based on gross generation and not accounting for cross-border electricity supply. “Input-equivalent” energy is the amount of fuel that would be required by thermal power stations to generate the reported electricity output. </t>
  </si>
  <si>
    <r>
      <t xml:space="preserve">Details on thermal efficiency assumptions are available in the appendices and definitions page and at </t>
    </r>
    <r>
      <rPr>
        <i/>
        <sz val="8"/>
        <rFont val="Arial"/>
        <family val="2"/>
      </rPr>
      <t>bp.com/statisticalreview</t>
    </r>
    <r>
      <rPr>
        <sz val="8"/>
        <rFont val="Arial"/>
        <family val="2"/>
      </rPr>
      <t>.</t>
    </r>
  </si>
  <si>
    <t xml:space="preserve"> ^ Less than 0.005</t>
  </si>
  <si>
    <t>Notes: Annual changes and share of total are calculated using exajoules figures.</t>
  </si>
  <si>
    <t>Hydroelectricity: Generation*</t>
  </si>
  <si>
    <t xml:space="preserve"> * Based on gross primary hydroelectric generation and not accounting for cross-border electricity supply. </t>
  </si>
  <si>
    <t>Hydroelectricity: Consumption*</t>
  </si>
  <si>
    <t>Renewables: Consumption*</t>
  </si>
  <si>
    <t>*Includes renewable power (apart from hydro, which is reported seperately) and biofuels</t>
  </si>
  <si>
    <t>Renewable power is based on gross generation and not accounting for cross-border electricity supply. “Input-equivalent” energy is the amount of fuel that would be required by thermal power stations</t>
  </si>
  <si>
    <r>
      <t xml:space="preserve"> to generate the reported electricity output. Details on thermal efficiency assumptions are available in the appendices and definitions page and at </t>
    </r>
    <r>
      <rPr>
        <i/>
        <sz val="8"/>
        <rFont val="Arial"/>
        <family val="2"/>
      </rPr>
      <t>bp.com/statisticalreview</t>
    </r>
    <r>
      <rPr>
        <sz val="8"/>
        <rFont val="Arial"/>
        <family val="2"/>
      </rPr>
      <t>.</t>
    </r>
  </si>
  <si>
    <t>USSR includes CIS, Georgia, Ukraine and the Baltic states.</t>
  </si>
  <si>
    <t>Notes: Annual changes and share of total are calculated using exajoules figures and incorporate adjustments for assumed changes in thermal efficiency.</t>
  </si>
  <si>
    <t>Renewables: Renewable power generation*</t>
  </si>
  <si>
    <t>Exajoules (input-equivalent)*</t>
  </si>
  <si>
    <t xml:space="preserve"> *  Renewable power is based on gross generation from renewable sources including wind, geothermal, solar, biomass and waste, and not accounting for cross-border electricity supply. </t>
  </si>
  <si>
    <t>USSR includes CIS,Georgia, Ukraine and the Baltic states.</t>
  </si>
  <si>
    <t>Notes: Annual changes and share of total are calculated using terawatt-hours</t>
  </si>
  <si>
    <t>Renewables - Renewable Power - TWh (from 1965)</t>
  </si>
  <si>
    <t>Renewable energy: Generation by source</t>
  </si>
  <si>
    <t xml:space="preserve">2020 Growth rate </t>
  </si>
  <si>
    <t>Wind</t>
  </si>
  <si>
    <t>Solar</t>
  </si>
  <si>
    <t>Other renewables*</t>
  </si>
  <si>
    <t>Based on gross generation and not accounting for cross-border electricity supply.</t>
  </si>
  <si>
    <t>* Includes electricity generated from: geothermal, biomass and other sources of renewable energy (not already itemised).</t>
  </si>
  <si>
    <r>
      <t xml:space="preserve">A more extensive time series of renewables by source is available at </t>
    </r>
    <r>
      <rPr>
        <i/>
        <sz val="8"/>
        <rFont val="Arial"/>
        <family val="2"/>
      </rPr>
      <t>bp.com/statisticalreview</t>
    </r>
    <r>
      <rPr>
        <sz val="8"/>
        <rFont val="Arial"/>
        <family val="2"/>
      </rPr>
      <t>.</t>
    </r>
  </si>
  <si>
    <t>Renewables: Generation- Solar*</t>
  </si>
  <si>
    <t>Renewables: Consumption - Solar*</t>
  </si>
  <si>
    <t>Renewables: Generation- Wind*</t>
  </si>
  <si>
    <t>Renewables: Consumption - Wind*</t>
  </si>
  <si>
    <t>Renewables: Generation- Geothermal, Biomass and Other*</t>
  </si>
  <si>
    <t>Other North Africa</t>
  </si>
  <si>
    <t>Renewables: Consumption - Geothermal, Biomass and Other*</t>
  </si>
  <si>
    <t>Annual changes and share of total are calculated using exajoules figures and incorporate adjustments for assumed changes in thermal efficiency.</t>
  </si>
  <si>
    <t>Thousand barrels of oil equivalent per day</t>
  </si>
  <si>
    <t xml:space="preserve">                Non-OECD</t>
  </si>
  <si>
    <t xml:space="preserve">                European Union</t>
  </si>
  <si>
    <t>Biogasoline</t>
  </si>
  <si>
    <t>Canada &amp; Mexico</t>
  </si>
  <si>
    <t xml:space="preserve"> ^ Less than 0.5.</t>
  </si>
  <si>
    <t>Annual changes and shares of total are calculated using thousand barrels a day oil equivalent figures.</t>
  </si>
  <si>
    <t>Renewable energy -  Biofuels production*</t>
  </si>
  <si>
    <t>Biofuels production by fuel type</t>
  </si>
  <si>
    <r>
      <t xml:space="preserve">Biodiesel </t>
    </r>
    <r>
      <rPr>
        <b/>
        <sz val="8"/>
        <rFont val="Calibri"/>
        <family val="2"/>
      </rPr>
      <t>Δ</t>
    </r>
  </si>
  <si>
    <t>Source: statistics are taken from national statistical agencies, international organizations, and other proprietary sources. Includes data from IHS Markit; US Energy Information Administration (March 2021).</t>
  </si>
  <si>
    <t xml:space="preserve"> * Total biofuels includes biogasoline (such as ethanol), biodiesel and biojet. Volumes have been adjusted for energy content.</t>
  </si>
  <si>
    <t>Δ Biodiesel production includes biojet which is currently &lt;1kboed globally but more than doubled relative to 2019.</t>
  </si>
  <si>
    <t>Petajoules</t>
  </si>
  <si>
    <t xml:space="preserve"> Source: statistics are taken from national statistical agencies, international organizations, and other proprietary sources. Includes data from IHS Markit; US Energy Information Administration (March 2021).</t>
  </si>
  <si>
    <t>Annual changes and shares of total are calculated using petajoules figures.</t>
  </si>
  <si>
    <t>Electricity Generation*</t>
  </si>
  <si>
    <t xml:space="preserve"> * Based on gross output.</t>
  </si>
  <si>
    <t xml:space="preserve"> ♦ Less than 0.05%</t>
  </si>
  <si>
    <t xml:space="preserve"> # Excludes Croatia and Slovenia prior to 1990.</t>
  </si>
  <si>
    <t>Notes: Annual changes and share of total are calculated using terawatt-hours figures.</t>
  </si>
  <si>
    <t>Electricity generation by fuel*</t>
  </si>
  <si>
    <t>Other#</t>
  </si>
  <si>
    <t>*Based on gross output.</t>
  </si>
  <si>
    <t># Includes sources not specified elsewhere e.g. pumped hydro, non renewable waste and statistical discrepancies (which can be positive or negative).</t>
  </si>
  <si>
    <t>Electricity generation from oil*</t>
  </si>
  <si>
    <t># Excludes Croatia and Slovenia prior to 1990.</t>
  </si>
  <si>
    <t>Electricity generation from gas*</t>
  </si>
  <si>
    <t>Electricity generation from coal*</t>
  </si>
  <si>
    <t>Electricity generation from other*</t>
  </si>
  <si>
    <t xml:space="preserve"> * Based on gross output. Includes pumped hydro, other fossil generation and statistical differences.</t>
  </si>
  <si>
    <t>Electricity generation by fuel - TWh (2019 - 2020)</t>
  </si>
  <si>
    <t>Oil: Trade 2019 - 2020</t>
  </si>
  <si>
    <t>Renewable energy -  Biofuels consumption*</t>
  </si>
  <si>
    <t>Biofuels consumption by fuel type</t>
  </si>
  <si>
    <t>Biodiesel</t>
  </si>
  <si>
    <t xml:space="preserve"> * Includes biogasoline (such as ethanol) and biodiesel. Volumes have been adjusted for energy content.</t>
  </si>
  <si>
    <t xml:space="preserve"> of which: OECD</t>
  </si>
  <si>
    <t>Annual changes and shares of total are calculated using petajoules.</t>
  </si>
  <si>
    <r>
      <rPr>
        <b/>
        <sz val="8"/>
        <rFont val="Arial"/>
        <family val="2"/>
      </rPr>
      <t xml:space="preserve"> Notes:</t>
    </r>
    <r>
      <rPr>
        <sz val="8"/>
        <rFont val="Arial"/>
        <family val="2"/>
      </rPr>
      <t xml:space="preserve"> The carbon emissions above reflect only those through consumption of oil, gas and coal for combustion related activities, and are based on</t>
    </r>
  </si>
  <si>
    <t>Oil: Trade movements</t>
  </si>
  <si>
    <t xml:space="preserve">Europe </t>
  </si>
  <si>
    <r>
      <t>Europe</t>
    </r>
    <r>
      <rPr>
        <vertAlign val="superscript"/>
        <sz val="8"/>
        <rFont val="Arial"/>
        <family val="2"/>
      </rPr>
      <t>1</t>
    </r>
  </si>
  <si>
    <t>USSR &amp; Central Europe</t>
  </si>
  <si>
    <r>
      <t>Middle East (ex Saudi Arabia)</t>
    </r>
    <r>
      <rPr>
        <vertAlign val="superscript"/>
        <sz val="8"/>
        <rFont val="Arial"/>
        <family val="2"/>
      </rPr>
      <t>2</t>
    </r>
  </si>
  <si>
    <r>
      <t>North Africa</t>
    </r>
    <r>
      <rPr>
        <vertAlign val="superscript"/>
        <sz val="8"/>
        <rFont val="Arial"/>
        <family val="2"/>
      </rPr>
      <t>3</t>
    </r>
  </si>
  <si>
    <r>
      <t>West Africa</t>
    </r>
    <r>
      <rPr>
        <vertAlign val="superscript"/>
        <sz val="8"/>
        <rFont val="Arial"/>
        <family val="2"/>
      </rPr>
      <t>3</t>
    </r>
  </si>
  <si>
    <r>
      <t>Asia Pacific (ex Japan)</t>
    </r>
    <r>
      <rPr>
        <vertAlign val="superscript"/>
        <sz val="8"/>
        <rFont val="Arial"/>
        <family val="2"/>
      </rPr>
      <t>4</t>
    </r>
  </si>
  <si>
    <t xml:space="preserve">Rest of World </t>
  </si>
  <si>
    <r>
      <rPr>
        <b/>
        <sz val="8"/>
        <color theme="1"/>
        <rFont val="Arial"/>
        <family val="2"/>
      </rPr>
      <t>Notes:</t>
    </r>
    <r>
      <rPr>
        <sz val="8"/>
        <color theme="1"/>
        <rFont val="Arial"/>
        <family val="2"/>
      </rPr>
      <t xml:space="preserve"> Unless otherwise stated, this table shows inter-regional trade based on the regional classification in the table `Oil trade in 2019 and 2020’.</t>
    </r>
  </si>
  <si>
    <r>
      <rPr>
        <vertAlign val="superscript"/>
        <sz val="8"/>
        <color theme="1"/>
        <rFont val="Arial"/>
        <family val="2"/>
      </rPr>
      <t>1</t>
    </r>
    <r>
      <rPr>
        <sz val="8"/>
        <color theme="1"/>
        <rFont val="Arial"/>
        <family val="2"/>
      </rPr>
      <t xml:space="preserve"> Prior to 1993, Europe excludes Central Europe (Albania, Bulgaria, Czech Republic, Former Republic of Yugoslavia, Hungary, Poland, Romania, Slovakia).</t>
    </r>
  </si>
  <si>
    <r>
      <rPr>
        <vertAlign val="superscript"/>
        <sz val="8"/>
        <color theme="1"/>
        <rFont val="Arial"/>
        <family val="2"/>
      </rPr>
      <t>2</t>
    </r>
    <r>
      <rPr>
        <sz val="8"/>
        <color theme="1"/>
        <rFont val="Arial"/>
        <family val="2"/>
      </rPr>
      <t xml:space="preserve"> Excludes intra-Middle East trade before 1993.</t>
    </r>
  </si>
  <si>
    <r>
      <rPr>
        <vertAlign val="superscript"/>
        <sz val="8"/>
        <color theme="1"/>
        <rFont val="Arial"/>
        <family val="2"/>
      </rPr>
      <t>3</t>
    </r>
    <r>
      <rPr>
        <sz val="8"/>
        <color theme="1"/>
        <rFont val="Arial"/>
        <family val="2"/>
      </rPr>
      <t xml:space="preserve"> North and West African exports excludes intra-Africa trade prior to 1993.</t>
    </r>
  </si>
  <si>
    <r>
      <rPr>
        <vertAlign val="superscript"/>
        <sz val="8"/>
        <color theme="1"/>
        <rFont val="Arial"/>
        <family val="2"/>
      </rPr>
      <t>4</t>
    </r>
    <r>
      <rPr>
        <sz val="8"/>
        <color theme="1"/>
        <rFont val="Arial"/>
        <family val="2"/>
      </rPr>
      <t xml:space="preserve"> Excludes Japan. Excludes trade between other Asia Pacific countries and Singapore prior to 1993.</t>
    </r>
  </si>
  <si>
    <t>Bunker fuel use is not included as exports. Intra-area movements (for example, between countries within Europe) are excluded.</t>
  </si>
  <si>
    <t>Oil: Inter-area movements 2020</t>
  </si>
  <si>
    <t>Crude (million tonnes)</t>
  </si>
  <si>
    <t>Australasia</t>
  </si>
  <si>
    <t>UAE</t>
  </si>
  <si>
    <t>North Africa</t>
  </si>
  <si>
    <t>West Africa</t>
  </si>
  <si>
    <t>East &amp; S. Africa</t>
  </si>
  <si>
    <t>Product (million tonnes)</t>
  </si>
  <si>
    <r>
      <rPr>
        <b/>
        <sz val="8"/>
        <rFont val="Arial"/>
        <family val="2"/>
      </rPr>
      <t>Notes:</t>
    </r>
    <r>
      <rPr>
        <sz val="8"/>
        <rFont val="Arial"/>
        <family val="2"/>
      </rPr>
      <t xml:space="preserve"> Does not include biofuels trade. Bunker fuel use is not included as exports. Intra-area movements (for example, between countries within Europe) are excluded. </t>
    </r>
  </si>
  <si>
    <t>Crude imports and exports include condensates.</t>
  </si>
  <si>
    <t>Oil trade in 2019 and 2020</t>
  </si>
  <si>
    <t>Crude</t>
  </si>
  <si>
    <t>Product</t>
  </si>
  <si>
    <t xml:space="preserve">† Less than 0.05.        </t>
  </si>
  <si>
    <t>‡  Less than 0.5.</t>
  </si>
  <si>
    <r>
      <rPr>
        <b/>
        <sz val="8"/>
        <rFont val="Arial"/>
        <family val="2"/>
      </rPr>
      <t>Notes:</t>
    </r>
    <r>
      <rPr>
        <sz val="8"/>
        <rFont val="Arial"/>
        <family val="2"/>
      </rPr>
      <t xml:space="preserve"> Does not include biofuels trade. Bunker fuel use is not included as exports. Intra-area movements (for example, between countries within Europe) are excluded.</t>
    </r>
  </si>
  <si>
    <t>Data before 2013: Cedigaz. These data include flaring from upstream.</t>
  </si>
  <si>
    <r>
      <t>As far as possible, the calculation has used flared volumes based on standard cubic metres (measured at 15</t>
    </r>
    <r>
      <rPr>
        <vertAlign val="superscript"/>
        <sz val="8"/>
        <rFont val="Arial"/>
        <family val="2"/>
      </rPr>
      <t>o</t>
    </r>
    <r>
      <rPr>
        <sz val="8"/>
        <rFont val="Arial"/>
        <family val="2"/>
      </rPr>
      <t>C and 1013 mbar); as they are derived directly from measures of energy content using an average conversion factor and have been standardized using a Gross Calorific Value (GCV) of 40 MJ/m3, they do not necessarily equate with gas volumes expressed in the original databases.</t>
    </r>
  </si>
  <si>
    <t>Source: statistics are taken from national statistical agencies, international organizations, and other proprietary sources. Includes data from International Renewable Energy Agency (IRENA 2021, Abu Dhabi), BNEF, IHS.</t>
  </si>
  <si>
    <r>
      <rPr>
        <b/>
        <sz val="8"/>
        <rFont val="Arial"/>
        <family val="2"/>
      </rPr>
      <t>Notes:</t>
    </r>
    <r>
      <rPr>
        <sz val="8"/>
        <color theme="1"/>
        <rFont val="Arial"/>
        <family val="2"/>
      </rPr>
      <t xml:space="preserve"> The carbon emissions above reflect only those through consumption of oil, gas and coal for combustion related activities, and are based on</t>
    </r>
  </si>
  <si>
    <t xml:space="preserve">'Default CO2 Emissions Factors for Combustion' listed by the IPCC in its Guidelines for National Greenhouse Gas Inventories (2006). </t>
  </si>
  <si>
    <t xml:space="preserve">This does not allow for any carbon that is sequestered, for other sources of carbon emissions, or for emissions of other greenhouse gases. </t>
  </si>
  <si>
    <t>Our data is therefore not comparable to official national emissions data.</t>
  </si>
  <si>
    <t>* End of year.</t>
  </si>
  <si>
    <t xml:space="preserve">          Belize, Costa Rica, El Salvador, Guatemala,  Honduras, Nicaragua, Panama</t>
  </si>
  <si>
    <t xml:space="preserve">          Atlantic islands between the US Gulf Coast and and South America, including Puerto Rico, US Virgin Islands and Bermuda.</t>
  </si>
  <si>
    <t xml:space="preserve">          Territories on the west coast of Africa from Mauritania to Nigeria, including Burkina Faso, Cape Verde, Mali and Niger.</t>
  </si>
  <si>
    <t xml:space="preserve">          Botswana, Lesotho, Namibia, South Africa, Swaziland.</t>
  </si>
  <si>
    <t xml:space="preserve">Middle East: Iran, Iraq, Kuwait, Saudi Arabia, United Arab Emirates. North Africa: Algeria, Libya. West Africa: Angola,  Equatorial Guinea, Gabon, Nigeria, Republic of Congo. South America: Venezuela.  </t>
  </si>
  <si>
    <t xml:space="preserve">Europe: Austria, Belgium, Czech Republic, Denmark, Estonia, Finland, France, Germany, Greece, Hungary, Iceland, Ireland, Italy, Latvia, Lithuania, Luxembourg, Netherlands, Norway, Poland, Portugal, Slovakia, Slovenia, Spain, Sweden, Switzerland, Turkey, United Kingdom. Other member countries: Australia, Canada, Chile, Colombia, Israel, Japan, Mexico, New Zealand, South Korea, US. </t>
  </si>
  <si>
    <t xml:space="preserve">        Southern Africa:</t>
  </si>
  <si>
    <t xml:space="preserve">Austria, Belgium, Bulgaria, Croatia, Cyprus, Czech Republic, Denmark, Estonia, Finland, France, Germany, Greece,  Hungary, Ireland, Italy, Latvia, Lithuania, Luxembourg, Malta, Netherlands, Poland, Portugal, Romania, Slovakia, Slovenia, Spain, Sweden.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</si>
</sst>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_-* #,##0.00_-;\-* #,##0.00_-;_-* &quot;-&quot;??_-;_-@_-"/>
    <numFmt numFmtId="165" formatCode="[&lt;-0.0005]\-0.0%;[&gt;0.0005]0.0%;#\♦"/>
    <numFmt numFmtId="166" formatCode="[&gt;0.005]0.00;[=0]\-;\^"/>
    <numFmt numFmtId="167" formatCode="[&gt;0.05]0.0;[=0]\-;\^"/>
    <numFmt numFmtId="168" formatCode="0.000%"/>
    <numFmt numFmtId="169" formatCode="0.00000%"/>
    <numFmt numFmtId="170" formatCode="_-* #,##0.0_-;\-* #,##0.0_-;_-* &quot;-&quot;?_-;_-@_-"/>
    <numFmt numFmtId="171" formatCode="[&lt;500]0.0;[=0]\-;&quot;*&quot;"/>
    <numFmt numFmtId="172" formatCode="[&gt;0.5]0;[=0]\-;\^"/>
    <numFmt numFmtId="173" formatCode="0.0_ ;\-0.0\ "/>
    <numFmt numFmtId="174" formatCode="[&gt;0.05]0;[=0]\-;\^"/>
    <numFmt numFmtId="175" formatCode="0.0"/>
    <numFmt numFmtId="176" formatCode="0.0%"/>
    <numFmt numFmtId="177" formatCode="#,##0.0"/>
    <numFmt numFmtId="178" formatCode="0_)"/>
    <numFmt numFmtId="179" formatCode="0.00_)"/>
    <numFmt numFmtId="180" formatCode="[&gt;0.05]0.00;[=0]\-;\^"/>
    <numFmt numFmtId="181" formatCode="[&gt;0.0005]0.0%;[=0]\-;#\♦"/>
    <numFmt numFmtId="182" formatCode="0.0000000%"/>
    <numFmt numFmtId="183" formatCode="[&gt;0.05]\“0.0;[=0]\-;\†"/>
    <numFmt numFmtId="184" formatCode="[&gt;0.05]0.0;[=0]\-;\†"/>
    <numFmt numFmtId="185" formatCode="_(* #,##0.0_);_(* \(#,##0.0\);_(* &quot;-&quot;??_);_(@_)"/>
    <numFmt numFmtId="186" formatCode="[&lt;=500]0;[=0]\-;&quot;*&quot;"/>
    <numFmt numFmtId="187" formatCode="[&gt;=0.05]0;[=0]\-;\^"/>
    <numFmt numFmtId="188" formatCode="[&gt;=0.05]0.0;[=0]\-;\^"/>
    <numFmt numFmtId="189" formatCode="[&gt;0.005]0.00;[=0]\-;\†"/>
    <numFmt numFmtId="190" formatCode="[&gt;=0.5]0;[=0]\-;\^"/>
    <numFmt numFmtId="191" formatCode="0.000"/>
    <numFmt numFmtId="192" formatCode="[&gt;=0.05]0.000;[=0]\-;\^"/>
    <numFmt numFmtId="193" formatCode="_-* #,##0_-;\-* #,##0_-;_-* &quot;-&quot;??_-;_-@_-"/>
    <numFmt numFmtId="194" formatCode="[&gt;0.5]0;[=0]\-;\‡\ "/>
    <numFmt numFmtId="195" formatCode="[&lt;-0.0005]\-0.000%;[&gt;0.0005]0.000%;#.00\♦"/>
  </numFmts>
  <fonts count="94"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6"/>
      <color indexed="17"/>
      <name val="Arial"/>
      <family val="2"/>
    </font>
    <font>
      <sz val="8"/>
      <color indexed="17"/>
      <name val="Arial"/>
      <family val="2"/>
    </font>
    <font>
      <sz val="8"/>
      <color indexed="50"/>
      <name val="Arial"/>
      <family val="2"/>
    </font>
    <font>
      <sz val="10"/>
      <color indexed="17"/>
      <name val="Arial"/>
      <family val="2"/>
    </font>
    <font>
      <sz val="8"/>
      <color indexed="9"/>
      <name val="Arial"/>
      <family val="2"/>
    </font>
    <font>
      <sz val="10"/>
      <color indexed="9"/>
      <name val="Arial"/>
      <family val="2"/>
    </font>
    <font>
      <u/>
      <sz val="8"/>
      <color indexed="12"/>
      <name val="Arial"/>
      <family val="2"/>
    </font>
    <font>
      <sz val="8"/>
      <color indexed="8"/>
      <name val="Arial"/>
      <family val="2"/>
    </font>
    <font>
      <u/>
      <sz val="8"/>
      <color rgb="FFFF0000"/>
      <name val="Arial"/>
      <family val="2"/>
    </font>
    <font>
      <b/>
      <sz val="8"/>
      <name val="Arial"/>
      <family val="2"/>
    </font>
    <font>
      <sz val="8"/>
      <color theme="1"/>
      <name val="Arial"/>
      <family val="2"/>
    </font>
    <font>
      <sz val="8"/>
      <name val="Arial"/>
      <family val="2"/>
      <charset val="2"/>
    </font>
    <font>
      <sz val="8"/>
      <name val="Wingdings"/>
      <charset val="2"/>
    </font>
    <font>
      <b/>
      <sz val="8"/>
      <color theme="0"/>
      <name val="Arial"/>
      <family val="2"/>
    </font>
    <font>
      <b/>
      <sz val="8"/>
      <color theme="1"/>
      <name val="Arial"/>
      <family val="2"/>
    </font>
    <font>
      <b/>
      <sz val="10"/>
      <color indexed="20"/>
      <name val="Arial"/>
      <family val="2"/>
    </font>
    <font>
      <b/>
      <sz val="10"/>
      <color indexed="16"/>
      <name val="Arial"/>
      <family val="2"/>
    </font>
    <font>
      <b/>
      <sz val="10"/>
      <color indexed="17"/>
      <name val="Arial"/>
      <family val="2"/>
    </font>
    <font>
      <b/>
      <sz val="8"/>
      <color indexed="9"/>
      <name val="Arial"/>
      <family val="2"/>
    </font>
    <font>
      <b/>
      <sz val="10"/>
      <color rgb="FF008000"/>
      <name val="Arial"/>
      <family val="2"/>
    </font>
    <font>
      <b/>
      <sz val="8"/>
      <color indexed="8"/>
      <name val="Arial"/>
      <family val="2"/>
    </font>
    <font>
      <sz val="8"/>
      <color theme="1"/>
      <name val="Arial"/>
      <family val="2"/>
      <charset val="2"/>
    </font>
    <font>
      <sz val="8"/>
      <color theme="1"/>
      <name val="Wingdings"/>
      <charset val="2"/>
    </font>
    <font>
      <sz val="8"/>
      <color rgb="FFFF0000"/>
      <name val="Arial"/>
      <family val="2"/>
    </font>
    <font>
      <b/>
      <sz val="10"/>
      <color rgb="FF800000"/>
      <name val="Arial"/>
      <family val="2"/>
    </font>
    <font>
      <sz val="12"/>
      <color theme="1"/>
      <name val="Calibri"/>
      <family val="2"/>
      <scheme val="minor"/>
    </font>
    <font>
      <b/>
      <sz val="8"/>
      <color indexed="10"/>
      <name val="Arial"/>
      <family val="2"/>
    </font>
    <font>
      <sz val="8"/>
      <color rgb="FF000000"/>
      <name val="Arial"/>
      <family val="2"/>
    </font>
    <font>
      <b/>
      <sz val="10"/>
      <name val="Arial"/>
      <family val="2"/>
    </font>
    <font>
      <sz val="8"/>
      <color theme="1"/>
      <name val="Calibri"/>
      <family val="2"/>
      <scheme val="minor"/>
    </font>
    <font>
      <b/>
      <sz val="8"/>
      <color theme="1"/>
      <name val="Calibri"/>
      <family val="2"/>
      <scheme val="minor"/>
    </font>
    <font>
      <b/>
      <sz val="10"/>
      <color indexed="10"/>
      <name val="Arial"/>
      <family val="2"/>
    </font>
    <font>
      <b/>
      <sz val="10"/>
      <color rgb="FFFF0000"/>
      <name val="Arial"/>
      <family val="2"/>
    </font>
    <font>
      <vertAlign val="superscript"/>
      <sz val="8"/>
      <color theme="1"/>
      <name val="Arial"/>
      <family val="2"/>
    </font>
    <font>
      <vertAlign val="superscript"/>
      <sz val="8"/>
      <name val="Arial"/>
      <family val="2"/>
    </font>
    <font>
      <i/>
      <sz val="8"/>
      <name val="Arial"/>
      <family val="2"/>
    </font>
    <font>
      <sz val="10"/>
      <name val="Geneva"/>
      <family val="2"/>
    </font>
    <font>
      <b/>
      <sz val="8"/>
      <color rgb="FFFF0000"/>
      <name val="Arial"/>
      <family val="2"/>
    </font>
    <font>
      <b/>
      <sz val="11"/>
      <name val="Arial"/>
      <family val="2"/>
    </font>
    <font>
      <vertAlign val="superscript"/>
      <sz val="8"/>
      <color rgb="FF000000"/>
      <name val="Arial"/>
      <family val="2"/>
    </font>
    <font>
      <sz val="11"/>
      <color indexed="8"/>
      <name val="Calibri"/>
      <family val="2"/>
    </font>
    <font>
      <b/>
      <sz val="8"/>
      <color rgb="FF000000"/>
      <name val="Arial"/>
      <family val="2"/>
    </font>
    <font>
      <b/>
      <sz val="10"/>
      <color indexed="23"/>
      <name val="Arial"/>
      <family val="2"/>
    </font>
    <font>
      <b/>
      <sz val="10"/>
      <name val="Geneva"/>
      <family val="2"/>
    </font>
    <font>
      <b/>
      <sz val="10"/>
      <color rgb="FF808080"/>
      <name val="Arial"/>
      <family val="2"/>
    </font>
    <font>
      <u/>
      <sz val="11"/>
      <color theme="10"/>
      <name val="Calibri"/>
      <family val="2"/>
      <scheme val="minor"/>
    </font>
    <font>
      <b/>
      <sz val="10"/>
      <color rgb="FFCD9BFF"/>
      <name val="Arial"/>
      <family val="2"/>
    </font>
    <font>
      <sz val="9"/>
      <color rgb="FFCD9BFF"/>
      <name val="Arial"/>
      <family val="2"/>
    </font>
    <font>
      <sz val="8"/>
      <color theme="0"/>
      <name val="Arial"/>
      <family val="2"/>
    </font>
    <font>
      <sz val="6.5"/>
      <name val="Arial"/>
      <family val="2"/>
    </font>
    <font>
      <b/>
      <sz val="8.5"/>
      <color indexed="50"/>
      <name val="Arial"/>
      <family val="2"/>
    </font>
    <font>
      <b/>
      <sz val="10"/>
      <color indexed="53"/>
      <name val="Arial"/>
      <family val="2"/>
    </font>
    <font>
      <b/>
      <sz val="9"/>
      <color indexed="53"/>
      <name val="Arial"/>
      <family val="2"/>
    </font>
    <font>
      <b/>
      <sz val="8.5"/>
      <color indexed="53"/>
      <name val="Arial"/>
      <family val="2"/>
    </font>
    <font>
      <sz val="6"/>
      <name val="Arial"/>
      <family val="2"/>
    </font>
    <font>
      <b/>
      <sz val="8"/>
      <color indexed="53"/>
      <name val="Arial"/>
      <family val="2"/>
    </font>
    <font>
      <sz val="7"/>
      <name val="Arial"/>
      <family val="2"/>
    </font>
    <font>
      <sz val="7"/>
      <color indexed="8"/>
      <name val="Arial"/>
      <family val="2"/>
    </font>
    <font>
      <sz val="8"/>
      <color indexed="10"/>
      <name val="Arial"/>
      <family val="2"/>
    </font>
    <font>
      <b/>
      <sz val="7"/>
      <name val="Arial"/>
      <family val="2"/>
    </font>
    <font>
      <b/>
      <sz val="7"/>
      <color rgb="FFFF0000"/>
      <name val="Arial"/>
      <family val="2"/>
    </font>
    <font>
      <sz val="9"/>
      <name val="Geneva"/>
      <family val="2"/>
    </font>
    <font>
      <sz val="14"/>
      <color indexed="50"/>
      <name val="Arial"/>
      <family val="2"/>
    </font>
    <font>
      <sz val="12"/>
      <color rgb="FFFF0000"/>
      <name val="Arial"/>
      <family val="2"/>
    </font>
    <font>
      <b/>
      <sz val="8"/>
      <color rgb="FF006600"/>
      <name val="Arial"/>
      <family val="2"/>
    </font>
    <font>
      <b/>
      <sz val="8"/>
      <color rgb="FF008000"/>
      <name val="Arial"/>
      <family val="2"/>
    </font>
    <font>
      <b/>
      <sz val="8"/>
      <color indexed="17"/>
      <name val="Arial"/>
      <family val="2"/>
    </font>
    <font>
      <b/>
      <sz val="9"/>
      <color indexed="17"/>
      <name val="Arial"/>
      <family val="2"/>
    </font>
    <font>
      <b/>
      <sz val="9"/>
      <color indexed="8"/>
      <name val="Arial"/>
      <family val="2"/>
    </font>
    <font>
      <vertAlign val="superscript"/>
      <sz val="8"/>
      <color indexed="8"/>
      <name val="Arial"/>
      <family val="2"/>
    </font>
    <font>
      <vertAlign val="superscript"/>
      <sz val="10"/>
      <name val="Arial"/>
      <family val="2"/>
    </font>
    <font>
      <b/>
      <sz val="9"/>
      <color rgb="FF006600"/>
      <name val="Arial"/>
      <family val="2"/>
    </font>
    <font>
      <b/>
      <sz val="10"/>
      <color rgb="FFFD9900"/>
      <name val="Arial"/>
      <family val="2"/>
    </font>
    <font>
      <b/>
      <sz val="11"/>
      <color theme="1"/>
      <name val="Calibri"/>
      <family val="2"/>
      <scheme val="minor"/>
    </font>
    <font>
      <b/>
      <sz val="10"/>
      <color indexed="48"/>
      <name val="Arial"/>
      <family val="2"/>
    </font>
    <font>
      <u/>
      <sz val="8"/>
      <color theme="10"/>
      <name val="Arial"/>
      <family val="2"/>
    </font>
    <font>
      <b/>
      <sz val="10"/>
      <color rgb="FFFF9933"/>
      <name val="Arial"/>
      <family val="2"/>
    </font>
    <font>
      <b/>
      <sz val="7"/>
      <color indexed="9"/>
      <name val="Arial"/>
      <family val="2"/>
    </font>
    <font>
      <b/>
      <sz val="8"/>
      <color rgb="FFFF6600"/>
      <name val="Arial"/>
      <family val="2"/>
    </font>
    <font>
      <b/>
      <sz val="8"/>
      <name val="Calibri"/>
      <family val="2"/>
    </font>
    <font>
      <sz val="8"/>
      <color rgb="FF202122"/>
      <name val="Arial"/>
      <family val="2"/>
    </font>
    <font>
      <b/>
      <sz val="10"/>
      <color rgb="FF000080"/>
      <name val="Arial"/>
      <family val="2"/>
    </font>
    <font>
      <b/>
      <sz val="10"/>
      <color indexed="18"/>
      <name val="Arial"/>
      <family val="2"/>
    </font>
    <font>
      <sz val="8"/>
      <name val="Arial"/>
      <family val="2"/>
    </font>
  </fonts>
  <fills count="20">
    <fill>
      <patternFill patternType="none"/>
    </fill>
    <fill>
      <patternFill patternType="gray125"/>
    </fill>
    <fill>
      <patternFill patternType="solid">
        <fgColor rgb="FF800080"/>
        <bgColor indexed="64"/>
      </patternFill>
    </fill>
    <fill>
      <patternFill patternType="solid">
        <fgColor theme="0"/>
        <bgColor indexed="64"/>
      </patternFill>
    </fill>
    <fill>
      <patternFill patternType="solid">
        <fgColor rgb="FF800000"/>
        <bgColor indexed="64"/>
      </patternFill>
    </fill>
    <fill>
      <patternFill patternType="solid">
        <fgColor indexed="9"/>
        <bgColor indexed="64"/>
      </patternFill>
    </fill>
    <fill>
      <patternFill patternType="solid">
        <fgColor indexed="17"/>
        <bgColor indexed="64"/>
      </patternFill>
    </fill>
    <fill>
      <patternFill patternType="solid">
        <fgColor rgb="FF008000"/>
        <bgColor indexed="64"/>
      </patternFill>
    </fill>
    <fill>
      <patternFill patternType="solid">
        <fgColor rgb="FFFF0000"/>
        <bgColor indexed="64"/>
      </patternFill>
    </fill>
    <fill>
      <patternFill patternType="solid">
        <fgColor indexed="10"/>
        <bgColor indexed="64"/>
      </patternFill>
    </fill>
    <fill>
      <patternFill patternType="solid">
        <fgColor indexed="23"/>
        <bgColor indexed="64"/>
      </patternFill>
    </fill>
    <fill>
      <patternFill patternType="solid">
        <fgColor rgb="FF808080"/>
        <bgColor indexed="64"/>
      </patternFill>
    </fill>
    <fill>
      <patternFill patternType="solid">
        <fgColor theme="0" tint="-0.49995422223578601"/>
        <bgColor indexed="64"/>
      </patternFill>
    </fill>
    <fill>
      <patternFill patternType="solid">
        <fgColor rgb="FFCD9BFF"/>
        <bgColor indexed="64"/>
      </patternFill>
    </fill>
    <fill>
      <patternFill patternType="solid">
        <fgColor indexed="53"/>
        <bgColor indexed="64"/>
      </patternFill>
    </fill>
    <fill>
      <patternFill patternType="solid">
        <fgColor rgb="FFFF6600"/>
        <bgColor indexed="64"/>
      </patternFill>
    </fill>
    <fill>
      <patternFill patternType="solid">
        <fgColor rgb="FFFD9900"/>
        <bgColor indexed="64"/>
      </patternFill>
    </fill>
    <fill>
      <patternFill patternType="solid">
        <fgColor rgb="FF3366FF"/>
        <bgColor indexed="64"/>
      </patternFill>
    </fill>
    <fill>
      <patternFill patternType="solid">
        <fgColor rgb="FFFF9933"/>
        <bgColor indexed="64"/>
      </patternFill>
    </fill>
    <fill>
      <patternFill patternType="solid">
        <fgColor rgb="FF000080"/>
        <bgColor indexed="64"/>
      </patternFill>
    </fill>
  </fills>
  <borders count="26">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right style="thin">
        <color indexed="64"/>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thin">
        <color indexed="50"/>
      </bottom>
      <diagonal/>
    </border>
    <border>
      <left/>
      <right/>
      <top style="thin">
        <color theme="1"/>
      </top>
      <bottom style="thin">
        <color theme="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58">
    <xf numFmtId="0" fontId="0" fillId="0" borderId="0" applyFill="0" applyBorder="0"/>
    <xf numFmtId="0" fontId="16" fillId="0" borderId="0" applyNumberFormat="0" applyFill="0" applyBorder="0" applyAlignment="0" applyProtection="0">
      <alignment vertical="top"/>
      <protection locked="0"/>
    </xf>
    <xf numFmtId="0" fontId="7" fillId="0" borderId="0"/>
    <xf numFmtId="0" fontId="9" fillId="0" borderId="0" applyFill="0" applyBorder="0"/>
    <xf numFmtId="0" fontId="35" fillId="0" borderId="0"/>
    <xf numFmtId="0" fontId="9" fillId="0" borderId="0" applyFill="0" applyBorder="0"/>
    <xf numFmtId="0" fontId="38" fillId="0" borderId="0"/>
    <xf numFmtId="9" fontId="9" fillId="0" borderId="0" applyFont="0" applyFill="0" applyBorder="0" applyAlignment="0" applyProtection="0"/>
    <xf numFmtId="0" fontId="6" fillId="0" borderId="0"/>
    <xf numFmtId="0" fontId="9" fillId="0" borderId="0" applyFill="0" applyBorder="0"/>
    <xf numFmtId="0" fontId="46" fillId="0" borderId="0"/>
    <xf numFmtId="9" fontId="6" fillId="0" borderId="0" applyFont="0" applyFill="0" applyBorder="0" applyAlignment="0" applyProtection="0"/>
    <xf numFmtId="164" fontId="6" fillId="0" borderId="0" applyFont="0" applyFill="0" applyBorder="0" applyAlignment="0" applyProtection="0"/>
    <xf numFmtId="0" fontId="9" fillId="0" borderId="0" applyFill="0" applyBorder="0"/>
    <xf numFmtId="164" fontId="50" fillId="0" borderId="0" applyFont="0" applyFill="0" applyBorder="0" applyAlignment="0" applyProtection="0"/>
    <xf numFmtId="0" fontId="46" fillId="0" borderId="0"/>
    <xf numFmtId="0" fontId="9" fillId="0" borderId="0" applyFill="0" applyBorder="0"/>
    <xf numFmtId="0" fontId="55" fillId="0" borderId="0" applyNumberFormat="0" applyFill="0" applyBorder="0" applyAlignment="0" applyProtection="0"/>
    <xf numFmtId="0" fontId="9" fillId="0" borderId="0" applyFill="0" applyBorder="0"/>
    <xf numFmtId="0" fontId="9" fillId="0" borderId="0" applyFill="0" applyBorder="0"/>
    <xf numFmtId="0" fontId="59" fillId="0" borderId="0"/>
    <xf numFmtId="0" fontId="60" fillId="0" borderId="0"/>
    <xf numFmtId="0" fontId="9" fillId="0" borderId="0" applyFill="0" applyBorder="0"/>
    <xf numFmtId="0" fontId="64" fillId="0" borderId="0">
      <alignment horizontal="right"/>
    </xf>
    <xf numFmtId="0" fontId="66" fillId="0" borderId="0" applyAlignment="0">
      <alignment horizontal="left"/>
    </xf>
    <xf numFmtId="175" fontId="67" fillId="0" borderId="0">
      <alignment horizontal="right"/>
    </xf>
    <xf numFmtId="176" fontId="66" fillId="0" borderId="0">
      <alignment horizontal="right"/>
    </xf>
    <xf numFmtId="0" fontId="66" fillId="0" borderId="0">
      <alignment horizontal="right"/>
    </xf>
    <xf numFmtId="0" fontId="9" fillId="0" borderId="0" applyFill="0" applyBorder="0"/>
    <xf numFmtId="176" fontId="71" fillId="0" borderId="0" applyFont="0" applyFill="0" applyBorder="0" applyAlignment="0" applyProtection="0"/>
    <xf numFmtId="0" fontId="9" fillId="0" borderId="0" applyFill="0" applyBorder="0"/>
    <xf numFmtId="0" fontId="72" fillId="0" borderId="0"/>
    <xf numFmtId="0" fontId="38" fillId="0" borderId="0"/>
    <xf numFmtId="49" fontId="13" fillId="5" borderId="0" applyFill="0" applyBorder="0">
      <alignment horizontal="left"/>
    </xf>
    <xf numFmtId="0" fontId="9" fillId="0" borderId="0" applyFill="0" applyBorder="0">
      <alignment vertical="center"/>
    </xf>
    <xf numFmtId="0" fontId="66" fillId="0" borderId="0" applyFill="0" applyBorder="0">
      <alignment vertical="center"/>
    </xf>
    <xf numFmtId="0" fontId="6" fillId="0" borderId="0"/>
    <xf numFmtId="0" fontId="9" fillId="0" borderId="6" applyNumberFormat="0" applyFont="0" applyAlignment="0">
      <alignment vertical="center"/>
    </xf>
    <xf numFmtId="0" fontId="85" fillId="0" borderId="0" applyNumberFormat="0" applyFill="0" applyBorder="0" applyAlignment="0" applyProtection="0"/>
    <xf numFmtId="0" fontId="72" fillId="0" borderId="0"/>
    <xf numFmtId="0" fontId="5" fillId="0" borderId="0"/>
    <xf numFmtId="0" fontId="69" fillId="0" borderId="21" applyNumberFormat="0" applyAlignment="0"/>
    <xf numFmtId="0" fontId="87"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9" fontId="93"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1245">
    <xf numFmtId="0" fontId="0" fillId="0" borderId="0" xfId="0"/>
    <xf numFmtId="0" fontId="8" fillId="0" borderId="0" xfId="0" applyFont="1" applyFill="1" applyAlignment="1">
      <alignment horizontal="left"/>
    </xf>
    <xf numFmtId="0" fontId="9" fillId="0" borderId="0" xfId="0" applyFont="1" applyFill="1"/>
    <xf numFmtId="0" fontId="0" fillId="0" borderId="0" xfId="0" applyFill="1"/>
    <xf numFmtId="0" fontId="10" fillId="0" borderId="0" xfId="0" applyFont="1" applyFill="1" applyAlignment="1">
      <alignment horizontal="left"/>
    </xf>
    <xf numFmtId="0" fontId="11" fillId="0" borderId="0" xfId="0" applyFont="1" applyFill="1"/>
    <xf numFmtId="0" fontId="12" fillId="0" borderId="0" xfId="0" applyFont="1" applyFill="1"/>
    <xf numFmtId="0" fontId="13" fillId="0" borderId="0" xfId="0" applyFont="1" applyFill="1" applyAlignment="1">
      <alignment horizontal="left"/>
    </xf>
    <xf numFmtId="0" fontId="14" fillId="0" borderId="0" xfId="0" applyFont="1" applyFill="1"/>
    <xf numFmtId="0" fontId="15" fillId="0" borderId="0" xfId="0" applyFont="1" applyFill="1" applyAlignment="1">
      <alignment horizontal="left"/>
    </xf>
    <xf numFmtId="0" fontId="16" fillId="0" borderId="0" xfId="1" applyFill="1" applyAlignment="1" applyProtection="1">
      <alignment horizontal="left"/>
    </xf>
    <xf numFmtId="0" fontId="17" fillId="0" borderId="0" xfId="0" applyFont="1" applyFill="1"/>
    <xf numFmtId="0" fontId="0" fillId="0" borderId="0" xfId="0" applyFill="1" applyAlignment="1">
      <alignment horizontal="left"/>
    </xf>
    <xf numFmtId="0" fontId="16" fillId="0" borderId="0" xfId="1" applyFill="1" applyAlignment="1" applyProtection="1"/>
    <xf numFmtId="0" fontId="15" fillId="0" borderId="0" xfId="0" applyFont="1" applyFill="1"/>
    <xf numFmtId="0" fontId="18" fillId="0" borderId="0" xfId="1" applyFont="1" applyFill="1" applyAlignment="1" applyProtection="1">
      <alignment horizontal="left"/>
    </xf>
    <xf numFmtId="0" fontId="9" fillId="0" borderId="0" xfId="0" applyFont="1" applyFill="1" applyAlignment="1">
      <alignment horizontal="left"/>
    </xf>
    <xf numFmtId="0" fontId="7" fillId="0" borderId="0" xfId="2"/>
    <xf numFmtId="0" fontId="19" fillId="0" borderId="0" xfId="2" applyFont="1"/>
    <xf numFmtId="0" fontId="20" fillId="0" borderId="0" xfId="2" applyFont="1"/>
    <xf numFmtId="0" fontId="9" fillId="0" borderId="0" xfId="2" applyFont="1"/>
    <xf numFmtId="0" fontId="21" fillId="0" borderId="0" xfId="2" applyFont="1"/>
    <xf numFmtId="165" fontId="20" fillId="0" borderId="1" xfId="2" applyNumberFormat="1" applyFont="1" applyBorder="1" applyAlignment="1">
      <alignment horizontal="right"/>
    </xf>
    <xf numFmtId="0" fontId="20" fillId="0" borderId="1" xfId="2" applyFont="1" applyBorder="1"/>
    <xf numFmtId="165" fontId="20" fillId="0" borderId="0" xfId="2" applyNumberFormat="1" applyFont="1" applyAlignment="1">
      <alignment horizontal="right"/>
    </xf>
    <xf numFmtId="0" fontId="24" fillId="0" borderId="0" xfId="2" applyFont="1"/>
    <xf numFmtId="165" fontId="19" fillId="0" borderId="1" xfId="2" applyNumberFormat="1" applyFont="1" applyBorder="1" applyAlignment="1">
      <alignment horizontal="right"/>
    </xf>
    <xf numFmtId="0" fontId="19" fillId="0" borderId="1" xfId="2" applyFont="1" applyBorder="1"/>
    <xf numFmtId="0" fontId="20" fillId="0" borderId="0" xfId="2" applyFont="1" applyAlignment="1">
      <alignment horizontal="right"/>
    </xf>
    <xf numFmtId="0" fontId="20" fillId="3" borderId="0" xfId="2" applyFont="1" applyFill="1" applyAlignment="1">
      <alignment horizontal="right"/>
    </xf>
    <xf numFmtId="0" fontId="16" fillId="0" borderId="0" xfId="1" applyAlignment="1" applyProtection="1"/>
    <xf numFmtId="0" fontId="9" fillId="0" borderId="0" xfId="3"/>
    <xf numFmtId="0" fontId="19" fillId="0" borderId="0" xfId="3" applyFont="1"/>
    <xf numFmtId="0" fontId="9" fillId="0" borderId="0" xfId="3" applyAlignment="1">
      <alignment horizontal="right"/>
    </xf>
    <xf numFmtId="0" fontId="19" fillId="0" borderId="0" xfId="3" applyFont="1" applyAlignment="1">
      <alignment horizontal="right"/>
    </xf>
    <xf numFmtId="166" fontId="9" fillId="0" borderId="0" xfId="3" applyNumberFormat="1" applyAlignment="1">
      <alignment horizontal="right"/>
    </xf>
    <xf numFmtId="166" fontId="19" fillId="0" borderId="0" xfId="3" applyNumberFormat="1" applyFont="1" applyAlignment="1">
      <alignment horizontal="right"/>
    </xf>
    <xf numFmtId="0" fontId="19" fillId="0" borderId="1" xfId="3" applyFont="1" applyBorder="1"/>
    <xf numFmtId="166" fontId="19" fillId="0" borderId="1" xfId="3" applyNumberFormat="1" applyFont="1" applyBorder="1" applyAlignment="1">
      <alignment horizontal="right"/>
    </xf>
    <xf numFmtId="0" fontId="9" fillId="0" borderId="0" xfId="3" applyFill="1"/>
    <xf numFmtId="0" fontId="9" fillId="0" borderId="1" xfId="3" applyBorder="1"/>
    <xf numFmtId="166" fontId="9" fillId="0" borderId="1" xfId="3" applyNumberFormat="1" applyBorder="1" applyAlignment="1">
      <alignment horizontal="right"/>
    </xf>
    <xf numFmtId="0" fontId="9" fillId="0" borderId="0" xfId="3" applyBorder="1"/>
    <xf numFmtId="167" fontId="20" fillId="0" borderId="0" xfId="2" applyNumberFormat="1" applyFont="1" applyAlignment="1">
      <alignment horizontal="right"/>
    </xf>
    <xf numFmtId="167" fontId="19" fillId="0" borderId="0" xfId="2" applyNumberFormat="1" applyFont="1" applyAlignment="1">
      <alignment horizontal="right"/>
    </xf>
    <xf numFmtId="167" fontId="19" fillId="0" borderId="1" xfId="2" applyNumberFormat="1" applyFont="1" applyBorder="1" applyAlignment="1">
      <alignment horizontal="right"/>
    </xf>
    <xf numFmtId="167" fontId="20" fillId="0" borderId="1" xfId="2" applyNumberFormat="1" applyFont="1" applyBorder="1" applyAlignment="1">
      <alignment horizontal="right"/>
    </xf>
    <xf numFmtId="0" fontId="26" fillId="3" borderId="0" xfId="3" applyFont="1" applyFill="1"/>
    <xf numFmtId="0" fontId="9" fillId="3" borderId="0" xfId="3" applyFill="1" applyAlignment="1">
      <alignment horizontal="right"/>
    </xf>
    <xf numFmtId="0" fontId="20" fillId="0" borderId="0" xfId="3" applyFont="1"/>
    <xf numFmtId="167" fontId="9" fillId="0" borderId="0" xfId="3" applyNumberFormat="1" applyAlignment="1">
      <alignment horizontal="right"/>
    </xf>
    <xf numFmtId="167" fontId="19" fillId="0" borderId="0" xfId="3" applyNumberFormat="1" applyFont="1" applyAlignment="1">
      <alignment horizontal="right"/>
    </xf>
    <xf numFmtId="168" fontId="9" fillId="0" borderId="0" xfId="3" applyNumberFormat="1" applyFill="1" applyAlignment="1">
      <alignment horizontal="right"/>
    </xf>
    <xf numFmtId="165" fontId="9" fillId="0" borderId="0" xfId="3" applyNumberFormat="1" applyFill="1" applyAlignment="1">
      <alignment horizontal="right"/>
    </xf>
    <xf numFmtId="165" fontId="9" fillId="0" borderId="0" xfId="3" applyNumberFormat="1" applyAlignment="1">
      <alignment horizontal="right"/>
    </xf>
    <xf numFmtId="167" fontId="19" fillId="0" borderId="1" xfId="3" applyNumberFormat="1" applyFont="1" applyBorder="1" applyAlignment="1">
      <alignment horizontal="right"/>
    </xf>
    <xf numFmtId="165" fontId="19" fillId="0" borderId="1" xfId="3" applyNumberFormat="1" applyFont="1" applyBorder="1" applyAlignment="1">
      <alignment horizontal="right"/>
    </xf>
    <xf numFmtId="167" fontId="9" fillId="0" borderId="0" xfId="3" applyNumberFormat="1" applyBorder="1" applyAlignment="1">
      <alignment horizontal="right"/>
    </xf>
    <xf numFmtId="167" fontId="19" fillId="0" borderId="0" xfId="3" applyNumberFormat="1" applyFont="1" applyBorder="1" applyAlignment="1">
      <alignment horizontal="right"/>
    </xf>
    <xf numFmtId="165" fontId="9" fillId="0" borderId="0" xfId="3" applyNumberFormat="1" applyBorder="1" applyAlignment="1">
      <alignment horizontal="right"/>
    </xf>
    <xf numFmtId="0" fontId="23" fillId="4" borderId="0" xfId="3" applyFont="1" applyFill="1" applyBorder="1"/>
    <xf numFmtId="167" fontId="23" fillId="4" borderId="0" xfId="3" applyNumberFormat="1" applyFont="1" applyFill="1" applyBorder="1" applyAlignment="1">
      <alignment horizontal="right"/>
    </xf>
    <xf numFmtId="165" fontId="23" fillId="4" borderId="0" xfId="3" applyNumberFormat="1" applyFont="1" applyFill="1" applyBorder="1" applyAlignment="1">
      <alignment horizontal="right"/>
    </xf>
    <xf numFmtId="0" fontId="24" fillId="0" borderId="0" xfId="3" applyFont="1" applyFill="1"/>
    <xf numFmtId="167" fontId="9" fillId="0" borderId="1" xfId="3" applyNumberFormat="1" applyBorder="1" applyAlignment="1">
      <alignment horizontal="right"/>
    </xf>
    <xf numFmtId="165" fontId="9" fillId="0" borderId="1" xfId="3" applyNumberFormat="1" applyBorder="1" applyAlignment="1">
      <alignment horizontal="right"/>
    </xf>
    <xf numFmtId="0" fontId="19" fillId="0" borderId="0" xfId="3" applyFont="1" applyBorder="1"/>
    <xf numFmtId="0" fontId="9" fillId="0" borderId="0" xfId="3" applyFill="1" applyBorder="1"/>
    <xf numFmtId="169" fontId="9" fillId="0" borderId="0" xfId="3" applyNumberFormat="1" applyFill="1" applyAlignment="1">
      <alignment horizontal="right"/>
    </xf>
    <xf numFmtId="0" fontId="20" fillId="0" borderId="0" xfId="3" applyFont="1" applyFill="1" applyBorder="1"/>
    <xf numFmtId="0" fontId="9" fillId="5" borderId="0" xfId="3" applyFill="1" applyBorder="1"/>
    <xf numFmtId="0" fontId="9" fillId="5" borderId="0" xfId="3" quotePrefix="1" applyFill="1" applyBorder="1"/>
    <xf numFmtId="0" fontId="20" fillId="0" borderId="0" xfId="3" applyFont="1" applyBorder="1"/>
    <xf numFmtId="0" fontId="27" fillId="0" borderId="0" xfId="3" applyFont="1"/>
    <xf numFmtId="165" fontId="19" fillId="0" borderId="1" xfId="3" applyNumberFormat="1" applyFont="1" applyFill="1" applyBorder="1" applyAlignment="1">
      <alignment horizontal="right"/>
    </xf>
    <xf numFmtId="165" fontId="9" fillId="0" borderId="0" xfId="3" applyNumberFormat="1" applyFill="1" applyBorder="1" applyAlignment="1">
      <alignment horizontal="right"/>
    </xf>
    <xf numFmtId="0" fontId="28" fillId="6" borderId="0" xfId="3" applyFont="1" applyFill="1"/>
    <xf numFmtId="167" fontId="23" fillId="7" borderId="0" xfId="3" applyNumberFormat="1" applyFont="1" applyFill="1" applyAlignment="1">
      <alignment horizontal="right"/>
    </xf>
    <xf numFmtId="165" fontId="23" fillId="7" borderId="0" xfId="3" applyNumberFormat="1" applyFont="1" applyFill="1" applyAlignment="1">
      <alignment horizontal="right"/>
    </xf>
    <xf numFmtId="165" fontId="9" fillId="0" borderId="1" xfId="3" applyNumberFormat="1" applyFill="1" applyBorder="1" applyAlignment="1">
      <alignment horizontal="right"/>
    </xf>
    <xf numFmtId="0" fontId="9" fillId="0" borderId="2" xfId="3" applyBorder="1"/>
    <xf numFmtId="0" fontId="22" fillId="0" borderId="0" xfId="3" applyFont="1"/>
    <xf numFmtId="170" fontId="9" fillId="0" borderId="0" xfId="3" applyNumberFormat="1" applyFill="1"/>
    <xf numFmtId="0" fontId="19" fillId="0" borderId="0" xfId="3" applyFont="1" applyFill="1"/>
    <xf numFmtId="0" fontId="27" fillId="0" borderId="0" xfId="2" applyFont="1"/>
    <xf numFmtId="0" fontId="29" fillId="0" borderId="0" xfId="2" applyFont="1"/>
    <xf numFmtId="0" fontId="19" fillId="0" borderId="0" xfId="2" applyFont="1" applyAlignment="1">
      <alignment horizontal="right"/>
    </xf>
    <xf numFmtId="0" fontId="20" fillId="0" borderId="3" xfId="2" applyFont="1" applyBorder="1" applyAlignment="1">
      <alignment horizontal="right"/>
    </xf>
    <xf numFmtId="167" fontId="9" fillId="0" borderId="0" xfId="2" applyNumberFormat="1" applyFont="1" applyAlignment="1">
      <alignment horizontal="right"/>
    </xf>
    <xf numFmtId="167" fontId="9" fillId="0" borderId="3" xfId="2" applyNumberFormat="1" applyFont="1" applyBorder="1" applyAlignment="1">
      <alignment horizontal="right"/>
    </xf>
    <xf numFmtId="165" fontId="9" fillId="0" borderId="0" xfId="2" applyNumberFormat="1" applyFont="1" applyAlignment="1">
      <alignment horizontal="right"/>
    </xf>
    <xf numFmtId="171" fontId="9" fillId="0" borderId="0" xfId="2" applyNumberFormat="1" applyFont="1" applyAlignment="1">
      <alignment horizontal="right"/>
    </xf>
    <xf numFmtId="167" fontId="24" fillId="0" borderId="1" xfId="2" applyNumberFormat="1" applyFont="1" applyBorder="1" applyAlignment="1">
      <alignment horizontal="right"/>
    </xf>
    <xf numFmtId="167" fontId="19" fillId="0" borderId="4" xfId="2" applyNumberFormat="1" applyFont="1" applyBorder="1" applyAlignment="1">
      <alignment horizontal="right"/>
    </xf>
    <xf numFmtId="171" fontId="19" fillId="0" borderId="1" xfId="2" applyNumberFormat="1" applyFont="1" applyBorder="1" applyAlignment="1">
      <alignment horizontal="right"/>
    </xf>
    <xf numFmtId="167" fontId="30" fillId="0" borderId="1" xfId="2" applyNumberFormat="1" applyFont="1" applyBorder="1" applyAlignment="1">
      <alignment horizontal="right"/>
    </xf>
    <xf numFmtId="167" fontId="30" fillId="0" borderId="4" xfId="2" applyNumberFormat="1" applyFont="1" applyBorder="1" applyAlignment="1">
      <alignment horizontal="right"/>
    </xf>
    <xf numFmtId="165" fontId="30" fillId="0" borderId="1" xfId="2" applyNumberFormat="1" applyFont="1" applyBorder="1" applyAlignment="1">
      <alignment horizontal="right"/>
    </xf>
    <xf numFmtId="171" fontId="30" fillId="0" borderId="1" xfId="2" applyNumberFormat="1" applyFont="1" applyBorder="1" applyAlignment="1">
      <alignment horizontal="right"/>
    </xf>
    <xf numFmtId="0" fontId="30" fillId="0" borderId="0" xfId="2" applyFont="1"/>
    <xf numFmtId="0" fontId="28" fillId="6" borderId="0" xfId="2" applyFont="1" applyFill="1"/>
    <xf numFmtId="167" fontId="23" fillId="7" borderId="0" xfId="2" applyNumberFormat="1" applyFont="1" applyFill="1" applyAlignment="1">
      <alignment horizontal="right"/>
    </xf>
    <xf numFmtId="167" fontId="23" fillId="7" borderId="3" xfId="2" applyNumberFormat="1" applyFont="1" applyFill="1" applyBorder="1" applyAlignment="1">
      <alignment horizontal="right"/>
    </xf>
    <xf numFmtId="165" fontId="23" fillId="7" borderId="0" xfId="2" applyNumberFormat="1" applyFont="1" applyFill="1" applyAlignment="1">
      <alignment horizontal="right"/>
    </xf>
    <xf numFmtId="171" fontId="23" fillId="7" borderId="0" xfId="2" applyNumberFormat="1" applyFont="1" applyFill="1" applyAlignment="1">
      <alignment horizontal="right"/>
    </xf>
    <xf numFmtId="167" fontId="9" fillId="0" borderId="1" xfId="2" applyNumberFormat="1" applyFont="1" applyBorder="1" applyAlignment="1">
      <alignment horizontal="right"/>
    </xf>
    <xf numFmtId="167" fontId="9" fillId="0" borderId="4" xfId="2" applyNumberFormat="1" applyFont="1" applyBorder="1" applyAlignment="1">
      <alignment horizontal="right"/>
    </xf>
    <xf numFmtId="0" fontId="9" fillId="0" borderId="2" xfId="2" applyFont="1" applyBorder="1"/>
    <xf numFmtId="167" fontId="9" fillId="0" borderId="5" xfId="2" applyNumberFormat="1" applyFont="1" applyBorder="1" applyAlignment="1">
      <alignment horizontal="right"/>
    </xf>
    <xf numFmtId="165" fontId="9" fillId="0" borderId="2" xfId="2" applyNumberFormat="1" applyFont="1" applyBorder="1" applyAlignment="1">
      <alignment horizontal="right"/>
    </xf>
    <xf numFmtId="171" fontId="9" fillId="0" borderId="2" xfId="2" applyNumberFormat="1" applyFont="1" applyBorder="1" applyAlignment="1">
      <alignment horizontal="right"/>
    </xf>
    <xf numFmtId="165" fontId="9" fillId="0" borderId="1" xfId="2" applyNumberFormat="1" applyFont="1" applyBorder="1" applyAlignment="1">
      <alignment horizontal="right"/>
    </xf>
    <xf numFmtId="171" fontId="9" fillId="0" borderId="1" xfId="2" applyNumberFormat="1" applyFont="1" applyBorder="1" applyAlignment="1">
      <alignment horizontal="right"/>
    </xf>
    <xf numFmtId="0" fontId="31" fillId="0" borderId="0" xfId="2" applyFont="1"/>
    <xf numFmtId="170" fontId="9" fillId="0" borderId="0" xfId="2" applyNumberFormat="1" applyFont="1"/>
    <xf numFmtId="2" fontId="9" fillId="0" borderId="0" xfId="2" applyNumberFormat="1" applyFont="1"/>
    <xf numFmtId="170" fontId="19" fillId="0" borderId="0" xfId="2" applyNumberFormat="1" applyFont="1"/>
    <xf numFmtId="172" fontId="9" fillId="0" borderId="0" xfId="3" applyNumberFormat="1" applyAlignment="1">
      <alignment horizontal="right"/>
    </xf>
    <xf numFmtId="172" fontId="19" fillId="0" borderId="0" xfId="3" applyNumberFormat="1" applyFont="1" applyAlignment="1">
      <alignment horizontal="right"/>
    </xf>
    <xf numFmtId="172" fontId="19" fillId="0" borderId="1" xfId="3" applyNumberFormat="1" applyFont="1" applyBorder="1" applyAlignment="1">
      <alignment horizontal="right"/>
    </xf>
    <xf numFmtId="0" fontId="28" fillId="7" borderId="0" xfId="3" applyFont="1" applyFill="1"/>
    <xf numFmtId="172" fontId="23" fillId="7" borderId="0" xfId="3" applyNumberFormat="1" applyFont="1" applyFill="1" applyAlignment="1">
      <alignment horizontal="right"/>
    </xf>
    <xf numFmtId="172" fontId="9" fillId="0" borderId="1" xfId="3" applyNumberFormat="1" applyBorder="1" applyAlignment="1">
      <alignment horizontal="right"/>
    </xf>
    <xf numFmtId="0" fontId="33" fillId="0" borderId="0" xfId="0" applyFont="1" applyFill="1"/>
    <xf numFmtId="0" fontId="24" fillId="0" borderId="0" xfId="3" applyFont="1"/>
    <xf numFmtId="172" fontId="9" fillId="0" borderId="0" xfId="3" applyNumberFormat="1" applyBorder="1" applyAlignment="1">
      <alignment horizontal="right"/>
    </xf>
    <xf numFmtId="172" fontId="19" fillId="0" borderId="0" xfId="3" applyNumberFormat="1" applyFont="1" applyBorder="1" applyAlignment="1">
      <alignment horizontal="right"/>
    </xf>
    <xf numFmtId="172" fontId="9" fillId="3" borderId="0" xfId="3" applyNumberFormat="1" applyFill="1" applyAlignment="1">
      <alignment horizontal="right"/>
    </xf>
    <xf numFmtId="172" fontId="19" fillId="3" borderId="0" xfId="3" applyNumberFormat="1" applyFont="1" applyFill="1" applyAlignment="1">
      <alignment horizontal="right"/>
    </xf>
    <xf numFmtId="165" fontId="9" fillId="3" borderId="0" xfId="3" applyNumberFormat="1" applyFill="1" applyAlignment="1">
      <alignment horizontal="right"/>
    </xf>
    <xf numFmtId="0" fontId="21" fillId="0" borderId="0" xfId="3" applyFont="1"/>
    <xf numFmtId="0" fontId="34" fillId="3" borderId="0" xfId="3" applyFont="1" applyFill="1"/>
    <xf numFmtId="167" fontId="20" fillId="0" borderId="0" xfId="4" applyNumberFormat="1" applyFont="1" applyAlignment="1">
      <alignment horizontal="right"/>
    </xf>
    <xf numFmtId="167" fontId="19" fillId="0" borderId="0" xfId="4" applyNumberFormat="1" applyFont="1" applyAlignment="1">
      <alignment horizontal="right"/>
    </xf>
    <xf numFmtId="167" fontId="19" fillId="0" borderId="1" xfId="4" applyNumberFormat="1" applyFont="1" applyBorder="1" applyAlignment="1">
      <alignment horizontal="right"/>
    </xf>
    <xf numFmtId="167" fontId="24" fillId="0" borderId="0" xfId="4" applyNumberFormat="1" applyFont="1" applyAlignment="1">
      <alignment horizontal="right"/>
    </xf>
    <xf numFmtId="167" fontId="20" fillId="0" borderId="1" xfId="4" applyNumberFormat="1" applyFont="1" applyBorder="1" applyAlignment="1">
      <alignment horizontal="right"/>
    </xf>
    <xf numFmtId="167" fontId="9" fillId="3" borderId="0" xfId="3" applyNumberFormat="1" applyFill="1" applyAlignment="1">
      <alignment horizontal="right"/>
    </xf>
    <xf numFmtId="167" fontId="19" fillId="3" borderId="0" xfId="3" applyNumberFormat="1" applyFont="1" applyFill="1" applyAlignment="1">
      <alignment horizontal="right"/>
    </xf>
    <xf numFmtId="0" fontId="20" fillId="0" borderId="0" xfId="3" applyFont="1" applyAlignment="1">
      <alignment vertical="center"/>
    </xf>
    <xf numFmtId="174" fontId="20" fillId="0" borderId="0" xfId="2" applyNumberFormat="1" applyFont="1" applyAlignment="1">
      <alignment horizontal="right"/>
    </xf>
    <xf numFmtId="174" fontId="24" fillId="0" borderId="0" xfId="2" applyNumberFormat="1" applyFont="1" applyAlignment="1">
      <alignment horizontal="right"/>
    </xf>
    <xf numFmtId="174" fontId="24" fillId="0" borderId="1" xfId="2" applyNumberFormat="1" applyFont="1" applyBorder="1" applyAlignment="1">
      <alignment horizontal="right"/>
    </xf>
    <xf numFmtId="165" fontId="24" fillId="0" borderId="1" xfId="2" applyNumberFormat="1" applyFont="1" applyBorder="1" applyAlignment="1">
      <alignment horizontal="right"/>
    </xf>
    <xf numFmtId="0" fontId="23" fillId="6" borderId="0" xfId="2" applyFont="1" applyFill="1"/>
    <xf numFmtId="174" fontId="23" fillId="7" borderId="0" xfId="2" applyNumberFormat="1" applyFont="1" applyFill="1" applyAlignment="1">
      <alignment horizontal="right"/>
    </xf>
    <xf numFmtId="174" fontId="20" fillId="0" borderId="1" xfId="2" applyNumberFormat="1" applyFont="1" applyBorder="1" applyAlignment="1">
      <alignment horizontal="right"/>
    </xf>
    <xf numFmtId="175" fontId="20" fillId="0" borderId="0" xfId="2" applyNumberFormat="1" applyFont="1"/>
    <xf numFmtId="175" fontId="19" fillId="0" borderId="0" xfId="2" applyNumberFormat="1" applyFont="1"/>
    <xf numFmtId="176" fontId="20" fillId="0" borderId="0" xfId="2" applyNumberFormat="1" applyFont="1"/>
    <xf numFmtId="175" fontId="19" fillId="0" borderId="0" xfId="2" applyNumberFormat="1" applyFont="1" applyAlignment="1">
      <alignment horizontal="left"/>
    </xf>
    <xf numFmtId="177" fontId="36" fillId="0" borderId="0" xfId="2" applyNumberFormat="1" applyFont="1"/>
    <xf numFmtId="177" fontId="19" fillId="0" borderId="0" xfId="2" applyNumberFormat="1" applyFont="1"/>
    <xf numFmtId="0" fontId="27" fillId="0" borderId="0" xfId="3" applyFont="1" applyFill="1"/>
    <xf numFmtId="0" fontId="9" fillId="3" borderId="0" xfId="3" applyFill="1"/>
    <xf numFmtId="0" fontId="23" fillId="7" borderId="0" xfId="3" applyFont="1" applyFill="1" applyBorder="1"/>
    <xf numFmtId="167" fontId="23" fillId="7" borderId="0" xfId="3" applyNumberFormat="1" applyFont="1" applyFill="1" applyBorder="1" applyAlignment="1">
      <alignment horizontal="right"/>
    </xf>
    <xf numFmtId="165" fontId="23" fillId="7" borderId="0" xfId="3" applyNumberFormat="1" applyFont="1" applyFill="1" applyBorder="1" applyAlignment="1">
      <alignment horizontal="right"/>
    </xf>
    <xf numFmtId="166" fontId="23" fillId="7" borderId="0" xfId="3" applyNumberFormat="1" applyFont="1" applyFill="1" applyAlignment="1">
      <alignment horizontal="right"/>
    </xf>
    <xf numFmtId="174" fontId="9" fillId="0" borderId="0" xfId="3" applyNumberFormat="1" applyAlignment="1">
      <alignment horizontal="right"/>
    </xf>
    <xf numFmtId="174" fontId="19" fillId="0" borderId="0" xfId="3" applyNumberFormat="1" applyFont="1" applyAlignment="1">
      <alignment horizontal="right"/>
    </xf>
    <xf numFmtId="0" fontId="19" fillId="0" borderId="0" xfId="5" applyFont="1"/>
    <xf numFmtId="0" fontId="20" fillId="0" borderId="0" xfId="5" applyFont="1"/>
    <xf numFmtId="0" fontId="19" fillId="0" borderId="1" xfId="5" applyFont="1" applyBorder="1"/>
    <xf numFmtId="174" fontId="19" fillId="0" borderId="1" xfId="3" applyNumberFormat="1" applyFont="1" applyBorder="1" applyAlignment="1">
      <alignment horizontal="right"/>
    </xf>
    <xf numFmtId="0" fontId="24" fillId="0" borderId="1" xfId="5" applyFont="1" applyBorder="1"/>
    <xf numFmtId="0" fontId="24" fillId="0" borderId="0" xfId="5" applyFont="1"/>
    <xf numFmtId="0" fontId="28" fillId="0" borderId="0" xfId="3" applyFont="1"/>
    <xf numFmtId="0" fontId="9" fillId="0" borderId="0" xfId="5"/>
    <xf numFmtId="174" fontId="24" fillId="0" borderId="1" xfId="3" applyNumberFormat="1" applyFont="1" applyBorder="1" applyAlignment="1">
      <alignment horizontal="right"/>
    </xf>
    <xf numFmtId="165" fontId="24" fillId="0" borderId="1" xfId="3" applyNumberFormat="1" applyFont="1" applyBorder="1" applyAlignment="1">
      <alignment horizontal="right"/>
    </xf>
    <xf numFmtId="0" fontId="23" fillId="7" borderId="1" xfId="5" applyFont="1" applyFill="1" applyBorder="1"/>
    <xf numFmtId="174" fontId="23" fillId="7" borderId="1" xfId="3" applyNumberFormat="1" applyFont="1" applyFill="1" applyBorder="1" applyAlignment="1">
      <alignment horizontal="right"/>
    </xf>
    <xf numFmtId="165" fontId="23" fillId="7" borderId="1" xfId="3" applyNumberFormat="1" applyFont="1" applyFill="1" applyBorder="1" applyAlignment="1">
      <alignment horizontal="right"/>
    </xf>
    <xf numFmtId="0" fontId="24" fillId="3" borderId="1" xfId="5" applyFont="1" applyFill="1" applyBorder="1"/>
    <xf numFmtId="0" fontId="24" fillId="3" borderId="0" xfId="3" applyFont="1" applyFill="1"/>
    <xf numFmtId="165" fontId="19" fillId="0" borderId="0" xfId="3" applyNumberFormat="1" applyFont="1" applyAlignment="1">
      <alignment horizontal="right"/>
    </xf>
    <xf numFmtId="0" fontId="20" fillId="3" borderId="0" xfId="3" applyFont="1" applyFill="1"/>
    <xf numFmtId="0" fontId="27" fillId="3" borderId="0" xfId="0" applyFont="1" applyFill="1"/>
    <xf numFmtId="0" fontId="9" fillId="3" borderId="0" xfId="0" applyFont="1" applyFill="1"/>
    <xf numFmtId="0" fontId="16" fillId="3" borderId="0" xfId="1" applyFill="1" applyAlignment="1" applyProtection="1"/>
    <xf numFmtId="0" fontId="19" fillId="3" borderId="0" xfId="0" applyFont="1" applyFill="1" applyAlignment="1">
      <alignment horizontal="right"/>
    </xf>
    <xf numFmtId="178" fontId="19" fillId="3" borderId="0" xfId="0" applyNumberFormat="1" applyFont="1" applyFill="1" applyAlignment="1">
      <alignment horizontal="right"/>
    </xf>
    <xf numFmtId="0" fontId="9" fillId="3" borderId="0" xfId="0" applyFont="1" applyFill="1" applyBorder="1"/>
    <xf numFmtId="0" fontId="19" fillId="3" borderId="0" xfId="0" applyFont="1" applyFill="1" applyBorder="1" applyAlignment="1">
      <alignment horizontal="right"/>
    </xf>
    <xf numFmtId="0" fontId="9" fillId="3" borderId="1" xfId="0" applyFont="1" applyFill="1" applyBorder="1" applyAlignment="1">
      <alignment horizontal="right"/>
    </xf>
    <xf numFmtId="0" fontId="9" fillId="3" borderId="0" xfId="0" applyFont="1" applyFill="1" applyBorder="1" applyAlignment="1">
      <alignment horizontal="right"/>
    </xf>
    <xf numFmtId="2" fontId="9" fillId="3" borderId="0" xfId="0" applyNumberFormat="1" applyFont="1" applyFill="1"/>
    <xf numFmtId="175" fontId="9" fillId="3" borderId="0" xfId="0" applyNumberFormat="1" applyFont="1" applyFill="1" applyAlignment="1">
      <alignment horizontal="right"/>
    </xf>
    <xf numFmtId="2" fontId="9" fillId="3" borderId="0" xfId="0" applyNumberFormat="1" applyFont="1" applyFill="1" applyBorder="1"/>
    <xf numFmtId="2" fontId="17" fillId="3" borderId="0" xfId="0" applyNumberFormat="1" applyFont="1" applyFill="1" applyBorder="1"/>
    <xf numFmtId="179" fontId="9" fillId="3" borderId="0" xfId="0" applyNumberFormat="1" applyFont="1" applyFill="1"/>
    <xf numFmtId="0" fontId="9" fillId="0" borderId="0" xfId="0" applyFont="1"/>
    <xf numFmtId="2" fontId="9" fillId="0" borderId="0" xfId="0" applyNumberFormat="1" applyFont="1" applyBorder="1"/>
    <xf numFmtId="2" fontId="17" fillId="0" borderId="0" xfId="0" applyNumberFormat="1" applyFont="1" applyBorder="1"/>
    <xf numFmtId="2" fontId="9" fillId="0" borderId="0" xfId="0" applyNumberFormat="1" applyFont="1"/>
    <xf numFmtId="179" fontId="9" fillId="0" borderId="0" xfId="0" applyNumberFormat="1" applyFont="1"/>
    <xf numFmtId="0" fontId="9" fillId="0" borderId="0" xfId="0" applyFont="1" applyBorder="1" applyAlignment="1">
      <alignment horizontal="right"/>
    </xf>
    <xf numFmtId="0" fontId="9" fillId="0" borderId="0" xfId="0" applyFont="1" applyBorder="1"/>
    <xf numFmtId="0" fontId="9" fillId="0" borderId="0" xfId="0" applyFont="1" applyFill="1" applyBorder="1" applyAlignment="1">
      <alignment horizontal="right"/>
    </xf>
    <xf numFmtId="2" fontId="9" fillId="0" borderId="0" xfId="0" applyNumberFormat="1" applyFont="1" applyFill="1" applyBorder="1"/>
    <xf numFmtId="2" fontId="37" fillId="0" borderId="0" xfId="0" applyNumberFormat="1" applyFont="1" applyBorder="1"/>
    <xf numFmtId="0" fontId="9" fillId="0" borderId="1" xfId="0" applyFont="1" applyFill="1" applyBorder="1" applyAlignment="1">
      <alignment horizontal="right"/>
    </xf>
    <xf numFmtId="2" fontId="9" fillId="0" borderId="1" xfId="0" applyNumberFormat="1" applyFont="1" applyFill="1" applyBorder="1"/>
    <xf numFmtId="2" fontId="37" fillId="0" borderId="1" xfId="0" applyNumberFormat="1" applyFont="1" applyBorder="1"/>
    <xf numFmtId="2" fontId="0" fillId="0" borderId="0" xfId="0" applyNumberFormat="1" applyFill="1" applyBorder="1"/>
    <xf numFmtId="2" fontId="9" fillId="0" borderId="0" xfId="0" applyNumberFormat="1" applyFont="1" applyFill="1" applyBorder="1" applyAlignment="1">
      <alignment horizontal="right"/>
    </xf>
    <xf numFmtId="0" fontId="9" fillId="0" borderId="0" xfId="0" applyFont="1" applyAlignment="1">
      <alignment horizontal="left"/>
    </xf>
    <xf numFmtId="0" fontId="9" fillId="0" borderId="0" xfId="0" applyFont="1" applyAlignment="1">
      <alignment horizontal="right"/>
    </xf>
    <xf numFmtId="178" fontId="9" fillId="0" borderId="0" xfId="0" applyNumberFormat="1" applyFont="1"/>
    <xf numFmtId="0" fontId="38" fillId="3" borderId="0" xfId="0" applyFont="1" applyFill="1"/>
    <xf numFmtId="2" fontId="9" fillId="3" borderId="1" xfId="0" applyNumberFormat="1" applyFont="1" applyFill="1" applyBorder="1" applyAlignment="1">
      <alignment horizontal="right"/>
    </xf>
    <xf numFmtId="0" fontId="9" fillId="0" borderId="0" xfId="0" applyFont="1" applyFill="1" applyBorder="1"/>
    <xf numFmtId="2" fontId="37" fillId="0" borderId="0" xfId="0" applyNumberFormat="1" applyFont="1" applyFill="1" applyBorder="1"/>
    <xf numFmtId="2" fontId="37" fillId="0" borderId="0" xfId="0" applyNumberFormat="1" applyFont="1"/>
    <xf numFmtId="0" fontId="9" fillId="0" borderId="1" xfId="0" applyFont="1" applyFill="1" applyBorder="1"/>
    <xf numFmtId="2" fontId="9" fillId="0" borderId="1" xfId="0" applyNumberFormat="1" applyFont="1" applyBorder="1"/>
    <xf numFmtId="0" fontId="39" fillId="0" borderId="0" xfId="2" applyFont="1"/>
    <xf numFmtId="0" fontId="40" fillId="0" borderId="0" xfId="2" applyFont="1"/>
    <xf numFmtId="1" fontId="20" fillId="0" borderId="0" xfId="2" applyNumberFormat="1" applyFont="1"/>
    <xf numFmtId="174" fontId="9" fillId="0" borderId="0" xfId="2" applyNumberFormat="1" applyFont="1" applyAlignment="1">
      <alignment horizontal="right"/>
    </xf>
    <xf numFmtId="174" fontId="19" fillId="0" borderId="0" xfId="2" applyNumberFormat="1" applyFont="1" applyAlignment="1">
      <alignment horizontal="right"/>
    </xf>
    <xf numFmtId="10" fontId="20" fillId="0" borderId="0" xfId="2" applyNumberFormat="1" applyFont="1" applyAlignment="1">
      <alignment horizontal="right"/>
    </xf>
    <xf numFmtId="1" fontId="19" fillId="0" borderId="1" xfId="2" applyNumberFormat="1" applyFont="1" applyBorder="1"/>
    <xf numFmtId="174" fontId="19" fillId="0" borderId="1" xfId="2" applyNumberFormat="1" applyFont="1" applyBorder="1" applyAlignment="1">
      <alignment horizontal="right"/>
    </xf>
    <xf numFmtId="10" fontId="24" fillId="0" borderId="1" xfId="2" applyNumberFormat="1" applyFont="1" applyBorder="1" applyAlignment="1">
      <alignment horizontal="right"/>
    </xf>
    <xf numFmtId="1" fontId="24" fillId="0" borderId="1" xfId="2" applyNumberFormat="1" applyFont="1" applyBorder="1"/>
    <xf numFmtId="1" fontId="23" fillId="6" borderId="0" xfId="2" applyNumberFormat="1" applyFont="1" applyFill="1"/>
    <xf numFmtId="174" fontId="23" fillId="6" borderId="0" xfId="2" applyNumberFormat="1" applyFont="1" applyFill="1" applyAlignment="1">
      <alignment horizontal="right"/>
    </xf>
    <xf numFmtId="10" fontId="23" fillId="7" borderId="0" xfId="2" applyNumberFormat="1" applyFont="1" applyFill="1" applyAlignment="1">
      <alignment horizontal="right"/>
    </xf>
    <xf numFmtId="1" fontId="20" fillId="0" borderId="1" xfId="2" applyNumberFormat="1" applyFont="1" applyBorder="1"/>
    <xf numFmtId="174" fontId="9" fillId="0" borderId="1" xfId="2" applyNumberFormat="1" applyFont="1" applyBorder="1" applyAlignment="1">
      <alignment horizontal="right"/>
    </xf>
    <xf numFmtId="10" fontId="20" fillId="0" borderId="1" xfId="2" applyNumberFormat="1" applyFont="1" applyBorder="1" applyAlignment="1">
      <alignment horizontal="right"/>
    </xf>
    <xf numFmtId="0" fontId="0" fillId="3" borderId="0" xfId="0" applyFill="1"/>
    <xf numFmtId="0" fontId="9" fillId="3" borderId="1" xfId="0" applyFont="1" applyFill="1" applyBorder="1"/>
    <xf numFmtId="0" fontId="0" fillId="3" borderId="0" xfId="0" applyFill="1" applyAlignment="1">
      <alignment horizontal="right"/>
    </xf>
    <xf numFmtId="2" fontId="0" fillId="3" borderId="0" xfId="0" applyNumberFormat="1" applyFill="1"/>
    <xf numFmtId="0" fontId="0" fillId="0" borderId="0" xfId="0" applyAlignment="1">
      <alignment horizontal="right"/>
    </xf>
    <xf numFmtId="0" fontId="9" fillId="0" borderId="0" xfId="6" applyFont="1"/>
    <xf numFmtId="0" fontId="0" fillId="0" borderId="0" xfId="0" applyBorder="1" applyAlignment="1">
      <alignment horizontal="right"/>
    </xf>
    <xf numFmtId="2" fontId="9" fillId="0" borderId="0" xfId="6" applyNumberFormat="1" applyFont="1"/>
    <xf numFmtId="0" fontId="0" fillId="0" borderId="0" xfId="0" applyBorder="1"/>
    <xf numFmtId="0" fontId="17" fillId="0" borderId="0" xfId="0" applyFont="1" applyAlignment="1">
      <alignment horizontal="right"/>
    </xf>
    <xf numFmtId="0" fontId="17" fillId="0" borderId="0" xfId="0" applyFont="1" applyBorder="1" applyAlignment="1">
      <alignment horizontal="right"/>
    </xf>
    <xf numFmtId="0" fontId="30" fillId="0" borderId="0" xfId="0" applyFont="1"/>
    <xf numFmtId="0" fontId="17" fillId="0" borderId="0" xfId="0" applyFont="1"/>
    <xf numFmtId="2" fontId="0" fillId="0" borderId="0" xfId="0" applyNumberFormat="1"/>
    <xf numFmtId="2" fontId="0" fillId="0" borderId="1" xfId="0" applyNumberFormat="1" applyBorder="1"/>
    <xf numFmtId="0" fontId="41" fillId="0" borderId="0" xfId="5" applyFont="1"/>
    <xf numFmtId="0" fontId="42" fillId="0" borderId="0" xfId="5" applyFont="1"/>
    <xf numFmtId="0" fontId="19" fillId="0" borderId="0" xfId="5" applyFont="1" applyAlignment="1">
      <alignment horizontal="right"/>
    </xf>
    <xf numFmtId="0" fontId="9" fillId="0" borderId="0" xfId="5" applyAlignment="1">
      <alignment horizontal="right"/>
    </xf>
    <xf numFmtId="16" fontId="9" fillId="0" borderId="0" xfId="5" applyNumberFormat="1"/>
    <xf numFmtId="0" fontId="9" fillId="0" borderId="0" xfId="5" applyFill="1" applyAlignment="1">
      <alignment horizontal="right"/>
    </xf>
    <xf numFmtId="0" fontId="9" fillId="0" borderId="3" xfId="5" applyBorder="1" applyAlignment="1">
      <alignment horizontal="right"/>
    </xf>
    <xf numFmtId="0" fontId="19" fillId="0" borderId="0" xfId="5" applyFont="1" applyBorder="1" applyAlignment="1">
      <alignment horizontal="right"/>
    </xf>
    <xf numFmtId="165" fontId="0" fillId="0" borderId="0" xfId="7" applyNumberFormat="1" applyFont="1" applyAlignment="1">
      <alignment horizontal="right"/>
    </xf>
    <xf numFmtId="167" fontId="9" fillId="0" borderId="0" xfId="5" applyNumberFormat="1" applyAlignment="1">
      <alignment horizontal="right"/>
    </xf>
    <xf numFmtId="167" fontId="9" fillId="0" borderId="3" xfId="5" applyNumberFormat="1" applyBorder="1" applyAlignment="1">
      <alignment horizontal="right"/>
    </xf>
    <xf numFmtId="167" fontId="19" fillId="0" borderId="0" xfId="5" applyNumberFormat="1" applyFont="1" applyAlignment="1">
      <alignment horizontal="right"/>
    </xf>
    <xf numFmtId="167" fontId="19" fillId="0" borderId="1" xfId="5" applyNumberFormat="1" applyFont="1" applyBorder="1" applyAlignment="1">
      <alignment horizontal="right"/>
    </xf>
    <xf numFmtId="167" fontId="19" fillId="0" borderId="4" xfId="5" applyNumberFormat="1" applyFont="1" applyBorder="1" applyAlignment="1">
      <alignment horizontal="right"/>
    </xf>
    <xf numFmtId="165" fontId="19" fillId="0" borderId="1" xfId="7" applyNumberFormat="1" applyFont="1" applyBorder="1" applyAlignment="1">
      <alignment horizontal="right"/>
    </xf>
    <xf numFmtId="167" fontId="9" fillId="0" borderId="0" xfId="5" applyNumberFormat="1" applyFill="1" applyAlignment="1">
      <alignment horizontal="right"/>
    </xf>
    <xf numFmtId="167" fontId="19" fillId="0" borderId="1" xfId="5" applyNumberFormat="1" applyFont="1" applyFill="1" applyBorder="1" applyAlignment="1">
      <alignment horizontal="right"/>
    </xf>
    <xf numFmtId="167" fontId="9" fillId="3" borderId="0" xfId="5" applyNumberFormat="1" applyFill="1" applyAlignment="1">
      <alignment horizontal="right"/>
    </xf>
    <xf numFmtId="167" fontId="19" fillId="3" borderId="1" xfId="5" applyNumberFormat="1" applyFont="1" applyFill="1" applyBorder="1" applyAlignment="1">
      <alignment horizontal="right"/>
    </xf>
    <xf numFmtId="0" fontId="23" fillId="8" borderId="0" xfId="5" applyFont="1" applyFill="1" applyBorder="1"/>
    <xf numFmtId="167" fontId="23" fillId="8" borderId="0" xfId="5" applyNumberFormat="1" applyFont="1" applyFill="1" applyBorder="1" applyAlignment="1">
      <alignment horizontal="right"/>
    </xf>
    <xf numFmtId="167" fontId="23" fillId="8" borderId="3" xfId="5" applyNumberFormat="1" applyFont="1" applyFill="1" applyBorder="1" applyAlignment="1">
      <alignment horizontal="right"/>
    </xf>
    <xf numFmtId="165" fontId="23" fillId="8" borderId="0" xfId="7" applyNumberFormat="1" applyFont="1" applyFill="1" applyBorder="1" applyAlignment="1">
      <alignment horizontal="right"/>
    </xf>
    <xf numFmtId="0" fontId="23" fillId="0" borderId="0" xfId="5" applyFont="1"/>
    <xf numFmtId="0" fontId="9" fillId="0" borderId="1" xfId="5" applyBorder="1"/>
    <xf numFmtId="167" fontId="9" fillId="0" borderId="1" xfId="5" applyNumberFormat="1" applyBorder="1" applyAlignment="1">
      <alignment horizontal="right"/>
    </xf>
    <xf numFmtId="167" fontId="9" fillId="0" borderId="4" xfId="5" applyNumberFormat="1" applyBorder="1" applyAlignment="1">
      <alignment horizontal="right"/>
    </xf>
    <xf numFmtId="165" fontId="0" fillId="0" borderId="1" xfId="7" applyNumberFormat="1" applyFont="1" applyBorder="1" applyAlignment="1">
      <alignment horizontal="right"/>
    </xf>
    <xf numFmtId="0" fontId="9" fillId="0" borderId="0" xfId="5" applyFill="1"/>
    <xf numFmtId="167" fontId="23" fillId="0" borderId="0" xfId="5" applyNumberFormat="1" applyFont="1" applyFill="1" applyBorder="1" applyAlignment="1">
      <alignment horizontal="right"/>
    </xf>
    <xf numFmtId="171" fontId="9" fillId="3" borderId="0" xfId="5" applyNumberFormat="1" applyFill="1" applyAlignment="1">
      <alignment horizontal="right"/>
    </xf>
    <xf numFmtId="0" fontId="22" fillId="0" borderId="0" xfId="5" applyFont="1"/>
    <xf numFmtId="170" fontId="9" fillId="0" borderId="0" xfId="5" applyNumberFormat="1" applyFill="1"/>
    <xf numFmtId="0" fontId="20" fillId="0" borderId="0" xfId="5" applyFont="1" applyAlignment="1">
      <alignment vertical="center"/>
    </xf>
    <xf numFmtId="0" fontId="9" fillId="3" borderId="0" xfId="5" applyFill="1" applyAlignment="1">
      <alignment horizontal="right"/>
    </xf>
    <xf numFmtId="0" fontId="9" fillId="3" borderId="0" xfId="5" applyFill="1" applyAlignment="1">
      <alignment horizontal="right"/>
    </xf>
    <xf numFmtId="165" fontId="9" fillId="0" borderId="0" xfId="5" applyNumberFormat="1" applyFill="1" applyAlignment="1">
      <alignment horizontal="right"/>
    </xf>
    <xf numFmtId="165" fontId="9" fillId="0" borderId="0" xfId="5" applyNumberFormat="1" applyAlignment="1">
      <alignment horizontal="right"/>
    </xf>
    <xf numFmtId="165" fontId="19" fillId="0" borderId="1" xfId="5" applyNumberFormat="1" applyFont="1" applyBorder="1" applyAlignment="1">
      <alignment horizontal="right"/>
    </xf>
    <xf numFmtId="167" fontId="9" fillId="0" borderId="0" xfId="5" applyNumberFormat="1" applyBorder="1" applyAlignment="1">
      <alignment horizontal="right"/>
    </xf>
    <xf numFmtId="167" fontId="19" fillId="0" borderId="0" xfId="5" applyNumberFormat="1" applyFont="1" applyBorder="1" applyAlignment="1">
      <alignment horizontal="right"/>
    </xf>
    <xf numFmtId="165" fontId="9" fillId="0" borderId="0" xfId="5" applyNumberFormat="1" applyBorder="1" applyAlignment="1">
      <alignment horizontal="right"/>
    </xf>
    <xf numFmtId="0" fontId="23" fillId="9" borderId="0" xfId="5" applyFont="1" applyFill="1"/>
    <xf numFmtId="165" fontId="23" fillId="8" borderId="0" xfId="5" applyNumberFormat="1" applyFont="1" applyFill="1" applyBorder="1" applyAlignment="1">
      <alignment horizontal="right"/>
    </xf>
    <xf numFmtId="165" fontId="9" fillId="0" borderId="1" xfId="5" applyNumberFormat="1" applyBorder="1" applyAlignment="1">
      <alignment horizontal="right"/>
    </xf>
    <xf numFmtId="176" fontId="9" fillId="0" borderId="0" xfId="7" applyNumberFormat="1" applyFont="1" applyFill="1" applyAlignment="1">
      <alignment horizontal="left"/>
    </xf>
    <xf numFmtId="170" fontId="20" fillId="0" borderId="0" xfId="5" applyNumberFormat="1" applyFont="1" applyFill="1" applyBorder="1"/>
    <xf numFmtId="170" fontId="20" fillId="0" borderId="0" xfId="5" applyNumberFormat="1" applyFont="1" applyFill="1"/>
    <xf numFmtId="0" fontId="19" fillId="0" borderId="0" xfId="5" applyFont="1" applyFill="1"/>
    <xf numFmtId="165" fontId="19" fillId="0" borderId="1" xfId="5" applyNumberFormat="1" applyFont="1" applyFill="1" applyBorder="1" applyAlignment="1">
      <alignment horizontal="right"/>
    </xf>
    <xf numFmtId="165" fontId="23" fillId="8" borderId="0" xfId="5" applyNumberFormat="1" applyFont="1" applyFill="1" applyAlignment="1">
      <alignment horizontal="right"/>
    </xf>
    <xf numFmtId="165" fontId="9" fillId="0" borderId="1" xfId="5" applyNumberFormat="1" applyFill="1" applyBorder="1" applyAlignment="1">
      <alignment horizontal="right"/>
    </xf>
    <xf numFmtId="0" fontId="9" fillId="0" borderId="0" xfId="5" applyBorder="1"/>
    <xf numFmtId="0" fontId="19" fillId="0" borderId="0" xfId="5" applyFont="1" applyBorder="1"/>
    <xf numFmtId="0" fontId="9" fillId="0" borderId="0" xfId="5" applyFill="1" applyBorder="1"/>
    <xf numFmtId="180" fontId="9" fillId="0" borderId="0" xfId="5" applyNumberFormat="1"/>
    <xf numFmtId="180" fontId="19" fillId="0" borderId="0" xfId="5" applyNumberFormat="1" applyFont="1"/>
    <xf numFmtId="180" fontId="9" fillId="0" borderId="0" xfId="5" applyNumberFormat="1" applyAlignment="1">
      <alignment horizontal="right"/>
    </xf>
    <xf numFmtId="180" fontId="19" fillId="0" borderId="0" xfId="5" applyNumberFormat="1" applyFont="1" applyAlignment="1">
      <alignment horizontal="right"/>
    </xf>
    <xf numFmtId="180" fontId="19" fillId="0" borderId="1" xfId="5" applyNumberFormat="1" applyFont="1" applyBorder="1" applyAlignment="1">
      <alignment horizontal="right"/>
    </xf>
    <xf numFmtId="180" fontId="23" fillId="8" borderId="0" xfId="5" applyNumberFormat="1" applyFont="1" applyFill="1" applyBorder="1" applyAlignment="1">
      <alignment horizontal="right"/>
    </xf>
    <xf numFmtId="180" fontId="9" fillId="0" borderId="1" xfId="5" applyNumberFormat="1" applyBorder="1" applyAlignment="1">
      <alignment horizontal="right"/>
    </xf>
    <xf numFmtId="0" fontId="9" fillId="3" borderId="0" xfId="5" applyFill="1" applyAlignment="1">
      <alignment horizontal="right"/>
    </xf>
    <xf numFmtId="166" fontId="9" fillId="0" borderId="0" xfId="5" applyNumberFormat="1" applyAlignment="1">
      <alignment horizontal="right"/>
    </xf>
    <xf numFmtId="166" fontId="19" fillId="0" borderId="0" xfId="5" applyNumberFormat="1" applyFont="1" applyAlignment="1">
      <alignment horizontal="right"/>
    </xf>
    <xf numFmtId="166" fontId="19" fillId="0" borderId="1" xfId="5" applyNumberFormat="1" applyFont="1" applyBorder="1" applyAlignment="1">
      <alignment horizontal="right"/>
    </xf>
    <xf numFmtId="166" fontId="23" fillId="8" borderId="0" xfId="5" applyNumberFormat="1" applyFont="1" applyFill="1" applyAlignment="1">
      <alignment horizontal="right"/>
    </xf>
    <xf numFmtId="0" fontId="24" fillId="0" borderId="0" xfId="5" applyFont="1" applyFill="1"/>
    <xf numFmtId="182" fontId="0" fillId="0" borderId="0" xfId="7" applyNumberFormat="1" applyFont="1"/>
    <xf numFmtId="176" fontId="0" fillId="0" borderId="0" xfId="7" applyNumberFormat="1" applyFont="1"/>
    <xf numFmtId="180" fontId="9" fillId="0" borderId="0" xfId="5" applyNumberFormat="1" applyBorder="1" applyAlignment="1">
      <alignment horizontal="right"/>
    </xf>
    <xf numFmtId="180" fontId="19" fillId="0" borderId="0" xfId="5" applyNumberFormat="1" applyFont="1" applyBorder="1" applyAlignment="1">
      <alignment horizontal="right"/>
    </xf>
    <xf numFmtId="173" fontId="9" fillId="0" borderId="0" xfId="5" applyNumberFormat="1"/>
    <xf numFmtId="166" fontId="9" fillId="0" borderId="1" xfId="5" applyNumberFormat="1" applyBorder="1" applyAlignment="1">
      <alignment horizontal="right"/>
    </xf>
    <xf numFmtId="0" fontId="41" fillId="3" borderId="0" xfId="0" applyFont="1" applyFill="1" applyBorder="1"/>
    <xf numFmtId="0" fontId="19" fillId="3" borderId="0" xfId="0" applyFont="1" applyFill="1"/>
    <xf numFmtId="0" fontId="19" fillId="3" borderId="0" xfId="0" applyFont="1" applyFill="1" applyAlignment="1">
      <alignment horizontal="center"/>
    </xf>
    <xf numFmtId="0" fontId="19" fillId="0" borderId="0" xfId="0" applyFont="1" applyFill="1"/>
    <xf numFmtId="0" fontId="9" fillId="3" borderId="0" xfId="0" applyFont="1" applyFill="1" applyAlignment="1">
      <alignment horizontal="center"/>
    </xf>
    <xf numFmtId="0" fontId="9" fillId="0" borderId="0" xfId="0" applyFont="1" applyFill="1" applyAlignment="1">
      <alignment horizontal="center"/>
    </xf>
    <xf numFmtId="0" fontId="9" fillId="0" borderId="0" xfId="0" applyFont="1" applyAlignment="1">
      <alignment horizontal="center"/>
    </xf>
    <xf numFmtId="0" fontId="9" fillId="3" borderId="1" xfId="0" applyFont="1" applyFill="1" applyBorder="1" applyAlignment="1">
      <alignment horizontal="center"/>
    </xf>
    <xf numFmtId="0" fontId="9" fillId="0" borderId="1" xfId="0" applyFont="1" applyFill="1" applyBorder="1" applyAlignment="1">
      <alignment horizontal="center"/>
    </xf>
    <xf numFmtId="0" fontId="9" fillId="0" borderId="1" xfId="0" applyFont="1" applyFill="1" applyBorder="1" applyAlignment="1">
      <alignment horizontal="center" wrapText="1"/>
    </xf>
    <xf numFmtId="0" fontId="9" fillId="0" borderId="1" xfId="0" applyFont="1" applyBorder="1" applyAlignment="1">
      <alignment horizontal="center"/>
    </xf>
    <xf numFmtId="0" fontId="9" fillId="0" borderId="0" xfId="0" applyFont="1" applyFill="1" applyBorder="1" applyAlignment="1">
      <alignment horizontal="center"/>
    </xf>
    <xf numFmtId="0" fontId="9" fillId="3" borderId="0" xfId="0" applyFont="1" applyFill="1" applyAlignment="1">
      <alignment horizontal="left"/>
    </xf>
    <xf numFmtId="2" fontId="9" fillId="3" borderId="0" xfId="0" applyNumberFormat="1" applyFont="1" applyFill="1" applyBorder="1" applyAlignment="1">
      <alignment horizontal="right"/>
    </xf>
    <xf numFmtId="2" fontId="9" fillId="3" borderId="5" xfId="0" applyNumberFormat="1" applyFont="1" applyFill="1" applyBorder="1" applyAlignment="1">
      <alignment horizontal="right"/>
    </xf>
    <xf numFmtId="2" fontId="9" fillId="3" borderId="0" xfId="0" applyNumberFormat="1" applyFont="1" applyFill="1" applyAlignment="1">
      <alignment horizontal="right"/>
    </xf>
    <xf numFmtId="2" fontId="9" fillId="3" borderId="3" xfId="0" applyNumberFormat="1" applyFont="1" applyFill="1" applyBorder="1" applyAlignment="1">
      <alignment horizontal="right"/>
    </xf>
    <xf numFmtId="2" fontId="9" fillId="0" borderId="0" xfId="0" applyNumberFormat="1" applyFont="1" applyAlignment="1">
      <alignment horizontal="right"/>
    </xf>
    <xf numFmtId="2" fontId="9" fillId="0" borderId="3" xfId="0" applyNumberFormat="1" applyFont="1" applyBorder="1" applyAlignment="1">
      <alignment horizontal="right"/>
    </xf>
    <xf numFmtId="2" fontId="9" fillId="0" borderId="0" xfId="0" applyNumberFormat="1" applyFont="1" applyFill="1"/>
    <xf numFmtId="2" fontId="9" fillId="0" borderId="0" xfId="0" applyNumberFormat="1" applyFont="1" applyFill="1" applyAlignment="1">
      <alignment horizontal="right"/>
    </xf>
    <xf numFmtId="2" fontId="9" fillId="0" borderId="3" xfId="0" applyNumberFormat="1" applyFont="1" applyBorder="1"/>
    <xf numFmtId="2" fontId="9" fillId="0" borderId="0" xfId="0" applyNumberFormat="1" applyFont="1" applyBorder="1" applyAlignment="1">
      <alignment horizontal="right"/>
    </xf>
    <xf numFmtId="0" fontId="9" fillId="0" borderId="0" xfId="0" applyFont="1" applyBorder="1" applyAlignment="1">
      <alignment horizontal="left"/>
    </xf>
    <xf numFmtId="0" fontId="0" fillId="0" borderId="0" xfId="0" applyBorder="1" applyAlignment="1">
      <alignment horizontal="left"/>
    </xf>
    <xf numFmtId="0" fontId="0" fillId="0" borderId="1" xfId="0" applyBorder="1" applyAlignment="1">
      <alignment horizontal="left"/>
    </xf>
    <xf numFmtId="2" fontId="9" fillId="0" borderId="4" xfId="0" applyNumberFormat="1" applyFont="1" applyBorder="1"/>
    <xf numFmtId="2" fontId="9" fillId="0" borderId="1" xfId="0" applyNumberFormat="1" applyFont="1" applyBorder="1" applyAlignment="1">
      <alignment horizontal="right"/>
    </xf>
    <xf numFmtId="0" fontId="9" fillId="0" borderId="0" xfId="0" applyFont="1" applyAlignment="1">
      <alignment horizontal="left" wrapText="1"/>
    </xf>
    <xf numFmtId="0" fontId="19" fillId="0" borderId="0" xfId="0" applyFont="1"/>
    <xf numFmtId="0" fontId="42" fillId="0" borderId="0" xfId="8" applyFont="1"/>
    <xf numFmtId="0" fontId="9" fillId="0" borderId="0" xfId="9"/>
    <xf numFmtId="0" fontId="19" fillId="0" borderId="0" xfId="9" applyFont="1"/>
    <xf numFmtId="0" fontId="19" fillId="0" borderId="0" xfId="9" applyFont="1" applyFill="1"/>
    <xf numFmtId="0" fontId="20" fillId="0" borderId="0" xfId="8" applyFont="1"/>
    <xf numFmtId="0" fontId="20" fillId="0" borderId="0" xfId="8" applyFont="1" applyAlignment="1">
      <alignment horizontal="right"/>
    </xf>
    <xf numFmtId="0" fontId="6" fillId="0" borderId="0" xfId="8"/>
    <xf numFmtId="183" fontId="9" fillId="0" borderId="0" xfId="10" applyNumberFormat="1" applyFont="1"/>
    <xf numFmtId="170" fontId="33" fillId="3" borderId="0" xfId="10" applyNumberFormat="1" applyFont="1" applyFill="1"/>
    <xf numFmtId="184" fontId="9" fillId="0" borderId="0" xfId="9" applyNumberFormat="1"/>
    <xf numFmtId="184" fontId="19" fillId="0" borderId="0" xfId="9" applyNumberFormat="1" applyFont="1"/>
    <xf numFmtId="165" fontId="20" fillId="0" borderId="0" xfId="8" applyNumberFormat="1" applyFont="1" applyAlignment="1">
      <alignment horizontal="right"/>
    </xf>
    <xf numFmtId="170" fontId="20" fillId="3" borderId="0" xfId="10" applyNumberFormat="1" applyFont="1" applyFill="1"/>
    <xf numFmtId="184" fontId="9" fillId="0" borderId="0" xfId="10" applyNumberFormat="1" applyFont="1"/>
    <xf numFmtId="184" fontId="19" fillId="0" borderId="0" xfId="10" applyNumberFormat="1" applyFont="1"/>
    <xf numFmtId="170" fontId="9" fillId="0" borderId="0" xfId="10" applyNumberFormat="1" applyFont="1"/>
    <xf numFmtId="184" fontId="33" fillId="0" borderId="0" xfId="10" applyNumberFormat="1" applyFont="1"/>
    <xf numFmtId="184" fontId="47" fillId="0" borderId="0" xfId="10" applyNumberFormat="1" applyFont="1"/>
    <xf numFmtId="170" fontId="33" fillId="0" borderId="0" xfId="10" applyNumberFormat="1" applyFont="1"/>
    <xf numFmtId="170" fontId="33" fillId="3" borderId="1" xfId="10" applyNumberFormat="1" applyFont="1" applyFill="1" applyBorder="1"/>
    <xf numFmtId="184" fontId="33" fillId="0" borderId="1" xfId="10" applyNumberFormat="1" applyFont="1" applyBorder="1"/>
    <xf numFmtId="184" fontId="47" fillId="0" borderId="1" xfId="10" applyNumberFormat="1" applyFont="1" applyBorder="1"/>
    <xf numFmtId="184" fontId="9" fillId="0" borderId="0" xfId="10" applyNumberFormat="1" applyFont="1" applyAlignment="1">
      <alignment horizontal="right"/>
    </xf>
    <xf numFmtId="184" fontId="33" fillId="0" borderId="0" xfId="10" applyNumberFormat="1" applyFont="1" applyAlignment="1">
      <alignment horizontal="right"/>
    </xf>
    <xf numFmtId="170" fontId="47" fillId="0" borderId="6" xfId="10" applyNumberFormat="1" applyFont="1" applyBorder="1"/>
    <xf numFmtId="184" fontId="47" fillId="0" borderId="6" xfId="10" applyNumberFormat="1" applyFont="1" applyBorder="1"/>
    <xf numFmtId="170" fontId="47" fillId="0" borderId="0" xfId="10" applyNumberFormat="1" applyFont="1"/>
    <xf numFmtId="170" fontId="23" fillId="8" borderId="0" xfId="10" applyNumberFormat="1" applyFont="1" applyFill="1"/>
    <xf numFmtId="184" fontId="23" fillId="8" borderId="0" xfId="10" applyNumberFormat="1" applyFont="1" applyFill="1" applyAlignment="1">
      <alignment horizontal="right"/>
    </xf>
    <xf numFmtId="176" fontId="28" fillId="0" borderId="0" xfId="9" applyNumberFormat="1" applyFont="1"/>
    <xf numFmtId="3" fontId="9" fillId="0" borderId="0" xfId="8" applyNumberFormat="1" applyFont="1" applyAlignment="1">
      <alignment horizontal="left"/>
    </xf>
    <xf numFmtId="0" fontId="32" fillId="0" borderId="0" xfId="8" applyFont="1" applyAlignment="1">
      <alignment vertical="center"/>
    </xf>
    <xf numFmtId="176" fontId="9" fillId="0" borderId="0" xfId="9" applyNumberFormat="1"/>
    <xf numFmtId="0" fontId="20" fillId="0" borderId="0" xfId="8" applyFont="1" applyAlignment="1">
      <alignment vertical="center"/>
    </xf>
    <xf numFmtId="0" fontId="19" fillId="0" borderId="0" xfId="8" applyFont="1"/>
    <xf numFmtId="165" fontId="9" fillId="0" borderId="0" xfId="11" applyNumberFormat="1" applyFont="1"/>
    <xf numFmtId="165" fontId="9" fillId="0" borderId="0" xfId="11" applyNumberFormat="1" applyFont="1" applyAlignment="1">
      <alignment horizontal="right"/>
    </xf>
    <xf numFmtId="184" fontId="9" fillId="0" borderId="1" xfId="10" applyNumberFormat="1" applyFont="1" applyBorder="1"/>
    <xf numFmtId="184" fontId="19" fillId="0" borderId="1" xfId="10" applyNumberFormat="1" applyFont="1" applyBorder="1"/>
    <xf numFmtId="165" fontId="20" fillId="0" borderId="1" xfId="8" applyNumberFormat="1" applyFont="1" applyBorder="1" applyAlignment="1">
      <alignment horizontal="right"/>
    </xf>
    <xf numFmtId="184" fontId="23" fillId="8" borderId="0" xfId="10" applyNumberFormat="1" applyFont="1" applyFill="1"/>
    <xf numFmtId="165" fontId="23" fillId="8" borderId="0" xfId="8" applyNumberFormat="1" applyFont="1" applyFill="1" applyAlignment="1">
      <alignment horizontal="right"/>
    </xf>
    <xf numFmtId="170" fontId="23" fillId="0" borderId="0" xfId="10" applyNumberFormat="1" applyFont="1"/>
    <xf numFmtId="184" fontId="23" fillId="0" borderId="0" xfId="10" applyNumberFormat="1" applyFont="1"/>
    <xf numFmtId="184" fontId="24" fillId="0" borderId="0" xfId="10" applyNumberFormat="1" applyFont="1"/>
    <xf numFmtId="165" fontId="24" fillId="0" borderId="0" xfId="8" applyNumberFormat="1" applyFont="1" applyAlignment="1">
      <alignment horizontal="right"/>
    </xf>
    <xf numFmtId="0" fontId="9" fillId="0" borderId="0" xfId="10" applyNumberFormat="1" applyFont="1" applyAlignment="1"/>
    <xf numFmtId="183" fontId="20" fillId="0" borderId="0" xfId="10" applyNumberFormat="1" applyFont="1"/>
    <xf numFmtId="170" fontId="20" fillId="0" borderId="0" xfId="10" applyNumberFormat="1" applyFont="1"/>
    <xf numFmtId="170" fontId="33" fillId="0" borderId="1" xfId="10" applyNumberFormat="1" applyFont="1" applyBorder="1"/>
    <xf numFmtId="0" fontId="20" fillId="0" borderId="0" xfId="9" applyFont="1"/>
    <xf numFmtId="0" fontId="24" fillId="0" borderId="0" xfId="9" applyFont="1"/>
    <xf numFmtId="0" fontId="41" fillId="0" borderId="0" xfId="9" applyFont="1" applyFill="1" applyBorder="1"/>
    <xf numFmtId="0" fontId="48" fillId="0" borderId="0" xfId="9" applyFont="1" applyFill="1" applyBorder="1"/>
    <xf numFmtId="0" fontId="48" fillId="3" borderId="0" xfId="9" applyFont="1" applyFill="1" applyBorder="1"/>
    <xf numFmtId="0" fontId="9" fillId="3" borderId="0" xfId="8" applyFont="1" applyFill="1"/>
    <xf numFmtId="164" fontId="9" fillId="3" borderId="0" xfId="12" applyFont="1" applyFill="1" applyBorder="1" applyAlignment="1">
      <alignment horizontal="left"/>
    </xf>
    <xf numFmtId="0" fontId="8" fillId="3" borderId="0" xfId="9" applyFont="1" applyFill="1" applyBorder="1"/>
    <xf numFmtId="0" fontId="19" fillId="3" borderId="0" xfId="9" applyFont="1" applyFill="1" applyBorder="1"/>
    <xf numFmtId="0" fontId="19" fillId="0" borderId="0" xfId="9" applyFont="1" applyFill="1" applyBorder="1"/>
    <xf numFmtId="0" fontId="19" fillId="3" borderId="0" xfId="9" applyFont="1" applyFill="1"/>
    <xf numFmtId="0" fontId="9" fillId="0" borderId="0" xfId="9" applyFill="1" applyBorder="1"/>
    <xf numFmtId="0" fontId="9" fillId="0" borderId="0" xfId="8" applyFont="1" applyAlignment="1">
      <alignment horizontal="center"/>
    </xf>
    <xf numFmtId="0" fontId="9" fillId="3" borderId="0" xfId="9" applyFill="1" applyAlignment="1">
      <alignment horizontal="center"/>
    </xf>
    <xf numFmtId="0" fontId="19" fillId="0" borderId="0" xfId="8" applyFont="1" applyAlignment="1">
      <alignment horizontal="center"/>
    </xf>
    <xf numFmtId="0" fontId="19" fillId="0" borderId="7" xfId="13" applyFont="1" applyFill="1" applyBorder="1" applyAlignment="1">
      <alignment horizontal="center"/>
    </xf>
    <xf numFmtId="185" fontId="9" fillId="0" borderId="7" xfId="12" applyNumberFormat="1" applyFont="1" applyFill="1" applyBorder="1" applyAlignment="1">
      <alignment horizontal="center"/>
    </xf>
    <xf numFmtId="0" fontId="9" fillId="3" borderId="1" xfId="8" applyFont="1" applyFill="1" applyBorder="1" applyAlignment="1">
      <alignment horizontal="center"/>
    </xf>
    <xf numFmtId="185" fontId="9" fillId="0" borderId="7" xfId="12" applyNumberFormat="1" applyFont="1" applyFill="1" applyBorder="1" applyAlignment="1">
      <alignment horizontal="center" wrapText="1"/>
    </xf>
    <xf numFmtId="0" fontId="20" fillId="0" borderId="0" xfId="8" applyFont="1" applyAlignment="1">
      <alignment horizontal="center"/>
    </xf>
    <xf numFmtId="0" fontId="9" fillId="0" borderId="7" xfId="8" applyFont="1" applyBorder="1" applyAlignment="1">
      <alignment horizontal="center"/>
    </xf>
    <xf numFmtId="0" fontId="9" fillId="3" borderId="1" xfId="8" applyFont="1" applyFill="1" applyBorder="1"/>
    <xf numFmtId="185" fontId="9" fillId="0" borderId="1" xfId="12" applyNumberFormat="1" applyFont="1" applyFill="1" applyBorder="1" applyAlignment="1">
      <alignment horizontal="center"/>
    </xf>
    <xf numFmtId="185" fontId="19" fillId="0" borderId="7" xfId="12" applyNumberFormat="1" applyFont="1" applyFill="1" applyBorder="1" applyAlignment="1">
      <alignment horizontal="center"/>
    </xf>
    <xf numFmtId="185" fontId="9" fillId="0" borderId="8" xfId="12" applyNumberFormat="1" applyFont="1" applyFill="1" applyBorder="1" applyAlignment="1">
      <alignment horizontal="left" vertical="top"/>
    </xf>
    <xf numFmtId="184" fontId="9" fillId="0" borderId="8" xfId="8" applyNumberFormat="1" applyFont="1" applyBorder="1" applyAlignment="1">
      <alignment horizontal="right"/>
    </xf>
    <xf numFmtId="184" fontId="9" fillId="0" borderId="0" xfId="8" applyNumberFormat="1" applyFont="1" applyAlignment="1">
      <alignment horizontal="right"/>
    </xf>
    <xf numFmtId="184" fontId="9" fillId="0" borderId="3" xfId="8" applyNumberFormat="1" applyFont="1" applyBorder="1" applyAlignment="1">
      <alignment horizontal="right"/>
    </xf>
    <xf numFmtId="184" fontId="19" fillId="0" borderId="0" xfId="8" applyNumberFormat="1" applyFont="1" applyAlignment="1">
      <alignment horizontal="right"/>
    </xf>
    <xf numFmtId="0" fontId="9" fillId="0" borderId="0" xfId="8" applyFont="1"/>
    <xf numFmtId="185" fontId="9" fillId="0" borderId="3" xfId="12" applyNumberFormat="1" applyFont="1" applyFill="1" applyBorder="1" applyAlignment="1">
      <alignment horizontal="left" vertical="top"/>
    </xf>
    <xf numFmtId="184" fontId="9" fillId="5" borderId="3" xfId="8" applyNumberFormat="1" applyFont="1" applyFill="1" applyBorder="1" applyAlignment="1">
      <alignment horizontal="right"/>
    </xf>
    <xf numFmtId="184" fontId="9" fillId="5" borderId="0" xfId="8" applyNumberFormat="1" applyFont="1" applyFill="1" applyAlignment="1">
      <alignment horizontal="right"/>
    </xf>
    <xf numFmtId="185" fontId="9" fillId="0" borderId="9" xfId="12" applyNumberFormat="1" applyFont="1" applyFill="1" applyBorder="1" applyAlignment="1">
      <alignment horizontal="left" vertical="top"/>
    </xf>
    <xf numFmtId="184" fontId="9" fillId="5" borderId="0" xfId="8" applyNumberFormat="1" applyFont="1" applyFill="1" applyAlignment="1">
      <alignment horizontal="right" vertical="top"/>
    </xf>
    <xf numFmtId="185" fontId="33" fillId="0" borderId="10" xfId="12" applyNumberFormat="1" applyFont="1" applyFill="1" applyBorder="1" applyAlignment="1">
      <alignment vertical="top"/>
    </xf>
    <xf numFmtId="184" fontId="9" fillId="5" borderId="11" xfId="8" applyNumberFormat="1" applyFont="1" applyFill="1" applyBorder="1" applyAlignment="1">
      <alignment horizontal="right"/>
    </xf>
    <xf numFmtId="184" fontId="9" fillId="5" borderId="6" xfId="8" applyNumberFormat="1" applyFont="1" applyFill="1" applyBorder="1" applyAlignment="1">
      <alignment horizontal="right"/>
    </xf>
    <xf numFmtId="184" fontId="9" fillId="0" borderId="6" xfId="8" applyNumberFormat="1" applyFont="1" applyBorder="1" applyAlignment="1">
      <alignment horizontal="right"/>
    </xf>
    <xf numFmtId="184" fontId="9" fillId="0" borderId="11" xfId="8" applyNumberFormat="1" applyFont="1" applyBorder="1" applyAlignment="1">
      <alignment horizontal="right"/>
    </xf>
    <xf numFmtId="184" fontId="19" fillId="0" borderId="6" xfId="8" applyNumberFormat="1" applyFont="1" applyBorder="1" applyAlignment="1">
      <alignment horizontal="right"/>
    </xf>
    <xf numFmtId="185" fontId="9" fillId="0" borderId="3" xfId="12" applyNumberFormat="1" applyFont="1" applyFill="1" applyBorder="1" applyAlignment="1">
      <alignment vertical="top"/>
    </xf>
    <xf numFmtId="185" fontId="9" fillId="0" borderId="9" xfId="8" applyNumberFormat="1" applyFont="1" applyBorder="1" applyAlignment="1">
      <alignment vertical="top"/>
    </xf>
    <xf numFmtId="185" fontId="9" fillId="3" borderId="9" xfId="8" applyNumberFormat="1" applyFont="1" applyFill="1" applyBorder="1" applyAlignment="1">
      <alignment horizontal="left" vertical="top"/>
    </xf>
    <xf numFmtId="185" fontId="33" fillId="3" borderId="9" xfId="12" applyNumberFormat="1" applyFont="1" applyFill="1" applyBorder="1" applyAlignment="1">
      <alignment vertical="top"/>
    </xf>
    <xf numFmtId="185" fontId="20" fillId="0" borderId="8" xfId="12" applyNumberFormat="1" applyFont="1" applyFill="1" applyBorder="1" applyAlignment="1">
      <alignment vertical="top"/>
    </xf>
    <xf numFmtId="185" fontId="20" fillId="3" borderId="3" xfId="12" applyNumberFormat="1" applyFont="1" applyFill="1" applyBorder="1" applyAlignment="1">
      <alignment vertical="top"/>
    </xf>
    <xf numFmtId="185" fontId="20" fillId="3" borderId="9" xfId="12" applyNumberFormat="1" applyFont="1" applyFill="1" applyBorder="1" applyAlignment="1">
      <alignment vertical="top"/>
    </xf>
    <xf numFmtId="184" fontId="9" fillId="5" borderId="4" xfId="8" applyNumberFormat="1" applyFont="1" applyFill="1" applyBorder="1" applyAlignment="1">
      <alignment horizontal="right"/>
    </xf>
    <xf numFmtId="184" fontId="9" fillId="5" borderId="1" xfId="8" applyNumberFormat="1" applyFont="1" applyFill="1" applyBorder="1" applyAlignment="1">
      <alignment horizontal="right"/>
    </xf>
    <xf numFmtId="184" fontId="9" fillId="0" borderId="1" xfId="8" applyNumberFormat="1" applyFont="1" applyBorder="1" applyAlignment="1">
      <alignment horizontal="right"/>
    </xf>
    <xf numFmtId="184" fontId="9" fillId="0" borderId="4" xfId="8" applyNumberFormat="1" applyFont="1" applyBorder="1" applyAlignment="1">
      <alignment horizontal="right"/>
    </xf>
    <xf numFmtId="184" fontId="19" fillId="0" borderId="1" xfId="8" applyNumberFormat="1" applyFont="1" applyBorder="1" applyAlignment="1">
      <alignment horizontal="right"/>
    </xf>
    <xf numFmtId="185" fontId="47" fillId="0" borderId="10" xfId="12" applyNumberFormat="1" applyFont="1" applyFill="1" applyBorder="1" applyAlignment="1">
      <alignment vertical="center"/>
    </xf>
    <xf numFmtId="184" fontId="19" fillId="5" borderId="11" xfId="8" applyNumberFormat="1" applyFont="1" applyFill="1" applyBorder="1" applyAlignment="1">
      <alignment horizontal="right"/>
    </xf>
    <xf numFmtId="184" fontId="19" fillId="5" borderId="6" xfId="8" applyNumberFormat="1" applyFont="1" applyFill="1" applyBorder="1" applyAlignment="1">
      <alignment horizontal="right"/>
    </xf>
    <xf numFmtId="184" fontId="19" fillId="0" borderId="11" xfId="8" applyNumberFormat="1" applyFont="1" applyBorder="1" applyAlignment="1">
      <alignment horizontal="right"/>
    </xf>
    <xf numFmtId="0" fontId="9" fillId="5" borderId="0" xfId="8" applyFont="1" applyFill="1"/>
    <xf numFmtId="0" fontId="9" fillId="0" borderId="0" xfId="8" applyFont="1" applyAlignment="1">
      <alignment horizontal="right"/>
    </xf>
    <xf numFmtId="0" fontId="37" fillId="0" borderId="0" xfId="8" applyFont="1" applyAlignment="1">
      <alignment vertical="center"/>
    </xf>
    <xf numFmtId="0" fontId="41" fillId="0" borderId="3" xfId="9" applyFont="1" applyFill="1" applyBorder="1"/>
    <xf numFmtId="0" fontId="6" fillId="3" borderId="0" xfId="8" applyFill="1"/>
    <xf numFmtId="0" fontId="9" fillId="0" borderId="3" xfId="8" applyFont="1" applyBorder="1"/>
    <xf numFmtId="0" fontId="19" fillId="3" borderId="0" xfId="8" applyFont="1" applyFill="1"/>
    <xf numFmtId="0" fontId="39" fillId="0" borderId="0" xfId="8" applyFont="1"/>
    <xf numFmtId="0" fontId="19" fillId="0" borderId="4" xfId="8" applyFont="1" applyBorder="1" applyAlignment="1">
      <alignment horizontal="center" wrapText="1"/>
    </xf>
    <xf numFmtId="0" fontId="9" fillId="0" borderId="1" xfId="8" applyFont="1" applyBorder="1" applyAlignment="1">
      <alignment horizontal="center" wrapText="1"/>
    </xf>
    <xf numFmtId="0" fontId="9" fillId="0" borderId="7" xfId="8" applyFont="1" applyBorder="1" applyAlignment="1">
      <alignment horizontal="center" wrapText="1"/>
    </xf>
    <xf numFmtId="0" fontId="9" fillId="3" borderId="7" xfId="8" applyFont="1" applyFill="1" applyBorder="1" applyAlignment="1">
      <alignment horizontal="center" wrapText="1"/>
    </xf>
    <xf numFmtId="0" fontId="9" fillId="3" borderId="1" xfId="8" applyFont="1" applyFill="1" applyBorder="1" applyAlignment="1">
      <alignment horizontal="center" wrapText="1"/>
    </xf>
    <xf numFmtId="0" fontId="39" fillId="0" borderId="0" xfId="8" applyFont="1" applyAlignment="1">
      <alignment horizontal="center" wrapText="1"/>
    </xf>
    <xf numFmtId="0" fontId="19" fillId="3" borderId="1" xfId="8" applyFont="1" applyFill="1" applyBorder="1" applyAlignment="1">
      <alignment horizontal="center" wrapText="1"/>
    </xf>
    <xf numFmtId="0" fontId="9" fillId="0" borderId="3" xfId="8" applyFont="1" applyBorder="1" applyAlignment="1">
      <alignment horizontal="left"/>
    </xf>
    <xf numFmtId="184" fontId="9" fillId="0" borderId="0" xfId="8" applyNumberFormat="1" applyFont="1"/>
    <xf numFmtId="184" fontId="9" fillId="0" borderId="5" xfId="8" applyNumberFormat="1" applyFont="1" applyBorder="1"/>
    <xf numFmtId="184" fontId="9" fillId="0" borderId="8" xfId="8" applyNumberFormat="1" applyFont="1" applyBorder="1"/>
    <xf numFmtId="184" fontId="20" fillId="0" borderId="0" xfId="8" applyNumberFormat="1" applyFont="1"/>
    <xf numFmtId="184" fontId="20" fillId="0" borderId="3" xfId="8" applyNumberFormat="1" applyFont="1" applyBorder="1"/>
    <xf numFmtId="184" fontId="24" fillId="0" borderId="0" xfId="8" applyNumberFormat="1" applyFont="1"/>
    <xf numFmtId="0" fontId="33" fillId="0" borderId="11" xfId="8" applyFont="1" applyBorder="1" applyAlignment="1">
      <alignment horizontal="left"/>
    </xf>
    <xf numFmtId="184" fontId="20" fillId="0" borderId="6" xfId="8" applyNumberFormat="1" applyFont="1" applyBorder="1"/>
    <xf numFmtId="184" fontId="20" fillId="0" borderId="11" xfId="8" applyNumberFormat="1" applyFont="1" applyBorder="1"/>
    <xf numFmtId="184" fontId="24" fillId="0" borderId="6" xfId="8" applyNumberFormat="1" applyFont="1" applyBorder="1"/>
    <xf numFmtId="0" fontId="33" fillId="3" borderId="11" xfId="8" applyFont="1" applyFill="1" applyBorder="1" applyAlignment="1">
      <alignment horizontal="left"/>
    </xf>
    <xf numFmtId="0" fontId="9" fillId="0" borderId="4" xfId="8" applyFont="1" applyBorder="1" applyAlignment="1">
      <alignment horizontal="left"/>
    </xf>
    <xf numFmtId="0" fontId="33" fillId="0" borderId="3" xfId="8" applyFont="1" applyBorder="1" applyAlignment="1">
      <alignment horizontal="left"/>
    </xf>
    <xf numFmtId="0" fontId="47" fillId="0" borderId="11" xfId="8" applyFont="1" applyBorder="1" applyAlignment="1">
      <alignment horizontal="left"/>
    </xf>
    <xf numFmtId="184" fontId="24" fillId="0" borderId="11" xfId="8" applyNumberFormat="1" applyFont="1" applyBorder="1"/>
    <xf numFmtId="177" fontId="9" fillId="0" borderId="0" xfId="14" applyNumberFormat="1" applyFont="1" applyFill="1" applyBorder="1" applyAlignment="1">
      <alignment horizontal="left"/>
    </xf>
    <xf numFmtId="0" fontId="37" fillId="0" borderId="3" xfId="8" applyFont="1" applyBorder="1" applyAlignment="1">
      <alignment vertical="center"/>
    </xf>
    <xf numFmtId="0" fontId="9" fillId="5" borderId="3" xfId="8" applyFont="1" applyFill="1" applyBorder="1"/>
    <xf numFmtId="0" fontId="52" fillId="0" borderId="0" xfId="5" applyFont="1"/>
    <xf numFmtId="186" fontId="9" fillId="0" borderId="0" xfId="5" applyNumberFormat="1" applyBorder="1"/>
    <xf numFmtId="187" fontId="9" fillId="0" borderId="0" xfId="5" applyNumberFormat="1"/>
    <xf numFmtId="187" fontId="19" fillId="0" borderId="0" xfId="5" applyNumberFormat="1" applyFont="1"/>
    <xf numFmtId="165" fontId="9" fillId="0" borderId="0" xfId="5" applyNumberFormat="1"/>
    <xf numFmtId="187" fontId="9" fillId="0" borderId="0" xfId="5" applyNumberFormat="1" applyBorder="1"/>
    <xf numFmtId="187" fontId="19" fillId="0" borderId="0" xfId="5" applyNumberFormat="1" applyFont="1" applyBorder="1"/>
    <xf numFmtId="187" fontId="9" fillId="0" borderId="1" xfId="5" applyNumberFormat="1" applyBorder="1"/>
    <xf numFmtId="187" fontId="19" fillId="0" borderId="1" xfId="5" applyNumberFormat="1" applyFont="1" applyBorder="1"/>
    <xf numFmtId="165" fontId="9" fillId="0" borderId="1" xfId="5" applyNumberFormat="1" applyBorder="1"/>
    <xf numFmtId="186" fontId="9" fillId="0" borderId="1" xfId="5" applyNumberFormat="1" applyBorder="1"/>
    <xf numFmtId="188" fontId="9" fillId="0" borderId="0" xfId="5" applyNumberFormat="1"/>
    <xf numFmtId="188" fontId="19" fillId="0" borderId="0" xfId="5" applyNumberFormat="1" applyFont="1"/>
    <xf numFmtId="165" fontId="9" fillId="0" borderId="0" xfId="5" applyNumberFormat="1" applyBorder="1"/>
    <xf numFmtId="0" fontId="23" fillId="10" borderId="0" xfId="5" applyFont="1" applyFill="1"/>
    <xf numFmtId="187" fontId="23" fillId="11" borderId="0" xfId="5" applyNumberFormat="1" applyFont="1" applyFill="1"/>
    <xf numFmtId="165" fontId="23" fillId="11" borderId="0" xfId="5" applyNumberFormat="1" applyFont="1" applyFill="1"/>
    <xf numFmtId="186" fontId="23" fillId="12" borderId="0" xfId="5" applyNumberFormat="1" applyFont="1" applyFill="1" applyBorder="1"/>
    <xf numFmtId="167" fontId="23" fillId="11" borderId="0" xfId="5" applyNumberFormat="1" applyFont="1" applyFill="1" applyAlignment="1">
      <alignment horizontal="right"/>
    </xf>
    <xf numFmtId="165" fontId="23" fillId="11" borderId="0" xfId="5" applyNumberFormat="1" applyFont="1" applyFill="1" applyAlignment="1">
      <alignment horizontal="right"/>
    </xf>
    <xf numFmtId="166" fontId="23" fillId="11" borderId="0" xfId="5" applyNumberFormat="1" applyFont="1" applyFill="1" applyAlignment="1">
      <alignment horizontal="right"/>
    </xf>
    <xf numFmtId="166" fontId="9" fillId="0" borderId="0" xfId="5" applyNumberFormat="1" applyBorder="1" applyAlignment="1">
      <alignment horizontal="right"/>
    </xf>
    <xf numFmtId="166" fontId="19" fillId="0" borderId="0" xfId="5" applyNumberFormat="1" applyFont="1" applyBorder="1" applyAlignment="1">
      <alignment horizontal="right"/>
    </xf>
    <xf numFmtId="0" fontId="23" fillId="11" borderId="0" xfId="5" applyFont="1" applyFill="1" applyBorder="1"/>
    <xf numFmtId="165" fontId="23" fillId="11" borderId="0" xfId="5" applyNumberFormat="1" applyFont="1" applyFill="1" applyBorder="1" applyAlignment="1">
      <alignment horizontal="right"/>
    </xf>
    <xf numFmtId="0" fontId="52" fillId="3" borderId="0" xfId="0" applyFont="1" applyFill="1"/>
    <xf numFmtId="0" fontId="9" fillId="3" borderId="1" xfId="0" applyFont="1" applyFill="1" applyBorder="1" applyAlignment="1">
      <alignment horizontal="right" wrapText="1"/>
    </xf>
    <xf numFmtId="0" fontId="9" fillId="0" borderId="1" xfId="0" applyFont="1" applyBorder="1" applyAlignment="1">
      <alignment horizontal="right" wrapText="1"/>
    </xf>
    <xf numFmtId="0" fontId="17" fillId="3" borderId="1" xfId="0" applyFont="1" applyFill="1" applyBorder="1" applyAlignment="1">
      <alignment horizontal="right" wrapText="1"/>
    </xf>
    <xf numFmtId="0" fontId="9" fillId="3" borderId="0" xfId="0" applyFont="1" applyFill="1" applyBorder="1" applyAlignment="1">
      <alignment horizontal="center" wrapText="1"/>
    </xf>
    <xf numFmtId="0" fontId="9" fillId="3" borderId="0" xfId="0" applyFont="1" applyFill="1" applyAlignment="1">
      <alignment horizontal="right"/>
    </xf>
    <xf numFmtId="0" fontId="9" fillId="3" borderId="0" xfId="0" applyFont="1" applyFill="1" applyBorder="1" applyAlignment="1">
      <alignment horizontal="center"/>
    </xf>
    <xf numFmtId="175" fontId="9" fillId="0" borderId="0" xfId="0" applyNumberFormat="1" applyFont="1" applyFill="1" applyAlignment="1">
      <alignment horizontal="right"/>
    </xf>
    <xf numFmtId="0" fontId="9" fillId="0" borderId="0" xfId="0" applyFont="1" applyFill="1" applyAlignment="1">
      <alignment horizontal="right"/>
    </xf>
    <xf numFmtId="0" fontId="9" fillId="0" borderId="0" xfId="0" applyFont="1" applyFill="1" applyBorder="1" applyAlignment="1">
      <alignment horizontal="left"/>
    </xf>
    <xf numFmtId="2" fontId="20" fillId="0" borderId="0" xfId="0" applyNumberFormat="1" applyFont="1" applyFill="1" applyBorder="1"/>
    <xf numFmtId="2" fontId="20" fillId="0" borderId="0" xfId="0" quotePrefix="1" applyNumberFormat="1" applyFont="1" applyFill="1" applyBorder="1" applyAlignment="1">
      <alignment horizontal="right"/>
    </xf>
    <xf numFmtId="0" fontId="9" fillId="0" borderId="1" xfId="0" applyFont="1" applyFill="1" applyBorder="1" applyAlignment="1">
      <alignment horizontal="left"/>
    </xf>
    <xf numFmtId="2" fontId="20" fillId="0" borderId="1" xfId="0" applyNumberFormat="1" applyFont="1" applyFill="1" applyBorder="1"/>
    <xf numFmtId="2" fontId="20" fillId="0" borderId="1" xfId="0" quotePrefix="1" applyNumberFormat="1" applyFont="1" applyFill="1" applyBorder="1" applyAlignment="1">
      <alignment horizontal="right"/>
    </xf>
    <xf numFmtId="0" fontId="54" fillId="0" borderId="0" xfId="10" applyFont="1"/>
    <xf numFmtId="1" fontId="9" fillId="0" borderId="0" xfId="9" applyNumberFormat="1"/>
    <xf numFmtId="1" fontId="19" fillId="0" borderId="0" xfId="9" applyNumberFormat="1" applyFont="1"/>
    <xf numFmtId="176" fontId="19" fillId="0" borderId="0" xfId="11" applyNumberFormat="1" applyFont="1"/>
    <xf numFmtId="166" fontId="9" fillId="0" borderId="0" xfId="10" applyNumberFormat="1" applyFont="1"/>
    <xf numFmtId="166" fontId="19" fillId="0" borderId="0" xfId="10" applyNumberFormat="1" applyFont="1"/>
    <xf numFmtId="170" fontId="23" fillId="11" borderId="0" xfId="10" applyNumberFormat="1" applyFont="1" applyFill="1"/>
    <xf numFmtId="166" fontId="23" fillId="11" borderId="0" xfId="10" applyNumberFormat="1" applyFont="1" applyFill="1"/>
    <xf numFmtId="165" fontId="23" fillId="11" borderId="0" xfId="8" applyNumberFormat="1" applyFont="1" applyFill="1" applyAlignment="1">
      <alignment horizontal="right"/>
    </xf>
    <xf numFmtId="170" fontId="19" fillId="0" borderId="0" xfId="10" applyNumberFormat="1" applyFont="1"/>
    <xf numFmtId="166" fontId="23" fillId="0" borderId="0" xfId="10" applyNumberFormat="1" applyFont="1"/>
    <xf numFmtId="176" fontId="23" fillId="0" borderId="0" xfId="11" applyNumberFormat="1" applyFont="1" applyFill="1"/>
    <xf numFmtId="0" fontId="9" fillId="0" borderId="0" xfId="9" applyFill="1"/>
    <xf numFmtId="0" fontId="9" fillId="0" borderId="0" xfId="16"/>
    <xf numFmtId="1" fontId="28" fillId="0" borderId="0" xfId="9" applyNumberFormat="1" applyFont="1"/>
    <xf numFmtId="0" fontId="20" fillId="3" borderId="0" xfId="9" applyFont="1" applyFill="1"/>
    <xf numFmtId="170" fontId="9" fillId="0" borderId="0" xfId="8" applyNumberFormat="1" applyFont="1"/>
    <xf numFmtId="0" fontId="9" fillId="0" borderId="0" xfId="10" applyNumberFormat="1" applyFont="1"/>
    <xf numFmtId="0" fontId="52" fillId="0" borderId="0" xfId="8" applyFont="1"/>
    <xf numFmtId="0" fontId="46" fillId="0" borderId="0" xfId="10"/>
    <xf numFmtId="0" fontId="53" fillId="0" borderId="0" xfId="10" applyFont="1"/>
    <xf numFmtId="170" fontId="53" fillId="0" borderId="0" xfId="10" applyNumberFormat="1" applyFont="1"/>
    <xf numFmtId="170" fontId="46" fillId="0" borderId="0" xfId="10" applyNumberFormat="1"/>
    <xf numFmtId="0" fontId="19" fillId="0" borderId="1" xfId="10" applyFont="1" applyBorder="1"/>
    <xf numFmtId="0" fontId="19" fillId="0" borderId="0" xfId="10" applyFont="1" applyAlignment="1">
      <alignment horizontal="center"/>
    </xf>
    <xf numFmtId="0" fontId="19" fillId="0" borderId="1" xfId="10" applyFont="1" applyBorder="1" applyAlignment="1">
      <alignment horizontal="center"/>
    </xf>
    <xf numFmtId="170" fontId="19" fillId="0" borderId="0" xfId="10" applyNumberFormat="1" applyFont="1" applyAlignment="1">
      <alignment horizontal="centerContinuous"/>
    </xf>
    <xf numFmtId="0" fontId="20" fillId="0" borderId="11" xfId="8" applyFont="1" applyBorder="1" applyAlignment="1">
      <alignment vertical="center"/>
    </xf>
    <xf numFmtId="0" fontId="9" fillId="0" borderId="12" xfId="10" applyFont="1" applyBorder="1" applyAlignment="1">
      <alignment horizontal="center" vertical="center" wrapText="1"/>
    </xf>
    <xf numFmtId="0" fontId="9" fillId="0" borderId="6" xfId="10" applyFont="1" applyBorder="1" applyAlignment="1">
      <alignment horizontal="center" vertical="center" wrapText="1"/>
    </xf>
    <xf numFmtId="0" fontId="9" fillId="0" borderId="11" xfId="10" applyFont="1" applyBorder="1" applyAlignment="1">
      <alignment horizontal="center" vertical="center" wrapText="1"/>
    </xf>
    <xf numFmtId="0" fontId="9" fillId="0" borderId="13" xfId="10" applyFont="1" applyBorder="1" applyAlignment="1">
      <alignment horizontal="center" vertical="center" wrapText="1"/>
    </xf>
    <xf numFmtId="170" fontId="19" fillId="0" borderId="11" xfId="10" applyNumberFormat="1" applyFont="1" applyBorder="1" applyAlignment="1">
      <alignment horizontal="center" vertical="center" wrapText="1"/>
    </xf>
    <xf numFmtId="170" fontId="9" fillId="0" borderId="0" xfId="10" applyNumberFormat="1" applyFont="1" applyAlignment="1">
      <alignment vertical="top" wrapText="1"/>
    </xf>
    <xf numFmtId="170" fontId="19" fillId="0" borderId="5" xfId="10" applyNumberFormat="1" applyFont="1" applyBorder="1"/>
    <xf numFmtId="183" fontId="9" fillId="0" borderId="5" xfId="10" applyNumberFormat="1" applyFont="1" applyBorder="1"/>
    <xf numFmtId="183" fontId="9" fillId="0" borderId="14" xfId="10" applyNumberFormat="1" applyFont="1" applyBorder="1"/>
    <xf numFmtId="183" fontId="19" fillId="0" borderId="5" xfId="10" applyNumberFormat="1" applyFont="1" applyBorder="1"/>
    <xf numFmtId="183" fontId="19" fillId="0" borderId="14" xfId="10" applyNumberFormat="1" applyFont="1" applyBorder="1"/>
    <xf numFmtId="170" fontId="20" fillId="3" borderId="3" xfId="10" applyNumberFormat="1" applyFont="1" applyFill="1" applyBorder="1"/>
    <xf numFmtId="189" fontId="9" fillId="0" borderId="0" xfId="10" applyNumberFormat="1" applyFont="1"/>
    <xf numFmtId="189" fontId="9" fillId="0" borderId="3" xfId="10" applyNumberFormat="1" applyFont="1" applyBorder="1"/>
    <xf numFmtId="189" fontId="9" fillId="0" borderId="15" xfId="10" applyNumberFormat="1" applyFont="1" applyBorder="1"/>
    <xf numFmtId="189" fontId="19" fillId="0" borderId="3" xfId="10" applyNumberFormat="1" applyFont="1" applyBorder="1"/>
    <xf numFmtId="170" fontId="20" fillId="0" borderId="3" xfId="10" applyNumberFormat="1" applyFont="1" applyBorder="1"/>
    <xf numFmtId="0" fontId="23" fillId="10" borderId="0" xfId="8" applyFont="1" applyFill="1"/>
    <xf numFmtId="189" fontId="23" fillId="11" borderId="0" xfId="10" applyNumberFormat="1" applyFont="1" applyFill="1"/>
    <xf numFmtId="170" fontId="23" fillId="3" borderId="0" xfId="10" applyNumberFormat="1" applyFont="1" applyFill="1"/>
    <xf numFmtId="183" fontId="9" fillId="0" borderId="0" xfId="10" applyNumberFormat="1" applyFont="1" applyAlignment="1">
      <alignment vertical="top" wrapText="1"/>
    </xf>
    <xf numFmtId="183" fontId="19" fillId="0" borderId="0" xfId="10" applyNumberFormat="1" applyFont="1" applyAlignment="1">
      <alignment vertical="top" wrapText="1"/>
    </xf>
    <xf numFmtId="170" fontId="6" fillId="0" borderId="0" xfId="8" applyNumberFormat="1"/>
    <xf numFmtId="170" fontId="19" fillId="0" borderId="0" xfId="8" applyNumberFormat="1" applyFont="1"/>
    <xf numFmtId="170" fontId="16" fillId="0" borderId="0" xfId="1" applyNumberFormat="1" applyAlignment="1" applyProtection="1"/>
    <xf numFmtId="0" fontId="56" fillId="0" borderId="0" xfId="18" applyFont="1"/>
    <xf numFmtId="0" fontId="9" fillId="0" borderId="0" xfId="18"/>
    <xf numFmtId="0" fontId="19" fillId="0" borderId="0" xfId="18" applyFont="1"/>
    <xf numFmtId="0" fontId="9" fillId="0" borderId="0" xfId="18" applyAlignment="1">
      <alignment horizontal="right"/>
    </xf>
    <xf numFmtId="0" fontId="57" fillId="0" borderId="0" xfId="18" applyFont="1" applyAlignment="1">
      <alignment horizontal="right"/>
    </xf>
    <xf numFmtId="0" fontId="57" fillId="0" borderId="0" xfId="18" applyFont="1"/>
    <xf numFmtId="0" fontId="20" fillId="3" borderId="0" xfId="8" applyFont="1" applyFill="1" applyAlignment="1">
      <alignment horizontal="right"/>
    </xf>
    <xf numFmtId="0" fontId="9" fillId="3" borderId="0" xfId="8" applyFont="1" applyFill="1" applyAlignment="1">
      <alignment horizontal="right"/>
    </xf>
    <xf numFmtId="0" fontId="9" fillId="0" borderId="0" xfId="18" applyAlignment="1">
      <alignment wrapText="1"/>
    </xf>
    <xf numFmtId="0" fontId="9" fillId="0" borderId="0" xfId="18" applyAlignment="1">
      <alignment horizontal="right" wrapText="1"/>
    </xf>
    <xf numFmtId="0" fontId="19" fillId="0" borderId="0" xfId="18" applyFont="1" applyAlignment="1">
      <alignment horizontal="right"/>
    </xf>
    <xf numFmtId="167" fontId="9" fillId="0" borderId="0" xfId="18" applyNumberFormat="1" applyAlignment="1">
      <alignment horizontal="right"/>
    </xf>
    <xf numFmtId="167" fontId="19" fillId="0" borderId="0" xfId="18" applyNumberFormat="1" applyFont="1" applyAlignment="1">
      <alignment horizontal="right"/>
    </xf>
    <xf numFmtId="165" fontId="9" fillId="0" borderId="0" xfId="18" applyNumberFormat="1" applyAlignment="1">
      <alignment horizontal="right"/>
    </xf>
    <xf numFmtId="174" fontId="9" fillId="0" borderId="0" xfId="18" applyNumberFormat="1" applyAlignment="1">
      <alignment horizontal="right"/>
    </xf>
    <xf numFmtId="165" fontId="20" fillId="0" borderId="0" xfId="18" applyNumberFormat="1" applyFont="1" applyAlignment="1">
      <alignment horizontal="right"/>
    </xf>
    <xf numFmtId="165" fontId="9" fillId="0" borderId="0" xfId="18" quotePrefix="1" applyNumberFormat="1" applyAlignment="1">
      <alignment horizontal="right"/>
    </xf>
    <xf numFmtId="0" fontId="23" fillId="13" borderId="0" xfId="18" applyFont="1" applyFill="1"/>
    <xf numFmtId="167" fontId="23" fillId="13" borderId="0" xfId="18" applyNumberFormat="1" applyFont="1" applyFill="1" applyAlignment="1">
      <alignment horizontal="right"/>
    </xf>
    <xf numFmtId="165" fontId="23" fillId="13" borderId="0" xfId="18" applyNumberFormat="1" applyFont="1" applyFill="1" applyAlignment="1">
      <alignment horizontal="right"/>
    </xf>
    <xf numFmtId="0" fontId="58" fillId="13" borderId="0" xfId="18" applyFont="1" applyFill="1"/>
    <xf numFmtId="174" fontId="23" fillId="13" borderId="0" xfId="18" applyNumberFormat="1" applyFont="1" applyFill="1" applyAlignment="1">
      <alignment horizontal="right"/>
    </xf>
    <xf numFmtId="0" fontId="9" fillId="0" borderId="0" xfId="19"/>
    <xf numFmtId="0" fontId="19" fillId="0" borderId="0" xfId="19" applyFont="1"/>
    <xf numFmtId="0" fontId="9" fillId="0" borderId="0" xfId="20" applyFont="1" applyAlignment="1">
      <alignment horizontal="right"/>
    </xf>
    <xf numFmtId="0" fontId="24" fillId="0" borderId="0" xfId="8" applyFont="1"/>
    <xf numFmtId="0" fontId="9" fillId="0" borderId="0" xfId="18" applyFill="1" applyAlignment="1">
      <alignment horizontal="right"/>
    </xf>
    <xf numFmtId="167" fontId="20" fillId="0" borderId="0" xfId="18" applyNumberFormat="1" applyFont="1" applyAlignment="1">
      <alignment horizontal="right"/>
    </xf>
    <xf numFmtId="176" fontId="9" fillId="0" borderId="0" xfId="11" applyNumberFormat="1" applyFont="1" applyAlignment="1">
      <alignment horizontal="right"/>
    </xf>
    <xf numFmtId="165" fontId="20" fillId="0" borderId="0" xfId="18" quotePrefix="1" applyNumberFormat="1" applyFont="1" applyAlignment="1">
      <alignment horizontal="right"/>
    </xf>
    <xf numFmtId="174" fontId="20" fillId="0" borderId="0" xfId="18" applyNumberFormat="1" applyFont="1" applyAlignment="1">
      <alignment horizontal="right"/>
    </xf>
    <xf numFmtId="176" fontId="23" fillId="13" borderId="0" xfId="11" applyNumberFormat="1" applyFont="1" applyFill="1" applyAlignment="1">
      <alignment horizontal="right"/>
    </xf>
    <xf numFmtId="1" fontId="20" fillId="0" borderId="0" xfId="18" applyNumberFormat="1" applyFont="1" applyAlignment="1">
      <alignment horizontal="right"/>
    </xf>
    <xf numFmtId="181" fontId="20" fillId="0" borderId="0" xfId="11" applyNumberFormat="1" applyFont="1" applyAlignment="1">
      <alignment horizontal="right"/>
    </xf>
    <xf numFmtId="181" fontId="20" fillId="0" borderId="0" xfId="18" applyNumberFormat="1" applyFont="1" applyAlignment="1">
      <alignment horizontal="right"/>
    </xf>
    <xf numFmtId="9" fontId="23" fillId="13" borderId="0" xfId="11" applyFont="1" applyFill="1" applyAlignment="1">
      <alignment horizontal="right"/>
    </xf>
    <xf numFmtId="176" fontId="9" fillId="0" borderId="0" xfId="18" applyNumberFormat="1" applyAlignment="1">
      <alignment horizontal="right"/>
    </xf>
    <xf numFmtId="0" fontId="56" fillId="0" borderId="0" xfId="18" applyFont="1" applyFill="1"/>
    <xf numFmtId="0" fontId="19" fillId="3" borderId="0" xfId="0" applyFont="1" applyFill="1" applyAlignment="1">
      <alignment horizontal="right" wrapText="1"/>
    </xf>
    <xf numFmtId="0" fontId="20" fillId="3" borderId="1" xfId="0" applyFont="1" applyFill="1" applyBorder="1" applyAlignment="1">
      <alignment horizontal="right"/>
    </xf>
    <xf numFmtId="0" fontId="0" fillId="0" borderId="1" xfId="0" applyBorder="1"/>
    <xf numFmtId="0" fontId="20" fillId="0" borderId="0" xfId="0" applyFont="1" applyAlignment="1">
      <alignment vertical="center"/>
    </xf>
    <xf numFmtId="0" fontId="61" fillId="0" borderId="0" xfId="21" applyFont="1" applyAlignment="1">
      <alignment horizontal="left"/>
    </xf>
    <xf numFmtId="0" fontId="9" fillId="0" borderId="0" xfId="18" applyFill="1" applyBorder="1"/>
    <xf numFmtId="0" fontId="9" fillId="0" borderId="0" xfId="22" applyFill="1"/>
    <xf numFmtId="0" fontId="16" fillId="0" borderId="0" xfId="1" applyFill="1" applyBorder="1" applyAlignment="1" applyProtection="1"/>
    <xf numFmtId="0" fontId="9" fillId="0" borderId="0" xfId="22"/>
    <xf numFmtId="0" fontId="62" fillId="0" borderId="0" xfId="21" applyFont="1" applyAlignment="1">
      <alignment horizontal="left"/>
    </xf>
    <xf numFmtId="0" fontId="63" fillId="0" borderId="0" xfId="21" applyFont="1" applyAlignment="1">
      <alignment horizontal="left"/>
    </xf>
    <xf numFmtId="0" fontId="64" fillId="0" borderId="0" xfId="18" applyFont="1" applyFill="1" applyBorder="1"/>
    <xf numFmtId="0" fontId="9" fillId="0" borderId="0" xfId="23" applyFont="1">
      <alignment horizontal="right"/>
    </xf>
    <xf numFmtId="0" fontId="65" fillId="0" borderId="0" xfId="21" applyFont="1" applyAlignment="1">
      <alignment horizontal="left"/>
    </xf>
    <xf numFmtId="1" fontId="9" fillId="0" borderId="0" xfId="23" applyNumberFormat="1" applyFont="1">
      <alignment horizontal="right"/>
    </xf>
    <xf numFmtId="0" fontId="20" fillId="0" borderId="0" xfId="18" applyFont="1" applyFill="1" applyBorder="1" applyAlignment="1">
      <alignment horizontal="right"/>
    </xf>
    <xf numFmtId="0" fontId="17" fillId="0" borderId="0" xfId="18" applyFont="1" applyFill="1" applyBorder="1"/>
    <xf numFmtId="0" fontId="20" fillId="0" borderId="0" xfId="18" applyFont="1" applyFill="1" applyBorder="1" applyAlignment="1">
      <alignment horizontal="center"/>
    </xf>
    <xf numFmtId="0" fontId="9" fillId="0" borderId="0" xfId="24" applyFont="1" applyAlignment="1"/>
    <xf numFmtId="190" fontId="9" fillId="0" borderId="0" xfId="22" applyNumberFormat="1" applyFill="1" applyBorder="1"/>
    <xf numFmtId="190" fontId="17" fillId="0" borderId="0" xfId="25" applyNumberFormat="1" applyFont="1">
      <alignment horizontal="right"/>
    </xf>
    <xf numFmtId="176" fontId="9" fillId="0" borderId="0" xfId="26" applyFont="1">
      <alignment horizontal="right"/>
    </xf>
    <xf numFmtId="190" fontId="30" fillId="0" borderId="0" xfId="25" applyNumberFormat="1" applyFont="1">
      <alignment horizontal="right"/>
    </xf>
    <xf numFmtId="0" fontId="30" fillId="0" borderId="1" xfId="18" applyFont="1" applyFill="1" applyBorder="1"/>
    <xf numFmtId="190" fontId="19" fillId="0" borderId="1" xfId="27" applyNumberFormat="1" applyFont="1" applyBorder="1">
      <alignment horizontal="right"/>
    </xf>
    <xf numFmtId="176" fontId="9" fillId="0" borderId="1" xfId="26" applyFont="1" applyBorder="1">
      <alignment horizontal="right"/>
    </xf>
    <xf numFmtId="0" fontId="30" fillId="0" borderId="0" xfId="18" applyFont="1" applyFill="1" applyBorder="1"/>
    <xf numFmtId="190" fontId="9" fillId="0" borderId="0" xfId="27" applyNumberFormat="1" applyFont="1">
      <alignment horizontal="right"/>
    </xf>
    <xf numFmtId="190" fontId="19" fillId="0" borderId="0" xfId="27" applyNumberFormat="1" applyFont="1">
      <alignment horizontal="right"/>
    </xf>
    <xf numFmtId="0" fontId="9" fillId="0" borderId="0" xfId="28" applyFill="1" applyBorder="1"/>
    <xf numFmtId="3" fontId="9" fillId="0" borderId="0" xfId="22" applyNumberFormat="1"/>
    <xf numFmtId="190" fontId="9" fillId="0" borderId="0" xfId="18" applyNumberFormat="1"/>
    <xf numFmtId="190" fontId="19" fillId="0" borderId="0" xfId="18" applyNumberFormat="1" applyFont="1"/>
    <xf numFmtId="0" fontId="19" fillId="0" borderId="1" xfId="28" applyFont="1" applyFill="1" applyBorder="1"/>
    <xf numFmtId="190" fontId="30" fillId="0" borderId="1" xfId="28" applyNumberFormat="1" applyFont="1" applyFill="1" applyBorder="1"/>
    <xf numFmtId="190" fontId="30" fillId="0" borderId="1" xfId="28" applyNumberFormat="1" applyFont="1" applyBorder="1"/>
    <xf numFmtId="0" fontId="19" fillId="0" borderId="0" xfId="28" applyFont="1" applyFill="1" applyBorder="1"/>
    <xf numFmtId="190" fontId="68" fillId="0" borderId="0" xfId="24" applyNumberFormat="1" applyFont="1" applyAlignment="1"/>
    <xf numFmtId="190" fontId="30" fillId="0" borderId="0" xfId="28" applyNumberFormat="1" applyFont="1" applyFill="1" applyBorder="1"/>
    <xf numFmtId="190" fontId="17" fillId="0" borderId="0" xfId="28" applyNumberFormat="1" applyFont="1" applyFill="1" applyBorder="1"/>
    <xf numFmtId="0" fontId="19" fillId="0" borderId="1" xfId="24" applyFont="1" applyBorder="1" applyAlignment="1"/>
    <xf numFmtId="0" fontId="19" fillId="0" borderId="0" xfId="24" applyFont="1" applyAlignment="1"/>
    <xf numFmtId="190" fontId="30" fillId="0" borderId="1" xfId="25" applyNumberFormat="1" applyFont="1" applyBorder="1">
      <alignment horizontal="right"/>
    </xf>
    <xf numFmtId="0" fontId="9" fillId="0" borderId="0" xfId="22" applyBorder="1"/>
    <xf numFmtId="190" fontId="17" fillId="3" borderId="0" xfId="25" applyNumberFormat="1" applyFont="1" applyFill="1">
      <alignment horizontal="right"/>
    </xf>
    <xf numFmtId="0" fontId="28" fillId="14" borderId="0" xfId="28" applyFont="1" applyFill="1"/>
    <xf numFmtId="190" fontId="28" fillId="14" borderId="0" xfId="22" applyNumberFormat="1" applyFont="1" applyFill="1"/>
    <xf numFmtId="190" fontId="28" fillId="14" borderId="0" xfId="25" applyNumberFormat="1" applyFont="1" applyFill="1">
      <alignment horizontal="right"/>
    </xf>
    <xf numFmtId="190" fontId="28" fillId="14" borderId="0" xfId="27" applyNumberFormat="1" applyFont="1" applyFill="1">
      <alignment horizontal="right"/>
    </xf>
    <xf numFmtId="176" fontId="28" fillId="14" borderId="0" xfId="11" applyNumberFormat="1" applyFont="1" applyFill="1" applyAlignment="1">
      <alignment horizontal="right"/>
    </xf>
    <xf numFmtId="175" fontId="28" fillId="0" borderId="0" xfId="18" applyNumberFormat="1" applyFont="1" applyFill="1" applyBorder="1"/>
    <xf numFmtId="175" fontId="47" fillId="0" borderId="0" xfId="18" applyNumberFormat="1" applyFont="1" applyFill="1" applyBorder="1"/>
    <xf numFmtId="0" fontId="9" fillId="0" borderId="0" xfId="18" applyFill="1" applyAlignment="1">
      <alignment horizontal="left" vertical="top"/>
    </xf>
    <xf numFmtId="0" fontId="9" fillId="0" borderId="0" xfId="20" applyFont="1" applyAlignment="1">
      <alignment horizontal="left"/>
    </xf>
    <xf numFmtId="1" fontId="47" fillId="0" borderId="0" xfId="18" applyNumberFormat="1" applyFont="1" applyFill="1" applyBorder="1"/>
    <xf numFmtId="175" fontId="14" fillId="0" borderId="0" xfId="18" applyNumberFormat="1" applyFont="1" applyFill="1" applyBorder="1"/>
    <xf numFmtId="0" fontId="28" fillId="0" borderId="0" xfId="18" applyFont="1" applyFill="1" applyBorder="1"/>
    <xf numFmtId="0" fontId="69" fillId="0" borderId="0" xfId="24" applyFont="1" applyAlignment="1"/>
    <xf numFmtId="1" fontId="19" fillId="0" borderId="0" xfId="27" applyNumberFormat="1" applyFont="1">
      <alignment horizontal="right"/>
    </xf>
    <xf numFmtId="0" fontId="70" fillId="0" borderId="0" xfId="24" applyFont="1" applyAlignment="1"/>
    <xf numFmtId="1" fontId="9" fillId="0" borderId="0" xfId="18" applyNumberFormat="1" applyFill="1" applyBorder="1"/>
    <xf numFmtId="191" fontId="9" fillId="0" borderId="0" xfId="18" applyNumberFormat="1" applyFill="1" applyBorder="1"/>
    <xf numFmtId="175" fontId="9" fillId="0" borderId="0" xfId="18" applyNumberFormat="1" applyFill="1" applyBorder="1"/>
    <xf numFmtId="176" fontId="9" fillId="0" borderId="0" xfId="29" applyFont="1" applyFill="1" applyBorder="1"/>
    <xf numFmtId="192" fontId="9" fillId="0" borderId="0" xfId="18" applyNumberFormat="1" applyFill="1" applyBorder="1"/>
    <xf numFmtId="0" fontId="9" fillId="0" borderId="0" xfId="18" applyFill="1"/>
    <xf numFmtId="0" fontId="9" fillId="0" borderId="0" xfId="30"/>
    <xf numFmtId="0" fontId="64" fillId="0" borderId="0" xfId="18" applyFont="1" applyFill="1"/>
    <xf numFmtId="0" fontId="20" fillId="0" borderId="0" xfId="5" applyFont="1" applyFill="1" applyAlignment="1">
      <alignment horizontal="right"/>
    </xf>
    <xf numFmtId="0" fontId="17" fillId="0" borderId="0" xfId="18" applyFont="1" applyFill="1"/>
    <xf numFmtId="0" fontId="19" fillId="0" borderId="0" xfId="23" applyFont="1">
      <alignment horizontal="right"/>
    </xf>
    <xf numFmtId="172" fontId="9" fillId="0" borderId="0" xfId="27" applyNumberFormat="1" applyFont="1">
      <alignment horizontal="right"/>
    </xf>
    <xf numFmtId="1" fontId="9" fillId="0" borderId="0" xfId="30" applyNumberFormat="1"/>
    <xf numFmtId="1" fontId="9" fillId="0" borderId="0" xfId="18" applyNumberFormat="1"/>
    <xf numFmtId="9" fontId="9" fillId="0" borderId="0" xfId="11" applyFont="1"/>
    <xf numFmtId="0" fontId="30" fillId="0" borderId="1" xfId="18" applyFont="1" applyBorder="1"/>
    <xf numFmtId="172" fontId="19" fillId="0" borderId="1" xfId="27" applyNumberFormat="1" applyFont="1" applyBorder="1">
      <alignment horizontal="right"/>
    </xf>
    <xf numFmtId="176" fontId="19" fillId="0" borderId="1" xfId="26" applyFont="1" applyBorder="1">
      <alignment horizontal="right"/>
    </xf>
    <xf numFmtId="0" fontId="30" fillId="0" borderId="0" xfId="18" applyFont="1" applyBorder="1"/>
    <xf numFmtId="172" fontId="19" fillId="0" borderId="0" xfId="27" applyNumberFormat="1" applyFont="1">
      <alignment horizontal="right"/>
    </xf>
    <xf numFmtId="0" fontId="9" fillId="0" borderId="0" xfId="28"/>
    <xf numFmtId="176" fontId="9" fillId="0" borderId="0" xfId="29" applyFont="1"/>
    <xf numFmtId="0" fontId="19" fillId="0" borderId="1" xfId="28" applyFont="1" applyBorder="1"/>
    <xf numFmtId="172" fontId="30" fillId="0" borderId="1" xfId="28" applyNumberFormat="1" applyFont="1" applyBorder="1"/>
    <xf numFmtId="0" fontId="19" fillId="0" borderId="0" xfId="28" applyFont="1" applyBorder="1"/>
    <xf numFmtId="172" fontId="68" fillId="0" borderId="0" xfId="24" applyNumberFormat="1" applyFont="1" applyAlignment="1"/>
    <xf numFmtId="172" fontId="30" fillId="0" borderId="0" xfId="28" applyNumberFormat="1" applyFont="1" applyBorder="1"/>
    <xf numFmtId="172" fontId="9" fillId="0" borderId="0" xfId="18" applyNumberFormat="1"/>
    <xf numFmtId="172" fontId="9" fillId="0" borderId="0" xfId="18" applyNumberFormat="1" applyBorder="1"/>
    <xf numFmtId="0" fontId="9" fillId="0" borderId="0" xfId="18" applyBorder="1"/>
    <xf numFmtId="0" fontId="20" fillId="0" borderId="0" xfId="18" applyFont="1"/>
    <xf numFmtId="172" fontId="28" fillId="14" borderId="0" xfId="27" applyNumberFormat="1" applyFont="1" applyFill="1">
      <alignment horizontal="right"/>
    </xf>
    <xf numFmtId="176" fontId="23" fillId="15" borderId="0" xfId="26" applyFont="1" applyFill="1">
      <alignment horizontal="right"/>
    </xf>
    <xf numFmtId="0" fontId="28" fillId="0" borderId="0" xfId="18" applyFont="1" applyFill="1"/>
    <xf numFmtId="1" fontId="47" fillId="0" borderId="0" xfId="18" applyNumberFormat="1" applyFont="1" applyFill="1"/>
    <xf numFmtId="176" fontId="28" fillId="0" borderId="0" xfId="26" applyFont="1">
      <alignment horizontal="right"/>
    </xf>
    <xf numFmtId="0" fontId="20" fillId="0" borderId="0" xfId="18" applyFont="1" applyFill="1"/>
    <xf numFmtId="175" fontId="28" fillId="0" borderId="0" xfId="18" applyNumberFormat="1" applyFont="1" applyFill="1"/>
    <xf numFmtId="175" fontId="47" fillId="0" borderId="0" xfId="18" applyNumberFormat="1" applyFont="1" applyFill="1"/>
    <xf numFmtId="1" fontId="47" fillId="0" borderId="0" xfId="27" applyNumberFormat="1" applyFont="1">
      <alignment horizontal="right"/>
    </xf>
    <xf numFmtId="176" fontId="19" fillId="0" borderId="0" xfId="29" applyFont="1" applyFill="1" applyBorder="1" applyAlignment="1">
      <alignment horizontal="right"/>
    </xf>
    <xf numFmtId="191" fontId="9" fillId="0" borderId="0" xfId="18" applyNumberFormat="1" applyBorder="1"/>
    <xf numFmtId="1" fontId="9" fillId="0" borderId="0" xfId="18" applyNumberFormat="1" applyBorder="1"/>
    <xf numFmtId="175" fontId="9" fillId="0" borderId="0" xfId="18" applyNumberFormat="1"/>
    <xf numFmtId="176" fontId="9" fillId="0" borderId="0" xfId="29" applyFont="1" applyBorder="1"/>
    <xf numFmtId="192" fontId="9" fillId="0" borderId="0" xfId="18" applyNumberFormat="1"/>
    <xf numFmtId="0" fontId="61" fillId="0" borderId="0" xfId="31" applyFont="1"/>
    <xf numFmtId="0" fontId="9" fillId="0" borderId="0" xfId="30" applyFill="1"/>
    <xf numFmtId="0" fontId="19" fillId="0" borderId="0" xfId="30" applyFont="1"/>
    <xf numFmtId="0" fontId="62" fillId="0" borderId="0" xfId="21" applyFont="1"/>
    <xf numFmtId="0" fontId="64" fillId="0" borderId="0" xfId="23">
      <alignment horizontal="right"/>
    </xf>
    <xf numFmtId="0" fontId="20" fillId="3" borderId="0" xfId="5" applyFont="1" applyFill="1" applyAlignment="1">
      <alignment horizontal="right"/>
    </xf>
    <xf numFmtId="0" fontId="17" fillId="0" borderId="0" xfId="30" applyFont="1" applyFill="1" applyBorder="1"/>
    <xf numFmtId="0" fontId="9" fillId="0" borderId="0" xfId="30" applyBorder="1"/>
    <xf numFmtId="0" fontId="19" fillId="0" borderId="0" xfId="30" applyFont="1" applyBorder="1"/>
    <xf numFmtId="174" fontId="9" fillId="0" borderId="0" xfId="30" applyNumberFormat="1" applyBorder="1"/>
    <xf numFmtId="0" fontId="19" fillId="0" borderId="1" xfId="30" applyFont="1" applyBorder="1"/>
    <xf numFmtId="174" fontId="30" fillId="0" borderId="1" xfId="30" applyNumberFormat="1" applyFont="1" applyBorder="1"/>
    <xf numFmtId="174" fontId="9" fillId="0" borderId="0" xfId="24" applyNumberFormat="1" applyFont="1" applyAlignment="1"/>
    <xf numFmtId="174" fontId="30" fillId="0" borderId="0" xfId="30" applyNumberFormat="1" applyFont="1" applyBorder="1"/>
    <xf numFmtId="174" fontId="68" fillId="0" borderId="0" xfId="24" applyNumberFormat="1" applyFont="1" applyAlignment="1"/>
    <xf numFmtId="174" fontId="68" fillId="0" borderId="1" xfId="24" applyNumberFormat="1" applyFont="1" applyBorder="1" applyAlignment="1"/>
    <xf numFmtId="172" fontId="30" fillId="0" borderId="1" xfId="30" applyNumberFormat="1" applyFont="1" applyBorder="1"/>
    <xf numFmtId="0" fontId="20" fillId="0" borderId="0" xfId="32" applyFont="1"/>
    <xf numFmtId="174" fontId="19" fillId="0" borderId="0" xfId="27" applyNumberFormat="1" applyFont="1">
      <alignment horizontal="right"/>
    </xf>
    <xf numFmtId="172" fontId="30" fillId="0" borderId="0" xfId="30" applyNumberFormat="1" applyFont="1" applyBorder="1"/>
    <xf numFmtId="174" fontId="19" fillId="0" borderId="1" xfId="24" applyNumberFormat="1" applyFont="1" applyBorder="1" applyAlignment="1"/>
    <xf numFmtId="174" fontId="19" fillId="0" borderId="0" xfId="24" applyNumberFormat="1" applyFont="1" applyAlignment="1"/>
    <xf numFmtId="175" fontId="9" fillId="0" borderId="0" xfId="30" applyNumberFormat="1"/>
    <xf numFmtId="176" fontId="19" fillId="0" borderId="0" xfId="26" applyFont="1">
      <alignment horizontal="right"/>
    </xf>
    <xf numFmtId="0" fontId="28" fillId="14" borderId="0" xfId="30" applyFont="1" applyFill="1"/>
    <xf numFmtId="174" fontId="28" fillId="14" borderId="0" xfId="27" applyNumberFormat="1" applyFont="1" applyFill="1">
      <alignment horizontal="right"/>
    </xf>
    <xf numFmtId="1" fontId="19" fillId="0" borderId="0" xfId="30" applyNumberFormat="1" applyFont="1"/>
    <xf numFmtId="0" fontId="9" fillId="0" borderId="0" xfId="30" applyAlignment="1">
      <alignment horizontal="right"/>
    </xf>
    <xf numFmtId="49" fontId="27" fillId="0" borderId="0" xfId="33" applyFont="1" applyFill="1">
      <alignment horizontal="left"/>
    </xf>
    <xf numFmtId="0" fontId="9" fillId="0" borderId="0" xfId="34" applyFill="1">
      <alignment vertical="center"/>
    </xf>
    <xf numFmtId="0" fontId="73" fillId="0" borderId="0" xfId="34" applyFont="1" applyFill="1">
      <alignment vertical="center"/>
    </xf>
    <xf numFmtId="0" fontId="16" fillId="0" borderId="0" xfId="1" applyFill="1" applyAlignment="1" applyProtection="1">
      <alignment horizontal="right" vertical="center"/>
    </xf>
    <xf numFmtId="0" fontId="55" fillId="0" borderId="0" xfId="17" applyFill="1" applyAlignment="1">
      <alignment vertical="center"/>
    </xf>
    <xf numFmtId="0" fontId="19" fillId="0" borderId="0" xfId="34" applyFont="1" applyFill="1" applyAlignment="1">
      <alignment horizontal="right" vertical="center"/>
    </xf>
    <xf numFmtId="0" fontId="9" fillId="0" borderId="0" xfId="34" applyFill="1" applyAlignment="1">
      <alignment horizontal="right" vertical="center"/>
    </xf>
    <xf numFmtId="49" fontId="74" fillId="0" borderId="0" xfId="33" applyFont="1" applyFill="1">
      <alignment horizontal="left"/>
    </xf>
    <xf numFmtId="0" fontId="17" fillId="0" borderId="0" xfId="34" applyFont="1" applyFill="1">
      <alignment vertical="center"/>
    </xf>
    <xf numFmtId="49" fontId="75" fillId="0" borderId="0" xfId="33" applyFont="1" applyFill="1">
      <alignment horizontal="left"/>
    </xf>
    <xf numFmtId="0" fontId="19" fillId="0" borderId="1" xfId="34" applyFont="1" applyFill="1" applyBorder="1">
      <alignment vertical="center"/>
    </xf>
    <xf numFmtId="0" fontId="9" fillId="0" borderId="1" xfId="34" applyFill="1" applyBorder="1">
      <alignment vertical="center"/>
    </xf>
    <xf numFmtId="0" fontId="9" fillId="0" borderId="1" xfId="34" applyFill="1" applyBorder="1" applyAlignment="1">
      <alignment horizontal="right" vertical="center"/>
    </xf>
    <xf numFmtId="0" fontId="19" fillId="0" borderId="1" xfId="34" applyFont="1" applyFill="1" applyBorder="1" applyAlignment="1">
      <alignment horizontal="right" vertical="center"/>
    </xf>
    <xf numFmtId="0" fontId="20" fillId="0" borderId="0" xfId="34" applyFont="1" applyFill="1">
      <alignment vertical="center"/>
    </xf>
    <xf numFmtId="0" fontId="9" fillId="0" borderId="0" xfId="35" applyFont="1" applyFill="1">
      <alignment vertical="center"/>
    </xf>
    <xf numFmtId="0" fontId="74" fillId="0" borderId="0" xfId="34" applyFont="1" applyFill="1">
      <alignment vertical="center"/>
    </xf>
    <xf numFmtId="191" fontId="37" fillId="0" borderId="0" xfId="36" applyNumberFormat="1" applyFont="1" applyAlignment="1">
      <alignment horizontal="right" vertical="center"/>
    </xf>
    <xf numFmtId="191" fontId="9" fillId="0" borderId="0" xfId="34" applyNumberFormat="1" applyFill="1">
      <alignment vertical="center"/>
    </xf>
    <xf numFmtId="0" fontId="9" fillId="0" borderId="2" xfId="34" applyFill="1" applyBorder="1">
      <alignment vertical="center"/>
    </xf>
    <xf numFmtId="0" fontId="9" fillId="0" borderId="6" xfId="37">
      <alignment vertical="center"/>
    </xf>
    <xf numFmtId="0" fontId="9" fillId="0" borderId="2" xfId="37" applyBorder="1">
      <alignment vertical="center"/>
    </xf>
    <xf numFmtId="191" fontId="37" fillId="0" borderId="1" xfId="36" applyNumberFormat="1" applyFont="1" applyBorder="1" applyAlignment="1">
      <alignment horizontal="right" vertical="center"/>
    </xf>
    <xf numFmtId="191" fontId="9" fillId="0" borderId="1" xfId="34" applyNumberFormat="1" applyFill="1" applyBorder="1">
      <alignment vertical="center"/>
    </xf>
    <xf numFmtId="49" fontId="76" fillId="0" borderId="0" xfId="33" applyFont="1" applyFill="1">
      <alignment horizontal="left"/>
    </xf>
    <xf numFmtId="0" fontId="9" fillId="0" borderId="0" xfId="36" applyFont="1"/>
    <xf numFmtId="0" fontId="19" fillId="0" borderId="0" xfId="34" applyFont="1" applyFill="1" applyBorder="1" applyAlignment="1">
      <alignment horizontal="center" vertical="center"/>
    </xf>
    <xf numFmtId="191" fontId="20" fillId="0" borderId="0" xfId="36" applyNumberFormat="1" applyFont="1"/>
    <xf numFmtId="191" fontId="20" fillId="0" borderId="1" xfId="36" applyNumberFormat="1" applyFont="1" applyBorder="1"/>
    <xf numFmtId="0" fontId="74" fillId="0" borderId="0" xfId="36" applyFont="1" applyAlignment="1">
      <alignment vertical="center"/>
    </xf>
    <xf numFmtId="0" fontId="20" fillId="0" borderId="0" xfId="36" applyFont="1"/>
    <xf numFmtId="0" fontId="9" fillId="0" borderId="0" xfId="34">
      <alignment vertical="center"/>
    </xf>
    <xf numFmtId="0" fontId="6" fillId="0" borderId="0" xfId="36"/>
    <xf numFmtId="0" fontId="20" fillId="0" borderId="0" xfId="36" applyFont="1" applyAlignment="1">
      <alignment vertical="center"/>
    </xf>
    <xf numFmtId="0" fontId="20" fillId="0" borderId="16" xfId="36" applyFont="1" applyBorder="1" applyAlignment="1">
      <alignment vertical="center" wrapText="1"/>
    </xf>
    <xf numFmtId="0" fontId="20" fillId="0" borderId="17" xfId="36" applyFont="1" applyBorder="1" applyAlignment="1">
      <alignment vertical="center" wrapText="1"/>
    </xf>
    <xf numFmtId="0" fontId="20" fillId="0" borderId="18" xfId="36" applyFont="1" applyBorder="1" applyAlignment="1">
      <alignment horizontal="right" vertical="center" wrapText="1"/>
    </xf>
    <xf numFmtId="9" fontId="37" fillId="0" borderId="19" xfId="36" applyNumberFormat="1" applyFont="1" applyBorder="1" applyAlignment="1">
      <alignment vertical="center" wrapText="1"/>
    </xf>
    <xf numFmtId="0" fontId="37" fillId="0" borderId="19" xfId="36" applyFont="1" applyBorder="1" applyAlignment="1">
      <alignment vertical="center" wrapText="1"/>
    </xf>
    <xf numFmtId="10" fontId="37" fillId="0" borderId="19" xfId="36" applyNumberFormat="1" applyFont="1" applyBorder="1" applyAlignment="1">
      <alignment vertical="center" wrapText="1"/>
    </xf>
    <xf numFmtId="0" fontId="37" fillId="0" borderId="18" xfId="36" applyFont="1" applyBorder="1" applyAlignment="1">
      <alignment vertical="center" wrapText="1"/>
    </xf>
    <xf numFmtId="0" fontId="9" fillId="0" borderId="0" xfId="36" applyFont="1" applyAlignment="1">
      <alignment horizontal="left" indent="2"/>
    </xf>
    <xf numFmtId="0" fontId="16" fillId="0" borderId="0" xfId="1" applyAlignment="1" applyProtection="1">
      <alignment horizontal="center"/>
    </xf>
    <xf numFmtId="0" fontId="27" fillId="0" borderId="0" xfId="0" applyFont="1" applyFill="1"/>
    <xf numFmtId="0" fontId="77" fillId="3" borderId="0" xfId="0" applyFont="1" applyFill="1"/>
    <xf numFmtId="0" fontId="30" fillId="3" borderId="0" xfId="0" applyFont="1" applyFill="1" applyAlignment="1">
      <alignment horizontal="left"/>
    </xf>
    <xf numFmtId="0" fontId="30" fillId="3" borderId="0" xfId="0" applyFont="1" applyFill="1" applyAlignment="1">
      <alignment horizontal="left" indent="3"/>
    </xf>
    <xf numFmtId="0" fontId="78" fillId="3" borderId="0" xfId="0" applyFont="1" applyFill="1" applyAlignment="1">
      <alignment horizontal="left" indent="3"/>
    </xf>
    <xf numFmtId="0" fontId="17" fillId="3" borderId="0" xfId="0" applyFont="1" applyFill="1" applyAlignment="1">
      <alignment horizontal="left" indent="3"/>
    </xf>
    <xf numFmtId="0" fontId="37" fillId="0" borderId="0" xfId="0" applyFont="1"/>
    <xf numFmtId="0" fontId="17" fillId="3" borderId="0" xfId="0" applyFont="1" applyFill="1" applyAlignment="1">
      <alignment horizontal="left" wrapText="1" indent="3"/>
    </xf>
    <xf numFmtId="0" fontId="17" fillId="0" borderId="0" xfId="0" applyFont="1" applyFill="1" applyAlignment="1">
      <alignment horizontal="left" indent="3"/>
    </xf>
    <xf numFmtId="0" fontId="30" fillId="0" borderId="0" xfId="0" applyFont="1" applyAlignment="1">
      <alignment horizontal="left" indent="3"/>
    </xf>
    <xf numFmtId="0" fontId="17" fillId="0" borderId="0" xfId="0" applyFont="1" applyAlignment="1">
      <alignment horizontal="left" indent="3"/>
    </xf>
    <xf numFmtId="0" fontId="51" fillId="0" borderId="0" xfId="0" applyFont="1"/>
    <xf numFmtId="0" fontId="17" fillId="0" borderId="0" xfId="0" applyFont="1" applyAlignment="1">
      <alignment horizontal="left" wrapText="1" indent="3"/>
    </xf>
    <xf numFmtId="0" fontId="80" fillId="0" borderId="0" xfId="0" applyFont="1"/>
    <xf numFmtId="0" fontId="81" fillId="0" borderId="0" xfId="0" applyFont="1" applyAlignment="1">
      <alignment horizontal="left" indent="3"/>
    </xf>
    <xf numFmtId="0" fontId="78" fillId="0" borderId="0" xfId="0" applyFont="1" applyAlignment="1">
      <alignment horizontal="left" indent="3"/>
    </xf>
    <xf numFmtId="0" fontId="9" fillId="0" borderId="0" xfId="0" applyFont="1" applyAlignment="1">
      <alignment vertical="center"/>
    </xf>
    <xf numFmtId="0" fontId="16" fillId="0" borderId="0" xfId="1" applyAlignment="1" applyProtection="1">
      <alignment horizontal="left" wrapText="1"/>
    </xf>
    <xf numFmtId="0" fontId="17" fillId="0" borderId="0" xfId="0" applyFont="1" applyAlignment="1">
      <alignment horizontal="left" wrapText="1"/>
    </xf>
    <xf numFmtId="0" fontId="74" fillId="0" borderId="0" xfId="0" applyFont="1" applyAlignment="1">
      <alignment vertical="center"/>
    </xf>
    <xf numFmtId="0" fontId="19" fillId="0" borderId="0" xfId="0" applyFont="1" applyAlignment="1">
      <alignment vertical="center"/>
    </xf>
    <xf numFmtId="0" fontId="19" fillId="0" borderId="16" xfId="0" applyFont="1" applyBorder="1" applyAlignment="1">
      <alignment vertical="center" wrapText="1"/>
    </xf>
    <xf numFmtId="0" fontId="19" fillId="0" borderId="17" xfId="0" applyFont="1" applyBorder="1" applyAlignment="1">
      <alignment vertical="center" wrapText="1"/>
    </xf>
    <xf numFmtId="0" fontId="9" fillId="0" borderId="18" xfId="0" applyFont="1" applyBorder="1" applyAlignment="1">
      <alignment horizontal="right" vertical="center" wrapText="1"/>
    </xf>
    <xf numFmtId="9" fontId="37" fillId="0" borderId="19" xfId="0" applyNumberFormat="1" applyFont="1" applyBorder="1" applyAlignment="1">
      <alignment vertical="center" wrapText="1"/>
    </xf>
    <xf numFmtId="0" fontId="37" fillId="0" borderId="19" xfId="0" applyFont="1" applyBorder="1" applyAlignment="1">
      <alignment vertical="center" wrapText="1"/>
    </xf>
    <xf numFmtId="10" fontId="37" fillId="0" borderId="19" xfId="0" applyNumberFormat="1" applyFont="1" applyBorder="1" applyAlignment="1">
      <alignment vertical="center" wrapText="1"/>
    </xf>
    <xf numFmtId="0" fontId="37" fillId="0" borderId="18" xfId="0" applyFont="1" applyBorder="1" applyAlignment="1">
      <alignment vertical="center" wrapText="1"/>
    </xf>
    <xf numFmtId="0" fontId="9" fillId="3" borderId="0" xfId="5" applyFill="1" applyAlignment="1">
      <alignment horizontal="right"/>
    </xf>
    <xf numFmtId="0" fontId="82" fillId="0" borderId="0" xfId="5" applyFont="1"/>
    <xf numFmtId="0" fontId="23" fillId="16" borderId="0" xfId="5" applyFont="1" applyFill="1" applyBorder="1"/>
    <xf numFmtId="167" fontId="23" fillId="16" borderId="0" xfId="5" applyNumberFormat="1" applyFont="1" applyFill="1" applyBorder="1" applyAlignment="1">
      <alignment horizontal="right"/>
    </xf>
    <xf numFmtId="165" fontId="23" fillId="16" borderId="0" xfId="5" applyNumberFormat="1" applyFont="1" applyFill="1" applyBorder="1" applyAlignment="1">
      <alignment horizontal="right"/>
    </xf>
    <xf numFmtId="166" fontId="23" fillId="16" borderId="0" xfId="5" applyNumberFormat="1" applyFont="1" applyFill="1" applyAlignment="1">
      <alignment horizontal="right"/>
    </xf>
    <xf numFmtId="0" fontId="9" fillId="3" borderId="0" xfId="5" applyFill="1" applyAlignment="1">
      <alignment horizontal="right"/>
    </xf>
    <xf numFmtId="0" fontId="84" fillId="0" borderId="0" xfId="5" applyFont="1"/>
    <xf numFmtId="0" fontId="23" fillId="17" borderId="0" xfId="5" applyFont="1" applyFill="1" applyBorder="1"/>
    <xf numFmtId="167" fontId="23" fillId="17" borderId="0" xfId="5" applyNumberFormat="1" applyFont="1" applyFill="1" applyBorder="1" applyAlignment="1">
      <alignment horizontal="right"/>
    </xf>
    <xf numFmtId="165" fontId="23" fillId="17" borderId="0" xfId="5" applyNumberFormat="1" applyFont="1" applyFill="1" applyBorder="1" applyAlignment="1">
      <alignment horizontal="right"/>
    </xf>
    <xf numFmtId="0" fontId="23" fillId="17" borderId="0" xfId="5" applyFont="1" applyFill="1"/>
    <xf numFmtId="166" fontId="23" fillId="17" borderId="0" xfId="5" applyNumberFormat="1" applyFont="1" applyFill="1" applyAlignment="1">
      <alignment horizontal="right"/>
    </xf>
    <xf numFmtId="165" fontId="23" fillId="17" borderId="0" xfId="5" applyNumberFormat="1" applyFont="1" applyFill="1" applyAlignment="1">
      <alignment horizontal="right"/>
    </xf>
    <xf numFmtId="0" fontId="61" fillId="0" borderId="0" xfId="5" applyFont="1"/>
    <xf numFmtId="0" fontId="23" fillId="15" borderId="0" xfId="5" applyFont="1" applyFill="1"/>
    <xf numFmtId="166" fontId="23" fillId="15" borderId="0" xfId="5" applyNumberFormat="1" applyFont="1" applyFill="1" applyAlignment="1">
      <alignment horizontal="right"/>
    </xf>
    <xf numFmtId="165" fontId="23" fillId="15" borderId="0" xfId="5" applyNumberFormat="1" applyFont="1" applyFill="1" applyAlignment="1">
      <alignment horizontal="right"/>
    </xf>
    <xf numFmtId="0" fontId="20" fillId="3" borderId="0" xfId="5" applyFont="1" applyFill="1"/>
    <xf numFmtId="0" fontId="23" fillId="15" borderId="0" xfId="5" applyFont="1" applyFill="1" applyBorder="1"/>
    <xf numFmtId="180" fontId="23" fillId="15" borderId="0" xfId="5" applyNumberFormat="1" applyFont="1" applyFill="1" applyBorder="1" applyAlignment="1">
      <alignment horizontal="right"/>
    </xf>
    <xf numFmtId="165" fontId="23" fillId="15" borderId="0" xfId="5" applyNumberFormat="1" applyFont="1" applyFill="1" applyBorder="1" applyAlignment="1">
      <alignment horizontal="right"/>
    </xf>
    <xf numFmtId="0" fontId="20" fillId="0" borderId="0" xfId="5" applyFont="1" applyFill="1"/>
    <xf numFmtId="167" fontId="20" fillId="0" borderId="0" xfId="5" applyNumberFormat="1" applyFont="1" applyFill="1" applyAlignment="1">
      <alignment horizontal="right"/>
    </xf>
    <xf numFmtId="167" fontId="23" fillId="15" borderId="0" xfId="5" applyNumberFormat="1" applyFont="1" applyFill="1" applyBorder="1" applyAlignment="1">
      <alignment horizontal="right"/>
    </xf>
    <xf numFmtId="0" fontId="86" fillId="0" borderId="0" xfId="5" applyFont="1"/>
    <xf numFmtId="0" fontId="9" fillId="0" borderId="0" xfId="5" applyAlignment="1">
      <alignment horizontal="center" wrapText="1"/>
    </xf>
    <xf numFmtId="0" fontId="19" fillId="0" borderId="3" xfId="5" applyFont="1" applyBorder="1" applyAlignment="1">
      <alignment horizontal="center" wrapText="1"/>
    </xf>
    <xf numFmtId="0" fontId="9" fillId="0" borderId="0" xfId="5" applyBorder="1" applyAlignment="1">
      <alignment horizontal="center" wrapText="1"/>
    </xf>
    <xf numFmtId="0" fontId="9" fillId="0" borderId="0" xfId="5" applyAlignment="1">
      <alignment horizontal="center" vertical="top" wrapText="1"/>
    </xf>
    <xf numFmtId="0" fontId="9" fillId="0" borderId="0" xfId="5" applyBorder="1" applyAlignment="1">
      <alignment horizontal="center" vertical="top" wrapText="1"/>
    </xf>
    <xf numFmtId="0" fontId="19" fillId="0" borderId="3" xfId="5" applyFont="1" applyBorder="1" applyAlignment="1">
      <alignment horizontal="center" vertical="top" wrapText="1"/>
    </xf>
    <xf numFmtId="0" fontId="9" fillId="0" borderId="20" xfId="5" applyBorder="1" applyAlignment="1">
      <alignment horizontal="center" vertical="top" wrapText="1"/>
    </xf>
    <xf numFmtId="0" fontId="19" fillId="3" borderId="0" xfId="5" applyFont="1" applyFill="1" applyAlignment="1">
      <alignment horizontal="right" vertical="top"/>
    </xf>
    <xf numFmtId="0" fontId="9" fillId="0" borderId="0" xfId="5" applyBorder="1" applyAlignment="1">
      <alignment horizontal="right"/>
    </xf>
    <xf numFmtId="0" fontId="19" fillId="0" borderId="3" xfId="5" applyFont="1" applyBorder="1" applyAlignment="1">
      <alignment horizontal="right"/>
    </xf>
    <xf numFmtId="167" fontId="19" fillId="0" borderId="3" xfId="5" applyNumberFormat="1" applyFont="1" applyBorder="1" applyAlignment="1">
      <alignment horizontal="right"/>
    </xf>
    <xf numFmtId="10" fontId="0" fillId="0" borderId="0" xfId="7" applyNumberFormat="1" applyFont="1" applyBorder="1"/>
    <xf numFmtId="10" fontId="0" fillId="0" borderId="0" xfId="7" applyNumberFormat="1" applyFont="1"/>
    <xf numFmtId="10" fontId="0" fillId="0" borderId="1" xfId="7" applyNumberFormat="1" applyFont="1" applyBorder="1"/>
    <xf numFmtId="0" fontId="24" fillId="0" borderId="0" xfId="5" applyFont="1" applyBorder="1"/>
    <xf numFmtId="167" fontId="23" fillId="18" borderId="0" xfId="5" applyNumberFormat="1" applyFont="1" applyFill="1" applyAlignment="1">
      <alignment horizontal="left"/>
    </xf>
    <xf numFmtId="167" fontId="23" fillId="18" borderId="0" xfId="5" applyNumberFormat="1" applyFont="1" applyFill="1" applyAlignment="1">
      <alignment horizontal="right"/>
    </xf>
    <xf numFmtId="167" fontId="23" fillId="18" borderId="0" xfId="5" applyNumberFormat="1" applyFont="1" applyFill="1" applyBorder="1" applyAlignment="1">
      <alignment horizontal="right"/>
    </xf>
    <xf numFmtId="167" fontId="23" fillId="18" borderId="3" xfId="5" applyNumberFormat="1" applyFont="1" applyFill="1" applyBorder="1" applyAlignment="1">
      <alignment horizontal="right"/>
    </xf>
    <xf numFmtId="10" fontId="23" fillId="18" borderId="0" xfId="7" applyNumberFormat="1" applyFont="1" applyFill="1" applyBorder="1"/>
    <xf numFmtId="0" fontId="20" fillId="0" borderId="1" xfId="5" applyFont="1" applyBorder="1"/>
    <xf numFmtId="0" fontId="61" fillId="3" borderId="0" xfId="39" applyFont="1" applyFill="1" applyAlignment="1">
      <alignment vertical="center"/>
    </xf>
    <xf numFmtId="0" fontId="9" fillId="3" borderId="0" xfId="23" applyFont="1" applyFill="1">
      <alignment horizontal="right"/>
    </xf>
    <xf numFmtId="0" fontId="9" fillId="3" borderId="0" xfId="39" applyFont="1" applyFill="1"/>
    <xf numFmtId="0" fontId="9" fillId="3" borderId="0" xfId="21" applyFont="1" applyFill="1"/>
    <xf numFmtId="0" fontId="9" fillId="0" borderId="0" xfId="21" applyFont="1"/>
    <xf numFmtId="174" fontId="9" fillId="3" borderId="0" xfId="21" applyNumberFormat="1" applyFont="1" applyFill="1"/>
    <xf numFmtId="174" fontId="9" fillId="0" borderId="0" xfId="21" applyNumberFormat="1" applyFont="1"/>
    <xf numFmtId="174" fontId="9" fillId="0" borderId="0" xfId="23" applyNumberFormat="1" applyFont="1">
      <alignment horizontal="right"/>
    </xf>
    <xf numFmtId="0" fontId="9" fillId="3" borderId="0" xfId="24" applyFont="1" applyFill="1" applyAlignment="1">
      <alignment vertical="center"/>
    </xf>
    <xf numFmtId="0" fontId="19" fillId="3" borderId="7" xfId="41" applyFont="1" applyFill="1" applyBorder="1" applyAlignment="1">
      <alignment vertical="center"/>
    </xf>
    <xf numFmtId="0" fontId="19" fillId="3" borderId="0" xfId="41" applyFont="1" applyFill="1" applyBorder="1" applyAlignment="1">
      <alignment vertical="center"/>
    </xf>
    <xf numFmtId="0" fontId="9" fillId="3" borderId="0" xfId="41" applyFont="1" applyFill="1" applyBorder="1" applyAlignment="1">
      <alignment vertical="center"/>
    </xf>
    <xf numFmtId="0" fontId="9" fillId="0" borderId="0" xfId="24" applyFont="1" applyAlignment="1">
      <alignment vertical="center"/>
    </xf>
    <xf numFmtId="0" fontId="19" fillId="0" borderId="7" xfId="41" applyFont="1" applyBorder="1" applyAlignment="1">
      <alignment vertical="center"/>
    </xf>
    <xf numFmtId="0" fontId="19" fillId="0" borderId="0" xfId="41" applyFont="1" applyBorder="1" applyAlignment="1">
      <alignment vertical="center"/>
    </xf>
    <xf numFmtId="0" fontId="19" fillId="0" borderId="22" xfId="41" applyFont="1" applyBorder="1" applyAlignment="1">
      <alignment vertical="center"/>
    </xf>
    <xf numFmtId="0" fontId="9" fillId="0" borderId="0" xfId="42" applyFont="1" applyAlignment="1">
      <alignment vertical="center"/>
    </xf>
    <xf numFmtId="0" fontId="9" fillId="0" borderId="1" xfId="42" applyFont="1" applyBorder="1" applyAlignment="1">
      <alignment vertical="center"/>
    </xf>
    <xf numFmtId="0" fontId="88" fillId="0" borderId="0" xfId="39" applyFont="1" applyAlignment="1">
      <alignment vertical="center"/>
    </xf>
    <xf numFmtId="0" fontId="19" fillId="0" borderId="0" xfId="43" applyFont="1"/>
    <xf numFmtId="0" fontId="9" fillId="0" borderId="0" xfId="43" applyFont="1"/>
    <xf numFmtId="0" fontId="88" fillId="0" borderId="6" xfId="39" applyFont="1" applyBorder="1" applyAlignment="1">
      <alignment vertical="center"/>
    </xf>
    <xf numFmtId="0" fontId="9" fillId="0" borderId="1" xfId="41" applyFont="1" applyBorder="1" applyAlignment="1">
      <alignment vertical="center"/>
    </xf>
    <xf numFmtId="0" fontId="9" fillId="0" borderId="0" xfId="41" applyFont="1" applyBorder="1" applyAlignment="1">
      <alignment vertical="center"/>
    </xf>
    <xf numFmtId="193" fontId="9" fillId="0" borderId="0" xfId="44" applyNumberFormat="1" applyFont="1" applyBorder="1" applyAlignment="1"/>
    <xf numFmtId="193" fontId="9" fillId="0" borderId="0" xfId="44" applyNumberFormat="1" applyFont="1" applyBorder="1" applyAlignment="1">
      <alignment horizontal="right"/>
    </xf>
    <xf numFmtId="193" fontId="19" fillId="0" borderId="0" xfId="44" applyNumberFormat="1" applyFont="1" applyBorder="1" applyAlignment="1">
      <alignment horizontal="right"/>
    </xf>
    <xf numFmtId="176" fontId="9" fillId="0" borderId="0" xfId="45" applyNumberFormat="1" applyFont="1" applyBorder="1" applyAlignment="1">
      <alignment horizontal="right"/>
    </xf>
    <xf numFmtId="0" fontId="9" fillId="0" borderId="0" xfId="20" applyFont="1"/>
    <xf numFmtId="0" fontId="20" fillId="0" borderId="0" xfId="43" applyFont="1" applyAlignment="1">
      <alignment horizontal="right"/>
    </xf>
    <xf numFmtId="0" fontId="20" fillId="0" borderId="0" xfId="43" applyFont="1"/>
    <xf numFmtId="0" fontId="24" fillId="0" borderId="0" xfId="43" applyFont="1"/>
    <xf numFmtId="0" fontId="20" fillId="3" borderId="0" xfId="43" applyFont="1" applyFill="1" applyAlignment="1">
      <alignment horizontal="right"/>
    </xf>
    <xf numFmtId="0" fontId="8" fillId="0" borderId="0" xfId="43" applyFont="1"/>
    <xf numFmtId="0" fontId="65" fillId="3" borderId="0" xfId="43" applyFont="1" applyFill="1"/>
    <xf numFmtId="0" fontId="9" fillId="0" borderId="0" xfId="43" applyFont="1" applyAlignment="1">
      <alignment horizontal="right"/>
    </xf>
    <xf numFmtId="0" fontId="9" fillId="3" borderId="0" xfId="43" applyFont="1" applyFill="1"/>
    <xf numFmtId="174" fontId="5" fillId="0" borderId="0" xfId="43" applyNumberFormat="1" applyAlignment="1">
      <alignment horizontal="right"/>
    </xf>
    <xf numFmtId="174" fontId="9" fillId="0" borderId="0" xfId="43" applyNumberFormat="1" applyFont="1" applyAlignment="1">
      <alignment horizontal="right"/>
    </xf>
    <xf numFmtId="174" fontId="9" fillId="0" borderId="0" xfId="43" applyNumberFormat="1" applyFont="1"/>
    <xf numFmtId="174" fontId="19" fillId="0" borderId="0" xfId="43" applyNumberFormat="1" applyFont="1"/>
    <xf numFmtId="165" fontId="5" fillId="0" borderId="0" xfId="43" applyNumberFormat="1" applyAlignment="1">
      <alignment horizontal="right"/>
    </xf>
    <xf numFmtId="172" fontId="9" fillId="0" borderId="0" xfId="43" applyNumberFormat="1" applyFont="1"/>
    <xf numFmtId="172" fontId="19" fillId="0" borderId="0" xfId="43" applyNumberFormat="1" applyFont="1"/>
    <xf numFmtId="165" fontId="9" fillId="0" borderId="0" xfId="43" applyNumberFormat="1" applyFont="1"/>
    <xf numFmtId="172" fontId="19" fillId="0" borderId="1" xfId="43" applyNumberFormat="1" applyFont="1" applyBorder="1"/>
    <xf numFmtId="165" fontId="19" fillId="0" borderId="1" xfId="43" applyNumberFormat="1" applyFont="1" applyBorder="1" applyAlignment="1">
      <alignment vertical="center"/>
    </xf>
    <xf numFmtId="0" fontId="9" fillId="0" borderId="0" xfId="43" applyFont="1" applyAlignment="1">
      <alignment vertical="center"/>
    </xf>
    <xf numFmtId="165" fontId="9" fillId="0" borderId="0" xfId="43" applyNumberFormat="1" applyFont="1" applyAlignment="1">
      <alignment vertical="center"/>
    </xf>
    <xf numFmtId="165" fontId="19" fillId="0" borderId="1" xfId="43" applyNumberFormat="1" applyFont="1" applyBorder="1"/>
    <xf numFmtId="172" fontId="19" fillId="0" borderId="6" xfId="43" applyNumberFormat="1" applyFont="1" applyBorder="1"/>
    <xf numFmtId="165" fontId="19" fillId="0" borderId="6" xfId="43" applyNumberFormat="1" applyFont="1" applyBorder="1"/>
    <xf numFmtId="0" fontId="23" fillId="14" borderId="0" xfId="43" applyFont="1" applyFill="1"/>
    <xf numFmtId="172" fontId="23" fillId="15" borderId="0" xfId="43" applyNumberFormat="1" applyFont="1" applyFill="1"/>
    <xf numFmtId="165" fontId="23" fillId="15" borderId="0" xfId="43" applyNumberFormat="1" applyFont="1" applyFill="1"/>
    <xf numFmtId="172" fontId="9" fillId="0" borderId="1" xfId="43" applyNumberFormat="1" applyFont="1" applyBorder="1"/>
    <xf numFmtId="165" fontId="9" fillId="0" borderId="1" xfId="43" applyNumberFormat="1" applyFont="1" applyBorder="1" applyAlignment="1">
      <alignment vertical="center"/>
    </xf>
    <xf numFmtId="0" fontId="20" fillId="0" borderId="0" xfId="43" applyFont="1" applyAlignment="1">
      <alignment vertical="center"/>
    </xf>
    <xf numFmtId="165" fontId="9" fillId="0" borderId="1" xfId="43" applyNumberFormat="1" applyFont="1" applyBorder="1"/>
    <xf numFmtId="174" fontId="9" fillId="0" borderId="0" xfId="43" applyNumberFormat="1" applyFont="1" applyAlignment="1">
      <alignment vertical="center"/>
    </xf>
    <xf numFmtId="174" fontId="19" fillId="0" borderId="0" xfId="43" applyNumberFormat="1" applyFont="1" applyAlignment="1">
      <alignment vertical="center"/>
    </xf>
    <xf numFmtId="165" fontId="9" fillId="0" borderId="0" xfId="43" applyNumberFormat="1" applyFont="1" applyAlignment="1">
      <alignment horizontal="right" vertical="center"/>
    </xf>
    <xf numFmtId="193" fontId="19" fillId="0" borderId="0" xfId="43" applyNumberFormat="1" applyFont="1"/>
    <xf numFmtId="0" fontId="5" fillId="0" borderId="0" xfId="43"/>
    <xf numFmtId="0" fontId="83" fillId="0" borderId="0" xfId="43" applyFont="1"/>
    <xf numFmtId="0" fontId="16" fillId="0" borderId="0" xfId="1" applyAlignment="1" applyProtection="1">
      <alignment horizontal="right"/>
    </xf>
    <xf numFmtId="0" fontId="9" fillId="3" borderId="0" xfId="5" applyFill="1" applyAlignment="1">
      <alignment horizontal="right"/>
    </xf>
    <xf numFmtId="0" fontId="9" fillId="0" borderId="0" xfId="46" applyFont="1"/>
    <xf numFmtId="0" fontId="20" fillId="0" borderId="0" xfId="46" applyFont="1" applyAlignment="1">
      <alignment horizontal="right"/>
    </xf>
    <xf numFmtId="0" fontId="20" fillId="0" borderId="0" xfId="46" applyFont="1"/>
    <xf numFmtId="0" fontId="24" fillId="0" borderId="0" xfId="46" applyFont="1"/>
    <xf numFmtId="0" fontId="20" fillId="3" borderId="0" xfId="46" applyFont="1" applyFill="1" applyAlignment="1">
      <alignment horizontal="right"/>
    </xf>
    <xf numFmtId="0" fontId="8" fillId="0" borderId="0" xfId="46" applyFont="1"/>
    <xf numFmtId="0" fontId="65" fillId="3" borderId="0" xfId="46" applyFont="1" applyFill="1"/>
    <xf numFmtId="0" fontId="9" fillId="0" borderId="0" xfId="46" applyFont="1" applyAlignment="1">
      <alignment horizontal="right"/>
    </xf>
    <xf numFmtId="0" fontId="90" fillId="0" borderId="0" xfId="46" applyFont="1" applyAlignment="1">
      <alignment vertical="center"/>
    </xf>
    <xf numFmtId="0" fontId="19" fillId="0" borderId="0" xfId="46" applyFont="1"/>
    <xf numFmtId="0" fontId="9" fillId="3" borderId="0" xfId="46" applyFont="1" applyFill="1"/>
    <xf numFmtId="174" fontId="4" fillId="0" borderId="0" xfId="46" applyNumberFormat="1" applyAlignment="1">
      <alignment horizontal="right"/>
    </xf>
    <xf numFmtId="174" fontId="9" fillId="0" borderId="0" xfId="46" applyNumberFormat="1" applyFont="1" applyAlignment="1">
      <alignment horizontal="right"/>
    </xf>
    <xf numFmtId="174" fontId="9" fillId="0" borderId="0" xfId="46" applyNumberFormat="1" applyFont="1"/>
    <xf numFmtId="174" fontId="19" fillId="0" borderId="0" xfId="46" applyNumberFormat="1" applyFont="1"/>
    <xf numFmtId="165" fontId="4" fillId="0" borderId="0" xfId="46" applyNumberFormat="1" applyAlignment="1">
      <alignment horizontal="right"/>
    </xf>
    <xf numFmtId="167" fontId="9" fillId="0" borderId="0" xfId="46" applyNumberFormat="1" applyFont="1"/>
    <xf numFmtId="167" fontId="19" fillId="0" borderId="0" xfId="46" applyNumberFormat="1" applyFont="1"/>
    <xf numFmtId="165" fontId="9" fillId="0" borderId="0" xfId="46" applyNumberFormat="1" applyFont="1"/>
    <xf numFmtId="167" fontId="19" fillId="0" borderId="1" xfId="46" applyNumberFormat="1" applyFont="1" applyBorder="1"/>
    <xf numFmtId="165" fontId="19" fillId="0" borderId="1" xfId="46" applyNumberFormat="1" applyFont="1" applyBorder="1" applyAlignment="1">
      <alignment vertical="center"/>
    </xf>
    <xf numFmtId="0" fontId="9" fillId="0" borderId="0" xfId="46" applyFont="1" applyAlignment="1">
      <alignment vertical="center"/>
    </xf>
    <xf numFmtId="165" fontId="9" fillId="0" borderId="0" xfId="46" applyNumberFormat="1" applyFont="1" applyAlignment="1">
      <alignment vertical="center"/>
    </xf>
    <xf numFmtId="165" fontId="19" fillId="0" borderId="1" xfId="46" applyNumberFormat="1" applyFont="1" applyBorder="1"/>
    <xf numFmtId="167" fontId="19" fillId="0" borderId="6" xfId="46" applyNumberFormat="1" applyFont="1" applyBorder="1"/>
    <xf numFmtId="165" fontId="19" fillId="0" borderId="6" xfId="46" applyNumberFormat="1" applyFont="1" applyBorder="1"/>
    <xf numFmtId="0" fontId="23" fillId="14" borderId="0" xfId="46" applyFont="1" applyFill="1"/>
    <xf numFmtId="167" fontId="23" fillId="15" borderId="0" xfId="46" applyNumberFormat="1" applyFont="1" applyFill="1"/>
    <xf numFmtId="165" fontId="23" fillId="15" borderId="0" xfId="46" applyNumberFormat="1" applyFont="1" applyFill="1"/>
    <xf numFmtId="167" fontId="9" fillId="0" borderId="1" xfId="46" applyNumberFormat="1" applyFont="1" applyBorder="1"/>
    <xf numFmtId="165" fontId="9" fillId="0" borderId="1" xfId="46" applyNumberFormat="1" applyFont="1" applyBorder="1" applyAlignment="1">
      <alignment vertical="center"/>
    </xf>
    <xf numFmtId="0" fontId="19" fillId="0" borderId="0" xfId="47" applyFont="1"/>
    <xf numFmtId="0" fontId="9" fillId="0" borderId="0" xfId="47" applyFont="1"/>
    <xf numFmtId="0" fontId="20" fillId="0" borderId="0" xfId="46" applyFont="1" applyAlignment="1">
      <alignment vertical="center"/>
    </xf>
    <xf numFmtId="165" fontId="9" fillId="0" borderId="1" xfId="46" applyNumberFormat="1" applyFont="1" applyBorder="1"/>
    <xf numFmtId="174" fontId="9" fillId="0" borderId="0" xfId="46" applyNumberFormat="1" applyFont="1" applyAlignment="1">
      <alignment vertical="center"/>
    </xf>
    <xf numFmtId="174" fontId="19" fillId="0" borderId="0" xfId="46" applyNumberFormat="1" applyFont="1" applyAlignment="1">
      <alignment vertical="center"/>
    </xf>
    <xf numFmtId="165" fontId="9" fillId="0" borderId="0" xfId="46" applyNumberFormat="1" applyFont="1" applyAlignment="1">
      <alignment horizontal="right" vertical="center"/>
    </xf>
    <xf numFmtId="193" fontId="9" fillId="0" borderId="0" xfId="48" applyNumberFormat="1" applyFont="1" applyBorder="1" applyAlignment="1"/>
    <xf numFmtId="193" fontId="9" fillId="0" borderId="0" xfId="48" applyNumberFormat="1" applyFont="1" applyBorder="1" applyAlignment="1">
      <alignment horizontal="right"/>
    </xf>
    <xf numFmtId="193" fontId="19" fillId="0" borderId="0" xfId="48" applyNumberFormat="1" applyFont="1" applyBorder="1" applyAlignment="1">
      <alignment horizontal="right"/>
    </xf>
    <xf numFmtId="176" fontId="9" fillId="0" borderId="0" xfId="49" applyNumberFormat="1" applyFont="1" applyBorder="1" applyAlignment="1">
      <alignment horizontal="right"/>
    </xf>
    <xf numFmtId="193" fontId="19" fillId="0" borderId="0" xfId="46" applyNumberFormat="1" applyFont="1"/>
    <xf numFmtId="0" fontId="4" fillId="0" borderId="0" xfId="46"/>
    <xf numFmtId="0" fontId="83" fillId="0" borderId="0" xfId="46" applyFont="1"/>
    <xf numFmtId="165" fontId="9" fillId="0" borderId="0" xfId="46" applyNumberFormat="1" applyFont="1" applyAlignment="1">
      <alignment horizontal="right"/>
    </xf>
    <xf numFmtId="165" fontId="9" fillId="0" borderId="0" xfId="43" applyNumberFormat="1" applyFont="1" applyAlignment="1">
      <alignment horizontal="right"/>
    </xf>
    <xf numFmtId="0" fontId="91" fillId="0" borderId="0" xfId="5" applyFont="1"/>
    <xf numFmtId="0" fontId="23" fillId="19" borderId="0" xfId="5" applyFont="1" applyFill="1" applyBorder="1"/>
    <xf numFmtId="167" fontId="23" fillId="19" borderId="0" xfId="5" applyNumberFormat="1" applyFont="1" applyFill="1" applyBorder="1" applyAlignment="1">
      <alignment horizontal="right"/>
    </xf>
    <xf numFmtId="165" fontId="23" fillId="19" borderId="0" xfId="5" applyNumberFormat="1" applyFont="1" applyFill="1" applyBorder="1" applyAlignment="1">
      <alignment horizontal="right"/>
    </xf>
    <xf numFmtId="0" fontId="91" fillId="0" borderId="0" xfId="5" applyFont="1" applyFill="1"/>
    <xf numFmtId="0" fontId="19" fillId="0" borderId="0" xfId="5" applyFont="1" applyAlignment="1">
      <alignment horizontal="center" vertical="top" wrapText="1"/>
    </xf>
    <xf numFmtId="0" fontId="23" fillId="19" borderId="0" xfId="5" applyFont="1" applyFill="1"/>
    <xf numFmtId="167" fontId="23" fillId="19" borderId="0" xfId="5" applyNumberFormat="1" applyFont="1" applyFill="1" applyAlignment="1">
      <alignment horizontal="right"/>
    </xf>
    <xf numFmtId="0" fontId="92" fillId="0" borderId="0" xfId="5" applyFont="1"/>
    <xf numFmtId="165" fontId="23" fillId="19" borderId="0" xfId="5" applyNumberFormat="1" applyFont="1" applyFill="1" applyAlignment="1">
      <alignment horizontal="right"/>
    </xf>
    <xf numFmtId="0" fontId="58" fillId="0" borderId="0" xfId="5" applyFont="1"/>
    <xf numFmtId="0" fontId="20" fillId="0" borderId="0" xfId="5" applyFont="1" applyFill="1" applyBorder="1"/>
    <xf numFmtId="0" fontId="9" fillId="3" borderId="0" xfId="3" applyFill="1" applyAlignment="1">
      <alignment horizontal="right"/>
    </xf>
    <xf numFmtId="0" fontId="9" fillId="0" borderId="0" xfId="50" applyFont="1"/>
    <xf numFmtId="0" fontId="20" fillId="0" borderId="0" xfId="50" applyFont="1" applyAlignment="1">
      <alignment horizontal="right"/>
    </xf>
    <xf numFmtId="0" fontId="20" fillId="0" borderId="0" xfId="50" applyFont="1"/>
    <xf numFmtId="0" fontId="24" fillId="0" borderId="0" xfId="50" applyFont="1"/>
    <xf numFmtId="0" fontId="20" fillId="3" borderId="0" xfId="50" applyFont="1" applyFill="1" applyAlignment="1">
      <alignment horizontal="right"/>
    </xf>
    <xf numFmtId="0" fontId="8" fillId="0" borderId="0" xfId="50" applyFont="1"/>
    <xf numFmtId="0" fontId="65" fillId="3" borderId="0" xfId="50" applyFont="1" applyFill="1"/>
    <xf numFmtId="0" fontId="9" fillId="0" borderId="0" xfId="50" applyFont="1" applyAlignment="1">
      <alignment horizontal="right"/>
    </xf>
    <xf numFmtId="0" fontId="9" fillId="3" borderId="0" xfId="50" applyFont="1" applyFill="1"/>
    <xf numFmtId="0" fontId="19" fillId="0" borderId="0" xfId="50" applyFont="1"/>
    <xf numFmtId="174" fontId="3" fillId="0" borderId="0" xfId="50" applyNumberFormat="1" applyAlignment="1">
      <alignment horizontal="right"/>
    </xf>
    <xf numFmtId="174" fontId="9" fillId="0" borderId="0" xfId="50" applyNumberFormat="1" applyFont="1" applyAlignment="1">
      <alignment horizontal="right"/>
    </xf>
    <xf numFmtId="174" fontId="9" fillId="0" borderId="0" xfId="50" applyNumberFormat="1" applyFont="1"/>
    <xf numFmtId="174" fontId="19" fillId="0" borderId="0" xfId="50" applyNumberFormat="1" applyFont="1"/>
    <xf numFmtId="165" fontId="3" fillId="0" borderId="0" xfId="50" applyNumberFormat="1" applyAlignment="1">
      <alignment horizontal="right"/>
    </xf>
    <xf numFmtId="172" fontId="9" fillId="0" borderId="0" xfId="50" applyNumberFormat="1" applyFont="1"/>
    <xf numFmtId="172" fontId="19" fillId="0" borderId="0" xfId="50" applyNumberFormat="1" applyFont="1"/>
    <xf numFmtId="165" fontId="9" fillId="0" borderId="0" xfId="50" applyNumberFormat="1" applyFont="1"/>
    <xf numFmtId="172" fontId="19" fillId="0" borderId="1" xfId="50" applyNumberFormat="1" applyFont="1" applyBorder="1"/>
    <xf numFmtId="165" fontId="19" fillId="0" borderId="1" xfId="50" applyNumberFormat="1" applyFont="1" applyBorder="1" applyAlignment="1">
      <alignment vertical="center"/>
    </xf>
    <xf numFmtId="0" fontId="9" fillId="0" borderId="0" xfId="50" applyFont="1" applyAlignment="1">
      <alignment vertical="center"/>
    </xf>
    <xf numFmtId="165" fontId="9" fillId="0" borderId="0" xfId="50" applyNumberFormat="1" applyFont="1" applyAlignment="1">
      <alignment vertical="center"/>
    </xf>
    <xf numFmtId="165" fontId="19" fillId="0" borderId="1" xfId="50" applyNumberFormat="1" applyFont="1" applyBorder="1"/>
    <xf numFmtId="172" fontId="19" fillId="0" borderId="6" xfId="50" applyNumberFormat="1" applyFont="1" applyBorder="1"/>
    <xf numFmtId="165" fontId="19" fillId="0" borderId="6" xfId="50" applyNumberFormat="1" applyFont="1" applyBorder="1"/>
    <xf numFmtId="172" fontId="9" fillId="0" borderId="6" xfId="50" applyNumberFormat="1" applyFont="1" applyBorder="1"/>
    <xf numFmtId="165" fontId="9" fillId="0" borderId="6" xfId="50" applyNumberFormat="1" applyFont="1" applyBorder="1"/>
    <xf numFmtId="0" fontId="23" fillId="14" borderId="0" xfId="50" applyFont="1" applyFill="1"/>
    <xf numFmtId="172" fontId="23" fillId="15" borderId="0" xfId="50" applyNumberFormat="1" applyFont="1" applyFill="1"/>
    <xf numFmtId="165" fontId="23" fillId="15" borderId="0" xfId="50" applyNumberFormat="1" applyFont="1" applyFill="1"/>
    <xf numFmtId="172" fontId="9" fillId="0" borderId="1" xfId="50" applyNumberFormat="1" applyFont="1" applyBorder="1"/>
    <xf numFmtId="165" fontId="9" fillId="0" borderId="1" xfId="50" applyNumberFormat="1" applyFont="1" applyBorder="1" applyAlignment="1">
      <alignment vertical="center"/>
    </xf>
    <xf numFmtId="0" fontId="19" fillId="0" borderId="0" xfId="51" applyFont="1"/>
    <xf numFmtId="0" fontId="9" fillId="0" borderId="0" xfId="51" applyFont="1"/>
    <xf numFmtId="165" fontId="9" fillId="0" borderId="6" xfId="50" applyNumberFormat="1" applyFont="1" applyBorder="1" applyAlignment="1">
      <alignment vertical="center"/>
    </xf>
    <xf numFmtId="174" fontId="9" fillId="0" borderId="0" xfId="50" applyNumberFormat="1" applyFont="1" applyAlignment="1">
      <alignment vertical="center"/>
    </xf>
    <xf numFmtId="174" fontId="19" fillId="0" borderId="0" xfId="50" applyNumberFormat="1" applyFont="1" applyAlignment="1">
      <alignment vertical="center"/>
    </xf>
    <xf numFmtId="0" fontId="20" fillId="3" borderId="0" xfId="50" applyFont="1" applyFill="1"/>
    <xf numFmtId="193" fontId="9" fillId="0" borderId="0" xfId="52" applyNumberFormat="1" applyFont="1" applyBorder="1" applyAlignment="1"/>
    <xf numFmtId="193" fontId="9" fillId="0" borderId="0" xfId="52" applyNumberFormat="1" applyFont="1" applyBorder="1" applyAlignment="1">
      <alignment horizontal="right"/>
    </xf>
    <xf numFmtId="193" fontId="19" fillId="0" borderId="0" xfId="52" applyNumberFormat="1" applyFont="1" applyBorder="1" applyAlignment="1">
      <alignment horizontal="right"/>
    </xf>
    <xf numFmtId="176" fontId="9" fillId="0" borderId="0" xfId="53" applyNumberFormat="1" applyFont="1" applyBorder="1" applyAlignment="1">
      <alignment horizontal="right"/>
    </xf>
    <xf numFmtId="193" fontId="19" fillId="0" borderId="0" xfId="50" applyNumberFormat="1" applyFont="1"/>
    <xf numFmtId="0" fontId="3" fillId="0" borderId="0" xfId="50"/>
    <xf numFmtId="0" fontId="83" fillId="0" borderId="0" xfId="50" applyFont="1"/>
    <xf numFmtId="0" fontId="39" fillId="0" borderId="0" xfId="50" applyFont="1" applyAlignment="1">
      <alignment horizontal="right"/>
    </xf>
    <xf numFmtId="0" fontId="39" fillId="0" borderId="0" xfId="50" applyFont="1"/>
    <xf numFmtId="0" fontId="40" fillId="0" borderId="0" xfId="50" applyFont="1"/>
    <xf numFmtId="0" fontId="90" fillId="0" borderId="0" xfId="50" applyFont="1" applyAlignment="1">
      <alignment vertical="center"/>
    </xf>
    <xf numFmtId="0" fontId="9" fillId="3" borderId="0" xfId="21" applyFont="1" applyFill="1" applyAlignment="1">
      <alignment horizontal="right"/>
    </xf>
    <xf numFmtId="0" fontId="9" fillId="0" borderId="0" xfId="21" applyFont="1" applyAlignment="1">
      <alignment horizontal="right"/>
    </xf>
    <xf numFmtId="0" fontId="3" fillId="0" borderId="0" xfId="50" applyAlignment="1">
      <alignment horizontal="right"/>
    </xf>
    <xf numFmtId="0" fontId="19" fillId="0" borderId="0" xfId="50" applyFont="1" applyAlignment="1">
      <alignment horizontal="right"/>
    </xf>
    <xf numFmtId="165" fontId="3" fillId="0" borderId="0" xfId="50" applyNumberFormat="1"/>
    <xf numFmtId="167" fontId="9" fillId="0" borderId="0" xfId="50" applyNumberFormat="1" applyFont="1" applyAlignment="1">
      <alignment horizontal="right"/>
    </xf>
    <xf numFmtId="167" fontId="19" fillId="0" borderId="0" xfId="50" applyNumberFormat="1" applyFont="1" applyAlignment="1">
      <alignment horizontal="right"/>
    </xf>
    <xf numFmtId="165" fontId="9" fillId="0" borderId="0" xfId="50" applyNumberFormat="1" applyFont="1" applyAlignment="1">
      <alignment horizontal="right"/>
    </xf>
    <xf numFmtId="167" fontId="19" fillId="0" borderId="1" xfId="50" applyNumberFormat="1" applyFont="1" applyBorder="1" applyAlignment="1">
      <alignment horizontal="right"/>
    </xf>
    <xf numFmtId="165" fontId="19" fillId="0" borderId="1" xfId="50" applyNumberFormat="1" applyFont="1" applyBorder="1" applyAlignment="1">
      <alignment horizontal="right"/>
    </xf>
    <xf numFmtId="167" fontId="9" fillId="0" borderId="6" xfId="50" applyNumberFormat="1" applyFont="1" applyBorder="1" applyAlignment="1">
      <alignment horizontal="right"/>
    </xf>
    <xf numFmtId="167" fontId="19" fillId="0" borderId="6" xfId="50" applyNumberFormat="1" applyFont="1" applyBorder="1" applyAlignment="1">
      <alignment horizontal="right"/>
    </xf>
    <xf numFmtId="0" fontId="19" fillId="0" borderId="6" xfId="41" applyFont="1" applyBorder="1" applyAlignment="1">
      <alignment vertical="center"/>
    </xf>
    <xf numFmtId="165" fontId="19" fillId="0" borderId="6" xfId="50" applyNumberFormat="1" applyFont="1" applyBorder="1" applyAlignment="1">
      <alignment horizontal="right"/>
    </xf>
    <xf numFmtId="0" fontId="28" fillId="14" borderId="0" xfId="50" applyFont="1" applyFill="1"/>
    <xf numFmtId="167" fontId="23" fillId="15" borderId="0" xfId="50" applyNumberFormat="1" applyFont="1" applyFill="1" applyAlignment="1">
      <alignment horizontal="right"/>
    </xf>
    <xf numFmtId="165" fontId="23" fillId="15" borderId="0" xfId="50" applyNumberFormat="1" applyFont="1" applyFill="1" applyAlignment="1">
      <alignment horizontal="right"/>
    </xf>
    <xf numFmtId="167" fontId="9" fillId="0" borderId="1" xfId="50" applyNumberFormat="1" applyFont="1" applyBorder="1" applyAlignment="1">
      <alignment horizontal="right"/>
    </xf>
    <xf numFmtId="165" fontId="9" fillId="0" borderId="1" xfId="50" applyNumberFormat="1" applyFont="1" applyBorder="1" applyAlignment="1">
      <alignment horizontal="right"/>
    </xf>
    <xf numFmtId="165" fontId="9" fillId="0" borderId="1" xfId="50" applyNumberFormat="1" applyFont="1" applyBorder="1"/>
    <xf numFmtId="165" fontId="9" fillId="0" borderId="0" xfId="50" quotePrefix="1" applyNumberFormat="1" applyFont="1" applyAlignment="1">
      <alignment horizontal="right"/>
    </xf>
    <xf numFmtId="0" fontId="25" fillId="0" borderId="0" xfId="50" applyFont="1"/>
    <xf numFmtId="0" fontId="3" fillId="3" borderId="0" xfId="50" applyFill="1" applyAlignment="1">
      <alignment horizontal="right"/>
    </xf>
    <xf numFmtId="0" fontId="24" fillId="0" borderId="0" xfId="50" applyFont="1" applyAlignment="1">
      <alignment horizontal="right"/>
    </xf>
    <xf numFmtId="166" fontId="9" fillId="0" borderId="0" xfId="50" applyNumberFormat="1" applyFont="1" applyAlignment="1">
      <alignment horizontal="right"/>
    </xf>
    <xf numFmtId="166" fontId="19" fillId="0" borderId="0" xfId="50" applyNumberFormat="1" applyFont="1" applyAlignment="1">
      <alignment horizontal="right"/>
    </xf>
    <xf numFmtId="165" fontId="20" fillId="0" borderId="0" xfId="50" applyNumberFormat="1" applyFont="1" applyAlignment="1">
      <alignment horizontal="right"/>
    </xf>
    <xf numFmtId="0" fontId="19" fillId="0" borderId="1" xfId="50" applyFont="1" applyBorder="1"/>
    <xf numFmtId="166" fontId="19" fillId="0" borderId="1" xfId="50" applyNumberFormat="1" applyFont="1" applyBorder="1" applyAlignment="1">
      <alignment horizontal="right"/>
    </xf>
    <xf numFmtId="0" fontId="24" fillId="0" borderId="1" xfId="50" applyFont="1" applyBorder="1"/>
    <xf numFmtId="165" fontId="19" fillId="0" borderId="0" xfId="50" applyNumberFormat="1" applyFont="1" applyAlignment="1">
      <alignment horizontal="right"/>
    </xf>
    <xf numFmtId="167" fontId="23" fillId="2" borderId="0" xfId="50" applyNumberFormat="1" applyFont="1" applyFill="1" applyAlignment="1">
      <alignment horizontal="left"/>
    </xf>
    <xf numFmtId="166" fontId="23" fillId="2" borderId="0" xfId="50" applyNumberFormat="1" applyFont="1" applyFill="1" applyAlignment="1">
      <alignment horizontal="right"/>
    </xf>
    <xf numFmtId="165" fontId="23" fillId="2" borderId="0" xfId="50" applyNumberFormat="1" applyFont="1" applyFill="1" applyAlignment="1">
      <alignment horizontal="right"/>
    </xf>
    <xf numFmtId="0" fontId="20" fillId="0" borderId="1" xfId="50" applyFont="1" applyBorder="1"/>
    <xf numFmtId="166" fontId="9" fillId="0" borderId="1" xfId="50" applyNumberFormat="1" applyFont="1" applyBorder="1" applyAlignment="1">
      <alignment horizontal="right"/>
    </xf>
    <xf numFmtId="165" fontId="20" fillId="0" borderId="1" xfId="50" applyNumberFormat="1" applyFont="1" applyBorder="1" applyAlignment="1">
      <alignment horizontal="right"/>
    </xf>
    <xf numFmtId="0" fontId="21" fillId="0" borderId="0" xfId="50" applyFont="1"/>
    <xf numFmtId="0" fontId="25" fillId="0" borderId="0" xfId="5" applyFont="1"/>
    <xf numFmtId="0" fontId="23" fillId="2" borderId="0" xfId="5" applyFont="1" applyFill="1"/>
    <xf numFmtId="166" fontId="23" fillId="2" borderId="0" xfId="5" applyNumberFormat="1" applyFont="1" applyFill="1" applyAlignment="1">
      <alignment horizontal="right"/>
    </xf>
    <xf numFmtId="167" fontId="20" fillId="0" borderId="0" xfId="50" applyNumberFormat="1" applyFont="1" applyAlignment="1">
      <alignment horizontal="right"/>
    </xf>
    <xf numFmtId="167" fontId="23" fillId="2" borderId="0" xfId="50" applyNumberFormat="1" applyFont="1" applyFill="1" applyAlignment="1">
      <alignment horizontal="right"/>
    </xf>
    <xf numFmtId="167" fontId="23" fillId="2" borderId="1" xfId="50" applyNumberFormat="1" applyFont="1" applyFill="1" applyBorder="1" applyAlignment="1">
      <alignment horizontal="right"/>
    </xf>
    <xf numFmtId="167" fontId="20" fillId="0" borderId="1" xfId="50" applyNumberFormat="1" applyFont="1" applyBorder="1" applyAlignment="1">
      <alignment horizontal="right"/>
    </xf>
    <xf numFmtId="0" fontId="26" fillId="3" borderId="0" xfId="5" applyFont="1" applyFill="1"/>
    <xf numFmtId="168" fontId="9" fillId="0" borderId="0" xfId="5" applyNumberFormat="1" applyFill="1" applyAlignment="1">
      <alignment horizontal="right"/>
    </xf>
    <xf numFmtId="0" fontId="23" fillId="4" borderId="0" xfId="5" applyFont="1" applyFill="1" applyBorder="1"/>
    <xf numFmtId="167" fontId="23" fillId="4" borderId="0" xfId="5" applyNumberFormat="1" applyFont="1" applyFill="1" applyBorder="1" applyAlignment="1">
      <alignment horizontal="right"/>
    </xf>
    <xf numFmtId="165" fontId="23" fillId="4" borderId="0" xfId="5" applyNumberFormat="1" applyFont="1" applyFill="1" applyBorder="1" applyAlignment="1">
      <alignment horizontal="right"/>
    </xf>
    <xf numFmtId="169" fontId="9" fillId="0" borderId="0" xfId="5" applyNumberFormat="1" applyFill="1" applyAlignment="1">
      <alignment horizontal="right"/>
    </xf>
    <xf numFmtId="0" fontId="9" fillId="5" borderId="0" xfId="5" applyFill="1" applyBorder="1"/>
    <xf numFmtId="0" fontId="9" fillId="5" borderId="0" xfId="5" quotePrefix="1" applyFill="1" applyBorder="1"/>
    <xf numFmtId="0" fontId="20" fillId="0" borderId="0" xfId="5" applyFont="1" applyBorder="1"/>
    <xf numFmtId="0" fontId="27" fillId="0" borderId="0" xfId="9" applyFont="1" applyFill="1"/>
    <xf numFmtId="1" fontId="19" fillId="0" borderId="0" xfId="9" applyNumberFormat="1" applyFont="1" applyFill="1"/>
    <xf numFmtId="1" fontId="9" fillId="0" borderId="0" xfId="9" applyNumberFormat="1" applyFill="1"/>
    <xf numFmtId="176" fontId="19" fillId="0" borderId="0" xfId="53" applyNumberFormat="1" applyFont="1" applyFill="1"/>
    <xf numFmtId="176" fontId="9" fillId="0" borderId="0" xfId="53" applyNumberFormat="1" applyFont="1" applyFill="1"/>
    <xf numFmtId="1" fontId="9" fillId="0" borderId="0" xfId="9" applyNumberFormat="1" applyFill="1" applyAlignment="1">
      <alignment horizontal="right"/>
    </xf>
    <xf numFmtId="0" fontId="28" fillId="6" borderId="0" xfId="9" applyFont="1" applyFill="1" applyBorder="1"/>
    <xf numFmtId="1" fontId="28" fillId="6" borderId="0" xfId="9" applyNumberFormat="1" applyFont="1" applyFill="1" applyBorder="1"/>
    <xf numFmtId="176" fontId="28" fillId="6" borderId="0" xfId="53" applyNumberFormat="1" applyFont="1" applyFill="1" applyBorder="1"/>
    <xf numFmtId="1" fontId="19" fillId="0" borderId="0" xfId="9" applyNumberFormat="1" applyFont="1" applyFill="1" applyAlignment="1">
      <alignment horizontal="right"/>
    </xf>
    <xf numFmtId="176" fontId="9" fillId="0" borderId="0" xfId="53" applyNumberFormat="1" applyFont="1" applyFill="1" applyAlignment="1">
      <alignment horizontal="right"/>
    </xf>
    <xf numFmtId="0" fontId="28" fillId="7" borderId="0" xfId="9" applyFont="1" applyFill="1" applyBorder="1"/>
    <xf numFmtId="0" fontId="28" fillId="0" borderId="0" xfId="9" applyFont="1" applyFill="1" applyBorder="1"/>
    <xf numFmtId="1" fontId="28" fillId="0" borderId="0" xfId="9" applyNumberFormat="1" applyFont="1" applyFill="1" applyBorder="1"/>
    <xf numFmtId="176" fontId="28" fillId="0" borderId="0" xfId="9" applyNumberFormat="1" applyFont="1" applyFill="1" applyBorder="1"/>
    <xf numFmtId="0" fontId="20" fillId="0" borderId="0" xfId="9" applyFont="1" applyFill="1" applyBorder="1"/>
    <xf numFmtId="0" fontId="20" fillId="0" borderId="0" xfId="50" applyFont="1" applyAlignment="1">
      <alignment vertical="center"/>
    </xf>
    <xf numFmtId="0" fontId="20" fillId="3" borderId="0" xfId="9" applyFont="1" applyFill="1" applyBorder="1"/>
    <xf numFmtId="176" fontId="9" fillId="0" borderId="0" xfId="9" applyNumberFormat="1" applyFill="1"/>
    <xf numFmtId="170" fontId="9" fillId="0" borderId="0" xfId="50" applyNumberFormat="1" applyFont="1"/>
    <xf numFmtId="0" fontId="27" fillId="0" borderId="0" xfId="10" applyFont="1"/>
    <xf numFmtId="0" fontId="19" fillId="0" borderId="0" xfId="10" applyFont="1"/>
    <xf numFmtId="0" fontId="9" fillId="0" borderId="11" xfId="10" applyFont="1" applyBorder="1" applyAlignment="1">
      <alignment vertical="top" wrapText="1"/>
    </xf>
    <xf numFmtId="0" fontId="9" fillId="0" borderId="6" xfId="10" applyFont="1" applyBorder="1" applyAlignment="1">
      <alignment horizontal="center" vertical="top" wrapText="1"/>
    </xf>
    <xf numFmtId="0" fontId="9" fillId="0" borderId="1" xfId="10" applyFont="1" applyBorder="1" applyAlignment="1">
      <alignment horizontal="center" vertical="top" wrapText="1"/>
    </xf>
    <xf numFmtId="0" fontId="9" fillId="0" borderId="11" xfId="10" applyFont="1" applyBorder="1" applyAlignment="1">
      <alignment horizontal="center" vertical="top" wrapText="1"/>
    </xf>
    <xf numFmtId="0" fontId="9" fillId="0" borderId="13" xfId="10" applyFont="1" applyBorder="1" applyAlignment="1">
      <alignment horizontal="center" vertical="top" wrapText="1"/>
    </xf>
    <xf numFmtId="170" fontId="19" fillId="0" borderId="11" xfId="10" applyNumberFormat="1" applyFont="1" applyBorder="1" applyAlignment="1">
      <alignment horizontal="center" vertical="top" wrapText="1"/>
    </xf>
    <xf numFmtId="170" fontId="19" fillId="0" borderId="4" xfId="10" applyNumberFormat="1" applyFont="1" applyBorder="1"/>
    <xf numFmtId="183" fontId="9" fillId="0" borderId="23" xfId="10" applyNumberFormat="1" applyFont="1" applyBorder="1"/>
    <xf numFmtId="183" fontId="9" fillId="0" borderId="1" xfId="10" applyNumberFormat="1" applyFont="1" applyBorder="1"/>
    <xf numFmtId="183" fontId="9" fillId="0" borderId="4" xfId="10" applyNumberFormat="1" applyFont="1" applyBorder="1"/>
    <xf numFmtId="183" fontId="9" fillId="0" borderId="13" xfId="10" applyNumberFormat="1" applyFont="1" applyBorder="1"/>
    <xf numFmtId="183" fontId="9" fillId="0" borderId="6" xfId="10" applyNumberFormat="1" applyFont="1" applyBorder="1"/>
    <xf numFmtId="183" fontId="9" fillId="0" borderId="11" xfId="10" applyNumberFormat="1" applyFont="1" applyBorder="1"/>
    <xf numFmtId="183" fontId="9" fillId="0" borderId="24" xfId="10" applyNumberFormat="1" applyFont="1" applyBorder="1"/>
    <xf numFmtId="183" fontId="19" fillId="0" borderId="4" xfId="10" applyNumberFormat="1" applyFont="1" applyBorder="1"/>
    <xf numFmtId="184" fontId="9" fillId="0" borderId="20" xfId="10" applyNumberFormat="1" applyFont="1" applyBorder="1"/>
    <xf numFmtId="184" fontId="9" fillId="0" borderId="3" xfId="10" applyNumberFormat="1" applyFont="1" applyBorder="1"/>
    <xf numFmtId="184" fontId="9" fillId="0" borderId="15" xfId="10" applyNumberFormat="1" applyFont="1" applyBorder="1"/>
    <xf numFmtId="184" fontId="19" fillId="0" borderId="3" xfId="10" applyNumberFormat="1" applyFont="1" applyBorder="1"/>
    <xf numFmtId="170" fontId="23" fillId="7" borderId="0" xfId="10" applyNumberFormat="1" applyFont="1" applyFill="1"/>
    <xf numFmtId="184" fontId="23" fillId="7" borderId="0" xfId="10" applyNumberFormat="1" applyFont="1" applyFill="1" applyAlignment="1">
      <alignment horizontal="right"/>
    </xf>
    <xf numFmtId="184" fontId="23" fillId="6" borderId="0" xfId="10" applyNumberFormat="1" applyFont="1" applyFill="1" applyAlignment="1">
      <alignment horizontal="right"/>
    </xf>
    <xf numFmtId="184" fontId="23" fillId="7" borderId="0" xfId="10" applyNumberFormat="1" applyFont="1" applyFill="1"/>
    <xf numFmtId="170" fontId="9" fillId="0" borderId="0" xfId="10" applyNumberFormat="1" applyFont="1" applyAlignment="1">
      <alignment wrapText="1"/>
    </xf>
    <xf numFmtId="183" fontId="19" fillId="0" borderId="0" xfId="10" applyNumberFormat="1" applyFont="1"/>
    <xf numFmtId="170" fontId="19" fillId="0" borderId="1" xfId="10" applyNumberFormat="1" applyFont="1" applyBorder="1"/>
    <xf numFmtId="183" fontId="19" fillId="0" borderId="1" xfId="10" applyNumberFormat="1" applyFont="1" applyBorder="1"/>
    <xf numFmtId="184" fontId="9" fillId="0" borderId="25" xfId="10" applyNumberFormat="1" applyFont="1" applyBorder="1"/>
    <xf numFmtId="184" fontId="9" fillId="0" borderId="2" xfId="10" applyNumberFormat="1" applyFont="1" applyBorder="1"/>
    <xf numFmtId="184" fontId="9" fillId="0" borderId="5" xfId="10" applyNumberFormat="1" applyFont="1" applyBorder="1"/>
    <xf numFmtId="184" fontId="9" fillId="0" borderId="14" xfId="10" applyNumberFormat="1" applyFont="1" applyBorder="1"/>
    <xf numFmtId="184" fontId="19" fillId="0" borderId="5" xfId="10" applyNumberFormat="1" applyFont="1" applyBorder="1"/>
    <xf numFmtId="170" fontId="3" fillId="0" borderId="0" xfId="50" applyNumberFormat="1"/>
    <xf numFmtId="170" fontId="19" fillId="0" borderId="0" xfId="50" applyNumberFormat="1" applyFont="1"/>
    <xf numFmtId="170" fontId="53" fillId="0" borderId="0" xfId="50" applyNumberFormat="1" applyFont="1"/>
    <xf numFmtId="0" fontId="9" fillId="0" borderId="0" xfId="16" applyFill="1"/>
    <xf numFmtId="170" fontId="9" fillId="0" borderId="0" xfId="16" applyNumberFormat="1" applyFill="1"/>
    <xf numFmtId="170" fontId="19" fillId="0" borderId="0" xfId="16" applyNumberFormat="1" applyFont="1"/>
    <xf numFmtId="170" fontId="9" fillId="0" borderId="0" xfId="16" applyNumberFormat="1"/>
    <xf numFmtId="170" fontId="20" fillId="0" borderId="0" xfId="50" applyNumberFormat="1" applyFont="1"/>
    <xf numFmtId="16" fontId="9" fillId="0" borderId="0" xfId="9" applyNumberFormat="1" applyFill="1"/>
    <xf numFmtId="170" fontId="9" fillId="0" borderId="0" xfId="50" applyNumberFormat="1" applyFont="1" applyAlignment="1">
      <alignment horizontal="right"/>
    </xf>
    <xf numFmtId="184" fontId="9" fillId="0" borderId="0" xfId="9" applyNumberFormat="1" applyFill="1"/>
    <xf numFmtId="184" fontId="9" fillId="0" borderId="3" xfId="9" applyNumberFormat="1" applyFill="1" applyBorder="1"/>
    <xf numFmtId="184" fontId="28" fillId="7" borderId="0" xfId="9" applyNumberFormat="1" applyFont="1" applyFill="1" applyBorder="1"/>
    <xf numFmtId="184" fontId="9" fillId="0" borderId="0" xfId="50" applyNumberFormat="1" applyFont="1" applyAlignment="1">
      <alignment horizontal="right"/>
    </xf>
    <xf numFmtId="184" fontId="9" fillId="0" borderId="3" xfId="50" applyNumberFormat="1" applyFont="1" applyBorder="1" applyAlignment="1">
      <alignment horizontal="right"/>
    </xf>
    <xf numFmtId="184" fontId="9" fillId="0" borderId="1" xfId="50" applyNumberFormat="1" applyFont="1" applyBorder="1" applyAlignment="1">
      <alignment horizontal="right"/>
    </xf>
    <xf numFmtId="184" fontId="9" fillId="0" borderId="4" xfId="50" applyNumberFormat="1" applyFont="1" applyBorder="1" applyAlignment="1">
      <alignment horizontal="right"/>
    </xf>
    <xf numFmtId="194" fontId="9" fillId="0" borderId="0" xfId="9" applyNumberFormat="1" applyFill="1"/>
    <xf numFmtId="194" fontId="9" fillId="0" borderId="3" xfId="9" applyNumberFormat="1" applyFill="1" applyBorder="1"/>
    <xf numFmtId="194" fontId="28" fillId="7" borderId="0" xfId="9" applyNumberFormat="1" applyFont="1" applyFill="1" applyBorder="1"/>
    <xf numFmtId="165" fontId="19" fillId="0" borderId="0" xfId="3" applyNumberFormat="1" applyFont="1" applyFill="1" applyBorder="1" applyAlignment="1">
      <alignment horizontal="right"/>
    </xf>
    <xf numFmtId="174" fontId="20" fillId="0" borderId="0" xfId="4" applyNumberFormat="1" applyFont="1" applyAlignment="1">
      <alignment horizontal="right"/>
    </xf>
    <xf numFmtId="9" fontId="9" fillId="0" borderId="0" xfId="54" applyFont="1" applyAlignment="1">
      <alignment horizontal="right"/>
    </xf>
    <xf numFmtId="0" fontId="42" fillId="0" borderId="0" xfId="55" applyFont="1"/>
    <xf numFmtId="0" fontId="20" fillId="0" borderId="0" xfId="55" applyFont="1"/>
    <xf numFmtId="0" fontId="20" fillId="0" borderId="0" xfId="55" applyFont="1" applyAlignment="1">
      <alignment horizontal="right"/>
    </xf>
    <xf numFmtId="0" fontId="2" fillId="0" borderId="0" xfId="55"/>
    <xf numFmtId="165" fontId="20" fillId="0" borderId="0" xfId="55" applyNumberFormat="1" applyFont="1" applyAlignment="1">
      <alignment horizontal="right"/>
    </xf>
    <xf numFmtId="165" fontId="33" fillId="0" borderId="0" xfId="55" applyNumberFormat="1" applyFont="1" applyAlignment="1">
      <alignment horizontal="right"/>
    </xf>
    <xf numFmtId="165" fontId="33" fillId="0" borderId="1" xfId="55" applyNumberFormat="1" applyFont="1" applyBorder="1" applyAlignment="1">
      <alignment horizontal="right"/>
    </xf>
    <xf numFmtId="0" fontId="20" fillId="0" borderId="0" xfId="55" applyFont="1" applyAlignment="1">
      <alignment horizontal="left" indent="4"/>
    </xf>
    <xf numFmtId="0" fontId="33" fillId="0" borderId="1" xfId="55" applyFont="1" applyBorder="1"/>
    <xf numFmtId="195" fontId="20" fillId="0" borderId="0" xfId="55" applyNumberFormat="1" applyFont="1" applyAlignment="1">
      <alignment horizontal="right"/>
    </xf>
    <xf numFmtId="176" fontId="9" fillId="0" borderId="0" xfId="56" applyNumberFormat="1" applyFont="1"/>
    <xf numFmtId="165" fontId="47" fillId="0" borderId="6" xfId="55" applyNumberFormat="1" applyFont="1" applyBorder="1" applyAlignment="1">
      <alignment horizontal="right"/>
    </xf>
    <xf numFmtId="176" fontId="23" fillId="8" borderId="0" xfId="56" applyNumberFormat="1" applyFont="1" applyFill="1"/>
    <xf numFmtId="3" fontId="9" fillId="0" borderId="0" xfId="55" applyNumberFormat="1" applyFont="1" applyAlignment="1">
      <alignment horizontal="left"/>
    </xf>
    <xf numFmtId="0" fontId="32" fillId="0" borderId="0" xfId="55" applyFont="1" applyAlignment="1">
      <alignment vertical="center"/>
    </xf>
    <xf numFmtId="0" fontId="20" fillId="0" borderId="0" xfId="55" applyFont="1" applyAlignment="1">
      <alignment vertical="center"/>
    </xf>
    <xf numFmtId="0" fontId="19" fillId="0" borderId="0" xfId="55" applyFont="1"/>
    <xf numFmtId="0" fontId="27" fillId="0" borderId="0" xfId="57" applyFont="1"/>
    <xf numFmtId="0" fontId="39" fillId="0" borderId="0" xfId="57" applyFont="1"/>
    <xf numFmtId="0" fontId="9" fillId="0" borderId="0" xfId="57" applyFont="1"/>
    <xf numFmtId="0" fontId="40" fillId="0" borderId="0" xfId="57" applyFont="1"/>
    <xf numFmtId="0" fontId="20" fillId="0" borderId="0" xfId="57" applyFont="1"/>
    <xf numFmtId="0" fontId="20" fillId="3" borderId="0" xfId="57" applyFont="1" applyFill="1" applyAlignment="1">
      <alignment horizontal="right"/>
    </xf>
    <xf numFmtId="0" fontId="1" fillId="0" borderId="0" xfId="57"/>
    <xf numFmtId="0" fontId="24" fillId="0" borderId="0" xfId="57" applyFont="1"/>
    <xf numFmtId="0" fontId="19" fillId="0" borderId="0" xfId="57" applyFont="1"/>
    <xf numFmtId="1" fontId="20" fillId="0" borderId="0" xfId="57" applyNumberFormat="1" applyFont="1"/>
    <xf numFmtId="174" fontId="20" fillId="0" borderId="0" xfId="57" applyNumberFormat="1" applyFont="1" applyAlignment="1">
      <alignment horizontal="right"/>
    </xf>
    <xf numFmtId="174" fontId="9" fillId="0" borderId="0" xfId="57" applyNumberFormat="1" applyFont="1" applyAlignment="1">
      <alignment horizontal="right"/>
    </xf>
    <xf numFmtId="174" fontId="19" fillId="0" borderId="0" xfId="57" applyNumberFormat="1" applyFont="1" applyAlignment="1">
      <alignment horizontal="right"/>
    </xf>
    <xf numFmtId="10" fontId="20" fillId="0" borderId="0" xfId="57" applyNumberFormat="1" applyFont="1" applyAlignment="1">
      <alignment horizontal="right"/>
    </xf>
    <xf numFmtId="1" fontId="19" fillId="0" borderId="1" xfId="57" applyNumberFormat="1" applyFont="1" applyBorder="1"/>
    <xf numFmtId="174" fontId="24" fillId="0" borderId="1" xfId="57" applyNumberFormat="1" applyFont="1" applyBorder="1" applyAlignment="1">
      <alignment horizontal="right"/>
    </xf>
    <xf numFmtId="174" fontId="19" fillId="0" borderId="1" xfId="57" applyNumberFormat="1" applyFont="1" applyBorder="1" applyAlignment="1">
      <alignment horizontal="right"/>
    </xf>
    <xf numFmtId="10" fontId="24" fillId="0" borderId="1" xfId="57" applyNumberFormat="1" applyFont="1" applyBorder="1" applyAlignment="1">
      <alignment horizontal="right"/>
    </xf>
    <xf numFmtId="1" fontId="24" fillId="0" borderId="1" xfId="57" applyNumberFormat="1" applyFont="1" applyBorder="1"/>
    <xf numFmtId="1" fontId="23" fillId="6" borderId="0" xfId="57" applyNumberFormat="1" applyFont="1" applyFill="1"/>
    <xf numFmtId="174" fontId="23" fillId="6" borderId="0" xfId="57" applyNumberFormat="1" applyFont="1" applyFill="1" applyAlignment="1">
      <alignment horizontal="right"/>
    </xf>
    <xf numFmtId="174" fontId="23" fillId="7" borderId="0" xfId="57" applyNumberFormat="1" applyFont="1" applyFill="1" applyAlignment="1">
      <alignment horizontal="right"/>
    </xf>
    <xf numFmtId="10" fontId="23" fillId="7" borderId="0" xfId="57" applyNumberFormat="1" applyFont="1" applyFill="1" applyAlignment="1">
      <alignment horizontal="right"/>
    </xf>
    <xf numFmtId="1" fontId="20" fillId="0" borderId="1" xfId="57" applyNumberFormat="1" applyFont="1" applyBorder="1"/>
    <xf numFmtId="174" fontId="20" fillId="0" borderId="1" xfId="57" applyNumberFormat="1" applyFont="1" applyBorder="1" applyAlignment="1">
      <alignment horizontal="right"/>
    </xf>
    <xf numFmtId="174" fontId="9" fillId="0" borderId="1" xfId="57" applyNumberFormat="1" applyFont="1" applyBorder="1" applyAlignment="1">
      <alignment horizontal="right"/>
    </xf>
    <xf numFmtId="10" fontId="20" fillId="0" borderId="1" xfId="57" applyNumberFormat="1" applyFont="1" applyBorder="1" applyAlignment="1">
      <alignment horizontal="right"/>
    </xf>
    <xf numFmtId="0" fontId="20" fillId="0" borderId="0" xfId="57" applyFont="1" applyAlignment="1">
      <alignment horizontal="right"/>
    </xf>
    <xf numFmtId="0" fontId="20" fillId="3" borderId="0" xfId="50" applyFont="1" applyFill="1" applyAlignment="1">
      <alignment horizontal="right"/>
    </xf>
    <xf numFmtId="0" fontId="9" fillId="3" borderId="0" xfId="5" applyFill="1" applyAlignment="1">
      <alignment horizontal="right"/>
    </xf>
    <xf numFmtId="0" fontId="9" fillId="3" borderId="0" xfId="3" applyFill="1" applyAlignment="1">
      <alignment horizontal="right"/>
    </xf>
    <xf numFmtId="0" fontId="19" fillId="0" borderId="0" xfId="2" applyFont="1" applyAlignment="1">
      <alignment horizontal="center"/>
    </xf>
    <xf numFmtId="0" fontId="20" fillId="3" borderId="0" xfId="2" applyFont="1" applyFill="1" applyAlignment="1">
      <alignment horizontal="right"/>
    </xf>
    <xf numFmtId="0" fontId="20" fillId="3" borderId="0" xfId="57" applyFont="1" applyFill="1" applyAlignment="1">
      <alignment horizontal="right"/>
    </xf>
    <xf numFmtId="0" fontId="20" fillId="0" borderId="0" xfId="55" applyFont="1" applyAlignment="1">
      <alignment horizontal="right"/>
    </xf>
    <xf numFmtId="0" fontId="20" fillId="0" borderId="0" xfId="8" applyFont="1" applyAlignment="1">
      <alignment horizontal="right"/>
    </xf>
    <xf numFmtId="0" fontId="19" fillId="3" borderId="0" xfId="5" applyFont="1" applyFill="1" applyAlignment="1">
      <alignment horizontal="right" vertical="top"/>
    </xf>
    <xf numFmtId="0" fontId="20" fillId="3" borderId="0" xfId="43" applyFont="1" applyFill="1" applyAlignment="1">
      <alignment horizontal="right"/>
    </xf>
    <xf numFmtId="0" fontId="20" fillId="3" borderId="0" xfId="46" applyFont="1" applyFill="1" applyAlignment="1">
      <alignment horizontal="right"/>
    </xf>
    <xf numFmtId="0" fontId="20" fillId="3" borderId="0" xfId="8" applyFont="1" applyFill="1" applyAlignment="1">
      <alignment horizontal="right"/>
    </xf>
    <xf numFmtId="0" fontId="20" fillId="0" borderId="0" xfId="18" applyFont="1" applyFill="1" applyBorder="1" applyAlignment="1">
      <alignment horizontal="center"/>
    </xf>
    <xf numFmtId="0" fontId="20" fillId="0" borderId="0" xfId="5" applyFont="1" applyFill="1" applyAlignment="1">
      <alignment horizontal="right"/>
    </xf>
    <xf numFmtId="0" fontId="20" fillId="3" borderId="0" xfId="5" applyFont="1" applyFill="1" applyAlignment="1">
      <alignment horizontal="center"/>
    </xf>
    <xf numFmtId="0" fontId="19" fillId="0" borderId="1" xfId="34" applyFont="1" applyFill="1" applyBorder="1" applyAlignment="1">
      <alignment horizontal="center" vertical="center"/>
    </xf>
    <xf numFmtId="0" fontId="6" fillId="0" borderId="1" xfId="36" applyBorder="1" applyAlignment="1">
      <alignment vertical="center"/>
    </xf>
  </cellXfs>
  <cellStyles count="58">
    <cellStyle name="01_Page Heading" xfId="33" xr:uid="{396C9605-613B-45CF-B247-64E31045B660}"/>
    <cellStyle name="02_Rule above and below" xfId="37" xr:uid="{E133606F-B51F-4167-A2CA-3770E048272C}"/>
    <cellStyle name="03_Table Notes" xfId="35" xr:uid="{7E379C0F-1896-4171-A3FC-636D066A38E9}"/>
    <cellStyle name="04_Table text" xfId="34" xr:uid="{9270DB3D-DCCA-4A93-91B4-E0D3FDA7270A}"/>
    <cellStyle name="C01_Main head" xfId="31" xr:uid="{BC690349-5B2F-4266-957A-FFF9D83A6E37}"/>
    <cellStyle name="C01_Main head_BP_Stats" xfId="39" xr:uid="{51DC9A64-2BE0-4718-B6CA-95B008C5F807}"/>
    <cellStyle name="C02_Column heads" xfId="23" xr:uid="{AEC9F286-F74E-425F-8E73-F42906EBF286}"/>
    <cellStyle name="C03_Sub head bold" xfId="21" xr:uid="{8E563B86-2CD1-4B93-BF88-3D9BB169C771}"/>
    <cellStyle name="C04_Total text white bold" xfId="42" xr:uid="{54A3C38B-FFAD-4D6D-8FE9-0BD0453B7CC0}"/>
    <cellStyle name="C04a_Total text black with rule" xfId="41" xr:uid="{C2F85A84-4429-42DE-966F-6A0CDEB4C304}"/>
    <cellStyle name="C05_Main text" xfId="24" xr:uid="{9A973F7B-7876-4281-BB5D-5E90AEDF08AE}"/>
    <cellStyle name="C06_Figs" xfId="27" xr:uid="{CDDA2F38-694C-4285-BCDB-42606BDC37AC}"/>
    <cellStyle name="C07_Figs 1 dec percent" xfId="26" xr:uid="{FBA63A97-2490-4676-AA8C-9CF5177F9217}"/>
    <cellStyle name="C08_Figs 1 decimal" xfId="25" xr:uid="{72754CE9-5646-4FBA-BEB8-8F7DC10F4612}"/>
    <cellStyle name="C09_Notes" xfId="20" xr:uid="{639B4AF2-8AA2-4629-A071-44D3D89577BB}"/>
    <cellStyle name="Comma 2" xfId="12" xr:uid="{70AD937E-2938-4639-82AE-7075CDAA61E2}"/>
    <cellStyle name="Comma 3" xfId="44" xr:uid="{B4B972BC-DB84-4D67-A076-E5919501DD2B}"/>
    <cellStyle name="Comma 4" xfId="48" xr:uid="{2079F2D5-0AEF-425E-A2CC-AC330B6C11B1}"/>
    <cellStyle name="Comma 5" xfId="14" xr:uid="{EC8728C2-0440-43BD-8D94-5C375C5DC24B}"/>
    <cellStyle name="Comma 6" xfId="52" xr:uid="{B9FF82F3-4CD8-4045-A4E4-E755C1F9DA25}"/>
    <cellStyle name="Hyperlink" xfId="1" builtinId="8"/>
    <cellStyle name="Hyperlink 2" xfId="17" xr:uid="{C3660343-60E0-4D88-AB43-37076C0F890B}"/>
    <cellStyle name="Hyperlink 3" xfId="38" xr:uid="{A719792C-BA6C-4314-B203-4FC1DCBFA835}"/>
    <cellStyle name="Normal" xfId="0" builtinId="0"/>
    <cellStyle name="Normal 10" xfId="50" xr:uid="{2E4B305C-A7C7-4DDF-81FA-5F575EBD3242}"/>
    <cellStyle name="Normal 11" xfId="55" xr:uid="{07988B4C-24A4-40F2-842C-C23F161781A7}"/>
    <cellStyle name="Normal 12" xfId="57" xr:uid="{9267C62D-1064-4ABB-9AEC-7685F20BEE9D}"/>
    <cellStyle name="Normal 2" xfId="2" xr:uid="{57DD8CD4-83A0-42BE-AC3F-6657368CC79D}"/>
    <cellStyle name="Normal 2 2" xfId="5" xr:uid="{82904177-0459-4814-99A5-A0B16971C5D5}"/>
    <cellStyle name="Normal 2 2 2" xfId="32" xr:uid="{ABFB14D6-32D0-41EB-955F-B2FC37B5E97E}"/>
    <cellStyle name="Normal 2 2 3" xfId="43" xr:uid="{9BEBC728-6E1F-4D36-B92C-4EDF381A94D2}"/>
    <cellStyle name="Normal 2 2 4" xfId="47" xr:uid="{C3503320-1E09-454A-AD6D-A57F707A624D}"/>
    <cellStyle name="Normal 2 2 5" xfId="51" xr:uid="{F1E8C1B9-2758-47B0-8348-288E4D715E0B}"/>
    <cellStyle name="Normal 2 3" xfId="6" xr:uid="{8257E58F-4935-491C-88E1-3079E46BA162}"/>
    <cellStyle name="Normal 3" xfId="3" xr:uid="{FCAD21AB-E1CF-41D8-A9D7-91DEE6EF5517}"/>
    <cellStyle name="Normal 33" xfId="18" xr:uid="{41006F47-3D72-4CCC-A761-DB9CD60E23B7}"/>
    <cellStyle name="Normal 4" xfId="4" xr:uid="{AA27BCA5-72C6-42C8-BC9A-120BF627CD08}"/>
    <cellStyle name="Normal 4 2" xfId="36" xr:uid="{92FC73D1-19FF-4B65-B61F-3388FA5E7D54}"/>
    <cellStyle name="Normal 5" xfId="8" xr:uid="{92C2E54F-BFB5-49A6-ADD6-89220F632D1C}"/>
    <cellStyle name="Normal 6" xfId="15" xr:uid="{498ED5C5-F296-4B92-8DB5-0578AEB64716}"/>
    <cellStyle name="Normal 7" xfId="40" xr:uid="{CFF1EFE2-1BE1-4C26-A454-F56B77E8638A}"/>
    <cellStyle name="Normal 8" xfId="19" xr:uid="{301E7521-C13B-4C82-B1BD-DD5D0F0AC611}"/>
    <cellStyle name="Normal 8 2" xfId="30" xr:uid="{9173865F-22DE-4E8A-92CF-5885364B4EE1}"/>
    <cellStyle name="Normal 8 7" xfId="28" xr:uid="{74897C59-C781-4B5F-A154-2136ACE3A6E5}"/>
    <cellStyle name="Normal 9" xfId="46" xr:uid="{1D061A27-D481-4BC8-ABDD-5807140DD641}"/>
    <cellStyle name="Normal 9 10" xfId="22" xr:uid="{AE4C3190-32CF-4FBD-A6CC-7038040CE198}"/>
    <cellStyle name="Normal_GIIGNL 11 Adj" xfId="13" xr:uid="{8A51DA2A-E7AA-47D3-92DA-9BA26E28075E}"/>
    <cellStyle name="Normal_Inter area movements Singapore" xfId="10" xr:uid="{B1C2F74F-ABBC-407A-B82F-A1D343658BF4}"/>
    <cellStyle name="Normal_statistical_review_full_report_workbook_2006" xfId="9" xr:uid="{47457B74-078A-4A1D-AE3F-D68A370198E9}"/>
    <cellStyle name="Normal_statistical_review_of_world_energy_full_report_2009" xfId="16" xr:uid="{D3FBC595-91E3-41F1-A7DD-4D8EB90EDBF4}"/>
    <cellStyle name="Percent" xfId="54" builtinId="5"/>
    <cellStyle name="Percent 2" xfId="7" xr:uid="{9946966E-994E-41BF-B096-F70E10ADE8DD}"/>
    <cellStyle name="Percent 3" xfId="11" xr:uid="{065B9C88-D67C-47C0-B4A4-1EE97389826C}"/>
    <cellStyle name="Percent 4" xfId="45" xr:uid="{40FFCA9B-2909-48D7-B86D-7560DCF195F9}"/>
    <cellStyle name="Percent 5" xfId="49" xr:uid="{4CD74EB1-F78E-4959-A623-794459E9E5EF}"/>
    <cellStyle name="Percent 6" xfId="53" xr:uid="{05EBABC9-3540-4A73-896E-613C0BB019FC}"/>
    <cellStyle name="Percent 7" xfId="56" xr:uid="{B6294C47-BA67-4978-ACE3-3D9AF29B0FA8}"/>
    <cellStyle name="Percent 8" xfId="29" xr:uid="{16B1D17B-709E-4762-A43E-D7A75612D617}"/>
  </cellStyles>
  <dxfs count="616">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fill>
        <patternFill>
          <bgColor indexed="42"/>
        </patternFill>
      </fill>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fill>
        <patternFill>
          <bgColor rgb="FFFFFF00"/>
        </patternFill>
      </fill>
    </dxf>
    <dxf>
      <fill>
        <patternFill>
          <bgColor rgb="FFFFFF00"/>
        </patternFill>
      </fill>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fill>
        <patternFill>
          <bgColor indexed="42"/>
        </patternFill>
      </fill>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97"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
      <numFmt numFmtId="181" formatCode="[&gt;0.0005]0.0%;[=0]\-;#\♦"/>
    </dxf>
    <dxf>
      <numFmt numFmtId="196" formatCode="[&lt;-0.0005]\-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0</xdr:col>
      <xdr:colOff>751115</xdr:colOff>
      <xdr:row>216</xdr:row>
      <xdr:rowOff>18143</xdr:rowOff>
    </xdr:from>
    <xdr:ext cx="264560" cy="184731"/>
    <xdr:sp macro="" textlink="">
      <xdr:nvSpPr>
        <xdr:cNvPr id="2" name="TextBox 1">
          <a:extLst>
            <a:ext uri="{FF2B5EF4-FFF2-40B4-BE49-F238E27FC236}">
              <a16:creationId xmlns:a16="http://schemas.microsoft.com/office/drawing/2014/main" id="{B399C999-D4E7-4545-AF0F-9C10B7D64CFE}"/>
            </a:ext>
          </a:extLst>
        </xdr:cNvPr>
        <xdr:cNvSpPr txBox="1"/>
      </xdr:nvSpPr>
      <xdr:spPr>
        <a:xfrm rot="3964503">
          <a:off x="791029" y="28861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217</xdr:row>
      <xdr:rowOff>0</xdr:rowOff>
    </xdr:from>
    <xdr:ext cx="264560" cy="184731"/>
    <xdr:sp macro="" textlink="">
      <xdr:nvSpPr>
        <xdr:cNvPr id="3" name="TextBox 2">
          <a:extLst>
            <a:ext uri="{FF2B5EF4-FFF2-40B4-BE49-F238E27FC236}">
              <a16:creationId xmlns:a16="http://schemas.microsoft.com/office/drawing/2014/main" id="{6FA7FD01-0A4E-41D9-AC57-8C4DFEDEEAEB}"/>
            </a:ext>
          </a:extLst>
        </xdr:cNvPr>
        <xdr:cNvSpPr txBox="1"/>
      </xdr:nvSpPr>
      <xdr:spPr>
        <a:xfrm rot="3964503">
          <a:off x="791029" y="289770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217</xdr:row>
      <xdr:rowOff>0</xdr:rowOff>
    </xdr:from>
    <xdr:ext cx="264560" cy="184731"/>
    <xdr:sp macro="" textlink="">
      <xdr:nvSpPr>
        <xdr:cNvPr id="4" name="TextBox 3">
          <a:extLst>
            <a:ext uri="{FF2B5EF4-FFF2-40B4-BE49-F238E27FC236}">
              <a16:creationId xmlns:a16="http://schemas.microsoft.com/office/drawing/2014/main" id="{447B85C2-9596-4DA2-A3C2-E800A95542FC}"/>
            </a:ext>
          </a:extLst>
        </xdr:cNvPr>
        <xdr:cNvSpPr txBox="1"/>
      </xdr:nvSpPr>
      <xdr:spPr>
        <a:xfrm rot="3964503">
          <a:off x="791029" y="289770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209</xdr:row>
      <xdr:rowOff>18143</xdr:rowOff>
    </xdr:from>
    <xdr:ext cx="264560" cy="184731"/>
    <xdr:sp macro="" textlink="">
      <xdr:nvSpPr>
        <xdr:cNvPr id="5" name="TextBox 4">
          <a:extLst>
            <a:ext uri="{FF2B5EF4-FFF2-40B4-BE49-F238E27FC236}">
              <a16:creationId xmlns:a16="http://schemas.microsoft.com/office/drawing/2014/main" id="{30E79276-D6F1-446B-B74C-C35198730674}"/>
            </a:ext>
          </a:extLst>
        </xdr:cNvPr>
        <xdr:cNvSpPr txBox="1"/>
      </xdr:nvSpPr>
      <xdr:spPr>
        <a:xfrm rot="3964503">
          <a:off x="791029" y="27928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6" name="TextBox 5">
          <a:extLst>
            <a:ext uri="{FF2B5EF4-FFF2-40B4-BE49-F238E27FC236}">
              <a16:creationId xmlns:a16="http://schemas.microsoft.com/office/drawing/2014/main" id="{AA4E4D98-3AF2-4A56-9024-61362632B3D5}"/>
            </a:ext>
          </a:extLst>
        </xdr:cNvPr>
        <xdr:cNvSpPr txBox="1"/>
      </xdr:nvSpPr>
      <xdr:spPr>
        <a:xfrm rot="3964503">
          <a:off x="791029" y="28461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7" name="TextBox 6">
          <a:extLst>
            <a:ext uri="{FF2B5EF4-FFF2-40B4-BE49-F238E27FC236}">
              <a16:creationId xmlns:a16="http://schemas.microsoft.com/office/drawing/2014/main" id="{EB1334BD-4DE5-41A0-AEB1-07F9B1BBEE87}"/>
            </a:ext>
          </a:extLst>
        </xdr:cNvPr>
        <xdr:cNvSpPr txBox="1"/>
      </xdr:nvSpPr>
      <xdr:spPr>
        <a:xfrm rot="3964503">
          <a:off x="791029" y="283284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8" name="TextBox 7">
          <a:extLst>
            <a:ext uri="{FF2B5EF4-FFF2-40B4-BE49-F238E27FC236}">
              <a16:creationId xmlns:a16="http://schemas.microsoft.com/office/drawing/2014/main" id="{DB179A4D-1579-421A-A5E0-DF2705EE02A3}"/>
            </a:ext>
          </a:extLst>
        </xdr:cNvPr>
        <xdr:cNvSpPr txBox="1"/>
      </xdr:nvSpPr>
      <xdr:spPr>
        <a:xfrm rot="3964503">
          <a:off x="791029" y="28861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209</xdr:row>
      <xdr:rowOff>18143</xdr:rowOff>
    </xdr:from>
    <xdr:ext cx="264560" cy="184731"/>
    <xdr:sp macro="" textlink="">
      <xdr:nvSpPr>
        <xdr:cNvPr id="9" name="TextBox 8">
          <a:extLst>
            <a:ext uri="{FF2B5EF4-FFF2-40B4-BE49-F238E27FC236}">
              <a16:creationId xmlns:a16="http://schemas.microsoft.com/office/drawing/2014/main" id="{17B2672F-D86A-4529-B5FB-0C8724F2F47C}"/>
            </a:ext>
          </a:extLst>
        </xdr:cNvPr>
        <xdr:cNvSpPr txBox="1"/>
      </xdr:nvSpPr>
      <xdr:spPr>
        <a:xfrm rot="3964503">
          <a:off x="791029" y="27928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10" name="TextBox 9">
          <a:extLst>
            <a:ext uri="{FF2B5EF4-FFF2-40B4-BE49-F238E27FC236}">
              <a16:creationId xmlns:a16="http://schemas.microsoft.com/office/drawing/2014/main" id="{743684B0-2718-493F-9F1E-5A3B11743818}"/>
            </a:ext>
          </a:extLst>
        </xdr:cNvPr>
        <xdr:cNvSpPr txBox="1"/>
      </xdr:nvSpPr>
      <xdr:spPr>
        <a:xfrm rot="3964503">
          <a:off x="791029" y="28461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1" name="TextBox 10">
          <a:extLst>
            <a:ext uri="{FF2B5EF4-FFF2-40B4-BE49-F238E27FC236}">
              <a16:creationId xmlns:a16="http://schemas.microsoft.com/office/drawing/2014/main" id="{430BD753-C693-4DCA-ADF1-E6C0641F1AC2}"/>
            </a:ext>
          </a:extLst>
        </xdr:cNvPr>
        <xdr:cNvSpPr txBox="1"/>
      </xdr:nvSpPr>
      <xdr:spPr>
        <a:xfrm rot="3964503">
          <a:off x="791029" y="283284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2" name="TextBox 11">
          <a:extLst>
            <a:ext uri="{FF2B5EF4-FFF2-40B4-BE49-F238E27FC236}">
              <a16:creationId xmlns:a16="http://schemas.microsoft.com/office/drawing/2014/main" id="{4D9BA64B-2041-4AC6-9997-3CC3326ED151}"/>
            </a:ext>
          </a:extLst>
        </xdr:cNvPr>
        <xdr:cNvSpPr txBox="1"/>
      </xdr:nvSpPr>
      <xdr:spPr>
        <a:xfrm rot="3964503">
          <a:off x="791029" y="268615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13" name="TextBox 12">
          <a:extLst>
            <a:ext uri="{FF2B5EF4-FFF2-40B4-BE49-F238E27FC236}">
              <a16:creationId xmlns:a16="http://schemas.microsoft.com/office/drawing/2014/main" id="{B8589AB0-9033-4CC4-AA03-0CC20EC8FDA4}"/>
            </a:ext>
          </a:extLst>
        </xdr:cNvPr>
        <xdr:cNvSpPr txBox="1"/>
      </xdr:nvSpPr>
      <xdr:spPr>
        <a:xfrm rot="3964503">
          <a:off x="791029" y="27261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14" name="TextBox 13">
          <a:extLst>
            <a:ext uri="{FF2B5EF4-FFF2-40B4-BE49-F238E27FC236}">
              <a16:creationId xmlns:a16="http://schemas.microsoft.com/office/drawing/2014/main" id="{6E2D0A6E-DBA3-4D28-937C-9288DDC43629}"/>
            </a:ext>
          </a:extLst>
        </xdr:cNvPr>
        <xdr:cNvSpPr txBox="1"/>
      </xdr:nvSpPr>
      <xdr:spPr>
        <a:xfrm rot="3964503">
          <a:off x="791029" y="26194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5" name="TextBox 14">
          <a:extLst>
            <a:ext uri="{FF2B5EF4-FFF2-40B4-BE49-F238E27FC236}">
              <a16:creationId xmlns:a16="http://schemas.microsoft.com/office/drawing/2014/main" id="{CDFD4DC5-C4D6-4AAD-8FC7-1D3B880B2E13}"/>
            </a:ext>
          </a:extLst>
        </xdr:cNvPr>
        <xdr:cNvSpPr txBox="1"/>
      </xdr:nvSpPr>
      <xdr:spPr>
        <a:xfrm rot="3964503">
          <a:off x="791029" y="268615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16" name="TextBox 15">
          <a:extLst>
            <a:ext uri="{FF2B5EF4-FFF2-40B4-BE49-F238E27FC236}">
              <a16:creationId xmlns:a16="http://schemas.microsoft.com/office/drawing/2014/main" id="{6E8ACE6C-89BF-4158-8807-786779212323}"/>
            </a:ext>
          </a:extLst>
        </xdr:cNvPr>
        <xdr:cNvSpPr txBox="1"/>
      </xdr:nvSpPr>
      <xdr:spPr>
        <a:xfrm rot="3964503">
          <a:off x="791029" y="26728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17" name="TextBox 16">
          <a:extLst>
            <a:ext uri="{FF2B5EF4-FFF2-40B4-BE49-F238E27FC236}">
              <a16:creationId xmlns:a16="http://schemas.microsoft.com/office/drawing/2014/main" id="{0734B414-E4DA-403E-B1D7-815D7BF049B6}"/>
            </a:ext>
          </a:extLst>
        </xdr:cNvPr>
        <xdr:cNvSpPr txBox="1"/>
      </xdr:nvSpPr>
      <xdr:spPr>
        <a:xfrm rot="3964503">
          <a:off x="791029" y="2112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161</xdr:row>
      <xdr:rowOff>18143</xdr:rowOff>
    </xdr:from>
    <xdr:ext cx="264560" cy="184731"/>
    <xdr:sp macro="" textlink="">
      <xdr:nvSpPr>
        <xdr:cNvPr id="18" name="TextBox 17">
          <a:extLst>
            <a:ext uri="{FF2B5EF4-FFF2-40B4-BE49-F238E27FC236}">
              <a16:creationId xmlns:a16="http://schemas.microsoft.com/office/drawing/2014/main" id="{C5AAC90D-637F-4910-A613-E8C69BF4CBC2}"/>
            </a:ext>
          </a:extLst>
        </xdr:cNvPr>
        <xdr:cNvSpPr txBox="1"/>
      </xdr:nvSpPr>
      <xdr:spPr>
        <a:xfrm rot="3964503">
          <a:off x="791029" y="215275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154</xdr:row>
      <xdr:rowOff>18143</xdr:rowOff>
    </xdr:from>
    <xdr:ext cx="264560" cy="184731"/>
    <xdr:sp macro="" textlink="">
      <xdr:nvSpPr>
        <xdr:cNvPr id="19" name="TextBox 18">
          <a:extLst>
            <a:ext uri="{FF2B5EF4-FFF2-40B4-BE49-F238E27FC236}">
              <a16:creationId xmlns:a16="http://schemas.microsoft.com/office/drawing/2014/main" id="{AFB80F76-6708-450D-9B47-A3D7FFBCD29B}"/>
            </a:ext>
          </a:extLst>
        </xdr:cNvPr>
        <xdr:cNvSpPr txBox="1"/>
      </xdr:nvSpPr>
      <xdr:spPr>
        <a:xfrm rot="3964503">
          <a:off x="791029" y="20594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20" name="TextBox 19">
          <a:extLst>
            <a:ext uri="{FF2B5EF4-FFF2-40B4-BE49-F238E27FC236}">
              <a16:creationId xmlns:a16="http://schemas.microsoft.com/office/drawing/2014/main" id="{E222EF78-18B7-4A19-8B46-FAD9FB657E08}"/>
            </a:ext>
          </a:extLst>
        </xdr:cNvPr>
        <xdr:cNvSpPr txBox="1"/>
      </xdr:nvSpPr>
      <xdr:spPr>
        <a:xfrm rot="3964503">
          <a:off x="791029" y="2112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157</xdr:row>
      <xdr:rowOff>18143</xdr:rowOff>
    </xdr:from>
    <xdr:ext cx="264560" cy="184731"/>
    <xdr:sp macro="" textlink="">
      <xdr:nvSpPr>
        <xdr:cNvPr id="21" name="TextBox 20">
          <a:extLst>
            <a:ext uri="{FF2B5EF4-FFF2-40B4-BE49-F238E27FC236}">
              <a16:creationId xmlns:a16="http://schemas.microsoft.com/office/drawing/2014/main" id="{C70E0F14-C663-4E68-8C90-E63459F7BF15}"/>
            </a:ext>
          </a:extLst>
        </xdr:cNvPr>
        <xdr:cNvSpPr txBox="1"/>
      </xdr:nvSpPr>
      <xdr:spPr>
        <a:xfrm rot="3964503">
          <a:off x="791029" y="209941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22" name="TextBox 21">
          <a:extLst>
            <a:ext uri="{FF2B5EF4-FFF2-40B4-BE49-F238E27FC236}">
              <a16:creationId xmlns:a16="http://schemas.microsoft.com/office/drawing/2014/main" id="{C6F88FCC-A191-4937-A9D4-C6519FB4DE00}"/>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3" name="TextBox 22">
          <a:extLst>
            <a:ext uri="{FF2B5EF4-FFF2-40B4-BE49-F238E27FC236}">
              <a16:creationId xmlns:a16="http://schemas.microsoft.com/office/drawing/2014/main" id="{0742EF17-8F69-40A5-9812-4811DB446328}"/>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4" name="TextBox 23">
          <a:extLst>
            <a:ext uri="{FF2B5EF4-FFF2-40B4-BE49-F238E27FC236}">
              <a16:creationId xmlns:a16="http://schemas.microsoft.com/office/drawing/2014/main" id="{C07EC084-71EB-4439-BA2D-FAEBF61F97E9}"/>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25" name="TextBox 24">
          <a:extLst>
            <a:ext uri="{FF2B5EF4-FFF2-40B4-BE49-F238E27FC236}">
              <a16:creationId xmlns:a16="http://schemas.microsoft.com/office/drawing/2014/main" id="{C0E1C7B4-A143-4F6B-BB89-22DAD993AFB5}"/>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26" name="TextBox 25">
          <a:extLst>
            <a:ext uri="{FF2B5EF4-FFF2-40B4-BE49-F238E27FC236}">
              <a16:creationId xmlns:a16="http://schemas.microsoft.com/office/drawing/2014/main" id="{1D41DB24-A6B3-42BB-88F4-FD026208B457}"/>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27" name="TextBox 26">
          <a:extLst>
            <a:ext uri="{FF2B5EF4-FFF2-40B4-BE49-F238E27FC236}">
              <a16:creationId xmlns:a16="http://schemas.microsoft.com/office/drawing/2014/main" id="{A0F913F1-ABFD-48DD-BC11-FCE9AC3AA96A}"/>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28" name="TextBox 27">
          <a:extLst>
            <a:ext uri="{FF2B5EF4-FFF2-40B4-BE49-F238E27FC236}">
              <a16:creationId xmlns:a16="http://schemas.microsoft.com/office/drawing/2014/main" id="{7904C28F-8695-43AA-A79F-9B776FD5F4C2}"/>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9" name="TextBox 28">
          <a:extLst>
            <a:ext uri="{FF2B5EF4-FFF2-40B4-BE49-F238E27FC236}">
              <a16:creationId xmlns:a16="http://schemas.microsoft.com/office/drawing/2014/main" id="{7CE6C368-B245-41EC-BCD9-3316A5A07430}"/>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30" name="TextBox 29">
          <a:extLst>
            <a:ext uri="{FF2B5EF4-FFF2-40B4-BE49-F238E27FC236}">
              <a16:creationId xmlns:a16="http://schemas.microsoft.com/office/drawing/2014/main" id="{BD6789B4-66E0-44A9-AFEC-43E2D4E8DE46}"/>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31" name="TextBox 30">
          <a:extLst>
            <a:ext uri="{FF2B5EF4-FFF2-40B4-BE49-F238E27FC236}">
              <a16:creationId xmlns:a16="http://schemas.microsoft.com/office/drawing/2014/main" id="{264612AA-BA79-4BDE-AA24-560742729CF5}"/>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32" name="TextBox 31">
          <a:extLst>
            <a:ext uri="{FF2B5EF4-FFF2-40B4-BE49-F238E27FC236}">
              <a16:creationId xmlns:a16="http://schemas.microsoft.com/office/drawing/2014/main" id="{5CF2AD74-2704-4C5D-A283-E784C121DEFD}"/>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33" name="TextBox 32">
          <a:extLst>
            <a:ext uri="{FF2B5EF4-FFF2-40B4-BE49-F238E27FC236}">
              <a16:creationId xmlns:a16="http://schemas.microsoft.com/office/drawing/2014/main" id="{C6C91330-50BA-4E5E-B9E8-59F04BE5C96E}"/>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34" name="TextBox 33">
          <a:extLst>
            <a:ext uri="{FF2B5EF4-FFF2-40B4-BE49-F238E27FC236}">
              <a16:creationId xmlns:a16="http://schemas.microsoft.com/office/drawing/2014/main" id="{7508ED60-BD91-46CD-BDEB-BD9051246B65}"/>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35" name="TextBox 34">
          <a:extLst>
            <a:ext uri="{FF2B5EF4-FFF2-40B4-BE49-F238E27FC236}">
              <a16:creationId xmlns:a16="http://schemas.microsoft.com/office/drawing/2014/main" id="{657ED57E-33F3-42E1-88C2-691F4F1870E3}"/>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36" name="TextBox 35">
          <a:extLst>
            <a:ext uri="{FF2B5EF4-FFF2-40B4-BE49-F238E27FC236}">
              <a16:creationId xmlns:a16="http://schemas.microsoft.com/office/drawing/2014/main" id="{0C612AE9-FB52-42F4-93A4-C5A2D22749E2}"/>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37" name="TextBox 36">
          <a:extLst>
            <a:ext uri="{FF2B5EF4-FFF2-40B4-BE49-F238E27FC236}">
              <a16:creationId xmlns:a16="http://schemas.microsoft.com/office/drawing/2014/main" id="{C75FB372-B93D-4771-B61B-B7BF50D6643A}"/>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38" name="TextBox 37">
          <a:extLst>
            <a:ext uri="{FF2B5EF4-FFF2-40B4-BE49-F238E27FC236}">
              <a16:creationId xmlns:a16="http://schemas.microsoft.com/office/drawing/2014/main" id="{DDEBA656-AC3A-4739-B9E8-224E0E43150A}"/>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39" name="TextBox 38">
          <a:extLst>
            <a:ext uri="{FF2B5EF4-FFF2-40B4-BE49-F238E27FC236}">
              <a16:creationId xmlns:a16="http://schemas.microsoft.com/office/drawing/2014/main" id="{539D5C81-CE45-46DF-B715-AA34899D6EBB}"/>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40" name="TextBox 39">
          <a:extLst>
            <a:ext uri="{FF2B5EF4-FFF2-40B4-BE49-F238E27FC236}">
              <a16:creationId xmlns:a16="http://schemas.microsoft.com/office/drawing/2014/main" id="{F85C6455-7DCC-4AD6-A725-4C7BF2E302E9}"/>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41" name="TextBox 40">
          <a:extLst>
            <a:ext uri="{FF2B5EF4-FFF2-40B4-BE49-F238E27FC236}">
              <a16:creationId xmlns:a16="http://schemas.microsoft.com/office/drawing/2014/main" id="{87D2DEC9-41B9-4FFD-B6A9-9207FD5A3704}"/>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42" name="TextBox 41">
          <a:extLst>
            <a:ext uri="{FF2B5EF4-FFF2-40B4-BE49-F238E27FC236}">
              <a16:creationId xmlns:a16="http://schemas.microsoft.com/office/drawing/2014/main" id="{5275619F-4DD2-4AD5-A50B-1D96B7857976}"/>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43" name="TextBox 42">
          <a:extLst>
            <a:ext uri="{FF2B5EF4-FFF2-40B4-BE49-F238E27FC236}">
              <a16:creationId xmlns:a16="http://schemas.microsoft.com/office/drawing/2014/main" id="{B8F16DD8-657F-485A-BE5B-9A01EF9A4B28}"/>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44" name="TextBox 43">
          <a:extLst>
            <a:ext uri="{FF2B5EF4-FFF2-40B4-BE49-F238E27FC236}">
              <a16:creationId xmlns:a16="http://schemas.microsoft.com/office/drawing/2014/main" id="{58EACD7C-073F-4938-9613-406AFB0F2AB5}"/>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45" name="TextBox 44">
          <a:extLst>
            <a:ext uri="{FF2B5EF4-FFF2-40B4-BE49-F238E27FC236}">
              <a16:creationId xmlns:a16="http://schemas.microsoft.com/office/drawing/2014/main" id="{795BC180-4329-4B2E-83C6-CC5773788C61}"/>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46" name="TextBox 45">
          <a:extLst>
            <a:ext uri="{FF2B5EF4-FFF2-40B4-BE49-F238E27FC236}">
              <a16:creationId xmlns:a16="http://schemas.microsoft.com/office/drawing/2014/main" id="{11C732ED-7F3F-4F51-B374-AF9BC60B395D}"/>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47" name="TextBox 46">
          <a:extLst>
            <a:ext uri="{FF2B5EF4-FFF2-40B4-BE49-F238E27FC236}">
              <a16:creationId xmlns:a16="http://schemas.microsoft.com/office/drawing/2014/main" id="{BA556213-D8C6-4130-8467-F6977393F13A}"/>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48" name="TextBox 47">
          <a:extLst>
            <a:ext uri="{FF2B5EF4-FFF2-40B4-BE49-F238E27FC236}">
              <a16:creationId xmlns:a16="http://schemas.microsoft.com/office/drawing/2014/main" id="{BDD7929F-50BE-4ADE-81AD-A9D26F5BC1C3}"/>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49" name="TextBox 48">
          <a:extLst>
            <a:ext uri="{FF2B5EF4-FFF2-40B4-BE49-F238E27FC236}">
              <a16:creationId xmlns:a16="http://schemas.microsoft.com/office/drawing/2014/main" id="{D6469BEE-9408-4B98-98DE-3961242E4246}"/>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50" name="TextBox 49">
          <a:extLst>
            <a:ext uri="{FF2B5EF4-FFF2-40B4-BE49-F238E27FC236}">
              <a16:creationId xmlns:a16="http://schemas.microsoft.com/office/drawing/2014/main" id="{C07C2193-F5D7-4CF4-9E16-F8CEDFE40979}"/>
            </a:ext>
          </a:extLst>
        </xdr:cNvPr>
        <xdr:cNvSpPr txBox="1"/>
      </xdr:nvSpPr>
      <xdr:spPr>
        <a:xfrm rot="3964503">
          <a:off x="791029" y="229762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51" name="TextBox 50">
          <a:extLst>
            <a:ext uri="{FF2B5EF4-FFF2-40B4-BE49-F238E27FC236}">
              <a16:creationId xmlns:a16="http://schemas.microsoft.com/office/drawing/2014/main" id="{27989732-7A51-4AA2-B198-572010A7D02C}"/>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52" name="TextBox 51">
          <a:extLst>
            <a:ext uri="{FF2B5EF4-FFF2-40B4-BE49-F238E27FC236}">
              <a16:creationId xmlns:a16="http://schemas.microsoft.com/office/drawing/2014/main" id="{99022E0A-A3E0-423B-AD58-47C094343810}"/>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53" name="TextBox 52">
          <a:extLst>
            <a:ext uri="{FF2B5EF4-FFF2-40B4-BE49-F238E27FC236}">
              <a16:creationId xmlns:a16="http://schemas.microsoft.com/office/drawing/2014/main" id="{D7957B1A-ED60-4B61-A74C-B764D043B72B}"/>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54" name="TextBox 53">
          <a:extLst>
            <a:ext uri="{FF2B5EF4-FFF2-40B4-BE49-F238E27FC236}">
              <a16:creationId xmlns:a16="http://schemas.microsoft.com/office/drawing/2014/main" id="{D0795B4E-C0CC-43CC-9890-33C0153F925F}"/>
            </a:ext>
          </a:extLst>
        </xdr:cNvPr>
        <xdr:cNvSpPr txBox="1"/>
      </xdr:nvSpPr>
      <xdr:spPr>
        <a:xfrm rot="3964503">
          <a:off x="791029" y="22861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55" name="TextBox 54">
          <a:extLst>
            <a:ext uri="{FF2B5EF4-FFF2-40B4-BE49-F238E27FC236}">
              <a16:creationId xmlns:a16="http://schemas.microsoft.com/office/drawing/2014/main" id="{E38E7717-7831-4FF1-B2C6-35B70BCDB15B}"/>
            </a:ext>
          </a:extLst>
        </xdr:cNvPr>
        <xdr:cNvSpPr txBox="1"/>
      </xdr:nvSpPr>
      <xdr:spPr>
        <a:xfrm rot="3964503">
          <a:off x="791029" y="21927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56" name="TextBox 55">
          <a:extLst>
            <a:ext uri="{FF2B5EF4-FFF2-40B4-BE49-F238E27FC236}">
              <a16:creationId xmlns:a16="http://schemas.microsoft.com/office/drawing/2014/main" id="{392BD312-9622-4A36-975C-C5360F1DBF3F}"/>
            </a:ext>
          </a:extLst>
        </xdr:cNvPr>
        <xdr:cNvSpPr txBox="1"/>
      </xdr:nvSpPr>
      <xdr:spPr>
        <a:xfrm rot="3964503">
          <a:off x="791029" y="224610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57" name="TextBox 56">
          <a:extLst>
            <a:ext uri="{FF2B5EF4-FFF2-40B4-BE49-F238E27FC236}">
              <a16:creationId xmlns:a16="http://schemas.microsoft.com/office/drawing/2014/main" id="{367F7A50-6C36-49E5-AF66-EB6274D56805}"/>
            </a:ext>
          </a:extLst>
        </xdr:cNvPr>
        <xdr:cNvSpPr txBox="1"/>
      </xdr:nvSpPr>
      <xdr:spPr>
        <a:xfrm rot="3964503">
          <a:off x="791029" y="22327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58" name="TextBox 57">
          <a:extLst>
            <a:ext uri="{FF2B5EF4-FFF2-40B4-BE49-F238E27FC236}">
              <a16:creationId xmlns:a16="http://schemas.microsoft.com/office/drawing/2014/main" id="{540EB5EA-2DC9-48DD-9D12-8A2E0AE6A338}"/>
            </a:ext>
          </a:extLst>
        </xdr:cNvPr>
        <xdr:cNvSpPr txBox="1"/>
      </xdr:nvSpPr>
      <xdr:spPr>
        <a:xfrm rot="3964503">
          <a:off x="791029" y="28861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217</xdr:row>
      <xdr:rowOff>0</xdr:rowOff>
    </xdr:from>
    <xdr:ext cx="264560" cy="184731"/>
    <xdr:sp macro="" textlink="">
      <xdr:nvSpPr>
        <xdr:cNvPr id="59" name="TextBox 58">
          <a:extLst>
            <a:ext uri="{FF2B5EF4-FFF2-40B4-BE49-F238E27FC236}">
              <a16:creationId xmlns:a16="http://schemas.microsoft.com/office/drawing/2014/main" id="{DE0F5404-7B83-44DA-AB92-A6C171A7D8B1}"/>
            </a:ext>
          </a:extLst>
        </xdr:cNvPr>
        <xdr:cNvSpPr txBox="1"/>
      </xdr:nvSpPr>
      <xdr:spPr>
        <a:xfrm rot="3964503">
          <a:off x="791029" y="289770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217</xdr:row>
      <xdr:rowOff>0</xdr:rowOff>
    </xdr:from>
    <xdr:ext cx="264560" cy="184731"/>
    <xdr:sp macro="" textlink="">
      <xdr:nvSpPr>
        <xdr:cNvPr id="60" name="TextBox 59">
          <a:extLst>
            <a:ext uri="{FF2B5EF4-FFF2-40B4-BE49-F238E27FC236}">
              <a16:creationId xmlns:a16="http://schemas.microsoft.com/office/drawing/2014/main" id="{5234F6E0-7495-4452-A9DB-D41FB1A8914E}"/>
            </a:ext>
          </a:extLst>
        </xdr:cNvPr>
        <xdr:cNvSpPr txBox="1"/>
      </xdr:nvSpPr>
      <xdr:spPr>
        <a:xfrm rot="3964503">
          <a:off x="791029" y="289770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209</xdr:row>
      <xdr:rowOff>18143</xdr:rowOff>
    </xdr:from>
    <xdr:ext cx="264560" cy="184731"/>
    <xdr:sp macro="" textlink="">
      <xdr:nvSpPr>
        <xdr:cNvPr id="61" name="TextBox 60">
          <a:extLst>
            <a:ext uri="{FF2B5EF4-FFF2-40B4-BE49-F238E27FC236}">
              <a16:creationId xmlns:a16="http://schemas.microsoft.com/office/drawing/2014/main" id="{D8B0B334-97C7-4CD7-AB12-4E08F846A946}"/>
            </a:ext>
          </a:extLst>
        </xdr:cNvPr>
        <xdr:cNvSpPr txBox="1"/>
      </xdr:nvSpPr>
      <xdr:spPr>
        <a:xfrm rot="3964503">
          <a:off x="791029" y="27928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62" name="TextBox 61">
          <a:extLst>
            <a:ext uri="{FF2B5EF4-FFF2-40B4-BE49-F238E27FC236}">
              <a16:creationId xmlns:a16="http://schemas.microsoft.com/office/drawing/2014/main" id="{3624AFF2-1FBE-4C43-A874-F808354D7FF4}"/>
            </a:ext>
          </a:extLst>
        </xdr:cNvPr>
        <xdr:cNvSpPr txBox="1"/>
      </xdr:nvSpPr>
      <xdr:spPr>
        <a:xfrm rot="3964503">
          <a:off x="791029" y="28461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63" name="TextBox 62">
          <a:extLst>
            <a:ext uri="{FF2B5EF4-FFF2-40B4-BE49-F238E27FC236}">
              <a16:creationId xmlns:a16="http://schemas.microsoft.com/office/drawing/2014/main" id="{58AC37DC-7A23-48BB-A7D5-E469BE3692F2}"/>
            </a:ext>
          </a:extLst>
        </xdr:cNvPr>
        <xdr:cNvSpPr txBox="1"/>
      </xdr:nvSpPr>
      <xdr:spPr>
        <a:xfrm rot="3964503">
          <a:off x="791029" y="283284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64" name="TextBox 63">
          <a:extLst>
            <a:ext uri="{FF2B5EF4-FFF2-40B4-BE49-F238E27FC236}">
              <a16:creationId xmlns:a16="http://schemas.microsoft.com/office/drawing/2014/main" id="{AA0A3866-5A80-4A5F-9A58-BE0ED3E80901}"/>
            </a:ext>
          </a:extLst>
        </xdr:cNvPr>
        <xdr:cNvSpPr txBox="1"/>
      </xdr:nvSpPr>
      <xdr:spPr>
        <a:xfrm rot="3964503">
          <a:off x="791029" y="28861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209</xdr:row>
      <xdr:rowOff>18143</xdr:rowOff>
    </xdr:from>
    <xdr:ext cx="264560" cy="184731"/>
    <xdr:sp macro="" textlink="">
      <xdr:nvSpPr>
        <xdr:cNvPr id="65" name="TextBox 64">
          <a:extLst>
            <a:ext uri="{FF2B5EF4-FFF2-40B4-BE49-F238E27FC236}">
              <a16:creationId xmlns:a16="http://schemas.microsoft.com/office/drawing/2014/main" id="{7169A5FF-C4F7-4304-8FE0-57B03DFD542F}"/>
            </a:ext>
          </a:extLst>
        </xdr:cNvPr>
        <xdr:cNvSpPr txBox="1"/>
      </xdr:nvSpPr>
      <xdr:spPr>
        <a:xfrm rot="3964503">
          <a:off x="791029" y="27928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66" name="TextBox 65">
          <a:extLst>
            <a:ext uri="{FF2B5EF4-FFF2-40B4-BE49-F238E27FC236}">
              <a16:creationId xmlns:a16="http://schemas.microsoft.com/office/drawing/2014/main" id="{ED850E92-9383-4AE8-BE98-C30FB5A1A1DE}"/>
            </a:ext>
          </a:extLst>
        </xdr:cNvPr>
        <xdr:cNvSpPr txBox="1"/>
      </xdr:nvSpPr>
      <xdr:spPr>
        <a:xfrm rot="3964503">
          <a:off x="791029" y="28461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67" name="TextBox 66">
          <a:extLst>
            <a:ext uri="{FF2B5EF4-FFF2-40B4-BE49-F238E27FC236}">
              <a16:creationId xmlns:a16="http://schemas.microsoft.com/office/drawing/2014/main" id="{ADD8DD60-A60D-41C8-9BCB-2611F768181C}"/>
            </a:ext>
          </a:extLst>
        </xdr:cNvPr>
        <xdr:cNvSpPr txBox="1"/>
      </xdr:nvSpPr>
      <xdr:spPr>
        <a:xfrm rot="3964503">
          <a:off x="791029" y="283284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68" name="TextBox 67">
          <a:extLst>
            <a:ext uri="{FF2B5EF4-FFF2-40B4-BE49-F238E27FC236}">
              <a16:creationId xmlns:a16="http://schemas.microsoft.com/office/drawing/2014/main" id="{E1E798B5-D0A0-455A-B21F-A6978D20C837}"/>
            </a:ext>
          </a:extLst>
        </xdr:cNvPr>
        <xdr:cNvSpPr txBox="1"/>
      </xdr:nvSpPr>
      <xdr:spPr>
        <a:xfrm rot="3964503">
          <a:off x="791029" y="268615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69" name="TextBox 68">
          <a:extLst>
            <a:ext uri="{FF2B5EF4-FFF2-40B4-BE49-F238E27FC236}">
              <a16:creationId xmlns:a16="http://schemas.microsoft.com/office/drawing/2014/main" id="{A25C132D-97E8-473C-B608-41D41B98D781}"/>
            </a:ext>
          </a:extLst>
        </xdr:cNvPr>
        <xdr:cNvSpPr txBox="1"/>
      </xdr:nvSpPr>
      <xdr:spPr>
        <a:xfrm rot="3964503">
          <a:off x="791029" y="27261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70" name="TextBox 69">
          <a:extLst>
            <a:ext uri="{FF2B5EF4-FFF2-40B4-BE49-F238E27FC236}">
              <a16:creationId xmlns:a16="http://schemas.microsoft.com/office/drawing/2014/main" id="{7BD68A0A-9250-43A1-89DC-F40EED90D888}"/>
            </a:ext>
          </a:extLst>
        </xdr:cNvPr>
        <xdr:cNvSpPr txBox="1"/>
      </xdr:nvSpPr>
      <xdr:spPr>
        <a:xfrm rot="3964503">
          <a:off x="791029" y="261948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71" name="TextBox 70">
          <a:extLst>
            <a:ext uri="{FF2B5EF4-FFF2-40B4-BE49-F238E27FC236}">
              <a16:creationId xmlns:a16="http://schemas.microsoft.com/office/drawing/2014/main" id="{6244D441-DF27-4F26-9919-A5784067A3B5}"/>
            </a:ext>
          </a:extLst>
        </xdr:cNvPr>
        <xdr:cNvSpPr txBox="1"/>
      </xdr:nvSpPr>
      <xdr:spPr>
        <a:xfrm rot="3964503">
          <a:off x="791029" y="268615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72" name="TextBox 71">
          <a:extLst>
            <a:ext uri="{FF2B5EF4-FFF2-40B4-BE49-F238E27FC236}">
              <a16:creationId xmlns:a16="http://schemas.microsoft.com/office/drawing/2014/main" id="{5DD6DCBB-71DA-4E50-BCF9-21542C6B15E7}"/>
            </a:ext>
          </a:extLst>
        </xdr:cNvPr>
        <xdr:cNvSpPr txBox="1"/>
      </xdr:nvSpPr>
      <xdr:spPr>
        <a:xfrm rot="3964503">
          <a:off x="791029" y="26728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p1xeuss001-f01/mor_ecm/personal/eshaan_ganju-cass_bp_com/Documents/Documents/SR/bp-stats-review-2020-all-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p1xeuss001-f01/mor_ecm/personal/jorge_blazquez_bp_com/Documents/DATABASE/bp-stats-review-2020-all-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xajoules "/>
      <sheetName val="Wind Generation - EJ"/>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p.com/statisticalre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F6AC2-E8CE-4AD1-93A5-20CB451F2613}">
  <sheetPr>
    <pageSetUpPr fitToPage="1"/>
  </sheetPr>
  <dimension ref="A1:L107"/>
  <sheetViews>
    <sheetView showGridLines="0" showRowColHeaders="0" zoomScale="145" zoomScaleNormal="145" workbookViewId="0">
      <selection activeCell="A2" sqref="A2"/>
    </sheetView>
  </sheetViews>
  <sheetFormatPr baseColWidth="10" defaultColWidth="10.75" defaultRowHeight="11" x14ac:dyDescent="0.15"/>
  <cols>
    <col min="1" max="1" width="45.75" style="3" customWidth="1"/>
    <col min="2" max="10" width="10.75" style="3"/>
    <col min="11" max="11" width="17.75" style="3" customWidth="1"/>
    <col min="12" max="16384" width="10.75" style="3"/>
  </cols>
  <sheetData>
    <row r="1" spans="1:12" ht="13" x14ac:dyDescent="0.15">
      <c r="A1" s="1"/>
      <c r="B1" s="2"/>
      <c r="C1" s="2"/>
      <c r="D1" s="2"/>
      <c r="E1" s="2"/>
      <c r="F1" s="2"/>
      <c r="G1" s="2"/>
      <c r="H1" s="2"/>
      <c r="I1" s="2"/>
      <c r="J1" s="2"/>
      <c r="K1" s="2"/>
    </row>
    <row r="2" spans="1:12" s="6" customFormat="1" ht="20" x14ac:dyDescent="0.2">
      <c r="A2" s="4" t="s">
        <v>79</v>
      </c>
      <c r="B2" s="5"/>
      <c r="C2" s="5"/>
      <c r="D2" s="5"/>
      <c r="E2" s="5"/>
      <c r="F2" s="5"/>
      <c r="G2" s="5"/>
      <c r="H2" s="5"/>
    </row>
    <row r="3" spans="1:12" ht="13" x14ac:dyDescent="0.15">
      <c r="A3" s="7"/>
      <c r="B3" s="5"/>
      <c r="C3" s="5"/>
      <c r="D3" s="5"/>
      <c r="E3" s="5"/>
      <c r="F3" s="5"/>
      <c r="G3" s="5"/>
      <c r="H3" s="5"/>
      <c r="I3" s="8"/>
      <c r="J3" s="8"/>
      <c r="K3" s="8"/>
      <c r="L3" s="8"/>
    </row>
    <row r="4" spans="1:12" s="6" customFormat="1" ht="13" x14ac:dyDescent="0.15">
      <c r="A4" s="7" t="s">
        <v>80</v>
      </c>
      <c r="B4" s="5"/>
      <c r="C4" s="5"/>
      <c r="D4" s="5"/>
      <c r="E4" s="5"/>
      <c r="F4" s="5"/>
      <c r="G4" s="5"/>
      <c r="H4" s="5"/>
    </row>
    <row r="5" spans="1:12" s="6" customFormat="1" ht="13" x14ac:dyDescent="0.15">
      <c r="A5" s="7" t="s">
        <v>0</v>
      </c>
      <c r="B5" s="5"/>
      <c r="C5" s="5"/>
      <c r="D5" s="5"/>
      <c r="E5" s="5"/>
      <c r="F5" s="5"/>
      <c r="G5" s="5"/>
      <c r="H5" s="5"/>
    </row>
    <row r="6" spans="1:12" s="6" customFormat="1" ht="13" x14ac:dyDescent="0.15">
      <c r="A6" s="7" t="s">
        <v>1</v>
      </c>
      <c r="B6" s="5"/>
      <c r="C6" s="5"/>
      <c r="D6" s="5"/>
      <c r="E6" s="5"/>
      <c r="F6" s="5"/>
      <c r="G6" s="5"/>
      <c r="H6" s="5"/>
    </row>
    <row r="7" spans="1:12" ht="13" x14ac:dyDescent="0.15">
      <c r="A7" s="9"/>
      <c r="B7" s="8"/>
      <c r="C7" s="8"/>
      <c r="D7" s="8"/>
      <c r="E7" s="8"/>
      <c r="F7" s="8"/>
      <c r="G7" s="8"/>
      <c r="H7" s="8"/>
      <c r="I7" s="8"/>
      <c r="J7" s="8"/>
      <c r="K7" s="8"/>
      <c r="L7" s="8"/>
    </row>
    <row r="8" spans="1:12" x14ac:dyDescent="0.15">
      <c r="A8" s="10" t="s">
        <v>2</v>
      </c>
      <c r="B8" s="11"/>
      <c r="C8" s="8"/>
      <c r="D8" s="8"/>
      <c r="E8" s="8"/>
      <c r="F8" s="8"/>
      <c r="G8" s="8"/>
      <c r="H8" s="8"/>
      <c r="I8" s="8"/>
      <c r="J8" s="8"/>
      <c r="K8" s="8"/>
      <c r="L8" s="8"/>
    </row>
    <row r="9" spans="1:12" ht="13" x14ac:dyDescent="0.15">
      <c r="A9" s="9"/>
      <c r="B9" s="8"/>
      <c r="C9" s="8"/>
      <c r="D9" s="8"/>
      <c r="E9" s="8"/>
      <c r="F9" s="8"/>
      <c r="G9" s="8"/>
      <c r="H9" s="8"/>
      <c r="I9" s="8"/>
      <c r="J9" s="8"/>
      <c r="K9" s="8"/>
      <c r="L9" s="8"/>
    </row>
    <row r="10" spans="1:12" s="5" customFormat="1" ht="13" x14ac:dyDescent="0.15">
      <c r="A10" s="7" t="s">
        <v>3</v>
      </c>
    </row>
    <row r="11" spans="1:12" ht="13" x14ac:dyDescent="0.15">
      <c r="A11" s="7"/>
      <c r="B11" s="8"/>
      <c r="C11" s="8"/>
      <c r="D11" s="8"/>
      <c r="E11" s="8"/>
      <c r="F11" s="8"/>
      <c r="G11" s="8"/>
      <c r="H11" s="8"/>
      <c r="I11" s="8"/>
      <c r="J11" s="8"/>
      <c r="K11" s="8"/>
      <c r="L11" s="8"/>
    </row>
    <row r="12" spans="1:12" x14ac:dyDescent="0.15">
      <c r="A12" s="10" t="s">
        <v>4</v>
      </c>
      <c r="B12" s="8"/>
      <c r="C12" s="8"/>
      <c r="D12" s="8"/>
      <c r="E12" s="8"/>
      <c r="F12" s="8"/>
      <c r="G12" s="8"/>
      <c r="H12" s="8"/>
      <c r="I12" s="8"/>
      <c r="J12" s="8"/>
      <c r="K12" s="8"/>
      <c r="L12" s="8"/>
    </row>
    <row r="13" spans="1:12" x14ac:dyDescent="0.15">
      <c r="A13" s="10" t="s">
        <v>211</v>
      </c>
      <c r="B13" s="8"/>
      <c r="C13" s="8"/>
      <c r="D13" s="8"/>
      <c r="E13" s="8"/>
      <c r="F13" s="8"/>
      <c r="G13" s="8"/>
      <c r="H13" s="8"/>
      <c r="I13" s="8"/>
      <c r="J13" s="8"/>
      <c r="K13" s="8"/>
      <c r="L13" s="8"/>
    </row>
    <row r="14" spans="1:12" x14ac:dyDescent="0.15">
      <c r="A14" s="10" t="s">
        <v>5</v>
      </c>
      <c r="B14" s="8"/>
      <c r="C14" s="8"/>
      <c r="D14" s="8"/>
      <c r="E14" s="8"/>
      <c r="F14" s="8"/>
      <c r="G14" s="8"/>
      <c r="H14" s="8"/>
      <c r="I14" s="8"/>
      <c r="J14" s="8"/>
      <c r="K14" s="8"/>
      <c r="L14" s="8"/>
    </row>
    <row r="15" spans="1:12" x14ac:dyDescent="0.15">
      <c r="A15" s="10"/>
      <c r="B15" s="8"/>
      <c r="C15" s="8"/>
      <c r="D15" s="8"/>
      <c r="E15" s="8"/>
      <c r="F15" s="8"/>
      <c r="G15" s="8"/>
      <c r="H15" s="8"/>
      <c r="I15" s="8"/>
      <c r="J15" s="8"/>
      <c r="K15" s="8"/>
      <c r="L15" s="8"/>
    </row>
    <row r="16" spans="1:12" x14ac:dyDescent="0.15">
      <c r="A16" s="10" t="s">
        <v>6</v>
      </c>
      <c r="B16" s="8"/>
      <c r="C16" s="8"/>
      <c r="D16" s="8"/>
      <c r="E16" s="8"/>
      <c r="F16" s="8"/>
      <c r="G16" s="8"/>
      <c r="H16" s="8"/>
      <c r="I16" s="8"/>
      <c r="J16" s="8"/>
      <c r="K16" s="8"/>
      <c r="L16" s="8"/>
    </row>
    <row r="17" spans="1:12" x14ac:dyDescent="0.15">
      <c r="A17" s="10" t="s">
        <v>298</v>
      </c>
      <c r="B17" s="8"/>
      <c r="C17" s="8"/>
      <c r="D17" s="8"/>
      <c r="E17" s="8"/>
      <c r="F17" s="8"/>
      <c r="G17" s="8"/>
      <c r="H17" s="8"/>
      <c r="I17" s="8"/>
      <c r="J17" s="8"/>
      <c r="K17" s="8"/>
      <c r="L17" s="8"/>
    </row>
    <row r="18" spans="1:12" x14ac:dyDescent="0.15">
      <c r="A18" s="10" t="s">
        <v>299</v>
      </c>
      <c r="B18" s="8"/>
      <c r="C18" s="8"/>
      <c r="D18" s="8"/>
      <c r="E18" s="8"/>
      <c r="F18" s="8"/>
      <c r="G18" s="8"/>
      <c r="H18" s="8"/>
      <c r="I18" s="8"/>
      <c r="J18" s="8"/>
      <c r="K18" s="8"/>
      <c r="L18" s="8"/>
    </row>
    <row r="19" spans="1:12" x14ac:dyDescent="0.15">
      <c r="A19" s="10" t="s">
        <v>300</v>
      </c>
      <c r="B19" s="8"/>
      <c r="C19" s="8"/>
      <c r="D19" s="8"/>
      <c r="E19" s="8"/>
      <c r="F19" s="8"/>
      <c r="G19" s="8"/>
      <c r="H19" s="8"/>
      <c r="I19" s="8"/>
      <c r="J19" s="8"/>
      <c r="K19" s="8"/>
      <c r="L19" s="8"/>
    </row>
    <row r="20" spans="1:12" x14ac:dyDescent="0.15">
      <c r="A20" s="12"/>
      <c r="B20" s="8"/>
      <c r="C20" s="8"/>
      <c r="D20" s="8"/>
      <c r="E20" s="8"/>
      <c r="F20" s="8"/>
      <c r="G20" s="8"/>
      <c r="H20" s="8"/>
      <c r="I20" s="8"/>
      <c r="J20" s="8"/>
      <c r="K20" s="8"/>
      <c r="L20" s="8"/>
    </row>
    <row r="21" spans="1:12" x14ac:dyDescent="0.15">
      <c r="A21" s="10" t="s">
        <v>7</v>
      </c>
      <c r="B21" s="8"/>
      <c r="C21" s="8"/>
      <c r="D21" s="8"/>
      <c r="E21" s="8"/>
      <c r="F21" s="8"/>
      <c r="G21" s="8"/>
      <c r="H21" s="8"/>
      <c r="I21" s="8"/>
      <c r="J21" s="8"/>
      <c r="K21" s="8"/>
      <c r="L21" s="8"/>
    </row>
    <row r="22" spans="1:12" x14ac:dyDescent="0.15">
      <c r="A22" s="10" t="s">
        <v>8</v>
      </c>
      <c r="B22" s="8"/>
      <c r="C22" s="8"/>
      <c r="D22" s="8"/>
      <c r="E22" s="8"/>
      <c r="F22" s="8"/>
      <c r="G22" s="8"/>
      <c r="H22" s="8"/>
      <c r="I22" s="8"/>
      <c r="J22" s="8"/>
      <c r="K22" s="8"/>
      <c r="L22" s="8"/>
    </row>
    <row r="23" spans="1:12" x14ac:dyDescent="0.15">
      <c r="A23" s="10" t="s">
        <v>9</v>
      </c>
      <c r="B23" s="8"/>
      <c r="C23" s="8"/>
      <c r="D23" s="8"/>
      <c r="E23" s="8"/>
      <c r="F23" s="8"/>
      <c r="G23" s="8"/>
      <c r="H23" s="8"/>
      <c r="I23" s="8"/>
      <c r="J23" s="8"/>
      <c r="K23" s="8"/>
      <c r="L23" s="8"/>
    </row>
    <row r="24" spans="1:12" x14ac:dyDescent="0.15">
      <c r="A24" s="10" t="s">
        <v>10</v>
      </c>
      <c r="B24" s="8"/>
      <c r="C24" s="8"/>
      <c r="D24" s="8"/>
      <c r="E24" s="8"/>
      <c r="F24" s="8"/>
      <c r="G24" s="8"/>
      <c r="H24" s="8"/>
      <c r="I24" s="8"/>
      <c r="J24" s="8"/>
      <c r="K24" s="8"/>
      <c r="L24" s="8"/>
    </row>
    <row r="25" spans="1:12" x14ac:dyDescent="0.15">
      <c r="A25" s="10" t="s">
        <v>11</v>
      </c>
      <c r="B25" s="8"/>
      <c r="C25" s="8"/>
      <c r="D25" s="8"/>
      <c r="E25" s="8"/>
      <c r="F25" s="8"/>
      <c r="G25" s="8"/>
      <c r="H25" s="8"/>
      <c r="I25" s="8"/>
      <c r="J25" s="8"/>
      <c r="K25" s="8"/>
      <c r="L25" s="8"/>
    </row>
    <row r="26" spans="1:12" x14ac:dyDescent="0.15">
      <c r="A26" s="10" t="s">
        <v>12</v>
      </c>
      <c r="B26" s="8"/>
      <c r="C26" s="8"/>
      <c r="D26" s="8"/>
      <c r="E26" s="8"/>
      <c r="F26" s="8"/>
      <c r="G26" s="8"/>
      <c r="H26" s="8"/>
      <c r="I26" s="8"/>
      <c r="J26" s="8"/>
      <c r="K26" s="8"/>
      <c r="L26" s="8"/>
    </row>
    <row r="27" spans="1:12" x14ac:dyDescent="0.15">
      <c r="A27" s="10" t="s">
        <v>13</v>
      </c>
      <c r="B27" s="8"/>
      <c r="C27" s="8"/>
      <c r="D27" s="8"/>
      <c r="E27" s="8"/>
      <c r="F27" s="8"/>
      <c r="G27" s="8"/>
      <c r="H27" s="8"/>
      <c r="I27" s="8"/>
      <c r="J27" s="8"/>
      <c r="K27" s="8"/>
      <c r="L27" s="8"/>
    </row>
    <row r="28" spans="1:12" x14ac:dyDescent="0.15">
      <c r="A28" s="10" t="s">
        <v>14</v>
      </c>
      <c r="B28" s="8"/>
      <c r="C28" s="8"/>
      <c r="D28" s="8"/>
      <c r="E28" s="8"/>
      <c r="F28" s="8"/>
      <c r="G28" s="8"/>
      <c r="H28" s="8"/>
      <c r="I28" s="8"/>
      <c r="J28" s="8"/>
      <c r="K28" s="8"/>
      <c r="L28" s="8"/>
    </row>
    <row r="29" spans="1:12" x14ac:dyDescent="0.15">
      <c r="A29" s="10" t="s">
        <v>15</v>
      </c>
      <c r="B29" s="8"/>
      <c r="C29" s="8"/>
      <c r="D29" s="8"/>
      <c r="E29" s="8"/>
      <c r="F29" s="8"/>
      <c r="G29" s="8"/>
      <c r="H29" s="8"/>
      <c r="I29" s="8"/>
      <c r="J29" s="8"/>
      <c r="K29" s="8"/>
      <c r="L29" s="8"/>
    </row>
    <row r="30" spans="1:12" x14ac:dyDescent="0.15">
      <c r="A30" s="10" t="s">
        <v>16</v>
      </c>
      <c r="B30" s="8"/>
      <c r="C30" s="8"/>
      <c r="D30" s="8"/>
      <c r="E30" s="8"/>
      <c r="F30" s="8"/>
      <c r="G30" s="8"/>
      <c r="H30" s="8"/>
      <c r="I30" s="8"/>
      <c r="J30" s="8"/>
      <c r="K30" s="8"/>
      <c r="L30" s="8"/>
    </row>
    <row r="31" spans="1:12" x14ac:dyDescent="0.15">
      <c r="A31" s="10" t="s">
        <v>17</v>
      </c>
      <c r="B31" s="8"/>
      <c r="C31" s="8"/>
      <c r="D31" s="8"/>
      <c r="E31" s="8"/>
      <c r="F31" s="8"/>
      <c r="G31" s="8"/>
      <c r="H31" s="8"/>
      <c r="I31" s="8"/>
      <c r="J31" s="8"/>
      <c r="K31" s="8"/>
      <c r="L31" s="8"/>
    </row>
    <row r="32" spans="1:12" x14ac:dyDescent="0.15">
      <c r="A32" s="10" t="s">
        <v>18</v>
      </c>
      <c r="B32" s="8"/>
      <c r="C32" s="8"/>
      <c r="D32" s="8"/>
      <c r="E32" s="8"/>
      <c r="F32" s="8"/>
      <c r="G32" s="8"/>
      <c r="H32" s="8"/>
      <c r="I32" s="8"/>
      <c r="J32" s="8"/>
      <c r="K32" s="8"/>
      <c r="L32" s="8"/>
    </row>
    <row r="33" spans="1:12" x14ac:dyDescent="0.15">
      <c r="A33" s="10" t="s">
        <v>19</v>
      </c>
      <c r="B33" s="8"/>
      <c r="C33" s="8"/>
      <c r="D33" s="8"/>
      <c r="E33" s="8"/>
      <c r="F33" s="8"/>
      <c r="G33" s="8"/>
      <c r="H33" s="8"/>
      <c r="I33" s="8"/>
      <c r="J33" s="8"/>
      <c r="K33" s="8"/>
      <c r="L33" s="8"/>
    </row>
    <row r="34" spans="1:12" x14ac:dyDescent="0.15">
      <c r="A34" s="10" t="s">
        <v>20</v>
      </c>
      <c r="G34" s="8"/>
      <c r="H34" s="8"/>
      <c r="I34" s="8"/>
      <c r="J34" s="8"/>
      <c r="K34" s="8"/>
      <c r="L34" s="8"/>
    </row>
    <row r="35" spans="1:12" x14ac:dyDescent="0.15">
      <c r="A35" s="10" t="s">
        <v>21</v>
      </c>
      <c r="B35" s="8"/>
      <c r="C35" s="8"/>
      <c r="D35" s="8"/>
      <c r="E35" s="8"/>
      <c r="F35" s="8"/>
      <c r="G35" s="8"/>
      <c r="H35" s="8"/>
      <c r="I35" s="8"/>
      <c r="J35" s="8"/>
      <c r="K35" s="8"/>
      <c r="L35" s="8"/>
    </row>
    <row r="36" spans="1:12" x14ac:dyDescent="0.15">
      <c r="A36" s="10" t="s">
        <v>22</v>
      </c>
      <c r="B36" s="123"/>
      <c r="C36" s="8"/>
      <c r="D36" s="8"/>
      <c r="E36" s="8"/>
      <c r="F36" s="8"/>
      <c r="G36" s="8"/>
      <c r="H36" s="8"/>
      <c r="I36" s="8"/>
      <c r="J36" s="8"/>
      <c r="K36" s="8"/>
      <c r="L36" s="8"/>
    </row>
    <row r="37" spans="1:12" x14ac:dyDescent="0.15">
      <c r="A37" s="10" t="s">
        <v>23</v>
      </c>
      <c r="B37" s="123"/>
      <c r="G37" s="8"/>
      <c r="H37" s="8"/>
      <c r="I37" s="8"/>
      <c r="J37" s="8"/>
      <c r="K37" s="8"/>
      <c r="L37" s="8"/>
    </row>
    <row r="38" spans="1:12" x14ac:dyDescent="0.15">
      <c r="A38" s="10" t="s">
        <v>24</v>
      </c>
      <c r="B38" s="123"/>
    </row>
    <row r="39" spans="1:12" x14ac:dyDescent="0.15">
      <c r="A39" s="10" t="s">
        <v>972</v>
      </c>
      <c r="B39" s="123"/>
    </row>
    <row r="40" spans="1:12" ht="13" x14ac:dyDescent="0.15">
      <c r="A40" s="9"/>
      <c r="B40" s="8"/>
      <c r="C40" s="8"/>
      <c r="D40" s="8"/>
      <c r="E40" s="8"/>
      <c r="F40" s="8"/>
      <c r="G40" s="8"/>
      <c r="H40" s="8"/>
      <c r="I40" s="8"/>
      <c r="J40" s="8"/>
      <c r="K40" s="8"/>
      <c r="L40" s="8"/>
    </row>
    <row r="41" spans="1:12" x14ac:dyDescent="0.15">
      <c r="A41" s="10" t="s">
        <v>25</v>
      </c>
      <c r="B41" s="8"/>
      <c r="C41" s="8"/>
      <c r="D41" s="8"/>
      <c r="E41" s="8"/>
      <c r="F41" s="8"/>
      <c r="G41" s="8"/>
      <c r="H41" s="8"/>
      <c r="I41" s="8"/>
      <c r="J41" s="8"/>
      <c r="K41" s="8"/>
      <c r="L41" s="8"/>
    </row>
    <row r="42" spans="1:12" x14ac:dyDescent="0.15">
      <c r="A42" s="10" t="s">
        <v>26</v>
      </c>
      <c r="B42" s="8"/>
      <c r="C42" s="8"/>
      <c r="D42" s="8"/>
      <c r="E42" s="8"/>
      <c r="F42" s="8"/>
      <c r="G42" s="8"/>
      <c r="H42" s="8"/>
      <c r="I42" s="8"/>
      <c r="J42" s="8"/>
      <c r="K42" s="8"/>
      <c r="L42" s="8"/>
    </row>
    <row r="43" spans="1:12" x14ac:dyDescent="0.15">
      <c r="A43" s="10" t="s">
        <v>27</v>
      </c>
      <c r="B43" s="8"/>
      <c r="C43" s="8"/>
      <c r="D43" s="8"/>
      <c r="E43" s="8"/>
      <c r="F43" s="8"/>
      <c r="G43" s="8"/>
      <c r="H43" s="8"/>
      <c r="I43" s="8"/>
      <c r="J43" s="8"/>
      <c r="K43" s="8"/>
      <c r="L43" s="8"/>
    </row>
    <row r="44" spans="1:12" x14ac:dyDescent="0.15">
      <c r="A44" s="10" t="s">
        <v>28</v>
      </c>
      <c r="B44" s="8"/>
      <c r="C44" s="8"/>
      <c r="D44" s="8"/>
      <c r="E44" s="8"/>
      <c r="F44" s="8"/>
      <c r="G44" s="8"/>
      <c r="H44" s="8"/>
      <c r="I44" s="8"/>
      <c r="J44" s="8"/>
      <c r="K44" s="8"/>
      <c r="L44" s="8"/>
    </row>
    <row r="45" spans="1:12" x14ac:dyDescent="0.15">
      <c r="A45" s="10" t="s">
        <v>29</v>
      </c>
      <c r="B45" s="123"/>
      <c r="C45" s="8"/>
      <c r="D45" s="8"/>
      <c r="E45" s="8"/>
      <c r="F45" s="8"/>
      <c r="G45" s="8"/>
      <c r="H45" s="8"/>
      <c r="I45" s="8"/>
      <c r="J45" s="8"/>
      <c r="K45" s="8"/>
      <c r="L45" s="8"/>
    </row>
    <row r="46" spans="1:12" x14ac:dyDescent="0.15">
      <c r="A46" s="10" t="s">
        <v>30</v>
      </c>
      <c r="B46" s="8"/>
      <c r="C46" s="8"/>
      <c r="D46" s="8"/>
      <c r="E46" s="8"/>
      <c r="F46" s="8"/>
      <c r="G46" s="8"/>
      <c r="H46" s="8"/>
      <c r="I46" s="8"/>
      <c r="J46" s="8"/>
      <c r="K46" s="8"/>
      <c r="L46" s="8"/>
    </row>
    <row r="47" spans="1:12" x14ac:dyDescent="0.15">
      <c r="A47" s="10" t="s">
        <v>31</v>
      </c>
      <c r="B47" s="8"/>
      <c r="C47" s="8"/>
      <c r="D47" s="8"/>
      <c r="E47" s="8"/>
      <c r="F47" s="8"/>
      <c r="G47" s="8"/>
      <c r="H47" s="8"/>
      <c r="I47" s="8"/>
      <c r="J47" s="8"/>
      <c r="K47" s="8"/>
      <c r="L47" s="8"/>
    </row>
    <row r="48" spans="1:12" x14ac:dyDescent="0.15">
      <c r="A48" s="10" t="s">
        <v>32</v>
      </c>
      <c r="B48" s="8"/>
      <c r="C48" s="8"/>
      <c r="D48" s="8"/>
      <c r="E48" s="8"/>
      <c r="F48" s="8"/>
      <c r="G48" s="8"/>
      <c r="H48" s="8"/>
      <c r="I48" s="8"/>
      <c r="J48" s="8"/>
      <c r="K48" s="8"/>
      <c r="L48" s="8"/>
    </row>
    <row r="49" spans="1:12" x14ac:dyDescent="0.15">
      <c r="A49" s="10" t="s">
        <v>33</v>
      </c>
      <c r="B49" s="8"/>
      <c r="C49" s="8"/>
      <c r="D49" s="8"/>
      <c r="E49" s="8"/>
      <c r="F49" s="8"/>
      <c r="G49" s="8"/>
      <c r="H49" s="8"/>
      <c r="I49" s="8"/>
      <c r="J49" s="8"/>
      <c r="K49" s="8"/>
      <c r="L49" s="8"/>
    </row>
    <row r="50" spans="1:12" x14ac:dyDescent="0.15">
      <c r="A50" s="10" t="s">
        <v>34</v>
      </c>
      <c r="B50" s="8"/>
      <c r="C50" s="8"/>
      <c r="D50" s="8"/>
      <c r="E50" s="8"/>
      <c r="F50" s="8"/>
      <c r="G50" s="8"/>
      <c r="H50" s="8"/>
      <c r="I50" s="8"/>
      <c r="J50" s="8"/>
      <c r="K50" s="8"/>
      <c r="L50" s="8"/>
    </row>
    <row r="51" spans="1:12" x14ac:dyDescent="0.15">
      <c r="A51" s="10" t="s">
        <v>35</v>
      </c>
      <c r="B51" s="8"/>
      <c r="C51" s="8"/>
      <c r="D51" s="8"/>
      <c r="E51" s="8"/>
      <c r="F51" s="8"/>
      <c r="G51" s="8"/>
      <c r="H51" s="8"/>
      <c r="I51" s="8"/>
      <c r="J51" s="8"/>
      <c r="K51" s="8"/>
      <c r="L51" s="8"/>
    </row>
    <row r="52" spans="1:12" x14ac:dyDescent="0.15">
      <c r="A52" s="10" t="s">
        <v>36</v>
      </c>
      <c r="B52" s="8"/>
      <c r="C52" s="8"/>
      <c r="D52" s="8"/>
      <c r="E52" s="8"/>
      <c r="F52" s="8"/>
      <c r="G52" s="8"/>
      <c r="H52" s="8"/>
      <c r="I52" s="8"/>
      <c r="J52" s="8"/>
      <c r="K52" s="8"/>
      <c r="L52" s="8"/>
    </row>
    <row r="53" spans="1:12" x14ac:dyDescent="0.15">
      <c r="A53" s="13" t="s">
        <v>37</v>
      </c>
      <c r="B53" s="8"/>
      <c r="C53" s="8"/>
      <c r="D53" s="8"/>
      <c r="E53" s="8"/>
      <c r="F53" s="8"/>
      <c r="G53" s="8"/>
      <c r="H53" s="8"/>
      <c r="I53" s="8"/>
      <c r="J53" s="8"/>
      <c r="K53" s="8"/>
      <c r="L53" s="8"/>
    </row>
    <row r="54" spans="1:12" x14ac:dyDescent="0.15">
      <c r="A54" s="10" t="s">
        <v>38</v>
      </c>
      <c r="B54" s="8"/>
      <c r="C54" s="8"/>
      <c r="D54" s="8"/>
      <c r="E54" s="8"/>
      <c r="F54" s="8"/>
      <c r="G54" s="8"/>
      <c r="H54" s="8"/>
      <c r="I54" s="8"/>
      <c r="J54" s="8"/>
      <c r="K54" s="8"/>
      <c r="L54" s="8"/>
    </row>
    <row r="55" spans="1:12" x14ac:dyDescent="0.15">
      <c r="B55" s="8"/>
      <c r="C55" s="8"/>
      <c r="D55" s="8"/>
      <c r="E55" s="8"/>
      <c r="F55" s="8"/>
      <c r="G55" s="8"/>
      <c r="H55" s="8"/>
      <c r="I55" s="8"/>
      <c r="J55" s="8"/>
      <c r="K55" s="8"/>
      <c r="L55" s="8"/>
    </row>
    <row r="56" spans="1:12" x14ac:dyDescent="0.15">
      <c r="A56" s="10" t="s">
        <v>39</v>
      </c>
      <c r="B56" s="8"/>
      <c r="C56" s="8"/>
      <c r="D56" s="8"/>
      <c r="E56" s="8"/>
      <c r="F56" s="8"/>
      <c r="G56" s="8"/>
      <c r="H56" s="8"/>
      <c r="I56" s="8"/>
      <c r="J56" s="8"/>
      <c r="K56" s="8"/>
      <c r="L56" s="8"/>
    </row>
    <row r="57" spans="1:12" x14ac:dyDescent="0.15">
      <c r="A57" s="10" t="s">
        <v>40</v>
      </c>
      <c r="B57" s="8"/>
      <c r="C57" s="8"/>
      <c r="D57" s="8"/>
      <c r="E57" s="8"/>
      <c r="F57" s="8"/>
      <c r="G57" s="8"/>
      <c r="H57" s="8"/>
      <c r="I57" s="8"/>
      <c r="J57" s="8"/>
      <c r="K57" s="8"/>
      <c r="L57" s="8"/>
    </row>
    <row r="58" spans="1:12" x14ac:dyDescent="0.15">
      <c r="A58" s="10" t="s">
        <v>41</v>
      </c>
      <c r="B58" s="8"/>
      <c r="C58" s="8"/>
      <c r="D58" s="8"/>
      <c r="E58" s="8"/>
      <c r="F58" s="8"/>
      <c r="G58" s="8"/>
      <c r="H58" s="8"/>
      <c r="I58" s="8"/>
      <c r="J58" s="8"/>
      <c r="K58" s="8"/>
      <c r="L58" s="8"/>
    </row>
    <row r="59" spans="1:12" x14ac:dyDescent="0.15">
      <c r="A59" s="10" t="s">
        <v>42</v>
      </c>
      <c r="B59" s="8"/>
      <c r="C59" s="8"/>
      <c r="D59" s="8"/>
      <c r="E59" s="8"/>
      <c r="F59" s="8"/>
      <c r="G59" s="8"/>
      <c r="H59" s="8"/>
      <c r="I59" s="8"/>
      <c r="J59" s="8"/>
      <c r="K59" s="8"/>
      <c r="L59" s="8"/>
    </row>
    <row r="60" spans="1:12" x14ac:dyDescent="0.15">
      <c r="A60" s="10" t="s">
        <v>43</v>
      </c>
      <c r="B60" s="8"/>
      <c r="C60" s="8"/>
      <c r="D60" s="8"/>
      <c r="E60" s="8"/>
      <c r="F60" s="8"/>
      <c r="G60" s="8"/>
      <c r="H60" s="8"/>
      <c r="I60" s="8"/>
      <c r="J60" s="8"/>
      <c r="K60" s="8"/>
      <c r="L60" s="8"/>
    </row>
    <row r="61" spans="1:12" x14ac:dyDescent="0.15">
      <c r="A61" s="10" t="s">
        <v>44</v>
      </c>
      <c r="B61" s="8"/>
      <c r="C61" s="8"/>
      <c r="D61" s="8"/>
      <c r="E61" s="8"/>
      <c r="F61" s="8"/>
      <c r="G61" s="8"/>
      <c r="H61" s="8"/>
      <c r="I61" s="8"/>
      <c r="J61" s="8"/>
      <c r="K61" s="8"/>
      <c r="L61" s="8"/>
    </row>
    <row r="62" spans="1:12" x14ac:dyDescent="0.15">
      <c r="A62" s="10" t="s">
        <v>45</v>
      </c>
      <c r="B62" s="8"/>
      <c r="C62" s="8"/>
      <c r="D62" s="8"/>
      <c r="E62" s="8"/>
      <c r="F62" s="8"/>
      <c r="G62" s="8"/>
      <c r="H62" s="8"/>
      <c r="I62" s="8"/>
      <c r="J62" s="8"/>
      <c r="K62" s="8"/>
      <c r="L62" s="8"/>
    </row>
    <row r="63" spans="1:12" x14ac:dyDescent="0.15">
      <c r="A63" s="10"/>
      <c r="B63" s="8"/>
      <c r="C63" s="8"/>
      <c r="D63" s="8"/>
      <c r="E63" s="8"/>
      <c r="F63" s="8"/>
      <c r="G63" s="8"/>
      <c r="H63" s="8"/>
      <c r="I63" s="8"/>
      <c r="J63" s="8"/>
      <c r="K63" s="8"/>
      <c r="L63" s="8"/>
    </row>
    <row r="64" spans="1:12" x14ac:dyDescent="0.15">
      <c r="A64" s="10" t="s">
        <v>46</v>
      </c>
      <c r="B64" s="8"/>
      <c r="C64" s="8"/>
      <c r="D64" s="8"/>
      <c r="E64" s="8"/>
      <c r="F64" s="8"/>
      <c r="G64" s="8"/>
      <c r="H64" s="8"/>
      <c r="I64" s="8"/>
      <c r="J64" s="8"/>
      <c r="K64" s="8"/>
      <c r="L64" s="8"/>
    </row>
    <row r="65" spans="1:12" x14ac:dyDescent="0.15">
      <c r="A65" s="10" t="s">
        <v>47</v>
      </c>
      <c r="B65" s="8"/>
      <c r="C65" s="8"/>
      <c r="D65" s="8"/>
      <c r="E65" s="8"/>
      <c r="F65" s="8"/>
      <c r="G65" s="8"/>
      <c r="H65" s="8"/>
      <c r="I65" s="8"/>
      <c r="J65" s="8"/>
      <c r="K65" s="8"/>
      <c r="L65" s="8"/>
    </row>
    <row r="66" spans="1:12" x14ac:dyDescent="0.15">
      <c r="A66" s="10"/>
      <c r="B66" s="8"/>
      <c r="C66" s="8"/>
      <c r="D66" s="8"/>
      <c r="E66" s="8"/>
      <c r="F66" s="8"/>
      <c r="G66" s="8"/>
      <c r="H66" s="8"/>
      <c r="I66" s="8"/>
      <c r="J66" s="8"/>
      <c r="K66" s="8"/>
      <c r="L66" s="8"/>
    </row>
    <row r="67" spans="1:12" x14ac:dyDescent="0.15">
      <c r="A67" s="10" t="s">
        <v>48</v>
      </c>
      <c r="C67" s="8"/>
      <c r="D67" s="8"/>
      <c r="E67" s="8"/>
      <c r="F67" s="8"/>
      <c r="G67" s="8"/>
      <c r="H67" s="8"/>
      <c r="I67" s="8"/>
      <c r="J67" s="8"/>
      <c r="K67" s="8"/>
      <c r="L67" s="8"/>
    </row>
    <row r="68" spans="1:12" x14ac:dyDescent="0.15">
      <c r="A68" s="10" t="s">
        <v>49</v>
      </c>
      <c r="B68" s="8"/>
      <c r="C68" s="8"/>
      <c r="D68" s="8"/>
      <c r="E68" s="8"/>
      <c r="F68" s="8"/>
      <c r="G68" s="8"/>
      <c r="H68" s="8"/>
      <c r="I68" s="8"/>
      <c r="J68" s="8"/>
      <c r="K68" s="8"/>
      <c r="L68" s="8"/>
    </row>
    <row r="69" spans="1:12" x14ac:dyDescent="0.15">
      <c r="A69" s="10"/>
      <c r="C69" s="8"/>
      <c r="D69" s="8"/>
      <c r="E69" s="8"/>
      <c r="F69" s="8"/>
      <c r="G69" s="8"/>
      <c r="H69" s="8"/>
      <c r="I69" s="8"/>
      <c r="J69" s="8"/>
      <c r="K69" s="8"/>
      <c r="L69" s="8"/>
    </row>
    <row r="70" spans="1:12" x14ac:dyDescent="0.15">
      <c r="A70" s="10" t="s">
        <v>50</v>
      </c>
      <c r="B70" s="8"/>
      <c r="C70" s="8"/>
      <c r="D70" s="8"/>
      <c r="E70" s="8"/>
      <c r="F70" s="8"/>
      <c r="G70" s="8"/>
      <c r="H70" s="8"/>
      <c r="I70" s="8"/>
      <c r="J70" s="8"/>
      <c r="K70" s="8"/>
      <c r="L70" s="8"/>
    </row>
    <row r="71" spans="1:12" x14ac:dyDescent="0.15">
      <c r="A71" s="13" t="s">
        <v>51</v>
      </c>
      <c r="B71" s="8"/>
      <c r="C71" s="8"/>
      <c r="D71" s="8"/>
      <c r="E71" s="8"/>
      <c r="F71" s="8"/>
      <c r="G71" s="8"/>
      <c r="H71" s="8"/>
      <c r="I71" s="8"/>
      <c r="J71" s="8"/>
      <c r="K71" s="8"/>
      <c r="L71" s="8"/>
    </row>
    <row r="72" spans="1:12" ht="13" x14ac:dyDescent="0.15">
      <c r="A72" s="10" t="s">
        <v>923</v>
      </c>
      <c r="B72" s="14"/>
      <c r="C72" s="8"/>
      <c r="D72" s="8"/>
      <c r="E72" s="8"/>
      <c r="F72" s="8"/>
      <c r="G72" s="8"/>
      <c r="H72" s="8"/>
      <c r="I72" s="8"/>
      <c r="J72" s="8"/>
      <c r="K72" s="8"/>
      <c r="L72" s="8"/>
    </row>
    <row r="73" spans="1:12" ht="13" x14ac:dyDescent="0.15">
      <c r="A73" s="10" t="s">
        <v>52</v>
      </c>
      <c r="B73" s="14"/>
      <c r="C73" s="8"/>
      <c r="D73" s="8"/>
      <c r="E73" s="8"/>
      <c r="F73" s="8"/>
      <c r="G73" s="8"/>
      <c r="H73" s="8"/>
      <c r="I73" s="8"/>
      <c r="J73" s="8"/>
      <c r="K73" s="8"/>
      <c r="L73" s="8"/>
    </row>
    <row r="74" spans="1:12" x14ac:dyDescent="0.15">
      <c r="A74" s="10" t="s">
        <v>53</v>
      </c>
      <c r="E74" s="8"/>
      <c r="F74" s="8"/>
      <c r="G74" s="8"/>
      <c r="H74" s="8"/>
      <c r="I74" s="8"/>
      <c r="J74" s="8"/>
      <c r="K74" s="8"/>
      <c r="L74" s="8"/>
    </row>
    <row r="75" spans="1:12" x14ac:dyDescent="0.15">
      <c r="A75" s="10" t="s">
        <v>54</v>
      </c>
      <c r="E75" s="8"/>
      <c r="F75" s="8"/>
      <c r="G75" s="8"/>
      <c r="H75" s="8"/>
      <c r="I75" s="8"/>
      <c r="J75" s="8"/>
      <c r="K75" s="8"/>
      <c r="L75" s="8"/>
    </row>
    <row r="76" spans="1:12" x14ac:dyDescent="0.15">
      <c r="A76" s="10" t="s">
        <v>55</v>
      </c>
      <c r="E76" s="8"/>
      <c r="F76" s="8"/>
      <c r="G76" s="8"/>
      <c r="H76" s="8"/>
      <c r="I76" s="8"/>
      <c r="J76" s="8"/>
      <c r="K76" s="8"/>
      <c r="L76" s="8"/>
    </row>
    <row r="77" spans="1:12" x14ac:dyDescent="0.15">
      <c r="A77" s="10" t="s">
        <v>56</v>
      </c>
      <c r="E77" s="8"/>
      <c r="F77" s="8"/>
      <c r="G77" s="8"/>
      <c r="H77" s="8"/>
      <c r="I77" s="8"/>
      <c r="J77" s="8"/>
      <c r="K77" s="8"/>
      <c r="L77" s="8"/>
    </row>
    <row r="78" spans="1:12" x14ac:dyDescent="0.15">
      <c r="A78" s="10" t="s">
        <v>57</v>
      </c>
      <c r="E78" s="8"/>
      <c r="F78" s="8"/>
      <c r="G78" s="8"/>
      <c r="H78" s="8"/>
      <c r="I78" s="8"/>
      <c r="J78" s="8"/>
      <c r="K78" s="8"/>
      <c r="L78" s="8"/>
    </row>
    <row r="79" spans="1:12" x14ac:dyDescent="0.15">
      <c r="A79" s="10" t="s">
        <v>58</v>
      </c>
      <c r="E79" s="8"/>
      <c r="F79" s="8"/>
      <c r="G79" s="8"/>
      <c r="H79" s="8"/>
      <c r="I79" s="8"/>
      <c r="J79" s="8"/>
      <c r="K79" s="8"/>
      <c r="L79" s="8"/>
    </row>
    <row r="80" spans="1:12" x14ac:dyDescent="0.15">
      <c r="A80" s="10" t="s">
        <v>59</v>
      </c>
      <c r="E80" s="8"/>
      <c r="F80" s="8"/>
      <c r="G80" s="8"/>
      <c r="H80" s="8"/>
      <c r="I80" s="8"/>
      <c r="J80" s="8"/>
      <c r="K80" s="8"/>
      <c r="L80" s="8"/>
    </row>
    <row r="81" spans="1:12" x14ac:dyDescent="0.15">
      <c r="A81" s="10" t="s">
        <v>60</v>
      </c>
      <c r="E81" s="8"/>
      <c r="F81" s="8"/>
      <c r="G81" s="8"/>
      <c r="H81" s="8"/>
      <c r="I81" s="8"/>
      <c r="J81" s="8"/>
      <c r="K81" s="8"/>
      <c r="L81" s="8"/>
    </row>
    <row r="82" spans="1:12" x14ac:dyDescent="0.15">
      <c r="A82" s="10" t="s">
        <v>61</v>
      </c>
      <c r="E82" s="8"/>
      <c r="F82" s="8"/>
      <c r="G82" s="8"/>
      <c r="H82" s="8"/>
      <c r="I82" s="8"/>
      <c r="J82" s="8"/>
      <c r="K82" s="8"/>
      <c r="L82" s="8"/>
    </row>
    <row r="83" spans="1:12" x14ac:dyDescent="0.15">
      <c r="A83" s="10" t="s">
        <v>62</v>
      </c>
      <c r="C83" s="123"/>
      <c r="E83" s="8"/>
      <c r="F83" s="8"/>
      <c r="G83" s="8"/>
      <c r="H83" s="8"/>
      <c r="I83" s="8"/>
      <c r="J83" s="8"/>
      <c r="K83" s="8"/>
      <c r="L83" s="8"/>
    </row>
    <row r="84" spans="1:12" ht="13" x14ac:dyDescent="0.15">
      <c r="A84" s="9"/>
      <c r="C84" s="123"/>
      <c r="E84" s="8"/>
      <c r="F84" s="8"/>
      <c r="G84" s="8"/>
      <c r="H84" s="8"/>
      <c r="I84" s="8"/>
      <c r="J84" s="8"/>
      <c r="K84" s="8"/>
      <c r="L84" s="8"/>
    </row>
    <row r="85" spans="1:12" x14ac:dyDescent="0.15">
      <c r="A85" s="10" t="s">
        <v>63</v>
      </c>
      <c r="E85" s="8"/>
      <c r="F85" s="8"/>
      <c r="G85" s="8"/>
      <c r="H85" s="8"/>
      <c r="I85" s="8"/>
      <c r="J85" s="8"/>
      <c r="K85" s="8"/>
      <c r="L85" s="8"/>
    </row>
    <row r="86" spans="1:12" x14ac:dyDescent="0.15">
      <c r="A86" s="10" t="s">
        <v>971</v>
      </c>
      <c r="E86" s="8"/>
      <c r="F86" s="8"/>
      <c r="G86" s="8"/>
      <c r="H86" s="8"/>
      <c r="I86" s="8"/>
      <c r="J86" s="8"/>
      <c r="K86" s="8"/>
      <c r="L86" s="8"/>
    </row>
    <row r="87" spans="1:12" x14ac:dyDescent="0.15">
      <c r="A87" s="10" t="s">
        <v>64</v>
      </c>
      <c r="E87" s="8"/>
      <c r="F87" s="8"/>
      <c r="G87" s="8"/>
      <c r="H87" s="8"/>
      <c r="I87" s="8"/>
      <c r="J87" s="8"/>
      <c r="K87" s="8"/>
      <c r="L87" s="8"/>
    </row>
    <row r="88" spans="1:12" x14ac:dyDescent="0.15">
      <c r="A88" s="10" t="s">
        <v>65</v>
      </c>
      <c r="E88" s="8"/>
      <c r="F88" s="8"/>
      <c r="G88" s="8"/>
      <c r="H88" s="8"/>
      <c r="I88" s="8"/>
      <c r="J88" s="8"/>
      <c r="K88" s="8"/>
      <c r="L88" s="8"/>
    </row>
    <row r="89" spans="1:12" x14ac:dyDescent="0.15">
      <c r="A89" s="10" t="s">
        <v>66</v>
      </c>
      <c r="E89" s="8"/>
      <c r="F89" s="8"/>
      <c r="G89" s="8"/>
      <c r="H89" s="8"/>
      <c r="I89" s="8"/>
      <c r="J89" s="8"/>
      <c r="K89" s="8"/>
      <c r="L89" s="8"/>
    </row>
    <row r="90" spans="1:12" x14ac:dyDescent="0.15">
      <c r="A90" s="10" t="s">
        <v>67</v>
      </c>
      <c r="B90" s="8"/>
      <c r="C90" s="8"/>
      <c r="D90" s="8"/>
      <c r="E90" s="8"/>
      <c r="F90" s="8"/>
      <c r="G90" s="8"/>
      <c r="H90" s="8"/>
      <c r="I90" s="8"/>
      <c r="J90" s="8"/>
      <c r="K90" s="8"/>
      <c r="L90" s="8"/>
    </row>
    <row r="91" spans="1:12" x14ac:dyDescent="0.15">
      <c r="A91" s="10"/>
      <c r="B91" s="2"/>
      <c r="C91" s="2"/>
      <c r="D91" s="2"/>
      <c r="E91" s="2"/>
      <c r="F91" s="2"/>
      <c r="G91" s="2"/>
      <c r="H91" s="2"/>
      <c r="I91" s="2"/>
      <c r="J91" s="2"/>
      <c r="K91" s="2"/>
    </row>
    <row r="92" spans="1:12" x14ac:dyDescent="0.15">
      <c r="A92" s="10" t="s">
        <v>68</v>
      </c>
      <c r="B92" s="8"/>
      <c r="C92" s="8"/>
      <c r="D92" s="8"/>
      <c r="E92" s="8"/>
      <c r="F92" s="8"/>
      <c r="G92" s="8"/>
      <c r="H92" s="8"/>
      <c r="I92" s="8"/>
      <c r="J92" s="8"/>
      <c r="K92" s="8"/>
      <c r="L92" s="8"/>
    </row>
    <row r="93" spans="1:12" x14ac:dyDescent="0.15">
      <c r="A93" s="10" t="s">
        <v>69</v>
      </c>
      <c r="B93" s="8"/>
      <c r="C93" s="8"/>
      <c r="D93" s="8"/>
      <c r="E93" s="8"/>
      <c r="F93" s="8"/>
      <c r="G93" s="8"/>
      <c r="H93" s="8"/>
      <c r="I93" s="8"/>
      <c r="J93" s="8"/>
      <c r="K93" s="8"/>
      <c r="L93" s="8"/>
    </row>
    <row r="94" spans="1:12" x14ac:dyDescent="0.15">
      <c r="A94" s="10" t="s">
        <v>70</v>
      </c>
      <c r="B94" s="8"/>
      <c r="C94" s="8"/>
      <c r="D94" s="8"/>
      <c r="E94" s="8"/>
      <c r="F94" s="8"/>
      <c r="G94" s="8"/>
      <c r="H94" s="8"/>
      <c r="I94" s="8"/>
      <c r="J94" s="8"/>
      <c r="K94" s="8"/>
      <c r="L94" s="8"/>
    </row>
    <row r="95" spans="1:12" x14ac:dyDescent="0.15">
      <c r="A95" s="10" t="s">
        <v>71</v>
      </c>
      <c r="B95" s="8"/>
      <c r="C95" s="8"/>
      <c r="D95" s="8"/>
      <c r="E95" s="8"/>
      <c r="F95" s="8"/>
      <c r="G95" s="8"/>
      <c r="H95" s="8"/>
      <c r="I95" s="8"/>
      <c r="J95" s="8"/>
      <c r="K95" s="8"/>
      <c r="L95" s="8"/>
    </row>
    <row r="96" spans="1:12" x14ac:dyDescent="0.15">
      <c r="A96" s="10" t="s">
        <v>72</v>
      </c>
      <c r="B96" s="8"/>
      <c r="C96" s="8"/>
      <c r="D96" s="8"/>
      <c r="E96" s="8"/>
      <c r="F96" s="8"/>
      <c r="G96" s="8"/>
      <c r="H96" s="8"/>
      <c r="I96" s="8"/>
      <c r="J96" s="8"/>
      <c r="K96" s="8"/>
      <c r="L96" s="8"/>
    </row>
    <row r="97" spans="1:12" x14ac:dyDescent="0.15">
      <c r="A97" s="15"/>
      <c r="B97" s="8"/>
      <c r="C97" s="8"/>
      <c r="D97" s="8"/>
      <c r="E97" s="8"/>
      <c r="F97" s="8"/>
      <c r="G97" s="8"/>
      <c r="H97" s="8"/>
      <c r="I97" s="8"/>
      <c r="J97" s="8"/>
      <c r="K97" s="8"/>
      <c r="L97" s="8"/>
    </row>
    <row r="98" spans="1:12" x14ac:dyDescent="0.15">
      <c r="A98" s="10" t="s">
        <v>73</v>
      </c>
      <c r="B98" s="2"/>
      <c r="C98" s="2"/>
      <c r="D98" s="2"/>
      <c r="E98" s="2"/>
      <c r="F98" s="2"/>
      <c r="G98" s="2"/>
      <c r="H98" s="2"/>
      <c r="I98" s="2"/>
      <c r="J98" s="2"/>
      <c r="K98" s="2"/>
    </row>
    <row r="99" spans="1:12" x14ac:dyDescent="0.15">
      <c r="A99" s="10" t="s">
        <v>74</v>
      </c>
      <c r="F99" s="2"/>
      <c r="G99" s="2"/>
      <c r="H99" s="2"/>
      <c r="I99" s="2"/>
      <c r="J99" s="2"/>
      <c r="K99" s="2"/>
    </row>
    <row r="100" spans="1:12" x14ac:dyDescent="0.15">
      <c r="A100" s="10" t="s">
        <v>75</v>
      </c>
    </row>
    <row r="101" spans="1:12" x14ac:dyDescent="0.15">
      <c r="A101" s="10"/>
    </row>
    <row r="102" spans="1:12" x14ac:dyDescent="0.15">
      <c r="A102" s="10" t="s">
        <v>76</v>
      </c>
    </row>
    <row r="103" spans="1:12" x14ac:dyDescent="0.15">
      <c r="A103" s="10"/>
    </row>
    <row r="104" spans="1:12" x14ac:dyDescent="0.15">
      <c r="A104" s="10" t="s">
        <v>77</v>
      </c>
    </row>
    <row r="105" spans="1:12" x14ac:dyDescent="0.15">
      <c r="A105" s="10"/>
    </row>
    <row r="106" spans="1:12" x14ac:dyDescent="0.15">
      <c r="A106" s="10" t="s">
        <v>78</v>
      </c>
    </row>
    <row r="107" spans="1:12" x14ac:dyDescent="0.15">
      <c r="A107" s="16"/>
    </row>
  </sheetData>
  <hyperlinks>
    <hyperlink ref="A8" r:id="rId1" xr:uid="{B242BC07-C992-4BBB-A2B6-FF16CD626D21}"/>
    <hyperlink ref="A21" location="'Oil - Proved reserves'!A1" display="Oil: Proved reserves" xr:uid="{6550ED14-7E01-40D6-95AA-472C90ED9F55}"/>
    <hyperlink ref="A22" location="'Oil - proved reserves history'!A1" display="Oil: Proved reserves - barrels (from 1980)" xr:uid="{9F20FFD4-0EFE-48D0-BD69-4796E03633A8}"/>
    <hyperlink ref="A23" location="'Oil Production - Barrels'!A1" display="Oil: Production – Barrels (from 1965)" xr:uid="{5FB5D459-44AC-4FB9-9B95-FE09EFFFACA7}"/>
    <hyperlink ref="A24" location="'Oil Production - Tonnes'!A1" display="Oil: Production – Tonnes (from 1965)" xr:uid="{B183A141-A79A-41FE-A3A9-B402D885DA97}"/>
    <hyperlink ref="A28" location="'Oil Consumption - Barrels'!A1" display="Oil: Consumption - Barrels (from 1965)" xr:uid="{6D6BF5CC-FFE0-47A8-8806-2191C9B3F20E}"/>
    <hyperlink ref="A30" location="'Oil Consumption - EJ'!A1" display="Oil: Consumption - Exajoules (from 1965)" xr:uid="{FF4A225F-5DCD-4581-9EE8-D043B2349AD9}"/>
    <hyperlink ref="A31" location="'Oil - Regional consumption '!A1" display="Oil: Regional consumption – by product group (from 1965)" xr:uid="{589530CA-2528-48FA-B63D-3B2A9B50828D}"/>
    <hyperlink ref="A32" location="'Oil - Spot crude prices'!A1" display="Oil: Spot crude prices " xr:uid="{9E110969-7998-4283-AB95-DDF5F359DD7F}"/>
    <hyperlink ref="A33" location="'Oil - crude prices since 1861'!A1" display="Oil: Crude prices since 1861" xr:uid="{4A3297AA-2CD8-4DCD-9332-DFEC57541BD8}"/>
    <hyperlink ref="A35" location="'Oil - Refining capacity'!A1" display="Oil: Refining capacity (from 1965)" xr:uid="{F594783A-7FC4-496E-A20B-F370F8657A91}"/>
    <hyperlink ref="A34" location="'Oil - Refinery throughput'!A1" display="Oil: Refinery throughput (from 1980)" xr:uid="{7087AECC-FFC2-4955-B975-0207AFDB8423}"/>
    <hyperlink ref="A37" location="'Oil - Trade movements'!A1" display="Oil: Trade movements (from 1980)" xr:uid="{4F835E72-E37A-4955-A65A-8970D10A837E}"/>
    <hyperlink ref="A38" location="'Oil - Inter-area movements '!A1" display="Oil: Inter-area movements " xr:uid="{440DE724-863B-4E18-8F32-2CAE7CCA0705}"/>
    <hyperlink ref="A41" location="'Gas - Proved reserves'!A1" display="Gas: Proved reserves" xr:uid="{71106459-9339-48C6-9C8C-9E3787E61F94}"/>
    <hyperlink ref="A43" location="'Gas Production - Bcm'!A1" display="Gas: Production – Bcm (from 1970)" xr:uid="{BD27A92B-D54F-4A86-BDD5-2841BF281DF9}"/>
    <hyperlink ref="A44" location="'Gas Production - Bcf'!A1" display="Gas: Production – Bcf (from 1970)" xr:uid="{CE43E18D-E0AE-4B08-8039-3D6E59C69D2E}"/>
    <hyperlink ref="A45" location="'Gas Production - EJ'!A1" display="Gas: Production - Exajoules (from 1970)" xr:uid="{18BF1D44-A2D8-49FC-B2FC-7CACA3E98DD8}"/>
    <hyperlink ref="A46" location="'Gas Consumption - Bcm'!A1" display="Gas: Consumption – Bcm (from 1965)" xr:uid="{1DF610AC-AD97-420B-9620-5E9F057FDC77}"/>
    <hyperlink ref="A47" location="'Gas Consumption - Bcf'!A1" display="Gas: Consumption – Bcf (from 1965)" xr:uid="{4090AAAA-D4FB-43CE-8F65-DB8447D61AAD}"/>
    <hyperlink ref="A48" location="'Gas Consumption - EJ'!A1" display="Gas: Consumption - Exajoules (from 1965)" xr:uid="{8C6F9733-A0C3-4662-A320-E0B176096EB9}"/>
    <hyperlink ref="A56" location="'Coal - Reserves'!A1" display="Coal: Reserves" xr:uid="{5123B9AB-59DA-4A77-AB23-2954A8BF1730}"/>
    <hyperlink ref="A57" location="'Coal Production - tonnes'!A1" display="Coal: Production - Tonnes (from 1981)" xr:uid="{75A8CE7F-189D-4514-9AFD-16FBE660A56C}"/>
    <hyperlink ref="A58" location="'Coal Production - EJ'!A1" display="Coal: Production - Exajoules (from 1981)" xr:uid="{345F4D4B-7985-4A74-A8BE-DD4B44250FB8}"/>
    <hyperlink ref="A59" location="'Coal Consumption - EJ'!A1" display="Coal: Consumption - Exajoules (from 1965)" xr:uid="{B3CE3714-4DF0-4E6B-A082-B5B6AE1D9EE3}"/>
    <hyperlink ref="A60" location="'Coal - Prices'!A1" display="Coal: Prices" xr:uid="{A12BAA46-74AB-4E86-8AA1-8F60A5B2F996}"/>
    <hyperlink ref="A64" location="'Nuclear Generation - TWh'!A1" display="Nuclear Energy - Generation - TWh (from 1965)" xr:uid="{B6D9BFE8-E4DA-4ED0-BB89-4B1BFCA51FBC}"/>
    <hyperlink ref="A67" location="'Hydro Generation - TWh'!A1" display="Hydroelectricity - Generation - TWh (from 1965)" xr:uid="{CB7125D5-A8EF-41C5-8E4A-538260D6DD0C}"/>
    <hyperlink ref="A68" location="'Hydro Consumption - EJ'!A1" display="Hydroelectricity - Consumption - Exajoules (from 1965)" xr:uid="{4986C5F6-15EE-4E13-93A3-4BAE12C5E337}"/>
    <hyperlink ref="A85" location="'Electricity Generation '!A1" display="Electricity Generation - TWh (from 1985)" xr:uid="{13427B07-893E-4E90-9350-73018DF46E58}"/>
    <hyperlink ref="A102" location="'Approximate conversion factors'!A1" display="Approximate conversion factors" xr:uid="{A13AC5B1-B8E7-4BC5-8FCC-F83658F7F8A5}"/>
    <hyperlink ref="A36" location="'Oil - Regional refining margins'!A1" display="Oil: Regional refining margins (from 1992)" xr:uid="{5AC13481-9C5A-4DA2-8A44-44DADD883F65}"/>
    <hyperlink ref="A104" location="Definitions!A1" display="Definitions" xr:uid="{B8845B7C-B794-43A9-968D-2D098954CA8D}"/>
    <hyperlink ref="A65" location="'Nuclear Consumption - EJ'!A1" display="Nuclear Energy - Consumption - Exajoules (from 1965)" xr:uid="{0B2C9CAE-2DAA-41B7-B265-092C8C44676B}"/>
    <hyperlink ref="A54" location="'Gas - Trade movts - pipeline'!A1" display="Gas: Trade movements pipeline" xr:uid="{A992EC5F-792D-43F2-ACE6-131E77C4898D}"/>
    <hyperlink ref="A39" location="'Oil - Trade 2019 - 2020'!A1" display="Oil: Trade 2019 - 2020" xr:uid="{8EEA2D17-6ECB-4481-A798-5767A9E28525}"/>
    <hyperlink ref="A42" location="'Gas - Proved reserves history '!A1" display="Gas: Proved reserves - bcm (from 1980)" xr:uid="{03DE3235-0A14-475A-A1DB-8950A1FE0A70}"/>
    <hyperlink ref="A16" location="'Carbon Dioxide Emissions'!A1" display="Carbon Dioxide Emissions (from 1965)" xr:uid="{9F2B7CE7-7AB4-402D-A573-EEF114F56ED1}"/>
    <hyperlink ref="A81" location="'Biofuels Production - PJ'!A1" display="Renewables - Biofuels production - Petajoules (from 1990)" xr:uid="{D7E58CA2-529F-4FBF-A465-247AEB2D3FDA}"/>
    <hyperlink ref="A98" location="'Geothermal capacity'!A1" display="Renewable Energy - Geothermal (Installed capacity)" xr:uid="{CF6C0FD6-BF2E-4D8C-B9C9-DECE296041BD}"/>
    <hyperlink ref="A100" location="'Wind capacity'!A1" display="Renewable Energy - Wind  (Installed capacity)" xr:uid="{63624CC8-02A3-4E0F-8240-A099E19DCFDF}"/>
    <hyperlink ref="A99" location="'Solar capacity'!A1" display="Renewable Energy - Solar (Installed capacity)" xr:uid="{96D66B64-B7F4-4FA5-893A-967D7CE03131}"/>
    <hyperlink ref="A80" location="'Biofuels Production - Kboed'!A1" display="Renewables - Biofuels production - Kboe/d (from 1990)" xr:uid="{BAB634EC-873C-4078-9B7F-8AA0846F37E0}"/>
    <hyperlink ref="A78" location="'Geo Biomass Other - TWh'!A1" display="Renewables - Geothermal, Biomass and Other generation - TWh  (from 1965)" xr:uid="{2181CA99-DE23-4D8A-8278-B9A9C1DB5769}"/>
    <hyperlink ref="A76" location="'Wind Generation - TWh'!A1" display="Renewables - Wind generation - TWh (from 1965)" xr:uid="{7D832D2F-54CA-4854-99DA-13473370C25D}"/>
    <hyperlink ref="A74" location="'Solar Generation - TWh'!A1" display="Renewables - Solar generation - TWh (from 1965)" xr:uid="{9554B1A6-321F-4033-B95E-D7AADD019D6E}"/>
    <hyperlink ref="A70" location="'Renewables Consumption - EJ'!A1" display="Renewables - Consumption - EJ (from 1965)" xr:uid="{D2949C2F-5603-4F3D-B811-54C6FA97D66E}"/>
    <hyperlink ref="A75" location="'Solar Consumption - EJ'!A1" display="Renewables - Solar consumption - Exajoules (from 1965)" xr:uid="{A42D59FE-7DC1-46F1-BF95-A6AAEA006CBC}"/>
    <hyperlink ref="A77" location="'Wind Consumption - EJ'!A1" display="Renewables - Wind consumption - Exajoules (from 1965)" xr:uid="{D71F1904-4B4C-4224-A7B3-61ABD30BB4A9}"/>
    <hyperlink ref="A79" location="'Geo Biomass Other - EJ'!A1" display="Renewables - Geothermal, Biomass and Other - Exajoules (from 1965)" xr:uid="{BF8B0C5B-5F53-4B1A-9454-45B82CAD37E8}"/>
    <hyperlink ref="A13" location="'Primary Energy - Cons by fuel'!A1" display="Primary Energy: Consumption by fuel type - Exajoules (2018-2019)" xr:uid="{31547A70-573C-4F85-8CF7-1A2A835163C3}"/>
    <hyperlink ref="A92" location="'Cobalt Production-Reserves'!A1" display="Key materials - Cobalt Production - Reserves (from 1995)" xr:uid="{66E855D8-4D40-4E30-BBA6-80F22FD821B2}"/>
    <hyperlink ref="A93" location="'Lithium Production-Reserves'!A1" display="Key materials - Lithium Production - Reserves (from 1995)" xr:uid="{6A8C8BE9-24B5-4857-A604-C1401087E6AA}"/>
    <hyperlink ref="A94" location="'Graphite Production-Reserves'!A1" display="Key materials - Graphite Production - Reserves (from 1995)" xr:uid="{FF551AB2-A68A-4A65-8163-FD71857FF1F4}"/>
    <hyperlink ref="A29" location="'Oil Consumption - Tonnes'!A1" display="Oil: Consumption - Tonnes (from 1965)" xr:uid="{1808BED5-B08A-46E5-907A-6186E1B39525}"/>
    <hyperlink ref="A95" location="'Rare Earth Production-Reserves'!A1" display="Key materials - Rare Earth Production - Reserves (from 1995)" xr:uid="{A14F514B-69D5-497D-B28D-4973BC1DC5F3}"/>
    <hyperlink ref="A96" location="'Cobalt and Lithium - Prices'!A1" display="Key materials - Cobalt and Lithium Prices" xr:uid="{D44F6275-7367-4BC1-B0E2-9F47C6B338E5}"/>
    <hyperlink ref="A86" location="'Elec Gen by fuel'!A1" display="Electricity generation by fuel - TWh (from 1985)" xr:uid="{A7FB208E-77D2-483D-9149-0FCBA9EB4A69}"/>
    <hyperlink ref="A87" location="'Elec Gen from Oil'!A1" display="Electricity generation from oil -TWh (from 1985)" xr:uid="{28061FC6-A504-4371-B4AA-A909ADA605D2}"/>
    <hyperlink ref="A88" location="'Elec Gen from Gas'!A1" display="Electricity generation from gas - TWh (from 1985)" xr:uid="{E260216B-F2EC-4A58-AC96-FB766A2E94FB}"/>
    <hyperlink ref="A89" location="'Elec Gen from coal'!A1" display="Electricity generation from coal - TWh (from 1985)" xr:uid="{C96BE633-0CC9-490F-8AAE-FA38C4F08633}"/>
    <hyperlink ref="A90" location="'Elec Gen from Other'!A1" display="Electricity generation from other - TWh (from 1985)" xr:uid="{363AEED9-A426-48CD-A32A-3024729FAD78}"/>
    <hyperlink ref="A49" location="'Gas - Prices '!A1" display="Gas: Prices " xr:uid="{D035A23F-90F9-41C8-B0DF-F903A93D451F}"/>
    <hyperlink ref="A61" location="'Coal - Trade movements'!A1" display="Coal: Trade movements" xr:uid="{A1CDDDF1-FD32-420E-B0B8-691DF0D610B1}"/>
    <hyperlink ref="A62" location="'Coal - Inter area movts'!A1" display="Coal: Inter-area movements" xr:uid="{DFFC5E96-F0B7-4108-89BA-F9F6E65ABAAF}"/>
    <hyperlink ref="A14" location="'Primary Energy - Cons capita'!A1" display="Primary Energy: Consumption per capita - Gigajoule per capita (from 1965)" xr:uid="{CD888A33-A86A-475C-89FC-5CB521293602}"/>
    <hyperlink ref="A25" location="'Oil Production - Crude Conds'!A1" display="Oil: Crude oil and condensate production - Barrels (from 2000)" xr:uid="{653F8504-3DD9-4DC9-8C6C-0E85148057CA}"/>
    <hyperlink ref="A26" location="'Oil Production - NGLs'!A1" display="Oil: Natural Gas Liquids production - Barrels (from 2000)" xr:uid="{AF26A5CF-3506-4C91-A775-7DAA4E5D15B2}"/>
    <hyperlink ref="A50" location="'Gas - Inter-regional trade'!A1" display="Gas: Inter-regional trade" xr:uid="{2B9E78A0-D2CA-41BF-BE9A-9C36B8318C0F}"/>
    <hyperlink ref="A51" location="'Gas - LNG imports'!A1" display="Gas: LNG imports" xr:uid="{01092085-AC1B-4EFC-B84E-8A3AF0BE41FD}"/>
    <hyperlink ref="A52" location="'Gas - LNG exports'!A1" display="Gas: LNG exports" xr:uid="{07C1B152-B0D1-4CDD-B938-3EF44160DFA8}"/>
    <hyperlink ref="A53" location="'Gas - Trade movts LNG'!A1" display="Gas: Trade movements LNG" xr:uid="{0275BD6B-5A37-4BB8-A92D-95C3956C157B}"/>
    <hyperlink ref="A73" location="'Renewables Generation by source'!A1" display="Renewables - Generation by source - TWh" xr:uid="{D6B52BB5-6D13-475C-8FD1-23E6430D9062}"/>
    <hyperlink ref="A27" location="'Total Liquids - Consumption'!A1" display="Oil: Total liquids consumption - Barrels (from 1965)" xr:uid="{1CEAC2D1-8961-4D9A-9483-F602750FA762}"/>
    <hyperlink ref="A82" location="'Biofuels Consumption - Kboed'!A1" display="Renewables - Biofuels consumption - Kboe/d (from 1990)" xr:uid="{5425D7C8-23D7-425F-A91A-4D187DCEFD0D}"/>
    <hyperlink ref="A83" location="'Biofuels Consumption - PJ'!A1" display="Renewables - Biofuels consumption - PJ (from 1990)" xr:uid="{AF4000D2-2566-48BE-8357-235079445019}"/>
    <hyperlink ref="A106" location="Methodology!A1" display="Methodology" xr:uid="{145086D8-2177-4F2C-B466-194EF6DA6F00}"/>
    <hyperlink ref="A71" location="'Renewables Power - EJ'!A1" display="Renewables - Renewable Power - EJ (from 1965)" xr:uid="{8DDFE866-3E06-4B59-9FF2-77B38E46AED9}"/>
    <hyperlink ref="A72" location="'Renewables power - TWh'!A1" display="Renewables - Renewable Power - TWh (from 1965)" xr:uid="{6925CFF4-0A02-4D74-806B-8390BD384914}"/>
    <hyperlink ref="A12" location="'Primary Energy Consumption'!A1" display="Primary Energy: Consumption - Exajoules (from 1965)" xr:uid="{B6FBBD87-2B0B-4FE5-A58C-45F992EE0D9A}"/>
    <hyperlink ref="A17" location="'Natural Gas Flaring'!A1" display="Natural gas flaring (from 1975)" xr:uid="{FE109CA4-AAA6-4EAE-AAAE-9682B4D1FEF5}"/>
    <hyperlink ref="A18" location="'CO2 From Flaring'!A1" display="Carbon Dioxide Emissions from flaring (from 1975)" xr:uid="{5517CF56-4691-4883-A334-E195A8606950}"/>
    <hyperlink ref="A19" location="'CO2 Excluding Flaring'!A1" display="Carbon Dioxide Emissions excluding flaring (from 1965)" xr:uid="{735967AC-F308-4997-8858-02E27160BEE2}"/>
  </hyperlinks>
  <pageMargins left="0.55118110236220474" right="0.43307086614173229" top="0.98425196850393704" bottom="0.98425196850393704" header="0.51181102362204722" footer="0.51181102362204722"/>
  <pageSetup paperSize="9" scale="63" orientation="portrait" r:id="rId2"/>
  <headerFooter alignWithMargins="0">
    <oddHeader>&amp;Cbp Statistical Review of World Energy 2020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4A4CD-58B6-4239-82A0-17AA75D90AA2}">
  <dimension ref="A1:AU102"/>
  <sheetViews>
    <sheetView showGridLines="0" workbookViewId="0">
      <pane xSplit="1" ySplit="3" topLeftCell="B82" activePane="bottomRight" state="frozen"/>
      <selection activeCell="AL81" sqref="AL81"/>
      <selection pane="topRight" activeCell="AL81" sqref="AL81"/>
      <selection pane="bottomLeft" activeCell="AL81" sqref="AL81"/>
      <selection pane="bottomRight" activeCell="A100" sqref="A100"/>
    </sheetView>
  </sheetViews>
  <sheetFormatPr baseColWidth="10" defaultColWidth="9" defaultRowHeight="11" x14ac:dyDescent="0.15"/>
  <cols>
    <col min="1" max="1" width="30.75" style="31" customWidth="1"/>
    <col min="2" max="41" width="8.5" style="31" customWidth="1"/>
    <col min="42" max="42" width="8.5" style="32" customWidth="1"/>
    <col min="43" max="44" width="12" style="31" customWidth="1"/>
    <col min="45" max="16384" width="9" style="31"/>
  </cols>
  <sheetData>
    <row r="1" spans="1:47" ht="13" x14ac:dyDescent="0.15">
      <c r="A1" s="73" t="s">
        <v>224</v>
      </c>
      <c r="L1" s="30" t="s">
        <v>199</v>
      </c>
      <c r="AS1" s="48"/>
      <c r="AU1" s="30" t="s">
        <v>199</v>
      </c>
    </row>
    <row r="2" spans="1:47" x14ac:dyDescent="0.15">
      <c r="AQ2" s="1230" t="s">
        <v>197</v>
      </c>
      <c r="AR2" s="1230"/>
      <c r="AS2" s="48" t="s">
        <v>196</v>
      </c>
    </row>
    <row r="3" spans="1:47" x14ac:dyDescent="0.15">
      <c r="A3" s="31" t="s">
        <v>225</v>
      </c>
      <c r="B3" s="31">
        <v>1980</v>
      </c>
      <c r="C3" s="31">
        <v>1981</v>
      </c>
      <c r="D3" s="31">
        <v>1982</v>
      </c>
      <c r="E3" s="31">
        <v>1983</v>
      </c>
      <c r="F3" s="31">
        <v>1984</v>
      </c>
      <c r="G3" s="31">
        <v>1985</v>
      </c>
      <c r="H3" s="31">
        <v>1986</v>
      </c>
      <c r="I3" s="31">
        <v>1987</v>
      </c>
      <c r="J3" s="31">
        <v>1988</v>
      </c>
      <c r="K3" s="31">
        <v>1989</v>
      </c>
      <c r="L3" s="31">
        <v>1990</v>
      </c>
      <c r="M3" s="31">
        <v>1991</v>
      </c>
      <c r="N3" s="31">
        <v>1992</v>
      </c>
      <c r="O3" s="31">
        <v>1993</v>
      </c>
      <c r="P3" s="31">
        <v>1994</v>
      </c>
      <c r="Q3" s="31">
        <v>1995</v>
      </c>
      <c r="R3" s="31">
        <v>1996</v>
      </c>
      <c r="S3" s="31">
        <v>1997</v>
      </c>
      <c r="T3" s="31">
        <v>1998</v>
      </c>
      <c r="U3" s="31">
        <v>1999</v>
      </c>
      <c r="V3" s="31">
        <v>2000</v>
      </c>
      <c r="W3" s="31">
        <v>2001</v>
      </c>
      <c r="X3" s="31">
        <v>2002</v>
      </c>
      <c r="Y3" s="31">
        <v>2003</v>
      </c>
      <c r="Z3" s="31">
        <v>2004</v>
      </c>
      <c r="AA3" s="31">
        <v>2005</v>
      </c>
      <c r="AB3" s="31">
        <v>2006</v>
      </c>
      <c r="AC3" s="31">
        <v>2007</v>
      </c>
      <c r="AD3" s="31">
        <v>2008</v>
      </c>
      <c r="AE3" s="31">
        <v>2009</v>
      </c>
      <c r="AF3" s="31">
        <v>2010</v>
      </c>
      <c r="AG3" s="31">
        <v>2011</v>
      </c>
      <c r="AH3" s="31">
        <v>2012</v>
      </c>
      <c r="AI3" s="31">
        <v>2013</v>
      </c>
      <c r="AJ3" s="31">
        <v>2014</v>
      </c>
      <c r="AK3" s="31">
        <v>2015</v>
      </c>
      <c r="AL3" s="31">
        <v>2016</v>
      </c>
      <c r="AM3" s="31">
        <v>2017</v>
      </c>
      <c r="AN3" s="31">
        <v>2018</v>
      </c>
      <c r="AO3" s="31">
        <v>2019</v>
      </c>
      <c r="AP3" s="32">
        <v>2020</v>
      </c>
      <c r="AQ3" s="48">
        <v>2020</v>
      </c>
      <c r="AR3" s="48" t="s">
        <v>194</v>
      </c>
      <c r="AS3" s="48">
        <v>2020</v>
      </c>
    </row>
    <row r="4" spans="1:47"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4"/>
      <c r="AQ4" s="53"/>
      <c r="AR4" s="53"/>
      <c r="AS4" s="33"/>
    </row>
    <row r="5" spans="1:47" x14ac:dyDescent="0.15">
      <c r="A5" s="31" t="s">
        <v>193</v>
      </c>
      <c r="B5" s="50">
        <v>39.527523103571596</v>
      </c>
      <c r="C5" s="50">
        <v>40.175335871323682</v>
      </c>
      <c r="D5" s="50">
        <v>40.31209522632723</v>
      </c>
      <c r="E5" s="50">
        <v>40.4912604853658</v>
      </c>
      <c r="F5" s="50">
        <v>40.531766866556175</v>
      </c>
      <c r="G5" s="50">
        <v>40.939038402031208</v>
      </c>
      <c r="H5" s="50">
        <v>41.102001108593626</v>
      </c>
      <c r="I5" s="50">
        <v>41.20126061194231</v>
      </c>
      <c r="J5" s="50">
        <v>41.467759893159247</v>
      </c>
      <c r="K5" s="50">
        <v>41.295702120261225</v>
      </c>
      <c r="L5" s="50">
        <v>40.293835905737822</v>
      </c>
      <c r="M5" s="50">
        <v>40.098361167440451</v>
      </c>
      <c r="N5" s="50">
        <v>39.633990730032743</v>
      </c>
      <c r="O5" s="50">
        <v>39.495721820450697</v>
      </c>
      <c r="P5" s="50">
        <v>48.149205702975074</v>
      </c>
      <c r="Q5" s="50">
        <v>48.366556403039553</v>
      </c>
      <c r="R5" s="50">
        <v>48.942627589447284</v>
      </c>
      <c r="S5" s="50">
        <v>48.803094427905705</v>
      </c>
      <c r="T5" s="50">
        <v>49.823087876992886</v>
      </c>
      <c r="U5" s="50">
        <v>181.56045041887904</v>
      </c>
      <c r="V5" s="50">
        <v>181.50369745653731</v>
      </c>
      <c r="W5" s="50">
        <v>180.94094808928506</v>
      </c>
      <c r="X5" s="50">
        <v>180.40000549588171</v>
      </c>
      <c r="Y5" s="50">
        <v>179.90294691203823</v>
      </c>
      <c r="Z5" s="50">
        <v>179.57604657824811</v>
      </c>
      <c r="AA5" s="50">
        <v>180.04410913456243</v>
      </c>
      <c r="AB5" s="50">
        <v>179.36196028995963</v>
      </c>
      <c r="AC5" s="50">
        <v>178.83402502517464</v>
      </c>
      <c r="AD5" s="50">
        <v>176.34992088018777</v>
      </c>
      <c r="AE5" s="50">
        <v>175.01521675053203</v>
      </c>
      <c r="AF5" s="50">
        <v>174.84802100133899</v>
      </c>
      <c r="AG5" s="50">
        <v>174.17687303572728</v>
      </c>
      <c r="AH5" s="50">
        <v>173.71610037006505</v>
      </c>
      <c r="AI5" s="50">
        <v>173.03753671758628</v>
      </c>
      <c r="AJ5" s="50">
        <v>172.15599458259271</v>
      </c>
      <c r="AK5" s="50">
        <v>171.51230793068865</v>
      </c>
      <c r="AL5" s="50">
        <v>170.52832364810996</v>
      </c>
      <c r="AM5" s="50">
        <v>171.79168245449819</v>
      </c>
      <c r="AN5" s="50">
        <v>170.73218899393962</v>
      </c>
      <c r="AO5" s="50">
        <v>169.12490962588842</v>
      </c>
      <c r="AP5" s="51">
        <v>168.08761081922776</v>
      </c>
      <c r="AQ5" s="53">
        <v>-6.1333295547959521E-3</v>
      </c>
      <c r="AR5" s="53">
        <v>-3.4176834663925959E-3</v>
      </c>
      <c r="AS5" s="53">
        <v>9.7027760764119411E-2</v>
      </c>
    </row>
    <row r="6" spans="1:47" x14ac:dyDescent="0.15">
      <c r="A6" s="31" t="s">
        <v>192</v>
      </c>
      <c r="B6" s="50">
        <v>47.224000000000004</v>
      </c>
      <c r="C6" s="50">
        <v>52.9</v>
      </c>
      <c r="D6" s="50">
        <v>54.999000000000002</v>
      </c>
      <c r="E6" s="50">
        <v>54.999000000000002</v>
      </c>
      <c r="F6" s="50">
        <v>29.773299999999999</v>
      </c>
      <c r="G6" s="50">
        <v>29.371100000000002</v>
      </c>
      <c r="H6" s="50">
        <v>29.0138</v>
      </c>
      <c r="I6" s="50">
        <v>28.488300000000002</v>
      </c>
      <c r="J6" s="50">
        <v>27.890599999999999</v>
      </c>
      <c r="K6" s="50">
        <v>27.316200000000002</v>
      </c>
      <c r="L6" s="50">
        <v>26.903999999999996</v>
      </c>
      <c r="M6" s="50">
        <v>26.7409</v>
      </c>
      <c r="N6" s="50">
        <v>26.852400000000003</v>
      </c>
      <c r="O6" s="50">
        <v>26.601099999999999</v>
      </c>
      <c r="P6" s="50">
        <v>26.035600000000002</v>
      </c>
      <c r="Q6" s="50">
        <v>25.434399999999997</v>
      </c>
      <c r="R6" s="50">
        <v>24.9483</v>
      </c>
      <c r="S6" s="50">
        <v>39.015999999999998</v>
      </c>
      <c r="T6" s="50">
        <v>41.064</v>
      </c>
      <c r="U6" s="50">
        <v>24.700130000000001</v>
      </c>
      <c r="V6" s="50">
        <v>24.63128</v>
      </c>
      <c r="W6" s="50">
        <v>23.66038</v>
      </c>
      <c r="X6" s="50">
        <v>22.419039999999999</v>
      </c>
      <c r="Y6" s="50">
        <v>15.123559999999999</v>
      </c>
      <c r="Z6" s="50">
        <v>14.119620000000001</v>
      </c>
      <c r="AA6" s="50">
        <v>12.88218</v>
      </c>
      <c r="AB6" s="50">
        <v>11.81385</v>
      </c>
      <c r="AC6" s="50">
        <v>11.04757</v>
      </c>
      <c r="AD6" s="50">
        <v>10.501240000000001</v>
      </c>
      <c r="AE6" s="50">
        <v>10.404200000000001</v>
      </c>
      <c r="AF6" s="50">
        <v>10.419600000000001</v>
      </c>
      <c r="AG6" s="50">
        <v>10.161</v>
      </c>
      <c r="AH6" s="50">
        <v>10.025</v>
      </c>
      <c r="AI6" s="50">
        <v>10.07319</v>
      </c>
      <c r="AJ6" s="50">
        <v>9.8120899999999978</v>
      </c>
      <c r="AK6" s="50">
        <v>9.7109700000000014</v>
      </c>
      <c r="AL6" s="50">
        <v>7.6407100000000012</v>
      </c>
      <c r="AM6" s="50">
        <v>7.0370100000000004</v>
      </c>
      <c r="AN6" s="50">
        <v>6.4641700000000002</v>
      </c>
      <c r="AO6" s="50">
        <v>6.0658799999999991</v>
      </c>
      <c r="AP6" s="51">
        <v>6.0658799999999991</v>
      </c>
      <c r="AQ6" s="53">
        <v>0</v>
      </c>
      <c r="AR6" s="53">
        <v>-5.2523357846367191E-2</v>
      </c>
      <c r="AS6" s="53">
        <v>3.5014999058843818E-3</v>
      </c>
    </row>
    <row r="7" spans="1:47" x14ac:dyDescent="0.15">
      <c r="A7" s="31" t="s">
        <v>191</v>
      </c>
      <c r="B7" s="50">
        <v>36.533000000000001</v>
      </c>
      <c r="C7" s="50">
        <v>36.494</v>
      </c>
      <c r="D7" s="50">
        <v>35.079000000000001</v>
      </c>
      <c r="E7" s="50">
        <v>35.635999999999996</v>
      </c>
      <c r="F7" s="50">
        <v>36.088999999999999</v>
      </c>
      <c r="G7" s="50">
        <v>36.360000000000007</v>
      </c>
      <c r="H7" s="50">
        <v>35.054000000000002</v>
      </c>
      <c r="I7" s="50">
        <v>35.403000000000006</v>
      </c>
      <c r="J7" s="50">
        <v>35.063000000000002</v>
      </c>
      <c r="K7" s="50">
        <v>34.270000000000003</v>
      </c>
      <c r="L7" s="50">
        <v>33.840000000000003</v>
      </c>
      <c r="M7" s="50">
        <v>32.146000000000001</v>
      </c>
      <c r="N7" s="50">
        <v>31.196000000000002</v>
      </c>
      <c r="O7" s="50">
        <v>30.179000000000002</v>
      </c>
      <c r="P7" s="50">
        <v>29.626999999999999</v>
      </c>
      <c r="Q7" s="50">
        <v>29.75</v>
      </c>
      <c r="R7" s="50">
        <v>29.84</v>
      </c>
      <c r="S7" s="50">
        <v>30.518999999999998</v>
      </c>
      <c r="T7" s="50">
        <v>28.558</v>
      </c>
      <c r="U7" s="50">
        <v>29.670999999999999</v>
      </c>
      <c r="V7" s="50">
        <v>30.39</v>
      </c>
      <c r="W7" s="50">
        <v>30.439</v>
      </c>
      <c r="X7" s="50">
        <v>30.671000000000003</v>
      </c>
      <c r="Y7" s="50">
        <v>29.349999999999998</v>
      </c>
      <c r="Z7" s="50">
        <v>29.298999999999992</v>
      </c>
      <c r="AA7" s="50">
        <v>29.922000000000004</v>
      </c>
      <c r="AB7" s="50">
        <v>29.443999999999996</v>
      </c>
      <c r="AC7" s="50">
        <v>30.46</v>
      </c>
      <c r="AD7" s="50">
        <v>28.396000000000001</v>
      </c>
      <c r="AE7" s="50">
        <v>30.871999999999993</v>
      </c>
      <c r="AF7" s="50">
        <v>34.99</v>
      </c>
      <c r="AG7" s="50">
        <v>39.774999999999999</v>
      </c>
      <c r="AH7" s="50">
        <v>44.18</v>
      </c>
      <c r="AI7" s="50">
        <v>48.463000000000001</v>
      </c>
      <c r="AJ7" s="50">
        <v>54.962000000000003</v>
      </c>
      <c r="AK7" s="50">
        <v>47.986999999999995</v>
      </c>
      <c r="AL7" s="50">
        <v>49.966000000000008</v>
      </c>
      <c r="AM7" s="50">
        <v>61.233000000000011</v>
      </c>
      <c r="AN7" s="50">
        <v>68.893999999999991</v>
      </c>
      <c r="AO7" s="50">
        <v>68.757000000000005</v>
      </c>
      <c r="AP7" s="51">
        <v>68.757000000000005</v>
      </c>
      <c r="AQ7" s="53">
        <v>0</v>
      </c>
      <c r="AR7" s="53">
        <v>8.3366034089123575E-2</v>
      </c>
      <c r="AS7" s="53">
        <v>3.9689645859939941E-2</v>
      </c>
    </row>
    <row r="8" spans="1:47" s="32" customFormat="1" x14ac:dyDescent="0.15">
      <c r="A8" s="37" t="s">
        <v>190</v>
      </c>
      <c r="B8" s="55">
        <v>123.2845231035716</v>
      </c>
      <c r="C8" s="55">
        <v>129.56933587132369</v>
      </c>
      <c r="D8" s="55">
        <v>130.39009522632722</v>
      </c>
      <c r="E8" s="55">
        <v>131.12626048536578</v>
      </c>
      <c r="F8" s="55">
        <v>106.39406686655619</v>
      </c>
      <c r="G8" s="55">
        <v>106.67013840203123</v>
      </c>
      <c r="H8" s="55">
        <v>105.16980110859363</v>
      </c>
      <c r="I8" s="55">
        <v>105.09256061194232</v>
      </c>
      <c r="J8" s="55">
        <v>104.42135989315925</v>
      </c>
      <c r="K8" s="55">
        <v>102.88190212026123</v>
      </c>
      <c r="L8" s="55">
        <v>101.03783590573782</v>
      </c>
      <c r="M8" s="55">
        <v>98.985261167440456</v>
      </c>
      <c r="N8" s="55">
        <v>97.682390730032751</v>
      </c>
      <c r="O8" s="55">
        <v>96.275821820450702</v>
      </c>
      <c r="P8" s="55">
        <v>103.81180570297508</v>
      </c>
      <c r="Q8" s="55">
        <v>103.55095640303955</v>
      </c>
      <c r="R8" s="55">
        <v>103.73092758944728</v>
      </c>
      <c r="S8" s="55">
        <v>118.3380944279057</v>
      </c>
      <c r="T8" s="55">
        <v>119.44508787699289</v>
      </c>
      <c r="U8" s="55">
        <v>235.93158041887904</v>
      </c>
      <c r="V8" s="55">
        <v>236.52497745653733</v>
      </c>
      <c r="W8" s="55">
        <v>235.04032808928505</v>
      </c>
      <c r="X8" s="55">
        <v>233.4900454958817</v>
      </c>
      <c r="Y8" s="55">
        <v>224.37650691203822</v>
      </c>
      <c r="Z8" s="55">
        <v>222.99466657824809</v>
      </c>
      <c r="AA8" s="55">
        <v>222.84828913456244</v>
      </c>
      <c r="AB8" s="55">
        <v>220.61981028995962</v>
      </c>
      <c r="AC8" s="55">
        <v>220.34159502517463</v>
      </c>
      <c r="AD8" s="55">
        <v>215.24716088018778</v>
      </c>
      <c r="AE8" s="55">
        <v>216.29141675053202</v>
      </c>
      <c r="AF8" s="55">
        <v>220.257621001339</v>
      </c>
      <c r="AG8" s="55">
        <v>224.11287303572729</v>
      </c>
      <c r="AH8" s="55">
        <v>227.92110037006506</v>
      </c>
      <c r="AI8" s="55">
        <v>231.57372671758628</v>
      </c>
      <c r="AJ8" s="55">
        <v>236.93008458259271</v>
      </c>
      <c r="AK8" s="55">
        <v>229.21027793068865</v>
      </c>
      <c r="AL8" s="55">
        <v>228.13503364810998</v>
      </c>
      <c r="AM8" s="55">
        <v>240.0616924544982</v>
      </c>
      <c r="AN8" s="55">
        <v>246.09035899393962</v>
      </c>
      <c r="AO8" s="55">
        <v>243.94778962588842</v>
      </c>
      <c r="AP8" s="55">
        <v>242.91049081922776</v>
      </c>
      <c r="AQ8" s="74">
        <v>-4.2521344761985436E-3</v>
      </c>
      <c r="AR8" s="74">
        <v>1.2105442411024736E-2</v>
      </c>
      <c r="AS8" s="74">
        <v>0.14021890652994373</v>
      </c>
    </row>
    <row r="9" spans="1:47"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1"/>
      <c r="AQ9" s="53"/>
      <c r="AR9" s="53"/>
      <c r="AS9" s="53"/>
    </row>
    <row r="10" spans="1:47" x14ac:dyDescent="0.15">
      <c r="A10" s="31" t="s">
        <v>189</v>
      </c>
      <c r="B10" s="50">
        <v>2.4569999999999999</v>
      </c>
      <c r="C10" s="50">
        <v>2.1716519999999995</v>
      </c>
      <c r="D10" s="50">
        <v>1.9496</v>
      </c>
      <c r="E10" s="50">
        <v>2.4497690000000003</v>
      </c>
      <c r="F10" s="50">
        <v>2.3490000000000002</v>
      </c>
      <c r="G10" s="50">
        <v>2.2400000000000002</v>
      </c>
      <c r="H10" s="50">
        <v>2.2330000000000001</v>
      </c>
      <c r="I10" s="50">
        <v>2.246</v>
      </c>
      <c r="J10" s="50">
        <v>2.2799</v>
      </c>
      <c r="K10" s="50">
        <v>2.1677</v>
      </c>
      <c r="L10" s="50">
        <v>1.569987080150911</v>
      </c>
      <c r="M10" s="50">
        <v>1.6832665716476494</v>
      </c>
      <c r="N10" s="50">
        <v>2.0174379266576556</v>
      </c>
      <c r="O10" s="50">
        <v>2.216787188373238</v>
      </c>
      <c r="P10" s="50">
        <v>2.2526328198024395</v>
      </c>
      <c r="Q10" s="50">
        <v>2.3863667758381775</v>
      </c>
      <c r="R10" s="50">
        <v>2.6004341946943685</v>
      </c>
      <c r="S10" s="50">
        <v>2.6211779905275852</v>
      </c>
      <c r="T10" s="50">
        <v>2.7534149716062881</v>
      </c>
      <c r="U10" s="50">
        <v>3.0711887900070778</v>
      </c>
      <c r="V10" s="50">
        <v>2.9737030132881475</v>
      </c>
      <c r="W10" s="50">
        <v>2.8786828423808051</v>
      </c>
      <c r="X10" s="50">
        <v>2.8205083828109365</v>
      </c>
      <c r="Y10" s="50">
        <v>2.6745092958246901</v>
      </c>
      <c r="Z10" s="50">
        <v>2.4780093183760723</v>
      </c>
      <c r="AA10" s="50">
        <v>2.1802628863647757</v>
      </c>
      <c r="AB10" s="50">
        <v>2.5867601461372391</v>
      </c>
      <c r="AC10" s="50">
        <v>2.616020345717629</v>
      </c>
      <c r="AD10" s="50">
        <v>2.5203082956284635</v>
      </c>
      <c r="AE10" s="50">
        <v>2.51149627077633</v>
      </c>
      <c r="AF10" s="50">
        <v>2.524151719649196</v>
      </c>
      <c r="AG10" s="50">
        <v>2.5249999999999999</v>
      </c>
      <c r="AH10" s="50">
        <v>2.3542094801262761</v>
      </c>
      <c r="AI10" s="50">
        <v>2.3295841414789447</v>
      </c>
      <c r="AJ10" s="50">
        <v>2.3797089482677052</v>
      </c>
      <c r="AK10" s="50">
        <v>2.3947239844754238</v>
      </c>
      <c r="AL10" s="50">
        <v>2.1622090538923802</v>
      </c>
      <c r="AM10" s="50">
        <v>2.0167650427042791</v>
      </c>
      <c r="AN10" s="50">
        <v>2.3868580729553797</v>
      </c>
      <c r="AO10" s="50">
        <v>2.4827074925111905</v>
      </c>
      <c r="AP10" s="51">
        <v>2.4827074925111905</v>
      </c>
      <c r="AQ10" s="53">
        <v>0</v>
      </c>
      <c r="AR10" s="53">
        <v>-1.1522360481135419E-3</v>
      </c>
      <c r="AS10" s="53">
        <v>1.4331308979680416E-3</v>
      </c>
    </row>
    <row r="11" spans="1:47" x14ac:dyDescent="0.15">
      <c r="A11" s="31" t="s">
        <v>188</v>
      </c>
      <c r="B11" s="50">
        <v>1.3179669432663292</v>
      </c>
      <c r="C11" s="50">
        <v>1.4758411929369644</v>
      </c>
      <c r="D11" s="50">
        <v>1.7184391933272585</v>
      </c>
      <c r="E11" s="50">
        <v>1.8498333397662849</v>
      </c>
      <c r="F11" s="50">
        <v>2.0160101396188024</v>
      </c>
      <c r="G11" s="50">
        <v>2.1680600245406318</v>
      </c>
      <c r="H11" s="50">
        <v>2.3584148568925083</v>
      </c>
      <c r="I11" s="50">
        <v>2.5507572694394414</v>
      </c>
      <c r="J11" s="50">
        <v>2.8161369643439613</v>
      </c>
      <c r="K11" s="50">
        <v>2.7598368683757588</v>
      </c>
      <c r="L11" s="50">
        <v>4.5130398456842764</v>
      </c>
      <c r="M11" s="50">
        <v>4.818340969380011</v>
      </c>
      <c r="N11" s="50">
        <v>4.9657426841621373</v>
      </c>
      <c r="O11" s="50">
        <v>4.9821590902035862</v>
      </c>
      <c r="P11" s="50">
        <v>5.3744420066760226</v>
      </c>
      <c r="Q11" s="50">
        <v>6.2230444028040317</v>
      </c>
      <c r="R11" s="50">
        <v>6.6806784529050711</v>
      </c>
      <c r="S11" s="50">
        <v>7.1059451369182574</v>
      </c>
      <c r="T11" s="50">
        <v>7.3572545251887842</v>
      </c>
      <c r="U11" s="50">
        <v>8.1533118423626707</v>
      </c>
      <c r="V11" s="50">
        <v>8.4644876492931616</v>
      </c>
      <c r="W11" s="50">
        <v>8.4851999960726623</v>
      </c>
      <c r="X11" s="50">
        <v>9.8042865256513956</v>
      </c>
      <c r="Y11" s="50">
        <v>10.601589225352566</v>
      </c>
      <c r="Z11" s="50">
        <v>11.243036704631876</v>
      </c>
      <c r="AA11" s="50">
        <v>11.772261380619415</v>
      </c>
      <c r="AB11" s="50">
        <v>12.182000000000002</v>
      </c>
      <c r="AC11" s="50">
        <v>12.62383</v>
      </c>
      <c r="AD11" s="50">
        <v>12.80142</v>
      </c>
      <c r="AE11" s="50">
        <v>12.87567</v>
      </c>
      <c r="AF11" s="50">
        <v>14.24633</v>
      </c>
      <c r="AG11" s="50">
        <v>15.04989</v>
      </c>
      <c r="AH11" s="50">
        <v>15.314221000000002</v>
      </c>
      <c r="AI11" s="50">
        <v>15.544435216999998</v>
      </c>
      <c r="AJ11" s="50">
        <v>16.184112294000002</v>
      </c>
      <c r="AK11" s="50">
        <v>12.9997812901084</v>
      </c>
      <c r="AL11" s="50">
        <v>12.633719559850002</v>
      </c>
      <c r="AM11" s="50">
        <v>12.793924804610002</v>
      </c>
      <c r="AN11" s="50">
        <v>13.435306572850001</v>
      </c>
      <c r="AO11" s="50">
        <v>12.714599999999999</v>
      </c>
      <c r="AP11" s="51">
        <v>11.925011329482262</v>
      </c>
      <c r="AQ11" s="53">
        <v>-6.2100944624112198E-2</v>
      </c>
      <c r="AR11" s="53">
        <v>-1.2580624309463939E-3</v>
      </c>
      <c r="AS11" s="53">
        <v>6.8836551411917699E-3</v>
      </c>
    </row>
    <row r="12" spans="1:47" x14ac:dyDescent="0.15">
      <c r="A12" s="31" t="s">
        <v>186</v>
      </c>
      <c r="B12" s="50">
        <v>0.55000000000000004</v>
      </c>
      <c r="C12" s="50">
        <v>0.53</v>
      </c>
      <c r="D12" s="50">
        <v>0.61</v>
      </c>
      <c r="E12" s="50">
        <v>0.64</v>
      </c>
      <c r="F12" s="50">
        <v>1.1000000000000001</v>
      </c>
      <c r="G12" s="50">
        <v>1.24</v>
      </c>
      <c r="H12" s="50">
        <v>1.7</v>
      </c>
      <c r="I12" s="50">
        <v>1.9100000000000001</v>
      </c>
      <c r="J12" s="50">
        <v>2.0499999999999998</v>
      </c>
      <c r="K12" s="50">
        <v>1.98</v>
      </c>
      <c r="L12" s="50">
        <v>1.99</v>
      </c>
      <c r="M12" s="50">
        <v>1.8846000000000001</v>
      </c>
      <c r="N12" s="50">
        <v>3.2319</v>
      </c>
      <c r="O12" s="50">
        <v>3.1564000000000001</v>
      </c>
      <c r="P12" s="50">
        <v>3.1389999999999998</v>
      </c>
      <c r="Q12" s="50">
        <v>2.9518999999999997</v>
      </c>
      <c r="R12" s="50">
        <v>2.798</v>
      </c>
      <c r="S12" s="50">
        <v>2.5772000000000004</v>
      </c>
      <c r="T12" s="50">
        <v>2.4777999999999998</v>
      </c>
      <c r="U12" s="50">
        <v>2.2891999999999997</v>
      </c>
      <c r="V12" s="50">
        <v>1.9719000000000002</v>
      </c>
      <c r="W12" s="50">
        <v>1.8422000000000001</v>
      </c>
      <c r="X12" s="50">
        <v>1.6317000000000002</v>
      </c>
      <c r="Y12" s="50">
        <v>1.5423999999999998</v>
      </c>
      <c r="Z12" s="50">
        <v>1.4775999999999998</v>
      </c>
      <c r="AA12" s="50">
        <v>1.4531999999999998</v>
      </c>
      <c r="AB12" s="50">
        <v>1.5093999999999999</v>
      </c>
      <c r="AC12" s="50">
        <v>1.51</v>
      </c>
      <c r="AD12" s="50">
        <v>1.3620000000000001</v>
      </c>
      <c r="AE12" s="50">
        <v>1.3600000000000003</v>
      </c>
      <c r="AF12" s="50">
        <v>1.9</v>
      </c>
      <c r="AG12" s="50">
        <v>1.9875999999999998</v>
      </c>
      <c r="AH12" s="50">
        <v>2.2000000000000002</v>
      </c>
      <c r="AI12" s="50">
        <v>2.3769999999999998</v>
      </c>
      <c r="AJ12" s="50">
        <v>2.4450000000000003</v>
      </c>
      <c r="AK12" s="50">
        <v>2.3079999999999998</v>
      </c>
      <c r="AL12" s="50">
        <v>2.0019999999999998</v>
      </c>
      <c r="AM12" s="50">
        <v>1.6654899999999999</v>
      </c>
      <c r="AN12" s="50">
        <v>1.782208</v>
      </c>
      <c r="AO12" s="50">
        <v>1.96</v>
      </c>
      <c r="AP12" s="51">
        <v>2.036</v>
      </c>
      <c r="AQ12" s="53">
        <v>3.8775510204081653E-2</v>
      </c>
      <c r="AR12" s="53">
        <v>3.7221991639429186E-2</v>
      </c>
      <c r="AS12" s="53">
        <v>1.1752711574216112E-3</v>
      </c>
    </row>
    <row r="13" spans="1:47" x14ac:dyDescent="0.15">
      <c r="A13" s="31" t="s">
        <v>185</v>
      </c>
      <c r="B13" s="50">
        <v>0.56910399458427674</v>
      </c>
      <c r="C13" s="50">
        <v>0.52831596827563898</v>
      </c>
      <c r="D13" s="50">
        <v>0.5341010894856032</v>
      </c>
      <c r="E13" s="50">
        <v>0.51522640109349715</v>
      </c>
      <c r="F13" s="50">
        <v>0.66447084119702349</v>
      </c>
      <c r="G13" s="50">
        <v>0.67084031808476219</v>
      </c>
      <c r="H13" s="50">
        <v>0.72173769761889339</v>
      </c>
      <c r="I13" s="50">
        <v>0.93163825707538017</v>
      </c>
      <c r="J13" s="50">
        <v>0.88524041626010985</v>
      </c>
      <c r="K13" s="50">
        <v>0.84240714507926218</v>
      </c>
      <c r="L13" s="50">
        <v>0.79191881451957291</v>
      </c>
      <c r="M13" s="50">
        <v>0.89079179519896468</v>
      </c>
      <c r="N13" s="50">
        <v>1.8933123959883531</v>
      </c>
      <c r="O13" s="50">
        <v>2.1386249095179553</v>
      </c>
      <c r="P13" s="50">
        <v>2.0401025422452279</v>
      </c>
      <c r="Q13" s="50">
        <v>1.9782192759689421</v>
      </c>
      <c r="R13" s="50">
        <v>2.0177801553542536</v>
      </c>
      <c r="S13" s="50">
        <v>2.1469227601423491</v>
      </c>
      <c r="T13" s="50">
        <v>2.3970269902296995</v>
      </c>
      <c r="U13" s="50">
        <v>2.5875269411840822</v>
      </c>
      <c r="V13" s="50">
        <v>2.6681680247169197</v>
      </c>
      <c r="W13" s="50">
        <v>3.4229218181300554</v>
      </c>
      <c r="X13" s="50">
        <v>3.7313389013024914</v>
      </c>
      <c r="Y13" s="50">
        <v>3.7259102370559689</v>
      </c>
      <c r="Z13" s="50">
        <v>3.6560855771187306</v>
      </c>
      <c r="AA13" s="50">
        <v>2.6395345965059853</v>
      </c>
      <c r="AB13" s="50">
        <v>2.4455285114849565</v>
      </c>
      <c r="AC13" s="50">
        <v>2.5103919917178898</v>
      </c>
      <c r="AD13" s="50">
        <v>2.4992892338401811</v>
      </c>
      <c r="AE13" s="50">
        <v>2.6629088236169518</v>
      </c>
      <c r="AF13" s="50">
        <v>2.0674503879650596</v>
      </c>
      <c r="AG13" s="50">
        <v>2.009014820187641</v>
      </c>
      <c r="AH13" s="50">
        <v>1.9423982729213847</v>
      </c>
      <c r="AI13" s="50">
        <v>2.0569319857651243</v>
      </c>
      <c r="AJ13" s="50">
        <v>1.7729351263668711</v>
      </c>
      <c r="AK13" s="50">
        <v>1.8062433999999998</v>
      </c>
      <c r="AL13" s="50">
        <v>1.7037502999999996</v>
      </c>
      <c r="AM13" s="50">
        <v>1.6323077000000001</v>
      </c>
      <c r="AN13" s="50">
        <v>1.3025471</v>
      </c>
      <c r="AO13" s="50">
        <v>1.3025471</v>
      </c>
      <c r="AP13" s="51">
        <v>1.3025471</v>
      </c>
      <c r="AQ13" s="53">
        <v>0</v>
      </c>
      <c r="AR13" s="53">
        <v>-6.9012791456800837E-2</v>
      </c>
      <c r="AS13" s="53">
        <v>7.5188901660764391E-4</v>
      </c>
    </row>
    <row r="14" spans="1:47" x14ac:dyDescent="0.15">
      <c r="A14" s="31" t="s">
        <v>184</v>
      </c>
      <c r="B14" s="50">
        <v>0.62844500000000003</v>
      </c>
      <c r="C14" s="50">
        <v>0.88203700000000018</v>
      </c>
      <c r="D14" s="50">
        <v>0.77514499999999997</v>
      </c>
      <c r="E14" s="50">
        <v>0.69632400000000005</v>
      </c>
      <c r="F14" s="50">
        <v>0.67044599999999999</v>
      </c>
      <c r="G14" s="50">
        <v>0.58899999999999986</v>
      </c>
      <c r="H14" s="50">
        <v>0.53580000000000005</v>
      </c>
      <c r="I14" s="50">
        <v>0.48040000000000005</v>
      </c>
      <c r="J14" s="50">
        <v>0.85299999999999998</v>
      </c>
      <c r="K14" s="50">
        <v>0.84699999999999998</v>
      </c>
      <c r="L14" s="50">
        <v>0.82320000000000004</v>
      </c>
      <c r="M14" s="50">
        <v>0.82179999999999997</v>
      </c>
      <c r="N14" s="50">
        <v>0.80259999999999998</v>
      </c>
      <c r="O14" s="50">
        <v>0.79946700000000004</v>
      </c>
      <c r="P14" s="50">
        <v>0.83089199999999996</v>
      </c>
      <c r="Q14" s="50">
        <v>0.80810999999999999</v>
      </c>
      <c r="R14" s="50">
        <v>0.77352100000000013</v>
      </c>
      <c r="S14" s="50">
        <v>0.75840999999999992</v>
      </c>
      <c r="T14" s="50">
        <v>0.93738300000000008</v>
      </c>
      <c r="U14" s="50">
        <v>0.89059999999999995</v>
      </c>
      <c r="V14" s="50">
        <v>0.90561999999999998</v>
      </c>
      <c r="W14" s="50">
        <v>0.97937600000000014</v>
      </c>
      <c r="X14" s="50">
        <v>0.95289100000000015</v>
      </c>
      <c r="Y14" s="50">
        <v>0.92955300000000007</v>
      </c>
      <c r="Z14" s="50">
        <v>1.0973029999999999</v>
      </c>
      <c r="AA14" s="50">
        <v>1.0782579999999999</v>
      </c>
      <c r="AB14" s="50">
        <v>1.097288</v>
      </c>
      <c r="AC14" s="50">
        <v>1.12148</v>
      </c>
      <c r="AD14" s="50">
        <v>1.12148</v>
      </c>
      <c r="AE14" s="50">
        <v>1.12148</v>
      </c>
      <c r="AF14" s="50">
        <v>1.24</v>
      </c>
      <c r="AG14" s="50">
        <v>1.2061999999999999</v>
      </c>
      <c r="AH14" s="50">
        <v>1.4227000000000001</v>
      </c>
      <c r="AI14" s="50">
        <v>1.6169520000000002</v>
      </c>
      <c r="AJ14" s="50">
        <v>1.4098459999999999</v>
      </c>
      <c r="AK14" s="50">
        <v>1.1872849999999999</v>
      </c>
      <c r="AL14" s="50">
        <v>1.2246009999999998</v>
      </c>
      <c r="AM14" s="50">
        <v>0.98507499999999992</v>
      </c>
      <c r="AN14" s="50">
        <v>0.85889000000000004</v>
      </c>
      <c r="AO14" s="50">
        <v>0.80317668671327525</v>
      </c>
      <c r="AP14" s="51">
        <v>0.74634602905873759</v>
      </c>
      <c r="AQ14" s="53">
        <v>-7.075735463276156E-2</v>
      </c>
      <c r="AR14" s="53">
        <v>-3.2831917142696176E-2</v>
      </c>
      <c r="AS14" s="53">
        <v>4.3082463723422687E-4</v>
      </c>
    </row>
    <row r="15" spans="1:47" x14ac:dyDescent="0.15">
      <c r="A15" s="31" t="s">
        <v>183</v>
      </c>
      <c r="B15" s="50">
        <v>0.57099999999999995</v>
      </c>
      <c r="C15" s="50">
        <v>0.57099999999999995</v>
      </c>
      <c r="D15" s="50">
        <v>0.63300000000000001</v>
      </c>
      <c r="E15" s="50">
        <v>0.54</v>
      </c>
      <c r="F15" s="50">
        <v>0.56999999999999995</v>
      </c>
      <c r="G15" s="50">
        <v>0.61199999999999999</v>
      </c>
      <c r="H15" s="50">
        <v>0.56400000000000017</v>
      </c>
      <c r="I15" s="50">
        <v>0.61950000000000005</v>
      </c>
      <c r="J15" s="50">
        <v>0.61299999999999999</v>
      </c>
      <c r="K15" s="50">
        <v>0.61859999999999993</v>
      </c>
      <c r="L15" s="50">
        <v>0.60220000000000007</v>
      </c>
      <c r="M15" s="50">
        <v>0.5726</v>
      </c>
      <c r="N15" s="50">
        <v>0.54100000000000004</v>
      </c>
      <c r="O15" s="50">
        <v>0.56010000000000015</v>
      </c>
      <c r="P15" s="50">
        <v>0.56000000000000005</v>
      </c>
      <c r="Q15" s="50">
        <v>0.65660000000000018</v>
      </c>
      <c r="R15" s="50">
        <v>0.72270000000000001</v>
      </c>
      <c r="S15" s="50">
        <v>0.70619999999999994</v>
      </c>
      <c r="T15" s="50">
        <v>0.74006999999999989</v>
      </c>
      <c r="U15" s="50">
        <v>0.82096999999999998</v>
      </c>
      <c r="V15" s="50">
        <v>0.85106999999999977</v>
      </c>
      <c r="W15" s="50">
        <v>0.96006999999999998</v>
      </c>
      <c r="X15" s="50">
        <v>1.1250700000000002</v>
      </c>
      <c r="Y15" s="50">
        <v>0.89106999999999992</v>
      </c>
      <c r="Z15" s="50">
        <v>0.80899999999999994</v>
      </c>
      <c r="AA15" s="50">
        <v>0.80299999999999994</v>
      </c>
      <c r="AB15" s="50">
        <v>0.79379999999999995</v>
      </c>
      <c r="AC15" s="50">
        <v>0.871</v>
      </c>
      <c r="AD15" s="50">
        <v>0.83</v>
      </c>
      <c r="AE15" s="50">
        <v>0.83</v>
      </c>
      <c r="AF15" s="50">
        <v>0.83</v>
      </c>
      <c r="AG15" s="50">
        <v>0.83</v>
      </c>
      <c r="AH15" s="50">
        <v>0.83</v>
      </c>
      <c r="AI15" s="50">
        <v>0.83</v>
      </c>
      <c r="AJ15" s="50">
        <v>0.83</v>
      </c>
      <c r="AK15" s="50">
        <v>0.72830000000000006</v>
      </c>
      <c r="AL15" s="50">
        <v>0.24298200000000003</v>
      </c>
      <c r="AM15" s="50">
        <v>0.24298200000000003</v>
      </c>
      <c r="AN15" s="50">
        <v>0.24298200000000003</v>
      </c>
      <c r="AO15" s="50">
        <v>0.24298200000000003</v>
      </c>
      <c r="AP15" s="51">
        <v>0.24298200000000003</v>
      </c>
      <c r="AQ15" s="53">
        <v>0</v>
      </c>
      <c r="AR15" s="53">
        <v>-0.11559823422990123</v>
      </c>
      <c r="AS15" s="53">
        <v>1.4026018485884968E-4</v>
      </c>
    </row>
    <row r="16" spans="1:47" x14ac:dyDescent="0.15">
      <c r="A16" s="31" t="s">
        <v>182</v>
      </c>
      <c r="B16" s="50">
        <v>19.53</v>
      </c>
      <c r="C16" s="50">
        <v>19.888000000000002</v>
      </c>
      <c r="D16" s="50">
        <v>24.9</v>
      </c>
      <c r="E16" s="50">
        <v>25.887</v>
      </c>
      <c r="F16" s="50">
        <v>28.027999999999999</v>
      </c>
      <c r="G16" s="50">
        <v>54.454000000000001</v>
      </c>
      <c r="H16" s="50">
        <v>55.521000000000001</v>
      </c>
      <c r="I16" s="50">
        <v>58.100999999999999</v>
      </c>
      <c r="J16" s="50">
        <v>58.50500000000001</v>
      </c>
      <c r="K16" s="50">
        <v>59.04</v>
      </c>
      <c r="L16" s="50">
        <v>60.054000000000002</v>
      </c>
      <c r="M16" s="50">
        <v>62.648999999999994</v>
      </c>
      <c r="N16" s="50">
        <v>63.329999999999991</v>
      </c>
      <c r="O16" s="50">
        <v>64.447999999999993</v>
      </c>
      <c r="P16" s="50">
        <v>64.876999999999995</v>
      </c>
      <c r="Q16" s="50">
        <v>66.328999999999979</v>
      </c>
      <c r="R16" s="50">
        <v>72.666999999999987</v>
      </c>
      <c r="S16" s="50">
        <v>74.930999999999997</v>
      </c>
      <c r="T16" s="50">
        <v>76.108000000000004</v>
      </c>
      <c r="U16" s="50">
        <v>76.847999999999999</v>
      </c>
      <c r="V16" s="50">
        <v>76.847999999999999</v>
      </c>
      <c r="W16" s="50">
        <v>77.685000000000002</v>
      </c>
      <c r="X16" s="50">
        <v>77.306999999999988</v>
      </c>
      <c r="Y16" s="50">
        <v>77.226000000000013</v>
      </c>
      <c r="Z16" s="50">
        <v>79.728999999999999</v>
      </c>
      <c r="AA16" s="50">
        <v>80.012</v>
      </c>
      <c r="AB16" s="50">
        <v>87.324000000000012</v>
      </c>
      <c r="AC16" s="50">
        <v>99.37700000000001</v>
      </c>
      <c r="AD16" s="50">
        <v>172.32300000000001</v>
      </c>
      <c r="AE16" s="50">
        <v>211.17299999999994</v>
      </c>
      <c r="AF16" s="50">
        <v>296.50099999999998</v>
      </c>
      <c r="AG16" s="50">
        <v>297.57100000000003</v>
      </c>
      <c r="AH16" s="50">
        <v>297.73500000000001</v>
      </c>
      <c r="AI16" s="50">
        <v>298.35319999999996</v>
      </c>
      <c r="AJ16" s="50">
        <v>299.95319999999998</v>
      </c>
      <c r="AK16" s="50">
        <v>300.87830000000002</v>
      </c>
      <c r="AL16" s="50">
        <v>302.25040000000001</v>
      </c>
      <c r="AM16" s="50">
        <v>302.80799999999999</v>
      </c>
      <c r="AN16" s="50">
        <v>303.805745</v>
      </c>
      <c r="AO16" s="50">
        <v>303.805745</v>
      </c>
      <c r="AP16" s="51">
        <v>303.805745</v>
      </c>
      <c r="AQ16" s="53">
        <v>0</v>
      </c>
      <c r="AR16" s="53">
        <v>3.7040599886654535E-2</v>
      </c>
      <c r="AS16" s="53">
        <v>0.17537039762155443</v>
      </c>
    </row>
    <row r="17" spans="1:45" x14ac:dyDescent="0.15">
      <c r="A17" s="31" t="s">
        <v>208</v>
      </c>
      <c r="B17" s="50">
        <v>0.713696</v>
      </c>
      <c r="C17" s="50">
        <v>0.75824399999999981</v>
      </c>
      <c r="D17" s="50">
        <v>0.82516200000000006</v>
      </c>
      <c r="E17" s="50">
        <v>0.47530999999999995</v>
      </c>
      <c r="F17" s="50">
        <v>0.43992599999999998</v>
      </c>
      <c r="G17" s="50">
        <v>0.43540000000000001</v>
      </c>
      <c r="H17" s="50">
        <v>0.42899999999999999</v>
      </c>
      <c r="I17" s="50">
        <v>0.61612</v>
      </c>
      <c r="J17" s="50">
        <v>0.60819999999999985</v>
      </c>
      <c r="K17" s="50">
        <v>0.63998999999999995</v>
      </c>
      <c r="L17" s="50">
        <v>0.61718299999999993</v>
      </c>
      <c r="M17" s="50">
        <v>0.60253699999999999</v>
      </c>
      <c r="N17" s="50">
        <v>0.63459200000000004</v>
      </c>
      <c r="O17" s="50">
        <v>0.86120099999999999</v>
      </c>
      <c r="P17" s="50">
        <v>0.95752400000000004</v>
      </c>
      <c r="Q17" s="50">
        <v>0.99892099999999995</v>
      </c>
      <c r="R17" s="50">
        <v>1.045031</v>
      </c>
      <c r="S17" s="50">
        <v>1.065113</v>
      </c>
      <c r="T17" s="50">
        <v>1.0784530000000001</v>
      </c>
      <c r="U17" s="50">
        <v>1.2773559999999999</v>
      </c>
      <c r="V17" s="50">
        <v>1.3274080000000001</v>
      </c>
      <c r="W17" s="50">
        <v>1.3706079999999998</v>
      </c>
      <c r="X17" s="50">
        <v>1.6260000000000001</v>
      </c>
      <c r="Y17" s="50">
        <v>1.4728090000000003</v>
      </c>
      <c r="Z17" s="50">
        <v>1.4682090000000003</v>
      </c>
      <c r="AA17" s="50">
        <v>1.4702</v>
      </c>
      <c r="AB17" s="50">
        <v>0.84415200000000001</v>
      </c>
      <c r="AC17" s="50">
        <v>0.82050000000000001</v>
      </c>
      <c r="AD17" s="50">
        <v>0.81207000000000007</v>
      </c>
      <c r="AE17" s="50">
        <v>0.76925900000000014</v>
      </c>
      <c r="AF17" s="50">
        <v>0.76938230000000007</v>
      </c>
      <c r="AG17" s="50">
        <v>0.50960479999999997</v>
      </c>
      <c r="AH17" s="50">
        <v>0.5135324</v>
      </c>
      <c r="AI17" s="50">
        <v>0.53061720000000001</v>
      </c>
      <c r="AJ17" s="50">
        <v>0.54021709999999989</v>
      </c>
      <c r="AK17" s="50">
        <v>0.5214782</v>
      </c>
      <c r="AL17" s="50">
        <v>0.52183849999999987</v>
      </c>
      <c r="AM17" s="50">
        <v>0.57542149052461289</v>
      </c>
      <c r="AN17" s="50">
        <v>0.57341529052461282</v>
      </c>
      <c r="AO17" s="50">
        <v>0.7217731198625964</v>
      </c>
      <c r="AP17" s="51">
        <v>0.82478130000000005</v>
      </c>
      <c r="AQ17" s="53">
        <v>0.14271545628772264</v>
      </c>
      <c r="AR17" s="53">
        <v>-6.3514301266899276E-3</v>
      </c>
      <c r="AS17" s="53">
        <v>4.7610101820761352E-4</v>
      </c>
    </row>
    <row r="18" spans="1:45" s="32" customFormat="1" x14ac:dyDescent="0.15">
      <c r="A18" s="37" t="s">
        <v>178</v>
      </c>
      <c r="B18" s="55">
        <v>26.337211937850604</v>
      </c>
      <c r="C18" s="55">
        <v>26.805090161212604</v>
      </c>
      <c r="D18" s="55">
        <v>31.945447282812861</v>
      </c>
      <c r="E18" s="55">
        <v>33.053462740859786</v>
      </c>
      <c r="F18" s="55">
        <v>35.837852980815818</v>
      </c>
      <c r="G18" s="55">
        <v>62.409300342625393</v>
      </c>
      <c r="H18" s="55">
        <v>64.062952554511398</v>
      </c>
      <c r="I18" s="55">
        <v>67.455415526514827</v>
      </c>
      <c r="J18" s="55">
        <v>68.610477380604095</v>
      </c>
      <c r="K18" s="55">
        <v>68.89553401345502</v>
      </c>
      <c r="L18" s="55">
        <v>70.961528740354765</v>
      </c>
      <c r="M18" s="55">
        <v>73.922936336226613</v>
      </c>
      <c r="N18" s="55">
        <v>77.416585006808134</v>
      </c>
      <c r="O18" s="55">
        <v>79.162739188094775</v>
      </c>
      <c r="P18" s="55">
        <v>80.031593368723691</v>
      </c>
      <c r="Q18" s="55">
        <v>82.332161454611139</v>
      </c>
      <c r="R18" s="55">
        <v>89.305144802953677</v>
      </c>
      <c r="S18" s="55">
        <v>91.911968887588174</v>
      </c>
      <c r="T18" s="55">
        <v>93.849402487024776</v>
      </c>
      <c r="U18" s="55">
        <v>95.938153573553834</v>
      </c>
      <c r="V18" s="55">
        <v>96.010356687298227</v>
      </c>
      <c r="W18" s="55">
        <v>97.624058656583529</v>
      </c>
      <c r="X18" s="55">
        <v>98.998794809764803</v>
      </c>
      <c r="Y18" s="55">
        <v>99.063840758233241</v>
      </c>
      <c r="Z18" s="55">
        <v>101.95824360012668</v>
      </c>
      <c r="AA18" s="55">
        <v>101.40871686349017</v>
      </c>
      <c r="AB18" s="55">
        <v>108.78292865762221</v>
      </c>
      <c r="AC18" s="55">
        <v>121.45022233743552</v>
      </c>
      <c r="AD18" s="55">
        <v>194.26956752946867</v>
      </c>
      <c r="AE18" s="55">
        <v>233.30381409439326</v>
      </c>
      <c r="AF18" s="55">
        <v>320.07831440761424</v>
      </c>
      <c r="AG18" s="55">
        <v>321.68830962018768</v>
      </c>
      <c r="AH18" s="55">
        <v>322.31206115304764</v>
      </c>
      <c r="AI18" s="55">
        <v>323.63872054424399</v>
      </c>
      <c r="AJ18" s="55">
        <v>325.51501946863459</v>
      </c>
      <c r="AK18" s="55">
        <v>322.82411187458382</v>
      </c>
      <c r="AL18" s="55">
        <v>322.74150041374241</v>
      </c>
      <c r="AM18" s="55">
        <v>322.7199660378389</v>
      </c>
      <c r="AN18" s="55">
        <v>324.38795203632998</v>
      </c>
      <c r="AO18" s="55">
        <v>324.03353139908705</v>
      </c>
      <c r="AP18" s="55">
        <v>323.36612025105217</v>
      </c>
      <c r="AQ18" s="74">
        <v>-2.0596977885380952E-3</v>
      </c>
      <c r="AR18" s="74">
        <v>3.3396084077871535E-2</v>
      </c>
      <c r="AS18" s="74">
        <v>0.18666152967504418</v>
      </c>
    </row>
    <row r="19" spans="1:45"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1"/>
      <c r="AQ19" s="53"/>
      <c r="AR19" s="53"/>
      <c r="AS19" s="53"/>
    </row>
    <row r="20" spans="1:45" x14ac:dyDescent="0.15">
      <c r="A20" s="31" t="s">
        <v>171</v>
      </c>
      <c r="B20" s="50">
        <v>0.44999999999999996</v>
      </c>
      <c r="C20" s="50">
        <v>0.37100000000000005</v>
      </c>
      <c r="D20" s="50">
        <v>0.32707015868020001</v>
      </c>
      <c r="E20" s="50">
        <v>0.30820072644865004</v>
      </c>
      <c r="F20" s="50">
        <v>0.46544599504489997</v>
      </c>
      <c r="G20" s="50">
        <v>0.44657656281335001</v>
      </c>
      <c r="H20" s="50">
        <v>0.40254788760640003</v>
      </c>
      <c r="I20" s="50">
        <v>0.40254788760640003</v>
      </c>
      <c r="J20" s="50">
        <v>0.5409237239711</v>
      </c>
      <c r="K20" s="50">
        <v>0.62898107438500006</v>
      </c>
      <c r="L20" s="50">
        <v>0.59124220992190013</v>
      </c>
      <c r="M20" s="50">
        <v>0.61640145289730008</v>
      </c>
      <c r="N20" s="50">
        <v>0.74848747851815001</v>
      </c>
      <c r="O20" s="50">
        <v>0.70445880331120003</v>
      </c>
      <c r="P20" s="50">
        <v>0.75477728926199994</v>
      </c>
      <c r="Q20" s="50">
        <v>0.91202255785825004</v>
      </c>
      <c r="R20" s="50">
        <v>0.86170407190745002</v>
      </c>
      <c r="S20" s="50">
        <v>0.94347161157749992</v>
      </c>
      <c r="T20" s="50">
        <v>0.88057350413899993</v>
      </c>
      <c r="U20" s="50">
        <v>0.90573274711439999</v>
      </c>
      <c r="V20" s="50">
        <v>1.11329650166145</v>
      </c>
      <c r="W20" s="50">
        <v>1.3460194991838998</v>
      </c>
      <c r="X20" s="50">
        <v>1.27683158100155</v>
      </c>
      <c r="Y20" s="50">
        <v>1.27683158100155</v>
      </c>
      <c r="Z20" s="50">
        <v>1.3271500669523502</v>
      </c>
      <c r="AA20" s="50">
        <v>1.27683158100155</v>
      </c>
      <c r="AB20" s="50">
        <v>1.1573251768684001</v>
      </c>
      <c r="AC20" s="50">
        <v>1.11329650166145</v>
      </c>
      <c r="AD20" s="50">
        <v>0.81138558595665011</v>
      </c>
      <c r="AE20" s="50">
        <v>0.91831236860210008</v>
      </c>
      <c r="AF20" s="50">
        <v>0.89944293637055006</v>
      </c>
      <c r="AG20" s="50">
        <v>0.80509577521280007</v>
      </c>
      <c r="AH20" s="50">
        <v>0.7296180462866001</v>
      </c>
      <c r="AI20" s="50">
        <v>0.67300974959194992</v>
      </c>
      <c r="AJ20" s="50">
        <v>0.61011164215345004</v>
      </c>
      <c r="AK20" s="50">
        <v>0.49060523802029998</v>
      </c>
      <c r="AL20" s="50">
        <v>0.44028675206949996</v>
      </c>
      <c r="AM20" s="50">
        <v>0.42770713058179999</v>
      </c>
      <c r="AN20" s="50">
        <v>0.44028675206949996</v>
      </c>
      <c r="AO20" s="50">
        <v>0.42770713058179999</v>
      </c>
      <c r="AP20" s="51">
        <v>0.42770713058179999</v>
      </c>
      <c r="AQ20" s="53">
        <v>0</v>
      </c>
      <c r="AR20" s="53">
        <v>-7.356360982065846E-2</v>
      </c>
      <c r="AS20" s="53">
        <v>2.4689187347561308E-4</v>
      </c>
    </row>
    <row r="21" spans="1:45" x14ac:dyDescent="0.15">
      <c r="A21" s="31" t="s">
        <v>162</v>
      </c>
      <c r="B21" s="50">
        <v>0.37845000000000001</v>
      </c>
      <c r="C21" s="50">
        <v>0.37845000000000001</v>
      </c>
      <c r="D21" s="50">
        <v>0.41629500000000003</v>
      </c>
      <c r="E21" s="50">
        <v>0.43143300000000001</v>
      </c>
      <c r="F21" s="50">
        <v>0.62065800000000004</v>
      </c>
      <c r="G21" s="50">
        <v>0.63579600000000003</v>
      </c>
      <c r="H21" s="50">
        <v>0.64336499999999996</v>
      </c>
      <c r="I21" s="50">
        <v>0.68120999999999998</v>
      </c>
      <c r="J21" s="50">
        <v>0.80231399999999997</v>
      </c>
      <c r="K21" s="50">
        <v>0.76446900000000007</v>
      </c>
      <c r="L21" s="50">
        <v>0.76446900000000007</v>
      </c>
      <c r="M21" s="50">
        <v>0.825021</v>
      </c>
      <c r="N21" s="50">
        <v>0.64336499999999996</v>
      </c>
      <c r="O21" s="50">
        <v>0.64336499999999996</v>
      </c>
      <c r="P21" s="50">
        <v>0.75690000000000002</v>
      </c>
      <c r="Q21" s="50">
        <v>0.772038</v>
      </c>
      <c r="R21" s="50">
        <v>0.75690000000000002</v>
      </c>
      <c r="S21" s="50">
        <v>0.64336499999999996</v>
      </c>
      <c r="T21" s="50">
        <v>0.63579600000000003</v>
      </c>
      <c r="U21" s="50">
        <v>0.63579600000000003</v>
      </c>
      <c r="V21" s="50">
        <v>0.59795100000000001</v>
      </c>
      <c r="W21" s="50">
        <v>0.56767499999999993</v>
      </c>
      <c r="X21" s="50">
        <v>0.55409621400000009</v>
      </c>
      <c r="Y21" s="50">
        <v>0.50510964599999997</v>
      </c>
      <c r="Z21" s="50">
        <v>0.46270053899999997</v>
      </c>
      <c r="AA21" s="50">
        <v>0.45968050799999999</v>
      </c>
      <c r="AB21" s="50">
        <v>0.45048417299999999</v>
      </c>
      <c r="AC21" s="50">
        <v>0.45647882099999998</v>
      </c>
      <c r="AD21" s="50">
        <v>0.46952020799999999</v>
      </c>
      <c r="AE21" s="50">
        <v>0.52799830199999997</v>
      </c>
      <c r="AF21" s="50">
        <v>0.57975512400000007</v>
      </c>
      <c r="AG21" s="50">
        <v>0.57768121800000005</v>
      </c>
      <c r="AH21" s="50">
        <v>0.62114998499999996</v>
      </c>
      <c r="AI21" s="50">
        <v>0.60343852499999995</v>
      </c>
      <c r="AJ21" s="50">
        <v>0.64190418299999996</v>
      </c>
      <c r="AK21" s="50">
        <v>0.61695675899999991</v>
      </c>
      <c r="AL21" s="50">
        <v>0.54057041099999992</v>
      </c>
      <c r="AM21" s="50">
        <v>0.59222883599999998</v>
      </c>
      <c r="AN21" s="50">
        <v>0.57397240799999993</v>
      </c>
      <c r="AO21" s="50">
        <v>0.55181037600000005</v>
      </c>
      <c r="AP21" s="51">
        <v>0.60407432099999991</v>
      </c>
      <c r="AQ21" s="53">
        <v>9.4713595961812613E-2</v>
      </c>
      <c r="AR21" s="53">
        <v>4.4208831711629593E-3</v>
      </c>
      <c r="AS21" s="53">
        <v>3.4869898153749694E-4</v>
      </c>
    </row>
    <row r="22" spans="1:45" x14ac:dyDescent="0.15">
      <c r="A22" s="31" t="s">
        <v>156</v>
      </c>
      <c r="B22" s="50">
        <v>3.9520615562260497</v>
      </c>
      <c r="C22" s="50">
        <v>3.9549596636645501</v>
      </c>
      <c r="D22" s="50">
        <v>3.8165838272998496</v>
      </c>
      <c r="E22" s="50">
        <v>4.8870108967297492</v>
      </c>
      <c r="F22" s="50">
        <v>4.9619090041682492</v>
      </c>
      <c r="G22" s="50">
        <v>5.9026604857439953</v>
      </c>
      <c r="H22" s="50">
        <v>6.493355228640711</v>
      </c>
      <c r="I22" s="50">
        <v>6.6360845729394207</v>
      </c>
      <c r="J22" s="50">
        <v>8.1564690501401103</v>
      </c>
      <c r="K22" s="50">
        <v>8.4216350604729868</v>
      </c>
      <c r="L22" s="50">
        <v>8.6305727014663454</v>
      </c>
      <c r="M22" s="50">
        <v>8.8110835024573646</v>
      </c>
      <c r="N22" s="50">
        <v>9.74275029659578</v>
      </c>
      <c r="O22" s="50">
        <v>9.5660668326281915</v>
      </c>
      <c r="P22" s="50">
        <v>9.7044422484116755</v>
      </c>
      <c r="Q22" s="50">
        <v>10.804390671313071</v>
      </c>
      <c r="R22" s="50">
        <v>11.682216402559447</v>
      </c>
      <c r="S22" s="50">
        <v>12.04082164057975</v>
      </c>
      <c r="T22" s="50">
        <v>11.663025425702749</v>
      </c>
      <c r="U22" s="50">
        <v>10.937958325696901</v>
      </c>
      <c r="V22" s="50">
        <v>11.366245077766402</v>
      </c>
      <c r="W22" s="50">
        <v>11.596971133963201</v>
      </c>
      <c r="X22" s="50">
        <v>10.448168228168599</v>
      </c>
      <c r="Y22" s="50">
        <v>10.149069394281449</v>
      </c>
      <c r="Z22" s="50">
        <v>9.721941885187352</v>
      </c>
      <c r="AA22" s="50">
        <v>9.6880883198964511</v>
      </c>
      <c r="AB22" s="50">
        <v>8.5457472760874005</v>
      </c>
      <c r="AC22" s="50">
        <v>8.1683586314563996</v>
      </c>
      <c r="AD22" s="50">
        <v>7.4907979355836991</v>
      </c>
      <c r="AE22" s="50">
        <v>7.0776991016965498</v>
      </c>
      <c r="AF22" s="50">
        <v>6.8039921911075032</v>
      </c>
      <c r="AG22" s="50">
        <v>6.8833368525374787</v>
      </c>
      <c r="AH22" s="50">
        <v>7.4946033973840942</v>
      </c>
      <c r="AI22" s="50">
        <v>7.0474897080206755</v>
      </c>
      <c r="AJ22" s="50">
        <v>6.5392239224565571</v>
      </c>
      <c r="AK22" s="50">
        <v>8.0050412256682275</v>
      </c>
      <c r="AL22" s="50">
        <v>7.6012196522795206</v>
      </c>
      <c r="AM22" s="50">
        <v>7.9179968880012295</v>
      </c>
      <c r="AN22" s="50">
        <v>8.6445147048926465</v>
      </c>
      <c r="AO22" s="50">
        <v>8.5229896236442499</v>
      </c>
      <c r="AP22" s="51">
        <v>7.9017046112025353</v>
      </c>
      <c r="AQ22" s="53">
        <v>-7.2895197562855452E-2</v>
      </c>
      <c r="AR22" s="53">
        <v>1.8755547017810237E-2</v>
      </c>
      <c r="AS22" s="53">
        <v>4.5612207878249931E-3</v>
      </c>
    </row>
    <row r="23" spans="1:45" x14ac:dyDescent="0.15">
      <c r="A23" s="31" t="s">
        <v>153</v>
      </c>
      <c r="B23" s="50">
        <v>1.0901930000000002</v>
      </c>
      <c r="C23" s="50">
        <v>1.0055130000000001</v>
      </c>
      <c r="D23" s="50">
        <v>0.95926</v>
      </c>
      <c r="E23" s="50">
        <v>1.59494</v>
      </c>
      <c r="F23" s="50">
        <v>1.5105999999999999</v>
      </c>
      <c r="G23" s="50">
        <v>1.4419999999999999</v>
      </c>
      <c r="H23" s="50">
        <v>1.3620000000000001</v>
      </c>
      <c r="I23" s="50">
        <v>1.286</v>
      </c>
      <c r="J23" s="50">
        <v>1.2310000000000001</v>
      </c>
      <c r="K23" s="50">
        <v>1.1990000000000001</v>
      </c>
      <c r="L23" s="50">
        <v>1.52</v>
      </c>
      <c r="M23" s="50">
        <v>1.4910000000000001</v>
      </c>
      <c r="N23" s="50">
        <v>1.2448000000000001</v>
      </c>
      <c r="O23" s="50">
        <v>1.0075000000000001</v>
      </c>
      <c r="P23" s="50">
        <v>1.0004</v>
      </c>
      <c r="Q23" s="50">
        <v>1.0058</v>
      </c>
      <c r="R23" s="50">
        <v>0.98039999999999983</v>
      </c>
      <c r="S23" s="50">
        <v>0.93129999999999979</v>
      </c>
      <c r="T23" s="50">
        <v>1.1629</v>
      </c>
      <c r="U23" s="50">
        <v>1.2253000000000003</v>
      </c>
      <c r="V23" s="50">
        <v>1.1699000000000004</v>
      </c>
      <c r="W23" s="50">
        <v>1.1539999999999999</v>
      </c>
      <c r="X23" s="50">
        <v>0.5081</v>
      </c>
      <c r="Y23" s="50">
        <v>0.49380000000000002</v>
      </c>
      <c r="Z23" s="50">
        <v>0.46820000000000001</v>
      </c>
      <c r="AA23" s="50">
        <v>0.45839999999999997</v>
      </c>
      <c r="AB23" s="50">
        <v>0.47770000000000001</v>
      </c>
      <c r="AC23" s="50">
        <v>0.48</v>
      </c>
      <c r="AD23" s="50">
        <v>0.48</v>
      </c>
      <c r="AE23" s="50">
        <v>0.6</v>
      </c>
      <c r="AF23" s="50">
        <v>0.6</v>
      </c>
      <c r="AG23" s="50">
        <v>0.6</v>
      </c>
      <c r="AH23" s="50">
        <v>0.6</v>
      </c>
      <c r="AI23" s="50">
        <v>0.6</v>
      </c>
      <c r="AJ23" s="50">
        <v>0.6</v>
      </c>
      <c r="AK23" s="50">
        <v>0.6</v>
      </c>
      <c r="AL23" s="50">
        <v>0.6</v>
      </c>
      <c r="AM23" s="50">
        <v>0.6</v>
      </c>
      <c r="AN23" s="50">
        <v>0.6</v>
      </c>
      <c r="AO23" s="50">
        <v>0.6</v>
      </c>
      <c r="AP23" s="51">
        <v>0.6</v>
      </c>
      <c r="AQ23" s="53">
        <v>0</v>
      </c>
      <c r="AR23" s="53">
        <v>0</v>
      </c>
      <c r="AS23" s="53">
        <v>3.4634709943662408E-4</v>
      </c>
    </row>
    <row r="24" spans="1:45" x14ac:dyDescent="0.15">
      <c r="A24" s="31" t="s">
        <v>145</v>
      </c>
      <c r="B24" s="50">
        <v>8.4375</v>
      </c>
      <c r="C24" s="50">
        <v>7.875</v>
      </c>
      <c r="D24" s="50">
        <v>7.4625000000000004</v>
      </c>
      <c r="E24" s="50">
        <v>6.9375</v>
      </c>
      <c r="F24" s="50">
        <v>6</v>
      </c>
      <c r="G24" s="50">
        <v>5.625</v>
      </c>
      <c r="H24" s="50">
        <v>5.3250000000000002</v>
      </c>
      <c r="I24" s="50">
        <v>5.1749999999999998</v>
      </c>
      <c r="J24" s="50">
        <v>4.2750000000000004</v>
      </c>
      <c r="K24" s="50">
        <v>3.8250000000000002</v>
      </c>
      <c r="L24" s="50">
        <v>4.0125000000000002</v>
      </c>
      <c r="M24" s="50">
        <v>4.1624999999999996</v>
      </c>
      <c r="N24" s="50">
        <v>4.5750000000000002</v>
      </c>
      <c r="O24" s="50">
        <v>4.5374999999999996</v>
      </c>
      <c r="P24" s="50">
        <v>4.3125</v>
      </c>
      <c r="Q24" s="50">
        <v>4.5374999999999996</v>
      </c>
      <c r="R24" s="50">
        <v>4.9874999999999998</v>
      </c>
      <c r="S24" s="50">
        <v>5.1749999999999998</v>
      </c>
      <c r="T24" s="50">
        <v>5.1375000000000002</v>
      </c>
      <c r="U24" s="50">
        <v>4.9874999999999998</v>
      </c>
      <c r="V24" s="50">
        <v>4.7249999999999996</v>
      </c>
      <c r="W24" s="50">
        <v>4.5374999999999996</v>
      </c>
      <c r="X24" s="50">
        <v>4.4625000000000004</v>
      </c>
      <c r="Y24" s="50">
        <v>4.2824999999999998</v>
      </c>
      <c r="Z24" s="50">
        <v>3.9975000000000001</v>
      </c>
      <c r="AA24" s="50">
        <v>3.87</v>
      </c>
      <c r="AB24" s="50">
        <v>3.5924999999999998</v>
      </c>
      <c r="AC24" s="50">
        <v>3.39</v>
      </c>
      <c r="AD24" s="50">
        <v>3.06</v>
      </c>
      <c r="AE24" s="50">
        <v>2.835</v>
      </c>
      <c r="AF24" s="50">
        <v>2.8050000000000002</v>
      </c>
      <c r="AG24" s="50">
        <v>3.0975000000000001</v>
      </c>
      <c r="AH24" s="50">
        <v>3.0375000000000001</v>
      </c>
      <c r="AI24" s="50">
        <v>3.03</v>
      </c>
      <c r="AJ24" s="50">
        <v>2.8050000000000002</v>
      </c>
      <c r="AK24" s="50">
        <v>2.5423575</v>
      </c>
      <c r="AL24" s="50">
        <v>2.3132758171378089</v>
      </c>
      <c r="AM24" s="50">
        <v>2.5</v>
      </c>
      <c r="AN24" s="50">
        <v>2.7</v>
      </c>
      <c r="AO24" s="50">
        <v>2.5</v>
      </c>
      <c r="AP24" s="51">
        <v>2.5</v>
      </c>
      <c r="AQ24" s="53">
        <v>0</v>
      </c>
      <c r="AR24" s="53">
        <v>-1.2496384088029555E-2</v>
      </c>
      <c r="AS24" s="53">
        <v>1.4431129143192671E-3</v>
      </c>
    </row>
    <row r="25" spans="1:45" x14ac:dyDescent="0.15">
      <c r="A25" s="31" t="s">
        <v>144</v>
      </c>
      <c r="B25" s="50">
        <v>2.2702695909117496</v>
      </c>
      <c r="C25" s="50">
        <v>2.1837038338871499</v>
      </c>
      <c r="D25" s="50">
        <v>2.3481535347149505</v>
      </c>
      <c r="E25" s="50">
        <v>2.2515172380202997</v>
      </c>
      <c r="F25" s="50">
        <v>2.2029188057887499</v>
      </c>
      <c r="G25" s="50">
        <v>2.2495432380203</v>
      </c>
      <c r="H25" s="50">
        <v>2.28276680578875</v>
      </c>
      <c r="I25" s="50">
        <v>2.1630639950449</v>
      </c>
      <c r="J25" s="50">
        <v>2.2402275628133497</v>
      </c>
      <c r="K25" s="50">
        <v>2.0408371305817998</v>
      </c>
      <c r="L25" s="50">
        <v>1.9915454340064001</v>
      </c>
      <c r="M25" s="50">
        <v>2.3780714340064004</v>
      </c>
      <c r="N25" s="50">
        <v>2.2023050017748509</v>
      </c>
      <c r="O25" s="50">
        <v>2.1368464433433001</v>
      </c>
      <c r="P25" s="50">
        <v>2.0241824582556003</v>
      </c>
      <c r="Q25" s="50">
        <v>1.9805032883925</v>
      </c>
      <c r="R25" s="50">
        <v>2.1039422531117498</v>
      </c>
      <c r="S25" s="50">
        <v>1.9474619843224499</v>
      </c>
      <c r="T25" s="50">
        <v>1.8964639176242333</v>
      </c>
      <c r="U25" s="50">
        <v>2.0408685948698668</v>
      </c>
      <c r="V25" s="50">
        <v>2.0711899375155003</v>
      </c>
      <c r="W25" s="50">
        <v>1.9745878962277998</v>
      </c>
      <c r="X25" s="50">
        <v>1.9751915402277997</v>
      </c>
      <c r="Y25" s="50">
        <v>2.0875907135365606</v>
      </c>
      <c r="Z25" s="50">
        <v>1.9892830779129671</v>
      </c>
      <c r="AA25" s="50">
        <v>1.9448398240508644</v>
      </c>
      <c r="AB25" s="50">
        <v>1.9098081161079066</v>
      </c>
      <c r="AC25" s="50">
        <v>1.886365789629628</v>
      </c>
      <c r="AD25" s="50">
        <v>1.867593568514055</v>
      </c>
      <c r="AE25" s="50">
        <v>2.0402667371925003</v>
      </c>
      <c r="AF25" s="50">
        <v>1.9394051509939452</v>
      </c>
      <c r="AG25" s="50">
        <v>1.9299523688493758</v>
      </c>
      <c r="AH25" s="50">
        <v>1.7654152816289879</v>
      </c>
      <c r="AI25" s="50">
        <v>1.7473852205304239</v>
      </c>
      <c r="AJ25" s="50">
        <v>1.6956813552442631</v>
      </c>
      <c r="AK25" s="50">
        <v>1.6663835535668496</v>
      </c>
      <c r="AL25" s="50">
        <v>1.6534435967684604</v>
      </c>
      <c r="AM25" s="50">
        <v>1.5787172161381382</v>
      </c>
      <c r="AN25" s="50">
        <v>1.5658525371136269</v>
      </c>
      <c r="AO25" s="50">
        <v>1.5932264675192955</v>
      </c>
      <c r="AP25" s="51">
        <v>1.5954770019583344</v>
      </c>
      <c r="AQ25" s="53">
        <v>1.4125640547153484E-3</v>
      </c>
      <c r="AR25" s="53">
        <v>-2.4428608215361081E-2</v>
      </c>
      <c r="AS25" s="53">
        <v>9.2098138641018355E-4</v>
      </c>
    </row>
    <row r="26" spans="1:45" x14ac:dyDescent="0.15">
      <c r="A26" s="37" t="s">
        <v>143</v>
      </c>
      <c r="B26" s="55">
        <v>16.578474147137797</v>
      </c>
      <c r="C26" s="55">
        <v>15.768626497551699</v>
      </c>
      <c r="D26" s="55">
        <v>15.329862520695</v>
      </c>
      <c r="E26" s="55">
        <v>16.4106018611987</v>
      </c>
      <c r="F26" s="55">
        <v>15.7615318050019</v>
      </c>
      <c r="G26" s="55">
        <v>16.301576286577642</v>
      </c>
      <c r="H26" s="55">
        <v>16.509034922035859</v>
      </c>
      <c r="I26" s="55">
        <v>16.343906455590719</v>
      </c>
      <c r="J26" s="55">
        <v>17.245934336924559</v>
      </c>
      <c r="K26" s="55">
        <v>16.879922265439788</v>
      </c>
      <c r="L26" s="55">
        <v>17.510329345394645</v>
      </c>
      <c r="M26" s="55">
        <v>18.284077389361066</v>
      </c>
      <c r="N26" s="55">
        <v>19.15670777688878</v>
      </c>
      <c r="O26" s="55">
        <v>18.595737079282692</v>
      </c>
      <c r="P26" s="55">
        <v>18.553201995929282</v>
      </c>
      <c r="Q26" s="55">
        <v>20.012254517563822</v>
      </c>
      <c r="R26" s="55">
        <v>21.372662727578653</v>
      </c>
      <c r="S26" s="55">
        <v>21.681420236479703</v>
      </c>
      <c r="T26" s="55">
        <v>21.376258847465987</v>
      </c>
      <c r="U26" s="55">
        <v>20.733155667681178</v>
      </c>
      <c r="V26" s="55">
        <v>21.043582516943346</v>
      </c>
      <c r="W26" s="55">
        <v>21.176753529374903</v>
      </c>
      <c r="X26" s="55">
        <v>19.224887563397953</v>
      </c>
      <c r="Y26" s="55">
        <v>18.79490133481956</v>
      </c>
      <c r="Z26" s="55">
        <v>17.966775569052672</v>
      </c>
      <c r="AA26" s="55">
        <v>17.697840232948863</v>
      </c>
      <c r="AB26" s="55">
        <v>16.133564742063708</v>
      </c>
      <c r="AC26" s="55">
        <v>15.494499743747475</v>
      </c>
      <c r="AD26" s="55">
        <v>14.179297298054403</v>
      </c>
      <c r="AE26" s="55">
        <v>13.999276509491148</v>
      </c>
      <c r="AF26" s="55">
        <v>13.627595402471997</v>
      </c>
      <c r="AG26" s="55">
        <v>13.893566214599655</v>
      </c>
      <c r="AH26" s="55">
        <v>14.248286710299682</v>
      </c>
      <c r="AI26" s="55">
        <v>13.701323203143048</v>
      </c>
      <c r="AJ26" s="55">
        <v>12.891921102854269</v>
      </c>
      <c r="AK26" s="55">
        <v>13.921344276255379</v>
      </c>
      <c r="AL26" s="55">
        <v>13.148796229255289</v>
      </c>
      <c r="AM26" s="55">
        <v>13.616650070721166</v>
      </c>
      <c r="AN26" s="55">
        <v>14.524626402075771</v>
      </c>
      <c r="AO26" s="55">
        <v>14.195733597745345</v>
      </c>
      <c r="AP26" s="55">
        <v>13.628963064742669</v>
      </c>
      <c r="AQ26" s="74">
        <v>-3.992541344201439E-2</v>
      </c>
      <c r="AR26" s="74">
        <v>1.3945533077146521E-3</v>
      </c>
      <c r="AS26" s="74">
        <v>7.8672530430041777E-3</v>
      </c>
    </row>
    <row r="27" spans="1:45" x14ac:dyDescent="0.15">
      <c r="A27" s="66"/>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1"/>
      <c r="AQ27" s="53"/>
      <c r="AR27" s="53"/>
      <c r="AS27" s="53"/>
    </row>
    <row r="28" spans="1:45" x14ac:dyDescent="0.15">
      <c r="A28" s="31" t="s">
        <v>142</v>
      </c>
      <c r="B28" s="50" t="s">
        <v>111</v>
      </c>
      <c r="C28" s="50" t="s">
        <v>111</v>
      </c>
      <c r="D28" s="50" t="s">
        <v>111</v>
      </c>
      <c r="E28" s="50" t="s">
        <v>111</v>
      </c>
      <c r="F28" s="50" t="s">
        <v>111</v>
      </c>
      <c r="G28" s="50" t="s">
        <v>111</v>
      </c>
      <c r="H28" s="50" t="s">
        <v>111</v>
      </c>
      <c r="I28" s="50" t="s">
        <v>111</v>
      </c>
      <c r="J28" s="50" t="s">
        <v>111</v>
      </c>
      <c r="K28" s="50" t="s">
        <v>111</v>
      </c>
      <c r="L28" s="50" t="s">
        <v>111</v>
      </c>
      <c r="M28" s="50">
        <v>1.254</v>
      </c>
      <c r="N28" s="50">
        <v>1.254</v>
      </c>
      <c r="O28" s="50">
        <v>1.254</v>
      </c>
      <c r="P28" s="50">
        <v>1.157</v>
      </c>
      <c r="Q28" s="50">
        <v>1.157</v>
      </c>
      <c r="R28" s="50">
        <v>1.157</v>
      </c>
      <c r="S28" s="50">
        <v>1.157</v>
      </c>
      <c r="T28" s="50">
        <v>1.157</v>
      </c>
      <c r="U28" s="50">
        <v>1.1779999999999999</v>
      </c>
      <c r="V28" s="50">
        <v>1.1779999999999999</v>
      </c>
      <c r="W28" s="50">
        <v>1.1779999999999999</v>
      </c>
      <c r="X28" s="50">
        <v>7</v>
      </c>
      <c r="Y28" s="50">
        <v>7</v>
      </c>
      <c r="Z28" s="50">
        <v>7</v>
      </c>
      <c r="AA28" s="50">
        <v>7</v>
      </c>
      <c r="AB28" s="50">
        <v>7</v>
      </c>
      <c r="AC28" s="50">
        <v>7</v>
      </c>
      <c r="AD28" s="50">
        <v>7</v>
      </c>
      <c r="AE28" s="50">
        <v>7</v>
      </c>
      <c r="AF28" s="50">
        <v>7</v>
      </c>
      <c r="AG28" s="50">
        <v>7</v>
      </c>
      <c r="AH28" s="50">
        <v>7</v>
      </c>
      <c r="AI28" s="50">
        <v>7</v>
      </c>
      <c r="AJ28" s="50">
        <v>7</v>
      </c>
      <c r="AK28" s="50">
        <v>7</v>
      </c>
      <c r="AL28" s="50">
        <v>7</v>
      </c>
      <c r="AM28" s="50">
        <v>7</v>
      </c>
      <c r="AN28" s="50">
        <v>7</v>
      </c>
      <c r="AO28" s="50">
        <v>7</v>
      </c>
      <c r="AP28" s="51">
        <v>7</v>
      </c>
      <c r="AQ28" s="53">
        <v>0</v>
      </c>
      <c r="AR28" s="53">
        <v>0</v>
      </c>
      <c r="AS28" s="53">
        <v>4.0407161600939474E-3</v>
      </c>
    </row>
    <row r="29" spans="1:45" x14ac:dyDescent="0.15">
      <c r="A29" s="31" t="s">
        <v>140</v>
      </c>
      <c r="B29" s="50" t="s">
        <v>111</v>
      </c>
      <c r="C29" s="50" t="s">
        <v>111</v>
      </c>
      <c r="D29" s="50" t="s">
        <v>111</v>
      </c>
      <c r="E29" s="50" t="s">
        <v>111</v>
      </c>
      <c r="F29" s="50" t="s">
        <v>111</v>
      </c>
      <c r="G29" s="50" t="s">
        <v>111</v>
      </c>
      <c r="H29" s="50" t="s">
        <v>111</v>
      </c>
      <c r="I29" s="50" t="s">
        <v>111</v>
      </c>
      <c r="J29" s="50" t="s">
        <v>111</v>
      </c>
      <c r="K29" s="50" t="s">
        <v>111</v>
      </c>
      <c r="L29" s="50" t="s">
        <v>111</v>
      </c>
      <c r="M29" s="50">
        <v>5.1869999999999994</v>
      </c>
      <c r="N29" s="50">
        <v>5.1869999999999994</v>
      </c>
      <c r="O29" s="50">
        <v>5.1869999999999994</v>
      </c>
      <c r="P29" s="50">
        <v>5.3179999999999996</v>
      </c>
      <c r="Q29" s="50">
        <v>5.3179999999999996</v>
      </c>
      <c r="R29" s="50">
        <v>5.3179999999999996</v>
      </c>
      <c r="S29" s="50">
        <v>5.3179999999999996</v>
      </c>
      <c r="T29" s="50">
        <v>5.4</v>
      </c>
      <c r="U29" s="50">
        <v>5.4</v>
      </c>
      <c r="V29" s="50">
        <v>5.4</v>
      </c>
      <c r="W29" s="50">
        <v>5.4</v>
      </c>
      <c r="X29" s="50">
        <v>5.4</v>
      </c>
      <c r="Y29" s="50">
        <v>8.9999999999999982</v>
      </c>
      <c r="Z29" s="50">
        <v>8.9999999999999982</v>
      </c>
      <c r="AA29" s="50">
        <v>8.9999999999999982</v>
      </c>
      <c r="AB29" s="50">
        <v>8.9999999999999982</v>
      </c>
      <c r="AC29" s="50">
        <v>30</v>
      </c>
      <c r="AD29" s="50">
        <v>30</v>
      </c>
      <c r="AE29" s="50">
        <v>30</v>
      </c>
      <c r="AF29" s="50">
        <v>30</v>
      </c>
      <c r="AG29" s="50">
        <v>30</v>
      </c>
      <c r="AH29" s="50">
        <v>30</v>
      </c>
      <c r="AI29" s="50">
        <v>30</v>
      </c>
      <c r="AJ29" s="50">
        <v>30</v>
      </c>
      <c r="AK29" s="50">
        <v>30</v>
      </c>
      <c r="AL29" s="50">
        <v>30</v>
      </c>
      <c r="AM29" s="50">
        <v>30</v>
      </c>
      <c r="AN29" s="50">
        <v>30</v>
      </c>
      <c r="AO29" s="50">
        <v>30</v>
      </c>
      <c r="AP29" s="51">
        <v>30</v>
      </c>
      <c r="AQ29" s="53">
        <v>0</v>
      </c>
      <c r="AR29" s="53">
        <v>0</v>
      </c>
      <c r="AS29" s="53">
        <v>1.7317354971831206E-2</v>
      </c>
    </row>
    <row r="30" spans="1:45" x14ac:dyDescent="0.15">
      <c r="A30" s="31" t="s">
        <v>139</v>
      </c>
      <c r="B30" s="50" t="s">
        <v>111</v>
      </c>
      <c r="C30" s="50" t="s">
        <v>111</v>
      </c>
      <c r="D30" s="50" t="s">
        <v>111</v>
      </c>
      <c r="E30" s="50" t="s">
        <v>111</v>
      </c>
      <c r="F30" s="50" t="s">
        <v>111</v>
      </c>
      <c r="G30" s="50" t="s">
        <v>111</v>
      </c>
      <c r="H30" s="50" t="s">
        <v>111</v>
      </c>
      <c r="I30" s="50" t="s">
        <v>111</v>
      </c>
      <c r="J30" s="50" t="s">
        <v>111</v>
      </c>
      <c r="K30" s="50" t="s">
        <v>111</v>
      </c>
      <c r="L30" s="50" t="s">
        <v>111</v>
      </c>
      <c r="M30" s="50">
        <v>116.14926500000001</v>
      </c>
      <c r="N30" s="50">
        <v>116.14926500000001</v>
      </c>
      <c r="O30" s="50">
        <v>115.07668300000002</v>
      </c>
      <c r="P30" s="50">
        <v>115.07668300000002</v>
      </c>
      <c r="Q30" s="50">
        <v>113.60723100000001</v>
      </c>
      <c r="R30" s="50">
        <v>113.60723100000001</v>
      </c>
      <c r="S30" s="50">
        <v>113.1119934</v>
      </c>
      <c r="T30" s="50">
        <v>113.1119934</v>
      </c>
      <c r="U30" s="50">
        <v>112.11202259999999</v>
      </c>
      <c r="V30" s="50">
        <v>112.11202259999999</v>
      </c>
      <c r="W30" s="50">
        <v>111.295177</v>
      </c>
      <c r="X30" s="50">
        <v>109.67725059999999</v>
      </c>
      <c r="Y30" s="50">
        <v>107.76669899999999</v>
      </c>
      <c r="Z30" s="50">
        <v>105.46368</v>
      </c>
      <c r="AA30" s="50">
        <v>104.404815</v>
      </c>
      <c r="AB30" s="50">
        <v>104.03372400000001</v>
      </c>
      <c r="AC30" s="50">
        <v>106.42702900000002</v>
      </c>
      <c r="AD30" s="50">
        <v>106.36616599999999</v>
      </c>
      <c r="AE30" s="50">
        <v>105.563953</v>
      </c>
      <c r="AF30" s="50">
        <v>105.80035179999999</v>
      </c>
      <c r="AG30" s="50">
        <v>105.7094496</v>
      </c>
      <c r="AH30" s="50">
        <v>105.49158600000001</v>
      </c>
      <c r="AI30" s="50">
        <v>105.0164164</v>
      </c>
      <c r="AJ30" s="50">
        <v>103.16389199999999</v>
      </c>
      <c r="AK30" s="50">
        <v>102.37519999999999</v>
      </c>
      <c r="AL30" s="50">
        <v>106.28288999999999</v>
      </c>
      <c r="AM30" s="50">
        <v>106.591534</v>
      </c>
      <c r="AN30" s="50">
        <v>107.2207794</v>
      </c>
      <c r="AO30" s="50">
        <v>107.80423919999998</v>
      </c>
      <c r="AP30" s="51">
        <v>107.80423919999998</v>
      </c>
      <c r="AQ30" s="53">
        <v>0</v>
      </c>
      <c r="AR30" s="53">
        <v>2.1022089038733593E-3</v>
      </c>
      <c r="AS30" s="53">
        <v>6.2229475923153338E-2</v>
      </c>
    </row>
    <row r="31" spans="1:45" x14ac:dyDescent="0.15">
      <c r="A31" s="31" t="s">
        <v>138</v>
      </c>
      <c r="B31" s="57" t="s">
        <v>111</v>
      </c>
      <c r="C31" s="57" t="s">
        <v>111</v>
      </c>
      <c r="D31" s="57" t="s">
        <v>111</v>
      </c>
      <c r="E31" s="57" t="s">
        <v>111</v>
      </c>
      <c r="F31" s="57" t="s">
        <v>111</v>
      </c>
      <c r="G31" s="57" t="s">
        <v>111</v>
      </c>
      <c r="H31" s="57" t="s">
        <v>111</v>
      </c>
      <c r="I31" s="57" t="s">
        <v>111</v>
      </c>
      <c r="J31" s="57" t="s">
        <v>111</v>
      </c>
      <c r="K31" s="57" t="s">
        <v>111</v>
      </c>
      <c r="L31" s="57" t="s">
        <v>111</v>
      </c>
      <c r="M31" s="57">
        <v>0.54579999999999995</v>
      </c>
      <c r="N31" s="57">
        <v>0.54579999999999995</v>
      </c>
      <c r="O31" s="57">
        <v>0.54579999999999995</v>
      </c>
      <c r="P31" s="57">
        <v>0.54579999999999995</v>
      </c>
      <c r="Q31" s="50">
        <v>0.54579999999999995</v>
      </c>
      <c r="R31" s="50">
        <v>0.54579999999999995</v>
      </c>
      <c r="S31" s="50">
        <v>0.54600000000000004</v>
      </c>
      <c r="T31" s="50">
        <v>0.54600000000000004</v>
      </c>
      <c r="U31" s="50">
        <v>0.54600000000000004</v>
      </c>
      <c r="V31" s="50">
        <v>0.54600000000000004</v>
      </c>
      <c r="W31" s="50">
        <v>0.54600000000000004</v>
      </c>
      <c r="X31" s="50">
        <v>0.54600000000000004</v>
      </c>
      <c r="Y31" s="50">
        <v>0.54600000000000004</v>
      </c>
      <c r="Z31" s="50">
        <v>0.54600000000000004</v>
      </c>
      <c r="AA31" s="50">
        <v>0.54600000000000004</v>
      </c>
      <c r="AB31" s="50">
        <v>0.6</v>
      </c>
      <c r="AC31" s="50">
        <v>0.6</v>
      </c>
      <c r="AD31" s="50">
        <v>0.6</v>
      </c>
      <c r="AE31" s="50">
        <v>0.6</v>
      </c>
      <c r="AF31" s="50">
        <v>0.6</v>
      </c>
      <c r="AG31" s="50">
        <v>0.6</v>
      </c>
      <c r="AH31" s="50">
        <v>0.6</v>
      </c>
      <c r="AI31" s="50">
        <v>0.6</v>
      </c>
      <c r="AJ31" s="50">
        <v>0.6</v>
      </c>
      <c r="AK31" s="50">
        <v>0.6</v>
      </c>
      <c r="AL31" s="50">
        <v>0.6</v>
      </c>
      <c r="AM31" s="50">
        <v>0.6</v>
      </c>
      <c r="AN31" s="50">
        <v>0.6</v>
      </c>
      <c r="AO31" s="50">
        <v>0.6</v>
      </c>
      <c r="AP31" s="51">
        <v>0.6</v>
      </c>
      <c r="AQ31" s="53">
        <v>0</v>
      </c>
      <c r="AR31" s="53">
        <v>0</v>
      </c>
      <c r="AS31" s="53">
        <v>3.4634709943662408E-4</v>
      </c>
    </row>
    <row r="32" spans="1:45" x14ac:dyDescent="0.15">
      <c r="A32" s="31" t="s">
        <v>137</v>
      </c>
      <c r="B32" s="57">
        <v>67</v>
      </c>
      <c r="C32" s="57">
        <v>63</v>
      </c>
      <c r="D32" s="57">
        <v>63</v>
      </c>
      <c r="E32" s="57">
        <v>63</v>
      </c>
      <c r="F32" s="57">
        <v>63</v>
      </c>
      <c r="G32" s="57">
        <v>63</v>
      </c>
      <c r="H32" s="57">
        <v>60.999999999999993</v>
      </c>
      <c r="I32" s="57">
        <v>59</v>
      </c>
      <c r="J32" s="57">
        <v>59</v>
      </c>
      <c r="K32" s="57">
        <v>58.5</v>
      </c>
      <c r="L32" s="57">
        <v>58.4</v>
      </c>
      <c r="M32" s="57" t="s">
        <v>111</v>
      </c>
      <c r="N32" s="57" t="s">
        <v>111</v>
      </c>
      <c r="O32" s="57" t="s">
        <v>111</v>
      </c>
      <c r="P32" s="57" t="s">
        <v>111</v>
      </c>
      <c r="Q32" s="50" t="s">
        <v>111</v>
      </c>
      <c r="R32" s="50" t="s">
        <v>111</v>
      </c>
      <c r="S32" s="50" t="s">
        <v>111</v>
      </c>
      <c r="T32" s="50" t="s">
        <v>111</v>
      </c>
      <c r="U32" s="50" t="s">
        <v>111</v>
      </c>
      <c r="V32" s="50" t="s">
        <v>111</v>
      </c>
      <c r="W32" s="50" t="s">
        <v>111</v>
      </c>
      <c r="X32" s="50" t="s">
        <v>111</v>
      </c>
      <c r="Y32" s="50" t="s">
        <v>111</v>
      </c>
      <c r="Z32" s="50" t="s">
        <v>111</v>
      </c>
      <c r="AA32" s="50" t="s">
        <v>111</v>
      </c>
      <c r="AB32" s="50" t="s">
        <v>111</v>
      </c>
      <c r="AC32" s="50" t="s">
        <v>111</v>
      </c>
      <c r="AD32" s="50" t="s">
        <v>111</v>
      </c>
      <c r="AE32" s="50" t="s">
        <v>111</v>
      </c>
      <c r="AF32" s="50" t="s">
        <v>111</v>
      </c>
      <c r="AG32" s="50" t="s">
        <v>111</v>
      </c>
      <c r="AH32" s="50" t="s">
        <v>111</v>
      </c>
      <c r="AI32" s="50" t="s">
        <v>111</v>
      </c>
      <c r="AJ32" s="50" t="s">
        <v>111</v>
      </c>
      <c r="AK32" s="50" t="s">
        <v>111</v>
      </c>
      <c r="AL32" s="50" t="s">
        <v>111</v>
      </c>
      <c r="AM32" s="50" t="s">
        <v>111</v>
      </c>
      <c r="AN32" s="50" t="s">
        <v>111</v>
      </c>
      <c r="AO32" s="50" t="s">
        <v>111</v>
      </c>
      <c r="AP32" s="51" t="s">
        <v>111</v>
      </c>
      <c r="AQ32" s="53" t="s">
        <v>111</v>
      </c>
      <c r="AR32" s="53" t="s">
        <v>111</v>
      </c>
      <c r="AS32" s="53" t="s">
        <v>111</v>
      </c>
    </row>
    <row r="33" spans="1:45" x14ac:dyDescent="0.15">
      <c r="A33" s="31" t="s">
        <v>136</v>
      </c>
      <c r="B33" s="57" t="s">
        <v>111</v>
      </c>
      <c r="C33" s="57" t="s">
        <v>111</v>
      </c>
      <c r="D33" s="57" t="s">
        <v>111</v>
      </c>
      <c r="E33" s="57" t="s">
        <v>111</v>
      </c>
      <c r="F33" s="57" t="s">
        <v>111</v>
      </c>
      <c r="G33" s="57" t="s">
        <v>111</v>
      </c>
      <c r="H33" s="57" t="s">
        <v>111</v>
      </c>
      <c r="I33" s="57" t="s">
        <v>111</v>
      </c>
      <c r="J33" s="57" t="s">
        <v>111</v>
      </c>
      <c r="K33" s="57" t="s">
        <v>111</v>
      </c>
      <c r="L33" s="57" t="s">
        <v>111</v>
      </c>
      <c r="M33" s="57">
        <v>0.26219999999999999</v>
      </c>
      <c r="N33" s="57">
        <v>0.26219999999999999</v>
      </c>
      <c r="O33" s="57">
        <v>0.26219999999999999</v>
      </c>
      <c r="P33" s="57">
        <v>0.26219999999999999</v>
      </c>
      <c r="Q33" s="57">
        <v>0.26200000000000001</v>
      </c>
      <c r="R33" s="57">
        <v>0.59420000000000006</v>
      </c>
      <c r="S33" s="57">
        <v>0.59399999999999997</v>
      </c>
      <c r="T33" s="57">
        <v>0.59399999999999997</v>
      </c>
      <c r="U33" s="57">
        <v>0.59399999999999997</v>
      </c>
      <c r="V33" s="57">
        <v>0.59399999999999997</v>
      </c>
      <c r="W33" s="57">
        <v>0.59399999999999997</v>
      </c>
      <c r="X33" s="57">
        <v>0.59399999999999997</v>
      </c>
      <c r="Y33" s="57">
        <v>0.59399999999999997</v>
      </c>
      <c r="Z33" s="57">
        <v>0.59399999999999997</v>
      </c>
      <c r="AA33" s="57">
        <v>0.59399999999999997</v>
      </c>
      <c r="AB33" s="57">
        <v>0.59399999999999997</v>
      </c>
      <c r="AC33" s="57">
        <v>0.59399999999999997</v>
      </c>
      <c r="AD33" s="57">
        <v>0.59399999999999997</v>
      </c>
      <c r="AE33" s="57">
        <v>0.59399999999999997</v>
      </c>
      <c r="AF33" s="57">
        <v>0.59399999999999997</v>
      </c>
      <c r="AG33" s="57">
        <v>0.59399999999999997</v>
      </c>
      <c r="AH33" s="57">
        <v>0.59399999999999997</v>
      </c>
      <c r="AI33" s="57">
        <v>0.59399999999999997</v>
      </c>
      <c r="AJ33" s="57">
        <v>0.59399999999999997</v>
      </c>
      <c r="AK33" s="57">
        <v>0.59399999999999997</v>
      </c>
      <c r="AL33" s="57">
        <v>0.59399999999999997</v>
      </c>
      <c r="AM33" s="57">
        <v>0.59399999999999997</v>
      </c>
      <c r="AN33" s="57">
        <v>0.59399999999999997</v>
      </c>
      <c r="AO33" s="57">
        <v>0.59399999999999997</v>
      </c>
      <c r="AP33" s="57">
        <v>0.59399999999999997</v>
      </c>
      <c r="AQ33" s="75">
        <v>0</v>
      </c>
      <c r="AR33" s="75">
        <v>0</v>
      </c>
      <c r="AS33" s="75">
        <v>3.4288362844225786E-4</v>
      </c>
    </row>
    <row r="34" spans="1:45" x14ac:dyDescent="0.15">
      <c r="A34" s="31" t="s">
        <v>135</v>
      </c>
      <c r="B34" s="50" t="s">
        <v>111</v>
      </c>
      <c r="C34" s="50" t="s">
        <v>111</v>
      </c>
      <c r="D34" s="50" t="s">
        <v>111</v>
      </c>
      <c r="E34" s="50" t="s">
        <v>111</v>
      </c>
      <c r="F34" s="50" t="s">
        <v>111</v>
      </c>
      <c r="G34" s="50" t="s">
        <v>111</v>
      </c>
      <c r="H34" s="50" t="s">
        <v>111</v>
      </c>
      <c r="I34" s="50" t="s">
        <v>111</v>
      </c>
      <c r="J34" s="50" t="s">
        <v>111</v>
      </c>
      <c r="K34" s="50" t="s">
        <v>111</v>
      </c>
      <c r="L34" s="50" t="s">
        <v>111</v>
      </c>
      <c r="M34" s="50">
        <v>0.24959999999999999</v>
      </c>
      <c r="N34" s="50">
        <v>0.24959999999999999</v>
      </c>
      <c r="O34" s="50">
        <v>0.24959999999999999</v>
      </c>
      <c r="P34" s="50">
        <v>0.24959999999999999</v>
      </c>
      <c r="Q34" s="50">
        <v>0.24959999999999999</v>
      </c>
      <c r="R34" s="50">
        <v>0.24959999999999999</v>
      </c>
      <c r="S34" s="50">
        <v>0.25</v>
      </c>
      <c r="T34" s="50">
        <v>0.25</v>
      </c>
      <c r="U34" s="50">
        <v>0.25</v>
      </c>
      <c r="V34" s="50">
        <v>0.25</v>
      </c>
      <c r="W34" s="50">
        <v>0.25</v>
      </c>
      <c r="X34" s="50">
        <v>0.25</v>
      </c>
      <c r="Y34" s="50">
        <v>0.25</v>
      </c>
      <c r="Z34" s="50">
        <v>0.25</v>
      </c>
      <c r="AA34" s="50">
        <v>0.25</v>
      </c>
      <c r="AB34" s="50">
        <v>0.25</v>
      </c>
      <c r="AC34" s="50">
        <v>0.25</v>
      </c>
      <c r="AD34" s="50">
        <v>0.25</v>
      </c>
      <c r="AE34" s="50">
        <v>0.25</v>
      </c>
      <c r="AF34" s="50">
        <v>0.25</v>
      </c>
      <c r="AG34" s="50">
        <v>0.25</v>
      </c>
      <c r="AH34" s="50">
        <v>0.25</v>
      </c>
      <c r="AI34" s="50">
        <v>0.25</v>
      </c>
      <c r="AJ34" s="50">
        <v>0.25</v>
      </c>
      <c r="AK34" s="50">
        <v>0.25</v>
      </c>
      <c r="AL34" s="50">
        <v>0.25</v>
      </c>
      <c r="AM34" s="50">
        <v>0.25</v>
      </c>
      <c r="AN34" s="50">
        <v>0.25</v>
      </c>
      <c r="AO34" s="50">
        <v>0.25</v>
      </c>
      <c r="AP34" s="51">
        <v>0.25</v>
      </c>
      <c r="AQ34" s="53">
        <v>0</v>
      </c>
      <c r="AR34" s="53">
        <v>0</v>
      </c>
      <c r="AS34" s="53">
        <v>1.4431129143192671E-4</v>
      </c>
    </row>
    <row r="35" spans="1:45" s="32" customFormat="1" x14ac:dyDescent="0.15">
      <c r="A35" s="37" t="s">
        <v>134</v>
      </c>
      <c r="B35" s="55">
        <v>67</v>
      </c>
      <c r="C35" s="55">
        <v>63</v>
      </c>
      <c r="D35" s="55">
        <v>63</v>
      </c>
      <c r="E35" s="55">
        <v>63</v>
      </c>
      <c r="F35" s="55">
        <v>63</v>
      </c>
      <c r="G35" s="55">
        <v>63</v>
      </c>
      <c r="H35" s="55">
        <v>60.999999999999993</v>
      </c>
      <c r="I35" s="55">
        <v>59</v>
      </c>
      <c r="J35" s="55">
        <v>59</v>
      </c>
      <c r="K35" s="55">
        <v>58.5</v>
      </c>
      <c r="L35" s="55">
        <v>58.4</v>
      </c>
      <c r="M35" s="55">
        <v>123.64786500000001</v>
      </c>
      <c r="N35" s="55">
        <v>123.64786500000001</v>
      </c>
      <c r="O35" s="55">
        <v>122.57528300000003</v>
      </c>
      <c r="P35" s="55">
        <v>122.60928300000002</v>
      </c>
      <c r="Q35" s="55">
        <v>121.13963100000001</v>
      </c>
      <c r="R35" s="55">
        <v>121.47183100000001</v>
      </c>
      <c r="S35" s="55">
        <v>120.9769934</v>
      </c>
      <c r="T35" s="55">
        <v>121.05899340000001</v>
      </c>
      <c r="U35" s="55">
        <v>120.08002259999999</v>
      </c>
      <c r="V35" s="55">
        <v>120.08002259999999</v>
      </c>
      <c r="W35" s="55">
        <v>119.263177</v>
      </c>
      <c r="X35" s="55">
        <v>123.4672506</v>
      </c>
      <c r="Y35" s="55">
        <v>125.15669899999999</v>
      </c>
      <c r="Z35" s="55">
        <v>122.85368</v>
      </c>
      <c r="AA35" s="55">
        <v>121.794815</v>
      </c>
      <c r="AB35" s="55">
        <v>121.47772399999999</v>
      </c>
      <c r="AC35" s="55">
        <v>144.87102900000002</v>
      </c>
      <c r="AD35" s="55">
        <v>144.81016600000001</v>
      </c>
      <c r="AE35" s="55">
        <v>144.00795300000001</v>
      </c>
      <c r="AF35" s="55">
        <v>144.24435179999998</v>
      </c>
      <c r="AG35" s="55">
        <v>144.15344960000002</v>
      </c>
      <c r="AH35" s="55">
        <v>143.93558600000003</v>
      </c>
      <c r="AI35" s="55">
        <v>143.46041640000001</v>
      </c>
      <c r="AJ35" s="55">
        <v>141.60789199999999</v>
      </c>
      <c r="AK35" s="55">
        <v>140.8192</v>
      </c>
      <c r="AL35" s="55">
        <v>144.72689</v>
      </c>
      <c r="AM35" s="55">
        <v>145.03553400000001</v>
      </c>
      <c r="AN35" s="55">
        <v>145.66477940000001</v>
      </c>
      <c r="AO35" s="55">
        <v>146.24823919999997</v>
      </c>
      <c r="AP35" s="55">
        <v>146.24823919999997</v>
      </c>
      <c r="AQ35" s="74">
        <v>0</v>
      </c>
      <c r="AR35" s="74">
        <v>1.544884022079529E-3</v>
      </c>
      <c r="AS35" s="74">
        <v>8.4421089074389291E-2</v>
      </c>
    </row>
    <row r="36" spans="1:45" x14ac:dyDescent="0.15">
      <c r="A36" s="66"/>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1"/>
      <c r="AQ36" s="53"/>
      <c r="AR36" s="53"/>
      <c r="AS36" s="53"/>
    </row>
    <row r="37" spans="1:45" x14ac:dyDescent="0.15">
      <c r="A37" s="31" t="s">
        <v>133</v>
      </c>
      <c r="B37" s="50">
        <v>58.295999999999992</v>
      </c>
      <c r="C37" s="50">
        <v>57.02</v>
      </c>
      <c r="D37" s="50">
        <v>56.148000000000003</v>
      </c>
      <c r="E37" s="50">
        <v>55.256999999999998</v>
      </c>
      <c r="F37" s="50">
        <v>58.874000000000002</v>
      </c>
      <c r="G37" s="50">
        <v>59</v>
      </c>
      <c r="H37" s="50">
        <v>92.86</v>
      </c>
      <c r="I37" s="50">
        <v>92.86</v>
      </c>
      <c r="J37" s="50">
        <v>92.86</v>
      </c>
      <c r="K37" s="50">
        <v>92.86</v>
      </c>
      <c r="L37" s="50">
        <v>92.85</v>
      </c>
      <c r="M37" s="50">
        <v>92.86</v>
      </c>
      <c r="N37" s="50">
        <v>92.86</v>
      </c>
      <c r="O37" s="50">
        <v>92.86</v>
      </c>
      <c r="P37" s="50">
        <v>94.3</v>
      </c>
      <c r="Q37" s="50">
        <v>93.7</v>
      </c>
      <c r="R37" s="50">
        <v>92.6</v>
      </c>
      <c r="S37" s="50">
        <v>92.6</v>
      </c>
      <c r="T37" s="50">
        <v>93.7</v>
      </c>
      <c r="U37" s="50">
        <v>93.1</v>
      </c>
      <c r="V37" s="50">
        <v>99.53</v>
      </c>
      <c r="W37" s="50">
        <v>99.08</v>
      </c>
      <c r="X37" s="50">
        <v>130.69</v>
      </c>
      <c r="Y37" s="50">
        <v>133.25</v>
      </c>
      <c r="Z37" s="50">
        <v>132.74</v>
      </c>
      <c r="AA37" s="50">
        <v>137.49</v>
      </c>
      <c r="AB37" s="50">
        <v>138.4</v>
      </c>
      <c r="AC37" s="50">
        <v>136.15</v>
      </c>
      <c r="AD37" s="50">
        <v>137.62</v>
      </c>
      <c r="AE37" s="50">
        <v>137.01</v>
      </c>
      <c r="AF37" s="50">
        <v>151.16999999999999</v>
      </c>
      <c r="AG37" s="50">
        <v>154.58000000000001</v>
      </c>
      <c r="AH37" s="50">
        <v>157.30000000000004</v>
      </c>
      <c r="AI37" s="50">
        <v>157.80000000000001</v>
      </c>
      <c r="AJ37" s="50">
        <v>157.53</v>
      </c>
      <c r="AK37" s="50">
        <v>158.4</v>
      </c>
      <c r="AL37" s="50">
        <v>157.19999999999999</v>
      </c>
      <c r="AM37" s="50">
        <v>155.60000000000002</v>
      </c>
      <c r="AN37" s="50">
        <v>155.60000000000002</v>
      </c>
      <c r="AO37" s="50">
        <v>157.80000000000001</v>
      </c>
      <c r="AP37" s="51">
        <v>157.80000000000001</v>
      </c>
      <c r="AQ37" s="53">
        <v>0</v>
      </c>
      <c r="AR37" s="53">
        <v>1.4227713267760844E-2</v>
      </c>
      <c r="AS37" s="53">
        <v>9.1089287151832149E-2</v>
      </c>
    </row>
    <row r="38" spans="1:45" x14ac:dyDescent="0.15">
      <c r="A38" s="31" t="s">
        <v>132</v>
      </c>
      <c r="B38" s="50">
        <v>30</v>
      </c>
      <c r="C38" s="50">
        <v>31.999999999999996</v>
      </c>
      <c r="D38" s="50">
        <v>59</v>
      </c>
      <c r="E38" s="50">
        <v>65.000000000000014</v>
      </c>
      <c r="F38" s="50">
        <v>65.000000000000014</v>
      </c>
      <c r="G38" s="50">
        <v>65.000000000000014</v>
      </c>
      <c r="H38" s="50">
        <v>72</v>
      </c>
      <c r="I38" s="50">
        <v>100</v>
      </c>
      <c r="J38" s="50">
        <v>100</v>
      </c>
      <c r="K38" s="50">
        <v>100</v>
      </c>
      <c r="L38" s="50">
        <v>100</v>
      </c>
      <c r="M38" s="50">
        <v>100</v>
      </c>
      <c r="N38" s="50">
        <v>100</v>
      </c>
      <c r="O38" s="50">
        <v>100</v>
      </c>
      <c r="P38" s="50">
        <v>100</v>
      </c>
      <c r="Q38" s="50">
        <v>100</v>
      </c>
      <c r="R38" s="50">
        <v>112</v>
      </c>
      <c r="S38" s="50">
        <v>112.50000000000001</v>
      </c>
      <c r="T38" s="50">
        <v>112.50000000000001</v>
      </c>
      <c r="U38" s="50">
        <v>112.50000000000001</v>
      </c>
      <c r="V38" s="50">
        <v>112.50000000000001</v>
      </c>
      <c r="W38" s="50">
        <v>115</v>
      </c>
      <c r="X38" s="50">
        <v>115</v>
      </c>
      <c r="Y38" s="50">
        <v>115</v>
      </c>
      <c r="Z38" s="50">
        <v>115</v>
      </c>
      <c r="AA38" s="50">
        <v>115</v>
      </c>
      <c r="AB38" s="50">
        <v>115</v>
      </c>
      <c r="AC38" s="50">
        <v>115</v>
      </c>
      <c r="AD38" s="50">
        <v>115</v>
      </c>
      <c r="AE38" s="50">
        <v>115</v>
      </c>
      <c r="AF38" s="50">
        <v>115</v>
      </c>
      <c r="AG38" s="50">
        <v>143.1</v>
      </c>
      <c r="AH38" s="50">
        <v>140.30000000000004</v>
      </c>
      <c r="AI38" s="50">
        <v>144.21100000000001</v>
      </c>
      <c r="AJ38" s="50">
        <v>143.06899999999999</v>
      </c>
      <c r="AK38" s="50">
        <v>142.50299999999999</v>
      </c>
      <c r="AL38" s="50">
        <v>148.76600000000002</v>
      </c>
      <c r="AM38" s="50">
        <v>147.22300000000001</v>
      </c>
      <c r="AN38" s="50">
        <v>145.01900000000001</v>
      </c>
      <c r="AO38" s="50">
        <v>145.01900000000001</v>
      </c>
      <c r="AP38" s="51">
        <v>145.01900000000001</v>
      </c>
      <c r="AQ38" s="53">
        <v>0</v>
      </c>
      <c r="AR38" s="53">
        <v>2.346431923842629E-2</v>
      </c>
      <c r="AS38" s="53">
        <v>8.3711516688666318E-2</v>
      </c>
    </row>
    <row r="39" spans="1:45" x14ac:dyDescent="0.15">
      <c r="A39" s="31" t="s">
        <v>130</v>
      </c>
      <c r="B39" s="50">
        <v>67.930000000000007</v>
      </c>
      <c r="C39" s="50">
        <v>67.730000000000018</v>
      </c>
      <c r="D39" s="50">
        <v>67.150000000000006</v>
      </c>
      <c r="E39" s="50">
        <v>67</v>
      </c>
      <c r="F39" s="50">
        <v>92.71</v>
      </c>
      <c r="G39" s="50">
        <v>92.463999999999999</v>
      </c>
      <c r="H39" s="50">
        <v>94.522000000000006</v>
      </c>
      <c r="I39" s="50">
        <v>94.525000000000006</v>
      </c>
      <c r="J39" s="50">
        <v>94.525000000000006</v>
      </c>
      <c r="K39" s="50">
        <v>97.125000000000014</v>
      </c>
      <c r="L39" s="50">
        <v>97.025000000000006</v>
      </c>
      <c r="M39" s="50">
        <v>96.5</v>
      </c>
      <c r="N39" s="50">
        <v>96.5</v>
      </c>
      <c r="O39" s="50">
        <v>96.5</v>
      </c>
      <c r="P39" s="50">
        <v>96.5</v>
      </c>
      <c r="Q39" s="50">
        <v>96.5</v>
      </c>
      <c r="R39" s="50">
        <v>96.5</v>
      </c>
      <c r="S39" s="50">
        <v>96.5</v>
      </c>
      <c r="T39" s="50">
        <v>96.5</v>
      </c>
      <c r="U39" s="50">
        <v>96.5</v>
      </c>
      <c r="V39" s="50">
        <v>96.5</v>
      </c>
      <c r="W39" s="50">
        <v>96.5</v>
      </c>
      <c r="X39" s="50">
        <v>96.5</v>
      </c>
      <c r="Y39" s="50">
        <v>99</v>
      </c>
      <c r="Z39" s="50">
        <v>101.5</v>
      </c>
      <c r="AA39" s="50">
        <v>101.5</v>
      </c>
      <c r="AB39" s="50">
        <v>101.5</v>
      </c>
      <c r="AC39" s="50">
        <v>101.5</v>
      </c>
      <c r="AD39" s="50">
        <v>101.5</v>
      </c>
      <c r="AE39" s="50">
        <v>101.5</v>
      </c>
      <c r="AF39" s="50">
        <v>101.5</v>
      </c>
      <c r="AG39" s="50">
        <v>101.5</v>
      </c>
      <c r="AH39" s="50">
        <v>101.5</v>
      </c>
      <c r="AI39" s="50">
        <v>101.5</v>
      </c>
      <c r="AJ39" s="50">
        <v>101.5</v>
      </c>
      <c r="AK39" s="50">
        <v>101.5</v>
      </c>
      <c r="AL39" s="50">
        <v>101.5</v>
      </c>
      <c r="AM39" s="50">
        <v>101.5</v>
      </c>
      <c r="AN39" s="50">
        <v>101.5</v>
      </c>
      <c r="AO39" s="50">
        <v>101.5</v>
      </c>
      <c r="AP39" s="51">
        <v>101.5</v>
      </c>
      <c r="AQ39" s="53">
        <v>0</v>
      </c>
      <c r="AR39" s="53">
        <v>0</v>
      </c>
      <c r="AS39" s="53">
        <v>5.8590384321362245E-2</v>
      </c>
    </row>
    <row r="40" spans="1:45" x14ac:dyDescent="0.15">
      <c r="A40" s="31" t="s">
        <v>129</v>
      </c>
      <c r="B40" s="50">
        <v>2.484</v>
      </c>
      <c r="C40" s="50">
        <v>2.9420000000000002</v>
      </c>
      <c r="D40" s="50">
        <v>3.4</v>
      </c>
      <c r="E40" s="50">
        <v>3.4999999999999996</v>
      </c>
      <c r="F40" s="50">
        <v>3.9000000000000004</v>
      </c>
      <c r="G40" s="50">
        <v>4.0670000000000002</v>
      </c>
      <c r="H40" s="50">
        <v>4.0370000000000008</v>
      </c>
      <c r="I40" s="50">
        <v>4.1052000000000008</v>
      </c>
      <c r="J40" s="50">
        <v>4.1420000000000003</v>
      </c>
      <c r="K40" s="50">
        <v>4.2909000000000006</v>
      </c>
      <c r="L40" s="50">
        <v>4.3530000000000006</v>
      </c>
      <c r="M40" s="50">
        <v>4.3499999999999996</v>
      </c>
      <c r="N40" s="50">
        <v>4.74</v>
      </c>
      <c r="O40" s="50">
        <v>5</v>
      </c>
      <c r="P40" s="50">
        <v>5.1000000000000005</v>
      </c>
      <c r="Q40" s="50">
        <v>5.2</v>
      </c>
      <c r="R40" s="50">
        <v>5.3</v>
      </c>
      <c r="S40" s="50">
        <v>5.399</v>
      </c>
      <c r="T40" s="50">
        <v>5.4000000000000012</v>
      </c>
      <c r="U40" s="50">
        <v>5.7439999999999989</v>
      </c>
      <c r="V40" s="50">
        <v>5.8479999999999999</v>
      </c>
      <c r="W40" s="50">
        <v>5.9000000000000012</v>
      </c>
      <c r="X40" s="50">
        <v>5.7060000000000013</v>
      </c>
      <c r="Y40" s="50">
        <v>5.5720000000000001</v>
      </c>
      <c r="Z40" s="50">
        <v>5.5720000000000001</v>
      </c>
      <c r="AA40" s="50">
        <v>5.5720000000000001</v>
      </c>
      <c r="AB40" s="50">
        <v>5.5720000000000001</v>
      </c>
      <c r="AC40" s="50">
        <v>5.5720000000000001</v>
      </c>
      <c r="AD40" s="50">
        <v>5.5720000000000001</v>
      </c>
      <c r="AE40" s="50">
        <v>5.5</v>
      </c>
      <c r="AF40" s="50">
        <v>5.5</v>
      </c>
      <c r="AG40" s="50">
        <v>5.5</v>
      </c>
      <c r="AH40" s="50">
        <v>5.5</v>
      </c>
      <c r="AI40" s="50">
        <v>4.9743000000000004</v>
      </c>
      <c r="AJ40" s="50">
        <v>5.1509999999999998</v>
      </c>
      <c r="AK40" s="50">
        <v>5.306</v>
      </c>
      <c r="AL40" s="50">
        <v>5.3730000000000002</v>
      </c>
      <c r="AM40" s="50">
        <v>5.3730000000000002</v>
      </c>
      <c r="AN40" s="50">
        <v>5.3730000000000002</v>
      </c>
      <c r="AO40" s="50">
        <v>5.3730000000000002</v>
      </c>
      <c r="AP40" s="51">
        <v>5.3730000000000002</v>
      </c>
      <c r="AQ40" s="53">
        <v>0</v>
      </c>
      <c r="AR40" s="53">
        <v>-2.3334413323666814E-3</v>
      </c>
      <c r="AS40" s="53">
        <v>3.1015382754549688E-3</v>
      </c>
    </row>
    <row r="41" spans="1:45" x14ac:dyDescent="0.15">
      <c r="A41" s="31" t="s">
        <v>128</v>
      </c>
      <c r="B41" s="50">
        <v>3.585</v>
      </c>
      <c r="C41" s="50">
        <v>3.45</v>
      </c>
      <c r="D41" s="50">
        <v>3.4249999999999998</v>
      </c>
      <c r="E41" s="50">
        <v>3.33</v>
      </c>
      <c r="F41" s="50">
        <v>4.5</v>
      </c>
      <c r="G41" s="50">
        <v>4.5</v>
      </c>
      <c r="H41" s="50">
        <v>4.5</v>
      </c>
      <c r="I41" s="50">
        <v>4.5</v>
      </c>
      <c r="J41" s="50">
        <v>4.5</v>
      </c>
      <c r="K41" s="50">
        <v>4.5</v>
      </c>
      <c r="L41" s="50">
        <v>2.9929999999999999</v>
      </c>
      <c r="M41" s="50">
        <v>2.9929999999999999</v>
      </c>
      <c r="N41" s="50">
        <v>3.121</v>
      </c>
      <c r="O41" s="50">
        <v>3.121</v>
      </c>
      <c r="P41" s="50">
        <v>3.5</v>
      </c>
      <c r="Q41" s="50">
        <v>3.7</v>
      </c>
      <c r="R41" s="50">
        <v>3.7</v>
      </c>
      <c r="S41" s="50">
        <v>12.5</v>
      </c>
      <c r="T41" s="50">
        <v>13.4855</v>
      </c>
      <c r="U41" s="50">
        <v>13.102799999999998</v>
      </c>
      <c r="V41" s="50">
        <v>16.866700000000002</v>
      </c>
      <c r="W41" s="50">
        <v>16.836100000000002</v>
      </c>
      <c r="X41" s="50">
        <v>27.595600000000001</v>
      </c>
      <c r="Y41" s="50">
        <v>27.015699999999999</v>
      </c>
      <c r="Z41" s="50">
        <v>26.864820000000002</v>
      </c>
      <c r="AA41" s="50">
        <v>27.910200000000003</v>
      </c>
      <c r="AB41" s="50">
        <v>27.436199999999999</v>
      </c>
      <c r="AC41" s="50">
        <v>27.323</v>
      </c>
      <c r="AD41" s="50">
        <v>26.832999999999998</v>
      </c>
      <c r="AE41" s="50">
        <v>25.907</v>
      </c>
      <c r="AF41" s="50">
        <v>24.683999999999997</v>
      </c>
      <c r="AG41" s="50">
        <v>23.900000000000002</v>
      </c>
      <c r="AH41" s="50">
        <v>25.229000000000003</v>
      </c>
      <c r="AI41" s="50">
        <v>25.063000000000002</v>
      </c>
      <c r="AJ41" s="50">
        <v>25.704999999999998</v>
      </c>
      <c r="AK41" s="50">
        <v>25.243999999999996</v>
      </c>
      <c r="AL41" s="50">
        <v>25.243999999999996</v>
      </c>
      <c r="AM41" s="50">
        <v>25.243999999999996</v>
      </c>
      <c r="AN41" s="50">
        <v>25.243999999999996</v>
      </c>
      <c r="AO41" s="50">
        <v>25.243999999999996</v>
      </c>
      <c r="AP41" s="51">
        <v>25.243999999999996</v>
      </c>
      <c r="AQ41" s="53">
        <v>0</v>
      </c>
      <c r="AR41" s="53">
        <v>-2.5891123257848481E-3</v>
      </c>
      <c r="AS41" s="53">
        <v>1.457197696363023E-2</v>
      </c>
    </row>
    <row r="42" spans="1:45" x14ac:dyDescent="0.15">
      <c r="A42" s="31" t="s">
        <v>127</v>
      </c>
      <c r="B42" s="50">
        <v>168.03</v>
      </c>
      <c r="C42" s="50">
        <v>167.85</v>
      </c>
      <c r="D42" s="50">
        <v>165.48400000000001</v>
      </c>
      <c r="E42" s="50">
        <v>168.84800000000001</v>
      </c>
      <c r="F42" s="50">
        <v>171.71</v>
      </c>
      <c r="G42" s="50">
        <v>171.49</v>
      </c>
      <c r="H42" s="50">
        <v>169.744</v>
      </c>
      <c r="I42" s="50">
        <v>169.58500000000004</v>
      </c>
      <c r="J42" s="50">
        <v>254.989</v>
      </c>
      <c r="K42" s="50">
        <v>260.05000000000007</v>
      </c>
      <c r="L42" s="50">
        <v>260.34200000000004</v>
      </c>
      <c r="M42" s="50">
        <v>260.93600000000004</v>
      </c>
      <c r="N42" s="50">
        <v>261.20299999999997</v>
      </c>
      <c r="O42" s="50">
        <v>261.35500000000002</v>
      </c>
      <c r="P42" s="50">
        <v>261.37400000000002</v>
      </c>
      <c r="Q42" s="50">
        <v>261.45</v>
      </c>
      <c r="R42" s="50">
        <v>261.44400000000002</v>
      </c>
      <c r="S42" s="50">
        <v>261.541</v>
      </c>
      <c r="T42" s="50">
        <v>261.54199999999997</v>
      </c>
      <c r="U42" s="50">
        <v>262.78399999999999</v>
      </c>
      <c r="V42" s="50">
        <v>262.76600000000002</v>
      </c>
      <c r="W42" s="50">
        <v>262.69700000000006</v>
      </c>
      <c r="X42" s="50">
        <v>262.79000000000002</v>
      </c>
      <c r="Y42" s="50">
        <v>262.73000000000008</v>
      </c>
      <c r="Z42" s="50">
        <v>264.31</v>
      </c>
      <c r="AA42" s="50">
        <v>264.21100000000001</v>
      </c>
      <c r="AB42" s="50">
        <v>264.25099999999998</v>
      </c>
      <c r="AC42" s="50">
        <v>264.20899999999995</v>
      </c>
      <c r="AD42" s="50">
        <v>264.06299999999999</v>
      </c>
      <c r="AE42" s="50">
        <v>264.59000000000003</v>
      </c>
      <c r="AF42" s="50">
        <v>264.51600000000002</v>
      </c>
      <c r="AG42" s="50">
        <v>265.40499999999997</v>
      </c>
      <c r="AH42" s="50">
        <v>265.85000000000002</v>
      </c>
      <c r="AI42" s="50">
        <v>265.78899999999999</v>
      </c>
      <c r="AJ42" s="50">
        <v>266.57799999999997</v>
      </c>
      <c r="AK42" s="50">
        <v>266.45499999999998</v>
      </c>
      <c r="AL42" s="50">
        <v>266.20800000000003</v>
      </c>
      <c r="AM42" s="50">
        <v>295.95800000000003</v>
      </c>
      <c r="AN42" s="50">
        <v>297.67099999999999</v>
      </c>
      <c r="AO42" s="50">
        <v>297.57799999999997</v>
      </c>
      <c r="AP42" s="51">
        <v>297.52699999999999</v>
      </c>
      <c r="AQ42" s="53">
        <v>-1.7138363723123717E-4</v>
      </c>
      <c r="AR42" s="53">
        <v>1.1818788153708182E-2</v>
      </c>
      <c r="AS42" s="53">
        <v>0.17174602242346743</v>
      </c>
    </row>
    <row r="43" spans="1:45" x14ac:dyDescent="0.15">
      <c r="A43" s="31" t="s">
        <v>226</v>
      </c>
      <c r="B43" s="50">
        <v>1.4520280000000001</v>
      </c>
      <c r="C43" s="50">
        <v>1.89</v>
      </c>
      <c r="D43" s="50">
        <v>1.75</v>
      </c>
      <c r="E43" s="50">
        <v>1.46</v>
      </c>
      <c r="F43" s="50">
        <v>1.3975</v>
      </c>
      <c r="G43" s="50">
        <v>1.54</v>
      </c>
      <c r="H43" s="50">
        <v>1.62</v>
      </c>
      <c r="I43" s="50">
        <v>1.72</v>
      </c>
      <c r="J43" s="50">
        <v>1.8</v>
      </c>
      <c r="K43" s="50">
        <v>2</v>
      </c>
      <c r="L43" s="50">
        <v>1.8799999999999997</v>
      </c>
      <c r="M43" s="50">
        <v>3</v>
      </c>
      <c r="N43" s="50">
        <v>3</v>
      </c>
      <c r="O43" s="50">
        <v>2.95</v>
      </c>
      <c r="P43" s="50">
        <v>2.65</v>
      </c>
      <c r="Q43" s="50">
        <v>2.5584000000000002</v>
      </c>
      <c r="R43" s="50">
        <v>2.4500000000000002</v>
      </c>
      <c r="S43" s="50">
        <v>2.3449999999999998</v>
      </c>
      <c r="T43" s="50">
        <v>2.2999999999999998</v>
      </c>
      <c r="U43" s="50">
        <v>2.2999999999999998</v>
      </c>
      <c r="V43" s="50">
        <v>2.3250000000000002</v>
      </c>
      <c r="W43" s="50">
        <v>2.3250000000000002</v>
      </c>
      <c r="X43" s="50">
        <v>2.2799999999999998</v>
      </c>
      <c r="Y43" s="50">
        <v>2.3949999999999996</v>
      </c>
      <c r="Z43" s="50">
        <v>3.1589999999999998</v>
      </c>
      <c r="AA43" s="50">
        <v>3</v>
      </c>
      <c r="AB43" s="50">
        <v>3</v>
      </c>
      <c r="AC43" s="50">
        <v>2.5</v>
      </c>
      <c r="AD43" s="50">
        <v>2.5</v>
      </c>
      <c r="AE43" s="50">
        <v>2.5</v>
      </c>
      <c r="AF43" s="50">
        <v>2.5</v>
      </c>
      <c r="AG43" s="50">
        <v>2.5</v>
      </c>
      <c r="AH43" s="50">
        <v>2.5</v>
      </c>
      <c r="AI43" s="50">
        <v>2.5</v>
      </c>
      <c r="AJ43" s="50">
        <v>2.5</v>
      </c>
      <c r="AK43" s="50">
        <v>2.5</v>
      </c>
      <c r="AL43" s="50">
        <v>2.5</v>
      </c>
      <c r="AM43" s="50">
        <v>2.5</v>
      </c>
      <c r="AN43" s="50">
        <v>2.5</v>
      </c>
      <c r="AO43" s="50">
        <v>2.5</v>
      </c>
      <c r="AP43" s="51">
        <v>2.5</v>
      </c>
      <c r="AQ43" s="53">
        <v>0</v>
      </c>
      <c r="AR43" s="53">
        <v>0</v>
      </c>
      <c r="AS43" s="53">
        <v>1.4431129143192671E-3</v>
      </c>
    </row>
    <row r="44" spans="1:45" x14ac:dyDescent="0.15">
      <c r="A44" s="31" t="s">
        <v>126</v>
      </c>
      <c r="B44" s="50">
        <v>30.41</v>
      </c>
      <c r="C44" s="50">
        <v>32.176000000000009</v>
      </c>
      <c r="D44" s="50">
        <v>32.353999999999999</v>
      </c>
      <c r="E44" s="50">
        <v>32.340000000000003</v>
      </c>
      <c r="F44" s="50">
        <v>32.49</v>
      </c>
      <c r="G44" s="50">
        <v>32.990000000000009</v>
      </c>
      <c r="H44" s="50">
        <v>97.202999999999989</v>
      </c>
      <c r="I44" s="50">
        <v>98.105000000000004</v>
      </c>
      <c r="J44" s="50">
        <v>98.105000000000004</v>
      </c>
      <c r="K44" s="50">
        <v>98.105000000000004</v>
      </c>
      <c r="L44" s="50">
        <v>98.1</v>
      </c>
      <c r="M44" s="50">
        <v>98.1</v>
      </c>
      <c r="N44" s="50">
        <v>98.1</v>
      </c>
      <c r="O44" s="50">
        <v>98.1</v>
      </c>
      <c r="P44" s="50">
        <v>98.1</v>
      </c>
      <c r="Q44" s="50">
        <v>98.1</v>
      </c>
      <c r="R44" s="50">
        <v>97.8</v>
      </c>
      <c r="S44" s="50">
        <v>97.8</v>
      </c>
      <c r="T44" s="50">
        <v>97.8</v>
      </c>
      <c r="U44" s="50">
        <v>97.8</v>
      </c>
      <c r="V44" s="50">
        <v>97.8</v>
      </c>
      <c r="W44" s="50">
        <v>97.8</v>
      </c>
      <c r="X44" s="50">
        <v>97.8</v>
      </c>
      <c r="Y44" s="50">
        <v>97.8</v>
      </c>
      <c r="Z44" s="50">
        <v>97.8</v>
      </c>
      <c r="AA44" s="50">
        <v>97.8</v>
      </c>
      <c r="AB44" s="50">
        <v>97.8</v>
      </c>
      <c r="AC44" s="50">
        <v>97.8</v>
      </c>
      <c r="AD44" s="50">
        <v>97.8</v>
      </c>
      <c r="AE44" s="50">
        <v>97.8</v>
      </c>
      <c r="AF44" s="50">
        <v>97.8</v>
      </c>
      <c r="AG44" s="50">
        <v>97.8</v>
      </c>
      <c r="AH44" s="50">
        <v>97.8</v>
      </c>
      <c r="AI44" s="50">
        <v>97.8</v>
      </c>
      <c r="AJ44" s="50">
        <v>97.8</v>
      </c>
      <c r="AK44" s="50">
        <v>97.8</v>
      </c>
      <c r="AL44" s="50">
        <v>97.8</v>
      </c>
      <c r="AM44" s="50">
        <v>97.8</v>
      </c>
      <c r="AN44" s="50">
        <v>97.8</v>
      </c>
      <c r="AO44" s="50">
        <v>97.8</v>
      </c>
      <c r="AP44" s="51">
        <v>97.8</v>
      </c>
      <c r="AQ44" s="53">
        <v>0</v>
      </c>
      <c r="AR44" s="53">
        <v>0</v>
      </c>
      <c r="AS44" s="53">
        <v>5.6454577208169723E-2</v>
      </c>
    </row>
    <row r="45" spans="1:45" x14ac:dyDescent="0.15">
      <c r="A45" s="31" t="s">
        <v>227</v>
      </c>
      <c r="B45" s="50">
        <v>0</v>
      </c>
      <c r="C45" s="50">
        <v>0</v>
      </c>
      <c r="D45" s="50">
        <v>0</v>
      </c>
      <c r="E45" s="50">
        <v>0</v>
      </c>
      <c r="F45" s="50">
        <v>0</v>
      </c>
      <c r="G45" s="50">
        <v>0.50000000000000011</v>
      </c>
      <c r="H45" s="50">
        <v>0.50000000000000011</v>
      </c>
      <c r="I45" s="50">
        <v>1.0499999999999998</v>
      </c>
      <c r="J45" s="50">
        <v>2.0000000000000004</v>
      </c>
      <c r="K45" s="50">
        <v>2.0000000000000004</v>
      </c>
      <c r="L45" s="50">
        <v>2.0000000000000004</v>
      </c>
      <c r="M45" s="50">
        <v>2.0100000000000007</v>
      </c>
      <c r="N45" s="50">
        <v>2.0100000000000007</v>
      </c>
      <c r="O45" s="50">
        <v>1.986</v>
      </c>
      <c r="P45" s="50">
        <v>1.986</v>
      </c>
      <c r="Q45" s="50">
        <v>1.986</v>
      </c>
      <c r="R45" s="50">
        <v>1.986</v>
      </c>
      <c r="S45" s="50">
        <v>1.829</v>
      </c>
      <c r="T45" s="50">
        <v>1.85</v>
      </c>
      <c r="U45" s="50">
        <v>1.85</v>
      </c>
      <c r="V45" s="50">
        <v>2.4</v>
      </c>
      <c r="W45" s="50">
        <v>2.4</v>
      </c>
      <c r="X45" s="50">
        <v>2.855</v>
      </c>
      <c r="Y45" s="50">
        <v>2.8499999999999996</v>
      </c>
      <c r="Z45" s="50">
        <v>3</v>
      </c>
      <c r="AA45" s="50">
        <v>2.9207000000000001</v>
      </c>
      <c r="AB45" s="50">
        <v>2.78</v>
      </c>
      <c r="AC45" s="50">
        <v>2.6700000000000004</v>
      </c>
      <c r="AD45" s="50">
        <v>2.6700000000000004</v>
      </c>
      <c r="AE45" s="50">
        <v>3</v>
      </c>
      <c r="AF45" s="50">
        <v>3</v>
      </c>
      <c r="AG45" s="50">
        <v>3</v>
      </c>
      <c r="AH45" s="50">
        <v>3</v>
      </c>
      <c r="AI45" s="50">
        <v>3</v>
      </c>
      <c r="AJ45" s="50">
        <v>3</v>
      </c>
      <c r="AK45" s="50">
        <v>3</v>
      </c>
      <c r="AL45" s="50">
        <v>3</v>
      </c>
      <c r="AM45" s="50">
        <v>3</v>
      </c>
      <c r="AN45" s="50">
        <v>3</v>
      </c>
      <c r="AO45" s="50">
        <v>3</v>
      </c>
      <c r="AP45" s="51">
        <v>3</v>
      </c>
      <c r="AQ45" s="53">
        <v>0</v>
      </c>
      <c r="AR45" s="53">
        <v>0</v>
      </c>
      <c r="AS45" s="53">
        <v>1.7317354971831205E-3</v>
      </c>
    </row>
    <row r="46" spans="1:45" x14ac:dyDescent="0.15">
      <c r="A46" s="31" t="s">
        <v>125</v>
      </c>
      <c r="B46" s="57">
        <v>0.22405900000000001</v>
      </c>
      <c r="C46" s="57">
        <v>0.207147</v>
      </c>
      <c r="D46" s="57">
        <v>0.191022</v>
      </c>
      <c r="E46" s="57">
        <v>0.18579999999999999</v>
      </c>
      <c r="F46" s="57">
        <v>0.17374999999999999</v>
      </c>
      <c r="G46" s="57">
        <v>0.18070999999999998</v>
      </c>
      <c r="H46" s="57">
        <v>0.14169999999999996</v>
      </c>
      <c r="I46" s="57">
        <v>0.12670000000000001</v>
      </c>
      <c r="J46" s="57">
        <v>0.113619</v>
      </c>
      <c r="K46" s="57">
        <v>9.8483000000000001E-2</v>
      </c>
      <c r="L46" s="57">
        <v>7.1400000000000005E-2</v>
      </c>
      <c r="M46" s="57">
        <v>7.1289000000000005E-2</v>
      </c>
      <c r="N46" s="57">
        <v>5.9417999999999999E-2</v>
      </c>
      <c r="O46" s="57">
        <v>6.0351000000000002E-2</v>
      </c>
      <c r="P46" s="57">
        <v>5.2194999999999998E-2</v>
      </c>
      <c r="Q46" s="57">
        <v>0.11390699999999999</v>
      </c>
      <c r="R46" s="57">
        <v>0.21529000000000001</v>
      </c>
      <c r="S46" s="57">
        <v>0.21432999999999999</v>
      </c>
      <c r="T46" s="57">
        <v>0.16422999999999999</v>
      </c>
      <c r="U46" s="57">
        <v>0.15291000000000002</v>
      </c>
      <c r="V46" s="57">
        <v>0.15287000000000003</v>
      </c>
      <c r="W46" s="57">
        <v>0.12928999999999999</v>
      </c>
      <c r="X46" s="57">
        <v>0.12925999999999999</v>
      </c>
      <c r="Y46" s="57">
        <v>0.12933999999999998</v>
      </c>
      <c r="Z46" s="57">
        <v>0.12755999999999998</v>
      </c>
      <c r="AA46" s="57">
        <v>0.12755999999999998</v>
      </c>
      <c r="AB46" s="57">
        <v>0.12751999999999997</v>
      </c>
      <c r="AC46" s="57">
        <v>0.12749999999999997</v>
      </c>
      <c r="AD46" s="57">
        <v>0.12749999999999997</v>
      </c>
      <c r="AE46" s="57">
        <v>0.30903999999999993</v>
      </c>
      <c r="AF46" s="57">
        <v>0.27694000000000002</v>
      </c>
      <c r="AG46" s="57">
        <v>0.65180000000000016</v>
      </c>
      <c r="AH46" s="57">
        <v>0.27930000000000005</v>
      </c>
      <c r="AI46" s="57">
        <v>0.260685</v>
      </c>
      <c r="AJ46" s="57">
        <v>0.23925299999999999</v>
      </c>
      <c r="AK46" s="57">
        <v>0.21705299999999997</v>
      </c>
      <c r="AL46" s="57">
        <v>0.14691004999999999</v>
      </c>
      <c r="AM46" s="57">
        <v>0.13523000000000002</v>
      </c>
      <c r="AN46" s="57">
        <v>0.15672999999999998</v>
      </c>
      <c r="AO46" s="57">
        <v>0.19443000000000002</v>
      </c>
      <c r="AP46" s="58">
        <v>0.17869100000000002</v>
      </c>
      <c r="AQ46" s="75">
        <v>-8.0949441958545476E-2</v>
      </c>
      <c r="AR46" s="75">
        <v>-4.5282555320569573E-2</v>
      </c>
      <c r="AS46" s="75">
        <v>1.0314851590904968E-4</v>
      </c>
    </row>
    <row r="47" spans="1:45" s="32" customFormat="1" x14ac:dyDescent="0.15">
      <c r="A47" s="37" t="s">
        <v>124</v>
      </c>
      <c r="B47" s="55">
        <v>362.41108700000001</v>
      </c>
      <c r="C47" s="55">
        <v>365.26514700000001</v>
      </c>
      <c r="D47" s="55">
        <v>388.90202200000004</v>
      </c>
      <c r="E47" s="55">
        <v>396.92079999999999</v>
      </c>
      <c r="F47" s="55">
        <v>430.75525000000005</v>
      </c>
      <c r="G47" s="55">
        <v>431.73171000000002</v>
      </c>
      <c r="H47" s="55">
        <v>537.1277</v>
      </c>
      <c r="I47" s="55">
        <v>566.57690000000002</v>
      </c>
      <c r="J47" s="55">
        <v>653.03461900000002</v>
      </c>
      <c r="K47" s="55">
        <v>661.02938300000005</v>
      </c>
      <c r="L47" s="55">
        <v>659.61440000000005</v>
      </c>
      <c r="M47" s="55">
        <v>660.820289</v>
      </c>
      <c r="N47" s="55">
        <v>661.59341800000004</v>
      </c>
      <c r="O47" s="55">
        <v>661.93235100000004</v>
      </c>
      <c r="P47" s="55">
        <v>663.56219499999997</v>
      </c>
      <c r="Q47" s="55">
        <v>663.30830700000001</v>
      </c>
      <c r="R47" s="55">
        <v>673.99528999999995</v>
      </c>
      <c r="S47" s="55">
        <v>683.22832999999991</v>
      </c>
      <c r="T47" s="55">
        <v>685.24172999999996</v>
      </c>
      <c r="U47" s="55">
        <v>685.83371</v>
      </c>
      <c r="V47" s="55">
        <v>696.68857000000003</v>
      </c>
      <c r="W47" s="55">
        <v>698.66739000000007</v>
      </c>
      <c r="X47" s="55">
        <v>741.34586000000002</v>
      </c>
      <c r="Y47" s="55">
        <v>745.74203999999997</v>
      </c>
      <c r="Z47" s="55">
        <v>750.07338000000004</v>
      </c>
      <c r="AA47" s="55">
        <v>755.53146000000004</v>
      </c>
      <c r="AB47" s="55">
        <v>755.86671999999999</v>
      </c>
      <c r="AC47" s="55">
        <v>752.85149999999987</v>
      </c>
      <c r="AD47" s="55">
        <v>753.68549999999993</v>
      </c>
      <c r="AE47" s="55">
        <v>753.11604</v>
      </c>
      <c r="AF47" s="55">
        <v>765.94694000000004</v>
      </c>
      <c r="AG47" s="55">
        <v>797.93679999999995</v>
      </c>
      <c r="AH47" s="55">
        <v>799.25830000000008</v>
      </c>
      <c r="AI47" s="55">
        <v>802.89798500000006</v>
      </c>
      <c r="AJ47" s="55">
        <v>803.07225299999982</v>
      </c>
      <c r="AK47" s="55">
        <v>802.92505299999993</v>
      </c>
      <c r="AL47" s="55">
        <v>807.73791004999998</v>
      </c>
      <c r="AM47" s="55">
        <v>834.33322999999996</v>
      </c>
      <c r="AN47" s="55">
        <v>833.86373000000003</v>
      </c>
      <c r="AO47" s="55">
        <v>836.00842999999986</v>
      </c>
      <c r="AP47" s="55">
        <v>835.94169099999999</v>
      </c>
      <c r="AQ47" s="74">
        <v>-7.9830534723046576E-5</v>
      </c>
      <c r="AR47" s="74">
        <v>1.0496645007910921E-2</v>
      </c>
      <c r="AS47" s="74">
        <v>0.48254329995999451</v>
      </c>
    </row>
    <row r="48" spans="1:45" x14ac:dyDescent="0.15">
      <c r="A48" s="66"/>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1"/>
      <c r="AQ48" s="53"/>
      <c r="AR48" s="53"/>
      <c r="AS48" s="53"/>
    </row>
    <row r="49" spans="1:45" x14ac:dyDescent="0.15">
      <c r="A49" s="31" t="s">
        <v>123</v>
      </c>
      <c r="B49" s="50">
        <v>8.1999999999999975</v>
      </c>
      <c r="C49" s="50">
        <v>8.08</v>
      </c>
      <c r="D49" s="50">
        <v>9.44</v>
      </c>
      <c r="E49" s="50">
        <v>9.2200000000000006</v>
      </c>
      <c r="F49" s="50">
        <v>9</v>
      </c>
      <c r="G49" s="50">
        <v>8.8200000000000021</v>
      </c>
      <c r="H49" s="50">
        <v>8.8000000000000007</v>
      </c>
      <c r="I49" s="50">
        <v>8.5640000000000001</v>
      </c>
      <c r="J49" s="50">
        <v>9.1999999999999993</v>
      </c>
      <c r="K49" s="50">
        <v>9.2360000000000007</v>
      </c>
      <c r="L49" s="50">
        <v>9.1999999999999993</v>
      </c>
      <c r="M49" s="50">
        <v>9.1999999999999993</v>
      </c>
      <c r="N49" s="50">
        <v>9.1999999999999993</v>
      </c>
      <c r="O49" s="50">
        <v>9.1999999999999993</v>
      </c>
      <c r="P49" s="50">
        <v>9.9789999999999992</v>
      </c>
      <c r="Q49" s="50">
        <v>9.9789999999999992</v>
      </c>
      <c r="R49" s="50">
        <v>10.8</v>
      </c>
      <c r="S49" s="50">
        <v>11.2</v>
      </c>
      <c r="T49" s="50">
        <v>11.314</v>
      </c>
      <c r="U49" s="50">
        <v>11.314</v>
      </c>
      <c r="V49" s="50">
        <v>11.314</v>
      </c>
      <c r="W49" s="50">
        <v>11.314</v>
      </c>
      <c r="X49" s="50">
        <v>11.314</v>
      </c>
      <c r="Y49" s="50">
        <v>11.800000000000002</v>
      </c>
      <c r="Z49" s="50">
        <v>11.800000000000002</v>
      </c>
      <c r="AA49" s="50">
        <v>12.27</v>
      </c>
      <c r="AB49" s="50">
        <v>12.27</v>
      </c>
      <c r="AC49" s="50">
        <v>12.2</v>
      </c>
      <c r="AD49" s="50">
        <v>12.2</v>
      </c>
      <c r="AE49" s="50">
        <v>12.2</v>
      </c>
      <c r="AF49" s="50">
        <v>12.2</v>
      </c>
      <c r="AG49" s="50">
        <v>12.2</v>
      </c>
      <c r="AH49" s="50">
        <v>12.2</v>
      </c>
      <c r="AI49" s="50">
        <v>12.2</v>
      </c>
      <c r="AJ49" s="50">
        <v>12.2</v>
      </c>
      <c r="AK49" s="50">
        <v>12.2</v>
      </c>
      <c r="AL49" s="50">
        <v>12.2</v>
      </c>
      <c r="AM49" s="50">
        <v>12.2</v>
      </c>
      <c r="AN49" s="50">
        <v>12.2</v>
      </c>
      <c r="AO49" s="50">
        <v>12.2</v>
      </c>
      <c r="AP49" s="51">
        <v>12.2</v>
      </c>
      <c r="AQ49" s="53">
        <v>0</v>
      </c>
      <c r="AR49" s="53">
        <v>0</v>
      </c>
      <c r="AS49" s="53">
        <v>7.0423910218780231E-3</v>
      </c>
    </row>
    <row r="50" spans="1:45" x14ac:dyDescent="0.15">
      <c r="A50" s="31" t="s">
        <v>228</v>
      </c>
      <c r="B50" s="50">
        <v>1.375</v>
      </c>
      <c r="C50" s="50">
        <v>1.1080000000000001</v>
      </c>
      <c r="D50" s="50">
        <v>1.4570000000000001</v>
      </c>
      <c r="E50" s="50">
        <v>1.7150000000000001</v>
      </c>
      <c r="F50" s="50">
        <v>2.1469999999999998</v>
      </c>
      <c r="G50" s="50">
        <v>2.0180000000000002</v>
      </c>
      <c r="H50" s="50">
        <v>1.4</v>
      </c>
      <c r="I50" s="50">
        <v>1.9999999999999998</v>
      </c>
      <c r="J50" s="50">
        <v>1.9999999999999998</v>
      </c>
      <c r="K50" s="50">
        <v>2.0739999999999998</v>
      </c>
      <c r="L50" s="50">
        <v>1.625</v>
      </c>
      <c r="M50" s="50">
        <v>1.45</v>
      </c>
      <c r="N50" s="50">
        <v>1.3339999999999999</v>
      </c>
      <c r="O50" s="50">
        <v>1.9009999999999998</v>
      </c>
      <c r="P50" s="50">
        <v>2.9650000000000003</v>
      </c>
      <c r="Q50" s="50">
        <v>3.125</v>
      </c>
      <c r="R50" s="50">
        <v>3.6949999999999998</v>
      </c>
      <c r="S50" s="50">
        <v>3.8999999999999995</v>
      </c>
      <c r="T50" s="50">
        <v>4.03</v>
      </c>
      <c r="U50" s="50">
        <v>5.0500000000000007</v>
      </c>
      <c r="V50" s="50">
        <v>5.9720000000000004</v>
      </c>
      <c r="W50" s="50">
        <v>6.5</v>
      </c>
      <c r="X50" s="50">
        <v>8.9</v>
      </c>
      <c r="Y50" s="50">
        <v>8.8010000000000002</v>
      </c>
      <c r="Z50" s="50">
        <v>9.0350000000000001</v>
      </c>
      <c r="AA50" s="50">
        <v>9.0500000000000007</v>
      </c>
      <c r="AB50" s="50">
        <v>9.33</v>
      </c>
      <c r="AC50" s="50">
        <v>9.5</v>
      </c>
      <c r="AD50" s="50">
        <v>9.5</v>
      </c>
      <c r="AE50" s="50">
        <v>9.5</v>
      </c>
      <c r="AF50" s="50">
        <v>9.0549999999999997</v>
      </c>
      <c r="AG50" s="50">
        <v>9.0549999999999997</v>
      </c>
      <c r="AH50" s="50">
        <v>9.0549999999999997</v>
      </c>
      <c r="AI50" s="50">
        <v>9.0109999999999992</v>
      </c>
      <c r="AJ50" s="50">
        <v>8.423</v>
      </c>
      <c r="AK50" s="50">
        <v>9.5239999999999991</v>
      </c>
      <c r="AL50" s="50">
        <v>9.5229999999999997</v>
      </c>
      <c r="AM50" s="50">
        <v>8.3840000000000003</v>
      </c>
      <c r="AN50" s="50">
        <v>8.16</v>
      </c>
      <c r="AO50" s="50">
        <v>7.7830000000000013</v>
      </c>
      <c r="AP50" s="51">
        <v>7.7830000000000013</v>
      </c>
      <c r="AQ50" s="53">
        <v>0</v>
      </c>
      <c r="AR50" s="53">
        <v>-1.9737604908610873E-2</v>
      </c>
      <c r="AS50" s="53">
        <v>4.4926991248587433E-3</v>
      </c>
    </row>
    <row r="51" spans="1:45" x14ac:dyDescent="0.15">
      <c r="A51" s="31" t="s">
        <v>229</v>
      </c>
      <c r="B51" s="50">
        <v>0</v>
      </c>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0.90000000000000013</v>
      </c>
      <c r="W51" s="50">
        <v>0.90000000000000013</v>
      </c>
      <c r="X51" s="50">
        <v>0.90000000000000013</v>
      </c>
      <c r="Y51" s="50">
        <v>0.90000000000000013</v>
      </c>
      <c r="Z51" s="50">
        <v>0.90000000000000013</v>
      </c>
      <c r="AA51" s="50">
        <v>1.5</v>
      </c>
      <c r="AB51" s="50">
        <v>1.5</v>
      </c>
      <c r="AC51" s="50">
        <v>1.5</v>
      </c>
      <c r="AD51" s="50">
        <v>1.5</v>
      </c>
      <c r="AE51" s="50">
        <v>1.5</v>
      </c>
      <c r="AF51" s="50">
        <v>1.5</v>
      </c>
      <c r="AG51" s="50">
        <v>1.5</v>
      </c>
      <c r="AH51" s="50">
        <v>1.5</v>
      </c>
      <c r="AI51" s="50">
        <v>1.5</v>
      </c>
      <c r="AJ51" s="50">
        <v>1.5</v>
      </c>
      <c r="AK51" s="50">
        <v>1.5</v>
      </c>
      <c r="AL51" s="50">
        <v>1.5</v>
      </c>
      <c r="AM51" s="50">
        <v>1.5</v>
      </c>
      <c r="AN51" s="50">
        <v>1.5</v>
      </c>
      <c r="AO51" s="50">
        <v>1.5</v>
      </c>
      <c r="AP51" s="51">
        <v>1.5</v>
      </c>
      <c r="AQ51" s="53">
        <v>0</v>
      </c>
      <c r="AR51" s="53">
        <v>0</v>
      </c>
      <c r="AS51" s="53">
        <v>8.6586774859156025E-4</v>
      </c>
    </row>
    <row r="52" spans="1:45" x14ac:dyDescent="0.15">
      <c r="A52" s="31" t="s">
        <v>230</v>
      </c>
      <c r="B52" s="50">
        <v>0.70543999999999996</v>
      </c>
      <c r="C52" s="50">
        <v>0.73304499999999995</v>
      </c>
      <c r="D52" s="50">
        <v>0.7544249999999999</v>
      </c>
      <c r="E52" s="50">
        <v>0.73834500000000003</v>
      </c>
      <c r="F52" s="50">
        <v>0.79843099999999989</v>
      </c>
      <c r="G52" s="50">
        <v>0.75600000000000001</v>
      </c>
      <c r="H52" s="50">
        <v>0.71970000000000001</v>
      </c>
      <c r="I52" s="50">
        <v>0.69499999999999995</v>
      </c>
      <c r="J52" s="50">
        <v>0.75</v>
      </c>
      <c r="K52" s="50">
        <v>0.71</v>
      </c>
      <c r="L52" s="50">
        <v>0.75449999999999995</v>
      </c>
      <c r="M52" s="50">
        <v>0.69829999999999992</v>
      </c>
      <c r="N52" s="50">
        <v>0.72499999999999998</v>
      </c>
      <c r="O52" s="50">
        <v>0.65049999999999997</v>
      </c>
      <c r="P52" s="50">
        <v>1.4126999999999998</v>
      </c>
      <c r="Q52" s="50">
        <v>1.3497000000000001</v>
      </c>
      <c r="R52" s="50">
        <v>1.6</v>
      </c>
      <c r="S52" s="50">
        <v>1.615</v>
      </c>
      <c r="T52" s="50">
        <v>1.6999999999999997</v>
      </c>
      <c r="U52" s="50">
        <v>1.6999999999999997</v>
      </c>
      <c r="V52" s="50">
        <v>1.5059130000000001</v>
      </c>
      <c r="W52" s="50">
        <v>1.5059130000000001</v>
      </c>
      <c r="X52" s="50">
        <v>1.5149999999999999</v>
      </c>
      <c r="Y52" s="50">
        <v>1.7849999999999999</v>
      </c>
      <c r="Z52" s="50">
        <v>1.784</v>
      </c>
      <c r="AA52" s="50">
        <v>1.9049999999999998</v>
      </c>
      <c r="AB52" s="50">
        <v>1.9399999999999997</v>
      </c>
      <c r="AC52" s="50">
        <v>1.9399999999999997</v>
      </c>
      <c r="AD52" s="50">
        <v>1.9399999999999997</v>
      </c>
      <c r="AE52" s="50">
        <v>2</v>
      </c>
      <c r="AF52" s="50">
        <v>2</v>
      </c>
      <c r="AG52" s="50">
        <v>2</v>
      </c>
      <c r="AH52" s="50">
        <v>2</v>
      </c>
      <c r="AI52" s="50">
        <v>2.673</v>
      </c>
      <c r="AJ52" s="50">
        <v>2.867</v>
      </c>
      <c r="AK52" s="50">
        <v>2.9820000000000002</v>
      </c>
      <c r="AL52" s="50">
        <v>2.9820000000000002</v>
      </c>
      <c r="AM52" s="50">
        <v>2.9820000000000002</v>
      </c>
      <c r="AN52" s="50">
        <v>2.9820000000000002</v>
      </c>
      <c r="AO52" s="50">
        <v>2.8820000000000001</v>
      </c>
      <c r="AP52" s="51">
        <v>2.8820000000000001</v>
      </c>
      <c r="AQ52" s="53">
        <v>0</v>
      </c>
      <c r="AR52" s="53">
        <v>3.7209290262093075E-2</v>
      </c>
      <c r="AS52" s="53">
        <v>1.6636205676272512E-3</v>
      </c>
    </row>
    <row r="53" spans="1:45" x14ac:dyDescent="0.15">
      <c r="A53" s="31" t="s">
        <v>122</v>
      </c>
      <c r="B53" s="50">
        <v>2.9164499999999998</v>
      </c>
      <c r="C53" s="50">
        <v>3.5302999999999995</v>
      </c>
      <c r="D53" s="50">
        <v>3.6996250000000002</v>
      </c>
      <c r="E53" s="50">
        <v>3.9585989999999991</v>
      </c>
      <c r="F53" s="50">
        <v>4.0255999999999998</v>
      </c>
      <c r="G53" s="50">
        <v>3.8</v>
      </c>
      <c r="H53" s="50">
        <v>4.5</v>
      </c>
      <c r="I53" s="50">
        <v>4.6850000000000005</v>
      </c>
      <c r="J53" s="50">
        <v>4.2705000000000002</v>
      </c>
      <c r="K53" s="50">
        <v>4.2999999999999989</v>
      </c>
      <c r="L53" s="50">
        <v>3.4590000000000001</v>
      </c>
      <c r="M53" s="50">
        <v>3.5352999999999999</v>
      </c>
      <c r="N53" s="50">
        <v>3.4350000000000001</v>
      </c>
      <c r="O53" s="50">
        <v>3.4249999999999994</v>
      </c>
      <c r="P53" s="50">
        <v>3.9409999999999998</v>
      </c>
      <c r="Q53" s="50">
        <v>3.8039999999999998</v>
      </c>
      <c r="R53" s="50">
        <v>3.8435000000000001</v>
      </c>
      <c r="S53" s="50">
        <v>3.7190000000000003</v>
      </c>
      <c r="T53" s="50">
        <v>3.7567000000000004</v>
      </c>
      <c r="U53" s="50">
        <v>3.7669999999999999</v>
      </c>
      <c r="V53" s="50">
        <v>3.6269</v>
      </c>
      <c r="W53" s="50">
        <v>3.6680000000000001</v>
      </c>
      <c r="X53" s="50">
        <v>3.5249999999999999</v>
      </c>
      <c r="Y53" s="50">
        <v>3.5249999999999999</v>
      </c>
      <c r="Z53" s="50">
        <v>3.62</v>
      </c>
      <c r="AA53" s="50">
        <v>3.7200000000000006</v>
      </c>
      <c r="AB53" s="50">
        <v>3.7200000000000006</v>
      </c>
      <c r="AC53" s="50">
        <v>4.0699999999999994</v>
      </c>
      <c r="AD53" s="50">
        <v>4.2</v>
      </c>
      <c r="AE53" s="50">
        <v>4.4000000000000004</v>
      </c>
      <c r="AF53" s="50">
        <v>4.5</v>
      </c>
      <c r="AG53" s="50">
        <v>4.2999999999999989</v>
      </c>
      <c r="AH53" s="50">
        <v>4.2</v>
      </c>
      <c r="AI53" s="50">
        <v>3.9000000000000004</v>
      </c>
      <c r="AJ53" s="50">
        <v>3.681</v>
      </c>
      <c r="AK53" s="50">
        <v>3.4729999999999999</v>
      </c>
      <c r="AL53" s="50">
        <v>3.3839999999999999</v>
      </c>
      <c r="AM53" s="50">
        <v>3.3250000000000002</v>
      </c>
      <c r="AN53" s="50">
        <v>3.1970000000000001</v>
      </c>
      <c r="AO53" s="50">
        <v>3.1459999999999999</v>
      </c>
      <c r="AP53" s="51">
        <v>3.1459999999999999</v>
      </c>
      <c r="AQ53" s="53">
        <v>0</v>
      </c>
      <c r="AR53" s="53">
        <v>-3.2990803882944175E-2</v>
      </c>
      <c r="AS53" s="53">
        <v>1.8160132913793657E-3</v>
      </c>
    </row>
    <row r="54" spans="1:45" x14ac:dyDescent="0.15">
      <c r="A54" s="31" t="s">
        <v>231</v>
      </c>
      <c r="B54" s="50" t="s">
        <v>111</v>
      </c>
      <c r="C54" s="50" t="s">
        <v>111</v>
      </c>
      <c r="D54" s="50" t="s">
        <v>111</v>
      </c>
      <c r="E54" s="50" t="s">
        <v>111</v>
      </c>
      <c r="F54" s="50" t="s">
        <v>111</v>
      </c>
      <c r="G54" s="50" t="s">
        <v>111</v>
      </c>
      <c r="H54" s="50" t="s">
        <v>111</v>
      </c>
      <c r="I54" s="50" t="s">
        <v>111</v>
      </c>
      <c r="J54" s="50" t="s">
        <v>111</v>
      </c>
      <c r="K54" s="50" t="s">
        <v>111</v>
      </c>
      <c r="L54" s="50" t="s">
        <v>111</v>
      </c>
      <c r="M54" s="50">
        <v>0.30000000000000004</v>
      </c>
      <c r="N54" s="50">
        <v>0.30000000000000004</v>
      </c>
      <c r="O54" s="50">
        <v>0.30000000000000004</v>
      </c>
      <c r="P54" s="50">
        <v>0.30000000000000004</v>
      </c>
      <c r="Q54" s="50">
        <v>0.55500000000000005</v>
      </c>
      <c r="R54" s="50">
        <v>0.55500000000000005</v>
      </c>
      <c r="S54" s="50">
        <v>0.55500000000000005</v>
      </c>
      <c r="T54" s="50">
        <v>0.55500000000000005</v>
      </c>
      <c r="U54" s="50">
        <v>0.55500000000000005</v>
      </c>
      <c r="V54" s="50">
        <v>0.79999999999999993</v>
      </c>
      <c r="W54" s="50">
        <v>1.1100000000000001</v>
      </c>
      <c r="X54" s="50">
        <v>1.095</v>
      </c>
      <c r="Y54" s="50">
        <v>1.28</v>
      </c>
      <c r="Z54" s="50">
        <v>1.7649999999999999</v>
      </c>
      <c r="AA54" s="50">
        <v>1.8049999999999999</v>
      </c>
      <c r="AB54" s="50">
        <v>1.7549999999999999</v>
      </c>
      <c r="AC54" s="50">
        <v>1.7050000000000001</v>
      </c>
      <c r="AD54" s="50">
        <v>1.7050000000000001</v>
      </c>
      <c r="AE54" s="50">
        <v>1.7050000000000001</v>
      </c>
      <c r="AF54" s="50">
        <v>1.7050000000000001</v>
      </c>
      <c r="AG54" s="50">
        <v>1.7050000000000001</v>
      </c>
      <c r="AH54" s="50">
        <v>1.7050000000000001</v>
      </c>
      <c r="AI54" s="50">
        <v>1.7050000000000001</v>
      </c>
      <c r="AJ54" s="50">
        <v>1.1000000000000001</v>
      </c>
      <c r="AK54" s="50">
        <v>1.1000000000000001</v>
      </c>
      <c r="AL54" s="50">
        <v>1.1000000000000001</v>
      </c>
      <c r="AM54" s="50">
        <v>1.1000000000000001</v>
      </c>
      <c r="AN54" s="50">
        <v>1.1000000000000001</v>
      </c>
      <c r="AO54" s="50">
        <v>1.1000000000000001</v>
      </c>
      <c r="AP54" s="51">
        <v>1.1000000000000001</v>
      </c>
      <c r="AQ54" s="53">
        <v>0</v>
      </c>
      <c r="AR54" s="53">
        <v>-4.2879032880059231E-2</v>
      </c>
      <c r="AS54" s="53">
        <v>6.349696823004776E-4</v>
      </c>
    </row>
    <row r="55" spans="1:45" x14ac:dyDescent="0.15">
      <c r="A55" s="31" t="s">
        <v>232</v>
      </c>
      <c r="B55" s="50">
        <v>0.47092500000000009</v>
      </c>
      <c r="C55" s="50">
        <v>0.46348800000000001</v>
      </c>
      <c r="D55" s="50">
        <v>0.48178500000000002</v>
      </c>
      <c r="E55" s="50">
        <v>0.54730000000000001</v>
      </c>
      <c r="F55" s="50">
        <v>0.623</v>
      </c>
      <c r="G55" s="50">
        <v>0.65700000000000014</v>
      </c>
      <c r="H55" s="50">
        <v>0.64600000000000002</v>
      </c>
      <c r="I55" s="50">
        <v>0.96000000000000019</v>
      </c>
      <c r="J55" s="50">
        <v>0.93000000000000016</v>
      </c>
      <c r="K55" s="50">
        <v>0.95860000000000012</v>
      </c>
      <c r="L55" s="50">
        <v>0.85999999999999988</v>
      </c>
      <c r="M55" s="50">
        <v>0.876</v>
      </c>
      <c r="N55" s="50">
        <v>0.76839999999999997</v>
      </c>
      <c r="O55" s="50">
        <v>0.66200000000000003</v>
      </c>
      <c r="P55" s="50">
        <v>1.4</v>
      </c>
      <c r="Q55" s="50">
        <v>1.47</v>
      </c>
      <c r="R55" s="50">
        <v>2.8</v>
      </c>
      <c r="S55" s="50">
        <v>2.6723000000000003</v>
      </c>
      <c r="T55" s="50">
        <v>2.5649999999999999</v>
      </c>
      <c r="U55" s="50">
        <v>2.5649999999999999</v>
      </c>
      <c r="V55" s="50">
        <v>2.42</v>
      </c>
      <c r="W55" s="50">
        <v>2.4</v>
      </c>
      <c r="X55" s="50">
        <v>2.37</v>
      </c>
      <c r="Y55" s="50">
        <v>2.2850000000000001</v>
      </c>
      <c r="Z55" s="50">
        <v>2.19</v>
      </c>
      <c r="AA55" s="50">
        <v>2.1459999999999995</v>
      </c>
      <c r="AB55" s="50">
        <v>2.15</v>
      </c>
      <c r="AC55" s="50">
        <v>2</v>
      </c>
      <c r="AD55" s="50">
        <v>2</v>
      </c>
      <c r="AE55" s="50">
        <v>2</v>
      </c>
      <c r="AF55" s="50">
        <v>2</v>
      </c>
      <c r="AG55" s="50">
        <v>2</v>
      </c>
      <c r="AH55" s="50">
        <v>2</v>
      </c>
      <c r="AI55" s="50">
        <v>2</v>
      </c>
      <c r="AJ55" s="50">
        <v>2</v>
      </c>
      <c r="AK55" s="50">
        <v>2</v>
      </c>
      <c r="AL55" s="50">
        <v>2</v>
      </c>
      <c r="AM55" s="50">
        <v>2</v>
      </c>
      <c r="AN55" s="50">
        <v>2</v>
      </c>
      <c r="AO55" s="50">
        <v>2</v>
      </c>
      <c r="AP55" s="51">
        <v>2</v>
      </c>
      <c r="AQ55" s="53">
        <v>0</v>
      </c>
      <c r="AR55" s="53">
        <v>0</v>
      </c>
      <c r="AS55" s="53">
        <v>1.1544903314554137E-3</v>
      </c>
    </row>
    <row r="56" spans="1:45" x14ac:dyDescent="0.15">
      <c r="A56" s="31" t="s">
        <v>233</v>
      </c>
      <c r="B56" s="50">
        <v>20.329999999999998</v>
      </c>
      <c r="C56" s="50">
        <v>22.6</v>
      </c>
      <c r="D56" s="50">
        <v>22.186</v>
      </c>
      <c r="E56" s="50">
        <v>21.783999999999999</v>
      </c>
      <c r="F56" s="50">
        <v>21.425000000000001</v>
      </c>
      <c r="G56" s="50">
        <v>21.3</v>
      </c>
      <c r="H56" s="50">
        <v>22.8</v>
      </c>
      <c r="I56" s="50">
        <v>22.8</v>
      </c>
      <c r="J56" s="50">
        <v>22.8</v>
      </c>
      <c r="K56" s="50">
        <v>22.8</v>
      </c>
      <c r="L56" s="50">
        <v>22.8</v>
      </c>
      <c r="M56" s="50">
        <v>22.8</v>
      </c>
      <c r="N56" s="50">
        <v>22.8</v>
      </c>
      <c r="O56" s="50">
        <v>22.8</v>
      </c>
      <c r="P56" s="50">
        <v>22.8</v>
      </c>
      <c r="Q56" s="50">
        <v>29.5</v>
      </c>
      <c r="R56" s="50">
        <v>29.5</v>
      </c>
      <c r="S56" s="50">
        <v>29.5</v>
      </c>
      <c r="T56" s="50">
        <v>29.5</v>
      </c>
      <c r="U56" s="50">
        <v>29.5</v>
      </c>
      <c r="V56" s="50">
        <v>36</v>
      </c>
      <c r="W56" s="50">
        <v>36</v>
      </c>
      <c r="X56" s="50">
        <v>36</v>
      </c>
      <c r="Y56" s="50">
        <v>39.125999999999998</v>
      </c>
      <c r="Z56" s="50">
        <v>39.125999999999998</v>
      </c>
      <c r="AA56" s="50">
        <v>41.463999999999999</v>
      </c>
      <c r="AB56" s="50">
        <v>41.463999999999999</v>
      </c>
      <c r="AC56" s="50">
        <v>43.662999999999997</v>
      </c>
      <c r="AD56" s="50">
        <v>44.271000000000001</v>
      </c>
      <c r="AE56" s="50">
        <v>46.421999999999997</v>
      </c>
      <c r="AF56" s="50">
        <v>47.097000000000001</v>
      </c>
      <c r="AG56" s="50">
        <v>48.014000000000003</v>
      </c>
      <c r="AH56" s="50">
        <v>48.472000000000001</v>
      </c>
      <c r="AI56" s="50">
        <v>48.363</v>
      </c>
      <c r="AJ56" s="50">
        <v>48.363</v>
      </c>
      <c r="AK56" s="50">
        <v>48.363</v>
      </c>
      <c r="AL56" s="50">
        <v>48.363</v>
      </c>
      <c r="AM56" s="50">
        <v>48.363</v>
      </c>
      <c r="AN56" s="50">
        <v>48.363</v>
      </c>
      <c r="AO56" s="50">
        <v>48.363</v>
      </c>
      <c r="AP56" s="51">
        <v>48.363</v>
      </c>
      <c r="AQ56" s="53">
        <v>0</v>
      </c>
      <c r="AR56" s="53">
        <v>4.1045580955929584E-3</v>
      </c>
      <c r="AS56" s="53">
        <v>2.7917307950089086E-2</v>
      </c>
    </row>
    <row r="57" spans="1:45" x14ac:dyDescent="0.15">
      <c r="A57" s="31" t="s">
        <v>234</v>
      </c>
      <c r="B57" s="50">
        <v>16.699999999999996</v>
      </c>
      <c r="C57" s="50">
        <v>16.5</v>
      </c>
      <c r="D57" s="50">
        <v>16.749999999999996</v>
      </c>
      <c r="E57" s="50">
        <v>16.55</v>
      </c>
      <c r="F57" s="50">
        <v>16.649999999999999</v>
      </c>
      <c r="G57" s="50">
        <v>16.600000000000001</v>
      </c>
      <c r="H57" s="50">
        <v>16.065999999999999</v>
      </c>
      <c r="I57" s="50">
        <v>15.979999999999999</v>
      </c>
      <c r="J57" s="50">
        <v>15.999999999999998</v>
      </c>
      <c r="K57" s="50">
        <v>15.999999999999998</v>
      </c>
      <c r="L57" s="50">
        <v>17.100000000000001</v>
      </c>
      <c r="M57" s="50">
        <v>19.999999999999996</v>
      </c>
      <c r="N57" s="50">
        <v>20.991000000000003</v>
      </c>
      <c r="O57" s="50">
        <v>20.991000000000003</v>
      </c>
      <c r="P57" s="50">
        <v>20.991000000000003</v>
      </c>
      <c r="Q57" s="50">
        <v>20.827999999999999</v>
      </c>
      <c r="R57" s="50">
        <v>20.827999999999999</v>
      </c>
      <c r="S57" s="50">
        <v>20.827999999999999</v>
      </c>
      <c r="T57" s="50">
        <v>22.5</v>
      </c>
      <c r="U57" s="50">
        <v>29</v>
      </c>
      <c r="V57" s="50">
        <v>29</v>
      </c>
      <c r="W57" s="50">
        <v>31.506</v>
      </c>
      <c r="X57" s="50">
        <v>34.348999999999997</v>
      </c>
      <c r="Y57" s="50">
        <v>35.255000000000003</v>
      </c>
      <c r="Z57" s="50">
        <v>35.875999999999998</v>
      </c>
      <c r="AA57" s="50">
        <v>36.22</v>
      </c>
      <c r="AB57" s="50">
        <v>37.200000000000003</v>
      </c>
      <c r="AC57" s="50">
        <v>37.200000000000003</v>
      </c>
      <c r="AD57" s="50">
        <v>37.200000000000003</v>
      </c>
      <c r="AE57" s="50">
        <v>37.200000000000003</v>
      </c>
      <c r="AF57" s="50">
        <v>37.200000000000003</v>
      </c>
      <c r="AG57" s="50">
        <v>36.247</v>
      </c>
      <c r="AH57" s="50">
        <v>37.139000000000003</v>
      </c>
      <c r="AI57" s="50">
        <v>37.071000000000005</v>
      </c>
      <c r="AJ57" s="50">
        <v>37.448</v>
      </c>
      <c r="AK57" s="50">
        <v>37.061999999999998</v>
      </c>
      <c r="AL57" s="50">
        <v>37.453000000000003</v>
      </c>
      <c r="AM57" s="50">
        <v>37.453000000000003</v>
      </c>
      <c r="AN57" s="50">
        <v>36.972000000000001</v>
      </c>
      <c r="AO57" s="50">
        <v>36.890000000000008</v>
      </c>
      <c r="AP57" s="51">
        <v>36.890000000000008</v>
      </c>
      <c r="AQ57" s="53">
        <v>0</v>
      </c>
      <c r="AR57" s="53">
        <v>-8.3647492668659229E-4</v>
      </c>
      <c r="AS57" s="53">
        <v>2.129457416369511E-2</v>
      </c>
    </row>
    <row r="58" spans="1:45" x14ac:dyDescent="0.15">
      <c r="A58" s="31" t="s">
        <v>235</v>
      </c>
      <c r="B58" s="50" t="s">
        <v>111</v>
      </c>
      <c r="C58" s="50" t="s">
        <v>111</v>
      </c>
      <c r="D58" s="50" t="s">
        <v>111</v>
      </c>
      <c r="E58" s="50" t="s">
        <v>111</v>
      </c>
      <c r="F58" s="50" t="s">
        <v>111</v>
      </c>
      <c r="G58" s="50" t="s">
        <v>111</v>
      </c>
      <c r="H58" s="50" t="s">
        <v>111</v>
      </c>
      <c r="I58" s="50" t="s">
        <v>111</v>
      </c>
      <c r="J58" s="50" t="s">
        <v>111</v>
      </c>
      <c r="K58" s="50" t="s">
        <v>111</v>
      </c>
      <c r="L58" s="50" t="s">
        <v>111</v>
      </c>
      <c r="M58" s="50" t="s">
        <v>111</v>
      </c>
      <c r="N58" s="50" t="s">
        <v>111</v>
      </c>
      <c r="O58" s="50" t="s">
        <v>111</v>
      </c>
      <c r="P58" s="50" t="s">
        <v>111</v>
      </c>
      <c r="Q58" s="50" t="s">
        <v>111</v>
      </c>
      <c r="R58" s="50" t="s">
        <v>111</v>
      </c>
      <c r="S58" s="50" t="s">
        <v>111</v>
      </c>
      <c r="T58" s="50" t="s">
        <v>111</v>
      </c>
      <c r="U58" s="50" t="s">
        <v>111</v>
      </c>
      <c r="V58" s="50" t="s">
        <v>111</v>
      </c>
      <c r="W58" s="50" t="s">
        <v>111</v>
      </c>
      <c r="X58" s="50" t="s">
        <v>111</v>
      </c>
      <c r="Y58" s="50" t="s">
        <v>111</v>
      </c>
      <c r="Z58" s="50" t="s">
        <v>111</v>
      </c>
      <c r="AA58" s="50" t="s">
        <v>111</v>
      </c>
      <c r="AB58" s="50" t="s">
        <v>111</v>
      </c>
      <c r="AC58" s="50" t="s">
        <v>111</v>
      </c>
      <c r="AD58" s="50" t="s">
        <v>111</v>
      </c>
      <c r="AE58" s="50" t="s">
        <v>111</v>
      </c>
      <c r="AF58" s="50" t="s">
        <v>111</v>
      </c>
      <c r="AG58" s="50" t="s">
        <v>111</v>
      </c>
      <c r="AH58" s="50">
        <v>3.5</v>
      </c>
      <c r="AI58" s="50">
        <v>3.5</v>
      </c>
      <c r="AJ58" s="50">
        <v>3.5</v>
      </c>
      <c r="AK58" s="50">
        <v>3.5</v>
      </c>
      <c r="AL58" s="50">
        <v>3.5</v>
      </c>
      <c r="AM58" s="50">
        <v>3.5</v>
      </c>
      <c r="AN58" s="50">
        <v>3.5</v>
      </c>
      <c r="AO58" s="50">
        <v>3.5</v>
      </c>
      <c r="AP58" s="51">
        <v>3.5</v>
      </c>
      <c r="AQ58" s="53">
        <v>0</v>
      </c>
      <c r="AR58" s="53" t="s">
        <v>111</v>
      </c>
      <c r="AS58" s="53">
        <v>2.0203580800469737E-3</v>
      </c>
    </row>
    <row r="59" spans="1:45" x14ac:dyDescent="0.15">
      <c r="A59" s="31" t="s">
        <v>236</v>
      </c>
      <c r="B59" s="50">
        <v>0</v>
      </c>
      <c r="C59" s="50">
        <v>0.2</v>
      </c>
      <c r="D59" s="50">
        <v>0.4</v>
      </c>
      <c r="E59" s="50">
        <v>0.3</v>
      </c>
      <c r="F59" s="50">
        <v>0.3</v>
      </c>
      <c r="G59" s="50">
        <v>0.3</v>
      </c>
      <c r="H59" s="50">
        <v>0.3</v>
      </c>
      <c r="I59" s="50">
        <v>0.3</v>
      </c>
      <c r="J59" s="50">
        <v>0.3</v>
      </c>
      <c r="K59" s="50">
        <v>0.3</v>
      </c>
      <c r="L59" s="50">
        <v>0.3</v>
      </c>
      <c r="M59" s="50">
        <v>0.3</v>
      </c>
      <c r="N59" s="50">
        <v>0.3</v>
      </c>
      <c r="O59" s="50">
        <v>0.3</v>
      </c>
      <c r="P59" s="50">
        <v>0.3</v>
      </c>
      <c r="Q59" s="50">
        <v>0.3</v>
      </c>
      <c r="R59" s="50">
        <v>0.3</v>
      </c>
      <c r="S59" s="50">
        <v>0.2621</v>
      </c>
      <c r="T59" s="50">
        <v>0.2621</v>
      </c>
      <c r="U59" s="50">
        <v>0.2621</v>
      </c>
      <c r="V59" s="50">
        <v>0.2621</v>
      </c>
      <c r="W59" s="50">
        <v>0.56299999999999983</v>
      </c>
      <c r="X59" s="50">
        <v>0.56299999999999983</v>
      </c>
      <c r="Y59" s="50">
        <v>0.56299999999999983</v>
      </c>
      <c r="Z59" s="50">
        <v>0.56299999999999983</v>
      </c>
      <c r="AA59" s="50">
        <v>0.56299999999999983</v>
      </c>
      <c r="AB59" s="50">
        <v>4.9999999999999991</v>
      </c>
      <c r="AC59" s="50">
        <v>4.9999999999999991</v>
      </c>
      <c r="AD59" s="50">
        <v>4.9999999999999991</v>
      </c>
      <c r="AE59" s="50">
        <v>4.9999999999999991</v>
      </c>
      <c r="AF59" s="50">
        <v>4.9999999999999991</v>
      </c>
      <c r="AG59" s="50">
        <v>4.9999999999999991</v>
      </c>
      <c r="AH59" s="50">
        <v>1.4999999999999998</v>
      </c>
      <c r="AI59" s="50">
        <v>1.4999999999999998</v>
      </c>
      <c r="AJ59" s="50">
        <v>1.4999999999999998</v>
      </c>
      <c r="AK59" s="50">
        <v>1.4999999999999998</v>
      </c>
      <c r="AL59" s="50">
        <v>1.4999999999999998</v>
      </c>
      <c r="AM59" s="50">
        <v>1.4999999999999998</v>
      </c>
      <c r="AN59" s="50">
        <v>1.4999999999999998</v>
      </c>
      <c r="AO59" s="50">
        <v>1.4999999999999998</v>
      </c>
      <c r="AP59" s="51">
        <v>1.4999999999999998</v>
      </c>
      <c r="AQ59" s="53">
        <v>0</v>
      </c>
      <c r="AR59" s="53">
        <v>-0.11343184943478668</v>
      </c>
      <c r="AS59" s="53">
        <v>8.6586774859156014E-4</v>
      </c>
    </row>
    <row r="60" spans="1:45" x14ac:dyDescent="0.15">
      <c r="A60" s="31" t="s">
        <v>237</v>
      </c>
      <c r="B60" s="50">
        <v>2.1805930000000004</v>
      </c>
      <c r="C60" s="50">
        <v>2.4913999999999996</v>
      </c>
      <c r="D60" s="50">
        <v>2.4517000000000002</v>
      </c>
      <c r="E60" s="50">
        <v>2.5154399999999999</v>
      </c>
      <c r="F60" s="50">
        <v>1.8149999999999999</v>
      </c>
      <c r="G60" s="50">
        <v>1.7800000000000002</v>
      </c>
      <c r="H60" s="50">
        <v>1.7525999999999999</v>
      </c>
      <c r="I60" s="50">
        <v>1.7249999999999999</v>
      </c>
      <c r="J60" s="50">
        <v>1.79</v>
      </c>
      <c r="K60" s="50">
        <v>1.8</v>
      </c>
      <c r="L60" s="50">
        <v>1.7385999999999999</v>
      </c>
      <c r="M60" s="50">
        <v>0.40049999999999997</v>
      </c>
      <c r="N60" s="50">
        <v>0.46750000000000003</v>
      </c>
      <c r="O60" s="50">
        <v>0.36909999999999998</v>
      </c>
      <c r="P60" s="50">
        <v>0.33800000000000002</v>
      </c>
      <c r="Q60" s="50">
        <v>0.37700000000000006</v>
      </c>
      <c r="R60" s="50">
        <v>0.34</v>
      </c>
      <c r="S60" s="50">
        <v>0.31389999999999996</v>
      </c>
      <c r="T60" s="50">
        <v>0.28999999999999992</v>
      </c>
      <c r="U60" s="50">
        <v>0.308</v>
      </c>
      <c r="V60" s="50">
        <v>0.42519999999999997</v>
      </c>
      <c r="W60" s="50">
        <v>0.52600000000000002</v>
      </c>
      <c r="X60" s="50">
        <v>0.50100000000000011</v>
      </c>
      <c r="Y60" s="50">
        <v>0.64989999999999992</v>
      </c>
      <c r="Z60" s="50">
        <v>0.68069999999999997</v>
      </c>
      <c r="AA60" s="50">
        <v>0.56000000000000005</v>
      </c>
      <c r="AB60" s="50">
        <v>0.59599999999999997</v>
      </c>
      <c r="AC60" s="50">
        <v>0.60099999999999998</v>
      </c>
      <c r="AD60" s="50">
        <v>0.57699999999999996</v>
      </c>
      <c r="AE60" s="50">
        <v>0.42499999999999999</v>
      </c>
      <c r="AF60" s="50">
        <v>0.42499999999999999</v>
      </c>
      <c r="AG60" s="50">
        <v>0.42499999999999999</v>
      </c>
      <c r="AH60" s="50">
        <v>0.42499999999999999</v>
      </c>
      <c r="AI60" s="50">
        <v>0.42499999999999999</v>
      </c>
      <c r="AJ60" s="50">
        <v>0.42499999999999999</v>
      </c>
      <c r="AK60" s="50">
        <v>0.42499999999999999</v>
      </c>
      <c r="AL60" s="50">
        <v>0.42499999999999999</v>
      </c>
      <c r="AM60" s="50">
        <v>0.42499999999999999</v>
      </c>
      <c r="AN60" s="50">
        <v>0.42499999999999999</v>
      </c>
      <c r="AO60" s="50">
        <v>0.42499999999999999</v>
      </c>
      <c r="AP60" s="51">
        <v>0.42499999999999999</v>
      </c>
      <c r="AQ60" s="53">
        <v>0</v>
      </c>
      <c r="AR60" s="53">
        <v>0</v>
      </c>
      <c r="AS60" s="53">
        <v>2.4532919543427539E-4</v>
      </c>
    </row>
    <row r="61" spans="1:45" x14ac:dyDescent="0.15">
      <c r="A61" s="31" t="s">
        <v>209</v>
      </c>
      <c r="B61" s="50">
        <v>0.55810999999999999</v>
      </c>
      <c r="C61" s="50">
        <v>0.57553900000000002</v>
      </c>
      <c r="D61" s="50">
        <v>0.65024499999999996</v>
      </c>
      <c r="E61" s="50">
        <v>0.71007399999999998</v>
      </c>
      <c r="F61" s="50">
        <v>0.98255000000000003</v>
      </c>
      <c r="G61" s="50">
        <v>1.0063833333333334</v>
      </c>
      <c r="H61" s="50">
        <v>0.9817566666666665</v>
      </c>
      <c r="I61" s="50">
        <v>0.9545800000000001</v>
      </c>
      <c r="J61" s="50">
        <v>0.9562533333333334</v>
      </c>
      <c r="K61" s="50">
        <v>0.90792666666666655</v>
      </c>
      <c r="L61" s="50">
        <v>0.88870999999999989</v>
      </c>
      <c r="M61" s="50">
        <v>0.81188233333333337</v>
      </c>
      <c r="N61" s="50">
        <v>0.75818066666666661</v>
      </c>
      <c r="O61" s="50">
        <v>0.63447300000000006</v>
      </c>
      <c r="P61" s="50">
        <v>0.581646</v>
      </c>
      <c r="Q61" s="50">
        <v>0.66522800000000015</v>
      </c>
      <c r="R61" s="50">
        <v>0.67073800000000006</v>
      </c>
      <c r="S61" s="50">
        <v>0.69348600000000005</v>
      </c>
      <c r="T61" s="50">
        <v>0.69948599999999994</v>
      </c>
      <c r="U61" s="50">
        <v>0.69842400000000004</v>
      </c>
      <c r="V61" s="50">
        <v>0.67832000000000015</v>
      </c>
      <c r="W61" s="50">
        <v>0.61463800000000002</v>
      </c>
      <c r="X61" s="50">
        <v>0.569438</v>
      </c>
      <c r="Y61" s="50">
        <v>0.5544380000000001</v>
      </c>
      <c r="Z61" s="50">
        <v>0.56313800000000003</v>
      </c>
      <c r="AA61" s="50">
        <v>0.54599700000000007</v>
      </c>
      <c r="AB61" s="50">
        <v>0.65452599999999994</v>
      </c>
      <c r="AC61" s="50">
        <v>0.65907399999999994</v>
      </c>
      <c r="AD61" s="50">
        <v>0.65829000000000004</v>
      </c>
      <c r="AE61" s="50">
        <v>0.62148999999999999</v>
      </c>
      <c r="AF61" s="50">
        <v>2.2661220000000002</v>
      </c>
      <c r="AG61" s="50">
        <v>2.1760220000000001</v>
      </c>
      <c r="AH61" s="50">
        <v>3.6731120000000002</v>
      </c>
      <c r="AI61" s="50">
        <v>3.6734120000000003</v>
      </c>
      <c r="AJ61" s="50">
        <v>3.7496486666666669</v>
      </c>
      <c r="AK61" s="50">
        <v>3.9989753333333335</v>
      </c>
      <c r="AL61" s="50">
        <v>3.9515720000000001</v>
      </c>
      <c r="AM61" s="50">
        <v>3.8859709875965285</v>
      </c>
      <c r="AN61" s="50">
        <v>3.8073700836651985</v>
      </c>
      <c r="AO61" s="50">
        <v>3.7388839223337373</v>
      </c>
      <c r="AP61" s="51">
        <v>3.8229500820879543</v>
      </c>
      <c r="AQ61" s="53">
        <v>2.2484292505594583E-2</v>
      </c>
      <c r="AR61" s="53">
        <v>0.19654981432385665</v>
      </c>
      <c r="AS61" s="53">
        <v>2.2067794537036114E-3</v>
      </c>
    </row>
    <row r="62" spans="1:45" s="32" customFormat="1" x14ac:dyDescent="0.15">
      <c r="A62" s="37" t="s">
        <v>114</v>
      </c>
      <c r="B62" s="55">
        <v>53.436518</v>
      </c>
      <c r="C62" s="55">
        <v>56.281771999999997</v>
      </c>
      <c r="D62" s="55">
        <v>58.270780000000002</v>
      </c>
      <c r="E62" s="55">
        <v>58.038757999999994</v>
      </c>
      <c r="F62" s="55">
        <v>57.766580999999988</v>
      </c>
      <c r="G62" s="55">
        <v>57.037383333333345</v>
      </c>
      <c r="H62" s="55">
        <v>57.966056666666674</v>
      </c>
      <c r="I62" s="55">
        <v>58.663580000000003</v>
      </c>
      <c r="J62" s="55">
        <v>58.996753333333331</v>
      </c>
      <c r="K62" s="55">
        <v>59.086526666666657</v>
      </c>
      <c r="L62" s="55">
        <v>58.72581000000001</v>
      </c>
      <c r="M62" s="55">
        <v>60.371982333333342</v>
      </c>
      <c r="N62" s="55">
        <v>61.079080666666684</v>
      </c>
      <c r="O62" s="55">
        <v>61.233073000000005</v>
      </c>
      <c r="P62" s="55">
        <v>65.008346000000003</v>
      </c>
      <c r="Q62" s="55">
        <v>71.952928</v>
      </c>
      <c r="R62" s="55">
        <v>74.932238000000012</v>
      </c>
      <c r="S62" s="55">
        <v>75.258786000000001</v>
      </c>
      <c r="T62" s="55">
        <v>77.172286</v>
      </c>
      <c r="U62" s="55">
        <v>84.719524000000007</v>
      </c>
      <c r="V62" s="55">
        <v>92.904433000000012</v>
      </c>
      <c r="W62" s="55">
        <v>96.607551000000015</v>
      </c>
      <c r="X62" s="55">
        <v>101.601438</v>
      </c>
      <c r="Y62" s="55">
        <v>106.52433800000003</v>
      </c>
      <c r="Z62" s="55">
        <v>107.902838</v>
      </c>
      <c r="AA62" s="55">
        <v>111.748997</v>
      </c>
      <c r="AB62" s="55">
        <v>117.579526</v>
      </c>
      <c r="AC62" s="55">
        <v>120.03807399999999</v>
      </c>
      <c r="AD62" s="55">
        <v>120.75129</v>
      </c>
      <c r="AE62" s="55">
        <v>122.97349000000001</v>
      </c>
      <c r="AF62" s="55">
        <v>124.948122</v>
      </c>
      <c r="AG62" s="55">
        <v>124.622022</v>
      </c>
      <c r="AH62" s="55">
        <v>127.36911200000002</v>
      </c>
      <c r="AI62" s="55">
        <v>127.521412</v>
      </c>
      <c r="AJ62" s="55">
        <v>126.75664866666666</v>
      </c>
      <c r="AK62" s="55">
        <v>127.62797533333332</v>
      </c>
      <c r="AL62" s="55">
        <v>127.88157200000001</v>
      </c>
      <c r="AM62" s="55">
        <v>126.61797098759652</v>
      </c>
      <c r="AN62" s="55">
        <v>125.70637008366521</v>
      </c>
      <c r="AO62" s="55">
        <v>125.02788392233374</v>
      </c>
      <c r="AP62" s="55">
        <v>125.11195008208797</v>
      </c>
      <c r="AQ62" s="74">
        <v>6.7237928945873549E-4</v>
      </c>
      <c r="AR62" s="74">
        <v>1.6581712597905085E-3</v>
      </c>
      <c r="AS62" s="74">
        <v>7.2220268359651452E-2</v>
      </c>
    </row>
    <row r="63" spans="1:45" x14ac:dyDescent="0.15">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1"/>
      <c r="AQ63" s="53"/>
      <c r="AR63" s="53"/>
      <c r="AS63" s="53"/>
    </row>
    <row r="64" spans="1:45" x14ac:dyDescent="0.15">
      <c r="A64" s="31" t="s">
        <v>113</v>
      </c>
      <c r="B64" s="50">
        <v>2.1228111260493749</v>
      </c>
      <c r="C64" s="50">
        <v>2.618448212664755</v>
      </c>
      <c r="D64" s="50">
        <v>2.9310518066341</v>
      </c>
      <c r="E64" s="50">
        <v>2.4907650545645996</v>
      </c>
      <c r="F64" s="50">
        <v>2.5599529727469497</v>
      </c>
      <c r="G64" s="50">
        <v>2.4593160008453498</v>
      </c>
      <c r="H64" s="50">
        <v>2.8744435099394501</v>
      </c>
      <c r="I64" s="50">
        <v>2.9058925636586999</v>
      </c>
      <c r="J64" s="50">
        <v>3.1889340471319501</v>
      </c>
      <c r="K64" s="50">
        <v>3.1008766967180499</v>
      </c>
      <c r="L64" s="50">
        <v>3.1574849934127003</v>
      </c>
      <c r="M64" s="50">
        <v>3.2266729115950503</v>
      </c>
      <c r="N64" s="50">
        <v>3.2203831008512003</v>
      </c>
      <c r="O64" s="50">
        <v>3.2581219653142997</v>
      </c>
      <c r="P64" s="50">
        <v>3.8179151215169504</v>
      </c>
      <c r="Q64" s="50">
        <v>3.7990456892853999</v>
      </c>
      <c r="R64" s="50">
        <v>3.8179151215169496</v>
      </c>
      <c r="S64" s="50">
        <v>4.0380584975516998</v>
      </c>
      <c r="T64" s="50">
        <v>4.7739663545821509</v>
      </c>
      <c r="U64" s="50">
        <v>4.7425173008629002</v>
      </c>
      <c r="V64" s="50">
        <v>4.9437912446660999</v>
      </c>
      <c r="W64" s="50">
        <v>4.9563708661538</v>
      </c>
      <c r="X64" s="50">
        <v>4.5726924107789504</v>
      </c>
      <c r="Y64" s="50">
        <v>3.7494379519486554</v>
      </c>
      <c r="Z64" s="50">
        <v>3.8892604447844414</v>
      </c>
      <c r="AA64" s="50">
        <v>3.7183411276310601</v>
      </c>
      <c r="AB64" s="50">
        <v>3.5145198104766018</v>
      </c>
      <c r="AC64" s="50">
        <v>3.4289595149280103</v>
      </c>
      <c r="AD64" s="50">
        <v>4.2392003553292792</v>
      </c>
      <c r="AE64" s="50">
        <v>4.0613999852221276</v>
      </c>
      <c r="AF64" s="50">
        <v>3.8310796954038282</v>
      </c>
      <c r="AG64" s="50">
        <v>3.8729446757148938</v>
      </c>
      <c r="AH64" s="50">
        <v>3.9219674606524606</v>
      </c>
      <c r="AI64" s="50">
        <v>3.9574986015444695</v>
      </c>
      <c r="AJ64" s="50">
        <v>2.3903420957597694</v>
      </c>
      <c r="AK64" s="50">
        <v>2.3903420957597694</v>
      </c>
      <c r="AL64" s="50">
        <v>2.3903420957597694</v>
      </c>
      <c r="AM64" s="50">
        <v>2.3903420957597694</v>
      </c>
      <c r="AN64" s="50">
        <v>2.3903420957597694</v>
      </c>
      <c r="AO64" s="50">
        <v>2.3903420957597694</v>
      </c>
      <c r="AP64" s="51">
        <v>2.3903420957597694</v>
      </c>
      <c r="AQ64" s="53">
        <v>0</v>
      </c>
      <c r="AR64" s="53">
        <v>-5.1628641077893334E-2</v>
      </c>
      <c r="AS64" s="53">
        <v>1.3798134192127621E-3</v>
      </c>
    </row>
    <row r="65" spans="1:45" x14ac:dyDescent="0.15">
      <c r="A65" s="31" t="s">
        <v>238</v>
      </c>
      <c r="B65" s="50">
        <v>1.294</v>
      </c>
      <c r="C65" s="50">
        <v>1.4999999999999998</v>
      </c>
      <c r="D65" s="50">
        <v>1.4452499999999999</v>
      </c>
      <c r="E65" s="50">
        <v>1.5269999999999999</v>
      </c>
      <c r="F65" s="50">
        <v>1.47027</v>
      </c>
      <c r="G65" s="50">
        <v>1.4430000000000001</v>
      </c>
      <c r="H65" s="50">
        <v>1.4750000000000001</v>
      </c>
      <c r="I65" s="50">
        <v>1.6000000000000003</v>
      </c>
      <c r="J65" s="50">
        <v>1.2000000000000002</v>
      </c>
      <c r="K65" s="50">
        <v>1.1516999999999999</v>
      </c>
      <c r="L65" s="50">
        <v>1.1240000000000001</v>
      </c>
      <c r="M65" s="50">
        <v>1.1500000000000001</v>
      </c>
      <c r="N65" s="50">
        <v>1.1299999999999999</v>
      </c>
      <c r="O65" s="50">
        <v>1.25</v>
      </c>
      <c r="P65" s="50">
        <v>1.1879999999999999</v>
      </c>
      <c r="Q65" s="50">
        <v>1.1240000000000001</v>
      </c>
      <c r="R65" s="50">
        <v>1.0900000000000001</v>
      </c>
      <c r="S65" s="50">
        <v>1.06</v>
      </c>
      <c r="T65" s="50">
        <v>1.0199999999999998</v>
      </c>
      <c r="U65" s="50">
        <v>1.3</v>
      </c>
      <c r="V65" s="50">
        <v>1.2299999999999998</v>
      </c>
      <c r="W65" s="50">
        <v>1.1599999999999999</v>
      </c>
      <c r="X65" s="50">
        <v>1.1000000000000001</v>
      </c>
      <c r="Y65" s="50">
        <v>1.0499999999999998</v>
      </c>
      <c r="Z65" s="50">
        <v>1.1202999999999999</v>
      </c>
      <c r="AA65" s="50">
        <v>1.105</v>
      </c>
      <c r="AB65" s="50">
        <v>1.2000000000000002</v>
      </c>
      <c r="AC65" s="50">
        <v>1.0780000000000001</v>
      </c>
      <c r="AD65" s="50">
        <v>1.0780000000000001</v>
      </c>
      <c r="AE65" s="50">
        <v>1.1000000000000001</v>
      </c>
      <c r="AF65" s="50">
        <v>1.1000000000000001</v>
      </c>
      <c r="AG65" s="50">
        <v>1.1000000000000001</v>
      </c>
      <c r="AH65" s="50">
        <v>1.1000000000000001</v>
      </c>
      <c r="AI65" s="50">
        <v>1.1000000000000001</v>
      </c>
      <c r="AJ65" s="50">
        <v>1.1000000000000001</v>
      </c>
      <c r="AK65" s="50">
        <v>1.1000000000000001</v>
      </c>
      <c r="AL65" s="50">
        <v>1.1000000000000001</v>
      </c>
      <c r="AM65" s="50">
        <v>1.1000000000000001</v>
      </c>
      <c r="AN65" s="50">
        <v>1.1000000000000001</v>
      </c>
      <c r="AO65" s="50">
        <v>1.1000000000000001</v>
      </c>
      <c r="AP65" s="51">
        <v>1.1000000000000001</v>
      </c>
      <c r="AQ65" s="53">
        <v>0</v>
      </c>
      <c r="AR65" s="53">
        <v>0</v>
      </c>
      <c r="AS65" s="53">
        <v>6.349696823004776E-4</v>
      </c>
    </row>
    <row r="66" spans="1:45" x14ac:dyDescent="0.15">
      <c r="A66" s="31" t="s">
        <v>110</v>
      </c>
      <c r="B66" s="50">
        <v>13.3526212</v>
      </c>
      <c r="C66" s="50">
        <v>13.290462799999998</v>
      </c>
      <c r="D66" s="50">
        <v>13.2588705</v>
      </c>
      <c r="E66" s="50">
        <v>14.880852900000002</v>
      </c>
      <c r="F66" s="50">
        <v>16.364591500000003</v>
      </c>
      <c r="G66" s="50">
        <v>17.087696000000001</v>
      </c>
      <c r="H66" s="50">
        <v>17.161289199999999</v>
      </c>
      <c r="I66" s="50">
        <v>17.423483300000001</v>
      </c>
      <c r="J66" s="50">
        <v>17.283626900000002</v>
      </c>
      <c r="K66" s="50">
        <v>16.058490700000004</v>
      </c>
      <c r="L66" s="50">
        <v>16.019715000000001</v>
      </c>
      <c r="M66" s="50">
        <v>15.513212000000001</v>
      </c>
      <c r="N66" s="50">
        <v>15.193110899999999</v>
      </c>
      <c r="O66" s="50">
        <v>16.435325999999996</v>
      </c>
      <c r="P66" s="50">
        <v>16.257940000000001</v>
      </c>
      <c r="Q66" s="50">
        <v>16.355062499999999</v>
      </c>
      <c r="R66" s="50">
        <v>16.444488500000002</v>
      </c>
      <c r="S66" s="50">
        <v>17.021506100000003</v>
      </c>
      <c r="T66" s="50">
        <v>17.422823600000001</v>
      </c>
      <c r="U66" s="50">
        <v>15.1119</v>
      </c>
      <c r="V66" s="50">
        <v>15.190300000000001</v>
      </c>
      <c r="W66" s="50">
        <v>15.411500000000002</v>
      </c>
      <c r="X66" s="50">
        <v>15.508700000000001</v>
      </c>
      <c r="Y66" s="50">
        <v>15.4757</v>
      </c>
      <c r="Z66" s="50">
        <v>18.258876069999999</v>
      </c>
      <c r="AA66" s="50">
        <v>18.249655662999999</v>
      </c>
      <c r="AB66" s="50">
        <v>20.220299775000001</v>
      </c>
      <c r="AC66" s="50">
        <v>20.762501341000004</v>
      </c>
      <c r="AD66" s="50">
        <v>21.186851899999997</v>
      </c>
      <c r="AE66" s="50">
        <v>21.617621339999999</v>
      </c>
      <c r="AF66" s="50">
        <v>23.268007489999999</v>
      </c>
      <c r="AG66" s="50">
        <v>23.746847070000001</v>
      </c>
      <c r="AH66" s="50">
        <v>24.427835589000001</v>
      </c>
      <c r="AI66" s="50">
        <v>24.682514973</v>
      </c>
      <c r="AJ66" s="50">
        <v>25.166455500000001</v>
      </c>
      <c r="AK66" s="50">
        <v>25.626464309999999</v>
      </c>
      <c r="AL66" s="50">
        <v>25.663817989999998</v>
      </c>
      <c r="AM66" s="50">
        <v>25.9482</v>
      </c>
      <c r="AN66" s="50">
        <v>26.190090000000001</v>
      </c>
      <c r="AO66" s="50">
        <v>25.962757379999999</v>
      </c>
      <c r="AP66" s="51">
        <v>25.962757379999999</v>
      </c>
      <c r="AQ66" s="53">
        <v>0</v>
      </c>
      <c r="AR66" s="53">
        <v>1.848418800733409E-2</v>
      </c>
      <c r="AS66" s="53">
        <v>1.4986876186566344E-2</v>
      </c>
    </row>
    <row r="67" spans="1:45" x14ac:dyDescent="0.15">
      <c r="A67" s="31" t="s">
        <v>108</v>
      </c>
      <c r="B67" s="50">
        <v>2.7569588999999999</v>
      </c>
      <c r="C67" s="50">
        <v>3.4824000000000002</v>
      </c>
      <c r="D67" s="50">
        <v>3.5046999999999997</v>
      </c>
      <c r="E67" s="50">
        <v>3.6199999999999997</v>
      </c>
      <c r="F67" s="50">
        <v>3.76</v>
      </c>
      <c r="G67" s="50">
        <v>3.7613102999999999</v>
      </c>
      <c r="H67" s="50">
        <v>4.6349999999999998</v>
      </c>
      <c r="I67" s="50">
        <v>4.4156000000000004</v>
      </c>
      <c r="J67" s="50">
        <v>4.4634999999999998</v>
      </c>
      <c r="K67" s="50">
        <v>4.3453999999999997</v>
      </c>
      <c r="L67" s="50">
        <v>5.5631639999999996</v>
      </c>
      <c r="M67" s="50">
        <v>6.1256000000000004</v>
      </c>
      <c r="N67" s="50">
        <v>5.91</v>
      </c>
      <c r="O67" s="50">
        <v>5.86</v>
      </c>
      <c r="P67" s="50">
        <v>5.8072999999999997</v>
      </c>
      <c r="Q67" s="50">
        <v>5.5097763000000004</v>
      </c>
      <c r="R67" s="50">
        <v>5.4869604000000001</v>
      </c>
      <c r="S67" s="50">
        <v>5.625437100000001</v>
      </c>
      <c r="T67" s="50">
        <v>5.3942660999999994</v>
      </c>
      <c r="U67" s="50">
        <v>4.9722096000000002</v>
      </c>
      <c r="V67" s="50">
        <v>5.2899003000000002</v>
      </c>
      <c r="W67" s="50">
        <v>5.5134660000000002</v>
      </c>
      <c r="X67" s="50">
        <v>5.5763414999999998</v>
      </c>
      <c r="Y67" s="50">
        <v>5.7311582999999997</v>
      </c>
      <c r="Z67" s="50">
        <v>5.5652724000000005</v>
      </c>
      <c r="AA67" s="50">
        <v>5.9188811999999995</v>
      </c>
      <c r="AB67" s="50">
        <v>5.6926800000000002</v>
      </c>
      <c r="AC67" s="50">
        <v>5.4592499999999999</v>
      </c>
      <c r="AD67" s="50">
        <v>5.7981000000000007</v>
      </c>
      <c r="AE67" s="50">
        <v>5.8228736999999997</v>
      </c>
      <c r="AF67" s="50">
        <v>5.8331898000000004</v>
      </c>
      <c r="AG67" s="50">
        <v>5.7035232000000002</v>
      </c>
      <c r="AH67" s="50">
        <v>5.7197126999999996</v>
      </c>
      <c r="AI67" s="50">
        <v>5.7110306100000008</v>
      </c>
      <c r="AJ67" s="50">
        <v>5.7434096099999996</v>
      </c>
      <c r="AK67" s="50">
        <v>4.7860680000000002</v>
      </c>
      <c r="AL67" s="50">
        <v>4.6782384000000006</v>
      </c>
      <c r="AM67" s="50">
        <v>4.5488654700000009</v>
      </c>
      <c r="AN67" s="50">
        <v>4.4765774700000005</v>
      </c>
      <c r="AO67" s="50">
        <v>4.6606143141661374</v>
      </c>
      <c r="AP67" s="51">
        <v>4.5432921809788889</v>
      </c>
      <c r="AQ67" s="53">
        <v>-2.5173104933966073E-2</v>
      </c>
      <c r="AR67" s="53">
        <v>-2.2018635296810696E-2</v>
      </c>
      <c r="AS67" s="53">
        <v>2.6225934479585534E-3</v>
      </c>
    </row>
    <row r="68" spans="1:45" x14ac:dyDescent="0.15">
      <c r="A68" s="31" t="s">
        <v>107</v>
      </c>
      <c r="B68" s="50">
        <v>11.603</v>
      </c>
      <c r="C68" s="50">
        <v>11.018000000000001</v>
      </c>
      <c r="D68" s="50">
        <v>10.534000000000002</v>
      </c>
      <c r="E68" s="50">
        <v>10.080000000000002</v>
      </c>
      <c r="F68" s="50">
        <v>9.6110000000000007</v>
      </c>
      <c r="G68" s="50">
        <v>9.18</v>
      </c>
      <c r="H68" s="50">
        <v>9</v>
      </c>
      <c r="I68" s="50">
        <v>9</v>
      </c>
      <c r="J68" s="50">
        <v>9</v>
      </c>
      <c r="K68" s="50">
        <v>5.1139999999999999</v>
      </c>
      <c r="L68" s="50">
        <v>5.415</v>
      </c>
      <c r="M68" s="50">
        <v>5.9089999999999998</v>
      </c>
      <c r="N68" s="50">
        <v>5.5979999999999999</v>
      </c>
      <c r="O68" s="50">
        <v>5.1669999999999998</v>
      </c>
      <c r="P68" s="50">
        <v>4.9800000000000004</v>
      </c>
      <c r="Q68" s="50">
        <v>4.9800000000000004</v>
      </c>
      <c r="R68" s="50">
        <v>4.7300000000000004</v>
      </c>
      <c r="S68" s="50">
        <v>4.87</v>
      </c>
      <c r="T68" s="50">
        <v>5.0999999999999996</v>
      </c>
      <c r="U68" s="50">
        <v>5.2</v>
      </c>
      <c r="V68" s="50">
        <v>5.12</v>
      </c>
      <c r="W68" s="50">
        <v>5.0999999999999996</v>
      </c>
      <c r="X68" s="50">
        <v>4.72</v>
      </c>
      <c r="Y68" s="50">
        <v>4.7300000000000004</v>
      </c>
      <c r="Z68" s="50">
        <v>4.3</v>
      </c>
      <c r="AA68" s="50">
        <v>4.1900000000000004</v>
      </c>
      <c r="AB68" s="50">
        <v>4.37</v>
      </c>
      <c r="AC68" s="50">
        <v>3.98874</v>
      </c>
      <c r="AD68" s="50">
        <v>3.7475000000000005</v>
      </c>
      <c r="AE68" s="50">
        <v>4.3029999999999999</v>
      </c>
      <c r="AF68" s="50">
        <v>4.2300000000000004</v>
      </c>
      <c r="AG68" s="50">
        <v>3.74133</v>
      </c>
      <c r="AH68" s="50">
        <v>3.74133</v>
      </c>
      <c r="AI68" s="50">
        <v>3.6924999999999999</v>
      </c>
      <c r="AJ68" s="50">
        <v>3.6244999999999998</v>
      </c>
      <c r="AK68" s="50">
        <v>3.6025299999999998</v>
      </c>
      <c r="AL68" s="50">
        <v>3.3069000000000002</v>
      </c>
      <c r="AM68" s="50">
        <v>3.1709000000000001</v>
      </c>
      <c r="AN68" s="50">
        <v>3.1542999999999997</v>
      </c>
      <c r="AO68" s="50">
        <v>2.4839700000000002</v>
      </c>
      <c r="AP68" s="51">
        <v>2.44</v>
      </c>
      <c r="AQ68" s="53">
        <v>-1.7701502031023053E-2</v>
      </c>
      <c r="AR68" s="53">
        <v>-5.3463207298968807E-2</v>
      </c>
      <c r="AS68" s="53">
        <v>1.4084782043756047E-3</v>
      </c>
    </row>
    <row r="69" spans="1:45" x14ac:dyDescent="0.15">
      <c r="A69" s="31" t="s">
        <v>105</v>
      </c>
      <c r="B69" s="50">
        <v>1.4502510000000002</v>
      </c>
      <c r="C69" s="50">
        <v>1.4389649999999998</v>
      </c>
      <c r="D69" s="50">
        <v>1.6113899999999999</v>
      </c>
      <c r="E69" s="50">
        <v>1.8509039999999997</v>
      </c>
      <c r="F69" s="50">
        <v>1.9223819999999998</v>
      </c>
      <c r="G69" s="50">
        <v>1.895421</v>
      </c>
      <c r="H69" s="50">
        <v>1.8220619999999998</v>
      </c>
      <c r="I69" s="50">
        <v>1.8320940000000001</v>
      </c>
      <c r="J69" s="50">
        <v>1.9148579999999999</v>
      </c>
      <c r="K69" s="50">
        <v>1.8452610000000003</v>
      </c>
      <c r="L69" s="50">
        <v>1.9092149999999999</v>
      </c>
      <c r="M69" s="50">
        <v>3.5199780000000001</v>
      </c>
      <c r="N69" s="50">
        <v>3.8341050000000001</v>
      </c>
      <c r="O69" s="50">
        <v>2.6960999999999999</v>
      </c>
      <c r="P69" s="50">
        <v>2.5782240000000001</v>
      </c>
      <c r="Q69" s="50">
        <v>2.508</v>
      </c>
      <c r="R69" s="50">
        <v>2.4139500000000003</v>
      </c>
      <c r="S69" s="50">
        <v>2.43276</v>
      </c>
      <c r="T69" s="50">
        <v>2.1443399999999997</v>
      </c>
      <c r="U69" s="50">
        <v>2.1255300000000004</v>
      </c>
      <c r="V69" s="50">
        <v>2.1255300000000004</v>
      </c>
      <c r="W69" s="50">
        <v>2.6522100000000002</v>
      </c>
      <c r="X69" s="50">
        <v>2.8528500000000001</v>
      </c>
      <c r="Y69" s="50">
        <v>3.0284100000000005</v>
      </c>
      <c r="Z69" s="50">
        <v>3.3230999999999993</v>
      </c>
      <c r="AA69" s="50">
        <v>3.2942579999999992</v>
      </c>
      <c r="AB69" s="50">
        <v>2.7061319999999998</v>
      </c>
      <c r="AC69" s="50">
        <v>3.4221660000000007</v>
      </c>
      <c r="AD69" s="50">
        <v>3.4591590000000001</v>
      </c>
      <c r="AE69" s="50">
        <v>3.6339999999999999</v>
      </c>
      <c r="AF69" s="50">
        <v>3.5719999999999996</v>
      </c>
      <c r="AG69" s="50">
        <v>3.7389999999999999</v>
      </c>
      <c r="AH69" s="50">
        <v>3.6880000000000002</v>
      </c>
      <c r="AI69" s="50">
        <v>3.8</v>
      </c>
      <c r="AJ69" s="50">
        <v>3.5999999999999996</v>
      </c>
      <c r="AK69" s="50">
        <v>3.0179999999999998</v>
      </c>
      <c r="AL69" s="50">
        <v>2.8356000000000003</v>
      </c>
      <c r="AM69" s="50">
        <v>2.7318000000000002</v>
      </c>
      <c r="AN69" s="50">
        <v>2.7318000000000002</v>
      </c>
      <c r="AO69" s="50">
        <v>2.7318000000000002</v>
      </c>
      <c r="AP69" s="51">
        <v>2.7318000000000002</v>
      </c>
      <c r="AQ69" s="53">
        <v>0</v>
      </c>
      <c r="AR69" s="53">
        <v>-2.8133980204212206E-2</v>
      </c>
      <c r="AS69" s="53">
        <v>1.5769183437349496E-3</v>
      </c>
    </row>
    <row r="70" spans="1:45" x14ac:dyDescent="0.15">
      <c r="A70" s="31" t="s">
        <v>97</v>
      </c>
      <c r="B70" s="50">
        <v>4.1900000000000005E-4</v>
      </c>
      <c r="C70" s="50">
        <v>1.5209499999999999E-2</v>
      </c>
      <c r="D70" s="50">
        <v>0.03</v>
      </c>
      <c r="E70" s="50">
        <v>0.03</v>
      </c>
      <c r="F70" s="50">
        <v>5.8000000000000003E-2</v>
      </c>
      <c r="G70" s="50">
        <v>0.109</v>
      </c>
      <c r="H70" s="50">
        <v>0.104</v>
      </c>
      <c r="I70" s="50">
        <v>0.104</v>
      </c>
      <c r="J70" s="50">
        <v>0.104</v>
      </c>
      <c r="K70" s="50">
        <v>0.23070000000000002</v>
      </c>
      <c r="L70" s="50">
        <v>0.26139999999999991</v>
      </c>
      <c r="M70" s="50">
        <v>0.22</v>
      </c>
      <c r="N70" s="50">
        <v>0.17859999999999995</v>
      </c>
      <c r="O70" s="50">
        <v>0.21810000000000002</v>
      </c>
      <c r="P70" s="50">
        <v>0.23079999999999998</v>
      </c>
      <c r="Q70" s="50">
        <v>0.29519999999999996</v>
      </c>
      <c r="R70" s="50">
        <v>0.24120000000000003</v>
      </c>
      <c r="S70" s="50">
        <v>0.29629999999999995</v>
      </c>
      <c r="T70" s="50">
        <v>0.38830000000000009</v>
      </c>
      <c r="U70" s="50">
        <v>0.35846999999999996</v>
      </c>
      <c r="V70" s="50">
        <v>0.51500000000000001</v>
      </c>
      <c r="W70" s="50">
        <v>0.58400000000000007</v>
      </c>
      <c r="X70" s="50">
        <v>0.69199999999999984</v>
      </c>
      <c r="Y70" s="50">
        <v>0.5</v>
      </c>
      <c r="Z70" s="50">
        <v>0.5273000000000001</v>
      </c>
      <c r="AA70" s="50">
        <v>0.45300000000000001</v>
      </c>
      <c r="AB70" s="50">
        <v>0.46100000000000002</v>
      </c>
      <c r="AC70" s="50">
        <v>0.46100000000000002</v>
      </c>
      <c r="AD70" s="50">
        <v>0.45400000000000001</v>
      </c>
      <c r="AE70" s="50">
        <v>0.43500000000000005</v>
      </c>
      <c r="AF70" s="50">
        <v>0.442</v>
      </c>
      <c r="AG70" s="50">
        <v>0.45327000000000001</v>
      </c>
      <c r="AH70" s="50">
        <v>0.44882</v>
      </c>
      <c r="AI70" s="50">
        <v>0.46179999999999999</v>
      </c>
      <c r="AJ70" s="50">
        <v>0.40483000000000002</v>
      </c>
      <c r="AK70" s="50">
        <v>0.39636000000000005</v>
      </c>
      <c r="AL70" s="50">
        <v>0.34938999999999998</v>
      </c>
      <c r="AM70" s="50">
        <v>0.32250000000000001</v>
      </c>
      <c r="AN70" s="50">
        <v>0.29259999999999997</v>
      </c>
      <c r="AO70" s="50">
        <v>0.25275000000000003</v>
      </c>
      <c r="AP70" s="51">
        <v>0.25275000000000003</v>
      </c>
      <c r="AQ70" s="53">
        <v>0</v>
      </c>
      <c r="AR70" s="53">
        <v>-5.2846887575652923E-2</v>
      </c>
      <c r="AS70" s="53">
        <v>1.4589871563767791E-4</v>
      </c>
    </row>
    <row r="71" spans="1:45" x14ac:dyDescent="0.15">
      <c r="A71" s="31" t="s">
        <v>96</v>
      </c>
      <c r="B71" s="50">
        <v>0</v>
      </c>
      <c r="C71" s="50">
        <v>0</v>
      </c>
      <c r="D71" s="50">
        <v>0</v>
      </c>
      <c r="E71" s="50">
        <v>0</v>
      </c>
      <c r="F71" s="50">
        <v>0</v>
      </c>
      <c r="G71" s="50">
        <v>0</v>
      </c>
      <c r="H71" s="50">
        <v>0</v>
      </c>
      <c r="I71" s="50">
        <v>2.1899999999999999E-2</v>
      </c>
      <c r="J71" s="50">
        <v>5.11E-2</v>
      </c>
      <c r="K71" s="50">
        <v>0.1095</v>
      </c>
      <c r="L71" s="50">
        <v>0.20075000000000001</v>
      </c>
      <c r="M71" s="50">
        <v>0.23999999999999996</v>
      </c>
      <c r="N71" s="50">
        <v>0.34999999999999992</v>
      </c>
      <c r="O71" s="50">
        <v>0.59620000000000017</v>
      </c>
      <c r="P71" s="50">
        <v>0.63870000000000005</v>
      </c>
      <c r="Q71" s="50">
        <v>0.76435000000000008</v>
      </c>
      <c r="R71" s="50">
        <v>0.89</v>
      </c>
      <c r="S71" s="50">
        <v>1.2464000000000002</v>
      </c>
      <c r="T71" s="50">
        <v>1.9000000000000001</v>
      </c>
      <c r="U71" s="50">
        <v>1.8</v>
      </c>
      <c r="V71" s="50">
        <v>1.95</v>
      </c>
      <c r="W71" s="50">
        <v>2.2000000000000002</v>
      </c>
      <c r="X71" s="50">
        <v>2.8120000000000003</v>
      </c>
      <c r="Y71" s="50">
        <v>2.96</v>
      </c>
      <c r="Z71" s="50">
        <v>3.0840000000000005</v>
      </c>
      <c r="AA71" s="50">
        <v>3.1192074679999999</v>
      </c>
      <c r="AB71" s="50">
        <v>3.25</v>
      </c>
      <c r="AC71" s="50">
        <v>3.41</v>
      </c>
      <c r="AD71" s="50">
        <v>4.7300000000000004</v>
      </c>
      <c r="AE71" s="50">
        <v>4.4999999999999991</v>
      </c>
      <c r="AF71" s="50">
        <v>4.4000000000000004</v>
      </c>
      <c r="AG71" s="50">
        <v>4.4000000000000004</v>
      </c>
      <c r="AH71" s="50">
        <v>4.4000000000000004</v>
      </c>
      <c r="AI71" s="50">
        <v>4.4000000000000004</v>
      </c>
      <c r="AJ71" s="50">
        <v>4.4000000000000004</v>
      </c>
      <c r="AK71" s="50">
        <v>4.4000000000000004</v>
      </c>
      <c r="AL71" s="50">
        <v>4.4000000000000004</v>
      </c>
      <c r="AM71" s="50">
        <v>4.4000000000000004</v>
      </c>
      <c r="AN71" s="50">
        <v>4.4000000000000004</v>
      </c>
      <c r="AO71" s="50">
        <v>4.4000000000000004</v>
      </c>
      <c r="AP71" s="51">
        <v>4.4000000000000004</v>
      </c>
      <c r="AQ71" s="53">
        <v>0</v>
      </c>
      <c r="AR71" s="53">
        <v>-2.2447623294677976E-3</v>
      </c>
      <c r="AS71" s="53">
        <v>2.5398787292019104E-3</v>
      </c>
    </row>
    <row r="72" spans="1:45" x14ac:dyDescent="0.15">
      <c r="A72" s="31" t="s">
        <v>95</v>
      </c>
      <c r="B72" s="50">
        <v>0.99311000000000005</v>
      </c>
      <c r="C72" s="50">
        <v>1.0880599999999998</v>
      </c>
      <c r="D72" s="50">
        <v>1.08362</v>
      </c>
      <c r="E72" s="50">
        <v>1.1097920000000001</v>
      </c>
      <c r="F72" s="50">
        <v>1.1002579999999997</v>
      </c>
      <c r="G72" s="50">
        <v>1.1700000000000002</v>
      </c>
      <c r="H72" s="50">
        <v>0.67880000000000007</v>
      </c>
      <c r="I72" s="50">
        <v>0.67049999999999998</v>
      </c>
      <c r="J72" s="50">
        <v>0.97569999999999979</v>
      </c>
      <c r="K72" s="50">
        <v>0.9454999999999999</v>
      </c>
      <c r="L72" s="50">
        <v>1.0052000000000001</v>
      </c>
      <c r="M72" s="50">
        <v>0.91326799999999975</v>
      </c>
      <c r="N72" s="50">
        <v>0.86677999999999977</v>
      </c>
      <c r="O72" s="50">
        <v>1.0894729999999999</v>
      </c>
      <c r="P72" s="50">
        <v>1.0827829999999998</v>
      </c>
      <c r="Q72" s="50">
        <v>1.0728139999999999</v>
      </c>
      <c r="R72" s="50">
        <v>1.3314090000000001</v>
      </c>
      <c r="S72" s="50">
        <v>1.196955</v>
      </c>
      <c r="T72" s="50">
        <v>1.339858</v>
      </c>
      <c r="U72" s="50">
        <v>1.4171070000000001</v>
      </c>
      <c r="V72" s="50">
        <v>1.3076120000000002</v>
      </c>
      <c r="W72" s="50">
        <v>1.2469996666666667</v>
      </c>
      <c r="X72" s="50">
        <v>1.11395</v>
      </c>
      <c r="Y72" s="50">
        <v>1.4288398900000001</v>
      </c>
      <c r="Z72" s="50">
        <v>1.4512944334330768</v>
      </c>
      <c r="AA72" s="50">
        <v>1.4155132770851404</v>
      </c>
      <c r="AB72" s="50">
        <v>1.3907910930851406</v>
      </c>
      <c r="AC72" s="50">
        <v>1.2680459330851406</v>
      </c>
      <c r="AD72" s="50">
        <v>1.2594644837958786</v>
      </c>
      <c r="AE72" s="50">
        <v>1.122902140823977</v>
      </c>
      <c r="AF72" s="50">
        <v>1.1074424463382158</v>
      </c>
      <c r="AG72" s="50">
        <v>1.0957253322267788</v>
      </c>
      <c r="AH72" s="50">
        <v>1.0746144263466397</v>
      </c>
      <c r="AI72" s="50">
        <v>1.295926805047303</v>
      </c>
      <c r="AJ72" s="50">
        <v>1.2341395111343341</v>
      </c>
      <c r="AK72" s="50">
        <v>1.2552914127166912</v>
      </c>
      <c r="AL72" s="50">
        <v>1.185388826989888</v>
      </c>
      <c r="AM72" s="50">
        <v>1.1736568163868095</v>
      </c>
      <c r="AN72" s="50">
        <v>1.1704933906536104</v>
      </c>
      <c r="AO72" s="50">
        <v>1.366695472148207</v>
      </c>
      <c r="AP72" s="51">
        <v>1.3377792917690434</v>
      </c>
      <c r="AQ72" s="53">
        <v>-2.1157734819822305E-2</v>
      </c>
      <c r="AR72" s="53">
        <v>1.9842213914447848E-2</v>
      </c>
      <c r="AS72" s="53">
        <v>7.7222662898431579E-4</v>
      </c>
    </row>
    <row r="73" spans="1:45" s="32" customFormat="1" x14ac:dyDescent="0.15">
      <c r="A73" s="37" t="s">
        <v>94</v>
      </c>
      <c r="B73" s="55">
        <v>33.573171226049382</v>
      </c>
      <c r="C73" s="55">
        <v>34.451545512664758</v>
      </c>
      <c r="D73" s="55">
        <v>34.398882306634107</v>
      </c>
      <c r="E73" s="55">
        <v>35.589313954564602</v>
      </c>
      <c r="F73" s="55">
        <v>36.846454472746942</v>
      </c>
      <c r="G73" s="55">
        <v>37.10574330084534</v>
      </c>
      <c r="H73" s="55">
        <v>37.750594709939442</v>
      </c>
      <c r="I73" s="55">
        <v>37.9734698636587</v>
      </c>
      <c r="J73" s="55">
        <v>38.181718947131948</v>
      </c>
      <c r="K73" s="55">
        <v>32.901428396718053</v>
      </c>
      <c r="L73" s="55">
        <v>34.655928993412701</v>
      </c>
      <c r="M73" s="55">
        <v>36.817730911595056</v>
      </c>
      <c r="N73" s="55">
        <v>36.280979000851197</v>
      </c>
      <c r="O73" s="55">
        <v>36.570320965314302</v>
      </c>
      <c r="P73" s="55">
        <v>36.581662121516942</v>
      </c>
      <c r="Q73" s="55">
        <v>36.408248489285398</v>
      </c>
      <c r="R73" s="55">
        <v>36.445923021516954</v>
      </c>
      <c r="S73" s="55">
        <v>37.787416697551706</v>
      </c>
      <c r="T73" s="55">
        <v>39.48355405458215</v>
      </c>
      <c r="U73" s="55">
        <v>37.027733900862899</v>
      </c>
      <c r="V73" s="55">
        <v>37.672133544666096</v>
      </c>
      <c r="W73" s="55">
        <v>38.82454653282047</v>
      </c>
      <c r="X73" s="55">
        <v>38.948533910778949</v>
      </c>
      <c r="Y73" s="55">
        <v>38.653546141948659</v>
      </c>
      <c r="Z73" s="55">
        <v>41.519403348217516</v>
      </c>
      <c r="AA73" s="55">
        <v>41.463856735716199</v>
      </c>
      <c r="AB73" s="55">
        <v>42.80542267856174</v>
      </c>
      <c r="AC73" s="55">
        <v>43.278662789013147</v>
      </c>
      <c r="AD73" s="55">
        <v>45.952275739125156</v>
      </c>
      <c r="AE73" s="55">
        <v>46.596797166046109</v>
      </c>
      <c r="AF73" s="55">
        <v>47.78371943174205</v>
      </c>
      <c r="AG73" s="55">
        <v>47.852640277941667</v>
      </c>
      <c r="AH73" s="55">
        <v>48.522280175999093</v>
      </c>
      <c r="AI73" s="55">
        <v>49.101270989591768</v>
      </c>
      <c r="AJ73" s="55">
        <v>47.663676716894102</v>
      </c>
      <c r="AK73" s="55">
        <v>46.575055818476471</v>
      </c>
      <c r="AL73" s="55">
        <v>45.90967731274965</v>
      </c>
      <c r="AM73" s="55">
        <v>45.786264382146584</v>
      </c>
      <c r="AN73" s="55">
        <v>45.906202956413395</v>
      </c>
      <c r="AO73" s="55">
        <v>45.348929262074108</v>
      </c>
      <c r="AP73" s="55">
        <v>45.158720948507693</v>
      </c>
      <c r="AQ73" s="74">
        <v>-4.1943286569610105E-3</v>
      </c>
      <c r="AR73" s="74">
        <v>-2.7108432788033321E-3</v>
      </c>
      <c r="AS73" s="74">
        <v>2.6067653357972589E-2</v>
      </c>
    </row>
    <row r="74" spans="1:45" x14ac:dyDescent="0.15">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1"/>
      <c r="AQ74" s="53"/>
      <c r="AR74" s="53"/>
      <c r="AS74" s="53"/>
    </row>
    <row r="75" spans="1:45" s="32" customFormat="1" x14ac:dyDescent="0.15">
      <c r="A75" s="76" t="s">
        <v>93</v>
      </c>
      <c r="B75" s="77">
        <v>682.62098541460932</v>
      </c>
      <c r="C75" s="77">
        <v>691.14151704275298</v>
      </c>
      <c r="D75" s="77">
        <v>722.23708933646901</v>
      </c>
      <c r="E75" s="77">
        <v>734.13919704198895</v>
      </c>
      <c r="F75" s="77">
        <v>746.36173712512107</v>
      </c>
      <c r="G75" s="77">
        <v>774.25585166541282</v>
      </c>
      <c r="H75" s="77">
        <v>879.58613996174699</v>
      </c>
      <c r="I75" s="77">
        <v>911.1058324577067</v>
      </c>
      <c r="J75" s="77">
        <v>999.49086289115303</v>
      </c>
      <c r="K75" s="77">
        <v>1000.1746964625406</v>
      </c>
      <c r="L75" s="77">
        <v>1000.9058329848999</v>
      </c>
      <c r="M75" s="77">
        <v>1072.8501421379565</v>
      </c>
      <c r="N75" s="77">
        <v>1076.8570261812474</v>
      </c>
      <c r="O75" s="77">
        <v>1076.3453260531428</v>
      </c>
      <c r="P75" s="77">
        <v>1090.1580871891447</v>
      </c>
      <c r="Q75" s="77">
        <v>1098.7044868644998</v>
      </c>
      <c r="R75" s="77">
        <v>1121.2540171414967</v>
      </c>
      <c r="S75" s="77">
        <v>1149.183009649525</v>
      </c>
      <c r="T75" s="77">
        <v>1157.6273126660656</v>
      </c>
      <c r="U75" s="77">
        <v>1280.2638801609762</v>
      </c>
      <c r="V75" s="77">
        <v>1300.9240758054448</v>
      </c>
      <c r="W75" s="77">
        <v>1307.2038048080642</v>
      </c>
      <c r="X75" s="77">
        <v>1357.0768103798237</v>
      </c>
      <c r="Y75" s="77">
        <v>1358.3118721470396</v>
      </c>
      <c r="Z75" s="77">
        <v>1365.2689870956451</v>
      </c>
      <c r="AA75" s="77">
        <v>1372.493974966718</v>
      </c>
      <c r="AB75" s="77">
        <v>1383.2656963682073</v>
      </c>
      <c r="AC75" s="77">
        <v>1418.3255828953709</v>
      </c>
      <c r="AD75" s="77">
        <v>1488.895257446836</v>
      </c>
      <c r="AE75" s="77">
        <v>1530.2887875204624</v>
      </c>
      <c r="AF75" s="77">
        <v>1636.8866640431672</v>
      </c>
      <c r="AG75" s="77">
        <v>1674.2596607484561</v>
      </c>
      <c r="AH75" s="77">
        <v>1683.5667264094118</v>
      </c>
      <c r="AI75" s="77">
        <v>1691.894854854565</v>
      </c>
      <c r="AJ75" s="77">
        <v>1694.437495537642</v>
      </c>
      <c r="AK75" s="77">
        <v>1683.9030182333377</v>
      </c>
      <c r="AL75" s="77">
        <v>1690.2813796538571</v>
      </c>
      <c r="AM75" s="77">
        <v>1728.1713079328013</v>
      </c>
      <c r="AN75" s="77">
        <v>1736.144019872424</v>
      </c>
      <c r="AO75" s="77">
        <v>1734.8105370071285</v>
      </c>
      <c r="AP75" s="77">
        <v>1732.3661753656183</v>
      </c>
      <c r="AQ75" s="78">
        <v>-1.4090078365139869E-3</v>
      </c>
      <c r="AR75" s="78">
        <v>1.2623182093880025E-2</v>
      </c>
      <c r="AS75" s="78">
        <v>1</v>
      </c>
    </row>
    <row r="76" spans="1:45" x14ac:dyDescent="0.15">
      <c r="A76" s="31" t="s">
        <v>92</v>
      </c>
      <c r="B76" s="50">
        <v>141.53993537675879</v>
      </c>
      <c r="C76" s="50">
        <v>147.72676958154005</v>
      </c>
      <c r="D76" s="50">
        <v>148.56408355365636</v>
      </c>
      <c r="E76" s="50">
        <v>149.08192540112907</v>
      </c>
      <c r="F76" s="50">
        <v>124.27833864430501</v>
      </c>
      <c r="G76" s="50">
        <v>125.21524068945419</v>
      </c>
      <c r="H76" s="50">
        <v>124.86407954056897</v>
      </c>
      <c r="I76" s="50">
        <v>124.98475963119174</v>
      </c>
      <c r="J76" s="50">
        <v>125.69324727721579</v>
      </c>
      <c r="K76" s="50">
        <v>123.67558408241905</v>
      </c>
      <c r="L76" s="50">
        <v>122.13154569814517</v>
      </c>
      <c r="M76" s="50">
        <v>120.38844892199657</v>
      </c>
      <c r="N76" s="50">
        <v>121.62144506137271</v>
      </c>
      <c r="O76" s="50">
        <v>119.82264044484766</v>
      </c>
      <c r="P76" s="50">
        <v>127.84290776382127</v>
      </c>
      <c r="Q76" s="50">
        <v>128.82831385868877</v>
      </c>
      <c r="R76" s="50">
        <v>130.26318277634292</v>
      </c>
      <c r="S76" s="50">
        <v>145.22417717513707</v>
      </c>
      <c r="T76" s="50">
        <v>146.39182172670766</v>
      </c>
      <c r="U76" s="50">
        <v>261.85437673635647</v>
      </c>
      <c r="V76" s="50">
        <v>262.67762905294683</v>
      </c>
      <c r="W76" s="50">
        <v>261.24375293941381</v>
      </c>
      <c r="X76" s="50">
        <v>257.7897751306586</v>
      </c>
      <c r="Y76" s="50">
        <v>247.34242091874313</v>
      </c>
      <c r="Z76" s="50">
        <v>245.21782056417226</v>
      </c>
      <c r="AA76" s="50">
        <v>244.63678027109148</v>
      </c>
      <c r="AB76" s="50">
        <v>240.70104657639197</v>
      </c>
      <c r="AC76" s="50">
        <v>239.71719899174289</v>
      </c>
      <c r="AD76" s="50">
        <v>233.99718787357142</v>
      </c>
      <c r="AE76" s="50">
        <v>234.59370817924528</v>
      </c>
      <c r="AF76" s="50">
        <v>238.5419245842148</v>
      </c>
      <c r="AG76" s="50">
        <v>242.77802991095757</v>
      </c>
      <c r="AH76" s="50">
        <v>247.23682460080539</v>
      </c>
      <c r="AI76" s="50">
        <v>250.54640669717202</v>
      </c>
      <c r="AJ76" s="50">
        <v>253.60993340120174</v>
      </c>
      <c r="AK76" s="50">
        <v>246.78274261741043</v>
      </c>
      <c r="AL76" s="50">
        <v>244.63269359841982</v>
      </c>
      <c r="AM76" s="50">
        <v>256.69261850002835</v>
      </c>
      <c r="AN76" s="50">
        <v>263.74875563419954</v>
      </c>
      <c r="AO76" s="50">
        <v>261.48075930988199</v>
      </c>
      <c r="AP76" s="51">
        <v>259.96269327167602</v>
      </c>
      <c r="AQ76" s="53">
        <v>-5.8056510246204951E-3</v>
      </c>
      <c r="AR76" s="53">
        <v>1.0909639417190586E-2</v>
      </c>
      <c r="AS76" s="53">
        <v>0.15006220796062963</v>
      </c>
    </row>
    <row r="77" spans="1:45" x14ac:dyDescent="0.15">
      <c r="A77" s="31" t="s">
        <v>91</v>
      </c>
      <c r="B77" s="50">
        <v>541.08105003785067</v>
      </c>
      <c r="C77" s="50">
        <v>543.41474746121253</v>
      </c>
      <c r="D77" s="50">
        <v>573.67300578281299</v>
      </c>
      <c r="E77" s="50">
        <v>585.05727164085999</v>
      </c>
      <c r="F77" s="50">
        <v>622.08339848081584</v>
      </c>
      <c r="G77" s="50">
        <v>649.04061097595888</v>
      </c>
      <c r="H77" s="50">
        <v>754.72206042117807</v>
      </c>
      <c r="I77" s="50">
        <v>786.12107282651471</v>
      </c>
      <c r="J77" s="50">
        <v>873.79761561393752</v>
      </c>
      <c r="K77" s="50">
        <v>876.49911238012169</v>
      </c>
      <c r="L77" s="50">
        <v>878.77428728675466</v>
      </c>
      <c r="M77" s="50">
        <v>952.46169321596005</v>
      </c>
      <c r="N77" s="50">
        <v>955.23558111987495</v>
      </c>
      <c r="O77" s="50">
        <v>956.52268560829486</v>
      </c>
      <c r="P77" s="50">
        <v>962.31517942532366</v>
      </c>
      <c r="Q77" s="50">
        <v>969.87617300581121</v>
      </c>
      <c r="R77" s="50">
        <v>990.99083436515377</v>
      </c>
      <c r="S77" s="50">
        <v>1003.9588324743883</v>
      </c>
      <c r="T77" s="50">
        <v>1011.2354909393582</v>
      </c>
      <c r="U77" s="50">
        <v>1018.4095034246205</v>
      </c>
      <c r="V77" s="50">
        <v>1038.2464467524981</v>
      </c>
      <c r="W77" s="50">
        <v>1045.9600518686502</v>
      </c>
      <c r="X77" s="50">
        <v>1099.2870352491645</v>
      </c>
      <c r="Y77" s="50">
        <v>1110.9694512282963</v>
      </c>
      <c r="Z77" s="50">
        <v>1120.0511665314727</v>
      </c>
      <c r="AA77" s="50">
        <v>1127.8571946956263</v>
      </c>
      <c r="AB77" s="50">
        <v>1142.5646497918153</v>
      </c>
      <c r="AC77" s="50">
        <v>1178.608383903628</v>
      </c>
      <c r="AD77" s="50">
        <v>1254.8980695732646</v>
      </c>
      <c r="AE77" s="50">
        <v>1295.6950793412177</v>
      </c>
      <c r="AF77" s="50">
        <v>1398.3447394589525</v>
      </c>
      <c r="AG77" s="50">
        <v>1431.4816308374984</v>
      </c>
      <c r="AH77" s="50">
        <v>1436.3299018086061</v>
      </c>
      <c r="AI77" s="50">
        <v>1441.3484481573935</v>
      </c>
      <c r="AJ77" s="50">
        <v>1440.8275621364405</v>
      </c>
      <c r="AK77" s="50">
        <v>1437.1202756159269</v>
      </c>
      <c r="AL77" s="50">
        <v>1445.6486860554378</v>
      </c>
      <c r="AM77" s="50">
        <v>1471.4786894327731</v>
      </c>
      <c r="AN77" s="50">
        <v>1472.3952642382244</v>
      </c>
      <c r="AO77" s="50">
        <v>1473.329777697247</v>
      </c>
      <c r="AP77" s="51">
        <v>1472.4034820939421</v>
      </c>
      <c r="AQ77" s="53">
        <v>-6.2870894033828506E-4</v>
      </c>
      <c r="AR77" s="53">
        <v>1.2930657404130796E-2</v>
      </c>
      <c r="AS77" s="53">
        <v>0.84993779203937025</v>
      </c>
    </row>
    <row r="78" spans="1:45" x14ac:dyDescent="0.15">
      <c r="A78" s="31" t="s">
        <v>239</v>
      </c>
      <c r="B78" s="50">
        <v>422.54646899458425</v>
      </c>
      <c r="C78" s="50">
        <v>426.67684896827564</v>
      </c>
      <c r="D78" s="50">
        <v>456.63931108948566</v>
      </c>
      <c r="E78" s="50">
        <v>465.40187140109356</v>
      </c>
      <c r="F78" s="50">
        <v>500.11990184119702</v>
      </c>
      <c r="G78" s="50">
        <v>526.21984031808483</v>
      </c>
      <c r="H78" s="50">
        <v>633.00343769761889</v>
      </c>
      <c r="I78" s="50">
        <v>665.10663825707536</v>
      </c>
      <c r="J78" s="50">
        <v>751.5492404162602</v>
      </c>
      <c r="K78" s="50">
        <v>759.80100714507944</v>
      </c>
      <c r="L78" s="50">
        <v>761.50241881451961</v>
      </c>
      <c r="M78" s="50">
        <v>767.26009179519906</v>
      </c>
      <c r="N78" s="50">
        <v>770.00471239598835</v>
      </c>
      <c r="O78" s="50">
        <v>771.90612490951798</v>
      </c>
      <c r="P78" s="50">
        <v>777.03880254224532</v>
      </c>
      <c r="Q78" s="50">
        <v>784.86391927596901</v>
      </c>
      <c r="R78" s="50">
        <v>804.80678015535432</v>
      </c>
      <c r="S78" s="50">
        <v>808.28922276014237</v>
      </c>
      <c r="T78" s="50">
        <v>812.71102699022958</v>
      </c>
      <c r="U78" s="50">
        <v>821.80352694118403</v>
      </c>
      <c r="V78" s="50">
        <v>835.62408102471704</v>
      </c>
      <c r="W78" s="50">
        <v>842.5208348181302</v>
      </c>
      <c r="X78" s="50">
        <v>879.36133890130259</v>
      </c>
      <c r="Y78" s="50">
        <v>889.06391023705601</v>
      </c>
      <c r="Z78" s="50">
        <v>896.31108557711877</v>
      </c>
      <c r="AA78" s="50">
        <v>903.51253459650593</v>
      </c>
      <c r="AB78" s="50">
        <v>912.82952851148491</v>
      </c>
      <c r="AC78" s="50">
        <v>924.75439199171785</v>
      </c>
      <c r="AD78" s="50">
        <v>999.62128923384012</v>
      </c>
      <c r="AE78" s="50">
        <v>1040.762908823617</v>
      </c>
      <c r="AF78" s="50">
        <v>1139.8114503879649</v>
      </c>
      <c r="AG78" s="50">
        <v>1173.1860148201877</v>
      </c>
      <c r="AH78" s="50">
        <v>1174.9983982729216</v>
      </c>
      <c r="AI78" s="50">
        <v>1180.5331319857651</v>
      </c>
      <c r="AJ78" s="50">
        <v>1180.6041351263668</v>
      </c>
      <c r="AK78" s="50">
        <v>1182.5735433999998</v>
      </c>
      <c r="AL78" s="50">
        <v>1189.0491503000001</v>
      </c>
      <c r="AM78" s="50">
        <v>1215.0033077000001</v>
      </c>
      <c r="AN78" s="50">
        <v>1214.4752921000002</v>
      </c>
      <c r="AO78" s="50">
        <v>1216.0232920999999</v>
      </c>
      <c r="AP78" s="51">
        <v>1215.9722921</v>
      </c>
      <c r="AQ78" s="53">
        <v>-4.1939986126338091E-5</v>
      </c>
      <c r="AR78" s="53">
        <v>1.5684929969095984E-2</v>
      </c>
      <c r="AS78" s="53">
        <v>0.70191412727356406</v>
      </c>
    </row>
    <row r="79" spans="1:45" x14ac:dyDescent="0.15">
      <c r="A79" s="31" t="s">
        <v>240</v>
      </c>
      <c r="B79" s="50">
        <v>260.07451642002513</v>
      </c>
      <c r="C79" s="50">
        <v>264.46466807447695</v>
      </c>
      <c r="D79" s="50">
        <v>265.59777824698352</v>
      </c>
      <c r="E79" s="50">
        <v>268.73732564089545</v>
      </c>
      <c r="F79" s="50">
        <v>246.24183528392385</v>
      </c>
      <c r="G79" s="50">
        <v>248.03601134732824</v>
      </c>
      <c r="H79" s="50">
        <v>246.58270226412807</v>
      </c>
      <c r="I79" s="50">
        <v>245.99919420063111</v>
      </c>
      <c r="J79" s="50">
        <v>247.94162247489299</v>
      </c>
      <c r="K79" s="50">
        <v>240.37368931746153</v>
      </c>
      <c r="L79" s="50">
        <v>239.40341417038039</v>
      </c>
      <c r="M79" s="50">
        <v>305.59005034275765</v>
      </c>
      <c r="N79" s="50">
        <v>306.85231378525924</v>
      </c>
      <c r="O79" s="50">
        <v>304.43920114362464</v>
      </c>
      <c r="P79" s="50">
        <v>313.11928464689981</v>
      </c>
      <c r="Q79" s="50">
        <v>313.84056758853097</v>
      </c>
      <c r="R79" s="50">
        <v>316.44723698614246</v>
      </c>
      <c r="S79" s="50">
        <v>340.89378688938285</v>
      </c>
      <c r="T79" s="50">
        <v>344.91628567583621</v>
      </c>
      <c r="U79" s="50">
        <v>458.46035321979286</v>
      </c>
      <c r="V79" s="50">
        <v>465.29999478072807</v>
      </c>
      <c r="W79" s="50">
        <v>464.68296998993389</v>
      </c>
      <c r="X79" s="50">
        <v>477.71547147852095</v>
      </c>
      <c r="Y79" s="50">
        <v>469.24796190998376</v>
      </c>
      <c r="Z79" s="50">
        <v>468.95790151852628</v>
      </c>
      <c r="AA79" s="50">
        <v>468.98144037021171</v>
      </c>
      <c r="AB79" s="50">
        <v>470.43616785672225</v>
      </c>
      <c r="AC79" s="50">
        <v>493.57119090365279</v>
      </c>
      <c r="AD79" s="50">
        <v>489.27396821299578</v>
      </c>
      <c r="AE79" s="50">
        <v>489.52587869684561</v>
      </c>
      <c r="AF79" s="50">
        <v>497.07521365520205</v>
      </c>
      <c r="AG79" s="50">
        <v>501.0736459282686</v>
      </c>
      <c r="AH79" s="50">
        <v>508.56832813649004</v>
      </c>
      <c r="AI79" s="50">
        <v>511.36172286880003</v>
      </c>
      <c r="AJ79" s="50">
        <v>513.83336041127541</v>
      </c>
      <c r="AK79" s="50">
        <v>501.32947483333766</v>
      </c>
      <c r="AL79" s="50">
        <v>501.23222935385724</v>
      </c>
      <c r="AM79" s="50">
        <v>513.16800023280132</v>
      </c>
      <c r="AN79" s="50">
        <v>521.66872777242406</v>
      </c>
      <c r="AO79" s="50">
        <v>518.78724490712875</v>
      </c>
      <c r="AP79" s="51">
        <v>516.39388326561823</v>
      </c>
      <c r="AQ79" s="53">
        <v>-4.6133779598590552E-3</v>
      </c>
      <c r="AR79" s="53">
        <v>5.8225392886053218E-3</v>
      </c>
      <c r="AS79" s="53">
        <v>0.29808587272643589</v>
      </c>
    </row>
    <row r="80" spans="1:45" x14ac:dyDescent="0.15">
      <c r="A80" s="31" t="s">
        <v>90</v>
      </c>
      <c r="B80" s="64">
        <v>3.3424825909117502</v>
      </c>
      <c r="C80" s="64">
        <v>3.1214818338871497</v>
      </c>
      <c r="D80" s="64">
        <v>3.20113869339515</v>
      </c>
      <c r="E80" s="64">
        <v>3.7908299644689496</v>
      </c>
      <c r="F80" s="64">
        <v>4.0273028008336489</v>
      </c>
      <c r="G80" s="64">
        <v>4.0048158008336499</v>
      </c>
      <c r="H80" s="64">
        <v>3.9505296933951501</v>
      </c>
      <c r="I80" s="64">
        <v>3.8206218826513005</v>
      </c>
      <c r="J80" s="64">
        <v>3.9778652867844495</v>
      </c>
      <c r="K80" s="64">
        <v>3.8796872049668001</v>
      </c>
      <c r="L80" s="64">
        <v>4.2414566439283004</v>
      </c>
      <c r="M80" s="64">
        <v>4.3167938869037004</v>
      </c>
      <c r="N80" s="64">
        <v>3.9486574802930008</v>
      </c>
      <c r="O80" s="64">
        <v>3.6050702466544999</v>
      </c>
      <c r="P80" s="64">
        <v>3.6789597475175997</v>
      </c>
      <c r="Q80" s="64">
        <v>3.7888638462507505</v>
      </c>
      <c r="R80" s="64">
        <v>3.7291463250192001</v>
      </c>
      <c r="S80" s="64">
        <v>3.5137985958999494</v>
      </c>
      <c r="T80" s="64">
        <v>3.6026000884299005</v>
      </c>
      <c r="U80" s="64">
        <v>3.8025306753176</v>
      </c>
      <c r="V80" s="64">
        <v>3.9291374391769502</v>
      </c>
      <c r="W80" s="64">
        <v>4.0477823954116996</v>
      </c>
      <c r="X80" s="64">
        <v>3.3252193352293502</v>
      </c>
      <c r="Y80" s="64">
        <v>3.3630509405381113</v>
      </c>
      <c r="Z80" s="64">
        <v>3.2647336838653174</v>
      </c>
      <c r="AA80" s="64">
        <v>3.1524519130524142</v>
      </c>
      <c r="AB80" s="64">
        <v>3.0191174659763069</v>
      </c>
      <c r="AC80" s="64">
        <v>2.9676411122910782</v>
      </c>
      <c r="AD80" s="64">
        <v>2.639999362470705</v>
      </c>
      <c r="AE80" s="64">
        <v>3.2117374077945997</v>
      </c>
      <c r="AF80" s="64">
        <v>3.1935302113644952</v>
      </c>
      <c r="AG80" s="64">
        <v>3.0763608472643402</v>
      </c>
      <c r="AH80" s="64">
        <v>2.9156743019902298</v>
      </c>
      <c r="AI80" s="64">
        <v>2.8153018008786441</v>
      </c>
      <c r="AJ80" s="64">
        <v>2.7481315725301787</v>
      </c>
      <c r="AK80" s="64">
        <v>2.5666152411862924</v>
      </c>
      <c r="AL80" s="64">
        <v>2.3576486222375985</v>
      </c>
      <c r="AM80" s="64">
        <v>2.3756007742120384</v>
      </c>
      <c r="AN80" s="64">
        <v>2.3811766031913595</v>
      </c>
      <c r="AO80" s="64">
        <v>2.3597122862366526</v>
      </c>
      <c r="AP80" s="55">
        <v>2.4243851241331189</v>
      </c>
      <c r="AQ80" s="79">
        <v>2.7407086140831538E-2</v>
      </c>
      <c r="AR80" s="79">
        <v>-3.0356920062988957E-2</v>
      </c>
      <c r="AS80" s="79">
        <v>1.3994645927680094E-3</v>
      </c>
    </row>
    <row r="81" spans="1:45" x14ac:dyDescent="0.15">
      <c r="A81" s="80" t="s">
        <v>241</v>
      </c>
      <c r="B81" s="50">
        <v>32.266729115950497</v>
      </c>
      <c r="C81" s="50">
        <v>32.266729115950497</v>
      </c>
      <c r="D81" s="50">
        <v>32.644117760581508</v>
      </c>
      <c r="E81" s="50">
        <v>32.783122578020595</v>
      </c>
      <c r="F81" s="50">
        <v>32.97181690033608</v>
      </c>
      <c r="G81" s="50">
        <v>33.161140203725971</v>
      </c>
      <c r="H81" s="50">
        <v>33.030941121328276</v>
      </c>
      <c r="I81" s="50">
        <v>33.098242096287464</v>
      </c>
      <c r="J81" s="50">
        <v>33.144157714717579</v>
      </c>
      <c r="K81" s="50">
        <v>33.085662474799769</v>
      </c>
      <c r="L81" s="50">
        <v>32.439069930331989</v>
      </c>
      <c r="M81" s="50">
        <v>32.396928198348199</v>
      </c>
      <c r="N81" s="50">
        <v>32.381203671488564</v>
      </c>
      <c r="O81" s="50">
        <v>32.333401109835314</v>
      </c>
      <c r="P81" s="50">
        <v>41.300155306267882</v>
      </c>
      <c r="Q81" s="50">
        <v>41.481930836765144</v>
      </c>
      <c r="R81" s="50">
        <v>42.146134851315701</v>
      </c>
      <c r="S81" s="50">
        <v>41.978196904454897</v>
      </c>
      <c r="T81" s="50">
        <v>43.116652649091748</v>
      </c>
      <c r="U81" s="50">
        <v>175.15864959473478</v>
      </c>
      <c r="V81" s="50">
        <v>174.91334697572466</v>
      </c>
      <c r="W81" s="50">
        <v>174.65546473522681</v>
      </c>
      <c r="X81" s="50">
        <v>174.35355381952201</v>
      </c>
      <c r="Y81" s="50">
        <v>174.39129268398511</v>
      </c>
      <c r="Z81" s="50">
        <v>173.98874479637871</v>
      </c>
      <c r="AA81" s="50">
        <v>173.60506634100383</v>
      </c>
      <c r="AB81" s="50">
        <v>173.14591015670277</v>
      </c>
      <c r="AC81" s="50">
        <v>172.64272529719483</v>
      </c>
      <c r="AD81" s="50">
        <v>170.27775645750722</v>
      </c>
      <c r="AE81" s="50">
        <v>169.78086140874305</v>
      </c>
      <c r="AF81" s="50">
        <v>169.18332938807728</v>
      </c>
      <c r="AG81" s="50">
        <v>168.55434831369232</v>
      </c>
      <c r="AH81" s="50">
        <v>167.8498895103811</v>
      </c>
      <c r="AI81" s="50">
        <v>167.08882241037526</v>
      </c>
      <c r="AJ81" s="50">
        <v>166.24598777069934</v>
      </c>
      <c r="AK81" s="50">
        <v>165.32138559135345</v>
      </c>
      <c r="AL81" s="50">
        <v>164.43954154544414</v>
      </c>
      <c r="AM81" s="50">
        <v>164.46626066148403</v>
      </c>
      <c r="AN81" s="50">
        <v>163.46176530606968</v>
      </c>
      <c r="AO81" s="50">
        <v>162.39864262471193</v>
      </c>
      <c r="AP81" s="51">
        <v>161.36134381805127</v>
      </c>
      <c r="AQ81" s="53">
        <v>-6.3873613097724657E-3</v>
      </c>
      <c r="AR81" s="53">
        <v>-4.4355821694415098E-3</v>
      </c>
      <c r="AS81" s="53">
        <v>9.3145055654296482E-2</v>
      </c>
    </row>
    <row r="82" spans="1:45" x14ac:dyDescent="0.15">
      <c r="A82" s="31" t="s">
        <v>242</v>
      </c>
      <c r="B82" s="57" t="s">
        <v>111</v>
      </c>
      <c r="C82" s="57" t="s">
        <v>111</v>
      </c>
      <c r="D82" s="57" t="s">
        <v>111</v>
      </c>
      <c r="E82" s="57">
        <v>1.9756295546432849</v>
      </c>
      <c r="F82" s="57">
        <v>2.0951359587764355</v>
      </c>
      <c r="G82" s="57">
        <v>2.2278509654716698</v>
      </c>
      <c r="H82" s="57">
        <v>3.6197860830856752</v>
      </c>
      <c r="I82" s="57">
        <v>3.6053195183748192</v>
      </c>
      <c r="J82" s="57">
        <v>3.5631777863910248</v>
      </c>
      <c r="K82" s="57">
        <v>3.4103353853154705</v>
      </c>
      <c r="L82" s="57">
        <v>3.29837675407494</v>
      </c>
      <c r="M82" s="57">
        <v>3.1555980501895449</v>
      </c>
      <c r="N82" s="57">
        <v>3.0329467406844701</v>
      </c>
      <c r="O82" s="57">
        <v>2.8782173963857605</v>
      </c>
      <c r="P82" s="57">
        <v>3.5550010324240198</v>
      </c>
      <c r="Q82" s="57">
        <v>3.610980348044285</v>
      </c>
      <c r="R82" s="57">
        <v>4.1556779584616956</v>
      </c>
      <c r="S82" s="57">
        <v>3.8619437967238999</v>
      </c>
      <c r="T82" s="57">
        <v>8.3987842862629059</v>
      </c>
      <c r="U82" s="57">
        <v>11.894661097694733</v>
      </c>
      <c r="V82" s="57">
        <v>11.70659575645362</v>
      </c>
      <c r="W82" s="57">
        <v>11.527336150253895</v>
      </c>
      <c r="X82" s="57">
        <v>11.564446033642611</v>
      </c>
      <c r="Y82" s="57">
        <v>10.82224836586831</v>
      </c>
      <c r="Z82" s="57">
        <v>10.44737564553485</v>
      </c>
      <c r="AA82" s="57">
        <v>10.176913783549299</v>
      </c>
      <c r="AB82" s="57">
        <v>21.003565016938307</v>
      </c>
      <c r="AC82" s="57">
        <v>22.011821679177459</v>
      </c>
      <c r="AD82" s="57">
        <v>27.038009444587995</v>
      </c>
      <c r="AE82" s="57">
        <v>26.5178420960716</v>
      </c>
      <c r="AF82" s="57">
        <v>25.929744791521621</v>
      </c>
      <c r="AG82" s="57">
        <v>25.55801697656009</v>
      </c>
      <c r="AH82" s="57">
        <v>25.842316422182112</v>
      </c>
      <c r="AI82" s="57">
        <v>25.218367196392187</v>
      </c>
      <c r="AJ82" s="57">
        <v>23.552825311420708</v>
      </c>
      <c r="AK82" s="57">
        <v>23.910715542745777</v>
      </c>
      <c r="AL82" s="57">
        <v>23.027119187012332</v>
      </c>
      <c r="AM82" s="57">
        <v>22.051033321695659</v>
      </c>
      <c r="AN82" s="57">
        <v>20.987906243760197</v>
      </c>
      <c r="AO82" s="57">
        <v>19.911818740325167</v>
      </c>
      <c r="AP82" s="58">
        <v>18.874519933664484</v>
      </c>
      <c r="AQ82" s="53">
        <v>-5.2094628832672019E-2</v>
      </c>
      <c r="AR82" s="53">
        <v>-2.8243901141410399E-2</v>
      </c>
      <c r="AS82" s="53">
        <v>1.0895225387139062E-2</v>
      </c>
    </row>
    <row r="83" spans="1:45" x14ac:dyDescent="0.15">
      <c r="A83" s="40" t="s">
        <v>243</v>
      </c>
      <c r="B83" s="64">
        <v>0</v>
      </c>
      <c r="C83" s="64">
        <v>0</v>
      </c>
      <c r="D83" s="64">
        <v>0</v>
      </c>
      <c r="E83" s="64">
        <v>0</v>
      </c>
      <c r="F83" s="64">
        <v>0</v>
      </c>
      <c r="G83" s="64">
        <v>0</v>
      </c>
      <c r="H83" s="64">
        <v>0</v>
      </c>
      <c r="I83" s="64">
        <v>0</v>
      </c>
      <c r="J83" s="64">
        <v>0</v>
      </c>
      <c r="K83" s="64">
        <v>0</v>
      </c>
      <c r="L83" s="64">
        <v>0</v>
      </c>
      <c r="M83" s="64">
        <v>0</v>
      </c>
      <c r="N83" s="64">
        <v>0</v>
      </c>
      <c r="O83" s="64">
        <v>0</v>
      </c>
      <c r="P83" s="64">
        <v>0</v>
      </c>
      <c r="Q83" s="64">
        <v>0</v>
      </c>
      <c r="R83" s="64">
        <v>0</v>
      </c>
      <c r="S83" s="64">
        <v>0</v>
      </c>
      <c r="T83" s="64">
        <v>0</v>
      </c>
      <c r="U83" s="64">
        <v>0</v>
      </c>
      <c r="V83" s="64">
        <v>0</v>
      </c>
      <c r="W83" s="64">
        <v>0</v>
      </c>
      <c r="X83" s="64">
        <v>0</v>
      </c>
      <c r="Y83" s="64">
        <v>0</v>
      </c>
      <c r="Z83" s="64">
        <v>0</v>
      </c>
      <c r="AA83" s="64">
        <v>0</v>
      </c>
      <c r="AB83" s="64">
        <v>7.6</v>
      </c>
      <c r="AC83" s="64">
        <v>20</v>
      </c>
      <c r="AD83" s="64">
        <v>94.168000000000006</v>
      </c>
      <c r="AE83" s="64">
        <v>133.40799999999996</v>
      </c>
      <c r="AF83" s="64">
        <v>220</v>
      </c>
      <c r="AG83" s="64">
        <v>220</v>
      </c>
      <c r="AH83" s="64">
        <v>220</v>
      </c>
      <c r="AI83" s="64">
        <v>258.29899999999998</v>
      </c>
      <c r="AJ83" s="64">
        <v>258.73899999999998</v>
      </c>
      <c r="AK83" s="64">
        <v>259.52100000000002</v>
      </c>
      <c r="AL83" s="64">
        <v>261.25299999999999</v>
      </c>
      <c r="AM83" s="64">
        <v>260.928</v>
      </c>
      <c r="AN83" s="64">
        <v>261.78775141792818</v>
      </c>
      <c r="AO83" s="64">
        <v>261.78775141792818</v>
      </c>
      <c r="AP83" s="55">
        <v>261.78775141792818</v>
      </c>
      <c r="AQ83" s="79">
        <v>0</v>
      </c>
      <c r="AR83" s="79">
        <v>6.9736328843595485E-2</v>
      </c>
      <c r="AS83" s="79">
        <v>0.15111571395272566</v>
      </c>
    </row>
    <row r="85" spans="1:45" x14ac:dyDescent="0.15">
      <c r="A85" s="32" t="s">
        <v>253</v>
      </c>
    </row>
    <row r="86" spans="1:45" x14ac:dyDescent="0.15">
      <c r="A86" s="31" t="s">
        <v>254</v>
      </c>
    </row>
    <row r="87" spans="1:45" x14ac:dyDescent="0.15">
      <c r="A87" s="31" t="s">
        <v>255</v>
      </c>
    </row>
    <row r="88" spans="1:45" x14ac:dyDescent="0.15">
      <c r="A88" s="31" t="s">
        <v>256</v>
      </c>
    </row>
    <row r="89" spans="1:45" x14ac:dyDescent="0.15">
      <c r="A89" s="31" t="s">
        <v>215</v>
      </c>
    </row>
    <row r="90" spans="1:45" x14ac:dyDescent="0.15">
      <c r="A90" s="81" t="s">
        <v>244</v>
      </c>
    </row>
    <row r="91" spans="1:45" x14ac:dyDescent="0.15">
      <c r="A91" s="31" t="s">
        <v>245</v>
      </c>
    </row>
    <row r="92" spans="1:45" x14ac:dyDescent="0.15">
      <c r="A92" s="39" t="s">
        <v>83</v>
      </c>
    </row>
    <row r="93" spans="1:45" x14ac:dyDescent="0.15">
      <c r="A93" s="31" t="s">
        <v>219</v>
      </c>
    </row>
    <row r="94" spans="1:45" x14ac:dyDescent="0.15">
      <c r="A94" s="32" t="s">
        <v>246</v>
      </c>
    </row>
    <row r="95" spans="1:45" x14ac:dyDescent="0.15">
      <c r="A95" s="31" t="s">
        <v>247</v>
      </c>
    </row>
    <row r="96" spans="1:45" x14ac:dyDescent="0.15">
      <c r="A96" s="31" t="s">
        <v>248</v>
      </c>
    </row>
    <row r="97" spans="1:1" x14ac:dyDescent="0.15">
      <c r="A97" s="31" t="s">
        <v>249</v>
      </c>
    </row>
    <row r="98" spans="1:1" x14ac:dyDescent="0.15">
      <c r="A98" s="31" t="s">
        <v>250</v>
      </c>
    </row>
    <row r="99" spans="1:1" x14ac:dyDescent="0.15">
      <c r="A99" s="82" t="s">
        <v>251</v>
      </c>
    </row>
    <row r="100" spans="1:1" x14ac:dyDescent="0.15">
      <c r="A100" s="82" t="s">
        <v>252</v>
      </c>
    </row>
    <row r="101" spans="1:1" x14ac:dyDescent="0.15">
      <c r="A101" s="32" t="s">
        <v>257</v>
      </c>
    </row>
    <row r="102" spans="1:1" x14ac:dyDescent="0.15">
      <c r="A102" s="83" t="s">
        <v>258</v>
      </c>
    </row>
  </sheetData>
  <mergeCells count="1">
    <mergeCell ref="AQ2:AR2"/>
  </mergeCells>
  <conditionalFormatting sqref="AQ4:AR83 AS5:AS83">
    <cfRule type="cellIs" dxfId="363" priority="1" operator="lessThanOrEqual">
      <formula>0</formula>
    </cfRule>
    <cfRule type="cellIs" dxfId="362" priority="2" operator="greaterThan">
      <formula>0</formula>
    </cfRule>
  </conditionalFormatting>
  <hyperlinks>
    <hyperlink ref="L1" location="Contents!A1" display="Contents" xr:uid="{2D67CDAA-19DD-48B1-8AB6-F1682998FF49}"/>
    <hyperlink ref="AU1" location="Contents!A1" display="Contents" xr:uid="{22FE5D18-2F21-45DF-BA00-3B9E82CE67C0}"/>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893F-8D75-4DA9-9648-E15F46F2F5C6}">
  <dimension ref="A1:BJ90"/>
  <sheetViews>
    <sheetView showGridLines="0" zoomScaleNormal="100" workbookViewId="0">
      <pane xSplit="1" ySplit="3" topLeftCell="B73" activePane="bottomRight" state="frozen"/>
      <selection activeCell="AL81" sqref="AL81"/>
      <selection pane="topRight" activeCell="AL81" sqref="AL81"/>
      <selection pane="bottomLeft" activeCell="AL81" sqref="AL81"/>
      <selection pane="bottomRight" activeCell="B82" sqref="B82"/>
    </sheetView>
  </sheetViews>
  <sheetFormatPr baseColWidth="10" defaultColWidth="9" defaultRowHeight="11" x14ac:dyDescent="0.15"/>
  <cols>
    <col min="1" max="1" width="30.75" style="31" customWidth="1"/>
    <col min="2" max="55" width="8.5" style="31" customWidth="1"/>
    <col min="56" max="57" width="8.5" style="32" customWidth="1"/>
    <col min="58" max="58" width="10.75" style="31" customWidth="1"/>
    <col min="59" max="59" width="12" style="31" customWidth="1"/>
    <col min="60" max="60" width="8.25" style="31" customWidth="1"/>
    <col min="61" max="16384" width="9" style="31"/>
  </cols>
  <sheetData>
    <row r="1" spans="1:62" ht="13" x14ac:dyDescent="0.15">
      <c r="A1" s="73" t="s">
        <v>286</v>
      </c>
      <c r="L1" s="30" t="s">
        <v>199</v>
      </c>
      <c r="BH1" s="48"/>
      <c r="BJ1" s="30" t="s">
        <v>199</v>
      </c>
    </row>
    <row r="2" spans="1:62" x14ac:dyDescent="0.15">
      <c r="BF2" s="1230" t="s">
        <v>197</v>
      </c>
      <c r="BG2" s="1230"/>
      <c r="BH2" s="48" t="s">
        <v>196</v>
      </c>
    </row>
    <row r="3" spans="1:62" x14ac:dyDescent="0.15">
      <c r="A3" s="39" t="s">
        <v>287</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4"/>
      <c r="BE4" s="34"/>
      <c r="BF4" s="33"/>
      <c r="BG4" s="33"/>
      <c r="BH4" s="33"/>
    </row>
    <row r="5" spans="1:62" x14ac:dyDescent="0.15">
      <c r="A5" s="31" t="s">
        <v>193</v>
      </c>
      <c r="B5" s="117">
        <v>920</v>
      </c>
      <c r="C5" s="117">
        <v>1011.9999999999999</v>
      </c>
      <c r="D5" s="117">
        <v>1106</v>
      </c>
      <c r="E5" s="117">
        <v>1194</v>
      </c>
      <c r="F5" s="117">
        <v>1306</v>
      </c>
      <c r="G5" s="117">
        <v>1473</v>
      </c>
      <c r="H5" s="117">
        <v>1582</v>
      </c>
      <c r="I5" s="117">
        <v>1829</v>
      </c>
      <c r="J5" s="117">
        <v>2113.9999999999995</v>
      </c>
      <c r="K5" s="117">
        <v>1993</v>
      </c>
      <c r="L5" s="117">
        <v>1734.9999999999998</v>
      </c>
      <c r="M5" s="117">
        <v>1598</v>
      </c>
      <c r="N5" s="117">
        <v>1607.9999999999998</v>
      </c>
      <c r="O5" s="117">
        <v>1597</v>
      </c>
      <c r="P5" s="117">
        <v>1835.0000000000002</v>
      </c>
      <c r="Q5" s="117">
        <v>1764</v>
      </c>
      <c r="R5" s="117">
        <v>1610</v>
      </c>
      <c r="S5" s="117">
        <v>1589.9999999999998</v>
      </c>
      <c r="T5" s="117">
        <v>1661</v>
      </c>
      <c r="U5" s="117">
        <v>1775</v>
      </c>
      <c r="V5" s="117">
        <v>1812.7952109936516</v>
      </c>
      <c r="W5" s="117">
        <v>1805.1174616419273</v>
      </c>
      <c r="X5" s="117">
        <v>1908.7699482158016</v>
      </c>
      <c r="Y5" s="117">
        <v>2002.4185139874126</v>
      </c>
      <c r="Z5" s="117">
        <v>1961.4562282686823</v>
      </c>
      <c r="AA5" s="117">
        <v>1967.7356711049626</v>
      </c>
      <c r="AB5" s="117">
        <v>1983.5053432645052</v>
      </c>
      <c r="AC5" s="117">
        <v>2065.5790598282069</v>
      </c>
      <c r="AD5" s="117">
        <v>2189.0103027952377</v>
      </c>
      <c r="AE5" s="117">
        <v>2281.3347888038138</v>
      </c>
      <c r="AF5" s="117">
        <v>2402.1278128998206</v>
      </c>
      <c r="AG5" s="117">
        <v>2479.9174236024769</v>
      </c>
      <c r="AH5" s="117">
        <v>2587.5902828443927</v>
      </c>
      <c r="AI5" s="117">
        <v>2672.381339113716</v>
      </c>
      <c r="AJ5" s="117">
        <v>2604.3995949776927</v>
      </c>
      <c r="AK5" s="117">
        <v>2703.4019023673454</v>
      </c>
      <c r="AL5" s="117">
        <v>2727.9581258047347</v>
      </c>
      <c r="AM5" s="117">
        <v>2858.16410114571</v>
      </c>
      <c r="AN5" s="117">
        <v>3003.4707919793868</v>
      </c>
      <c r="AO5" s="117">
        <v>3079.8814459372811</v>
      </c>
      <c r="AP5" s="117">
        <v>3040.8960275232039</v>
      </c>
      <c r="AQ5" s="117">
        <v>3208.3842098349187</v>
      </c>
      <c r="AR5" s="117">
        <v>3290.1896606930136</v>
      </c>
      <c r="AS5" s="117">
        <v>3207.0352975595379</v>
      </c>
      <c r="AT5" s="117">
        <v>3202.3976885954298</v>
      </c>
      <c r="AU5" s="117">
        <v>3332.0798002470547</v>
      </c>
      <c r="AV5" s="117">
        <v>3514.8220660394704</v>
      </c>
      <c r="AW5" s="117">
        <v>3740.2376773579281</v>
      </c>
      <c r="AX5" s="117">
        <v>4000.4109645870722</v>
      </c>
      <c r="AY5" s="117">
        <v>4270.5299026443963</v>
      </c>
      <c r="AZ5" s="117">
        <v>4388.1355776678292</v>
      </c>
      <c r="BA5" s="117">
        <v>4463.6388472088665</v>
      </c>
      <c r="BB5" s="117">
        <v>4813.0333513566193</v>
      </c>
      <c r="BC5" s="117">
        <v>5243.8799591175111</v>
      </c>
      <c r="BD5" s="117">
        <v>5372.4170322636655</v>
      </c>
      <c r="BE5" s="118">
        <v>5135.4831429887518</v>
      </c>
      <c r="BF5" s="53">
        <v>-4.4101916856421286E-2</v>
      </c>
      <c r="BG5" s="53">
        <v>5.3099594072893552E-2</v>
      </c>
      <c r="BH5" s="53">
        <v>5.809954849469233E-2</v>
      </c>
    </row>
    <row r="6" spans="1:62" x14ac:dyDescent="0.15">
      <c r="A6" s="31" t="s">
        <v>192</v>
      </c>
      <c r="B6" s="117">
        <v>361.99999999999994</v>
      </c>
      <c r="C6" s="117">
        <v>369.99999999999994</v>
      </c>
      <c r="D6" s="117">
        <v>411</v>
      </c>
      <c r="E6" s="117">
        <v>439</v>
      </c>
      <c r="F6" s="117">
        <v>460.99999999999994</v>
      </c>
      <c r="G6" s="117">
        <v>487</v>
      </c>
      <c r="H6" s="117">
        <v>486</v>
      </c>
      <c r="I6" s="117">
        <v>506</v>
      </c>
      <c r="J6" s="117">
        <v>525</v>
      </c>
      <c r="K6" s="117">
        <v>653</v>
      </c>
      <c r="L6" s="117">
        <v>805.99999999999989</v>
      </c>
      <c r="M6" s="117">
        <v>894.00000000000011</v>
      </c>
      <c r="N6" s="117">
        <v>1085</v>
      </c>
      <c r="O6" s="117">
        <v>1327.0000000000002</v>
      </c>
      <c r="P6" s="117">
        <v>1607</v>
      </c>
      <c r="Q6" s="117">
        <v>2129</v>
      </c>
      <c r="R6" s="117">
        <v>2553</v>
      </c>
      <c r="S6" s="117">
        <v>3001</v>
      </c>
      <c r="T6" s="117">
        <v>2930</v>
      </c>
      <c r="U6" s="117">
        <v>2941.9999999999995</v>
      </c>
      <c r="V6" s="117">
        <v>2911.9999999999995</v>
      </c>
      <c r="W6" s="117">
        <v>2758.0000000000005</v>
      </c>
      <c r="X6" s="117">
        <v>2878.9999999999995</v>
      </c>
      <c r="Y6" s="117">
        <v>2876.9999999999995</v>
      </c>
      <c r="Z6" s="117">
        <v>2896.9999999999995</v>
      </c>
      <c r="AA6" s="117">
        <v>2940.7769287680003</v>
      </c>
      <c r="AB6" s="117">
        <v>3099.6314219180003</v>
      </c>
      <c r="AC6" s="117">
        <v>3098.2730327869999</v>
      </c>
      <c r="AD6" s="117">
        <v>3115.3448994794117</v>
      </c>
      <c r="AE6" s="117">
        <v>3135.9556193146977</v>
      </c>
      <c r="AF6" s="117">
        <v>3054.7680859892052</v>
      </c>
      <c r="AG6" s="117">
        <v>3270.0570220050167</v>
      </c>
      <c r="AH6" s="117">
        <v>3408.6261214001238</v>
      </c>
      <c r="AI6" s="117">
        <v>3498.555623509807</v>
      </c>
      <c r="AJ6" s="117">
        <v>3351.6903137667396</v>
      </c>
      <c r="AK6" s="117">
        <v>3455.9456084672138</v>
      </c>
      <c r="AL6" s="117">
        <v>3568.1280428082191</v>
      </c>
      <c r="AM6" s="117">
        <v>3592.6483270767126</v>
      </c>
      <c r="AN6" s="117">
        <v>3794.6995888356169</v>
      </c>
      <c r="AO6" s="117">
        <v>3830.180329327869</v>
      </c>
      <c r="AP6" s="117">
        <v>3765.6208047205478</v>
      </c>
      <c r="AQ6" s="117">
        <v>3689.1257307260271</v>
      </c>
      <c r="AR6" s="117">
        <v>3478.5303843863026</v>
      </c>
      <c r="AS6" s="117">
        <v>3165.3277124289607</v>
      </c>
      <c r="AT6" s="117">
        <v>2978.494801515069</v>
      </c>
      <c r="AU6" s="117">
        <v>2959.366479879453</v>
      </c>
      <c r="AV6" s="117">
        <v>2940.3133798958902</v>
      </c>
      <c r="AW6" s="117">
        <v>2911.0979805136603</v>
      </c>
      <c r="AX6" s="117">
        <v>2874.7527313972605</v>
      </c>
      <c r="AY6" s="117">
        <v>2784.2008789424658</v>
      </c>
      <c r="AZ6" s="117">
        <v>2586.5408472821919</v>
      </c>
      <c r="BA6" s="117">
        <v>2455.7994976639343</v>
      </c>
      <c r="BB6" s="117">
        <v>2224.1501598739733</v>
      </c>
      <c r="BC6" s="117">
        <v>2068.3711428630131</v>
      </c>
      <c r="BD6" s="117">
        <v>1918.1428249835617</v>
      </c>
      <c r="BE6" s="118">
        <v>1909.9064571366121</v>
      </c>
      <c r="BF6" s="53">
        <v>-4.2939283455183386E-3</v>
      </c>
      <c r="BG6" s="53">
        <v>-4.3051844854142374E-2</v>
      </c>
      <c r="BH6" s="53">
        <v>2.1607451477711464E-2</v>
      </c>
    </row>
    <row r="7" spans="1:62" x14ac:dyDescent="0.15">
      <c r="A7" s="31" t="s">
        <v>191</v>
      </c>
      <c r="B7" s="117">
        <v>9014.148000000001</v>
      </c>
      <c r="C7" s="117">
        <v>9579.241</v>
      </c>
      <c r="D7" s="117">
        <v>10219.252</v>
      </c>
      <c r="E7" s="117">
        <v>10599.742999999999</v>
      </c>
      <c r="F7" s="117">
        <v>10827.674000000001</v>
      </c>
      <c r="G7" s="117">
        <v>11296.849</v>
      </c>
      <c r="H7" s="117">
        <v>11155.778</v>
      </c>
      <c r="I7" s="117">
        <v>11184.896000000001</v>
      </c>
      <c r="J7" s="117">
        <v>10945.953</v>
      </c>
      <c r="K7" s="117">
        <v>10461.205</v>
      </c>
      <c r="L7" s="117">
        <v>10007.736999999999</v>
      </c>
      <c r="M7" s="117">
        <v>9735.6389999999992</v>
      </c>
      <c r="N7" s="117">
        <v>9862.5619999999999</v>
      </c>
      <c r="O7" s="117">
        <v>10274.441000000001</v>
      </c>
      <c r="P7" s="117">
        <v>10135.534</v>
      </c>
      <c r="Q7" s="117">
        <v>10169.626</v>
      </c>
      <c r="R7" s="117">
        <v>10180.572999999999</v>
      </c>
      <c r="S7" s="117">
        <v>10198.534</v>
      </c>
      <c r="T7" s="117">
        <v>10246.668</v>
      </c>
      <c r="U7" s="117">
        <v>10508.951000000001</v>
      </c>
      <c r="V7" s="117">
        <v>10580.378000000001</v>
      </c>
      <c r="W7" s="117">
        <v>10231.142</v>
      </c>
      <c r="X7" s="117">
        <v>9943.978000000001</v>
      </c>
      <c r="Y7" s="117">
        <v>9764.6890000000021</v>
      </c>
      <c r="Z7" s="117">
        <v>9159.0770000000011</v>
      </c>
      <c r="AA7" s="117">
        <v>8914.3069999999989</v>
      </c>
      <c r="AB7" s="117">
        <v>9075.5449999999983</v>
      </c>
      <c r="AC7" s="117">
        <v>8868.125</v>
      </c>
      <c r="AD7" s="117">
        <v>8582.6650000000009</v>
      </c>
      <c r="AE7" s="117">
        <v>8388.5789999999997</v>
      </c>
      <c r="AF7" s="117">
        <v>8321.6389999999992</v>
      </c>
      <c r="AG7" s="117">
        <v>8294.5269999999982</v>
      </c>
      <c r="AH7" s="117">
        <v>8268.5920000000006</v>
      </c>
      <c r="AI7" s="117">
        <v>8010.8329999999987</v>
      </c>
      <c r="AJ7" s="117">
        <v>7731.4579999999996</v>
      </c>
      <c r="AK7" s="117">
        <v>7732.6586448087437</v>
      </c>
      <c r="AL7" s="117">
        <v>7669.6092191780799</v>
      </c>
      <c r="AM7" s="117">
        <v>7624.338273972603</v>
      </c>
      <c r="AN7" s="117">
        <v>7368.4479452054793</v>
      </c>
      <c r="AO7" s="117">
        <v>7250.2439562841528</v>
      </c>
      <c r="AP7" s="117">
        <v>6900.7836438356162</v>
      </c>
      <c r="AQ7" s="117">
        <v>6824.8585205479449</v>
      </c>
      <c r="AR7" s="117">
        <v>6856.6917808219177</v>
      </c>
      <c r="AS7" s="117">
        <v>6783.3540601092909</v>
      </c>
      <c r="AT7" s="117">
        <v>7266.7069589041093</v>
      </c>
      <c r="AU7" s="117">
        <v>7558.5031095890408</v>
      </c>
      <c r="AV7" s="117">
        <v>7883.3415890410961</v>
      </c>
      <c r="AW7" s="117">
        <v>8928.7335409836069</v>
      </c>
      <c r="AX7" s="117">
        <v>10099.921</v>
      </c>
      <c r="AY7" s="117">
        <v>11803.964342465753</v>
      </c>
      <c r="AZ7" s="117">
        <v>12788.75601369863</v>
      </c>
      <c r="BA7" s="117">
        <v>12360.76416939891</v>
      </c>
      <c r="BB7" s="117">
        <v>13154.380657534246</v>
      </c>
      <c r="BC7" s="117">
        <v>15333.564712328767</v>
      </c>
      <c r="BD7" s="117">
        <v>17072.362726027401</v>
      </c>
      <c r="BE7" s="118">
        <v>16475.717273224043</v>
      </c>
      <c r="BF7" s="53">
        <v>-3.4948030473471059E-2</v>
      </c>
      <c r="BG7" s="53">
        <v>8.9169818368416642E-2</v>
      </c>
      <c r="BH7" s="53">
        <v>0.1863956531543457</v>
      </c>
    </row>
    <row r="8" spans="1:62" s="32" customFormat="1" x14ac:dyDescent="0.15">
      <c r="A8" s="37" t="s">
        <v>190</v>
      </c>
      <c r="B8" s="119">
        <v>10296.148000000001</v>
      </c>
      <c r="C8" s="119">
        <v>10961.241</v>
      </c>
      <c r="D8" s="119">
        <v>11736.252</v>
      </c>
      <c r="E8" s="119">
        <v>12232.742999999999</v>
      </c>
      <c r="F8" s="119">
        <v>12594.674000000001</v>
      </c>
      <c r="G8" s="119">
        <v>13256.849</v>
      </c>
      <c r="H8" s="119">
        <v>13223.778</v>
      </c>
      <c r="I8" s="119">
        <v>13519.896000000001</v>
      </c>
      <c r="J8" s="119">
        <v>13584.953</v>
      </c>
      <c r="K8" s="119">
        <v>13107.205</v>
      </c>
      <c r="L8" s="119">
        <v>12548.736999999999</v>
      </c>
      <c r="M8" s="119">
        <v>12227.638999999999</v>
      </c>
      <c r="N8" s="119">
        <v>12555.562</v>
      </c>
      <c r="O8" s="119">
        <v>13198.441000000001</v>
      </c>
      <c r="P8" s="119">
        <v>13577.534</v>
      </c>
      <c r="Q8" s="119">
        <v>14062.626</v>
      </c>
      <c r="R8" s="119">
        <v>14343.572999999999</v>
      </c>
      <c r="S8" s="119">
        <v>14789.534</v>
      </c>
      <c r="T8" s="119">
        <v>14837.668</v>
      </c>
      <c r="U8" s="119">
        <v>15225.951000000001</v>
      </c>
      <c r="V8" s="119">
        <v>15305.173210993653</v>
      </c>
      <c r="W8" s="119">
        <v>14794.259461641926</v>
      </c>
      <c r="X8" s="119">
        <v>14731.747948215801</v>
      </c>
      <c r="Y8" s="119">
        <v>14644.107513987414</v>
      </c>
      <c r="Z8" s="119">
        <v>14017.533228268683</v>
      </c>
      <c r="AA8" s="119">
        <v>13822.819599872961</v>
      </c>
      <c r="AB8" s="119">
        <v>14158.681765182504</v>
      </c>
      <c r="AC8" s="119">
        <v>14031.977092615207</v>
      </c>
      <c r="AD8" s="119">
        <v>13887.020202274651</v>
      </c>
      <c r="AE8" s="119">
        <v>13805.869408118511</v>
      </c>
      <c r="AF8" s="119">
        <v>13778.534898889025</v>
      </c>
      <c r="AG8" s="119">
        <v>14044.501445607491</v>
      </c>
      <c r="AH8" s="119">
        <v>14264.808404244517</v>
      </c>
      <c r="AI8" s="119">
        <v>14181.769962623523</v>
      </c>
      <c r="AJ8" s="119">
        <v>13687.547908744433</v>
      </c>
      <c r="AK8" s="119">
        <v>13892.006155643303</v>
      </c>
      <c r="AL8" s="119">
        <v>13965.695387791035</v>
      </c>
      <c r="AM8" s="119">
        <v>14075.150702195026</v>
      </c>
      <c r="AN8" s="119">
        <v>14166.618326020482</v>
      </c>
      <c r="AO8" s="119">
        <v>14160.305731549302</v>
      </c>
      <c r="AP8" s="119">
        <v>13707.300476079366</v>
      </c>
      <c r="AQ8" s="119">
        <v>13722.36846110889</v>
      </c>
      <c r="AR8" s="119">
        <v>13625.411825901234</v>
      </c>
      <c r="AS8" s="119">
        <v>13155.717070097789</v>
      </c>
      <c r="AT8" s="119">
        <v>13447.599449014608</v>
      </c>
      <c r="AU8" s="119">
        <v>13849.949389715548</v>
      </c>
      <c r="AV8" s="119">
        <v>14338.477034976457</v>
      </c>
      <c r="AW8" s="119">
        <v>15580.069198855195</v>
      </c>
      <c r="AX8" s="119">
        <v>16975.084695984333</v>
      </c>
      <c r="AY8" s="119">
        <v>18858.695124052618</v>
      </c>
      <c r="AZ8" s="119">
        <v>19763.432438648651</v>
      </c>
      <c r="BA8" s="119">
        <v>19280.20251427171</v>
      </c>
      <c r="BB8" s="119">
        <v>20191.564168764839</v>
      </c>
      <c r="BC8" s="119">
        <v>22645.815814309291</v>
      </c>
      <c r="BD8" s="119">
        <v>24362.922583274627</v>
      </c>
      <c r="BE8" s="119">
        <v>23521.106873349407</v>
      </c>
      <c r="BF8" s="74">
        <v>-3.4553149649752424E-2</v>
      </c>
      <c r="BG8" s="74">
        <v>6.1227418262614686E-2</v>
      </c>
      <c r="BH8" s="74">
        <v>0.26610265312674947</v>
      </c>
    </row>
    <row r="9" spans="1:62" x14ac:dyDescent="0.15">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8"/>
      <c r="BF9" s="53"/>
      <c r="BG9" s="53"/>
      <c r="BH9" s="53"/>
    </row>
    <row r="10" spans="1:62" x14ac:dyDescent="0.15">
      <c r="A10" s="31" t="s">
        <v>189</v>
      </c>
      <c r="B10" s="117">
        <v>275.6739726027397</v>
      </c>
      <c r="C10" s="117">
        <v>292.86410958904111</v>
      </c>
      <c r="D10" s="117">
        <v>318.63123287671232</v>
      </c>
      <c r="E10" s="117">
        <v>348.15846994535519</v>
      </c>
      <c r="F10" s="117">
        <v>361.53205479452055</v>
      </c>
      <c r="G10" s="117">
        <v>399.46465753424656</v>
      </c>
      <c r="H10" s="117">
        <v>431.5380821917808</v>
      </c>
      <c r="I10" s="117">
        <v>444.1158469945355</v>
      </c>
      <c r="J10" s="117">
        <v>433.63561643835624</v>
      </c>
      <c r="K10" s="117">
        <v>423.38739726027393</v>
      </c>
      <c r="L10" s="117">
        <v>406.09095890410958</v>
      </c>
      <c r="M10" s="117">
        <v>408.02185792349729</v>
      </c>
      <c r="N10" s="117">
        <v>441.71506849315068</v>
      </c>
      <c r="O10" s="117">
        <v>466.20493150684933</v>
      </c>
      <c r="P10" s="117">
        <v>487.28273972602739</v>
      </c>
      <c r="Q10" s="117">
        <v>505.71038251366122</v>
      </c>
      <c r="R10" s="117">
        <v>518.92547945205479</v>
      </c>
      <c r="S10" s="117">
        <v>517.08219178082197</v>
      </c>
      <c r="T10" s="117">
        <v>520.17260273972602</v>
      </c>
      <c r="U10" s="117">
        <v>509.00655737704921</v>
      </c>
      <c r="V10" s="117">
        <v>490.79452054794518</v>
      </c>
      <c r="W10" s="117">
        <v>465.36767123287672</v>
      </c>
      <c r="X10" s="117">
        <v>459.40493150684932</v>
      </c>
      <c r="Y10" s="117">
        <v>481.20218579234972</v>
      </c>
      <c r="Z10" s="117">
        <v>492.28657534246582</v>
      </c>
      <c r="AA10" s="117">
        <v>517.41095890410963</v>
      </c>
      <c r="AB10" s="117">
        <v>525.61150684931511</v>
      </c>
      <c r="AC10" s="117">
        <v>586.87103825136614</v>
      </c>
      <c r="AD10" s="117">
        <v>629.86520547945202</v>
      </c>
      <c r="AE10" s="117">
        <v>695.49205479452041</v>
      </c>
      <c r="AF10" s="117">
        <v>757.91616438356175</v>
      </c>
      <c r="AG10" s="117">
        <v>822.79890710382517</v>
      </c>
      <c r="AH10" s="117">
        <v>877.43013698630148</v>
      </c>
      <c r="AI10" s="117">
        <v>889.94794520547941</v>
      </c>
      <c r="AJ10" s="117">
        <v>834.55198643662561</v>
      </c>
      <c r="AK10" s="117">
        <v>848.37767720446232</v>
      </c>
      <c r="AL10" s="117">
        <v>921.31170233153773</v>
      </c>
      <c r="AM10" s="117">
        <v>907.62189697595784</v>
      </c>
      <c r="AN10" s="117">
        <v>912.92258764326232</v>
      </c>
      <c r="AO10" s="117">
        <v>873.90097489198479</v>
      </c>
      <c r="AP10" s="117">
        <v>842.47841476853455</v>
      </c>
      <c r="AQ10" s="117">
        <v>848.51866260278007</v>
      </c>
      <c r="AR10" s="117">
        <v>813.92968078323213</v>
      </c>
      <c r="AS10" s="117">
        <v>802.33076864830275</v>
      </c>
      <c r="AT10" s="117">
        <v>729.69485401889642</v>
      </c>
      <c r="AU10" s="117">
        <v>711.84009123406838</v>
      </c>
      <c r="AV10" s="117">
        <v>667.2363986274496</v>
      </c>
      <c r="AW10" s="117">
        <v>656.65608471747043</v>
      </c>
      <c r="AX10" s="117">
        <v>644.37252775045988</v>
      </c>
      <c r="AY10" s="117">
        <v>637.59341147514101</v>
      </c>
      <c r="AZ10" s="117">
        <v>646.36016588175801</v>
      </c>
      <c r="BA10" s="117">
        <v>609.63094582056362</v>
      </c>
      <c r="BB10" s="117">
        <v>590.06275107983731</v>
      </c>
      <c r="BC10" s="117">
        <v>591.32218448467438</v>
      </c>
      <c r="BD10" s="117">
        <v>620.42301695149172</v>
      </c>
      <c r="BE10" s="118">
        <v>600.42689542166386</v>
      </c>
      <c r="BF10" s="53">
        <v>-3.2229818983958269E-2</v>
      </c>
      <c r="BG10" s="53">
        <v>-1.6091614839974233E-2</v>
      </c>
      <c r="BH10" s="53">
        <v>6.792843157453419E-3</v>
      </c>
    </row>
    <row r="11" spans="1:62" x14ac:dyDescent="0.15">
      <c r="A11" s="31" t="s">
        <v>188</v>
      </c>
      <c r="B11" s="117">
        <v>96.05</v>
      </c>
      <c r="C11" s="117">
        <v>117.05</v>
      </c>
      <c r="D11" s="117">
        <v>147.05000000000001</v>
      </c>
      <c r="E11" s="117">
        <v>161.04999999999998</v>
      </c>
      <c r="F11" s="117">
        <v>176.05</v>
      </c>
      <c r="G11" s="117">
        <v>166.68103068071915</v>
      </c>
      <c r="H11" s="117">
        <v>174.84500140635296</v>
      </c>
      <c r="I11" s="117">
        <v>171.18629060820848</v>
      </c>
      <c r="J11" s="117">
        <v>173.98620402430774</v>
      </c>
      <c r="K11" s="117">
        <v>181.7622396311067</v>
      </c>
      <c r="L11" s="117">
        <v>177.41482630290093</v>
      </c>
      <c r="M11" s="117">
        <v>172.33053673498381</v>
      </c>
      <c r="N11" s="117">
        <v>166.71999887804711</v>
      </c>
      <c r="O11" s="117">
        <v>165.82524730326705</v>
      </c>
      <c r="P11" s="117">
        <v>171.645014909704</v>
      </c>
      <c r="Q11" s="117">
        <v>187.77819226040964</v>
      </c>
      <c r="R11" s="117">
        <v>220.02100913372198</v>
      </c>
      <c r="S11" s="117">
        <v>267.91467273669423</v>
      </c>
      <c r="T11" s="117">
        <v>339.42411479054761</v>
      </c>
      <c r="U11" s="117">
        <v>473.72709732659496</v>
      </c>
      <c r="V11" s="117">
        <v>560.96024147204309</v>
      </c>
      <c r="W11" s="117">
        <v>591.1207808347707</v>
      </c>
      <c r="X11" s="117">
        <v>589.78260019920697</v>
      </c>
      <c r="Y11" s="117">
        <v>573.51535487211095</v>
      </c>
      <c r="Z11" s="117">
        <v>613.198388098951</v>
      </c>
      <c r="AA11" s="117">
        <v>650.53600110658886</v>
      </c>
      <c r="AB11" s="117">
        <v>643.35156685364461</v>
      </c>
      <c r="AC11" s="117">
        <v>652.6</v>
      </c>
      <c r="AD11" s="117">
        <v>667.39999999999986</v>
      </c>
      <c r="AE11" s="117">
        <v>691.69999999999993</v>
      </c>
      <c r="AF11" s="117">
        <v>714.90000000000009</v>
      </c>
      <c r="AG11" s="117">
        <v>808.39999999999986</v>
      </c>
      <c r="AH11" s="117">
        <v>869.40000000000009</v>
      </c>
      <c r="AI11" s="117">
        <v>1003.1999999999999</v>
      </c>
      <c r="AJ11" s="117">
        <v>1132.3999999999999</v>
      </c>
      <c r="AK11" s="117">
        <v>1276.2</v>
      </c>
      <c r="AL11" s="117">
        <v>1339.1000000000001</v>
      </c>
      <c r="AM11" s="117">
        <v>1497.6999999999998</v>
      </c>
      <c r="AN11" s="117">
        <v>1557.8</v>
      </c>
      <c r="AO11" s="117">
        <v>1542.8</v>
      </c>
      <c r="AP11" s="117">
        <v>1705.5758605061599</v>
      </c>
      <c r="AQ11" s="117">
        <v>1806.1294129223852</v>
      </c>
      <c r="AR11" s="117">
        <v>1819.7345560513968</v>
      </c>
      <c r="AS11" s="117">
        <v>1886.6898159975697</v>
      </c>
      <c r="AT11" s="117">
        <v>2019.4263782470603</v>
      </c>
      <c r="AU11" s="117">
        <v>2125.0518099737706</v>
      </c>
      <c r="AV11" s="117">
        <v>2173.0464626687522</v>
      </c>
      <c r="AW11" s="117">
        <v>2131.5836470124341</v>
      </c>
      <c r="AX11" s="117">
        <v>2095.9751053959676</v>
      </c>
      <c r="AY11" s="117">
        <v>2341.3751614105836</v>
      </c>
      <c r="AZ11" s="117">
        <v>2524.9769179539871</v>
      </c>
      <c r="BA11" s="117">
        <v>2591.3485704468303</v>
      </c>
      <c r="BB11" s="117">
        <v>2720.9021613650812</v>
      </c>
      <c r="BC11" s="117">
        <v>2678.8882097593146</v>
      </c>
      <c r="BD11" s="117">
        <v>2876.2163667095706</v>
      </c>
      <c r="BE11" s="118">
        <v>3025.5604151295179</v>
      </c>
      <c r="BF11" s="53">
        <v>5.1923787844514235E-2</v>
      </c>
      <c r="BG11" s="53">
        <v>3.5999039685799872E-2</v>
      </c>
      <c r="BH11" s="53">
        <v>3.4229241761299246E-2</v>
      </c>
    </row>
    <row r="12" spans="1:62" x14ac:dyDescent="0.15">
      <c r="A12" s="31" t="s">
        <v>186</v>
      </c>
      <c r="B12" s="117">
        <v>203</v>
      </c>
      <c r="C12" s="117">
        <v>199</v>
      </c>
      <c r="D12" s="117">
        <v>192</v>
      </c>
      <c r="E12" s="117">
        <v>176.00000000000003</v>
      </c>
      <c r="F12" s="117">
        <v>214</v>
      </c>
      <c r="G12" s="117">
        <v>226</v>
      </c>
      <c r="H12" s="117">
        <v>224</v>
      </c>
      <c r="I12" s="117">
        <v>203</v>
      </c>
      <c r="J12" s="117">
        <v>191.99999999999997</v>
      </c>
      <c r="K12" s="117">
        <v>174.99999999999997</v>
      </c>
      <c r="L12" s="117">
        <v>164.00000000000003</v>
      </c>
      <c r="M12" s="117">
        <v>153.00000000000003</v>
      </c>
      <c r="N12" s="117">
        <v>144</v>
      </c>
      <c r="O12" s="117">
        <v>137</v>
      </c>
      <c r="P12" s="117">
        <v>129</v>
      </c>
      <c r="Q12" s="117">
        <v>131</v>
      </c>
      <c r="R12" s="117">
        <v>140.00000000000003</v>
      </c>
      <c r="S12" s="117">
        <v>147.00000000000003</v>
      </c>
      <c r="T12" s="117">
        <v>158</v>
      </c>
      <c r="U12" s="117">
        <v>173.00000000000003</v>
      </c>
      <c r="V12" s="117">
        <v>183.00000000000003</v>
      </c>
      <c r="W12" s="117">
        <v>307</v>
      </c>
      <c r="X12" s="117">
        <v>388</v>
      </c>
      <c r="Y12" s="117">
        <v>380</v>
      </c>
      <c r="Z12" s="117">
        <v>407.00000000000006</v>
      </c>
      <c r="AA12" s="117">
        <v>446.00000000000006</v>
      </c>
      <c r="AB12" s="117">
        <v>429.99999999999994</v>
      </c>
      <c r="AC12" s="117">
        <v>442</v>
      </c>
      <c r="AD12" s="117">
        <v>458</v>
      </c>
      <c r="AE12" s="117">
        <v>459.99999999999994</v>
      </c>
      <c r="AF12" s="117">
        <v>591</v>
      </c>
      <c r="AG12" s="117">
        <v>635</v>
      </c>
      <c r="AH12" s="117">
        <v>666.99999999999989</v>
      </c>
      <c r="AI12" s="117">
        <v>775</v>
      </c>
      <c r="AJ12" s="117">
        <v>838.00000000000011</v>
      </c>
      <c r="AK12" s="117">
        <v>686.99999999999989</v>
      </c>
      <c r="AL12" s="117">
        <v>603.99999999999989</v>
      </c>
      <c r="AM12" s="117">
        <v>578</v>
      </c>
      <c r="AN12" s="117">
        <v>541.00000000000011</v>
      </c>
      <c r="AO12" s="117">
        <v>528.29</v>
      </c>
      <c r="AP12" s="117">
        <v>526.16181917808217</v>
      </c>
      <c r="AQ12" s="117">
        <v>527.40872602739728</v>
      </c>
      <c r="AR12" s="117">
        <v>531.09392328767115</v>
      </c>
      <c r="AS12" s="117">
        <v>587.65827049180336</v>
      </c>
      <c r="AT12" s="117">
        <v>670.60323561643838</v>
      </c>
      <c r="AU12" s="117">
        <v>785.86459999999988</v>
      </c>
      <c r="AV12" s="117">
        <v>915.26471506849316</v>
      </c>
      <c r="AW12" s="117">
        <v>944.11922677595624</v>
      </c>
      <c r="AX12" s="117">
        <v>1009.8716958065755</v>
      </c>
      <c r="AY12" s="117">
        <v>990.37905113338957</v>
      </c>
      <c r="AZ12" s="117">
        <v>1005.5744356164383</v>
      </c>
      <c r="BA12" s="117">
        <v>885.8984335519126</v>
      </c>
      <c r="BB12" s="117">
        <v>854.03994969315056</v>
      </c>
      <c r="BC12" s="117">
        <v>865.48098315043592</v>
      </c>
      <c r="BD12" s="117">
        <v>885.8297257178084</v>
      </c>
      <c r="BE12" s="118">
        <v>781.35267669398922</v>
      </c>
      <c r="BF12" s="53">
        <v>-0.11794258647073397</v>
      </c>
      <c r="BG12" s="53">
        <v>2.8225713917510165E-2</v>
      </c>
      <c r="BH12" s="53">
        <v>8.8397209117544399E-3</v>
      </c>
    </row>
    <row r="13" spans="1:62" x14ac:dyDescent="0.15">
      <c r="A13" s="31" t="s">
        <v>185</v>
      </c>
      <c r="B13" s="117">
        <v>8.0000000000000018</v>
      </c>
      <c r="C13" s="117">
        <v>7</v>
      </c>
      <c r="D13" s="117">
        <v>6.0000000000000009</v>
      </c>
      <c r="E13" s="117">
        <v>5</v>
      </c>
      <c r="F13" s="117">
        <v>4.0000000000000009</v>
      </c>
      <c r="G13" s="117">
        <v>4.0000000000000009</v>
      </c>
      <c r="H13" s="117">
        <v>4.0000000000000009</v>
      </c>
      <c r="I13" s="117">
        <v>78</v>
      </c>
      <c r="J13" s="117">
        <v>209.00000000000003</v>
      </c>
      <c r="K13" s="117">
        <v>177.00000000000003</v>
      </c>
      <c r="L13" s="117">
        <v>161</v>
      </c>
      <c r="M13" s="117">
        <v>188</v>
      </c>
      <c r="N13" s="117">
        <v>184</v>
      </c>
      <c r="O13" s="117">
        <v>204</v>
      </c>
      <c r="P13" s="117">
        <v>216</v>
      </c>
      <c r="Q13" s="117">
        <v>206</v>
      </c>
      <c r="R13" s="117">
        <v>213</v>
      </c>
      <c r="S13" s="117">
        <v>213</v>
      </c>
      <c r="T13" s="117">
        <v>239.99999999999997</v>
      </c>
      <c r="U13" s="117">
        <v>261.00000000000006</v>
      </c>
      <c r="V13" s="117">
        <v>286</v>
      </c>
      <c r="W13" s="117">
        <v>298</v>
      </c>
      <c r="X13" s="117">
        <v>176</v>
      </c>
      <c r="Y13" s="117">
        <v>309</v>
      </c>
      <c r="Z13" s="117">
        <v>285.99999999999994</v>
      </c>
      <c r="AA13" s="117">
        <v>292</v>
      </c>
      <c r="AB13" s="117">
        <v>307</v>
      </c>
      <c r="AC13" s="117">
        <v>328</v>
      </c>
      <c r="AD13" s="117">
        <v>352.99999999999994</v>
      </c>
      <c r="AE13" s="117">
        <v>387.99999999999994</v>
      </c>
      <c r="AF13" s="117">
        <v>395</v>
      </c>
      <c r="AG13" s="117">
        <v>392.99999999999994</v>
      </c>
      <c r="AH13" s="117">
        <v>397</v>
      </c>
      <c r="AI13" s="117">
        <v>385</v>
      </c>
      <c r="AJ13" s="117">
        <v>383</v>
      </c>
      <c r="AK13" s="117">
        <v>403</v>
      </c>
      <c r="AL13" s="117">
        <v>409.99999999999994</v>
      </c>
      <c r="AM13" s="117">
        <v>393.99999999999994</v>
      </c>
      <c r="AN13" s="117">
        <v>420.00000000000006</v>
      </c>
      <c r="AO13" s="117">
        <v>528.00000000000011</v>
      </c>
      <c r="AP13" s="117">
        <v>534</v>
      </c>
      <c r="AQ13" s="117">
        <v>537.6796174520548</v>
      </c>
      <c r="AR13" s="117">
        <v>513.08807452054793</v>
      </c>
      <c r="AS13" s="117">
        <v>506.71857923497265</v>
      </c>
      <c r="AT13" s="117">
        <v>488.0657534246576</v>
      </c>
      <c r="AU13" s="117">
        <v>488.08701013698629</v>
      </c>
      <c r="AV13" s="117">
        <v>500.60800101369864</v>
      </c>
      <c r="AW13" s="117">
        <v>504.61553559289615</v>
      </c>
      <c r="AX13" s="117">
        <v>527.35356052054794</v>
      </c>
      <c r="AY13" s="117">
        <v>556.55390287123282</v>
      </c>
      <c r="AZ13" s="117">
        <v>543.09486060273957</v>
      </c>
      <c r="BA13" s="117">
        <v>548.39183265027339</v>
      </c>
      <c r="BB13" s="117">
        <v>531.31257290410952</v>
      </c>
      <c r="BC13" s="117">
        <v>517.23964729589045</v>
      </c>
      <c r="BD13" s="117">
        <v>531.00296761369873</v>
      </c>
      <c r="BE13" s="118">
        <v>479.37082390710378</v>
      </c>
      <c r="BF13" s="53">
        <v>-9.7235132109764422E-2</v>
      </c>
      <c r="BG13" s="53">
        <v>8.4673945553195296E-3</v>
      </c>
      <c r="BH13" s="53">
        <v>5.4232927370339917E-3</v>
      </c>
    </row>
    <row r="14" spans="1:62" x14ac:dyDescent="0.15">
      <c r="A14" s="31" t="s">
        <v>184</v>
      </c>
      <c r="B14" s="117">
        <v>66</v>
      </c>
      <c r="C14" s="117">
        <v>66</v>
      </c>
      <c r="D14" s="117">
        <v>74</v>
      </c>
      <c r="E14" s="117">
        <v>77</v>
      </c>
      <c r="F14" s="117">
        <v>74.999999999999986</v>
      </c>
      <c r="G14" s="117">
        <v>74.972602739726028</v>
      </c>
      <c r="H14" s="117">
        <v>63.88219178082192</v>
      </c>
      <c r="I14" s="117">
        <v>66.601092896174862</v>
      </c>
      <c r="J14" s="117">
        <v>72.591780821917808</v>
      </c>
      <c r="K14" s="117">
        <v>79.098630136986301</v>
      </c>
      <c r="L14" s="117">
        <v>73.035616438356158</v>
      </c>
      <c r="M14" s="117">
        <v>77.407103825136616</v>
      </c>
      <c r="N14" s="117">
        <v>92.153424657534231</v>
      </c>
      <c r="O14" s="117">
        <v>151.87945205479451</v>
      </c>
      <c r="P14" s="117">
        <v>192.65010410958905</v>
      </c>
      <c r="Q14" s="117">
        <v>195.96081967213115</v>
      </c>
      <c r="R14" s="117">
        <v>193.9621780821918</v>
      </c>
      <c r="S14" s="117">
        <v>196.05989589041098</v>
      </c>
      <c r="T14" s="117">
        <v>171.10770136986301</v>
      </c>
      <c r="U14" s="117">
        <v>185.08169125683062</v>
      </c>
      <c r="V14" s="117">
        <v>189.45958630136985</v>
      </c>
      <c r="W14" s="117">
        <v>178.53511506849318</v>
      </c>
      <c r="X14" s="117">
        <v>164.64424931506852</v>
      </c>
      <c r="Y14" s="117">
        <v>142.30272131147541</v>
      </c>
      <c r="Z14" s="117">
        <v>131.40136986301371</v>
      </c>
      <c r="AA14" s="117">
        <v>129.9032876712329</v>
      </c>
      <c r="AB14" s="117">
        <v>115.78986301369864</v>
      </c>
      <c r="AC14" s="117">
        <v>116.56748633879782</v>
      </c>
      <c r="AD14" s="117">
        <v>127.27917808219179</v>
      </c>
      <c r="AE14" s="117">
        <v>128.30849315068491</v>
      </c>
      <c r="AF14" s="117">
        <v>122.76191780821915</v>
      </c>
      <c r="AG14" s="117">
        <v>120.9704918032787</v>
      </c>
      <c r="AH14" s="117">
        <v>120.23866027397261</v>
      </c>
      <c r="AI14" s="117">
        <v>116.47172054794521</v>
      </c>
      <c r="AJ14" s="117">
        <v>106.84967397260276</v>
      </c>
      <c r="AK14" s="117">
        <v>99.861229508196729</v>
      </c>
      <c r="AL14" s="117">
        <v>97.785021917808209</v>
      </c>
      <c r="AM14" s="117">
        <v>94.466947945205476</v>
      </c>
      <c r="AN14" s="117">
        <v>91.904153424657537</v>
      </c>
      <c r="AO14" s="117">
        <v>93.325215846994524</v>
      </c>
      <c r="AP14" s="117">
        <v>112.4360301369863</v>
      </c>
      <c r="AQ14" s="117">
        <v>117.68326301369864</v>
      </c>
      <c r="AR14" s="117">
        <v>116.53927945205481</v>
      </c>
      <c r="AS14" s="117">
        <v>122.12508469945355</v>
      </c>
      <c r="AT14" s="117">
        <v>155.44784109589042</v>
      </c>
      <c r="AU14" s="117">
        <v>165.21140000000003</v>
      </c>
      <c r="AV14" s="117">
        <v>158.50658630136988</v>
      </c>
      <c r="AW14" s="117">
        <v>157.23299453551914</v>
      </c>
      <c r="AX14" s="117">
        <v>171.3228164383562</v>
      </c>
      <c r="AY14" s="117">
        <v>175.22546575342466</v>
      </c>
      <c r="AZ14" s="117">
        <v>152.95230958904108</v>
      </c>
      <c r="BA14" s="117">
        <v>140.70224316939894</v>
      </c>
      <c r="BB14" s="117">
        <v>136.38885903566694</v>
      </c>
      <c r="BC14" s="117">
        <v>138.64649471232877</v>
      </c>
      <c r="BD14" s="117">
        <v>143.98168498630139</v>
      </c>
      <c r="BE14" s="118">
        <v>131.36064738289429</v>
      </c>
      <c r="BF14" s="53">
        <v>-8.7657243382086358E-2</v>
      </c>
      <c r="BG14" s="53">
        <v>-7.6331329813983384E-3</v>
      </c>
      <c r="BH14" s="53">
        <v>1.4861297545755302E-3</v>
      </c>
    </row>
    <row r="15" spans="1:62" x14ac:dyDescent="0.15">
      <c r="A15" s="31" t="s">
        <v>183</v>
      </c>
      <c r="B15" s="117">
        <v>135</v>
      </c>
      <c r="C15" s="117">
        <v>153</v>
      </c>
      <c r="D15" s="117">
        <v>179</v>
      </c>
      <c r="E15" s="117">
        <v>190.99999999999997</v>
      </c>
      <c r="F15" s="117">
        <v>157</v>
      </c>
      <c r="G15" s="117">
        <v>140</v>
      </c>
      <c r="H15" s="117">
        <v>129</v>
      </c>
      <c r="I15" s="117">
        <v>141</v>
      </c>
      <c r="J15" s="117">
        <v>166</v>
      </c>
      <c r="K15" s="117">
        <v>187.00000000000003</v>
      </c>
      <c r="L15" s="117">
        <v>216</v>
      </c>
      <c r="M15" s="117">
        <v>212</v>
      </c>
      <c r="N15" s="117">
        <v>229.00000000000003</v>
      </c>
      <c r="O15" s="117">
        <v>230</v>
      </c>
      <c r="P15" s="117">
        <v>214.00000000000003</v>
      </c>
      <c r="Q15" s="117">
        <v>212</v>
      </c>
      <c r="R15" s="117">
        <v>189</v>
      </c>
      <c r="S15" s="117">
        <v>176.99999999999997</v>
      </c>
      <c r="T15" s="117">
        <v>160.00000000000003</v>
      </c>
      <c r="U15" s="117">
        <v>170.00000000000003</v>
      </c>
      <c r="V15" s="117">
        <v>175.99999999999997</v>
      </c>
      <c r="W15" s="117">
        <v>169</v>
      </c>
      <c r="X15" s="117">
        <v>155</v>
      </c>
      <c r="Y15" s="117">
        <v>151</v>
      </c>
      <c r="Z15" s="117">
        <v>149.00000000000003</v>
      </c>
      <c r="AA15" s="117">
        <v>150</v>
      </c>
      <c r="AB15" s="117">
        <v>149</v>
      </c>
      <c r="AC15" s="117">
        <v>144</v>
      </c>
      <c r="AD15" s="117">
        <v>134</v>
      </c>
      <c r="AE15" s="117">
        <v>141</v>
      </c>
      <c r="AF15" s="117">
        <v>142</v>
      </c>
      <c r="AG15" s="117">
        <v>141</v>
      </c>
      <c r="AH15" s="117">
        <v>135</v>
      </c>
      <c r="AI15" s="117">
        <v>134</v>
      </c>
      <c r="AJ15" s="117">
        <v>141</v>
      </c>
      <c r="AK15" s="117">
        <v>138.21225409836066</v>
      </c>
      <c r="AL15" s="117">
        <v>134.05419452054792</v>
      </c>
      <c r="AM15" s="117">
        <v>154.22512876712329</v>
      </c>
      <c r="AN15" s="117">
        <v>163.55399178082189</v>
      </c>
      <c r="AO15" s="117">
        <v>152.09471584699457</v>
      </c>
      <c r="AP15" s="117">
        <v>171.51968219178084</v>
      </c>
      <c r="AQ15" s="117">
        <v>174.27492054794519</v>
      </c>
      <c r="AR15" s="117">
        <v>155.16766027397264</v>
      </c>
      <c r="AS15" s="117">
        <v>149.0316256830601</v>
      </c>
      <c r="AT15" s="117">
        <v>150.31484383561647</v>
      </c>
      <c r="AU15" s="117">
        <v>145.36759726027398</v>
      </c>
      <c r="AV15" s="117">
        <v>135.87128767123289</v>
      </c>
      <c r="AW15" s="117">
        <v>116.9523306010929</v>
      </c>
      <c r="AX15" s="117">
        <v>115.60273150684931</v>
      </c>
      <c r="AY15" s="117">
        <v>114.11541917808221</v>
      </c>
      <c r="AZ15" s="117">
        <v>108.74644657534246</v>
      </c>
      <c r="BA15" s="117">
        <v>96.660918032786896</v>
      </c>
      <c r="BB15" s="117">
        <v>98.690233904938935</v>
      </c>
      <c r="BC15" s="117">
        <v>87.316538014493148</v>
      </c>
      <c r="BD15" s="117">
        <v>82.221229331011699</v>
      </c>
      <c r="BE15" s="118">
        <v>76.257445404384015</v>
      </c>
      <c r="BF15" s="53">
        <v>-7.2533383107400207E-2</v>
      </c>
      <c r="BG15" s="53">
        <v>-5.8547941026030004E-2</v>
      </c>
      <c r="BH15" s="53">
        <v>8.6272761958184198E-4</v>
      </c>
    </row>
    <row r="16" spans="1:62" x14ac:dyDescent="0.15">
      <c r="A16" s="31" t="s">
        <v>182</v>
      </c>
      <c r="B16" s="117">
        <v>3503</v>
      </c>
      <c r="C16" s="117">
        <v>3402</v>
      </c>
      <c r="D16" s="117">
        <v>3576</v>
      </c>
      <c r="E16" s="117">
        <v>3639</v>
      </c>
      <c r="F16" s="117">
        <v>3631</v>
      </c>
      <c r="G16" s="117">
        <v>3754</v>
      </c>
      <c r="H16" s="117">
        <v>3615</v>
      </c>
      <c r="I16" s="117">
        <v>3301.0000000000005</v>
      </c>
      <c r="J16" s="117">
        <v>3455</v>
      </c>
      <c r="K16" s="117">
        <v>3060</v>
      </c>
      <c r="L16" s="117">
        <v>2422</v>
      </c>
      <c r="M16" s="117">
        <v>2370.9999999999995</v>
      </c>
      <c r="N16" s="117">
        <v>2314</v>
      </c>
      <c r="O16" s="117">
        <v>2227</v>
      </c>
      <c r="P16" s="117">
        <v>2424.9999999999995</v>
      </c>
      <c r="Q16" s="117">
        <v>2228</v>
      </c>
      <c r="R16" s="117">
        <v>2163</v>
      </c>
      <c r="S16" s="117">
        <v>1954</v>
      </c>
      <c r="T16" s="117">
        <v>1852.0000000000002</v>
      </c>
      <c r="U16" s="117">
        <v>1852.9999999999998</v>
      </c>
      <c r="V16" s="117">
        <v>1744</v>
      </c>
      <c r="W16" s="117">
        <v>1886</v>
      </c>
      <c r="X16" s="117">
        <v>1910.0000000000002</v>
      </c>
      <c r="Y16" s="117">
        <v>1997.9999999999998</v>
      </c>
      <c r="Z16" s="117">
        <v>2012</v>
      </c>
      <c r="AA16" s="117">
        <v>2244</v>
      </c>
      <c r="AB16" s="117">
        <v>2501.0000000000005</v>
      </c>
      <c r="AC16" s="117">
        <v>2499</v>
      </c>
      <c r="AD16" s="117">
        <v>2591.9999999999995</v>
      </c>
      <c r="AE16" s="117">
        <v>2752</v>
      </c>
      <c r="AF16" s="117">
        <v>2958.9999999999995</v>
      </c>
      <c r="AG16" s="117">
        <v>3137</v>
      </c>
      <c r="AH16" s="117">
        <v>3321.123</v>
      </c>
      <c r="AI16" s="117">
        <v>3447.3090000000002</v>
      </c>
      <c r="AJ16" s="117">
        <v>3095.06</v>
      </c>
      <c r="AK16" s="117">
        <v>3111.6327625683057</v>
      </c>
      <c r="AL16" s="117">
        <v>3174.4310418504756</v>
      </c>
      <c r="AM16" s="117">
        <v>2975.0873521917811</v>
      </c>
      <c r="AN16" s="117">
        <v>2868.5614871232874</v>
      </c>
      <c r="AO16" s="117">
        <v>3305.8998175435891</v>
      </c>
      <c r="AP16" s="117">
        <v>3302.1076753424654</v>
      </c>
      <c r="AQ16" s="117">
        <v>3339.685410958904</v>
      </c>
      <c r="AR16" s="117">
        <v>3237.07061643836</v>
      </c>
      <c r="AS16" s="117">
        <v>3228.1746994535501</v>
      </c>
      <c r="AT16" s="117">
        <v>3037.8359178082205</v>
      </c>
      <c r="AU16" s="117">
        <v>2841.5720273972602</v>
      </c>
      <c r="AV16" s="117">
        <v>2755.0210821917799</v>
      </c>
      <c r="AW16" s="117">
        <v>2703.7341912568304</v>
      </c>
      <c r="AX16" s="117">
        <v>2680.3561643835619</v>
      </c>
      <c r="AY16" s="117">
        <v>2692.4931506849321</v>
      </c>
      <c r="AZ16" s="117">
        <v>2630.8629999999998</v>
      </c>
      <c r="BA16" s="117">
        <v>2347</v>
      </c>
      <c r="BB16" s="117">
        <v>2096.0427999999997</v>
      </c>
      <c r="BC16" s="117">
        <v>1474.7020885238328</v>
      </c>
      <c r="BD16" s="117">
        <v>918.26036161774289</v>
      </c>
      <c r="BE16" s="118">
        <v>539.76138926492683</v>
      </c>
      <c r="BF16" s="53">
        <v>-0.41219134373392363</v>
      </c>
      <c r="BG16" s="53">
        <v>-0.11276196257583249</v>
      </c>
      <c r="BH16" s="53">
        <v>6.1065126956894797E-3</v>
      </c>
    </row>
    <row r="17" spans="1:60" x14ac:dyDescent="0.15">
      <c r="A17" s="31" t="s">
        <v>208</v>
      </c>
      <c r="B17" s="117">
        <v>47.134520547945201</v>
      </c>
      <c r="C17" s="117">
        <v>54.411095890410962</v>
      </c>
      <c r="D17" s="117">
        <v>78.214246575342486</v>
      </c>
      <c r="E17" s="117">
        <v>84.571311475409829</v>
      </c>
      <c r="F17" s="117">
        <v>83.804657534246587</v>
      </c>
      <c r="G17" s="117">
        <v>63.946712328767127</v>
      </c>
      <c r="H17" s="117">
        <v>80.384657534246571</v>
      </c>
      <c r="I17" s="117">
        <v>89.237158469945371</v>
      </c>
      <c r="J17" s="117">
        <v>89.738904109589043</v>
      </c>
      <c r="K17" s="117">
        <v>85.596164383561643</v>
      </c>
      <c r="L17" s="117">
        <v>77.88000000000001</v>
      </c>
      <c r="M17" s="117">
        <v>77.646120218579227</v>
      </c>
      <c r="N17" s="117">
        <v>68.013616438356152</v>
      </c>
      <c r="O17" s="117">
        <v>65.872328767123292</v>
      </c>
      <c r="P17" s="117">
        <v>66.254739726027395</v>
      </c>
      <c r="Q17" s="117">
        <v>80.05565573770491</v>
      </c>
      <c r="R17" s="117">
        <v>87.104191780821935</v>
      </c>
      <c r="S17" s="117">
        <v>99.377589041095888</v>
      </c>
      <c r="T17" s="117">
        <v>97.913698630136992</v>
      </c>
      <c r="U17" s="117">
        <v>94.687622950819673</v>
      </c>
      <c r="V17" s="117">
        <v>91.159835616438357</v>
      </c>
      <c r="W17" s="117">
        <v>88.823863013698627</v>
      </c>
      <c r="X17" s="117">
        <v>85.648465753424659</v>
      </c>
      <c r="Y17" s="117">
        <v>77.082595628415305</v>
      </c>
      <c r="Z17" s="117">
        <v>76.185424657534256</v>
      </c>
      <c r="AA17" s="117">
        <v>77.254657534246576</v>
      </c>
      <c r="AB17" s="117">
        <v>77.188136986301373</v>
      </c>
      <c r="AC17" s="117">
        <v>76.022841530054649</v>
      </c>
      <c r="AD17" s="117">
        <v>82.529506849315055</v>
      </c>
      <c r="AE17" s="117">
        <v>89.500547945205483</v>
      </c>
      <c r="AF17" s="117">
        <v>96.402520547945215</v>
      </c>
      <c r="AG17" s="117">
        <v>101.75590163934426</v>
      </c>
      <c r="AH17" s="117">
        <v>107.61394520547947</v>
      </c>
      <c r="AI17" s="117">
        <v>124.93087671232877</v>
      </c>
      <c r="AJ17" s="117">
        <v>123.53161643835617</v>
      </c>
      <c r="AK17" s="117">
        <v>125.52049180327867</v>
      </c>
      <c r="AL17" s="117">
        <v>133.60873972602744</v>
      </c>
      <c r="AM17" s="117">
        <v>149.10705479452059</v>
      </c>
      <c r="AN17" s="117">
        <v>149.24101369863016</v>
      </c>
      <c r="AO17" s="117">
        <v>143.40531913248429</v>
      </c>
      <c r="AP17" s="117">
        <v>143.09826170635398</v>
      </c>
      <c r="AQ17" s="117">
        <v>138.68651091975519</v>
      </c>
      <c r="AR17" s="117">
        <v>148.46378132550424</v>
      </c>
      <c r="AS17" s="117">
        <v>143.11874173375108</v>
      </c>
      <c r="AT17" s="117">
        <v>135.67441847758673</v>
      </c>
      <c r="AU17" s="117">
        <v>144.33617941111859</v>
      </c>
      <c r="AV17" s="117">
        <v>144.43111641504314</v>
      </c>
      <c r="AW17" s="117">
        <v>147.10313284047828</v>
      </c>
      <c r="AX17" s="117">
        <v>151.72360747495009</v>
      </c>
      <c r="AY17" s="117">
        <v>154.70351388355448</v>
      </c>
      <c r="AZ17" s="117">
        <v>145.500263570355</v>
      </c>
      <c r="BA17" s="117">
        <v>134.89982916593186</v>
      </c>
      <c r="BB17" s="117">
        <v>133.01712629939479</v>
      </c>
      <c r="BC17" s="117">
        <v>127.56359837756598</v>
      </c>
      <c r="BD17" s="117">
        <v>147.75011796893284</v>
      </c>
      <c r="BE17" s="118">
        <v>206.78658121493842</v>
      </c>
      <c r="BF17" s="53">
        <v>0.39956965217732732</v>
      </c>
      <c r="BG17" s="53">
        <v>8.562895732779241E-3</v>
      </c>
      <c r="BH17" s="53">
        <v>2.3394501878078238E-3</v>
      </c>
    </row>
    <row r="18" spans="1:60" s="32" customFormat="1" x14ac:dyDescent="0.15">
      <c r="A18" s="37" t="s">
        <v>178</v>
      </c>
      <c r="B18" s="119">
        <v>4333.8584931506857</v>
      </c>
      <c r="C18" s="119">
        <v>4291.3252054794521</v>
      </c>
      <c r="D18" s="119">
        <v>4570.895479452056</v>
      </c>
      <c r="E18" s="119">
        <v>4681.7797814207652</v>
      </c>
      <c r="F18" s="119">
        <v>4702.3867123287673</v>
      </c>
      <c r="G18" s="119">
        <v>4829.0650032834592</v>
      </c>
      <c r="H18" s="119">
        <v>4722.6499329132021</v>
      </c>
      <c r="I18" s="119">
        <v>4494.1403889688654</v>
      </c>
      <c r="J18" s="119">
        <v>4791.9525053941697</v>
      </c>
      <c r="K18" s="119">
        <v>4368.8444314119288</v>
      </c>
      <c r="L18" s="119">
        <v>3697.4214016453666</v>
      </c>
      <c r="M18" s="119">
        <v>3659.405618702197</v>
      </c>
      <c r="N18" s="119">
        <v>3639.6021084670883</v>
      </c>
      <c r="O18" s="119">
        <v>3647.7819596320342</v>
      </c>
      <c r="P18" s="119">
        <v>3901.8325984713479</v>
      </c>
      <c r="Q18" s="119">
        <v>3746.5050501839073</v>
      </c>
      <c r="R18" s="119">
        <v>3725.0128584487907</v>
      </c>
      <c r="S18" s="119">
        <v>3571.4343494490231</v>
      </c>
      <c r="T18" s="119">
        <v>3538.6181175302745</v>
      </c>
      <c r="U18" s="119">
        <v>3719.5029689112944</v>
      </c>
      <c r="V18" s="119">
        <v>3721.3741839377963</v>
      </c>
      <c r="W18" s="119">
        <v>3983.8474301498391</v>
      </c>
      <c r="X18" s="119">
        <v>3928.4802467745494</v>
      </c>
      <c r="Y18" s="119">
        <v>4112.1028576043518</v>
      </c>
      <c r="Z18" s="119">
        <v>4167.071757961965</v>
      </c>
      <c r="AA18" s="119">
        <v>4507.1049052161788</v>
      </c>
      <c r="AB18" s="119">
        <v>4748.9410737029611</v>
      </c>
      <c r="AC18" s="119">
        <v>4845.0613661202178</v>
      </c>
      <c r="AD18" s="119">
        <v>5044.0738904109576</v>
      </c>
      <c r="AE18" s="119">
        <v>5346.0010958904104</v>
      </c>
      <c r="AF18" s="119">
        <v>5778.9806027397262</v>
      </c>
      <c r="AG18" s="119">
        <v>6159.9253005464479</v>
      </c>
      <c r="AH18" s="119">
        <v>6494.8057424657527</v>
      </c>
      <c r="AI18" s="119">
        <v>6875.8595424657542</v>
      </c>
      <c r="AJ18" s="119">
        <v>6654.3932768475852</v>
      </c>
      <c r="AK18" s="119">
        <v>6689.8044151826034</v>
      </c>
      <c r="AL18" s="119">
        <v>6814.2907003463961</v>
      </c>
      <c r="AM18" s="119">
        <v>6750.2083806745886</v>
      </c>
      <c r="AN18" s="119">
        <v>6704.9832336706586</v>
      </c>
      <c r="AO18" s="119">
        <v>7167.7160432620476</v>
      </c>
      <c r="AP18" s="119">
        <v>7337.3777438303641</v>
      </c>
      <c r="AQ18" s="119">
        <v>7490.0665244449192</v>
      </c>
      <c r="AR18" s="119">
        <v>7335.0875721327402</v>
      </c>
      <c r="AS18" s="119">
        <v>7425.8475859424625</v>
      </c>
      <c r="AT18" s="119">
        <v>7387.0632425243657</v>
      </c>
      <c r="AU18" s="119">
        <v>7407.3307154134782</v>
      </c>
      <c r="AV18" s="119">
        <v>7449.9856499578191</v>
      </c>
      <c r="AW18" s="119">
        <v>7361.9971433326791</v>
      </c>
      <c r="AX18" s="119">
        <v>7396.578209277267</v>
      </c>
      <c r="AY18" s="119">
        <v>7662.4390763903402</v>
      </c>
      <c r="AZ18" s="119">
        <v>7758.0683997896595</v>
      </c>
      <c r="BA18" s="119">
        <v>7354.5327728376978</v>
      </c>
      <c r="BB18" s="119">
        <v>7160.456454282179</v>
      </c>
      <c r="BC18" s="119">
        <v>6481.1597443185337</v>
      </c>
      <c r="BD18" s="119">
        <v>6205.6854708965602</v>
      </c>
      <c r="BE18" s="119">
        <v>5840.8768744194185</v>
      </c>
      <c r="BF18" s="74">
        <v>-5.8786188598829558E-2</v>
      </c>
      <c r="BG18" s="74">
        <v>-1.7275475473250923E-2</v>
      </c>
      <c r="BH18" s="74">
        <v>6.6079918825195774E-2</v>
      </c>
    </row>
    <row r="19" spans="1:60" x14ac:dyDescent="0.15">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8"/>
      <c r="BF19" s="53"/>
      <c r="BG19" s="53"/>
      <c r="BH19" s="53"/>
    </row>
    <row r="20" spans="1:60" x14ac:dyDescent="0.15">
      <c r="A20" s="31" t="s">
        <v>171</v>
      </c>
      <c r="B20" s="117" t="s">
        <v>111</v>
      </c>
      <c r="C20" s="117" t="s">
        <v>111</v>
      </c>
      <c r="D20" s="117" t="s">
        <v>111</v>
      </c>
      <c r="E20" s="117" t="s">
        <v>111</v>
      </c>
      <c r="F20" s="117" t="s">
        <v>111</v>
      </c>
      <c r="G20" s="117" t="s">
        <v>111</v>
      </c>
      <c r="H20" s="117" t="s">
        <v>111</v>
      </c>
      <c r="I20" s="117">
        <v>2.0000000000000004</v>
      </c>
      <c r="J20" s="117">
        <v>3</v>
      </c>
      <c r="K20" s="117">
        <v>2</v>
      </c>
      <c r="L20" s="117">
        <v>3</v>
      </c>
      <c r="M20" s="117">
        <v>4.0000000000000009</v>
      </c>
      <c r="N20" s="117">
        <v>10.000000000000002</v>
      </c>
      <c r="O20" s="117">
        <v>8</v>
      </c>
      <c r="P20" s="117">
        <v>8</v>
      </c>
      <c r="Q20" s="117">
        <v>5.9999999999999991</v>
      </c>
      <c r="R20" s="117">
        <v>15.000000000000002</v>
      </c>
      <c r="S20" s="117">
        <v>34.000000000000007</v>
      </c>
      <c r="T20" s="117">
        <v>42.999999999999993</v>
      </c>
      <c r="U20" s="117">
        <v>47</v>
      </c>
      <c r="V20" s="117">
        <v>60.000000000000007</v>
      </c>
      <c r="W20" s="117">
        <v>74</v>
      </c>
      <c r="X20" s="117">
        <v>93</v>
      </c>
      <c r="Y20" s="117">
        <v>95.999999999999986</v>
      </c>
      <c r="Z20" s="117">
        <v>112</v>
      </c>
      <c r="AA20" s="117">
        <v>121</v>
      </c>
      <c r="AB20" s="117">
        <v>142</v>
      </c>
      <c r="AC20" s="117">
        <v>156.99999999999997</v>
      </c>
      <c r="AD20" s="117">
        <v>167.99999999999997</v>
      </c>
      <c r="AE20" s="117">
        <v>185</v>
      </c>
      <c r="AF20" s="117">
        <v>186</v>
      </c>
      <c r="AG20" s="117">
        <v>208</v>
      </c>
      <c r="AH20" s="117">
        <v>230</v>
      </c>
      <c r="AI20" s="117">
        <v>238</v>
      </c>
      <c r="AJ20" s="117">
        <v>299</v>
      </c>
      <c r="AK20" s="117">
        <v>363</v>
      </c>
      <c r="AL20" s="117">
        <v>348.00000000000006</v>
      </c>
      <c r="AM20" s="117">
        <v>371.00000000000006</v>
      </c>
      <c r="AN20" s="117">
        <v>368</v>
      </c>
      <c r="AO20" s="117">
        <v>389.99999999999994</v>
      </c>
      <c r="AP20" s="117">
        <v>379.97549780821925</v>
      </c>
      <c r="AQ20" s="117">
        <v>345.53852986301376</v>
      </c>
      <c r="AR20" s="117">
        <v>311.27309317808221</v>
      </c>
      <c r="AS20" s="117">
        <v>287.22854598360658</v>
      </c>
      <c r="AT20" s="117">
        <v>264.77521421917811</v>
      </c>
      <c r="AU20" s="117">
        <v>249.45960065753422</v>
      </c>
      <c r="AV20" s="117">
        <v>224.507517260274</v>
      </c>
      <c r="AW20" s="117">
        <v>204.23533494535522</v>
      </c>
      <c r="AX20" s="117">
        <v>178.17798887671236</v>
      </c>
      <c r="AY20" s="117">
        <v>166.84044769863016</v>
      </c>
      <c r="AZ20" s="117">
        <v>157.79915583561643</v>
      </c>
      <c r="BA20" s="117">
        <v>141.70371928961748</v>
      </c>
      <c r="BB20" s="117">
        <v>138.24625432876712</v>
      </c>
      <c r="BC20" s="117">
        <v>115.87670241095891</v>
      </c>
      <c r="BD20" s="117">
        <v>102.95639084931508</v>
      </c>
      <c r="BE20" s="118">
        <v>72.034563387978139</v>
      </c>
      <c r="BF20" s="53">
        <v>-0.30033907760610523</v>
      </c>
      <c r="BG20" s="53">
        <v>-9.0133661385641384E-2</v>
      </c>
      <c r="BH20" s="53">
        <v>8.1495265242329928E-4</v>
      </c>
    </row>
    <row r="21" spans="1:60" x14ac:dyDescent="0.15">
      <c r="A21" s="31" t="s">
        <v>162</v>
      </c>
      <c r="B21" s="117">
        <v>47.766273972602733</v>
      </c>
      <c r="C21" s="117">
        <v>39.076991780821913</v>
      </c>
      <c r="D21" s="117">
        <v>36.559736986301367</v>
      </c>
      <c r="E21" s="117">
        <v>34.582825136612016</v>
      </c>
      <c r="F21" s="117">
        <v>33.861235616438357</v>
      </c>
      <c r="G21" s="117">
        <v>31.899301369863014</v>
      </c>
      <c r="H21" s="117">
        <v>28.538024657534244</v>
      </c>
      <c r="I21" s="117">
        <v>25.471825136612019</v>
      </c>
      <c r="J21" s="117">
        <v>23.356471232876714</v>
      </c>
      <c r="K21" s="117">
        <v>23.37451506849315</v>
      </c>
      <c r="L21" s="117">
        <v>26.882189041095891</v>
      </c>
      <c r="M21" s="117">
        <v>28.217043715846998</v>
      </c>
      <c r="N21" s="117">
        <v>27.102539726027395</v>
      </c>
      <c r="O21" s="117">
        <v>31.397035616438355</v>
      </c>
      <c r="P21" s="117">
        <v>36.225898630136989</v>
      </c>
      <c r="Q21" s="117">
        <v>35.494693989071038</v>
      </c>
      <c r="R21" s="117">
        <v>31.045315068493149</v>
      </c>
      <c r="S21" s="117">
        <v>36.838528767123293</v>
      </c>
      <c r="T21" s="117">
        <v>46.727539726027402</v>
      </c>
      <c r="U21" s="117">
        <v>47.261639344262299</v>
      </c>
      <c r="V21" s="117">
        <v>49.685172602739719</v>
      </c>
      <c r="W21" s="117">
        <v>53.270139726027395</v>
      </c>
      <c r="X21" s="117">
        <v>81.809457534246576</v>
      </c>
      <c r="Y21" s="117">
        <v>100.23185519125683</v>
      </c>
      <c r="Z21" s="117">
        <v>95.674745205479468</v>
      </c>
      <c r="AA21" s="117">
        <v>97.009668493150684</v>
      </c>
      <c r="AB21" s="117">
        <v>90.026528767123295</v>
      </c>
      <c r="AC21" s="117">
        <v>93.252325136612029</v>
      </c>
      <c r="AD21" s="117">
        <v>96.3747397260274</v>
      </c>
      <c r="AE21" s="117">
        <v>101.64715890410957</v>
      </c>
      <c r="AF21" s="117">
        <v>108.79603287671235</v>
      </c>
      <c r="AG21" s="117">
        <v>112.91931693989071</v>
      </c>
      <c r="AH21" s="117">
        <v>123.51423013698633</v>
      </c>
      <c r="AI21" s="117">
        <v>116.75397260273974</v>
      </c>
      <c r="AJ21" s="117">
        <v>104.16662191780823</v>
      </c>
      <c r="AK21" s="117">
        <v>94.906133879781422</v>
      </c>
      <c r="AL21" s="117">
        <v>85.668610958904125</v>
      </c>
      <c r="AM21" s="117">
        <v>114.76688219178082</v>
      </c>
      <c r="AN21" s="117">
        <v>115.56920547945207</v>
      </c>
      <c r="AO21" s="117">
        <v>113.16259562841532</v>
      </c>
      <c r="AP21" s="117">
        <v>126.78149589041097</v>
      </c>
      <c r="AQ21" s="117">
        <v>119.68302739726028</v>
      </c>
      <c r="AR21" s="117">
        <v>121.5776202341096</v>
      </c>
      <c r="AS21" s="117">
        <v>108.33095053442622</v>
      </c>
      <c r="AT21" s="117">
        <v>94.862961262328753</v>
      </c>
      <c r="AU21" s="117">
        <v>105.94095080273974</v>
      </c>
      <c r="AV21" s="117">
        <v>110.09963248630139</v>
      </c>
      <c r="AW21" s="117">
        <v>111.64945790368851</v>
      </c>
      <c r="AX21" s="117">
        <v>114.13073137972602</v>
      </c>
      <c r="AY21" s="117">
        <v>119.58890892410959</v>
      </c>
      <c r="AZ21" s="117">
        <v>113.4675572673507</v>
      </c>
      <c r="BA21" s="117">
        <v>77.777254811371591</v>
      </c>
      <c r="BB21" s="117">
        <v>86.042492460274005</v>
      </c>
      <c r="BC21" s="117">
        <v>97.159476885753435</v>
      </c>
      <c r="BD21" s="117">
        <v>88.746148552054791</v>
      </c>
      <c r="BE21" s="118">
        <v>112.2130960997268</v>
      </c>
      <c r="BF21" s="53">
        <v>0.26442778566223946</v>
      </c>
      <c r="BG21" s="53">
        <v>-6.6431665878359247E-3</v>
      </c>
      <c r="BH21" s="53">
        <v>1.2695066923715784E-3</v>
      </c>
    </row>
    <row r="22" spans="1:60" x14ac:dyDescent="0.15">
      <c r="A22" s="31" t="s">
        <v>156</v>
      </c>
      <c r="B22" s="117" t="s">
        <v>111</v>
      </c>
      <c r="C22" s="117" t="s">
        <v>111</v>
      </c>
      <c r="D22" s="117" t="s">
        <v>111</v>
      </c>
      <c r="E22" s="117" t="s">
        <v>111</v>
      </c>
      <c r="F22" s="117" t="s">
        <v>111</v>
      </c>
      <c r="G22" s="117" t="s">
        <v>111</v>
      </c>
      <c r="H22" s="117">
        <v>6</v>
      </c>
      <c r="I22" s="117">
        <v>33</v>
      </c>
      <c r="J22" s="117">
        <v>32.000000000000007</v>
      </c>
      <c r="K22" s="117">
        <v>35</v>
      </c>
      <c r="L22" s="117">
        <v>189</v>
      </c>
      <c r="M22" s="117">
        <v>279</v>
      </c>
      <c r="N22" s="117">
        <v>287</v>
      </c>
      <c r="O22" s="117">
        <v>356</v>
      </c>
      <c r="P22" s="117">
        <v>407.00000000000006</v>
      </c>
      <c r="Q22" s="117">
        <v>528</v>
      </c>
      <c r="R22" s="117">
        <v>512</v>
      </c>
      <c r="S22" s="117">
        <v>532</v>
      </c>
      <c r="T22" s="117">
        <v>660.99999999999989</v>
      </c>
      <c r="U22" s="117">
        <v>751.99999999999989</v>
      </c>
      <c r="V22" s="117">
        <v>822.99999999999989</v>
      </c>
      <c r="W22" s="117">
        <v>906.99999999999989</v>
      </c>
      <c r="X22" s="117">
        <v>1054</v>
      </c>
      <c r="Y22" s="117">
        <v>1196</v>
      </c>
      <c r="Z22" s="117">
        <v>1567</v>
      </c>
      <c r="AA22" s="117">
        <v>1716</v>
      </c>
      <c r="AB22" s="117">
        <v>1955.0000000000002</v>
      </c>
      <c r="AC22" s="117">
        <v>2217</v>
      </c>
      <c r="AD22" s="117">
        <v>2377</v>
      </c>
      <c r="AE22" s="117">
        <v>2693.0000000000005</v>
      </c>
      <c r="AF22" s="117">
        <v>2902.9999999999995</v>
      </c>
      <c r="AG22" s="117">
        <v>3231.9999999999995</v>
      </c>
      <c r="AH22" s="117">
        <v>3279.9999999999995</v>
      </c>
      <c r="AI22" s="117">
        <v>3138</v>
      </c>
      <c r="AJ22" s="117">
        <v>3139</v>
      </c>
      <c r="AK22" s="117">
        <v>3331.1541177008221</v>
      </c>
      <c r="AL22" s="117">
        <v>3402.8760340739509</v>
      </c>
      <c r="AM22" s="117">
        <v>3321.5061593003984</v>
      </c>
      <c r="AN22" s="117">
        <v>3252.9985435127869</v>
      </c>
      <c r="AO22" s="117">
        <v>3180.918233267721</v>
      </c>
      <c r="AP22" s="117">
        <v>2962.1436335678159</v>
      </c>
      <c r="AQ22" s="117">
        <v>2772.6535726476072</v>
      </c>
      <c r="AR22" s="117">
        <v>2551.0212863994598</v>
      </c>
      <c r="AS22" s="117">
        <v>2466.1585931530981</v>
      </c>
      <c r="AT22" s="117">
        <v>2349.9890264200471</v>
      </c>
      <c r="AU22" s="117">
        <v>2139.1679770608762</v>
      </c>
      <c r="AV22" s="117">
        <v>2039.5783189613812</v>
      </c>
      <c r="AW22" s="117">
        <v>1917.4318777665449</v>
      </c>
      <c r="AX22" s="117">
        <v>1837.6748254159754</v>
      </c>
      <c r="AY22" s="117">
        <v>1886.3238060394169</v>
      </c>
      <c r="AZ22" s="117">
        <v>1946.0122661362261</v>
      </c>
      <c r="BA22" s="117">
        <v>1996.5102311939195</v>
      </c>
      <c r="BB22" s="117">
        <v>1971.0447134199735</v>
      </c>
      <c r="BC22" s="117">
        <v>1851.4380514268025</v>
      </c>
      <c r="BD22" s="117">
        <v>1736.7675467436134</v>
      </c>
      <c r="BE22" s="118">
        <v>2001.4592467622638</v>
      </c>
      <c r="BF22" s="53">
        <v>0.1524047939028681</v>
      </c>
      <c r="BG22" s="53">
        <v>-2.9785890577657237E-2</v>
      </c>
      <c r="BH22" s="53">
        <v>2.2643220770020785E-2</v>
      </c>
    </row>
    <row r="23" spans="1:60" x14ac:dyDescent="0.15">
      <c r="A23" s="31" t="s">
        <v>153</v>
      </c>
      <c r="B23" s="117">
        <v>265.77591780821916</v>
      </c>
      <c r="C23" s="117">
        <v>271.00205479452063</v>
      </c>
      <c r="D23" s="117">
        <v>278.84126027397264</v>
      </c>
      <c r="E23" s="117">
        <v>279.70040983606555</v>
      </c>
      <c r="F23" s="117">
        <v>281.08893150684929</v>
      </c>
      <c r="G23" s="117">
        <v>283.78430136986299</v>
      </c>
      <c r="H23" s="117">
        <v>292.34364383561643</v>
      </c>
      <c r="I23" s="117">
        <v>298.41879781420766</v>
      </c>
      <c r="J23" s="117">
        <v>303.93252054794522</v>
      </c>
      <c r="K23" s="117">
        <v>308.02701369863013</v>
      </c>
      <c r="L23" s="117">
        <v>311.30657534246575</v>
      </c>
      <c r="M23" s="117">
        <v>312.71311475409834</v>
      </c>
      <c r="N23" s="117">
        <v>312.54109589041099</v>
      </c>
      <c r="O23" s="117">
        <v>293.48832876712333</v>
      </c>
      <c r="P23" s="117">
        <v>264.66227397260275</v>
      </c>
      <c r="Q23" s="117">
        <v>250.11915300546451</v>
      </c>
      <c r="R23" s="117">
        <v>253.54093150684932</v>
      </c>
      <c r="S23" s="117">
        <v>255.55731506849318</v>
      </c>
      <c r="T23" s="117">
        <v>252.49158904109586</v>
      </c>
      <c r="U23" s="117">
        <v>248.92904371584697</v>
      </c>
      <c r="V23" s="117">
        <v>235.62789041095888</v>
      </c>
      <c r="W23" s="117">
        <v>223.42671232876714</v>
      </c>
      <c r="X23" s="117">
        <v>210.64942465753424</v>
      </c>
      <c r="Y23" s="117">
        <v>205.44095628415295</v>
      </c>
      <c r="Z23" s="117">
        <v>201.55953424657534</v>
      </c>
      <c r="AA23" s="117">
        <v>169.0478904109589</v>
      </c>
      <c r="AB23" s="117">
        <v>145.91016438356166</v>
      </c>
      <c r="AC23" s="117">
        <v>141.7580601092896</v>
      </c>
      <c r="AD23" s="117">
        <v>144.27679452054795</v>
      </c>
      <c r="AE23" s="117">
        <v>145.3689589041096</v>
      </c>
      <c r="AF23" s="117">
        <v>144.87197260273976</v>
      </c>
      <c r="AG23" s="117">
        <v>142.38158469945355</v>
      </c>
      <c r="AH23" s="117">
        <v>140.72841095890411</v>
      </c>
      <c r="AI23" s="117">
        <v>136.76216438356161</v>
      </c>
      <c r="AJ23" s="117">
        <v>133.14246575342466</v>
      </c>
      <c r="AK23" s="117">
        <v>131.74158469945354</v>
      </c>
      <c r="AL23" s="117">
        <v>130.8926301369863</v>
      </c>
      <c r="AM23" s="117">
        <v>127.86931506849317</v>
      </c>
      <c r="AN23" s="117">
        <v>123.86687671232875</v>
      </c>
      <c r="AO23" s="117">
        <v>119.77710382513659</v>
      </c>
      <c r="AP23" s="117">
        <v>114.35575342465752</v>
      </c>
      <c r="AQ23" s="117">
        <v>105.24841095890412</v>
      </c>
      <c r="AR23" s="117">
        <v>99.904712328767118</v>
      </c>
      <c r="AS23" s="117">
        <v>98.807704918032783</v>
      </c>
      <c r="AT23" s="117">
        <v>93.802904109589036</v>
      </c>
      <c r="AU23" s="117">
        <v>89.539945205479455</v>
      </c>
      <c r="AV23" s="117">
        <v>88.516301369863015</v>
      </c>
      <c r="AW23" s="117">
        <v>83.070491803278685</v>
      </c>
      <c r="AX23" s="117">
        <v>85.982821917808224</v>
      </c>
      <c r="AY23" s="117">
        <v>84.368575342465746</v>
      </c>
      <c r="AZ23" s="117">
        <v>83.494849315068493</v>
      </c>
      <c r="BA23" s="117">
        <v>79.31</v>
      </c>
      <c r="BB23" s="117">
        <v>75.846520547945218</v>
      </c>
      <c r="BC23" s="117">
        <v>74.617698630136985</v>
      </c>
      <c r="BD23" s="117">
        <v>74.815342465753417</v>
      </c>
      <c r="BE23" s="118">
        <v>72.329644808743168</v>
      </c>
      <c r="BF23" s="53">
        <v>-3.3224437329122281E-2</v>
      </c>
      <c r="BG23" s="53">
        <v>-2.2363430566716191E-2</v>
      </c>
      <c r="BH23" s="53">
        <v>8.1829101355472013E-4</v>
      </c>
    </row>
    <row r="24" spans="1:60" x14ac:dyDescent="0.15">
      <c r="A24" s="31" t="s">
        <v>145</v>
      </c>
      <c r="B24" s="117">
        <v>1.7398356164383564</v>
      </c>
      <c r="C24" s="117">
        <v>1.6155616438356164</v>
      </c>
      <c r="D24" s="117">
        <v>1.8433972602739723</v>
      </c>
      <c r="E24" s="117">
        <v>1.735081967213115</v>
      </c>
      <c r="F24" s="117">
        <v>1.7921095890410961</v>
      </c>
      <c r="G24" s="117">
        <v>3.5191232876712326</v>
      </c>
      <c r="H24" s="117">
        <v>4.8999452054794519</v>
      </c>
      <c r="I24" s="117">
        <v>7.8619672131147542</v>
      </c>
      <c r="J24" s="117">
        <v>8.8254246575342457</v>
      </c>
      <c r="K24" s="117">
        <v>9.762410958904109</v>
      </c>
      <c r="L24" s="117">
        <v>33.859397260273973</v>
      </c>
      <c r="M24" s="117">
        <v>254.43224043715844</v>
      </c>
      <c r="N24" s="117">
        <v>798.63342465753431</v>
      </c>
      <c r="O24" s="117">
        <v>1127.2792328767123</v>
      </c>
      <c r="P24" s="117">
        <v>1623.3987945205481</v>
      </c>
      <c r="Q24" s="117">
        <v>1676.1385792349727</v>
      </c>
      <c r="R24" s="117">
        <v>1867.7111232876712</v>
      </c>
      <c r="S24" s="117">
        <v>2166.7166027397261</v>
      </c>
      <c r="T24" s="117">
        <v>2422.0737534246573</v>
      </c>
      <c r="U24" s="117">
        <v>2652.1277595628412</v>
      </c>
      <c r="V24" s="117">
        <v>2695.4223561643835</v>
      </c>
      <c r="W24" s="117">
        <v>2690.9876164383563</v>
      </c>
      <c r="X24" s="117">
        <v>2612.3218630136985</v>
      </c>
      <c r="Y24" s="117">
        <v>2413.9010928961743</v>
      </c>
      <c r="Z24" s="117">
        <v>1943.2941369863011</v>
      </c>
      <c r="AA24" s="117">
        <v>1932.8096438356163</v>
      </c>
      <c r="AB24" s="117">
        <v>1933.555397260274</v>
      </c>
      <c r="AC24" s="117">
        <v>1995.8924590163931</v>
      </c>
      <c r="AD24" s="117">
        <v>2134.8367123287671</v>
      </c>
      <c r="AE24" s="117">
        <v>2694.4375890410956</v>
      </c>
      <c r="AF24" s="117">
        <v>2769.1562739726023</v>
      </c>
      <c r="AG24" s="117">
        <v>2755.0978142076501</v>
      </c>
      <c r="AH24" s="117">
        <v>2721.4492054794523</v>
      </c>
      <c r="AI24" s="117">
        <v>2848.7264109589041</v>
      </c>
      <c r="AJ24" s="117">
        <v>2949.5423561643838</v>
      </c>
      <c r="AK24" s="117">
        <v>2709.8150098360652</v>
      </c>
      <c r="AL24" s="117">
        <v>2513.5577526027396</v>
      </c>
      <c r="AM24" s="117">
        <v>2499.754635890411</v>
      </c>
      <c r="AN24" s="117">
        <v>2291.1305093150681</v>
      </c>
      <c r="AO24" s="117">
        <v>2059.2722224043714</v>
      </c>
      <c r="AP24" s="117">
        <v>1837.7749841095888</v>
      </c>
      <c r="AQ24" s="117">
        <v>1661.6289865753427</v>
      </c>
      <c r="AR24" s="117">
        <v>1654.6530252054793</v>
      </c>
      <c r="AS24" s="117">
        <v>1554.3623972677597</v>
      </c>
      <c r="AT24" s="117">
        <v>1473.8782761643834</v>
      </c>
      <c r="AU24" s="117">
        <v>1358.1599495890409</v>
      </c>
      <c r="AV24" s="117">
        <v>1113.791569589041</v>
      </c>
      <c r="AW24" s="117">
        <v>947.26136010928974</v>
      </c>
      <c r="AX24" s="117">
        <v>865.34367780821935</v>
      </c>
      <c r="AY24" s="117">
        <v>853.55411095890418</v>
      </c>
      <c r="AZ24" s="117">
        <v>963.52876794520535</v>
      </c>
      <c r="BA24" s="117">
        <v>1014.8080424644809</v>
      </c>
      <c r="BB24" s="117">
        <v>1005.4250438054795</v>
      </c>
      <c r="BC24" s="117">
        <v>1091.7611609972603</v>
      </c>
      <c r="BD24" s="117">
        <v>1118.0651247241601</v>
      </c>
      <c r="BE24" s="118">
        <v>1029.0281939409358</v>
      </c>
      <c r="BF24" s="53">
        <v>-7.9634834156186329E-2</v>
      </c>
      <c r="BG24" s="53">
        <v>-2.7251548074939125E-2</v>
      </c>
      <c r="BH24" s="53">
        <v>1.164176218510236E-2</v>
      </c>
    </row>
    <row r="25" spans="1:60" x14ac:dyDescent="0.15">
      <c r="A25" s="31" t="s">
        <v>144</v>
      </c>
      <c r="B25" s="117">
        <v>470.47194520547947</v>
      </c>
      <c r="C25" s="117">
        <v>486.67797260273977</v>
      </c>
      <c r="D25" s="117">
        <v>506.99183561643844</v>
      </c>
      <c r="E25" s="117">
        <v>517.63767759562836</v>
      </c>
      <c r="F25" s="117">
        <v>530.04495890410954</v>
      </c>
      <c r="G25" s="117">
        <v>528.23695890410966</v>
      </c>
      <c r="H25" s="117">
        <v>509.31172602739724</v>
      </c>
      <c r="I25" s="117">
        <v>504.31401639344261</v>
      </c>
      <c r="J25" s="117">
        <v>509.05495890410964</v>
      </c>
      <c r="K25" s="117">
        <v>509.81816438356168</v>
      </c>
      <c r="L25" s="117">
        <v>507.51210958904113</v>
      </c>
      <c r="M25" s="117">
        <v>494.07292349726777</v>
      </c>
      <c r="N25" s="117">
        <v>481.44835616438348</v>
      </c>
      <c r="O25" s="117">
        <v>489.83205479452056</v>
      </c>
      <c r="P25" s="117">
        <v>508.41093150684924</v>
      </c>
      <c r="Q25" s="117">
        <v>483.81549180327875</v>
      </c>
      <c r="R25" s="117">
        <v>469.98298630137003</v>
      </c>
      <c r="S25" s="117">
        <v>492.6872602739727</v>
      </c>
      <c r="T25" s="117">
        <v>529.68087671232888</v>
      </c>
      <c r="U25" s="117">
        <v>531.36030054644812</v>
      </c>
      <c r="V25" s="117">
        <v>701.14887671232884</v>
      </c>
      <c r="W25" s="117">
        <v>705.30627397260287</v>
      </c>
      <c r="X25" s="117">
        <v>683.98424657534235</v>
      </c>
      <c r="Y25" s="117">
        <v>662.08087431693991</v>
      </c>
      <c r="Z25" s="117">
        <v>641.88545205479454</v>
      </c>
      <c r="AA25" s="117">
        <v>631.90978082191771</v>
      </c>
      <c r="AB25" s="117">
        <v>636.06046575342475</v>
      </c>
      <c r="AC25" s="117">
        <v>600.69218579234973</v>
      </c>
      <c r="AD25" s="117">
        <v>556.04265753424659</v>
      </c>
      <c r="AE25" s="117">
        <v>558.7398630136986</v>
      </c>
      <c r="AF25" s="117">
        <v>531.42336986301359</v>
      </c>
      <c r="AG25" s="117">
        <v>502.62456284153012</v>
      </c>
      <c r="AH25" s="117">
        <v>481.21874520547948</v>
      </c>
      <c r="AI25" s="117">
        <v>463.41936438356169</v>
      </c>
      <c r="AJ25" s="117">
        <v>431.90955331506842</v>
      </c>
      <c r="AK25" s="117">
        <v>419.51720778688525</v>
      </c>
      <c r="AL25" s="117">
        <v>419.373363479452</v>
      </c>
      <c r="AM25" s="117">
        <v>433.98977353424652</v>
      </c>
      <c r="AN25" s="117">
        <v>437.61876284931509</v>
      </c>
      <c r="AO25" s="117">
        <v>429.35624125683057</v>
      </c>
      <c r="AP25" s="117">
        <v>408.40052608767121</v>
      </c>
      <c r="AQ25" s="117">
        <v>399.33670827397265</v>
      </c>
      <c r="AR25" s="117">
        <v>397.36852047150148</v>
      </c>
      <c r="AS25" s="117">
        <v>377.4555933661062</v>
      </c>
      <c r="AT25" s="117">
        <v>356.68665880151707</v>
      </c>
      <c r="AU25" s="117">
        <v>341.6443636813076</v>
      </c>
      <c r="AV25" s="117">
        <v>336.27189357427051</v>
      </c>
      <c r="AW25" s="117">
        <v>335.97468276083146</v>
      </c>
      <c r="AX25" s="117">
        <v>344.2512495259387</v>
      </c>
      <c r="AY25" s="117">
        <v>339.20658732583411</v>
      </c>
      <c r="AZ25" s="117">
        <v>331.3578752749707</v>
      </c>
      <c r="BA25" s="117">
        <v>313.27053569714974</v>
      </c>
      <c r="BB25" s="117">
        <v>302.86666865323377</v>
      </c>
      <c r="BC25" s="117">
        <v>307.56604866509821</v>
      </c>
      <c r="BD25" s="117">
        <v>302.21504170533882</v>
      </c>
      <c r="BE25" s="118">
        <v>292.24752940094027</v>
      </c>
      <c r="BF25" s="53">
        <v>-3.2981522852581713E-2</v>
      </c>
      <c r="BG25" s="53">
        <v>-1.6435328401032567E-2</v>
      </c>
      <c r="BH25" s="53">
        <v>3.3063003098482069E-3</v>
      </c>
    </row>
    <row r="26" spans="1:60" x14ac:dyDescent="0.15">
      <c r="A26" s="37" t="s">
        <v>143</v>
      </c>
      <c r="B26" s="119">
        <v>785.75397260273974</v>
      </c>
      <c r="C26" s="119">
        <v>798.37258082191784</v>
      </c>
      <c r="D26" s="119">
        <v>824.23623013698636</v>
      </c>
      <c r="E26" s="119">
        <v>833.65599453551897</v>
      </c>
      <c r="F26" s="119">
        <v>846.78723561643847</v>
      </c>
      <c r="G26" s="119">
        <v>847.43968493150692</v>
      </c>
      <c r="H26" s="119">
        <v>841.09333972602735</v>
      </c>
      <c r="I26" s="119">
        <v>871.06660655737699</v>
      </c>
      <c r="J26" s="119">
        <v>880.16937534246563</v>
      </c>
      <c r="K26" s="119">
        <v>887.98210410958893</v>
      </c>
      <c r="L26" s="119">
        <v>1071.5602712328769</v>
      </c>
      <c r="M26" s="119">
        <v>1372.4353224043714</v>
      </c>
      <c r="N26" s="119">
        <v>1916.7254164383564</v>
      </c>
      <c r="O26" s="119">
        <v>2305.9966520547946</v>
      </c>
      <c r="P26" s="119">
        <v>2847.6978986301369</v>
      </c>
      <c r="Q26" s="119">
        <v>2979.5679180327861</v>
      </c>
      <c r="R26" s="119">
        <v>3149.2803561643823</v>
      </c>
      <c r="S26" s="119">
        <v>3517.799706849316</v>
      </c>
      <c r="T26" s="119">
        <v>3954.9737589041079</v>
      </c>
      <c r="U26" s="119">
        <v>4278.6787431693974</v>
      </c>
      <c r="V26" s="119">
        <v>4564.8842958904124</v>
      </c>
      <c r="W26" s="119">
        <v>4653.9907424657531</v>
      </c>
      <c r="X26" s="119">
        <v>4735.764991780823</v>
      </c>
      <c r="Y26" s="119">
        <v>4673.654778688523</v>
      </c>
      <c r="Z26" s="119">
        <v>4561.4138684931504</v>
      </c>
      <c r="AA26" s="119">
        <v>4667.7769835616436</v>
      </c>
      <c r="AB26" s="119">
        <v>4902.5525561643844</v>
      </c>
      <c r="AC26" s="119">
        <v>5205.5950300546428</v>
      </c>
      <c r="AD26" s="119">
        <v>5476.5309041095888</v>
      </c>
      <c r="AE26" s="119">
        <v>6378.1935698630141</v>
      </c>
      <c r="AF26" s="119">
        <v>6643.247649315068</v>
      </c>
      <c r="AG26" s="119">
        <v>6953.0232786885244</v>
      </c>
      <c r="AH26" s="119">
        <v>6976.9105917808229</v>
      </c>
      <c r="AI26" s="119">
        <v>6941.6619123287664</v>
      </c>
      <c r="AJ26" s="119">
        <v>7056.7609971506845</v>
      </c>
      <c r="AK26" s="119">
        <v>7050.134053903008</v>
      </c>
      <c r="AL26" s="119">
        <v>6900.3683912520337</v>
      </c>
      <c r="AM26" s="119">
        <v>6868.8867659853304</v>
      </c>
      <c r="AN26" s="119">
        <v>6589.1838978689511</v>
      </c>
      <c r="AO26" s="119">
        <v>6292.4863963824746</v>
      </c>
      <c r="AP26" s="119">
        <v>5829.4318908883633</v>
      </c>
      <c r="AQ26" s="119">
        <v>5404.0892357160992</v>
      </c>
      <c r="AR26" s="119">
        <v>5135.7982578173987</v>
      </c>
      <c r="AS26" s="119">
        <v>4892.343785223029</v>
      </c>
      <c r="AT26" s="119">
        <v>4633.9950409770445</v>
      </c>
      <c r="AU26" s="119">
        <v>4283.9127869969789</v>
      </c>
      <c r="AV26" s="119">
        <v>3912.7652332411312</v>
      </c>
      <c r="AW26" s="119">
        <v>3599.6232052889882</v>
      </c>
      <c r="AX26" s="119">
        <v>3425.5612949243796</v>
      </c>
      <c r="AY26" s="119">
        <v>3449.8824362893611</v>
      </c>
      <c r="AZ26" s="119">
        <v>3595.6604717744376</v>
      </c>
      <c r="BA26" s="119">
        <v>3623.3797834565385</v>
      </c>
      <c r="BB26" s="119">
        <v>3579.4716932156725</v>
      </c>
      <c r="BC26" s="119">
        <v>3538.4191390160099</v>
      </c>
      <c r="BD26" s="119">
        <v>3423.5655950402356</v>
      </c>
      <c r="BE26" s="119">
        <v>3579.3122744005877</v>
      </c>
      <c r="BF26" s="74">
        <v>4.549253549748955E-2</v>
      </c>
      <c r="BG26" s="74">
        <v>-2.9820019340466408E-2</v>
      </c>
      <c r="BH26" s="74">
        <v>4.0494033623320949E-2</v>
      </c>
    </row>
    <row r="27" spans="1:60" x14ac:dyDescent="0.15">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8"/>
      <c r="BF27" s="53"/>
      <c r="BG27" s="53"/>
      <c r="BH27" s="53"/>
    </row>
    <row r="28" spans="1:60" x14ac:dyDescent="0.15">
      <c r="A28" s="31" t="s">
        <v>142</v>
      </c>
      <c r="B28" s="117" t="s">
        <v>111</v>
      </c>
      <c r="C28" s="117" t="s">
        <v>111</v>
      </c>
      <c r="D28" s="117" t="s">
        <v>111</v>
      </c>
      <c r="E28" s="117" t="s">
        <v>111</v>
      </c>
      <c r="F28" s="117" t="s">
        <v>111</v>
      </c>
      <c r="G28" s="117" t="s">
        <v>111</v>
      </c>
      <c r="H28" s="117" t="s">
        <v>111</v>
      </c>
      <c r="I28" s="117" t="s">
        <v>111</v>
      </c>
      <c r="J28" s="117" t="s">
        <v>111</v>
      </c>
      <c r="K28" s="117" t="s">
        <v>111</v>
      </c>
      <c r="L28" s="117" t="s">
        <v>111</v>
      </c>
      <c r="M28" s="117" t="s">
        <v>111</v>
      </c>
      <c r="N28" s="117" t="s">
        <v>111</v>
      </c>
      <c r="O28" s="117" t="s">
        <v>111</v>
      </c>
      <c r="P28" s="117" t="s">
        <v>111</v>
      </c>
      <c r="Q28" s="117" t="s">
        <v>111</v>
      </c>
      <c r="R28" s="117" t="s">
        <v>111</v>
      </c>
      <c r="S28" s="117" t="s">
        <v>111</v>
      </c>
      <c r="T28" s="117" t="s">
        <v>111</v>
      </c>
      <c r="U28" s="117" t="s">
        <v>111</v>
      </c>
      <c r="V28" s="117">
        <v>273.51780821917811</v>
      </c>
      <c r="W28" s="117">
        <v>268.38904109589043</v>
      </c>
      <c r="X28" s="117">
        <v>285.67397260273975</v>
      </c>
      <c r="Y28" s="117">
        <v>279.97814207650271</v>
      </c>
      <c r="Z28" s="117">
        <v>268.21095890410959</v>
      </c>
      <c r="AA28" s="117">
        <v>254.33150684931508</v>
      </c>
      <c r="AB28" s="117">
        <v>239.72057534246576</v>
      </c>
      <c r="AC28" s="117">
        <v>227.53718579234973</v>
      </c>
      <c r="AD28" s="117">
        <v>207.40408219178082</v>
      </c>
      <c r="AE28" s="117">
        <v>193.42175342465754</v>
      </c>
      <c r="AF28" s="117">
        <v>185.06852054794521</v>
      </c>
      <c r="AG28" s="117">
        <v>183.28939890710379</v>
      </c>
      <c r="AH28" s="117">
        <v>182.30657534246578</v>
      </c>
      <c r="AI28" s="117">
        <v>230.69561643835613</v>
      </c>
      <c r="AJ28" s="117">
        <v>278.71863013698629</v>
      </c>
      <c r="AK28" s="117">
        <v>281.18497267759557</v>
      </c>
      <c r="AL28" s="117">
        <v>300.15534246575339</v>
      </c>
      <c r="AM28" s="117">
        <v>307.03958904109589</v>
      </c>
      <c r="AN28" s="117">
        <v>307.93397260273969</v>
      </c>
      <c r="AO28" s="117">
        <v>308.65368852459022</v>
      </c>
      <c r="AP28" s="117">
        <v>444.91860273972605</v>
      </c>
      <c r="AQ28" s="117">
        <v>646.16668493150689</v>
      </c>
      <c r="AR28" s="117">
        <v>875.53293150684931</v>
      </c>
      <c r="AS28" s="117">
        <v>915.83112021857914</v>
      </c>
      <c r="AT28" s="117">
        <v>1026.6706575342466</v>
      </c>
      <c r="AU28" s="117">
        <v>1036.7168767123287</v>
      </c>
      <c r="AV28" s="117">
        <v>932.07580821917816</v>
      </c>
      <c r="AW28" s="117">
        <v>882.32122950819667</v>
      </c>
      <c r="AX28" s="117">
        <v>888.38132876712325</v>
      </c>
      <c r="AY28" s="117">
        <v>861.17535616438374</v>
      </c>
      <c r="AZ28" s="117">
        <v>850.84760273972609</v>
      </c>
      <c r="BA28" s="117">
        <v>837.52351092896197</v>
      </c>
      <c r="BB28" s="117">
        <v>792.75509589041098</v>
      </c>
      <c r="BC28" s="117">
        <v>795.65919178082197</v>
      </c>
      <c r="BD28" s="117">
        <v>774.78635616438351</v>
      </c>
      <c r="BE28" s="118">
        <v>716.10337621366955</v>
      </c>
      <c r="BF28" s="53">
        <v>-7.5740853570559485E-2</v>
      </c>
      <c r="BG28" s="53">
        <v>-2.7756425885624325E-2</v>
      </c>
      <c r="BH28" s="53">
        <v>8.10153235345361E-3</v>
      </c>
    </row>
    <row r="29" spans="1:60" x14ac:dyDescent="0.15">
      <c r="A29" s="31" t="s">
        <v>140</v>
      </c>
      <c r="B29" s="117" t="s">
        <v>111</v>
      </c>
      <c r="C29" s="117" t="s">
        <v>111</v>
      </c>
      <c r="D29" s="117" t="s">
        <v>111</v>
      </c>
      <c r="E29" s="117" t="s">
        <v>111</v>
      </c>
      <c r="F29" s="117" t="s">
        <v>111</v>
      </c>
      <c r="G29" s="117" t="s">
        <v>111</v>
      </c>
      <c r="H29" s="117" t="s">
        <v>111</v>
      </c>
      <c r="I29" s="117" t="s">
        <v>111</v>
      </c>
      <c r="J29" s="117" t="s">
        <v>111</v>
      </c>
      <c r="K29" s="117" t="s">
        <v>111</v>
      </c>
      <c r="L29" s="117" t="s">
        <v>111</v>
      </c>
      <c r="M29" s="117" t="s">
        <v>111</v>
      </c>
      <c r="N29" s="117" t="s">
        <v>111</v>
      </c>
      <c r="O29" s="117" t="s">
        <v>111</v>
      </c>
      <c r="P29" s="117" t="s">
        <v>111</v>
      </c>
      <c r="Q29" s="117" t="s">
        <v>111</v>
      </c>
      <c r="R29" s="117" t="s">
        <v>111</v>
      </c>
      <c r="S29" s="117" t="s">
        <v>111</v>
      </c>
      <c r="T29" s="117" t="s">
        <v>111</v>
      </c>
      <c r="U29" s="117" t="s">
        <v>111</v>
      </c>
      <c r="V29" s="117">
        <v>484.76712328767127</v>
      </c>
      <c r="W29" s="117">
        <v>502.79369863013693</v>
      </c>
      <c r="X29" s="117">
        <v>523.06383561643827</v>
      </c>
      <c r="Y29" s="117">
        <v>545.08934426229507</v>
      </c>
      <c r="Z29" s="117">
        <v>556.38767123287676</v>
      </c>
      <c r="AA29" s="117">
        <v>570.74465753424658</v>
      </c>
      <c r="AB29" s="117">
        <v>588.68219178082188</v>
      </c>
      <c r="AC29" s="117">
        <v>568.88251366120221</v>
      </c>
      <c r="AD29" s="117">
        <v>507.35616438356163</v>
      </c>
      <c r="AE29" s="117">
        <v>445.85358904109592</v>
      </c>
      <c r="AF29" s="117">
        <v>450.43887671232881</v>
      </c>
      <c r="AG29" s="117">
        <v>493.12330601092896</v>
      </c>
      <c r="AH29" s="117">
        <v>556.87306849315075</v>
      </c>
      <c r="AI29" s="117">
        <v>558.49142465753425</v>
      </c>
      <c r="AJ29" s="117">
        <v>655.62652054794523</v>
      </c>
      <c r="AK29" s="117">
        <v>740.20792349726776</v>
      </c>
      <c r="AL29" s="117">
        <v>841.49024657534255</v>
      </c>
      <c r="AM29" s="117">
        <v>992.57799999999986</v>
      </c>
      <c r="AN29" s="117">
        <v>1080.6377726027399</v>
      </c>
      <c r="AO29" s="117">
        <v>1247.9324106595134</v>
      </c>
      <c r="AP29" s="117">
        <v>1294.5542530265291</v>
      </c>
      <c r="AQ29" s="117">
        <v>1369.8752460681417</v>
      </c>
      <c r="AR29" s="117">
        <v>1415.0232936392565</v>
      </c>
      <c r="AS29" s="117">
        <v>1485.2467924216435</v>
      </c>
      <c r="AT29" s="117">
        <v>1609.4813725997351</v>
      </c>
      <c r="AU29" s="117">
        <v>1675.710345764963</v>
      </c>
      <c r="AV29" s="117">
        <v>1684.1450089901957</v>
      </c>
      <c r="AW29" s="117">
        <v>1664.1310341892636</v>
      </c>
      <c r="AX29" s="117">
        <v>1736.7022153836908</v>
      </c>
      <c r="AY29" s="117">
        <v>1709.566794932799</v>
      </c>
      <c r="AZ29" s="117">
        <v>1694.7578857313702</v>
      </c>
      <c r="BA29" s="117">
        <v>1654.9720762072739</v>
      </c>
      <c r="BB29" s="117">
        <v>1838.0560611627759</v>
      </c>
      <c r="BC29" s="117">
        <v>1903.6671986849317</v>
      </c>
      <c r="BD29" s="117">
        <v>1918.6205962739728</v>
      </c>
      <c r="BE29" s="118">
        <v>1810.8548815038334</v>
      </c>
      <c r="BF29" s="53">
        <v>-5.6168329986357901E-2</v>
      </c>
      <c r="BG29" s="53">
        <v>1.7724699670970789E-2</v>
      </c>
      <c r="BH29" s="53">
        <v>2.0486845750515348E-2</v>
      </c>
    </row>
    <row r="30" spans="1:60" x14ac:dyDescent="0.15">
      <c r="A30" s="31" t="s">
        <v>139</v>
      </c>
      <c r="B30" s="117" t="s">
        <v>111</v>
      </c>
      <c r="C30" s="117" t="s">
        <v>111</v>
      </c>
      <c r="D30" s="117" t="s">
        <v>111</v>
      </c>
      <c r="E30" s="117" t="s">
        <v>111</v>
      </c>
      <c r="F30" s="117" t="s">
        <v>111</v>
      </c>
      <c r="G30" s="117" t="s">
        <v>111</v>
      </c>
      <c r="H30" s="117" t="s">
        <v>111</v>
      </c>
      <c r="I30" s="117" t="s">
        <v>111</v>
      </c>
      <c r="J30" s="117" t="s">
        <v>111</v>
      </c>
      <c r="K30" s="117" t="s">
        <v>111</v>
      </c>
      <c r="L30" s="117" t="s">
        <v>111</v>
      </c>
      <c r="M30" s="117" t="s">
        <v>111</v>
      </c>
      <c r="N30" s="117" t="s">
        <v>111</v>
      </c>
      <c r="O30" s="117" t="s">
        <v>111</v>
      </c>
      <c r="P30" s="117" t="s">
        <v>111</v>
      </c>
      <c r="Q30" s="117" t="s">
        <v>111</v>
      </c>
      <c r="R30" s="117" t="s">
        <v>111</v>
      </c>
      <c r="S30" s="117" t="s">
        <v>111</v>
      </c>
      <c r="T30" s="117" t="s">
        <v>111</v>
      </c>
      <c r="U30" s="117" t="s">
        <v>111</v>
      </c>
      <c r="V30" s="117">
        <v>10862.591671232878</v>
      </c>
      <c r="W30" s="117">
        <v>11246.881643835617</v>
      </c>
      <c r="X30" s="117">
        <v>11416.333424657534</v>
      </c>
      <c r="Y30" s="117">
        <v>11372.755355191257</v>
      </c>
      <c r="Z30" s="117">
        <v>11070.064109589041</v>
      </c>
      <c r="AA30" s="117">
        <v>10342.44312328767</v>
      </c>
      <c r="AB30" s="117">
        <v>9263.6959999999981</v>
      </c>
      <c r="AC30" s="117">
        <v>7978.1863387978146</v>
      </c>
      <c r="AD30" s="117">
        <v>7118.8562739726021</v>
      </c>
      <c r="AE30" s="117">
        <v>6370.724712328768</v>
      </c>
      <c r="AF30" s="117">
        <v>6235.776931506849</v>
      </c>
      <c r="AG30" s="117">
        <v>6061.591967213114</v>
      </c>
      <c r="AH30" s="117">
        <v>6170.6748493150681</v>
      </c>
      <c r="AI30" s="117">
        <v>6109.9982465753428</v>
      </c>
      <c r="AJ30" s="117">
        <v>6118.7800547945217</v>
      </c>
      <c r="AK30" s="117">
        <v>6582.8378811475413</v>
      </c>
      <c r="AL30" s="117">
        <v>7105.8594972602732</v>
      </c>
      <c r="AM30" s="117">
        <v>7754.7908556164375</v>
      </c>
      <c r="AN30" s="117">
        <v>8602.4751875068505</v>
      </c>
      <c r="AO30" s="117">
        <v>9335.0815787978154</v>
      </c>
      <c r="AP30" s="117">
        <v>9597.6551582831034</v>
      </c>
      <c r="AQ30" s="117">
        <v>9833.5097287837834</v>
      </c>
      <c r="AR30" s="117">
        <v>10057.140786589716</v>
      </c>
      <c r="AS30" s="117">
        <v>9964.5123960162273</v>
      </c>
      <c r="AT30" s="117">
        <v>10152.260439387912</v>
      </c>
      <c r="AU30" s="117">
        <v>10378.619940085853</v>
      </c>
      <c r="AV30" s="117">
        <v>10533.363502873139</v>
      </c>
      <c r="AW30" s="117">
        <v>10655.733492474854</v>
      </c>
      <c r="AX30" s="117">
        <v>10806.839889771443</v>
      </c>
      <c r="AY30" s="117">
        <v>10927.102235449962</v>
      </c>
      <c r="AZ30" s="117">
        <v>11086.796305587197</v>
      </c>
      <c r="BA30" s="117">
        <v>11342.060917541026</v>
      </c>
      <c r="BB30" s="117">
        <v>11373.675921187154</v>
      </c>
      <c r="BC30" s="117">
        <v>11562.426127435558</v>
      </c>
      <c r="BD30" s="117">
        <v>11679.000289002677</v>
      </c>
      <c r="BE30" s="118">
        <v>10666.571958476878</v>
      </c>
      <c r="BF30" s="53">
        <v>-8.6687927517146712E-2</v>
      </c>
      <c r="BG30" s="53">
        <v>1.4108194123638729E-2</v>
      </c>
      <c r="BH30" s="53">
        <v>0.12067472475685821</v>
      </c>
    </row>
    <row r="31" spans="1:60" x14ac:dyDescent="0.15">
      <c r="A31" s="31" t="s">
        <v>138</v>
      </c>
      <c r="B31" s="117" t="s">
        <v>111</v>
      </c>
      <c r="C31" s="117" t="s">
        <v>111</v>
      </c>
      <c r="D31" s="117" t="s">
        <v>111</v>
      </c>
      <c r="E31" s="117" t="s">
        <v>111</v>
      </c>
      <c r="F31" s="117" t="s">
        <v>111</v>
      </c>
      <c r="G31" s="117" t="s">
        <v>111</v>
      </c>
      <c r="H31" s="117" t="s">
        <v>111</v>
      </c>
      <c r="I31" s="117" t="s">
        <v>111</v>
      </c>
      <c r="J31" s="117" t="s">
        <v>111</v>
      </c>
      <c r="K31" s="117" t="s">
        <v>111</v>
      </c>
      <c r="L31" s="117" t="s">
        <v>111</v>
      </c>
      <c r="M31" s="117" t="s">
        <v>111</v>
      </c>
      <c r="N31" s="117" t="s">
        <v>111</v>
      </c>
      <c r="O31" s="117" t="s">
        <v>111</v>
      </c>
      <c r="P31" s="117" t="s">
        <v>111</v>
      </c>
      <c r="Q31" s="117" t="s">
        <v>111</v>
      </c>
      <c r="R31" s="117" t="s">
        <v>111</v>
      </c>
      <c r="S31" s="117" t="s">
        <v>111</v>
      </c>
      <c r="T31" s="117" t="s">
        <v>111</v>
      </c>
      <c r="U31" s="117" t="s">
        <v>111</v>
      </c>
      <c r="V31" s="117">
        <v>142.22465753424657</v>
      </c>
      <c r="W31" s="117">
        <v>137.56986301369864</v>
      </c>
      <c r="X31" s="117">
        <v>135.43013698630133</v>
      </c>
      <c r="Y31" s="117">
        <v>120.10109289617486</v>
      </c>
      <c r="Z31" s="117">
        <v>121.03013698630136</v>
      </c>
      <c r="AA31" s="117">
        <v>119.52054794520546</v>
      </c>
      <c r="AB31" s="117">
        <v>113.0958904109589</v>
      </c>
      <c r="AC31" s="117">
        <v>108.79781420765029</v>
      </c>
      <c r="AD31" s="117">
        <v>91.597808219178077</v>
      </c>
      <c r="AE31" s="117">
        <v>86.608767123287677</v>
      </c>
      <c r="AF31" s="117">
        <v>83.863013698630127</v>
      </c>
      <c r="AG31" s="117">
        <v>89.657103825136616</v>
      </c>
      <c r="AH31" s="117">
        <v>108.353698630137</v>
      </c>
      <c r="AI31" s="117">
        <v>128.63698630136986</v>
      </c>
      <c r="AJ31" s="117">
        <v>142.64438356164388</v>
      </c>
      <c r="AK31" s="117">
        <v>146.14207650273224</v>
      </c>
      <c r="AL31" s="117">
        <v>155.90136986301368</v>
      </c>
      <c r="AM31" s="117">
        <v>165.26027397260273</v>
      </c>
      <c r="AN31" s="117">
        <v>175.73150684931505</v>
      </c>
      <c r="AO31" s="117">
        <v>186.01092896174859</v>
      </c>
      <c r="AP31" s="117">
        <v>197.30958904109588</v>
      </c>
      <c r="AQ31" s="117">
        <v>202.50958904109586</v>
      </c>
      <c r="AR31" s="117">
        <v>208.34520547945206</v>
      </c>
      <c r="AS31" s="117">
        <v>215.33879781420768</v>
      </c>
      <c r="AT31" s="117">
        <v>221.28767123287673</v>
      </c>
      <c r="AU31" s="117">
        <v>226.48767123287672</v>
      </c>
      <c r="AV31" s="117">
        <v>234.08767123287669</v>
      </c>
      <c r="AW31" s="117">
        <v>244.19672131147539</v>
      </c>
      <c r="AX31" s="117">
        <v>255.64383561643831</v>
      </c>
      <c r="AY31" s="117">
        <v>263.24383561643833</v>
      </c>
      <c r="AZ31" s="117">
        <v>270.84383561643835</v>
      </c>
      <c r="BA31" s="117">
        <v>270.28142076502735</v>
      </c>
      <c r="BB31" s="117">
        <v>271.2</v>
      </c>
      <c r="BC31" s="117">
        <v>259.86739726027395</v>
      </c>
      <c r="BD31" s="117">
        <v>253.26000000000002</v>
      </c>
      <c r="BE31" s="118">
        <v>216.11266766020867</v>
      </c>
      <c r="BF31" s="53">
        <v>-0.14667666563922988</v>
      </c>
      <c r="BG31" s="53">
        <v>1.3586782125985852E-2</v>
      </c>
      <c r="BH31" s="53">
        <v>2.4449595228803037E-3</v>
      </c>
    </row>
    <row r="32" spans="1:60" x14ac:dyDescent="0.15">
      <c r="A32" s="31" t="s">
        <v>137</v>
      </c>
      <c r="B32" s="117">
        <v>4857.7599999999993</v>
      </c>
      <c r="C32" s="117">
        <v>5302</v>
      </c>
      <c r="D32" s="117">
        <v>5762</v>
      </c>
      <c r="E32" s="117">
        <v>6167.1038251366117</v>
      </c>
      <c r="F32" s="117">
        <v>6566</v>
      </c>
      <c r="G32" s="117">
        <v>7126.7463013698634</v>
      </c>
      <c r="H32" s="117">
        <v>7610.4591780821929</v>
      </c>
      <c r="I32" s="117">
        <v>8064.1284153005463</v>
      </c>
      <c r="J32" s="117">
        <v>8664.4219178082203</v>
      </c>
      <c r="K32" s="117">
        <v>9270.4054794520544</v>
      </c>
      <c r="L32" s="117">
        <v>9915.9843835616448</v>
      </c>
      <c r="M32" s="117">
        <v>10465.595901639346</v>
      </c>
      <c r="N32" s="117">
        <v>11009.914246575343</v>
      </c>
      <c r="O32" s="117">
        <v>11530.754246575343</v>
      </c>
      <c r="P32" s="117">
        <v>11805.424657534246</v>
      </c>
      <c r="Q32" s="117">
        <v>12116.414480874319</v>
      </c>
      <c r="R32" s="117">
        <v>12260.252876712331</v>
      </c>
      <c r="S32" s="117">
        <v>12329.785479452054</v>
      </c>
      <c r="T32" s="117">
        <v>12403.434246575343</v>
      </c>
      <c r="U32" s="117">
        <v>12296.677049180327</v>
      </c>
      <c r="V32" s="117" t="s">
        <v>111</v>
      </c>
      <c r="W32" s="117" t="s">
        <v>111</v>
      </c>
      <c r="X32" s="117" t="s">
        <v>111</v>
      </c>
      <c r="Y32" s="117" t="s">
        <v>111</v>
      </c>
      <c r="Z32" s="117" t="s">
        <v>111</v>
      </c>
      <c r="AA32" s="117" t="s">
        <v>111</v>
      </c>
      <c r="AB32" s="117" t="s">
        <v>111</v>
      </c>
      <c r="AC32" s="117" t="s">
        <v>111</v>
      </c>
      <c r="AD32" s="117" t="s">
        <v>111</v>
      </c>
      <c r="AE32" s="117" t="s">
        <v>111</v>
      </c>
      <c r="AF32" s="117" t="s">
        <v>111</v>
      </c>
      <c r="AG32" s="117" t="s">
        <v>111</v>
      </c>
      <c r="AH32" s="117" t="s">
        <v>111</v>
      </c>
      <c r="AI32" s="117" t="s">
        <v>111</v>
      </c>
      <c r="AJ32" s="117" t="s">
        <v>111</v>
      </c>
      <c r="AK32" s="117" t="s">
        <v>111</v>
      </c>
      <c r="AL32" s="117" t="s">
        <v>111</v>
      </c>
      <c r="AM32" s="117" t="s">
        <v>111</v>
      </c>
      <c r="AN32" s="117" t="s">
        <v>111</v>
      </c>
      <c r="AO32" s="117" t="s">
        <v>111</v>
      </c>
      <c r="AP32" s="117" t="s">
        <v>111</v>
      </c>
      <c r="AQ32" s="117" t="s">
        <v>111</v>
      </c>
      <c r="AR32" s="117" t="s">
        <v>111</v>
      </c>
      <c r="AS32" s="117" t="s">
        <v>111</v>
      </c>
      <c r="AT32" s="117" t="s">
        <v>111</v>
      </c>
      <c r="AU32" s="117" t="s">
        <v>111</v>
      </c>
      <c r="AV32" s="117" t="s">
        <v>111</v>
      </c>
      <c r="AW32" s="117" t="s">
        <v>111</v>
      </c>
      <c r="AX32" s="117" t="s">
        <v>111</v>
      </c>
      <c r="AY32" s="117" t="s">
        <v>111</v>
      </c>
      <c r="AZ32" s="117" t="s">
        <v>111</v>
      </c>
      <c r="BA32" s="117" t="s">
        <v>111</v>
      </c>
      <c r="BB32" s="117" t="s">
        <v>111</v>
      </c>
      <c r="BC32" s="117" t="s">
        <v>111</v>
      </c>
      <c r="BD32" s="117" t="s">
        <v>111</v>
      </c>
      <c r="BE32" s="118" t="s">
        <v>111</v>
      </c>
      <c r="BF32" s="53" t="s">
        <v>111</v>
      </c>
      <c r="BG32" s="53" t="s">
        <v>111</v>
      </c>
      <c r="BH32" s="53" t="s">
        <v>111</v>
      </c>
    </row>
    <row r="33" spans="1:60" x14ac:dyDescent="0.15">
      <c r="A33" s="31" t="s">
        <v>136</v>
      </c>
      <c r="B33" s="117" t="s">
        <v>111</v>
      </c>
      <c r="C33" s="117" t="s">
        <v>111</v>
      </c>
      <c r="D33" s="117" t="s">
        <v>111</v>
      </c>
      <c r="E33" s="117" t="s">
        <v>111</v>
      </c>
      <c r="F33" s="117" t="s">
        <v>111</v>
      </c>
      <c r="G33" s="117" t="s">
        <v>111</v>
      </c>
      <c r="H33" s="117" t="s">
        <v>111</v>
      </c>
      <c r="I33" s="117" t="s">
        <v>111</v>
      </c>
      <c r="J33" s="117" t="s">
        <v>111</v>
      </c>
      <c r="K33" s="117" t="s">
        <v>111</v>
      </c>
      <c r="L33" s="117" t="s">
        <v>111</v>
      </c>
      <c r="M33" s="117" t="s">
        <v>111</v>
      </c>
      <c r="N33" s="117" t="s">
        <v>111</v>
      </c>
      <c r="O33" s="117" t="s">
        <v>111</v>
      </c>
      <c r="P33" s="117" t="s">
        <v>111</v>
      </c>
      <c r="Q33" s="117" t="s">
        <v>111</v>
      </c>
      <c r="R33" s="117" t="s">
        <v>111</v>
      </c>
      <c r="S33" s="117" t="s">
        <v>111</v>
      </c>
      <c r="T33" s="117" t="s">
        <v>111</v>
      </c>
      <c r="U33" s="117" t="s">
        <v>111</v>
      </c>
      <c r="V33" s="117">
        <v>54.608219178082194</v>
      </c>
      <c r="W33" s="117">
        <v>60.62191780821918</v>
      </c>
      <c r="X33" s="117">
        <v>64.271232876712332</v>
      </c>
      <c r="Y33" s="117">
        <v>60.355191256830608</v>
      </c>
      <c r="Z33" s="117">
        <v>66.484931506849307</v>
      </c>
      <c r="AA33" s="117">
        <v>68.9945205479452</v>
      </c>
      <c r="AB33" s="117">
        <v>68.739726027397268</v>
      </c>
      <c r="AC33" s="117">
        <v>79.37158469945355</v>
      </c>
      <c r="AD33" s="117">
        <v>93.575068493150695</v>
      </c>
      <c r="AE33" s="117">
        <v>124.28575342465753</v>
      </c>
      <c r="AF33" s="117">
        <v>172.29342465753422</v>
      </c>
      <c r="AG33" s="117">
        <v>173.54016393442623</v>
      </c>
      <c r="AH33" s="117">
        <v>181.50739726027399</v>
      </c>
      <c r="AI33" s="117">
        <v>191.45397260273973</v>
      </c>
      <c r="AJ33" s="117">
        <v>190.87671232876713</v>
      </c>
      <c r="AK33" s="117">
        <v>158.77049180327867</v>
      </c>
      <c r="AL33" s="117">
        <v>152.7858904109589</v>
      </c>
      <c r="AM33" s="117">
        <v>152.99287671232878</v>
      </c>
      <c r="AN33" s="117">
        <v>150.58232876712327</v>
      </c>
      <c r="AO33" s="117">
        <v>138.41284153005466</v>
      </c>
      <c r="AP33" s="117">
        <v>114.78808219178083</v>
      </c>
      <c r="AQ33" s="117">
        <v>113.87260273972603</v>
      </c>
      <c r="AR33" s="117">
        <v>103.8127501369863</v>
      </c>
      <c r="AS33" s="117">
        <v>101.83087431693988</v>
      </c>
      <c r="AT33" s="117">
        <v>95.210136986301364</v>
      </c>
      <c r="AU33" s="117">
        <v>77.715475068493149</v>
      </c>
      <c r="AV33" s="117">
        <v>76.578904109589047</v>
      </c>
      <c r="AW33" s="117">
        <v>67.728688524590154</v>
      </c>
      <c r="AX33" s="117">
        <v>63.289426716004499</v>
      </c>
      <c r="AY33" s="117">
        <v>61.307613334335386</v>
      </c>
      <c r="AZ33" s="117">
        <v>59.456249672779109</v>
      </c>
      <c r="BA33" s="117">
        <v>57.738655357076233</v>
      </c>
      <c r="BB33" s="117">
        <v>60.900465753424655</v>
      </c>
      <c r="BC33" s="117">
        <v>64.014561643835606</v>
      </c>
      <c r="BD33" s="117">
        <v>62.415424657534253</v>
      </c>
      <c r="BE33" s="118">
        <v>46.758879781420774</v>
      </c>
      <c r="BF33" s="53">
        <v>-0.2508441617119328</v>
      </c>
      <c r="BG33" s="53">
        <v>-4.134823992141845E-2</v>
      </c>
      <c r="BH33" s="53">
        <v>5.2899984826687519E-4</v>
      </c>
    </row>
    <row r="34" spans="1:60" x14ac:dyDescent="0.15">
      <c r="A34" s="31" t="s">
        <v>135</v>
      </c>
      <c r="B34" s="117">
        <v>0</v>
      </c>
      <c r="C34" s="117">
        <v>0</v>
      </c>
      <c r="D34" s="117">
        <v>0</v>
      </c>
      <c r="E34" s="117">
        <v>0</v>
      </c>
      <c r="F34" s="117">
        <v>0</v>
      </c>
      <c r="G34" s="117">
        <v>0</v>
      </c>
      <c r="H34" s="117">
        <v>0</v>
      </c>
      <c r="I34" s="117">
        <v>0</v>
      </c>
      <c r="J34" s="117">
        <v>0</v>
      </c>
      <c r="K34" s="117">
        <v>0</v>
      </c>
      <c r="L34" s="117">
        <v>0</v>
      </c>
      <c r="M34" s="117">
        <v>0</v>
      </c>
      <c r="N34" s="117">
        <v>0</v>
      </c>
      <c r="O34" s="117">
        <v>0</v>
      </c>
      <c r="P34" s="117">
        <v>0</v>
      </c>
      <c r="Q34" s="117">
        <v>0</v>
      </c>
      <c r="R34" s="117">
        <v>0</v>
      </c>
      <c r="S34" s="117">
        <v>0</v>
      </c>
      <c r="T34" s="117">
        <v>0</v>
      </c>
      <c r="U34" s="117">
        <v>0</v>
      </c>
      <c r="V34" s="117">
        <v>52.509589041095886</v>
      </c>
      <c r="W34" s="117">
        <v>52.30958904109589</v>
      </c>
      <c r="X34" s="117">
        <v>51.224657534246575</v>
      </c>
      <c r="Y34" s="117">
        <v>50.202185792349724</v>
      </c>
      <c r="Z34" s="117">
        <v>48.854794520547948</v>
      </c>
      <c r="AA34" s="117">
        <v>47.164931506849307</v>
      </c>
      <c r="AB34" s="117">
        <v>45.2</v>
      </c>
      <c r="AC34" s="117">
        <v>43.899726775956282</v>
      </c>
      <c r="AD34" s="117">
        <v>43.268493150684925</v>
      </c>
      <c r="AE34" s="117">
        <v>42.392493150684935</v>
      </c>
      <c r="AF34" s="117">
        <v>41.038493150684928</v>
      </c>
      <c r="AG34" s="117">
        <v>39.337704918032792</v>
      </c>
      <c r="AH34" s="117">
        <v>38.71298630136986</v>
      </c>
      <c r="AI34" s="117">
        <v>38.56104109589041</v>
      </c>
      <c r="AJ34" s="117">
        <v>38.743342465753422</v>
      </c>
      <c r="AK34" s="117">
        <v>38.624180327868849</v>
      </c>
      <c r="AL34" s="117">
        <v>38.872</v>
      </c>
      <c r="AM34" s="117">
        <v>38.751999999999995</v>
      </c>
      <c r="AN34" s="117">
        <v>38.143999999999998</v>
      </c>
      <c r="AO34" s="117">
        <v>37.836338797814207</v>
      </c>
      <c r="AP34" s="117">
        <v>37.677999999999997</v>
      </c>
      <c r="AQ34" s="117">
        <v>37.491999999999997</v>
      </c>
      <c r="AR34" s="117">
        <v>37.087999999999994</v>
      </c>
      <c r="AS34" s="117">
        <v>36.635628415300552</v>
      </c>
      <c r="AT34" s="117">
        <v>36.47</v>
      </c>
      <c r="AU34" s="117">
        <v>36.199999999999996</v>
      </c>
      <c r="AV34" s="117">
        <v>35.991999999999997</v>
      </c>
      <c r="AW34" s="117">
        <v>35.279344262295083</v>
      </c>
      <c r="AX34" s="117">
        <v>35.088000000000001</v>
      </c>
      <c r="AY34" s="117">
        <v>35.03</v>
      </c>
      <c r="AZ34" s="117">
        <v>35.534600000000005</v>
      </c>
      <c r="BA34" s="117">
        <v>36.209467978142072</v>
      </c>
      <c r="BB34" s="117">
        <v>36.931558593749997</v>
      </c>
      <c r="BC34" s="117">
        <v>37.878779999999992</v>
      </c>
      <c r="BD34" s="117">
        <v>38.927865999999995</v>
      </c>
      <c r="BE34" s="118">
        <v>39.422570626603424</v>
      </c>
      <c r="BF34" s="53">
        <v>1.2708239044067593E-2</v>
      </c>
      <c r="BG34" s="53">
        <v>6.5433486726695911E-3</v>
      </c>
      <c r="BH34" s="53">
        <v>4.4600157183512652E-4</v>
      </c>
    </row>
    <row r="35" spans="1:60" s="32" customFormat="1" x14ac:dyDescent="0.15">
      <c r="A35" s="37" t="s">
        <v>134</v>
      </c>
      <c r="B35" s="119">
        <v>4857.7599999999993</v>
      </c>
      <c r="C35" s="119">
        <v>5302</v>
      </c>
      <c r="D35" s="119">
        <v>5762</v>
      </c>
      <c r="E35" s="119">
        <v>6167.1038251366117</v>
      </c>
      <c r="F35" s="119">
        <v>6566</v>
      </c>
      <c r="G35" s="119">
        <v>7126.7463013698634</v>
      </c>
      <c r="H35" s="119">
        <v>7610.4591780821929</v>
      </c>
      <c r="I35" s="119">
        <v>8064.1284153005463</v>
      </c>
      <c r="J35" s="119">
        <v>8664.4219178082203</v>
      </c>
      <c r="K35" s="119">
        <v>9270.4054794520544</v>
      </c>
      <c r="L35" s="119">
        <v>9915.9843835616448</v>
      </c>
      <c r="M35" s="119">
        <v>10465.595901639346</v>
      </c>
      <c r="N35" s="119">
        <v>11009.914246575343</v>
      </c>
      <c r="O35" s="119">
        <v>11530.754246575343</v>
      </c>
      <c r="P35" s="119">
        <v>11805.424657534246</v>
      </c>
      <c r="Q35" s="119">
        <v>12116.414480874319</v>
      </c>
      <c r="R35" s="119">
        <v>12260.252876712331</v>
      </c>
      <c r="S35" s="119">
        <v>12329.785479452054</v>
      </c>
      <c r="T35" s="119">
        <v>12403.434246575343</v>
      </c>
      <c r="U35" s="119">
        <v>12296.677049180327</v>
      </c>
      <c r="V35" s="119">
        <v>11870.219068493152</v>
      </c>
      <c r="W35" s="119">
        <v>12268.565753424658</v>
      </c>
      <c r="X35" s="119">
        <v>12475.997260273973</v>
      </c>
      <c r="Y35" s="119">
        <v>12428.481311475409</v>
      </c>
      <c r="Z35" s="119">
        <v>12131.032602739726</v>
      </c>
      <c r="AA35" s="119">
        <v>11403.199287671232</v>
      </c>
      <c r="AB35" s="119">
        <v>10319.134383561641</v>
      </c>
      <c r="AC35" s="119">
        <v>9006.6751639344257</v>
      </c>
      <c r="AD35" s="119">
        <v>8062.0578904109589</v>
      </c>
      <c r="AE35" s="119">
        <v>7263.2870684931513</v>
      </c>
      <c r="AF35" s="119">
        <v>7168.4792602739726</v>
      </c>
      <c r="AG35" s="119">
        <v>7040.5396448087422</v>
      </c>
      <c r="AH35" s="119">
        <v>7238.4285753424656</v>
      </c>
      <c r="AI35" s="119">
        <v>7257.8372876712338</v>
      </c>
      <c r="AJ35" s="119">
        <v>7425.3896438356169</v>
      </c>
      <c r="AK35" s="119">
        <v>7947.7675259562848</v>
      </c>
      <c r="AL35" s="119">
        <v>8595.0643465753419</v>
      </c>
      <c r="AM35" s="119">
        <v>9411.4135953424648</v>
      </c>
      <c r="AN35" s="119">
        <v>10355.504768328768</v>
      </c>
      <c r="AO35" s="119">
        <v>11253.927787271537</v>
      </c>
      <c r="AP35" s="119">
        <v>11686.903685282234</v>
      </c>
      <c r="AQ35" s="119">
        <v>12203.425851564254</v>
      </c>
      <c r="AR35" s="119">
        <v>12696.942967352261</v>
      </c>
      <c r="AS35" s="119">
        <v>12719.395609202898</v>
      </c>
      <c r="AT35" s="119">
        <v>13141.380277741073</v>
      </c>
      <c r="AU35" s="119">
        <v>13431.450308864514</v>
      </c>
      <c r="AV35" s="119">
        <v>13496.242895424977</v>
      </c>
      <c r="AW35" s="119">
        <v>13549.390510270676</v>
      </c>
      <c r="AX35" s="119">
        <v>13785.944696254701</v>
      </c>
      <c r="AY35" s="119">
        <v>13857.425835497917</v>
      </c>
      <c r="AZ35" s="119">
        <v>13998.23647934751</v>
      </c>
      <c r="BA35" s="119">
        <v>14198.786048777507</v>
      </c>
      <c r="BB35" s="119">
        <v>14373.519102587516</v>
      </c>
      <c r="BC35" s="119">
        <v>14623.513256805421</v>
      </c>
      <c r="BD35" s="119">
        <v>14727.010532098568</v>
      </c>
      <c r="BE35" s="119">
        <v>13495.824334262614</v>
      </c>
      <c r="BF35" s="74">
        <v>-8.3600551188070082E-2</v>
      </c>
      <c r="BG35" s="74">
        <v>1.145685347956249E-2</v>
      </c>
      <c r="BH35" s="74">
        <v>0.15268306380380947</v>
      </c>
    </row>
    <row r="36" spans="1:60" x14ac:dyDescent="0.15">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8"/>
      <c r="BF36" s="53"/>
      <c r="BG36" s="53"/>
      <c r="BH36" s="53"/>
    </row>
    <row r="37" spans="1:60" x14ac:dyDescent="0.15">
      <c r="A37" s="31" t="s">
        <v>133</v>
      </c>
      <c r="B37" s="117">
        <v>1908.0000000000002</v>
      </c>
      <c r="C37" s="117">
        <v>2132</v>
      </c>
      <c r="D37" s="117">
        <v>2603</v>
      </c>
      <c r="E37" s="117">
        <v>2839.9999999999995</v>
      </c>
      <c r="F37" s="117">
        <v>3376</v>
      </c>
      <c r="G37" s="117">
        <v>3847.659726027397</v>
      </c>
      <c r="H37" s="117">
        <v>4572.4219178082194</v>
      </c>
      <c r="I37" s="117">
        <v>5058.9573770491806</v>
      </c>
      <c r="J37" s="117">
        <v>5907.3758904109591</v>
      </c>
      <c r="K37" s="117">
        <v>6060.301369863013</v>
      </c>
      <c r="L37" s="117">
        <v>5386.6191780821919</v>
      </c>
      <c r="M37" s="117">
        <v>5918.1912568306016</v>
      </c>
      <c r="N37" s="117">
        <v>5713.9589041095896</v>
      </c>
      <c r="O37" s="117">
        <v>5302.054794520549</v>
      </c>
      <c r="P37" s="117">
        <v>3217.5890410958905</v>
      </c>
      <c r="Q37" s="117">
        <v>1478.9617486338798</v>
      </c>
      <c r="R37" s="117">
        <v>1321.0312328767125</v>
      </c>
      <c r="S37" s="117">
        <v>2396.9243835616435</v>
      </c>
      <c r="T37" s="117">
        <v>2453.5846575342462</v>
      </c>
      <c r="U37" s="117">
        <v>2042.5355191256831</v>
      </c>
      <c r="V37" s="117">
        <v>2205.2054794520545</v>
      </c>
      <c r="W37" s="117">
        <v>2054.2383561643837</v>
      </c>
      <c r="X37" s="117">
        <v>2342.4383561643835</v>
      </c>
      <c r="Y37" s="117">
        <v>2349.4808743169397</v>
      </c>
      <c r="Z37" s="117">
        <v>2894.3419178082199</v>
      </c>
      <c r="AA37" s="117">
        <v>3270.1780821917814</v>
      </c>
      <c r="AB37" s="117">
        <v>3499.561643835616</v>
      </c>
      <c r="AC37" s="117">
        <v>3523.0163934426228</v>
      </c>
      <c r="AD37" s="117">
        <v>3712.1643835616442</v>
      </c>
      <c r="AE37" s="117">
        <v>3730.027397260274</v>
      </c>
      <c r="AF37" s="117">
        <v>3743.7742465753422</v>
      </c>
      <c r="AG37" s="117">
        <v>3758.5792349726776</v>
      </c>
      <c r="AH37" s="117">
        <v>3776.4630136986298</v>
      </c>
      <c r="AI37" s="117">
        <v>3854.7479452054795</v>
      </c>
      <c r="AJ37" s="117">
        <v>3603.3561643835615</v>
      </c>
      <c r="AK37" s="117">
        <v>3850.403294114753</v>
      </c>
      <c r="AL37" s="117">
        <v>3824.4499995205479</v>
      </c>
      <c r="AM37" s="117">
        <v>3616.9205478630142</v>
      </c>
      <c r="AN37" s="117">
        <v>4083.6065757397259</v>
      </c>
      <c r="AO37" s="117">
        <v>4215.8027326174861</v>
      </c>
      <c r="AP37" s="117">
        <v>4217.4654793972604</v>
      </c>
      <c r="AQ37" s="117">
        <v>4291.0080823013695</v>
      </c>
      <c r="AR37" s="117">
        <v>4355.9626028630128</v>
      </c>
      <c r="AS37" s="117">
        <v>4414.9781419726769</v>
      </c>
      <c r="AT37" s="117">
        <v>4284.8646027397263</v>
      </c>
      <c r="AU37" s="117">
        <v>4420.6204794520554</v>
      </c>
      <c r="AV37" s="117">
        <v>4452.4041095890434</v>
      </c>
      <c r="AW37" s="117">
        <v>3809.756147540983</v>
      </c>
      <c r="AX37" s="117">
        <v>3609.2298630136988</v>
      </c>
      <c r="AY37" s="117">
        <v>3714.1371232876713</v>
      </c>
      <c r="AZ37" s="117">
        <v>3852.7598849315068</v>
      </c>
      <c r="BA37" s="117">
        <v>4578.2210103825128</v>
      </c>
      <c r="BB37" s="117">
        <v>4854</v>
      </c>
      <c r="BC37" s="117">
        <v>4608</v>
      </c>
      <c r="BD37" s="117">
        <v>3398.9999999999995</v>
      </c>
      <c r="BE37" s="118">
        <v>3084</v>
      </c>
      <c r="BF37" s="53">
        <v>-9.2674315975286747E-2</v>
      </c>
      <c r="BG37" s="53">
        <v>-2.2894616414086855E-2</v>
      </c>
      <c r="BH37" s="53">
        <v>3.4890389583355233E-2</v>
      </c>
    </row>
    <row r="38" spans="1:60" x14ac:dyDescent="0.15">
      <c r="A38" s="31" t="s">
        <v>132</v>
      </c>
      <c r="B38" s="117">
        <v>1313.0000000000002</v>
      </c>
      <c r="C38" s="117">
        <v>1392.0000000000002</v>
      </c>
      <c r="D38" s="117">
        <v>1227.9999999999998</v>
      </c>
      <c r="E38" s="117">
        <v>1503.0000000000002</v>
      </c>
      <c r="F38" s="117">
        <v>1521</v>
      </c>
      <c r="G38" s="117">
        <v>1549</v>
      </c>
      <c r="H38" s="117">
        <v>1694.0000000000002</v>
      </c>
      <c r="I38" s="117">
        <v>1466</v>
      </c>
      <c r="J38" s="117">
        <v>2018</v>
      </c>
      <c r="K38" s="117">
        <v>1977.0383561643835</v>
      </c>
      <c r="L38" s="117">
        <v>2270.5589041095891</v>
      </c>
      <c r="M38" s="117">
        <v>2422.2677595628415</v>
      </c>
      <c r="N38" s="117">
        <v>2358.1205479452055</v>
      </c>
      <c r="O38" s="117">
        <v>2573.5506849315066</v>
      </c>
      <c r="P38" s="117">
        <v>3488.550684931507</v>
      </c>
      <c r="Q38" s="117">
        <v>2657.5191256830599</v>
      </c>
      <c r="R38" s="117">
        <v>906.90684931506848</v>
      </c>
      <c r="S38" s="117">
        <v>988.18082191780809</v>
      </c>
      <c r="T38" s="117">
        <v>1105.7287671232875</v>
      </c>
      <c r="U38" s="117">
        <v>1227.983606557377</v>
      </c>
      <c r="V38" s="117">
        <v>1425.2920547945207</v>
      </c>
      <c r="W38" s="117">
        <v>1899.4186301369864</v>
      </c>
      <c r="X38" s="117">
        <v>2391.2772602739728</v>
      </c>
      <c r="Y38" s="117">
        <v>2782.1508196721315</v>
      </c>
      <c r="Z38" s="117">
        <v>2838.2597260273978</v>
      </c>
      <c r="AA38" s="117">
        <v>2148.9479452054793</v>
      </c>
      <c r="AB38" s="117">
        <v>285.35616438356169</v>
      </c>
      <c r="AC38" s="117">
        <v>531.2612021857924</v>
      </c>
      <c r="AD38" s="117">
        <v>455.27561643835617</v>
      </c>
      <c r="AE38" s="117">
        <v>505.27561643835611</v>
      </c>
      <c r="AF38" s="117">
        <v>530.27561643835611</v>
      </c>
      <c r="AG38" s="117">
        <v>580.2612021857924</v>
      </c>
      <c r="AH38" s="117">
        <v>1165.8268493150686</v>
      </c>
      <c r="AI38" s="117">
        <v>2120.8268493150681</v>
      </c>
      <c r="AJ38" s="117">
        <v>2609.8268493150686</v>
      </c>
      <c r="AK38" s="117">
        <v>2613</v>
      </c>
      <c r="AL38" s="117">
        <v>2522</v>
      </c>
      <c r="AM38" s="117">
        <v>2116</v>
      </c>
      <c r="AN38" s="117">
        <v>1344</v>
      </c>
      <c r="AO38" s="117">
        <v>2029.9999999999998</v>
      </c>
      <c r="AP38" s="117">
        <v>1832.9999999999998</v>
      </c>
      <c r="AQ38" s="117">
        <v>1999.0000000000002</v>
      </c>
      <c r="AR38" s="117">
        <v>2143.2117999999996</v>
      </c>
      <c r="AS38" s="117">
        <v>2428.0000000000005</v>
      </c>
      <c r="AT38" s="117">
        <v>2445.6051506849317</v>
      </c>
      <c r="AU38" s="117">
        <v>2468.8766164383569</v>
      </c>
      <c r="AV38" s="117">
        <v>2773.2552054794523</v>
      </c>
      <c r="AW38" s="117">
        <v>3078.5027322404376</v>
      </c>
      <c r="AX38" s="117">
        <v>3099.4712328767118</v>
      </c>
      <c r="AY38" s="117">
        <v>3238.6301369863008</v>
      </c>
      <c r="AZ38" s="117">
        <v>3985.9698904109587</v>
      </c>
      <c r="BA38" s="117">
        <v>4422.7540863387967</v>
      </c>
      <c r="BB38" s="117">
        <v>4537.9397661601024</v>
      </c>
      <c r="BC38" s="117">
        <v>4631.9204810573628</v>
      </c>
      <c r="BD38" s="117">
        <v>4779.4521016160106</v>
      </c>
      <c r="BE38" s="118">
        <v>4113.6749010928961</v>
      </c>
      <c r="BF38" s="53">
        <v>-0.13929990014922511</v>
      </c>
      <c r="BG38" s="53">
        <v>6.9299040981720461E-2</v>
      </c>
      <c r="BH38" s="53">
        <v>4.6539468196628228E-2</v>
      </c>
    </row>
    <row r="39" spans="1:60" x14ac:dyDescent="0.15">
      <c r="A39" s="31" t="s">
        <v>130</v>
      </c>
      <c r="B39" s="117">
        <v>2371.0000000000005</v>
      </c>
      <c r="C39" s="117">
        <v>2505</v>
      </c>
      <c r="D39" s="117">
        <v>2522</v>
      </c>
      <c r="E39" s="117">
        <v>2656</v>
      </c>
      <c r="F39" s="117">
        <v>2819.0000000000005</v>
      </c>
      <c r="G39" s="117">
        <v>3036</v>
      </c>
      <c r="H39" s="117">
        <v>3253.0000000000005</v>
      </c>
      <c r="I39" s="117">
        <v>3339</v>
      </c>
      <c r="J39" s="117">
        <v>3080</v>
      </c>
      <c r="K39" s="117">
        <v>2603.0000000000005</v>
      </c>
      <c r="L39" s="117">
        <v>2132</v>
      </c>
      <c r="M39" s="117">
        <v>2198.9999999999995</v>
      </c>
      <c r="N39" s="117">
        <v>2024</v>
      </c>
      <c r="O39" s="117">
        <v>2182</v>
      </c>
      <c r="P39" s="117">
        <v>2623</v>
      </c>
      <c r="Q39" s="117">
        <v>1757</v>
      </c>
      <c r="R39" s="117">
        <v>1186.9999999999998</v>
      </c>
      <c r="S39" s="117">
        <v>862</v>
      </c>
      <c r="T39" s="117">
        <v>1117</v>
      </c>
      <c r="U39" s="117">
        <v>1229</v>
      </c>
      <c r="V39" s="117">
        <v>1127.0000000000002</v>
      </c>
      <c r="W39" s="117">
        <v>1210</v>
      </c>
      <c r="X39" s="117">
        <v>1072</v>
      </c>
      <c r="Y39" s="117">
        <v>1286</v>
      </c>
      <c r="Z39" s="117">
        <v>1408</v>
      </c>
      <c r="AA39" s="117">
        <v>963.99999999999989</v>
      </c>
      <c r="AB39" s="117">
        <v>184.99999999999997</v>
      </c>
      <c r="AC39" s="117">
        <v>1076.9999999999998</v>
      </c>
      <c r="AD39" s="117">
        <v>1945</v>
      </c>
      <c r="AE39" s="117">
        <v>2085.0000000000005</v>
      </c>
      <c r="AF39" s="117">
        <v>2130</v>
      </c>
      <c r="AG39" s="117">
        <v>2129</v>
      </c>
      <c r="AH39" s="117">
        <v>2137</v>
      </c>
      <c r="AI39" s="117">
        <v>2232.0000000000005</v>
      </c>
      <c r="AJ39" s="117">
        <v>2085</v>
      </c>
      <c r="AK39" s="117">
        <v>2244.4225683060113</v>
      </c>
      <c r="AL39" s="117">
        <v>2183.543698630137</v>
      </c>
      <c r="AM39" s="117">
        <v>2026.5510958904108</v>
      </c>
      <c r="AN39" s="117">
        <v>2371.2638630136985</v>
      </c>
      <c r="AO39" s="117">
        <v>2520.2198360655743</v>
      </c>
      <c r="AP39" s="117">
        <v>2669.2446301369869</v>
      </c>
      <c r="AQ39" s="117">
        <v>2739.5207671232879</v>
      </c>
      <c r="AR39" s="117">
        <v>2667.0015655577317</v>
      </c>
      <c r="AS39" s="117">
        <v>2791.1317759562853</v>
      </c>
      <c r="AT39" s="117">
        <v>2502.3670140547943</v>
      </c>
      <c r="AU39" s="117">
        <v>2564.2120549863012</v>
      </c>
      <c r="AV39" s="117">
        <v>2917.645205479454</v>
      </c>
      <c r="AW39" s="117">
        <v>3172.786939890711</v>
      </c>
      <c r="AX39" s="117">
        <v>3133.5634246575341</v>
      </c>
      <c r="AY39" s="117">
        <v>3105.8546575342471</v>
      </c>
      <c r="AZ39" s="117">
        <v>3069.3625561643835</v>
      </c>
      <c r="BA39" s="117">
        <v>3149.827742622952</v>
      </c>
      <c r="BB39" s="117">
        <v>3009.2677808219173</v>
      </c>
      <c r="BC39" s="117">
        <v>3049.7086164383568</v>
      </c>
      <c r="BD39" s="117">
        <v>2976.0638219178086</v>
      </c>
      <c r="BE39" s="118">
        <v>2686.0458228646567</v>
      </c>
      <c r="BF39" s="53">
        <v>-9.7450194756327879E-2</v>
      </c>
      <c r="BG39" s="53">
        <v>1.7487595669345879E-2</v>
      </c>
      <c r="BH39" s="53">
        <v>3.0388192347111497E-2</v>
      </c>
    </row>
    <row r="40" spans="1:60" x14ac:dyDescent="0.15">
      <c r="A40" s="31" t="s">
        <v>129</v>
      </c>
      <c r="B40" s="117" t="s">
        <v>111</v>
      </c>
      <c r="C40" s="117" t="s">
        <v>111</v>
      </c>
      <c r="D40" s="117">
        <v>56.999999999999993</v>
      </c>
      <c r="E40" s="117">
        <v>241</v>
      </c>
      <c r="F40" s="117">
        <v>327</v>
      </c>
      <c r="G40" s="117">
        <v>332</v>
      </c>
      <c r="H40" s="117">
        <v>294</v>
      </c>
      <c r="I40" s="117">
        <v>282</v>
      </c>
      <c r="J40" s="117">
        <v>293</v>
      </c>
      <c r="K40" s="117">
        <v>290.00000000000006</v>
      </c>
      <c r="L40" s="117">
        <v>341</v>
      </c>
      <c r="M40" s="117">
        <v>367</v>
      </c>
      <c r="N40" s="117">
        <v>340</v>
      </c>
      <c r="O40" s="117">
        <v>314</v>
      </c>
      <c r="P40" s="117">
        <v>295.00000000000006</v>
      </c>
      <c r="Q40" s="117">
        <v>285</v>
      </c>
      <c r="R40" s="117">
        <v>329.99999999999994</v>
      </c>
      <c r="S40" s="117">
        <v>338</v>
      </c>
      <c r="T40" s="117">
        <v>390.99999999999994</v>
      </c>
      <c r="U40" s="117">
        <v>418.99999999999994</v>
      </c>
      <c r="V40" s="117">
        <v>501.99999999999994</v>
      </c>
      <c r="W40" s="117">
        <v>564</v>
      </c>
      <c r="X40" s="117">
        <v>588</v>
      </c>
      <c r="Y40" s="117">
        <v>625</v>
      </c>
      <c r="Z40" s="117">
        <v>651</v>
      </c>
      <c r="AA40" s="117">
        <v>694.99999999999989</v>
      </c>
      <c r="AB40" s="117">
        <v>715.99999999999989</v>
      </c>
      <c r="AC40" s="117">
        <v>748</v>
      </c>
      <c r="AD40" s="117">
        <v>785</v>
      </c>
      <c r="AE40" s="117">
        <v>819</v>
      </c>
      <c r="AF40" s="117">
        <v>868</v>
      </c>
      <c r="AG40" s="117">
        <v>897.00000000000011</v>
      </c>
      <c r="AH40" s="117">
        <v>908.99999999999989</v>
      </c>
      <c r="AI40" s="117">
        <v>905</v>
      </c>
      <c r="AJ40" s="117">
        <v>904.68876712328768</v>
      </c>
      <c r="AK40" s="117">
        <v>954.79699453551905</v>
      </c>
      <c r="AL40" s="117">
        <v>955.77753424657533</v>
      </c>
      <c r="AM40" s="117">
        <v>897.37753424657524</v>
      </c>
      <c r="AN40" s="117">
        <v>819.50904109589055</v>
      </c>
      <c r="AO40" s="117">
        <v>779.73961748633872</v>
      </c>
      <c r="AP40" s="117">
        <v>774.28904109589018</v>
      </c>
      <c r="AQ40" s="117">
        <v>737.6501369863015</v>
      </c>
      <c r="AR40" s="117">
        <v>710.39315068493147</v>
      </c>
      <c r="AS40" s="117">
        <v>756.75</v>
      </c>
      <c r="AT40" s="117">
        <v>812.52027397260258</v>
      </c>
      <c r="AU40" s="117">
        <v>864.58821917808223</v>
      </c>
      <c r="AV40" s="117">
        <v>884.92027397260279</v>
      </c>
      <c r="AW40" s="117">
        <v>918.47185792349728</v>
      </c>
      <c r="AX40" s="117">
        <v>941.94931506849332</v>
      </c>
      <c r="AY40" s="117">
        <v>943.47890410958894</v>
      </c>
      <c r="AZ40" s="117">
        <v>981.08986301369885</v>
      </c>
      <c r="BA40" s="117">
        <v>1004.262568306011</v>
      </c>
      <c r="BB40" s="117">
        <v>970.56958904109581</v>
      </c>
      <c r="BC40" s="117">
        <v>978.38739726027393</v>
      </c>
      <c r="BD40" s="117">
        <v>970.93863013698603</v>
      </c>
      <c r="BE40" s="118">
        <v>950.67950819672103</v>
      </c>
      <c r="BF40" s="53">
        <v>-2.0865502011601644E-2</v>
      </c>
      <c r="BG40" s="53">
        <v>1.797182375775197E-2</v>
      </c>
      <c r="BH40" s="53">
        <v>1.0755375619291879E-2</v>
      </c>
    </row>
    <row r="41" spans="1:60" x14ac:dyDescent="0.15">
      <c r="A41" s="31" t="s">
        <v>128</v>
      </c>
      <c r="B41" s="117">
        <v>233</v>
      </c>
      <c r="C41" s="117">
        <v>290.99999999999994</v>
      </c>
      <c r="D41" s="117">
        <v>324</v>
      </c>
      <c r="E41" s="117">
        <v>339.99999999999994</v>
      </c>
      <c r="F41" s="117">
        <v>356</v>
      </c>
      <c r="G41" s="117">
        <v>363</v>
      </c>
      <c r="H41" s="117">
        <v>430</v>
      </c>
      <c r="I41" s="117">
        <v>481.99999999999994</v>
      </c>
      <c r="J41" s="117">
        <v>569.99999999999989</v>
      </c>
      <c r="K41" s="117">
        <v>518.00000000000011</v>
      </c>
      <c r="L41" s="117">
        <v>437</v>
      </c>
      <c r="M41" s="117">
        <v>487</v>
      </c>
      <c r="N41" s="117">
        <v>435.00000000000006</v>
      </c>
      <c r="O41" s="117">
        <v>484</v>
      </c>
      <c r="P41" s="117">
        <v>506</v>
      </c>
      <c r="Q41" s="117">
        <v>475.5344262295082</v>
      </c>
      <c r="R41" s="117">
        <v>421.10958904109589</v>
      </c>
      <c r="S41" s="117">
        <v>344.52493150684938</v>
      </c>
      <c r="T41" s="117">
        <v>315.59890410958906</v>
      </c>
      <c r="U41" s="117">
        <v>353.01639344262293</v>
      </c>
      <c r="V41" s="117">
        <v>315.24219178082194</v>
      </c>
      <c r="W41" s="117">
        <v>355.09753424657538</v>
      </c>
      <c r="X41" s="117">
        <v>314.85643835616435</v>
      </c>
      <c r="Y41" s="117">
        <v>360.42185792349721</v>
      </c>
      <c r="Z41" s="117">
        <v>403.44657534246574</v>
      </c>
      <c r="AA41" s="117">
        <v>433.81369863013697</v>
      </c>
      <c r="AB41" s="117">
        <v>419.58958904109591</v>
      </c>
      <c r="AC41" s="117">
        <v>495.31693989071039</v>
      </c>
      <c r="AD41" s="117">
        <v>460.25095890410967</v>
      </c>
      <c r="AE41" s="117">
        <v>451.38027397260271</v>
      </c>
      <c r="AF41" s="117">
        <v>460.88876712328772</v>
      </c>
      <c r="AG41" s="117">
        <v>567.9989071038251</v>
      </c>
      <c r="AH41" s="117">
        <v>692.07999999999993</v>
      </c>
      <c r="AI41" s="117">
        <v>701.43000000000006</v>
      </c>
      <c r="AJ41" s="117">
        <v>723.2700000000001</v>
      </c>
      <c r="AK41" s="117">
        <v>851.26908413005231</v>
      </c>
      <c r="AL41" s="117">
        <v>855.79097353245004</v>
      </c>
      <c r="AM41" s="117">
        <v>801.65546378134081</v>
      </c>
      <c r="AN41" s="117">
        <v>947.38858637032183</v>
      </c>
      <c r="AO41" s="117">
        <v>1078.5615614381049</v>
      </c>
      <c r="AP41" s="117">
        <v>1147.9465141748999</v>
      </c>
      <c r="AQ41" s="117">
        <v>1237.8173809106329</v>
      </c>
      <c r="AR41" s="117">
        <v>1262.7368453329677</v>
      </c>
      <c r="AS41" s="117">
        <v>1432.3583333333333</v>
      </c>
      <c r="AT41" s="117">
        <v>1415.4070054794522</v>
      </c>
      <c r="AU41" s="117">
        <v>1630.2381452054794</v>
      </c>
      <c r="AV41" s="117">
        <v>1824.3488301369864</v>
      </c>
      <c r="AW41" s="117">
        <v>1927.8994519125683</v>
      </c>
      <c r="AX41" s="117">
        <v>1990.7128719178079</v>
      </c>
      <c r="AY41" s="117">
        <v>1974.5973452054795</v>
      </c>
      <c r="AZ41" s="117">
        <v>1932.5086143835615</v>
      </c>
      <c r="BA41" s="117">
        <v>1938.0547191256831</v>
      </c>
      <c r="BB41" s="117">
        <v>1881.6693855386191</v>
      </c>
      <c r="BC41" s="117">
        <v>1898.2211962894366</v>
      </c>
      <c r="BD41" s="117">
        <v>1862.7081741984157</v>
      </c>
      <c r="BE41" s="118">
        <v>1809.1748264607245</v>
      </c>
      <c r="BF41" s="53">
        <v>-2.8739524783976567E-2</v>
      </c>
      <c r="BG41" s="53">
        <v>2.7841971535589316E-2</v>
      </c>
      <c r="BH41" s="53">
        <v>2.0467838689887736E-2</v>
      </c>
    </row>
    <row r="42" spans="1:60" x14ac:dyDescent="0.15">
      <c r="A42" s="31" t="s">
        <v>127</v>
      </c>
      <c r="B42" s="117">
        <v>2219.3000000000002</v>
      </c>
      <c r="C42" s="117">
        <v>2617.8000000000006</v>
      </c>
      <c r="D42" s="117">
        <v>2824.9999999999995</v>
      </c>
      <c r="E42" s="117">
        <v>3080.900000000001</v>
      </c>
      <c r="F42" s="117">
        <v>3262.2</v>
      </c>
      <c r="G42" s="117">
        <v>3851.1</v>
      </c>
      <c r="H42" s="117">
        <v>4820.8999999999996</v>
      </c>
      <c r="I42" s="117">
        <v>6070.3000000000011</v>
      </c>
      <c r="J42" s="117">
        <v>7693.2</v>
      </c>
      <c r="K42" s="117">
        <v>8617.7000000000007</v>
      </c>
      <c r="L42" s="117">
        <v>7216.4</v>
      </c>
      <c r="M42" s="117">
        <v>8762.1740000000009</v>
      </c>
      <c r="N42" s="117">
        <v>9418.9050000000007</v>
      </c>
      <c r="O42" s="117">
        <v>8554.0820000000003</v>
      </c>
      <c r="P42" s="117">
        <v>9841.6270000000004</v>
      </c>
      <c r="Q42" s="117">
        <v>10269.499999999998</v>
      </c>
      <c r="R42" s="117">
        <v>10256</v>
      </c>
      <c r="S42" s="117">
        <v>6961</v>
      </c>
      <c r="T42" s="117">
        <v>4951.41</v>
      </c>
      <c r="U42" s="117">
        <v>4534.0809999999992</v>
      </c>
      <c r="V42" s="117">
        <v>3600.9549999999999</v>
      </c>
      <c r="W42" s="117">
        <v>5208.2000000000007</v>
      </c>
      <c r="X42" s="117">
        <v>4450.1500000000005</v>
      </c>
      <c r="Y42" s="117">
        <v>5656.1469999999999</v>
      </c>
      <c r="Z42" s="117">
        <v>5635.5</v>
      </c>
      <c r="AA42" s="117">
        <v>7105.5</v>
      </c>
      <c r="AB42" s="117">
        <v>8819.7999999999993</v>
      </c>
      <c r="AC42" s="117">
        <v>9091.7000000000007</v>
      </c>
      <c r="AD42" s="117">
        <v>8892.7000000000007</v>
      </c>
      <c r="AE42" s="117">
        <v>8983</v>
      </c>
      <c r="AF42" s="117">
        <v>8973.5375198433121</v>
      </c>
      <c r="AG42" s="117">
        <v>9086.5030244612863</v>
      </c>
      <c r="AH42" s="117">
        <v>9005.3161188848826</v>
      </c>
      <c r="AI42" s="117">
        <v>9266.7866533394135</v>
      </c>
      <c r="AJ42" s="117">
        <v>8523.8103519695487</v>
      </c>
      <c r="AK42" s="117">
        <v>9121.1653324999988</v>
      </c>
      <c r="AL42" s="117">
        <v>8935.0303155769216</v>
      </c>
      <c r="AM42" s="117">
        <v>8206.5003155769245</v>
      </c>
      <c r="AN42" s="117">
        <v>9628.1599763461527</v>
      </c>
      <c r="AO42" s="117">
        <v>10305.911224365384</v>
      </c>
      <c r="AP42" s="117">
        <v>10838.581395211539</v>
      </c>
      <c r="AQ42" s="117">
        <v>10670.78169919231</v>
      </c>
      <c r="AR42" s="117">
        <v>10268.753060192308</v>
      </c>
      <c r="AS42" s="117">
        <v>10664.794411923078</v>
      </c>
      <c r="AT42" s="117">
        <v>9708.9031065384643</v>
      </c>
      <c r="AU42" s="117">
        <v>9864.8267568545853</v>
      </c>
      <c r="AV42" s="117">
        <v>11079.228786249589</v>
      </c>
      <c r="AW42" s="117">
        <v>11621.794282987968</v>
      </c>
      <c r="AX42" s="117">
        <v>11392.926634692663</v>
      </c>
      <c r="AY42" s="117">
        <v>11518.822724324442</v>
      </c>
      <c r="AZ42" s="117">
        <v>11997.937984443728</v>
      </c>
      <c r="BA42" s="117">
        <v>12406.047607660894</v>
      </c>
      <c r="BB42" s="117">
        <v>11892.198261707172</v>
      </c>
      <c r="BC42" s="117">
        <v>12261.333341747031</v>
      </c>
      <c r="BD42" s="117">
        <v>11832.319242776586</v>
      </c>
      <c r="BE42" s="118">
        <v>11038.951333997662</v>
      </c>
      <c r="BF42" s="53">
        <v>-6.705092150579528E-2</v>
      </c>
      <c r="BG42" s="53">
        <v>1.9976042807414496E-2</v>
      </c>
      <c r="BH42" s="53">
        <v>0.12488758516046609</v>
      </c>
    </row>
    <row r="43" spans="1:60" x14ac:dyDescent="0.15">
      <c r="A43" s="31" t="s">
        <v>226</v>
      </c>
      <c r="B43" s="117" t="s">
        <v>111</v>
      </c>
      <c r="C43" s="117" t="s">
        <v>111</v>
      </c>
      <c r="D43" s="117" t="s">
        <v>111</v>
      </c>
      <c r="E43" s="117">
        <v>20.999999999999996</v>
      </c>
      <c r="F43" s="117">
        <v>53.000000000000007</v>
      </c>
      <c r="G43" s="117">
        <v>85</v>
      </c>
      <c r="H43" s="117">
        <v>106.00000000000001</v>
      </c>
      <c r="I43" s="117">
        <v>116.99999999999999</v>
      </c>
      <c r="J43" s="117">
        <v>111</v>
      </c>
      <c r="K43" s="117">
        <v>129</v>
      </c>
      <c r="L43" s="117">
        <v>192.00000000000003</v>
      </c>
      <c r="M43" s="117">
        <v>200.99999999999997</v>
      </c>
      <c r="N43" s="117">
        <v>183</v>
      </c>
      <c r="O43" s="117">
        <v>178.99999999999997</v>
      </c>
      <c r="P43" s="117">
        <v>167.00000000000003</v>
      </c>
      <c r="Q43" s="117">
        <v>158</v>
      </c>
      <c r="R43" s="117">
        <v>163.99999999999997</v>
      </c>
      <c r="S43" s="117">
        <v>154.99999999999997</v>
      </c>
      <c r="T43" s="117">
        <v>161</v>
      </c>
      <c r="U43" s="117">
        <v>162</v>
      </c>
      <c r="V43" s="117">
        <v>159.44109589041099</v>
      </c>
      <c r="W43" s="117">
        <v>200.6</v>
      </c>
      <c r="X43" s="117">
        <v>230.8821917808219</v>
      </c>
      <c r="Y43" s="117">
        <v>268.19672131147547</v>
      </c>
      <c r="Z43" s="117">
        <v>340.64109589041095</v>
      </c>
      <c r="AA43" s="117">
        <v>406.72931506849324</v>
      </c>
      <c r="AB43" s="117">
        <v>471.98356164383557</v>
      </c>
      <c r="AC43" s="117">
        <v>514.37704918032784</v>
      </c>
      <c r="AD43" s="117">
        <v>566.08164383561643</v>
      </c>
      <c r="AE43" s="117">
        <v>563.268493150685</v>
      </c>
      <c r="AF43" s="117">
        <v>596.28164383561648</v>
      </c>
      <c r="AG43" s="117">
        <v>586.23169398907112</v>
      </c>
      <c r="AH43" s="117">
        <v>577.24219178082194</v>
      </c>
      <c r="AI43" s="117">
        <v>576.23835616438373</v>
      </c>
      <c r="AJ43" s="117">
        <v>578.82958904109603</v>
      </c>
      <c r="AK43" s="117">
        <v>573.00000000000011</v>
      </c>
      <c r="AL43" s="117">
        <v>613</v>
      </c>
      <c r="AM43" s="117">
        <v>677</v>
      </c>
      <c r="AN43" s="117">
        <v>652.00000000000011</v>
      </c>
      <c r="AO43" s="117">
        <v>487</v>
      </c>
      <c r="AP43" s="117">
        <v>447.99999999999994</v>
      </c>
      <c r="AQ43" s="117">
        <v>421.00000000000006</v>
      </c>
      <c r="AR43" s="117">
        <v>404.00000000000006</v>
      </c>
      <c r="AS43" s="117">
        <v>406</v>
      </c>
      <c r="AT43" s="117">
        <v>401</v>
      </c>
      <c r="AU43" s="117">
        <v>384.99999999999994</v>
      </c>
      <c r="AV43" s="117">
        <v>352.82470000000001</v>
      </c>
      <c r="AW43" s="117">
        <v>171</v>
      </c>
      <c r="AX43" s="117">
        <v>59.164400000000001</v>
      </c>
      <c r="AY43" s="117">
        <v>33</v>
      </c>
      <c r="AZ43" s="117">
        <v>27</v>
      </c>
      <c r="BA43" s="117">
        <v>25</v>
      </c>
      <c r="BB43" s="117">
        <v>24.609699249267578</v>
      </c>
      <c r="BC43" s="117">
        <v>24.051900863647461</v>
      </c>
      <c r="BD43" s="117">
        <v>33.648899999999998</v>
      </c>
      <c r="BE43" s="118">
        <v>43.018300000000004</v>
      </c>
      <c r="BF43" s="53">
        <v>0.27844595217079915</v>
      </c>
      <c r="BG43" s="53">
        <v>-0.21948249091999905</v>
      </c>
      <c r="BH43" s="53">
        <v>4.8668133794216946E-4</v>
      </c>
    </row>
    <row r="44" spans="1:60" x14ac:dyDescent="0.15">
      <c r="A44" s="31" t="s">
        <v>126</v>
      </c>
      <c r="B44" s="117">
        <v>282.2</v>
      </c>
      <c r="C44" s="117">
        <v>360</v>
      </c>
      <c r="D44" s="117">
        <v>382.1</v>
      </c>
      <c r="E44" s="117">
        <v>496.6</v>
      </c>
      <c r="F44" s="117">
        <v>627.79999999999995</v>
      </c>
      <c r="G44" s="117">
        <v>779.6</v>
      </c>
      <c r="H44" s="117">
        <v>1059.5000000000002</v>
      </c>
      <c r="I44" s="117">
        <v>1202.7</v>
      </c>
      <c r="J44" s="117">
        <v>1532.6</v>
      </c>
      <c r="K44" s="117">
        <v>1678.6</v>
      </c>
      <c r="L44" s="117">
        <v>1663.8</v>
      </c>
      <c r="M44" s="117">
        <v>1936.4020000000003</v>
      </c>
      <c r="N44" s="117">
        <v>1998.71</v>
      </c>
      <c r="O44" s="117">
        <v>1830.5009999999997</v>
      </c>
      <c r="P44" s="117">
        <v>1830.6900000000003</v>
      </c>
      <c r="Q44" s="117">
        <v>1734.8910000000003</v>
      </c>
      <c r="R44" s="117">
        <v>1540.2999999999997</v>
      </c>
      <c r="S44" s="117">
        <v>1361.8</v>
      </c>
      <c r="T44" s="117">
        <v>1293.0219999999999</v>
      </c>
      <c r="U44" s="117">
        <v>1246.021</v>
      </c>
      <c r="V44" s="117">
        <v>1211.1460000000002</v>
      </c>
      <c r="W44" s="117">
        <v>1412.55</v>
      </c>
      <c r="X44" s="117">
        <v>1471.287</v>
      </c>
      <c r="Y44" s="117">
        <v>1544.4739999999999</v>
      </c>
      <c r="Z44" s="117">
        <v>1819.0009999999997</v>
      </c>
      <c r="AA44" s="117">
        <v>1984.6279999999999</v>
      </c>
      <c r="AB44" s="117">
        <v>2274.4079999999999</v>
      </c>
      <c r="AC44" s="117">
        <v>2494.6699999999996</v>
      </c>
      <c r="AD44" s="117">
        <v>2438.2860000000001</v>
      </c>
      <c r="AE44" s="117">
        <v>2462.5329999999999</v>
      </c>
      <c r="AF44" s="117">
        <v>2444</v>
      </c>
      <c r="AG44" s="117">
        <v>2501.3000000000006</v>
      </c>
      <c r="AH44" s="117">
        <v>2521.6999999999998</v>
      </c>
      <c r="AI44" s="117">
        <v>2610.1</v>
      </c>
      <c r="AJ44" s="117">
        <v>2413.8000000000002</v>
      </c>
      <c r="AK44" s="117">
        <v>2598.8979999999992</v>
      </c>
      <c r="AL44" s="117">
        <v>2540.7219999999998</v>
      </c>
      <c r="AM44" s="117">
        <v>2366.2599999999998</v>
      </c>
      <c r="AN44" s="117">
        <v>2722.489</v>
      </c>
      <c r="AO44" s="117">
        <v>2821.5799999999995</v>
      </c>
      <c r="AP44" s="117">
        <v>2945.4629999999997</v>
      </c>
      <c r="AQ44" s="117">
        <v>3134.5119999999997</v>
      </c>
      <c r="AR44" s="117">
        <v>3094.2950000000001</v>
      </c>
      <c r="AS44" s="117">
        <v>3113.0940000000005</v>
      </c>
      <c r="AT44" s="117">
        <v>2794.8122359704353</v>
      </c>
      <c r="AU44" s="117">
        <v>2936.8238077813389</v>
      </c>
      <c r="AV44" s="117">
        <v>3300.1340450768403</v>
      </c>
      <c r="AW44" s="117">
        <v>3424.7261998814042</v>
      </c>
      <c r="AX44" s="117">
        <v>3566.1354688869269</v>
      </c>
      <c r="AY44" s="117">
        <v>3602.9004598902884</v>
      </c>
      <c r="AZ44" s="117">
        <v>3897.9724892731301</v>
      </c>
      <c r="BA44" s="117">
        <v>4037.5411495895228</v>
      </c>
      <c r="BB44" s="117">
        <v>3909.5469319999515</v>
      </c>
      <c r="BC44" s="117">
        <v>3912.3583611042372</v>
      </c>
      <c r="BD44" s="117">
        <v>3998.5582624011008</v>
      </c>
      <c r="BE44" s="118">
        <v>3656.5243293759222</v>
      </c>
      <c r="BF44" s="53">
        <v>-8.5539314567793734E-2</v>
      </c>
      <c r="BG44" s="53">
        <v>3.6466045542160153E-2</v>
      </c>
      <c r="BH44" s="53">
        <v>4.1367561080720712E-2</v>
      </c>
    </row>
    <row r="45" spans="1:60" x14ac:dyDescent="0.15">
      <c r="A45" s="31" t="s">
        <v>227</v>
      </c>
      <c r="B45" s="117" t="s">
        <v>111</v>
      </c>
      <c r="C45" s="117" t="s">
        <v>111</v>
      </c>
      <c r="D45" s="117" t="s">
        <v>111</v>
      </c>
      <c r="E45" s="117" t="s">
        <v>111</v>
      </c>
      <c r="F45" s="117" t="s">
        <v>111</v>
      </c>
      <c r="G45" s="117" t="s">
        <v>111</v>
      </c>
      <c r="H45" s="117" t="s">
        <v>111</v>
      </c>
      <c r="I45" s="117" t="s">
        <v>111</v>
      </c>
      <c r="J45" s="117" t="s">
        <v>111</v>
      </c>
      <c r="K45" s="117" t="s">
        <v>111</v>
      </c>
      <c r="L45" s="117" t="s">
        <v>111</v>
      </c>
      <c r="M45" s="117" t="s">
        <v>111</v>
      </c>
      <c r="N45" s="117" t="s">
        <v>111</v>
      </c>
      <c r="O45" s="117" t="s">
        <v>111</v>
      </c>
      <c r="P45" s="117" t="s">
        <v>111</v>
      </c>
      <c r="Q45" s="117" t="s">
        <v>111</v>
      </c>
      <c r="R45" s="117" t="s">
        <v>111</v>
      </c>
      <c r="S45" s="117" t="s">
        <v>111</v>
      </c>
      <c r="T45" s="117" t="s">
        <v>111</v>
      </c>
      <c r="U45" s="117" t="s">
        <v>111</v>
      </c>
      <c r="V45" s="117" t="s">
        <v>111</v>
      </c>
      <c r="W45" s="117">
        <v>10</v>
      </c>
      <c r="X45" s="117">
        <v>26</v>
      </c>
      <c r="Y45" s="117">
        <v>170</v>
      </c>
      <c r="Z45" s="117">
        <v>178.00000000000003</v>
      </c>
      <c r="AA45" s="117">
        <v>181.99999999999997</v>
      </c>
      <c r="AB45" s="117">
        <v>197</v>
      </c>
      <c r="AC45" s="117">
        <v>183.95846994535518</v>
      </c>
      <c r="AD45" s="117">
        <v>209.37315068493149</v>
      </c>
      <c r="AE45" s="117">
        <v>345.58082191780829</v>
      </c>
      <c r="AF45" s="117">
        <v>351.47068493150681</v>
      </c>
      <c r="AG45" s="117">
        <v>356.66338797814211</v>
      </c>
      <c r="AH45" s="117">
        <v>374.96657534246577</v>
      </c>
      <c r="AI45" s="117">
        <v>380.09150684931507</v>
      </c>
      <c r="AJ45" s="117">
        <v>405.12547945205472</v>
      </c>
      <c r="AK45" s="117">
        <v>436.50199999999995</v>
      </c>
      <c r="AL45" s="117">
        <v>452.87206575342464</v>
      </c>
      <c r="AM45" s="117">
        <v>456.84818082191771</v>
      </c>
      <c r="AN45" s="117">
        <v>450.54552876712319</v>
      </c>
      <c r="AO45" s="117">
        <v>423.69273879781434</v>
      </c>
      <c r="AP45" s="117">
        <v>420.76108082191774</v>
      </c>
      <c r="AQ45" s="117">
        <v>386.58612328767117</v>
      </c>
      <c r="AR45" s="117">
        <v>340.79640547945206</v>
      </c>
      <c r="AS45" s="117">
        <v>315.75337267759562</v>
      </c>
      <c r="AT45" s="117">
        <v>308.06056712328768</v>
      </c>
      <c r="AU45" s="117">
        <v>306.45928356164382</v>
      </c>
      <c r="AV45" s="117">
        <v>220.42430000000002</v>
      </c>
      <c r="AW45" s="117">
        <v>177.84469180327869</v>
      </c>
      <c r="AX45" s="117">
        <v>197.23013287671233</v>
      </c>
      <c r="AY45" s="117">
        <v>152.90184931506849</v>
      </c>
      <c r="AZ45" s="117">
        <v>63.31256575342465</v>
      </c>
      <c r="BA45" s="117">
        <v>42.576510928961746</v>
      </c>
      <c r="BB45" s="117">
        <v>71.013698630136986</v>
      </c>
      <c r="BC45" s="117">
        <v>94.15611506849315</v>
      </c>
      <c r="BD45" s="117">
        <v>94.649315068493166</v>
      </c>
      <c r="BE45" s="118">
        <v>94.573770491803288</v>
      </c>
      <c r="BF45" s="53">
        <v>-7.981523863666018E-4</v>
      </c>
      <c r="BG45" s="53">
        <v>-0.11131441340671555</v>
      </c>
      <c r="BH45" s="53">
        <v>1.0699467240031914E-3</v>
      </c>
    </row>
    <row r="46" spans="1:60" x14ac:dyDescent="0.15">
      <c r="A46" s="31" t="s">
        <v>125</v>
      </c>
      <c r="B46" s="117">
        <v>60.996164383561641</v>
      </c>
      <c r="C46" s="117">
        <v>65.761095890410971</v>
      </c>
      <c r="D46" s="117">
        <v>72.977534246575345</v>
      </c>
      <c r="E46" s="117">
        <v>77.969398907103837</v>
      </c>
      <c r="F46" s="117">
        <v>77.958904109589056</v>
      </c>
      <c r="G46" s="117">
        <v>78.537739726027397</v>
      </c>
      <c r="H46" s="117">
        <v>76.200808219178086</v>
      </c>
      <c r="I46" s="117">
        <v>70.929890710382509</v>
      </c>
      <c r="J46" s="117">
        <v>68.746342465753429</v>
      </c>
      <c r="K46" s="117">
        <v>67.762013698630156</v>
      </c>
      <c r="L46" s="117">
        <v>61.683657534246578</v>
      </c>
      <c r="M46" s="117">
        <v>58.722814207650273</v>
      </c>
      <c r="N46" s="117">
        <v>58.519109589041093</v>
      </c>
      <c r="O46" s="117">
        <v>55.47601369863014</v>
      </c>
      <c r="P46" s="117">
        <v>51.397657534246584</v>
      </c>
      <c r="Q46" s="117">
        <v>55.38289617486339</v>
      </c>
      <c r="R46" s="117">
        <v>54.293835616438358</v>
      </c>
      <c r="S46" s="117">
        <v>52.211561643835623</v>
      </c>
      <c r="T46" s="117">
        <v>50.227232876712335</v>
      </c>
      <c r="U46" s="117">
        <v>50.169959016393449</v>
      </c>
      <c r="V46" s="117">
        <v>50.21341095890412</v>
      </c>
      <c r="W46" s="117">
        <v>50.537876712328767</v>
      </c>
      <c r="X46" s="117">
        <v>51.692301369863024</v>
      </c>
      <c r="Y46" s="117">
        <v>52.661379781420763</v>
      </c>
      <c r="Z46" s="117">
        <v>52.532219178082194</v>
      </c>
      <c r="AA46" s="117">
        <v>51.567205479452063</v>
      </c>
      <c r="AB46" s="117">
        <v>53.354178082191794</v>
      </c>
      <c r="AC46" s="117">
        <v>54.245983606557374</v>
      </c>
      <c r="AD46" s="117">
        <v>53.189904109589044</v>
      </c>
      <c r="AE46" s="117">
        <v>52.117424657534251</v>
      </c>
      <c r="AF46" s="117">
        <v>52.178150684931509</v>
      </c>
      <c r="AG46" s="117">
        <v>50.124918032786887</v>
      </c>
      <c r="AH46" s="117">
        <v>50.129178082191792</v>
      </c>
      <c r="AI46" s="117">
        <v>49.138972602739734</v>
      </c>
      <c r="AJ46" s="117">
        <v>48.121342465753422</v>
      </c>
      <c r="AK46" s="117">
        <v>48.121010928961752</v>
      </c>
      <c r="AL46" s="117">
        <v>47.117424657534244</v>
      </c>
      <c r="AM46" s="117">
        <v>48.129178082191792</v>
      </c>
      <c r="AN46" s="117">
        <v>48.097835616438367</v>
      </c>
      <c r="AO46" s="117">
        <v>48.453937158469948</v>
      </c>
      <c r="AP46" s="117">
        <v>185.05381369863017</v>
      </c>
      <c r="AQ46" s="117">
        <v>182.21630136986303</v>
      </c>
      <c r="AR46" s="117">
        <v>193.93337260273972</v>
      </c>
      <c r="AS46" s="117">
        <v>192.60387431693991</v>
      </c>
      <c r="AT46" s="117">
        <v>192.14731506849313</v>
      </c>
      <c r="AU46" s="117">
        <v>192.26849863013697</v>
      </c>
      <c r="AV46" s="117">
        <v>201.46901369863019</v>
      </c>
      <c r="AW46" s="117">
        <v>183.84073770491804</v>
      </c>
      <c r="AX46" s="117">
        <v>208.47258904109589</v>
      </c>
      <c r="AY46" s="117">
        <v>213.75197534246573</v>
      </c>
      <c r="AZ46" s="117">
        <v>212.75296712328768</v>
      </c>
      <c r="BA46" s="117">
        <v>214.04208196721314</v>
      </c>
      <c r="BB46" s="117">
        <v>208.00790136986302</v>
      </c>
      <c r="BC46" s="117">
        <v>206.6233287671233</v>
      </c>
      <c r="BD46" s="117">
        <v>214.42293476468339</v>
      </c>
      <c r="BE46" s="118">
        <v>187.55626311260463</v>
      </c>
      <c r="BF46" s="53">
        <v>-0.12529756521410995</v>
      </c>
      <c r="BG46" s="53">
        <v>1.1029183050525804E-2</v>
      </c>
      <c r="BH46" s="53">
        <v>2.1218907551222616E-3</v>
      </c>
    </row>
    <row r="47" spans="1:60" s="32" customFormat="1" x14ac:dyDescent="0.15">
      <c r="A47" s="37" t="s">
        <v>124</v>
      </c>
      <c r="B47" s="119">
        <v>8387.4961643835613</v>
      </c>
      <c r="C47" s="119">
        <v>9363.5610958904126</v>
      </c>
      <c r="D47" s="119">
        <v>10014.077534246573</v>
      </c>
      <c r="E47" s="119">
        <v>11256.469398907104</v>
      </c>
      <c r="F47" s="119">
        <v>12419.95890410959</v>
      </c>
      <c r="G47" s="119">
        <v>13921.897465753424</v>
      </c>
      <c r="H47" s="119">
        <v>16306.0227260274</v>
      </c>
      <c r="I47" s="119">
        <v>18088.887267759565</v>
      </c>
      <c r="J47" s="119">
        <v>21273.922232876714</v>
      </c>
      <c r="K47" s="119">
        <v>21941.401739726025</v>
      </c>
      <c r="L47" s="119">
        <v>19701.061739726028</v>
      </c>
      <c r="M47" s="119">
        <v>22351.757830601091</v>
      </c>
      <c r="N47" s="119">
        <v>22530.213561643839</v>
      </c>
      <c r="O47" s="119">
        <v>21474.664493150682</v>
      </c>
      <c r="P47" s="119">
        <v>22020.854383561644</v>
      </c>
      <c r="Q47" s="119">
        <v>18871.789196721311</v>
      </c>
      <c r="R47" s="119">
        <v>16180.641506849313</v>
      </c>
      <c r="S47" s="119">
        <v>13459.641698630134</v>
      </c>
      <c r="T47" s="119">
        <v>11838.571561643836</v>
      </c>
      <c r="U47" s="119">
        <v>11263.807478142075</v>
      </c>
      <c r="V47" s="119">
        <v>10596.495232876714</v>
      </c>
      <c r="W47" s="119">
        <v>12964.642397260275</v>
      </c>
      <c r="X47" s="119">
        <v>12938.583547945207</v>
      </c>
      <c r="Y47" s="119">
        <v>15094.532653005464</v>
      </c>
      <c r="Z47" s="119">
        <v>16220.722534246577</v>
      </c>
      <c r="AA47" s="119">
        <v>17242.364246575344</v>
      </c>
      <c r="AB47" s="119">
        <v>16922.053136986298</v>
      </c>
      <c r="AC47" s="119">
        <v>18713.54603825137</v>
      </c>
      <c r="AD47" s="119">
        <v>19517.321657534249</v>
      </c>
      <c r="AE47" s="119">
        <v>19997.183027397263</v>
      </c>
      <c r="AF47" s="119">
        <v>20150.406629432357</v>
      </c>
      <c r="AG47" s="119">
        <v>20513.662368723584</v>
      </c>
      <c r="AH47" s="119">
        <v>21209.72392710406</v>
      </c>
      <c r="AI47" s="119">
        <v>22696.360283476402</v>
      </c>
      <c r="AJ47" s="119">
        <v>21895.828543750373</v>
      </c>
      <c r="AK47" s="119">
        <v>23291.578284515293</v>
      </c>
      <c r="AL47" s="119">
        <v>22930.304011917593</v>
      </c>
      <c r="AM47" s="119">
        <v>21213.242316262378</v>
      </c>
      <c r="AN47" s="119">
        <v>23067.060406949349</v>
      </c>
      <c r="AO47" s="119">
        <v>24710.961647929169</v>
      </c>
      <c r="AP47" s="119">
        <v>25479.804954537121</v>
      </c>
      <c r="AQ47" s="119">
        <v>25800.092491171436</v>
      </c>
      <c r="AR47" s="119">
        <v>25441.08380271315</v>
      </c>
      <c r="AS47" s="119">
        <v>26515.463910179904</v>
      </c>
      <c r="AT47" s="119">
        <v>24865.687271632189</v>
      </c>
      <c r="AU47" s="119">
        <v>25633.913862087982</v>
      </c>
      <c r="AV47" s="119">
        <v>28006.654469682599</v>
      </c>
      <c r="AW47" s="119">
        <v>28486.62304188577</v>
      </c>
      <c r="AX47" s="119">
        <v>28198.855933031642</v>
      </c>
      <c r="AY47" s="119">
        <v>28498.075175995553</v>
      </c>
      <c r="AZ47" s="119">
        <v>30020.66681549768</v>
      </c>
      <c r="BA47" s="119">
        <v>31818.327476922546</v>
      </c>
      <c r="BB47" s="119">
        <v>31358.823014518126</v>
      </c>
      <c r="BC47" s="119">
        <v>31664.760738595967</v>
      </c>
      <c r="BD47" s="119">
        <v>30161.761382880082</v>
      </c>
      <c r="BE47" s="119">
        <v>27664.199055592988</v>
      </c>
      <c r="BF47" s="74">
        <v>-8.2805586039305989E-2</v>
      </c>
      <c r="BG47" s="74">
        <v>1.9496227907259911E-2</v>
      </c>
      <c r="BH47" s="74">
        <v>0.31297492949452899</v>
      </c>
    </row>
    <row r="48" spans="1:60" x14ac:dyDescent="0.15">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8"/>
      <c r="BF48" s="53"/>
      <c r="BG48" s="53"/>
      <c r="BH48" s="53"/>
    </row>
    <row r="49" spans="1:60" x14ac:dyDescent="0.15">
      <c r="A49" s="31" t="s">
        <v>123</v>
      </c>
      <c r="B49" s="117">
        <v>569.94383561643838</v>
      </c>
      <c r="C49" s="117">
        <v>733.59315068493152</v>
      </c>
      <c r="D49" s="117">
        <v>842.66438356164383</v>
      </c>
      <c r="E49" s="117">
        <v>922.4950819672132</v>
      </c>
      <c r="F49" s="117">
        <v>969.33150684931525</v>
      </c>
      <c r="G49" s="117">
        <v>1053.9268493150682</v>
      </c>
      <c r="H49" s="117">
        <v>802.5873972602742</v>
      </c>
      <c r="I49" s="117">
        <v>1081.0491803278687</v>
      </c>
      <c r="J49" s="117">
        <v>1128.74</v>
      </c>
      <c r="K49" s="117">
        <v>1045.9830136986297</v>
      </c>
      <c r="L49" s="117">
        <v>1025.4975342465755</v>
      </c>
      <c r="M49" s="117">
        <v>1144.4056612021857</v>
      </c>
      <c r="N49" s="117">
        <v>1224.7908493150685</v>
      </c>
      <c r="O49" s="117">
        <v>1252.7296712328769</v>
      </c>
      <c r="P49" s="117">
        <v>1282.8773013698626</v>
      </c>
      <c r="Q49" s="117">
        <v>1134.1823934426229</v>
      </c>
      <c r="R49" s="117">
        <v>1029.2794520547945</v>
      </c>
      <c r="S49" s="117">
        <v>1039.6561643835616</v>
      </c>
      <c r="T49" s="117">
        <v>1026.9339726027397</v>
      </c>
      <c r="U49" s="117">
        <v>1122.4890710382515</v>
      </c>
      <c r="V49" s="117">
        <v>1087.0290547945206</v>
      </c>
      <c r="W49" s="117">
        <v>1126.0008082191782</v>
      </c>
      <c r="X49" s="117">
        <v>1178.1400684931507</v>
      </c>
      <c r="Y49" s="117">
        <v>1232.9214754098359</v>
      </c>
      <c r="Z49" s="117">
        <v>1276.3975342465753</v>
      </c>
      <c r="AA49" s="117">
        <v>1366.5965205479454</v>
      </c>
      <c r="AB49" s="117">
        <v>1372.6657534246574</v>
      </c>
      <c r="AC49" s="117">
        <v>1320.5655737704919</v>
      </c>
      <c r="AD49" s="117">
        <v>1321.5794520547945</v>
      </c>
      <c r="AE49" s="117">
        <v>1317.1372602739725</v>
      </c>
      <c r="AF49" s="117">
        <v>1309.536712328767</v>
      </c>
      <c r="AG49" s="117">
        <v>1378.6748633879779</v>
      </c>
      <c r="AH49" s="117">
        <v>1447.519178082192</v>
      </c>
      <c r="AI49" s="117">
        <v>1452.0068493150684</v>
      </c>
      <c r="AJ49" s="117">
        <v>1397.9398493150688</v>
      </c>
      <c r="AK49" s="117">
        <v>1549.1312841530057</v>
      </c>
      <c r="AL49" s="117">
        <v>1534.2477260273974</v>
      </c>
      <c r="AM49" s="117">
        <v>1653.0146849315067</v>
      </c>
      <c r="AN49" s="117">
        <v>1826.2814246575342</v>
      </c>
      <c r="AO49" s="117">
        <v>1920.6624590163935</v>
      </c>
      <c r="AP49" s="117">
        <v>1989.9317424657534</v>
      </c>
      <c r="AQ49" s="117">
        <v>1979.4994520547948</v>
      </c>
      <c r="AR49" s="117">
        <v>1992.2731506849316</v>
      </c>
      <c r="AS49" s="117">
        <v>1950.9804455693989</v>
      </c>
      <c r="AT49" s="117">
        <v>1774.8567945205482</v>
      </c>
      <c r="AU49" s="117">
        <v>1689.154</v>
      </c>
      <c r="AV49" s="117">
        <v>1641.5032054794524</v>
      </c>
      <c r="AW49" s="117">
        <v>1536.8090710382514</v>
      </c>
      <c r="AX49" s="117">
        <v>1485.2330410958905</v>
      </c>
      <c r="AY49" s="117">
        <v>1589.0926027397261</v>
      </c>
      <c r="AZ49" s="117">
        <v>1557.6652328767123</v>
      </c>
      <c r="BA49" s="117">
        <v>1576.9972677595631</v>
      </c>
      <c r="BB49" s="117">
        <v>1540.3256438356166</v>
      </c>
      <c r="BC49" s="117">
        <v>1510.5147123287672</v>
      </c>
      <c r="BD49" s="117">
        <v>1486.6170136986302</v>
      </c>
      <c r="BE49" s="118">
        <v>1331.90543715847</v>
      </c>
      <c r="BF49" s="53">
        <v>-0.10406955867889967</v>
      </c>
      <c r="BG49" s="53">
        <v>-1.7565561038999311E-2</v>
      </c>
      <c r="BH49" s="53">
        <v>1.5068320230430638E-2</v>
      </c>
    </row>
    <row r="50" spans="1:60" x14ac:dyDescent="0.15">
      <c r="A50" s="31" t="s">
        <v>228</v>
      </c>
      <c r="B50" s="117">
        <v>13.297397260273973</v>
      </c>
      <c r="C50" s="117">
        <v>12.810164383561643</v>
      </c>
      <c r="D50" s="117">
        <v>10.901835616438358</v>
      </c>
      <c r="E50" s="117">
        <v>15.184426229508198</v>
      </c>
      <c r="F50" s="117">
        <v>49.900767123287679</v>
      </c>
      <c r="G50" s="117">
        <v>102.8264383561644</v>
      </c>
      <c r="H50" s="117">
        <v>116.14413698630139</v>
      </c>
      <c r="I50" s="117">
        <v>142.87532786885248</v>
      </c>
      <c r="J50" s="117">
        <v>165.963698630137</v>
      </c>
      <c r="K50" s="117">
        <v>173.39400000000001</v>
      </c>
      <c r="L50" s="117">
        <v>158.16797260273972</v>
      </c>
      <c r="M50" s="117">
        <v>153.14000000000001</v>
      </c>
      <c r="N50" s="117">
        <v>143.36827397260276</v>
      </c>
      <c r="O50" s="117">
        <v>131.32956164383563</v>
      </c>
      <c r="P50" s="117">
        <v>146.16986301369866</v>
      </c>
      <c r="Q50" s="117">
        <v>150.3865573770492</v>
      </c>
      <c r="R50" s="117">
        <v>145.31720547945207</v>
      </c>
      <c r="S50" s="117">
        <v>130.1317808219178</v>
      </c>
      <c r="T50" s="117">
        <v>178.44904109589044</v>
      </c>
      <c r="U50" s="117">
        <v>203.95721311475413</v>
      </c>
      <c r="V50" s="117">
        <v>232.49128767123287</v>
      </c>
      <c r="W50" s="117">
        <v>282.71687671232877</v>
      </c>
      <c r="X50" s="117">
        <v>355.39578082191781</v>
      </c>
      <c r="Y50" s="117">
        <v>451.88852459016397</v>
      </c>
      <c r="Z50" s="117">
        <v>459.66361643835614</v>
      </c>
      <c r="AA50" s="117">
        <v>474.64602739726024</v>
      </c>
      <c r="AB50" s="117">
        <v>497.6677808219178</v>
      </c>
      <c r="AC50" s="117">
        <v>549.73696721311478</v>
      </c>
      <c r="AD50" s="117">
        <v>503.67698630136988</v>
      </c>
      <c r="AE50" s="117">
        <v>556.74476712328772</v>
      </c>
      <c r="AF50" s="117">
        <v>632.85460273972603</v>
      </c>
      <c r="AG50" s="117">
        <v>715.97606557377048</v>
      </c>
      <c r="AH50" s="117">
        <v>741.00000000000011</v>
      </c>
      <c r="AI50" s="117">
        <v>730.84931506849318</v>
      </c>
      <c r="AJ50" s="117">
        <v>745.06027397260277</v>
      </c>
      <c r="AK50" s="117">
        <v>746.06147540983625</v>
      </c>
      <c r="AL50" s="117">
        <v>742.01506849315069</v>
      </c>
      <c r="AM50" s="117">
        <v>905.44109589041091</v>
      </c>
      <c r="AN50" s="117">
        <v>869.56306849999999</v>
      </c>
      <c r="AO50" s="117">
        <v>1106.4412076502729</v>
      </c>
      <c r="AP50" s="117">
        <v>1269.0225753424659</v>
      </c>
      <c r="AQ50" s="117">
        <v>1401.4402849315068</v>
      </c>
      <c r="AR50" s="117">
        <v>1655.9906047916097</v>
      </c>
      <c r="AS50" s="117">
        <v>1876.3228850133194</v>
      </c>
      <c r="AT50" s="117">
        <v>1753.8328767123287</v>
      </c>
      <c r="AU50" s="117">
        <v>1812.3182327412242</v>
      </c>
      <c r="AV50" s="117">
        <v>1670.3999368814025</v>
      </c>
      <c r="AW50" s="117">
        <v>1734.0636514441842</v>
      </c>
      <c r="AX50" s="117">
        <v>1737.8516739726031</v>
      </c>
      <c r="AY50" s="117">
        <v>1701.3738257534246</v>
      </c>
      <c r="AZ50" s="117">
        <v>1795.6461884931507</v>
      </c>
      <c r="BA50" s="117">
        <v>1744.8374153005468</v>
      </c>
      <c r="BB50" s="117">
        <v>1671.3577063013695</v>
      </c>
      <c r="BC50" s="117">
        <v>1519.2260367123288</v>
      </c>
      <c r="BD50" s="117">
        <v>1419.7319138191781</v>
      </c>
      <c r="BE50" s="118">
        <v>1323.590280839584</v>
      </c>
      <c r="BF50" s="53">
        <v>-6.7718160058096055E-2</v>
      </c>
      <c r="BG50" s="53">
        <v>-2.0911806038916181E-2</v>
      </c>
      <c r="BH50" s="53">
        <v>1.4974247907663961E-2</v>
      </c>
    </row>
    <row r="51" spans="1:60" x14ac:dyDescent="0.15">
      <c r="A51" s="31" t="s">
        <v>229</v>
      </c>
      <c r="B51" s="117" t="s">
        <v>111</v>
      </c>
      <c r="C51" s="117" t="s">
        <v>111</v>
      </c>
      <c r="D51" s="117" t="s">
        <v>111</v>
      </c>
      <c r="E51" s="117" t="s">
        <v>111</v>
      </c>
      <c r="F51" s="117" t="s">
        <v>111</v>
      </c>
      <c r="G51" s="117" t="s">
        <v>111</v>
      </c>
      <c r="H51" s="117" t="s">
        <v>111</v>
      </c>
      <c r="I51" s="117" t="s">
        <v>111</v>
      </c>
      <c r="J51" s="117" t="s">
        <v>111</v>
      </c>
      <c r="K51" s="117" t="s">
        <v>111</v>
      </c>
      <c r="L51" s="117" t="s">
        <v>111</v>
      </c>
      <c r="M51" s="117" t="s">
        <v>111</v>
      </c>
      <c r="N51" s="117" t="s">
        <v>111</v>
      </c>
      <c r="O51" s="117" t="s">
        <v>111</v>
      </c>
      <c r="P51" s="117" t="s">
        <v>111</v>
      </c>
      <c r="Q51" s="117" t="s">
        <v>111</v>
      </c>
      <c r="R51" s="117" t="s">
        <v>111</v>
      </c>
      <c r="S51" s="117" t="s">
        <v>111</v>
      </c>
      <c r="T51" s="117" t="s">
        <v>111</v>
      </c>
      <c r="U51" s="117" t="s">
        <v>111</v>
      </c>
      <c r="V51" s="117" t="s">
        <v>111</v>
      </c>
      <c r="W51" s="117" t="s">
        <v>111</v>
      </c>
      <c r="X51" s="117" t="s">
        <v>111</v>
      </c>
      <c r="Y51" s="117" t="s">
        <v>111</v>
      </c>
      <c r="Z51" s="117" t="s">
        <v>111</v>
      </c>
      <c r="AA51" s="117" t="s">
        <v>111</v>
      </c>
      <c r="AB51" s="117" t="s">
        <v>111</v>
      </c>
      <c r="AC51" s="117" t="s">
        <v>111</v>
      </c>
      <c r="AD51" s="117" t="s">
        <v>111</v>
      </c>
      <c r="AE51" s="117" t="s">
        <v>111</v>
      </c>
      <c r="AF51" s="117" t="s">
        <v>111</v>
      </c>
      <c r="AG51" s="117" t="s">
        <v>111</v>
      </c>
      <c r="AH51" s="117" t="s">
        <v>111</v>
      </c>
      <c r="AI51" s="117" t="s">
        <v>111</v>
      </c>
      <c r="AJ51" s="117">
        <v>0</v>
      </c>
      <c r="AK51" s="117" t="s">
        <v>111</v>
      </c>
      <c r="AL51" s="117" t="s">
        <v>111</v>
      </c>
      <c r="AM51" s="117" t="s">
        <v>111</v>
      </c>
      <c r="AN51" s="117">
        <v>23.561643835616437</v>
      </c>
      <c r="AO51" s="117">
        <v>167.75956284153008</v>
      </c>
      <c r="AP51" s="117">
        <v>173.42465753424659</v>
      </c>
      <c r="AQ51" s="117">
        <v>153.15068493150685</v>
      </c>
      <c r="AR51" s="117">
        <v>143.56164383561645</v>
      </c>
      <c r="AS51" s="117">
        <v>127.04918032786885</v>
      </c>
      <c r="AT51" s="117">
        <v>117.8082191780822</v>
      </c>
      <c r="AU51" s="117">
        <v>121.91780821917806</v>
      </c>
      <c r="AV51" s="117">
        <v>113.6986301369863</v>
      </c>
      <c r="AW51" s="117">
        <v>100.81967213114754</v>
      </c>
      <c r="AX51" s="117">
        <v>90.635397211797709</v>
      </c>
      <c r="AY51" s="117">
        <v>88.804478736051138</v>
      </c>
      <c r="AZ51" s="117">
        <v>110.61388069107186</v>
      </c>
      <c r="BA51" s="117">
        <v>116.51713661202184</v>
      </c>
      <c r="BB51" s="117">
        <v>98.411638356164389</v>
      </c>
      <c r="BC51" s="117">
        <v>115.50546027397259</v>
      </c>
      <c r="BD51" s="117">
        <v>126.87781095890408</v>
      </c>
      <c r="BE51" s="118">
        <v>126.25528142076502</v>
      </c>
      <c r="BF51" s="53">
        <v>-4.906528048002845E-3</v>
      </c>
      <c r="BG51" s="53">
        <v>7.4442178220119892E-3</v>
      </c>
      <c r="BH51" s="53">
        <v>1.4283709324664862E-3</v>
      </c>
    </row>
    <row r="52" spans="1:60" x14ac:dyDescent="0.15">
      <c r="A52" s="31" t="s">
        <v>273</v>
      </c>
      <c r="B52" s="117">
        <v>1.3772054794520547</v>
      </c>
      <c r="C52" s="117">
        <v>1.2026301369863015</v>
      </c>
      <c r="D52" s="117">
        <v>0.96986301369863026</v>
      </c>
      <c r="E52" s="117">
        <v>0.83180327868852477</v>
      </c>
      <c r="F52" s="117">
        <v>0.46553424657534254</v>
      </c>
      <c r="G52" s="117">
        <v>0.36854794520547945</v>
      </c>
      <c r="H52" s="117">
        <v>0.27156164383561643</v>
      </c>
      <c r="I52" s="117">
        <v>6.4996721311475412</v>
      </c>
      <c r="J52" s="117">
        <v>40.559671232876717</v>
      </c>
      <c r="K52" s="117">
        <v>47.620273972602732</v>
      </c>
      <c r="L52" s="117">
        <v>34.701698630136988</v>
      </c>
      <c r="M52" s="117">
        <v>40.622950819672134</v>
      </c>
      <c r="N52" s="117">
        <v>31.792109589041097</v>
      </c>
      <c r="O52" s="117">
        <v>47.135342465753432</v>
      </c>
      <c r="P52" s="117">
        <v>53.575232876712334</v>
      </c>
      <c r="Q52" s="117">
        <v>61.282622950819672</v>
      </c>
      <c r="R52" s="117">
        <v>79.548164383561655</v>
      </c>
      <c r="S52" s="117">
        <v>88.315726027397261</v>
      </c>
      <c r="T52" s="117">
        <v>104.06630136986303</v>
      </c>
      <c r="U52" s="117">
        <v>116.54918032786885</v>
      </c>
      <c r="V52" s="117">
        <v>115.16153424657534</v>
      </c>
      <c r="W52" s="117">
        <v>115.43309589041098</v>
      </c>
      <c r="X52" s="117">
        <v>122.53249315068496</v>
      </c>
      <c r="Y52" s="117">
        <v>136.14491803278688</v>
      </c>
      <c r="Z52" s="117">
        <v>154.44098630136986</v>
      </c>
      <c r="AA52" s="117">
        <v>155.74060273972603</v>
      </c>
      <c r="AB52" s="117">
        <v>156.22553424657534</v>
      </c>
      <c r="AC52" s="117">
        <v>167.09573770491804</v>
      </c>
      <c r="AD52" s="117">
        <v>185.0110684931507</v>
      </c>
      <c r="AE52" s="117">
        <v>185.47660273972605</v>
      </c>
      <c r="AF52" s="117">
        <v>179.75441095890412</v>
      </c>
      <c r="AG52" s="117">
        <v>200.3872131147541</v>
      </c>
      <c r="AH52" s="117">
        <v>224.73665753424658</v>
      </c>
      <c r="AI52" s="117">
        <v>263.78334246575344</v>
      </c>
      <c r="AJ52" s="117">
        <v>266.26600000000002</v>
      </c>
      <c r="AK52" s="117">
        <v>265</v>
      </c>
      <c r="AL52" s="117">
        <v>248</v>
      </c>
      <c r="AM52" s="117">
        <v>238</v>
      </c>
      <c r="AN52" s="117">
        <v>217</v>
      </c>
      <c r="AO52" s="117">
        <v>225</v>
      </c>
      <c r="AP52" s="117">
        <v>246.77609999999993</v>
      </c>
      <c r="AQ52" s="117">
        <v>278.43399999999997</v>
      </c>
      <c r="AR52" s="117">
        <v>223.92850000000004</v>
      </c>
      <c r="AS52" s="117">
        <v>236.73599999999996</v>
      </c>
      <c r="AT52" s="117">
        <v>276.08790000000005</v>
      </c>
      <c r="AU52" s="117">
        <v>313.89350000000002</v>
      </c>
      <c r="AV52" s="117">
        <v>300.56260000000003</v>
      </c>
      <c r="AW52" s="117">
        <v>279.9701</v>
      </c>
      <c r="AX52" s="117">
        <v>242.54909999999998</v>
      </c>
      <c r="AY52" s="117">
        <v>253.17640000000003</v>
      </c>
      <c r="AZ52" s="117">
        <v>234.20849999999999</v>
      </c>
      <c r="BA52" s="117">
        <v>232.00799999999995</v>
      </c>
      <c r="BB52" s="117">
        <v>269.73</v>
      </c>
      <c r="BC52" s="117">
        <v>330.46600000000001</v>
      </c>
      <c r="BD52" s="117">
        <v>336.197</v>
      </c>
      <c r="BE52" s="118">
        <v>306.74860000000001</v>
      </c>
      <c r="BF52" s="53">
        <v>-8.7592691189986804E-2</v>
      </c>
      <c r="BG52" s="53">
        <v>1.9893082210738378E-2</v>
      </c>
      <c r="BH52" s="53">
        <v>3.4703560824088206E-3</v>
      </c>
    </row>
    <row r="53" spans="1:60" x14ac:dyDescent="0.15">
      <c r="A53" s="31" t="s">
        <v>122</v>
      </c>
      <c r="B53" s="117">
        <v>126.01041095890412</v>
      </c>
      <c r="C53" s="117">
        <v>121.7115068493151</v>
      </c>
      <c r="D53" s="117">
        <v>108.56191780821919</v>
      </c>
      <c r="E53" s="117">
        <v>166.38442622950822</v>
      </c>
      <c r="F53" s="117">
        <v>239.16301369863012</v>
      </c>
      <c r="G53" s="117">
        <v>319.09150684931507</v>
      </c>
      <c r="H53" s="117">
        <v>290.84712328767125</v>
      </c>
      <c r="I53" s="117">
        <v>207.9562841530055</v>
      </c>
      <c r="J53" s="117">
        <v>164.93397260273974</v>
      </c>
      <c r="K53" s="117">
        <v>144.97616438356167</v>
      </c>
      <c r="L53" s="117">
        <v>228.25041095890413</v>
      </c>
      <c r="M53" s="117">
        <v>322.21584699453558</v>
      </c>
      <c r="N53" s="117">
        <v>406.54794520547955</v>
      </c>
      <c r="O53" s="117">
        <v>490.74164383561651</v>
      </c>
      <c r="P53" s="117">
        <v>509.32000000000016</v>
      </c>
      <c r="Q53" s="117">
        <v>580.12021857923503</v>
      </c>
      <c r="R53" s="117">
        <v>628.00383561643832</v>
      </c>
      <c r="S53" s="117">
        <v>650.7852054794522</v>
      </c>
      <c r="T53" s="117">
        <v>711.80575342465761</v>
      </c>
      <c r="U53" s="117">
        <v>815.94398907103823</v>
      </c>
      <c r="V53" s="117">
        <v>882.02904109589042</v>
      </c>
      <c r="W53" s="117">
        <v>806.47178082191783</v>
      </c>
      <c r="X53" s="117">
        <v>907.48356164383563</v>
      </c>
      <c r="Y53" s="117">
        <v>868.76857923497266</v>
      </c>
      <c r="Z53" s="117">
        <v>878.02219178082191</v>
      </c>
      <c r="AA53" s="117">
        <v>897.13369863013702</v>
      </c>
      <c r="AB53" s="117">
        <v>895.72082191780839</v>
      </c>
      <c r="AC53" s="117">
        <v>905.97103825136628</v>
      </c>
      <c r="AD53" s="117">
        <v>940.68602739726032</v>
      </c>
      <c r="AE53" s="117">
        <v>921.42684931506858</v>
      </c>
      <c r="AF53" s="117">
        <v>923.51068493150706</v>
      </c>
      <c r="AG53" s="117">
        <v>893.82568306010944</v>
      </c>
      <c r="AH53" s="117">
        <v>872.50383561643844</v>
      </c>
      <c r="AI53" s="117">
        <v>856.73095890410968</v>
      </c>
      <c r="AJ53" s="117">
        <v>827.45232876712339</v>
      </c>
      <c r="AK53" s="117">
        <v>778.73901639344274</v>
      </c>
      <c r="AL53" s="117">
        <v>758.44390410958908</v>
      </c>
      <c r="AM53" s="117">
        <v>751.42117808219189</v>
      </c>
      <c r="AN53" s="117">
        <v>749.52109589041095</v>
      </c>
      <c r="AO53" s="117">
        <v>701.05733333333353</v>
      </c>
      <c r="AP53" s="117">
        <v>671.84054794520557</v>
      </c>
      <c r="AQ53" s="117">
        <v>678.6744103013699</v>
      </c>
      <c r="AR53" s="117">
        <v>698.43748667049465</v>
      </c>
      <c r="AS53" s="117">
        <v>715.3029678348222</v>
      </c>
      <c r="AT53" s="117">
        <v>729.98928717906665</v>
      </c>
      <c r="AU53" s="117">
        <v>724.66107784431142</v>
      </c>
      <c r="AV53" s="117">
        <v>714.34181099842556</v>
      </c>
      <c r="AW53" s="117">
        <v>715.2958180209921</v>
      </c>
      <c r="AX53" s="117">
        <v>709.81493295753648</v>
      </c>
      <c r="AY53" s="117">
        <v>714.44553150684931</v>
      </c>
      <c r="AZ53" s="117">
        <v>726.24547945205484</v>
      </c>
      <c r="BA53" s="117">
        <v>691.38729508196741</v>
      </c>
      <c r="BB53" s="117">
        <v>660.20150684931514</v>
      </c>
      <c r="BC53" s="117">
        <v>674.42027397260279</v>
      </c>
      <c r="BD53" s="117">
        <v>653.38205479452063</v>
      </c>
      <c r="BE53" s="118">
        <v>616.14737787742001</v>
      </c>
      <c r="BF53" s="53">
        <v>-5.6987602649739677E-2</v>
      </c>
      <c r="BG53" s="53">
        <v>-1.1025550574183418E-2</v>
      </c>
      <c r="BH53" s="53">
        <v>6.9706945703326773E-3</v>
      </c>
    </row>
    <row r="54" spans="1:60" x14ac:dyDescent="0.15">
      <c r="A54" s="31" t="s">
        <v>231</v>
      </c>
      <c r="B54" s="117" t="s">
        <v>111</v>
      </c>
      <c r="C54" s="117" t="s">
        <v>111</v>
      </c>
      <c r="D54" s="117" t="s">
        <v>111</v>
      </c>
      <c r="E54" s="117" t="s">
        <v>111</v>
      </c>
      <c r="F54" s="117" t="s">
        <v>111</v>
      </c>
      <c r="G54" s="117" t="s">
        <v>111</v>
      </c>
      <c r="H54" s="117" t="s">
        <v>111</v>
      </c>
      <c r="I54" s="117" t="s">
        <v>111</v>
      </c>
      <c r="J54" s="117" t="s">
        <v>111</v>
      </c>
      <c r="K54" s="117" t="s">
        <v>111</v>
      </c>
      <c r="L54" s="117" t="s">
        <v>111</v>
      </c>
      <c r="M54" s="117" t="s">
        <v>111</v>
      </c>
      <c r="N54" s="117" t="s">
        <v>111</v>
      </c>
      <c r="O54" s="117" t="s">
        <v>111</v>
      </c>
      <c r="P54" s="117" t="s">
        <v>111</v>
      </c>
      <c r="Q54" s="117" t="s">
        <v>111</v>
      </c>
      <c r="R54" s="117" t="s">
        <v>111</v>
      </c>
      <c r="S54" s="117" t="s">
        <v>111</v>
      </c>
      <c r="T54" s="117" t="s">
        <v>111</v>
      </c>
      <c r="U54" s="117" t="s">
        <v>111</v>
      </c>
      <c r="V54" s="117" t="s">
        <v>111</v>
      </c>
      <c r="W54" s="117" t="s">
        <v>111</v>
      </c>
      <c r="X54" s="117" t="s">
        <v>111</v>
      </c>
      <c r="Y54" s="117" t="s">
        <v>111</v>
      </c>
      <c r="Z54" s="117" t="s">
        <v>111</v>
      </c>
      <c r="AA54" s="117" t="s">
        <v>111</v>
      </c>
      <c r="AB54" s="117" t="s">
        <v>111</v>
      </c>
      <c r="AC54" s="117">
        <v>2</v>
      </c>
      <c r="AD54" s="117">
        <v>5.0000000000000009</v>
      </c>
      <c r="AE54" s="117">
        <v>5.0000000000000009</v>
      </c>
      <c r="AF54" s="117">
        <v>6.9999999999999991</v>
      </c>
      <c r="AG54" s="117">
        <v>16.999999999999996</v>
      </c>
      <c r="AH54" s="117">
        <v>60.000000000000007</v>
      </c>
      <c r="AI54" s="117">
        <v>83</v>
      </c>
      <c r="AJ54" s="117">
        <v>100</v>
      </c>
      <c r="AK54" s="117">
        <v>118</v>
      </c>
      <c r="AL54" s="117">
        <v>194</v>
      </c>
      <c r="AM54" s="117">
        <v>230.00000000000003</v>
      </c>
      <c r="AN54" s="117">
        <v>266</v>
      </c>
      <c r="AO54" s="117">
        <v>351</v>
      </c>
      <c r="AP54" s="117">
        <v>380.1807</v>
      </c>
      <c r="AQ54" s="117">
        <v>364.29617260273972</v>
      </c>
      <c r="AR54" s="117">
        <v>373.59771506849313</v>
      </c>
      <c r="AS54" s="117">
        <v>369.11462568306013</v>
      </c>
      <c r="AT54" s="117">
        <v>332.05478630136986</v>
      </c>
      <c r="AU54" s="117">
        <v>306.10959452054794</v>
      </c>
      <c r="AV54" s="117">
        <v>300.64309589041096</v>
      </c>
      <c r="AW54" s="117">
        <v>319.7266229508196</v>
      </c>
      <c r="AX54" s="117">
        <v>282.13652328767131</v>
      </c>
      <c r="AY54" s="117">
        <v>284.39848493150686</v>
      </c>
      <c r="AZ54" s="117">
        <v>259.73140273972604</v>
      </c>
      <c r="BA54" s="117">
        <v>223.07713934426226</v>
      </c>
      <c r="BB54" s="117">
        <v>195.27947671232877</v>
      </c>
      <c r="BC54" s="117">
        <v>176.26484383561643</v>
      </c>
      <c r="BD54" s="117">
        <v>160.27777534246576</v>
      </c>
      <c r="BE54" s="118">
        <v>160.89772954683053</v>
      </c>
      <c r="BF54" s="53">
        <v>3.8679985608742751E-3</v>
      </c>
      <c r="BG54" s="53">
        <v>-7.0249638016744775E-2</v>
      </c>
      <c r="BH54" s="53">
        <v>1.8202932772264087E-3</v>
      </c>
    </row>
    <row r="55" spans="1:60" x14ac:dyDescent="0.15">
      <c r="A55" s="31" t="s">
        <v>232</v>
      </c>
      <c r="B55" s="117">
        <v>25.334657534246578</v>
      </c>
      <c r="C55" s="117">
        <v>28.979643835616443</v>
      </c>
      <c r="D55" s="117">
        <v>68.994383561643843</v>
      </c>
      <c r="E55" s="117">
        <v>92.693196721311466</v>
      </c>
      <c r="F55" s="117">
        <v>100.67772602739727</v>
      </c>
      <c r="G55" s="117">
        <v>108.60857534246577</v>
      </c>
      <c r="H55" s="117">
        <v>116.05876712328768</v>
      </c>
      <c r="I55" s="117">
        <v>125.8877868852459</v>
      </c>
      <c r="J55" s="117">
        <v>152.14813698630138</v>
      </c>
      <c r="K55" s="117">
        <v>204.3195068493151</v>
      </c>
      <c r="L55" s="117">
        <v>226.60999999999999</v>
      </c>
      <c r="M55" s="117">
        <v>226.17060109289619</v>
      </c>
      <c r="N55" s="117">
        <v>225.64868493150686</v>
      </c>
      <c r="O55" s="117">
        <v>212.29041095890412</v>
      </c>
      <c r="P55" s="117">
        <v>196.22843835616439</v>
      </c>
      <c r="Q55" s="117">
        <v>177.65696721311477</v>
      </c>
      <c r="R55" s="117">
        <v>153.24964383561644</v>
      </c>
      <c r="S55" s="117">
        <v>156.0534794520548</v>
      </c>
      <c r="T55" s="117">
        <v>157.59558904109588</v>
      </c>
      <c r="U55" s="117">
        <v>174.36147540983606</v>
      </c>
      <c r="V55" s="117">
        <v>172.75632876712331</v>
      </c>
      <c r="W55" s="117">
        <v>166.12726027397261</v>
      </c>
      <c r="X55" s="117">
        <v>154.79175342465754</v>
      </c>
      <c r="Y55" s="117">
        <v>177.59704918032787</v>
      </c>
      <c r="Z55" s="117">
        <v>204.82019178082194</v>
      </c>
      <c r="AA55" s="117">
        <v>270.22967123287674</v>
      </c>
      <c r="AB55" s="117">
        <v>294.56295890410962</v>
      </c>
      <c r="AC55" s="117">
        <v>288.64513661202187</v>
      </c>
      <c r="AD55" s="117">
        <v>304.87706849315072</v>
      </c>
      <c r="AE55" s="117">
        <v>337.20128767123293</v>
      </c>
      <c r="AF55" s="117">
        <v>355.60646575342469</v>
      </c>
      <c r="AG55" s="117">
        <v>364.50136612021856</v>
      </c>
      <c r="AH55" s="117">
        <v>364.37846575342468</v>
      </c>
      <c r="AI55" s="117">
        <v>337.42158904109584</v>
      </c>
      <c r="AJ55" s="117">
        <v>339.96506849315074</v>
      </c>
      <c r="AK55" s="117">
        <v>276</v>
      </c>
      <c r="AL55" s="117">
        <v>262.00000000000006</v>
      </c>
      <c r="AM55" s="117">
        <v>256.00000000000006</v>
      </c>
      <c r="AN55" s="117">
        <v>273.99999999999994</v>
      </c>
      <c r="AO55" s="117">
        <v>273</v>
      </c>
      <c r="AP55" s="117">
        <v>270.33010000000002</v>
      </c>
      <c r="AQ55" s="117">
        <v>241.94009999999997</v>
      </c>
      <c r="AR55" s="117">
        <v>245.55580000000003</v>
      </c>
      <c r="AS55" s="117">
        <v>239.5736</v>
      </c>
      <c r="AT55" s="117">
        <v>241.00030000000001</v>
      </c>
      <c r="AU55" s="117">
        <v>233.19500000000002</v>
      </c>
      <c r="AV55" s="117">
        <v>236.28200000000007</v>
      </c>
      <c r="AW55" s="117">
        <v>221.14800000000005</v>
      </c>
      <c r="AX55" s="117">
        <v>213.40499999999994</v>
      </c>
      <c r="AY55" s="117">
        <v>210.905</v>
      </c>
      <c r="AZ55" s="117">
        <v>213.53999999999996</v>
      </c>
      <c r="BA55" s="117">
        <v>220.65699999999995</v>
      </c>
      <c r="BB55" s="117">
        <v>210.066</v>
      </c>
      <c r="BC55" s="117">
        <v>193.447</v>
      </c>
      <c r="BD55" s="117">
        <v>217.83100000000002</v>
      </c>
      <c r="BE55" s="118">
        <v>207</v>
      </c>
      <c r="BF55" s="53">
        <v>-4.9722032217636714E-2</v>
      </c>
      <c r="BG55" s="53">
        <v>-1.0056951773073197E-2</v>
      </c>
      <c r="BH55" s="53">
        <v>2.3418646704781239E-3</v>
      </c>
    </row>
    <row r="56" spans="1:60" x14ac:dyDescent="0.15">
      <c r="A56" s="31" t="s">
        <v>233</v>
      </c>
      <c r="B56" s="117">
        <v>1220</v>
      </c>
      <c r="C56" s="117">
        <v>1508.0000000000002</v>
      </c>
      <c r="D56" s="117">
        <v>1733.0000000000002</v>
      </c>
      <c r="E56" s="117">
        <v>2598.9999999999995</v>
      </c>
      <c r="F56" s="117">
        <v>3107.9999999999995</v>
      </c>
      <c r="G56" s="117">
        <v>3357</v>
      </c>
      <c r="H56" s="117">
        <v>2750.0000000000005</v>
      </c>
      <c r="I56" s="117">
        <v>2247.9999999999995</v>
      </c>
      <c r="J56" s="117">
        <v>2211</v>
      </c>
      <c r="K56" s="117">
        <v>1558</v>
      </c>
      <c r="L56" s="117">
        <v>1514</v>
      </c>
      <c r="M56" s="117">
        <v>1972</v>
      </c>
      <c r="N56" s="117">
        <v>2108</v>
      </c>
      <c r="O56" s="117">
        <v>2023</v>
      </c>
      <c r="P56" s="117">
        <v>2139</v>
      </c>
      <c r="Q56" s="117">
        <v>1862</v>
      </c>
      <c r="R56" s="117">
        <v>1253</v>
      </c>
      <c r="S56" s="117">
        <v>1176</v>
      </c>
      <c r="T56" s="117">
        <v>1151</v>
      </c>
      <c r="U56" s="117">
        <v>1022</v>
      </c>
      <c r="V56" s="117">
        <v>1025</v>
      </c>
      <c r="W56" s="117">
        <v>1064</v>
      </c>
      <c r="X56" s="117">
        <v>1003.0000000000001</v>
      </c>
      <c r="Y56" s="117">
        <v>1051</v>
      </c>
      <c r="Z56" s="117">
        <v>1164.0000000000002</v>
      </c>
      <c r="AA56" s="117">
        <v>1423.9999999999998</v>
      </c>
      <c r="AB56" s="117">
        <v>1439</v>
      </c>
      <c r="AC56" s="117">
        <v>1473</v>
      </c>
      <c r="AD56" s="117">
        <v>1402.0000000000002</v>
      </c>
      <c r="AE56" s="117">
        <v>1431</v>
      </c>
      <c r="AF56" s="117">
        <v>1439</v>
      </c>
      <c r="AG56" s="117">
        <v>1451.9999999999998</v>
      </c>
      <c r="AH56" s="117">
        <v>1491.0000000000002</v>
      </c>
      <c r="AI56" s="117">
        <v>1480.0000000000002</v>
      </c>
      <c r="AJ56" s="117">
        <v>1424.9999999999998</v>
      </c>
      <c r="AK56" s="117">
        <v>1474.5902000000001</v>
      </c>
      <c r="AL56" s="117">
        <v>1427.7246000000002</v>
      </c>
      <c r="AM56" s="117">
        <v>1374.8804700000001</v>
      </c>
      <c r="AN56" s="117">
        <v>1485</v>
      </c>
      <c r="AO56" s="117">
        <v>1622.2551010000002</v>
      </c>
      <c r="AP56" s="117">
        <v>1744.6869999999997</v>
      </c>
      <c r="AQ56" s="117">
        <v>1872.1458904109593</v>
      </c>
      <c r="AR56" s="117">
        <v>1908.232876712329</v>
      </c>
      <c r="AS56" s="117">
        <v>1875.4699453551912</v>
      </c>
      <c r="AT56" s="117">
        <v>1738.7753712328768</v>
      </c>
      <c r="AU56" s="117">
        <v>1798.9593328767123</v>
      </c>
      <c r="AV56" s="117">
        <v>516.03356849315071</v>
      </c>
      <c r="AW56" s="117">
        <v>1538.5327999999997</v>
      </c>
      <c r="AX56" s="117">
        <v>1047.8356575342466</v>
      </c>
      <c r="AY56" s="117">
        <v>517.726</v>
      </c>
      <c r="AZ56" s="117">
        <v>436.64383561643842</v>
      </c>
      <c r="BA56" s="117">
        <v>411.77595628415298</v>
      </c>
      <c r="BB56" s="117">
        <v>928.94520958904116</v>
      </c>
      <c r="BC56" s="117">
        <v>1165.2054328767124</v>
      </c>
      <c r="BD56" s="117">
        <v>1306.3692814014003</v>
      </c>
      <c r="BE56" s="118">
        <v>389.59646889211285</v>
      </c>
      <c r="BF56" s="53">
        <v>-0.70177156303447719</v>
      </c>
      <c r="BG56" s="53">
        <v>-2.818802125010933E-2</v>
      </c>
      <c r="BH56" s="53">
        <v>4.4076435084128909E-3</v>
      </c>
    </row>
    <row r="57" spans="1:60" x14ac:dyDescent="0.15">
      <c r="A57" s="31" t="s">
        <v>234</v>
      </c>
      <c r="B57" s="117">
        <v>274.2</v>
      </c>
      <c r="C57" s="117">
        <v>417.6</v>
      </c>
      <c r="D57" s="117">
        <v>319.10000000000002</v>
      </c>
      <c r="E57" s="117">
        <v>141.30000000000001</v>
      </c>
      <c r="F57" s="117">
        <v>540.29999999999995</v>
      </c>
      <c r="G57" s="117">
        <v>1083.0999999999999</v>
      </c>
      <c r="H57" s="117">
        <v>1531.1999999999996</v>
      </c>
      <c r="I57" s="117">
        <v>1815.7000000000003</v>
      </c>
      <c r="J57" s="117">
        <v>2054.3000000000006</v>
      </c>
      <c r="K57" s="117">
        <v>2255</v>
      </c>
      <c r="L57" s="117">
        <v>1783.1999999999996</v>
      </c>
      <c r="M57" s="117">
        <v>2066.7860000000001</v>
      </c>
      <c r="N57" s="117">
        <v>2085.0990000000002</v>
      </c>
      <c r="O57" s="117">
        <v>1896.992</v>
      </c>
      <c r="P57" s="117">
        <v>2301.9949999999999</v>
      </c>
      <c r="Q57" s="117">
        <v>2058.0000000000005</v>
      </c>
      <c r="R57" s="117">
        <v>1439.6</v>
      </c>
      <c r="S57" s="117">
        <v>1287</v>
      </c>
      <c r="T57" s="117">
        <v>1235.5</v>
      </c>
      <c r="U57" s="117">
        <v>1388</v>
      </c>
      <c r="V57" s="117">
        <v>1498.9</v>
      </c>
      <c r="W57" s="117">
        <v>1466.6</v>
      </c>
      <c r="X57" s="117">
        <v>1353</v>
      </c>
      <c r="Y57" s="117">
        <v>1391.3490000000002</v>
      </c>
      <c r="Z57" s="117">
        <v>1776.3</v>
      </c>
      <c r="AA57" s="117">
        <v>1786.7010000000002</v>
      </c>
      <c r="AB57" s="117">
        <v>1963.1</v>
      </c>
      <c r="AC57" s="117">
        <v>2032</v>
      </c>
      <c r="AD57" s="117">
        <v>2018.2</v>
      </c>
      <c r="AE57" s="117">
        <v>1933.8770000000002</v>
      </c>
      <c r="AF57" s="117">
        <v>1948.5940000000001</v>
      </c>
      <c r="AG57" s="117">
        <v>1971.067</v>
      </c>
      <c r="AH57" s="117">
        <v>1977.741</v>
      </c>
      <c r="AI57" s="117">
        <v>2023.0459999999998</v>
      </c>
      <c r="AJ57" s="117">
        <v>1894.5000000000002</v>
      </c>
      <c r="AK57" s="117">
        <v>2174.3544508196728</v>
      </c>
      <c r="AL57" s="117">
        <v>2157.4973041095886</v>
      </c>
      <c r="AM57" s="117">
        <v>1951.1108219178082</v>
      </c>
      <c r="AN57" s="117">
        <v>2298.7848616438355</v>
      </c>
      <c r="AO57" s="117">
        <v>2486.5524644808743</v>
      </c>
      <c r="AP57" s="117">
        <v>2481.9864315068498</v>
      </c>
      <c r="AQ57" s="117">
        <v>2371.120578082192</v>
      </c>
      <c r="AR57" s="117">
        <v>2206.3121164383565</v>
      </c>
      <c r="AS57" s="117">
        <v>2172.4074644808743</v>
      </c>
      <c r="AT57" s="117">
        <v>2210.9718904109586</v>
      </c>
      <c r="AU57" s="117">
        <v>2533.0942630136988</v>
      </c>
      <c r="AV57" s="117">
        <v>2461.2757041095888</v>
      </c>
      <c r="AW57" s="117">
        <v>2411.571183060109</v>
      </c>
      <c r="AX57" s="117">
        <v>2278.7038410958903</v>
      </c>
      <c r="AY57" s="117">
        <v>2276.0087369863013</v>
      </c>
      <c r="AZ57" s="117">
        <v>2201.4087452054796</v>
      </c>
      <c r="BA57" s="117">
        <v>1899.9120382513659</v>
      </c>
      <c r="BB57" s="117">
        <v>1969.4143917808217</v>
      </c>
      <c r="BC57" s="117">
        <v>2006.5542191780819</v>
      </c>
      <c r="BD57" s="117">
        <v>2102.3998767123289</v>
      </c>
      <c r="BE57" s="118">
        <v>1797.5953346020347</v>
      </c>
      <c r="BF57" s="53">
        <v>-0.14497933789215145</v>
      </c>
      <c r="BG57" s="53">
        <v>-5.0226140407224618E-3</v>
      </c>
      <c r="BH57" s="53">
        <v>2.0336835777395201E-2</v>
      </c>
    </row>
    <row r="58" spans="1:60" x14ac:dyDescent="0.15">
      <c r="A58" s="31" t="s">
        <v>235</v>
      </c>
      <c r="B58" s="117" t="s">
        <v>111</v>
      </c>
      <c r="C58" s="117" t="s">
        <v>111</v>
      </c>
      <c r="D58" s="117" t="s">
        <v>111</v>
      </c>
      <c r="E58" s="117" t="s">
        <v>111</v>
      </c>
      <c r="F58" s="117" t="s">
        <v>111</v>
      </c>
      <c r="G58" s="117" t="s">
        <v>111</v>
      </c>
      <c r="H58" s="117" t="s">
        <v>111</v>
      </c>
      <c r="I58" s="117" t="s">
        <v>111</v>
      </c>
      <c r="J58" s="117" t="s">
        <v>111</v>
      </c>
      <c r="K58" s="117" t="s">
        <v>111</v>
      </c>
      <c r="L58" s="117" t="s">
        <v>111</v>
      </c>
      <c r="M58" s="117" t="s">
        <v>111</v>
      </c>
      <c r="N58" s="117" t="s">
        <v>111</v>
      </c>
      <c r="O58" s="117" t="s">
        <v>111</v>
      </c>
      <c r="P58" s="117" t="s">
        <v>111</v>
      </c>
      <c r="Q58" s="117" t="s">
        <v>111</v>
      </c>
      <c r="R58" s="117" t="s">
        <v>111</v>
      </c>
      <c r="S58" s="117" t="s">
        <v>111</v>
      </c>
      <c r="T58" s="117" t="s">
        <v>111</v>
      </c>
      <c r="U58" s="117" t="s">
        <v>111</v>
      </c>
      <c r="V58" s="117" t="s">
        <v>111</v>
      </c>
      <c r="W58" s="117" t="s">
        <v>111</v>
      </c>
      <c r="X58" s="117" t="s">
        <v>111</v>
      </c>
      <c r="Y58" s="117" t="s">
        <v>111</v>
      </c>
      <c r="Z58" s="117" t="s">
        <v>111</v>
      </c>
      <c r="AA58" s="117" t="s">
        <v>111</v>
      </c>
      <c r="AB58" s="117" t="s">
        <v>111</v>
      </c>
      <c r="AC58" s="117" t="s">
        <v>111</v>
      </c>
      <c r="AD58" s="117" t="s">
        <v>111</v>
      </c>
      <c r="AE58" s="117" t="s">
        <v>111</v>
      </c>
      <c r="AF58" s="117" t="s">
        <v>111</v>
      </c>
      <c r="AG58" s="117" t="s">
        <v>111</v>
      </c>
      <c r="AH58" s="117" t="s">
        <v>111</v>
      </c>
      <c r="AI58" s="117" t="s">
        <v>111</v>
      </c>
      <c r="AJ58" s="117">
        <v>0</v>
      </c>
      <c r="AK58" s="117" t="s">
        <v>111</v>
      </c>
      <c r="AL58" s="117" t="s">
        <v>111</v>
      </c>
      <c r="AM58" s="117" t="s">
        <v>111</v>
      </c>
      <c r="AN58" s="117" t="s">
        <v>111</v>
      </c>
      <c r="AO58" s="117" t="s">
        <v>111</v>
      </c>
      <c r="AP58" s="117" t="s">
        <v>111</v>
      </c>
      <c r="AQ58" s="117" t="s">
        <v>111</v>
      </c>
      <c r="AR58" s="117" t="s">
        <v>111</v>
      </c>
      <c r="AS58" s="117" t="s">
        <v>111</v>
      </c>
      <c r="AT58" s="117" t="s">
        <v>111</v>
      </c>
      <c r="AU58" s="117" t="s">
        <v>111</v>
      </c>
      <c r="AV58" s="117" t="s">
        <v>111</v>
      </c>
      <c r="AW58" s="117">
        <v>31.040999999999993</v>
      </c>
      <c r="AX58" s="117">
        <v>99.728800000000021</v>
      </c>
      <c r="AY58" s="117">
        <v>155.35159999999996</v>
      </c>
      <c r="AZ58" s="117">
        <v>147.73770141601562</v>
      </c>
      <c r="BA58" s="117">
        <v>136.6917</v>
      </c>
      <c r="BB58" s="117">
        <v>147.20050000000001</v>
      </c>
      <c r="BC58" s="117">
        <v>144.29599999999999</v>
      </c>
      <c r="BD58" s="117">
        <v>171.51600000000002</v>
      </c>
      <c r="BE58" s="118">
        <v>169.51089999999999</v>
      </c>
      <c r="BF58" s="53">
        <v>-1.1690454534854067E-2</v>
      </c>
      <c r="BG58" s="53" t="s">
        <v>111</v>
      </c>
      <c r="BH58" s="53">
        <v>1.917737139956281E-3</v>
      </c>
    </row>
    <row r="59" spans="1:60" x14ac:dyDescent="0.15">
      <c r="A59" s="31" t="s">
        <v>236</v>
      </c>
      <c r="B59" s="117" t="s">
        <v>111</v>
      </c>
      <c r="C59" s="117" t="s">
        <v>111</v>
      </c>
      <c r="D59" s="117" t="s">
        <v>111</v>
      </c>
      <c r="E59" s="117" t="s">
        <v>111</v>
      </c>
      <c r="F59" s="117" t="s">
        <v>111</v>
      </c>
      <c r="G59" s="117" t="s">
        <v>111</v>
      </c>
      <c r="H59" s="117" t="s">
        <v>111</v>
      </c>
      <c r="I59" s="117" t="s">
        <v>111</v>
      </c>
      <c r="J59" s="117" t="s">
        <v>111</v>
      </c>
      <c r="K59" s="117" t="s">
        <v>111</v>
      </c>
      <c r="L59" s="117" t="s">
        <v>111</v>
      </c>
      <c r="M59" s="117" t="s">
        <v>111</v>
      </c>
      <c r="N59" s="117" t="s">
        <v>111</v>
      </c>
      <c r="O59" s="117" t="s">
        <v>111</v>
      </c>
      <c r="P59" s="117" t="s">
        <v>111</v>
      </c>
      <c r="Q59" s="117" t="s">
        <v>111</v>
      </c>
      <c r="R59" s="117" t="s">
        <v>111</v>
      </c>
      <c r="S59" s="117" t="s">
        <v>111</v>
      </c>
      <c r="T59" s="117" t="s">
        <v>111</v>
      </c>
      <c r="U59" s="117" t="s">
        <v>111</v>
      </c>
      <c r="V59" s="117" t="s">
        <v>111</v>
      </c>
      <c r="W59" s="117" t="s">
        <v>111</v>
      </c>
      <c r="X59" s="117" t="s">
        <v>111</v>
      </c>
      <c r="Y59" s="117" t="s">
        <v>111</v>
      </c>
      <c r="Z59" s="117" t="s">
        <v>111</v>
      </c>
      <c r="AA59" s="117" t="s">
        <v>111</v>
      </c>
      <c r="AB59" s="117" t="s">
        <v>111</v>
      </c>
      <c r="AC59" s="117" t="s">
        <v>111</v>
      </c>
      <c r="AD59" s="117">
        <v>2</v>
      </c>
      <c r="AE59" s="117">
        <v>2</v>
      </c>
      <c r="AF59" s="117">
        <v>2</v>
      </c>
      <c r="AG59" s="117">
        <v>5</v>
      </c>
      <c r="AH59" s="117">
        <v>9</v>
      </c>
      <c r="AI59" s="117">
        <v>12</v>
      </c>
      <c r="AJ59" s="117">
        <v>63</v>
      </c>
      <c r="AK59" s="117">
        <v>179.13190437158471</v>
      </c>
      <c r="AL59" s="117">
        <v>209.00812054794525</v>
      </c>
      <c r="AM59" s="117">
        <v>236.18449041095892</v>
      </c>
      <c r="AN59" s="117">
        <v>262.13031506849313</v>
      </c>
      <c r="AO59" s="117">
        <v>291.13726724043715</v>
      </c>
      <c r="AP59" s="117">
        <v>293.68041441095892</v>
      </c>
      <c r="AQ59" s="117">
        <v>356.16085090410957</v>
      </c>
      <c r="AR59" s="117">
        <v>483.11566027397265</v>
      </c>
      <c r="AS59" s="117">
        <v>456.95145901639341</v>
      </c>
      <c r="AT59" s="117">
        <v>475.21246301369854</v>
      </c>
      <c r="AU59" s="117">
        <v>462.07089589041095</v>
      </c>
      <c r="AV59" s="117">
        <v>291.00227123287669</v>
      </c>
      <c r="AW59" s="117">
        <v>103.1075</v>
      </c>
      <c r="AX59" s="117">
        <v>117.85339999999998</v>
      </c>
      <c r="AY59" s="117">
        <v>119.6045</v>
      </c>
      <c r="AZ59" s="117">
        <v>109.06215616438354</v>
      </c>
      <c r="BA59" s="117">
        <v>103.61358196721312</v>
      </c>
      <c r="BB59" s="117">
        <v>94.615549611148396</v>
      </c>
      <c r="BC59" s="117">
        <v>100.27200566029781</v>
      </c>
      <c r="BD59" s="117">
        <v>97.526286946911696</v>
      </c>
      <c r="BE59" s="118">
        <v>85.634525802951728</v>
      </c>
      <c r="BF59" s="53">
        <v>-0.12193390639831525</v>
      </c>
      <c r="BG59" s="53">
        <v>-0.14646096648111839</v>
      </c>
      <c r="BH59" s="53">
        <v>9.6881386739652148E-4</v>
      </c>
    </row>
    <row r="60" spans="1:60" x14ac:dyDescent="0.15">
      <c r="A60" s="31" t="s">
        <v>237</v>
      </c>
      <c r="B60" s="117" t="s">
        <v>111</v>
      </c>
      <c r="C60" s="117">
        <v>16.243808219178085</v>
      </c>
      <c r="D60" s="117">
        <v>47.21449315068493</v>
      </c>
      <c r="E60" s="117">
        <v>67.045874316939887</v>
      </c>
      <c r="F60" s="117">
        <v>78.100904109589052</v>
      </c>
      <c r="G60" s="117">
        <v>87.45531506849315</v>
      </c>
      <c r="H60" s="117">
        <v>86.570438356164388</v>
      </c>
      <c r="I60" s="117">
        <v>83.560464480874316</v>
      </c>
      <c r="J60" s="117">
        <v>81.703616438356178</v>
      </c>
      <c r="K60" s="117">
        <v>87.202493150684944</v>
      </c>
      <c r="L60" s="117">
        <v>97.104684931506853</v>
      </c>
      <c r="M60" s="117">
        <v>77.950546448087437</v>
      </c>
      <c r="N60" s="117">
        <v>90.678794520547953</v>
      </c>
      <c r="O60" s="117">
        <v>104.16263013698631</v>
      </c>
      <c r="P60" s="117">
        <v>116.63517808219181</v>
      </c>
      <c r="Q60" s="117">
        <v>118.22849726775958</v>
      </c>
      <c r="R60" s="117">
        <v>113.91734246575344</v>
      </c>
      <c r="S60" s="117">
        <v>108.41846575342467</v>
      </c>
      <c r="T60" s="117">
        <v>116.55090410958904</v>
      </c>
      <c r="U60" s="117">
        <v>115.13989071038253</v>
      </c>
      <c r="V60" s="117">
        <v>113.93841095890411</v>
      </c>
      <c r="W60" s="117">
        <v>110.60958904109589</v>
      </c>
      <c r="X60" s="117">
        <v>105.61652054794521</v>
      </c>
      <c r="Y60" s="117">
        <v>103.88666666666668</v>
      </c>
      <c r="Z60" s="117">
        <v>104.70857534246576</v>
      </c>
      <c r="AA60" s="117">
        <v>101.74953424657534</v>
      </c>
      <c r="AB60" s="117">
        <v>116.60071232876712</v>
      </c>
      <c r="AC60" s="117">
        <v>116.62377049180328</v>
      </c>
      <c r="AD60" s="117">
        <v>105.94761643835618</v>
      </c>
      <c r="AE60" s="117">
        <v>97.63460273972602</v>
      </c>
      <c r="AF60" s="117">
        <v>95.221780821917818</v>
      </c>
      <c r="AG60" s="117">
        <v>94.242595628415302</v>
      </c>
      <c r="AH60" s="117">
        <v>89.60931506849316</v>
      </c>
      <c r="AI60" s="117">
        <v>87.521205479452064</v>
      </c>
      <c r="AJ60" s="117">
        <v>90.178356164383572</v>
      </c>
      <c r="AK60" s="117">
        <v>82.396120218579242</v>
      </c>
      <c r="AL60" s="117">
        <v>76.117150684931502</v>
      </c>
      <c r="AM60" s="117">
        <v>79.554520547945202</v>
      </c>
      <c r="AN60" s="117">
        <v>72.79446575342466</v>
      </c>
      <c r="AO60" s="117">
        <v>74.821748633879778</v>
      </c>
      <c r="AP60" s="117">
        <v>78.372547945205483</v>
      </c>
      <c r="AQ60" s="117">
        <v>75.65112328767124</v>
      </c>
      <c r="AR60" s="117">
        <v>104.20169863013702</v>
      </c>
      <c r="AS60" s="117">
        <v>95.718852459016389</v>
      </c>
      <c r="AT60" s="117">
        <v>91.292219178082206</v>
      </c>
      <c r="AU60" s="117">
        <v>82.898849315068489</v>
      </c>
      <c r="AV60" s="117">
        <v>76.557452054794538</v>
      </c>
      <c r="AW60" s="117">
        <v>82.152213114754105</v>
      </c>
      <c r="AX60" s="117">
        <v>76.245972602739727</v>
      </c>
      <c r="AY60" s="117">
        <v>71.02038356164384</v>
      </c>
      <c r="AZ60" s="117">
        <v>63.634630136986317</v>
      </c>
      <c r="BA60" s="117">
        <v>59.716912568306014</v>
      </c>
      <c r="BB60" s="117">
        <v>48.085999999999999</v>
      </c>
      <c r="BC60" s="117">
        <v>51.700403835616441</v>
      </c>
      <c r="BD60" s="117">
        <v>42.38575342465753</v>
      </c>
      <c r="BE60" s="118">
        <v>35.517032786885245</v>
      </c>
      <c r="BF60" s="53">
        <v>-0.16205257858590916</v>
      </c>
      <c r="BG60" s="53">
        <v>-7.3855793569773009E-2</v>
      </c>
      <c r="BH60" s="53">
        <v>4.0181683228898425E-4</v>
      </c>
    </row>
    <row r="61" spans="1:60" x14ac:dyDescent="0.15">
      <c r="A61" s="31" t="s">
        <v>209</v>
      </c>
      <c r="B61" s="117">
        <v>2.1390136986301371</v>
      </c>
      <c r="C61" s="117">
        <v>2.1390136986301371</v>
      </c>
      <c r="D61" s="117">
        <v>2.0559452054794525</v>
      </c>
      <c r="E61" s="117">
        <v>1.8432240437158469</v>
      </c>
      <c r="F61" s="117">
        <v>1.2044931506849317</v>
      </c>
      <c r="G61" s="117">
        <v>0.91375342465753417</v>
      </c>
      <c r="H61" s="117">
        <v>0.47764383561643836</v>
      </c>
      <c r="I61" s="117">
        <v>0.57989071038251372</v>
      </c>
      <c r="J61" s="117">
        <v>0.87221917808219185</v>
      </c>
      <c r="K61" s="117">
        <v>0.51917808219178085</v>
      </c>
      <c r="L61" s="117">
        <v>0.41534246575342471</v>
      </c>
      <c r="M61" s="117">
        <v>25.186393442622951</v>
      </c>
      <c r="N61" s="117">
        <v>24.20750684931507</v>
      </c>
      <c r="O61" s="117">
        <v>30.844301369863011</v>
      </c>
      <c r="P61" s="117">
        <v>54.995150684931502</v>
      </c>
      <c r="Q61" s="117">
        <v>77.54002732240437</v>
      </c>
      <c r="R61" s="117">
        <v>119.13243835616437</v>
      </c>
      <c r="S61" s="117">
        <v>149.31164383561645</v>
      </c>
      <c r="T61" s="117">
        <v>163.01364383561645</v>
      </c>
      <c r="U61" s="117">
        <v>205.29314207650276</v>
      </c>
      <c r="V61" s="117">
        <v>241.47572602739723</v>
      </c>
      <c r="W61" s="117">
        <v>232.71158904109592</v>
      </c>
      <c r="X61" s="117">
        <v>218.84679452054795</v>
      </c>
      <c r="Y61" s="117">
        <v>211.12046448087432</v>
      </c>
      <c r="Z61" s="117">
        <v>195.84005479452054</v>
      </c>
      <c r="AA61" s="117">
        <v>189.85227397260275</v>
      </c>
      <c r="AB61" s="117">
        <v>175.95816438356164</v>
      </c>
      <c r="AC61" s="117">
        <v>163.12306010928961</v>
      </c>
      <c r="AD61" s="117">
        <v>166.27238356164384</v>
      </c>
      <c r="AE61" s="117">
        <v>157.14635616438358</v>
      </c>
      <c r="AF61" s="117">
        <v>157.17052054794522</v>
      </c>
      <c r="AG61" s="117">
        <v>171.87046448087432</v>
      </c>
      <c r="AH61" s="117">
        <v>188.14010958904112</v>
      </c>
      <c r="AI61" s="117">
        <v>167.54843835616438</v>
      </c>
      <c r="AJ61" s="117">
        <v>150.51243835616438</v>
      </c>
      <c r="AK61" s="117">
        <v>145.08125683060109</v>
      </c>
      <c r="AL61" s="117">
        <v>136.24260273972601</v>
      </c>
      <c r="AM61" s="117">
        <v>136.36390136986302</v>
      </c>
      <c r="AN61" s="117">
        <v>140.25748493150687</v>
      </c>
      <c r="AO61" s="117">
        <v>172.67150819672131</v>
      </c>
      <c r="AP61" s="117">
        <v>177.19656856985</v>
      </c>
      <c r="AQ61" s="117">
        <v>227.04393187474295</v>
      </c>
      <c r="AR61" s="117">
        <v>191.11831571944339</v>
      </c>
      <c r="AS61" s="117">
        <v>183.72795081967212</v>
      </c>
      <c r="AT61" s="117">
        <v>181.47737602739727</v>
      </c>
      <c r="AU61" s="117">
        <v>148.81200547945204</v>
      </c>
      <c r="AV61" s="117">
        <v>197.94622191780823</v>
      </c>
      <c r="AW61" s="117">
        <v>195.9979836065574</v>
      </c>
      <c r="AX61" s="117">
        <v>225.37847123287673</v>
      </c>
      <c r="AY61" s="117">
        <v>230.94992876712325</v>
      </c>
      <c r="AZ61" s="117">
        <v>262.24867236007827</v>
      </c>
      <c r="BA61" s="117">
        <v>254.8651673913308</v>
      </c>
      <c r="BB61" s="117">
        <v>300.19713852096697</v>
      </c>
      <c r="BC61" s="117">
        <v>299.81250078428843</v>
      </c>
      <c r="BD61" s="117">
        <v>330.65408426435829</v>
      </c>
      <c r="BE61" s="118">
        <v>314.23705360710375</v>
      </c>
      <c r="BF61" s="53">
        <v>-4.965016746664197E-2</v>
      </c>
      <c r="BG61" s="53">
        <v>6.1830363523579734E-2</v>
      </c>
      <c r="BH61" s="53">
        <v>3.5550756231768916E-3</v>
      </c>
    </row>
    <row r="62" spans="1:60" s="32" customFormat="1" x14ac:dyDescent="0.15">
      <c r="A62" s="37" t="s">
        <v>114</v>
      </c>
      <c r="B62" s="119">
        <v>2232.3025205479453</v>
      </c>
      <c r="C62" s="119">
        <v>2842.2799178082196</v>
      </c>
      <c r="D62" s="119">
        <v>3133.4628219178085</v>
      </c>
      <c r="E62" s="119">
        <v>4006.7780327868845</v>
      </c>
      <c r="F62" s="119">
        <v>5087.143945205481</v>
      </c>
      <c r="G62" s="119">
        <v>6113.2909863013701</v>
      </c>
      <c r="H62" s="119">
        <v>5694.1570684931512</v>
      </c>
      <c r="I62" s="119">
        <v>5712.1086065573763</v>
      </c>
      <c r="J62" s="119">
        <v>6000.2213150684947</v>
      </c>
      <c r="K62" s="119">
        <v>5517.0146301369859</v>
      </c>
      <c r="L62" s="119">
        <v>5067.947643835616</v>
      </c>
      <c r="M62" s="119">
        <v>6028.4780000000001</v>
      </c>
      <c r="N62" s="119">
        <v>6340.1331643835629</v>
      </c>
      <c r="O62" s="119">
        <v>6189.225561643836</v>
      </c>
      <c r="P62" s="119">
        <v>6800.7961643835624</v>
      </c>
      <c r="Q62" s="119">
        <v>6219.3972841530058</v>
      </c>
      <c r="R62" s="119">
        <v>4961.0480821917818</v>
      </c>
      <c r="S62" s="119">
        <v>4785.6724657534241</v>
      </c>
      <c r="T62" s="119">
        <v>4844.9152054794522</v>
      </c>
      <c r="U62" s="119">
        <v>5163.7339617486341</v>
      </c>
      <c r="V62" s="119">
        <v>5368.7813835616453</v>
      </c>
      <c r="W62" s="119">
        <v>5370.6710000000003</v>
      </c>
      <c r="X62" s="119">
        <v>5398.8069726027397</v>
      </c>
      <c r="Y62" s="119">
        <v>5624.6766775956285</v>
      </c>
      <c r="Z62" s="119">
        <v>6214.1931506849314</v>
      </c>
      <c r="AA62" s="119">
        <v>6666.6493287671237</v>
      </c>
      <c r="AB62" s="119">
        <v>6911.5017260273962</v>
      </c>
      <c r="AC62" s="119">
        <v>7018.7612841530045</v>
      </c>
      <c r="AD62" s="119">
        <v>6955.2506027397258</v>
      </c>
      <c r="AE62" s="119">
        <v>6944.6447260273981</v>
      </c>
      <c r="AF62" s="119">
        <v>7050.2491780821911</v>
      </c>
      <c r="AG62" s="119">
        <v>7264.5452513661194</v>
      </c>
      <c r="AH62" s="119">
        <v>7465.6285616438354</v>
      </c>
      <c r="AI62" s="119">
        <v>7493.9076986301379</v>
      </c>
      <c r="AJ62" s="119">
        <v>7299.8743150684941</v>
      </c>
      <c r="AK62" s="119">
        <v>7788.485708196722</v>
      </c>
      <c r="AL62" s="119">
        <v>7745.2964767123285</v>
      </c>
      <c r="AM62" s="119">
        <v>7811.9711631506834</v>
      </c>
      <c r="AN62" s="119">
        <v>8484.8943602808195</v>
      </c>
      <c r="AO62" s="119">
        <v>9392.3586523934428</v>
      </c>
      <c r="AP62" s="119">
        <v>9777.4293857205357</v>
      </c>
      <c r="AQ62" s="119">
        <v>9999.5574793815922</v>
      </c>
      <c r="AR62" s="119">
        <v>10226.325568825385</v>
      </c>
      <c r="AS62" s="119">
        <v>10299.355376559617</v>
      </c>
      <c r="AT62" s="119">
        <v>9923.3594837544078</v>
      </c>
      <c r="AU62" s="119">
        <v>10227.084559900604</v>
      </c>
      <c r="AV62" s="119">
        <v>8520.2464971948975</v>
      </c>
      <c r="AW62" s="119">
        <v>9270.235615366817</v>
      </c>
      <c r="AX62" s="119">
        <v>8607.3718109912516</v>
      </c>
      <c r="AY62" s="119">
        <v>8212.857472982625</v>
      </c>
      <c r="AZ62" s="119">
        <v>8118.3864251520963</v>
      </c>
      <c r="BA62" s="119">
        <v>7672.0566105607304</v>
      </c>
      <c r="BB62" s="119">
        <v>8133.8307615567719</v>
      </c>
      <c r="BC62" s="119">
        <v>8287.6848894582836</v>
      </c>
      <c r="BD62" s="119">
        <v>8451.765851363356</v>
      </c>
      <c r="BE62" s="119">
        <v>6864.6360225341577</v>
      </c>
      <c r="BF62" s="74">
        <v>-0.18778677222502305</v>
      </c>
      <c r="BG62" s="74">
        <v>-1.5923471961600155E-2</v>
      </c>
      <c r="BH62" s="74">
        <v>7.7662070419633883E-2</v>
      </c>
    </row>
    <row r="63" spans="1:60" x14ac:dyDescent="0.15">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8"/>
      <c r="BF63" s="53"/>
      <c r="BG63" s="53"/>
      <c r="BH63" s="53"/>
    </row>
    <row r="64" spans="1:60" x14ac:dyDescent="0.15">
      <c r="A64" s="31" t="s">
        <v>113</v>
      </c>
      <c r="B64" s="117">
        <v>7</v>
      </c>
      <c r="C64" s="117">
        <v>9</v>
      </c>
      <c r="D64" s="117">
        <v>21.000000000000004</v>
      </c>
      <c r="E64" s="117">
        <v>39</v>
      </c>
      <c r="F64" s="117">
        <v>45</v>
      </c>
      <c r="G64" s="117">
        <v>175.99999999999997</v>
      </c>
      <c r="H64" s="117">
        <v>315</v>
      </c>
      <c r="I64" s="117">
        <v>337</v>
      </c>
      <c r="J64" s="117">
        <v>424</v>
      </c>
      <c r="K64" s="117">
        <v>420</v>
      </c>
      <c r="L64" s="117">
        <v>451</v>
      </c>
      <c r="M64" s="117">
        <v>460.99999999999994</v>
      </c>
      <c r="N64" s="117">
        <v>490</v>
      </c>
      <c r="O64" s="117">
        <v>490</v>
      </c>
      <c r="P64" s="117">
        <v>491</v>
      </c>
      <c r="Q64" s="117">
        <v>460</v>
      </c>
      <c r="R64" s="117">
        <v>449</v>
      </c>
      <c r="S64" s="117">
        <v>443</v>
      </c>
      <c r="T64" s="117">
        <v>431</v>
      </c>
      <c r="U64" s="117">
        <v>562.76671874177975</v>
      </c>
      <c r="V64" s="117">
        <v>655.20117958200115</v>
      </c>
      <c r="W64" s="117">
        <v>588.21744984895827</v>
      </c>
      <c r="X64" s="117">
        <v>623.40707883734126</v>
      </c>
      <c r="Y64" s="117">
        <v>592.68936549634213</v>
      </c>
      <c r="Z64" s="117">
        <v>562.35565499611278</v>
      </c>
      <c r="AA64" s="117">
        <v>647.17938327253171</v>
      </c>
      <c r="AB64" s="117">
        <v>613.08503786037113</v>
      </c>
      <c r="AC64" s="117">
        <v>605.0290898850966</v>
      </c>
      <c r="AD64" s="117">
        <v>567.78524904803521</v>
      </c>
      <c r="AE64" s="117">
        <v>609.99130520824178</v>
      </c>
      <c r="AF64" s="117">
        <v>578.8428582512114</v>
      </c>
      <c r="AG64" s="117">
        <v>611.5729567294502</v>
      </c>
      <c r="AH64" s="117">
        <v>658.27020068092804</v>
      </c>
      <c r="AI64" s="117">
        <v>630.09880245639795</v>
      </c>
      <c r="AJ64" s="117">
        <v>612.48362557791177</v>
      </c>
      <c r="AK64" s="117">
        <v>805.59826224530241</v>
      </c>
      <c r="AL64" s="117">
        <v>747.97499089241626</v>
      </c>
      <c r="AM64" s="117">
        <v>748.86815505364507</v>
      </c>
      <c r="AN64" s="117">
        <v>654.85008421599014</v>
      </c>
      <c r="AO64" s="117">
        <v>574.03450974759039</v>
      </c>
      <c r="AP64" s="117">
        <v>569.81466928473424</v>
      </c>
      <c r="AQ64" s="117">
        <v>523.5634771027369</v>
      </c>
      <c r="AR64" s="117">
        <v>551.80279576931571</v>
      </c>
      <c r="AS64" s="117">
        <v>545.41221253041761</v>
      </c>
      <c r="AT64" s="117">
        <v>541.97964966834172</v>
      </c>
      <c r="AU64" s="117">
        <v>549.79095293088096</v>
      </c>
      <c r="AV64" s="117">
        <v>482.56934198339167</v>
      </c>
      <c r="AW64" s="117">
        <v>478.6282654930327</v>
      </c>
      <c r="AX64" s="117">
        <v>406.87790729728351</v>
      </c>
      <c r="AY64" s="117">
        <v>435.8537723469704</v>
      </c>
      <c r="AZ64" s="117">
        <v>384.27893640171646</v>
      </c>
      <c r="BA64" s="117">
        <v>358.95680240031868</v>
      </c>
      <c r="BB64" s="117">
        <v>327.26206717507443</v>
      </c>
      <c r="BC64" s="117">
        <v>343.68532684245548</v>
      </c>
      <c r="BD64" s="117">
        <v>458.36990685378726</v>
      </c>
      <c r="BE64" s="118">
        <v>469.99246147302955</v>
      </c>
      <c r="BF64" s="53">
        <v>2.5356277638334701E-2</v>
      </c>
      <c r="BG64" s="53">
        <v>-1.6615606329287047E-2</v>
      </c>
      <c r="BH64" s="53">
        <v>5.3171919850953557E-3</v>
      </c>
    </row>
    <row r="65" spans="1:60" x14ac:dyDescent="0.15">
      <c r="A65" s="31" t="s">
        <v>238</v>
      </c>
      <c r="B65" s="117">
        <v>79.999999999999986</v>
      </c>
      <c r="C65" s="117">
        <v>96.000000000000014</v>
      </c>
      <c r="D65" s="117">
        <v>104.00000000000001</v>
      </c>
      <c r="E65" s="117">
        <v>122</v>
      </c>
      <c r="F65" s="117">
        <v>124</v>
      </c>
      <c r="G65" s="117">
        <v>136.00000000000003</v>
      </c>
      <c r="H65" s="117">
        <v>129.00000000000003</v>
      </c>
      <c r="I65" s="117">
        <v>182.00000000000003</v>
      </c>
      <c r="J65" s="117">
        <v>230.99999999999997</v>
      </c>
      <c r="K65" s="117">
        <v>198.00000000000003</v>
      </c>
      <c r="L65" s="117">
        <v>186.99999999999997</v>
      </c>
      <c r="M65" s="117">
        <v>217</v>
      </c>
      <c r="N65" s="117">
        <v>226.99999999999997</v>
      </c>
      <c r="O65" s="117">
        <v>240</v>
      </c>
      <c r="P65" s="117">
        <v>261</v>
      </c>
      <c r="Q65" s="117">
        <v>240</v>
      </c>
      <c r="R65" s="117">
        <v>175</v>
      </c>
      <c r="S65" s="117">
        <v>179</v>
      </c>
      <c r="T65" s="117">
        <v>179</v>
      </c>
      <c r="U65" s="117">
        <v>172</v>
      </c>
      <c r="V65" s="117">
        <v>168</v>
      </c>
      <c r="W65" s="117">
        <v>165</v>
      </c>
      <c r="X65" s="117">
        <v>155</v>
      </c>
      <c r="Y65" s="117">
        <v>150.00000000000003</v>
      </c>
      <c r="Z65" s="117">
        <v>150</v>
      </c>
      <c r="AA65" s="117">
        <v>152.00000000000003</v>
      </c>
      <c r="AB65" s="117">
        <v>163.99999999999994</v>
      </c>
      <c r="AC65" s="117">
        <v>182.00000000000003</v>
      </c>
      <c r="AD65" s="117">
        <v>175</v>
      </c>
      <c r="AE65" s="117">
        <v>179.00000000000003</v>
      </c>
      <c r="AF65" s="117">
        <v>175</v>
      </c>
      <c r="AG65" s="117">
        <v>165</v>
      </c>
      <c r="AH65" s="117">
        <v>162.99999999999997</v>
      </c>
      <c r="AI65" s="117">
        <v>157</v>
      </c>
      <c r="AJ65" s="117">
        <v>182.00000000000003</v>
      </c>
      <c r="AK65" s="117">
        <v>193.00000000000003</v>
      </c>
      <c r="AL65" s="117">
        <v>202.99999999999997</v>
      </c>
      <c r="AM65" s="117">
        <v>210</v>
      </c>
      <c r="AN65" s="117">
        <v>213.99999999999997</v>
      </c>
      <c r="AO65" s="117">
        <v>210.44416134750341</v>
      </c>
      <c r="AP65" s="117">
        <v>206.02412536769694</v>
      </c>
      <c r="AQ65" s="117">
        <v>220.74891351974225</v>
      </c>
      <c r="AR65" s="117">
        <v>194.212346312439</v>
      </c>
      <c r="AS65" s="117">
        <v>174.79565293072005</v>
      </c>
      <c r="AT65" s="117">
        <v>168.35633475963274</v>
      </c>
      <c r="AU65" s="117">
        <v>172.18830614220545</v>
      </c>
      <c r="AV65" s="117">
        <v>165.36211616552396</v>
      </c>
      <c r="AW65" s="117">
        <v>159.03157626948183</v>
      </c>
      <c r="AX65" s="117">
        <v>135.15639732887388</v>
      </c>
      <c r="AY65" s="117">
        <v>126.42074429135539</v>
      </c>
      <c r="AZ65" s="117">
        <v>126.75415576574768</v>
      </c>
      <c r="BA65" s="117">
        <v>120.90899242045884</v>
      </c>
      <c r="BB65" s="117">
        <v>113.17160401046793</v>
      </c>
      <c r="BC65" s="117">
        <v>111.50272201849801</v>
      </c>
      <c r="BD65" s="117">
        <v>121.29396139243401</v>
      </c>
      <c r="BE65" s="118">
        <v>110.02041403011997</v>
      </c>
      <c r="BF65" s="53">
        <v>-9.2944011663034565E-2</v>
      </c>
      <c r="BG65" s="53">
        <v>-3.2254920596999637E-2</v>
      </c>
      <c r="BH65" s="53">
        <v>1.2447000997512737E-3</v>
      </c>
    </row>
    <row r="66" spans="1:60" x14ac:dyDescent="0.15">
      <c r="A66" s="31" t="s">
        <v>110</v>
      </c>
      <c r="B66" s="117">
        <v>227.12958904109593</v>
      </c>
      <c r="C66" s="117">
        <v>292.19589041095895</v>
      </c>
      <c r="D66" s="117">
        <v>278.74082191780826</v>
      </c>
      <c r="E66" s="117">
        <v>320.23688524590165</v>
      </c>
      <c r="F66" s="117">
        <v>436.58684931506855</v>
      </c>
      <c r="G66" s="117">
        <v>615.51917808219173</v>
      </c>
      <c r="H66" s="117">
        <v>791.43917808219192</v>
      </c>
      <c r="I66" s="117">
        <v>914.64781420765019</v>
      </c>
      <c r="J66" s="117">
        <v>1076.6063013698629</v>
      </c>
      <c r="K66" s="117">
        <v>1302.3301369863011</v>
      </c>
      <c r="L66" s="117">
        <v>1547.5336986301372</v>
      </c>
      <c r="M66" s="117">
        <v>1745.5814207650271</v>
      </c>
      <c r="N66" s="117">
        <v>1880.4964383561646</v>
      </c>
      <c r="O66" s="117">
        <v>2089.5520547945207</v>
      </c>
      <c r="P66" s="117">
        <v>2131.7246575342465</v>
      </c>
      <c r="Q66" s="117">
        <v>2121.8948087431695</v>
      </c>
      <c r="R66" s="117">
        <v>2032.7194520547944</v>
      </c>
      <c r="S66" s="117">
        <v>2050.7934246575346</v>
      </c>
      <c r="T66" s="117">
        <v>2130.1180821917806</v>
      </c>
      <c r="U66" s="117">
        <v>2295.3314207650274</v>
      </c>
      <c r="V66" s="117">
        <v>2508.2657534246578</v>
      </c>
      <c r="W66" s="117">
        <v>2624.5416438356165</v>
      </c>
      <c r="X66" s="117">
        <v>2693.8252054794525</v>
      </c>
      <c r="Y66" s="117">
        <v>2744.7445355191262</v>
      </c>
      <c r="Z66" s="117">
        <v>2764.1128767123291</v>
      </c>
      <c r="AA66" s="117">
        <v>2777.5679452054796</v>
      </c>
      <c r="AB66" s="117">
        <v>2831.3882191780826</v>
      </c>
      <c r="AC66" s="117">
        <v>2844.6808743169399</v>
      </c>
      <c r="AD66" s="117">
        <v>2892.4380821917812</v>
      </c>
      <c r="AE66" s="117">
        <v>2933.6065753424659</v>
      </c>
      <c r="AF66" s="117">
        <v>2992.6482191780824</v>
      </c>
      <c r="AG66" s="117">
        <v>3174.7311475409838</v>
      </c>
      <c r="AH66" s="117">
        <v>3215.7613698630134</v>
      </c>
      <c r="AI66" s="117">
        <v>3216.7654794520554</v>
      </c>
      <c r="AJ66" s="117">
        <v>3217.5687671232881</v>
      </c>
      <c r="AK66" s="117">
        <v>3256.8431693989073</v>
      </c>
      <c r="AL66" s="117">
        <v>3310.1476712328772</v>
      </c>
      <c r="AM66" s="117">
        <v>3351.0350136986303</v>
      </c>
      <c r="AN66" s="117">
        <v>3405.638493150685</v>
      </c>
      <c r="AO66" s="117">
        <v>3485.7754918032788</v>
      </c>
      <c r="AP66" s="117">
        <v>3641.9637178082189</v>
      </c>
      <c r="AQ66" s="117">
        <v>3710.5002219178082</v>
      </c>
      <c r="AR66" s="117">
        <v>3741.677824657535</v>
      </c>
      <c r="AS66" s="117">
        <v>3813.9952677595625</v>
      </c>
      <c r="AT66" s="117">
        <v>3805.3745205479449</v>
      </c>
      <c r="AU66" s="117">
        <v>4076.966082191781</v>
      </c>
      <c r="AV66" s="117">
        <v>4074.1846986301375</v>
      </c>
      <c r="AW66" s="117">
        <v>4155.2287978142076</v>
      </c>
      <c r="AX66" s="117">
        <v>4216.4426275342466</v>
      </c>
      <c r="AY66" s="117">
        <v>4245.9577260273973</v>
      </c>
      <c r="AZ66" s="117">
        <v>4308.8350684931511</v>
      </c>
      <c r="BA66" s="117">
        <v>3999.1558743169398</v>
      </c>
      <c r="BB66" s="117">
        <v>3845.8602191780819</v>
      </c>
      <c r="BC66" s="117">
        <v>3797.6629589041095</v>
      </c>
      <c r="BD66" s="117">
        <v>3835.9797808219182</v>
      </c>
      <c r="BE66" s="118">
        <v>3900.7015573770491</v>
      </c>
      <c r="BF66" s="53">
        <v>1.6872293456474674E-2</v>
      </c>
      <c r="BG66" s="53">
        <v>8.0136803474561979E-4</v>
      </c>
      <c r="BH66" s="53">
        <v>4.4130024962803417E-2</v>
      </c>
    </row>
    <row r="67" spans="1:60" x14ac:dyDescent="0.15">
      <c r="A67" s="31" t="s">
        <v>108</v>
      </c>
      <c r="B67" s="117">
        <v>62.34427397260275</v>
      </c>
      <c r="C67" s="117">
        <v>95.868246575342482</v>
      </c>
      <c r="D67" s="117">
        <v>116.91098630136987</v>
      </c>
      <c r="E67" s="117">
        <v>120.41827868852459</v>
      </c>
      <c r="F67" s="117">
        <v>138.69641095890412</v>
      </c>
      <c r="G67" s="117">
        <v>140.47060273972605</v>
      </c>
      <c r="H67" s="117">
        <v>148.22753424657535</v>
      </c>
      <c r="I67" s="117">
        <v>151.69040983606561</v>
      </c>
      <c r="J67" s="117">
        <v>148.49572602739727</v>
      </c>
      <c r="K67" s="117">
        <v>154.51972602739727</v>
      </c>
      <c r="L67" s="117">
        <v>170.87942465753423</v>
      </c>
      <c r="M67" s="117">
        <v>178.14827868852461</v>
      </c>
      <c r="N67" s="117">
        <v>210.11794520547946</v>
      </c>
      <c r="O67" s="117">
        <v>232.52227397260276</v>
      </c>
      <c r="P67" s="117">
        <v>264.87032876712334</v>
      </c>
      <c r="Q67" s="117">
        <v>193.37286885245902</v>
      </c>
      <c r="R67" s="117">
        <v>309.49383561643839</v>
      </c>
      <c r="S67" s="117">
        <v>411.7869041095891</v>
      </c>
      <c r="T67" s="117">
        <v>525.41709589041102</v>
      </c>
      <c r="U67" s="117">
        <v>582.959262295082</v>
      </c>
      <c r="V67" s="117">
        <v>626.88493150684928</v>
      </c>
      <c r="W67" s="117">
        <v>657.55126027397262</v>
      </c>
      <c r="X67" s="117">
        <v>639.05879452054785</v>
      </c>
      <c r="Y67" s="117">
        <v>672.09562841530055</v>
      </c>
      <c r="Z67" s="117">
        <v>719.20671232876725</v>
      </c>
      <c r="AA67" s="117">
        <v>714.54199999999992</v>
      </c>
      <c r="AB67" s="117">
        <v>676.95756164383567</v>
      </c>
      <c r="AC67" s="117">
        <v>615.05579234972686</v>
      </c>
      <c r="AD67" s="117">
        <v>590.30805479452056</v>
      </c>
      <c r="AE67" s="117">
        <v>683.66273972602744</v>
      </c>
      <c r="AF67" s="117">
        <v>773.86257534246579</v>
      </c>
      <c r="AG67" s="117">
        <v>736.10592896174865</v>
      </c>
      <c r="AH67" s="117">
        <v>753.69287671232871</v>
      </c>
      <c r="AI67" s="117">
        <v>736.82624657534245</v>
      </c>
      <c r="AJ67" s="117">
        <v>736.23682191780824</v>
      </c>
      <c r="AK67" s="117">
        <v>725.56754098360659</v>
      </c>
      <c r="AL67" s="117">
        <v>729.66345205479456</v>
      </c>
      <c r="AM67" s="117">
        <v>753.25139726027408</v>
      </c>
      <c r="AN67" s="117">
        <v>761.24049315068498</v>
      </c>
      <c r="AO67" s="117">
        <v>777.02193989071054</v>
      </c>
      <c r="AP67" s="117">
        <v>755.11520547945224</v>
      </c>
      <c r="AQ67" s="117">
        <v>777.66093150684947</v>
      </c>
      <c r="AR67" s="117">
        <v>785.71304109589062</v>
      </c>
      <c r="AS67" s="117">
        <v>818.10314207650276</v>
      </c>
      <c r="AT67" s="117">
        <v>837.67675890410976</v>
      </c>
      <c r="AU67" s="117">
        <v>901.38522246575349</v>
      </c>
      <c r="AV67" s="117">
        <v>936.79196547945207</v>
      </c>
      <c r="AW67" s="117">
        <v>925.70889224043719</v>
      </c>
      <c r="AX67" s="117">
        <v>925.89202002739728</v>
      </c>
      <c r="AY67" s="117">
        <v>905.39072221747358</v>
      </c>
      <c r="AZ67" s="117">
        <v>893.45584210505672</v>
      </c>
      <c r="BA67" s="117">
        <v>873.92005076393855</v>
      </c>
      <c r="BB67" s="117">
        <v>884.65999022407595</v>
      </c>
      <c r="BC67" s="117">
        <v>869.35934918198359</v>
      </c>
      <c r="BD67" s="117">
        <v>830.36509493446101</v>
      </c>
      <c r="BE67" s="118">
        <v>770.7309985765196</v>
      </c>
      <c r="BF67" s="53">
        <v>-7.1816718599724161E-2</v>
      </c>
      <c r="BG67" s="53">
        <v>-8.7629776150144334E-4</v>
      </c>
      <c r="BH67" s="53">
        <v>8.7195540869984371E-3</v>
      </c>
    </row>
    <row r="68" spans="1:60" x14ac:dyDescent="0.15">
      <c r="A68" s="31" t="s">
        <v>107</v>
      </c>
      <c r="B68" s="117">
        <v>486.00000000000006</v>
      </c>
      <c r="C68" s="117">
        <v>474.00000000000006</v>
      </c>
      <c r="D68" s="117">
        <v>510</v>
      </c>
      <c r="E68" s="117">
        <v>599</v>
      </c>
      <c r="F68" s="117">
        <v>641.99999999999989</v>
      </c>
      <c r="G68" s="117">
        <v>854.00000000000011</v>
      </c>
      <c r="H68" s="117">
        <v>892</v>
      </c>
      <c r="I68" s="117">
        <v>1080.9999999999998</v>
      </c>
      <c r="J68" s="117">
        <v>1338</v>
      </c>
      <c r="K68" s="117">
        <v>1374.9999999999998</v>
      </c>
      <c r="L68" s="117">
        <v>1306.0000000000002</v>
      </c>
      <c r="M68" s="117">
        <v>1504</v>
      </c>
      <c r="N68" s="117">
        <v>1685</v>
      </c>
      <c r="O68" s="117">
        <v>1635</v>
      </c>
      <c r="P68" s="117">
        <v>1590</v>
      </c>
      <c r="Q68" s="117">
        <v>1576.9999999999998</v>
      </c>
      <c r="R68" s="117">
        <v>1602</v>
      </c>
      <c r="S68" s="117">
        <v>1337</v>
      </c>
      <c r="T68" s="117">
        <v>1419</v>
      </c>
      <c r="U68" s="117">
        <v>1504.9999999999998</v>
      </c>
      <c r="V68" s="117">
        <v>1342</v>
      </c>
      <c r="W68" s="117">
        <v>1429</v>
      </c>
      <c r="X68" s="117">
        <v>1420</v>
      </c>
      <c r="Y68" s="117">
        <v>1372.9999999999998</v>
      </c>
      <c r="Z68" s="117">
        <v>1481</v>
      </c>
      <c r="AA68" s="117">
        <v>1538.9999999999998</v>
      </c>
      <c r="AB68" s="117">
        <v>1669</v>
      </c>
      <c r="AC68" s="117">
        <v>1579</v>
      </c>
      <c r="AD68" s="117">
        <v>1588</v>
      </c>
      <c r="AE68" s="117">
        <v>1589</v>
      </c>
      <c r="AF68" s="117">
        <v>1578</v>
      </c>
      <c r="AG68" s="117">
        <v>1580</v>
      </c>
      <c r="AH68" s="117">
        <v>1557</v>
      </c>
      <c r="AI68" s="117">
        <v>1519.9999999999998</v>
      </c>
      <c r="AJ68" s="117">
        <v>1408</v>
      </c>
      <c r="AK68" s="117">
        <v>1455.57301420765</v>
      </c>
      <c r="AL68" s="117">
        <v>1387.0397106849314</v>
      </c>
      <c r="AM68" s="117">
        <v>1289.4565243835618</v>
      </c>
      <c r="AN68" s="117">
        <v>1175.5510876712328</v>
      </c>
      <c r="AO68" s="117">
        <v>1129.7094633879781</v>
      </c>
      <c r="AP68" s="117">
        <v>1095.6871232876713</v>
      </c>
      <c r="AQ68" s="117">
        <v>1017.7585671561643</v>
      </c>
      <c r="AR68" s="117">
        <v>971.75373490410959</v>
      </c>
      <c r="AS68" s="117">
        <v>1005.638499453552</v>
      </c>
      <c r="AT68" s="117">
        <v>994.27064000000007</v>
      </c>
      <c r="AU68" s="117">
        <v>1003.0175857534247</v>
      </c>
      <c r="AV68" s="117">
        <v>952.28473261369857</v>
      </c>
      <c r="AW68" s="117">
        <v>917.01003304918049</v>
      </c>
      <c r="AX68" s="117">
        <v>882.97639829041088</v>
      </c>
      <c r="AY68" s="117">
        <v>847.03750744109584</v>
      </c>
      <c r="AZ68" s="117">
        <v>837.64655609391787</v>
      </c>
      <c r="BA68" s="117">
        <v>875.75186835519139</v>
      </c>
      <c r="BB68" s="117">
        <v>837.97157831349614</v>
      </c>
      <c r="BC68" s="117">
        <v>808.48339333072624</v>
      </c>
      <c r="BD68" s="117">
        <v>781.37894709187435</v>
      </c>
      <c r="BE68" s="118">
        <v>742.98425969836194</v>
      </c>
      <c r="BF68" s="53">
        <v>-4.9137089675130419E-2</v>
      </c>
      <c r="BG68" s="53">
        <v>-2.3806955228333537E-2</v>
      </c>
      <c r="BH68" s="53">
        <v>8.4056453551156381E-3</v>
      </c>
    </row>
    <row r="69" spans="1:60" x14ac:dyDescent="0.15">
      <c r="A69" s="31" t="s">
        <v>105</v>
      </c>
      <c r="B69" s="117">
        <v>1</v>
      </c>
      <c r="C69" s="117">
        <v>1</v>
      </c>
      <c r="D69" s="117">
        <v>1</v>
      </c>
      <c r="E69" s="117">
        <v>4</v>
      </c>
      <c r="F69" s="117">
        <v>9</v>
      </c>
      <c r="G69" s="117">
        <v>18</v>
      </c>
      <c r="H69" s="117">
        <v>69</v>
      </c>
      <c r="I69" s="117">
        <v>93</v>
      </c>
      <c r="J69" s="117">
        <v>91</v>
      </c>
      <c r="K69" s="117">
        <v>81</v>
      </c>
      <c r="L69" s="117">
        <v>97.999999999999986</v>
      </c>
      <c r="M69" s="117">
        <v>167</v>
      </c>
      <c r="N69" s="117">
        <v>183</v>
      </c>
      <c r="O69" s="117">
        <v>216</v>
      </c>
      <c r="P69" s="117">
        <v>281.99999999999994</v>
      </c>
      <c r="Q69" s="117">
        <v>275.99999999999994</v>
      </c>
      <c r="R69" s="117">
        <v>259</v>
      </c>
      <c r="S69" s="117">
        <v>304</v>
      </c>
      <c r="T69" s="117">
        <v>385.00000000000006</v>
      </c>
      <c r="U69" s="117">
        <v>446</v>
      </c>
      <c r="V69" s="117">
        <v>445</v>
      </c>
      <c r="W69" s="117">
        <v>500.00000000000006</v>
      </c>
      <c r="X69" s="117">
        <v>494</v>
      </c>
      <c r="Y69" s="117">
        <v>540</v>
      </c>
      <c r="Z69" s="117">
        <v>589</v>
      </c>
      <c r="AA69" s="117">
        <v>622.00000000000011</v>
      </c>
      <c r="AB69" s="117">
        <v>648</v>
      </c>
      <c r="AC69" s="117">
        <v>656.99999999999989</v>
      </c>
      <c r="AD69" s="117">
        <v>645</v>
      </c>
      <c r="AE69" s="117">
        <v>657</v>
      </c>
      <c r="AF69" s="117">
        <v>704.00000000000011</v>
      </c>
      <c r="AG69" s="117">
        <v>716</v>
      </c>
      <c r="AH69" s="117">
        <v>714</v>
      </c>
      <c r="AI69" s="117">
        <v>725</v>
      </c>
      <c r="AJ69" s="117">
        <v>691</v>
      </c>
      <c r="AK69" s="117">
        <v>723.61236296467325</v>
      </c>
      <c r="AL69" s="117">
        <v>703.76999528042847</v>
      </c>
      <c r="AM69" s="117">
        <v>741.36341442882792</v>
      </c>
      <c r="AN69" s="117">
        <v>760.77732539812109</v>
      </c>
      <c r="AO69" s="117">
        <v>776.95170630339419</v>
      </c>
      <c r="AP69" s="117">
        <v>741.54181256474578</v>
      </c>
      <c r="AQ69" s="117">
        <v>696.79603893201136</v>
      </c>
      <c r="AR69" s="117">
        <v>725.47026998916579</v>
      </c>
      <c r="AS69" s="117">
        <v>727.17016592366303</v>
      </c>
      <c r="AT69" s="117">
        <v>688.02461749803342</v>
      </c>
      <c r="AU69" s="117">
        <v>732.6525415930779</v>
      </c>
      <c r="AV69" s="117">
        <v>659.34415666305529</v>
      </c>
      <c r="AW69" s="117">
        <v>662.62622488144495</v>
      </c>
      <c r="AX69" s="117">
        <v>627.01616852728591</v>
      </c>
      <c r="AY69" s="117">
        <v>648.82438770536817</v>
      </c>
      <c r="AZ69" s="117">
        <v>696.32379718903519</v>
      </c>
      <c r="BA69" s="117">
        <v>726.09051286787553</v>
      </c>
      <c r="BB69" s="117">
        <v>718.08705813850622</v>
      </c>
      <c r="BC69" s="117">
        <v>717.67043491210507</v>
      </c>
      <c r="BD69" s="117">
        <v>662.67074998361466</v>
      </c>
      <c r="BE69" s="118">
        <v>595.78789984015373</v>
      </c>
      <c r="BF69" s="53">
        <v>-0.10092923242064733</v>
      </c>
      <c r="BG69" s="53">
        <v>-3.7475959747869103E-3</v>
      </c>
      <c r="BH69" s="53">
        <v>6.7403605494396864E-3</v>
      </c>
    </row>
    <row r="70" spans="1:60" x14ac:dyDescent="0.15">
      <c r="A70" s="31" t="s">
        <v>97</v>
      </c>
      <c r="B70" s="117" t="s">
        <v>111</v>
      </c>
      <c r="C70" s="117" t="s">
        <v>111</v>
      </c>
      <c r="D70" s="117" t="s">
        <v>111</v>
      </c>
      <c r="E70" s="117" t="s">
        <v>111</v>
      </c>
      <c r="F70" s="117" t="s">
        <v>111</v>
      </c>
      <c r="G70" s="117" t="s">
        <v>111</v>
      </c>
      <c r="H70" s="117" t="s">
        <v>111</v>
      </c>
      <c r="I70" s="117" t="s">
        <v>111</v>
      </c>
      <c r="J70" s="117" t="s">
        <v>111</v>
      </c>
      <c r="K70" s="117" t="s">
        <v>111</v>
      </c>
      <c r="L70" s="117" t="s">
        <v>111</v>
      </c>
      <c r="M70" s="117" t="s">
        <v>111</v>
      </c>
      <c r="N70" s="117" t="s">
        <v>111</v>
      </c>
      <c r="O70" s="117" t="s">
        <v>111</v>
      </c>
      <c r="P70" s="117" t="s">
        <v>111</v>
      </c>
      <c r="Q70" s="117" t="s">
        <v>111</v>
      </c>
      <c r="R70" s="117">
        <v>1.6</v>
      </c>
      <c r="S70" s="117">
        <v>5.8999999999999995</v>
      </c>
      <c r="T70" s="117">
        <v>13.300000000000002</v>
      </c>
      <c r="U70" s="117">
        <v>23.799999999999997</v>
      </c>
      <c r="V70" s="117">
        <v>48.500000000000007</v>
      </c>
      <c r="W70" s="117">
        <v>48.447164931506848</v>
      </c>
      <c r="X70" s="117">
        <v>44.775980273972607</v>
      </c>
      <c r="Y70" s="117">
        <v>50.967261202185796</v>
      </c>
      <c r="Z70" s="117">
        <v>48.906993972602734</v>
      </c>
      <c r="AA70" s="117">
        <v>59.775436712328769</v>
      </c>
      <c r="AB70" s="117">
        <v>70.987104657534246</v>
      </c>
      <c r="AC70" s="117">
        <v>83.563465573770486</v>
      </c>
      <c r="AD70" s="117">
        <v>86.860630136986302</v>
      </c>
      <c r="AE70" s="117">
        <v>86.233627397260278</v>
      </c>
      <c r="AF70" s="117">
        <v>84.794024657534251</v>
      </c>
      <c r="AG70" s="117">
        <v>95.958651366120222</v>
      </c>
      <c r="AH70" s="117">
        <v>109.43299123287673</v>
      </c>
      <c r="AI70" s="117">
        <v>113.45464383561644</v>
      </c>
      <c r="AJ70" s="117">
        <v>122.80241369863013</v>
      </c>
      <c r="AK70" s="117">
        <v>185.78139207650273</v>
      </c>
      <c r="AL70" s="117">
        <v>205.59858863013699</v>
      </c>
      <c r="AM70" s="117">
        <v>221.56253438356165</v>
      </c>
      <c r="AN70" s="117">
        <v>254.72778794520545</v>
      </c>
      <c r="AO70" s="117">
        <v>251.17564262295082</v>
      </c>
      <c r="AP70" s="117">
        <v>309.56703178082194</v>
      </c>
      <c r="AQ70" s="117">
        <v>336.04023999999998</v>
      </c>
      <c r="AR70" s="117">
        <v>353.7489106849315</v>
      </c>
      <c r="AS70" s="117">
        <v>370.81140874316941</v>
      </c>
      <c r="AT70" s="117">
        <v>385.27184164383567</v>
      </c>
      <c r="AU70" s="117">
        <v>393.36617808219182</v>
      </c>
      <c r="AV70" s="117">
        <v>429.00558739726034</v>
      </c>
      <c r="AW70" s="117">
        <v>470.76413551912572</v>
      </c>
      <c r="AX70" s="117">
        <v>465.578215890411</v>
      </c>
      <c r="AY70" s="117">
        <v>463.89617643835612</v>
      </c>
      <c r="AZ70" s="117">
        <v>480.66610301369866</v>
      </c>
      <c r="BA70" s="117">
        <v>488.54376393442618</v>
      </c>
      <c r="BB70" s="117">
        <v>486.33915397260284</v>
      </c>
      <c r="BC70" s="117">
        <v>471.76290575342466</v>
      </c>
      <c r="BD70" s="117">
        <v>470.67915342465756</v>
      </c>
      <c r="BE70" s="118">
        <v>417.60375423497271</v>
      </c>
      <c r="BF70" s="53">
        <v>-0.11276343726614757</v>
      </c>
      <c r="BG70" s="53">
        <v>2.022454901951054E-2</v>
      </c>
      <c r="BH70" s="53">
        <v>4.7244998951783178E-3</v>
      </c>
    </row>
    <row r="71" spans="1:60" x14ac:dyDescent="0.15">
      <c r="A71" s="31" t="s">
        <v>96</v>
      </c>
      <c r="B71" s="117" t="s">
        <v>111</v>
      </c>
      <c r="C71" s="117" t="s">
        <v>111</v>
      </c>
      <c r="D71" s="117" t="s">
        <v>111</v>
      </c>
      <c r="E71" s="117" t="s">
        <v>111</v>
      </c>
      <c r="F71" s="117" t="s">
        <v>111</v>
      </c>
      <c r="G71" s="117" t="s">
        <v>111</v>
      </c>
      <c r="H71" s="117" t="s">
        <v>111</v>
      </c>
      <c r="I71" s="117" t="s">
        <v>111</v>
      </c>
      <c r="J71" s="117" t="s">
        <v>111</v>
      </c>
      <c r="K71" s="117" t="s">
        <v>111</v>
      </c>
      <c r="L71" s="117" t="s">
        <v>111</v>
      </c>
      <c r="M71" s="117" t="s">
        <v>111</v>
      </c>
      <c r="N71" s="117" t="s">
        <v>111</v>
      </c>
      <c r="O71" s="117" t="s">
        <v>111</v>
      </c>
      <c r="P71" s="117" t="s">
        <v>111</v>
      </c>
      <c r="Q71" s="117" t="s">
        <v>111</v>
      </c>
      <c r="R71" s="117" t="s">
        <v>111</v>
      </c>
      <c r="S71" s="117" t="s">
        <v>111</v>
      </c>
      <c r="T71" s="117" t="s">
        <v>111</v>
      </c>
      <c r="U71" s="117" t="s">
        <v>111</v>
      </c>
      <c r="V71" s="117" t="s">
        <v>111</v>
      </c>
      <c r="W71" s="117" t="s">
        <v>111</v>
      </c>
      <c r="X71" s="117">
        <v>5.6767123287671248</v>
      </c>
      <c r="Y71" s="117">
        <v>13.95081967213115</v>
      </c>
      <c r="Z71" s="117">
        <v>30.208219178082192</v>
      </c>
      <c r="AA71" s="117">
        <v>54.739726027397268</v>
      </c>
      <c r="AB71" s="117">
        <v>80.284931506849318</v>
      </c>
      <c r="AC71" s="117">
        <v>111.00000000000001</v>
      </c>
      <c r="AD71" s="117">
        <v>127.72602739726027</v>
      </c>
      <c r="AE71" s="117">
        <v>143.94520547945208</v>
      </c>
      <c r="AF71" s="117">
        <v>154.48767123287672</v>
      </c>
      <c r="AG71" s="117">
        <v>177.98415300546449</v>
      </c>
      <c r="AH71" s="117">
        <v>204.56438356164384</v>
      </c>
      <c r="AI71" s="117">
        <v>253.42465753424656</v>
      </c>
      <c r="AJ71" s="117">
        <v>308.50904109589044</v>
      </c>
      <c r="AK71" s="117">
        <v>337.52622950819676</v>
      </c>
      <c r="AL71" s="117">
        <v>349.66191780821919</v>
      </c>
      <c r="AM71" s="117">
        <v>352.97150684931512</v>
      </c>
      <c r="AN71" s="117">
        <v>370.13150684931503</v>
      </c>
      <c r="AO71" s="117">
        <v>416.90765027322408</v>
      </c>
      <c r="AP71" s="117">
        <v>387.21260273972604</v>
      </c>
      <c r="AQ71" s="117">
        <v>351.56712328767128</v>
      </c>
      <c r="AR71" s="117">
        <v>331.69205479452057</v>
      </c>
      <c r="AS71" s="117">
        <v>309.57814207650273</v>
      </c>
      <c r="AT71" s="117">
        <v>339.88164383561644</v>
      </c>
      <c r="AU71" s="117">
        <v>312.0843835616439</v>
      </c>
      <c r="AV71" s="117">
        <v>315.76575342465759</v>
      </c>
      <c r="AW71" s="117">
        <v>346.717568306011</v>
      </c>
      <c r="AX71" s="117">
        <v>346.46868493150686</v>
      </c>
      <c r="AY71" s="117">
        <v>325.04602739726022</v>
      </c>
      <c r="AZ71" s="117">
        <v>351.56547945205477</v>
      </c>
      <c r="BA71" s="117">
        <v>317.36092896174864</v>
      </c>
      <c r="BB71" s="117">
        <v>284.3716438356164</v>
      </c>
      <c r="BC71" s="117">
        <v>256.66821917808221</v>
      </c>
      <c r="BD71" s="117">
        <v>236.44493150684934</v>
      </c>
      <c r="BE71" s="118">
        <v>207.07312841530057</v>
      </c>
      <c r="BF71" s="53">
        <v>-0.12422259552938619</v>
      </c>
      <c r="BG71" s="53">
        <v>-3.5637687130527951E-2</v>
      </c>
      <c r="BH71" s="53">
        <v>2.342691998266532E-3</v>
      </c>
    </row>
    <row r="72" spans="1:60" x14ac:dyDescent="0.15">
      <c r="A72" s="31" t="s">
        <v>95</v>
      </c>
      <c r="B72" s="117">
        <v>35.113972602739722</v>
      </c>
      <c r="C72" s="117">
        <v>34.085479452054791</v>
      </c>
      <c r="D72" s="117">
        <v>31.085479452054795</v>
      </c>
      <c r="E72" s="117">
        <v>35.113661202185796</v>
      </c>
      <c r="F72" s="117">
        <v>36.42739726027397</v>
      </c>
      <c r="G72" s="117">
        <v>39.505315068493154</v>
      </c>
      <c r="H72" s="117">
        <v>42.417534246575343</v>
      </c>
      <c r="I72" s="117">
        <v>44.299672131147538</v>
      </c>
      <c r="J72" s="117">
        <v>47.056027397260273</v>
      </c>
      <c r="K72" s="117">
        <v>47.379960171513687</v>
      </c>
      <c r="L72" s="117">
        <v>47.6365587195708</v>
      </c>
      <c r="M72" s="117">
        <v>62.146371529123485</v>
      </c>
      <c r="N72" s="117">
        <v>72.561981038579248</v>
      </c>
      <c r="O72" s="117">
        <v>72.415823644541277</v>
      </c>
      <c r="P72" s="117">
        <v>92.681327692791712</v>
      </c>
      <c r="Q72" s="117">
        <v>77.522415043193632</v>
      </c>
      <c r="R72" s="117">
        <v>78.442232670306197</v>
      </c>
      <c r="S72" s="117">
        <v>85.531306665112254</v>
      </c>
      <c r="T72" s="117">
        <v>90.851267673130479</v>
      </c>
      <c r="U72" s="117">
        <v>103.94801339715085</v>
      </c>
      <c r="V72" s="117">
        <v>123.87183317116845</v>
      </c>
      <c r="W72" s="117">
        <v>127.07855952452347</v>
      </c>
      <c r="X72" s="117">
        <v>121.20970351150656</v>
      </c>
      <c r="Y72" s="117">
        <v>125.49589674273753</v>
      </c>
      <c r="Z72" s="117">
        <v>134.80233126339505</v>
      </c>
      <c r="AA72" s="117">
        <v>145.16392780006774</v>
      </c>
      <c r="AB72" s="117">
        <v>148.91753552206603</v>
      </c>
      <c r="AC72" s="117">
        <v>205.02265211651988</v>
      </c>
      <c r="AD72" s="117">
        <v>276.76625674090292</v>
      </c>
      <c r="AE72" s="117">
        <v>259.3059846368044</v>
      </c>
      <c r="AF72" s="117">
        <v>229.46330110565145</v>
      </c>
      <c r="AG72" s="117">
        <v>244.52822407305192</v>
      </c>
      <c r="AH72" s="117">
        <v>226.58246498624601</v>
      </c>
      <c r="AI72" s="117">
        <v>217.38806688825642</v>
      </c>
      <c r="AJ72" s="117">
        <v>219.86065127111175</v>
      </c>
      <c r="AK72" s="117">
        <v>199.73091571688232</v>
      </c>
      <c r="AL72" s="117">
        <v>196.06332424011021</v>
      </c>
      <c r="AM72" s="117">
        <v>200.03801607099459</v>
      </c>
      <c r="AN72" s="117">
        <v>195.25540254067545</v>
      </c>
      <c r="AO72" s="117">
        <v>237.18711171984245</v>
      </c>
      <c r="AP72" s="117">
        <v>287.50400684485732</v>
      </c>
      <c r="AQ72" s="117">
        <v>306.48565360703873</v>
      </c>
      <c r="AR72" s="117">
        <v>320.90111654240161</v>
      </c>
      <c r="AS72" s="117">
        <v>341.69904954691344</v>
      </c>
      <c r="AT72" s="117">
        <v>331.40685704246823</v>
      </c>
      <c r="AU72" s="117">
        <v>318.03761150277433</v>
      </c>
      <c r="AV72" s="117">
        <v>302.31662623209832</v>
      </c>
      <c r="AW72" s="117">
        <v>291.33535153205639</v>
      </c>
      <c r="AX72" s="117">
        <v>274.44385338144087</v>
      </c>
      <c r="AY72" s="117">
        <v>296.43815723154506</v>
      </c>
      <c r="AZ72" s="117">
        <v>297.79282064201038</v>
      </c>
      <c r="BA72" s="117">
        <v>280.65192906382947</v>
      </c>
      <c r="BB72" s="117">
        <v>273.03287251329391</v>
      </c>
      <c r="BC72" s="117">
        <v>233.59184822999634</v>
      </c>
      <c r="BD72" s="117">
        <v>230.99010830648172</v>
      </c>
      <c r="BE72" s="118">
        <v>210.25253655704455</v>
      </c>
      <c r="BF72" s="53">
        <v>-8.9776882228749799E-2</v>
      </c>
      <c r="BG72" s="53">
        <v>-3.5453456073986978E-2</v>
      </c>
      <c r="BH72" s="53">
        <v>2.3786617741128157E-3</v>
      </c>
    </row>
    <row r="73" spans="1:60" s="32" customFormat="1" x14ac:dyDescent="0.15">
      <c r="A73" s="37" t="s">
        <v>94</v>
      </c>
      <c r="B73" s="119">
        <v>898.5878356164385</v>
      </c>
      <c r="C73" s="119">
        <v>1002.1496164383562</v>
      </c>
      <c r="D73" s="119">
        <v>1062.7372876712329</v>
      </c>
      <c r="E73" s="119">
        <v>1239.7688251366121</v>
      </c>
      <c r="F73" s="119">
        <v>1431.7106575342466</v>
      </c>
      <c r="G73" s="119">
        <v>1979.495095890411</v>
      </c>
      <c r="H73" s="119">
        <v>2387.0842465753426</v>
      </c>
      <c r="I73" s="119">
        <v>2803.6378961748633</v>
      </c>
      <c r="J73" s="119">
        <v>3356.1580547945205</v>
      </c>
      <c r="K73" s="119">
        <v>3578.2298231852119</v>
      </c>
      <c r="L73" s="119">
        <v>3808.0496820072426</v>
      </c>
      <c r="M73" s="119">
        <v>4334.8760709826756</v>
      </c>
      <c r="N73" s="119">
        <v>4748.1763646002237</v>
      </c>
      <c r="O73" s="119">
        <v>4975.490152411664</v>
      </c>
      <c r="P73" s="119">
        <v>5113.2763139941617</v>
      </c>
      <c r="Q73" s="119">
        <v>4945.7900926388229</v>
      </c>
      <c r="R73" s="119">
        <v>4907.2555203415395</v>
      </c>
      <c r="S73" s="119">
        <v>4817.0116354322354</v>
      </c>
      <c r="T73" s="119">
        <v>5173.686445755322</v>
      </c>
      <c r="U73" s="119">
        <v>5691.80541519904</v>
      </c>
      <c r="V73" s="119">
        <v>5917.7236976846762</v>
      </c>
      <c r="W73" s="119">
        <v>6139.8360784145771</v>
      </c>
      <c r="X73" s="119">
        <v>6196.9534749515879</v>
      </c>
      <c r="Y73" s="119">
        <v>6262.9435070478221</v>
      </c>
      <c r="Z73" s="119">
        <v>6479.5927884512894</v>
      </c>
      <c r="AA73" s="119">
        <v>6711.9684190178059</v>
      </c>
      <c r="AB73" s="119">
        <v>6902.6203903687392</v>
      </c>
      <c r="AC73" s="119">
        <v>6882.3518742420538</v>
      </c>
      <c r="AD73" s="119">
        <v>6949.8843003094871</v>
      </c>
      <c r="AE73" s="119">
        <v>7141.7454377902523</v>
      </c>
      <c r="AF73" s="119">
        <v>7271.0986497678223</v>
      </c>
      <c r="AG73" s="119">
        <v>7501.8810616768196</v>
      </c>
      <c r="AH73" s="119">
        <v>7602.3042870370364</v>
      </c>
      <c r="AI73" s="119">
        <v>7569.9578967419156</v>
      </c>
      <c r="AJ73" s="119">
        <v>7498.4613206846398</v>
      </c>
      <c r="AK73" s="119">
        <v>7883.2328871017216</v>
      </c>
      <c r="AL73" s="119">
        <v>7832.9196508239138</v>
      </c>
      <c r="AM73" s="119">
        <v>7868.5465621288104</v>
      </c>
      <c r="AN73" s="119">
        <v>7792.1721809219098</v>
      </c>
      <c r="AO73" s="119">
        <v>7859.2076770964732</v>
      </c>
      <c r="AP73" s="119">
        <v>7994.4302951579239</v>
      </c>
      <c r="AQ73" s="119">
        <v>7941.1211670300218</v>
      </c>
      <c r="AR73" s="119">
        <v>7976.9720947503101</v>
      </c>
      <c r="AS73" s="119">
        <v>8107.2035410410035</v>
      </c>
      <c r="AT73" s="119">
        <v>8092.2428638999827</v>
      </c>
      <c r="AU73" s="119">
        <v>8459.4888642237329</v>
      </c>
      <c r="AV73" s="119">
        <v>8317.624978589276</v>
      </c>
      <c r="AW73" s="119">
        <v>8407.0508451049791</v>
      </c>
      <c r="AX73" s="119">
        <v>8280.8522732088568</v>
      </c>
      <c r="AY73" s="119">
        <v>8294.8652210968212</v>
      </c>
      <c r="AZ73" s="119">
        <v>8377.3187591563874</v>
      </c>
      <c r="BA73" s="119">
        <v>8041.3407230847279</v>
      </c>
      <c r="BB73" s="119">
        <v>7770.7561873612149</v>
      </c>
      <c r="BC73" s="119">
        <v>7610.3871583513819</v>
      </c>
      <c r="BD73" s="119">
        <v>7628.1726343160781</v>
      </c>
      <c r="BE73" s="119">
        <v>7425.1470102025523</v>
      </c>
      <c r="BF73" s="74">
        <v>-2.6615237206378262E-2</v>
      </c>
      <c r="BG73" s="74">
        <v>-5.8883565266879545E-3</v>
      </c>
      <c r="BH73" s="74">
        <v>8.4003330706761484E-2</v>
      </c>
    </row>
    <row r="74" spans="1:60" x14ac:dyDescent="0.15">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8"/>
      <c r="BF74" s="53"/>
      <c r="BG74" s="53"/>
      <c r="BH74" s="53"/>
    </row>
    <row r="75" spans="1:60" x14ac:dyDescent="0.15">
      <c r="A75" s="120" t="s">
        <v>93</v>
      </c>
      <c r="B75" s="121">
        <v>31791.906986301372</v>
      </c>
      <c r="C75" s="121">
        <v>34560.929416438361</v>
      </c>
      <c r="D75" s="121">
        <v>37103.661353424657</v>
      </c>
      <c r="E75" s="121">
        <v>40418.298857923503</v>
      </c>
      <c r="F75" s="121">
        <v>43648.661454794521</v>
      </c>
      <c r="G75" s="121">
        <v>48074.783537530035</v>
      </c>
      <c r="H75" s="121">
        <v>50785.244491817321</v>
      </c>
      <c r="I75" s="121">
        <v>53553.865181318593</v>
      </c>
      <c r="J75" s="121">
        <v>58551.79840128457</v>
      </c>
      <c r="K75" s="121">
        <v>58671.083208021795</v>
      </c>
      <c r="L75" s="121">
        <v>55810.762122008775</v>
      </c>
      <c r="M75" s="121">
        <v>60440.187744329669</v>
      </c>
      <c r="N75" s="121">
        <v>62740.326862108399</v>
      </c>
      <c r="O75" s="121">
        <v>63322.354065468346</v>
      </c>
      <c r="P75" s="121">
        <v>66067.416016575095</v>
      </c>
      <c r="Q75" s="121">
        <v>62942.090022604141</v>
      </c>
      <c r="R75" s="121">
        <v>59527.064200708133</v>
      </c>
      <c r="S75" s="121">
        <v>57270.879335566184</v>
      </c>
      <c r="T75" s="121">
        <v>56591.867335888332</v>
      </c>
      <c r="U75" s="121">
        <v>57640.156616350767</v>
      </c>
      <c r="V75" s="121">
        <v>57344.651073438043</v>
      </c>
      <c r="W75" s="121">
        <v>60175.812863357038</v>
      </c>
      <c r="X75" s="121">
        <v>60406.334442544692</v>
      </c>
      <c r="Y75" s="121">
        <v>62840.499299404626</v>
      </c>
      <c r="Z75" s="121">
        <v>63791.559930846328</v>
      </c>
      <c r="AA75" s="121">
        <v>65021.882770682278</v>
      </c>
      <c r="AB75" s="121">
        <v>64865.485031993929</v>
      </c>
      <c r="AC75" s="121">
        <v>65703.967849370936</v>
      </c>
      <c r="AD75" s="121">
        <v>65892.139447789625</v>
      </c>
      <c r="AE75" s="121">
        <v>66876.924333580013</v>
      </c>
      <c r="AF75" s="121">
        <v>67840.996868500151</v>
      </c>
      <c r="AG75" s="121">
        <v>69478.078351417716</v>
      </c>
      <c r="AH75" s="121">
        <v>71252.610089618509</v>
      </c>
      <c r="AI75" s="121">
        <v>73017.354583937733</v>
      </c>
      <c r="AJ75" s="121">
        <v>71518.256006081821</v>
      </c>
      <c r="AK75" s="121">
        <v>74543.009030498928</v>
      </c>
      <c r="AL75" s="121">
        <v>74783.938965418623</v>
      </c>
      <c r="AM75" s="121">
        <v>73999.419485739287</v>
      </c>
      <c r="AN75" s="121">
        <v>77160.417174040951</v>
      </c>
      <c r="AO75" s="121">
        <v>80836.963935884429</v>
      </c>
      <c r="AP75" s="121">
        <v>81812.678431495922</v>
      </c>
      <c r="AQ75" s="121">
        <v>82560.721210417265</v>
      </c>
      <c r="AR75" s="121">
        <v>82437.622089492434</v>
      </c>
      <c r="AS75" s="121">
        <v>83115.32687824672</v>
      </c>
      <c r="AT75" s="121">
        <v>81491.327629543637</v>
      </c>
      <c r="AU75" s="121">
        <v>83293.130487202856</v>
      </c>
      <c r="AV75" s="121">
        <v>84041.996759067144</v>
      </c>
      <c r="AW75" s="121">
        <v>86254.98956010511</v>
      </c>
      <c r="AX75" s="121">
        <v>86670.248913672403</v>
      </c>
      <c r="AY75" s="121">
        <v>88834.240342305246</v>
      </c>
      <c r="AZ75" s="121">
        <v>91631.76978936643</v>
      </c>
      <c r="BA75" s="121">
        <v>91988.625929911475</v>
      </c>
      <c r="BB75" s="121">
        <v>92568.421382286309</v>
      </c>
      <c r="BC75" s="121">
        <v>94851.740740854875</v>
      </c>
      <c r="BD75" s="121">
        <v>94960.884049869521</v>
      </c>
      <c r="BE75" s="121">
        <v>88391.102444761724</v>
      </c>
      <c r="BF75" s="78">
        <v>-6.9184082170692718E-2</v>
      </c>
      <c r="BG75" s="78">
        <v>1.5414441073056118E-2</v>
      </c>
      <c r="BH75" s="78">
        <v>1</v>
      </c>
    </row>
    <row r="76" spans="1:60" x14ac:dyDescent="0.15">
      <c r="A76" s="31" t="s">
        <v>92</v>
      </c>
      <c r="B76" s="117">
        <v>11018.182082191781</v>
      </c>
      <c r="C76" s="117">
        <v>11677.425663013697</v>
      </c>
      <c r="D76" s="117">
        <v>12464.862558904109</v>
      </c>
      <c r="E76" s="117">
        <v>12971.331945355192</v>
      </c>
      <c r="F76" s="117">
        <v>13383.780002739724</v>
      </c>
      <c r="G76" s="117">
        <v>14177.936863013698</v>
      </c>
      <c r="H76" s="117">
        <v>14268.742997260273</v>
      </c>
      <c r="I76" s="117">
        <v>14580.016431693988</v>
      </c>
      <c r="J76" s="117">
        <v>14722.190936986301</v>
      </c>
      <c r="K76" s="117">
        <v>14230.227954692062</v>
      </c>
      <c r="L76" s="117">
        <v>13862.449460089434</v>
      </c>
      <c r="M76" s="117">
        <v>13839.013562785953</v>
      </c>
      <c r="N76" s="117">
        <v>14730.835685148169</v>
      </c>
      <c r="O76" s="117">
        <v>15762.405982548657</v>
      </c>
      <c r="P76" s="117">
        <v>16687.273459199638</v>
      </c>
      <c r="Q76" s="117">
        <v>17317.818792092374</v>
      </c>
      <c r="R76" s="117">
        <v>17786.118629930574</v>
      </c>
      <c r="S76" s="117">
        <v>18607.268164199351</v>
      </c>
      <c r="T76" s="117">
        <v>19096.034834796417</v>
      </c>
      <c r="U76" s="117">
        <v>19963.514789515983</v>
      </c>
      <c r="V76" s="117">
        <v>20302.882588130382</v>
      </c>
      <c r="W76" s="117">
        <v>19963.757131289378</v>
      </c>
      <c r="X76" s="117">
        <v>20115.820681249577</v>
      </c>
      <c r="Y76" s="117">
        <v>19947.009235242887</v>
      </c>
      <c r="Z76" s="117">
        <v>19213.386836445996</v>
      </c>
      <c r="AA76" s="117">
        <v>19290.810250671588</v>
      </c>
      <c r="AB76" s="117">
        <v>19842.39540157864</v>
      </c>
      <c r="AC76" s="117">
        <v>20035.36140565508</v>
      </c>
      <c r="AD76" s="117">
        <v>20155.076571077283</v>
      </c>
      <c r="AE76" s="117">
        <v>21023.933281525202</v>
      </c>
      <c r="AF76" s="117">
        <v>21351.819351396574</v>
      </c>
      <c r="AG76" s="117">
        <v>22015.651615481027</v>
      </c>
      <c r="AH76" s="117">
        <v>22353.744346624018</v>
      </c>
      <c r="AI76" s="117">
        <v>22317.014073064067</v>
      </c>
      <c r="AJ76" s="117">
        <v>21990.65173068934</v>
      </c>
      <c r="AK76" s="117">
        <v>22235.02408696205</v>
      </c>
      <c r="AL76" s="117">
        <v>22023.178477737234</v>
      </c>
      <c r="AM76" s="117">
        <v>22075.288926976227</v>
      </c>
      <c r="AN76" s="117">
        <v>21746.720655851579</v>
      </c>
      <c r="AO76" s="117">
        <v>21345.102091355828</v>
      </c>
      <c r="AP76" s="117">
        <v>20427.068910715509</v>
      </c>
      <c r="AQ76" s="117">
        <v>19974.064198673212</v>
      </c>
      <c r="AR76" s="117">
        <v>19674.273508382146</v>
      </c>
      <c r="AS76" s="117">
        <v>19029.110414828727</v>
      </c>
      <c r="AT76" s="117">
        <v>19153.964027474132</v>
      </c>
      <c r="AU76" s="117">
        <v>19340.698567089974</v>
      </c>
      <c r="AV76" s="117">
        <v>19513.219138846536</v>
      </c>
      <c r="AW76" s="117">
        <v>20463.52976863641</v>
      </c>
      <c r="AX76" s="117">
        <v>21668.777872162344</v>
      </c>
      <c r="AY76" s="117">
        <v>23599.531675668284</v>
      </c>
      <c r="AZ76" s="117">
        <v>24616.366327876218</v>
      </c>
      <c r="BA76" s="117">
        <v>24019.363458789248</v>
      </c>
      <c r="BB76" s="117">
        <v>24827.532329909805</v>
      </c>
      <c r="BC76" s="117">
        <v>27258.471407554476</v>
      </c>
      <c r="BD76" s="117">
        <v>28992.480399148462</v>
      </c>
      <c r="BE76" s="118">
        <v>28216.427336984765</v>
      </c>
      <c r="BF76" s="53">
        <v>-2.6767391112437866E-2</v>
      </c>
      <c r="BG76" s="53">
        <v>4.2323838624364507E-2</v>
      </c>
      <c r="BH76" s="53">
        <v>0.31922248457776692</v>
      </c>
    </row>
    <row r="77" spans="1:60" x14ac:dyDescent="0.15">
      <c r="A77" s="31" t="s">
        <v>91</v>
      </c>
      <c r="B77" s="117">
        <v>20773.724904109589</v>
      </c>
      <c r="C77" s="117">
        <v>22883.503753424655</v>
      </c>
      <c r="D77" s="117">
        <v>24638.798794520546</v>
      </c>
      <c r="E77" s="117">
        <v>27446.966912568307</v>
      </c>
      <c r="F77" s="117">
        <v>30264.881452054797</v>
      </c>
      <c r="G77" s="117">
        <v>33896.846674516331</v>
      </c>
      <c r="H77" s="117">
        <v>36516.501494557051</v>
      </c>
      <c r="I77" s="117">
        <v>38973.848749624594</v>
      </c>
      <c r="J77" s="117">
        <v>43829.607464298279</v>
      </c>
      <c r="K77" s="117">
        <v>44440.855253329726</v>
      </c>
      <c r="L77" s="117">
        <v>41948.31266191935</v>
      </c>
      <c r="M77" s="117">
        <v>46601.174181543734</v>
      </c>
      <c r="N77" s="117">
        <v>48009.491176960233</v>
      </c>
      <c r="O77" s="117">
        <v>47559.948082919698</v>
      </c>
      <c r="P77" s="117">
        <v>49380.142557375468</v>
      </c>
      <c r="Q77" s="117">
        <v>45624.271230511789</v>
      </c>
      <c r="R77" s="117">
        <v>41740.945570777549</v>
      </c>
      <c r="S77" s="117">
        <v>38663.611171366836</v>
      </c>
      <c r="T77" s="117">
        <v>37495.8325010919</v>
      </c>
      <c r="U77" s="117">
        <v>37676.641826834777</v>
      </c>
      <c r="V77" s="117">
        <v>37041.768485307657</v>
      </c>
      <c r="W77" s="117">
        <v>40212.055732067638</v>
      </c>
      <c r="X77" s="117">
        <v>40290.5137612951</v>
      </c>
      <c r="Y77" s="117">
        <v>42893.490064161721</v>
      </c>
      <c r="Z77" s="117">
        <v>44578.173094400321</v>
      </c>
      <c r="AA77" s="117">
        <v>45731.072520010704</v>
      </c>
      <c r="AB77" s="117">
        <v>45023.089630415292</v>
      </c>
      <c r="AC77" s="117">
        <v>45668.606443715842</v>
      </c>
      <c r="AD77" s="117">
        <v>45737.062876712327</v>
      </c>
      <c r="AE77" s="117">
        <v>45852.9910520548</v>
      </c>
      <c r="AF77" s="117">
        <v>46489.177517103584</v>
      </c>
      <c r="AG77" s="117">
        <v>47462.426735936708</v>
      </c>
      <c r="AH77" s="117">
        <v>48898.865742994472</v>
      </c>
      <c r="AI77" s="117">
        <v>50700.34051087367</v>
      </c>
      <c r="AJ77" s="117">
        <v>49527.604275392492</v>
      </c>
      <c r="AK77" s="117">
        <v>52307.984943536903</v>
      </c>
      <c r="AL77" s="117">
        <v>52760.7604876814</v>
      </c>
      <c r="AM77" s="117">
        <v>51924.130558763056</v>
      </c>
      <c r="AN77" s="117">
        <v>55413.696518189354</v>
      </c>
      <c r="AO77" s="117">
        <v>59491.861844528597</v>
      </c>
      <c r="AP77" s="117">
        <v>61385.609520780403</v>
      </c>
      <c r="AQ77" s="117">
        <v>62586.657011744028</v>
      </c>
      <c r="AR77" s="117">
        <v>62763.348581110346</v>
      </c>
      <c r="AS77" s="117">
        <v>64086.216463417986</v>
      </c>
      <c r="AT77" s="117">
        <v>62337.363602069541</v>
      </c>
      <c r="AU77" s="117">
        <v>63952.43192011286</v>
      </c>
      <c r="AV77" s="117">
        <v>64528.777620220615</v>
      </c>
      <c r="AW77" s="117">
        <v>65791.459791468689</v>
      </c>
      <c r="AX77" s="117">
        <v>65001.471041510049</v>
      </c>
      <c r="AY77" s="117">
        <v>65234.708666636943</v>
      </c>
      <c r="AZ77" s="117">
        <v>67015.403461490219</v>
      </c>
      <c r="BA77" s="117">
        <v>67969.262471122231</v>
      </c>
      <c r="BB77" s="117">
        <v>67740.889052376515</v>
      </c>
      <c r="BC77" s="117">
        <v>67593.269333300428</v>
      </c>
      <c r="BD77" s="117">
        <v>65968.40365072104</v>
      </c>
      <c r="BE77" s="118">
        <v>60174.675107776951</v>
      </c>
      <c r="BF77" s="53">
        <v>-8.7825810877883215E-2</v>
      </c>
      <c r="BG77" s="53">
        <v>5.6775477301667099E-3</v>
      </c>
      <c r="BH77" s="53">
        <v>0.68077751542223297</v>
      </c>
    </row>
    <row r="78" spans="1:60" x14ac:dyDescent="0.15">
      <c r="A78" s="31" t="s">
        <v>239</v>
      </c>
      <c r="B78" s="117">
        <v>13708.65309589041</v>
      </c>
      <c r="C78" s="117">
        <v>15117.985589041098</v>
      </c>
      <c r="D78" s="117">
        <v>16117.730465753424</v>
      </c>
      <c r="E78" s="117">
        <v>17992.004508196722</v>
      </c>
      <c r="F78" s="117">
        <v>20009.675534246577</v>
      </c>
      <c r="G78" s="117">
        <v>22527.190136986301</v>
      </c>
      <c r="H78" s="117">
        <v>24335.083780821915</v>
      </c>
      <c r="I78" s="117">
        <v>25935.969344262299</v>
      </c>
      <c r="J78" s="117">
        <v>29647.887397260274</v>
      </c>
      <c r="K78" s="117">
        <v>29457.956520547941</v>
      </c>
      <c r="L78" s="117">
        <v>25994.555287671232</v>
      </c>
      <c r="M78" s="117">
        <v>29400.160229508201</v>
      </c>
      <c r="N78" s="117">
        <v>29830.393369863014</v>
      </c>
      <c r="O78" s="117">
        <v>28436.665465753427</v>
      </c>
      <c r="P78" s="117">
        <v>29762.302561643832</v>
      </c>
      <c r="Q78" s="117">
        <v>25775.380415300544</v>
      </c>
      <c r="R78" s="117">
        <v>21687.232547945208</v>
      </c>
      <c r="S78" s="117">
        <v>18614.062356164377</v>
      </c>
      <c r="T78" s="117">
        <v>16866.290328767122</v>
      </c>
      <c r="U78" s="117">
        <v>16420.97806557377</v>
      </c>
      <c r="V78" s="117">
        <v>15730.93673972603</v>
      </c>
      <c r="W78" s="117">
        <v>18189.285027397262</v>
      </c>
      <c r="X78" s="117">
        <v>17980.012712328771</v>
      </c>
      <c r="Y78" s="117">
        <v>20366.153661202185</v>
      </c>
      <c r="Z78" s="117">
        <v>21928.72497260274</v>
      </c>
      <c r="AA78" s="117">
        <v>23487.167849315068</v>
      </c>
      <c r="AB78" s="117">
        <v>23595.347835616434</v>
      </c>
      <c r="AC78" s="117">
        <v>25377.69101092896</v>
      </c>
      <c r="AD78" s="117">
        <v>26128.770575342467</v>
      </c>
      <c r="AE78" s="117">
        <v>26672.27293150685</v>
      </c>
      <c r="AF78" s="117">
        <v>27047.933574637835</v>
      </c>
      <c r="AG78" s="117">
        <v>27685.249969816476</v>
      </c>
      <c r="AH78" s="117">
        <v>28630.804283268444</v>
      </c>
      <c r="AI78" s="117">
        <v>30286.877543750372</v>
      </c>
      <c r="AJ78" s="117">
        <v>28882.584557449001</v>
      </c>
      <c r="AK78" s="117">
        <v>30545.659367871576</v>
      </c>
      <c r="AL78" s="117">
        <v>30155.661754208217</v>
      </c>
      <c r="AM78" s="117">
        <v>28309.76638426186</v>
      </c>
      <c r="AN78" s="117">
        <v>30674.710257024235</v>
      </c>
      <c r="AO78" s="117">
        <v>33712.324842739574</v>
      </c>
      <c r="AP78" s="117">
        <v>34722.776829403316</v>
      </c>
      <c r="AQ78" s="117">
        <v>35221.064055110124</v>
      </c>
      <c r="AR78" s="117">
        <v>34885.27348326768</v>
      </c>
      <c r="AS78" s="117">
        <v>35867.496574642406</v>
      </c>
      <c r="AT78" s="117">
        <v>33590.033700399312</v>
      </c>
      <c r="AU78" s="117">
        <v>34271.742676199072</v>
      </c>
      <c r="AV78" s="117">
        <v>34904.996545933871</v>
      </c>
      <c r="AW78" s="117">
        <v>36357.737457884592</v>
      </c>
      <c r="AX78" s="117">
        <v>35296.751186017951</v>
      </c>
      <c r="AY78" s="117">
        <v>35262.073205990069</v>
      </c>
      <c r="AZ78" s="117">
        <v>36676.804570757959</v>
      </c>
      <c r="BA78" s="117">
        <v>37799.048246184844</v>
      </c>
      <c r="BB78" s="117">
        <v>37615.426541812427</v>
      </c>
      <c r="BC78" s="117">
        <v>37356.940781098216</v>
      </c>
      <c r="BD78" s="117">
        <v>35464.080618916953</v>
      </c>
      <c r="BE78" s="118">
        <v>31115.662451542201</v>
      </c>
      <c r="BF78" s="53">
        <v>-0.12261471583321559</v>
      </c>
      <c r="BG78" s="53">
        <v>5.4438606295486025E-3</v>
      </c>
      <c r="BH78" s="53">
        <v>0.35202256325502129</v>
      </c>
    </row>
    <row r="79" spans="1:60" x14ac:dyDescent="0.15">
      <c r="A79" s="31" t="s">
        <v>240</v>
      </c>
      <c r="B79" s="117">
        <v>18083.253890410961</v>
      </c>
      <c r="C79" s="117">
        <v>19442.943827397266</v>
      </c>
      <c r="D79" s="117">
        <v>20985.930887671235</v>
      </c>
      <c r="E79" s="117">
        <v>22426.294349726777</v>
      </c>
      <c r="F79" s="117">
        <v>23638.985920547941</v>
      </c>
      <c r="G79" s="117">
        <v>25547.59340054373</v>
      </c>
      <c r="H79" s="117">
        <v>26450.160710995402</v>
      </c>
      <c r="I79" s="117">
        <v>27617.895837056298</v>
      </c>
      <c r="J79" s="117">
        <v>28903.91100402431</v>
      </c>
      <c r="K79" s="117">
        <v>29213.126687473854</v>
      </c>
      <c r="L79" s="117">
        <v>29816.206834337539</v>
      </c>
      <c r="M79" s="117">
        <v>31040.027514821482</v>
      </c>
      <c r="N79" s="117">
        <v>32909.9334922454</v>
      </c>
      <c r="O79" s="117">
        <v>34885.688599714937</v>
      </c>
      <c r="P79" s="117">
        <v>36305.113454931263</v>
      </c>
      <c r="Q79" s="117">
        <v>37166.709607303601</v>
      </c>
      <c r="R79" s="117">
        <v>37839.831652762914</v>
      </c>
      <c r="S79" s="117">
        <v>38656.816979401803</v>
      </c>
      <c r="T79" s="117">
        <v>39725.577007121203</v>
      </c>
      <c r="U79" s="117">
        <v>41219.178550777004</v>
      </c>
      <c r="V79" s="117">
        <v>41613.714333712021</v>
      </c>
      <c r="W79" s="117">
        <v>41986.527835959765</v>
      </c>
      <c r="X79" s="117">
        <v>42426.321730215932</v>
      </c>
      <c r="Y79" s="117">
        <v>42474.345638202431</v>
      </c>
      <c r="Z79" s="117">
        <v>41862.834958243569</v>
      </c>
      <c r="AA79" s="117">
        <v>41534.714921367216</v>
      </c>
      <c r="AB79" s="117">
        <v>41270.13719637748</v>
      </c>
      <c r="AC79" s="117">
        <v>40326.276838441954</v>
      </c>
      <c r="AD79" s="117">
        <v>39763.368872447143</v>
      </c>
      <c r="AE79" s="117">
        <v>40204.651402073163</v>
      </c>
      <c r="AF79" s="117">
        <v>40793.063293862331</v>
      </c>
      <c r="AG79" s="117">
        <v>41792.828381601263</v>
      </c>
      <c r="AH79" s="117">
        <v>42621.805806350043</v>
      </c>
      <c r="AI79" s="117">
        <v>42730.477040187368</v>
      </c>
      <c r="AJ79" s="117">
        <v>42635.671448632835</v>
      </c>
      <c r="AK79" s="117">
        <v>43997.349662627363</v>
      </c>
      <c r="AL79" s="117">
        <v>44628.277211210414</v>
      </c>
      <c r="AM79" s="117">
        <v>45689.65310147743</v>
      </c>
      <c r="AN79" s="117">
        <v>46485.706917016701</v>
      </c>
      <c r="AO79" s="117">
        <v>47124.63909314487</v>
      </c>
      <c r="AP79" s="117">
        <v>47089.901602092592</v>
      </c>
      <c r="AQ79" s="117">
        <v>47339.657155307112</v>
      </c>
      <c r="AR79" s="117">
        <v>47552.348606224754</v>
      </c>
      <c r="AS79" s="117">
        <v>47247.830303604293</v>
      </c>
      <c r="AT79" s="117">
        <v>47901.293929144354</v>
      </c>
      <c r="AU79" s="117">
        <v>49021.387811003769</v>
      </c>
      <c r="AV79" s="117">
        <v>49137.000213133288</v>
      </c>
      <c r="AW79" s="117">
        <v>49897.252102220489</v>
      </c>
      <c r="AX79" s="117">
        <v>51373.497727654474</v>
      </c>
      <c r="AY79" s="117">
        <v>53572.167136315154</v>
      </c>
      <c r="AZ79" s="117">
        <v>54954.965218608479</v>
      </c>
      <c r="BA79" s="117">
        <v>54189.577683726609</v>
      </c>
      <c r="BB79" s="117">
        <v>54952.994840473868</v>
      </c>
      <c r="BC79" s="117">
        <v>57494.799959756696</v>
      </c>
      <c r="BD79" s="117">
        <v>59496.803430952561</v>
      </c>
      <c r="BE79" s="118">
        <v>57275.439993219516</v>
      </c>
      <c r="BF79" s="53">
        <v>-3.7335845114956245E-2</v>
      </c>
      <c r="BG79" s="53">
        <v>2.1914682122105678E-2</v>
      </c>
      <c r="BH79" s="53">
        <v>0.64797743674497865</v>
      </c>
    </row>
    <row r="80" spans="1:60" x14ac:dyDescent="0.15">
      <c r="A80" s="40" t="s">
        <v>90</v>
      </c>
      <c r="B80" s="122">
        <v>697.09764383561628</v>
      </c>
      <c r="C80" s="122">
        <v>695.63940273972617</v>
      </c>
      <c r="D80" s="122">
        <v>702.71294246575349</v>
      </c>
      <c r="E80" s="122">
        <v>700.53326229508184</v>
      </c>
      <c r="F80" s="122">
        <v>696.42271506849306</v>
      </c>
      <c r="G80" s="122">
        <v>689.99163013698626</v>
      </c>
      <c r="H80" s="122">
        <v>671.79227123287683</v>
      </c>
      <c r="I80" s="122">
        <v>660.52409289617481</v>
      </c>
      <c r="J80" s="122">
        <v>665.02989589041101</v>
      </c>
      <c r="K80" s="122">
        <v>676.56933698630132</v>
      </c>
      <c r="L80" s="122">
        <v>679.93133972602743</v>
      </c>
      <c r="M80" s="122">
        <v>674.56988524590167</v>
      </c>
      <c r="N80" s="122">
        <v>663.82267671232876</v>
      </c>
      <c r="O80" s="122">
        <v>646.79873424657524</v>
      </c>
      <c r="P80" s="122">
        <v>623.87441917808223</v>
      </c>
      <c r="Q80" s="122">
        <v>608.2554590163935</v>
      </c>
      <c r="R80" s="122">
        <v>612.78531506849311</v>
      </c>
      <c r="S80" s="122">
        <v>663.64713150684941</v>
      </c>
      <c r="T80" s="122">
        <v>721.33252602739731</v>
      </c>
      <c r="U80" s="122">
        <v>725.18237704918022</v>
      </c>
      <c r="V80" s="122">
        <v>749.4304328767123</v>
      </c>
      <c r="W80" s="122">
        <v>767.2104136986303</v>
      </c>
      <c r="X80" s="122">
        <v>785.0285808219179</v>
      </c>
      <c r="Y80" s="122">
        <v>795.30803005464486</v>
      </c>
      <c r="Z80" s="122">
        <v>780.85208767123299</v>
      </c>
      <c r="AA80" s="122">
        <v>787.72772328767132</v>
      </c>
      <c r="AB80" s="122">
        <v>772.46592602739713</v>
      </c>
      <c r="AC80" s="122">
        <v>764.80038524590168</v>
      </c>
      <c r="AD80" s="122">
        <v>761.00931506849304</v>
      </c>
      <c r="AE80" s="122">
        <v>797.59507671232871</v>
      </c>
      <c r="AF80" s="122">
        <v>780.69608767123293</v>
      </c>
      <c r="AG80" s="122">
        <v>775.11972677595645</v>
      </c>
      <c r="AH80" s="122">
        <v>786.36527671232886</v>
      </c>
      <c r="AI80" s="122">
        <v>776.79221369863001</v>
      </c>
      <c r="AJ80" s="122">
        <v>803.70556986301369</v>
      </c>
      <c r="AK80" s="122">
        <v>852.05433606557369</v>
      </c>
      <c r="AL80" s="122">
        <v>830.25514246575347</v>
      </c>
      <c r="AM80" s="122">
        <v>897.6113315068493</v>
      </c>
      <c r="AN80" s="122">
        <v>890.18284931506844</v>
      </c>
      <c r="AO80" s="122">
        <v>891.72898360655745</v>
      </c>
      <c r="AP80" s="122">
        <v>867.20937506849327</v>
      </c>
      <c r="AQ80" s="122">
        <v>804.34001775342483</v>
      </c>
      <c r="AR80" s="122">
        <v>764.30028503437836</v>
      </c>
      <c r="AS80" s="122">
        <v>708.71589914643391</v>
      </c>
      <c r="AT80" s="122">
        <v>649.68959962548968</v>
      </c>
      <c r="AU80" s="122">
        <v>625.69067018267742</v>
      </c>
      <c r="AV80" s="122">
        <v>599.75482438933921</v>
      </c>
      <c r="AW80" s="122">
        <v>572.1243086973069</v>
      </c>
      <c r="AX80" s="122">
        <v>560.13170046730852</v>
      </c>
      <c r="AY80" s="122">
        <v>552.44590726364243</v>
      </c>
      <c r="AZ80" s="122">
        <v>535.36650799437621</v>
      </c>
      <c r="BA80" s="122">
        <v>470.52240207883608</v>
      </c>
      <c r="BB80" s="122">
        <v>464.68234253652139</v>
      </c>
      <c r="BC80" s="122">
        <v>448.25950387085157</v>
      </c>
      <c r="BD80" s="122">
        <v>414.51459959438</v>
      </c>
      <c r="BE80" s="119">
        <v>394.33877927720732</v>
      </c>
      <c r="BF80" s="79">
        <v>-4.8673364790807305E-2</v>
      </c>
      <c r="BG80" s="79">
        <v>-4.3943867227933864E-2</v>
      </c>
      <c r="BH80" s="79">
        <v>4.461294953568902E-3</v>
      </c>
    </row>
    <row r="81" spans="1:60" x14ac:dyDescent="0.15">
      <c r="BH81" s="33"/>
    </row>
    <row r="82" spans="1:60" x14ac:dyDescent="0.15">
      <c r="A82" s="31" t="s">
        <v>288</v>
      </c>
      <c r="BH82" s="33"/>
    </row>
    <row r="83" spans="1:60" x14ac:dyDescent="0.15">
      <c r="A83" s="31" t="s">
        <v>289</v>
      </c>
    </row>
    <row r="84" spans="1:60" x14ac:dyDescent="0.15">
      <c r="A84" s="49" t="s">
        <v>290</v>
      </c>
    </row>
    <row r="85" spans="1:60" x14ac:dyDescent="0.15">
      <c r="A85" s="31" t="s">
        <v>215</v>
      </c>
    </row>
    <row r="86" spans="1:60" x14ac:dyDescent="0.15">
      <c r="A86" s="81" t="s">
        <v>244</v>
      </c>
    </row>
    <row r="87" spans="1:60" x14ac:dyDescent="0.15">
      <c r="A87" s="31" t="s">
        <v>245</v>
      </c>
    </row>
    <row r="88" spans="1:60" x14ac:dyDescent="0.15">
      <c r="A88" s="31" t="s">
        <v>83</v>
      </c>
    </row>
    <row r="89" spans="1:60" x14ac:dyDescent="0.15">
      <c r="A89" s="31" t="s">
        <v>219</v>
      </c>
    </row>
    <row r="90" spans="1:60" x14ac:dyDescent="0.15">
      <c r="A90" s="83" t="s">
        <v>291</v>
      </c>
    </row>
  </sheetData>
  <mergeCells count="1">
    <mergeCell ref="BF2:BG2"/>
  </mergeCells>
  <conditionalFormatting sqref="BF5:BG80">
    <cfRule type="cellIs" dxfId="361" priority="3" operator="lessThanOrEqual">
      <formula>0</formula>
    </cfRule>
    <cfRule type="cellIs" dxfId="360" priority="4" operator="greaterThan">
      <formula>0</formula>
    </cfRule>
  </conditionalFormatting>
  <conditionalFormatting sqref="BH5:BH80">
    <cfRule type="cellIs" dxfId="359" priority="1" operator="lessThanOrEqual">
      <formula>0</formula>
    </cfRule>
    <cfRule type="cellIs" dxfId="358" priority="2" operator="greaterThan">
      <formula>0</formula>
    </cfRule>
  </conditionalFormatting>
  <hyperlinks>
    <hyperlink ref="L1" location="Contents!A1" display="Contents" xr:uid="{03175506-1EE6-4646-964C-001A979440B0}"/>
    <hyperlink ref="BJ1" location="Contents!A1" display="Contents" xr:uid="{758A0C1D-4E77-4FE7-80A9-F411C22182D4}"/>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61F9-2072-4390-B29C-6114E0CFC747}">
  <dimension ref="A1:BJ91"/>
  <sheetViews>
    <sheetView showGridLines="0" zoomScaleNormal="100" workbookViewId="0">
      <pane xSplit="1" ySplit="3" topLeftCell="AR73"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31" customWidth="1"/>
    <col min="2" max="55" width="8.5" style="31" customWidth="1"/>
    <col min="56" max="57" width="8.5" style="32" customWidth="1"/>
    <col min="58" max="59" width="12" style="31" customWidth="1"/>
    <col min="60" max="16384" width="9" style="31"/>
  </cols>
  <sheetData>
    <row r="1" spans="1:62" ht="13" x14ac:dyDescent="0.15">
      <c r="A1" s="73" t="s">
        <v>286</v>
      </c>
      <c r="L1" s="30" t="s">
        <v>199</v>
      </c>
      <c r="BH1" s="48"/>
      <c r="BJ1" s="30" t="s">
        <v>199</v>
      </c>
    </row>
    <row r="2" spans="1:62" x14ac:dyDescent="0.15">
      <c r="BF2" s="1230" t="s">
        <v>197</v>
      </c>
      <c r="BG2" s="1230"/>
      <c r="BH2" s="48" t="s">
        <v>196</v>
      </c>
    </row>
    <row r="3" spans="1:62" x14ac:dyDescent="0.15">
      <c r="A3" s="31" t="s">
        <v>292</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4"/>
      <c r="BF4" s="33"/>
      <c r="BG4" s="33"/>
      <c r="BH4" s="33"/>
    </row>
    <row r="5" spans="1:62" x14ac:dyDescent="0.15">
      <c r="A5" s="31" t="s">
        <v>193</v>
      </c>
      <c r="B5" s="50">
        <v>43.874177666038129</v>
      </c>
      <c r="C5" s="50">
        <v>48.212154151415433</v>
      </c>
      <c r="D5" s="50">
        <v>52.701139990880073</v>
      </c>
      <c r="E5" s="50">
        <v>57.119336169376794</v>
      </c>
      <c r="F5" s="50">
        <v>62.218043301075127</v>
      </c>
      <c r="G5" s="50">
        <v>70.067889119492932</v>
      </c>
      <c r="H5" s="50">
        <v>75.163773186789101</v>
      </c>
      <c r="I5" s="50">
        <v>86.713147285350146</v>
      </c>
      <c r="J5" s="50">
        <v>100.3146117675754</v>
      </c>
      <c r="K5" s="50">
        <v>94.386547785713702</v>
      </c>
      <c r="L5" s="50">
        <v>81.575800398679505</v>
      </c>
      <c r="M5" s="50">
        <v>75.304625877894139</v>
      </c>
      <c r="N5" s="50">
        <v>75.574321454803112</v>
      </c>
      <c r="O5" s="50">
        <v>75.189874986365169</v>
      </c>
      <c r="P5" s="50">
        <v>86.27456744266982</v>
      </c>
      <c r="Q5" s="50">
        <v>83.269484915423618</v>
      </c>
      <c r="R5" s="50">
        <v>75.361602899835134</v>
      </c>
      <c r="S5" s="50">
        <v>74.564140117617256</v>
      </c>
      <c r="T5" s="50">
        <v>78.560493011336263</v>
      </c>
      <c r="U5" s="50">
        <v>83.815669417912105</v>
      </c>
      <c r="V5" s="50">
        <v>85.685227414491891</v>
      </c>
      <c r="W5" s="50">
        <v>85.736020938203197</v>
      </c>
      <c r="X5" s="50">
        <v>90.294386274372485</v>
      </c>
      <c r="Y5" s="50">
        <v>95.094967555094811</v>
      </c>
      <c r="Z5" s="50">
        <v>92.620480902627747</v>
      </c>
      <c r="AA5" s="50">
        <v>92.757850318282806</v>
      </c>
      <c r="AB5" s="50">
        <v>93.214508286721369</v>
      </c>
      <c r="AC5" s="50">
        <v>97.159778246102817</v>
      </c>
      <c r="AD5" s="50">
        <v>102.28114487254609</v>
      </c>
      <c r="AE5" s="50">
        <v>106.69214625622024</v>
      </c>
      <c r="AF5" s="50">
        <v>111.90632276476946</v>
      </c>
      <c r="AG5" s="50">
        <v>115.45352734672798</v>
      </c>
      <c r="AH5" s="50">
        <v>120.70414179946053</v>
      </c>
      <c r="AI5" s="50">
        <v>125.08790392752616</v>
      </c>
      <c r="AJ5" s="50">
        <v>120.99674926592536</v>
      </c>
      <c r="AK5" s="50">
        <v>125.08584994877907</v>
      </c>
      <c r="AL5" s="50">
        <v>126.17001862244393</v>
      </c>
      <c r="AM5" s="50">
        <v>133.00249563465539</v>
      </c>
      <c r="AN5" s="50">
        <v>140.62878237960774</v>
      </c>
      <c r="AO5" s="50">
        <v>145.15822210457688</v>
      </c>
      <c r="AP5" s="50">
        <v>142.67888058675348</v>
      </c>
      <c r="AQ5" s="50">
        <v>150.99839370176966</v>
      </c>
      <c r="AR5" s="50">
        <v>155.67229095076164</v>
      </c>
      <c r="AS5" s="50">
        <v>153.23999463632188</v>
      </c>
      <c r="AT5" s="50">
        <v>153.15251220457202</v>
      </c>
      <c r="AU5" s="50">
        <v>160.63037896775171</v>
      </c>
      <c r="AV5" s="50">
        <v>170.13081963427987</v>
      </c>
      <c r="AW5" s="50">
        <v>182.91294336076422</v>
      </c>
      <c r="AX5" s="50">
        <v>195.40962258959621</v>
      </c>
      <c r="AY5" s="50">
        <v>209.77701033853953</v>
      </c>
      <c r="AZ5" s="50">
        <v>216.07442399576871</v>
      </c>
      <c r="BA5" s="50">
        <v>218.84494084655083</v>
      </c>
      <c r="BB5" s="50">
        <v>236.62385391120117</v>
      </c>
      <c r="BC5" s="50">
        <v>257.74506725600281</v>
      </c>
      <c r="BD5" s="50">
        <v>263.46216233794104</v>
      </c>
      <c r="BE5" s="51">
        <v>252.18680049080436</v>
      </c>
      <c r="BF5" s="53">
        <v>-4.5412201566191635E-2</v>
      </c>
      <c r="BG5" s="53">
        <v>5.5745922301329465E-2</v>
      </c>
      <c r="BH5" s="53">
        <v>6.0547136119483688E-2</v>
      </c>
    </row>
    <row r="6" spans="1:62" x14ac:dyDescent="0.15">
      <c r="A6" s="31" t="s">
        <v>192</v>
      </c>
      <c r="B6" s="50">
        <v>18.053894057433876</v>
      </c>
      <c r="C6" s="50">
        <v>18.489541890426842</v>
      </c>
      <c r="D6" s="50">
        <v>20.463760935884828</v>
      </c>
      <c r="E6" s="50">
        <v>21.90066560774525</v>
      </c>
      <c r="F6" s="50">
        <v>22.965008950407174</v>
      </c>
      <c r="G6" s="50">
        <v>24.179006882989182</v>
      </c>
      <c r="H6" s="50">
        <v>24.10731916395633</v>
      </c>
      <c r="I6" s="50">
        <v>25.097617426820964</v>
      </c>
      <c r="J6" s="50">
        <v>25.85938910319441</v>
      </c>
      <c r="K6" s="50">
        <v>32.416192673272313</v>
      </c>
      <c r="L6" s="50">
        <v>40.154693290976468</v>
      </c>
      <c r="M6" s="50">
        <v>44.773750850918994</v>
      </c>
      <c r="N6" s="50">
        <v>54.365702291808475</v>
      </c>
      <c r="O6" s="50">
        <v>66.692308952928428</v>
      </c>
      <c r="P6" s="50">
        <v>80.659911000176479</v>
      </c>
      <c r="Q6" s="50">
        <v>107.18790257923</v>
      </c>
      <c r="R6" s="50">
        <v>127.99533948516248</v>
      </c>
      <c r="S6" s="50">
        <v>151.01307894007007</v>
      </c>
      <c r="T6" s="50">
        <v>147.12454932808913</v>
      </c>
      <c r="U6" s="50">
        <v>148.31125028363965</v>
      </c>
      <c r="V6" s="50">
        <v>145.85386380253635</v>
      </c>
      <c r="W6" s="50">
        <v>136.88176386052493</v>
      </c>
      <c r="X6" s="50">
        <v>143.03522048256559</v>
      </c>
      <c r="Y6" s="50">
        <v>142.69090840329775</v>
      </c>
      <c r="Z6" s="50">
        <v>143.06522073468975</v>
      </c>
      <c r="AA6" s="50">
        <v>145.16869884556155</v>
      </c>
      <c r="AB6" s="50">
        <v>152.81729610192261</v>
      </c>
      <c r="AC6" s="50">
        <v>153.03168859340352</v>
      </c>
      <c r="AD6" s="50">
        <v>153.27678807220957</v>
      </c>
      <c r="AE6" s="50">
        <v>154.17297446599565</v>
      </c>
      <c r="AF6" s="50">
        <v>150.21331468282958</v>
      </c>
      <c r="AG6" s="50">
        <v>162.3596822542159</v>
      </c>
      <c r="AH6" s="50">
        <v>169.61947710434484</v>
      </c>
      <c r="AI6" s="50">
        <v>173.47418314327987</v>
      </c>
      <c r="AJ6" s="50">
        <v>165.4921913523354</v>
      </c>
      <c r="AK6" s="50">
        <v>170.32185178933867</v>
      </c>
      <c r="AL6" s="50">
        <v>175.86720718074753</v>
      </c>
      <c r="AM6" s="50">
        <v>177.82086108993761</v>
      </c>
      <c r="AN6" s="50">
        <v>188.20013108482374</v>
      </c>
      <c r="AO6" s="50">
        <v>190.04268457313566</v>
      </c>
      <c r="AP6" s="50">
        <v>186.49137726234517</v>
      </c>
      <c r="AQ6" s="50">
        <v>182.54516868217698</v>
      </c>
      <c r="AR6" s="50">
        <v>172.23128078250082</v>
      </c>
      <c r="AS6" s="50">
        <v>156.89626169038806</v>
      </c>
      <c r="AT6" s="50">
        <v>146.66416283951025</v>
      </c>
      <c r="AU6" s="50">
        <v>145.60051915042132</v>
      </c>
      <c r="AV6" s="50">
        <v>144.51853122700004</v>
      </c>
      <c r="AW6" s="50">
        <v>143.85727785851543</v>
      </c>
      <c r="AX6" s="50">
        <v>141.84564572686818</v>
      </c>
      <c r="AY6" s="50">
        <v>137.09767748911244</v>
      </c>
      <c r="AZ6" s="50">
        <v>127.51507621720542</v>
      </c>
      <c r="BA6" s="50">
        <v>121.35055869793364</v>
      </c>
      <c r="BB6" s="50">
        <v>109.47169105423364</v>
      </c>
      <c r="BC6" s="50">
        <v>102.29067233497828</v>
      </c>
      <c r="BD6" s="50">
        <v>94.918412477960715</v>
      </c>
      <c r="BE6" s="51">
        <v>95.053070205851441</v>
      </c>
      <c r="BF6" s="53">
        <v>-1.3174484374230966E-3</v>
      </c>
      <c r="BG6" s="53">
        <v>-4.2579668411590665E-2</v>
      </c>
      <c r="BH6" s="53">
        <v>2.2821143569480281E-2</v>
      </c>
    </row>
    <row r="7" spans="1:62" x14ac:dyDescent="0.15">
      <c r="A7" s="31" t="s">
        <v>191</v>
      </c>
      <c r="B7" s="50">
        <v>427.69444187422283</v>
      </c>
      <c r="C7" s="50">
        <v>454.53886083980245</v>
      </c>
      <c r="D7" s="50">
        <v>484.22163039515146</v>
      </c>
      <c r="E7" s="50">
        <v>502.88033200207656</v>
      </c>
      <c r="F7" s="50">
        <v>511.35172358714942</v>
      </c>
      <c r="G7" s="50">
        <v>533.4898489719784</v>
      </c>
      <c r="H7" s="50">
        <v>525.88784979898344</v>
      </c>
      <c r="I7" s="50">
        <v>527.88788946866441</v>
      </c>
      <c r="J7" s="50">
        <v>514.65228662062793</v>
      </c>
      <c r="K7" s="50">
        <v>491.40630301585196</v>
      </c>
      <c r="L7" s="50">
        <v>469.77040174938725</v>
      </c>
      <c r="M7" s="50">
        <v>457.97983431165414</v>
      </c>
      <c r="N7" s="50">
        <v>462.80377728814784</v>
      </c>
      <c r="O7" s="50">
        <v>484.20565930410851</v>
      </c>
      <c r="P7" s="50">
        <v>476.99132891861535</v>
      </c>
      <c r="Q7" s="50">
        <v>480.19339543879556</v>
      </c>
      <c r="R7" s="50">
        <v>478.79670029216817</v>
      </c>
      <c r="S7" s="50">
        <v>480.72324889833266</v>
      </c>
      <c r="T7" s="50">
        <v>482.96264854096989</v>
      </c>
      <c r="U7" s="50">
        <v>496.13658194352217</v>
      </c>
      <c r="V7" s="50">
        <v>498.70513480785718</v>
      </c>
      <c r="W7" s="50">
        <v>482.3294815704644</v>
      </c>
      <c r="X7" s="50">
        <v>467.26028940346981</v>
      </c>
      <c r="Y7" s="50">
        <v>459.06196218957132</v>
      </c>
      <c r="Z7" s="50">
        <v>429.03308969684531</v>
      </c>
      <c r="AA7" s="50">
        <v>416.6172508602059</v>
      </c>
      <c r="AB7" s="50">
        <v>422.89670770503085</v>
      </c>
      <c r="AC7" s="50">
        <v>413.03186607347669</v>
      </c>
      <c r="AD7" s="50">
        <v>397.00649521906581</v>
      </c>
      <c r="AE7" s="50">
        <v>387.49936297069866</v>
      </c>
      <c r="AF7" s="50">
        <v>383.55375478998894</v>
      </c>
      <c r="AG7" s="50">
        <v>382.05795272911661</v>
      </c>
      <c r="AH7" s="50">
        <v>379.95006403554311</v>
      </c>
      <c r="AI7" s="50">
        <v>368.12954108464425</v>
      </c>
      <c r="AJ7" s="50">
        <v>352.62596458969682</v>
      </c>
      <c r="AK7" s="50">
        <v>347.5808855470317</v>
      </c>
      <c r="AL7" s="50">
        <v>344.50859540087646</v>
      </c>
      <c r="AM7" s="50">
        <v>341.90467522057367</v>
      </c>
      <c r="AN7" s="50">
        <v>332.5542907616807</v>
      </c>
      <c r="AO7" s="50">
        <v>325.35698395258891</v>
      </c>
      <c r="AP7" s="50">
        <v>308.9881844768027</v>
      </c>
      <c r="AQ7" s="50">
        <v>304.5031810327132</v>
      </c>
      <c r="AR7" s="50">
        <v>304.97655002943407</v>
      </c>
      <c r="AS7" s="50">
        <v>302.22214069171389</v>
      </c>
      <c r="AT7" s="50">
        <v>322.58634713817224</v>
      </c>
      <c r="AU7" s="50">
        <v>333.14511061908178</v>
      </c>
      <c r="AV7" s="50">
        <v>346.07519102788712</v>
      </c>
      <c r="AW7" s="50">
        <v>395.11880749861996</v>
      </c>
      <c r="AX7" s="50">
        <v>448.51312590268708</v>
      </c>
      <c r="AY7" s="50">
        <v>524.52639911951576</v>
      </c>
      <c r="AZ7" s="50">
        <v>567.39327986621709</v>
      </c>
      <c r="BA7" s="50">
        <v>542.9494635293571</v>
      </c>
      <c r="BB7" s="50">
        <v>574.85760915490334</v>
      </c>
      <c r="BC7" s="50">
        <v>670.23989827821345</v>
      </c>
      <c r="BD7" s="50">
        <v>747.84322975941643</v>
      </c>
      <c r="BE7" s="51">
        <v>712.72853161231978</v>
      </c>
      <c r="BF7" s="53">
        <v>-4.9558573758576863E-2</v>
      </c>
      <c r="BG7" s="53">
        <v>8.7718357864456697E-2</v>
      </c>
      <c r="BH7" s="53">
        <v>0.17111788299699054</v>
      </c>
    </row>
    <row r="8" spans="1:62" s="32" customFormat="1" x14ac:dyDescent="0.15">
      <c r="A8" s="37" t="s">
        <v>190</v>
      </c>
      <c r="B8" s="55">
        <v>489.62251359769482</v>
      </c>
      <c r="C8" s="55">
        <v>521.24055688164469</v>
      </c>
      <c r="D8" s="55">
        <v>557.38653132191632</v>
      </c>
      <c r="E8" s="55">
        <v>581.9003337791986</v>
      </c>
      <c r="F8" s="55">
        <v>596.53477583863173</v>
      </c>
      <c r="G8" s="55">
        <v>627.73674497446052</v>
      </c>
      <c r="H8" s="55">
        <v>625.15894214972889</v>
      </c>
      <c r="I8" s="55">
        <v>639.69865418083555</v>
      </c>
      <c r="J8" s="55">
        <v>640.82628749139781</v>
      </c>
      <c r="K8" s="55">
        <v>618.20904347483793</v>
      </c>
      <c r="L8" s="55">
        <v>591.50089543904323</v>
      </c>
      <c r="M8" s="55">
        <v>578.05821104046731</v>
      </c>
      <c r="N8" s="55">
        <v>592.74380103475937</v>
      </c>
      <c r="O8" s="55">
        <v>626.08784324340218</v>
      </c>
      <c r="P8" s="55">
        <v>643.92580736146169</v>
      </c>
      <c r="Q8" s="55">
        <v>670.65078293344914</v>
      </c>
      <c r="R8" s="55">
        <v>682.15364267716575</v>
      </c>
      <c r="S8" s="55">
        <v>706.30046795601993</v>
      </c>
      <c r="T8" s="55">
        <v>708.64769088039532</v>
      </c>
      <c r="U8" s="55">
        <v>728.26350164507392</v>
      </c>
      <c r="V8" s="55">
        <v>730.24422602488539</v>
      </c>
      <c r="W8" s="55">
        <v>704.94726636919245</v>
      </c>
      <c r="X8" s="55">
        <v>700.58989616040787</v>
      </c>
      <c r="Y8" s="55">
        <v>696.8478381479639</v>
      </c>
      <c r="Z8" s="55">
        <v>664.7187913341628</v>
      </c>
      <c r="AA8" s="55">
        <v>654.54380002405026</v>
      </c>
      <c r="AB8" s="55">
        <v>668.92851209367484</v>
      </c>
      <c r="AC8" s="55">
        <v>663.2233329129831</v>
      </c>
      <c r="AD8" s="55">
        <v>652.5644281638215</v>
      </c>
      <c r="AE8" s="55">
        <v>648.36448369291452</v>
      </c>
      <c r="AF8" s="55">
        <v>645.6733922375879</v>
      </c>
      <c r="AG8" s="55">
        <v>659.87116233006054</v>
      </c>
      <c r="AH8" s="55">
        <v>670.27368293934842</v>
      </c>
      <c r="AI8" s="55">
        <v>666.69162815545019</v>
      </c>
      <c r="AJ8" s="55">
        <v>639.11490520795758</v>
      </c>
      <c r="AK8" s="55">
        <v>642.98858728514938</v>
      </c>
      <c r="AL8" s="55">
        <v>646.54582120406792</v>
      </c>
      <c r="AM8" s="55">
        <v>652.72803194516666</v>
      </c>
      <c r="AN8" s="55">
        <v>661.38320422611218</v>
      </c>
      <c r="AO8" s="55">
        <v>660.55789063030147</v>
      </c>
      <c r="AP8" s="55">
        <v>638.15844232590143</v>
      </c>
      <c r="AQ8" s="55">
        <v>638.04674341665987</v>
      </c>
      <c r="AR8" s="55">
        <v>632.88012176269649</v>
      </c>
      <c r="AS8" s="55">
        <v>612.35839701842383</v>
      </c>
      <c r="AT8" s="55">
        <v>622.40302218225452</v>
      </c>
      <c r="AU8" s="55">
        <v>639.37600873725478</v>
      </c>
      <c r="AV8" s="55">
        <v>660.72454188916709</v>
      </c>
      <c r="AW8" s="55">
        <v>721.88902871789958</v>
      </c>
      <c r="AX8" s="55">
        <v>785.76839421915145</v>
      </c>
      <c r="AY8" s="55">
        <v>871.40108694716776</v>
      </c>
      <c r="AZ8" s="55">
        <v>910.98278007919123</v>
      </c>
      <c r="BA8" s="55">
        <v>883.14496307384161</v>
      </c>
      <c r="BB8" s="55">
        <v>920.95315412033813</v>
      </c>
      <c r="BC8" s="55">
        <v>1030.2756378691945</v>
      </c>
      <c r="BD8" s="55">
        <v>1106.2238045753181</v>
      </c>
      <c r="BE8" s="55">
        <v>1059.9684023089756</v>
      </c>
      <c r="BF8" s="74">
        <v>-4.4431778265801136E-2</v>
      </c>
      <c r="BG8" s="74">
        <v>5.9197947909188864E-2</v>
      </c>
      <c r="BH8" s="74">
        <v>0.25448616268595453</v>
      </c>
    </row>
    <row r="9" spans="1:62"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1"/>
      <c r="BF9" s="53"/>
      <c r="BG9" s="53"/>
      <c r="BH9" s="53"/>
    </row>
    <row r="10" spans="1:62" x14ac:dyDescent="0.15">
      <c r="A10" s="31" t="s">
        <v>189</v>
      </c>
      <c r="B10" s="50">
        <v>13.764758620689655</v>
      </c>
      <c r="C10" s="50">
        <v>14.643965517241378</v>
      </c>
      <c r="D10" s="50">
        <v>15.962275862068966</v>
      </c>
      <c r="E10" s="50">
        <v>17.487586206896552</v>
      </c>
      <c r="F10" s="50">
        <v>18.106758620689657</v>
      </c>
      <c r="G10" s="50">
        <v>20.00051724137931</v>
      </c>
      <c r="H10" s="50">
        <v>21.570862068965518</v>
      </c>
      <c r="I10" s="50">
        <v>22.218034482758618</v>
      </c>
      <c r="J10" s="50">
        <v>21.601172413793105</v>
      </c>
      <c r="K10" s="50">
        <v>21.144758620689654</v>
      </c>
      <c r="L10" s="50">
        <v>20.260551724137933</v>
      </c>
      <c r="M10" s="50">
        <v>20.414137931034482</v>
      </c>
      <c r="N10" s="50">
        <v>22.061965517241383</v>
      </c>
      <c r="O10" s="50">
        <v>23.209862068965517</v>
      </c>
      <c r="P10" s="50">
        <v>24.278103448275861</v>
      </c>
      <c r="Q10" s="50">
        <v>25.267034482758618</v>
      </c>
      <c r="R10" s="50">
        <v>25.736379310344827</v>
      </c>
      <c r="S10" s="50">
        <v>25.571310344827587</v>
      </c>
      <c r="T10" s="50">
        <v>25.667310344827587</v>
      </c>
      <c r="U10" s="50">
        <v>25.141758620689654</v>
      </c>
      <c r="V10" s="50">
        <v>24.158620689655173</v>
      </c>
      <c r="W10" s="50">
        <v>22.868655172413796</v>
      </c>
      <c r="X10" s="50">
        <v>22.572586206896549</v>
      </c>
      <c r="Y10" s="50">
        <v>23.719758620689657</v>
      </c>
      <c r="Z10" s="50">
        <v>24.229965517241382</v>
      </c>
      <c r="AA10" s="50">
        <v>25.436551724137932</v>
      </c>
      <c r="AB10" s="50">
        <v>25.882000000000001</v>
      </c>
      <c r="AC10" s="50">
        <v>29.040448275862069</v>
      </c>
      <c r="AD10" s="50">
        <v>31.067827586206896</v>
      </c>
      <c r="AE10" s="50">
        <v>34.510999999999996</v>
      </c>
      <c r="AF10" s="50">
        <v>37.456931034482764</v>
      </c>
      <c r="AG10" s="50">
        <v>40.815999999999995</v>
      </c>
      <c r="AH10" s="50">
        <v>43.385586206896555</v>
      </c>
      <c r="AI10" s="50">
        <v>44.028068965517242</v>
      </c>
      <c r="AJ10" s="50">
        <v>41.688864354238412</v>
      </c>
      <c r="AK10" s="50">
        <v>41.347472470874436</v>
      </c>
      <c r="AL10" s="50">
        <v>43.929170951818669</v>
      </c>
      <c r="AM10" s="50">
        <v>43.274054114454778</v>
      </c>
      <c r="AN10" s="50">
        <v>43.094021579079595</v>
      </c>
      <c r="AO10" s="50">
        <v>41.025835723634337</v>
      </c>
      <c r="AP10" s="50">
        <v>39.369076661885089</v>
      </c>
      <c r="AQ10" s="50">
        <v>39.43316778169774</v>
      </c>
      <c r="AR10" s="50">
        <v>38.214468714503084</v>
      </c>
      <c r="AS10" s="50">
        <v>37.804794196333432</v>
      </c>
      <c r="AT10" s="50">
        <v>34.043661370416515</v>
      </c>
      <c r="AU10" s="50">
        <v>33.27852624833703</v>
      </c>
      <c r="AV10" s="50">
        <v>31.185337295536616</v>
      </c>
      <c r="AW10" s="50">
        <v>30.840746719979396</v>
      </c>
      <c r="AX10" s="50">
        <v>30.185947770314694</v>
      </c>
      <c r="AY10" s="50">
        <v>29.786304925727961</v>
      </c>
      <c r="AZ10" s="50">
        <v>30.045688435394574</v>
      </c>
      <c r="BA10" s="50">
        <v>28.630796661296593</v>
      </c>
      <c r="BB10" s="50">
        <v>27.240149041514993</v>
      </c>
      <c r="BC10" s="50">
        <v>27.542351140786987</v>
      </c>
      <c r="BD10" s="50">
        <v>28.83483423119775</v>
      </c>
      <c r="BE10" s="51">
        <v>27.642835179575595</v>
      </c>
      <c r="BF10" s="53">
        <v>-4.3958148451087808E-2</v>
      </c>
      <c r="BG10" s="53">
        <v>-1.646884901652601E-2</v>
      </c>
      <c r="BH10" s="53">
        <v>6.6367252413246144E-3</v>
      </c>
    </row>
    <row r="11" spans="1:62" x14ac:dyDescent="0.15">
      <c r="A11" s="31" t="s">
        <v>188</v>
      </c>
      <c r="B11" s="50">
        <v>5.0451912790697673</v>
      </c>
      <c r="C11" s="50">
        <v>6.1592901162790694</v>
      </c>
      <c r="D11" s="50">
        <v>7.7508598837209304</v>
      </c>
      <c r="E11" s="50">
        <v>8.5168625581395343</v>
      </c>
      <c r="F11" s="50">
        <v>9.2893773255813965</v>
      </c>
      <c r="G11" s="50">
        <v>8.7927371089820419</v>
      </c>
      <c r="H11" s="50">
        <v>9.2039482905955925</v>
      </c>
      <c r="I11" s="50">
        <v>9.028128802452084</v>
      </c>
      <c r="J11" s="50">
        <v>9.1558473934147013</v>
      </c>
      <c r="K11" s="50">
        <v>9.5538351658765777</v>
      </c>
      <c r="L11" s="50">
        <v>9.3109717034417443</v>
      </c>
      <c r="M11" s="50">
        <v>9.067629127991264</v>
      </c>
      <c r="N11" s="50">
        <v>8.7377290162797578</v>
      </c>
      <c r="O11" s="50">
        <v>8.6883214863134288</v>
      </c>
      <c r="P11" s="50">
        <v>9.0005870313536995</v>
      </c>
      <c r="Q11" s="50">
        <v>9.880955109173799</v>
      </c>
      <c r="R11" s="50">
        <v>11.540088339404059</v>
      </c>
      <c r="S11" s="50">
        <v>14.062198345339111</v>
      </c>
      <c r="T11" s="50">
        <v>17.828963160767586</v>
      </c>
      <c r="U11" s="50">
        <v>24.9559813815852</v>
      </c>
      <c r="V11" s="50">
        <v>29.47046180685475</v>
      </c>
      <c r="W11" s="50">
        <v>30.986360499261863</v>
      </c>
      <c r="X11" s="50">
        <v>30.826442576756442</v>
      </c>
      <c r="Y11" s="50">
        <v>30.124096672117584</v>
      </c>
      <c r="Z11" s="50">
        <v>32.172448131340026</v>
      </c>
      <c r="AA11" s="50">
        <v>34.127761948563574</v>
      </c>
      <c r="AB11" s="50">
        <v>33.730057384859762</v>
      </c>
      <c r="AC11" s="50">
        <v>34.240785989746179</v>
      </c>
      <c r="AD11" s="50">
        <v>34.946269428651227</v>
      </c>
      <c r="AE11" s="50">
        <v>36.240051415532108</v>
      </c>
      <c r="AF11" s="50">
        <v>37.503994192804306</v>
      </c>
      <c r="AG11" s="50">
        <v>42.533312854220917</v>
      </c>
      <c r="AH11" s="50">
        <v>45.596169627330319</v>
      </c>
      <c r="AI11" s="50">
        <v>52.679210487191732</v>
      </c>
      <c r="AJ11" s="50">
        <v>59.496580264545017</v>
      </c>
      <c r="AK11" s="50">
        <v>67.08903453231575</v>
      </c>
      <c r="AL11" s="50">
        <v>70.227112598325874</v>
      </c>
      <c r="AM11" s="50">
        <v>78.606672542191134</v>
      </c>
      <c r="AN11" s="50">
        <v>81.514975953524413</v>
      </c>
      <c r="AO11" s="50">
        <v>80.904117301748926</v>
      </c>
      <c r="AP11" s="50">
        <v>88.981417027536807</v>
      </c>
      <c r="AQ11" s="50">
        <v>94.035510696022357</v>
      </c>
      <c r="AR11" s="50">
        <v>95.010539171621389</v>
      </c>
      <c r="AS11" s="50">
        <v>98.788841848710518</v>
      </c>
      <c r="AT11" s="50">
        <v>105.68377928170742</v>
      </c>
      <c r="AU11" s="50">
        <v>111.26781078393256</v>
      </c>
      <c r="AV11" s="50">
        <v>113.84741267069295</v>
      </c>
      <c r="AW11" s="50">
        <v>111.94805242605806</v>
      </c>
      <c r="AX11" s="50">
        <v>109.71351404807771</v>
      </c>
      <c r="AY11" s="50">
        <v>122.45476932849766</v>
      </c>
      <c r="AZ11" s="50">
        <v>132.19257148660137</v>
      </c>
      <c r="BA11" s="50">
        <v>136.19999196797366</v>
      </c>
      <c r="BB11" s="50">
        <v>142.31660550732971</v>
      </c>
      <c r="BC11" s="50">
        <v>140.22326358652322</v>
      </c>
      <c r="BD11" s="50">
        <v>150.77442330460204</v>
      </c>
      <c r="BE11" s="51">
        <v>159.19088529938975</v>
      </c>
      <c r="BF11" s="53">
        <v>5.2936791571213782E-2</v>
      </c>
      <c r="BG11" s="53">
        <v>3.6172194913357103E-2</v>
      </c>
      <c r="BH11" s="53">
        <v>3.8219891693160694E-2</v>
      </c>
    </row>
    <row r="12" spans="1:62" x14ac:dyDescent="0.15">
      <c r="A12" s="31" t="s">
        <v>186</v>
      </c>
      <c r="B12" s="50">
        <v>10.654545603821466</v>
      </c>
      <c r="C12" s="50">
        <v>10.443867393143256</v>
      </c>
      <c r="D12" s="50">
        <v>10.075180524456387</v>
      </c>
      <c r="E12" s="50">
        <v>9.2577621137483206</v>
      </c>
      <c r="F12" s="50">
        <v>11.233910683186545</v>
      </c>
      <c r="G12" s="50">
        <v>11.759925138080312</v>
      </c>
      <c r="H12" s="50">
        <v>11.675790068169379</v>
      </c>
      <c r="I12" s="50">
        <v>10.577425496342737</v>
      </c>
      <c r="J12" s="50">
        <v>9.9479563118873457</v>
      </c>
      <c r="K12" s="50">
        <v>9.0737779519331241</v>
      </c>
      <c r="L12" s="50">
        <v>8.4994473553266676</v>
      </c>
      <c r="M12" s="50">
        <v>7.9417811315121671</v>
      </c>
      <c r="N12" s="50">
        <v>7.4672603373637854</v>
      </c>
      <c r="O12" s="50">
        <v>7.0985734686769169</v>
      </c>
      <c r="P12" s="50">
        <v>6.6772170473204966</v>
      </c>
      <c r="Q12" s="50">
        <v>6.8011384982833256</v>
      </c>
      <c r="R12" s="50">
        <v>7.2565821266855766</v>
      </c>
      <c r="S12" s="50">
        <v>7.6464730308006175</v>
      </c>
      <c r="T12" s="50">
        <v>8.2046340747375233</v>
      </c>
      <c r="U12" s="50">
        <v>9.0193203164651443</v>
      </c>
      <c r="V12" s="50">
        <v>9.5213728914763411</v>
      </c>
      <c r="W12" s="50">
        <v>16.052397422500871</v>
      </c>
      <c r="X12" s="50">
        <v>20.361039259590985</v>
      </c>
      <c r="Y12" s="50">
        <v>19.994312106284518</v>
      </c>
      <c r="Z12" s="50">
        <v>21.361760760312489</v>
      </c>
      <c r="AA12" s="50">
        <v>23.373465243568695</v>
      </c>
      <c r="AB12" s="50">
        <v>22.578194954470817</v>
      </c>
      <c r="AC12" s="50">
        <v>23.268770980743394</v>
      </c>
      <c r="AD12" s="50">
        <v>24.031738393790121</v>
      </c>
      <c r="AE12" s="50">
        <v>24.120907946459671</v>
      </c>
      <c r="AF12" s="50">
        <v>31.015584863412453</v>
      </c>
      <c r="AG12" s="50">
        <v>33.360582206299455</v>
      </c>
      <c r="AH12" s="50">
        <v>34.837703512962129</v>
      </c>
      <c r="AI12" s="50">
        <v>40.408859954222024</v>
      </c>
      <c r="AJ12" s="50">
        <v>43.705837736975674</v>
      </c>
      <c r="AK12" s="50">
        <v>36.283116883116882</v>
      </c>
      <c r="AL12" s="50">
        <v>31.812409812409811</v>
      </c>
      <c r="AM12" s="50">
        <v>30.443001443001446</v>
      </c>
      <c r="AN12" s="50">
        <v>28.494227994227998</v>
      </c>
      <c r="AO12" s="50">
        <v>27.9010303030303</v>
      </c>
      <c r="AP12" s="50">
        <v>27.712707647907646</v>
      </c>
      <c r="AQ12" s="50">
        <v>27.778381673881675</v>
      </c>
      <c r="AR12" s="50">
        <v>27.972479365079366</v>
      </c>
      <c r="AS12" s="50">
        <v>31.036497402597405</v>
      </c>
      <c r="AT12" s="50">
        <v>35.320372438672443</v>
      </c>
      <c r="AU12" s="50">
        <v>41.391136940836944</v>
      </c>
      <c r="AV12" s="50">
        <v>48.206583116883117</v>
      </c>
      <c r="AW12" s="50">
        <v>49.862573881673882</v>
      </c>
      <c r="AX12" s="50">
        <v>53.189490471774896</v>
      </c>
      <c r="AY12" s="50">
        <v>52.162821596491661</v>
      </c>
      <c r="AZ12" s="50">
        <v>52.963155699855704</v>
      </c>
      <c r="BA12" s="50">
        <v>46.787709477633477</v>
      </c>
      <c r="BB12" s="50">
        <v>44.981902112265509</v>
      </c>
      <c r="BC12" s="50">
        <v>45.584496226538107</v>
      </c>
      <c r="BD12" s="50">
        <v>46.656255394949504</v>
      </c>
      <c r="BE12" s="51">
        <v>41.266245262626271</v>
      </c>
      <c r="BF12" s="53">
        <v>-0.11794258647073397</v>
      </c>
      <c r="BG12" s="53">
        <v>2.8225713917509943E-2</v>
      </c>
      <c r="BH12" s="53">
        <v>9.9075485481141898E-3</v>
      </c>
    </row>
    <row r="13" spans="1:62" x14ac:dyDescent="0.15">
      <c r="A13" s="31" t="s">
        <v>185</v>
      </c>
      <c r="B13" s="50">
        <v>0.42878120411160064</v>
      </c>
      <c r="C13" s="50">
        <v>0.37518355359765054</v>
      </c>
      <c r="D13" s="50">
        <v>0.3215859030837005</v>
      </c>
      <c r="E13" s="50">
        <v>0.26872246696035246</v>
      </c>
      <c r="F13" s="50">
        <v>0.21439060205580032</v>
      </c>
      <c r="G13" s="50">
        <v>0.21439060205580032</v>
      </c>
      <c r="H13" s="50">
        <v>0.21439060205580032</v>
      </c>
      <c r="I13" s="50">
        <v>4.1920704845814978</v>
      </c>
      <c r="J13" s="50">
        <v>11.201908957415567</v>
      </c>
      <c r="K13" s="50">
        <v>9.4867841409691636</v>
      </c>
      <c r="L13" s="50">
        <v>8.6292217327459628</v>
      </c>
      <c r="M13" s="50">
        <v>10.103964757709251</v>
      </c>
      <c r="N13" s="50">
        <v>9.8398355612942439</v>
      </c>
      <c r="O13" s="50">
        <v>10.889656438300674</v>
      </c>
      <c r="P13" s="50">
        <v>11.532828244468075</v>
      </c>
      <c r="Q13" s="50">
        <v>11.026980100258243</v>
      </c>
      <c r="R13" s="50">
        <v>11.372035292926224</v>
      </c>
      <c r="S13" s="50">
        <v>11.372035292926224</v>
      </c>
      <c r="T13" s="50">
        <v>12.819171856802877</v>
      </c>
      <c r="U13" s="50">
        <v>13.943589974175909</v>
      </c>
      <c r="V13" s="50">
        <v>15.223301863385489</v>
      </c>
      <c r="W13" s="50">
        <v>15.866473669552889</v>
      </c>
      <c r="X13" s="50">
        <v>9.3889222239100718</v>
      </c>
      <c r="Y13" s="50">
        <v>16.501132887741154</v>
      </c>
      <c r="Z13" s="50">
        <v>15.240399513899439</v>
      </c>
      <c r="AA13" s="50">
        <v>15.522755633196619</v>
      </c>
      <c r="AB13" s="50">
        <v>16.304588257633299</v>
      </c>
      <c r="AC13" s="50">
        <v>17.455699954428074</v>
      </c>
      <c r="AD13" s="50">
        <v>18.725815914729861</v>
      </c>
      <c r="AE13" s="50">
        <v>20.601733682718113</v>
      </c>
      <c r="AF13" s="50">
        <v>20.999049369588334</v>
      </c>
      <c r="AG13" s="50">
        <v>20.926899255658512</v>
      </c>
      <c r="AH13" s="50">
        <v>21.084112537343664</v>
      </c>
      <c r="AI13" s="50">
        <v>20.440940731176266</v>
      </c>
      <c r="AJ13" s="50">
        <v>20.333745430148362</v>
      </c>
      <c r="AK13" s="50">
        <v>21.592452529241992</v>
      </c>
      <c r="AL13" s="50">
        <v>21.908640310901816</v>
      </c>
      <c r="AM13" s="50">
        <v>21.073210035951188</v>
      </c>
      <c r="AN13" s="50">
        <v>22.466748949313892</v>
      </c>
      <c r="AO13" s="50">
        <v>28.332706972504941</v>
      </c>
      <c r="AP13" s="50">
        <v>28.5768811079042</v>
      </c>
      <c r="AQ13" s="50">
        <v>28.774099958124463</v>
      </c>
      <c r="AR13" s="50">
        <v>27.456051034482762</v>
      </c>
      <c r="AS13" s="50">
        <v>27.188947794825054</v>
      </c>
      <c r="AT13" s="50">
        <v>26.114913413337387</v>
      </c>
      <c r="AU13" s="50">
        <v>26.116052723175859</v>
      </c>
      <c r="AV13" s="50">
        <v>26.809280549546816</v>
      </c>
      <c r="AW13" s="50">
        <v>27.098113548954377</v>
      </c>
      <c r="AX13" s="50">
        <v>28.24277970079498</v>
      </c>
      <c r="AY13" s="50">
        <v>29.829981578267255</v>
      </c>
      <c r="AZ13" s="50">
        <v>29.108608534508068</v>
      </c>
      <c r="BA13" s="50">
        <v>29.47304122613804</v>
      </c>
      <c r="BB13" s="50">
        <v>28.477105596182085</v>
      </c>
      <c r="BC13" s="50">
        <v>27.72282984772394</v>
      </c>
      <c r="BD13" s="50">
        <v>28.460511480029375</v>
      </c>
      <c r="BE13" s="51">
        <v>25.763542077826727</v>
      </c>
      <c r="BF13" s="53">
        <v>-9.7235132109764311E-2</v>
      </c>
      <c r="BG13" s="53">
        <v>8.6381975646854237E-3</v>
      </c>
      <c r="BH13" s="53">
        <v>6.1855286877439105E-3</v>
      </c>
    </row>
    <row r="14" spans="1:62" x14ac:dyDescent="0.15">
      <c r="A14" s="31" t="s">
        <v>184</v>
      </c>
      <c r="B14" s="50">
        <v>3.3941650880568299</v>
      </c>
      <c r="C14" s="50">
        <v>3.3941650880568299</v>
      </c>
      <c r="D14" s="50">
        <v>3.8119047160968869</v>
      </c>
      <c r="E14" s="50">
        <v>3.9794298357259135</v>
      </c>
      <c r="F14" s="50">
        <v>3.8641221696018939</v>
      </c>
      <c r="G14" s="50">
        <v>3.8626915544373737</v>
      </c>
      <c r="H14" s="50">
        <v>3.2992959893443836</v>
      </c>
      <c r="I14" s="50">
        <v>3.4506982191307776</v>
      </c>
      <c r="J14" s="50">
        <v>3.7540885501455281</v>
      </c>
      <c r="K14" s="50">
        <v>4.093859651719205</v>
      </c>
      <c r="L14" s="50">
        <v>3.7980164520743922</v>
      </c>
      <c r="M14" s="50">
        <v>4.0373153075822605</v>
      </c>
      <c r="N14" s="50">
        <v>4.7962997138769667</v>
      </c>
      <c r="O14" s="50">
        <v>7.9150407725321887</v>
      </c>
      <c r="P14" s="50">
        <v>10.043980400572245</v>
      </c>
      <c r="Q14" s="50">
        <v>10.244848927038626</v>
      </c>
      <c r="R14" s="50">
        <v>10.11249356223176</v>
      </c>
      <c r="S14" s="50">
        <v>10.222031044349071</v>
      </c>
      <c r="T14" s="50">
        <v>8.934808440629471</v>
      </c>
      <c r="U14" s="50">
        <v>9.6752121602288987</v>
      </c>
      <c r="V14" s="50">
        <v>9.8773796852646623</v>
      </c>
      <c r="W14" s="50">
        <v>9.3069316165951363</v>
      </c>
      <c r="X14" s="50">
        <v>8.5815859799713881</v>
      </c>
      <c r="Y14" s="50">
        <v>7.4352832618025753</v>
      </c>
      <c r="Z14" s="50">
        <v>6.8457274678111588</v>
      </c>
      <c r="AA14" s="50">
        <v>6.7675014306151651</v>
      </c>
      <c r="AB14" s="50">
        <v>6.0305343347639493</v>
      </c>
      <c r="AC14" s="50">
        <v>6.0877731044349073</v>
      </c>
      <c r="AD14" s="50">
        <v>6.6304771101573676</v>
      </c>
      <c r="AE14" s="50">
        <v>6.6842253218884116</v>
      </c>
      <c r="AF14" s="50">
        <v>6.3945972818311869</v>
      </c>
      <c r="AG14" s="50">
        <v>6.3183167381974252</v>
      </c>
      <c r="AH14" s="50">
        <v>6.2420872625918813</v>
      </c>
      <c r="AI14" s="50">
        <v>6.0296698090868723</v>
      </c>
      <c r="AJ14" s="50">
        <v>5.5145630272171617</v>
      </c>
      <c r="AK14" s="50">
        <v>5.1610244573667252</v>
      </c>
      <c r="AL14" s="50">
        <v>5.0374967376320505</v>
      </c>
      <c r="AM14" s="50">
        <v>4.8976816215282915</v>
      </c>
      <c r="AN14" s="50">
        <v>4.7316782342794461</v>
      </c>
      <c r="AO14" s="50">
        <v>4.6898283302916504</v>
      </c>
      <c r="AP14" s="50">
        <v>5.3218443655917245</v>
      </c>
      <c r="AQ14" s="50">
        <v>5.5400861267543622</v>
      </c>
      <c r="AR14" s="50">
        <v>5.4852238823092643</v>
      </c>
      <c r="AS14" s="50">
        <v>5.7012475615174001</v>
      </c>
      <c r="AT14" s="50">
        <v>6.8930615772799344</v>
      </c>
      <c r="AU14" s="50">
        <v>7.2774474060508076</v>
      </c>
      <c r="AV14" s="50">
        <v>6.9678238933067078</v>
      </c>
      <c r="AW14" s="50">
        <v>6.8651271829075577</v>
      </c>
      <c r="AX14" s="50">
        <v>7.3144646890061669</v>
      </c>
      <c r="AY14" s="50">
        <v>7.541427224434436</v>
      </c>
      <c r="AZ14" s="50">
        <v>6.5354120082514831</v>
      </c>
      <c r="BA14" s="50">
        <v>5.8488129093605306</v>
      </c>
      <c r="BB14" s="50">
        <v>5.6934459296308688</v>
      </c>
      <c r="BC14" s="50">
        <v>5.8578061560635275</v>
      </c>
      <c r="BD14" s="50">
        <v>6.1053018992859318</v>
      </c>
      <c r="BE14" s="51">
        <v>5.3930949272101616</v>
      </c>
      <c r="BF14" s="53">
        <v>-0.11906736408929264</v>
      </c>
      <c r="BG14" s="53">
        <v>-1.2062436399757015E-2</v>
      </c>
      <c r="BH14" s="53">
        <v>1.2948197606995587E-3</v>
      </c>
    </row>
    <row r="15" spans="1:62" x14ac:dyDescent="0.15">
      <c r="A15" s="31" t="s">
        <v>183</v>
      </c>
      <c r="B15" s="50">
        <v>6.6714597902097896</v>
      </c>
      <c r="C15" s="50">
        <v>7.5629116219601293</v>
      </c>
      <c r="D15" s="50">
        <v>8.8505642678217313</v>
      </c>
      <c r="E15" s="50">
        <v>9.4852103120759832</v>
      </c>
      <c r="F15" s="50">
        <v>7.7754409769335142</v>
      </c>
      <c r="G15" s="50">
        <v>6.933514246947083</v>
      </c>
      <c r="H15" s="50">
        <v>6.388738127544098</v>
      </c>
      <c r="I15" s="50">
        <v>7.0021709633649936</v>
      </c>
      <c r="J15" s="50">
        <v>8.2211668928086841</v>
      </c>
      <c r="K15" s="50">
        <v>9.2611940298507474</v>
      </c>
      <c r="L15" s="50">
        <v>10.697421981004071</v>
      </c>
      <c r="M15" s="50">
        <v>10.5280868385346</v>
      </c>
      <c r="N15" s="50">
        <v>11.341248303934872</v>
      </c>
      <c r="O15" s="50">
        <v>11.390773405698779</v>
      </c>
      <c r="P15" s="50">
        <v>10.598371777476256</v>
      </c>
      <c r="Q15" s="50">
        <v>10.5280868385346</v>
      </c>
      <c r="R15" s="50">
        <v>9.3602442333785625</v>
      </c>
      <c r="S15" s="50">
        <v>8.7659430122116682</v>
      </c>
      <c r="T15" s="50">
        <v>7.9240162822252378</v>
      </c>
      <c r="U15" s="50">
        <v>8.4423337856173681</v>
      </c>
      <c r="V15" s="50">
        <v>8.635691994572591</v>
      </c>
      <c r="W15" s="50">
        <v>8.297985828433589</v>
      </c>
      <c r="X15" s="50">
        <v>7.6136039499472341</v>
      </c>
      <c r="Y15" s="50">
        <v>7.4448141112618718</v>
      </c>
      <c r="Z15" s="50">
        <v>7.3433619779888435</v>
      </c>
      <c r="AA15" s="50">
        <v>7.3749479873360473</v>
      </c>
      <c r="AB15" s="50">
        <v>7.2443085997750174</v>
      </c>
      <c r="AC15" s="50">
        <v>6.9489840482900185</v>
      </c>
      <c r="AD15" s="50">
        <v>6.4526858278537382</v>
      </c>
      <c r="AE15" s="50">
        <v>6.7634833553676836</v>
      </c>
      <c r="AF15" s="50">
        <v>6.7357926857553725</v>
      </c>
      <c r="AG15" s="50">
        <v>6.6756491667536437</v>
      </c>
      <c r="AH15" s="50">
        <v>6.437474848948729</v>
      </c>
      <c r="AI15" s="50">
        <v>6.3969192933931733</v>
      </c>
      <c r="AJ15" s="50">
        <v>6.6445416275267011</v>
      </c>
      <c r="AK15" s="50">
        <v>6.5723261062418885</v>
      </c>
      <c r="AL15" s="50">
        <v>6.3254054411780167</v>
      </c>
      <c r="AM15" s="50">
        <v>7.2789108143465153</v>
      </c>
      <c r="AN15" s="50">
        <v>7.6689482223003189</v>
      </c>
      <c r="AO15" s="50">
        <v>7.1223565416213459</v>
      </c>
      <c r="AP15" s="50">
        <v>8.1089782989038461</v>
      </c>
      <c r="AQ15" s="50">
        <v>8.1814303776462172</v>
      </c>
      <c r="AR15" s="50">
        <v>7.1925007018910243</v>
      </c>
      <c r="AS15" s="50">
        <v>6.8861735478712252</v>
      </c>
      <c r="AT15" s="50">
        <v>6.8021953613400719</v>
      </c>
      <c r="AU15" s="50">
        <v>6.2317859320304656</v>
      </c>
      <c r="AV15" s="50">
        <v>5.876618874204377</v>
      </c>
      <c r="AW15" s="50">
        <v>5.1822631711315044</v>
      </c>
      <c r="AX15" s="50">
        <v>5.108392379703778</v>
      </c>
      <c r="AY15" s="50">
        <v>5.0541626897271659</v>
      </c>
      <c r="AZ15" s="50">
        <v>4.8241422828605254</v>
      </c>
      <c r="BA15" s="50">
        <v>4.3313454109723004</v>
      </c>
      <c r="BB15" s="50">
        <v>4.3799267996832079</v>
      </c>
      <c r="BC15" s="50">
        <v>3.9007256726625368</v>
      </c>
      <c r="BD15" s="50">
        <v>3.660320988101688</v>
      </c>
      <c r="BE15" s="51">
        <v>3.4338385495004706</v>
      </c>
      <c r="BF15" s="53">
        <v>-6.4438204165028767E-2</v>
      </c>
      <c r="BG15" s="53">
        <v>-6.0088405184889337E-2</v>
      </c>
      <c r="BH15" s="53">
        <v>8.2442494874554917E-4</v>
      </c>
    </row>
    <row r="16" spans="1:62" x14ac:dyDescent="0.15">
      <c r="A16" s="31" t="s">
        <v>182</v>
      </c>
      <c r="B16" s="50">
        <v>184.11396184679271</v>
      </c>
      <c r="C16" s="50">
        <v>178.78590853267167</v>
      </c>
      <c r="D16" s="50">
        <v>187.92504246951231</v>
      </c>
      <c r="E16" s="50">
        <v>191.76238398573292</v>
      </c>
      <c r="F16" s="50">
        <v>190.80553087321175</v>
      </c>
      <c r="G16" s="50">
        <v>197.23806236673084</v>
      </c>
      <c r="H16" s="50">
        <v>189.87655608611934</v>
      </c>
      <c r="I16" s="50">
        <v>173.8123476098784</v>
      </c>
      <c r="J16" s="50">
        <v>181.43453814028422</v>
      </c>
      <c r="K16" s="50">
        <v>160.6502155460212</v>
      </c>
      <c r="L16" s="50">
        <v>127.09779647889447</v>
      </c>
      <c r="M16" s="50">
        <v>124.81268058825809</v>
      </c>
      <c r="N16" s="50">
        <v>121.48991737851237</v>
      </c>
      <c r="O16" s="50">
        <v>116.97508342917942</v>
      </c>
      <c r="P16" s="50">
        <v>127.3682330783181</v>
      </c>
      <c r="Q16" s="50">
        <v>117.3463300939507</v>
      </c>
      <c r="R16" s="50">
        <v>113.61535593578095</v>
      </c>
      <c r="S16" s="50">
        <v>102.59502445475417</v>
      </c>
      <c r="T16" s="50">
        <v>97.268925203430655</v>
      </c>
      <c r="U16" s="50">
        <v>97.604290913790194</v>
      </c>
      <c r="V16" s="50">
        <v>91.504040270436761</v>
      </c>
      <c r="W16" s="50">
        <v>98.944937034500285</v>
      </c>
      <c r="X16" s="50">
        <v>100.25350046953817</v>
      </c>
      <c r="Y16" s="50">
        <v>105.1950813765653</v>
      </c>
      <c r="Z16" s="50">
        <v>105.6596974278785</v>
      </c>
      <c r="AA16" s="50">
        <v>117.79705189473729</v>
      </c>
      <c r="AB16" s="50">
        <v>131.32541480036014</v>
      </c>
      <c r="AC16" s="50">
        <v>131.58996040113206</v>
      </c>
      <c r="AD16" s="50">
        <v>136.1373584320871</v>
      </c>
      <c r="AE16" s="50">
        <v>144.47936666408205</v>
      </c>
      <c r="AF16" s="50">
        <v>155.32509364055775</v>
      </c>
      <c r="AG16" s="50">
        <v>165.17812030343364</v>
      </c>
      <c r="AH16" s="50">
        <v>171.51917854594504</v>
      </c>
      <c r="AI16" s="50">
        <v>177.76728102726833</v>
      </c>
      <c r="AJ16" s="50">
        <v>159.06319613968304</v>
      </c>
      <c r="AK16" s="50">
        <v>160.28740023493364</v>
      </c>
      <c r="AL16" s="50">
        <v>163.03252807915044</v>
      </c>
      <c r="AM16" s="50">
        <v>152.69766172528719</v>
      </c>
      <c r="AN16" s="50">
        <v>147.47643835505562</v>
      </c>
      <c r="AO16" s="50">
        <v>170.1597504018352</v>
      </c>
      <c r="AP16" s="50">
        <v>169.40910576668466</v>
      </c>
      <c r="AQ16" s="50">
        <v>171.14271844550188</v>
      </c>
      <c r="AR16" s="50">
        <v>165.73528977292875</v>
      </c>
      <c r="AS16" s="50">
        <v>165.84415915412956</v>
      </c>
      <c r="AT16" s="50">
        <v>155.86256795634364</v>
      </c>
      <c r="AU16" s="50">
        <v>145.83505492112124</v>
      </c>
      <c r="AV16" s="50">
        <v>141.50678247413873</v>
      </c>
      <c r="AW16" s="50">
        <v>139.32499719699229</v>
      </c>
      <c r="AX16" s="50">
        <v>137.78144472875024</v>
      </c>
      <c r="AY16" s="50">
        <v>138.51026821843402</v>
      </c>
      <c r="AZ16" s="50">
        <v>135.36407880437113</v>
      </c>
      <c r="BA16" s="50">
        <v>121.03303217558653</v>
      </c>
      <c r="BB16" s="50">
        <v>107.58397490359538</v>
      </c>
      <c r="BC16" s="50">
        <v>75.628109422037454</v>
      </c>
      <c r="BD16" s="50">
        <v>46.625604329429464</v>
      </c>
      <c r="BE16" s="51">
        <v>27.390796841517862</v>
      </c>
      <c r="BF16" s="53">
        <v>-0.41414252980438038</v>
      </c>
      <c r="BG16" s="53">
        <v>-0.11368466267424548</v>
      </c>
      <c r="BH16" s="53">
        <v>6.576213749319439E-3</v>
      </c>
    </row>
    <row r="17" spans="1:60" x14ac:dyDescent="0.15">
      <c r="A17" s="31" t="s">
        <v>208</v>
      </c>
      <c r="B17" s="50">
        <v>2.2059846771909042</v>
      </c>
      <c r="C17" s="50">
        <v>2.5259451211660786</v>
      </c>
      <c r="D17" s="50">
        <v>3.5907558007777292</v>
      </c>
      <c r="E17" s="50">
        <v>3.9008517833689575</v>
      </c>
      <c r="F17" s="50">
        <v>3.85744678221009</v>
      </c>
      <c r="G17" s="50">
        <v>2.9554834539414383</v>
      </c>
      <c r="H17" s="50">
        <v>3.6482848626097701</v>
      </c>
      <c r="I17" s="50">
        <v>3.9908983750096567</v>
      </c>
      <c r="J17" s="50">
        <v>3.9949877675053429</v>
      </c>
      <c r="K17" s="50">
        <v>3.8056888022931261</v>
      </c>
      <c r="L17" s="50">
        <v>3.4588336335084486</v>
      </c>
      <c r="M17" s="50">
        <v>3.4631887940478352</v>
      </c>
      <c r="N17" s="50">
        <v>3.0108106106658741</v>
      </c>
      <c r="O17" s="50">
        <v>2.91643886550579</v>
      </c>
      <c r="P17" s="50">
        <v>2.9547392296715902</v>
      </c>
      <c r="Q17" s="50">
        <v>3.6354328995736123</v>
      </c>
      <c r="R17" s="50">
        <v>3.9473181644957163</v>
      </c>
      <c r="S17" s="50">
        <v>4.5618470111345317</v>
      </c>
      <c r="T17" s="50">
        <v>4.5443074119165505</v>
      </c>
      <c r="U17" s="50">
        <v>4.4001619466545216</v>
      </c>
      <c r="V17" s="50">
        <v>4.2492809925202488</v>
      </c>
      <c r="W17" s="50">
        <v>4.1718444816150484</v>
      </c>
      <c r="X17" s="50">
        <v>3.9943900447472744</v>
      </c>
      <c r="Y17" s="50">
        <v>3.5789554357575804</v>
      </c>
      <c r="Z17" s="50">
        <v>3.5290184393748056</v>
      </c>
      <c r="AA17" s="50">
        <v>3.5771103300451195</v>
      </c>
      <c r="AB17" s="50">
        <v>3.5760962936543406</v>
      </c>
      <c r="AC17" s="50">
        <v>3.5612220864777835</v>
      </c>
      <c r="AD17" s="50">
        <v>3.9175655052499843</v>
      </c>
      <c r="AE17" s="50">
        <v>4.2672392738557106</v>
      </c>
      <c r="AF17" s="50">
        <v>4.6308552922103479</v>
      </c>
      <c r="AG17" s="50">
        <v>4.9622057032817271</v>
      </c>
      <c r="AH17" s="50">
        <v>5.2818239995649146</v>
      </c>
      <c r="AI17" s="50">
        <v>6.1655729744866088</v>
      </c>
      <c r="AJ17" s="50">
        <v>6.189816776387616</v>
      </c>
      <c r="AK17" s="50">
        <v>6.5054453894889797</v>
      </c>
      <c r="AL17" s="50">
        <v>6.8644674475832019</v>
      </c>
      <c r="AM17" s="50">
        <v>7.7534491274867943</v>
      </c>
      <c r="AN17" s="50">
        <v>7.7660072714326525</v>
      </c>
      <c r="AO17" s="50">
        <v>7.3716363381059811</v>
      </c>
      <c r="AP17" s="50">
        <v>7.2558983394058192</v>
      </c>
      <c r="AQ17" s="50">
        <v>7.0640043620994923</v>
      </c>
      <c r="AR17" s="50">
        <v>7.414869061487102</v>
      </c>
      <c r="AS17" s="50">
        <v>7.2808786229748774</v>
      </c>
      <c r="AT17" s="50">
        <v>6.8678793520557422</v>
      </c>
      <c r="AU17" s="50">
        <v>7.2569539967150982</v>
      </c>
      <c r="AV17" s="50">
        <v>7.2621379699168056</v>
      </c>
      <c r="AW17" s="50">
        <v>7.432384422785816</v>
      </c>
      <c r="AX17" s="50">
        <v>7.6009369745666184</v>
      </c>
      <c r="AY17" s="50">
        <v>7.7757429704559682</v>
      </c>
      <c r="AZ17" s="50">
        <v>7.3465340492495663</v>
      </c>
      <c r="BA17" s="50">
        <v>6.8277545953514052</v>
      </c>
      <c r="BB17" s="50">
        <v>6.6825929237779054</v>
      </c>
      <c r="BC17" s="50">
        <v>6.4244887248783398</v>
      </c>
      <c r="BD17" s="50">
        <v>7.2272286584124759</v>
      </c>
      <c r="BE17" s="51">
        <v>10.210412336050602</v>
      </c>
      <c r="BF17" s="53">
        <v>0.40891004226544858</v>
      </c>
      <c r="BG17" s="53">
        <v>5.1130547835784856E-3</v>
      </c>
      <c r="BH17" s="53">
        <v>2.451401993854367E-3</v>
      </c>
    </row>
    <row r="18" spans="1:60" s="32" customFormat="1" x14ac:dyDescent="0.15">
      <c r="A18" s="37" t="s">
        <v>178</v>
      </c>
      <c r="B18" s="55">
        <v>226.27884810994274</v>
      </c>
      <c r="C18" s="55">
        <v>223.89123694411606</v>
      </c>
      <c r="D18" s="55">
        <v>238.28816942753863</v>
      </c>
      <c r="E18" s="55">
        <v>244.65880926264859</v>
      </c>
      <c r="F18" s="55">
        <v>245.14697803347062</v>
      </c>
      <c r="G18" s="55">
        <v>251.75732171255416</v>
      </c>
      <c r="H18" s="55">
        <v>245.87786609540387</v>
      </c>
      <c r="I18" s="55">
        <v>234.27177443351874</v>
      </c>
      <c r="J18" s="55">
        <v>249.31166642725449</v>
      </c>
      <c r="K18" s="55">
        <v>227.07011390935281</v>
      </c>
      <c r="L18" s="55">
        <v>191.75226106113374</v>
      </c>
      <c r="M18" s="55">
        <v>190.36878447666996</v>
      </c>
      <c r="N18" s="55">
        <v>188.74506643916931</v>
      </c>
      <c r="O18" s="55">
        <v>189.08374993517273</v>
      </c>
      <c r="P18" s="55">
        <v>202.45406025745629</v>
      </c>
      <c r="Q18" s="55">
        <v>194.73080694957156</v>
      </c>
      <c r="R18" s="55">
        <v>192.94049696524766</v>
      </c>
      <c r="S18" s="55">
        <v>184.79686253634299</v>
      </c>
      <c r="T18" s="55">
        <v>183.1921367753375</v>
      </c>
      <c r="U18" s="55">
        <v>193.18264909920688</v>
      </c>
      <c r="V18" s="55">
        <v>192.64015019416601</v>
      </c>
      <c r="W18" s="55">
        <v>206.49558572487345</v>
      </c>
      <c r="X18" s="55">
        <v>203.59207071135813</v>
      </c>
      <c r="Y18" s="55">
        <v>213.99343447222026</v>
      </c>
      <c r="Z18" s="55">
        <v>216.38237923584666</v>
      </c>
      <c r="AA18" s="55">
        <v>233.97714619220042</v>
      </c>
      <c r="AB18" s="55">
        <v>246.67119462551739</v>
      </c>
      <c r="AC18" s="55">
        <v>252.19364484111449</v>
      </c>
      <c r="AD18" s="55">
        <v>261.90973819872625</v>
      </c>
      <c r="AE18" s="55">
        <v>277.66800765990376</v>
      </c>
      <c r="AF18" s="55">
        <v>300.06189836064249</v>
      </c>
      <c r="AG18" s="55">
        <v>320.77108622784527</v>
      </c>
      <c r="AH18" s="55">
        <v>334.3841365415833</v>
      </c>
      <c r="AI18" s="55">
        <v>353.91652324234224</v>
      </c>
      <c r="AJ18" s="55">
        <v>342.63714535672204</v>
      </c>
      <c r="AK18" s="55">
        <v>344.83827260358032</v>
      </c>
      <c r="AL18" s="55">
        <v>349.1372313789999</v>
      </c>
      <c r="AM18" s="55">
        <v>346.02464142424736</v>
      </c>
      <c r="AN18" s="55">
        <v>343.21304655921386</v>
      </c>
      <c r="AO18" s="55">
        <v>367.50726191277261</v>
      </c>
      <c r="AP18" s="55">
        <v>374.73590921581985</v>
      </c>
      <c r="AQ18" s="55">
        <v>381.94939942172829</v>
      </c>
      <c r="AR18" s="55">
        <v>374.4814217043027</v>
      </c>
      <c r="AS18" s="55">
        <v>380.53154012895948</v>
      </c>
      <c r="AT18" s="55">
        <v>377.58843075115306</v>
      </c>
      <c r="AU18" s="55">
        <v>378.65476895219996</v>
      </c>
      <c r="AV18" s="55">
        <v>381.66197684422616</v>
      </c>
      <c r="AW18" s="55">
        <v>378.55425855048281</v>
      </c>
      <c r="AX18" s="55">
        <v>379.13697076298899</v>
      </c>
      <c r="AY18" s="55">
        <v>393.11547853203609</v>
      </c>
      <c r="AZ18" s="55">
        <v>398.3801913010924</v>
      </c>
      <c r="BA18" s="55">
        <v>379.13248442431251</v>
      </c>
      <c r="BB18" s="55">
        <v>367.35570281397969</v>
      </c>
      <c r="BC18" s="55">
        <v>332.88407077721405</v>
      </c>
      <c r="BD18" s="55">
        <v>318.34448028600815</v>
      </c>
      <c r="BE18" s="55">
        <v>300.29165047369747</v>
      </c>
      <c r="BF18" s="74">
        <v>-5.9285773655380347E-2</v>
      </c>
      <c r="BG18" s="74">
        <v>-1.6922255264595565E-2</v>
      </c>
      <c r="BH18" s="74">
        <v>7.2096554622962328E-2</v>
      </c>
    </row>
    <row r="19" spans="1:60"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1"/>
      <c r="BF19" s="53"/>
      <c r="BG19" s="53"/>
      <c r="BH19" s="53"/>
    </row>
    <row r="20" spans="1:60" x14ac:dyDescent="0.15">
      <c r="A20" s="31" t="s">
        <v>171</v>
      </c>
      <c r="B20" s="50" t="s">
        <v>111</v>
      </c>
      <c r="C20" s="50" t="s">
        <v>111</v>
      </c>
      <c r="D20" s="50" t="s">
        <v>111</v>
      </c>
      <c r="E20" s="50" t="s">
        <v>111</v>
      </c>
      <c r="F20" s="50" t="s">
        <v>111</v>
      </c>
      <c r="G20" s="50" t="s">
        <v>111</v>
      </c>
      <c r="H20" s="50" t="s">
        <v>111</v>
      </c>
      <c r="I20" s="50">
        <v>9.7730307076101475E-2</v>
      </c>
      <c r="J20" s="50">
        <v>0.14619492656875835</v>
      </c>
      <c r="K20" s="50">
        <v>9.7463284379172219E-2</v>
      </c>
      <c r="L20" s="50">
        <v>0.14619492656875835</v>
      </c>
      <c r="M20" s="50">
        <v>0.19546061415220295</v>
      </c>
      <c r="N20" s="50">
        <v>0.48731642189586116</v>
      </c>
      <c r="O20" s="50">
        <v>0.38985313751668887</v>
      </c>
      <c r="P20" s="50">
        <v>0.38985313751668887</v>
      </c>
      <c r="Q20" s="50">
        <v>0.29319092122830437</v>
      </c>
      <c r="R20" s="50">
        <v>0.73097463284379172</v>
      </c>
      <c r="S20" s="50">
        <v>1.656875834445928</v>
      </c>
      <c r="T20" s="50">
        <v>2.0954606141522025</v>
      </c>
      <c r="U20" s="50">
        <v>2.2966622162883845</v>
      </c>
      <c r="V20" s="50">
        <v>2.9238985313751669</v>
      </c>
      <c r="W20" s="50">
        <v>3.6061415220293727</v>
      </c>
      <c r="X20" s="50">
        <v>4.5320427236315082</v>
      </c>
      <c r="Y20" s="50">
        <v>4.6910547396528699</v>
      </c>
      <c r="Z20" s="50">
        <v>5.4579439252336455</v>
      </c>
      <c r="AA20" s="50">
        <v>5.8965287049399198</v>
      </c>
      <c r="AB20" s="50">
        <v>6.9198931909212282</v>
      </c>
      <c r="AC20" s="50">
        <v>7.6718291054739645</v>
      </c>
      <c r="AD20" s="50">
        <v>8.186915887850466</v>
      </c>
      <c r="AE20" s="50">
        <v>9.0153538050734312</v>
      </c>
      <c r="AF20" s="50">
        <v>9.0640854472630163</v>
      </c>
      <c r="AG20" s="50">
        <v>10.163951935914552</v>
      </c>
      <c r="AH20" s="50">
        <v>11.208277703604807</v>
      </c>
      <c r="AI20" s="50">
        <v>11.598130841121495</v>
      </c>
      <c r="AJ20" s="50">
        <v>14.570761014686248</v>
      </c>
      <c r="AK20" s="50">
        <v>17.738050734312417</v>
      </c>
      <c r="AL20" s="50">
        <v>16.958611481975968</v>
      </c>
      <c r="AM20" s="50">
        <v>18.079439252336449</v>
      </c>
      <c r="AN20" s="50">
        <v>17.933244325767689</v>
      </c>
      <c r="AO20" s="50">
        <v>19.057409879839785</v>
      </c>
      <c r="AP20" s="50">
        <v>18.516830000000002</v>
      </c>
      <c r="AQ20" s="50">
        <v>16.838660000000001</v>
      </c>
      <c r="AR20" s="50">
        <v>15.168849</v>
      </c>
      <c r="AS20" s="50">
        <v>14.035467000000001</v>
      </c>
      <c r="AT20" s="50">
        <v>12.902931000000001</v>
      </c>
      <c r="AU20" s="50">
        <v>12.156575999999999</v>
      </c>
      <c r="AV20" s="50">
        <v>10.940620000000001</v>
      </c>
      <c r="AW20" s="50">
        <v>9.9799910000000001</v>
      </c>
      <c r="AX20" s="50">
        <v>8.6829060000000009</v>
      </c>
      <c r="AY20" s="50">
        <v>8.1304090000000002</v>
      </c>
      <c r="AZ20" s="50">
        <v>7.6898119999999999</v>
      </c>
      <c r="BA20" s="50">
        <v>6.9243740000000003</v>
      </c>
      <c r="BB20" s="50">
        <v>6.7369669999999999</v>
      </c>
      <c r="BC20" s="50">
        <v>5.6468620000000005</v>
      </c>
      <c r="BD20" s="50">
        <v>5.0172340000000002</v>
      </c>
      <c r="BE20" s="51">
        <v>3.5199799999999999</v>
      </c>
      <c r="BF20" s="53">
        <v>-0.30033907760610512</v>
      </c>
      <c r="BG20" s="53">
        <v>-9.0133661385641384E-2</v>
      </c>
      <c r="BH20" s="53">
        <v>8.4510651542062565E-4</v>
      </c>
    </row>
    <row r="21" spans="1:60" x14ac:dyDescent="0.15">
      <c r="A21" s="31" t="s">
        <v>162</v>
      </c>
      <c r="B21" s="50">
        <v>2.278</v>
      </c>
      <c r="C21" s="50">
        <v>1.85</v>
      </c>
      <c r="D21" s="50">
        <v>1.7230000000000001</v>
      </c>
      <c r="E21" s="50">
        <v>1.627</v>
      </c>
      <c r="F21" s="50">
        <v>1.5910000000000002</v>
      </c>
      <c r="G21" s="50">
        <v>1.502</v>
      </c>
      <c r="H21" s="50">
        <v>1.353</v>
      </c>
      <c r="I21" s="50">
        <v>1.2100000000000002</v>
      </c>
      <c r="J21" s="50">
        <v>1.105</v>
      </c>
      <c r="K21" s="50">
        <v>1.1040000000000001</v>
      </c>
      <c r="L21" s="50">
        <v>1.2349999999999999</v>
      </c>
      <c r="M21" s="50">
        <v>1.2930000000000001</v>
      </c>
      <c r="N21" s="50">
        <v>1.246</v>
      </c>
      <c r="O21" s="50">
        <v>1.4889999999999999</v>
      </c>
      <c r="P21" s="50">
        <v>1.7170000000000001</v>
      </c>
      <c r="Q21" s="50">
        <v>1.7069999999999999</v>
      </c>
      <c r="R21" s="50">
        <v>1.4869999999999999</v>
      </c>
      <c r="S21" s="50">
        <v>1.7630000000000001</v>
      </c>
      <c r="T21" s="50">
        <v>2.2410000000000001</v>
      </c>
      <c r="U21" s="50">
        <v>2.2730000000000001</v>
      </c>
      <c r="V21" s="50">
        <v>2.3839999999999999</v>
      </c>
      <c r="W21" s="50">
        <v>2.5579999999999998</v>
      </c>
      <c r="X21" s="50">
        <v>3.9350000000000001</v>
      </c>
      <c r="Y21" s="50">
        <v>4.8369999999999997</v>
      </c>
      <c r="Z21" s="50">
        <v>4.6040000000000001</v>
      </c>
      <c r="AA21" s="50">
        <v>4.6680000000000001</v>
      </c>
      <c r="AB21" s="50">
        <v>4.3320000000000007</v>
      </c>
      <c r="AC21" s="50">
        <v>4.5010000000000003</v>
      </c>
      <c r="AD21" s="50">
        <v>4.6399999999999997</v>
      </c>
      <c r="AE21" s="50">
        <v>4.8949999999999996</v>
      </c>
      <c r="AF21" s="50">
        <v>5.2359999999999998</v>
      </c>
      <c r="AG21" s="50">
        <v>5.452</v>
      </c>
      <c r="AH21" s="50">
        <v>5.9480000000000004</v>
      </c>
      <c r="AI21" s="50">
        <v>5.6220000000000008</v>
      </c>
      <c r="AJ21" s="50">
        <v>5.0150000000000006</v>
      </c>
      <c r="AK21" s="50">
        <v>4.5859999999999994</v>
      </c>
      <c r="AL21" s="50">
        <v>4.1280000000000001</v>
      </c>
      <c r="AM21" s="50">
        <v>5.5310000000000006</v>
      </c>
      <c r="AN21" s="50">
        <v>5.57</v>
      </c>
      <c r="AO21" s="50">
        <v>5.4690000000000003</v>
      </c>
      <c r="AP21" s="50">
        <v>6.1110000000000007</v>
      </c>
      <c r="AQ21" s="50">
        <v>5.7690000000000001</v>
      </c>
      <c r="AR21" s="50">
        <v>5.8606096270000005</v>
      </c>
      <c r="AS21" s="50">
        <v>5.2359857359999999</v>
      </c>
      <c r="AT21" s="50">
        <v>4.5722791449999995</v>
      </c>
      <c r="AU21" s="50">
        <v>5.1061925800000001</v>
      </c>
      <c r="AV21" s="50">
        <v>5.30696645</v>
      </c>
      <c r="AW21" s="50">
        <v>5.3967830650000002</v>
      </c>
      <c r="AX21" s="50">
        <v>5.5017892160000006</v>
      </c>
      <c r="AY21" s="50">
        <v>5.7651664380000005</v>
      </c>
      <c r="AZ21" s="50">
        <v>5.4702053920000004</v>
      </c>
      <c r="BA21" s="50">
        <v>3.7595170160000002</v>
      </c>
      <c r="BB21" s="50">
        <v>4.1481968800000013</v>
      </c>
      <c r="BC21" s="50">
        <v>4.6841989000000002</v>
      </c>
      <c r="BD21" s="50">
        <v>4.2785677099999999</v>
      </c>
      <c r="BE21" s="51">
        <v>5.4219915700000012</v>
      </c>
      <c r="BF21" s="53">
        <v>0.26378212333643658</v>
      </c>
      <c r="BG21" s="53">
        <v>-6.6173575192195466E-3</v>
      </c>
      <c r="BH21" s="53">
        <v>1.3017575106570799E-3</v>
      </c>
    </row>
    <row r="22" spans="1:60" x14ac:dyDescent="0.15">
      <c r="A22" s="31" t="s">
        <v>156</v>
      </c>
      <c r="B22" s="50" t="s">
        <v>111</v>
      </c>
      <c r="C22" s="50" t="s">
        <v>111</v>
      </c>
      <c r="D22" s="50" t="s">
        <v>111</v>
      </c>
      <c r="E22" s="50" t="s">
        <v>111</v>
      </c>
      <c r="F22" s="50" t="s">
        <v>111</v>
      </c>
      <c r="G22" s="50" t="s">
        <v>111</v>
      </c>
      <c r="H22" s="50">
        <v>0.29278074866310155</v>
      </c>
      <c r="I22" s="50">
        <v>1.614705882352941</v>
      </c>
      <c r="J22" s="50">
        <v>1.5614973262032086</v>
      </c>
      <c r="K22" s="50">
        <v>1.7078877005347592</v>
      </c>
      <c r="L22" s="50">
        <v>9.2225935828877006</v>
      </c>
      <c r="M22" s="50">
        <v>13.651604278074865</v>
      </c>
      <c r="N22" s="50">
        <v>14.004679144385026</v>
      </c>
      <c r="O22" s="50">
        <v>17.371657754010695</v>
      </c>
      <c r="P22" s="50">
        <v>19.499519853395906</v>
      </c>
      <c r="Q22" s="50">
        <v>25.049630361235401</v>
      </c>
      <c r="R22" s="50">
        <v>24.292340709010876</v>
      </c>
      <c r="S22" s="50">
        <v>25.231516288333516</v>
      </c>
      <c r="T22" s="50">
        <v>31.39764151114991</v>
      </c>
      <c r="U22" s="50">
        <v>35.954766724871767</v>
      </c>
      <c r="V22" s="50">
        <v>39.210821101167738</v>
      </c>
      <c r="W22" s="50">
        <v>43.034049710793404</v>
      </c>
      <c r="X22" s="50">
        <v>50.115277429153473</v>
      </c>
      <c r="Y22" s="50">
        <v>56.979542125941286</v>
      </c>
      <c r="Z22" s="50">
        <v>74.909089817745283</v>
      </c>
      <c r="AA22" s="50">
        <v>82.143051493324592</v>
      </c>
      <c r="AB22" s="50">
        <v>93.842244897959191</v>
      </c>
      <c r="AC22" s="50">
        <v>106.90070255374877</v>
      </c>
      <c r="AD22" s="50">
        <v>114.12834247335297</v>
      </c>
      <c r="AE22" s="50">
        <v>128.58296122994653</v>
      </c>
      <c r="AF22" s="50">
        <v>138.39968728400447</v>
      </c>
      <c r="AG22" s="50">
        <v>154.66426841645747</v>
      </c>
      <c r="AH22" s="50">
        <v>156.227930308487</v>
      </c>
      <c r="AI22" s="50">
        <v>149.60021067517917</v>
      </c>
      <c r="AJ22" s="50">
        <v>149.6737012987013</v>
      </c>
      <c r="AK22" s="50">
        <v>160.07367187629546</v>
      </c>
      <c r="AL22" s="50">
        <v>161.7610201733898</v>
      </c>
      <c r="AM22" s="50">
        <v>157.35942739257371</v>
      </c>
      <c r="AN22" s="50">
        <v>153.39312503989572</v>
      </c>
      <c r="AO22" s="50">
        <v>150.22262831291343</v>
      </c>
      <c r="AP22" s="50">
        <v>138.43416298548402</v>
      </c>
      <c r="AQ22" s="50">
        <v>128.85196293105949</v>
      </c>
      <c r="AR22" s="50">
        <v>118.43401426243871</v>
      </c>
      <c r="AS22" s="50">
        <v>114.4538787222008</v>
      </c>
      <c r="AT22" s="50">
        <v>108.37522164074971</v>
      </c>
      <c r="AU22" s="50">
        <v>98.590611741977881</v>
      </c>
      <c r="AV22" s="50">
        <v>93.365768373353305</v>
      </c>
      <c r="AW22" s="50">
        <v>87.045019665733847</v>
      </c>
      <c r="AX22" s="50">
        <v>82.930069899872549</v>
      </c>
      <c r="AY22" s="50">
        <v>84.966372055839599</v>
      </c>
      <c r="AZ22" s="50">
        <v>87.636522531608222</v>
      </c>
      <c r="BA22" s="50">
        <v>90.306714856607059</v>
      </c>
      <c r="BB22" s="50">
        <v>88.856829086786206</v>
      </c>
      <c r="BC22" s="50">
        <v>83.318371980938508</v>
      </c>
      <c r="BD22" s="50">
        <v>78.545297294829339</v>
      </c>
      <c r="BE22" s="51">
        <v>91.971556518916771</v>
      </c>
      <c r="BF22" s="53">
        <v>0.16773723280776665</v>
      </c>
      <c r="BG22" s="53">
        <v>-3.167973933154955E-2</v>
      </c>
      <c r="BH22" s="53">
        <v>2.2081307748201093E-2</v>
      </c>
    </row>
    <row r="23" spans="1:60" x14ac:dyDescent="0.15">
      <c r="A23" s="31" t="s">
        <v>153</v>
      </c>
      <c r="B23" s="50">
        <v>12.821</v>
      </c>
      <c r="C23" s="50">
        <v>13.075000000000001</v>
      </c>
      <c r="D23" s="50">
        <v>13.456</v>
      </c>
      <c r="E23" s="50">
        <v>13.535</v>
      </c>
      <c r="F23" s="50">
        <v>13.546000000000001</v>
      </c>
      <c r="G23" s="50">
        <v>13.677000000000001</v>
      </c>
      <c r="H23" s="50">
        <v>14.093000000000002</v>
      </c>
      <c r="I23" s="50">
        <v>14.428000000000001</v>
      </c>
      <c r="J23" s="50">
        <v>14.637</v>
      </c>
      <c r="K23" s="50">
        <v>14.836</v>
      </c>
      <c r="L23" s="50">
        <v>14.98</v>
      </c>
      <c r="M23" s="50">
        <v>15.090000000000002</v>
      </c>
      <c r="N23" s="50">
        <v>15.040000000000001</v>
      </c>
      <c r="O23" s="50">
        <v>14.114000000000001</v>
      </c>
      <c r="P23" s="50">
        <v>12.713000000000001</v>
      </c>
      <c r="Q23" s="50">
        <v>12.001000000000001</v>
      </c>
      <c r="R23" s="50">
        <v>12.134</v>
      </c>
      <c r="S23" s="50">
        <v>12.232000000000001</v>
      </c>
      <c r="T23" s="50">
        <v>12.083</v>
      </c>
      <c r="U23" s="50">
        <v>11.943</v>
      </c>
      <c r="V23" s="50">
        <v>11.247999999999999</v>
      </c>
      <c r="W23" s="50">
        <v>10.654999999999999</v>
      </c>
      <c r="X23" s="50">
        <v>10.033999999999999</v>
      </c>
      <c r="Y23" s="50">
        <v>9.8389999999999986</v>
      </c>
      <c r="Z23" s="50">
        <v>9.6229999999999993</v>
      </c>
      <c r="AA23" s="50">
        <v>8.1359999999999992</v>
      </c>
      <c r="AB23" s="50">
        <v>7.008</v>
      </c>
      <c r="AC23" s="50">
        <v>6.827</v>
      </c>
      <c r="AD23" s="50">
        <v>6.9290000000000003</v>
      </c>
      <c r="AE23" s="50">
        <v>6.9740000000000002</v>
      </c>
      <c r="AF23" s="50">
        <v>6.9510000000000005</v>
      </c>
      <c r="AG23" s="50">
        <v>6.8520000000000003</v>
      </c>
      <c r="AH23" s="50">
        <v>6.75</v>
      </c>
      <c r="AI23" s="50">
        <v>6.5529999999999999</v>
      </c>
      <c r="AJ23" s="50">
        <v>6.3790000000000004</v>
      </c>
      <c r="AK23" s="50">
        <v>6.2869999999999999</v>
      </c>
      <c r="AL23" s="50">
        <v>6.2380000000000004</v>
      </c>
      <c r="AM23" s="50">
        <v>6.072000000000001</v>
      </c>
      <c r="AN23" s="50">
        <v>5.89</v>
      </c>
      <c r="AO23" s="50">
        <v>5.7050000000000001</v>
      </c>
      <c r="AP23" s="50">
        <v>5.4370000000000003</v>
      </c>
      <c r="AQ23" s="50">
        <v>4.9960000000000004</v>
      </c>
      <c r="AR23" s="50">
        <v>4.7450000000000001</v>
      </c>
      <c r="AS23" s="50">
        <v>4.7189999999999994</v>
      </c>
      <c r="AT23" s="50">
        <v>4.4980000000000002</v>
      </c>
      <c r="AU23" s="50">
        <v>4.2869999999999999</v>
      </c>
      <c r="AV23" s="50">
        <v>4.2220000000000004</v>
      </c>
      <c r="AW23" s="50">
        <v>3.9819999999999998</v>
      </c>
      <c r="AX23" s="50">
        <v>4.1310000000000002</v>
      </c>
      <c r="AY23" s="50">
        <v>4.0520000000000005</v>
      </c>
      <c r="AZ23" s="50">
        <v>4.0030000000000001</v>
      </c>
      <c r="BA23" s="50">
        <v>3.802</v>
      </c>
      <c r="BB23" s="50">
        <v>3.6340000000000003</v>
      </c>
      <c r="BC23" s="50">
        <v>3.5770000000000004</v>
      </c>
      <c r="BD23" s="50">
        <v>3.5670000000000002</v>
      </c>
      <c r="BE23" s="51">
        <v>3.4580000000000002</v>
      </c>
      <c r="BF23" s="53">
        <v>-3.320664071536128E-2</v>
      </c>
      <c r="BG23" s="53">
        <v>-2.2923954958479986E-2</v>
      </c>
      <c r="BH23" s="53">
        <v>8.3022583376170418E-4</v>
      </c>
    </row>
    <row r="24" spans="1:60" x14ac:dyDescent="0.15">
      <c r="A24" s="31" t="s">
        <v>145</v>
      </c>
      <c r="B24" s="50">
        <v>8.4000000000000005E-2</v>
      </c>
      <c r="C24" s="50">
        <v>7.8E-2</v>
      </c>
      <c r="D24" s="50">
        <v>8.8999999999999996E-2</v>
      </c>
      <c r="E24" s="50">
        <v>8.4000000000000005E-2</v>
      </c>
      <c r="F24" s="50">
        <v>8.4999999999999992E-2</v>
      </c>
      <c r="G24" s="50">
        <v>0.156</v>
      </c>
      <c r="H24" s="50">
        <v>0.21200000000000002</v>
      </c>
      <c r="I24" s="50">
        <v>0.33300000000000002</v>
      </c>
      <c r="J24" s="50">
        <v>0.372</v>
      </c>
      <c r="K24" s="50">
        <v>0.41000000000000003</v>
      </c>
      <c r="L24" s="50">
        <v>1.5680000000000001</v>
      </c>
      <c r="M24" s="50">
        <v>12.169</v>
      </c>
      <c r="N24" s="50">
        <v>38.265000000000001</v>
      </c>
      <c r="O24" s="50">
        <v>54.006</v>
      </c>
      <c r="P24" s="50">
        <v>77.854000000000013</v>
      </c>
      <c r="Q24" s="50">
        <v>80.467000000000013</v>
      </c>
      <c r="R24" s="50">
        <v>89.48</v>
      </c>
      <c r="S24" s="50">
        <v>103.21900000000001</v>
      </c>
      <c r="T24" s="50">
        <v>114.96000000000001</v>
      </c>
      <c r="U24" s="50">
        <v>126.065</v>
      </c>
      <c r="V24" s="50">
        <v>127.611</v>
      </c>
      <c r="W24" s="50">
        <v>127.068</v>
      </c>
      <c r="X24" s="50">
        <v>123.351</v>
      </c>
      <c r="Y24" s="50">
        <v>114.459</v>
      </c>
      <c r="Z24" s="50">
        <v>91.71</v>
      </c>
      <c r="AA24" s="50">
        <v>91.604000000000013</v>
      </c>
      <c r="AB24" s="50">
        <v>91.26</v>
      </c>
      <c r="AC24" s="50">
        <v>94.251000000000005</v>
      </c>
      <c r="AD24" s="50">
        <v>100.18900000000001</v>
      </c>
      <c r="AE24" s="50">
        <v>126.542</v>
      </c>
      <c r="AF24" s="50">
        <v>129.89400000000001</v>
      </c>
      <c r="AG24" s="50">
        <v>129.74100000000001</v>
      </c>
      <c r="AH24" s="50">
        <v>127.883</v>
      </c>
      <c r="AI24" s="50">
        <v>132.63300000000001</v>
      </c>
      <c r="AJ24" s="50">
        <v>137.09899999999999</v>
      </c>
      <c r="AK24" s="50">
        <v>126.24501000000001</v>
      </c>
      <c r="AL24" s="50">
        <v>116.67838</v>
      </c>
      <c r="AM24" s="50">
        <v>115.94426</v>
      </c>
      <c r="AN24" s="50">
        <v>106.07293</v>
      </c>
      <c r="AO24" s="50">
        <v>95.374009999999998</v>
      </c>
      <c r="AP24" s="50">
        <v>84.721119999999999</v>
      </c>
      <c r="AQ24" s="50">
        <v>76.577840000000009</v>
      </c>
      <c r="AR24" s="50">
        <v>76.575090000000003</v>
      </c>
      <c r="AS24" s="50">
        <v>71.788830000000019</v>
      </c>
      <c r="AT24" s="50">
        <v>68.198540000000008</v>
      </c>
      <c r="AU24" s="50">
        <v>62.96161</v>
      </c>
      <c r="AV24" s="50">
        <v>51.972419999999993</v>
      </c>
      <c r="AW24" s="50">
        <v>44.560820000000007</v>
      </c>
      <c r="AX24" s="50">
        <v>40.646390000000004</v>
      </c>
      <c r="AY24" s="50">
        <v>39.927920000000007</v>
      </c>
      <c r="AZ24" s="50">
        <v>45.287730000000003</v>
      </c>
      <c r="BA24" s="50">
        <v>47.444578200000002</v>
      </c>
      <c r="BB24" s="50">
        <v>46.630331000000005</v>
      </c>
      <c r="BC24" s="50">
        <v>50.870390000000008</v>
      </c>
      <c r="BD24" s="50">
        <v>51.817707611653553</v>
      </c>
      <c r="BE24" s="51">
        <v>48.131525448275809</v>
      </c>
      <c r="BF24" s="53">
        <v>-7.3675375455070524E-2</v>
      </c>
      <c r="BG24" s="53">
        <v>-2.7095276593454121E-2</v>
      </c>
      <c r="BH24" s="53">
        <v>1.1555822974412223E-2</v>
      </c>
    </row>
    <row r="25" spans="1:60" x14ac:dyDescent="0.15">
      <c r="A25" s="31" t="s">
        <v>144</v>
      </c>
      <c r="B25" s="50">
        <v>23.823</v>
      </c>
      <c r="C25" s="50">
        <v>24.622999999999994</v>
      </c>
      <c r="D25" s="50">
        <v>25.647999999999996</v>
      </c>
      <c r="E25" s="50">
        <v>26.273000000000003</v>
      </c>
      <c r="F25" s="50">
        <v>26.822000000000003</v>
      </c>
      <c r="G25" s="50">
        <v>26.654000000000003</v>
      </c>
      <c r="H25" s="50">
        <v>25.672000000000001</v>
      </c>
      <c r="I25" s="50">
        <v>25.464000000000002</v>
      </c>
      <c r="J25" s="50">
        <v>25.573999999999998</v>
      </c>
      <c r="K25" s="50">
        <v>25.477999999999998</v>
      </c>
      <c r="L25" s="50">
        <v>25.181000000000004</v>
      </c>
      <c r="M25" s="50">
        <v>24.509999999999998</v>
      </c>
      <c r="N25" s="50">
        <v>23.745999999999999</v>
      </c>
      <c r="O25" s="50">
        <v>24.139999999999997</v>
      </c>
      <c r="P25" s="50">
        <v>25.117000000000001</v>
      </c>
      <c r="Q25" s="50">
        <v>23.86</v>
      </c>
      <c r="R25" s="50">
        <v>23.002000000000002</v>
      </c>
      <c r="S25" s="50">
        <v>24.061999999999998</v>
      </c>
      <c r="T25" s="50">
        <v>25.939999999999998</v>
      </c>
      <c r="U25" s="50">
        <v>26.113000000000003</v>
      </c>
      <c r="V25" s="50">
        <v>33.926999999999992</v>
      </c>
      <c r="W25" s="50">
        <v>34.219000000000001</v>
      </c>
      <c r="X25" s="50">
        <v>33.177000000000007</v>
      </c>
      <c r="Y25" s="50">
        <v>32.237000000000002</v>
      </c>
      <c r="Z25" s="50">
        <v>31.055000000000003</v>
      </c>
      <c r="AA25" s="50">
        <v>30.696000000000005</v>
      </c>
      <c r="AB25" s="50">
        <v>30.913999999999991</v>
      </c>
      <c r="AC25" s="50">
        <v>29.236000000000004</v>
      </c>
      <c r="AD25" s="50">
        <v>26.939000000000007</v>
      </c>
      <c r="AE25" s="50">
        <v>27.068000000000001</v>
      </c>
      <c r="AF25" s="50">
        <v>25.636999999999997</v>
      </c>
      <c r="AG25" s="50">
        <v>24.283999999999995</v>
      </c>
      <c r="AH25" s="50">
        <v>23.126100000000001</v>
      </c>
      <c r="AI25" s="50">
        <v>22.285899999999998</v>
      </c>
      <c r="AJ25" s="50">
        <v>20.757695999999999</v>
      </c>
      <c r="AK25" s="50">
        <v>20.633705000000003</v>
      </c>
      <c r="AL25" s="50">
        <v>20.517167000000001</v>
      </c>
      <c r="AM25" s="50">
        <v>21.266234000000001</v>
      </c>
      <c r="AN25" s="50">
        <v>21.502044000000001</v>
      </c>
      <c r="AO25" s="50">
        <v>21.102314999999994</v>
      </c>
      <c r="AP25" s="50">
        <v>20.037720120000003</v>
      </c>
      <c r="AQ25" s="50">
        <v>19.631149000000001</v>
      </c>
      <c r="AR25" s="50">
        <v>19.5730963631413</v>
      </c>
      <c r="AS25" s="50">
        <v>18.622370454571509</v>
      </c>
      <c r="AT25" s="50">
        <v>17.572255653768991</v>
      </c>
      <c r="AU25" s="50">
        <v>16.860706361899304</v>
      </c>
      <c r="AV25" s="50">
        <v>16.651563360561767</v>
      </c>
      <c r="AW25" s="50">
        <v>16.701447421897392</v>
      </c>
      <c r="AX25" s="50">
        <v>17.117245816661889</v>
      </c>
      <c r="AY25" s="50">
        <v>16.92024599025509</v>
      </c>
      <c r="AZ25" s="50">
        <v>16.53116226403916</v>
      </c>
      <c r="BA25" s="50">
        <v>15.631526259747465</v>
      </c>
      <c r="BB25" s="50">
        <v>15.018412579306105</v>
      </c>
      <c r="BC25" s="50">
        <v>15.23982160464514</v>
      </c>
      <c r="BD25" s="50">
        <v>14.998197404734684</v>
      </c>
      <c r="BE25" s="51">
        <v>14.567495454454935</v>
      </c>
      <c r="BF25" s="53">
        <v>-3.1370693272779748E-2</v>
      </c>
      <c r="BG25" s="53">
        <v>-1.571434612732181E-2</v>
      </c>
      <c r="BH25" s="53">
        <v>3.4974872930869532E-3</v>
      </c>
    </row>
    <row r="26" spans="1:60" x14ac:dyDescent="0.15">
      <c r="A26" s="37" t="s">
        <v>143</v>
      </c>
      <c r="B26" s="55">
        <v>39.006000000000007</v>
      </c>
      <c r="C26" s="55">
        <v>39.625999999999998</v>
      </c>
      <c r="D26" s="55">
        <v>40.916000000000004</v>
      </c>
      <c r="E26" s="55">
        <v>41.519000000000005</v>
      </c>
      <c r="F26" s="55">
        <v>42.044000000000004</v>
      </c>
      <c r="G26" s="55">
        <v>41.988999999999997</v>
      </c>
      <c r="H26" s="55">
        <v>41.622780748663104</v>
      </c>
      <c r="I26" s="55">
        <v>43.147436189429051</v>
      </c>
      <c r="J26" s="55">
        <v>43.395692252771966</v>
      </c>
      <c r="K26" s="55">
        <v>43.633350984913932</v>
      </c>
      <c r="L26" s="55">
        <v>52.332788509456449</v>
      </c>
      <c r="M26" s="55">
        <v>66.909064892227065</v>
      </c>
      <c r="N26" s="55">
        <v>92.788995566280889</v>
      </c>
      <c r="O26" s="55">
        <v>111.5105108915274</v>
      </c>
      <c r="P26" s="55">
        <v>137.2903729909126</v>
      </c>
      <c r="Q26" s="55">
        <v>143.37782128246371</v>
      </c>
      <c r="R26" s="55">
        <v>151.12631534185465</v>
      </c>
      <c r="S26" s="55">
        <v>168.1643921227795</v>
      </c>
      <c r="T26" s="55">
        <v>188.71710212530218</v>
      </c>
      <c r="U26" s="55">
        <v>204.64542894116013</v>
      </c>
      <c r="V26" s="55">
        <v>217.30471963254288</v>
      </c>
      <c r="W26" s="55">
        <v>221.14019123282276</v>
      </c>
      <c r="X26" s="55">
        <v>225.14432015278501</v>
      </c>
      <c r="Y26" s="55">
        <v>223.04259686559416</v>
      </c>
      <c r="Z26" s="55">
        <v>217.35903374297894</v>
      </c>
      <c r="AA26" s="55">
        <v>223.14358019826457</v>
      </c>
      <c r="AB26" s="55">
        <v>234.27613808888037</v>
      </c>
      <c r="AC26" s="55">
        <v>249.38753165922279</v>
      </c>
      <c r="AD26" s="55">
        <v>261.01225836120346</v>
      </c>
      <c r="AE26" s="55">
        <v>303.07731503501992</v>
      </c>
      <c r="AF26" s="55">
        <v>315.18177273126753</v>
      </c>
      <c r="AG26" s="55">
        <v>331.15722035237206</v>
      </c>
      <c r="AH26" s="55">
        <v>331.14330801209178</v>
      </c>
      <c r="AI26" s="55">
        <v>328.29224151630069</v>
      </c>
      <c r="AJ26" s="55">
        <v>333.49515831338755</v>
      </c>
      <c r="AK26" s="55">
        <v>335.56343761060782</v>
      </c>
      <c r="AL26" s="55">
        <v>326.28117865536581</v>
      </c>
      <c r="AM26" s="55">
        <v>324.25236064491025</v>
      </c>
      <c r="AN26" s="55">
        <v>310.3613433656634</v>
      </c>
      <c r="AO26" s="55">
        <v>296.93036319275319</v>
      </c>
      <c r="AP26" s="55">
        <v>273.25783310548405</v>
      </c>
      <c r="AQ26" s="55">
        <v>252.66461193105948</v>
      </c>
      <c r="AR26" s="55">
        <v>240.35665925257999</v>
      </c>
      <c r="AS26" s="55">
        <v>228.85553191277231</v>
      </c>
      <c r="AT26" s="55">
        <v>216.11922743951871</v>
      </c>
      <c r="AU26" s="55">
        <v>199.9626966838772</v>
      </c>
      <c r="AV26" s="55">
        <v>182.45933818391504</v>
      </c>
      <c r="AW26" s="55">
        <v>167.66606115263127</v>
      </c>
      <c r="AX26" s="55">
        <v>159.00940093253445</v>
      </c>
      <c r="AY26" s="55">
        <v>159.76211348409473</v>
      </c>
      <c r="AZ26" s="55">
        <v>166.61843218764736</v>
      </c>
      <c r="BA26" s="55">
        <v>167.86871033235454</v>
      </c>
      <c r="BB26" s="55">
        <v>165.0247365460923</v>
      </c>
      <c r="BC26" s="55">
        <v>163.33664448558363</v>
      </c>
      <c r="BD26" s="55">
        <v>158.22400402121755</v>
      </c>
      <c r="BE26" s="55">
        <v>167.07054899164751</v>
      </c>
      <c r="BF26" s="79">
        <v>5.3026518400404177E-2</v>
      </c>
      <c r="BG26" s="79">
        <v>-3.0700705990214128E-2</v>
      </c>
      <c r="BH26" s="79">
        <v>4.0111707875539679E-2</v>
      </c>
    </row>
    <row r="27" spans="1:60" x14ac:dyDescent="0.15">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1"/>
      <c r="BF27" s="53"/>
      <c r="BG27" s="53"/>
      <c r="BH27" s="53"/>
    </row>
    <row r="28" spans="1:60" x14ac:dyDescent="0.15">
      <c r="A28" s="31" t="s">
        <v>142</v>
      </c>
      <c r="B28" s="50" t="s">
        <v>111</v>
      </c>
      <c r="C28" s="50" t="s">
        <v>111</v>
      </c>
      <c r="D28" s="50" t="s">
        <v>111</v>
      </c>
      <c r="E28" s="50" t="s">
        <v>111</v>
      </c>
      <c r="F28" s="50" t="s">
        <v>111</v>
      </c>
      <c r="G28" s="50" t="s">
        <v>111</v>
      </c>
      <c r="H28" s="50" t="s">
        <v>111</v>
      </c>
      <c r="I28" s="50" t="s">
        <v>111</v>
      </c>
      <c r="J28" s="50" t="s">
        <v>111</v>
      </c>
      <c r="K28" s="50" t="s">
        <v>111</v>
      </c>
      <c r="L28" s="50" t="s">
        <v>111</v>
      </c>
      <c r="M28" s="50" t="s">
        <v>111</v>
      </c>
      <c r="N28" s="50" t="s">
        <v>111</v>
      </c>
      <c r="O28" s="50" t="s">
        <v>111</v>
      </c>
      <c r="P28" s="50" t="s">
        <v>111</v>
      </c>
      <c r="Q28" s="50" t="s">
        <v>111</v>
      </c>
      <c r="R28" s="50" t="s">
        <v>111</v>
      </c>
      <c r="S28" s="50" t="s">
        <v>111</v>
      </c>
      <c r="T28" s="50" t="s">
        <v>111</v>
      </c>
      <c r="U28" s="50" t="s">
        <v>111</v>
      </c>
      <c r="V28" s="50">
        <v>13.23</v>
      </c>
      <c r="W28" s="50">
        <v>13.049999999999999</v>
      </c>
      <c r="X28" s="50">
        <v>13.910000000000002</v>
      </c>
      <c r="Y28" s="50">
        <v>13.74</v>
      </c>
      <c r="Z28" s="50">
        <v>13.16</v>
      </c>
      <c r="AA28" s="50">
        <v>12.5</v>
      </c>
      <c r="AB28" s="50">
        <v>11.773700000000002</v>
      </c>
      <c r="AC28" s="50">
        <v>11.1957</v>
      </c>
      <c r="AD28" s="50">
        <v>10.251299999999999</v>
      </c>
      <c r="AE28" s="50">
        <v>9.5628000000000011</v>
      </c>
      <c r="AF28" s="50">
        <v>9.1616999999999997</v>
      </c>
      <c r="AG28" s="50">
        <v>9.1004000000000005</v>
      </c>
      <c r="AH28" s="50">
        <v>9.027000000000001</v>
      </c>
      <c r="AI28" s="50">
        <v>11.449</v>
      </c>
      <c r="AJ28" s="50">
        <v>13.850999999999999</v>
      </c>
      <c r="AK28" s="50">
        <v>14.068999999999999</v>
      </c>
      <c r="AL28" s="50">
        <v>14.978999999999999</v>
      </c>
      <c r="AM28" s="50">
        <v>15.334</v>
      </c>
      <c r="AN28" s="50">
        <v>15.378000000000002</v>
      </c>
      <c r="AO28" s="50">
        <v>15.459000000000001</v>
      </c>
      <c r="AP28" s="50">
        <v>22.214200000000002</v>
      </c>
      <c r="AQ28" s="50">
        <v>32.267600000000002</v>
      </c>
      <c r="AR28" s="50">
        <v>43.359899999999996</v>
      </c>
      <c r="AS28" s="50">
        <v>45.328899999999997</v>
      </c>
      <c r="AT28" s="50">
        <v>50.866599999999998</v>
      </c>
      <c r="AU28" s="50">
        <v>51.317300000000003</v>
      </c>
      <c r="AV28" s="50">
        <v>46.094999999999999</v>
      </c>
      <c r="AW28" s="50">
        <v>43.738299999999995</v>
      </c>
      <c r="AX28" s="50">
        <v>43.845000000000013</v>
      </c>
      <c r="AY28" s="50">
        <v>42.512900000000002</v>
      </c>
      <c r="AZ28" s="50">
        <v>42.0199</v>
      </c>
      <c r="BA28" s="50">
        <v>41.427599999999998</v>
      </c>
      <c r="BB28" s="50">
        <v>39.089300000000001</v>
      </c>
      <c r="BC28" s="50">
        <v>39.198300000000003</v>
      </c>
      <c r="BD28" s="50">
        <v>37.994399999999999</v>
      </c>
      <c r="BE28" s="51">
        <v>35.099723443410689</v>
      </c>
      <c r="BF28" s="53">
        <v>-7.8711005840715331E-2</v>
      </c>
      <c r="BG28" s="53">
        <v>-2.8755241444976432E-2</v>
      </c>
      <c r="BH28" s="53">
        <v>8.427037929615638E-3</v>
      </c>
    </row>
    <row r="29" spans="1:60" x14ac:dyDescent="0.15">
      <c r="A29" s="31" t="s">
        <v>140</v>
      </c>
      <c r="B29" s="50" t="s">
        <v>111</v>
      </c>
      <c r="C29" s="50" t="s">
        <v>111</v>
      </c>
      <c r="D29" s="50" t="s">
        <v>111</v>
      </c>
      <c r="E29" s="50" t="s">
        <v>111</v>
      </c>
      <c r="F29" s="50" t="s">
        <v>111</v>
      </c>
      <c r="G29" s="50" t="s">
        <v>111</v>
      </c>
      <c r="H29" s="50" t="s">
        <v>111</v>
      </c>
      <c r="I29" s="50" t="s">
        <v>111</v>
      </c>
      <c r="J29" s="50" t="s">
        <v>111</v>
      </c>
      <c r="K29" s="50" t="s">
        <v>111</v>
      </c>
      <c r="L29" s="50" t="s">
        <v>111</v>
      </c>
      <c r="M29" s="50" t="s">
        <v>111</v>
      </c>
      <c r="N29" s="50" t="s">
        <v>111</v>
      </c>
      <c r="O29" s="50" t="s">
        <v>111</v>
      </c>
      <c r="P29" s="50" t="s">
        <v>111</v>
      </c>
      <c r="Q29" s="50" t="s">
        <v>111</v>
      </c>
      <c r="R29" s="50" t="s">
        <v>111</v>
      </c>
      <c r="S29" s="50" t="s">
        <v>111</v>
      </c>
      <c r="T29" s="50" t="s">
        <v>111</v>
      </c>
      <c r="U29" s="50" t="s">
        <v>111</v>
      </c>
      <c r="V29" s="50">
        <v>22.66</v>
      </c>
      <c r="W29" s="50">
        <v>23.290000000000003</v>
      </c>
      <c r="X29" s="50">
        <v>24.06</v>
      </c>
      <c r="Y29" s="50">
        <v>24.96</v>
      </c>
      <c r="Z29" s="50">
        <v>25.400000000000002</v>
      </c>
      <c r="AA29" s="50">
        <v>25.8</v>
      </c>
      <c r="AB29" s="50">
        <v>26.6</v>
      </c>
      <c r="AC29" s="50">
        <v>25.799999999999997</v>
      </c>
      <c r="AD29" s="50">
        <v>23</v>
      </c>
      <c r="AE29" s="50">
        <v>20.312000000000001</v>
      </c>
      <c r="AF29" s="50">
        <v>20.632999999999999</v>
      </c>
      <c r="AG29" s="50">
        <v>22.961000000000002</v>
      </c>
      <c r="AH29" s="50">
        <v>25.779</v>
      </c>
      <c r="AI29" s="50">
        <v>25.945</v>
      </c>
      <c r="AJ29" s="50">
        <v>30.131</v>
      </c>
      <c r="AK29" s="50">
        <v>35.317</v>
      </c>
      <c r="AL29" s="50">
        <v>40.091000000000001</v>
      </c>
      <c r="AM29" s="50">
        <v>47.271000000000001</v>
      </c>
      <c r="AN29" s="50">
        <v>51.448300000000003</v>
      </c>
      <c r="AO29" s="50">
        <v>59.501397784601885</v>
      </c>
      <c r="AP29" s="50">
        <v>61.493198047817508</v>
      </c>
      <c r="AQ29" s="50">
        <v>65.065623777144111</v>
      </c>
      <c r="AR29" s="50">
        <v>67.18070458433867</v>
      </c>
      <c r="AS29" s="50">
        <v>70.727348278131174</v>
      </c>
      <c r="AT29" s="50">
        <v>76.494627155077879</v>
      </c>
      <c r="AU29" s="50">
        <v>79.688483724500998</v>
      </c>
      <c r="AV29" s="50">
        <v>80.064052007019086</v>
      </c>
      <c r="AW29" s="50">
        <v>79.279391423557797</v>
      </c>
      <c r="AX29" s="50">
        <v>82.308331432331656</v>
      </c>
      <c r="AY29" s="50">
        <v>81.109114323316533</v>
      </c>
      <c r="AZ29" s="50">
        <v>80.174011318271553</v>
      </c>
      <c r="BA29" s="50">
        <v>78.589857490677787</v>
      </c>
      <c r="BB29" s="50">
        <v>86.980127527966673</v>
      </c>
      <c r="BC29" s="50">
        <v>90.480869700000014</v>
      </c>
      <c r="BD29" s="50">
        <v>91.043885400000008</v>
      </c>
      <c r="BE29" s="51">
        <v>86.112611175034743</v>
      </c>
      <c r="BF29" s="53">
        <v>-5.6747957983864783E-2</v>
      </c>
      <c r="BG29" s="53">
        <v>1.7564588774674927E-2</v>
      </c>
      <c r="BH29" s="53">
        <v>2.0674642686579141E-2</v>
      </c>
    </row>
    <row r="30" spans="1:60" x14ac:dyDescent="0.15">
      <c r="A30" s="31" t="s">
        <v>139</v>
      </c>
      <c r="B30" s="50" t="s">
        <v>111</v>
      </c>
      <c r="C30" s="50" t="s">
        <v>111</v>
      </c>
      <c r="D30" s="50" t="s">
        <v>111</v>
      </c>
      <c r="E30" s="50" t="s">
        <v>111</v>
      </c>
      <c r="F30" s="50" t="s">
        <v>111</v>
      </c>
      <c r="G30" s="50" t="s">
        <v>111</v>
      </c>
      <c r="H30" s="50" t="s">
        <v>111</v>
      </c>
      <c r="I30" s="50" t="s">
        <v>111</v>
      </c>
      <c r="J30" s="50" t="s">
        <v>111</v>
      </c>
      <c r="K30" s="50" t="s">
        <v>111</v>
      </c>
      <c r="L30" s="50" t="s">
        <v>111</v>
      </c>
      <c r="M30" s="50" t="s">
        <v>111</v>
      </c>
      <c r="N30" s="50" t="s">
        <v>111</v>
      </c>
      <c r="O30" s="50" t="s">
        <v>111</v>
      </c>
      <c r="P30" s="50" t="s">
        <v>111</v>
      </c>
      <c r="Q30" s="50" t="s">
        <v>111</v>
      </c>
      <c r="R30" s="50" t="s">
        <v>111</v>
      </c>
      <c r="S30" s="50" t="s">
        <v>111</v>
      </c>
      <c r="T30" s="50" t="s">
        <v>111</v>
      </c>
      <c r="U30" s="50" t="s">
        <v>111</v>
      </c>
      <c r="V30" s="50">
        <v>542.30600000000004</v>
      </c>
      <c r="W30" s="50">
        <v>561.18200000000002</v>
      </c>
      <c r="X30" s="50">
        <v>569.48100000000011</v>
      </c>
      <c r="Y30" s="50">
        <v>568.779</v>
      </c>
      <c r="Z30" s="50">
        <v>552.226</v>
      </c>
      <c r="AA30" s="50">
        <v>515.89099999999996</v>
      </c>
      <c r="AB30" s="50">
        <v>461.94400000000002</v>
      </c>
      <c r="AC30" s="50">
        <v>398.81</v>
      </c>
      <c r="AD30" s="50">
        <v>354.875</v>
      </c>
      <c r="AE30" s="50">
        <v>317.57800000000003</v>
      </c>
      <c r="AF30" s="50">
        <v>310.74899999999997</v>
      </c>
      <c r="AG30" s="50">
        <v>302.87299999999999</v>
      </c>
      <c r="AH30" s="50">
        <v>307.41999999999996</v>
      </c>
      <c r="AI30" s="50">
        <v>304.34000000000003</v>
      </c>
      <c r="AJ30" s="50">
        <v>304.76800000000003</v>
      </c>
      <c r="AK30" s="50">
        <v>326.65062549208579</v>
      </c>
      <c r="AL30" s="50">
        <v>351.67958184366381</v>
      </c>
      <c r="AM30" s="50">
        <v>383.69537100000002</v>
      </c>
      <c r="AN30" s="50">
        <v>425.71378399999998</v>
      </c>
      <c r="AO30" s="50">
        <v>463.29091999999997</v>
      </c>
      <c r="AP30" s="50">
        <v>474.81944500000003</v>
      </c>
      <c r="AQ30" s="50">
        <v>486.25424299999997</v>
      </c>
      <c r="AR30" s="50">
        <v>497.33095712418503</v>
      </c>
      <c r="AS30" s="50">
        <v>494.25421411322884</v>
      </c>
      <c r="AT30" s="50">
        <v>501.36284776779644</v>
      </c>
      <c r="AU30" s="50">
        <v>512.31562654437494</v>
      </c>
      <c r="AV30" s="50">
        <v>519.46365851576354</v>
      </c>
      <c r="AW30" s="50">
        <v>526.73564548284457</v>
      </c>
      <c r="AX30" s="50">
        <v>532.22358482803793</v>
      </c>
      <c r="AY30" s="50">
        <v>537.42058687906922</v>
      </c>
      <c r="AZ30" s="50">
        <v>544.55236436446592</v>
      </c>
      <c r="BA30" s="50">
        <v>558.4790788475791</v>
      </c>
      <c r="BB30" s="50">
        <v>558.5466969122034</v>
      </c>
      <c r="BC30" s="50">
        <v>567.88488843553682</v>
      </c>
      <c r="BD30" s="50">
        <v>573.38884493053672</v>
      </c>
      <c r="BE30" s="51">
        <v>524.40421728409399</v>
      </c>
      <c r="BF30" s="53">
        <v>-8.7928857528490223E-2</v>
      </c>
      <c r="BG30" s="53">
        <v>1.3513899631647286E-2</v>
      </c>
      <c r="BH30" s="53">
        <v>0.12590339170701006</v>
      </c>
    </row>
    <row r="31" spans="1:60" x14ac:dyDescent="0.15">
      <c r="A31" s="31" t="s">
        <v>138</v>
      </c>
      <c r="B31" s="50" t="s">
        <v>111</v>
      </c>
      <c r="C31" s="50" t="s">
        <v>111</v>
      </c>
      <c r="D31" s="50" t="s">
        <v>111</v>
      </c>
      <c r="E31" s="50" t="s">
        <v>111</v>
      </c>
      <c r="F31" s="50" t="s">
        <v>111</v>
      </c>
      <c r="G31" s="50" t="s">
        <v>111</v>
      </c>
      <c r="H31" s="50" t="s">
        <v>111</v>
      </c>
      <c r="I31" s="50" t="s">
        <v>111</v>
      </c>
      <c r="J31" s="50" t="s">
        <v>111</v>
      </c>
      <c r="K31" s="50" t="s">
        <v>111</v>
      </c>
      <c r="L31" s="50" t="s">
        <v>111</v>
      </c>
      <c r="M31" s="50" t="s">
        <v>111</v>
      </c>
      <c r="N31" s="50" t="s">
        <v>111</v>
      </c>
      <c r="O31" s="50" t="s">
        <v>111</v>
      </c>
      <c r="P31" s="50" t="s">
        <v>111</v>
      </c>
      <c r="Q31" s="50" t="s">
        <v>111</v>
      </c>
      <c r="R31" s="50" t="s">
        <v>111</v>
      </c>
      <c r="S31" s="50" t="s">
        <v>111</v>
      </c>
      <c r="T31" s="50" t="s">
        <v>111</v>
      </c>
      <c r="U31" s="50" t="s">
        <v>111</v>
      </c>
      <c r="V31" s="50">
        <v>6.78</v>
      </c>
      <c r="W31" s="50">
        <v>6.5600000000000005</v>
      </c>
      <c r="X31" s="50">
        <v>6.47</v>
      </c>
      <c r="Y31" s="50">
        <v>5.72</v>
      </c>
      <c r="Z31" s="50">
        <v>5.75</v>
      </c>
      <c r="AA31" s="50">
        <v>5.7</v>
      </c>
      <c r="AB31" s="50">
        <v>5.3999999999999995</v>
      </c>
      <c r="AC31" s="50">
        <v>5.2</v>
      </c>
      <c r="AD31" s="50">
        <v>4.3819999999999997</v>
      </c>
      <c r="AE31" s="50">
        <v>4.1920000000000002</v>
      </c>
      <c r="AF31" s="50">
        <v>4.07</v>
      </c>
      <c r="AG31" s="50">
        <v>4.3550000000000004</v>
      </c>
      <c r="AH31" s="50">
        <v>5.3680000000000003</v>
      </c>
      <c r="AI31" s="50">
        <v>6.3689999999999998</v>
      </c>
      <c r="AJ31" s="50">
        <v>7.0630000000000006</v>
      </c>
      <c r="AK31" s="50">
        <v>7.28</v>
      </c>
      <c r="AL31" s="50">
        <v>7.7450000000000001</v>
      </c>
      <c r="AM31" s="50">
        <v>8.2100000000000009</v>
      </c>
      <c r="AN31" s="50">
        <v>8.7100000000000009</v>
      </c>
      <c r="AO31" s="50">
        <v>9.2199999999999989</v>
      </c>
      <c r="AP31" s="50">
        <v>9.73</v>
      </c>
      <c r="AQ31" s="50">
        <v>9.99</v>
      </c>
      <c r="AR31" s="50">
        <v>10.27</v>
      </c>
      <c r="AS31" s="50">
        <v>10.605</v>
      </c>
      <c r="AT31" s="50">
        <v>10.870000000000001</v>
      </c>
      <c r="AU31" s="50">
        <v>11.13</v>
      </c>
      <c r="AV31" s="50">
        <v>11.51</v>
      </c>
      <c r="AW31" s="50">
        <v>11.99</v>
      </c>
      <c r="AX31" s="50">
        <v>12.469999999999999</v>
      </c>
      <c r="AY31" s="50">
        <v>12.85</v>
      </c>
      <c r="AZ31" s="50">
        <v>13.229999999999999</v>
      </c>
      <c r="BA31" s="50">
        <v>13.180000000000001</v>
      </c>
      <c r="BB31" s="50">
        <v>13.13</v>
      </c>
      <c r="BC31" s="50">
        <v>12.551</v>
      </c>
      <c r="BD31" s="50">
        <v>12.190000000000001</v>
      </c>
      <c r="BE31" s="51">
        <v>10.33690909090909</v>
      </c>
      <c r="BF31" s="53">
        <v>-0.15433419443021523</v>
      </c>
      <c r="BG31" s="53">
        <v>1.1526852252778719E-2</v>
      </c>
      <c r="BH31" s="53">
        <v>2.4817724026948928E-3</v>
      </c>
    </row>
    <row r="32" spans="1:60" x14ac:dyDescent="0.15">
      <c r="A32" s="31" t="s">
        <v>137</v>
      </c>
      <c r="B32" s="50">
        <v>242.88800000000001</v>
      </c>
      <c r="C32" s="50">
        <v>265.10000000000002</v>
      </c>
      <c r="D32" s="50">
        <v>288.10000000000002</v>
      </c>
      <c r="E32" s="50">
        <v>309.2</v>
      </c>
      <c r="F32" s="50">
        <v>328.3</v>
      </c>
      <c r="G32" s="50">
        <v>353.03899999999999</v>
      </c>
      <c r="H32" s="50">
        <v>377</v>
      </c>
      <c r="I32" s="50">
        <v>400.4</v>
      </c>
      <c r="J32" s="50">
        <v>429</v>
      </c>
      <c r="K32" s="50">
        <v>458.9</v>
      </c>
      <c r="L32" s="50">
        <v>490.80099999999999</v>
      </c>
      <c r="M32" s="50">
        <v>519.67700000000002</v>
      </c>
      <c r="N32" s="50">
        <v>545.79899999999998</v>
      </c>
      <c r="O32" s="50">
        <v>571.53099999999995</v>
      </c>
      <c r="P32" s="50">
        <v>585.6</v>
      </c>
      <c r="Q32" s="50">
        <v>603.17999999999995</v>
      </c>
      <c r="R32" s="50">
        <v>608.82000000000005</v>
      </c>
      <c r="S32" s="50">
        <v>612.55100000000004</v>
      </c>
      <c r="T32" s="50">
        <v>616.34299999999996</v>
      </c>
      <c r="U32" s="50">
        <v>612.70999999999992</v>
      </c>
      <c r="V32" s="50" t="s">
        <v>111</v>
      </c>
      <c r="W32" s="50" t="s">
        <v>111</v>
      </c>
      <c r="X32" s="50" t="s">
        <v>111</v>
      </c>
      <c r="Y32" s="50" t="s">
        <v>111</v>
      </c>
      <c r="Z32" s="50" t="s">
        <v>111</v>
      </c>
      <c r="AA32" s="50" t="s">
        <v>111</v>
      </c>
      <c r="AB32" s="50" t="s">
        <v>111</v>
      </c>
      <c r="AC32" s="50" t="s">
        <v>111</v>
      </c>
      <c r="AD32" s="50" t="s">
        <v>111</v>
      </c>
      <c r="AE32" s="50" t="s">
        <v>111</v>
      </c>
      <c r="AF32" s="50" t="s">
        <v>111</v>
      </c>
      <c r="AG32" s="50" t="s">
        <v>111</v>
      </c>
      <c r="AH32" s="50" t="s">
        <v>111</v>
      </c>
      <c r="AI32" s="50" t="s">
        <v>111</v>
      </c>
      <c r="AJ32" s="50" t="s">
        <v>111</v>
      </c>
      <c r="AK32" s="50" t="s">
        <v>111</v>
      </c>
      <c r="AL32" s="50" t="s">
        <v>111</v>
      </c>
      <c r="AM32" s="50" t="s">
        <v>111</v>
      </c>
      <c r="AN32" s="50" t="s">
        <v>111</v>
      </c>
      <c r="AO32" s="50" t="s">
        <v>111</v>
      </c>
      <c r="AP32" s="50" t="s">
        <v>111</v>
      </c>
      <c r="AQ32" s="50" t="s">
        <v>111</v>
      </c>
      <c r="AR32" s="50" t="s">
        <v>111</v>
      </c>
      <c r="AS32" s="50" t="s">
        <v>111</v>
      </c>
      <c r="AT32" s="50" t="s">
        <v>111</v>
      </c>
      <c r="AU32" s="50" t="s">
        <v>111</v>
      </c>
      <c r="AV32" s="50" t="s">
        <v>111</v>
      </c>
      <c r="AW32" s="50" t="s">
        <v>111</v>
      </c>
      <c r="AX32" s="50" t="s">
        <v>111</v>
      </c>
      <c r="AY32" s="50" t="s">
        <v>111</v>
      </c>
      <c r="AZ32" s="50" t="s">
        <v>111</v>
      </c>
      <c r="BA32" s="50" t="s">
        <v>111</v>
      </c>
      <c r="BB32" s="50" t="s">
        <v>111</v>
      </c>
      <c r="BC32" s="50" t="s">
        <v>111</v>
      </c>
      <c r="BD32" s="50" t="s">
        <v>111</v>
      </c>
      <c r="BE32" s="51" t="s">
        <v>111</v>
      </c>
      <c r="BF32" s="53" t="s">
        <v>111</v>
      </c>
      <c r="BG32" s="53" t="s">
        <v>111</v>
      </c>
      <c r="BH32" s="53" t="s">
        <v>111</v>
      </c>
    </row>
    <row r="33" spans="1:60" x14ac:dyDescent="0.15">
      <c r="A33" s="31" t="s">
        <v>136</v>
      </c>
      <c r="B33" s="50" t="s">
        <v>111</v>
      </c>
      <c r="C33" s="50" t="s">
        <v>111</v>
      </c>
      <c r="D33" s="50" t="s">
        <v>111</v>
      </c>
      <c r="E33" s="50" t="s">
        <v>111</v>
      </c>
      <c r="F33" s="50" t="s">
        <v>111</v>
      </c>
      <c r="G33" s="50" t="s">
        <v>111</v>
      </c>
      <c r="H33" s="50" t="s">
        <v>111</v>
      </c>
      <c r="I33" s="50" t="s">
        <v>111</v>
      </c>
      <c r="J33" s="50" t="s">
        <v>111</v>
      </c>
      <c r="K33" s="50" t="s">
        <v>111</v>
      </c>
      <c r="L33" s="50" t="s">
        <v>111</v>
      </c>
      <c r="M33" s="50" t="s">
        <v>111</v>
      </c>
      <c r="N33" s="50" t="s">
        <v>111</v>
      </c>
      <c r="O33" s="50" t="s">
        <v>111</v>
      </c>
      <c r="P33" s="50" t="s">
        <v>111</v>
      </c>
      <c r="Q33" s="50" t="s">
        <v>111</v>
      </c>
      <c r="R33" s="50" t="s">
        <v>111</v>
      </c>
      <c r="S33" s="50" t="s">
        <v>111</v>
      </c>
      <c r="T33" s="50" t="s">
        <v>111</v>
      </c>
      <c r="U33" s="50" t="s">
        <v>111</v>
      </c>
      <c r="V33" s="50">
        <v>2.31</v>
      </c>
      <c r="W33" s="50">
        <v>2.5300000000000002</v>
      </c>
      <c r="X33" s="50">
        <v>2.67</v>
      </c>
      <c r="Y33" s="50">
        <v>2.4400000000000004</v>
      </c>
      <c r="Z33" s="50">
        <v>2.7</v>
      </c>
      <c r="AA33" s="50">
        <v>2.8</v>
      </c>
      <c r="AB33" s="50">
        <v>2.8</v>
      </c>
      <c r="AC33" s="50">
        <v>3.3</v>
      </c>
      <c r="AD33" s="50">
        <v>4.0010000000000003</v>
      </c>
      <c r="AE33" s="50">
        <v>5.5170000000000003</v>
      </c>
      <c r="AF33" s="50">
        <v>7.5869999999999997</v>
      </c>
      <c r="AG33" s="50">
        <v>7.6230000000000002</v>
      </c>
      <c r="AH33" s="50">
        <v>7.891</v>
      </c>
      <c r="AI33" s="50">
        <v>8.1760000000000002</v>
      </c>
      <c r="AJ33" s="50">
        <v>8.1</v>
      </c>
      <c r="AK33" s="50">
        <v>7.5</v>
      </c>
      <c r="AL33" s="50">
        <v>7.1760000000000002</v>
      </c>
      <c r="AM33" s="50">
        <v>7.1980000000000004</v>
      </c>
      <c r="AN33" s="50">
        <v>7.1340000000000003</v>
      </c>
      <c r="AO33" s="50">
        <v>6.5780000000000003</v>
      </c>
      <c r="AP33" s="50">
        <v>5.4489999999999998</v>
      </c>
      <c r="AQ33" s="50">
        <v>5.4119999999999999</v>
      </c>
      <c r="AR33" s="50">
        <v>4.9279999999999999</v>
      </c>
      <c r="AS33" s="50">
        <v>4.7810000000000006</v>
      </c>
      <c r="AT33" s="50">
        <v>4.4550000000000001</v>
      </c>
      <c r="AU33" s="50">
        <v>3.649308</v>
      </c>
      <c r="AV33" s="50">
        <v>3.585</v>
      </c>
      <c r="AW33" s="50">
        <v>3.165</v>
      </c>
      <c r="AX33" s="50">
        <v>2.9000000000000004</v>
      </c>
      <c r="AY33" s="50">
        <v>2.8043478972211089</v>
      </c>
      <c r="AZ33" s="50">
        <v>2.7149919422789033</v>
      </c>
      <c r="BA33" s="50">
        <v>2.6389763905017847</v>
      </c>
      <c r="BB33" s="50">
        <v>2.7644000000000002</v>
      </c>
      <c r="BC33" s="50">
        <v>2.8920999999999997</v>
      </c>
      <c r="BD33" s="50">
        <v>2.8163</v>
      </c>
      <c r="BE33" s="51">
        <v>2.1417999999999999</v>
      </c>
      <c r="BF33" s="53">
        <v>-0.24157650554568266</v>
      </c>
      <c r="BG33" s="53">
        <v>-4.482461812613836E-2</v>
      </c>
      <c r="BH33" s="53">
        <v>5.1422142589670845E-4</v>
      </c>
    </row>
    <row r="34" spans="1:60" x14ac:dyDescent="0.15">
      <c r="A34" s="31" t="s">
        <v>135</v>
      </c>
      <c r="B34" s="50">
        <v>0</v>
      </c>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2.6</v>
      </c>
      <c r="W34" s="50">
        <v>2.5900000000000003</v>
      </c>
      <c r="X34" s="50">
        <v>2.54</v>
      </c>
      <c r="Y34" s="50">
        <v>2.5</v>
      </c>
      <c r="Z34" s="50">
        <v>2.4300000000000002</v>
      </c>
      <c r="AA34" s="50">
        <v>2.3540000000000001</v>
      </c>
      <c r="AB34" s="50">
        <v>2.2600000000000002</v>
      </c>
      <c r="AC34" s="50">
        <v>2.2010000000000001</v>
      </c>
      <c r="AD34" s="50">
        <v>2.1629999999999998</v>
      </c>
      <c r="AE34" s="50">
        <v>2.1191999999999998</v>
      </c>
      <c r="AF34" s="50">
        <v>2.0514999999999999</v>
      </c>
      <c r="AG34" s="50">
        <v>1.9710000000000001</v>
      </c>
      <c r="AH34" s="50">
        <v>1.9348000000000001</v>
      </c>
      <c r="AI34" s="50">
        <v>1.9275000000000002</v>
      </c>
      <c r="AJ34" s="50">
        <v>1.9367000000000001</v>
      </c>
      <c r="AK34" s="50">
        <v>1.9364999999999999</v>
      </c>
      <c r="AL34" s="50">
        <v>1.9436</v>
      </c>
      <c r="AM34" s="50">
        <v>1.9376</v>
      </c>
      <c r="AN34" s="50">
        <v>1.9072</v>
      </c>
      <c r="AO34" s="50">
        <v>1.897</v>
      </c>
      <c r="AP34" s="50">
        <v>1.8839000000000001</v>
      </c>
      <c r="AQ34" s="50">
        <v>1.8746</v>
      </c>
      <c r="AR34" s="50">
        <v>1.8544</v>
      </c>
      <c r="AS34" s="50">
        <v>1.8368</v>
      </c>
      <c r="AT34" s="50">
        <v>1.8234999999999999</v>
      </c>
      <c r="AU34" s="50">
        <v>1.8099999999999998</v>
      </c>
      <c r="AV34" s="50">
        <v>1.7996000000000001</v>
      </c>
      <c r="AW34" s="50">
        <v>1.7688000000000001</v>
      </c>
      <c r="AX34" s="50">
        <v>1.7544</v>
      </c>
      <c r="AY34" s="50">
        <v>1.7515000000000001</v>
      </c>
      <c r="AZ34" s="50">
        <v>1.7767299999999999</v>
      </c>
      <c r="BA34" s="50">
        <v>1.8154336</v>
      </c>
      <c r="BB34" s="50">
        <v>1.8465779296875002</v>
      </c>
      <c r="BC34" s="50">
        <v>1.8939389999999998</v>
      </c>
      <c r="BD34" s="50">
        <v>1.9463933</v>
      </c>
      <c r="BE34" s="51">
        <v>1.9765288834708017</v>
      </c>
      <c r="BF34" s="53">
        <v>1.2708239044067371E-2</v>
      </c>
      <c r="BG34" s="53">
        <v>6.5433486726695911E-3</v>
      </c>
      <c r="BH34" s="53">
        <v>4.7454174095825236E-4</v>
      </c>
    </row>
    <row r="35" spans="1:60" s="32" customFormat="1" x14ac:dyDescent="0.15">
      <c r="A35" s="37" t="s">
        <v>134</v>
      </c>
      <c r="B35" s="55">
        <v>242.88800000000001</v>
      </c>
      <c r="C35" s="55">
        <v>265.10000000000002</v>
      </c>
      <c r="D35" s="55">
        <v>288.10000000000002</v>
      </c>
      <c r="E35" s="55">
        <v>309.2</v>
      </c>
      <c r="F35" s="55">
        <v>328.3</v>
      </c>
      <c r="G35" s="55">
        <v>353.03899999999999</v>
      </c>
      <c r="H35" s="55">
        <v>377</v>
      </c>
      <c r="I35" s="55">
        <v>400.4</v>
      </c>
      <c r="J35" s="55">
        <v>429</v>
      </c>
      <c r="K35" s="55">
        <v>458.9</v>
      </c>
      <c r="L35" s="55">
        <v>490.80099999999999</v>
      </c>
      <c r="M35" s="55">
        <v>519.67700000000002</v>
      </c>
      <c r="N35" s="55">
        <v>545.79899999999998</v>
      </c>
      <c r="O35" s="55">
        <v>571.53099999999995</v>
      </c>
      <c r="P35" s="55">
        <v>585.6</v>
      </c>
      <c r="Q35" s="55">
        <v>603.17999999999995</v>
      </c>
      <c r="R35" s="55">
        <v>608.82000000000005</v>
      </c>
      <c r="S35" s="55">
        <v>612.55100000000004</v>
      </c>
      <c r="T35" s="55">
        <v>616.34299999999996</v>
      </c>
      <c r="U35" s="55">
        <v>612.70999999999992</v>
      </c>
      <c r="V35" s="55">
        <v>589.88599999999997</v>
      </c>
      <c r="W35" s="55">
        <v>609.202</v>
      </c>
      <c r="X35" s="55">
        <v>619.13100000000009</v>
      </c>
      <c r="Y35" s="55">
        <v>618.13900000000001</v>
      </c>
      <c r="Z35" s="55">
        <v>601.66599999999994</v>
      </c>
      <c r="AA35" s="55">
        <v>565.04499999999996</v>
      </c>
      <c r="AB35" s="55">
        <v>510.77770000000004</v>
      </c>
      <c r="AC35" s="55">
        <v>446.50670000000002</v>
      </c>
      <c r="AD35" s="55">
        <v>398.67230000000001</v>
      </c>
      <c r="AE35" s="55">
        <v>359.28100000000006</v>
      </c>
      <c r="AF35" s="55">
        <v>354.25219999999996</v>
      </c>
      <c r="AG35" s="55">
        <v>348.88339999999999</v>
      </c>
      <c r="AH35" s="55">
        <v>357.41979999999995</v>
      </c>
      <c r="AI35" s="55">
        <v>358.20650000000001</v>
      </c>
      <c r="AJ35" s="55">
        <v>365.84969999999998</v>
      </c>
      <c r="AK35" s="55">
        <v>392.75312549208581</v>
      </c>
      <c r="AL35" s="55">
        <v>423.6141818436638</v>
      </c>
      <c r="AM35" s="55">
        <v>463.64597100000003</v>
      </c>
      <c r="AN35" s="55">
        <v>510.29128400000002</v>
      </c>
      <c r="AO35" s="55">
        <v>555.94631778460189</v>
      </c>
      <c r="AP35" s="55">
        <v>575.58974304781748</v>
      </c>
      <c r="AQ35" s="55">
        <v>600.8640667771441</v>
      </c>
      <c r="AR35" s="55">
        <v>624.92396170852362</v>
      </c>
      <c r="AS35" s="55">
        <v>627.53326239136004</v>
      </c>
      <c r="AT35" s="55">
        <v>645.87257492287426</v>
      </c>
      <c r="AU35" s="55">
        <v>659.91071826887594</v>
      </c>
      <c r="AV35" s="55">
        <v>662.51731052278262</v>
      </c>
      <c r="AW35" s="55">
        <v>666.67713690640244</v>
      </c>
      <c r="AX35" s="55">
        <v>675.50131626036966</v>
      </c>
      <c r="AY35" s="55">
        <v>678.44844909960693</v>
      </c>
      <c r="AZ35" s="55">
        <v>684.46799762501644</v>
      </c>
      <c r="BA35" s="55">
        <v>696.13094632875868</v>
      </c>
      <c r="BB35" s="55">
        <v>702.35710236985767</v>
      </c>
      <c r="BC35" s="55">
        <v>714.90109713553682</v>
      </c>
      <c r="BD35" s="55">
        <v>719.37982363053675</v>
      </c>
      <c r="BE35" s="55">
        <v>660.0717898769193</v>
      </c>
      <c r="BF35" s="74">
        <v>-8.4950267691595305E-2</v>
      </c>
      <c r="BG35" s="74">
        <v>1.0837025024415636E-2</v>
      </c>
      <c r="BH35" s="74">
        <v>0.15847560789275469</v>
      </c>
    </row>
    <row r="36" spans="1:60" x14ac:dyDescent="0.15">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1"/>
      <c r="BF36" s="53"/>
      <c r="BG36" s="53"/>
      <c r="BH36" s="53"/>
    </row>
    <row r="37" spans="1:60" x14ac:dyDescent="0.15">
      <c r="A37" s="31" t="s">
        <v>133</v>
      </c>
      <c r="B37" s="50">
        <v>95.662087912087912</v>
      </c>
      <c r="C37" s="50">
        <v>106.89285714285714</v>
      </c>
      <c r="D37" s="50">
        <v>130.50755494505495</v>
      </c>
      <c r="E37" s="50">
        <v>142.78021978021977</v>
      </c>
      <c r="F37" s="50">
        <v>169.26373626373626</v>
      </c>
      <c r="G37" s="50">
        <v>192.58696153846151</v>
      </c>
      <c r="H37" s="50">
        <v>228.68462637362634</v>
      </c>
      <c r="I37" s="50">
        <v>253.71094505494506</v>
      </c>
      <c r="J37" s="50">
        <v>295.37708241758236</v>
      </c>
      <c r="K37" s="50">
        <v>303.19719780219782</v>
      </c>
      <c r="L37" s="50">
        <v>269.46989010989012</v>
      </c>
      <c r="M37" s="50">
        <v>296.96620879120877</v>
      </c>
      <c r="N37" s="50">
        <v>285.62788461538463</v>
      </c>
      <c r="O37" s="50">
        <v>264.82005494505495</v>
      </c>
      <c r="P37" s="50">
        <v>160.48516483516482</v>
      </c>
      <c r="Q37" s="50">
        <v>74.158021978021978</v>
      </c>
      <c r="R37" s="50">
        <v>66.159769230769243</v>
      </c>
      <c r="S37" s="50">
        <v>120.09243406593407</v>
      </c>
      <c r="T37" s="50">
        <v>122.83443956043955</v>
      </c>
      <c r="U37" s="50">
        <v>102.51824175824176</v>
      </c>
      <c r="V37" s="50">
        <v>110.35109890109891</v>
      </c>
      <c r="W37" s="50">
        <v>102.6998076923077</v>
      </c>
      <c r="X37" s="50">
        <v>116.72565934065933</v>
      </c>
      <c r="Y37" s="50">
        <v>117.38324175824175</v>
      </c>
      <c r="Z37" s="50">
        <v>143.83853846153846</v>
      </c>
      <c r="AA37" s="50">
        <v>162.78887362637363</v>
      </c>
      <c r="AB37" s="50">
        <v>174.3708791208791</v>
      </c>
      <c r="AC37" s="50">
        <v>175.67885714285714</v>
      </c>
      <c r="AD37" s="50">
        <v>184.29395604395606</v>
      </c>
      <c r="AE37" s="50">
        <v>184.98450549450547</v>
      </c>
      <c r="AF37" s="50">
        <v>185.45650549450548</v>
      </c>
      <c r="AG37" s="50">
        <v>186.64175824175825</v>
      </c>
      <c r="AH37" s="50">
        <v>186.96266483516482</v>
      </c>
      <c r="AI37" s="50">
        <v>190.78755494505492</v>
      </c>
      <c r="AJ37" s="50">
        <v>178.1173901098901</v>
      </c>
      <c r="AK37" s="50">
        <v>191.66522831953506</v>
      </c>
      <c r="AL37" s="50">
        <v>189.80496296207721</v>
      </c>
      <c r="AM37" s="50">
        <v>179.12280170016285</v>
      </c>
      <c r="AN37" s="50">
        <v>202.08981014691634</v>
      </c>
      <c r="AO37" s="50">
        <v>208.83267209239156</v>
      </c>
      <c r="AP37" s="50">
        <v>207.87109531211749</v>
      </c>
      <c r="AQ37" s="50">
        <v>210.62175048256236</v>
      </c>
      <c r="AR37" s="50">
        <v>213.25574666670641</v>
      </c>
      <c r="AS37" s="50">
        <v>215.42545916435316</v>
      </c>
      <c r="AT37" s="50">
        <v>207.2192360992301</v>
      </c>
      <c r="AU37" s="50">
        <v>212.03254105662299</v>
      </c>
      <c r="AV37" s="50">
        <v>212.52832302428121</v>
      </c>
      <c r="AW37" s="50">
        <v>180.47879512403762</v>
      </c>
      <c r="AX37" s="50">
        <v>169.67202457721919</v>
      </c>
      <c r="AY37" s="50">
        <v>174.04649522932158</v>
      </c>
      <c r="AZ37" s="50">
        <v>180.24293707310653</v>
      </c>
      <c r="BA37" s="50">
        <v>216.14445039859837</v>
      </c>
      <c r="BB37" s="50">
        <v>231.37142718557726</v>
      </c>
      <c r="BC37" s="50">
        <v>218.66748356741056</v>
      </c>
      <c r="BD37" s="50">
        <v>157.76482165473146</v>
      </c>
      <c r="BE37" s="51">
        <v>142.73644579647885</v>
      </c>
      <c r="BF37" s="53">
        <v>-9.773006419046415E-2</v>
      </c>
      <c r="BG37" s="53">
        <v>-2.6898795227147887E-2</v>
      </c>
      <c r="BH37" s="53">
        <v>3.4269370942615368E-2</v>
      </c>
    </row>
    <row r="38" spans="1:60" x14ac:dyDescent="0.15">
      <c r="A38" s="31" t="s">
        <v>132</v>
      </c>
      <c r="B38" s="50">
        <v>64.675438596491233</v>
      </c>
      <c r="C38" s="50">
        <v>68.566801619433207</v>
      </c>
      <c r="D38" s="50">
        <v>60.488529014844801</v>
      </c>
      <c r="E38" s="50">
        <v>74.237246963562754</v>
      </c>
      <c r="F38" s="50">
        <v>74.921052631578945</v>
      </c>
      <c r="G38" s="50">
        <v>76.300269905533057</v>
      </c>
      <c r="H38" s="50">
        <v>83.442645074224032</v>
      </c>
      <c r="I38" s="50">
        <v>72.40971659919029</v>
      </c>
      <c r="J38" s="50">
        <v>99.40215924426451</v>
      </c>
      <c r="K38" s="50">
        <v>97.277044534412951</v>
      </c>
      <c r="L38" s="50">
        <v>111.70305263157894</v>
      </c>
      <c r="M38" s="50">
        <v>119.5254008097166</v>
      </c>
      <c r="N38" s="50">
        <v>115.99221997300945</v>
      </c>
      <c r="O38" s="50">
        <v>126.57838056680163</v>
      </c>
      <c r="P38" s="50">
        <v>171.64923076923077</v>
      </c>
      <c r="Q38" s="50">
        <v>131.07311740890688</v>
      </c>
      <c r="R38" s="50">
        <v>44.504210526315788</v>
      </c>
      <c r="S38" s="50">
        <v>48.504089068825905</v>
      </c>
      <c r="T38" s="50">
        <v>54.354278002699047</v>
      </c>
      <c r="U38" s="50">
        <v>60.538502024291496</v>
      </c>
      <c r="V38" s="50">
        <v>69.838894736842107</v>
      </c>
      <c r="W38" s="50">
        <v>93.189815114709859</v>
      </c>
      <c r="X38" s="50">
        <v>117.25605533063428</v>
      </c>
      <c r="Y38" s="50">
        <v>136.69924696356276</v>
      </c>
      <c r="Z38" s="50">
        <v>138.96711875843457</v>
      </c>
      <c r="AA38" s="50">
        <v>105.30090418353576</v>
      </c>
      <c r="AB38" s="50">
        <v>13.942914979757084</v>
      </c>
      <c r="AC38" s="50">
        <v>26.146566801619432</v>
      </c>
      <c r="AD38" s="50">
        <v>22.331991902834009</v>
      </c>
      <c r="AE38" s="50">
        <v>24.794879892037784</v>
      </c>
      <c r="AF38" s="50">
        <v>26.026323886639677</v>
      </c>
      <c r="AG38" s="50">
        <v>28.566809716599188</v>
      </c>
      <c r="AH38" s="50">
        <v>57.144423751686908</v>
      </c>
      <c r="AI38" s="50">
        <v>104.18558434547907</v>
      </c>
      <c r="AJ38" s="50">
        <v>128.27262887989204</v>
      </c>
      <c r="AK38" s="50">
        <v>128.79554306854669</v>
      </c>
      <c r="AL38" s="50">
        <v>123.87222532458468</v>
      </c>
      <c r="AM38" s="50">
        <v>103.87357485224999</v>
      </c>
      <c r="AN38" s="50">
        <v>66.02450672437061</v>
      </c>
      <c r="AO38" s="50">
        <v>99.946068686304613</v>
      </c>
      <c r="AP38" s="50">
        <v>89.933628833356593</v>
      </c>
      <c r="AQ38" s="50">
        <v>98.021455744799667</v>
      </c>
      <c r="AR38" s="50">
        <v>105.08942146214341</v>
      </c>
      <c r="AS38" s="50">
        <v>119.3189124668435</v>
      </c>
      <c r="AT38" s="50">
        <v>119.73745018381497</v>
      </c>
      <c r="AU38" s="50">
        <v>120.81360514681931</v>
      </c>
      <c r="AV38" s="50">
        <v>135.80110428591374</v>
      </c>
      <c r="AW38" s="50">
        <v>151.31515077481504</v>
      </c>
      <c r="AX38" s="50">
        <v>151.93514321280654</v>
      </c>
      <c r="AY38" s="50">
        <v>158.80988238168362</v>
      </c>
      <c r="AZ38" s="50">
        <v>195.61587621573827</v>
      </c>
      <c r="BA38" s="50">
        <v>217.6022782465447</v>
      </c>
      <c r="BB38" s="50">
        <v>222.38185408722921</v>
      </c>
      <c r="BC38" s="50">
        <v>227.01244970446362</v>
      </c>
      <c r="BD38" s="50">
        <v>234.22010561499124</v>
      </c>
      <c r="BE38" s="51">
        <v>202.03784040765041</v>
      </c>
      <c r="BF38" s="53">
        <v>-0.13975863036517922</v>
      </c>
      <c r="BG38" s="53">
        <v>6.9398121017425263E-2</v>
      </c>
      <c r="BH38" s="53">
        <v>4.8506950405973304E-2</v>
      </c>
    </row>
    <row r="39" spans="1:60" x14ac:dyDescent="0.15">
      <c r="A39" s="31" t="s">
        <v>130</v>
      </c>
      <c r="B39" s="50">
        <v>119.01136187897788</v>
      </c>
      <c r="C39" s="50">
        <v>125.55647031442956</v>
      </c>
      <c r="D39" s="50">
        <v>126.39234354516955</v>
      </c>
      <c r="E39" s="50">
        <v>133.128194015389</v>
      </c>
      <c r="F39" s="50">
        <v>140.90796394984326</v>
      </c>
      <c r="G39" s="50">
        <v>151.79893359931603</v>
      </c>
      <c r="H39" s="50">
        <v>162.54949249548781</v>
      </c>
      <c r="I39" s="50">
        <v>167.34923225990312</v>
      </c>
      <c r="J39" s="50">
        <v>153.8004386814857</v>
      </c>
      <c r="K39" s="50">
        <v>129.87042913460627</v>
      </c>
      <c r="L39" s="50">
        <v>106.34989778664387</v>
      </c>
      <c r="M39" s="50">
        <v>109.91083260188087</v>
      </c>
      <c r="N39" s="50">
        <v>100.77973496722713</v>
      </c>
      <c r="O39" s="50">
        <v>108.77969103258289</v>
      </c>
      <c r="P39" s="50">
        <v>129.61965502992305</v>
      </c>
      <c r="Q39" s="50">
        <v>86.833619948703344</v>
      </c>
      <c r="R39" s="50">
        <v>58.623916595421299</v>
      </c>
      <c r="S39" s="50">
        <v>42.664290728602644</v>
      </c>
      <c r="T39" s="50">
        <v>55.005548541844782</v>
      </c>
      <c r="U39" s="50">
        <v>60.727083670561413</v>
      </c>
      <c r="V39" s="50">
        <v>55.489493397929138</v>
      </c>
      <c r="W39" s="50">
        <v>59.395312387194835</v>
      </c>
      <c r="X39" s="50">
        <v>52.115009974351665</v>
      </c>
      <c r="Y39" s="50">
        <v>63.046220575662581</v>
      </c>
      <c r="Z39" s="50">
        <v>68.410687565308265</v>
      </c>
      <c r="AA39" s="50">
        <v>46.796789731167472</v>
      </c>
      <c r="AB39" s="50">
        <v>9.2169833285836411</v>
      </c>
      <c r="AC39" s="50">
        <v>53.955534340267882</v>
      </c>
      <c r="AD39" s="50">
        <v>96.581974921630106</v>
      </c>
      <c r="AE39" s="50">
        <v>103.35720290681107</v>
      </c>
      <c r="AF39" s="50">
        <v>104.88894428612141</v>
      </c>
      <c r="AG39" s="50">
        <v>105.12589803362782</v>
      </c>
      <c r="AH39" s="50">
        <v>105.11423738956969</v>
      </c>
      <c r="AI39" s="50">
        <v>110.00326797758146</v>
      </c>
      <c r="AJ39" s="50">
        <v>102.55634221525601</v>
      </c>
      <c r="AK39" s="50">
        <v>109.88843223124488</v>
      </c>
      <c r="AL39" s="50">
        <v>106.53351977899528</v>
      </c>
      <c r="AM39" s="50">
        <v>98.759879889807181</v>
      </c>
      <c r="AN39" s="50">
        <v>115.60395867768595</v>
      </c>
      <c r="AO39" s="50">
        <v>123.28680247933885</v>
      </c>
      <c r="AP39" s="50">
        <v>130.41107300275482</v>
      </c>
      <c r="AQ39" s="50">
        <v>133.75667741046834</v>
      </c>
      <c r="AR39" s="50">
        <v>130.02988008658019</v>
      </c>
      <c r="AS39" s="50">
        <v>136.22256749311299</v>
      </c>
      <c r="AT39" s="50">
        <v>121.02893197382919</v>
      </c>
      <c r="AU39" s="50">
        <v>123.39558403168046</v>
      </c>
      <c r="AV39" s="50">
        <v>140.89040495867778</v>
      </c>
      <c r="AW39" s="50">
        <v>153.96809393939395</v>
      </c>
      <c r="AX39" s="50">
        <v>151.4303250688705</v>
      </c>
      <c r="AY39" s="50">
        <v>150.22502727272726</v>
      </c>
      <c r="AZ39" s="50">
        <v>148.24697286501376</v>
      </c>
      <c r="BA39" s="50">
        <v>152.73432834710746</v>
      </c>
      <c r="BB39" s="50">
        <v>144.9687685950413</v>
      </c>
      <c r="BC39" s="50">
        <v>146.84903512396693</v>
      </c>
      <c r="BD39" s="50">
        <v>143.37989600550964</v>
      </c>
      <c r="BE39" s="51">
        <v>130.14718590895995</v>
      </c>
      <c r="BF39" s="53">
        <v>-9.4771330425224787E-2</v>
      </c>
      <c r="BG39" s="53">
        <v>1.709122169052546E-2</v>
      </c>
      <c r="BH39" s="53">
        <v>3.124683514546148E-2</v>
      </c>
    </row>
    <row r="40" spans="1:60" x14ac:dyDescent="0.15">
      <c r="A40" s="31" t="s">
        <v>129</v>
      </c>
      <c r="B40" s="50" t="s">
        <v>111</v>
      </c>
      <c r="C40" s="50" t="s">
        <v>111</v>
      </c>
      <c r="D40" s="50">
        <v>2.8229308005427405</v>
      </c>
      <c r="E40" s="50">
        <v>11.968249660786974</v>
      </c>
      <c r="F40" s="50">
        <v>16.194708276797829</v>
      </c>
      <c r="G40" s="50">
        <v>16.442333785617368</v>
      </c>
      <c r="H40" s="50">
        <v>14.560379918588874</v>
      </c>
      <c r="I40" s="50">
        <v>14.004341926729987</v>
      </c>
      <c r="J40" s="50">
        <v>14.510854816824965</v>
      </c>
      <c r="K40" s="50">
        <v>14.362279511533243</v>
      </c>
      <c r="L40" s="50">
        <v>16.888059701492537</v>
      </c>
      <c r="M40" s="50">
        <v>18.225508819538671</v>
      </c>
      <c r="N40" s="50">
        <v>16.838534599728629</v>
      </c>
      <c r="O40" s="50">
        <v>15.550881953867028</v>
      </c>
      <c r="P40" s="50">
        <v>14.609905020352782</v>
      </c>
      <c r="Q40" s="50">
        <v>14.117106161980068</v>
      </c>
      <c r="R40" s="50">
        <v>16.307164413044493</v>
      </c>
      <c r="S40" s="50">
        <v>16.703365227155757</v>
      </c>
      <c r="T40" s="50">
        <v>19.328195620642866</v>
      </c>
      <c r="U40" s="50">
        <v>20.753542553689233</v>
      </c>
      <c r="V40" s="50">
        <v>24.789362747391568</v>
      </c>
      <c r="W40" s="50">
        <v>27.859919056753849</v>
      </c>
      <c r="X40" s="50">
        <v>29.012402330042576</v>
      </c>
      <c r="Y40" s="50">
        <v>30.929337481869648</v>
      </c>
      <c r="Z40" s="50">
        <v>32.060245403078646</v>
      </c>
      <c r="AA40" s="50">
        <v>34.23934988069059</v>
      </c>
      <c r="AB40" s="50">
        <v>35.315496186777708</v>
      </c>
      <c r="AC40" s="50">
        <v>37.037614279698687</v>
      </c>
      <c r="AD40" s="50">
        <v>38.786906962054928</v>
      </c>
      <c r="AE40" s="50">
        <v>40.452700837505262</v>
      </c>
      <c r="AF40" s="50">
        <v>42.807192485846628</v>
      </c>
      <c r="AG40" s="50">
        <v>44.364635287512286</v>
      </c>
      <c r="AH40" s="50">
        <v>44.909959996256958</v>
      </c>
      <c r="AI40" s="50">
        <v>44.711859589201325</v>
      </c>
      <c r="AJ40" s="50">
        <v>44.69755974617928</v>
      </c>
      <c r="AK40" s="50">
        <v>47.024769570763482</v>
      </c>
      <c r="AL40" s="50">
        <v>46.895265967386798</v>
      </c>
      <c r="AM40" s="50">
        <v>44.01172996205689</v>
      </c>
      <c r="AN40" s="50">
        <v>40.224782034303175</v>
      </c>
      <c r="AO40" s="50">
        <v>38.429546015160994</v>
      </c>
      <c r="AP40" s="50">
        <v>37.999359874552113</v>
      </c>
      <c r="AQ40" s="50">
        <v>36.179599070515692</v>
      </c>
      <c r="AR40" s="50">
        <v>34.83783955020759</v>
      </c>
      <c r="AS40" s="50">
        <v>37.070959123814788</v>
      </c>
      <c r="AT40" s="50">
        <v>39.659635469901446</v>
      </c>
      <c r="AU40" s="50">
        <v>42.201626321305824</v>
      </c>
      <c r="AV40" s="50">
        <v>43.213134247109579</v>
      </c>
      <c r="AW40" s="50">
        <v>44.999681586623225</v>
      </c>
      <c r="AX40" s="50">
        <v>46.082194476718215</v>
      </c>
      <c r="AY40" s="50">
        <v>46.218958360077671</v>
      </c>
      <c r="AZ40" s="50">
        <v>48.030926250619522</v>
      </c>
      <c r="BA40" s="50">
        <v>49.316164463474685</v>
      </c>
      <c r="BB40" s="50">
        <v>47.564363230120485</v>
      </c>
      <c r="BC40" s="50">
        <v>47.824124017907195</v>
      </c>
      <c r="BD40" s="50">
        <v>47.328159637306115</v>
      </c>
      <c r="BE40" s="51">
        <v>46.111052202244082</v>
      </c>
      <c r="BF40" s="53">
        <v>-2.8378325436306362E-2</v>
      </c>
      <c r="BG40" s="53">
        <v>1.783431836463989E-2</v>
      </c>
      <c r="BH40" s="53">
        <v>1.1070730699895188E-2</v>
      </c>
    </row>
    <row r="41" spans="1:60" x14ac:dyDescent="0.15">
      <c r="A41" s="31" t="s">
        <v>128</v>
      </c>
      <c r="B41" s="50">
        <v>11.605327438217273</v>
      </c>
      <c r="C41" s="50">
        <v>14.494207229704834</v>
      </c>
      <c r="D41" s="50">
        <v>16.137880214516723</v>
      </c>
      <c r="E41" s="50">
        <v>16.981209317558438</v>
      </c>
      <c r="F41" s="50">
        <v>17.731744927061584</v>
      </c>
      <c r="G41" s="50">
        <v>18.080402832930773</v>
      </c>
      <c r="H41" s="50">
        <v>21.417557074821577</v>
      </c>
      <c r="I41" s="50">
        <v>24.073361444303433</v>
      </c>
      <c r="J41" s="50">
        <v>28.390715192205345</v>
      </c>
      <c r="K41" s="50">
        <v>25.800685034319947</v>
      </c>
      <c r="L41" s="50">
        <v>21.766214980690766</v>
      </c>
      <c r="M41" s="50">
        <v>24.323085110738116</v>
      </c>
      <c r="N41" s="50">
        <v>21.666598436156715</v>
      </c>
      <c r="O41" s="50">
        <v>24.107203777241029</v>
      </c>
      <c r="P41" s="50">
        <v>25.202985767115624</v>
      </c>
      <c r="Q41" s="50">
        <v>23.672969378147133</v>
      </c>
      <c r="R41" s="50">
        <v>20.696350268145903</v>
      </c>
      <c r="S41" s="50">
        <v>16.876113303584834</v>
      </c>
      <c r="T41" s="50">
        <v>15.348632046505916</v>
      </c>
      <c r="U41" s="50">
        <v>17.147038318254392</v>
      </c>
      <c r="V41" s="50">
        <v>15.317823774238889</v>
      </c>
      <c r="W41" s="50">
        <v>17.271538120385912</v>
      </c>
      <c r="X41" s="50">
        <v>15.271207229704835</v>
      </c>
      <c r="Y41" s="50">
        <v>17.647209317558438</v>
      </c>
      <c r="Z41" s="50">
        <v>19.690143461470228</v>
      </c>
      <c r="AA41" s="50">
        <v>21.122158540412929</v>
      </c>
      <c r="AB41" s="50">
        <v>20.403034456407529</v>
      </c>
      <c r="AC41" s="50">
        <v>23.600622180374174</v>
      </c>
      <c r="AD41" s="50">
        <v>21.8132261841405</v>
      </c>
      <c r="AE41" s="50">
        <v>21.348335189203205</v>
      </c>
      <c r="AF41" s="50">
        <v>21.831226184140501</v>
      </c>
      <c r="AG41" s="50">
        <v>27.104029844025057</v>
      </c>
      <c r="AH41" s="50">
        <v>33.272959850824577</v>
      </c>
      <c r="AI41" s="50">
        <v>33.551687968653027</v>
      </c>
      <c r="AJ41" s="50">
        <v>34.27819556924009</v>
      </c>
      <c r="AK41" s="50">
        <v>40.179215288689299</v>
      </c>
      <c r="AL41" s="50">
        <v>39.999619020398612</v>
      </c>
      <c r="AM41" s="50">
        <v>37.332073899601717</v>
      </c>
      <c r="AN41" s="50">
        <v>43.786180558518282</v>
      </c>
      <c r="AO41" s="50">
        <v>49.896361234792373</v>
      </c>
      <c r="AP41" s="50">
        <v>52.55862977000362</v>
      </c>
      <c r="AQ41" s="50">
        <v>56.689591899243901</v>
      </c>
      <c r="AR41" s="50">
        <v>57.460842237641231</v>
      </c>
      <c r="AS41" s="50">
        <v>64.504550039152875</v>
      </c>
      <c r="AT41" s="50">
        <v>62.397078173043525</v>
      </c>
      <c r="AU41" s="50">
        <v>70.92053378672712</v>
      </c>
      <c r="AV41" s="50">
        <v>77.743956365322333</v>
      </c>
      <c r="AW41" s="50">
        <v>82.238163818088481</v>
      </c>
      <c r="AX41" s="50">
        <v>84.171042228317333</v>
      </c>
      <c r="AY41" s="50">
        <v>83.485487765055311</v>
      </c>
      <c r="AZ41" s="50">
        <v>81.242072772397222</v>
      </c>
      <c r="BA41" s="50">
        <v>81.594410665072928</v>
      </c>
      <c r="BB41" s="50">
        <v>79.084509575362361</v>
      </c>
      <c r="BC41" s="50">
        <v>79.45352892685905</v>
      </c>
      <c r="BD41" s="50">
        <v>77.684137865381018</v>
      </c>
      <c r="BE41" s="51">
        <v>75.872531607204024</v>
      </c>
      <c r="BF41" s="53">
        <v>-2.5988680734313485E-2</v>
      </c>
      <c r="BG41" s="53">
        <v>2.215512303255851E-2</v>
      </c>
      <c r="BH41" s="53">
        <v>1.8216117933256858E-2</v>
      </c>
    </row>
    <row r="42" spans="1:60" x14ac:dyDescent="0.15">
      <c r="A42" s="31" t="s">
        <v>127</v>
      </c>
      <c r="B42" s="50">
        <v>111.02417582417583</v>
      </c>
      <c r="C42" s="50">
        <v>130.96881868131871</v>
      </c>
      <c r="D42" s="50">
        <v>141.28708791208791</v>
      </c>
      <c r="E42" s="50">
        <v>154.2227472527473</v>
      </c>
      <c r="F42" s="50">
        <v>162.75089285714287</v>
      </c>
      <c r="G42" s="50">
        <v>192.17149725274726</v>
      </c>
      <c r="H42" s="50">
        <v>240.79471153846151</v>
      </c>
      <c r="I42" s="50">
        <v>304.23247252747257</v>
      </c>
      <c r="J42" s="50">
        <v>384.01459478021974</v>
      </c>
      <c r="K42" s="50">
        <v>429.6471153846154</v>
      </c>
      <c r="L42" s="50">
        <v>359.33698489010987</v>
      </c>
      <c r="M42" s="50">
        <v>437.26060219780226</v>
      </c>
      <c r="N42" s="50">
        <v>468.3960267857143</v>
      </c>
      <c r="O42" s="50">
        <v>424.43944780219783</v>
      </c>
      <c r="P42" s="50">
        <v>488.01086607142855</v>
      </c>
      <c r="Q42" s="50">
        <v>509.80331043956039</v>
      </c>
      <c r="R42" s="50">
        <v>506.34725274725275</v>
      </c>
      <c r="S42" s="50">
        <v>340.18423741580995</v>
      </c>
      <c r="T42" s="50">
        <v>240.27947735732008</v>
      </c>
      <c r="U42" s="50">
        <v>219.03685982807514</v>
      </c>
      <c r="V42" s="50">
        <v>172.07240705866712</v>
      </c>
      <c r="W42" s="50">
        <v>252.60011963842609</v>
      </c>
      <c r="X42" s="50">
        <v>213.60813098192131</v>
      </c>
      <c r="Y42" s="50">
        <v>273.30858145161289</v>
      </c>
      <c r="Z42" s="50">
        <v>271.17302042715346</v>
      </c>
      <c r="AA42" s="50">
        <v>342.64366913328604</v>
      </c>
      <c r="AB42" s="50">
        <v>428.34580822403399</v>
      </c>
      <c r="AC42" s="50">
        <v>442.07782258064515</v>
      </c>
      <c r="AD42" s="50">
        <v>429.31062898794755</v>
      </c>
      <c r="AE42" s="50">
        <v>432.18584500177241</v>
      </c>
      <c r="AF42" s="50">
        <v>431.26286872055698</v>
      </c>
      <c r="AG42" s="50">
        <v>437.4357739158242</v>
      </c>
      <c r="AH42" s="50">
        <v>432.0220021853147</v>
      </c>
      <c r="AI42" s="50">
        <v>445.29466848461084</v>
      </c>
      <c r="AJ42" s="50">
        <v>408.5259524818635</v>
      </c>
      <c r="AK42" s="50">
        <v>438.51637997014723</v>
      </c>
      <c r="AL42" s="50">
        <v>427.69683819065551</v>
      </c>
      <c r="AM42" s="50">
        <v>390.05309504640286</v>
      </c>
      <c r="AN42" s="50">
        <v>460.49974768591835</v>
      </c>
      <c r="AO42" s="50">
        <v>492.78732783110866</v>
      </c>
      <c r="AP42" s="50">
        <v>516.62817565381454</v>
      </c>
      <c r="AQ42" s="50">
        <v>508.94054286938859</v>
      </c>
      <c r="AR42" s="50">
        <v>488.93981926787825</v>
      </c>
      <c r="AS42" s="50">
        <v>509.97414640642972</v>
      </c>
      <c r="AT42" s="50">
        <v>459.00725300782165</v>
      </c>
      <c r="AU42" s="50">
        <v>463.3006688487867</v>
      </c>
      <c r="AV42" s="50">
        <v>522.70050121241763</v>
      </c>
      <c r="AW42" s="50">
        <v>549.22554634023152</v>
      </c>
      <c r="AX42" s="50">
        <v>538.41308953299472</v>
      </c>
      <c r="AY42" s="50">
        <v>543.82357649243886</v>
      </c>
      <c r="AZ42" s="50">
        <v>568.03417721687913</v>
      </c>
      <c r="BA42" s="50">
        <v>586.7122092094977</v>
      </c>
      <c r="BB42" s="50">
        <v>559.31938724214717</v>
      </c>
      <c r="BC42" s="50">
        <v>576.81765318826695</v>
      </c>
      <c r="BD42" s="50">
        <v>556.56400984989739</v>
      </c>
      <c r="BE42" s="51">
        <v>519.58290208388564</v>
      </c>
      <c r="BF42" s="53">
        <v>-6.8996076824834551E-2</v>
      </c>
      <c r="BG42" s="53">
        <v>1.9458513746827055E-2</v>
      </c>
      <c r="BH42" s="53">
        <v>0.12474584965035276</v>
      </c>
    </row>
    <row r="43" spans="1:60" x14ac:dyDescent="0.15">
      <c r="A43" s="31" t="s">
        <v>226</v>
      </c>
      <c r="B43" s="50" t="s">
        <v>111</v>
      </c>
      <c r="C43" s="50" t="s">
        <v>111</v>
      </c>
      <c r="D43" s="50" t="s">
        <v>111</v>
      </c>
      <c r="E43" s="50">
        <v>1.0485675306957707</v>
      </c>
      <c r="F43" s="50">
        <v>2.6391541609822649</v>
      </c>
      <c r="G43" s="50">
        <v>4.2326057298772168</v>
      </c>
      <c r="H43" s="50">
        <v>5.2783083219645297</v>
      </c>
      <c r="I43" s="50">
        <v>5.8420190995907229</v>
      </c>
      <c r="J43" s="50">
        <v>5.5272851296043655</v>
      </c>
      <c r="K43" s="50">
        <v>6.423601637107776</v>
      </c>
      <c r="L43" s="50">
        <v>9.5607094133697146</v>
      </c>
      <c r="M43" s="50">
        <v>10.036289222373805</v>
      </c>
      <c r="N43" s="50">
        <v>9.1125511596180075</v>
      </c>
      <c r="O43" s="50">
        <v>8.9133697135061389</v>
      </c>
      <c r="P43" s="50">
        <v>8.3158253751705331</v>
      </c>
      <c r="Q43" s="50">
        <v>7.8892223738062759</v>
      </c>
      <c r="R43" s="50">
        <v>8.166439290586629</v>
      </c>
      <c r="S43" s="50">
        <v>7.7182810368349246</v>
      </c>
      <c r="T43" s="50">
        <v>8.0170532060027284</v>
      </c>
      <c r="U43" s="50">
        <v>8.0889495225102319</v>
      </c>
      <c r="V43" s="50">
        <v>7.9324624829467938</v>
      </c>
      <c r="W43" s="50">
        <v>9.9790723055934532</v>
      </c>
      <c r="X43" s="50">
        <v>11.482933151432469</v>
      </c>
      <c r="Y43" s="50">
        <v>13.371787175989086</v>
      </c>
      <c r="Z43" s="50">
        <v>16.935627557980901</v>
      </c>
      <c r="AA43" s="50">
        <v>20.225121418826742</v>
      </c>
      <c r="AB43" s="50">
        <v>23.469819918144609</v>
      </c>
      <c r="AC43" s="50">
        <v>25.635143246930422</v>
      </c>
      <c r="AD43" s="50">
        <v>28.127993178717599</v>
      </c>
      <c r="AE43" s="50">
        <v>27.985607094133698</v>
      </c>
      <c r="AF43" s="50">
        <v>29.612058663028648</v>
      </c>
      <c r="AG43" s="50">
        <v>29.19336834924966</v>
      </c>
      <c r="AH43" s="50">
        <v>28.666946793997273</v>
      </c>
      <c r="AI43" s="50">
        <v>28.618151432469304</v>
      </c>
      <c r="AJ43" s="50">
        <v>28.751537517053208</v>
      </c>
      <c r="AK43" s="50">
        <v>28.096272286776124</v>
      </c>
      <c r="AL43" s="50">
        <v>29.901341910899937</v>
      </c>
      <c r="AM43" s="50">
        <v>32.739978007244673</v>
      </c>
      <c r="AN43" s="50">
        <v>31.550083501905256</v>
      </c>
      <c r="AO43" s="50">
        <v>23.489677517994071</v>
      </c>
      <c r="AP43" s="50">
        <v>21.666777414498753</v>
      </c>
      <c r="AQ43" s="50">
        <v>20.322302653243639</v>
      </c>
      <c r="AR43" s="50">
        <v>19.475781507268195</v>
      </c>
      <c r="AS43" s="50">
        <v>19.629003387119536</v>
      </c>
      <c r="AT43" s="50">
        <v>19.326395422684293</v>
      </c>
      <c r="AU43" s="50">
        <v>18.529669638236811</v>
      </c>
      <c r="AV43" s="50">
        <v>16.949032008456037</v>
      </c>
      <c r="AW43" s="50">
        <v>8.0788340311426836</v>
      </c>
      <c r="AX43" s="50">
        <v>2.6864814411723197</v>
      </c>
      <c r="AY43" s="50">
        <v>1.4599484875570401</v>
      </c>
      <c r="AZ43" s="50">
        <v>1.1978360069624123</v>
      </c>
      <c r="BA43" s="50">
        <v>1.1012541750952627</v>
      </c>
      <c r="BB43" s="50">
        <v>1.0788101169191198</v>
      </c>
      <c r="BC43" s="50">
        <v>1.0510343446474497</v>
      </c>
      <c r="BD43" s="50">
        <v>1.5105905419391259</v>
      </c>
      <c r="BE43" s="51">
        <v>1.9641799698922711</v>
      </c>
      <c r="BF43" s="53">
        <v>0.29672025844817673</v>
      </c>
      <c r="BG43" s="53">
        <v>-0.22500376974500236</v>
      </c>
      <c r="BH43" s="53">
        <v>4.7157690953205603E-4</v>
      </c>
    </row>
    <row r="44" spans="1:60" x14ac:dyDescent="0.15">
      <c r="A44" s="31" t="s">
        <v>126</v>
      </c>
      <c r="B44" s="50">
        <v>13.666312856574233</v>
      </c>
      <c r="C44" s="50">
        <v>17.43399230463049</v>
      </c>
      <c r="D44" s="50">
        <v>18.504245721109193</v>
      </c>
      <c r="E44" s="50">
        <v>24.115112113573041</v>
      </c>
      <c r="F44" s="50">
        <v>30.402945469019503</v>
      </c>
      <c r="G44" s="50">
        <v>37.754278890805359</v>
      </c>
      <c r="H44" s="50">
        <v>51.309207907655569</v>
      </c>
      <c r="I44" s="50">
        <v>58.403635398699748</v>
      </c>
      <c r="J44" s="50">
        <v>74.220379461324129</v>
      </c>
      <c r="K44" s="50">
        <v>81.290831895979835</v>
      </c>
      <c r="L44" s="50">
        <v>80.574101101233921</v>
      </c>
      <c r="M44" s="50">
        <v>94.032523815841856</v>
      </c>
      <c r="N44" s="50">
        <v>96.79304099774447</v>
      </c>
      <c r="O44" s="50">
        <v>88.647056521162256</v>
      </c>
      <c r="P44" s="50">
        <v>88.656209367122202</v>
      </c>
      <c r="Q44" s="50">
        <v>83.805913753686951</v>
      </c>
      <c r="R44" s="50">
        <v>74.086672288504914</v>
      </c>
      <c r="S44" s="50">
        <v>64.442447579122486</v>
      </c>
      <c r="T44" s="50">
        <v>60.698403670099296</v>
      </c>
      <c r="U44" s="50">
        <v>58.141163444953612</v>
      </c>
      <c r="V44" s="50">
        <v>55.960099738724857</v>
      </c>
      <c r="W44" s="50">
        <v>64.620452179504184</v>
      </c>
      <c r="X44" s="50">
        <v>68.198191447831718</v>
      </c>
      <c r="Y44" s="50">
        <v>72.04597339790368</v>
      </c>
      <c r="Z44" s="50">
        <v>85.077195144977082</v>
      </c>
      <c r="AA44" s="50">
        <v>93.151465564752343</v>
      </c>
      <c r="AB44" s="50">
        <v>106.85157075096191</v>
      </c>
      <c r="AC44" s="50">
        <v>117.67991582551718</v>
      </c>
      <c r="AD44" s="50">
        <v>114.36120333278902</v>
      </c>
      <c r="AE44" s="50">
        <v>115.30879389881711</v>
      </c>
      <c r="AF44" s="50">
        <v>114.41128228942347</v>
      </c>
      <c r="AG44" s="50">
        <v>116.91905318378053</v>
      </c>
      <c r="AH44" s="50">
        <v>117.3075647957257</v>
      </c>
      <c r="AI44" s="50">
        <v>121.52192044886253</v>
      </c>
      <c r="AJ44" s="50">
        <v>112.02888346975436</v>
      </c>
      <c r="AK44" s="50">
        <v>121.52335929758704</v>
      </c>
      <c r="AL44" s="50">
        <v>118.41361296134006</v>
      </c>
      <c r="AM44" s="50">
        <v>109.01835874719012</v>
      </c>
      <c r="AN44" s="50">
        <v>126.18966387399763</v>
      </c>
      <c r="AO44" s="50">
        <v>131.27592478781131</v>
      </c>
      <c r="AP44" s="50">
        <v>136.55294997644961</v>
      </c>
      <c r="AQ44" s="50">
        <v>145.65607887777338</v>
      </c>
      <c r="AR44" s="50">
        <v>143.64345610310667</v>
      </c>
      <c r="AS44" s="50">
        <v>145.24689933612567</v>
      </c>
      <c r="AT44" s="50">
        <v>129.31317690846782</v>
      </c>
      <c r="AU44" s="50">
        <v>135.21364415664678</v>
      </c>
      <c r="AV44" s="50">
        <v>150.49826203896242</v>
      </c>
      <c r="AW44" s="50">
        <v>156.24555564615363</v>
      </c>
      <c r="AX44" s="50">
        <v>162.76675015279957</v>
      </c>
      <c r="AY44" s="50">
        <v>163.39659747750591</v>
      </c>
      <c r="AZ44" s="50">
        <v>176.06245260718299</v>
      </c>
      <c r="BA44" s="50">
        <v>182.37958882160552</v>
      </c>
      <c r="BB44" s="50">
        <v>176.22433479644178</v>
      </c>
      <c r="BC44" s="50">
        <v>176.68667610042058</v>
      </c>
      <c r="BD44" s="50">
        <v>180.54417952302754</v>
      </c>
      <c r="BE44" s="51">
        <v>165.62227246217549</v>
      </c>
      <c r="BF44" s="53">
        <v>-8.5156037550390029E-2</v>
      </c>
      <c r="BG44" s="53">
        <v>3.3936985689573929E-2</v>
      </c>
      <c r="BH44" s="53">
        <v>3.9763993419438343E-2</v>
      </c>
    </row>
    <row r="45" spans="1:60" x14ac:dyDescent="0.15">
      <c r="A45" s="31" t="s">
        <v>227</v>
      </c>
      <c r="B45" s="50" t="s">
        <v>111</v>
      </c>
      <c r="C45" s="50" t="s">
        <v>111</v>
      </c>
      <c r="D45" s="50" t="s">
        <v>111</v>
      </c>
      <c r="E45" s="50" t="s">
        <v>111</v>
      </c>
      <c r="F45" s="50" t="s">
        <v>111</v>
      </c>
      <c r="G45" s="50" t="s">
        <v>111</v>
      </c>
      <c r="H45" s="50" t="s">
        <v>111</v>
      </c>
      <c r="I45" s="50" t="s">
        <v>111</v>
      </c>
      <c r="J45" s="50" t="s">
        <v>111</v>
      </c>
      <c r="K45" s="50" t="s">
        <v>111</v>
      </c>
      <c r="L45" s="50" t="s">
        <v>111</v>
      </c>
      <c r="M45" s="50" t="s">
        <v>111</v>
      </c>
      <c r="N45" s="50" t="s">
        <v>111</v>
      </c>
      <c r="O45" s="50" t="s">
        <v>111</v>
      </c>
      <c r="P45" s="50" t="s">
        <v>111</v>
      </c>
      <c r="Q45" s="50" t="s">
        <v>111</v>
      </c>
      <c r="R45" s="50" t="s">
        <v>111</v>
      </c>
      <c r="S45" s="50" t="s">
        <v>111</v>
      </c>
      <c r="T45" s="50" t="s">
        <v>111</v>
      </c>
      <c r="U45" s="50" t="s">
        <v>111</v>
      </c>
      <c r="V45" s="50" t="s">
        <v>111</v>
      </c>
      <c r="W45" s="50">
        <v>0.47837483617300131</v>
      </c>
      <c r="X45" s="50">
        <v>1.2437745740498034</v>
      </c>
      <c r="Y45" s="50">
        <v>8.1546526867627787</v>
      </c>
      <c r="Z45" s="50">
        <v>8.5150720838794243</v>
      </c>
      <c r="AA45" s="50">
        <v>8.7064220183486238</v>
      </c>
      <c r="AB45" s="50">
        <v>9.4239842726081253</v>
      </c>
      <c r="AC45" s="50">
        <v>8.7264010484927912</v>
      </c>
      <c r="AD45" s="50">
        <v>9.8951716906946245</v>
      </c>
      <c r="AE45" s="50">
        <v>16.391231979030145</v>
      </c>
      <c r="AF45" s="50">
        <v>16.658419397116642</v>
      </c>
      <c r="AG45" s="50">
        <v>16.917148099606816</v>
      </c>
      <c r="AH45" s="50">
        <v>17.725169069462648</v>
      </c>
      <c r="AI45" s="50">
        <v>18.00103145478375</v>
      </c>
      <c r="AJ45" s="50">
        <v>19.16529357798165</v>
      </c>
      <c r="AK45" s="50">
        <v>20.938365923984271</v>
      </c>
      <c r="AL45" s="50">
        <v>21.432720052424639</v>
      </c>
      <c r="AM45" s="50">
        <v>21.550083355176934</v>
      </c>
      <c r="AN45" s="50">
        <v>21.230889646133679</v>
      </c>
      <c r="AO45" s="50">
        <v>19.981037011795546</v>
      </c>
      <c r="AP45" s="50">
        <v>19.785784338138924</v>
      </c>
      <c r="AQ45" s="50">
        <v>18.149379423328963</v>
      </c>
      <c r="AR45" s="50">
        <v>15.944866055045871</v>
      </c>
      <c r="AS45" s="50">
        <v>14.797619187418087</v>
      </c>
      <c r="AT45" s="50">
        <v>14.377825294888599</v>
      </c>
      <c r="AU45" s="50">
        <v>14.29081762778506</v>
      </c>
      <c r="AV45" s="50">
        <v>10.164714220183487</v>
      </c>
      <c r="AW45" s="50">
        <v>8.1407152293577987</v>
      </c>
      <c r="AX45" s="50">
        <v>9.0343510484927911</v>
      </c>
      <c r="AY45" s="50">
        <v>6.903391218872871</v>
      </c>
      <c r="AZ45" s="50">
        <v>2.6072590432503278</v>
      </c>
      <c r="BA45" s="50">
        <v>1.6104722149410222</v>
      </c>
      <c r="BB45" s="50">
        <v>2.954849279161206</v>
      </c>
      <c r="BC45" s="50">
        <v>4.0515179554390564</v>
      </c>
      <c r="BD45" s="50">
        <v>4.0751114023591093</v>
      </c>
      <c r="BE45" s="51">
        <v>4.0838925294888595</v>
      </c>
      <c r="BF45" s="53">
        <v>-5.8330900572500788E-4</v>
      </c>
      <c r="BG45" s="53">
        <v>-0.11845471211454472</v>
      </c>
      <c r="BH45" s="53">
        <v>9.8049539626607384E-4</v>
      </c>
    </row>
    <row r="46" spans="1:60" x14ac:dyDescent="0.15">
      <c r="A46" s="31" t="s">
        <v>125</v>
      </c>
      <c r="B46" s="50">
        <v>3.0462131147540985</v>
      </c>
      <c r="C46" s="50">
        <v>3.283530054644809</v>
      </c>
      <c r="D46" s="50">
        <v>3.6424371584699453</v>
      </c>
      <c r="E46" s="50">
        <v>3.9020000000000001</v>
      </c>
      <c r="F46" s="50">
        <v>3.889617486338798</v>
      </c>
      <c r="G46" s="50">
        <v>3.9179808743169398</v>
      </c>
      <c r="H46" s="50">
        <v>3.8010540983606558</v>
      </c>
      <c r="I46" s="50">
        <v>3.5476000000000001</v>
      </c>
      <c r="J46" s="50">
        <v>3.4288103825136611</v>
      </c>
      <c r="K46" s="50">
        <v>3.3797469945355192</v>
      </c>
      <c r="L46" s="50">
        <v>3.0765666666666664</v>
      </c>
      <c r="M46" s="50">
        <v>2.9369999999999998</v>
      </c>
      <c r="N46" s="50">
        <v>2.9185765027322406</v>
      </c>
      <c r="O46" s="50">
        <v>2.766786338797814</v>
      </c>
      <c r="P46" s="50">
        <v>2.5633327868852462</v>
      </c>
      <c r="Q46" s="50">
        <v>2.6556068965517241</v>
      </c>
      <c r="R46" s="50">
        <v>2.5755434332014318</v>
      </c>
      <c r="S46" s="50">
        <v>2.4716166572451481</v>
      </c>
      <c r="T46" s="50">
        <v>2.3726898812888639</v>
      </c>
      <c r="U46" s="50">
        <v>2.3762586206896552</v>
      </c>
      <c r="V46" s="50">
        <v>2.3719898812888638</v>
      </c>
      <c r="W46" s="50">
        <v>2.3885898812888642</v>
      </c>
      <c r="X46" s="50">
        <v>2.4329898812888642</v>
      </c>
      <c r="Y46" s="50">
        <v>2.4880586206896549</v>
      </c>
      <c r="Z46" s="50">
        <v>2.4746532692670056</v>
      </c>
      <c r="AA46" s="50">
        <v>2.426589881288864</v>
      </c>
      <c r="AB46" s="50">
        <v>2.4786209157716228</v>
      </c>
      <c r="AC46" s="50">
        <v>2.4980137931034481</v>
      </c>
      <c r="AD46" s="50">
        <v>2.4568575277934799</v>
      </c>
      <c r="AE46" s="50">
        <v>2.4032941398153382</v>
      </c>
      <c r="AF46" s="50">
        <v>2.4063941398153381</v>
      </c>
      <c r="AG46" s="50">
        <v>2.3287103448275857</v>
      </c>
      <c r="AH46" s="50">
        <v>2.3225652345958165</v>
      </c>
      <c r="AI46" s="50">
        <v>2.2732018466176749</v>
      </c>
      <c r="AJ46" s="50">
        <v>2.2224384586395325</v>
      </c>
      <c r="AK46" s="50">
        <v>2.2791484695854316</v>
      </c>
      <c r="AL46" s="50">
        <v>2.2228748398871105</v>
      </c>
      <c r="AM46" s="50">
        <v>2.2733382278652532</v>
      </c>
      <c r="AN46" s="50">
        <v>2.2621925091515762</v>
      </c>
      <c r="AO46" s="50">
        <v>2.2780448905462998</v>
      </c>
      <c r="AP46" s="50">
        <v>9.0794104348718978</v>
      </c>
      <c r="AQ46" s="50">
        <v>8.9444130315430339</v>
      </c>
      <c r="AR46" s="50">
        <v>9.5371690395079209</v>
      </c>
      <c r="AS46" s="50">
        <v>9.494977508325869</v>
      </c>
      <c r="AT46" s="50">
        <v>9.445553977489979</v>
      </c>
      <c r="AU46" s="50">
        <v>9.4451528435466834</v>
      </c>
      <c r="AV46" s="50">
        <v>9.8975415419215249</v>
      </c>
      <c r="AW46" s="50">
        <v>9.0475103331830145</v>
      </c>
      <c r="AX46" s="50">
        <v>10.264805209147129</v>
      </c>
      <c r="AY46" s="50">
        <v>10.522021370857443</v>
      </c>
      <c r="AZ46" s="50">
        <v>10.474405367576848</v>
      </c>
      <c r="BA46" s="50">
        <v>10.566093743476392</v>
      </c>
      <c r="BB46" s="50">
        <v>10.241762429100422</v>
      </c>
      <c r="BC46" s="50">
        <v>10.151066241110426</v>
      </c>
      <c r="BD46" s="50">
        <v>10.43364084054193</v>
      </c>
      <c r="BE46" s="51">
        <v>9.1282893609467237</v>
      </c>
      <c r="BF46" s="53">
        <v>-0.12750028309774297</v>
      </c>
      <c r="BG46" s="53">
        <v>9.998769944267849E-3</v>
      </c>
      <c r="BH46" s="53">
        <v>2.1915967742944151E-3</v>
      </c>
    </row>
    <row r="47" spans="1:60" s="32" customFormat="1" x14ac:dyDescent="0.15">
      <c r="A47" s="37" t="s">
        <v>124</v>
      </c>
      <c r="B47" s="55">
        <v>418.6909176212784</v>
      </c>
      <c r="C47" s="55">
        <v>467.19667734701869</v>
      </c>
      <c r="D47" s="55">
        <v>499.78300931179581</v>
      </c>
      <c r="E47" s="55">
        <v>562.3835466345331</v>
      </c>
      <c r="F47" s="55">
        <v>618.70181602250136</v>
      </c>
      <c r="G47" s="55">
        <v>693.28526440960536</v>
      </c>
      <c r="H47" s="55">
        <v>811.83798280319093</v>
      </c>
      <c r="I47" s="55">
        <v>903.57332431083489</v>
      </c>
      <c r="J47" s="55">
        <v>1058.6723201060249</v>
      </c>
      <c r="K47" s="55">
        <v>1091.2489319293086</v>
      </c>
      <c r="L47" s="55">
        <v>978.72547728167638</v>
      </c>
      <c r="M47" s="55">
        <v>1113.2174513691011</v>
      </c>
      <c r="N47" s="55">
        <v>1118.1251680373155</v>
      </c>
      <c r="O47" s="55">
        <v>1064.6028726512116</v>
      </c>
      <c r="P47" s="55">
        <v>1089.1131750223935</v>
      </c>
      <c r="Q47" s="55">
        <v>934.00888833936472</v>
      </c>
      <c r="R47" s="55">
        <v>797.4673187932425</v>
      </c>
      <c r="S47" s="55">
        <v>659.65687508311578</v>
      </c>
      <c r="T47" s="55">
        <v>578.23871788684312</v>
      </c>
      <c r="U47" s="55">
        <v>549.32763974126692</v>
      </c>
      <c r="V47" s="55">
        <v>514.12363271912818</v>
      </c>
      <c r="W47" s="55">
        <v>630.48300121233763</v>
      </c>
      <c r="X47" s="55">
        <v>627.34635424191686</v>
      </c>
      <c r="Y47" s="55">
        <v>735.07430942985343</v>
      </c>
      <c r="Z47" s="55">
        <v>787.14230213308815</v>
      </c>
      <c r="AA47" s="55">
        <v>837.40134397868292</v>
      </c>
      <c r="AB47" s="55">
        <v>823.8191121539254</v>
      </c>
      <c r="AC47" s="55">
        <v>913.0364912395064</v>
      </c>
      <c r="AD47" s="55">
        <v>947.95991073255789</v>
      </c>
      <c r="AE47" s="55">
        <v>969.21239643363162</v>
      </c>
      <c r="AF47" s="55">
        <v>975.36121554719477</v>
      </c>
      <c r="AG47" s="55">
        <v>994.59718501681141</v>
      </c>
      <c r="AH47" s="55">
        <v>1025.4484939025988</v>
      </c>
      <c r="AI47" s="55">
        <v>1098.9489284933138</v>
      </c>
      <c r="AJ47" s="55">
        <v>1058.6162220257495</v>
      </c>
      <c r="AK47" s="55">
        <v>1128.9067144268595</v>
      </c>
      <c r="AL47" s="55">
        <v>1106.77298100865</v>
      </c>
      <c r="AM47" s="55">
        <v>1018.7349136877584</v>
      </c>
      <c r="AN47" s="55">
        <v>1109.4618153589008</v>
      </c>
      <c r="AO47" s="55">
        <v>1190.203462547244</v>
      </c>
      <c r="AP47" s="55">
        <v>1222.4868846105583</v>
      </c>
      <c r="AQ47" s="55">
        <v>1237.2817914628674</v>
      </c>
      <c r="AR47" s="55">
        <v>1218.2148219760859</v>
      </c>
      <c r="AS47" s="55">
        <v>1271.6850941126963</v>
      </c>
      <c r="AT47" s="55">
        <v>1181.5125365111714</v>
      </c>
      <c r="AU47" s="55">
        <v>1210.143843458158</v>
      </c>
      <c r="AV47" s="55">
        <v>1320.3869739032455</v>
      </c>
      <c r="AW47" s="55">
        <v>1343.7380468230267</v>
      </c>
      <c r="AX47" s="55">
        <v>1326.4562069485382</v>
      </c>
      <c r="AY47" s="55">
        <v>1338.8913860560976</v>
      </c>
      <c r="AZ47" s="55">
        <v>1411.7549154187275</v>
      </c>
      <c r="BA47" s="55">
        <v>1499.7612502854142</v>
      </c>
      <c r="BB47" s="55">
        <v>1475.1900665371002</v>
      </c>
      <c r="BC47" s="55">
        <v>1488.5645691704922</v>
      </c>
      <c r="BD47" s="55">
        <v>1413.5046529356846</v>
      </c>
      <c r="BE47" s="55">
        <v>1297.2865923289264</v>
      </c>
      <c r="BF47" s="74">
        <v>-8.4727389644009943E-2</v>
      </c>
      <c r="BG47" s="74">
        <v>1.8089341603222842E-2</v>
      </c>
      <c r="BH47" s="74">
        <v>0.31146351727708588</v>
      </c>
    </row>
    <row r="48" spans="1:60" x14ac:dyDescent="0.1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1"/>
      <c r="BF48" s="53"/>
      <c r="BG48" s="53"/>
      <c r="BH48" s="53"/>
    </row>
    <row r="49" spans="1:60" x14ac:dyDescent="0.15">
      <c r="A49" s="31" t="s">
        <v>123</v>
      </c>
      <c r="B49" s="50">
        <v>26.139312342569273</v>
      </c>
      <c r="C49" s="50">
        <v>33.642476070528964</v>
      </c>
      <c r="D49" s="50">
        <v>38.645241813602013</v>
      </c>
      <c r="E49" s="50">
        <v>42.423748110831234</v>
      </c>
      <c r="F49" s="50">
        <v>44.435793450881611</v>
      </c>
      <c r="G49" s="50">
        <v>48.313493702770771</v>
      </c>
      <c r="H49" s="50">
        <v>36.797659949622165</v>
      </c>
      <c r="I49" s="50">
        <v>49.726481108312342</v>
      </c>
      <c r="J49" s="50">
        <v>51.698632241813598</v>
      </c>
      <c r="K49" s="50">
        <v>47.834113350125932</v>
      </c>
      <c r="L49" s="50">
        <v>46.803899244332491</v>
      </c>
      <c r="M49" s="50">
        <v>52.229137531486145</v>
      </c>
      <c r="N49" s="50">
        <v>55.756234256926945</v>
      </c>
      <c r="O49" s="50">
        <v>56.935353904282117</v>
      </c>
      <c r="P49" s="50">
        <v>58.086430100755656</v>
      </c>
      <c r="Q49" s="50">
        <v>51.542455415617127</v>
      </c>
      <c r="R49" s="50">
        <v>45.926685138539042</v>
      </c>
      <c r="S49" s="50">
        <v>45.690705289672543</v>
      </c>
      <c r="T49" s="50">
        <v>44.953423173803522</v>
      </c>
      <c r="U49" s="50">
        <v>48.785962216624689</v>
      </c>
      <c r="V49" s="50">
        <v>47.061018261964733</v>
      </c>
      <c r="W49" s="50">
        <v>48.479248740554155</v>
      </c>
      <c r="X49" s="50">
        <v>50.197756297229219</v>
      </c>
      <c r="Y49" s="50">
        <v>52.575269521410576</v>
      </c>
      <c r="Z49" s="50">
        <v>54.4848161209068</v>
      </c>
      <c r="AA49" s="50">
        <v>58.355489924433257</v>
      </c>
      <c r="AB49" s="50">
        <v>58.693727959697725</v>
      </c>
      <c r="AC49" s="50">
        <v>56.501410579345091</v>
      </c>
      <c r="AD49" s="50">
        <v>56.323211586901756</v>
      </c>
      <c r="AE49" s="50">
        <v>56.071254408060454</v>
      </c>
      <c r="AF49" s="50">
        <v>55.811254408060449</v>
      </c>
      <c r="AG49" s="50">
        <v>59.012319899244325</v>
      </c>
      <c r="AH49" s="50">
        <v>61.56702518891688</v>
      </c>
      <c r="AI49" s="50">
        <v>61.385793450881607</v>
      </c>
      <c r="AJ49" s="50">
        <v>58.528459068010086</v>
      </c>
      <c r="AK49" s="50">
        <v>66.787000000000006</v>
      </c>
      <c r="AL49" s="50">
        <v>65.751000000000005</v>
      </c>
      <c r="AM49" s="50">
        <v>70.894000000000005</v>
      </c>
      <c r="AN49" s="50">
        <v>79.004999999999995</v>
      </c>
      <c r="AO49" s="50">
        <v>83.551000000000016</v>
      </c>
      <c r="AP49" s="50">
        <v>86.437669999999997</v>
      </c>
      <c r="AQ49" s="50">
        <v>86.201999999999998</v>
      </c>
      <c r="AR49" s="50">
        <v>86.482000000000014</v>
      </c>
      <c r="AS49" s="50">
        <v>84.761008024000006</v>
      </c>
      <c r="AT49" s="50">
        <v>77.234000000000009</v>
      </c>
      <c r="AU49" s="50">
        <v>73.775000000000006</v>
      </c>
      <c r="AV49" s="50">
        <v>71.675000000000011</v>
      </c>
      <c r="AW49" s="50">
        <v>67.212000000000003</v>
      </c>
      <c r="AX49" s="50">
        <v>64.783999999999992</v>
      </c>
      <c r="AY49" s="50">
        <v>68.771000000000001</v>
      </c>
      <c r="AZ49" s="50">
        <v>67.224999999999994</v>
      </c>
      <c r="BA49" s="50">
        <v>68.417000000000002</v>
      </c>
      <c r="BB49" s="50">
        <v>66.647999999999996</v>
      </c>
      <c r="BC49" s="50">
        <v>65.332000000000008</v>
      </c>
      <c r="BD49" s="50">
        <v>64.33</v>
      </c>
      <c r="BE49" s="51">
        <v>57.597999999999999</v>
      </c>
      <c r="BF49" s="53">
        <v>-0.10709422640602295</v>
      </c>
      <c r="BG49" s="53">
        <v>-1.8115278352421993E-2</v>
      </c>
      <c r="BH49" s="53">
        <v>1.3828614104397523E-2</v>
      </c>
    </row>
    <row r="50" spans="1:60" x14ac:dyDescent="0.15">
      <c r="A50" s="31" t="s">
        <v>228</v>
      </c>
      <c r="B50" s="50">
        <v>0.65500000000000003</v>
      </c>
      <c r="C50" s="50">
        <v>0.63100000000000001</v>
      </c>
      <c r="D50" s="50">
        <v>0.53700000000000003</v>
      </c>
      <c r="E50" s="50">
        <v>0.75</v>
      </c>
      <c r="F50" s="50">
        <v>2.4580000000000002</v>
      </c>
      <c r="G50" s="50">
        <v>5.0650000000000004</v>
      </c>
      <c r="H50" s="50">
        <v>5.7210000000000001</v>
      </c>
      <c r="I50" s="50">
        <v>7.0570000000000004</v>
      </c>
      <c r="J50" s="50">
        <v>8.1750000000000007</v>
      </c>
      <c r="K50" s="50">
        <v>8.5410000000000004</v>
      </c>
      <c r="L50" s="50">
        <v>7.7910000000000004</v>
      </c>
      <c r="M50" s="50">
        <v>7.5640000000000001</v>
      </c>
      <c r="N50" s="50">
        <v>7.0620000000000003</v>
      </c>
      <c r="O50" s="50">
        <v>6.4690000000000003</v>
      </c>
      <c r="P50" s="50">
        <v>7.2</v>
      </c>
      <c r="Q50" s="50">
        <v>7.4279999999999999</v>
      </c>
      <c r="R50" s="50">
        <v>7.1580000000000004</v>
      </c>
      <c r="S50" s="50">
        <v>6.41</v>
      </c>
      <c r="T50" s="50">
        <v>8.7900000000000009</v>
      </c>
      <c r="U50" s="50">
        <v>10.074</v>
      </c>
      <c r="V50" s="50">
        <v>11.452</v>
      </c>
      <c r="W50" s="50">
        <v>13.926</v>
      </c>
      <c r="X50" s="50">
        <v>17.506</v>
      </c>
      <c r="Y50" s="50">
        <v>22.32</v>
      </c>
      <c r="Z50" s="50">
        <v>22.641999999999999</v>
      </c>
      <c r="AA50" s="50">
        <v>23.38</v>
      </c>
      <c r="AB50" s="50">
        <v>24.513999999999999</v>
      </c>
      <c r="AC50" s="50">
        <v>27.153000000000002</v>
      </c>
      <c r="AD50" s="50">
        <v>24.810000000000002</v>
      </c>
      <c r="AE50" s="50">
        <v>27.423999999999999</v>
      </c>
      <c r="AF50" s="50">
        <v>31.173000000000002</v>
      </c>
      <c r="AG50" s="50">
        <v>35.363999999999997</v>
      </c>
      <c r="AH50" s="50">
        <v>36.5</v>
      </c>
      <c r="AI50" s="50">
        <v>36</v>
      </c>
      <c r="AJ50" s="50">
        <v>36.700000000000003</v>
      </c>
      <c r="AK50" s="50">
        <v>36.85</v>
      </c>
      <c r="AL50" s="50">
        <v>36.550000000000004</v>
      </c>
      <c r="AM50" s="50">
        <v>44.6</v>
      </c>
      <c r="AN50" s="50">
        <v>42.832728745276647</v>
      </c>
      <c r="AO50" s="50">
        <v>54.582975338545289</v>
      </c>
      <c r="AP50" s="50">
        <v>62.434363793103451</v>
      </c>
      <c r="AQ50" s="50">
        <v>68.678862972916363</v>
      </c>
      <c r="AR50" s="50">
        <v>81.184336698865408</v>
      </c>
      <c r="AS50" s="50">
        <v>92.290609621347528</v>
      </c>
      <c r="AT50" s="50">
        <v>86.036812206245045</v>
      </c>
      <c r="AU50" s="50">
        <v>88.928483854338879</v>
      </c>
      <c r="AV50" s="50">
        <v>82.031751003842487</v>
      </c>
      <c r="AW50" s="50">
        <v>85.29585679342587</v>
      </c>
      <c r="AX50" s="50">
        <v>85.205919527665316</v>
      </c>
      <c r="AY50" s="50">
        <v>83.277412043184867</v>
      </c>
      <c r="AZ50" s="50">
        <v>88.162658721997303</v>
      </c>
      <c r="BA50" s="50">
        <v>85.768036626180844</v>
      </c>
      <c r="BB50" s="50">
        <v>81.604942157894726</v>
      </c>
      <c r="BC50" s="50">
        <v>74.085432348161973</v>
      </c>
      <c r="BD50" s="50">
        <v>69.069889839983844</v>
      </c>
      <c r="BE50" s="51">
        <v>64.515936365935218</v>
      </c>
      <c r="BF50" s="53">
        <v>-6.8484639763975674E-2</v>
      </c>
      <c r="BG50" s="53">
        <v>-2.1726148650148991E-2</v>
      </c>
      <c r="BH50" s="53">
        <v>1.5489530671002203E-2</v>
      </c>
    </row>
    <row r="51" spans="1:60" x14ac:dyDescent="0.15">
      <c r="A51" s="31" t="s">
        <v>229</v>
      </c>
      <c r="B51" s="50" t="s">
        <v>111</v>
      </c>
      <c r="C51" s="50" t="s">
        <v>111</v>
      </c>
      <c r="D51" s="50" t="s">
        <v>111</v>
      </c>
      <c r="E51" s="50" t="s">
        <v>111</v>
      </c>
      <c r="F51" s="50" t="s">
        <v>111</v>
      </c>
      <c r="G51" s="50" t="s">
        <v>111</v>
      </c>
      <c r="H51" s="50" t="s">
        <v>111</v>
      </c>
      <c r="I51" s="50" t="s">
        <v>111</v>
      </c>
      <c r="J51" s="50" t="s">
        <v>111</v>
      </c>
      <c r="K51" s="50" t="s">
        <v>111</v>
      </c>
      <c r="L51" s="50" t="s">
        <v>111</v>
      </c>
      <c r="M51" s="50" t="s">
        <v>111</v>
      </c>
      <c r="N51" s="50" t="s">
        <v>111</v>
      </c>
      <c r="O51" s="50" t="s">
        <v>111</v>
      </c>
      <c r="P51" s="50" t="s">
        <v>111</v>
      </c>
      <c r="Q51" s="50" t="s">
        <v>111</v>
      </c>
      <c r="R51" s="50" t="s">
        <v>111</v>
      </c>
      <c r="S51" s="50" t="s">
        <v>111</v>
      </c>
      <c r="T51" s="50" t="s">
        <v>111</v>
      </c>
      <c r="U51" s="50" t="s">
        <v>111</v>
      </c>
      <c r="V51" s="50" t="s">
        <v>111</v>
      </c>
      <c r="W51" s="50" t="s">
        <v>111</v>
      </c>
      <c r="X51" s="50" t="s">
        <v>111</v>
      </c>
      <c r="Y51" s="50" t="s">
        <v>111</v>
      </c>
      <c r="Z51" s="50" t="s">
        <v>111</v>
      </c>
      <c r="AA51" s="50" t="s">
        <v>111</v>
      </c>
      <c r="AB51" s="50" t="s">
        <v>111</v>
      </c>
      <c r="AC51" s="50" t="s">
        <v>111</v>
      </c>
      <c r="AD51" s="50" t="s">
        <v>111</v>
      </c>
      <c r="AE51" s="50" t="s">
        <v>111</v>
      </c>
      <c r="AF51" s="50" t="s">
        <v>111</v>
      </c>
      <c r="AG51" s="50" t="s">
        <v>111</v>
      </c>
      <c r="AH51" s="50" t="s">
        <v>111</v>
      </c>
      <c r="AI51" s="50" t="s">
        <v>111</v>
      </c>
      <c r="AJ51" s="50">
        <v>0</v>
      </c>
      <c r="AK51" s="50" t="s">
        <v>111</v>
      </c>
      <c r="AL51" s="50" t="s">
        <v>111</v>
      </c>
      <c r="AM51" s="50" t="s">
        <v>111</v>
      </c>
      <c r="AN51" s="50">
        <v>1.2374100719424459</v>
      </c>
      <c r="AO51" s="50">
        <v>8.8345323741007196</v>
      </c>
      <c r="AP51" s="50">
        <v>9.1079136690647484</v>
      </c>
      <c r="AQ51" s="50">
        <v>8.043165467625899</v>
      </c>
      <c r="AR51" s="50">
        <v>7.5395683453237403</v>
      </c>
      <c r="AS51" s="50">
        <v>6.6906474820143886</v>
      </c>
      <c r="AT51" s="50">
        <v>6.1870503597122299</v>
      </c>
      <c r="AU51" s="50">
        <v>6.4028776978417259</v>
      </c>
      <c r="AV51" s="50">
        <v>5.971223021582734</v>
      </c>
      <c r="AW51" s="50">
        <v>5.3093525179856114</v>
      </c>
      <c r="AX51" s="50">
        <v>4.7599884866627571</v>
      </c>
      <c r="AY51" s="50">
        <v>4.6638323364976495</v>
      </c>
      <c r="AZ51" s="50">
        <v>5.809218194567082</v>
      </c>
      <c r="BA51" s="50">
        <v>6.1360103597122295</v>
      </c>
      <c r="BB51" s="50">
        <v>5.1683810071942444</v>
      </c>
      <c r="BC51" s="50">
        <v>6.0661141007194237</v>
      </c>
      <c r="BD51" s="50">
        <v>6.6633670503597111</v>
      </c>
      <c r="BE51" s="51">
        <v>6.6488392805755394</v>
      </c>
      <c r="BF51" s="53">
        <v>-4.906528048002845E-3</v>
      </c>
      <c r="BG51" s="53">
        <v>7.4442178220119892E-3</v>
      </c>
      <c r="BH51" s="53">
        <v>1.5963094665307682E-3</v>
      </c>
    </row>
    <row r="52" spans="1:60" x14ac:dyDescent="0.15">
      <c r="A52" s="31" t="s">
        <v>273</v>
      </c>
      <c r="B52" s="50">
        <v>7.1000000000000008E-2</v>
      </c>
      <c r="C52" s="50">
        <v>6.2E-2</v>
      </c>
      <c r="D52" s="50">
        <v>0.05</v>
      </c>
      <c r="E52" s="50">
        <v>4.3000000000000003E-2</v>
      </c>
      <c r="F52" s="50">
        <v>2.4E-2</v>
      </c>
      <c r="G52" s="50">
        <v>1.9E-2</v>
      </c>
      <c r="H52" s="50">
        <v>1.4E-2</v>
      </c>
      <c r="I52" s="50">
        <v>0.33600000000000002</v>
      </c>
      <c r="J52" s="50">
        <v>2.0910000000000002</v>
      </c>
      <c r="K52" s="50">
        <v>2.4550000000000001</v>
      </c>
      <c r="L52" s="50">
        <v>1.7890000000000001</v>
      </c>
      <c r="M52" s="50">
        <v>2.1</v>
      </c>
      <c r="N52" s="50">
        <v>1.639</v>
      </c>
      <c r="O52" s="50">
        <v>2.4300000000000002</v>
      </c>
      <c r="P52" s="50">
        <v>2.762</v>
      </c>
      <c r="Q52" s="50">
        <v>3.1680000000000001</v>
      </c>
      <c r="R52" s="50">
        <v>4.101</v>
      </c>
      <c r="S52" s="50">
        <v>4.5529999999999999</v>
      </c>
      <c r="T52" s="50">
        <v>5.3650000000000002</v>
      </c>
      <c r="U52" s="50">
        <v>6.0250000000000004</v>
      </c>
      <c r="V52" s="50">
        <v>5.9370000000000003</v>
      </c>
      <c r="W52" s="50">
        <v>5.9510000000000005</v>
      </c>
      <c r="X52" s="50">
        <v>6.3170000000000002</v>
      </c>
      <c r="Y52" s="50">
        <v>7.0380000000000003</v>
      </c>
      <c r="Z52" s="50">
        <v>7.9619999999999997</v>
      </c>
      <c r="AA52" s="50">
        <v>8.0289999999999999</v>
      </c>
      <c r="AB52" s="50">
        <v>8.0540000000000003</v>
      </c>
      <c r="AC52" s="50">
        <v>8.6379999999999999</v>
      </c>
      <c r="AD52" s="50">
        <v>9.5380000000000003</v>
      </c>
      <c r="AE52" s="50">
        <v>9.5619999999999994</v>
      </c>
      <c r="AF52" s="50">
        <v>9.2669999999999995</v>
      </c>
      <c r="AG52" s="50">
        <v>10.359</v>
      </c>
      <c r="AH52" s="50">
        <v>11.586</v>
      </c>
      <c r="AI52" s="50">
        <v>13.599</v>
      </c>
      <c r="AJ52" s="50">
        <v>13.726990112994352</v>
      </c>
      <c r="AK52" s="50">
        <v>13.517863822326124</v>
      </c>
      <c r="AL52" s="50">
        <v>12.544252873563218</v>
      </c>
      <c r="AM52" s="50">
        <v>12.048804305474382</v>
      </c>
      <c r="AN52" s="50">
        <v>11.006353496980324</v>
      </c>
      <c r="AO52" s="50">
        <v>11.47021040327294</v>
      </c>
      <c r="AP52" s="50">
        <v>12.567326484024933</v>
      </c>
      <c r="AQ52" s="50">
        <v>14.199407486849793</v>
      </c>
      <c r="AR52" s="50">
        <v>11.484072046074422</v>
      </c>
      <c r="AS52" s="50">
        <v>12.197761075394505</v>
      </c>
      <c r="AT52" s="50">
        <v>14.09272804159361</v>
      </c>
      <c r="AU52" s="50">
        <v>16.041745555717903</v>
      </c>
      <c r="AV52" s="50">
        <v>15.318330026300409</v>
      </c>
      <c r="AW52" s="50">
        <v>14.241383895382816</v>
      </c>
      <c r="AX52" s="50">
        <v>12.323503426358855</v>
      </c>
      <c r="AY52" s="50">
        <v>12.89146792324177</v>
      </c>
      <c r="AZ52" s="50">
        <v>11.93369117718683</v>
      </c>
      <c r="BA52" s="50">
        <v>11.887969491525423</v>
      </c>
      <c r="BB52" s="50">
        <v>13.800196327683617</v>
      </c>
      <c r="BC52" s="50">
        <v>16.931360169491526</v>
      </c>
      <c r="BD52" s="50">
        <v>17.226814265536724</v>
      </c>
      <c r="BE52" s="51">
        <v>15.755473336271187</v>
      </c>
      <c r="BF52" s="53">
        <v>-8.7908805846423577E-2</v>
      </c>
      <c r="BG52" s="53">
        <v>2.0283797684197635E-2</v>
      </c>
      <c r="BH52" s="53">
        <v>3.7827070523181162E-3</v>
      </c>
    </row>
    <row r="53" spans="1:60" x14ac:dyDescent="0.15">
      <c r="A53" s="31" t="s">
        <v>122</v>
      </c>
      <c r="B53" s="50">
        <v>6.4779999999999998</v>
      </c>
      <c r="C53" s="50">
        <v>6.2570000000000006</v>
      </c>
      <c r="D53" s="50">
        <v>5.5810000000000004</v>
      </c>
      <c r="E53" s="50">
        <v>8.577</v>
      </c>
      <c r="F53" s="50">
        <v>12.295</v>
      </c>
      <c r="G53" s="50">
        <v>16.404</v>
      </c>
      <c r="H53" s="50">
        <v>14.952</v>
      </c>
      <c r="I53" s="50">
        <v>10.72</v>
      </c>
      <c r="J53" s="50">
        <v>8.479000000000001</v>
      </c>
      <c r="K53" s="50">
        <v>7.4530000000000003</v>
      </c>
      <c r="L53" s="50">
        <v>11.734</v>
      </c>
      <c r="M53" s="50">
        <v>16.61</v>
      </c>
      <c r="N53" s="50">
        <v>20.900000000000002</v>
      </c>
      <c r="O53" s="50">
        <v>25.19</v>
      </c>
      <c r="P53" s="50">
        <v>26.14</v>
      </c>
      <c r="Q53" s="50">
        <v>29.779999999999998</v>
      </c>
      <c r="R53" s="50">
        <v>32.152000000000001</v>
      </c>
      <c r="S53" s="50">
        <v>33.314000000000007</v>
      </c>
      <c r="T53" s="50">
        <v>36.43</v>
      </c>
      <c r="U53" s="50">
        <v>41.835999999999999</v>
      </c>
      <c r="V53" s="50">
        <v>45.067</v>
      </c>
      <c r="W53" s="50">
        <v>41.135000000000005</v>
      </c>
      <c r="X53" s="50">
        <v>46.249000000000002</v>
      </c>
      <c r="Y53" s="50">
        <v>44.234000000000002</v>
      </c>
      <c r="Z53" s="50">
        <v>44.521000000000008</v>
      </c>
      <c r="AA53" s="50">
        <v>45.499000000000002</v>
      </c>
      <c r="AB53" s="50">
        <v>45.418000000000006</v>
      </c>
      <c r="AC53" s="50">
        <v>45.984999999999999</v>
      </c>
      <c r="AD53" s="50">
        <v>47.527000000000001</v>
      </c>
      <c r="AE53" s="50">
        <v>46.497</v>
      </c>
      <c r="AF53" s="50">
        <v>46.588000000000001</v>
      </c>
      <c r="AG53" s="50">
        <v>45.08</v>
      </c>
      <c r="AH53" s="50">
        <v>43.792000000000002</v>
      </c>
      <c r="AI53" s="50">
        <v>42.962000000000003</v>
      </c>
      <c r="AJ53" s="50">
        <v>41.360999999999997</v>
      </c>
      <c r="AK53" s="50">
        <v>38.917063473053894</v>
      </c>
      <c r="AL53" s="50">
        <v>37.600092814371258</v>
      </c>
      <c r="AM53" s="50">
        <v>37.240566467065868</v>
      </c>
      <c r="AN53" s="50">
        <v>37.072479041916168</v>
      </c>
      <c r="AO53" s="50">
        <v>34.84065676646707</v>
      </c>
      <c r="AP53" s="50">
        <v>33.167281437125745</v>
      </c>
      <c r="AQ53" s="50">
        <v>33.161696617964076</v>
      </c>
      <c r="AR53" s="50">
        <v>33.809999999999995</v>
      </c>
      <c r="AS53" s="50">
        <v>34.654371257485032</v>
      </c>
      <c r="AT53" s="50">
        <v>35.260000000000005</v>
      </c>
      <c r="AU53" s="50">
        <v>35.03</v>
      </c>
      <c r="AV53" s="50">
        <v>34.598991388537549</v>
      </c>
      <c r="AW53" s="50">
        <v>34.726087159662654</v>
      </c>
      <c r="AX53" s="50">
        <v>34.361052954732756</v>
      </c>
      <c r="AY53" s="50">
        <v>35.140197286834777</v>
      </c>
      <c r="AZ53" s="50">
        <v>35.431000000000004</v>
      </c>
      <c r="BA53" s="50">
        <v>33.835000000000001</v>
      </c>
      <c r="BB53" s="50">
        <v>32.177999999999997</v>
      </c>
      <c r="BC53" s="50">
        <v>32.844000000000001</v>
      </c>
      <c r="BD53" s="50">
        <v>31.812000000000001</v>
      </c>
      <c r="BE53" s="51">
        <v>30.001810910469462</v>
      </c>
      <c r="BF53" s="53">
        <v>-5.947948102879741E-2</v>
      </c>
      <c r="BG53" s="53">
        <v>-1.0237793329650358E-2</v>
      </c>
      <c r="BH53" s="53">
        <v>7.2030880501751018E-3</v>
      </c>
    </row>
    <row r="54" spans="1:60" x14ac:dyDescent="0.15">
      <c r="A54" s="31" t="s">
        <v>231</v>
      </c>
      <c r="B54" s="50" t="s">
        <v>111</v>
      </c>
      <c r="C54" s="50" t="s">
        <v>111</v>
      </c>
      <c r="D54" s="50" t="s">
        <v>111</v>
      </c>
      <c r="E54" s="50" t="s">
        <v>111</v>
      </c>
      <c r="F54" s="50" t="s">
        <v>111</v>
      </c>
      <c r="G54" s="50" t="s">
        <v>111</v>
      </c>
      <c r="H54" s="50" t="s">
        <v>111</v>
      </c>
      <c r="I54" s="50" t="s">
        <v>111</v>
      </c>
      <c r="J54" s="50" t="s">
        <v>111</v>
      </c>
      <c r="K54" s="50" t="s">
        <v>111</v>
      </c>
      <c r="L54" s="50" t="s">
        <v>111</v>
      </c>
      <c r="M54" s="50" t="s">
        <v>111</v>
      </c>
      <c r="N54" s="50" t="s">
        <v>111</v>
      </c>
      <c r="O54" s="50" t="s">
        <v>111</v>
      </c>
      <c r="P54" s="50" t="s">
        <v>111</v>
      </c>
      <c r="Q54" s="50" t="s">
        <v>111</v>
      </c>
      <c r="R54" s="50" t="s">
        <v>111</v>
      </c>
      <c r="S54" s="50" t="s">
        <v>111</v>
      </c>
      <c r="T54" s="50" t="s">
        <v>111</v>
      </c>
      <c r="U54" s="50" t="s">
        <v>111</v>
      </c>
      <c r="V54" s="50" t="s">
        <v>111</v>
      </c>
      <c r="W54" s="50" t="s">
        <v>111</v>
      </c>
      <c r="X54" s="50" t="s">
        <v>111</v>
      </c>
      <c r="Y54" s="50" t="s">
        <v>111</v>
      </c>
      <c r="Z54" s="50" t="s">
        <v>111</v>
      </c>
      <c r="AA54" s="50" t="s">
        <v>111</v>
      </c>
      <c r="AB54" s="50" t="s">
        <v>111</v>
      </c>
      <c r="AC54" s="50">
        <v>9.9321573948439615E-2</v>
      </c>
      <c r="AD54" s="50">
        <v>0.24762550881953868</v>
      </c>
      <c r="AE54" s="50">
        <v>0.24762550881953868</v>
      </c>
      <c r="AF54" s="50">
        <v>0.34667571234735411</v>
      </c>
      <c r="AG54" s="50">
        <v>0.84423337856173675</v>
      </c>
      <c r="AH54" s="50">
        <v>2.9715061058344641</v>
      </c>
      <c r="AI54" s="50">
        <v>4.110583446404342</v>
      </c>
      <c r="AJ54" s="50">
        <v>4.9525101763907733</v>
      </c>
      <c r="AK54" s="50">
        <v>5.6969912974313388</v>
      </c>
      <c r="AL54" s="50">
        <v>9.3550355588827028</v>
      </c>
      <c r="AM54" s="50">
        <v>11.101820053338326</v>
      </c>
      <c r="AN54" s="50">
        <v>12.722187456136245</v>
      </c>
      <c r="AO54" s="50">
        <v>16.561701211809293</v>
      </c>
      <c r="AP54" s="50">
        <v>17.46852348541384</v>
      </c>
      <c r="AQ54" s="50">
        <v>17.245875733410116</v>
      </c>
      <c r="AR54" s="50">
        <v>17.729764595642841</v>
      </c>
      <c r="AS54" s="50">
        <v>17.580655754018601</v>
      </c>
      <c r="AT54" s="50">
        <v>15.641454740242253</v>
      </c>
      <c r="AU54" s="50">
        <v>14.45514880364707</v>
      </c>
      <c r="AV54" s="50">
        <v>14.17405064251898</v>
      </c>
      <c r="AW54" s="50">
        <v>15.163405772170712</v>
      </c>
      <c r="AX54" s="50">
        <v>13.234748768145312</v>
      </c>
      <c r="AY54" s="50">
        <v>13.279241392876145</v>
      </c>
      <c r="AZ54" s="50">
        <v>12.104109710969828</v>
      </c>
      <c r="BA54" s="50">
        <v>10.344194429314207</v>
      </c>
      <c r="BB54" s="50">
        <v>8.9657150103749679</v>
      </c>
      <c r="BC54" s="50">
        <v>8.122959510200328</v>
      </c>
      <c r="BD54" s="50">
        <v>7.395199737671633</v>
      </c>
      <c r="BE54" s="51">
        <v>7.4899491237736759</v>
      </c>
      <c r="BF54" s="53">
        <v>1.0045035545882097E-2</v>
      </c>
      <c r="BG54" s="53">
        <v>-7.2172422832323613E-2</v>
      </c>
      <c r="BH54" s="53">
        <v>1.7982502186575321E-3</v>
      </c>
    </row>
    <row r="55" spans="1:60" x14ac:dyDescent="0.15">
      <c r="A55" s="31" t="s">
        <v>232</v>
      </c>
      <c r="B55" s="50">
        <v>1.2650000000000001</v>
      </c>
      <c r="C55" s="50">
        <v>1.4470000000000001</v>
      </c>
      <c r="D55" s="50">
        <v>3.4450000000000003</v>
      </c>
      <c r="E55" s="50">
        <v>4.641</v>
      </c>
      <c r="F55" s="50">
        <v>5.0270000000000001</v>
      </c>
      <c r="G55" s="50">
        <v>5.423</v>
      </c>
      <c r="H55" s="50">
        <v>5.7949999999999999</v>
      </c>
      <c r="I55" s="50">
        <v>6.3029999999999999</v>
      </c>
      <c r="J55" s="50">
        <v>7.5970000000000004</v>
      </c>
      <c r="K55" s="50">
        <v>10.202</v>
      </c>
      <c r="L55" s="50">
        <v>11.315</v>
      </c>
      <c r="M55" s="50">
        <v>11.324</v>
      </c>
      <c r="N55" s="50">
        <v>11.266999999999999</v>
      </c>
      <c r="O55" s="50">
        <v>10.6</v>
      </c>
      <c r="P55" s="50">
        <v>9.798</v>
      </c>
      <c r="Q55" s="50">
        <v>8.8949999999999996</v>
      </c>
      <c r="R55" s="50">
        <v>7.6520000000000001</v>
      </c>
      <c r="S55" s="50">
        <v>7.7919999999999998</v>
      </c>
      <c r="T55" s="50">
        <v>7.8689999999999998</v>
      </c>
      <c r="U55" s="50">
        <v>8.73</v>
      </c>
      <c r="V55" s="50">
        <v>8.6259999999999994</v>
      </c>
      <c r="W55" s="50">
        <v>8.2949999999999999</v>
      </c>
      <c r="X55" s="50">
        <v>7.7290000000000001</v>
      </c>
      <c r="Y55" s="50">
        <v>8.8919999999999995</v>
      </c>
      <c r="Z55" s="50">
        <v>10.227</v>
      </c>
      <c r="AA55" s="50">
        <v>13.493</v>
      </c>
      <c r="AB55" s="50">
        <v>14.708</v>
      </c>
      <c r="AC55" s="50">
        <v>14.452</v>
      </c>
      <c r="AD55" s="50">
        <v>15.223000000000001</v>
      </c>
      <c r="AE55" s="50">
        <v>16.837</v>
      </c>
      <c r="AF55" s="50">
        <v>17.756</v>
      </c>
      <c r="AG55" s="50">
        <v>18.25</v>
      </c>
      <c r="AH55" s="50">
        <v>18.193999999999999</v>
      </c>
      <c r="AI55" s="50">
        <v>16.847999999999999</v>
      </c>
      <c r="AJ55" s="50">
        <v>16.975000000000001</v>
      </c>
      <c r="AK55" s="50">
        <v>13.818878248974007</v>
      </c>
      <c r="AL55" s="50">
        <v>13.082079343365253</v>
      </c>
      <c r="AM55" s="50">
        <v>12.782489740082079</v>
      </c>
      <c r="AN55" s="50">
        <v>13.681258549931599</v>
      </c>
      <c r="AO55" s="50">
        <v>13.668673050615595</v>
      </c>
      <c r="AP55" s="50">
        <v>13.498014569083447</v>
      </c>
      <c r="AQ55" s="50">
        <v>12.080456429548562</v>
      </c>
      <c r="AR55" s="50">
        <v>12.260994117647058</v>
      </c>
      <c r="AS55" s="50">
        <v>11.995066703146374</v>
      </c>
      <c r="AT55" s="50">
        <v>12.03353071135431</v>
      </c>
      <c r="AU55" s="50">
        <v>11.643799589603283</v>
      </c>
      <c r="AV55" s="50">
        <v>11.797938440492477</v>
      </c>
      <c r="AW55" s="50">
        <v>11.072526402188783</v>
      </c>
      <c r="AX55" s="50">
        <v>10.655653214774279</v>
      </c>
      <c r="AY55" s="50">
        <v>10.530824213406291</v>
      </c>
      <c r="AZ55" s="50">
        <v>10.662393980848153</v>
      </c>
      <c r="BA55" s="50">
        <v>11.047942818057454</v>
      </c>
      <c r="BB55" s="50">
        <v>10.488931600547193</v>
      </c>
      <c r="BC55" s="50">
        <v>9.6591183310533513</v>
      </c>
      <c r="BD55" s="50">
        <v>10.876650478796169</v>
      </c>
      <c r="BE55" s="51">
        <v>10.364158686730505</v>
      </c>
      <c r="BF55" s="53">
        <v>-4.9722032217636603E-2</v>
      </c>
      <c r="BG55" s="53">
        <v>-1.0056951773073197E-2</v>
      </c>
      <c r="BH55" s="53">
        <v>2.4883147157112326E-3</v>
      </c>
    </row>
    <row r="56" spans="1:60" x14ac:dyDescent="0.15">
      <c r="A56" s="31" t="s">
        <v>233</v>
      </c>
      <c r="B56" s="50">
        <v>57.981770833333336</v>
      </c>
      <c r="C56" s="50">
        <v>71.669270833333343</v>
      </c>
      <c r="D56" s="50">
        <v>82.362630208333343</v>
      </c>
      <c r="E56" s="50">
        <v>123.85859375</v>
      </c>
      <c r="F56" s="50">
        <v>147.7109375</v>
      </c>
      <c r="G56" s="50">
        <v>159.544921875</v>
      </c>
      <c r="H56" s="50">
        <v>130.68418469551284</v>
      </c>
      <c r="I56" s="50">
        <v>106.81965144230769</v>
      </c>
      <c r="J56" s="50">
        <v>104.63260216346154</v>
      </c>
      <c r="K56" s="50">
        <v>73.585667067307696</v>
      </c>
      <c r="L56" s="50">
        <v>71.531810897435903</v>
      </c>
      <c r="M56" s="50">
        <v>93.492031249999997</v>
      </c>
      <c r="N56" s="50">
        <v>99.625550881410263</v>
      </c>
      <c r="O56" s="50">
        <v>95.64798677884616</v>
      </c>
      <c r="P56" s="50">
        <v>101.0739983974359</v>
      </c>
      <c r="Q56" s="50">
        <v>88.287235576923081</v>
      </c>
      <c r="R56" s="50">
        <v>59.115084134615387</v>
      </c>
      <c r="S56" s="50">
        <v>55.393429487179489</v>
      </c>
      <c r="T56" s="50">
        <v>54.329577323717949</v>
      </c>
      <c r="U56" s="50">
        <v>48.243521634615384</v>
      </c>
      <c r="V56" s="50">
        <v>48.391015625000001</v>
      </c>
      <c r="W56" s="50">
        <v>50.194811698717949</v>
      </c>
      <c r="X56" s="50">
        <v>47.295723157051285</v>
      </c>
      <c r="Y56" s="50">
        <v>49.712800480769232</v>
      </c>
      <c r="Z56" s="50">
        <v>54.885266426282058</v>
      </c>
      <c r="AA56" s="50">
        <v>67.242037259615387</v>
      </c>
      <c r="AB56" s="50">
        <v>67.892778445512832</v>
      </c>
      <c r="AC56" s="50">
        <v>69.699098557692295</v>
      </c>
      <c r="AD56" s="50">
        <v>66.121885016025644</v>
      </c>
      <c r="AE56" s="50">
        <v>67.500140224358972</v>
      </c>
      <c r="AF56" s="50">
        <v>67.892778445512832</v>
      </c>
      <c r="AG56" s="50">
        <v>68.586141826923068</v>
      </c>
      <c r="AH56" s="50">
        <v>70.090675080128207</v>
      </c>
      <c r="AI56" s="50">
        <v>69.592748397435898</v>
      </c>
      <c r="AJ56" s="50">
        <v>66.978816105769226</v>
      </c>
      <c r="AK56" s="50">
        <v>69.498605094379599</v>
      </c>
      <c r="AL56" s="50">
        <v>67.050835436997531</v>
      </c>
      <c r="AM56" s="50">
        <v>64.55393661519679</v>
      </c>
      <c r="AN56" s="50">
        <v>69.779590486972097</v>
      </c>
      <c r="AO56" s="50">
        <v>76.525996325475361</v>
      </c>
      <c r="AP56" s="50">
        <v>81.966357126621517</v>
      </c>
      <c r="AQ56" s="50">
        <v>87.968369146388241</v>
      </c>
      <c r="AR56" s="50">
        <v>89.587380793586135</v>
      </c>
      <c r="AS56" s="50">
        <v>88.242211793202316</v>
      </c>
      <c r="AT56" s="50">
        <v>81.700092261063276</v>
      </c>
      <c r="AU56" s="50">
        <v>84.586056444833218</v>
      </c>
      <c r="AV56" s="50">
        <v>24.335327355134755</v>
      </c>
      <c r="AW56" s="50">
        <v>72.567512400530589</v>
      </c>
      <c r="AX56" s="50">
        <v>49.353756573647559</v>
      </c>
      <c r="AY56" s="50">
        <v>24.383712688151785</v>
      </c>
      <c r="AZ56" s="50">
        <v>20.455231033822656</v>
      </c>
      <c r="BA56" s="50">
        <v>19.326162888253215</v>
      </c>
      <c r="BB56" s="50">
        <v>43.755326757164674</v>
      </c>
      <c r="BC56" s="50">
        <v>54.943198384998702</v>
      </c>
      <c r="BD56" s="50">
        <v>61.54406833768023</v>
      </c>
      <c r="BE56" s="51">
        <v>18.304287179014349</v>
      </c>
      <c r="BF56" s="53">
        <v>-0.70339504750883775</v>
      </c>
      <c r="BG56" s="53">
        <v>-2.7932629256219088E-2</v>
      </c>
      <c r="BH56" s="53">
        <v>4.3946477977475015E-3</v>
      </c>
    </row>
    <row r="57" spans="1:60" x14ac:dyDescent="0.15">
      <c r="A57" s="31" t="s">
        <v>234</v>
      </c>
      <c r="B57" s="50">
        <v>13.506477732793522</v>
      </c>
      <c r="C57" s="50">
        <v>20.57004048582996</v>
      </c>
      <c r="D57" s="50">
        <v>15.718151147098517</v>
      </c>
      <c r="E57" s="50">
        <v>6.9791902834008095</v>
      </c>
      <c r="F57" s="50">
        <v>26.61396761133603</v>
      </c>
      <c r="G57" s="50">
        <v>53.351079622132247</v>
      </c>
      <c r="H57" s="50">
        <v>75.423481781376509</v>
      </c>
      <c r="I57" s="50">
        <v>89.682348178137659</v>
      </c>
      <c r="J57" s="50">
        <v>101.19021592442647</v>
      </c>
      <c r="K57" s="50">
        <v>111.07624831309042</v>
      </c>
      <c r="L57" s="50">
        <v>87.836437246963555</v>
      </c>
      <c r="M57" s="50">
        <v>102.08416680161943</v>
      </c>
      <c r="N57" s="50">
        <v>102.7073056680162</v>
      </c>
      <c r="O57" s="50">
        <v>93.441576248313083</v>
      </c>
      <c r="P57" s="50">
        <v>113.39111673414304</v>
      </c>
      <c r="Q57" s="50">
        <v>101.6502024291498</v>
      </c>
      <c r="R57" s="50">
        <v>70.911470985155191</v>
      </c>
      <c r="S57" s="50">
        <v>63.39473684210526</v>
      </c>
      <c r="T57" s="50">
        <v>60.85796221322537</v>
      </c>
      <c r="U57" s="50">
        <v>68.557085020242909</v>
      </c>
      <c r="V57" s="50">
        <v>73.832456140350871</v>
      </c>
      <c r="W57" s="50">
        <v>72.241430499325233</v>
      </c>
      <c r="X57" s="50">
        <v>66.384682860998652</v>
      </c>
      <c r="Y57" s="50">
        <v>68.286198920377871</v>
      </c>
      <c r="Z57" s="50">
        <v>86.974426450742243</v>
      </c>
      <c r="AA57" s="50">
        <v>87.486756410256419</v>
      </c>
      <c r="AB57" s="50">
        <v>96.088753936122359</v>
      </c>
      <c r="AC57" s="50">
        <v>99.711538461538453</v>
      </c>
      <c r="AD57" s="50">
        <v>98.428661718398558</v>
      </c>
      <c r="AE57" s="50">
        <v>94.275099640125958</v>
      </c>
      <c r="AF57" s="50">
        <v>95.060941520467836</v>
      </c>
      <c r="AG57" s="50">
        <v>96.413932793522264</v>
      </c>
      <c r="AH57" s="50">
        <v>96.540168466036889</v>
      </c>
      <c r="AI57" s="50">
        <v>98.919728744939263</v>
      </c>
      <c r="AJ57" s="50">
        <v>92.335476833108416</v>
      </c>
      <c r="AK57" s="50">
        <v>106.54819462050941</v>
      </c>
      <c r="AL57" s="50">
        <v>105.29668601376859</v>
      </c>
      <c r="AM57" s="50">
        <v>95.011560233348717</v>
      </c>
      <c r="AN57" s="50">
        <v>112.17780199345734</v>
      </c>
      <c r="AO57" s="50">
        <v>121.66510318249371</v>
      </c>
      <c r="AP57" s="50">
        <v>121.14382420651191</v>
      </c>
      <c r="AQ57" s="50">
        <v>115.54593803976836</v>
      </c>
      <c r="AR57" s="50">
        <v>107.19365729556364</v>
      </c>
      <c r="AS57" s="50">
        <v>105.76143658449922</v>
      </c>
      <c r="AT57" s="50">
        <v>106.90660022600316</v>
      </c>
      <c r="AU57" s="50">
        <v>122.09588570406052</v>
      </c>
      <c r="AV57" s="50">
        <v>118.41607228172671</v>
      </c>
      <c r="AW57" s="50">
        <v>116.44119572797621</v>
      </c>
      <c r="AX57" s="50">
        <v>109.45719456106185</v>
      </c>
      <c r="AY57" s="50">
        <v>109.28375465245392</v>
      </c>
      <c r="AZ57" s="50">
        <v>105.73972640188592</v>
      </c>
      <c r="BA57" s="50">
        <v>91.324206469362309</v>
      </c>
      <c r="BB57" s="50">
        <v>94.492389112044947</v>
      </c>
      <c r="BC57" s="50">
        <v>96.360945422709648</v>
      </c>
      <c r="BD57" s="50">
        <v>101.13982751499</v>
      </c>
      <c r="BE57" s="51">
        <v>86.865946875771613</v>
      </c>
      <c r="BF57" s="53">
        <v>-0.1434768048198789</v>
      </c>
      <c r="BG57" s="53">
        <v>-5.5298107906114335E-3</v>
      </c>
      <c r="BH57" s="53">
        <v>2.0855509881560843E-2</v>
      </c>
    </row>
    <row r="58" spans="1:60" x14ac:dyDescent="0.15">
      <c r="A58" s="31" t="s">
        <v>235</v>
      </c>
      <c r="B58" s="50" t="s">
        <v>111</v>
      </c>
      <c r="C58" s="50" t="s">
        <v>111</v>
      </c>
      <c r="D58" s="50" t="s">
        <v>111</v>
      </c>
      <c r="E58" s="50" t="s">
        <v>111</v>
      </c>
      <c r="F58" s="50" t="s">
        <v>111</v>
      </c>
      <c r="G58" s="50" t="s">
        <v>111</v>
      </c>
      <c r="H58" s="50" t="s">
        <v>111</v>
      </c>
      <c r="I58" s="50" t="s">
        <v>111</v>
      </c>
      <c r="J58" s="50" t="s">
        <v>111</v>
      </c>
      <c r="K58" s="50" t="s">
        <v>111</v>
      </c>
      <c r="L58" s="50" t="s">
        <v>111</v>
      </c>
      <c r="M58" s="50" t="s">
        <v>111</v>
      </c>
      <c r="N58" s="50" t="s">
        <v>111</v>
      </c>
      <c r="O58" s="50" t="s">
        <v>111</v>
      </c>
      <c r="P58" s="50" t="s">
        <v>111</v>
      </c>
      <c r="Q58" s="50" t="s">
        <v>111</v>
      </c>
      <c r="R58" s="50" t="s">
        <v>111</v>
      </c>
      <c r="S58" s="50" t="s">
        <v>111</v>
      </c>
      <c r="T58" s="50" t="s">
        <v>111</v>
      </c>
      <c r="U58" s="50" t="s">
        <v>111</v>
      </c>
      <c r="V58" s="50" t="s">
        <v>111</v>
      </c>
      <c r="W58" s="50" t="s">
        <v>111</v>
      </c>
      <c r="X58" s="50" t="s">
        <v>111</v>
      </c>
      <c r="Y58" s="50" t="s">
        <v>111</v>
      </c>
      <c r="Z58" s="50" t="s">
        <v>111</v>
      </c>
      <c r="AA58" s="50" t="s">
        <v>111</v>
      </c>
      <c r="AB58" s="50" t="s">
        <v>111</v>
      </c>
      <c r="AC58" s="50" t="s">
        <v>111</v>
      </c>
      <c r="AD58" s="50" t="s">
        <v>111</v>
      </c>
      <c r="AE58" s="50" t="s">
        <v>111</v>
      </c>
      <c r="AF58" s="50" t="s">
        <v>111</v>
      </c>
      <c r="AG58" s="50" t="s">
        <v>111</v>
      </c>
      <c r="AH58" s="50" t="s">
        <v>111</v>
      </c>
      <c r="AI58" s="50" t="s">
        <v>111</v>
      </c>
      <c r="AJ58" s="50">
        <v>0</v>
      </c>
      <c r="AK58" s="50" t="s">
        <v>111</v>
      </c>
      <c r="AL58" s="50" t="s">
        <v>111</v>
      </c>
      <c r="AM58" s="50" t="s">
        <v>111</v>
      </c>
      <c r="AN58" s="50" t="s">
        <v>111</v>
      </c>
      <c r="AO58" s="50" t="s">
        <v>111</v>
      </c>
      <c r="AP58" s="50" t="s">
        <v>111</v>
      </c>
      <c r="AQ58" s="50" t="s">
        <v>111</v>
      </c>
      <c r="AR58" s="50" t="s">
        <v>111</v>
      </c>
      <c r="AS58" s="50" t="s">
        <v>111</v>
      </c>
      <c r="AT58" s="50" t="s">
        <v>111</v>
      </c>
      <c r="AU58" s="50" t="s">
        <v>111</v>
      </c>
      <c r="AV58" s="50" t="s">
        <v>111</v>
      </c>
      <c r="AW58" s="50">
        <v>1.5331991902834006</v>
      </c>
      <c r="AX58" s="50">
        <v>4.9124172739541168</v>
      </c>
      <c r="AY58" s="50">
        <v>7.652271794871794</v>
      </c>
      <c r="AZ58" s="50">
        <v>7.2772282074015795</v>
      </c>
      <c r="BA58" s="50">
        <v>6.7515738461538461</v>
      </c>
      <c r="BB58" s="50">
        <v>7.2507668690958171</v>
      </c>
      <c r="BC58" s="50">
        <v>7.107697705802968</v>
      </c>
      <c r="BD58" s="50">
        <v>8.4484939271255062</v>
      </c>
      <c r="BE58" s="51">
        <v>8.3726031578947371</v>
      </c>
      <c r="BF58" s="53">
        <v>-1.1690454534853845E-2</v>
      </c>
      <c r="BG58" s="53" t="s">
        <v>111</v>
      </c>
      <c r="BH58" s="53">
        <v>2.0101652508730584E-3</v>
      </c>
    </row>
    <row r="59" spans="1:60" x14ac:dyDescent="0.15">
      <c r="A59" s="31" t="s">
        <v>236</v>
      </c>
      <c r="B59" s="50" t="s">
        <v>111</v>
      </c>
      <c r="C59" s="50" t="s">
        <v>111</v>
      </c>
      <c r="D59" s="50" t="s">
        <v>111</v>
      </c>
      <c r="E59" s="50" t="s">
        <v>111</v>
      </c>
      <c r="F59" s="50" t="s">
        <v>111</v>
      </c>
      <c r="G59" s="50" t="s">
        <v>111</v>
      </c>
      <c r="H59" s="50" t="s">
        <v>111</v>
      </c>
      <c r="I59" s="50" t="s">
        <v>111</v>
      </c>
      <c r="J59" s="50" t="s">
        <v>111</v>
      </c>
      <c r="K59" s="50" t="s">
        <v>111</v>
      </c>
      <c r="L59" s="50" t="s">
        <v>111</v>
      </c>
      <c r="M59" s="50" t="s">
        <v>111</v>
      </c>
      <c r="N59" s="50" t="s">
        <v>111</v>
      </c>
      <c r="O59" s="50" t="s">
        <v>111</v>
      </c>
      <c r="P59" s="50" t="s">
        <v>111</v>
      </c>
      <c r="Q59" s="50" t="s">
        <v>111</v>
      </c>
      <c r="R59" s="50" t="s">
        <v>111</v>
      </c>
      <c r="S59" s="50" t="s">
        <v>111</v>
      </c>
      <c r="T59" s="50" t="s">
        <v>111</v>
      </c>
      <c r="U59" s="50" t="s">
        <v>111</v>
      </c>
      <c r="V59" s="50" t="s">
        <v>111</v>
      </c>
      <c r="W59" s="50" t="s">
        <v>111</v>
      </c>
      <c r="X59" s="50" t="s">
        <v>111</v>
      </c>
      <c r="Y59" s="50" t="s">
        <v>111</v>
      </c>
      <c r="Z59" s="50" t="s">
        <v>111</v>
      </c>
      <c r="AA59" s="50" t="s">
        <v>111</v>
      </c>
      <c r="AB59" s="50" t="s">
        <v>111</v>
      </c>
      <c r="AC59" s="50" t="s">
        <v>111</v>
      </c>
      <c r="AD59" s="50">
        <v>9.8515519568151147E-2</v>
      </c>
      <c r="AE59" s="50">
        <v>9.8515519568151147E-2</v>
      </c>
      <c r="AF59" s="50">
        <v>9.8515519568151147E-2</v>
      </c>
      <c r="AG59" s="50">
        <v>0.24696356275303644</v>
      </c>
      <c r="AH59" s="50">
        <v>0.44331983805668018</v>
      </c>
      <c r="AI59" s="50">
        <v>0.59109311740890691</v>
      </c>
      <c r="AJ59" s="50">
        <v>3.1032388663967612</v>
      </c>
      <c r="AK59" s="50">
        <v>8.8478106612685572</v>
      </c>
      <c r="AL59" s="50">
        <v>10.295271794871796</v>
      </c>
      <c r="AM59" s="50">
        <v>11.633918893387316</v>
      </c>
      <c r="AN59" s="50">
        <v>12.911952091767882</v>
      </c>
      <c r="AO59" s="50">
        <v>14.380059353576247</v>
      </c>
      <c r="AP59" s="50">
        <v>14.466039306342783</v>
      </c>
      <c r="AQ59" s="50">
        <v>17.543685638326583</v>
      </c>
      <c r="AR59" s="50">
        <v>23.797195141700406</v>
      </c>
      <c r="AS59" s="50">
        <v>22.570072064777328</v>
      </c>
      <c r="AT59" s="50">
        <v>23.407901349527663</v>
      </c>
      <c r="AU59" s="50">
        <v>22.760577192982456</v>
      </c>
      <c r="AV59" s="50">
        <v>14.334119973009447</v>
      </c>
      <c r="AW59" s="50">
        <v>5.092759109311741</v>
      </c>
      <c r="AX59" s="50">
        <v>5.8051944669365714</v>
      </c>
      <c r="AY59" s="50">
        <v>5.8914497300944664</v>
      </c>
      <c r="AZ59" s="50">
        <v>5.3721574898785418</v>
      </c>
      <c r="BA59" s="50">
        <v>5.117755870445345</v>
      </c>
      <c r="BB59" s="50">
        <v>4.6605500145842331</v>
      </c>
      <c r="BC59" s="50">
        <v>4.9391743678824165</v>
      </c>
      <c r="BD59" s="50">
        <v>4.8039264150638017</v>
      </c>
      <c r="BE59" s="51">
        <v>4.2297215173927576</v>
      </c>
      <c r="BF59" s="53">
        <v>-0.12193390639831525</v>
      </c>
      <c r="BG59" s="53">
        <v>-0.14646096648111839</v>
      </c>
      <c r="BH59" s="53">
        <v>1.0155072508262646E-3</v>
      </c>
    </row>
    <row r="60" spans="1:60" x14ac:dyDescent="0.15">
      <c r="A60" s="31" t="s">
        <v>237</v>
      </c>
      <c r="B60" s="50" t="s">
        <v>111</v>
      </c>
      <c r="C60" s="50">
        <v>0.77100000000000002</v>
      </c>
      <c r="D60" s="50">
        <v>2.2410000000000001</v>
      </c>
      <c r="E60" s="50">
        <v>3.1910000000000003</v>
      </c>
      <c r="F60" s="50">
        <v>3.7070000000000003</v>
      </c>
      <c r="G60" s="50">
        <v>4.1509999999999998</v>
      </c>
      <c r="H60" s="50">
        <v>4.109</v>
      </c>
      <c r="I60" s="50">
        <v>3.9769999999999999</v>
      </c>
      <c r="J60" s="50">
        <v>3.8780000000000001</v>
      </c>
      <c r="K60" s="50">
        <v>4.1390000000000002</v>
      </c>
      <c r="L60" s="50">
        <v>4.609</v>
      </c>
      <c r="M60" s="50">
        <v>3.71</v>
      </c>
      <c r="N60" s="50">
        <v>4.3040000000000003</v>
      </c>
      <c r="O60" s="50">
        <v>4.944</v>
      </c>
      <c r="P60" s="50">
        <v>5.5360000000000005</v>
      </c>
      <c r="Q60" s="50">
        <v>5.6269999999999998</v>
      </c>
      <c r="R60" s="50">
        <v>5.407</v>
      </c>
      <c r="S60" s="50">
        <v>5.1459999999999999</v>
      </c>
      <c r="T60" s="50">
        <v>5.532</v>
      </c>
      <c r="U60" s="50">
        <v>5.48</v>
      </c>
      <c r="V60" s="50">
        <v>5.4080000000000004</v>
      </c>
      <c r="W60" s="50">
        <v>5.25</v>
      </c>
      <c r="X60" s="50">
        <v>5.0069999999999997</v>
      </c>
      <c r="Y60" s="50">
        <v>4.9359999999999999</v>
      </c>
      <c r="Z60" s="50">
        <v>4.9600000000000009</v>
      </c>
      <c r="AA60" s="50">
        <v>4.7404000000000002</v>
      </c>
      <c r="AB60" s="50">
        <v>5.4442999999999993</v>
      </c>
      <c r="AC60" s="50">
        <v>5.4541000000000004</v>
      </c>
      <c r="AD60" s="50">
        <v>4.9362000000000004</v>
      </c>
      <c r="AE60" s="50">
        <v>4.5590999999999999</v>
      </c>
      <c r="AF60" s="50">
        <v>4.4437000000000006</v>
      </c>
      <c r="AG60" s="50">
        <v>4.4070999999999998</v>
      </c>
      <c r="AH60" s="50">
        <v>4.157</v>
      </c>
      <c r="AI60" s="50">
        <v>4.0804</v>
      </c>
      <c r="AJ60" s="50">
        <v>4.1986000000000008</v>
      </c>
      <c r="AK60" s="50">
        <v>3.8527999999999998</v>
      </c>
      <c r="AL60" s="50">
        <v>3.5426000000000002</v>
      </c>
      <c r="AM60" s="50">
        <v>3.7025000000000001</v>
      </c>
      <c r="AN60" s="50">
        <v>3.3849999999999998</v>
      </c>
      <c r="AO60" s="50">
        <v>3.4984000000000002</v>
      </c>
      <c r="AP60" s="50">
        <v>3.6430000000000002</v>
      </c>
      <c r="AQ60" s="50">
        <v>3.5125999999999999</v>
      </c>
      <c r="AR60" s="50">
        <v>4.8606999999999996</v>
      </c>
      <c r="AS60" s="50">
        <v>4.4631999999999996</v>
      </c>
      <c r="AT60" s="50">
        <v>4.2343000000000002</v>
      </c>
      <c r="AU60" s="50">
        <v>3.8756000000000004</v>
      </c>
      <c r="AV60" s="50">
        <v>3.5631000000000004</v>
      </c>
      <c r="AW60" s="50">
        <v>3.7957000000000001</v>
      </c>
      <c r="AX60" s="50">
        <v>3.5073000000000003</v>
      </c>
      <c r="AY60" s="50">
        <v>3.2631000000000001</v>
      </c>
      <c r="AZ60" s="50">
        <v>2.9288000000000003</v>
      </c>
      <c r="BA60" s="50">
        <v>2.7564000000000002</v>
      </c>
      <c r="BB60" s="50">
        <v>2.2267000000000001</v>
      </c>
      <c r="BC60" s="50">
        <v>2.3733070000000001</v>
      </c>
      <c r="BD60" s="50">
        <v>1.9746999999999999</v>
      </c>
      <c r="BE60" s="51">
        <v>1.6533</v>
      </c>
      <c r="BF60" s="53">
        <v>-0.16504644407492475</v>
      </c>
      <c r="BG60" s="53">
        <v>-7.3443408072130123E-2</v>
      </c>
      <c r="BH60" s="53">
        <v>3.9693822179243078E-4</v>
      </c>
    </row>
    <row r="61" spans="1:60" x14ac:dyDescent="0.15">
      <c r="A61" s="31" t="s">
        <v>209</v>
      </c>
      <c r="B61" s="50">
        <v>0.10300000000000001</v>
      </c>
      <c r="C61" s="50">
        <v>0.10300000000000001</v>
      </c>
      <c r="D61" s="50">
        <v>9.9000000000000005E-2</v>
      </c>
      <c r="E61" s="50">
        <v>8.8999999999999996E-2</v>
      </c>
      <c r="F61" s="50">
        <v>5.8000000000000003E-2</v>
      </c>
      <c r="G61" s="50">
        <v>4.3999999999999997E-2</v>
      </c>
      <c r="H61" s="50">
        <v>2.3E-2</v>
      </c>
      <c r="I61" s="50">
        <v>2.8000000000000001E-2</v>
      </c>
      <c r="J61" s="50">
        <v>4.2000000000000003E-2</v>
      </c>
      <c r="K61" s="50">
        <v>2.5000000000000001E-2</v>
      </c>
      <c r="L61" s="50">
        <v>0.02</v>
      </c>
      <c r="M61" s="50">
        <v>1.2658681318681317</v>
      </c>
      <c r="N61" s="50">
        <v>1.2131593406593406</v>
      </c>
      <c r="O61" s="50">
        <v>1.5514725274725274</v>
      </c>
      <c r="P61" s="50">
        <v>2.7728846153846152</v>
      </c>
      <c r="Q61" s="50">
        <v>3.9219450549450547</v>
      </c>
      <c r="R61" s="50">
        <v>6.0238846153846151</v>
      </c>
      <c r="S61" s="50">
        <v>7.546159340659341</v>
      </c>
      <c r="T61" s="50">
        <v>8.2334340659340661</v>
      </c>
      <c r="U61" s="50">
        <v>10.400791208791208</v>
      </c>
      <c r="V61" s="50">
        <v>12.207532967032966</v>
      </c>
      <c r="W61" s="50">
        <v>11.768395604395604</v>
      </c>
      <c r="X61" s="50">
        <v>11.064258241758242</v>
      </c>
      <c r="Y61" s="50">
        <v>10.704241758241757</v>
      </c>
      <c r="Z61" s="50">
        <v>9.9068461538461534</v>
      </c>
      <c r="AA61" s="50">
        <v>9.605083516483516</v>
      </c>
      <c r="AB61" s="50">
        <v>8.9024461538461548</v>
      </c>
      <c r="AC61" s="50">
        <v>8.2736428571428569</v>
      </c>
      <c r="AD61" s="50">
        <v>8.3331340659340665</v>
      </c>
      <c r="AE61" s="50">
        <v>7.8476452510206176</v>
      </c>
      <c r="AF61" s="50">
        <v>7.8435573389327047</v>
      </c>
      <c r="AG61" s="50">
        <v>8.6052121727806146</v>
      </c>
      <c r="AH61" s="50">
        <v>9.3993890674883183</v>
      </c>
      <c r="AI61" s="50">
        <v>8.346269461154316</v>
      </c>
      <c r="AJ61" s="50">
        <v>7.4983797103356213</v>
      </c>
      <c r="AK61" s="50">
        <v>7.2503954971069131</v>
      </c>
      <c r="AL61" s="50">
        <v>6.7934846838787619</v>
      </c>
      <c r="AM61" s="50">
        <v>6.7881027420497606</v>
      </c>
      <c r="AN61" s="50">
        <v>6.9811438938693806</v>
      </c>
      <c r="AO61" s="50">
        <v>8.6161402591701908</v>
      </c>
      <c r="AP61" s="50">
        <v>8.8219826913081327</v>
      </c>
      <c r="AQ61" s="50">
        <v>11.384145165610668</v>
      </c>
      <c r="AR61" s="50">
        <v>9.561800445829018</v>
      </c>
      <c r="AS61" s="50">
        <v>9.2212074173949539</v>
      </c>
      <c r="AT61" s="50">
        <v>9.0721199213031092</v>
      </c>
      <c r="AU61" s="50">
        <v>7.4461106426475059</v>
      </c>
      <c r="AV61" s="50">
        <v>9.8233654589096879</v>
      </c>
      <c r="AW61" s="50">
        <v>9.7606319299564284</v>
      </c>
      <c r="AX61" s="50">
        <v>11.156056646193136</v>
      </c>
      <c r="AY61" s="50">
        <v>11.435585400155814</v>
      </c>
      <c r="AZ61" s="50">
        <v>13.007348096329885</v>
      </c>
      <c r="BA61" s="50">
        <v>12.69014360473837</v>
      </c>
      <c r="BB61" s="50">
        <v>14.811532425771622</v>
      </c>
      <c r="BC61" s="50">
        <v>14.762063030502084</v>
      </c>
      <c r="BD61" s="50">
        <v>16.266712137787177</v>
      </c>
      <c r="BE61" s="51">
        <v>15.510192090429449</v>
      </c>
      <c r="BF61" s="53">
        <v>-4.9112421404413631E-2</v>
      </c>
      <c r="BG61" s="53">
        <v>6.0129939855726233E-2</v>
      </c>
      <c r="BH61" s="53">
        <v>3.7238178600581201E-3</v>
      </c>
    </row>
    <row r="62" spans="1:60" s="32" customFormat="1" x14ac:dyDescent="0.15">
      <c r="A62" s="37" t="s">
        <v>114</v>
      </c>
      <c r="B62" s="55">
        <v>106.19956090869613</v>
      </c>
      <c r="C62" s="55">
        <v>135.15278738969229</v>
      </c>
      <c r="D62" s="55">
        <v>148.67902316903388</v>
      </c>
      <c r="E62" s="55">
        <v>190.55253214423203</v>
      </c>
      <c r="F62" s="55">
        <v>242.3296985622176</v>
      </c>
      <c r="G62" s="55">
        <v>292.31549519990301</v>
      </c>
      <c r="H62" s="55">
        <v>273.51932642651155</v>
      </c>
      <c r="I62" s="55">
        <v>274.64948072875774</v>
      </c>
      <c r="J62" s="55">
        <v>287.78345032970157</v>
      </c>
      <c r="K62" s="55">
        <v>265.31102873052401</v>
      </c>
      <c r="L62" s="55">
        <v>243.43014738873197</v>
      </c>
      <c r="M62" s="55">
        <v>290.37920371497376</v>
      </c>
      <c r="N62" s="55">
        <v>304.4742501470127</v>
      </c>
      <c r="O62" s="55">
        <v>297.2093894589139</v>
      </c>
      <c r="P62" s="55">
        <v>326.76042984771919</v>
      </c>
      <c r="Q62" s="55">
        <v>300.29983847663505</v>
      </c>
      <c r="R62" s="55">
        <v>238.44712487369418</v>
      </c>
      <c r="S62" s="55">
        <v>229.24003095961658</v>
      </c>
      <c r="T62" s="55">
        <v>232.36039677668091</v>
      </c>
      <c r="U62" s="55">
        <v>248.1323600802742</v>
      </c>
      <c r="V62" s="55">
        <v>257.9820229943486</v>
      </c>
      <c r="W62" s="55">
        <v>257.24088654299294</v>
      </c>
      <c r="X62" s="55">
        <v>257.75042055703739</v>
      </c>
      <c r="Y62" s="55">
        <v>268.69851068079947</v>
      </c>
      <c r="Z62" s="55">
        <v>296.56335515177722</v>
      </c>
      <c r="AA62" s="55">
        <v>317.8307671107886</v>
      </c>
      <c r="AB62" s="55">
        <v>329.71600649517904</v>
      </c>
      <c r="AC62" s="55">
        <v>335.96711202966708</v>
      </c>
      <c r="AD62" s="55">
        <v>331.58723341564769</v>
      </c>
      <c r="AE62" s="55">
        <v>330.91938055195357</v>
      </c>
      <c r="AF62" s="55">
        <v>336.28142294488924</v>
      </c>
      <c r="AG62" s="55">
        <v>347.16890363378502</v>
      </c>
      <c r="AH62" s="55">
        <v>355.24108374646153</v>
      </c>
      <c r="AI62" s="55">
        <v>356.43561661822434</v>
      </c>
      <c r="AJ62" s="55">
        <v>346.35847087300522</v>
      </c>
      <c r="AK62" s="55">
        <v>371.58560271504984</v>
      </c>
      <c r="AL62" s="55">
        <v>367.86133851969907</v>
      </c>
      <c r="AM62" s="55">
        <v>370.35769904994328</v>
      </c>
      <c r="AN62" s="55">
        <v>402.79290582825013</v>
      </c>
      <c r="AO62" s="55">
        <v>448.19544826552647</v>
      </c>
      <c r="AP62" s="55">
        <v>464.72229676860053</v>
      </c>
      <c r="AQ62" s="55">
        <v>475.56620269840869</v>
      </c>
      <c r="AR62" s="55">
        <v>485.49146948023264</v>
      </c>
      <c r="AS62" s="55">
        <v>490.42824777728032</v>
      </c>
      <c r="AT62" s="55">
        <v>471.80658981704465</v>
      </c>
      <c r="AU62" s="55">
        <v>487.04128548567263</v>
      </c>
      <c r="AV62" s="55">
        <v>406.03926959205529</v>
      </c>
      <c r="AW62" s="55">
        <v>442.21161089887477</v>
      </c>
      <c r="AX62" s="55">
        <v>409.51678590013245</v>
      </c>
      <c r="AY62" s="55">
        <v>390.46384946176926</v>
      </c>
      <c r="AZ62" s="55">
        <v>386.10856301488786</v>
      </c>
      <c r="BA62" s="55">
        <v>365.4023964037433</v>
      </c>
      <c r="BB62" s="55">
        <v>386.05143128235602</v>
      </c>
      <c r="BC62" s="55">
        <v>393.52737037152252</v>
      </c>
      <c r="BD62" s="55">
        <v>401.55164970499482</v>
      </c>
      <c r="BE62" s="55">
        <v>327.31021852425846</v>
      </c>
      <c r="BF62" s="74">
        <v>-0.18711346709815024</v>
      </c>
      <c r="BG62" s="74">
        <v>-1.5994012145343572E-2</v>
      </c>
      <c r="BH62" s="74">
        <v>7.858340054165068E-2</v>
      </c>
    </row>
    <row r="63" spans="1:60" x14ac:dyDescent="0.15">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1"/>
      <c r="BF63" s="53"/>
      <c r="BG63" s="53"/>
      <c r="BH63" s="53"/>
    </row>
    <row r="64" spans="1:60" x14ac:dyDescent="0.15">
      <c r="A64" s="31" t="s">
        <v>113</v>
      </c>
      <c r="B64" s="50">
        <v>0.34620596205962062</v>
      </c>
      <c r="C64" s="50">
        <v>0.4451219512195122</v>
      </c>
      <c r="D64" s="50">
        <v>1.038617886178862</v>
      </c>
      <c r="E64" s="50">
        <v>1.9341463414634148</v>
      </c>
      <c r="F64" s="50">
        <v>2.225609756097561</v>
      </c>
      <c r="G64" s="50">
        <v>8.7046070460704605</v>
      </c>
      <c r="H64" s="50">
        <v>15.25540370058873</v>
      </c>
      <c r="I64" s="50">
        <v>16.280005606952621</v>
      </c>
      <c r="J64" s="50">
        <v>20.394430427062893</v>
      </c>
      <c r="K64" s="50">
        <v>20.178605971404544</v>
      </c>
      <c r="L64" s="50">
        <v>21.621841416690028</v>
      </c>
      <c r="M64" s="50">
        <v>22.140930754135127</v>
      </c>
      <c r="N64" s="50">
        <v>23.42475586393795</v>
      </c>
      <c r="O64" s="50">
        <v>23.190853658536586</v>
      </c>
      <c r="P64" s="50">
        <v>23.276296607793665</v>
      </c>
      <c r="Q64" s="50">
        <v>21.838752453041774</v>
      </c>
      <c r="R64" s="50">
        <v>21.271030744790206</v>
      </c>
      <c r="S64" s="50">
        <v>20.974282777310531</v>
      </c>
      <c r="T64" s="50">
        <v>20.416771797028314</v>
      </c>
      <c r="U64" s="50">
        <v>26.483181874091695</v>
      </c>
      <c r="V64" s="50">
        <v>30.68281018642179</v>
      </c>
      <c r="W64" s="50">
        <v>27.412586598817686</v>
      </c>
      <c r="X64" s="50">
        <v>29.137750305872054</v>
      </c>
      <c r="Y64" s="50">
        <v>27.653337737465268</v>
      </c>
      <c r="Z64" s="50">
        <v>26.081922680438698</v>
      </c>
      <c r="AA64" s="50">
        <v>30.275085388150195</v>
      </c>
      <c r="AB64" s="50">
        <v>28.613046251597474</v>
      </c>
      <c r="AC64" s="50">
        <v>28.198353369869565</v>
      </c>
      <c r="AD64" s="50">
        <v>26.301506669367647</v>
      </c>
      <c r="AE64" s="50">
        <v>28.318066488001843</v>
      </c>
      <c r="AF64" s="50">
        <v>26.665005053543538</v>
      </c>
      <c r="AG64" s="50">
        <v>28.065861859261027</v>
      </c>
      <c r="AH64" s="50">
        <v>29.788081120707659</v>
      </c>
      <c r="AI64" s="50">
        <v>28.205117107999762</v>
      </c>
      <c r="AJ64" s="50">
        <v>27.471823366867369</v>
      </c>
      <c r="AK64" s="50">
        <v>37.091706116553873</v>
      </c>
      <c r="AL64" s="50">
        <v>34.320505297600015</v>
      </c>
      <c r="AM64" s="50">
        <v>34.107292575277754</v>
      </c>
      <c r="AN64" s="50">
        <v>29.522829153295447</v>
      </c>
      <c r="AO64" s="50">
        <v>25.783251243718276</v>
      </c>
      <c r="AP64" s="50">
        <v>25.327277748938506</v>
      </c>
      <c r="AQ64" s="50">
        <v>23.12615195768139</v>
      </c>
      <c r="AR64" s="50">
        <v>24.629933221979904</v>
      </c>
      <c r="AS64" s="50">
        <v>24.566362465935057</v>
      </c>
      <c r="AT64" s="50">
        <v>24.11255239341148</v>
      </c>
      <c r="AU64" s="50">
        <v>24.637620736840788</v>
      </c>
      <c r="AV64" s="50">
        <v>21.527907967416589</v>
      </c>
      <c r="AW64" s="50">
        <v>21.38267648487609</v>
      </c>
      <c r="AX64" s="50">
        <v>17.809147110999998</v>
      </c>
      <c r="AY64" s="50">
        <v>19.09558776498827</v>
      </c>
      <c r="AZ64" s="50">
        <v>16.985710618008564</v>
      </c>
      <c r="BA64" s="50">
        <v>15.533085151213051</v>
      </c>
      <c r="BB64" s="50">
        <v>14.062478180454862</v>
      </c>
      <c r="BC64" s="50">
        <v>14.693277920622725</v>
      </c>
      <c r="BD64" s="50">
        <v>19.267119078598842</v>
      </c>
      <c r="BE64" s="51">
        <v>19.658398094363463</v>
      </c>
      <c r="BF64" s="53">
        <v>1.7520395456339877E-2</v>
      </c>
      <c r="BG64" s="53">
        <v>-2.218350382770562E-2</v>
      </c>
      <c r="BH64" s="53">
        <v>4.7197541782279936E-3</v>
      </c>
    </row>
    <row r="65" spans="1:60" x14ac:dyDescent="0.15">
      <c r="A65" s="31" t="s">
        <v>238</v>
      </c>
      <c r="B65" s="50">
        <v>3.964974114441417</v>
      </c>
      <c r="C65" s="50">
        <v>4.7606144414168945</v>
      </c>
      <c r="D65" s="50">
        <v>5.1584346049046328</v>
      </c>
      <c r="E65" s="50">
        <v>6.070114986376022</v>
      </c>
      <c r="F65" s="50">
        <v>6.1529850136239785</v>
      </c>
      <c r="G65" s="50">
        <v>6.7497152588555869</v>
      </c>
      <c r="H65" s="50">
        <v>6.4016226158038156</v>
      </c>
      <c r="I65" s="50">
        <v>9.0619405994550419</v>
      </c>
      <c r="J65" s="50">
        <v>11.434147138964578</v>
      </c>
      <c r="K65" s="50">
        <v>9.7402288828337884</v>
      </c>
      <c r="L65" s="50">
        <v>9.1667711171662116</v>
      </c>
      <c r="M65" s="50">
        <v>10.621479564032697</v>
      </c>
      <c r="N65" s="50">
        <v>11.102961852861034</v>
      </c>
      <c r="O65" s="50">
        <v>11.736192098092642</v>
      </c>
      <c r="P65" s="50">
        <v>12.740787465940056</v>
      </c>
      <c r="Q65" s="50">
        <v>11.715291008174386</v>
      </c>
      <c r="R65" s="50">
        <v>8.4642207084468666</v>
      </c>
      <c r="S65" s="50">
        <v>8.6763583106267035</v>
      </c>
      <c r="T65" s="50">
        <v>8.738850065276063</v>
      </c>
      <c r="U65" s="50">
        <v>8.42008484023488</v>
      </c>
      <c r="V65" s="50">
        <v>8.1767487889564201</v>
      </c>
      <c r="W65" s="50">
        <v>8.0610211710036435</v>
      </c>
      <c r="X65" s="50">
        <v>7.564822638694908</v>
      </c>
      <c r="Y65" s="50">
        <v>7.3263172315705924</v>
      </c>
      <c r="Z65" s="50">
        <v>7.2986645979990339</v>
      </c>
      <c r="AA65" s="50">
        <v>7.3978716981251598</v>
      </c>
      <c r="AB65" s="50">
        <v>8.0040422463333325</v>
      </c>
      <c r="AC65" s="50">
        <v>8.9227747081857238</v>
      </c>
      <c r="AD65" s="50">
        <v>8.541581385911643</v>
      </c>
      <c r="AE65" s="50">
        <v>8.7405841733051037</v>
      </c>
      <c r="AF65" s="50">
        <v>8.5405137288708435</v>
      </c>
      <c r="AG65" s="50">
        <v>8.0825270177706958</v>
      </c>
      <c r="AH65" s="50">
        <v>7.9605965373076817</v>
      </c>
      <c r="AI65" s="50">
        <v>7.6623297034396192</v>
      </c>
      <c r="AJ65" s="50">
        <v>8.9132248799842682</v>
      </c>
      <c r="AK65" s="50">
        <v>9.4847953804812057</v>
      </c>
      <c r="AL65" s="50">
        <v>9.9512887541556125</v>
      </c>
      <c r="AM65" s="50">
        <v>10.288378243179485</v>
      </c>
      <c r="AN65" s="50">
        <v>10.49401329785881</v>
      </c>
      <c r="AO65" s="50">
        <v>10.322883414878989</v>
      </c>
      <c r="AP65" s="50">
        <v>10.092822429622121</v>
      </c>
      <c r="AQ65" s="50">
        <v>10.807330985145725</v>
      </c>
      <c r="AR65" s="50">
        <v>9.4955473970729063</v>
      </c>
      <c r="AS65" s="50">
        <v>8.5598735642017463</v>
      </c>
      <c r="AT65" s="50">
        <v>8.2225349834076145</v>
      </c>
      <c r="AU65" s="50">
        <v>8.4251364515039437</v>
      </c>
      <c r="AV65" s="50">
        <v>8.0836265031686843</v>
      </c>
      <c r="AW65" s="50">
        <v>7.7876505704677159</v>
      </c>
      <c r="AX65" s="50">
        <v>6.5761169056653754</v>
      </c>
      <c r="AY65" s="50">
        <v>6.1534857779893519</v>
      </c>
      <c r="AZ65" s="50">
        <v>6.1770465028315042</v>
      </c>
      <c r="BA65" s="50">
        <v>5.8981351489765697</v>
      </c>
      <c r="BB65" s="50">
        <v>5.4875750097076814</v>
      </c>
      <c r="BC65" s="50">
        <v>5.4125766764537815</v>
      </c>
      <c r="BD65" s="50">
        <v>5.9010853821400637</v>
      </c>
      <c r="BE65" s="51">
        <v>5.3796163890644948</v>
      </c>
      <c r="BF65" s="53">
        <v>-9.0859115533713397E-2</v>
      </c>
      <c r="BG65" s="53">
        <v>-3.2629995771319531E-2</v>
      </c>
      <c r="BH65" s="53">
        <v>1.2915837194705606E-3</v>
      </c>
    </row>
    <row r="66" spans="1:60" x14ac:dyDescent="0.15">
      <c r="A66" s="31" t="s">
        <v>110</v>
      </c>
      <c r="B66" s="50">
        <v>11.31</v>
      </c>
      <c r="C66" s="50">
        <v>14.55</v>
      </c>
      <c r="D66" s="50">
        <v>13.88</v>
      </c>
      <c r="E66" s="50">
        <v>15.99</v>
      </c>
      <c r="F66" s="50">
        <v>21.740000000000002</v>
      </c>
      <c r="G66" s="50">
        <v>30.650000000000002</v>
      </c>
      <c r="H66" s="50">
        <v>39.410000000000004</v>
      </c>
      <c r="I66" s="50">
        <v>45.67</v>
      </c>
      <c r="J66" s="50">
        <v>53.61</v>
      </c>
      <c r="K66" s="50">
        <v>64.849999999999994</v>
      </c>
      <c r="L66" s="50">
        <v>77.06</v>
      </c>
      <c r="M66" s="50">
        <v>87.16</v>
      </c>
      <c r="N66" s="50">
        <v>93.64</v>
      </c>
      <c r="O66" s="50">
        <v>104.05</v>
      </c>
      <c r="P66" s="50">
        <v>106.15</v>
      </c>
      <c r="Q66" s="50">
        <v>105.95</v>
      </c>
      <c r="R66" s="50">
        <v>101.22</v>
      </c>
      <c r="S66" s="50">
        <v>102.12</v>
      </c>
      <c r="T66" s="50">
        <v>106.07000000000001</v>
      </c>
      <c r="U66" s="50">
        <v>114.61</v>
      </c>
      <c r="V66" s="50">
        <v>124.9</v>
      </c>
      <c r="W66" s="50">
        <v>130.69</v>
      </c>
      <c r="X66" s="50">
        <v>134.14000000000001</v>
      </c>
      <c r="Y66" s="50">
        <v>137.05000000000001</v>
      </c>
      <c r="Z66" s="50">
        <v>137.64000000000001</v>
      </c>
      <c r="AA66" s="50">
        <v>138.31</v>
      </c>
      <c r="AB66" s="50">
        <v>140.99</v>
      </c>
      <c r="AC66" s="50">
        <v>142.04</v>
      </c>
      <c r="AD66" s="50">
        <v>144.03</v>
      </c>
      <c r="AE66" s="50">
        <v>146.08000000000001</v>
      </c>
      <c r="AF66" s="50">
        <v>149.02000000000001</v>
      </c>
      <c r="AG66" s="50">
        <v>158.52000000000001</v>
      </c>
      <c r="AH66" s="50">
        <v>160.13</v>
      </c>
      <c r="AI66" s="50">
        <v>160.18</v>
      </c>
      <c r="AJ66" s="50">
        <v>160.22</v>
      </c>
      <c r="AK66" s="50">
        <v>162.62</v>
      </c>
      <c r="AL66" s="50">
        <v>164.83</v>
      </c>
      <c r="AM66" s="50">
        <v>166.86600000000001</v>
      </c>
      <c r="AN66" s="50">
        <v>169.58500000000001</v>
      </c>
      <c r="AO66" s="50">
        <v>174.05100000000002</v>
      </c>
      <c r="AP66" s="50">
        <v>181.35290000000001</v>
      </c>
      <c r="AQ66" s="50">
        <v>184.76570000000001</v>
      </c>
      <c r="AR66" s="50">
        <v>186.31820000000002</v>
      </c>
      <c r="AS66" s="50">
        <v>190.43960000000001</v>
      </c>
      <c r="AT66" s="50">
        <v>189.49</v>
      </c>
      <c r="AU66" s="50">
        <v>203.01400000000001</v>
      </c>
      <c r="AV66" s="50">
        <v>202.87550000000002</v>
      </c>
      <c r="AW66" s="50">
        <v>207.47800000000001</v>
      </c>
      <c r="AX66" s="50">
        <v>209.95928499999999</v>
      </c>
      <c r="AY66" s="50">
        <v>211.429</v>
      </c>
      <c r="AZ66" s="50">
        <v>214.56</v>
      </c>
      <c r="BA66" s="50">
        <v>199.685</v>
      </c>
      <c r="BB66" s="50">
        <v>191.506</v>
      </c>
      <c r="BC66" s="50">
        <v>189.10599999999999</v>
      </c>
      <c r="BD66" s="50">
        <v>191.01400000000001</v>
      </c>
      <c r="BE66" s="51">
        <v>194.76900000000001</v>
      </c>
      <c r="BF66" s="53">
        <v>1.6872293456474674E-2</v>
      </c>
      <c r="BG66" s="53">
        <v>8.0136803474561979E-4</v>
      </c>
      <c r="BH66" s="53">
        <v>4.67617858345672E-2</v>
      </c>
    </row>
    <row r="67" spans="1:60" x14ac:dyDescent="0.15">
      <c r="A67" s="31" t="s">
        <v>108</v>
      </c>
      <c r="B67" s="50">
        <v>3.0220000000000002</v>
      </c>
      <c r="C67" s="50">
        <v>4.6470000000000002</v>
      </c>
      <c r="D67" s="50">
        <v>5.6669999999999998</v>
      </c>
      <c r="E67" s="50">
        <v>5.8529999999999998</v>
      </c>
      <c r="F67" s="50">
        <v>6.7229999999999999</v>
      </c>
      <c r="G67" s="50">
        <v>6.8090000000000002</v>
      </c>
      <c r="H67" s="50">
        <v>7.1850000000000005</v>
      </c>
      <c r="I67" s="50">
        <v>7.3730000000000002</v>
      </c>
      <c r="J67" s="50">
        <v>7.1980000000000004</v>
      </c>
      <c r="K67" s="50">
        <v>7.49</v>
      </c>
      <c r="L67" s="50">
        <v>8.2829999999999995</v>
      </c>
      <c r="M67" s="50">
        <v>8.6590000000000007</v>
      </c>
      <c r="N67" s="50">
        <v>10.185</v>
      </c>
      <c r="O67" s="50">
        <v>11.271000000000001</v>
      </c>
      <c r="P67" s="50">
        <v>12.839</v>
      </c>
      <c r="Q67" s="50">
        <v>9.3990000000000009</v>
      </c>
      <c r="R67" s="50">
        <v>14.975000000000001</v>
      </c>
      <c r="S67" s="50">
        <v>19.881</v>
      </c>
      <c r="T67" s="50">
        <v>25.355999999999998</v>
      </c>
      <c r="U67" s="50">
        <v>28.193999999999999</v>
      </c>
      <c r="V67" s="50">
        <v>30.201999999999998</v>
      </c>
      <c r="W67" s="50">
        <v>31.622</v>
      </c>
      <c r="X67" s="50">
        <v>30.684000000000001</v>
      </c>
      <c r="Y67" s="50">
        <v>32.286000000000001</v>
      </c>
      <c r="Z67" s="50">
        <v>34.449000000000005</v>
      </c>
      <c r="AA67" s="50">
        <v>34.170999999999999</v>
      </c>
      <c r="AB67" s="50">
        <v>32.18</v>
      </c>
      <c r="AC67" s="50">
        <v>29.186000000000003</v>
      </c>
      <c r="AD67" s="50">
        <v>27.875</v>
      </c>
      <c r="AE67" s="50">
        <v>32.378</v>
      </c>
      <c r="AF67" s="50">
        <v>36.646999999999998</v>
      </c>
      <c r="AG67" s="50">
        <v>34.799999999999997</v>
      </c>
      <c r="AH67" s="50">
        <v>35.585000000000001</v>
      </c>
      <c r="AI67" s="50">
        <v>34.695</v>
      </c>
      <c r="AJ67" s="50">
        <v>34.613999999999997</v>
      </c>
      <c r="AK67" s="50">
        <v>34.164000000000001</v>
      </c>
      <c r="AL67" s="50">
        <v>34.177</v>
      </c>
      <c r="AM67" s="50">
        <v>35.242000000000004</v>
      </c>
      <c r="AN67" s="50">
        <v>35.388000000000005</v>
      </c>
      <c r="AO67" s="50">
        <v>36.335000000000001</v>
      </c>
      <c r="AP67" s="50">
        <v>34.925000000000004</v>
      </c>
      <c r="AQ67" s="50">
        <v>36.045000000000002</v>
      </c>
      <c r="AR67" s="50">
        <v>36.44100000000001</v>
      </c>
      <c r="AS67" s="50">
        <v>37.792999999999999</v>
      </c>
      <c r="AT67" s="50">
        <v>37.997900000000008</v>
      </c>
      <c r="AU67" s="50">
        <v>41.270007</v>
      </c>
      <c r="AV67" s="50">
        <v>42.880308999999997</v>
      </c>
      <c r="AW67" s="50">
        <v>42.548619000000002</v>
      </c>
      <c r="AX67" s="50">
        <v>42.470619999999997</v>
      </c>
      <c r="AY67" s="50">
        <v>41.640472128458626</v>
      </c>
      <c r="AZ67" s="50">
        <v>41.17200576074206</v>
      </c>
      <c r="BA67" s="50">
        <v>40.222857867006326</v>
      </c>
      <c r="BB67" s="50">
        <v>40.437704482179413</v>
      </c>
      <c r="BC67" s="50">
        <v>39.547649781338365</v>
      </c>
      <c r="BD67" s="50">
        <v>37.617455816535909</v>
      </c>
      <c r="BE67" s="51">
        <v>35.147690183237309</v>
      </c>
      <c r="BF67" s="53">
        <v>-6.8207631749568787E-2</v>
      </c>
      <c r="BG67" s="53">
        <v>-1.0057640735960938E-3</v>
      </c>
      <c r="BH67" s="53">
        <v>8.4385541894668199E-3</v>
      </c>
    </row>
    <row r="68" spans="1:60" x14ac:dyDescent="0.15">
      <c r="A68" s="31" t="s">
        <v>107</v>
      </c>
      <c r="B68" s="50">
        <v>24.53526970954357</v>
      </c>
      <c r="C68" s="50">
        <v>23.929460580912863</v>
      </c>
      <c r="D68" s="50">
        <v>25.746887966804977</v>
      </c>
      <c r="E68" s="50">
        <v>30.322821576763484</v>
      </c>
      <c r="F68" s="50">
        <v>32.410788381742734</v>
      </c>
      <c r="G68" s="50">
        <v>43.1134163208852</v>
      </c>
      <c r="H68" s="50">
        <v>45.031811894882431</v>
      </c>
      <c r="I68" s="50">
        <v>54.722821576763479</v>
      </c>
      <c r="J68" s="50">
        <v>67.54771784232365</v>
      </c>
      <c r="K68" s="50">
        <v>69.415629322268316</v>
      </c>
      <c r="L68" s="50">
        <v>65.932226832641774</v>
      </c>
      <c r="M68" s="50">
        <v>76.126143845089899</v>
      </c>
      <c r="N68" s="50">
        <v>84.936627478100505</v>
      </c>
      <c r="O68" s="50">
        <v>82.104638082065463</v>
      </c>
      <c r="P68" s="50">
        <v>79.544926233287228</v>
      </c>
      <c r="Q68" s="50">
        <v>79.035076071922532</v>
      </c>
      <c r="R68" s="50">
        <v>79.962093130474855</v>
      </c>
      <c r="S68" s="50">
        <v>66.583808206546792</v>
      </c>
      <c r="T68" s="50">
        <v>70.683789764868592</v>
      </c>
      <c r="U68" s="50">
        <v>74.892475795297358</v>
      </c>
      <c r="V68" s="50">
        <v>66.339801751959428</v>
      </c>
      <c r="W68" s="50">
        <v>70.369726474936797</v>
      </c>
      <c r="X68" s="50">
        <v>69.824335781625081</v>
      </c>
      <c r="Y68" s="50">
        <v>67.289746744884809</v>
      </c>
      <c r="Z68" s="50">
        <v>71.630325908968047</v>
      </c>
      <c r="AA68" s="50">
        <v>74.433524864469547</v>
      </c>
      <c r="AB68" s="50">
        <v>81.005547129616374</v>
      </c>
      <c r="AC68" s="50">
        <v>76.730357180330998</v>
      </c>
      <c r="AD68" s="50">
        <v>76.851028242794229</v>
      </c>
      <c r="AE68" s="50">
        <v>76.940387990651971</v>
      </c>
      <c r="AF68" s="50">
        <v>76.454562725552861</v>
      </c>
      <c r="AG68" s="50">
        <v>76.726289931797595</v>
      </c>
      <c r="AH68" s="50">
        <v>75.711138018473463</v>
      </c>
      <c r="AI68" s="50">
        <v>74.200520460723979</v>
      </c>
      <c r="AJ68" s="50">
        <v>68.604196157453771</v>
      </c>
      <c r="AK68" s="50">
        <v>71.810257611829797</v>
      </c>
      <c r="AL68" s="50">
        <v>68.174878677243498</v>
      </c>
      <c r="AM68" s="50">
        <v>63.328705648116511</v>
      </c>
      <c r="AN68" s="50">
        <v>57.647366048246688</v>
      </c>
      <c r="AO68" s="50">
        <v>55.550098435928717</v>
      </c>
      <c r="AP68" s="50">
        <v>53.715375315271331</v>
      </c>
      <c r="AQ68" s="50">
        <v>50.225912693016845</v>
      </c>
      <c r="AR68" s="50">
        <v>47.834668649003333</v>
      </c>
      <c r="AS68" s="50">
        <v>49.427133262793909</v>
      </c>
      <c r="AT68" s="50">
        <v>48.407401941339188</v>
      </c>
      <c r="AU68" s="50">
        <v>48.622534392075501</v>
      </c>
      <c r="AV68" s="50">
        <v>46.30668945263119</v>
      </c>
      <c r="AW68" s="50">
        <v>44.588859884383695</v>
      </c>
      <c r="AX68" s="50">
        <v>42.741971947909846</v>
      </c>
      <c r="AY68" s="50">
        <v>40.96380545461394</v>
      </c>
      <c r="AZ68" s="50">
        <v>40.579683867701597</v>
      </c>
      <c r="BA68" s="50">
        <v>42.766261867387108</v>
      </c>
      <c r="BB68" s="50">
        <v>40.968302599965781</v>
      </c>
      <c r="BC68" s="50">
        <v>39.523961815237627</v>
      </c>
      <c r="BD68" s="50">
        <v>38.17880788703819</v>
      </c>
      <c r="BE68" s="51">
        <v>36.397204603371136</v>
      </c>
      <c r="BF68" s="53">
        <v>-4.9269458686334033E-2</v>
      </c>
      <c r="BG68" s="53">
        <v>-2.345770235075384E-2</v>
      </c>
      <c r="BH68" s="53">
        <v>8.7385481603323139E-3</v>
      </c>
    </row>
    <row r="69" spans="1:60" x14ac:dyDescent="0.15">
      <c r="A69" s="31" t="s">
        <v>105</v>
      </c>
      <c r="B69" s="50">
        <v>4.7774869109947639E-2</v>
      </c>
      <c r="C69" s="50">
        <v>4.7774869109947639E-2</v>
      </c>
      <c r="D69" s="50">
        <v>4.7774869109947639E-2</v>
      </c>
      <c r="E69" s="50">
        <v>0.19162303664921465</v>
      </c>
      <c r="F69" s="50">
        <v>0.42997382198952877</v>
      </c>
      <c r="G69" s="50">
        <v>0.85994764397905754</v>
      </c>
      <c r="H69" s="50">
        <v>3.2964659685863871</v>
      </c>
      <c r="I69" s="50">
        <v>4.4552356020942403</v>
      </c>
      <c r="J69" s="50">
        <v>4.3475130890052354</v>
      </c>
      <c r="K69" s="50">
        <v>3.869764397905759</v>
      </c>
      <c r="L69" s="50">
        <v>4.6819371727748686</v>
      </c>
      <c r="M69" s="50">
        <v>8.0002617801047116</v>
      </c>
      <c r="N69" s="50">
        <v>8.7428010471204178</v>
      </c>
      <c r="O69" s="50">
        <v>10.31937172774869</v>
      </c>
      <c r="P69" s="50">
        <v>13.472513089005234</v>
      </c>
      <c r="Q69" s="50">
        <v>13.22198952879581</v>
      </c>
      <c r="R69" s="50">
        <v>12.373691099476439</v>
      </c>
      <c r="S69" s="50">
        <v>14.523560209424081</v>
      </c>
      <c r="T69" s="50">
        <v>18.393324607329845</v>
      </c>
      <c r="U69" s="50">
        <v>21.365968586387432</v>
      </c>
      <c r="V69" s="50">
        <v>21.259816753926703</v>
      </c>
      <c r="W69" s="50">
        <v>23.887434554973822</v>
      </c>
      <c r="X69" s="50">
        <v>23.600785340314136</v>
      </c>
      <c r="Y69" s="50">
        <v>25.724328097731235</v>
      </c>
      <c r="Z69" s="50">
        <v>27.973353694008143</v>
      </c>
      <c r="AA69" s="50">
        <v>29.549924374636415</v>
      </c>
      <c r="AB69" s="50">
        <v>30.770413030831879</v>
      </c>
      <c r="AC69" s="50">
        <v>31.264150087260031</v>
      </c>
      <c r="AD69" s="50">
        <v>30.57655322862129</v>
      </c>
      <c r="AE69" s="50">
        <v>31.113755090168699</v>
      </c>
      <c r="AF69" s="50">
        <v>33.323077370564278</v>
      </c>
      <c r="AG69" s="50">
        <v>33.793787085514829</v>
      </c>
      <c r="AH69" s="50">
        <v>33.497614892379289</v>
      </c>
      <c r="AI69" s="50">
        <v>34.023138452588711</v>
      </c>
      <c r="AJ69" s="50">
        <v>32.413231529959276</v>
      </c>
      <c r="AK69" s="50">
        <v>33.551479046226852</v>
      </c>
      <c r="AL69" s="50">
        <v>32.585984005303999</v>
      </c>
      <c r="AM69" s="50">
        <v>34.218274253884161</v>
      </c>
      <c r="AN69" s="50">
        <v>35.413845382002755</v>
      </c>
      <c r="AO69" s="50">
        <v>36.307063477012363</v>
      </c>
      <c r="AP69" s="50">
        <v>34.153536688247272</v>
      </c>
      <c r="AQ69" s="50">
        <v>32.175255714040226</v>
      </c>
      <c r="AR69" s="50">
        <v>33.333367167279334</v>
      </c>
      <c r="AS69" s="50">
        <v>33.587289490670777</v>
      </c>
      <c r="AT69" s="50">
        <v>31.800952819867724</v>
      </c>
      <c r="AU69" s="50">
        <v>33.070306100372335</v>
      </c>
      <c r="AV69" s="50">
        <v>29.664521995088389</v>
      </c>
      <c r="AW69" s="50">
        <v>30.069543554956802</v>
      </c>
      <c r="AX69" s="50">
        <v>28.714577859959739</v>
      </c>
      <c r="AY69" s="50">
        <v>29.796681648071839</v>
      </c>
      <c r="AZ69" s="50">
        <v>32.188682348363237</v>
      </c>
      <c r="BA69" s="50">
        <v>33.303077741714077</v>
      </c>
      <c r="BB69" s="50">
        <v>32.854624274759921</v>
      </c>
      <c r="BC69" s="50">
        <v>32.688382246566249</v>
      </c>
      <c r="BD69" s="50">
        <v>30.21379956029697</v>
      </c>
      <c r="BE69" s="51">
        <v>27.243205809761754</v>
      </c>
      <c r="BF69" s="53">
        <v>-0.10078271463374155</v>
      </c>
      <c r="BG69" s="53">
        <v>-5.1066657339788879E-3</v>
      </c>
      <c r="BH69" s="53">
        <v>6.5407788483953606E-3</v>
      </c>
    </row>
    <row r="70" spans="1:60" x14ac:dyDescent="0.15">
      <c r="A70" s="31" t="s">
        <v>97</v>
      </c>
      <c r="B70" s="50" t="s">
        <v>111</v>
      </c>
      <c r="C70" s="50" t="s">
        <v>111</v>
      </c>
      <c r="D70" s="50" t="s">
        <v>111</v>
      </c>
      <c r="E70" s="50" t="s">
        <v>111</v>
      </c>
      <c r="F70" s="50" t="s">
        <v>111</v>
      </c>
      <c r="G70" s="50" t="s">
        <v>111</v>
      </c>
      <c r="H70" s="50" t="s">
        <v>111</v>
      </c>
      <c r="I70" s="50" t="s">
        <v>111</v>
      </c>
      <c r="J70" s="50" t="s">
        <v>111</v>
      </c>
      <c r="K70" s="50" t="s">
        <v>111</v>
      </c>
      <c r="L70" s="50" t="s">
        <v>111</v>
      </c>
      <c r="M70" s="50" t="s">
        <v>111</v>
      </c>
      <c r="N70" s="50" t="s">
        <v>111</v>
      </c>
      <c r="O70" s="50" t="s">
        <v>111</v>
      </c>
      <c r="P70" s="50" t="s">
        <v>111</v>
      </c>
      <c r="Q70" s="50" t="s">
        <v>111</v>
      </c>
      <c r="R70" s="50">
        <v>6.6961494003756672E-2</v>
      </c>
      <c r="S70" s="50">
        <v>0.24135038289264554</v>
      </c>
      <c r="T70" s="50">
        <v>0.58498620141598034</v>
      </c>
      <c r="U70" s="50">
        <v>1.0619972942760021</v>
      </c>
      <c r="V70" s="50">
        <v>2.0101377348877176</v>
      </c>
      <c r="W70" s="50">
        <v>1.9746828907672302</v>
      </c>
      <c r="X70" s="50">
        <v>1.8146382268458319</v>
      </c>
      <c r="Y70" s="50">
        <v>2.0791478517555264</v>
      </c>
      <c r="Z70" s="50">
        <v>2.0481019726918075</v>
      </c>
      <c r="AA70" s="50">
        <v>2.4394874424216151</v>
      </c>
      <c r="AB70" s="50">
        <v>2.8233982548764627</v>
      </c>
      <c r="AC70" s="50">
        <v>3.3023940762895529</v>
      </c>
      <c r="AD70" s="50">
        <v>3.3937159052160091</v>
      </c>
      <c r="AE70" s="50">
        <v>3.4164912787169488</v>
      </c>
      <c r="AF70" s="50">
        <v>3.3206393844820115</v>
      </c>
      <c r="AG70" s="50">
        <v>3.776336571304725</v>
      </c>
      <c r="AH70" s="50">
        <v>4.2899722920098249</v>
      </c>
      <c r="AI70" s="50">
        <v>4.4618329193758122</v>
      </c>
      <c r="AJ70" s="50">
        <v>4.8592416984539799</v>
      </c>
      <c r="AK70" s="50">
        <v>7.1306471878016593</v>
      </c>
      <c r="AL70" s="50">
        <v>7.7817510238810712</v>
      </c>
      <c r="AM70" s="50">
        <v>8.5496027570656974</v>
      </c>
      <c r="AN70" s="50">
        <v>9.9818442329143178</v>
      </c>
      <c r="AO70" s="50">
        <v>9.7683236350238403</v>
      </c>
      <c r="AP70" s="50">
        <v>11.928662099552088</v>
      </c>
      <c r="AQ70" s="50">
        <v>12.988930209651784</v>
      </c>
      <c r="AR70" s="50">
        <v>13.701247206906515</v>
      </c>
      <c r="AS70" s="50">
        <v>14.468808778066753</v>
      </c>
      <c r="AT70" s="50">
        <v>14.987291992775612</v>
      </c>
      <c r="AU70" s="50">
        <v>15.229754608438089</v>
      </c>
      <c r="AV70" s="50">
        <v>15.81480754211819</v>
      </c>
      <c r="AW70" s="50">
        <v>17.271433129172088</v>
      </c>
      <c r="AX70" s="50">
        <v>17.094548839474065</v>
      </c>
      <c r="AY70" s="50">
        <v>16.886905907961278</v>
      </c>
      <c r="AZ70" s="50">
        <v>17.598206252131195</v>
      </c>
      <c r="BA70" s="50">
        <v>18.127823569137409</v>
      </c>
      <c r="BB70" s="50">
        <v>17.562978090882822</v>
      </c>
      <c r="BC70" s="50">
        <v>16.858287269469731</v>
      </c>
      <c r="BD70" s="50">
        <v>16.803952728796418</v>
      </c>
      <c r="BE70" s="51">
        <v>15.044360459904638</v>
      </c>
      <c r="BF70" s="53">
        <v>-0.10715913737401317</v>
      </c>
      <c r="BG70" s="53">
        <v>1.1506850145045711E-2</v>
      </c>
      <c r="BH70" s="53">
        <v>3.6119770694725112E-3</v>
      </c>
    </row>
    <row r="71" spans="1:60" x14ac:dyDescent="0.15">
      <c r="A71" s="31" t="s">
        <v>96</v>
      </c>
      <c r="B71" s="50" t="s">
        <v>111</v>
      </c>
      <c r="C71" s="50" t="s">
        <v>111</v>
      </c>
      <c r="D71" s="50" t="s">
        <v>111</v>
      </c>
      <c r="E71" s="50" t="s">
        <v>111</v>
      </c>
      <c r="F71" s="50" t="s">
        <v>111</v>
      </c>
      <c r="G71" s="50" t="s">
        <v>111</v>
      </c>
      <c r="H71" s="50" t="s">
        <v>111</v>
      </c>
      <c r="I71" s="50" t="s">
        <v>111</v>
      </c>
      <c r="J71" s="50" t="s">
        <v>111</v>
      </c>
      <c r="K71" s="50" t="s">
        <v>111</v>
      </c>
      <c r="L71" s="50" t="s">
        <v>111</v>
      </c>
      <c r="M71" s="50" t="s">
        <v>111</v>
      </c>
      <c r="N71" s="50" t="s">
        <v>111</v>
      </c>
      <c r="O71" s="50" t="s">
        <v>111</v>
      </c>
      <c r="P71" s="50" t="s">
        <v>111</v>
      </c>
      <c r="Q71" s="50" t="s">
        <v>111</v>
      </c>
      <c r="R71" s="50" t="s">
        <v>111</v>
      </c>
      <c r="S71" s="50" t="s">
        <v>111</v>
      </c>
      <c r="T71" s="50" t="s">
        <v>111</v>
      </c>
      <c r="U71" s="50" t="s">
        <v>111</v>
      </c>
      <c r="V71" s="50" t="s">
        <v>111</v>
      </c>
      <c r="W71" s="50" t="s">
        <v>111</v>
      </c>
      <c r="X71" s="50">
        <v>0.28000000000000003</v>
      </c>
      <c r="Y71" s="50">
        <v>0.69000000000000006</v>
      </c>
      <c r="Z71" s="50">
        <v>1.49</v>
      </c>
      <c r="AA71" s="50">
        <v>2.7</v>
      </c>
      <c r="AB71" s="50">
        <v>3.96</v>
      </c>
      <c r="AC71" s="50">
        <v>5.49</v>
      </c>
      <c r="AD71" s="50">
        <v>6.3</v>
      </c>
      <c r="AE71" s="50">
        <v>7.1000000000000005</v>
      </c>
      <c r="AF71" s="50">
        <v>7.62</v>
      </c>
      <c r="AG71" s="50">
        <v>8.8030000000000008</v>
      </c>
      <c r="AH71" s="50">
        <v>10.09</v>
      </c>
      <c r="AI71" s="50">
        <v>12.5</v>
      </c>
      <c r="AJ71" s="50">
        <v>15.217000000000001</v>
      </c>
      <c r="AK71" s="50">
        <v>16.548000000000002</v>
      </c>
      <c r="AL71" s="50">
        <v>17.097000000000001</v>
      </c>
      <c r="AM71" s="50">
        <v>17.212</v>
      </c>
      <c r="AN71" s="50">
        <v>18.055</v>
      </c>
      <c r="AO71" s="50">
        <v>20.414000000000001</v>
      </c>
      <c r="AP71" s="50">
        <v>18.889000000000003</v>
      </c>
      <c r="AQ71" s="50">
        <v>17.145</v>
      </c>
      <c r="AR71" s="50">
        <v>16.201000000000001</v>
      </c>
      <c r="AS71" s="50">
        <v>15.164</v>
      </c>
      <c r="AT71" s="50">
        <v>16.617999999999999</v>
      </c>
      <c r="AU71" s="50">
        <v>15.256</v>
      </c>
      <c r="AV71" s="50">
        <v>15.429</v>
      </c>
      <c r="AW71" s="50">
        <v>16.994199999999999</v>
      </c>
      <c r="AX71" s="50">
        <v>16.911799999999999</v>
      </c>
      <c r="AY71" s="50">
        <v>15.853000000000002</v>
      </c>
      <c r="AZ71" s="50">
        <v>17.169</v>
      </c>
      <c r="BA71" s="50">
        <v>15.511000000000001</v>
      </c>
      <c r="BB71" s="50">
        <v>13.85</v>
      </c>
      <c r="BC71" s="50">
        <v>12.41</v>
      </c>
      <c r="BD71" s="50">
        <v>11.4422</v>
      </c>
      <c r="BE71" s="51">
        <v>10.023900000000003</v>
      </c>
      <c r="BF71" s="53">
        <v>-0.12634700537641619</v>
      </c>
      <c r="BG71" s="53">
        <v>-3.6630088653519244E-2</v>
      </c>
      <c r="BH71" s="53">
        <v>2.4066225376066942E-3</v>
      </c>
    </row>
    <row r="72" spans="1:60" x14ac:dyDescent="0.15">
      <c r="A72" s="31" t="s">
        <v>95</v>
      </c>
      <c r="B72" s="57">
        <v>1.6788089020774744</v>
      </c>
      <c r="C72" s="57">
        <v>1.6320916701315467</v>
      </c>
      <c r="D72" s="57">
        <v>1.4876325672291721</v>
      </c>
      <c r="E72" s="57">
        <v>1.6881606678669343</v>
      </c>
      <c r="F72" s="57">
        <v>1.7430319115519255</v>
      </c>
      <c r="G72" s="57">
        <v>1.8798597075876655</v>
      </c>
      <c r="H72" s="57">
        <v>2.0218604451692896</v>
      </c>
      <c r="I72" s="57">
        <v>2.119502498206701</v>
      </c>
      <c r="J72" s="57">
        <v>2.2417553504265282</v>
      </c>
      <c r="K72" s="57">
        <v>2.2568051494511696</v>
      </c>
      <c r="L72" s="57">
        <v>2.2669223908811542</v>
      </c>
      <c r="M72" s="57">
        <v>2.9505980942260921</v>
      </c>
      <c r="N72" s="57">
        <v>3.4399635061583611</v>
      </c>
      <c r="O72" s="57">
        <v>3.4219843695651604</v>
      </c>
      <c r="P72" s="57">
        <v>4.411552789869841</v>
      </c>
      <c r="Q72" s="57">
        <v>3.699707042908706</v>
      </c>
      <c r="R72" s="57">
        <v>3.6809362000741537</v>
      </c>
      <c r="S72" s="57">
        <v>4.0437970268455832</v>
      </c>
      <c r="T72" s="57">
        <v>4.2941434567987855</v>
      </c>
      <c r="U72" s="57">
        <v>4.8939893743841756</v>
      </c>
      <c r="V72" s="57">
        <v>5.7953602437181759</v>
      </c>
      <c r="W72" s="57">
        <v>5.9136497610603165</v>
      </c>
      <c r="X72" s="57">
        <v>5.6055578456834301</v>
      </c>
      <c r="Y72" s="57">
        <v>5.8053500258998598</v>
      </c>
      <c r="Z72" s="57">
        <v>6.223388142786126</v>
      </c>
      <c r="AA72" s="57">
        <v>6.7158317420120337</v>
      </c>
      <c r="AB72" s="57">
        <v>6.8797443399458142</v>
      </c>
      <c r="AC72" s="57">
        <v>9.5617787041409041</v>
      </c>
      <c r="AD72" s="57">
        <v>12.893288914484501</v>
      </c>
      <c r="AE72" s="57">
        <v>12.059314288899802</v>
      </c>
      <c r="AF72" s="57">
        <v>10.661069132077882</v>
      </c>
      <c r="AG72" s="57">
        <v>11.383664448141605</v>
      </c>
      <c r="AH72" s="57">
        <v>10.523417450747679</v>
      </c>
      <c r="AI72" s="57">
        <v>10.066333345536169</v>
      </c>
      <c r="AJ72" s="57">
        <v>10.154834551622708</v>
      </c>
      <c r="AK72" s="57">
        <v>9.2346552708740592</v>
      </c>
      <c r="AL72" s="57">
        <v>9.0111119985583308</v>
      </c>
      <c r="AM72" s="57">
        <v>9.1789570311519544</v>
      </c>
      <c r="AN72" s="57">
        <v>8.9737726983057762</v>
      </c>
      <c r="AO72" s="57">
        <v>10.576618713948031</v>
      </c>
      <c r="AP72" s="57">
        <v>12.543883457089862</v>
      </c>
      <c r="AQ72" s="57">
        <v>13.259869669884308</v>
      </c>
      <c r="AR72" s="57">
        <v>14.052213518792252</v>
      </c>
      <c r="AS72" s="57">
        <v>14.988330126432993</v>
      </c>
      <c r="AT72" s="57">
        <v>14.511688012027401</v>
      </c>
      <c r="AU72" s="57">
        <v>13.95456951948912</v>
      </c>
      <c r="AV72" s="57">
        <v>13.222295763871237</v>
      </c>
      <c r="AW72" s="57">
        <v>12.783020792047289</v>
      </c>
      <c r="AX72" s="57">
        <v>12.111670793418321</v>
      </c>
      <c r="AY72" s="57">
        <v>13.253562295822096</v>
      </c>
      <c r="AZ72" s="57">
        <v>13.35319740647822</v>
      </c>
      <c r="BA72" s="57">
        <v>12.592977979240146</v>
      </c>
      <c r="BB72" s="57">
        <v>12.192153136886931</v>
      </c>
      <c r="BC72" s="57">
        <v>10.462555493731767</v>
      </c>
      <c r="BD72" s="57">
        <v>10.32104229699662</v>
      </c>
      <c r="BE72" s="58">
        <v>9.4691962009658148</v>
      </c>
      <c r="BF72" s="53">
        <v>-8.5041625791407061E-2</v>
      </c>
      <c r="BG72" s="53">
        <v>-3.3502883882832291E-2</v>
      </c>
      <c r="BH72" s="53">
        <v>2.2734445665124367E-3</v>
      </c>
    </row>
    <row r="73" spans="1:60" s="32" customFormat="1" x14ac:dyDescent="0.15">
      <c r="A73" s="37" t="s">
        <v>94</v>
      </c>
      <c r="B73" s="55">
        <v>44.905033557232031</v>
      </c>
      <c r="C73" s="55">
        <v>50.012063512790775</v>
      </c>
      <c r="D73" s="55">
        <v>53.026347894227598</v>
      </c>
      <c r="E73" s="55">
        <v>62.049866609119071</v>
      </c>
      <c r="F73" s="55">
        <v>71.425388885005731</v>
      </c>
      <c r="G73" s="55">
        <v>98.766545977377973</v>
      </c>
      <c r="H73" s="55">
        <v>118.60216462503065</v>
      </c>
      <c r="I73" s="55">
        <v>139.68250588347206</v>
      </c>
      <c r="J73" s="55">
        <v>166.7735638477829</v>
      </c>
      <c r="K73" s="55">
        <v>177.80103372386358</v>
      </c>
      <c r="L73" s="55">
        <v>189.01269893015402</v>
      </c>
      <c r="M73" s="55">
        <v>215.6584140375885</v>
      </c>
      <c r="N73" s="55">
        <v>235.47210974817827</v>
      </c>
      <c r="O73" s="55">
        <v>246.0940399360085</v>
      </c>
      <c r="P73" s="55">
        <v>252.43507618589604</v>
      </c>
      <c r="Q73" s="55">
        <v>244.85981610484319</v>
      </c>
      <c r="R73" s="55">
        <v>242.01393337726628</v>
      </c>
      <c r="S73" s="55">
        <v>237.04415691364633</v>
      </c>
      <c r="T73" s="55">
        <v>254.53786589271758</v>
      </c>
      <c r="U73" s="55">
        <v>279.92169776467153</v>
      </c>
      <c r="V73" s="55">
        <v>289.36667545987029</v>
      </c>
      <c r="W73" s="55">
        <v>299.93110145155953</v>
      </c>
      <c r="X73" s="55">
        <v>302.6518901390354</v>
      </c>
      <c r="Y73" s="55">
        <v>305.90422768930733</v>
      </c>
      <c r="Z73" s="55">
        <v>314.83475699689194</v>
      </c>
      <c r="AA73" s="55">
        <v>325.99272550981499</v>
      </c>
      <c r="AB73" s="55">
        <v>335.22619125320131</v>
      </c>
      <c r="AC73" s="55">
        <v>334.69580812607677</v>
      </c>
      <c r="AD73" s="55">
        <v>336.76267434639533</v>
      </c>
      <c r="AE73" s="55">
        <v>346.14659930974437</v>
      </c>
      <c r="AF73" s="55">
        <v>352.25186739509144</v>
      </c>
      <c r="AG73" s="55">
        <v>363.95146691379051</v>
      </c>
      <c r="AH73" s="55">
        <v>367.57582031162559</v>
      </c>
      <c r="AI73" s="55">
        <v>365.99427198966407</v>
      </c>
      <c r="AJ73" s="55">
        <v>362.46755218434134</v>
      </c>
      <c r="AK73" s="55">
        <v>381.63554061376749</v>
      </c>
      <c r="AL73" s="55">
        <v>377.92951975674254</v>
      </c>
      <c r="AM73" s="55">
        <v>378.99121050867558</v>
      </c>
      <c r="AN73" s="55">
        <v>375.06167081262384</v>
      </c>
      <c r="AO73" s="55">
        <v>379.10823892051025</v>
      </c>
      <c r="AP73" s="55">
        <v>382.92845773872119</v>
      </c>
      <c r="AQ73" s="55">
        <v>380.53915122942027</v>
      </c>
      <c r="AR73" s="55">
        <v>382.00717716103435</v>
      </c>
      <c r="AS73" s="55">
        <v>388.99439768810123</v>
      </c>
      <c r="AT73" s="55">
        <v>386.14832214282904</v>
      </c>
      <c r="AU73" s="55">
        <v>403.47992880871976</v>
      </c>
      <c r="AV73" s="55">
        <v>395.8046582242942</v>
      </c>
      <c r="AW73" s="55">
        <v>400.90400341590367</v>
      </c>
      <c r="AX73" s="55">
        <v>394.38973845742731</v>
      </c>
      <c r="AY73" s="55">
        <v>395.07250097790546</v>
      </c>
      <c r="AZ73" s="55">
        <v>399.78353275625636</v>
      </c>
      <c r="BA73" s="55">
        <v>383.64021932467472</v>
      </c>
      <c r="BB73" s="55">
        <v>368.9218157748374</v>
      </c>
      <c r="BC73" s="55">
        <v>360.70269120342033</v>
      </c>
      <c r="BD73" s="55">
        <v>360.75946275040303</v>
      </c>
      <c r="BE73" s="55">
        <v>353.1325717406686</v>
      </c>
      <c r="BF73" s="74">
        <v>-2.3815686043047402E-2</v>
      </c>
      <c r="BG73" s="74">
        <v>-6.7779376397378854E-3</v>
      </c>
      <c r="BH73" s="74">
        <v>8.4783049104051877E-2</v>
      </c>
    </row>
    <row r="74" spans="1:60" x14ac:dyDescent="0.15">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1"/>
      <c r="BF74" s="53"/>
      <c r="BG74" s="53"/>
      <c r="BH74" s="53"/>
    </row>
    <row r="75" spans="1:60" x14ac:dyDescent="0.15">
      <c r="A75" s="76" t="s">
        <v>93</v>
      </c>
      <c r="B75" s="77">
        <v>1567.5908737948444</v>
      </c>
      <c r="C75" s="77">
        <v>1702.2193220752624</v>
      </c>
      <c r="D75" s="77">
        <v>1826.1790811245123</v>
      </c>
      <c r="E75" s="77">
        <v>1992.2640884297316</v>
      </c>
      <c r="F75" s="77">
        <v>2144.4826573418277</v>
      </c>
      <c r="G75" s="77">
        <v>2358.8893722739008</v>
      </c>
      <c r="H75" s="77">
        <v>2493.6190628485283</v>
      </c>
      <c r="I75" s="77">
        <v>2635.4231757268485</v>
      </c>
      <c r="J75" s="77">
        <v>2875.7629804549333</v>
      </c>
      <c r="K75" s="77">
        <v>2882.1735027528011</v>
      </c>
      <c r="L75" s="77">
        <v>2737.555268610196</v>
      </c>
      <c r="M75" s="77">
        <v>2974.2681295310276</v>
      </c>
      <c r="N75" s="77">
        <v>3078.1483909727158</v>
      </c>
      <c r="O75" s="77">
        <v>3106.1194061162355</v>
      </c>
      <c r="P75" s="77">
        <v>3237.5789216658391</v>
      </c>
      <c r="Q75" s="77">
        <v>3091.1079540863275</v>
      </c>
      <c r="R75" s="77">
        <v>2912.9688320284718</v>
      </c>
      <c r="S75" s="77">
        <v>2797.7537855715218</v>
      </c>
      <c r="T75" s="77">
        <v>2762.0369103372768</v>
      </c>
      <c r="U75" s="77">
        <v>2816.1832772716534</v>
      </c>
      <c r="V75" s="77">
        <v>2791.5474270249406</v>
      </c>
      <c r="W75" s="77">
        <v>2929.4400325337774</v>
      </c>
      <c r="X75" s="77">
        <v>2936.2059519625418</v>
      </c>
      <c r="Y75" s="77">
        <v>3061.6999172857377</v>
      </c>
      <c r="Z75" s="77">
        <v>3098.6666185947452</v>
      </c>
      <c r="AA75" s="77">
        <v>3157.9343630138014</v>
      </c>
      <c r="AB75" s="77">
        <v>3149.4148547103796</v>
      </c>
      <c r="AC75" s="77">
        <v>3195.0106208085708</v>
      </c>
      <c r="AD75" s="77">
        <v>3190.4685432183524</v>
      </c>
      <c r="AE75" s="77">
        <v>3234.669182683167</v>
      </c>
      <c r="AF75" s="77">
        <v>3279.0637692166738</v>
      </c>
      <c r="AG75" s="77">
        <v>3366.4004244746661</v>
      </c>
      <c r="AH75" s="77">
        <v>3441.4863254537099</v>
      </c>
      <c r="AI75" s="77">
        <v>3528.4857100152954</v>
      </c>
      <c r="AJ75" s="77">
        <v>3448.5391539611642</v>
      </c>
      <c r="AK75" s="77">
        <v>3598.2712807471003</v>
      </c>
      <c r="AL75" s="77">
        <v>3598.142252367189</v>
      </c>
      <c r="AM75" s="77">
        <v>3554.7348282607004</v>
      </c>
      <c r="AN75" s="77">
        <v>3712.5652701507643</v>
      </c>
      <c r="AO75" s="77">
        <v>3898.4489832537097</v>
      </c>
      <c r="AP75" s="77">
        <v>3931.8795668129042</v>
      </c>
      <c r="AQ75" s="77">
        <v>3966.9119669372872</v>
      </c>
      <c r="AR75" s="77">
        <v>3958.3556330454549</v>
      </c>
      <c r="AS75" s="77">
        <v>4000.3864710295938</v>
      </c>
      <c r="AT75" s="77">
        <v>3901.4507037668459</v>
      </c>
      <c r="AU75" s="77">
        <v>3978.5692503947575</v>
      </c>
      <c r="AV75" s="77">
        <v>4009.5940691596861</v>
      </c>
      <c r="AW75" s="77">
        <v>4121.6401464652226</v>
      </c>
      <c r="AX75" s="77">
        <v>4129.7788134811408</v>
      </c>
      <c r="AY75" s="77">
        <v>4227.1548645586772</v>
      </c>
      <c r="AZ75" s="77">
        <v>4358.0964123828198</v>
      </c>
      <c r="BA75" s="77">
        <v>4375.0809701731014</v>
      </c>
      <c r="BB75" s="77">
        <v>4385.8540094445634</v>
      </c>
      <c r="BC75" s="77">
        <v>4484.192081012965</v>
      </c>
      <c r="BD75" s="77">
        <v>4477.9878779041665</v>
      </c>
      <c r="BE75" s="77">
        <v>4165.1317742450947</v>
      </c>
      <c r="BF75" s="78">
        <v>-7.2406682188364879E-2</v>
      </c>
      <c r="BG75" s="78">
        <v>1.387795218128729E-2</v>
      </c>
      <c r="BH75" s="78">
        <v>1</v>
      </c>
    </row>
    <row r="76" spans="1:60" x14ac:dyDescent="0.15">
      <c r="A76" s="31" t="s">
        <v>92</v>
      </c>
      <c r="B76" s="50">
        <v>526.25857423813363</v>
      </c>
      <c r="C76" s="50">
        <v>557.57314074389967</v>
      </c>
      <c r="D76" s="50">
        <v>594.32246514754149</v>
      </c>
      <c r="E76" s="50">
        <v>619.37125719630228</v>
      </c>
      <c r="F76" s="50">
        <v>636.51212267433812</v>
      </c>
      <c r="G76" s="50">
        <v>674.0743780908424</v>
      </c>
      <c r="H76" s="50">
        <v>677.19921864429216</v>
      </c>
      <c r="I76" s="50">
        <v>692.24850052075215</v>
      </c>
      <c r="J76" s="50">
        <v>696.7862201522056</v>
      </c>
      <c r="K76" s="50">
        <v>673.30213083473291</v>
      </c>
      <c r="L76" s="50">
        <v>655.53880846133472</v>
      </c>
      <c r="M76" s="50">
        <v>656.46356241051842</v>
      </c>
      <c r="N76" s="50">
        <v>697.85421005008686</v>
      </c>
      <c r="O76" s="50">
        <v>749.60335460113129</v>
      </c>
      <c r="P76" s="50">
        <v>793.32073560151446</v>
      </c>
      <c r="Q76" s="50">
        <v>827.01110974167659</v>
      </c>
      <c r="R76" s="50">
        <v>847.23636772396503</v>
      </c>
      <c r="S76" s="50">
        <v>888.8141251098574</v>
      </c>
      <c r="T76" s="50">
        <v>911.92899900106136</v>
      </c>
      <c r="U76" s="50">
        <v>954.68701577125501</v>
      </c>
      <c r="V76" s="50">
        <v>968.23492155464453</v>
      </c>
      <c r="W76" s="50">
        <v>951.25158374106707</v>
      </c>
      <c r="X76" s="50">
        <v>957.73492524447829</v>
      </c>
      <c r="Y76" s="50">
        <v>950.89737529210856</v>
      </c>
      <c r="Z76" s="50">
        <v>913.41137984525653</v>
      </c>
      <c r="AA76" s="50">
        <v>917.11925492371483</v>
      </c>
      <c r="AB76" s="50">
        <v>941.75056271767653</v>
      </c>
      <c r="AC76" s="50">
        <v>951.9949326201837</v>
      </c>
      <c r="AD76" s="50">
        <v>952.61215771759134</v>
      </c>
      <c r="AE76" s="50">
        <v>992.81028759152639</v>
      </c>
      <c r="AF76" s="50">
        <v>1007.122804494693</v>
      </c>
      <c r="AG76" s="50">
        <v>1041.5930056499592</v>
      </c>
      <c r="AH76" s="50">
        <v>1055.9862266230912</v>
      </c>
      <c r="AI76" s="50">
        <v>1053.6113601227667</v>
      </c>
      <c r="AJ76" s="50">
        <v>1034.1224919931858</v>
      </c>
      <c r="AK76" s="50">
        <v>1042.2284626318697</v>
      </c>
      <c r="AL76" s="50">
        <v>1029.4757194370172</v>
      </c>
      <c r="AM76" s="50">
        <v>1032.0407312621139</v>
      </c>
      <c r="AN76" s="50">
        <v>1019.8401536005032</v>
      </c>
      <c r="AO76" s="50">
        <v>1001.0022219075618</v>
      </c>
      <c r="AP76" s="50">
        <v>954.53675687780378</v>
      </c>
      <c r="AQ76" s="50">
        <v>931.79998408790811</v>
      </c>
      <c r="AR76" s="50">
        <v>917.5399229937168</v>
      </c>
      <c r="AS76" s="50">
        <v>889.41610326792841</v>
      </c>
      <c r="AT76" s="50">
        <v>891.07438058234607</v>
      </c>
      <c r="AU76" s="50">
        <v>898.92349290205198</v>
      </c>
      <c r="AV76" s="50">
        <v>906.13989395481508</v>
      </c>
      <c r="AW76" s="50">
        <v>953.85673596455308</v>
      </c>
      <c r="AX76" s="50">
        <v>1008.348500239101</v>
      </c>
      <c r="AY76" s="50">
        <v>1095.6196809707349</v>
      </c>
      <c r="AZ76" s="50">
        <v>1140.9228001114627</v>
      </c>
      <c r="BA76" s="50">
        <v>1106.9692087210178</v>
      </c>
      <c r="BB76" s="50">
        <v>1138.8767025559598</v>
      </c>
      <c r="BC76" s="50">
        <v>1247.2945389605347</v>
      </c>
      <c r="BD76" s="50">
        <v>1323.6359134198242</v>
      </c>
      <c r="BE76" s="51">
        <v>1281.3520156221007</v>
      </c>
      <c r="BF76" s="53">
        <v>-3.4590221619741568E-2</v>
      </c>
      <c r="BG76" s="53">
        <v>4.036434183905957E-2</v>
      </c>
      <c r="BH76" s="53">
        <v>0.30763780957550574</v>
      </c>
    </row>
    <row r="77" spans="1:60" x14ac:dyDescent="0.15">
      <c r="A77" s="31" t="s">
        <v>91</v>
      </c>
      <c r="B77" s="50">
        <v>1041.3322995567107</v>
      </c>
      <c r="C77" s="50">
        <v>1144.6461813313631</v>
      </c>
      <c r="D77" s="50">
        <v>1231.8566159769709</v>
      </c>
      <c r="E77" s="50">
        <v>1372.892831233429</v>
      </c>
      <c r="F77" s="50">
        <v>1507.9705346674891</v>
      </c>
      <c r="G77" s="50">
        <v>1684.8149941830584</v>
      </c>
      <c r="H77" s="50">
        <v>1816.4198442042361</v>
      </c>
      <c r="I77" s="50">
        <v>1943.1746752060963</v>
      </c>
      <c r="J77" s="50">
        <v>2178.9767603027276</v>
      </c>
      <c r="K77" s="50">
        <v>2208.8713719180678</v>
      </c>
      <c r="L77" s="50">
        <v>2082.0164601488609</v>
      </c>
      <c r="M77" s="50">
        <v>2317.8045671205091</v>
      </c>
      <c r="N77" s="50">
        <v>2380.294180922629</v>
      </c>
      <c r="O77" s="50">
        <v>2356.5160515151051</v>
      </c>
      <c r="P77" s="50">
        <v>2444.2581860643254</v>
      </c>
      <c r="Q77" s="50">
        <v>2264.0968443446513</v>
      </c>
      <c r="R77" s="50">
        <v>2065.7324643045063</v>
      </c>
      <c r="S77" s="50">
        <v>1908.9396604616634</v>
      </c>
      <c r="T77" s="50">
        <v>1850.1079113362152</v>
      </c>
      <c r="U77" s="50">
        <v>1861.496261500399</v>
      </c>
      <c r="V77" s="50">
        <v>1823.3125054702973</v>
      </c>
      <c r="W77" s="50">
        <v>1978.1884487927125</v>
      </c>
      <c r="X77" s="50">
        <v>1978.4710267180631</v>
      </c>
      <c r="Y77" s="50">
        <v>2110.8025419936298</v>
      </c>
      <c r="Z77" s="50">
        <v>2185.2552387494898</v>
      </c>
      <c r="AA77" s="50">
        <v>2240.8151080900871</v>
      </c>
      <c r="AB77" s="50">
        <v>2207.6642919927012</v>
      </c>
      <c r="AC77" s="50">
        <v>2243.0156881883872</v>
      </c>
      <c r="AD77" s="50">
        <v>2237.8563855007601</v>
      </c>
      <c r="AE77" s="50">
        <v>2241.858895091641</v>
      </c>
      <c r="AF77" s="50">
        <v>2271.9409647219804</v>
      </c>
      <c r="AG77" s="50">
        <v>2324.8074188247056</v>
      </c>
      <c r="AH77" s="50">
        <v>2385.5000988306192</v>
      </c>
      <c r="AI77" s="50">
        <v>2474.8743498925287</v>
      </c>
      <c r="AJ77" s="50">
        <v>2414.4166619679768</v>
      </c>
      <c r="AK77" s="50">
        <v>2556.0428181152306</v>
      </c>
      <c r="AL77" s="50">
        <v>2568.6665329301723</v>
      </c>
      <c r="AM77" s="50">
        <v>2522.6940969985885</v>
      </c>
      <c r="AN77" s="50">
        <v>2692.7251165502621</v>
      </c>
      <c r="AO77" s="50">
        <v>2897.4467613461484</v>
      </c>
      <c r="AP77" s="50">
        <v>2977.342809935099</v>
      </c>
      <c r="AQ77" s="50">
        <v>3035.1119828493797</v>
      </c>
      <c r="AR77" s="50">
        <v>3040.8157100517387</v>
      </c>
      <c r="AS77" s="50">
        <v>3110.9703677616649</v>
      </c>
      <c r="AT77" s="50">
        <v>3010.3763231844996</v>
      </c>
      <c r="AU77" s="50">
        <v>3079.6457574927067</v>
      </c>
      <c r="AV77" s="50">
        <v>3103.4541752048713</v>
      </c>
      <c r="AW77" s="50">
        <v>3167.78341050067</v>
      </c>
      <c r="AX77" s="50">
        <v>3121.4303132420414</v>
      </c>
      <c r="AY77" s="50">
        <v>3131.5351835879428</v>
      </c>
      <c r="AZ77" s="50">
        <v>3217.1736122713564</v>
      </c>
      <c r="BA77" s="50">
        <v>3268.1117614520813</v>
      </c>
      <c r="BB77" s="50">
        <v>3246.9773068886011</v>
      </c>
      <c r="BC77" s="50">
        <v>3236.8975420524307</v>
      </c>
      <c r="BD77" s="50">
        <v>3154.3519644843395</v>
      </c>
      <c r="BE77" s="51">
        <v>2883.7797586229926</v>
      </c>
      <c r="BF77" s="53">
        <v>-8.8275306200725656E-2</v>
      </c>
      <c r="BG77" s="53">
        <v>4.6827278730601218E-3</v>
      </c>
      <c r="BH77" s="53">
        <v>0.69236219042449398</v>
      </c>
    </row>
    <row r="78" spans="1:60" x14ac:dyDescent="0.15">
      <c r="A78" s="31" t="s">
        <v>239</v>
      </c>
      <c r="B78" s="50">
        <v>688.20068102790742</v>
      </c>
      <c r="C78" s="50">
        <v>756.60181953863071</v>
      </c>
      <c r="D78" s="50">
        <v>806.18441267989635</v>
      </c>
      <c r="E78" s="50">
        <v>899.21015872241708</v>
      </c>
      <c r="F78" s="50">
        <v>995.53621120880609</v>
      </c>
      <c r="G78" s="50">
        <v>1119.780889355553</v>
      </c>
      <c r="H78" s="50">
        <v>1211.3069565041421</v>
      </c>
      <c r="I78" s="50">
        <v>1294.0349006634285</v>
      </c>
      <c r="J78" s="50">
        <v>1474.835552012278</v>
      </c>
      <c r="K78" s="50">
        <v>1465.1136471693264</v>
      </c>
      <c r="L78" s="50">
        <v>1290.2280921198292</v>
      </c>
      <c r="M78" s="50">
        <v>1461.4055491455233</v>
      </c>
      <c r="N78" s="50">
        <v>1476.9757510852398</v>
      </c>
      <c r="O78" s="50">
        <v>1406.6532876667209</v>
      </c>
      <c r="P78" s="50">
        <v>1469.6337326279902</v>
      </c>
      <c r="Q78" s="50">
        <v>1275.0181871447783</v>
      </c>
      <c r="R78" s="50">
        <v>1069.573452875281</v>
      </c>
      <c r="S78" s="50">
        <v>913.08843022493261</v>
      </c>
      <c r="T78" s="50">
        <v>825.42520690338313</v>
      </c>
      <c r="U78" s="50">
        <v>802.92530048557239</v>
      </c>
      <c r="V78" s="50">
        <v>765.73882599439992</v>
      </c>
      <c r="W78" s="50">
        <v>886.4044086547932</v>
      </c>
      <c r="X78" s="50">
        <v>872.97563208412566</v>
      </c>
      <c r="Y78" s="50">
        <v>993.00374733384808</v>
      </c>
      <c r="Z78" s="50">
        <v>1065.5421662971212</v>
      </c>
      <c r="AA78" s="50">
        <v>1141.9877933613543</v>
      </c>
      <c r="AB78" s="50">
        <v>1150.3094198035419</v>
      </c>
      <c r="AC78" s="50">
        <v>1240.8387262189913</v>
      </c>
      <c r="AD78" s="50">
        <v>1272.4353133661189</v>
      </c>
      <c r="AE78" s="50">
        <v>1297.6294473221092</v>
      </c>
      <c r="AF78" s="50">
        <v>1315.6777177737818</v>
      </c>
      <c r="AG78" s="50">
        <v>1349.6239405489337</v>
      </c>
      <c r="AH78" s="50">
        <v>1388.6035588816669</v>
      </c>
      <c r="AI78" s="50">
        <v>1470.4570719996943</v>
      </c>
      <c r="AJ78" s="50">
        <v>1399.0953910227602</v>
      </c>
      <c r="AK78" s="50">
        <v>1484.9863287348569</v>
      </c>
      <c r="AL78" s="50">
        <v>1460.892216834282</v>
      </c>
      <c r="AM78" s="50">
        <v>1365.5911929444919</v>
      </c>
      <c r="AN78" s="50">
        <v>1481.5557951420126</v>
      </c>
      <c r="AO78" s="50">
        <v>1632.6469127635073</v>
      </c>
      <c r="AP78" s="50">
        <v>1674.8989893178411</v>
      </c>
      <c r="AQ78" s="50">
        <v>1698.8342335975001</v>
      </c>
      <c r="AR78" s="50">
        <v>1680.0718699412059</v>
      </c>
      <c r="AS78" s="50">
        <v>1732.0498413714283</v>
      </c>
      <c r="AT78" s="50">
        <v>1611.9287477293465</v>
      </c>
      <c r="AU78" s="50">
        <v>1638.2332708370541</v>
      </c>
      <c r="AV78" s="50">
        <v>1668.4831282939538</v>
      </c>
      <c r="AW78" s="50">
        <v>1739.6501335622536</v>
      </c>
      <c r="AX78" s="50">
        <v>1685.2563330458893</v>
      </c>
      <c r="AY78" s="50">
        <v>1681.0592415636934</v>
      </c>
      <c r="AZ78" s="50">
        <v>1748.9579143435105</v>
      </c>
      <c r="BA78" s="50">
        <v>1804.1944411477716</v>
      </c>
      <c r="BB78" s="50">
        <v>1790.0823533719242</v>
      </c>
      <c r="BC78" s="50">
        <v>1774.8192511209054</v>
      </c>
      <c r="BD78" s="50">
        <v>1679.1415786322748</v>
      </c>
      <c r="BE78" s="51">
        <v>1474.1747371459915</v>
      </c>
      <c r="BF78" s="53">
        <v>-0.12446516956883713</v>
      </c>
      <c r="BG78" s="53">
        <v>4.0934810774846397E-3</v>
      </c>
      <c r="BH78" s="53">
        <v>0.35393231644229955</v>
      </c>
    </row>
    <row r="79" spans="1:60" x14ac:dyDescent="0.15">
      <c r="A79" s="31" t="s">
        <v>240</v>
      </c>
      <c r="B79" s="50">
        <v>879.39019276693659</v>
      </c>
      <c r="C79" s="50">
        <v>945.61750253663195</v>
      </c>
      <c r="D79" s="50">
        <v>1019.994668444616</v>
      </c>
      <c r="E79" s="50">
        <v>1093.0539297073142</v>
      </c>
      <c r="F79" s="50">
        <v>1148.946446133021</v>
      </c>
      <c r="G79" s="50">
        <v>1239.108482918348</v>
      </c>
      <c r="H79" s="50">
        <v>1282.3121063443866</v>
      </c>
      <c r="I79" s="50">
        <v>1341.3882750634198</v>
      </c>
      <c r="J79" s="50">
        <v>1400.9274284426554</v>
      </c>
      <c r="K79" s="50">
        <v>1417.0598555834742</v>
      </c>
      <c r="L79" s="50">
        <v>1447.3271764903668</v>
      </c>
      <c r="M79" s="50">
        <v>1512.8625803855045</v>
      </c>
      <c r="N79" s="50">
        <v>1601.1726398874764</v>
      </c>
      <c r="O79" s="50">
        <v>1699.4661184495153</v>
      </c>
      <c r="P79" s="50">
        <v>1767.9451890378493</v>
      </c>
      <c r="Q79" s="50">
        <v>1816.0897669415485</v>
      </c>
      <c r="R79" s="50">
        <v>1843.3953791531903</v>
      </c>
      <c r="S79" s="50">
        <v>1884.6653553465883</v>
      </c>
      <c r="T79" s="50">
        <v>1936.6117034338934</v>
      </c>
      <c r="U79" s="50">
        <v>2013.2579767860811</v>
      </c>
      <c r="V79" s="50">
        <v>2025.8086010305419</v>
      </c>
      <c r="W79" s="50">
        <v>2043.0356238789859</v>
      </c>
      <c r="X79" s="50">
        <v>2063.2303198784157</v>
      </c>
      <c r="Y79" s="50">
        <v>2068.6961699518906</v>
      </c>
      <c r="Z79" s="50">
        <v>2033.1244522976253</v>
      </c>
      <c r="AA79" s="50">
        <v>2015.9465696524476</v>
      </c>
      <c r="AB79" s="50">
        <v>1999.1054349068359</v>
      </c>
      <c r="AC79" s="50">
        <v>1954.1718945895791</v>
      </c>
      <c r="AD79" s="50">
        <v>1918.033229852233</v>
      </c>
      <c r="AE79" s="50">
        <v>1937.0397353610592</v>
      </c>
      <c r="AF79" s="50">
        <v>1963.3860514428923</v>
      </c>
      <c r="AG79" s="50">
        <v>2016.7764839257313</v>
      </c>
      <c r="AH79" s="50">
        <v>2052.8827665720428</v>
      </c>
      <c r="AI79" s="50">
        <v>2058.0286380156003</v>
      </c>
      <c r="AJ79" s="50">
        <v>2049.4437629384038</v>
      </c>
      <c r="AK79" s="50">
        <v>2113.2849520122431</v>
      </c>
      <c r="AL79" s="50">
        <v>2137.2500355329066</v>
      </c>
      <c r="AM79" s="50">
        <v>2189.1436353162098</v>
      </c>
      <c r="AN79" s="50">
        <v>2231.0094750087515</v>
      </c>
      <c r="AO79" s="50">
        <v>2265.8020704902028</v>
      </c>
      <c r="AP79" s="50">
        <v>2256.9805774950628</v>
      </c>
      <c r="AQ79" s="50">
        <v>2268.0777333397882</v>
      </c>
      <c r="AR79" s="50">
        <v>2278.2837631042498</v>
      </c>
      <c r="AS79" s="50">
        <v>2268.3366296581653</v>
      </c>
      <c r="AT79" s="50">
        <v>2289.5219560374999</v>
      </c>
      <c r="AU79" s="50">
        <v>2340.3359795577039</v>
      </c>
      <c r="AV79" s="50">
        <v>2341.1109408657317</v>
      </c>
      <c r="AW79" s="50">
        <v>2381.9900129029688</v>
      </c>
      <c r="AX79" s="50">
        <v>2444.5224804352533</v>
      </c>
      <c r="AY79" s="50">
        <v>2546.0956229949838</v>
      </c>
      <c r="AZ79" s="50">
        <v>2609.1384980393082</v>
      </c>
      <c r="BA79" s="50">
        <v>2570.8865290253266</v>
      </c>
      <c r="BB79" s="50">
        <v>2595.7716560726371</v>
      </c>
      <c r="BC79" s="50">
        <v>2709.3728298920587</v>
      </c>
      <c r="BD79" s="50">
        <v>2798.8462992718883</v>
      </c>
      <c r="BE79" s="51">
        <v>2690.9570370991023</v>
      </c>
      <c r="BF79" s="53">
        <v>-4.117468109420086E-2</v>
      </c>
      <c r="BG79" s="53">
        <v>2.0289515078997455E-2</v>
      </c>
      <c r="BH79" s="53">
        <v>0.64606768355770017</v>
      </c>
    </row>
    <row r="80" spans="1:60" x14ac:dyDescent="0.15">
      <c r="A80" s="40" t="s">
        <v>90</v>
      </c>
      <c r="B80" s="64">
        <v>34.487999999999992</v>
      </c>
      <c r="C80" s="64">
        <v>34.382000000000005</v>
      </c>
      <c r="D80" s="64">
        <v>34.699000000000005</v>
      </c>
      <c r="E80" s="64">
        <v>34.680000000000007</v>
      </c>
      <c r="F80" s="64">
        <v>34.330999999999996</v>
      </c>
      <c r="G80" s="64">
        <v>33.926000000000002</v>
      </c>
      <c r="H80" s="64">
        <v>32.976999999999997</v>
      </c>
      <c r="I80" s="64">
        <v>32.433730307076104</v>
      </c>
      <c r="J80" s="64">
        <v>32.48819492656876</v>
      </c>
      <c r="K80" s="64">
        <v>32.963463284379181</v>
      </c>
      <c r="L80" s="64">
        <v>32.890194926568761</v>
      </c>
      <c r="M80" s="64">
        <v>32.646460614152204</v>
      </c>
      <c r="N80" s="64">
        <v>31.952316421895862</v>
      </c>
      <c r="O80" s="64">
        <v>31.110853137516688</v>
      </c>
      <c r="P80" s="64">
        <v>29.960853137516693</v>
      </c>
      <c r="Q80" s="64">
        <v>29.292190921228304</v>
      </c>
      <c r="R80" s="64">
        <v>29.405974632843794</v>
      </c>
      <c r="S80" s="64">
        <v>31.877875834445927</v>
      </c>
      <c r="T80" s="64">
        <v>34.752460614152199</v>
      </c>
      <c r="U80" s="64">
        <v>35.037662216288389</v>
      </c>
      <c r="V80" s="64">
        <v>36.146898531375172</v>
      </c>
      <c r="W80" s="64">
        <v>37.064141522029367</v>
      </c>
      <c r="X80" s="64">
        <v>37.89904272363151</v>
      </c>
      <c r="Y80" s="64">
        <v>38.550054739652879</v>
      </c>
      <c r="Z80" s="64">
        <v>37.675943925233646</v>
      </c>
      <c r="AA80" s="64">
        <v>38.094528704939918</v>
      </c>
      <c r="AB80" s="64">
        <v>37.306893190921237</v>
      </c>
      <c r="AC80" s="64">
        <v>36.988829105473968</v>
      </c>
      <c r="AD80" s="64">
        <v>36.701915887850468</v>
      </c>
      <c r="AE80" s="64">
        <v>38.496353805073433</v>
      </c>
      <c r="AF80" s="64">
        <v>37.659085447263024</v>
      </c>
      <c r="AG80" s="64">
        <v>37.507951935914541</v>
      </c>
      <c r="AH80" s="64">
        <v>37.955377703604817</v>
      </c>
      <c r="AI80" s="64">
        <v>37.521030841121494</v>
      </c>
      <c r="AJ80" s="64">
        <v>38.84856101468624</v>
      </c>
      <c r="AK80" s="64">
        <v>41.461650734312407</v>
      </c>
      <c r="AL80" s="64">
        <v>40.272311481975969</v>
      </c>
      <c r="AM80" s="64">
        <v>43.573139252336453</v>
      </c>
      <c r="AN80" s="64">
        <v>43.280744325767692</v>
      </c>
      <c r="AO80" s="64">
        <v>43.436909879839789</v>
      </c>
      <c r="AP80" s="64">
        <v>42.144269999999999</v>
      </c>
      <c r="AQ80" s="64">
        <v>39.123652000000007</v>
      </c>
      <c r="AR80" s="64">
        <v>37.239353990141296</v>
      </c>
      <c r="AS80" s="64">
        <v>34.612679190571512</v>
      </c>
      <c r="AT80" s="64">
        <v>31.667581798768989</v>
      </c>
      <c r="AU80" s="64">
        <v>30.475164941899301</v>
      </c>
      <c r="AV80" s="64">
        <v>29.226936810561771</v>
      </c>
      <c r="AW80" s="64">
        <v>27.98809248689739</v>
      </c>
      <c r="AX80" s="64">
        <v>27.355871032661899</v>
      </c>
      <c r="AY80" s="64">
        <v>26.979803428255089</v>
      </c>
      <c r="AZ80" s="64">
        <v>26.139410656039161</v>
      </c>
      <c r="BA80" s="64">
        <v>23.044319387070988</v>
      </c>
      <c r="BB80" s="64">
        <v>22.685789568306109</v>
      </c>
      <c r="BC80" s="64">
        <v>21.886632902645143</v>
      </c>
      <c r="BD80" s="64">
        <v>20.231542194734683</v>
      </c>
      <c r="BE80" s="55">
        <v>19.300352092239809</v>
      </c>
      <c r="BF80" s="79">
        <v>-4.8633134116130683E-2</v>
      </c>
      <c r="BG80" s="79">
        <v>-4.3816139773125373E-2</v>
      </c>
      <c r="BH80" s="79">
        <v>4.6337914712765316E-3</v>
      </c>
    </row>
    <row r="81" spans="1:60" x14ac:dyDescent="0.15">
      <c r="BH81" s="33"/>
    </row>
    <row r="82" spans="1:60" x14ac:dyDescent="0.15">
      <c r="A82" s="31" t="s">
        <v>288</v>
      </c>
      <c r="BH82" s="33"/>
    </row>
    <row r="83" spans="1:60" x14ac:dyDescent="0.15">
      <c r="A83" s="31" t="s">
        <v>289</v>
      </c>
    </row>
    <row r="84" spans="1:60" x14ac:dyDescent="0.15">
      <c r="A84" s="49" t="s">
        <v>290</v>
      </c>
    </row>
    <row r="85" spans="1:60" x14ac:dyDescent="0.15">
      <c r="A85" s="31" t="s">
        <v>215</v>
      </c>
    </row>
    <row r="86" spans="1:60" x14ac:dyDescent="0.15">
      <c r="A86" s="81" t="s">
        <v>244</v>
      </c>
    </row>
    <row r="87" spans="1:60" x14ac:dyDescent="0.15">
      <c r="A87" s="31" t="s">
        <v>293</v>
      </c>
    </row>
    <row r="88" spans="1:60" x14ac:dyDescent="0.15">
      <c r="A88" s="31" t="s">
        <v>83</v>
      </c>
    </row>
    <row r="89" spans="1:60" x14ac:dyDescent="0.15">
      <c r="A89" s="31" t="s">
        <v>219</v>
      </c>
    </row>
    <row r="90" spans="1:60" x14ac:dyDescent="0.15">
      <c r="A90" s="32" t="s">
        <v>294</v>
      </c>
    </row>
    <row r="91" spans="1:60" x14ac:dyDescent="0.15">
      <c r="A91" s="124" t="s">
        <v>223</v>
      </c>
    </row>
  </sheetData>
  <mergeCells count="1">
    <mergeCell ref="BF2:BG2"/>
  </mergeCells>
  <conditionalFormatting sqref="BF5:BH80">
    <cfRule type="cellIs" dxfId="357" priority="1" operator="lessThanOrEqual">
      <formula>0</formula>
    </cfRule>
    <cfRule type="cellIs" dxfId="356" priority="2" operator="greaterThan">
      <formula>0</formula>
    </cfRule>
  </conditionalFormatting>
  <hyperlinks>
    <hyperlink ref="L1" location="Contents!A1" display="Contents" xr:uid="{540B00BA-9DAA-4BA2-89B0-C2315FDC0B81}"/>
    <hyperlink ref="BJ1" location="Contents!A1" display="Contents" xr:uid="{783B8770-8394-47E8-AF75-8D39246BC368}"/>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D7FE-96BB-4FFC-99DB-6B9EE9955CD2}">
  <dimension ref="A1:AA85"/>
  <sheetViews>
    <sheetView showGridLines="0" zoomScaleNormal="100" workbookViewId="0">
      <pane xSplit="1" ySplit="3" topLeftCell="I73" activePane="bottomRight" state="frozen"/>
      <selection activeCell="AL81" sqref="AL81"/>
      <selection pane="topRight" activeCell="AL81" sqref="AL81"/>
      <selection pane="bottomLeft" activeCell="AL81" sqref="AL81"/>
      <selection pane="bottomRight" activeCell="AA1" sqref="AA1"/>
    </sheetView>
  </sheetViews>
  <sheetFormatPr baseColWidth="10" defaultColWidth="9" defaultRowHeight="11" x14ac:dyDescent="0.15"/>
  <cols>
    <col min="1" max="1" width="30.75" style="31" customWidth="1"/>
    <col min="2" max="18" width="8.5" style="31" customWidth="1"/>
    <col min="19" max="22" width="8.5" style="32" customWidth="1"/>
    <col min="23" max="24" width="12" style="31" customWidth="1"/>
    <col min="25" max="25" width="8" style="31" customWidth="1"/>
    <col min="26" max="16384" width="9" style="31"/>
  </cols>
  <sheetData>
    <row r="1" spans="1:27" ht="13" x14ac:dyDescent="0.15">
      <c r="A1" s="73" t="s">
        <v>295</v>
      </c>
      <c r="L1" s="30" t="s">
        <v>199</v>
      </c>
      <c r="Y1" s="48"/>
      <c r="AA1" s="30" t="s">
        <v>199</v>
      </c>
    </row>
    <row r="2" spans="1:27" x14ac:dyDescent="0.15">
      <c r="W2" s="1230" t="s">
        <v>197</v>
      </c>
      <c r="X2" s="1230"/>
      <c r="Y2" s="48" t="s">
        <v>196</v>
      </c>
    </row>
    <row r="3" spans="1:27" x14ac:dyDescent="0.15">
      <c r="A3" s="31" t="s">
        <v>287</v>
      </c>
      <c r="B3" s="31">
        <v>2000</v>
      </c>
      <c r="C3" s="31">
        <v>2001</v>
      </c>
      <c r="D3" s="31">
        <v>2002</v>
      </c>
      <c r="E3" s="31">
        <v>2003</v>
      </c>
      <c r="F3" s="31">
        <v>2004</v>
      </c>
      <c r="G3" s="31">
        <v>2005</v>
      </c>
      <c r="H3" s="31">
        <v>2006</v>
      </c>
      <c r="I3" s="31">
        <v>2007</v>
      </c>
      <c r="J3" s="31">
        <v>2008</v>
      </c>
      <c r="K3" s="31">
        <v>2009</v>
      </c>
      <c r="L3" s="31">
        <v>2010</v>
      </c>
      <c r="M3" s="31">
        <v>2011</v>
      </c>
      <c r="N3" s="31">
        <v>2012</v>
      </c>
      <c r="O3" s="31">
        <v>2013</v>
      </c>
      <c r="P3" s="31">
        <v>2014</v>
      </c>
      <c r="Q3" s="31">
        <v>2015</v>
      </c>
      <c r="R3" s="31">
        <v>2016</v>
      </c>
      <c r="S3" s="31">
        <v>2017</v>
      </c>
      <c r="T3" s="31">
        <v>2018</v>
      </c>
      <c r="U3" s="31">
        <v>2019</v>
      </c>
      <c r="V3" s="32">
        <v>2020</v>
      </c>
      <c r="W3" s="48">
        <v>2020</v>
      </c>
      <c r="X3" s="48" t="s">
        <v>194</v>
      </c>
      <c r="Y3" s="48">
        <v>2020</v>
      </c>
    </row>
    <row r="4" spans="1:27" x14ac:dyDescent="0.15">
      <c r="B4" s="33"/>
      <c r="C4" s="33"/>
      <c r="D4" s="33"/>
      <c r="E4" s="33"/>
      <c r="F4" s="33"/>
      <c r="G4" s="33"/>
      <c r="H4" s="33"/>
      <c r="I4" s="33"/>
      <c r="J4" s="33"/>
      <c r="K4" s="33"/>
      <c r="L4" s="33"/>
      <c r="M4" s="33"/>
      <c r="N4" s="33"/>
      <c r="O4" s="33"/>
      <c r="P4" s="33"/>
      <c r="Q4" s="33"/>
      <c r="R4" s="33"/>
      <c r="S4" s="33"/>
      <c r="T4" s="33"/>
      <c r="U4" s="33"/>
      <c r="V4" s="34"/>
      <c r="W4" s="33"/>
      <c r="X4" s="33"/>
      <c r="Y4" s="33"/>
    </row>
    <row r="5" spans="1:27" x14ac:dyDescent="0.15">
      <c r="A5" s="31" t="s">
        <v>193</v>
      </c>
      <c r="B5" s="117">
        <v>2195.7488712926761</v>
      </c>
      <c r="C5" s="117">
        <v>2222.129822548497</v>
      </c>
      <c r="D5" s="117">
        <v>2360.3126565013308</v>
      </c>
      <c r="E5" s="117">
        <v>2495.4729348254764</v>
      </c>
      <c r="F5" s="117">
        <v>2563.3487831376187</v>
      </c>
      <c r="G5" s="117">
        <v>2519.5069048102641</v>
      </c>
      <c r="H5" s="117">
        <v>2655.4908898564809</v>
      </c>
      <c r="I5" s="117">
        <v>2749.7536124590397</v>
      </c>
      <c r="J5" s="117">
        <v>2715.5536105011606</v>
      </c>
      <c r="K5" s="117">
        <v>2704.7030584106915</v>
      </c>
      <c r="L5" s="117">
        <v>2849.1171130894877</v>
      </c>
      <c r="M5" s="117">
        <v>3021.4665436500786</v>
      </c>
      <c r="N5" s="117">
        <v>3250.3146947653086</v>
      </c>
      <c r="O5" s="117">
        <v>3485.9785448804123</v>
      </c>
      <c r="P5" s="117">
        <v>3757.5191524894285</v>
      </c>
      <c r="Q5" s="117">
        <v>3862.9518896787367</v>
      </c>
      <c r="R5" s="117">
        <v>3868.2223339271823</v>
      </c>
      <c r="S5" s="117">
        <v>4216.2440453293902</v>
      </c>
      <c r="T5" s="117">
        <v>4596.4413058619975</v>
      </c>
      <c r="U5" s="117">
        <v>4690.4119916901</v>
      </c>
      <c r="V5" s="118">
        <v>4469.1636210541265</v>
      </c>
      <c r="W5" s="54">
        <v>-4.717034900728434E-2</v>
      </c>
      <c r="X5" s="54">
        <v>5.6596432357645332E-2</v>
      </c>
      <c r="Y5" s="54">
        <v>5.8279326514100963E-2</v>
      </c>
    </row>
    <row r="6" spans="1:27" x14ac:dyDescent="0.15">
      <c r="A6" s="31" t="s">
        <v>192</v>
      </c>
      <c r="B6" s="117">
        <v>3011.9650975628419</v>
      </c>
      <c r="C6" s="117">
        <v>3127.0364224273972</v>
      </c>
      <c r="D6" s="117">
        <v>3177.0990143068493</v>
      </c>
      <c r="E6" s="117">
        <v>3370.8959689452058</v>
      </c>
      <c r="F6" s="117">
        <v>3382.8983053961747</v>
      </c>
      <c r="G6" s="117">
        <v>3333.3486549452055</v>
      </c>
      <c r="H6" s="117">
        <v>3255.5786794602736</v>
      </c>
      <c r="I6" s="117">
        <v>3075.7098209561655</v>
      </c>
      <c r="J6" s="117">
        <v>2791.5759754371575</v>
      </c>
      <c r="K6" s="117">
        <v>2601.4812090328769</v>
      </c>
      <c r="L6" s="117">
        <v>2577.0194210630148</v>
      </c>
      <c r="M6" s="117">
        <v>2552.6153883260272</v>
      </c>
      <c r="N6" s="117">
        <v>2547.9117551885242</v>
      </c>
      <c r="O6" s="117">
        <v>2522.1271052575344</v>
      </c>
      <c r="P6" s="117">
        <v>2428.7675268219177</v>
      </c>
      <c r="Q6" s="117">
        <v>2266.8314187561646</v>
      </c>
      <c r="R6" s="117">
        <v>2153.526155136612</v>
      </c>
      <c r="S6" s="117">
        <v>1948.2631730383569</v>
      </c>
      <c r="T6" s="117">
        <v>1833.2951139205472</v>
      </c>
      <c r="U6" s="117">
        <v>1700.6982343452055</v>
      </c>
      <c r="V6" s="118">
        <v>1705.364460215847</v>
      </c>
      <c r="W6" s="54">
        <v>2.7437118334152633E-3</v>
      </c>
      <c r="X6" s="54">
        <v>-4.16135679307853E-2</v>
      </c>
      <c r="Y6" s="54">
        <v>2.2238499332235387E-2</v>
      </c>
    </row>
    <row r="7" spans="1:27" x14ac:dyDescent="0.15">
      <c r="A7" s="31" t="s">
        <v>191</v>
      </c>
      <c r="B7" s="117">
        <v>5821.6040000000003</v>
      </c>
      <c r="C7" s="117">
        <v>5801.400999999998</v>
      </c>
      <c r="D7" s="117">
        <v>5744.0780000000004</v>
      </c>
      <c r="E7" s="117">
        <v>5649.3</v>
      </c>
      <c r="F7" s="117">
        <v>5440.9679999999989</v>
      </c>
      <c r="G7" s="117">
        <v>5183.8220000000001</v>
      </c>
      <c r="H7" s="117">
        <v>5085.8639999999996</v>
      </c>
      <c r="I7" s="117">
        <v>5073.9000000000005</v>
      </c>
      <c r="J7" s="117">
        <v>4999.6710000000012</v>
      </c>
      <c r="K7" s="117">
        <v>5356.6959999999999</v>
      </c>
      <c r="L7" s="117">
        <v>5484.3990000000003</v>
      </c>
      <c r="M7" s="117">
        <v>5667.232</v>
      </c>
      <c r="N7" s="117">
        <v>6520.5859999999993</v>
      </c>
      <c r="O7" s="117">
        <v>7494.1209999999992</v>
      </c>
      <c r="P7" s="117">
        <v>8789.3889999999992</v>
      </c>
      <c r="Q7" s="117">
        <v>9446.4930000000004</v>
      </c>
      <c r="R7" s="117">
        <v>8851.5210000000025</v>
      </c>
      <c r="S7" s="117">
        <v>9371.3559999999998</v>
      </c>
      <c r="T7" s="117">
        <v>10964.088</v>
      </c>
      <c r="U7" s="117">
        <v>12248.023000000003</v>
      </c>
      <c r="V7" s="118">
        <v>11314.566999999999</v>
      </c>
      <c r="W7" s="54">
        <v>-7.6212789606943332E-2</v>
      </c>
      <c r="X7" s="54">
        <v>8.6217759831980878E-2</v>
      </c>
      <c r="Y7" s="54">
        <v>0.14754558133701537</v>
      </c>
    </row>
    <row r="8" spans="1:27" s="32" customFormat="1" x14ac:dyDescent="0.15">
      <c r="A8" s="37" t="s">
        <v>190</v>
      </c>
      <c r="B8" s="119">
        <v>11029.317968855517</v>
      </c>
      <c r="C8" s="119">
        <v>11150.567244975893</v>
      </c>
      <c r="D8" s="119">
        <v>11281.48967080818</v>
      </c>
      <c r="E8" s="119">
        <v>11515.668903770682</v>
      </c>
      <c r="F8" s="119">
        <v>11387.215088533792</v>
      </c>
      <c r="G8" s="119">
        <v>11036.67755975547</v>
      </c>
      <c r="H8" s="119">
        <v>10996.933569316754</v>
      </c>
      <c r="I8" s="119">
        <v>10899.363433415205</v>
      </c>
      <c r="J8" s="119">
        <v>10506.800585938319</v>
      </c>
      <c r="K8" s="119">
        <v>10662.880267443568</v>
      </c>
      <c r="L8" s="119">
        <v>10910.535534152503</v>
      </c>
      <c r="M8" s="119">
        <v>11241.313931976107</v>
      </c>
      <c r="N8" s="119">
        <v>12318.812449953832</v>
      </c>
      <c r="O8" s="119">
        <v>13502.226650137945</v>
      </c>
      <c r="P8" s="119">
        <v>14975.675679311345</v>
      </c>
      <c r="Q8" s="119">
        <v>15576.276308434903</v>
      </c>
      <c r="R8" s="119">
        <v>14873.269489063798</v>
      </c>
      <c r="S8" s="119">
        <v>15535.863218367747</v>
      </c>
      <c r="T8" s="119">
        <v>17393.824419782544</v>
      </c>
      <c r="U8" s="119">
        <v>18639.133226035308</v>
      </c>
      <c r="V8" s="119">
        <v>17489.095081269974</v>
      </c>
      <c r="W8" s="74">
        <v>-6.1700194468214398E-2</v>
      </c>
      <c r="X8" s="74">
        <v>5.7438498842436569E-2</v>
      </c>
      <c r="Y8" s="74">
        <v>0.22806340718335172</v>
      </c>
    </row>
    <row r="9" spans="1:27" x14ac:dyDescent="0.15">
      <c r="B9" s="117"/>
      <c r="C9" s="117"/>
      <c r="D9" s="117"/>
      <c r="E9" s="117"/>
      <c r="F9" s="117"/>
      <c r="G9" s="117"/>
      <c r="H9" s="117"/>
      <c r="I9" s="117"/>
      <c r="J9" s="117"/>
      <c r="K9" s="117"/>
      <c r="L9" s="117"/>
      <c r="M9" s="117"/>
      <c r="N9" s="117"/>
      <c r="O9" s="117"/>
      <c r="P9" s="117"/>
      <c r="Q9" s="117"/>
      <c r="R9" s="117"/>
      <c r="S9" s="117"/>
      <c r="T9" s="117"/>
      <c r="U9" s="117"/>
      <c r="V9" s="118"/>
      <c r="W9" s="53"/>
      <c r="X9" s="53"/>
      <c r="Y9" s="53"/>
    </row>
    <row r="10" spans="1:27" x14ac:dyDescent="0.15">
      <c r="A10" s="31" t="s">
        <v>189</v>
      </c>
      <c r="B10" s="117">
        <v>775.86852748620709</v>
      </c>
      <c r="C10" s="117">
        <v>812.95336415866188</v>
      </c>
      <c r="D10" s="117">
        <v>801.66311503171619</v>
      </c>
      <c r="E10" s="117">
        <v>782.81421197578686</v>
      </c>
      <c r="F10" s="117">
        <v>733.44906040918022</v>
      </c>
      <c r="G10" s="117">
        <v>705.01961869623369</v>
      </c>
      <c r="H10" s="117">
        <v>697.91765947769511</v>
      </c>
      <c r="I10" s="117">
        <v>689.11608099656041</v>
      </c>
      <c r="J10" s="117">
        <v>679.44019015848028</v>
      </c>
      <c r="K10" s="117">
        <v>603.68457624346297</v>
      </c>
      <c r="L10" s="117">
        <v>589.33351737068654</v>
      </c>
      <c r="M10" s="117">
        <v>553.43229381627407</v>
      </c>
      <c r="N10" s="117">
        <v>549.38919950391119</v>
      </c>
      <c r="O10" s="117">
        <v>539.94037346191442</v>
      </c>
      <c r="P10" s="117">
        <v>532.12963338213615</v>
      </c>
      <c r="Q10" s="117">
        <v>532.4388147004189</v>
      </c>
      <c r="R10" s="117">
        <v>510.54396621403691</v>
      </c>
      <c r="S10" s="117">
        <v>479.63302349420098</v>
      </c>
      <c r="T10" s="117">
        <v>489.48882794858645</v>
      </c>
      <c r="U10" s="117">
        <v>508.64545110690108</v>
      </c>
      <c r="V10" s="118">
        <v>480.40417754675667</v>
      </c>
      <c r="W10" s="53">
        <v>-5.5522512781125744E-2</v>
      </c>
      <c r="X10" s="53">
        <v>-1.6984176943072637E-2</v>
      </c>
      <c r="Y10" s="53">
        <v>6.2646245015710242E-3</v>
      </c>
    </row>
    <row r="11" spans="1:27" x14ac:dyDescent="0.15">
      <c r="A11" s="31" t="s">
        <v>188</v>
      </c>
      <c r="B11" s="117">
        <v>1235</v>
      </c>
      <c r="C11" s="117">
        <v>1297.0000000000002</v>
      </c>
      <c r="D11" s="117">
        <v>1453.9999999999998</v>
      </c>
      <c r="E11" s="117">
        <v>1499</v>
      </c>
      <c r="F11" s="117">
        <v>1481</v>
      </c>
      <c r="G11" s="117">
        <v>1633.5758605061599</v>
      </c>
      <c r="H11" s="117">
        <v>1722.7294129223853</v>
      </c>
      <c r="I11" s="117">
        <v>1747.992318544372</v>
      </c>
      <c r="J11" s="117">
        <v>1812.2245685151111</v>
      </c>
      <c r="K11" s="117">
        <v>1950.3604431398385</v>
      </c>
      <c r="L11" s="117">
        <v>2054.6642446939077</v>
      </c>
      <c r="M11" s="117">
        <v>2105.3955715889183</v>
      </c>
      <c r="N11" s="117">
        <v>2061.2219866566065</v>
      </c>
      <c r="O11" s="117">
        <v>2023.8717654513614</v>
      </c>
      <c r="P11" s="117">
        <v>2254.5974464963697</v>
      </c>
      <c r="Q11" s="117">
        <v>2437.440349260688</v>
      </c>
      <c r="R11" s="117">
        <v>2509.9712150795253</v>
      </c>
      <c r="S11" s="117">
        <v>2621.7199654254073</v>
      </c>
      <c r="T11" s="117">
        <v>2586.6232522836799</v>
      </c>
      <c r="U11" s="117">
        <v>2787.7577346119483</v>
      </c>
      <c r="V11" s="118">
        <v>2939.9503765324253</v>
      </c>
      <c r="W11" s="53">
        <v>5.4593209456797354E-2</v>
      </c>
      <c r="X11" s="53">
        <v>3.6368048090984262E-2</v>
      </c>
      <c r="Y11" s="53">
        <v>3.8337895511817106E-2</v>
      </c>
    </row>
    <row r="12" spans="1:27" x14ac:dyDescent="0.15">
      <c r="A12" s="31" t="s">
        <v>186</v>
      </c>
      <c r="B12" s="117">
        <v>686.99999999999989</v>
      </c>
      <c r="C12" s="117">
        <v>603.99999999999989</v>
      </c>
      <c r="D12" s="117">
        <v>578</v>
      </c>
      <c r="E12" s="117">
        <v>541.00000000000011</v>
      </c>
      <c r="F12" s="117">
        <v>528.29</v>
      </c>
      <c r="G12" s="117">
        <v>526.16181917808217</v>
      </c>
      <c r="H12" s="117">
        <v>527.40872602739728</v>
      </c>
      <c r="I12" s="117">
        <v>531.09392328767115</v>
      </c>
      <c r="J12" s="117">
        <v>587.65827049180336</v>
      </c>
      <c r="K12" s="117">
        <v>670.60323561643838</v>
      </c>
      <c r="L12" s="117">
        <v>785.86459999999988</v>
      </c>
      <c r="M12" s="117">
        <v>915.26471506849316</v>
      </c>
      <c r="N12" s="117">
        <v>944.11922677595624</v>
      </c>
      <c r="O12" s="117">
        <v>1009.8716958065755</v>
      </c>
      <c r="P12" s="117">
        <v>990.37905113338957</v>
      </c>
      <c r="Q12" s="117">
        <v>1005.5744356164383</v>
      </c>
      <c r="R12" s="117">
        <v>885.8984335519126</v>
      </c>
      <c r="S12" s="117">
        <v>854.03994969315056</v>
      </c>
      <c r="T12" s="117">
        <v>865.48098315043592</v>
      </c>
      <c r="U12" s="117">
        <v>885.8297257178084</v>
      </c>
      <c r="V12" s="118">
        <v>781.35267669398922</v>
      </c>
      <c r="W12" s="53">
        <v>-0.11794258647073397</v>
      </c>
      <c r="X12" s="53">
        <v>2.8225713917510165E-2</v>
      </c>
      <c r="Y12" s="53">
        <v>1.0189089420041231E-2</v>
      </c>
    </row>
    <row r="13" spans="1:27" x14ac:dyDescent="0.15">
      <c r="A13" s="31" t="s">
        <v>185</v>
      </c>
      <c r="B13" s="117">
        <v>400</v>
      </c>
      <c r="C13" s="117">
        <v>406.99999999999994</v>
      </c>
      <c r="D13" s="117">
        <v>391.99999999999994</v>
      </c>
      <c r="E13" s="117">
        <v>418.00000000000006</v>
      </c>
      <c r="F13" s="117">
        <v>526.00000000000011</v>
      </c>
      <c r="G13" s="117">
        <v>532</v>
      </c>
      <c r="H13" s="117">
        <v>535.6796174520548</v>
      </c>
      <c r="I13" s="117">
        <v>511.08807452054799</v>
      </c>
      <c r="J13" s="117">
        <v>504.71857923497265</v>
      </c>
      <c r="K13" s="117">
        <v>486.0657534246576</v>
      </c>
      <c r="L13" s="117">
        <v>486.08701013698629</v>
      </c>
      <c r="M13" s="117">
        <v>499.60800101369864</v>
      </c>
      <c r="N13" s="117">
        <v>503.61553559289615</v>
      </c>
      <c r="O13" s="117">
        <v>526.35356052054794</v>
      </c>
      <c r="P13" s="117">
        <v>556.55390287123282</v>
      </c>
      <c r="Q13" s="117">
        <v>543.09486060273957</v>
      </c>
      <c r="R13" s="117">
        <v>548.39183265027339</v>
      </c>
      <c r="S13" s="117">
        <v>531.31257290410952</v>
      </c>
      <c r="T13" s="117">
        <v>517.23964729589045</v>
      </c>
      <c r="U13" s="117">
        <v>531.00296761369873</v>
      </c>
      <c r="V13" s="118">
        <v>479.37082390710378</v>
      </c>
      <c r="W13" s="53">
        <v>-9.7235132109764422E-2</v>
      </c>
      <c r="X13" s="53">
        <v>8.881579245134219E-3</v>
      </c>
      <c r="Y13" s="53">
        <v>6.2511492387978835E-3</v>
      </c>
    </row>
    <row r="14" spans="1:27" x14ac:dyDescent="0.15">
      <c r="A14" s="31" t="s">
        <v>184</v>
      </c>
      <c r="B14" s="117">
        <v>95.33172131147542</v>
      </c>
      <c r="C14" s="117">
        <v>93.132419178082174</v>
      </c>
      <c r="D14" s="117">
        <v>92.773523287671225</v>
      </c>
      <c r="E14" s="117">
        <v>87.322235616438363</v>
      </c>
      <c r="F14" s="117">
        <v>84.88313934426229</v>
      </c>
      <c r="G14" s="117">
        <v>92.84589315068493</v>
      </c>
      <c r="H14" s="117">
        <v>95.851482191780818</v>
      </c>
      <c r="I14" s="117">
        <v>94.679005479452073</v>
      </c>
      <c r="J14" s="117">
        <v>97.626724043715853</v>
      </c>
      <c r="K14" s="117">
        <v>117.26427945205481</v>
      </c>
      <c r="L14" s="117">
        <v>122.78345479452057</v>
      </c>
      <c r="M14" s="117">
        <v>116.6096</v>
      </c>
      <c r="N14" s="117">
        <v>111.73408743169399</v>
      </c>
      <c r="O14" s="117">
        <v>117.60007671232879</v>
      </c>
      <c r="P14" s="117">
        <v>121.38155622113317</v>
      </c>
      <c r="Q14" s="117">
        <v>103.66582010189984</v>
      </c>
      <c r="R14" s="117">
        <v>90.860654356231834</v>
      </c>
      <c r="S14" s="117">
        <v>87.978163830376587</v>
      </c>
      <c r="T14" s="117">
        <v>91.6722010555401</v>
      </c>
      <c r="U14" s="117">
        <v>95.386908523002319</v>
      </c>
      <c r="V14" s="118">
        <v>77.358650273224043</v>
      </c>
      <c r="W14" s="53">
        <v>-0.18900138948764444</v>
      </c>
      <c r="X14" s="53">
        <v>-2.0437156054825434E-2</v>
      </c>
      <c r="Y14" s="53">
        <v>1.0087816021602687E-3</v>
      </c>
    </row>
    <row r="15" spans="1:27" x14ac:dyDescent="0.15">
      <c r="A15" s="31" t="s">
        <v>183</v>
      </c>
      <c r="B15" s="117">
        <v>119.10651912568308</v>
      </c>
      <c r="C15" s="117">
        <v>113.42047945205479</v>
      </c>
      <c r="D15" s="117">
        <v>130.6426301369863</v>
      </c>
      <c r="E15" s="117">
        <v>134.77093972602739</v>
      </c>
      <c r="F15" s="117">
        <v>122.89577595628417</v>
      </c>
      <c r="G15" s="117">
        <v>144.4253397260274</v>
      </c>
      <c r="H15" s="117">
        <v>143.4501808219178</v>
      </c>
      <c r="I15" s="117">
        <v>121.26452054794524</v>
      </c>
      <c r="J15" s="117">
        <v>114.27872404371584</v>
      </c>
      <c r="K15" s="117">
        <v>106.75613424657534</v>
      </c>
      <c r="L15" s="117">
        <v>98.182345205479464</v>
      </c>
      <c r="M15" s="117">
        <v>91.918945205479446</v>
      </c>
      <c r="N15" s="117">
        <v>81.734825136612017</v>
      </c>
      <c r="O15" s="117">
        <v>81.156895890410951</v>
      </c>
      <c r="P15" s="117">
        <v>81.261860273972616</v>
      </c>
      <c r="Q15" s="117">
        <v>78.629786301369862</v>
      </c>
      <c r="R15" s="117">
        <v>71.486442622950818</v>
      </c>
      <c r="S15" s="117">
        <v>71.823820206308795</v>
      </c>
      <c r="T15" s="117">
        <v>63.494622946</v>
      </c>
      <c r="U15" s="117">
        <v>58.85134987895691</v>
      </c>
      <c r="V15" s="118">
        <v>56.625990609863472</v>
      </c>
      <c r="W15" s="53">
        <v>-3.7813223888159997E-2</v>
      </c>
      <c r="X15" s="53">
        <v>-5.7814624328638042E-2</v>
      </c>
      <c r="Y15" s="53">
        <v>7.3842107288035676E-4</v>
      </c>
    </row>
    <row r="16" spans="1:27" x14ac:dyDescent="0.15">
      <c r="A16" s="31" t="s">
        <v>182</v>
      </c>
      <c r="B16" s="117">
        <v>2936.4797625683059</v>
      </c>
      <c r="C16" s="117">
        <v>2996.4060418504755</v>
      </c>
      <c r="D16" s="117">
        <v>2796.2983521917809</v>
      </c>
      <c r="E16" s="117">
        <v>2722.9514871232873</v>
      </c>
      <c r="F16" s="117">
        <v>3143.7158175435889</v>
      </c>
      <c r="G16" s="117">
        <v>3139.3406753424656</v>
      </c>
      <c r="H16" s="117">
        <v>3162.8904109589039</v>
      </c>
      <c r="I16" s="117">
        <v>3061.8356164383599</v>
      </c>
      <c r="J16" s="117">
        <v>3063.58469945355</v>
      </c>
      <c r="K16" s="117">
        <v>2879.2219178082205</v>
      </c>
      <c r="L16" s="117">
        <v>2694.7260273972602</v>
      </c>
      <c r="M16" s="117">
        <v>2623.17808219178</v>
      </c>
      <c r="N16" s="117">
        <v>2579.8551912568305</v>
      </c>
      <c r="O16" s="117">
        <v>2564.3561643835619</v>
      </c>
      <c r="P16" s="117">
        <v>2578.4931506849316</v>
      </c>
      <c r="Q16" s="117">
        <v>2513.8629999999998</v>
      </c>
      <c r="R16" s="117">
        <v>2242</v>
      </c>
      <c r="S16" s="117">
        <v>1992.0427999999999</v>
      </c>
      <c r="T16" s="117">
        <v>1386.254320622814</v>
      </c>
      <c r="U16" s="117">
        <v>838.67430003501727</v>
      </c>
      <c r="V16" s="118">
        <v>488.0366828254148</v>
      </c>
      <c r="W16" s="53">
        <v>-0.41808556336466041</v>
      </c>
      <c r="X16" s="53">
        <v>-0.11604161551752656</v>
      </c>
      <c r="Y16" s="53">
        <v>6.3641548175254444E-3</v>
      </c>
    </row>
    <row r="17" spans="1:25" x14ac:dyDescent="0.15">
      <c r="A17" s="31" t="s">
        <v>208</v>
      </c>
      <c r="B17" s="117">
        <v>115.9726775956284</v>
      </c>
      <c r="C17" s="117">
        <v>122.28189041095892</v>
      </c>
      <c r="D17" s="117">
        <v>137.57472602739728</v>
      </c>
      <c r="E17" s="117">
        <v>139.16430136986301</v>
      </c>
      <c r="F17" s="117">
        <v>132.00160874997061</v>
      </c>
      <c r="G17" s="117">
        <v>128.87908910361426</v>
      </c>
      <c r="H17" s="117">
        <v>127.30030270057713</v>
      </c>
      <c r="I17" s="117">
        <v>129.05505529810699</v>
      </c>
      <c r="J17" s="117">
        <v>128.79370348238496</v>
      </c>
      <c r="K17" s="117">
        <v>120.54462943649085</v>
      </c>
      <c r="L17" s="117">
        <v>125.12372187687203</v>
      </c>
      <c r="M17" s="117">
        <v>125.50433011367329</v>
      </c>
      <c r="N17" s="117">
        <v>131.03891699348372</v>
      </c>
      <c r="O17" s="117">
        <v>135.07703761193639</v>
      </c>
      <c r="P17" s="117">
        <v>140.28028648629419</v>
      </c>
      <c r="Q17" s="117">
        <v>132.57674850186186</v>
      </c>
      <c r="R17" s="117">
        <v>122.41296031347285</v>
      </c>
      <c r="S17" s="117">
        <v>118.38609068295645</v>
      </c>
      <c r="T17" s="117">
        <v>113.63829974742899</v>
      </c>
      <c r="U17" s="117">
        <v>109.02698848948081</v>
      </c>
      <c r="V17" s="118">
        <v>171.45719827718014</v>
      </c>
      <c r="W17" s="53">
        <v>0.57261243892582381</v>
      </c>
      <c r="X17" s="53">
        <v>-9.9922029462672368E-3</v>
      </c>
      <c r="Y17" s="53">
        <v>2.2358568378465084E-3</v>
      </c>
    </row>
    <row r="18" spans="1:25" s="32" customFormat="1" x14ac:dyDescent="0.15">
      <c r="A18" s="37" t="s">
        <v>178</v>
      </c>
      <c r="B18" s="119">
        <v>6364.7592080873001</v>
      </c>
      <c r="C18" s="119">
        <v>6446.1941950502332</v>
      </c>
      <c r="D18" s="119">
        <v>6382.9523466755518</v>
      </c>
      <c r="E18" s="119">
        <v>6325.0231758114032</v>
      </c>
      <c r="F18" s="119">
        <v>6752.2354020032853</v>
      </c>
      <c r="G18" s="119">
        <v>6902.2482957032689</v>
      </c>
      <c r="H18" s="119">
        <v>7013.2277925527114</v>
      </c>
      <c r="I18" s="119">
        <v>6886.1245951130159</v>
      </c>
      <c r="J18" s="119">
        <v>6988.3254594237342</v>
      </c>
      <c r="K18" s="119">
        <v>6934.5009693677403</v>
      </c>
      <c r="L18" s="119">
        <v>6956.7649214757121</v>
      </c>
      <c r="M18" s="119">
        <v>7030.9115389983172</v>
      </c>
      <c r="N18" s="119">
        <v>6962.7089693479911</v>
      </c>
      <c r="O18" s="119">
        <v>6998.2275698386366</v>
      </c>
      <c r="P18" s="119">
        <v>7255.0768875494596</v>
      </c>
      <c r="Q18" s="119">
        <v>7347.2838150854159</v>
      </c>
      <c r="R18" s="119">
        <v>6981.5655047884038</v>
      </c>
      <c r="S18" s="119">
        <v>6756.9363862365108</v>
      </c>
      <c r="T18" s="119">
        <v>6113.8921550503765</v>
      </c>
      <c r="U18" s="119">
        <v>5815.175425976814</v>
      </c>
      <c r="V18" s="119">
        <v>5474.5565766659574</v>
      </c>
      <c r="W18" s="74">
        <v>-5.8574131364857451E-2</v>
      </c>
      <c r="X18" s="74">
        <v>-1.7449772054895507E-2</v>
      </c>
      <c r="Y18" s="74">
        <v>7.1389973002639828E-2</v>
      </c>
    </row>
    <row r="19" spans="1:25" x14ac:dyDescent="0.15">
      <c r="B19" s="117"/>
      <c r="C19" s="117"/>
      <c r="D19" s="117"/>
      <c r="E19" s="117"/>
      <c r="F19" s="117"/>
      <c r="G19" s="117"/>
      <c r="H19" s="117"/>
      <c r="I19" s="117"/>
      <c r="J19" s="117"/>
      <c r="K19" s="117"/>
      <c r="L19" s="117"/>
      <c r="M19" s="117"/>
      <c r="N19" s="117"/>
      <c r="O19" s="117"/>
      <c r="P19" s="117"/>
      <c r="Q19" s="117"/>
      <c r="R19" s="117"/>
      <c r="S19" s="117"/>
      <c r="T19" s="117"/>
      <c r="U19" s="117"/>
      <c r="V19" s="118"/>
      <c r="W19" s="53"/>
      <c r="X19" s="53"/>
      <c r="Y19" s="53"/>
    </row>
    <row r="20" spans="1:25" x14ac:dyDescent="0.15">
      <c r="A20" s="31" t="s">
        <v>171</v>
      </c>
      <c r="B20" s="117">
        <v>363</v>
      </c>
      <c r="C20" s="117">
        <v>348.00000000000006</v>
      </c>
      <c r="D20" s="117">
        <v>371.00000000000006</v>
      </c>
      <c r="E20" s="117">
        <v>368</v>
      </c>
      <c r="F20" s="117">
        <v>389.99999999999994</v>
      </c>
      <c r="G20" s="117">
        <v>379.97549780821925</v>
      </c>
      <c r="H20" s="117">
        <v>345.53852986301376</v>
      </c>
      <c r="I20" s="117">
        <v>311.27309317808221</v>
      </c>
      <c r="J20" s="117">
        <v>287.22854598360658</v>
      </c>
      <c r="K20" s="117">
        <v>264.77521421917811</v>
      </c>
      <c r="L20" s="117">
        <v>249.45960065753422</v>
      </c>
      <c r="M20" s="117">
        <v>224.507517260274</v>
      </c>
      <c r="N20" s="117">
        <v>204.23533494535522</v>
      </c>
      <c r="O20" s="117">
        <v>178.17798887671236</v>
      </c>
      <c r="P20" s="117">
        <v>166.84044769863016</v>
      </c>
      <c r="Q20" s="117">
        <v>157.79915583561643</v>
      </c>
      <c r="R20" s="117">
        <v>141.70371928961748</v>
      </c>
      <c r="S20" s="117">
        <v>138.24625432876712</v>
      </c>
      <c r="T20" s="117">
        <v>115.87670241095891</v>
      </c>
      <c r="U20" s="117">
        <v>102.95639084931508</v>
      </c>
      <c r="V20" s="118">
        <v>72.034563387978139</v>
      </c>
      <c r="W20" s="53">
        <v>-0.30033907760610523</v>
      </c>
      <c r="X20" s="53">
        <v>-9.0133661385641384E-2</v>
      </c>
      <c r="Y20" s="53">
        <v>9.3935380217708005E-4</v>
      </c>
    </row>
    <row r="21" spans="1:25" x14ac:dyDescent="0.15">
      <c r="A21" s="31" t="s">
        <v>162</v>
      </c>
      <c r="B21" s="117">
        <v>94.906133879781422</v>
      </c>
      <c r="C21" s="117">
        <v>85.668610958904125</v>
      </c>
      <c r="D21" s="117">
        <v>114.76688219178082</v>
      </c>
      <c r="E21" s="117">
        <v>115.56920547945207</v>
      </c>
      <c r="F21" s="117">
        <v>113.16259562841532</v>
      </c>
      <c r="G21" s="117">
        <v>126.78149589041097</v>
      </c>
      <c r="H21" s="117">
        <v>119.68302739726028</v>
      </c>
      <c r="I21" s="117">
        <v>121.5776202341096</v>
      </c>
      <c r="J21" s="117">
        <v>108.33095053442622</v>
      </c>
      <c r="K21" s="117">
        <v>94.862961262328753</v>
      </c>
      <c r="L21" s="117">
        <v>105.94095080273974</v>
      </c>
      <c r="M21" s="117">
        <v>110.09963248630139</v>
      </c>
      <c r="N21" s="117">
        <v>111.64945790368851</v>
      </c>
      <c r="O21" s="117">
        <v>114.13073137972602</v>
      </c>
      <c r="P21" s="117">
        <v>119.58890892410959</v>
      </c>
      <c r="Q21" s="117">
        <v>113.4675572673507</v>
      </c>
      <c r="R21" s="117">
        <v>77.777254811371591</v>
      </c>
      <c r="S21" s="117">
        <v>86.042492460274005</v>
      </c>
      <c r="T21" s="117">
        <v>97.159476885753435</v>
      </c>
      <c r="U21" s="117">
        <v>88.746148552054791</v>
      </c>
      <c r="V21" s="118">
        <v>112.2130960997268</v>
      </c>
      <c r="W21" s="53">
        <v>0.26442778566223946</v>
      </c>
      <c r="X21" s="53">
        <v>-6.6431665878359247E-3</v>
      </c>
      <c r="Y21" s="53">
        <v>1.4632947507103508E-3</v>
      </c>
    </row>
    <row r="22" spans="1:25" x14ac:dyDescent="0.15">
      <c r="A22" s="31" t="s">
        <v>156</v>
      </c>
      <c r="B22" s="117">
        <v>3206.9841626066127</v>
      </c>
      <c r="C22" s="117">
        <v>3214.6306663866962</v>
      </c>
      <c r="D22" s="117">
        <v>3118.1957298695634</v>
      </c>
      <c r="E22" s="117">
        <v>3030.1588031577603</v>
      </c>
      <c r="F22" s="117">
        <v>2946.4614992510269</v>
      </c>
      <c r="G22" s="117">
        <v>2689.7711855636571</v>
      </c>
      <c r="H22" s="117">
        <v>2484.9486856300009</v>
      </c>
      <c r="I22" s="117">
        <v>2264.4650739149047</v>
      </c>
      <c r="J22" s="117">
        <v>2175.0078938446009</v>
      </c>
      <c r="K22" s="117">
        <v>2057.6984020965028</v>
      </c>
      <c r="L22" s="117">
        <v>1871.2022393932918</v>
      </c>
      <c r="M22" s="117">
        <v>1758.4489551866197</v>
      </c>
      <c r="N22" s="117">
        <v>1611.5535006749465</v>
      </c>
      <c r="O22" s="117">
        <v>1532.3472155856832</v>
      </c>
      <c r="P22" s="117">
        <v>1562.3168368885465</v>
      </c>
      <c r="Q22" s="117">
        <v>1608.151049658504</v>
      </c>
      <c r="R22" s="117">
        <v>1647.4865707846525</v>
      </c>
      <c r="S22" s="117">
        <v>1619.594593466999</v>
      </c>
      <c r="T22" s="117">
        <v>1516.1561915571631</v>
      </c>
      <c r="U22" s="117">
        <v>1437.3800858768877</v>
      </c>
      <c r="V22" s="118">
        <v>1713.3173282603852</v>
      </c>
      <c r="W22" s="53">
        <v>0.19197235657759881</v>
      </c>
      <c r="X22" s="53">
        <v>-3.5240663134139982E-2</v>
      </c>
      <c r="Y22" s="53">
        <v>2.2342207281371044E-2</v>
      </c>
    </row>
    <row r="23" spans="1:25" x14ac:dyDescent="0.15">
      <c r="A23" s="31" t="s">
        <v>153</v>
      </c>
      <c r="B23" s="117">
        <v>123.97655737704918</v>
      </c>
      <c r="C23" s="117">
        <v>123.67838356164384</v>
      </c>
      <c r="D23" s="117">
        <v>119.54273972602741</v>
      </c>
      <c r="E23" s="117">
        <v>116.27126027397259</v>
      </c>
      <c r="F23" s="117">
        <v>112.0754644808743</v>
      </c>
      <c r="G23" s="117">
        <v>107.3004109589041</v>
      </c>
      <c r="H23" s="117">
        <v>98.288410958904123</v>
      </c>
      <c r="I23" s="117">
        <v>93.453205479452052</v>
      </c>
      <c r="J23" s="117">
        <v>93.19786885245901</v>
      </c>
      <c r="K23" s="117">
        <v>90.243452054794517</v>
      </c>
      <c r="L23" s="117">
        <v>85.758027397260278</v>
      </c>
      <c r="M23" s="117">
        <v>83.844520547945208</v>
      </c>
      <c r="N23" s="117">
        <v>79.203825136612025</v>
      </c>
      <c r="O23" s="117">
        <v>83.186109589041095</v>
      </c>
      <c r="P23" s="117">
        <v>81.540082191780812</v>
      </c>
      <c r="Q23" s="117">
        <v>80.284986301369869</v>
      </c>
      <c r="R23" s="117">
        <v>75.633497267759566</v>
      </c>
      <c r="S23" s="117">
        <v>72.795561643835626</v>
      </c>
      <c r="T23" s="117">
        <v>71.725643835616438</v>
      </c>
      <c r="U23" s="117">
        <v>70.779178082191777</v>
      </c>
      <c r="V23" s="118">
        <v>68.431284153005464</v>
      </c>
      <c r="W23" s="53">
        <v>-3.3172099377303255E-2</v>
      </c>
      <c r="X23" s="53">
        <v>-2.4001879083177635E-2</v>
      </c>
      <c r="Y23" s="53">
        <v>8.9236588567584408E-4</v>
      </c>
    </row>
    <row r="24" spans="1:25" x14ac:dyDescent="0.15">
      <c r="A24" s="31" t="s">
        <v>145</v>
      </c>
      <c r="B24" s="117">
        <v>2478.568514754098</v>
      </c>
      <c r="C24" s="117">
        <v>2289.5961386301369</v>
      </c>
      <c r="D24" s="117">
        <v>2272.1393736986302</v>
      </c>
      <c r="E24" s="117">
        <v>2073.6659539726024</v>
      </c>
      <c r="F24" s="117">
        <v>1853.7611606557377</v>
      </c>
      <c r="G24" s="117">
        <v>1649.5886564383559</v>
      </c>
      <c r="H24" s="117">
        <v>1490.4714723287673</v>
      </c>
      <c r="I24" s="117">
        <v>1498.4800717808218</v>
      </c>
      <c r="J24" s="117">
        <v>1390.4712295081968</v>
      </c>
      <c r="K24" s="117">
        <v>1332.2865945205479</v>
      </c>
      <c r="L24" s="117">
        <v>1233.6050712328765</v>
      </c>
      <c r="M24" s="117">
        <v>1027.9261430136985</v>
      </c>
      <c r="N24" s="117">
        <v>885.47621311475416</v>
      </c>
      <c r="O24" s="117">
        <v>810.36577972602754</v>
      </c>
      <c r="P24" s="117">
        <v>791.14910301369866</v>
      </c>
      <c r="Q24" s="117">
        <v>903.23102958904099</v>
      </c>
      <c r="R24" s="117">
        <v>933.27482478688535</v>
      </c>
      <c r="S24" s="117">
        <v>913.47338431232879</v>
      </c>
      <c r="T24" s="117">
        <v>1002.171611589041</v>
      </c>
      <c r="U24" s="117">
        <v>1019.2444743941678</v>
      </c>
      <c r="V24" s="118">
        <v>947.05323033191939</v>
      </c>
      <c r="W24" s="53">
        <v>-7.0828192721043126E-2</v>
      </c>
      <c r="X24" s="53">
        <v>-2.6428009629207994E-2</v>
      </c>
      <c r="Y24" s="53">
        <v>1.2349877766106415E-2</v>
      </c>
    </row>
    <row r="25" spans="1:25" x14ac:dyDescent="0.15">
      <c r="A25" s="31" t="s">
        <v>144</v>
      </c>
      <c r="B25" s="117">
        <v>390.7185739071038</v>
      </c>
      <c r="C25" s="117">
        <v>386.08897991780816</v>
      </c>
      <c r="D25" s="117">
        <v>399.80100641095891</v>
      </c>
      <c r="E25" s="117">
        <v>406.42698202739734</v>
      </c>
      <c r="F25" s="117">
        <v>397.40708825136619</v>
      </c>
      <c r="G25" s="117">
        <v>379.12880006027399</v>
      </c>
      <c r="H25" s="117">
        <v>371.29900964383557</v>
      </c>
      <c r="I25" s="117">
        <v>371.15775334821382</v>
      </c>
      <c r="J25" s="117">
        <v>350.57646768304596</v>
      </c>
      <c r="K25" s="117">
        <v>331.27238482891443</v>
      </c>
      <c r="L25" s="117">
        <v>318.94696642103355</v>
      </c>
      <c r="M25" s="117">
        <v>316.19893467016107</v>
      </c>
      <c r="N25" s="117">
        <v>317.22897237831785</v>
      </c>
      <c r="O25" s="117">
        <v>327.27166048484281</v>
      </c>
      <c r="P25" s="117">
        <v>324.02329965460137</v>
      </c>
      <c r="Q25" s="117">
        <v>316.92120033491466</v>
      </c>
      <c r="R25" s="117">
        <v>296.97672575009261</v>
      </c>
      <c r="S25" s="117">
        <v>284.22610713315305</v>
      </c>
      <c r="T25" s="117">
        <v>288.83814824136789</v>
      </c>
      <c r="U25" s="117">
        <v>285.58286771929625</v>
      </c>
      <c r="V25" s="118">
        <v>276.98418498533175</v>
      </c>
      <c r="W25" s="53">
        <v>-3.0109238704109753E-2</v>
      </c>
      <c r="X25" s="53">
        <v>-1.473128806270052E-2</v>
      </c>
      <c r="Y25" s="53">
        <v>3.6119625784018228E-3</v>
      </c>
    </row>
    <row r="26" spans="1:25" x14ac:dyDescent="0.15">
      <c r="A26" s="37" t="s">
        <v>143</v>
      </c>
      <c r="B26" s="119">
        <v>6658.1539425246456</v>
      </c>
      <c r="C26" s="119">
        <v>6447.6627794551887</v>
      </c>
      <c r="D26" s="119">
        <v>6395.4457318969608</v>
      </c>
      <c r="E26" s="119">
        <v>6110.092204911185</v>
      </c>
      <c r="F26" s="119">
        <v>5812.8678082674205</v>
      </c>
      <c r="G26" s="119">
        <v>5332.5460467198209</v>
      </c>
      <c r="H26" s="119">
        <v>4910.2291358217817</v>
      </c>
      <c r="I26" s="119">
        <v>4660.4068179355836</v>
      </c>
      <c r="J26" s="119">
        <v>4404.8129564063365</v>
      </c>
      <c r="K26" s="119">
        <v>4171.1390089822653</v>
      </c>
      <c r="L26" s="119">
        <v>3864.9128559047363</v>
      </c>
      <c r="M26" s="119">
        <v>3521.0257031650003</v>
      </c>
      <c r="N26" s="119">
        <v>3209.347304153674</v>
      </c>
      <c r="O26" s="119">
        <v>3045.4794856420326</v>
      </c>
      <c r="P26" s="119">
        <v>3045.4586783713671</v>
      </c>
      <c r="Q26" s="119">
        <v>3179.8549789867971</v>
      </c>
      <c r="R26" s="119">
        <v>3172.8525926903785</v>
      </c>
      <c r="S26" s="119">
        <v>3114.3783933453574</v>
      </c>
      <c r="T26" s="119">
        <v>3091.9277745199006</v>
      </c>
      <c r="U26" s="119">
        <v>3004.6891454739139</v>
      </c>
      <c r="V26" s="119">
        <v>3190.0336872183466</v>
      </c>
      <c r="W26" s="79">
        <v>6.168509711682657E-2</v>
      </c>
      <c r="X26" s="79">
        <v>-3.2269367390847292E-2</v>
      </c>
      <c r="Y26" s="79">
        <v>4.1599062064442555E-2</v>
      </c>
    </row>
    <row r="27" spans="1:25" x14ac:dyDescent="0.15">
      <c r="A27" s="42"/>
      <c r="B27" s="125"/>
      <c r="C27" s="125"/>
      <c r="D27" s="125"/>
      <c r="E27" s="125"/>
      <c r="F27" s="125"/>
      <c r="G27" s="125"/>
      <c r="H27" s="125"/>
      <c r="I27" s="125"/>
      <c r="J27" s="125"/>
      <c r="K27" s="125"/>
      <c r="L27" s="125"/>
      <c r="M27" s="125"/>
      <c r="N27" s="125"/>
      <c r="O27" s="125"/>
      <c r="P27" s="125"/>
      <c r="Q27" s="125"/>
      <c r="R27" s="125"/>
      <c r="S27" s="125"/>
      <c r="T27" s="125"/>
      <c r="U27" s="125"/>
      <c r="V27" s="126"/>
      <c r="W27" s="53"/>
      <c r="X27" s="53"/>
      <c r="Y27" s="53"/>
    </row>
    <row r="28" spans="1:25" x14ac:dyDescent="0.15">
      <c r="A28" s="31" t="s">
        <v>142</v>
      </c>
      <c r="B28" s="117">
        <v>281.18497267759557</v>
      </c>
      <c r="C28" s="117">
        <v>300.15534246575339</v>
      </c>
      <c r="D28" s="117">
        <v>307.03958904109589</v>
      </c>
      <c r="E28" s="117">
        <v>307.93397260273969</v>
      </c>
      <c r="F28" s="117">
        <v>308.65368852459022</v>
      </c>
      <c r="G28" s="117">
        <v>444.91860273972605</v>
      </c>
      <c r="H28" s="117">
        <v>646.16668493150689</v>
      </c>
      <c r="I28" s="117">
        <v>855.56257534246572</v>
      </c>
      <c r="J28" s="117">
        <v>894.51475409836053</v>
      </c>
      <c r="K28" s="117">
        <v>1014.2503561643837</v>
      </c>
      <c r="L28" s="117">
        <v>1023.2578904109588</v>
      </c>
      <c r="M28" s="117">
        <v>918.7969589041096</v>
      </c>
      <c r="N28" s="117">
        <v>871.89743169398901</v>
      </c>
      <c r="O28" s="117">
        <v>876.98847945205478</v>
      </c>
      <c r="P28" s="117">
        <v>849.02135616438375</v>
      </c>
      <c r="Q28" s="117">
        <v>840.02445205479455</v>
      </c>
      <c r="R28" s="117">
        <v>826.39722677595648</v>
      </c>
      <c r="S28" s="117">
        <v>781.40854794520556</v>
      </c>
      <c r="T28" s="117">
        <v>783.32900000000006</v>
      </c>
      <c r="U28" s="117">
        <v>761.60684931506842</v>
      </c>
      <c r="V28" s="118">
        <v>701.92550546448092</v>
      </c>
      <c r="W28" s="53">
        <v>-7.8362404309074152E-2</v>
      </c>
      <c r="X28" s="53">
        <v>-2.8241009715017307E-2</v>
      </c>
      <c r="Y28" s="53">
        <v>9.153333641405385E-3</v>
      </c>
    </row>
    <row r="29" spans="1:25" x14ac:dyDescent="0.15">
      <c r="A29" s="31" t="s">
        <v>140</v>
      </c>
      <c r="B29" s="117">
        <v>740.20792349726776</v>
      </c>
      <c r="C29" s="117">
        <v>841.49024657534255</v>
      </c>
      <c r="D29" s="117">
        <v>992.57799999999986</v>
      </c>
      <c r="E29" s="117">
        <v>1080.6377726027399</v>
      </c>
      <c r="F29" s="117">
        <v>1247.8088743169399</v>
      </c>
      <c r="G29" s="117">
        <v>1294.3286712328768</v>
      </c>
      <c r="H29" s="117">
        <v>1367.8913671232879</v>
      </c>
      <c r="I29" s="117">
        <v>1413.2783808219178</v>
      </c>
      <c r="J29" s="117">
        <v>1483.4672295081969</v>
      </c>
      <c r="K29" s="117">
        <v>1609.105495890411</v>
      </c>
      <c r="L29" s="117">
        <v>1675.590095890411</v>
      </c>
      <c r="M29" s="117">
        <v>1684.0448356164386</v>
      </c>
      <c r="N29" s="117">
        <v>1662.3913060109289</v>
      </c>
      <c r="O29" s="117">
        <v>1720.1338739726027</v>
      </c>
      <c r="P29" s="117">
        <v>1700.5628328767125</v>
      </c>
      <c r="Q29" s="117">
        <v>1671.9516082191783</v>
      </c>
      <c r="R29" s="117">
        <v>1637.2818387978141</v>
      </c>
      <c r="S29" s="117">
        <v>1813.0913506849313</v>
      </c>
      <c r="T29" s="117">
        <v>1899.809969863014</v>
      </c>
      <c r="U29" s="117">
        <v>1903.0993068493153</v>
      </c>
      <c r="V29" s="118">
        <v>1796.3862213114753</v>
      </c>
      <c r="W29" s="53">
        <v>-5.6073314279384223E-2</v>
      </c>
      <c r="X29" s="53">
        <v>1.6922117936176484E-2</v>
      </c>
      <c r="Y29" s="53">
        <v>2.3425452280162906E-2</v>
      </c>
    </row>
    <row r="30" spans="1:25" x14ac:dyDescent="0.15">
      <c r="A30" s="31" t="s">
        <v>139</v>
      </c>
      <c r="B30" s="117">
        <v>6472.9305040983618</v>
      </c>
      <c r="C30" s="117">
        <v>6988.1320999999989</v>
      </c>
      <c r="D30" s="117">
        <v>7622.8690747945202</v>
      </c>
      <c r="E30" s="117">
        <v>8461.0191601095903</v>
      </c>
      <c r="F30" s="117">
        <v>9190.6548793442635</v>
      </c>
      <c r="G30" s="117">
        <v>9442.9449884200894</v>
      </c>
      <c r="H30" s="117">
        <v>9655.6993953591245</v>
      </c>
      <c r="I30" s="117">
        <v>9868.4702772602723</v>
      </c>
      <c r="J30" s="117">
        <v>9784.1480405306083</v>
      </c>
      <c r="K30" s="117">
        <v>9927.3155938169875</v>
      </c>
      <c r="L30" s="117">
        <v>10150.344027360001</v>
      </c>
      <c r="M30" s="117">
        <v>10286.597701255889</v>
      </c>
      <c r="N30" s="117">
        <v>10395.296037808961</v>
      </c>
      <c r="O30" s="117">
        <v>10528.358540790796</v>
      </c>
      <c r="P30" s="117">
        <v>10479.039213066082</v>
      </c>
      <c r="Q30" s="117">
        <v>10616.586097844602</v>
      </c>
      <c r="R30" s="117">
        <v>10862.849255409836</v>
      </c>
      <c r="S30" s="117">
        <v>10898.159063890411</v>
      </c>
      <c r="T30" s="117">
        <v>11083.293585972604</v>
      </c>
      <c r="U30" s="117">
        <v>11186.271423178081</v>
      </c>
      <c r="V30" s="118">
        <v>10191.624351256831</v>
      </c>
      <c r="W30" s="53">
        <v>-8.8916765407670129E-2</v>
      </c>
      <c r="X30" s="53">
        <v>1.2011278138332804E-2</v>
      </c>
      <c r="Y30" s="53">
        <v>0.13290204916146339</v>
      </c>
    </row>
    <row r="31" spans="1:25" x14ac:dyDescent="0.15">
      <c r="A31" s="31" t="s">
        <v>138</v>
      </c>
      <c r="B31" s="117">
        <v>143.60655737704917</v>
      </c>
      <c r="C31" s="117">
        <v>153.19999999999999</v>
      </c>
      <c r="D31" s="117">
        <v>162.4</v>
      </c>
      <c r="E31" s="117">
        <v>171.6</v>
      </c>
      <c r="F31" s="117">
        <v>180.30601092896171</v>
      </c>
      <c r="G31" s="117">
        <v>190</v>
      </c>
      <c r="H31" s="117">
        <v>195.19999999999996</v>
      </c>
      <c r="I31" s="117">
        <v>200.4</v>
      </c>
      <c r="J31" s="117">
        <v>205.03825136612025</v>
      </c>
      <c r="K31" s="117">
        <v>210.8</v>
      </c>
      <c r="L31" s="117">
        <v>216</v>
      </c>
      <c r="M31" s="117">
        <v>223.59999999999997</v>
      </c>
      <c r="N31" s="117">
        <v>230.56830601092895</v>
      </c>
      <c r="O31" s="117">
        <v>238.79999999999995</v>
      </c>
      <c r="P31" s="117">
        <v>246.4</v>
      </c>
      <c r="Q31" s="117">
        <v>254</v>
      </c>
      <c r="R31" s="117">
        <v>250.31420765027326</v>
      </c>
      <c r="S31" s="117">
        <v>248</v>
      </c>
      <c r="T31" s="117">
        <v>236</v>
      </c>
      <c r="U31" s="117">
        <v>227.74</v>
      </c>
      <c r="V31" s="118">
        <v>189.29955290611031</v>
      </c>
      <c r="W31" s="53">
        <v>-0.16879093305475412</v>
      </c>
      <c r="X31" s="53">
        <v>7.7594306254500367E-3</v>
      </c>
      <c r="Y31" s="53">
        <v>2.4685268627928176E-3</v>
      </c>
    </row>
    <row r="32" spans="1:25" x14ac:dyDescent="0.15">
      <c r="A32" s="31" t="s">
        <v>136</v>
      </c>
      <c r="B32" s="117">
        <v>158.77049180327867</v>
      </c>
      <c r="C32" s="117">
        <v>152.7858904109589</v>
      </c>
      <c r="D32" s="117">
        <v>152.99287671232878</v>
      </c>
      <c r="E32" s="117">
        <v>150.58232876712327</v>
      </c>
      <c r="F32" s="117">
        <v>138.41284153005466</v>
      </c>
      <c r="G32" s="117">
        <v>114.78808219178083</v>
      </c>
      <c r="H32" s="117">
        <v>113.87260273972603</v>
      </c>
      <c r="I32" s="117">
        <v>103.8127501369863</v>
      </c>
      <c r="J32" s="117">
        <v>101.83087431693988</v>
      </c>
      <c r="K32" s="117">
        <v>95.210136986301364</v>
      </c>
      <c r="L32" s="117">
        <v>77.715475068493149</v>
      </c>
      <c r="M32" s="117">
        <v>76.578904109589047</v>
      </c>
      <c r="N32" s="117">
        <v>67.728688524590154</v>
      </c>
      <c r="O32" s="117">
        <v>63.289426716004499</v>
      </c>
      <c r="P32" s="117">
        <v>61.307613334335386</v>
      </c>
      <c r="Q32" s="117">
        <v>59.456249672779109</v>
      </c>
      <c r="R32" s="117">
        <v>57.738655357076233</v>
      </c>
      <c r="S32" s="117">
        <v>60.900465753424655</v>
      </c>
      <c r="T32" s="117">
        <v>64.014561643835606</v>
      </c>
      <c r="U32" s="117">
        <v>62.415424657534253</v>
      </c>
      <c r="V32" s="118">
        <v>46.758879781420774</v>
      </c>
      <c r="W32" s="53">
        <v>-0.2508441617119328</v>
      </c>
      <c r="X32" s="53">
        <v>-4.134823992141845E-2</v>
      </c>
      <c r="Y32" s="53">
        <v>6.0975078410135735E-4</v>
      </c>
    </row>
    <row r="33" spans="1:25" x14ac:dyDescent="0.15">
      <c r="A33" s="31" t="s">
        <v>135</v>
      </c>
      <c r="B33" s="117">
        <v>38.624180327868849</v>
      </c>
      <c r="C33" s="117">
        <v>38.872</v>
      </c>
      <c r="D33" s="117">
        <v>38.751999999999995</v>
      </c>
      <c r="E33" s="117">
        <v>38.143999999999998</v>
      </c>
      <c r="F33" s="117">
        <v>37.836338797814207</v>
      </c>
      <c r="G33" s="117">
        <v>37.678000000000004</v>
      </c>
      <c r="H33" s="117">
        <v>37.492000000000004</v>
      </c>
      <c r="I33" s="117">
        <v>37.087999999999994</v>
      </c>
      <c r="J33" s="117">
        <v>36.635628415300545</v>
      </c>
      <c r="K33" s="117">
        <v>36.47</v>
      </c>
      <c r="L33" s="117">
        <v>36.200000000000003</v>
      </c>
      <c r="M33" s="117">
        <v>35.991999999999997</v>
      </c>
      <c r="N33" s="117">
        <v>35.279344262295083</v>
      </c>
      <c r="O33" s="117">
        <v>35.088000000000001</v>
      </c>
      <c r="P33" s="117">
        <v>35.03</v>
      </c>
      <c r="Q33" s="117">
        <v>35.534599999999998</v>
      </c>
      <c r="R33" s="117">
        <v>36.209467978142079</v>
      </c>
      <c r="S33" s="117">
        <v>36.931558593749997</v>
      </c>
      <c r="T33" s="117">
        <v>37.878779999999992</v>
      </c>
      <c r="U33" s="117">
        <v>38.927865999999995</v>
      </c>
      <c r="V33" s="118">
        <v>39.422570626603417</v>
      </c>
      <c r="W33" s="53">
        <v>1.2708239044067371E-2</v>
      </c>
      <c r="X33" s="53">
        <v>6.5433486726695911E-3</v>
      </c>
      <c r="Y33" s="53">
        <v>5.1408296056771306E-4</v>
      </c>
    </row>
    <row r="34" spans="1:25" s="32" customFormat="1" x14ac:dyDescent="0.15">
      <c r="A34" s="37" t="s">
        <v>134</v>
      </c>
      <c r="B34" s="119">
        <v>7835.3246297814221</v>
      </c>
      <c r="C34" s="119">
        <v>8474.6355794520532</v>
      </c>
      <c r="D34" s="119">
        <v>9276.6315405479436</v>
      </c>
      <c r="E34" s="119">
        <v>10209.917234082193</v>
      </c>
      <c r="F34" s="119">
        <v>11103.672633442624</v>
      </c>
      <c r="G34" s="119">
        <v>11524.658344584474</v>
      </c>
      <c r="H34" s="119">
        <v>12016.322050153645</v>
      </c>
      <c r="I34" s="119">
        <v>12478.611983561641</v>
      </c>
      <c r="J34" s="119">
        <v>12505.634778235526</v>
      </c>
      <c r="K34" s="119">
        <v>12893.151582858083</v>
      </c>
      <c r="L34" s="119">
        <v>13179.107488729864</v>
      </c>
      <c r="M34" s="119">
        <v>13225.610399886025</v>
      </c>
      <c r="N34" s="119">
        <v>13263.161114311693</v>
      </c>
      <c r="O34" s="119">
        <v>13462.658320931458</v>
      </c>
      <c r="P34" s="119">
        <v>13371.361015441515</v>
      </c>
      <c r="Q34" s="119">
        <v>13477.553007791354</v>
      </c>
      <c r="R34" s="119">
        <v>13670.790651969099</v>
      </c>
      <c r="S34" s="119">
        <v>13838.490986867722</v>
      </c>
      <c r="T34" s="119">
        <v>14104.325897479453</v>
      </c>
      <c r="U34" s="119">
        <v>14180.060869999999</v>
      </c>
      <c r="V34" s="119">
        <v>12965.417081346921</v>
      </c>
      <c r="W34" s="74">
        <v>-8.565857366824392E-2</v>
      </c>
      <c r="X34" s="74">
        <v>9.5594553148787842E-3</v>
      </c>
      <c r="Y34" s="74">
        <v>0.16907319569049356</v>
      </c>
    </row>
    <row r="35" spans="1:25" x14ac:dyDescent="0.15">
      <c r="B35" s="117"/>
      <c r="C35" s="117"/>
      <c r="D35" s="117"/>
      <c r="E35" s="117"/>
      <c r="F35" s="117"/>
      <c r="G35" s="117"/>
      <c r="H35" s="117"/>
      <c r="I35" s="117"/>
      <c r="J35" s="117"/>
      <c r="K35" s="117"/>
      <c r="L35" s="117"/>
      <c r="M35" s="117"/>
      <c r="N35" s="117"/>
      <c r="O35" s="117"/>
      <c r="P35" s="117"/>
      <c r="Q35" s="117"/>
      <c r="R35" s="117"/>
      <c r="S35" s="117"/>
      <c r="T35" s="117"/>
      <c r="U35" s="117"/>
      <c r="V35" s="118"/>
      <c r="W35" s="53"/>
      <c r="X35" s="53"/>
      <c r="Y35" s="53"/>
    </row>
    <row r="36" spans="1:25" x14ac:dyDescent="0.15">
      <c r="A36" s="31" t="s">
        <v>133</v>
      </c>
      <c r="B36" s="117">
        <v>3768.6610809999993</v>
      </c>
      <c r="C36" s="117">
        <v>3741.7452050000002</v>
      </c>
      <c r="D36" s="117">
        <v>3533.6191780000008</v>
      </c>
      <c r="E36" s="117">
        <v>3988.573973</v>
      </c>
      <c r="F36" s="117">
        <v>4109.7934429999996</v>
      </c>
      <c r="G36" s="117">
        <v>4095.1794519999999</v>
      </c>
      <c r="H36" s="117">
        <v>4127.4410959999996</v>
      </c>
      <c r="I36" s="117">
        <v>4169.972602863013</v>
      </c>
      <c r="J36" s="117">
        <v>4173.0983605519123</v>
      </c>
      <c r="K36" s="117">
        <v>4014.9426849315068</v>
      </c>
      <c r="L36" s="117">
        <v>4068.4058219178087</v>
      </c>
      <c r="M36" s="117">
        <v>4048.304109589043</v>
      </c>
      <c r="N36" s="117">
        <v>3397.7158469945352</v>
      </c>
      <c r="O36" s="117">
        <v>3191.5972602739726</v>
      </c>
      <c r="P36" s="117">
        <v>3272.9835616438354</v>
      </c>
      <c r="Q36" s="117">
        <v>3392.2192</v>
      </c>
      <c r="R36" s="117">
        <v>4090.1802999999995</v>
      </c>
      <c r="S36" s="117">
        <v>4490</v>
      </c>
      <c r="T36" s="117">
        <v>4240</v>
      </c>
      <c r="U36" s="117">
        <v>3019.9999999999995</v>
      </c>
      <c r="V36" s="118">
        <v>2730</v>
      </c>
      <c r="W36" s="53">
        <v>-9.602649006622499E-2</v>
      </c>
      <c r="X36" s="53">
        <v>-2.8074986465902563E-2</v>
      </c>
      <c r="Y36" s="53">
        <v>3.5600075287905576E-2</v>
      </c>
    </row>
    <row r="37" spans="1:25" x14ac:dyDescent="0.15">
      <c r="A37" s="31" t="s">
        <v>132</v>
      </c>
      <c r="B37" s="117">
        <v>2598</v>
      </c>
      <c r="C37" s="117">
        <v>2502</v>
      </c>
      <c r="D37" s="117">
        <v>2096</v>
      </c>
      <c r="E37" s="117">
        <v>1334</v>
      </c>
      <c r="F37" s="117">
        <v>2011.9999999999998</v>
      </c>
      <c r="G37" s="117">
        <v>1812.9999999999998</v>
      </c>
      <c r="H37" s="117">
        <v>1974.0000000000002</v>
      </c>
      <c r="I37" s="117">
        <v>2116.2117999999996</v>
      </c>
      <c r="J37" s="117">
        <v>2394.0000000000005</v>
      </c>
      <c r="K37" s="117">
        <v>2404.712</v>
      </c>
      <c r="L37" s="117">
        <v>2424.0410000000006</v>
      </c>
      <c r="M37" s="117">
        <v>2728.11</v>
      </c>
      <c r="N37" s="117">
        <v>3037.0000000000005</v>
      </c>
      <c r="O37" s="117">
        <v>3057.9999999999995</v>
      </c>
      <c r="P37" s="117">
        <v>3198.2876712328762</v>
      </c>
      <c r="Q37" s="117">
        <v>3945.2739999999999</v>
      </c>
      <c r="R37" s="117">
        <v>4375.1365999999989</v>
      </c>
      <c r="S37" s="117">
        <v>4473.4794921875</v>
      </c>
      <c r="T37" s="117">
        <v>4567.5341796875</v>
      </c>
      <c r="U37" s="117">
        <v>4711.72607421875</v>
      </c>
      <c r="V37" s="118">
        <v>4049.3443000000002</v>
      </c>
      <c r="W37" s="53">
        <v>-0.14058155414490625</v>
      </c>
      <c r="X37" s="53">
        <v>6.9576115786500692E-2</v>
      </c>
      <c r="Y37" s="53">
        <v>5.2804747965806344E-2</v>
      </c>
    </row>
    <row r="38" spans="1:25" x14ac:dyDescent="0.15">
      <c r="A38" s="31" t="s">
        <v>130</v>
      </c>
      <c r="B38" s="117">
        <v>2086.0000000000005</v>
      </c>
      <c r="C38" s="117">
        <v>2025</v>
      </c>
      <c r="D38" s="117">
        <v>1877</v>
      </c>
      <c r="E38" s="117">
        <v>2196</v>
      </c>
      <c r="F38" s="117">
        <v>2337</v>
      </c>
      <c r="G38" s="117">
        <v>2485.0000000000005</v>
      </c>
      <c r="H38" s="117">
        <v>2546.0000000000005</v>
      </c>
      <c r="I38" s="117">
        <v>2470.6193737769099</v>
      </c>
      <c r="J38" s="117">
        <v>2574.4945355191267</v>
      </c>
      <c r="K38" s="117">
        <v>2278.383562</v>
      </c>
      <c r="L38" s="117">
        <v>2306.8219180000001</v>
      </c>
      <c r="M38" s="117">
        <v>2645.0547945205499</v>
      </c>
      <c r="N38" s="117">
        <v>2889.9043715847001</v>
      </c>
      <c r="O38" s="117">
        <v>2846.6027397260273</v>
      </c>
      <c r="P38" s="117">
        <v>2829.8630136986303</v>
      </c>
      <c r="Q38" s="117">
        <v>2781.5341999999996</v>
      </c>
      <c r="R38" s="117">
        <v>2860.109300000001</v>
      </c>
      <c r="S38" s="117">
        <v>2704.2359999999994</v>
      </c>
      <c r="T38" s="117">
        <v>2736.6030000000001</v>
      </c>
      <c r="U38" s="117">
        <v>2677.6550000000002</v>
      </c>
      <c r="V38" s="118">
        <v>2438</v>
      </c>
      <c r="W38" s="53">
        <v>-8.9501821556548622E-2</v>
      </c>
      <c r="X38" s="53">
        <v>1.6278594139758962E-2</v>
      </c>
      <c r="Y38" s="53">
        <v>3.1792301667367691E-2</v>
      </c>
    </row>
    <row r="39" spans="1:25" x14ac:dyDescent="0.15">
      <c r="A39" s="31" t="s">
        <v>129</v>
      </c>
      <c r="B39" s="117">
        <v>954.79699453551905</v>
      </c>
      <c r="C39" s="117">
        <v>955.77753424657533</v>
      </c>
      <c r="D39" s="117">
        <v>897.37753424657524</v>
      </c>
      <c r="E39" s="117">
        <v>819.50904109589055</v>
      </c>
      <c r="F39" s="117">
        <v>779.73961748633872</v>
      </c>
      <c r="G39" s="117">
        <v>774.28904109589018</v>
      </c>
      <c r="H39" s="117">
        <v>737.6501369863015</v>
      </c>
      <c r="I39" s="117">
        <v>710.39315068493147</v>
      </c>
      <c r="J39" s="117">
        <v>756.75</v>
      </c>
      <c r="K39" s="117">
        <v>812.52027397260258</v>
      </c>
      <c r="L39" s="117">
        <v>864.58821917808223</v>
      </c>
      <c r="M39" s="117">
        <v>884.92027397260279</v>
      </c>
      <c r="N39" s="117">
        <v>918.47185792349728</v>
      </c>
      <c r="O39" s="117">
        <v>941.94931506849332</v>
      </c>
      <c r="P39" s="117">
        <v>943.47890410958894</v>
      </c>
      <c r="Q39" s="117">
        <v>981.08986301369885</v>
      </c>
      <c r="R39" s="117">
        <v>1004.262568306011</v>
      </c>
      <c r="S39" s="117">
        <v>970.56958904109581</v>
      </c>
      <c r="T39" s="117">
        <v>978.38739726027393</v>
      </c>
      <c r="U39" s="117">
        <v>970.93863013698603</v>
      </c>
      <c r="V39" s="118">
        <v>950.67950819672103</v>
      </c>
      <c r="W39" s="53">
        <v>-2.0865502011601644E-2</v>
      </c>
      <c r="X39" s="53">
        <v>1.797182375775197E-2</v>
      </c>
      <c r="Y39" s="53">
        <v>1.2397165592114403E-2</v>
      </c>
    </row>
    <row r="40" spans="1:25" x14ac:dyDescent="0.15">
      <c r="A40" s="31" t="s">
        <v>128</v>
      </c>
      <c r="B40" s="117">
        <v>781.32687101529825</v>
      </c>
      <c r="C40" s="117">
        <v>777.80919271053222</v>
      </c>
      <c r="D40" s="117">
        <v>728.98066926079287</v>
      </c>
      <c r="E40" s="117">
        <v>841.30228500045882</v>
      </c>
      <c r="F40" s="117">
        <v>957.36402045449836</v>
      </c>
      <c r="G40" s="117">
        <v>1009.5318566406532</v>
      </c>
      <c r="H40" s="117">
        <v>1090.8573809106329</v>
      </c>
      <c r="I40" s="117">
        <v>1100.2309549220088</v>
      </c>
      <c r="J40" s="117">
        <v>1210.7965846994537</v>
      </c>
      <c r="K40" s="117">
        <v>1151.0152246575344</v>
      </c>
      <c r="L40" s="117">
        <v>1307.4226657534246</v>
      </c>
      <c r="M40" s="117">
        <v>1398.5145835616438</v>
      </c>
      <c r="N40" s="117">
        <v>1491.1650256830599</v>
      </c>
      <c r="O40" s="117">
        <v>1519.5679404109585</v>
      </c>
      <c r="P40" s="117">
        <v>1508.3920027397262</v>
      </c>
      <c r="Q40" s="117">
        <v>1462.7024499999998</v>
      </c>
      <c r="R40" s="117">
        <v>1464.7442000000001</v>
      </c>
      <c r="S40" s="117">
        <v>1431.5002074564275</v>
      </c>
      <c r="T40" s="117">
        <v>1427.4455798510808</v>
      </c>
      <c r="U40" s="117">
        <v>1386.5847495408814</v>
      </c>
      <c r="V40" s="118">
        <v>1358.8791980454239</v>
      </c>
      <c r="W40" s="53">
        <v>-1.9981145403936695E-2</v>
      </c>
      <c r="X40" s="53">
        <v>1.8794367151389046E-2</v>
      </c>
      <c r="Y40" s="53">
        <v>1.772022042402412E-2</v>
      </c>
    </row>
    <row r="41" spans="1:25" x14ac:dyDescent="0.15">
      <c r="A41" s="31" t="s">
        <v>127</v>
      </c>
      <c r="B41" s="117">
        <v>8094.5</v>
      </c>
      <c r="C41" s="117">
        <v>7888.9</v>
      </c>
      <c r="D41" s="117">
        <v>7093.1</v>
      </c>
      <c r="E41" s="117">
        <v>8530.8781369863009</v>
      </c>
      <c r="F41" s="117">
        <v>9121.9904644808739</v>
      </c>
      <c r="G41" s="117">
        <v>9597.420595628415</v>
      </c>
      <c r="H41" s="117">
        <v>9465.2092794520559</v>
      </c>
      <c r="I41" s="117">
        <v>9074.2847945205467</v>
      </c>
      <c r="J41" s="117">
        <v>9453.4065054644816</v>
      </c>
      <c r="K41" s="117">
        <v>8410.9576575342471</v>
      </c>
      <c r="L41" s="117">
        <v>8423.0520547945216</v>
      </c>
      <c r="M41" s="117">
        <v>9566.2054794520554</v>
      </c>
      <c r="N41" s="117">
        <v>9986.7978142076518</v>
      </c>
      <c r="O41" s="117">
        <v>9874.8082191780813</v>
      </c>
      <c r="P41" s="117">
        <v>9941.4671232876717</v>
      </c>
      <c r="Q41" s="117">
        <v>10420.271232876712</v>
      </c>
      <c r="R41" s="117">
        <v>10688.199999999999</v>
      </c>
      <c r="S41" s="117">
        <v>10175.162</v>
      </c>
      <c r="T41" s="117">
        <v>10533</v>
      </c>
      <c r="U41" s="117">
        <v>10145</v>
      </c>
      <c r="V41" s="118">
        <v>9429.9999999999982</v>
      </c>
      <c r="W41" s="53">
        <v>-7.0478068013800077E-2</v>
      </c>
      <c r="X41" s="53">
        <v>1.8921345618853946E-2</v>
      </c>
      <c r="Y41" s="53">
        <v>0.12297022343038445</v>
      </c>
    </row>
    <row r="42" spans="1:25" x14ac:dyDescent="0.15">
      <c r="A42" s="31" t="s">
        <v>226</v>
      </c>
      <c r="B42" s="117">
        <v>545.00000000000011</v>
      </c>
      <c r="C42" s="117">
        <v>579</v>
      </c>
      <c r="D42" s="117">
        <v>624</v>
      </c>
      <c r="E42" s="117">
        <v>602.00000000000011</v>
      </c>
      <c r="F42" s="117">
        <v>442</v>
      </c>
      <c r="G42" s="117">
        <v>412.99999999999994</v>
      </c>
      <c r="H42" s="117">
        <v>386.00000000000006</v>
      </c>
      <c r="I42" s="117">
        <v>369.00000000000006</v>
      </c>
      <c r="J42" s="117">
        <v>371</v>
      </c>
      <c r="K42" s="117">
        <v>366</v>
      </c>
      <c r="L42" s="117">
        <v>349.99999999999994</v>
      </c>
      <c r="M42" s="117">
        <v>319</v>
      </c>
      <c r="N42" s="117">
        <v>146</v>
      </c>
      <c r="O42" s="117">
        <v>45</v>
      </c>
      <c r="P42" s="117">
        <v>23</v>
      </c>
      <c r="Q42" s="117">
        <v>19</v>
      </c>
      <c r="R42" s="117">
        <v>16.999999999999996</v>
      </c>
      <c r="S42" s="117">
        <v>16.609699249267578</v>
      </c>
      <c r="T42" s="117">
        <v>16.051900863647461</v>
      </c>
      <c r="U42" s="117">
        <v>24.648900000000001</v>
      </c>
      <c r="V42" s="118">
        <v>33.018300000000004</v>
      </c>
      <c r="W42" s="53">
        <v>0.33954456385477649</v>
      </c>
      <c r="X42" s="53">
        <v>-0.23646025996814768</v>
      </c>
      <c r="Y42" s="53">
        <v>4.3056921827056883E-4</v>
      </c>
    </row>
    <row r="43" spans="1:25" x14ac:dyDescent="0.15">
      <c r="A43" s="31" t="s">
        <v>126</v>
      </c>
      <c r="B43" s="117">
        <v>2333.6099999999992</v>
      </c>
      <c r="C43" s="117">
        <v>2282.0499999999997</v>
      </c>
      <c r="D43" s="117">
        <v>2071.6</v>
      </c>
      <c r="E43" s="117">
        <v>2423.36</v>
      </c>
      <c r="F43" s="117">
        <v>2517.0499999999993</v>
      </c>
      <c r="G43" s="117">
        <v>2643</v>
      </c>
      <c r="H43" s="117">
        <v>2827.9999999999995</v>
      </c>
      <c r="I43" s="117">
        <v>2784</v>
      </c>
      <c r="J43" s="117">
        <v>2819.2000000000003</v>
      </c>
      <c r="K43" s="117">
        <v>2495.036235970435</v>
      </c>
      <c r="L43" s="117">
        <v>2603.0168077813387</v>
      </c>
      <c r="M43" s="117">
        <v>2853.3460450768403</v>
      </c>
      <c r="N43" s="117">
        <v>2945.6107632693825</v>
      </c>
      <c r="O43" s="117">
        <v>3083.6721032704891</v>
      </c>
      <c r="P43" s="117">
        <v>3063.411905643713</v>
      </c>
      <c r="Q43" s="117">
        <v>3284.1752673553215</v>
      </c>
      <c r="R43" s="117">
        <v>3383.9089240430749</v>
      </c>
      <c r="S43" s="117">
        <v>3279.0430355615949</v>
      </c>
      <c r="T43" s="117">
        <v>3308.0180450768403</v>
      </c>
      <c r="U43" s="117">
        <v>3359.678034866854</v>
      </c>
      <c r="V43" s="118">
        <v>3087.2345700527258</v>
      </c>
      <c r="W43" s="53">
        <v>-8.1092135016123779E-2</v>
      </c>
      <c r="X43" s="53">
        <v>3.0201268424328465E-2</v>
      </c>
      <c r="Y43" s="53">
        <v>4.0258528617326685E-2</v>
      </c>
    </row>
    <row r="44" spans="1:25" x14ac:dyDescent="0.15">
      <c r="A44" s="31" t="s">
        <v>227</v>
      </c>
      <c r="B44" s="117">
        <v>436.50199999999995</v>
      </c>
      <c r="C44" s="117">
        <v>438.7296</v>
      </c>
      <c r="D44" s="117">
        <v>438.25639999999993</v>
      </c>
      <c r="E44" s="117">
        <v>430.87319999999988</v>
      </c>
      <c r="F44" s="117">
        <v>402.80640000000011</v>
      </c>
      <c r="G44" s="117">
        <v>399.84929999999991</v>
      </c>
      <c r="H44" s="117">
        <v>365.57899999999995</v>
      </c>
      <c r="I44" s="117">
        <v>318.93119999999999</v>
      </c>
      <c r="J44" s="117">
        <v>294.51839999999999</v>
      </c>
      <c r="K44" s="117">
        <v>286.1318</v>
      </c>
      <c r="L44" s="117">
        <v>283.89490000000001</v>
      </c>
      <c r="M44" s="117">
        <v>197.22430000000003</v>
      </c>
      <c r="N44" s="117">
        <v>154.07419999999999</v>
      </c>
      <c r="O44" s="117">
        <v>172.75890000000001</v>
      </c>
      <c r="P44" s="117">
        <v>127.795</v>
      </c>
      <c r="Q44" s="117">
        <v>37.570099999999996</v>
      </c>
      <c r="R44" s="117">
        <v>16.270499999999998</v>
      </c>
      <c r="S44" s="117">
        <v>44.000000000000007</v>
      </c>
      <c r="T44" s="117">
        <v>66.506799999999998</v>
      </c>
      <c r="U44" s="117">
        <v>67.000000000000014</v>
      </c>
      <c r="V44" s="118">
        <v>67</v>
      </c>
      <c r="W44" s="53">
        <v>0</v>
      </c>
      <c r="X44" s="53">
        <v>-0.13512993088086023</v>
      </c>
      <c r="Y44" s="53">
        <v>8.7370148142478898E-4</v>
      </c>
    </row>
    <row r="45" spans="1:25" x14ac:dyDescent="0.15">
      <c r="A45" s="31" t="s">
        <v>125</v>
      </c>
      <c r="B45" s="117">
        <v>38.121010928961752</v>
      </c>
      <c r="C45" s="117">
        <v>37.117424657534244</v>
      </c>
      <c r="D45" s="117">
        <v>38.129178082191792</v>
      </c>
      <c r="E45" s="117">
        <v>38.097835616438367</v>
      </c>
      <c r="F45" s="117">
        <v>38.076079234972681</v>
      </c>
      <c r="G45" s="117">
        <v>174.47041095890413</v>
      </c>
      <c r="H45" s="117">
        <v>172.06845205479453</v>
      </c>
      <c r="I45" s="117">
        <v>184.33619452054793</v>
      </c>
      <c r="J45" s="117">
        <v>182.85528961748636</v>
      </c>
      <c r="K45" s="117">
        <v>182.3131232876712</v>
      </c>
      <c r="L45" s="117">
        <v>181.93622191780818</v>
      </c>
      <c r="M45" s="117">
        <v>190.69468493150688</v>
      </c>
      <c r="N45" s="117">
        <v>173.38991803278691</v>
      </c>
      <c r="O45" s="117">
        <v>198.90820547945205</v>
      </c>
      <c r="P45" s="117">
        <v>203.5864219178082</v>
      </c>
      <c r="Q45" s="117">
        <v>202.79067123287672</v>
      </c>
      <c r="R45" s="117">
        <v>203.93279234972678</v>
      </c>
      <c r="S45" s="117">
        <v>198.41064109589041</v>
      </c>
      <c r="T45" s="117">
        <v>195.64250684931508</v>
      </c>
      <c r="U45" s="117">
        <v>195.86677038112177</v>
      </c>
      <c r="V45" s="118">
        <v>169.47429589948987</v>
      </c>
      <c r="W45" s="53">
        <v>-0.13474707542416131</v>
      </c>
      <c r="X45" s="53">
        <v>7.1966743577567271E-3</v>
      </c>
      <c r="Y45" s="53">
        <v>2.2099991550866768E-3</v>
      </c>
    </row>
    <row r="46" spans="1:25" s="32" customFormat="1" x14ac:dyDescent="0.15">
      <c r="A46" s="37" t="s">
        <v>124</v>
      </c>
      <c r="B46" s="119">
        <v>21636.51795747978</v>
      </c>
      <c r="C46" s="119">
        <v>21228.128956614641</v>
      </c>
      <c r="D46" s="119">
        <v>19398.062959589559</v>
      </c>
      <c r="E46" s="119">
        <v>21204.594471699089</v>
      </c>
      <c r="F46" s="119">
        <v>22717.820024656685</v>
      </c>
      <c r="G46" s="119">
        <v>23404.740656323866</v>
      </c>
      <c r="H46" s="119">
        <v>23692.805345403787</v>
      </c>
      <c r="I46" s="119">
        <v>23297.980071287955</v>
      </c>
      <c r="J46" s="119">
        <v>24230.119675852464</v>
      </c>
      <c r="K46" s="119">
        <v>22402.012562353997</v>
      </c>
      <c r="L46" s="119">
        <v>22813.179609342988</v>
      </c>
      <c r="M46" s="119">
        <v>24831.374271104243</v>
      </c>
      <c r="N46" s="119">
        <v>25140.129797695612</v>
      </c>
      <c r="O46" s="119">
        <v>24932.864683407472</v>
      </c>
      <c r="P46" s="119">
        <v>25112.265604273853</v>
      </c>
      <c r="Q46" s="119">
        <v>26526.626984478607</v>
      </c>
      <c r="R46" s="119">
        <v>28103.745184698808</v>
      </c>
      <c r="S46" s="119">
        <v>27783.010664591773</v>
      </c>
      <c r="T46" s="119">
        <v>28069.189409588656</v>
      </c>
      <c r="U46" s="119">
        <v>26559.098159144589</v>
      </c>
      <c r="V46" s="119">
        <v>24313.63017219436</v>
      </c>
      <c r="W46" s="74">
        <v>-8.4546093150270951E-2</v>
      </c>
      <c r="X46" s="74">
        <v>1.7167859242241734E-2</v>
      </c>
      <c r="Y46" s="74">
        <v>0.31705753283971133</v>
      </c>
    </row>
    <row r="47" spans="1:25" x14ac:dyDescent="0.15">
      <c r="B47" s="117"/>
      <c r="C47" s="117"/>
      <c r="D47" s="117"/>
      <c r="E47" s="117"/>
      <c r="F47" s="117"/>
      <c r="G47" s="117"/>
      <c r="H47" s="117"/>
      <c r="I47" s="117"/>
      <c r="J47" s="117"/>
      <c r="K47" s="117"/>
      <c r="L47" s="117"/>
      <c r="M47" s="117"/>
      <c r="N47" s="117"/>
      <c r="O47" s="117"/>
      <c r="P47" s="117"/>
      <c r="Q47" s="117"/>
      <c r="R47" s="117"/>
      <c r="S47" s="117"/>
      <c r="T47" s="117"/>
      <c r="U47" s="117"/>
      <c r="V47" s="118"/>
      <c r="W47" s="53"/>
      <c r="X47" s="53"/>
      <c r="Y47" s="53"/>
    </row>
    <row r="48" spans="1:25" x14ac:dyDescent="0.15">
      <c r="A48" s="31" t="s">
        <v>123</v>
      </c>
      <c r="B48" s="117">
        <v>1289.1454918032789</v>
      </c>
      <c r="C48" s="117">
        <v>1260.8055342465755</v>
      </c>
      <c r="D48" s="117">
        <v>1355.6733150684931</v>
      </c>
      <c r="E48" s="117">
        <v>1535.5504657534248</v>
      </c>
      <c r="F48" s="117">
        <v>1628.3487978142077</v>
      </c>
      <c r="G48" s="117">
        <v>1691.7640712328766</v>
      </c>
      <c r="H48" s="117">
        <v>1696.745479452055</v>
      </c>
      <c r="I48" s="117">
        <v>1687.0501369863014</v>
      </c>
      <c r="J48" s="117">
        <v>1643.2632513661201</v>
      </c>
      <c r="K48" s="117">
        <v>1517.3367945205482</v>
      </c>
      <c r="L48" s="117">
        <v>1460.7770136986301</v>
      </c>
      <c r="M48" s="117">
        <v>1416.3678630136988</v>
      </c>
      <c r="N48" s="117">
        <v>1320.4342076502733</v>
      </c>
      <c r="O48" s="117">
        <v>1275.0982465753425</v>
      </c>
      <c r="P48" s="117">
        <v>1328.8712328767124</v>
      </c>
      <c r="Q48" s="117">
        <v>1289.8800273972602</v>
      </c>
      <c r="R48" s="117">
        <v>1315.7754098360658</v>
      </c>
      <c r="S48" s="117">
        <v>1286.7146849315068</v>
      </c>
      <c r="T48" s="117">
        <v>1258.8423835616441</v>
      </c>
      <c r="U48" s="117">
        <v>1239.2033150684931</v>
      </c>
      <c r="V48" s="118">
        <v>1098.352431693989</v>
      </c>
      <c r="W48" s="53">
        <v>-0.11366244881835141</v>
      </c>
      <c r="X48" s="53">
        <v>-2.0045170176563487E-2</v>
      </c>
      <c r="Y48" s="53">
        <v>1.4322867861157575E-2</v>
      </c>
    </row>
    <row r="49" spans="1:25" x14ac:dyDescent="0.15">
      <c r="A49" s="31" t="s">
        <v>228</v>
      </c>
      <c r="B49" s="117">
        <v>746.06147540983625</v>
      </c>
      <c r="C49" s="117">
        <v>742.01506849315069</v>
      </c>
      <c r="D49" s="117">
        <v>905.44109589041091</v>
      </c>
      <c r="E49" s="117">
        <v>869.56306849999999</v>
      </c>
      <c r="F49" s="117">
        <v>1102.6769999999997</v>
      </c>
      <c r="G49" s="117">
        <v>1264.8159452054795</v>
      </c>
      <c r="H49" s="117">
        <v>1381.6032164383562</v>
      </c>
      <c r="I49" s="117">
        <v>1634.2929061614727</v>
      </c>
      <c r="J49" s="117">
        <v>1854.6835407510243</v>
      </c>
      <c r="K49" s="117">
        <v>1733.9890410958903</v>
      </c>
      <c r="L49" s="117">
        <v>1793.0821917808219</v>
      </c>
      <c r="M49" s="117">
        <v>1656.4383561643833</v>
      </c>
      <c r="N49" s="117">
        <v>1714.2076502732241</v>
      </c>
      <c r="O49" s="117">
        <v>1715.5520246575345</v>
      </c>
      <c r="P49" s="117">
        <v>1671.6726136986301</v>
      </c>
      <c r="Q49" s="117">
        <v>1779.5240000000001</v>
      </c>
      <c r="R49" s="117">
        <v>1721.6203005464486</v>
      </c>
      <c r="S49" s="117">
        <v>1632.3565041095887</v>
      </c>
      <c r="T49" s="117">
        <v>1478.939904109589</v>
      </c>
      <c r="U49" s="117">
        <v>1373</v>
      </c>
      <c r="V49" s="118">
        <v>1276.9860498450485</v>
      </c>
      <c r="W49" s="53">
        <v>-6.9930043812783338E-2</v>
      </c>
      <c r="X49" s="53">
        <v>-2.3072311165443615E-2</v>
      </c>
      <c r="Y49" s="53">
        <v>1.6652307515050868E-2</v>
      </c>
    </row>
    <row r="50" spans="1:25" x14ac:dyDescent="0.15">
      <c r="A50" s="31" t="s">
        <v>229</v>
      </c>
      <c r="B50" s="117" t="s">
        <v>111</v>
      </c>
      <c r="C50" s="117" t="s">
        <v>111</v>
      </c>
      <c r="D50" s="117" t="s">
        <v>111</v>
      </c>
      <c r="E50" s="117">
        <v>23.561643835616437</v>
      </c>
      <c r="F50" s="117">
        <v>167.75956284153008</v>
      </c>
      <c r="G50" s="117">
        <v>173.42465753424659</v>
      </c>
      <c r="H50" s="117">
        <v>153.15068493150685</v>
      </c>
      <c r="I50" s="117">
        <v>143.56164383561645</v>
      </c>
      <c r="J50" s="117">
        <v>127.04918032786885</v>
      </c>
      <c r="K50" s="117">
        <v>117.8082191780822</v>
      </c>
      <c r="L50" s="117">
        <v>121.91780821917806</v>
      </c>
      <c r="M50" s="117">
        <v>113.6986301369863</v>
      </c>
      <c r="N50" s="117">
        <v>100.81967213114754</v>
      </c>
      <c r="O50" s="117">
        <v>90.635397211797709</v>
      </c>
      <c r="P50" s="117">
        <v>88.804478736051138</v>
      </c>
      <c r="Q50" s="117">
        <v>110.61388069107186</v>
      </c>
      <c r="R50" s="117">
        <v>116.51713661202184</v>
      </c>
      <c r="S50" s="117">
        <v>98.411638356164389</v>
      </c>
      <c r="T50" s="117">
        <v>115.50546027397259</v>
      </c>
      <c r="U50" s="117">
        <v>126.87781095890408</v>
      </c>
      <c r="V50" s="118">
        <v>126.25528142076502</v>
      </c>
      <c r="W50" s="53">
        <v>-4.906528048002845E-3</v>
      </c>
      <c r="X50" s="53">
        <v>7.4442178220119892E-3</v>
      </c>
      <c r="Y50" s="53">
        <v>1.6464093494780003E-3</v>
      </c>
    </row>
    <row r="51" spans="1:25" x14ac:dyDescent="0.15">
      <c r="A51" s="31" t="s">
        <v>230</v>
      </c>
      <c r="B51" s="117">
        <v>256</v>
      </c>
      <c r="C51" s="117">
        <v>236</v>
      </c>
      <c r="D51" s="117">
        <v>227</v>
      </c>
      <c r="E51" s="117">
        <v>208</v>
      </c>
      <c r="F51" s="117">
        <v>217</v>
      </c>
      <c r="G51" s="117">
        <v>239.06569999999994</v>
      </c>
      <c r="H51" s="117">
        <v>270.72359999999998</v>
      </c>
      <c r="I51" s="117">
        <v>220.92850000000004</v>
      </c>
      <c r="J51" s="117">
        <v>234.73599999999996</v>
      </c>
      <c r="K51" s="117">
        <v>269.08790000000005</v>
      </c>
      <c r="L51" s="117">
        <v>306.89350000000002</v>
      </c>
      <c r="M51" s="117">
        <v>291.76260000000002</v>
      </c>
      <c r="N51" s="117">
        <v>268.4701</v>
      </c>
      <c r="O51" s="117">
        <v>233.54909999999998</v>
      </c>
      <c r="P51" s="117">
        <v>245.17640000000003</v>
      </c>
      <c r="Q51" s="117">
        <v>227.20849999999999</v>
      </c>
      <c r="R51" s="117">
        <v>225.00799999999995</v>
      </c>
      <c r="S51" s="117">
        <v>262.73</v>
      </c>
      <c r="T51" s="117">
        <v>323.46600000000001</v>
      </c>
      <c r="U51" s="117">
        <v>329.197</v>
      </c>
      <c r="V51" s="118">
        <v>300</v>
      </c>
      <c r="W51" s="53">
        <v>-8.8691573738521323E-2</v>
      </c>
      <c r="X51" s="53">
        <v>2.0366448869014953E-2</v>
      </c>
      <c r="Y51" s="53">
        <v>3.9120961854841292E-3</v>
      </c>
    </row>
    <row r="52" spans="1:25" x14ac:dyDescent="0.15">
      <c r="A52" s="31" t="s">
        <v>122</v>
      </c>
      <c r="B52" s="117">
        <v>743.78054644808753</v>
      </c>
      <c r="C52" s="117">
        <v>719.67130136986316</v>
      </c>
      <c r="D52" s="117">
        <v>715.50884931506857</v>
      </c>
      <c r="E52" s="117">
        <v>712.65534246575339</v>
      </c>
      <c r="F52" s="117">
        <v>666.51088524590182</v>
      </c>
      <c r="G52" s="117">
        <v>633.70356164383566</v>
      </c>
      <c r="H52" s="117">
        <v>623.05797194520551</v>
      </c>
      <c r="I52" s="117">
        <v>637.73611680748093</v>
      </c>
      <c r="J52" s="117">
        <v>650.64723012990419</v>
      </c>
      <c r="K52" s="117">
        <v>664.52079402838172</v>
      </c>
      <c r="L52" s="117">
        <v>663.32409154294157</v>
      </c>
      <c r="M52" s="117">
        <v>649.19112606691874</v>
      </c>
      <c r="N52" s="117">
        <v>649.37232075323254</v>
      </c>
      <c r="O52" s="117">
        <v>643.07520693013919</v>
      </c>
      <c r="P52" s="117">
        <v>667.40038082191779</v>
      </c>
      <c r="Q52" s="117">
        <v>662.01643835616449</v>
      </c>
      <c r="R52" s="117">
        <v>631.35887978142091</v>
      </c>
      <c r="S52" s="117">
        <v>602.90068493150693</v>
      </c>
      <c r="T52" s="117">
        <v>616.80164383561646</v>
      </c>
      <c r="U52" s="117">
        <v>597.32068493150689</v>
      </c>
      <c r="V52" s="118">
        <v>560.23918115610854</v>
      </c>
      <c r="W52" s="53">
        <v>-6.2079724862785235E-2</v>
      </c>
      <c r="X52" s="53">
        <v>-1.0604574842410064E-2</v>
      </c>
      <c r="Y52" s="53">
        <v>7.305698545198548E-3</v>
      </c>
    </row>
    <row r="53" spans="1:25" x14ac:dyDescent="0.15">
      <c r="A53" s="31" t="s">
        <v>231</v>
      </c>
      <c r="B53" s="117">
        <v>109</v>
      </c>
      <c r="C53" s="117">
        <v>180</v>
      </c>
      <c r="D53" s="117">
        <v>214.00000000000003</v>
      </c>
      <c r="E53" s="117">
        <v>240.99999999999997</v>
      </c>
      <c r="F53" s="117">
        <v>303</v>
      </c>
      <c r="G53" s="117">
        <v>304.87639999999999</v>
      </c>
      <c r="H53" s="117">
        <v>343.47123287671229</v>
      </c>
      <c r="I53" s="117">
        <v>351.54794520547944</v>
      </c>
      <c r="J53" s="117">
        <v>348.57923497267763</v>
      </c>
      <c r="K53" s="117">
        <v>309.66027397260274</v>
      </c>
      <c r="L53" s="117">
        <v>286.43287671232878</v>
      </c>
      <c r="M53" s="117">
        <v>279.93424657534246</v>
      </c>
      <c r="N53" s="117">
        <v>299.48333333333329</v>
      </c>
      <c r="O53" s="117">
        <v>261.42246575342472</v>
      </c>
      <c r="P53" s="117">
        <v>265.56876712328767</v>
      </c>
      <c r="Q53" s="117">
        <v>242.33082191780824</v>
      </c>
      <c r="R53" s="117">
        <v>203.67921311475408</v>
      </c>
      <c r="S53" s="117">
        <v>174.07956986301372</v>
      </c>
      <c r="T53" s="117">
        <v>157.1952</v>
      </c>
      <c r="U53" s="117">
        <v>143.62773150684933</v>
      </c>
      <c r="V53" s="118">
        <v>145.70107348958743</v>
      </c>
      <c r="W53" s="53">
        <v>1.4435526906857898E-2</v>
      </c>
      <c r="X53" s="53">
        <v>-7.3948198895402939E-2</v>
      </c>
      <c r="Y53" s="53">
        <v>1.8999887127318594E-3</v>
      </c>
    </row>
    <row r="54" spans="1:25" x14ac:dyDescent="0.15">
      <c r="A54" s="31" t="s">
        <v>232</v>
      </c>
      <c r="B54" s="117">
        <v>276</v>
      </c>
      <c r="C54" s="117">
        <v>262.00000000000006</v>
      </c>
      <c r="D54" s="117">
        <v>256.00000000000006</v>
      </c>
      <c r="E54" s="117">
        <v>273.99999999999994</v>
      </c>
      <c r="F54" s="117">
        <v>273</v>
      </c>
      <c r="G54" s="117">
        <v>270.33010000000002</v>
      </c>
      <c r="H54" s="117">
        <v>241.94009999999997</v>
      </c>
      <c r="I54" s="117">
        <v>245.55580000000003</v>
      </c>
      <c r="J54" s="117">
        <v>239.5736</v>
      </c>
      <c r="K54" s="117">
        <v>241.00030000000001</v>
      </c>
      <c r="L54" s="117">
        <v>233.19500000000002</v>
      </c>
      <c r="M54" s="117">
        <v>236.28200000000007</v>
      </c>
      <c r="N54" s="117">
        <v>221.14800000000005</v>
      </c>
      <c r="O54" s="117">
        <v>213.40499999999994</v>
      </c>
      <c r="P54" s="117">
        <v>210.905</v>
      </c>
      <c r="Q54" s="117">
        <v>213.53999999999996</v>
      </c>
      <c r="R54" s="117">
        <v>220.65699999999995</v>
      </c>
      <c r="S54" s="117">
        <v>210.066</v>
      </c>
      <c r="T54" s="117">
        <v>193.447</v>
      </c>
      <c r="U54" s="117">
        <v>217.83100000000002</v>
      </c>
      <c r="V54" s="118">
        <v>207</v>
      </c>
      <c r="W54" s="53">
        <v>-4.9722032217636714E-2</v>
      </c>
      <c r="X54" s="53">
        <v>-1.0056951773073197E-2</v>
      </c>
      <c r="Y54" s="53">
        <v>2.6993463679840495E-3</v>
      </c>
    </row>
    <row r="55" spans="1:25" x14ac:dyDescent="0.15">
      <c r="A55" s="31" t="s">
        <v>233</v>
      </c>
      <c r="B55" s="117">
        <v>1414.5902000000001</v>
      </c>
      <c r="C55" s="117">
        <v>1367.7246000000002</v>
      </c>
      <c r="D55" s="117">
        <v>1314.9195999999999</v>
      </c>
      <c r="E55" s="117">
        <v>1425</v>
      </c>
      <c r="F55" s="117">
        <v>1565.3625110000003</v>
      </c>
      <c r="G55" s="117">
        <v>1674.4770389357557</v>
      </c>
      <c r="H55" s="117">
        <v>1810.0764838732543</v>
      </c>
      <c r="I55" s="117">
        <v>1842.6787431115292</v>
      </c>
      <c r="J55" s="117">
        <v>1807.9808557346259</v>
      </c>
      <c r="K55" s="117">
        <v>1687.2794712328766</v>
      </c>
      <c r="L55" s="117">
        <v>1748.4634328767124</v>
      </c>
      <c r="M55" s="117">
        <v>507.53906849315075</v>
      </c>
      <c r="N55" s="117">
        <v>1498.5327999999997</v>
      </c>
      <c r="O55" s="117">
        <v>1025.4794575342466</v>
      </c>
      <c r="P55" s="117">
        <v>510.1918</v>
      </c>
      <c r="Q55" s="117">
        <v>421.64383561643837</v>
      </c>
      <c r="R55" s="117">
        <v>396.77595628415298</v>
      </c>
      <c r="S55" s="117">
        <v>908.90410958904113</v>
      </c>
      <c r="T55" s="117">
        <v>1143.9726328767124</v>
      </c>
      <c r="U55" s="117">
        <v>1279.2459827563807</v>
      </c>
      <c r="V55" s="118">
        <v>374.32046889211284</v>
      </c>
      <c r="W55" s="53">
        <v>-0.70738976401898279</v>
      </c>
      <c r="X55" s="53">
        <v>-2.7304954148556715E-2</v>
      </c>
      <c r="Y55" s="53">
        <v>4.8812589283382182E-3</v>
      </c>
    </row>
    <row r="56" spans="1:25" x14ac:dyDescent="0.15">
      <c r="A56" s="31" t="s">
        <v>234</v>
      </c>
      <c r="B56" s="117">
        <v>2141.9315000000006</v>
      </c>
      <c r="C56" s="117">
        <v>2120.2183999999997</v>
      </c>
      <c r="D56" s="117">
        <v>1907.73</v>
      </c>
      <c r="E56" s="117">
        <v>2254.6412999999998</v>
      </c>
      <c r="F56" s="117">
        <v>2441.547</v>
      </c>
      <c r="G56" s="117">
        <v>2430.5015000000008</v>
      </c>
      <c r="H56" s="117">
        <v>2314.7413999999999</v>
      </c>
      <c r="I56" s="117">
        <v>2136.0765000000001</v>
      </c>
      <c r="J56" s="117">
        <v>2100.3987213114756</v>
      </c>
      <c r="K56" s="117">
        <v>2137.9395616438351</v>
      </c>
      <c r="L56" s="117">
        <v>2454.9134410958904</v>
      </c>
      <c r="M56" s="117">
        <v>2373.2746082191779</v>
      </c>
      <c r="N56" s="117">
        <v>2329.9908551912567</v>
      </c>
      <c r="O56" s="117">
        <v>2193.1180876712328</v>
      </c>
      <c r="P56" s="117">
        <v>2187.7851753424657</v>
      </c>
      <c r="Q56" s="117">
        <v>2119.0646356164384</v>
      </c>
      <c r="R56" s="117">
        <v>1821.6912732240435</v>
      </c>
      <c r="S56" s="117">
        <v>1889.7080904109587</v>
      </c>
      <c r="T56" s="117">
        <v>1921.7312054794518</v>
      </c>
      <c r="U56" s="117">
        <v>2014.3670000000004</v>
      </c>
      <c r="V56" s="118">
        <v>1733.9854985364609</v>
      </c>
      <c r="W56" s="53">
        <v>-0.13919087309489253</v>
      </c>
      <c r="X56" s="53">
        <v>-5.9360656711779924E-3</v>
      </c>
      <c r="Y56" s="53">
        <v>2.2611726848364284E-2</v>
      </c>
    </row>
    <row r="57" spans="1:25" x14ac:dyDescent="0.15">
      <c r="A57" s="31" t="s">
        <v>235</v>
      </c>
      <c r="B57" s="117" t="s">
        <v>111</v>
      </c>
      <c r="C57" s="117" t="s">
        <v>111</v>
      </c>
      <c r="D57" s="117" t="s">
        <v>111</v>
      </c>
      <c r="E57" s="117" t="s">
        <v>111</v>
      </c>
      <c r="F57" s="117" t="s">
        <v>111</v>
      </c>
      <c r="G57" s="117" t="s">
        <v>111</v>
      </c>
      <c r="H57" s="117" t="s">
        <v>111</v>
      </c>
      <c r="I57" s="117" t="s">
        <v>111</v>
      </c>
      <c r="J57" s="117" t="s">
        <v>111</v>
      </c>
      <c r="K57" s="117" t="s">
        <v>111</v>
      </c>
      <c r="L57" s="117" t="s">
        <v>111</v>
      </c>
      <c r="M57" s="117" t="s">
        <v>111</v>
      </c>
      <c r="N57" s="117">
        <v>31.040999999999993</v>
      </c>
      <c r="O57" s="117">
        <v>99.728800000000021</v>
      </c>
      <c r="P57" s="117">
        <v>155.35159999999996</v>
      </c>
      <c r="Q57" s="117">
        <v>147.73770141601562</v>
      </c>
      <c r="R57" s="117">
        <v>136.6917</v>
      </c>
      <c r="S57" s="117">
        <v>147.20050000000001</v>
      </c>
      <c r="T57" s="117">
        <v>144.29599999999999</v>
      </c>
      <c r="U57" s="117">
        <v>171.51600000000002</v>
      </c>
      <c r="V57" s="118">
        <v>169.51089999999999</v>
      </c>
      <c r="W57" s="53">
        <v>-1.1690454534854067E-2</v>
      </c>
      <c r="X57" s="53" t="s">
        <v>111</v>
      </c>
      <c r="Y57" s="53">
        <v>2.2104764842932724E-3</v>
      </c>
    </row>
    <row r="58" spans="1:25" x14ac:dyDescent="0.15">
      <c r="A58" s="31" t="s">
        <v>236</v>
      </c>
      <c r="B58" s="117">
        <v>179.13190437158471</v>
      </c>
      <c r="C58" s="117">
        <v>209.00812054794525</v>
      </c>
      <c r="D58" s="117">
        <v>236.18449041095892</v>
      </c>
      <c r="E58" s="117">
        <v>262.13031506849313</v>
      </c>
      <c r="F58" s="117">
        <v>291.13726724043715</v>
      </c>
      <c r="G58" s="117">
        <v>293.68041441095892</v>
      </c>
      <c r="H58" s="117">
        <v>356.16085090410957</v>
      </c>
      <c r="I58" s="117">
        <v>483.11566027397265</v>
      </c>
      <c r="J58" s="117">
        <v>456.95145901639341</v>
      </c>
      <c r="K58" s="117">
        <v>475.21246301369854</v>
      </c>
      <c r="L58" s="117">
        <v>462.07089589041095</v>
      </c>
      <c r="M58" s="117">
        <v>291.00227123287669</v>
      </c>
      <c r="N58" s="117">
        <v>103.1075</v>
      </c>
      <c r="O58" s="117">
        <v>117.85339999999998</v>
      </c>
      <c r="P58" s="117">
        <v>119.6045</v>
      </c>
      <c r="Q58" s="117">
        <v>109.06215616438354</v>
      </c>
      <c r="R58" s="117">
        <v>103.61358196721312</v>
      </c>
      <c r="S58" s="117">
        <v>94.615549611148396</v>
      </c>
      <c r="T58" s="117">
        <v>100.27200566029781</v>
      </c>
      <c r="U58" s="117">
        <v>97.526286946911696</v>
      </c>
      <c r="V58" s="118">
        <v>85.634525802951728</v>
      </c>
      <c r="W58" s="53">
        <v>-0.12193390639831525</v>
      </c>
      <c r="X58" s="53">
        <v>-0.14646096648111839</v>
      </c>
      <c r="Y58" s="53">
        <v>1.116701672464899E-3</v>
      </c>
    </row>
    <row r="59" spans="1:25" x14ac:dyDescent="0.15">
      <c r="A59" s="31" t="s">
        <v>237</v>
      </c>
      <c r="B59" s="117">
        <v>76.942021857923507</v>
      </c>
      <c r="C59" s="117">
        <v>70.558383561643836</v>
      </c>
      <c r="D59" s="117">
        <v>73.444767123287676</v>
      </c>
      <c r="E59" s="117">
        <v>66.787123287671236</v>
      </c>
      <c r="F59" s="117">
        <v>70.239535519125681</v>
      </c>
      <c r="G59" s="117">
        <v>71.675013698630138</v>
      </c>
      <c r="H59" s="117">
        <v>68.725424657534248</v>
      </c>
      <c r="I59" s="117">
        <v>95.777369863013718</v>
      </c>
      <c r="J59" s="117">
        <v>87.279398907103825</v>
      </c>
      <c r="K59" s="117">
        <v>82.462082191780837</v>
      </c>
      <c r="L59" s="117">
        <v>78.732958904109594</v>
      </c>
      <c r="M59" s="117">
        <v>69.968465753424667</v>
      </c>
      <c r="N59" s="117">
        <v>69.630218579234977</v>
      </c>
      <c r="O59" s="117">
        <v>64.006082191780834</v>
      </c>
      <c r="P59" s="117">
        <v>59.265671232876713</v>
      </c>
      <c r="Q59" s="117">
        <v>53.66145205479453</v>
      </c>
      <c r="R59" s="117">
        <v>51.035546448087437</v>
      </c>
      <c r="S59" s="117">
        <v>43.253616438356161</v>
      </c>
      <c r="T59" s="117">
        <v>43.148273972602745</v>
      </c>
      <c r="U59" s="117">
        <v>39.587698630136984</v>
      </c>
      <c r="V59" s="118">
        <v>32.726622950819674</v>
      </c>
      <c r="W59" s="53">
        <v>-0.17331332501592223</v>
      </c>
      <c r="X59" s="53">
        <v>-7.0754223477631384E-2</v>
      </c>
      <c r="Y59" s="53">
        <v>4.2676565603226341E-4</v>
      </c>
    </row>
    <row r="60" spans="1:25" x14ac:dyDescent="0.15">
      <c r="A60" s="31" t="s">
        <v>209</v>
      </c>
      <c r="B60" s="117">
        <v>145.08125683060109</v>
      </c>
      <c r="C60" s="117">
        <v>136.24260273972601</v>
      </c>
      <c r="D60" s="117">
        <v>136.36390136986299</v>
      </c>
      <c r="E60" s="117">
        <v>140.25748493150687</v>
      </c>
      <c r="F60" s="117">
        <v>172.67150819672131</v>
      </c>
      <c r="G60" s="117">
        <v>177.19656856985</v>
      </c>
      <c r="H60" s="117">
        <v>227.04393187474295</v>
      </c>
      <c r="I60" s="117">
        <v>191.11831571944336</v>
      </c>
      <c r="J60" s="117">
        <v>183.72795081967212</v>
      </c>
      <c r="K60" s="117">
        <v>181.4773760273973</v>
      </c>
      <c r="L60" s="117">
        <v>148.81200547945207</v>
      </c>
      <c r="M60" s="117">
        <v>197.94622191780823</v>
      </c>
      <c r="N60" s="117">
        <v>195.9979836065574</v>
      </c>
      <c r="O60" s="117">
        <v>225.37847123287671</v>
      </c>
      <c r="P60" s="117">
        <v>230.94992876712328</v>
      </c>
      <c r="Q60" s="117">
        <v>262.24867236007827</v>
      </c>
      <c r="R60" s="117">
        <v>254.8651673913308</v>
      </c>
      <c r="S60" s="117">
        <v>300.19713852096697</v>
      </c>
      <c r="T60" s="117">
        <v>299.30718571579524</v>
      </c>
      <c r="U60" s="117">
        <v>329.8757083739473</v>
      </c>
      <c r="V60" s="118">
        <v>313.44266595683052</v>
      </c>
      <c r="W60" s="53">
        <v>-4.9815860943868806E-2</v>
      </c>
      <c r="X60" s="53">
        <v>6.1580138277742336E-2</v>
      </c>
      <c r="Y60" s="53">
        <v>4.087392859525643E-3</v>
      </c>
    </row>
    <row r="61" spans="1:25" s="32" customFormat="1" x14ac:dyDescent="0.15">
      <c r="A61" s="37" t="s">
        <v>114</v>
      </c>
      <c r="B61" s="119">
        <v>7377.6643967213122</v>
      </c>
      <c r="C61" s="119">
        <v>7304.2440109589043</v>
      </c>
      <c r="D61" s="119">
        <v>7342.2660191780815</v>
      </c>
      <c r="E61" s="119">
        <v>8013.1467438424661</v>
      </c>
      <c r="F61" s="119">
        <v>8899.2540678579244</v>
      </c>
      <c r="G61" s="119">
        <v>9225.5109712316334</v>
      </c>
      <c r="H61" s="119">
        <v>9487.4403769534765</v>
      </c>
      <c r="I61" s="119">
        <v>9669.4396379643094</v>
      </c>
      <c r="J61" s="119">
        <v>9734.8704233368644</v>
      </c>
      <c r="K61" s="119">
        <v>9417.7742769050947</v>
      </c>
      <c r="L61" s="119">
        <v>9758.6152162004764</v>
      </c>
      <c r="M61" s="119">
        <v>8083.4054575737682</v>
      </c>
      <c r="N61" s="119">
        <v>8802.2356415182603</v>
      </c>
      <c r="O61" s="119">
        <v>8158.3017397583753</v>
      </c>
      <c r="P61" s="119">
        <v>7741.5475485990646</v>
      </c>
      <c r="Q61" s="119">
        <v>7638.5321215904532</v>
      </c>
      <c r="R61" s="119">
        <v>7199.2891652055387</v>
      </c>
      <c r="S61" s="119">
        <v>7651.1380867622511</v>
      </c>
      <c r="T61" s="119">
        <v>7796.9248954856821</v>
      </c>
      <c r="U61" s="119">
        <v>7959.1762191731295</v>
      </c>
      <c r="V61" s="119">
        <v>6424.1546997446749</v>
      </c>
      <c r="W61" s="74">
        <v>-0.19286185870978567</v>
      </c>
      <c r="X61" s="74">
        <v>-1.6686539310242221E-2</v>
      </c>
      <c r="Y61" s="74">
        <v>8.3773036986103624E-2</v>
      </c>
    </row>
    <row r="62" spans="1:25" x14ac:dyDescent="0.15">
      <c r="B62" s="117"/>
      <c r="C62" s="117"/>
      <c r="D62" s="117"/>
      <c r="E62" s="117"/>
      <c r="F62" s="117"/>
      <c r="G62" s="117"/>
      <c r="H62" s="117"/>
      <c r="I62" s="117"/>
      <c r="J62" s="117"/>
      <c r="K62" s="117"/>
      <c r="L62" s="117"/>
      <c r="M62" s="117"/>
      <c r="N62" s="117"/>
      <c r="O62" s="117"/>
      <c r="P62" s="117"/>
      <c r="Q62" s="117"/>
      <c r="R62" s="117"/>
      <c r="S62" s="117"/>
      <c r="T62" s="117"/>
      <c r="U62" s="117"/>
      <c r="V62" s="118"/>
      <c r="W62" s="53"/>
      <c r="X62" s="53"/>
      <c r="Y62" s="53"/>
    </row>
    <row r="63" spans="1:25" x14ac:dyDescent="0.15">
      <c r="A63" s="31" t="s">
        <v>113</v>
      </c>
      <c r="B63" s="117">
        <v>709.7518680901776</v>
      </c>
      <c r="C63" s="117">
        <v>658.35666183591297</v>
      </c>
      <c r="D63" s="117">
        <v>650.7792837519014</v>
      </c>
      <c r="E63" s="117">
        <v>558.35268614815925</v>
      </c>
      <c r="F63" s="117">
        <v>481.25051936084355</v>
      </c>
      <c r="G63" s="117">
        <v>470.48406452129109</v>
      </c>
      <c r="H63" s="117">
        <v>424.25893570551403</v>
      </c>
      <c r="I63" s="117">
        <v>461.25853200173418</v>
      </c>
      <c r="J63" s="117">
        <v>463.03318239889859</v>
      </c>
      <c r="K63" s="117">
        <v>457.76208652248164</v>
      </c>
      <c r="L63" s="117">
        <v>472.70426431972089</v>
      </c>
      <c r="M63" s="117">
        <v>411.28813968662121</v>
      </c>
      <c r="N63" s="117">
        <v>405.40751740906842</v>
      </c>
      <c r="O63" s="117">
        <v>334.67652159070792</v>
      </c>
      <c r="P63" s="117">
        <v>353.30470080742532</v>
      </c>
      <c r="Q63" s="117">
        <v>322.25199132682894</v>
      </c>
      <c r="R63" s="117">
        <v>289.70249616263874</v>
      </c>
      <c r="S63" s="117">
        <v>263.25012007787541</v>
      </c>
      <c r="T63" s="117">
        <v>283.56879363424127</v>
      </c>
      <c r="U63" s="117">
        <v>360.69565924040415</v>
      </c>
      <c r="V63" s="118">
        <v>355.66904082832423</v>
      </c>
      <c r="W63" s="53">
        <v>-1.3935899374740379E-2</v>
      </c>
      <c r="X63" s="53">
        <v>-2.3549775543503682E-2</v>
      </c>
      <c r="Y63" s="53">
        <v>4.6380383263976213E-3</v>
      </c>
    </row>
    <row r="64" spans="1:25" x14ac:dyDescent="0.15">
      <c r="A64" s="31" t="s">
        <v>238</v>
      </c>
      <c r="B64" s="117">
        <v>178.00000000000003</v>
      </c>
      <c r="C64" s="117">
        <v>187.99999999999997</v>
      </c>
      <c r="D64" s="117">
        <v>195</v>
      </c>
      <c r="E64" s="117">
        <v>199.99999999999997</v>
      </c>
      <c r="F64" s="117">
        <v>193.93270354861167</v>
      </c>
      <c r="G64" s="117">
        <v>191.69562286428734</v>
      </c>
      <c r="H64" s="117">
        <v>205.0178263013496</v>
      </c>
      <c r="I64" s="117">
        <v>179.36218560304314</v>
      </c>
      <c r="J64" s="117">
        <v>160.53917906913856</v>
      </c>
      <c r="K64" s="117">
        <v>154.67320058639248</v>
      </c>
      <c r="L64" s="117">
        <v>159.47488122570064</v>
      </c>
      <c r="M64" s="117">
        <v>152.59357633485183</v>
      </c>
      <c r="N64" s="117">
        <v>146.16956341727152</v>
      </c>
      <c r="O64" s="117">
        <v>122.02218375532385</v>
      </c>
      <c r="P64" s="117">
        <v>114.3536941286762</v>
      </c>
      <c r="Q64" s="117">
        <v>115.3199929084108</v>
      </c>
      <c r="R64" s="117">
        <v>109.07946781230476</v>
      </c>
      <c r="S64" s="117">
        <v>100.58729290880675</v>
      </c>
      <c r="T64" s="117">
        <v>99.519726474069486</v>
      </c>
      <c r="U64" s="117">
        <v>109.57204865439225</v>
      </c>
      <c r="V64" s="118">
        <v>100.46199417858318</v>
      </c>
      <c r="W64" s="53">
        <v>-8.3142138781612362E-2</v>
      </c>
      <c r="X64" s="53">
        <v>-3.3885787771031683E-2</v>
      </c>
      <c r="Y64" s="53">
        <v>1.3100566140405469E-3</v>
      </c>
    </row>
    <row r="65" spans="1:25" x14ac:dyDescent="0.15">
      <c r="A65" s="31" t="s">
        <v>110</v>
      </c>
      <c r="B65" s="117">
        <v>3256.8431693989073</v>
      </c>
      <c r="C65" s="117">
        <v>3310.1476712328772</v>
      </c>
      <c r="D65" s="117">
        <v>3351.0350136986303</v>
      </c>
      <c r="E65" s="117">
        <v>3405.638493150685</v>
      </c>
      <c r="F65" s="117">
        <v>3485.7754918032788</v>
      </c>
      <c r="G65" s="117">
        <v>3641.9637178082189</v>
      </c>
      <c r="H65" s="117">
        <v>3710.5002219178082</v>
      </c>
      <c r="I65" s="117">
        <v>3741.677824657535</v>
      </c>
      <c r="J65" s="117">
        <v>3813.9952677595625</v>
      </c>
      <c r="K65" s="117">
        <v>3805.3745205479449</v>
      </c>
      <c r="L65" s="117">
        <v>4076.966082191781</v>
      </c>
      <c r="M65" s="117">
        <v>4074.1846986301375</v>
      </c>
      <c r="N65" s="117">
        <v>4155.2287978142076</v>
      </c>
      <c r="O65" s="117">
        <v>4216.4426275342466</v>
      </c>
      <c r="P65" s="117">
        <v>4245.9577260273973</v>
      </c>
      <c r="Q65" s="117">
        <v>4308.8350684931511</v>
      </c>
      <c r="R65" s="117">
        <v>3999.1558743169398</v>
      </c>
      <c r="S65" s="117">
        <v>3845.8602191780819</v>
      </c>
      <c r="T65" s="117">
        <v>3797.6629589041095</v>
      </c>
      <c r="U65" s="117">
        <v>3835.9797808219182</v>
      </c>
      <c r="V65" s="118">
        <v>3900.7015573770491</v>
      </c>
      <c r="W65" s="53">
        <v>1.6872293456474674E-2</v>
      </c>
      <c r="X65" s="53">
        <v>8.0136803474561979E-4</v>
      </c>
      <c r="Y65" s="53">
        <v>5.0866398944422526E-2</v>
      </c>
    </row>
    <row r="66" spans="1:25" x14ac:dyDescent="0.15">
      <c r="A66" s="31" t="s">
        <v>108</v>
      </c>
      <c r="B66" s="117">
        <v>660.91180327868858</v>
      </c>
      <c r="C66" s="117">
        <v>659.58673972602742</v>
      </c>
      <c r="D66" s="117">
        <v>678.56646575342472</v>
      </c>
      <c r="E66" s="117">
        <v>686.04706849315073</v>
      </c>
      <c r="F66" s="117">
        <v>705.5203005464482</v>
      </c>
      <c r="G66" s="117">
        <v>673.89986301369868</v>
      </c>
      <c r="H66" s="117">
        <v>698.22668493150695</v>
      </c>
      <c r="I66" s="117">
        <v>707.43646575342484</v>
      </c>
      <c r="J66" s="117">
        <v>703.49836065573777</v>
      </c>
      <c r="K66" s="117">
        <v>690.16799178082204</v>
      </c>
      <c r="L66" s="117">
        <v>761.76472602739739</v>
      </c>
      <c r="M66" s="117">
        <v>793.12532328767122</v>
      </c>
      <c r="N66" s="117">
        <v>786.1088069945356</v>
      </c>
      <c r="O66" s="117">
        <v>789.45523536986298</v>
      </c>
      <c r="P66" s="117">
        <v>777.85847347945219</v>
      </c>
      <c r="Q66" s="117">
        <v>771.14911169863012</v>
      </c>
      <c r="R66" s="117">
        <v>744.37115901639368</v>
      </c>
      <c r="S66" s="117">
        <v>743.7899720273972</v>
      </c>
      <c r="T66" s="117">
        <v>718.96520317808233</v>
      </c>
      <c r="U66" s="117">
        <v>676.57401534246571</v>
      </c>
      <c r="V66" s="118">
        <v>635.82771612021861</v>
      </c>
      <c r="W66" s="53">
        <v>-6.0224451868170381E-2</v>
      </c>
      <c r="X66" s="53">
        <v>-1.987340963043982E-3</v>
      </c>
      <c r="Y66" s="53">
        <v>8.2913972761966444E-3</v>
      </c>
    </row>
    <row r="67" spans="1:25" x14ac:dyDescent="0.15">
      <c r="A67" s="31" t="s">
        <v>107</v>
      </c>
      <c r="B67" s="117">
        <v>1413.7040819672129</v>
      </c>
      <c r="C67" s="117">
        <v>1342.0528767123287</v>
      </c>
      <c r="D67" s="117">
        <v>1248.5997671232878</v>
      </c>
      <c r="E67" s="117">
        <v>1139.2168684931507</v>
      </c>
      <c r="F67" s="117">
        <v>1094.2246830601091</v>
      </c>
      <c r="G67" s="117">
        <v>1062.0630136986301</v>
      </c>
      <c r="H67" s="117">
        <v>1005.6136986301369</v>
      </c>
      <c r="I67" s="117">
        <v>954.37808219178089</v>
      </c>
      <c r="J67" s="117">
        <v>976.77595628415304</v>
      </c>
      <c r="K67" s="117">
        <v>948.80273972602743</v>
      </c>
      <c r="L67" s="117">
        <v>944.8986301369863</v>
      </c>
      <c r="M67" s="117">
        <v>902.05205479452047</v>
      </c>
      <c r="N67" s="117">
        <v>859.00000000000011</v>
      </c>
      <c r="O67" s="117">
        <v>824.99999999999989</v>
      </c>
      <c r="P67" s="117">
        <v>788.77</v>
      </c>
      <c r="Q67" s="117">
        <v>785.79300000000012</v>
      </c>
      <c r="R67" s="117">
        <v>831.05800000000011</v>
      </c>
      <c r="S67" s="117">
        <v>801.02399999999989</v>
      </c>
      <c r="T67" s="117">
        <v>772.1274825917626</v>
      </c>
      <c r="U67" s="117">
        <v>745.13936516310719</v>
      </c>
      <c r="V67" s="118">
        <v>708.24833879781397</v>
      </c>
      <c r="W67" s="53">
        <v>-4.9508894698132022E-2</v>
      </c>
      <c r="X67" s="53">
        <v>-2.3873377444458277E-2</v>
      </c>
      <c r="Y67" s="53">
        <v>9.2357854152879983E-3</v>
      </c>
    </row>
    <row r="68" spans="1:25" x14ac:dyDescent="0.15">
      <c r="A68" s="31" t="s">
        <v>105</v>
      </c>
      <c r="B68" s="117">
        <v>681</v>
      </c>
      <c r="C68" s="117">
        <v>665.99999999999989</v>
      </c>
      <c r="D68" s="117">
        <v>698</v>
      </c>
      <c r="E68" s="117">
        <v>738</v>
      </c>
      <c r="F68" s="117">
        <v>762</v>
      </c>
      <c r="G68" s="117">
        <v>703.51232876712334</v>
      </c>
      <c r="H68" s="117">
        <v>666.92602739726021</v>
      </c>
      <c r="I68" s="117">
        <v>682.71232876712327</v>
      </c>
      <c r="J68" s="117">
        <v>688.00819672131149</v>
      </c>
      <c r="K68" s="117">
        <v>658.84657534246571</v>
      </c>
      <c r="L68" s="117">
        <v>653.36438356164376</v>
      </c>
      <c r="M68" s="117">
        <v>582.99686849315071</v>
      </c>
      <c r="N68" s="117">
        <v>597.55754918032778</v>
      </c>
      <c r="O68" s="117">
        <v>588.20821917808223</v>
      </c>
      <c r="P68" s="117">
        <v>610.01643835616437</v>
      </c>
      <c r="Q68" s="117">
        <v>661.61</v>
      </c>
      <c r="R68" s="117">
        <v>666.82999999999993</v>
      </c>
      <c r="S68" s="117">
        <v>660.39411114908819</v>
      </c>
      <c r="T68" s="117">
        <v>652.80991320353212</v>
      </c>
      <c r="U68" s="117">
        <v>604.47499999999991</v>
      </c>
      <c r="V68" s="118">
        <v>541.07499999999993</v>
      </c>
      <c r="W68" s="53">
        <v>-0.104884403821498</v>
      </c>
      <c r="X68" s="53">
        <v>-8.576052085115804E-3</v>
      </c>
      <c r="Y68" s="53">
        <v>7.0557914785360836E-3</v>
      </c>
    </row>
    <row r="69" spans="1:25" x14ac:dyDescent="0.15">
      <c r="A69" s="31" t="s">
        <v>97</v>
      </c>
      <c r="B69" s="117">
        <v>110.3</v>
      </c>
      <c r="C69" s="117">
        <v>113.761</v>
      </c>
      <c r="D69" s="117">
        <v>129.291</v>
      </c>
      <c r="E69" s="117">
        <v>158.98499999999999</v>
      </c>
      <c r="F69" s="117">
        <v>153.72000000000003</v>
      </c>
      <c r="G69" s="117">
        <v>183.37700000000001</v>
      </c>
      <c r="H69" s="117">
        <v>204.2</v>
      </c>
      <c r="I69" s="117">
        <v>213.40800000000002</v>
      </c>
      <c r="J69" s="117">
        <v>228.82799999999997</v>
      </c>
      <c r="K69" s="117">
        <v>237.941</v>
      </c>
      <c r="L69" s="117">
        <v>241.80100000000004</v>
      </c>
      <c r="M69" s="117">
        <v>224.12700000000001</v>
      </c>
      <c r="N69" s="117">
        <v>238.61600000000001</v>
      </c>
      <c r="O69" s="117">
        <v>240.64</v>
      </c>
      <c r="P69" s="117">
        <v>232.85199999999998</v>
      </c>
      <c r="Q69" s="117">
        <v>248.01599999999999</v>
      </c>
      <c r="R69" s="117">
        <v>257.56899999999996</v>
      </c>
      <c r="S69" s="117">
        <v>239.82000000000002</v>
      </c>
      <c r="T69" s="117">
        <v>228.20999999999998</v>
      </c>
      <c r="U69" s="117">
        <v>228.22099999999998</v>
      </c>
      <c r="V69" s="118">
        <v>201.86400000000003</v>
      </c>
      <c r="W69" s="53">
        <v>-0.11548893397189541</v>
      </c>
      <c r="X69" s="53">
        <v>-4.1621427788564036E-3</v>
      </c>
      <c r="Y69" s="53">
        <v>2.6323712812885616E-3</v>
      </c>
    </row>
    <row r="70" spans="1:25" x14ac:dyDescent="0.15">
      <c r="A70" s="31" t="s">
        <v>96</v>
      </c>
      <c r="B70" s="117">
        <v>329.38087431693992</v>
      </c>
      <c r="C70" s="117">
        <v>341.27178082191784</v>
      </c>
      <c r="D70" s="117">
        <v>341.88000000000005</v>
      </c>
      <c r="E70" s="117">
        <v>358.84931506849313</v>
      </c>
      <c r="F70" s="117">
        <v>405.40273224043722</v>
      </c>
      <c r="G70" s="117">
        <v>375.45369863013701</v>
      </c>
      <c r="H70" s="117">
        <v>340.60273972602744</v>
      </c>
      <c r="I70" s="117">
        <v>322.76164383561644</v>
      </c>
      <c r="J70" s="117">
        <v>301.33770491803278</v>
      </c>
      <c r="K70" s="117">
        <v>331.68219178082194</v>
      </c>
      <c r="L70" s="117">
        <v>304.3934246575343</v>
      </c>
      <c r="M70" s="117">
        <v>308.01123287671237</v>
      </c>
      <c r="N70" s="117">
        <v>338.54051912568309</v>
      </c>
      <c r="O70" s="117">
        <v>336.96621917808221</v>
      </c>
      <c r="P70" s="117">
        <v>315.41643835616435</v>
      </c>
      <c r="Q70" s="117">
        <v>342.38082191780819</v>
      </c>
      <c r="R70" s="117">
        <v>307.50409836065575</v>
      </c>
      <c r="S70" s="117">
        <v>275.05986301369859</v>
      </c>
      <c r="T70" s="117">
        <v>243.28849315068496</v>
      </c>
      <c r="U70" s="117">
        <v>224.61610958904112</v>
      </c>
      <c r="V70" s="118">
        <v>195.3273360655738</v>
      </c>
      <c r="W70" s="53">
        <v>-0.1303948037255841</v>
      </c>
      <c r="X70" s="53">
        <v>-3.8228564072169569E-2</v>
      </c>
      <c r="Y70" s="53">
        <v>2.5471310878096929E-3</v>
      </c>
    </row>
    <row r="71" spans="1:25" x14ac:dyDescent="0.15">
      <c r="A71" s="31" t="s">
        <v>95</v>
      </c>
      <c r="B71" s="117">
        <v>183.64091519688617</v>
      </c>
      <c r="C71" s="117">
        <v>177.2414135083668</v>
      </c>
      <c r="D71" s="117">
        <v>181.93344180287369</v>
      </c>
      <c r="E71" s="117">
        <v>179.83196593889659</v>
      </c>
      <c r="F71" s="117">
        <v>207.71348140066553</v>
      </c>
      <c r="G71" s="117">
        <v>242.66713182938295</v>
      </c>
      <c r="H71" s="117">
        <v>253.3273089839457</v>
      </c>
      <c r="I71" s="117">
        <v>273.94049861492351</v>
      </c>
      <c r="J71" s="117">
        <v>290.42957314957067</v>
      </c>
      <c r="K71" s="117">
        <v>280.67410537598039</v>
      </c>
      <c r="L71" s="117">
        <v>269.88632787619355</v>
      </c>
      <c r="M71" s="117">
        <v>256.24897165891502</v>
      </c>
      <c r="N71" s="117">
        <v>246.33396777377732</v>
      </c>
      <c r="O71" s="117">
        <v>236.8580935944272</v>
      </c>
      <c r="P71" s="117">
        <v>260.87437413696347</v>
      </c>
      <c r="Q71" s="117">
        <v>265.07313719030981</v>
      </c>
      <c r="R71" s="117">
        <v>249.95161340385067</v>
      </c>
      <c r="S71" s="117">
        <v>241.068616354222</v>
      </c>
      <c r="T71" s="117">
        <v>207.67253243422522</v>
      </c>
      <c r="U71" s="117">
        <v>205.41099020809884</v>
      </c>
      <c r="V71" s="118">
        <v>189.16880048330904</v>
      </c>
      <c r="W71" s="53">
        <v>-7.9071668503886139E-2</v>
      </c>
      <c r="X71" s="53">
        <v>-3.0735887830046771E-2</v>
      </c>
      <c r="Y71" s="53">
        <v>2.4668218092778723E-3</v>
      </c>
    </row>
    <row r="72" spans="1:25" s="32" customFormat="1" x14ac:dyDescent="0.15">
      <c r="A72" s="37" t="s">
        <v>94</v>
      </c>
      <c r="B72" s="119">
        <v>7523.5327122488125</v>
      </c>
      <c r="C72" s="119">
        <v>7456.4181438374299</v>
      </c>
      <c r="D72" s="119">
        <v>7475.0849721301183</v>
      </c>
      <c r="E72" s="119">
        <v>7424.9213972925354</v>
      </c>
      <c r="F72" s="119">
        <v>7489.5399119603944</v>
      </c>
      <c r="G72" s="119">
        <v>7545.11644113277</v>
      </c>
      <c r="H72" s="119">
        <v>7508.6734435935487</v>
      </c>
      <c r="I72" s="119">
        <v>7536.9355614251808</v>
      </c>
      <c r="J72" s="119">
        <v>7626.4454209564065</v>
      </c>
      <c r="K72" s="119">
        <v>7565.9244116629361</v>
      </c>
      <c r="L72" s="119">
        <v>7885.2537199969584</v>
      </c>
      <c r="M72" s="119">
        <v>7704.6278657625808</v>
      </c>
      <c r="N72" s="119">
        <v>7772.9627217148718</v>
      </c>
      <c r="O72" s="119">
        <v>7690.2691002007341</v>
      </c>
      <c r="P72" s="119">
        <v>7699.4038452922432</v>
      </c>
      <c r="Q72" s="119">
        <v>7820.4291235351384</v>
      </c>
      <c r="R72" s="119">
        <v>7455.2217090727836</v>
      </c>
      <c r="S72" s="119">
        <v>7170.8541947091699</v>
      </c>
      <c r="T72" s="119">
        <v>7003.8251035707081</v>
      </c>
      <c r="U72" s="119">
        <v>6990.6839690194283</v>
      </c>
      <c r="V72" s="119">
        <v>6828.3437838508717</v>
      </c>
      <c r="W72" s="74">
        <v>-2.322236077156381E-2</v>
      </c>
      <c r="X72" s="74">
        <v>-7.8764305259281242E-3</v>
      </c>
      <c r="Y72" s="74">
        <v>8.9043792233257549E-2</v>
      </c>
    </row>
    <row r="73" spans="1:25" x14ac:dyDescent="0.15">
      <c r="B73" s="117"/>
      <c r="C73" s="117"/>
      <c r="D73" s="117"/>
      <c r="E73" s="117"/>
      <c r="F73" s="117"/>
      <c r="G73" s="117"/>
      <c r="H73" s="117"/>
      <c r="I73" s="117"/>
      <c r="J73" s="117"/>
      <c r="K73" s="117"/>
      <c r="L73" s="117"/>
      <c r="M73" s="117"/>
      <c r="N73" s="117"/>
      <c r="O73" s="117"/>
      <c r="P73" s="117"/>
      <c r="Q73" s="117"/>
      <c r="R73" s="117"/>
      <c r="S73" s="117"/>
      <c r="T73" s="117"/>
      <c r="U73" s="117"/>
      <c r="V73" s="118"/>
      <c r="W73" s="53"/>
      <c r="X73" s="53"/>
      <c r="Y73" s="53"/>
    </row>
    <row r="74" spans="1:25" x14ac:dyDescent="0.15">
      <c r="A74" s="76" t="s">
        <v>93</v>
      </c>
      <c r="B74" s="121">
        <v>68425.270815698794</v>
      </c>
      <c r="C74" s="121">
        <v>68507.85091034435</v>
      </c>
      <c r="D74" s="121">
        <v>67551.933240826402</v>
      </c>
      <c r="E74" s="121">
        <v>70803.364131409544</v>
      </c>
      <c r="F74" s="121">
        <v>74162.604936722113</v>
      </c>
      <c r="G74" s="121">
        <v>74971.498315451288</v>
      </c>
      <c r="H74" s="121">
        <v>75625.631713795708</v>
      </c>
      <c r="I74" s="121">
        <v>75428.8621007029</v>
      </c>
      <c r="J74" s="121">
        <v>75997.009300149628</v>
      </c>
      <c r="K74" s="121">
        <v>74047.383079573658</v>
      </c>
      <c r="L74" s="121">
        <v>75368.36934580325</v>
      </c>
      <c r="M74" s="121">
        <v>75638.269168466039</v>
      </c>
      <c r="N74" s="121">
        <v>77469.357998695952</v>
      </c>
      <c r="O74" s="121">
        <v>77790.027549916616</v>
      </c>
      <c r="P74" s="121">
        <v>79200.78925883882</v>
      </c>
      <c r="Q74" s="121">
        <v>81566.556339902643</v>
      </c>
      <c r="R74" s="121">
        <v>81456.734297488845</v>
      </c>
      <c r="S74" s="121">
        <v>81850.671930880504</v>
      </c>
      <c r="T74" s="121">
        <v>83573.909655477357</v>
      </c>
      <c r="U74" s="121">
        <v>83148.017014823199</v>
      </c>
      <c r="V74" s="121">
        <v>76685.231082291095</v>
      </c>
      <c r="W74" s="78">
        <v>-7.7726278563924778E-2</v>
      </c>
      <c r="X74" s="78">
        <v>1.1659159971505018E-2</v>
      </c>
      <c r="Y74" s="78">
        <v>1</v>
      </c>
    </row>
    <row r="75" spans="1:25" x14ac:dyDescent="0.15">
      <c r="A75" s="31" t="s">
        <v>92</v>
      </c>
      <c r="B75" s="117">
        <v>18886.909284831159</v>
      </c>
      <c r="C75" s="117">
        <v>18664.12283950139</v>
      </c>
      <c r="D75" s="117">
        <v>18710.348484424299</v>
      </c>
      <c r="E75" s="117">
        <v>18522.62966487851</v>
      </c>
      <c r="F75" s="117">
        <v>18004.346131322622</v>
      </c>
      <c r="G75" s="117">
        <v>17166.560282498944</v>
      </c>
      <c r="H75" s="117">
        <v>16661.884864528085</v>
      </c>
      <c r="I75" s="117">
        <v>16385.297159250746</v>
      </c>
      <c r="J75" s="117">
        <v>15817.275456525889</v>
      </c>
      <c r="K75" s="117">
        <v>15824.222088137067</v>
      </c>
      <c r="L75" s="117">
        <v>15901.526174772289</v>
      </c>
      <c r="M75" s="117">
        <v>15951.224812735714</v>
      </c>
      <c r="N75" s="117">
        <v>16735.740217905026</v>
      </c>
      <c r="O75" s="117">
        <v>17740.898934862114</v>
      </c>
      <c r="P75" s="117">
        <v>19226.896276301606</v>
      </c>
      <c r="Q75" s="117">
        <v>19950.554527243428</v>
      </c>
      <c r="R75" s="117">
        <v>19096.890960926834</v>
      </c>
      <c r="S75" s="117">
        <v>19645.485248644811</v>
      </c>
      <c r="T75" s="117">
        <v>21504.274484146779</v>
      </c>
      <c r="U75" s="117">
        <v>22758.622079828467</v>
      </c>
      <c r="V75" s="118">
        <v>21686.623488394514</v>
      </c>
      <c r="W75" s="53">
        <v>-4.7102965534283836E-2</v>
      </c>
      <c r="X75" s="53">
        <v>3.7008603399296014E-2</v>
      </c>
      <c r="Y75" s="53">
        <v>0.28280052341659567</v>
      </c>
    </row>
    <row r="76" spans="1:25" x14ac:dyDescent="0.15">
      <c r="A76" s="31" t="s">
        <v>91</v>
      </c>
      <c r="B76" s="117">
        <v>49538.361530867624</v>
      </c>
      <c r="C76" s="117">
        <v>49843.728070842953</v>
      </c>
      <c r="D76" s="117">
        <v>48841.584756402095</v>
      </c>
      <c r="E76" s="117">
        <v>52280.734466531045</v>
      </c>
      <c r="F76" s="117">
        <v>56158.258805399499</v>
      </c>
      <c r="G76" s="117">
        <v>57804.938032952356</v>
      </c>
      <c r="H76" s="117">
        <v>58963.74684926762</v>
      </c>
      <c r="I76" s="117">
        <v>59043.564941452147</v>
      </c>
      <c r="J76" s="117">
        <v>60179.733843623755</v>
      </c>
      <c r="K76" s="117">
        <v>58223.160991436627</v>
      </c>
      <c r="L76" s="117">
        <v>59466.843171030952</v>
      </c>
      <c r="M76" s="117">
        <v>59687.04435573033</v>
      </c>
      <c r="N76" s="117">
        <v>60733.617780790875</v>
      </c>
      <c r="O76" s="117">
        <v>60049.128615054535</v>
      </c>
      <c r="P76" s="117">
        <v>59973.892982537203</v>
      </c>
      <c r="Q76" s="117">
        <v>61616.001812659226</v>
      </c>
      <c r="R76" s="117">
        <v>62359.843336561993</v>
      </c>
      <c r="S76" s="117">
        <v>62205.186682235711</v>
      </c>
      <c r="T76" s="117">
        <v>62069.635171330548</v>
      </c>
      <c r="U76" s="117">
        <v>60389.394934994707</v>
      </c>
      <c r="V76" s="118">
        <v>54998.607593896602</v>
      </c>
      <c r="W76" s="53">
        <v>-8.9267119614312107E-2</v>
      </c>
      <c r="X76" s="53">
        <v>3.659708260737915E-3</v>
      </c>
      <c r="Y76" s="53">
        <v>0.71719947658340455</v>
      </c>
    </row>
    <row r="77" spans="1:25" x14ac:dyDescent="0.15">
      <c r="A77" s="31" t="s">
        <v>239</v>
      </c>
      <c r="B77" s="127">
        <v>28449.979510781421</v>
      </c>
      <c r="C77" s="127">
        <v>28011.864849590202</v>
      </c>
      <c r="D77" s="127">
        <v>26040.381541150684</v>
      </c>
      <c r="E77" s="127">
        <v>28421.518431363012</v>
      </c>
      <c r="F77" s="127">
        <v>31298.485033838668</v>
      </c>
      <c r="G77" s="127">
        <v>32180.771478344992</v>
      </c>
      <c r="H77" s="127">
        <v>32698.521916503392</v>
      </c>
      <c r="I77" s="127">
        <v>32306.142793584157</v>
      </c>
      <c r="J77" s="127">
        <v>33211.717884359969</v>
      </c>
      <c r="K77" s="127">
        <v>30865.613154134819</v>
      </c>
      <c r="L77" s="127">
        <v>31289.908096192299</v>
      </c>
      <c r="M77" s="127">
        <v>31725.405254309724</v>
      </c>
      <c r="N77" s="127">
        <v>32992.766469354086</v>
      </c>
      <c r="O77" s="127">
        <v>32063.014429544459</v>
      </c>
      <c r="P77" s="127">
        <v>31861.231318103986</v>
      </c>
      <c r="Q77" s="127">
        <v>33173.623581382722</v>
      </c>
      <c r="R77" s="127">
        <v>34093.134109698811</v>
      </c>
      <c r="S77" s="127">
        <v>34009.834859557312</v>
      </c>
      <c r="T77" s="127">
        <v>33766.243518710442</v>
      </c>
      <c r="U77" s="127">
        <v>31880.208406066042</v>
      </c>
      <c r="V77" s="128">
        <v>27838.331899242439</v>
      </c>
      <c r="W77" s="129">
        <v>-0.1267832523345277</v>
      </c>
      <c r="X77" s="129">
        <v>3.2395028625427091E-3</v>
      </c>
      <c r="Y77" s="129">
        <v>0.36302077344422501</v>
      </c>
    </row>
    <row r="78" spans="1:25" x14ac:dyDescent="0.15">
      <c r="A78" s="31" t="s">
        <v>240</v>
      </c>
      <c r="B78" s="127">
        <v>39975.291304917388</v>
      </c>
      <c r="C78" s="127">
        <v>40495.986060754134</v>
      </c>
      <c r="D78" s="127">
        <v>41511.551699675707</v>
      </c>
      <c r="E78" s="127">
        <v>42381.845700046557</v>
      </c>
      <c r="F78" s="127">
        <v>42864.119902883438</v>
      </c>
      <c r="G78" s="127">
        <v>42790.726837106304</v>
      </c>
      <c r="H78" s="127">
        <v>42927.109797292316</v>
      </c>
      <c r="I78" s="127">
        <v>43122.719307118736</v>
      </c>
      <c r="J78" s="127">
        <v>42785.291415789674</v>
      </c>
      <c r="K78" s="127">
        <v>43181.76992543885</v>
      </c>
      <c r="L78" s="127">
        <v>44078.461249610955</v>
      </c>
      <c r="M78" s="127">
        <v>43912.863914156318</v>
      </c>
      <c r="N78" s="127">
        <v>44476.591529341844</v>
      </c>
      <c r="O78" s="127">
        <v>45727.013120372183</v>
      </c>
      <c r="P78" s="127">
        <v>47339.557940734849</v>
      </c>
      <c r="Q78" s="127">
        <v>48392.932758519957</v>
      </c>
      <c r="R78" s="127">
        <v>47363.600187790005</v>
      </c>
      <c r="S78" s="127">
        <v>47840.837071323207</v>
      </c>
      <c r="T78" s="127">
        <v>49807.6661367669</v>
      </c>
      <c r="U78" s="127">
        <v>51267.808608757136</v>
      </c>
      <c r="V78" s="128">
        <v>48846.899183048663</v>
      </c>
      <c r="W78" s="129">
        <v>-4.7220848548126804E-2</v>
      </c>
      <c r="X78" s="129">
        <v>1.7312618750203068E-2</v>
      </c>
      <c r="Y78" s="129">
        <v>0.6369792265557751</v>
      </c>
    </row>
    <row r="79" spans="1:25" x14ac:dyDescent="0.15">
      <c r="A79" s="40" t="s">
        <v>210</v>
      </c>
      <c r="B79" s="122">
        <v>819.07209562841524</v>
      </c>
      <c r="C79" s="122">
        <v>794.04692328767123</v>
      </c>
      <c r="D79" s="122">
        <v>859.48174246575331</v>
      </c>
      <c r="E79" s="122">
        <v>856.13079452054785</v>
      </c>
      <c r="F79" s="122">
        <v>857.11753551912568</v>
      </c>
      <c r="G79" s="122">
        <v>836.31682712328757</v>
      </c>
      <c r="H79" s="122">
        <v>775.60314104109602</v>
      </c>
      <c r="I79" s="122">
        <v>739.519654897392</v>
      </c>
      <c r="J79" s="122">
        <v>683.96027073113328</v>
      </c>
      <c r="K79" s="122">
        <v>627.8347777076815</v>
      </c>
      <c r="L79" s="122">
        <v>605.88532771692405</v>
      </c>
      <c r="M79" s="122">
        <v>581.36624904687358</v>
      </c>
      <c r="N79" s="122">
        <v>555.53378957162386</v>
      </c>
      <c r="O79" s="122">
        <v>546.07594704265091</v>
      </c>
      <c r="P79" s="122">
        <v>539.83686616775196</v>
      </c>
      <c r="Q79" s="122">
        <v>522.80490154747088</v>
      </c>
      <c r="R79" s="122">
        <v>456.89088721374623</v>
      </c>
      <c r="S79" s="122">
        <v>450.93602759178316</v>
      </c>
      <c r="T79" s="122">
        <v>436.17379522794323</v>
      </c>
      <c r="U79" s="122">
        <v>403.38050780011821</v>
      </c>
      <c r="V79" s="119">
        <v>384.68527092717255</v>
      </c>
      <c r="W79" s="79">
        <v>-4.6346406213087166E-2</v>
      </c>
      <c r="X79" s="79">
        <v>-4.3275371496468096E-2</v>
      </c>
      <c r="Y79" s="79">
        <v>5.0164192700204021E-3</v>
      </c>
    </row>
    <row r="81" spans="1:1" x14ac:dyDescent="0.15">
      <c r="A81" s="31" t="s">
        <v>89</v>
      </c>
    </row>
    <row r="82" spans="1:1" x14ac:dyDescent="0.15">
      <c r="A82" s="31" t="s">
        <v>296</v>
      </c>
    </row>
    <row r="83" spans="1:1" x14ac:dyDescent="0.15">
      <c r="A83" s="81" t="s">
        <v>244</v>
      </c>
    </row>
    <row r="84" spans="1:1" x14ac:dyDescent="0.15">
      <c r="A84" s="31" t="s">
        <v>297</v>
      </c>
    </row>
    <row r="85" spans="1:1" x14ac:dyDescent="0.15">
      <c r="A85" s="83" t="s">
        <v>291</v>
      </c>
    </row>
  </sheetData>
  <mergeCells count="1">
    <mergeCell ref="W2:X2"/>
  </mergeCells>
  <conditionalFormatting sqref="W8:X79">
    <cfRule type="cellIs" dxfId="355" priority="5" operator="lessThanOrEqual">
      <formula>0</formula>
    </cfRule>
    <cfRule type="cellIs" dxfId="354" priority="6" operator="greaterThan">
      <formula>0</formula>
    </cfRule>
  </conditionalFormatting>
  <conditionalFormatting sqref="Y8:Y79">
    <cfRule type="cellIs" dxfId="353" priority="3" operator="lessThanOrEqual">
      <formula>0</formula>
    </cfRule>
    <cfRule type="cellIs" dxfId="352" priority="4" operator="greaterThan">
      <formula>0</formula>
    </cfRule>
  </conditionalFormatting>
  <conditionalFormatting sqref="W5:Y7">
    <cfRule type="cellIs" dxfId="351" priority="1" operator="lessThanOrEqual">
      <formula>0</formula>
    </cfRule>
    <cfRule type="cellIs" dxfId="350" priority="2" operator="greaterThan">
      <formula>0</formula>
    </cfRule>
  </conditionalFormatting>
  <hyperlinks>
    <hyperlink ref="L1" location="Contents!A1" display="Contents" xr:uid="{BDE1B43F-9F90-4F17-B5BC-7F22CBAC30A7}"/>
    <hyperlink ref="AA1" location="Contents!A1" display="Contents" xr:uid="{155080A2-B93A-418D-911E-1798EAF79DEA}"/>
  </hyperlinks>
  <printOptions gridLines="1"/>
  <pageMargins left="0.74803149606299002" right="0.74803149606299002" top="0.98425196850394003" bottom="0.98425196850394003" header="0.51181102362205" footer="0.51181102362205"/>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8E49-F345-4CA9-8C35-695ABAC4050D}">
  <dimension ref="A1:AA86"/>
  <sheetViews>
    <sheetView showGridLines="0" zoomScaleNormal="100" workbookViewId="0">
      <pane xSplit="1" ySplit="3" topLeftCell="I73" activePane="bottomRight" state="frozen"/>
      <selection activeCell="AL81" sqref="AL81"/>
      <selection pane="topRight" activeCell="AL81" sqref="AL81"/>
      <selection pane="bottomLeft" activeCell="AL81" sqref="AL81"/>
      <selection pane="bottomRight" activeCell="AA1" sqref="AA1"/>
    </sheetView>
  </sheetViews>
  <sheetFormatPr baseColWidth="10" defaultColWidth="9" defaultRowHeight="11" x14ac:dyDescent="0.15"/>
  <cols>
    <col min="1" max="1" width="30.75" style="31" customWidth="1"/>
    <col min="2" max="18" width="8.5" style="31" customWidth="1"/>
    <col min="19" max="22" width="8.5" style="32" customWidth="1"/>
    <col min="23" max="24" width="12" style="31" customWidth="1"/>
    <col min="25" max="25" width="8" style="31" customWidth="1"/>
    <col min="26" max="16384" width="9" style="31"/>
  </cols>
  <sheetData>
    <row r="1" spans="1:27" ht="13" x14ac:dyDescent="0.15">
      <c r="A1" s="73" t="s">
        <v>313</v>
      </c>
      <c r="L1" s="30" t="s">
        <v>199</v>
      </c>
      <c r="Y1" s="48"/>
      <c r="AA1" s="30" t="s">
        <v>199</v>
      </c>
    </row>
    <row r="2" spans="1:27" x14ac:dyDescent="0.15">
      <c r="W2" s="1230" t="s">
        <v>197</v>
      </c>
      <c r="X2" s="1230"/>
      <c r="Y2" s="48" t="s">
        <v>196</v>
      </c>
    </row>
    <row r="3" spans="1:27" x14ac:dyDescent="0.15">
      <c r="A3" s="31" t="s">
        <v>287</v>
      </c>
      <c r="B3" s="31">
        <v>2000</v>
      </c>
      <c r="C3" s="31">
        <v>2001</v>
      </c>
      <c r="D3" s="31">
        <v>2002</v>
      </c>
      <c r="E3" s="31">
        <v>2003</v>
      </c>
      <c r="F3" s="31">
        <v>2004</v>
      </c>
      <c r="G3" s="31">
        <v>2005</v>
      </c>
      <c r="H3" s="31">
        <v>2006</v>
      </c>
      <c r="I3" s="31">
        <v>2007</v>
      </c>
      <c r="J3" s="31">
        <v>2008</v>
      </c>
      <c r="K3" s="31">
        <v>2009</v>
      </c>
      <c r="L3" s="31">
        <v>2010</v>
      </c>
      <c r="M3" s="31">
        <v>2011</v>
      </c>
      <c r="N3" s="31">
        <v>2012</v>
      </c>
      <c r="O3" s="31">
        <v>2013</v>
      </c>
      <c r="P3" s="31">
        <v>2014</v>
      </c>
      <c r="Q3" s="31">
        <v>2015</v>
      </c>
      <c r="R3" s="31">
        <v>2016</v>
      </c>
      <c r="S3" s="31">
        <v>2017</v>
      </c>
      <c r="T3" s="31">
        <v>2018</v>
      </c>
      <c r="U3" s="31">
        <v>2019</v>
      </c>
      <c r="V3" s="32">
        <v>2020</v>
      </c>
      <c r="W3" s="48">
        <v>2020</v>
      </c>
      <c r="X3" s="48" t="s">
        <v>194</v>
      </c>
      <c r="Y3" s="48">
        <v>2020</v>
      </c>
    </row>
    <row r="4" spans="1:27" x14ac:dyDescent="0.15">
      <c r="B4" s="33"/>
      <c r="C4" s="33"/>
      <c r="D4" s="33"/>
      <c r="E4" s="33"/>
      <c r="F4" s="33"/>
      <c r="G4" s="33"/>
      <c r="H4" s="33"/>
      <c r="I4" s="33"/>
      <c r="J4" s="33"/>
      <c r="K4" s="33"/>
      <c r="L4" s="33"/>
      <c r="M4" s="33"/>
      <c r="N4" s="33"/>
      <c r="O4" s="33"/>
      <c r="P4" s="33"/>
      <c r="Q4" s="33"/>
      <c r="R4" s="33"/>
      <c r="S4" s="33"/>
      <c r="T4" s="33"/>
      <c r="U4" s="33"/>
      <c r="V4" s="34"/>
      <c r="W4" s="33"/>
      <c r="X4" s="33"/>
      <c r="Y4" s="33"/>
    </row>
    <row r="5" spans="1:27" x14ac:dyDescent="0.15">
      <c r="A5" s="31" t="s">
        <v>193</v>
      </c>
      <c r="B5" s="50">
        <v>507.6530310746694</v>
      </c>
      <c r="C5" s="50">
        <v>505.8283032562374</v>
      </c>
      <c r="D5" s="50">
        <v>497.85144464437923</v>
      </c>
      <c r="E5" s="50">
        <v>507.99785715391045</v>
      </c>
      <c r="F5" s="50">
        <v>516.53266279966203</v>
      </c>
      <c r="G5" s="50">
        <v>521.38912271294009</v>
      </c>
      <c r="H5" s="50">
        <v>552.8933199784376</v>
      </c>
      <c r="I5" s="50">
        <v>540.43604823397413</v>
      </c>
      <c r="J5" s="50">
        <v>491.48168705837747</v>
      </c>
      <c r="K5" s="50">
        <v>497.69463018473812</v>
      </c>
      <c r="L5" s="50">
        <v>482.96268715756719</v>
      </c>
      <c r="M5" s="50">
        <v>493.35552238939169</v>
      </c>
      <c r="N5" s="50">
        <v>489.92298259262009</v>
      </c>
      <c r="O5" s="50">
        <v>514.43241970666008</v>
      </c>
      <c r="P5" s="50">
        <v>513.01075015496792</v>
      </c>
      <c r="Q5" s="50">
        <v>525.18368798909296</v>
      </c>
      <c r="R5" s="50">
        <v>595.41651328168473</v>
      </c>
      <c r="S5" s="50">
        <v>596.78930602722971</v>
      </c>
      <c r="T5" s="50">
        <v>647.43865325551451</v>
      </c>
      <c r="U5" s="50">
        <v>682.00504057356568</v>
      </c>
      <c r="V5" s="51">
        <v>666.31952193462541</v>
      </c>
      <c r="W5" s="54">
        <v>-2.2999124208449739E-2</v>
      </c>
      <c r="X5" s="54">
        <v>3.2006571956637142E-2</v>
      </c>
      <c r="Y5" s="54">
        <v>5.6921821648481981E-2</v>
      </c>
    </row>
    <row r="6" spans="1:27" x14ac:dyDescent="0.15">
      <c r="A6" s="31" t="s">
        <v>192</v>
      </c>
      <c r="B6" s="50">
        <v>443.98051090437161</v>
      </c>
      <c r="C6" s="50">
        <v>441.09162038082195</v>
      </c>
      <c r="D6" s="50">
        <v>415.54931276986304</v>
      </c>
      <c r="E6" s="50">
        <v>423.80361989041091</v>
      </c>
      <c r="F6" s="50">
        <v>447.28202393169403</v>
      </c>
      <c r="G6" s="50">
        <v>432.27214977534248</v>
      </c>
      <c r="H6" s="50">
        <v>433.5470512657534</v>
      </c>
      <c r="I6" s="50">
        <v>402.8205634301371</v>
      </c>
      <c r="J6" s="50">
        <v>373.75173699180334</v>
      </c>
      <c r="K6" s="50">
        <v>377.01359248219177</v>
      </c>
      <c r="L6" s="50">
        <v>382.34705881643845</v>
      </c>
      <c r="M6" s="50">
        <v>387.69799156986301</v>
      </c>
      <c r="N6" s="50">
        <v>363.1862253251366</v>
      </c>
      <c r="O6" s="50">
        <v>352.62562613972608</v>
      </c>
      <c r="P6" s="50">
        <v>355.43335212054791</v>
      </c>
      <c r="Q6" s="50">
        <v>319.7094285260273</v>
      </c>
      <c r="R6" s="50">
        <v>302.27334252732237</v>
      </c>
      <c r="S6" s="50">
        <v>275.88698683561643</v>
      </c>
      <c r="T6" s="50">
        <v>235.0760289424658</v>
      </c>
      <c r="U6" s="50">
        <v>217.44459063835617</v>
      </c>
      <c r="V6" s="51">
        <v>204.54199692076503</v>
      </c>
      <c r="W6" s="54">
        <v>-5.9337386502523515E-2</v>
      </c>
      <c r="X6" s="54">
        <v>-5.3546764975476724E-2</v>
      </c>
      <c r="Y6" s="54">
        <v>1.7473453328432507E-2</v>
      </c>
    </row>
    <row r="7" spans="1:27" x14ac:dyDescent="0.15">
      <c r="A7" s="31" t="s">
        <v>191</v>
      </c>
      <c r="B7" s="50">
        <v>1911.054644808743</v>
      </c>
      <c r="C7" s="50">
        <v>1868.2082191780821</v>
      </c>
      <c r="D7" s="50">
        <v>1880.2602739726028</v>
      </c>
      <c r="E7" s="50">
        <v>1719.1479452054793</v>
      </c>
      <c r="F7" s="50">
        <v>1809.2759562841529</v>
      </c>
      <c r="G7" s="50">
        <v>1716.9616438356165</v>
      </c>
      <c r="H7" s="50">
        <v>1738.9945205479453</v>
      </c>
      <c r="I7" s="50">
        <v>1782.7917808219177</v>
      </c>
      <c r="J7" s="50">
        <v>1783.6830601092897</v>
      </c>
      <c r="K7" s="50">
        <v>1910.0109589041094</v>
      </c>
      <c r="L7" s="50">
        <v>2074.1041095890409</v>
      </c>
      <c r="M7" s="50">
        <v>2216.1095890410957</v>
      </c>
      <c r="N7" s="50">
        <v>2408.1475409836066</v>
      </c>
      <c r="O7" s="50">
        <v>2605.8000000000002</v>
      </c>
      <c r="P7" s="50">
        <v>3014.5753424657537</v>
      </c>
      <c r="Q7" s="50">
        <v>3342.2630136986304</v>
      </c>
      <c r="R7" s="50">
        <v>3509.243169398907</v>
      </c>
      <c r="S7" s="50">
        <v>3783.0246575342462</v>
      </c>
      <c r="T7" s="50">
        <v>4369.4767123287675</v>
      </c>
      <c r="U7" s="50">
        <v>4824.339726027396</v>
      </c>
      <c r="V7" s="51">
        <v>5161.1502732240433</v>
      </c>
      <c r="W7" s="54">
        <v>6.9814848523114703E-2</v>
      </c>
      <c r="X7" s="54">
        <v>9.7084811082465361E-2</v>
      </c>
      <c r="Y7" s="54">
        <v>0.44090269860395426</v>
      </c>
    </row>
    <row r="8" spans="1:27" s="32" customFormat="1" x14ac:dyDescent="0.15">
      <c r="A8" s="37" t="s">
        <v>190</v>
      </c>
      <c r="B8" s="55">
        <v>2862.6881867877837</v>
      </c>
      <c r="C8" s="55">
        <v>2815.1281428151415</v>
      </c>
      <c r="D8" s="55">
        <v>2793.661031386845</v>
      </c>
      <c r="E8" s="55">
        <v>2650.9494222498006</v>
      </c>
      <c r="F8" s="55">
        <v>2773.0906430155087</v>
      </c>
      <c r="G8" s="55">
        <v>2670.6229163238991</v>
      </c>
      <c r="H8" s="55">
        <v>2725.4348917921366</v>
      </c>
      <c r="I8" s="55">
        <v>2726.0483924860287</v>
      </c>
      <c r="J8" s="55">
        <v>2648.9164841594702</v>
      </c>
      <c r="K8" s="55">
        <v>2784.7191815710394</v>
      </c>
      <c r="L8" s="55">
        <v>2939.4138555630461</v>
      </c>
      <c r="M8" s="55">
        <v>3097.1631030003505</v>
      </c>
      <c r="N8" s="55">
        <v>3261.2567489013632</v>
      </c>
      <c r="O8" s="55">
        <v>3472.8580458463862</v>
      </c>
      <c r="P8" s="55">
        <v>3883.0194447412696</v>
      </c>
      <c r="Q8" s="55">
        <v>4187.1561302137507</v>
      </c>
      <c r="R8" s="55">
        <v>4406.9330252079144</v>
      </c>
      <c r="S8" s="55">
        <v>4655.700950397093</v>
      </c>
      <c r="T8" s="55">
        <v>5251.9913945267481</v>
      </c>
      <c r="U8" s="55">
        <v>5723.7893572393177</v>
      </c>
      <c r="V8" s="55">
        <v>6032.0117920794337</v>
      </c>
      <c r="W8" s="74">
        <v>5.3849367194179321E-2</v>
      </c>
      <c r="X8" s="74">
        <v>7.4707361356834534E-2</v>
      </c>
      <c r="Y8" s="74">
        <v>0.51529797358086882</v>
      </c>
    </row>
    <row r="9" spans="1:27" x14ac:dyDescent="0.15">
      <c r="B9" s="50"/>
      <c r="C9" s="50"/>
      <c r="D9" s="50"/>
      <c r="E9" s="50"/>
      <c r="F9" s="50"/>
      <c r="G9" s="50"/>
      <c r="H9" s="50"/>
      <c r="I9" s="50"/>
      <c r="J9" s="50"/>
      <c r="K9" s="50"/>
      <c r="L9" s="50"/>
      <c r="M9" s="50"/>
      <c r="N9" s="50"/>
      <c r="O9" s="50"/>
      <c r="P9" s="50"/>
      <c r="Q9" s="50"/>
      <c r="R9" s="50"/>
      <c r="S9" s="50"/>
      <c r="T9" s="50"/>
      <c r="U9" s="50"/>
      <c r="V9" s="51"/>
      <c r="W9" s="53"/>
      <c r="X9" s="53"/>
      <c r="Y9" s="53"/>
    </row>
    <row r="10" spans="1:27" x14ac:dyDescent="0.15">
      <c r="A10" s="31" t="s">
        <v>189</v>
      </c>
      <c r="B10" s="50">
        <v>72.509149718255316</v>
      </c>
      <c r="C10" s="50">
        <v>108.35833817287588</v>
      </c>
      <c r="D10" s="50">
        <v>105.95878194424164</v>
      </c>
      <c r="E10" s="50">
        <v>130.10837566747546</v>
      </c>
      <c r="F10" s="50">
        <v>140.45191448280463</v>
      </c>
      <c r="G10" s="50">
        <v>137.45879607230086</v>
      </c>
      <c r="H10" s="50">
        <v>150.60100312508499</v>
      </c>
      <c r="I10" s="50">
        <v>124.81359978667169</v>
      </c>
      <c r="J10" s="50">
        <v>122.89057848982247</v>
      </c>
      <c r="K10" s="50">
        <v>126.01027777543347</v>
      </c>
      <c r="L10" s="50">
        <v>122.5065738633819</v>
      </c>
      <c r="M10" s="50">
        <v>113.80410481117553</v>
      </c>
      <c r="N10" s="50">
        <v>107.26688521355919</v>
      </c>
      <c r="O10" s="50">
        <v>104.43215428854543</v>
      </c>
      <c r="P10" s="50">
        <v>105.46377809300481</v>
      </c>
      <c r="Q10" s="50">
        <v>113.92135118133922</v>
      </c>
      <c r="R10" s="50">
        <v>99.086979606526654</v>
      </c>
      <c r="S10" s="50">
        <v>110.42972758563634</v>
      </c>
      <c r="T10" s="50">
        <v>101.83335653608796</v>
      </c>
      <c r="U10" s="50">
        <v>111.7775658445907</v>
      </c>
      <c r="V10" s="51">
        <v>120.02271787490716</v>
      </c>
      <c r="W10" s="53">
        <v>7.3763925417557052E-2</v>
      </c>
      <c r="X10" s="53">
        <v>-1.191372245568556E-2</v>
      </c>
      <c r="Y10" s="53">
        <v>1.0253206630965008E-2</v>
      </c>
    </row>
    <row r="11" spans="1:27" x14ac:dyDescent="0.15">
      <c r="A11" s="31" t="s">
        <v>188</v>
      </c>
      <c r="B11" s="50">
        <v>41.199999999999996</v>
      </c>
      <c r="C11" s="50">
        <v>42.099999999999994</v>
      </c>
      <c r="D11" s="50">
        <v>43.7</v>
      </c>
      <c r="E11" s="50">
        <v>58.800000000000004</v>
      </c>
      <c r="F11" s="50">
        <v>61.8</v>
      </c>
      <c r="G11" s="50">
        <v>72</v>
      </c>
      <c r="H11" s="50">
        <v>83.4</v>
      </c>
      <c r="I11" s="50">
        <v>71.742237507024768</v>
      </c>
      <c r="J11" s="50">
        <v>74.465247482458508</v>
      </c>
      <c r="K11" s="50">
        <v>69.065935107221648</v>
      </c>
      <c r="L11" s="50">
        <v>70.387565279862883</v>
      </c>
      <c r="M11" s="50">
        <v>67.650891079833798</v>
      </c>
      <c r="N11" s="50">
        <v>70.361660355827539</v>
      </c>
      <c r="O11" s="50">
        <v>72.103339944606176</v>
      </c>
      <c r="P11" s="50">
        <v>86.777714914213703</v>
      </c>
      <c r="Q11" s="50">
        <v>87.536568693299373</v>
      </c>
      <c r="R11" s="50">
        <v>81.377355367305029</v>
      </c>
      <c r="S11" s="50">
        <v>99.182195939673818</v>
      </c>
      <c r="T11" s="50">
        <v>92.264957475634873</v>
      </c>
      <c r="U11" s="50">
        <v>88.458632097622157</v>
      </c>
      <c r="V11" s="51">
        <v>85.610038597092668</v>
      </c>
      <c r="W11" s="53">
        <v>-3.2202549745352194E-2</v>
      </c>
      <c r="X11" s="53">
        <v>2.5056095000142165E-2</v>
      </c>
      <c r="Y11" s="53">
        <v>7.3134272491291044E-3</v>
      </c>
    </row>
    <row r="12" spans="1:27" x14ac:dyDescent="0.15">
      <c r="A12" s="31" t="s">
        <v>186</v>
      </c>
      <c r="B12" s="50" t="s">
        <v>111</v>
      </c>
      <c r="C12" s="50" t="s">
        <v>111</v>
      </c>
      <c r="D12" s="50" t="s">
        <v>111</v>
      </c>
      <c r="E12" s="50" t="s">
        <v>111</v>
      </c>
      <c r="F12" s="50" t="s">
        <v>111</v>
      </c>
      <c r="G12" s="50" t="s">
        <v>111</v>
      </c>
      <c r="H12" s="50" t="s">
        <v>111</v>
      </c>
      <c r="I12" s="50" t="s">
        <v>111</v>
      </c>
      <c r="J12" s="50" t="s">
        <v>111</v>
      </c>
      <c r="K12" s="50" t="s">
        <v>111</v>
      </c>
      <c r="L12" s="50" t="s">
        <v>111</v>
      </c>
      <c r="M12" s="50" t="s">
        <v>111</v>
      </c>
      <c r="N12" s="50" t="s">
        <v>111</v>
      </c>
      <c r="O12" s="50" t="s">
        <v>111</v>
      </c>
      <c r="P12" s="50" t="s">
        <v>111</v>
      </c>
      <c r="Q12" s="50" t="s">
        <v>111</v>
      </c>
      <c r="R12" s="50" t="s">
        <v>111</v>
      </c>
      <c r="S12" s="50" t="s">
        <v>111</v>
      </c>
      <c r="T12" s="50" t="s">
        <v>111</v>
      </c>
      <c r="U12" s="50" t="s">
        <v>111</v>
      </c>
      <c r="V12" s="51" t="s">
        <v>111</v>
      </c>
      <c r="W12" s="53" t="s">
        <v>111</v>
      </c>
      <c r="X12" s="53" t="s">
        <v>111</v>
      </c>
      <c r="Y12" s="53" t="s">
        <v>111</v>
      </c>
    </row>
    <row r="13" spans="1:27" x14ac:dyDescent="0.15">
      <c r="A13" s="31" t="s">
        <v>185</v>
      </c>
      <c r="B13" s="50">
        <v>3</v>
      </c>
      <c r="C13" s="50">
        <v>3</v>
      </c>
      <c r="D13" s="50">
        <v>2</v>
      </c>
      <c r="E13" s="50">
        <v>2</v>
      </c>
      <c r="F13" s="50">
        <v>2.0000000000000004</v>
      </c>
      <c r="G13" s="50">
        <v>2</v>
      </c>
      <c r="H13" s="50">
        <v>2</v>
      </c>
      <c r="I13" s="50">
        <v>2</v>
      </c>
      <c r="J13" s="50">
        <v>2.0000000000000004</v>
      </c>
      <c r="K13" s="50">
        <v>2</v>
      </c>
      <c r="L13" s="50">
        <v>2</v>
      </c>
      <c r="M13" s="50">
        <v>1</v>
      </c>
      <c r="N13" s="50">
        <v>1.0000000000000002</v>
      </c>
      <c r="O13" s="50">
        <v>1</v>
      </c>
      <c r="P13" s="50">
        <v>0</v>
      </c>
      <c r="Q13" s="50">
        <v>0</v>
      </c>
      <c r="R13" s="50">
        <v>0</v>
      </c>
      <c r="S13" s="50">
        <v>0</v>
      </c>
      <c r="T13" s="50">
        <v>0</v>
      </c>
      <c r="U13" s="50">
        <v>0</v>
      </c>
      <c r="V13" s="51">
        <v>0</v>
      </c>
      <c r="W13" s="53" t="s">
        <v>111</v>
      </c>
      <c r="X13" s="53">
        <v>-1</v>
      </c>
      <c r="Y13" s="53">
        <v>0</v>
      </c>
    </row>
    <row r="14" spans="1:27" x14ac:dyDescent="0.15">
      <c r="A14" s="31" t="s">
        <v>184</v>
      </c>
      <c r="B14" s="50">
        <v>4.529508196721312</v>
      </c>
      <c r="C14" s="50">
        <v>4.652602739726027</v>
      </c>
      <c r="D14" s="50">
        <v>1.6934246575342466</v>
      </c>
      <c r="E14" s="50">
        <v>4.5819178082191785</v>
      </c>
      <c r="F14" s="50">
        <v>8.4420765027322417</v>
      </c>
      <c r="G14" s="50">
        <v>19.590136986301371</v>
      </c>
      <c r="H14" s="50">
        <v>21.83178082191781</v>
      </c>
      <c r="I14" s="50">
        <v>21.860273972602744</v>
      </c>
      <c r="J14" s="50">
        <v>24.498360655737706</v>
      </c>
      <c r="K14" s="50">
        <v>38.183561643835624</v>
      </c>
      <c r="L14" s="50">
        <v>42.427945205479453</v>
      </c>
      <c r="M14" s="50">
        <v>41.896986301369871</v>
      </c>
      <c r="N14" s="50">
        <v>45.498907103825132</v>
      </c>
      <c r="O14" s="50">
        <v>53.722739726027399</v>
      </c>
      <c r="P14" s="50">
        <v>53.84390953229147</v>
      </c>
      <c r="Q14" s="50">
        <v>49.286489487141267</v>
      </c>
      <c r="R14" s="50">
        <v>49.8415888131671</v>
      </c>
      <c r="S14" s="50">
        <v>48.410695205290359</v>
      </c>
      <c r="T14" s="50">
        <v>46.974293656788653</v>
      </c>
      <c r="U14" s="50">
        <v>48.594776463299056</v>
      </c>
      <c r="V14" s="51">
        <v>54.001997109670235</v>
      </c>
      <c r="W14" s="53">
        <v>0.11127164357788444</v>
      </c>
      <c r="X14" s="53">
        <v>2.4404117274875237E-2</v>
      </c>
      <c r="Y14" s="53">
        <v>4.6132402652913377E-3</v>
      </c>
    </row>
    <row r="15" spans="1:27" x14ac:dyDescent="0.15">
      <c r="A15" s="31" t="s">
        <v>183</v>
      </c>
      <c r="B15" s="50">
        <v>19.105734972677595</v>
      </c>
      <c r="C15" s="50">
        <v>20.633715068493146</v>
      </c>
      <c r="D15" s="50">
        <v>23.582498630136985</v>
      </c>
      <c r="E15" s="50">
        <v>28.783052054794517</v>
      </c>
      <c r="F15" s="50">
        <v>29.198939890710385</v>
      </c>
      <c r="G15" s="50">
        <v>27.094342465753428</v>
      </c>
      <c r="H15" s="50">
        <v>30.824739726027396</v>
      </c>
      <c r="I15" s="50">
        <v>33.903139726027391</v>
      </c>
      <c r="J15" s="50">
        <v>34.752901639344266</v>
      </c>
      <c r="K15" s="50">
        <v>43.558709589041101</v>
      </c>
      <c r="L15" s="50">
        <v>47.185252054794518</v>
      </c>
      <c r="M15" s="50">
        <v>43.952342465753418</v>
      </c>
      <c r="N15" s="50">
        <v>35.217505464480872</v>
      </c>
      <c r="O15" s="50">
        <v>34.445835616438359</v>
      </c>
      <c r="P15" s="50">
        <v>32.85355890410959</v>
      </c>
      <c r="Q15" s="50">
        <v>30.116660273972599</v>
      </c>
      <c r="R15" s="50">
        <v>25.174475409836067</v>
      </c>
      <c r="S15" s="50">
        <v>26.86641369863014</v>
      </c>
      <c r="T15" s="50">
        <v>23.821915068493155</v>
      </c>
      <c r="U15" s="50">
        <v>23.369879452054789</v>
      </c>
      <c r="V15" s="51">
        <v>19.63145479452055</v>
      </c>
      <c r="W15" s="53">
        <v>-0.15996764832287313</v>
      </c>
      <c r="X15" s="53">
        <v>-6.0367247001753666E-2</v>
      </c>
      <c r="Y15" s="53">
        <v>1.6770605268617246E-3</v>
      </c>
    </row>
    <row r="16" spans="1:27" x14ac:dyDescent="0.15">
      <c r="A16" s="31" t="s">
        <v>182</v>
      </c>
      <c r="B16" s="50">
        <v>175.15300000000002</v>
      </c>
      <c r="C16" s="50">
        <v>178.02500000000001</v>
      </c>
      <c r="D16" s="50">
        <v>178.78899999999999</v>
      </c>
      <c r="E16" s="50">
        <v>145.60999999999999</v>
      </c>
      <c r="F16" s="50">
        <v>162.18399999999997</v>
      </c>
      <c r="G16" s="50">
        <v>162.767</v>
      </c>
      <c r="H16" s="50">
        <v>176.79499999999996</v>
      </c>
      <c r="I16" s="50">
        <v>175.23499999999996</v>
      </c>
      <c r="J16" s="50">
        <v>164.59</v>
      </c>
      <c r="K16" s="50">
        <v>158.61399999999998</v>
      </c>
      <c r="L16" s="50">
        <v>146.846</v>
      </c>
      <c r="M16" s="50">
        <v>131.84299999999999</v>
      </c>
      <c r="N16" s="50">
        <v>123.879</v>
      </c>
      <c r="O16" s="50">
        <v>115.99999999999999</v>
      </c>
      <c r="P16" s="50">
        <v>114.00000000000003</v>
      </c>
      <c r="Q16" s="50">
        <v>117</v>
      </c>
      <c r="R16" s="50">
        <v>105</v>
      </c>
      <c r="S16" s="50">
        <v>103.99999999999997</v>
      </c>
      <c r="T16" s="50">
        <v>88.447767901018949</v>
      </c>
      <c r="U16" s="50">
        <v>79.58606158272562</v>
      </c>
      <c r="V16" s="51">
        <v>51.724706439512062</v>
      </c>
      <c r="W16" s="53">
        <v>-0.35007832513804082</v>
      </c>
      <c r="X16" s="53">
        <v>-6.663921609394885E-2</v>
      </c>
      <c r="Y16" s="53">
        <v>4.418697663579582E-3</v>
      </c>
    </row>
    <row r="17" spans="1:25" x14ac:dyDescent="0.15">
      <c r="A17" s="31" t="s">
        <v>208</v>
      </c>
      <c r="B17" s="50">
        <v>9.5478142076502728</v>
      </c>
      <c r="C17" s="50">
        <v>11.326849315068493</v>
      </c>
      <c r="D17" s="50">
        <v>11.532328767123289</v>
      </c>
      <c r="E17" s="50">
        <v>10.076712328767124</v>
      </c>
      <c r="F17" s="50">
        <v>11.403710382513662</v>
      </c>
      <c r="G17" s="50">
        <v>14.219172602739727</v>
      </c>
      <c r="H17" s="50">
        <v>11.386208219178084</v>
      </c>
      <c r="I17" s="50">
        <v>19.408726027397257</v>
      </c>
      <c r="J17" s="50">
        <v>14.32503825136612</v>
      </c>
      <c r="K17" s="50">
        <v>15.12978904109589</v>
      </c>
      <c r="L17" s="50">
        <v>19.212457534246575</v>
      </c>
      <c r="M17" s="50">
        <v>18.926786301369866</v>
      </c>
      <c r="N17" s="50">
        <v>16.064215846994536</v>
      </c>
      <c r="O17" s="50">
        <v>16.646569863013696</v>
      </c>
      <c r="P17" s="50">
        <v>14.423227397260273</v>
      </c>
      <c r="Q17" s="50">
        <v>12.923515068493153</v>
      </c>
      <c r="R17" s="50">
        <v>12.486868852459017</v>
      </c>
      <c r="S17" s="50">
        <v>14.631035616438357</v>
      </c>
      <c r="T17" s="50">
        <v>13.925298630136989</v>
      </c>
      <c r="U17" s="50">
        <v>38.723129479452048</v>
      </c>
      <c r="V17" s="51">
        <v>35.329382937758304</v>
      </c>
      <c r="W17" s="53">
        <v>-8.7641329286017422E-2</v>
      </c>
      <c r="X17" s="53">
        <v>9.8534643878583239E-2</v>
      </c>
      <c r="Y17" s="53">
        <v>3.0180908232961949E-3</v>
      </c>
    </row>
    <row r="18" spans="1:25" s="32" customFormat="1" x14ac:dyDescent="0.15">
      <c r="A18" s="37" t="s">
        <v>178</v>
      </c>
      <c r="B18" s="55">
        <v>325.04520709530453</v>
      </c>
      <c r="C18" s="55">
        <v>368.09650529616363</v>
      </c>
      <c r="D18" s="55">
        <v>367.25603399903616</v>
      </c>
      <c r="E18" s="55">
        <v>379.96005785925632</v>
      </c>
      <c r="F18" s="55">
        <v>415.48064125876095</v>
      </c>
      <c r="G18" s="55">
        <v>435.12944812709537</v>
      </c>
      <c r="H18" s="55">
        <v>476.83873189220822</v>
      </c>
      <c r="I18" s="55">
        <v>448.96297701972384</v>
      </c>
      <c r="J18" s="55">
        <v>437.52212651872907</v>
      </c>
      <c r="K18" s="55">
        <v>452.56227315662767</v>
      </c>
      <c r="L18" s="55">
        <v>450.56579393776536</v>
      </c>
      <c r="M18" s="55">
        <v>419.07411095950249</v>
      </c>
      <c r="N18" s="55">
        <v>399.28817398468732</v>
      </c>
      <c r="O18" s="55">
        <v>398.35063943863111</v>
      </c>
      <c r="P18" s="55">
        <v>407.36218884087987</v>
      </c>
      <c r="Q18" s="55">
        <v>410.78458470424562</v>
      </c>
      <c r="R18" s="55">
        <v>372.96726804929386</v>
      </c>
      <c r="S18" s="55">
        <v>403.52006804566895</v>
      </c>
      <c r="T18" s="55">
        <v>367.26758926816058</v>
      </c>
      <c r="U18" s="55">
        <v>390.51004491974436</v>
      </c>
      <c r="V18" s="55">
        <v>366.32029775346098</v>
      </c>
      <c r="W18" s="74">
        <v>-6.1943981930745795E-2</v>
      </c>
      <c r="X18" s="74">
        <v>-1.4638961256871141E-2</v>
      </c>
      <c r="Y18" s="74">
        <v>3.1293723159122953E-2</v>
      </c>
    </row>
    <row r="19" spans="1:25" x14ac:dyDescent="0.15">
      <c r="B19" s="50"/>
      <c r="C19" s="50"/>
      <c r="D19" s="50"/>
      <c r="E19" s="50"/>
      <c r="F19" s="50"/>
      <c r="G19" s="50"/>
      <c r="H19" s="50"/>
      <c r="I19" s="50"/>
      <c r="J19" s="50"/>
      <c r="K19" s="50"/>
      <c r="L19" s="50"/>
      <c r="M19" s="50"/>
      <c r="N19" s="50"/>
      <c r="O19" s="50"/>
      <c r="P19" s="50"/>
      <c r="Q19" s="50"/>
      <c r="R19" s="50"/>
      <c r="S19" s="50"/>
      <c r="T19" s="50"/>
      <c r="U19" s="50"/>
      <c r="V19" s="51"/>
      <c r="W19" s="53"/>
      <c r="X19" s="53"/>
      <c r="Y19" s="53"/>
    </row>
    <row r="20" spans="1:25" x14ac:dyDescent="0.15">
      <c r="A20" s="31" t="s">
        <v>171</v>
      </c>
      <c r="B20" s="50" t="s">
        <v>111</v>
      </c>
      <c r="C20" s="50" t="s">
        <v>111</v>
      </c>
      <c r="D20" s="50" t="s">
        <v>111</v>
      </c>
      <c r="E20" s="50" t="s">
        <v>111</v>
      </c>
      <c r="F20" s="50" t="s">
        <v>111</v>
      </c>
      <c r="G20" s="50" t="s">
        <v>111</v>
      </c>
      <c r="H20" s="50" t="s">
        <v>111</v>
      </c>
      <c r="I20" s="50" t="s">
        <v>111</v>
      </c>
      <c r="J20" s="50" t="s">
        <v>111</v>
      </c>
      <c r="K20" s="50" t="s">
        <v>111</v>
      </c>
      <c r="L20" s="50" t="s">
        <v>111</v>
      </c>
      <c r="M20" s="50" t="s">
        <v>111</v>
      </c>
      <c r="N20" s="50" t="s">
        <v>111</v>
      </c>
      <c r="O20" s="50" t="s">
        <v>111</v>
      </c>
      <c r="P20" s="50" t="s">
        <v>111</v>
      </c>
      <c r="Q20" s="50" t="s">
        <v>111</v>
      </c>
      <c r="R20" s="50" t="s">
        <v>111</v>
      </c>
      <c r="S20" s="50" t="s">
        <v>111</v>
      </c>
      <c r="T20" s="50" t="s">
        <v>111</v>
      </c>
      <c r="U20" s="50" t="s">
        <v>111</v>
      </c>
      <c r="V20" s="51" t="s">
        <v>111</v>
      </c>
      <c r="W20" s="53" t="s">
        <v>111</v>
      </c>
      <c r="X20" s="53" t="s">
        <v>111</v>
      </c>
      <c r="Y20" s="53" t="s">
        <v>111</v>
      </c>
    </row>
    <row r="21" spans="1:25" x14ac:dyDescent="0.15">
      <c r="A21" s="31" t="s">
        <v>162</v>
      </c>
      <c r="B21" s="50" t="s">
        <v>111</v>
      </c>
      <c r="C21" s="50" t="s">
        <v>111</v>
      </c>
      <c r="D21" s="50" t="s">
        <v>111</v>
      </c>
      <c r="E21" s="50" t="s">
        <v>111</v>
      </c>
      <c r="F21" s="50" t="s">
        <v>111</v>
      </c>
      <c r="G21" s="50" t="s">
        <v>111</v>
      </c>
      <c r="H21" s="50" t="s">
        <v>111</v>
      </c>
      <c r="I21" s="50" t="s">
        <v>111</v>
      </c>
      <c r="J21" s="50" t="s">
        <v>111</v>
      </c>
      <c r="K21" s="50" t="s">
        <v>111</v>
      </c>
      <c r="L21" s="50" t="s">
        <v>111</v>
      </c>
      <c r="M21" s="50" t="s">
        <v>111</v>
      </c>
      <c r="N21" s="50" t="s">
        <v>111</v>
      </c>
      <c r="O21" s="50" t="s">
        <v>111</v>
      </c>
      <c r="P21" s="50" t="s">
        <v>111</v>
      </c>
      <c r="Q21" s="50" t="s">
        <v>111</v>
      </c>
      <c r="R21" s="50" t="s">
        <v>111</v>
      </c>
      <c r="S21" s="50" t="s">
        <v>111</v>
      </c>
      <c r="T21" s="50" t="s">
        <v>111</v>
      </c>
      <c r="U21" s="50" t="s">
        <v>111</v>
      </c>
      <c r="V21" s="51" t="s">
        <v>111</v>
      </c>
      <c r="W21" s="53" t="s">
        <v>111</v>
      </c>
      <c r="X21" s="53" t="s">
        <v>111</v>
      </c>
      <c r="Y21" s="53" t="s">
        <v>111</v>
      </c>
    </row>
    <row r="22" spans="1:25" x14ac:dyDescent="0.15">
      <c r="A22" s="31" t="s">
        <v>156</v>
      </c>
      <c r="B22" s="50">
        <v>124.16995509420966</v>
      </c>
      <c r="C22" s="50">
        <v>188.24536768725474</v>
      </c>
      <c r="D22" s="50">
        <v>203.3104294308348</v>
      </c>
      <c r="E22" s="50">
        <v>222.83974035502661</v>
      </c>
      <c r="F22" s="50">
        <v>234.45673401669399</v>
      </c>
      <c r="G22" s="50">
        <v>272.37244800415868</v>
      </c>
      <c r="H22" s="50">
        <v>287.70488701760604</v>
      </c>
      <c r="I22" s="50">
        <v>286.5562124845552</v>
      </c>
      <c r="J22" s="50">
        <v>291.15069930849722</v>
      </c>
      <c r="K22" s="50">
        <v>292.29062432354414</v>
      </c>
      <c r="L22" s="50">
        <v>267.96573766758439</v>
      </c>
      <c r="M22" s="50">
        <v>281.12936377476143</v>
      </c>
      <c r="N22" s="50">
        <v>305.87837709159834</v>
      </c>
      <c r="O22" s="50">
        <v>305.32760983029215</v>
      </c>
      <c r="P22" s="50">
        <v>324.00696915087042</v>
      </c>
      <c r="Q22" s="50">
        <v>337.86121647772211</v>
      </c>
      <c r="R22" s="50">
        <v>349.02366040926728</v>
      </c>
      <c r="S22" s="50">
        <v>351.45011995297432</v>
      </c>
      <c r="T22" s="50">
        <v>335.28185986963933</v>
      </c>
      <c r="U22" s="50">
        <v>299.38746086672563</v>
      </c>
      <c r="V22" s="51">
        <v>288.14191850187842</v>
      </c>
      <c r="W22" s="53">
        <v>-3.7561834862059329E-2</v>
      </c>
      <c r="X22" s="53">
        <v>2.4018793175766273E-3</v>
      </c>
      <c r="Y22" s="53">
        <v>2.4615161877284096E-2</v>
      </c>
    </row>
    <row r="23" spans="1:25" x14ac:dyDescent="0.15">
      <c r="A23" s="31" t="s">
        <v>153</v>
      </c>
      <c r="B23" s="50">
        <v>7.7650273224043715</v>
      </c>
      <c r="C23" s="50">
        <v>7.2142465753424654</v>
      </c>
      <c r="D23" s="50">
        <v>8.3265753424657536</v>
      </c>
      <c r="E23" s="50">
        <v>7.5956164383561644</v>
      </c>
      <c r="F23" s="50">
        <v>7.7016393442622952</v>
      </c>
      <c r="G23" s="50">
        <v>7.0553424657534256</v>
      </c>
      <c r="H23" s="50">
        <v>6.96</v>
      </c>
      <c r="I23" s="50">
        <v>6.4515068493150691</v>
      </c>
      <c r="J23" s="50">
        <v>5.60983606557377</v>
      </c>
      <c r="K23" s="50">
        <v>3.5594520547945199</v>
      </c>
      <c r="L23" s="50">
        <v>3.7819178082191782</v>
      </c>
      <c r="M23" s="50">
        <v>4.6717808219178076</v>
      </c>
      <c r="N23" s="50">
        <v>3.8666666666666667</v>
      </c>
      <c r="O23" s="50">
        <v>2.7967123287671232</v>
      </c>
      <c r="P23" s="50">
        <v>2.8284931506849316</v>
      </c>
      <c r="Q23" s="50">
        <v>3.2098630136986297</v>
      </c>
      <c r="R23" s="50">
        <v>3.6765027322404373</v>
      </c>
      <c r="S23" s="50">
        <v>3.0509589041095886</v>
      </c>
      <c r="T23" s="50">
        <v>2.8920547945205475</v>
      </c>
      <c r="U23" s="50">
        <v>4.0361643835616441</v>
      </c>
      <c r="V23" s="51">
        <v>3.8983606557377048</v>
      </c>
      <c r="W23" s="53">
        <v>-3.4142248612366144E-2</v>
      </c>
      <c r="X23" s="53">
        <v>1.2648141123136281E-2</v>
      </c>
      <c r="Y23" s="53">
        <v>3.3302609733402403E-4</v>
      </c>
    </row>
    <row r="24" spans="1:25" x14ac:dyDescent="0.15">
      <c r="A24" s="31" t="s">
        <v>145</v>
      </c>
      <c r="B24" s="50">
        <v>231.24649508196723</v>
      </c>
      <c r="C24" s="50">
        <v>223.96161397260272</v>
      </c>
      <c r="D24" s="50">
        <v>227.61526219178086</v>
      </c>
      <c r="E24" s="50">
        <v>217.46455534246576</v>
      </c>
      <c r="F24" s="50">
        <v>205.51106174863389</v>
      </c>
      <c r="G24" s="50">
        <v>188.18632767123287</v>
      </c>
      <c r="H24" s="50">
        <v>171.15751424657535</v>
      </c>
      <c r="I24" s="50">
        <v>156.17295342465752</v>
      </c>
      <c r="J24" s="50">
        <v>163.89116775956285</v>
      </c>
      <c r="K24" s="50">
        <v>141.59168164383561</v>
      </c>
      <c r="L24" s="50">
        <v>124.55487835616439</v>
      </c>
      <c r="M24" s="50">
        <v>85.865426575342468</v>
      </c>
      <c r="N24" s="50">
        <v>61.785146994535516</v>
      </c>
      <c r="O24" s="50">
        <v>54.977898082191786</v>
      </c>
      <c r="P24" s="50">
        <v>62.405007945205483</v>
      </c>
      <c r="Q24" s="50">
        <v>60.297738356164388</v>
      </c>
      <c r="R24" s="50">
        <v>81.533217677595616</v>
      </c>
      <c r="S24" s="50">
        <v>91.951659493150686</v>
      </c>
      <c r="T24" s="50">
        <v>89.589549408219185</v>
      </c>
      <c r="U24" s="50">
        <v>98.820650329992333</v>
      </c>
      <c r="V24" s="51">
        <v>81.974963609016399</v>
      </c>
      <c r="W24" s="53">
        <v>-0.1704672724245696</v>
      </c>
      <c r="X24" s="53">
        <v>-3.532505984784573E-2</v>
      </c>
      <c r="Y24" s="53">
        <v>7.0028929133657348E-3</v>
      </c>
    </row>
    <row r="25" spans="1:25" x14ac:dyDescent="0.15">
      <c r="A25" s="31" t="s">
        <v>144</v>
      </c>
      <c r="B25" s="50">
        <v>28.798633879781423</v>
      </c>
      <c r="C25" s="50">
        <v>33.284383561643835</v>
      </c>
      <c r="D25" s="50">
        <v>34.188767123287676</v>
      </c>
      <c r="E25" s="50">
        <v>31.19178082191781</v>
      </c>
      <c r="F25" s="50">
        <v>31.949153005464481</v>
      </c>
      <c r="G25" s="50">
        <v>29.271726027397261</v>
      </c>
      <c r="H25" s="50">
        <v>28.03769863013699</v>
      </c>
      <c r="I25" s="50">
        <v>26.21076712328767</v>
      </c>
      <c r="J25" s="50">
        <v>26.87912568306011</v>
      </c>
      <c r="K25" s="50">
        <v>25.414273972602736</v>
      </c>
      <c r="L25" s="50">
        <v>22.697397260273974</v>
      </c>
      <c r="M25" s="50">
        <v>20.072958904109587</v>
      </c>
      <c r="N25" s="50">
        <v>18.745710382513661</v>
      </c>
      <c r="O25" s="50">
        <v>16.979589041095888</v>
      </c>
      <c r="P25" s="50">
        <v>15.183287671232879</v>
      </c>
      <c r="Q25" s="50">
        <v>14.436674940056029</v>
      </c>
      <c r="R25" s="50">
        <v>16.293809947057117</v>
      </c>
      <c r="S25" s="50">
        <v>18.64056152008073</v>
      </c>
      <c r="T25" s="50">
        <v>18.727900423730279</v>
      </c>
      <c r="U25" s="50">
        <v>16.632173986042552</v>
      </c>
      <c r="V25" s="51">
        <v>15.263344415608506</v>
      </c>
      <c r="W25" s="53">
        <v>-8.230009928844817E-2</v>
      </c>
      <c r="X25" s="53">
        <v>-4.1511004208733659E-2</v>
      </c>
      <c r="Y25" s="53">
        <v>1.3039050185143205E-3</v>
      </c>
    </row>
    <row r="26" spans="1:25" x14ac:dyDescent="0.15">
      <c r="A26" s="37" t="s">
        <v>143</v>
      </c>
      <c r="B26" s="55">
        <v>391.98011137836261</v>
      </c>
      <c r="C26" s="55">
        <v>452.7056117968437</v>
      </c>
      <c r="D26" s="55">
        <v>473.44103408836907</v>
      </c>
      <c r="E26" s="55">
        <v>479.09169295776633</v>
      </c>
      <c r="F26" s="55">
        <v>479.61858811505465</v>
      </c>
      <c r="G26" s="55">
        <v>496.88584416854223</v>
      </c>
      <c r="H26" s="55">
        <v>493.86009989431835</v>
      </c>
      <c r="I26" s="55">
        <v>475.39143988181547</v>
      </c>
      <c r="J26" s="55">
        <v>487.53082881669394</v>
      </c>
      <c r="K26" s="55">
        <v>462.85603199477703</v>
      </c>
      <c r="L26" s="55">
        <v>418.99993109224192</v>
      </c>
      <c r="M26" s="55">
        <v>391.73953007613136</v>
      </c>
      <c r="N26" s="55">
        <v>390.27590113531414</v>
      </c>
      <c r="O26" s="55">
        <v>380.08180928234685</v>
      </c>
      <c r="P26" s="55">
        <v>404.42375791799373</v>
      </c>
      <c r="Q26" s="55">
        <v>415.80549278764113</v>
      </c>
      <c r="R26" s="55">
        <v>450.52719076616046</v>
      </c>
      <c r="S26" s="55">
        <v>465.09329987031532</v>
      </c>
      <c r="T26" s="55">
        <v>446.49136449610933</v>
      </c>
      <c r="U26" s="55">
        <v>418.87644956632215</v>
      </c>
      <c r="V26" s="55">
        <v>389.27858718224104</v>
      </c>
      <c r="W26" s="79">
        <v>-7.0660125234361715E-2</v>
      </c>
      <c r="X26" s="79">
        <v>-9.9343305788169856E-3</v>
      </c>
      <c r="Y26" s="79">
        <v>3.3254985906498176E-2</v>
      </c>
    </row>
    <row r="27" spans="1:25" x14ac:dyDescent="0.15">
      <c r="A27" s="42"/>
      <c r="B27" s="57"/>
      <c r="C27" s="57"/>
      <c r="D27" s="57"/>
      <c r="E27" s="57"/>
      <c r="F27" s="57"/>
      <c r="G27" s="57"/>
      <c r="H27" s="57"/>
      <c r="I27" s="57"/>
      <c r="J27" s="57"/>
      <c r="K27" s="57"/>
      <c r="L27" s="57"/>
      <c r="M27" s="57"/>
      <c r="N27" s="57"/>
      <c r="O27" s="57"/>
      <c r="P27" s="57"/>
      <c r="Q27" s="57"/>
      <c r="R27" s="57"/>
      <c r="S27" s="57"/>
      <c r="T27" s="57"/>
      <c r="U27" s="57"/>
      <c r="V27" s="58"/>
      <c r="W27" s="53"/>
      <c r="X27" s="53"/>
      <c r="Y27" s="53"/>
    </row>
    <row r="28" spans="1:25" x14ac:dyDescent="0.15">
      <c r="A28" s="31" t="s">
        <v>142</v>
      </c>
      <c r="B28" s="50" t="s">
        <v>111</v>
      </c>
      <c r="C28" s="50" t="s">
        <v>111</v>
      </c>
      <c r="D28" s="50" t="s">
        <v>111</v>
      </c>
      <c r="E28" s="50" t="s">
        <v>111</v>
      </c>
      <c r="F28" s="50" t="s">
        <v>111</v>
      </c>
      <c r="G28" s="50" t="s">
        <v>111</v>
      </c>
      <c r="H28" s="50" t="s">
        <v>111</v>
      </c>
      <c r="I28" s="50">
        <v>19.97035616438356</v>
      </c>
      <c r="J28" s="50">
        <v>21.316366120218579</v>
      </c>
      <c r="K28" s="50">
        <v>12.420301369863015</v>
      </c>
      <c r="L28" s="50">
        <v>13.458986301369862</v>
      </c>
      <c r="M28" s="50">
        <v>13.278849315068495</v>
      </c>
      <c r="N28" s="50">
        <v>10.423797814207651</v>
      </c>
      <c r="O28" s="50">
        <v>11.392849315068492</v>
      </c>
      <c r="P28" s="50">
        <v>12.154</v>
      </c>
      <c r="Q28" s="50">
        <v>10.823150684931509</v>
      </c>
      <c r="R28" s="50">
        <v>11.126284153005464</v>
      </c>
      <c r="S28" s="50">
        <v>11.346547945205479</v>
      </c>
      <c r="T28" s="50">
        <v>12.33019178082192</v>
      </c>
      <c r="U28" s="50">
        <v>13.17950684931507</v>
      </c>
      <c r="V28" s="51">
        <v>14.177870749188653</v>
      </c>
      <c r="W28" s="53">
        <v>7.575123343294643E-2</v>
      </c>
      <c r="X28" s="53">
        <v>5.9507126309086278E-3</v>
      </c>
      <c r="Y28" s="53">
        <v>1.211176025275943E-3</v>
      </c>
    </row>
    <row r="29" spans="1:25" x14ac:dyDescent="0.15">
      <c r="A29" s="31" t="s">
        <v>140</v>
      </c>
      <c r="B29" s="50" t="s">
        <v>111</v>
      </c>
      <c r="C29" s="50" t="s">
        <v>111</v>
      </c>
      <c r="D29" s="50" t="s">
        <v>111</v>
      </c>
      <c r="E29" s="50" t="s">
        <v>111</v>
      </c>
      <c r="F29" s="50">
        <v>0.12353634257344806</v>
      </c>
      <c r="G29" s="50">
        <v>0.22558179365217679</v>
      </c>
      <c r="H29" s="50">
        <v>1.9838789448539242</v>
      </c>
      <c r="I29" s="50">
        <v>1.7449128173385773</v>
      </c>
      <c r="J29" s="50">
        <v>1.77956291344689</v>
      </c>
      <c r="K29" s="50">
        <v>0.37587670932402256</v>
      </c>
      <c r="L29" s="50">
        <v>0.12024987455191746</v>
      </c>
      <c r="M29" s="50">
        <v>0.10017337375716255</v>
      </c>
      <c r="N29" s="50">
        <v>1.7397281783345737</v>
      </c>
      <c r="O29" s="50">
        <v>16.56834141108811</v>
      </c>
      <c r="P29" s="50">
        <v>9.003962056086559</v>
      </c>
      <c r="Q29" s="50">
        <v>22.806277512191748</v>
      </c>
      <c r="R29" s="50">
        <v>17.690237409459701</v>
      </c>
      <c r="S29" s="50">
        <v>24.964710477844509</v>
      </c>
      <c r="T29" s="50">
        <v>3.8572288219178081</v>
      </c>
      <c r="U29" s="50">
        <v>15.521289424657533</v>
      </c>
      <c r="V29" s="51">
        <v>14.468660192358124</v>
      </c>
      <c r="W29" s="53">
        <v>-6.7818414018307904E-2</v>
      </c>
      <c r="X29" s="53">
        <v>0.45073549866581253</v>
      </c>
      <c r="Y29" s="53">
        <v>1.2360173578145656E-3</v>
      </c>
    </row>
    <row r="30" spans="1:25" x14ac:dyDescent="0.15">
      <c r="A30" s="31" t="s">
        <v>139</v>
      </c>
      <c r="B30" s="50">
        <v>109.90737704918033</v>
      </c>
      <c r="C30" s="50">
        <v>117.72739726027397</v>
      </c>
      <c r="D30" s="50">
        <v>131.92178082191782</v>
      </c>
      <c r="E30" s="50">
        <v>141.45602739726027</v>
      </c>
      <c r="F30" s="50">
        <v>144.42669945355192</v>
      </c>
      <c r="G30" s="50">
        <v>154.7101698630137</v>
      </c>
      <c r="H30" s="50">
        <v>177.81033342465753</v>
      </c>
      <c r="I30" s="50">
        <v>188.67050932944392</v>
      </c>
      <c r="J30" s="50">
        <v>180.36435548561909</v>
      </c>
      <c r="K30" s="50">
        <v>224.94484557092377</v>
      </c>
      <c r="L30" s="50">
        <v>228.2759127258519</v>
      </c>
      <c r="M30" s="50">
        <v>246.76580161724911</v>
      </c>
      <c r="N30" s="50">
        <v>260.43745466589201</v>
      </c>
      <c r="O30" s="50">
        <v>278.48134898064882</v>
      </c>
      <c r="P30" s="50">
        <v>448.0630223838798</v>
      </c>
      <c r="Q30" s="50">
        <v>470.21020774259455</v>
      </c>
      <c r="R30" s="50">
        <v>479.21166213119096</v>
      </c>
      <c r="S30" s="50">
        <v>475.51685729674153</v>
      </c>
      <c r="T30" s="50">
        <v>479.13254146295151</v>
      </c>
      <c r="U30" s="50">
        <v>492.7288658245954</v>
      </c>
      <c r="V30" s="51">
        <v>474.94760722004628</v>
      </c>
      <c r="W30" s="53">
        <v>-3.6087308533856E-2</v>
      </c>
      <c r="X30" s="53">
        <v>8.1566422295586083E-2</v>
      </c>
      <c r="Y30" s="53">
        <v>4.0573451775896219E-2</v>
      </c>
    </row>
    <row r="31" spans="1:25" x14ac:dyDescent="0.15">
      <c r="A31" s="31" t="s">
        <v>138</v>
      </c>
      <c r="B31" s="50">
        <v>2.5355191256830598</v>
      </c>
      <c r="C31" s="50">
        <v>2.7013698630136984</v>
      </c>
      <c r="D31" s="50">
        <v>2.8602739726027395</v>
      </c>
      <c r="E31" s="50">
        <v>4.1315068493150688</v>
      </c>
      <c r="F31" s="50">
        <v>5.7049180327868854</v>
      </c>
      <c r="G31" s="50">
        <v>7.3095890410958901</v>
      </c>
      <c r="H31" s="50">
        <v>7.3095890410958901</v>
      </c>
      <c r="I31" s="50">
        <v>7.9452054794520546</v>
      </c>
      <c r="J31" s="50">
        <v>10.300546448087431</v>
      </c>
      <c r="K31" s="50">
        <v>10.487671232876712</v>
      </c>
      <c r="L31" s="50">
        <v>10.487671232876712</v>
      </c>
      <c r="M31" s="50">
        <v>10.487671232876712</v>
      </c>
      <c r="N31" s="50">
        <v>13.628415300546449</v>
      </c>
      <c r="O31" s="50">
        <v>16.843835616438355</v>
      </c>
      <c r="P31" s="50">
        <v>16.843835616438355</v>
      </c>
      <c r="Q31" s="50">
        <v>16.843835616438355</v>
      </c>
      <c r="R31" s="50">
        <v>19.967213114754099</v>
      </c>
      <c r="S31" s="50">
        <v>23.2</v>
      </c>
      <c r="T31" s="50">
        <v>23.867397260273968</v>
      </c>
      <c r="U31" s="50">
        <v>25.52</v>
      </c>
      <c r="V31" s="51">
        <v>26.813114754098358</v>
      </c>
      <c r="W31" s="53">
        <v>5.0670640834575176E-2</v>
      </c>
      <c r="X31" s="53">
        <v>9.2999996452364675E-2</v>
      </c>
      <c r="Y31" s="53">
        <v>2.2905697426388967E-3</v>
      </c>
    </row>
    <row r="32" spans="1:25" x14ac:dyDescent="0.15">
      <c r="A32" s="31" t="s">
        <v>136</v>
      </c>
      <c r="B32" s="50" t="s">
        <v>111</v>
      </c>
      <c r="C32" s="50" t="s">
        <v>111</v>
      </c>
      <c r="D32" s="50" t="s">
        <v>111</v>
      </c>
      <c r="E32" s="50" t="s">
        <v>111</v>
      </c>
      <c r="F32" s="50" t="s">
        <v>111</v>
      </c>
      <c r="G32" s="50" t="s">
        <v>111</v>
      </c>
      <c r="H32" s="50" t="s">
        <v>111</v>
      </c>
      <c r="I32" s="50" t="s">
        <v>111</v>
      </c>
      <c r="J32" s="50" t="s">
        <v>111</v>
      </c>
      <c r="K32" s="50" t="s">
        <v>111</v>
      </c>
      <c r="L32" s="50" t="s">
        <v>111</v>
      </c>
      <c r="M32" s="50" t="s">
        <v>111</v>
      </c>
      <c r="N32" s="50" t="s">
        <v>111</v>
      </c>
      <c r="O32" s="50" t="s">
        <v>111</v>
      </c>
      <c r="P32" s="50" t="s">
        <v>111</v>
      </c>
      <c r="Q32" s="50" t="s">
        <v>111</v>
      </c>
      <c r="R32" s="50" t="s">
        <v>111</v>
      </c>
      <c r="S32" s="50" t="s">
        <v>111</v>
      </c>
      <c r="T32" s="50" t="s">
        <v>111</v>
      </c>
      <c r="U32" s="50" t="s">
        <v>111</v>
      </c>
      <c r="V32" s="51" t="s">
        <v>111</v>
      </c>
      <c r="W32" s="53" t="s">
        <v>111</v>
      </c>
      <c r="X32" s="53" t="s">
        <v>111</v>
      </c>
      <c r="Y32" s="53" t="s">
        <v>111</v>
      </c>
    </row>
    <row r="33" spans="1:25" x14ac:dyDescent="0.15">
      <c r="A33" s="31" t="s">
        <v>135</v>
      </c>
      <c r="B33" s="50">
        <v>0</v>
      </c>
      <c r="C33" s="50">
        <v>0</v>
      </c>
      <c r="D33" s="50">
        <v>0</v>
      </c>
      <c r="E33" s="50">
        <v>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1">
        <v>0</v>
      </c>
      <c r="W33" s="53" t="s">
        <v>111</v>
      </c>
      <c r="X33" s="53" t="s">
        <v>111</v>
      </c>
      <c r="Y33" s="53">
        <v>0</v>
      </c>
    </row>
    <row r="34" spans="1:25" s="32" customFormat="1" x14ac:dyDescent="0.15">
      <c r="A34" s="37" t="s">
        <v>134</v>
      </c>
      <c r="B34" s="55">
        <v>112.44289617486339</v>
      </c>
      <c r="C34" s="55">
        <v>120.42876712328767</v>
      </c>
      <c r="D34" s="55">
        <v>134.78205479452055</v>
      </c>
      <c r="E34" s="55">
        <v>145.58753424657533</v>
      </c>
      <c r="F34" s="55">
        <v>150.25515382891226</v>
      </c>
      <c r="G34" s="55">
        <v>162.24534069776178</v>
      </c>
      <c r="H34" s="55">
        <v>187.10380141060733</v>
      </c>
      <c r="I34" s="55">
        <v>218.33098379061812</v>
      </c>
      <c r="J34" s="55">
        <v>213.76083096737199</v>
      </c>
      <c r="K34" s="55">
        <v>248.22869488298753</v>
      </c>
      <c r="L34" s="55">
        <v>252.3428201346504</v>
      </c>
      <c r="M34" s="55">
        <v>270.6324955389515</v>
      </c>
      <c r="N34" s="55">
        <v>286.22939595898066</v>
      </c>
      <c r="O34" s="55">
        <v>323.28637532324376</v>
      </c>
      <c r="P34" s="55">
        <v>486.0648200564047</v>
      </c>
      <c r="Q34" s="55">
        <v>520.68347155615618</v>
      </c>
      <c r="R34" s="55">
        <v>527.99539680841019</v>
      </c>
      <c r="S34" s="55">
        <v>535.02811571979157</v>
      </c>
      <c r="T34" s="55">
        <v>519.18735932596519</v>
      </c>
      <c r="U34" s="55">
        <v>546.94966209856796</v>
      </c>
      <c r="V34" s="55">
        <v>530.4072529156914</v>
      </c>
      <c r="W34" s="74">
        <v>-3.0244847614322889E-2</v>
      </c>
      <c r="X34" s="74">
        <v>8.2205003290831247E-2</v>
      </c>
      <c r="Y34" s="74">
        <v>4.5311214901625624E-2</v>
      </c>
    </row>
    <row r="35" spans="1:25" x14ac:dyDescent="0.15">
      <c r="B35" s="50"/>
      <c r="C35" s="50"/>
      <c r="D35" s="50"/>
      <c r="E35" s="50"/>
      <c r="F35" s="50"/>
      <c r="G35" s="50"/>
      <c r="H35" s="50"/>
      <c r="I35" s="50"/>
      <c r="J35" s="50"/>
      <c r="K35" s="50"/>
      <c r="L35" s="50"/>
      <c r="M35" s="50"/>
      <c r="N35" s="50"/>
      <c r="O35" s="50"/>
      <c r="P35" s="50"/>
      <c r="Q35" s="50"/>
      <c r="R35" s="50"/>
      <c r="S35" s="50"/>
      <c r="T35" s="50"/>
      <c r="U35" s="50"/>
      <c r="V35" s="51"/>
      <c r="W35" s="53"/>
      <c r="X35" s="53"/>
      <c r="Y35" s="53"/>
    </row>
    <row r="36" spans="1:25" x14ac:dyDescent="0.15">
      <c r="A36" s="31" t="s">
        <v>133</v>
      </c>
      <c r="B36" s="50">
        <v>81.742213114754108</v>
      </c>
      <c r="C36" s="50">
        <v>82.704794520547949</v>
      </c>
      <c r="D36" s="50">
        <v>83.301369863013704</v>
      </c>
      <c r="E36" s="50">
        <v>95.03260273972603</v>
      </c>
      <c r="F36" s="50">
        <v>106.00928961748633</v>
      </c>
      <c r="G36" s="50">
        <v>122.28602739726028</v>
      </c>
      <c r="H36" s="50">
        <v>163.56698630136987</v>
      </c>
      <c r="I36" s="50">
        <v>185.98999999999998</v>
      </c>
      <c r="J36" s="50">
        <v>241.87978142076503</v>
      </c>
      <c r="K36" s="50">
        <v>269.92191780821918</v>
      </c>
      <c r="L36" s="50">
        <v>352.21465753424661</v>
      </c>
      <c r="M36" s="50">
        <v>404.09999999999997</v>
      </c>
      <c r="N36" s="50">
        <v>412.04030054644812</v>
      </c>
      <c r="O36" s="50">
        <v>417.63260273972605</v>
      </c>
      <c r="P36" s="50">
        <v>441.1535616438357</v>
      </c>
      <c r="Q36" s="50">
        <v>460.5406849315068</v>
      </c>
      <c r="R36" s="50">
        <v>488.04071038251362</v>
      </c>
      <c r="S36" s="50">
        <v>363.99999999999994</v>
      </c>
      <c r="T36" s="50">
        <v>368.00000000000006</v>
      </c>
      <c r="U36" s="50">
        <v>379.00000000000006</v>
      </c>
      <c r="V36" s="51">
        <v>354</v>
      </c>
      <c r="W36" s="53">
        <v>-6.5963060686015984E-2</v>
      </c>
      <c r="X36" s="53">
        <v>3.4522893653154751E-2</v>
      </c>
      <c r="Y36" s="53">
        <v>3.0241234423174577E-2</v>
      </c>
    </row>
    <row r="37" spans="1:25" x14ac:dyDescent="0.15">
      <c r="A37" s="31" t="s">
        <v>132</v>
      </c>
      <c r="B37" s="50">
        <v>15</v>
      </c>
      <c r="C37" s="50">
        <v>20.000000000000004</v>
      </c>
      <c r="D37" s="50">
        <v>20.000000000000004</v>
      </c>
      <c r="E37" s="50">
        <v>10.000000000000002</v>
      </c>
      <c r="F37" s="50">
        <v>18</v>
      </c>
      <c r="G37" s="50">
        <v>20.000000000000004</v>
      </c>
      <c r="H37" s="50">
        <v>25</v>
      </c>
      <c r="I37" s="50">
        <v>27</v>
      </c>
      <c r="J37" s="50">
        <v>33.999999999999993</v>
      </c>
      <c r="K37" s="50">
        <v>40.893150684931499</v>
      </c>
      <c r="L37" s="50">
        <v>44.835616438356169</v>
      </c>
      <c r="M37" s="50">
        <v>45.145205479452052</v>
      </c>
      <c r="N37" s="50">
        <v>41.502732240437162</v>
      </c>
      <c r="O37" s="50">
        <v>41.471232876712335</v>
      </c>
      <c r="P37" s="50">
        <v>40.342465753424655</v>
      </c>
      <c r="Q37" s="50">
        <v>40.69589041095891</v>
      </c>
      <c r="R37" s="50">
        <v>47.617486338797811</v>
      </c>
      <c r="S37" s="50">
        <v>64.460273972602735</v>
      </c>
      <c r="T37" s="50">
        <v>64.38630136986302</v>
      </c>
      <c r="U37" s="50">
        <v>67.726027397260268</v>
      </c>
      <c r="V37" s="51">
        <v>64.330601092896174</v>
      </c>
      <c r="W37" s="53">
        <v>-5.0134733053919689E-2</v>
      </c>
      <c r="X37" s="53">
        <v>5.1745113475188953E-2</v>
      </c>
      <c r="Y37" s="53">
        <v>5.4955841475536832E-3</v>
      </c>
    </row>
    <row r="38" spans="1:25" x14ac:dyDescent="0.15">
      <c r="A38" s="31" t="s">
        <v>130</v>
      </c>
      <c r="B38" s="50">
        <v>158.42256830601096</v>
      </c>
      <c r="C38" s="50">
        <v>158.54369863013699</v>
      </c>
      <c r="D38" s="50">
        <v>149.55109589041095</v>
      </c>
      <c r="E38" s="50">
        <v>175.26386301369865</v>
      </c>
      <c r="F38" s="50">
        <v>183.21983606557376</v>
      </c>
      <c r="G38" s="50">
        <v>184.2446301369863</v>
      </c>
      <c r="H38" s="50">
        <v>193.52076712328767</v>
      </c>
      <c r="I38" s="50">
        <v>196.38219178082193</v>
      </c>
      <c r="J38" s="50">
        <v>216.63724043715851</v>
      </c>
      <c r="K38" s="50">
        <v>223.98345205479453</v>
      </c>
      <c r="L38" s="50">
        <v>257.3901369863014</v>
      </c>
      <c r="M38" s="50">
        <v>272.59041095890416</v>
      </c>
      <c r="N38" s="50">
        <v>282.88256830601097</v>
      </c>
      <c r="O38" s="50">
        <v>286.96068493150688</v>
      </c>
      <c r="P38" s="50">
        <v>275.9916438356164</v>
      </c>
      <c r="Q38" s="50">
        <v>287.82835616438359</v>
      </c>
      <c r="R38" s="50">
        <v>289.71844262295082</v>
      </c>
      <c r="S38" s="50">
        <v>305.03178082191783</v>
      </c>
      <c r="T38" s="50">
        <v>313.10561643835621</v>
      </c>
      <c r="U38" s="50">
        <v>298.40882191780827</v>
      </c>
      <c r="V38" s="51">
        <v>248.04582286465651</v>
      </c>
      <c r="W38" s="53">
        <v>-0.1687718168969663</v>
      </c>
      <c r="X38" s="53">
        <v>2.9104725534156328E-2</v>
      </c>
      <c r="Y38" s="53">
        <v>2.1189864059150604E-2</v>
      </c>
    </row>
    <row r="39" spans="1:25" x14ac:dyDescent="0.15">
      <c r="A39" s="31" t="s">
        <v>129</v>
      </c>
      <c r="B39" s="50" t="s">
        <v>111</v>
      </c>
      <c r="C39" s="50" t="s">
        <v>111</v>
      </c>
      <c r="D39" s="50" t="s">
        <v>111</v>
      </c>
      <c r="E39" s="50" t="s">
        <v>111</v>
      </c>
      <c r="F39" s="50" t="s">
        <v>111</v>
      </c>
      <c r="G39" s="50" t="s">
        <v>111</v>
      </c>
      <c r="H39" s="50" t="s">
        <v>111</v>
      </c>
      <c r="I39" s="50" t="s">
        <v>111</v>
      </c>
      <c r="J39" s="50" t="s">
        <v>111</v>
      </c>
      <c r="K39" s="50" t="s">
        <v>111</v>
      </c>
      <c r="L39" s="50" t="s">
        <v>111</v>
      </c>
      <c r="M39" s="50" t="s">
        <v>111</v>
      </c>
      <c r="N39" s="50" t="s">
        <v>111</v>
      </c>
      <c r="O39" s="50" t="s">
        <v>111</v>
      </c>
      <c r="P39" s="50" t="s">
        <v>111</v>
      </c>
      <c r="Q39" s="50" t="s">
        <v>111</v>
      </c>
      <c r="R39" s="50" t="s">
        <v>111</v>
      </c>
      <c r="S39" s="50" t="s">
        <v>111</v>
      </c>
      <c r="T39" s="50" t="s">
        <v>111</v>
      </c>
      <c r="U39" s="50" t="s">
        <v>111</v>
      </c>
      <c r="V39" s="51" t="s">
        <v>111</v>
      </c>
      <c r="W39" s="53" t="s">
        <v>111</v>
      </c>
      <c r="X39" s="53" t="s">
        <v>111</v>
      </c>
      <c r="Y39" s="53" t="s">
        <v>111</v>
      </c>
    </row>
    <row r="40" spans="1:25" x14ac:dyDescent="0.15">
      <c r="A40" s="31" t="s">
        <v>128</v>
      </c>
      <c r="B40" s="50">
        <v>69.942213114754097</v>
      </c>
      <c r="C40" s="50">
        <v>77.981780821917809</v>
      </c>
      <c r="D40" s="50">
        <v>72.674794520547948</v>
      </c>
      <c r="E40" s="50">
        <v>106.08630136986301</v>
      </c>
      <c r="F40" s="50">
        <v>121.19754098360657</v>
      </c>
      <c r="G40" s="50">
        <v>138.41465753424657</v>
      </c>
      <c r="H40" s="50">
        <v>146.96</v>
      </c>
      <c r="I40" s="50">
        <v>162.5058904109589</v>
      </c>
      <c r="J40" s="50">
        <v>221.5617486338798</v>
      </c>
      <c r="K40" s="50">
        <v>264.39178082191785</v>
      </c>
      <c r="L40" s="50">
        <v>322.81547945205477</v>
      </c>
      <c r="M40" s="50">
        <v>425.83424657534249</v>
      </c>
      <c r="N40" s="50">
        <v>436.73442622950824</v>
      </c>
      <c r="O40" s="50">
        <v>471.14493150684933</v>
      </c>
      <c r="P40" s="50">
        <v>466.2053424657534</v>
      </c>
      <c r="Q40" s="50">
        <v>469.80616438356162</v>
      </c>
      <c r="R40" s="50">
        <v>473.31051912568302</v>
      </c>
      <c r="S40" s="50">
        <v>450.16917808219182</v>
      </c>
      <c r="T40" s="50">
        <v>470.77561643835617</v>
      </c>
      <c r="U40" s="50">
        <v>476.12342465753431</v>
      </c>
      <c r="V40" s="51">
        <v>450.2956284153006</v>
      </c>
      <c r="W40" s="53">
        <v>-5.4246010392811739E-2</v>
      </c>
      <c r="X40" s="53">
        <v>6.0589101072248575E-2</v>
      </c>
      <c r="Y40" s="53">
        <v>3.8467501860558806E-2</v>
      </c>
    </row>
    <row r="41" spans="1:25" x14ac:dyDescent="0.15">
      <c r="A41" s="31" t="s">
        <v>127</v>
      </c>
      <c r="B41" s="50">
        <v>1026.6653324999997</v>
      </c>
      <c r="C41" s="50">
        <v>1046.1303155769231</v>
      </c>
      <c r="D41" s="50">
        <v>1113.400315576923</v>
      </c>
      <c r="E41" s="50">
        <v>1097.2818393598525</v>
      </c>
      <c r="F41" s="50">
        <v>1183.9207598845101</v>
      </c>
      <c r="G41" s="50">
        <v>1241.1607995831234</v>
      </c>
      <c r="H41" s="50">
        <v>1205.5724197402528</v>
      </c>
      <c r="I41" s="50">
        <v>1194.4682656717596</v>
      </c>
      <c r="J41" s="50">
        <v>1211.3879064585958</v>
      </c>
      <c r="K41" s="50">
        <v>1297.9454490042149</v>
      </c>
      <c r="L41" s="50">
        <v>1441.7747020600632</v>
      </c>
      <c r="M41" s="50">
        <v>1513.0233067975328</v>
      </c>
      <c r="N41" s="50">
        <v>1634.9964687803167</v>
      </c>
      <c r="O41" s="50">
        <v>1518.1184155145811</v>
      </c>
      <c r="P41" s="50">
        <v>1577.3556010367697</v>
      </c>
      <c r="Q41" s="50">
        <v>1577.6667515670158</v>
      </c>
      <c r="R41" s="50">
        <v>1717.8476076608949</v>
      </c>
      <c r="S41" s="50">
        <v>1717.0362617071712</v>
      </c>
      <c r="T41" s="50">
        <v>1728.3333417470308</v>
      </c>
      <c r="U41" s="50">
        <v>1687.3192427765857</v>
      </c>
      <c r="V41" s="51">
        <v>1608.9513339976629</v>
      </c>
      <c r="W41" s="53">
        <v>-4.6445217236996461E-2</v>
      </c>
      <c r="X41" s="53">
        <v>2.6583032573188392E-2</v>
      </c>
      <c r="Y41" s="53">
        <v>0.13744823295735248</v>
      </c>
    </row>
    <row r="42" spans="1:25" x14ac:dyDescent="0.15">
      <c r="A42" s="31" t="s">
        <v>226</v>
      </c>
      <c r="B42" s="50">
        <v>28</v>
      </c>
      <c r="C42" s="50">
        <v>33.999999999999993</v>
      </c>
      <c r="D42" s="50">
        <v>53</v>
      </c>
      <c r="E42" s="50">
        <v>50</v>
      </c>
      <c r="F42" s="50">
        <v>45</v>
      </c>
      <c r="G42" s="50">
        <v>34.999999999999993</v>
      </c>
      <c r="H42" s="50">
        <v>34.999999999999993</v>
      </c>
      <c r="I42" s="50">
        <v>34.999999999999993</v>
      </c>
      <c r="J42" s="50">
        <v>35.000000000000007</v>
      </c>
      <c r="K42" s="50">
        <v>34.999999999999993</v>
      </c>
      <c r="L42" s="50">
        <v>34.999999999999993</v>
      </c>
      <c r="M42" s="50">
        <v>33.8247</v>
      </c>
      <c r="N42" s="50">
        <v>25</v>
      </c>
      <c r="O42" s="50">
        <v>14.164400000000004</v>
      </c>
      <c r="P42" s="50">
        <v>10.000000000000002</v>
      </c>
      <c r="Q42" s="50">
        <v>8</v>
      </c>
      <c r="R42" s="50">
        <v>8.0000000000000018</v>
      </c>
      <c r="S42" s="50">
        <v>8</v>
      </c>
      <c r="T42" s="50">
        <v>8</v>
      </c>
      <c r="U42" s="50">
        <v>8.9999999999999982</v>
      </c>
      <c r="V42" s="51">
        <v>10</v>
      </c>
      <c r="W42" s="53">
        <v>0.11111111111111138</v>
      </c>
      <c r="X42" s="53">
        <v>-0.12699356183940114</v>
      </c>
      <c r="Y42" s="53">
        <v>8.5427215884673947E-4</v>
      </c>
    </row>
    <row r="43" spans="1:25" x14ac:dyDescent="0.15">
      <c r="A43" s="31" t="s">
        <v>126</v>
      </c>
      <c r="B43" s="50">
        <v>265.28799999999995</v>
      </c>
      <c r="C43" s="50">
        <v>258.67199999999997</v>
      </c>
      <c r="D43" s="50">
        <v>294.65999999999997</v>
      </c>
      <c r="E43" s="50">
        <v>299.12900000000008</v>
      </c>
      <c r="F43" s="50">
        <v>304.52999999999997</v>
      </c>
      <c r="G43" s="50">
        <v>302.46300000000002</v>
      </c>
      <c r="H43" s="50">
        <v>306.51200000000006</v>
      </c>
      <c r="I43" s="50">
        <v>310.29500000000002</v>
      </c>
      <c r="J43" s="50">
        <v>293.89400000000006</v>
      </c>
      <c r="K43" s="50">
        <v>299.77600000000001</v>
      </c>
      <c r="L43" s="50">
        <v>333.80700000000002</v>
      </c>
      <c r="M43" s="50">
        <v>446.7879999999999</v>
      </c>
      <c r="N43" s="50">
        <v>479.11543661202182</v>
      </c>
      <c r="O43" s="50">
        <v>482.46336561643841</v>
      </c>
      <c r="P43" s="50">
        <v>539.4885542465754</v>
      </c>
      <c r="Q43" s="50">
        <v>613.7972219178082</v>
      </c>
      <c r="R43" s="50">
        <v>653.63222554644813</v>
      </c>
      <c r="S43" s="50">
        <v>630.50389643835615</v>
      </c>
      <c r="T43" s="50">
        <v>604.34031602739719</v>
      </c>
      <c r="U43" s="50">
        <v>638.8802275342465</v>
      </c>
      <c r="V43" s="51">
        <v>569.28975932319645</v>
      </c>
      <c r="W43" s="53">
        <v>-0.10892568780792289</v>
      </c>
      <c r="X43" s="53">
        <v>7.8604576634122791E-2</v>
      </c>
      <c r="Y43" s="53">
        <v>4.863283917063678E-2</v>
      </c>
    </row>
    <row r="44" spans="1:25" x14ac:dyDescent="0.15">
      <c r="A44" s="31" t="s">
        <v>227</v>
      </c>
      <c r="B44" s="50" t="s">
        <v>111</v>
      </c>
      <c r="C44" s="50">
        <v>14.142465753424657</v>
      </c>
      <c r="D44" s="50">
        <v>18.591780821917808</v>
      </c>
      <c r="E44" s="50">
        <v>19.672328767123286</v>
      </c>
      <c r="F44" s="50">
        <v>20.886338797814208</v>
      </c>
      <c r="G44" s="50">
        <v>20.911780821917809</v>
      </c>
      <c r="H44" s="50">
        <v>21.007123287671234</v>
      </c>
      <c r="I44" s="50">
        <v>21.865205479452055</v>
      </c>
      <c r="J44" s="50">
        <v>21.234972677595628</v>
      </c>
      <c r="K44" s="50">
        <v>21.92876712328767</v>
      </c>
      <c r="L44" s="50">
        <v>22.56438356164383</v>
      </c>
      <c r="M44" s="50">
        <v>23.2</v>
      </c>
      <c r="N44" s="50">
        <v>23.770491803278688</v>
      </c>
      <c r="O44" s="50">
        <v>24.471232876712328</v>
      </c>
      <c r="P44" s="50">
        <v>25.106849315068494</v>
      </c>
      <c r="Q44" s="50">
        <v>25.742465753424657</v>
      </c>
      <c r="R44" s="50">
        <v>26.306010928961747</v>
      </c>
      <c r="S44" s="50">
        <v>27.013698630136986</v>
      </c>
      <c r="T44" s="50">
        <v>27.649315068493152</v>
      </c>
      <c r="U44" s="50">
        <v>27.649315068493152</v>
      </c>
      <c r="V44" s="51">
        <v>27.57377049180328</v>
      </c>
      <c r="W44" s="53">
        <v>-2.732240437158473E-3</v>
      </c>
      <c r="X44" s="53">
        <v>2.3450909293078803E-2</v>
      </c>
      <c r="Y44" s="53">
        <v>2.355550444557731E-3</v>
      </c>
    </row>
    <row r="45" spans="1:25" x14ac:dyDescent="0.15">
      <c r="A45" s="31" t="s">
        <v>125</v>
      </c>
      <c r="B45" s="50">
        <v>10</v>
      </c>
      <c r="C45" s="50">
        <v>10</v>
      </c>
      <c r="D45" s="50">
        <v>10</v>
      </c>
      <c r="E45" s="50">
        <v>10.000000000000002</v>
      </c>
      <c r="F45" s="50">
        <v>10.377857923497267</v>
      </c>
      <c r="G45" s="50">
        <v>10.583402739726029</v>
      </c>
      <c r="H45" s="50">
        <v>10.147849315068493</v>
      </c>
      <c r="I45" s="50">
        <v>9.5971780821917818</v>
      </c>
      <c r="J45" s="50">
        <v>9.7485846994535521</v>
      </c>
      <c r="K45" s="50">
        <v>9.8341917808219179</v>
      </c>
      <c r="L45" s="50">
        <v>10.332276712328767</v>
      </c>
      <c r="M45" s="50">
        <v>10.774328767123288</v>
      </c>
      <c r="N45" s="50">
        <v>10.450819672131148</v>
      </c>
      <c r="O45" s="50">
        <v>9.5643835616438366</v>
      </c>
      <c r="P45" s="50">
        <v>10.165553424657535</v>
      </c>
      <c r="Q45" s="50">
        <v>9.9622958904109602</v>
      </c>
      <c r="R45" s="50">
        <v>10.109289617486338</v>
      </c>
      <c r="S45" s="50">
        <v>9.5972602739726014</v>
      </c>
      <c r="T45" s="50">
        <v>10.980821917808221</v>
      </c>
      <c r="U45" s="50">
        <v>18.556164383561644</v>
      </c>
      <c r="V45" s="51">
        <v>18.081967213114751</v>
      </c>
      <c r="W45" s="53">
        <v>-2.555469765438001E-2</v>
      </c>
      <c r="X45" s="53">
        <v>6.5552748825104645E-2</v>
      </c>
      <c r="Y45" s="53">
        <v>1.5446921167343499E-3</v>
      </c>
    </row>
    <row r="46" spans="1:25" s="32" customFormat="1" x14ac:dyDescent="0.15">
      <c r="A46" s="37" t="s">
        <v>124</v>
      </c>
      <c r="B46" s="55">
        <v>1655.0603270355189</v>
      </c>
      <c r="C46" s="55">
        <v>1702.1750553029503</v>
      </c>
      <c r="D46" s="55">
        <v>1815.1793566728134</v>
      </c>
      <c r="E46" s="55">
        <v>1862.4659352502636</v>
      </c>
      <c r="F46" s="55">
        <v>1993.141623272488</v>
      </c>
      <c r="G46" s="55">
        <v>2075.0642982132604</v>
      </c>
      <c r="H46" s="55">
        <v>2107.2871457676501</v>
      </c>
      <c r="I46" s="55">
        <v>2143.1037314251839</v>
      </c>
      <c r="J46" s="55">
        <v>2285.3442343274482</v>
      </c>
      <c r="K46" s="55">
        <v>2463.6747092781879</v>
      </c>
      <c r="L46" s="55">
        <v>2820.734252744995</v>
      </c>
      <c r="M46" s="55">
        <v>3175.2801985783544</v>
      </c>
      <c r="N46" s="55">
        <v>3346.4932441901528</v>
      </c>
      <c r="O46" s="55">
        <v>3265.9912496241705</v>
      </c>
      <c r="P46" s="55">
        <v>3385.8095717217011</v>
      </c>
      <c r="Q46" s="55">
        <v>3494.0398310190703</v>
      </c>
      <c r="R46" s="55">
        <v>3714.5822922237367</v>
      </c>
      <c r="S46" s="55">
        <v>3575.8123499263493</v>
      </c>
      <c r="T46" s="55">
        <v>3595.5713290073049</v>
      </c>
      <c r="U46" s="55">
        <v>3602.6632237354897</v>
      </c>
      <c r="V46" s="55">
        <v>3350.5688833986305</v>
      </c>
      <c r="W46" s="74">
        <v>-6.9974439652305431E-2</v>
      </c>
      <c r="X46" s="74">
        <v>3.8733241444863786E-2</v>
      </c>
      <c r="Y46" s="74">
        <v>0.28622977133856575</v>
      </c>
    </row>
    <row r="47" spans="1:25" x14ac:dyDescent="0.15">
      <c r="B47" s="50"/>
      <c r="C47" s="50"/>
      <c r="D47" s="50"/>
      <c r="E47" s="50"/>
      <c r="F47" s="50"/>
      <c r="G47" s="50"/>
      <c r="H47" s="50"/>
      <c r="I47" s="50"/>
      <c r="J47" s="50"/>
      <c r="K47" s="50"/>
      <c r="L47" s="50"/>
      <c r="M47" s="50"/>
      <c r="N47" s="50"/>
      <c r="O47" s="50"/>
      <c r="P47" s="50"/>
      <c r="Q47" s="50"/>
      <c r="R47" s="50"/>
      <c r="S47" s="50"/>
      <c r="T47" s="50"/>
      <c r="U47" s="50"/>
      <c r="V47" s="51"/>
      <c r="W47" s="53"/>
      <c r="X47" s="53"/>
      <c r="Y47" s="53"/>
    </row>
    <row r="48" spans="1:25" x14ac:dyDescent="0.15">
      <c r="A48" s="31" t="s">
        <v>123</v>
      </c>
      <c r="B48" s="50">
        <v>259.98579234972675</v>
      </c>
      <c r="C48" s="50">
        <v>273.44219178082193</v>
      </c>
      <c r="D48" s="50">
        <v>297.34136986301371</v>
      </c>
      <c r="E48" s="50">
        <v>290.73095890410957</v>
      </c>
      <c r="F48" s="50">
        <v>292.31366120218581</v>
      </c>
      <c r="G48" s="50">
        <v>298.16767123287673</v>
      </c>
      <c r="H48" s="50">
        <v>282.75397260273974</v>
      </c>
      <c r="I48" s="50">
        <v>305.22301369863015</v>
      </c>
      <c r="J48" s="50">
        <v>307.71719420327872</v>
      </c>
      <c r="K48" s="50">
        <v>257.52</v>
      </c>
      <c r="L48" s="50">
        <v>228.37698630136984</v>
      </c>
      <c r="M48" s="50">
        <v>225.13534246575344</v>
      </c>
      <c r="N48" s="50">
        <v>216.37486338797814</v>
      </c>
      <c r="O48" s="50">
        <v>210.13479452054798</v>
      </c>
      <c r="P48" s="50">
        <v>260.22136986301371</v>
      </c>
      <c r="Q48" s="50">
        <v>267.78520547945209</v>
      </c>
      <c r="R48" s="50">
        <v>261.22185792349728</v>
      </c>
      <c r="S48" s="50">
        <v>253.61095890410959</v>
      </c>
      <c r="T48" s="50">
        <v>251.67232876712328</v>
      </c>
      <c r="U48" s="50">
        <v>247.41369863013699</v>
      </c>
      <c r="V48" s="51">
        <v>233.55300546448086</v>
      </c>
      <c r="W48" s="53">
        <v>-5.60223352320387E-2</v>
      </c>
      <c r="X48" s="53">
        <v>-3.9955522741060845E-3</v>
      </c>
      <c r="Y48" s="53">
        <v>1.9951783018328641E-2</v>
      </c>
    </row>
    <row r="49" spans="1:25" x14ac:dyDescent="0.15">
      <c r="A49" s="31" t="s">
        <v>228</v>
      </c>
      <c r="B49" s="50" t="s">
        <v>111</v>
      </c>
      <c r="C49" s="50" t="s">
        <v>111</v>
      </c>
      <c r="D49" s="50" t="s">
        <v>111</v>
      </c>
      <c r="E49" s="50" t="s">
        <v>111</v>
      </c>
      <c r="F49" s="50">
        <v>3.7642076502732236</v>
      </c>
      <c r="G49" s="50">
        <v>4.2066301369863019</v>
      </c>
      <c r="H49" s="50">
        <v>19.837068493150685</v>
      </c>
      <c r="I49" s="50">
        <v>21.697698630136987</v>
      </c>
      <c r="J49" s="50">
        <v>21.639344262295083</v>
      </c>
      <c r="K49" s="50">
        <v>19.843835616438355</v>
      </c>
      <c r="L49" s="50">
        <v>19.236040960402409</v>
      </c>
      <c r="M49" s="50">
        <v>13.961580717019272</v>
      </c>
      <c r="N49" s="50">
        <v>19.856001170960184</v>
      </c>
      <c r="O49" s="50">
        <v>22.299649315068493</v>
      </c>
      <c r="P49" s="50">
        <v>29.701212054794521</v>
      </c>
      <c r="Q49" s="50">
        <v>16.122188493150684</v>
      </c>
      <c r="R49" s="50">
        <v>23.217114754098354</v>
      </c>
      <c r="S49" s="50">
        <v>39.00120219178082</v>
      </c>
      <c r="T49" s="50">
        <v>40.28613260273972</v>
      </c>
      <c r="U49" s="50">
        <v>46.731913819178068</v>
      </c>
      <c r="V49" s="51">
        <v>46.604230994535506</v>
      </c>
      <c r="W49" s="53">
        <v>-2.732240437158473E-3</v>
      </c>
      <c r="X49" s="53">
        <v>8.9428655999791662E-2</v>
      </c>
      <c r="Y49" s="53">
        <v>3.9812697023093972E-3</v>
      </c>
    </row>
    <row r="50" spans="1:25" x14ac:dyDescent="0.15">
      <c r="A50" s="31" t="s">
        <v>229</v>
      </c>
      <c r="B50" s="50" t="s">
        <v>111</v>
      </c>
      <c r="C50" s="50" t="s">
        <v>111</v>
      </c>
      <c r="D50" s="50" t="s">
        <v>111</v>
      </c>
      <c r="E50" s="50" t="s">
        <v>111</v>
      </c>
      <c r="F50" s="50" t="s">
        <v>111</v>
      </c>
      <c r="G50" s="50" t="s">
        <v>111</v>
      </c>
      <c r="H50" s="50" t="s">
        <v>111</v>
      </c>
      <c r="I50" s="50" t="s">
        <v>111</v>
      </c>
      <c r="J50" s="50" t="s">
        <v>111</v>
      </c>
      <c r="K50" s="50" t="s">
        <v>111</v>
      </c>
      <c r="L50" s="50" t="s">
        <v>111</v>
      </c>
      <c r="M50" s="50" t="s">
        <v>111</v>
      </c>
      <c r="N50" s="50" t="s">
        <v>111</v>
      </c>
      <c r="O50" s="50" t="s">
        <v>111</v>
      </c>
      <c r="P50" s="50" t="s">
        <v>111</v>
      </c>
      <c r="Q50" s="50" t="s">
        <v>111</v>
      </c>
      <c r="R50" s="50" t="s">
        <v>111</v>
      </c>
      <c r="S50" s="50" t="s">
        <v>111</v>
      </c>
      <c r="T50" s="50" t="s">
        <v>111</v>
      </c>
      <c r="U50" s="50" t="s">
        <v>111</v>
      </c>
      <c r="V50" s="51" t="s">
        <v>111</v>
      </c>
      <c r="W50" s="53" t="s">
        <v>111</v>
      </c>
      <c r="X50" s="53" t="s">
        <v>111</v>
      </c>
      <c r="Y50" s="53" t="s">
        <v>111</v>
      </c>
    </row>
    <row r="51" spans="1:25" x14ac:dyDescent="0.15">
      <c r="A51" s="31" t="s">
        <v>230</v>
      </c>
      <c r="B51" s="50">
        <v>9</v>
      </c>
      <c r="C51" s="50">
        <v>12</v>
      </c>
      <c r="D51" s="50">
        <v>11.000000000000002</v>
      </c>
      <c r="E51" s="50">
        <v>8.9999999999999982</v>
      </c>
      <c r="F51" s="50">
        <v>8.0000000000000018</v>
      </c>
      <c r="G51" s="50">
        <v>7.7103999999999999</v>
      </c>
      <c r="H51" s="50">
        <v>7.7103999999999999</v>
      </c>
      <c r="I51" s="50">
        <v>3</v>
      </c>
      <c r="J51" s="50">
        <v>2.0000000000000004</v>
      </c>
      <c r="K51" s="50">
        <v>7</v>
      </c>
      <c r="L51" s="50">
        <v>7</v>
      </c>
      <c r="M51" s="50">
        <v>8.8000000000000007</v>
      </c>
      <c r="N51" s="50">
        <v>11.5</v>
      </c>
      <c r="O51" s="50">
        <v>8.9999999999999982</v>
      </c>
      <c r="P51" s="50">
        <v>8</v>
      </c>
      <c r="Q51" s="50">
        <v>7</v>
      </c>
      <c r="R51" s="50">
        <v>7</v>
      </c>
      <c r="S51" s="50">
        <v>7</v>
      </c>
      <c r="T51" s="50">
        <v>7</v>
      </c>
      <c r="U51" s="50">
        <v>7</v>
      </c>
      <c r="V51" s="51">
        <v>6.7485999999999997</v>
      </c>
      <c r="W51" s="53">
        <v>-3.5914285714285787E-2</v>
      </c>
      <c r="X51" s="53">
        <v>0</v>
      </c>
      <c r="Y51" s="53">
        <v>5.7651410911931057E-4</v>
      </c>
    </row>
    <row r="52" spans="1:25" x14ac:dyDescent="0.15">
      <c r="A52" s="31" t="s">
        <v>122</v>
      </c>
      <c r="B52" s="50">
        <v>34.958469945355191</v>
      </c>
      <c r="C52" s="50">
        <v>38.772602739726025</v>
      </c>
      <c r="D52" s="50">
        <v>35.912328767123284</v>
      </c>
      <c r="E52" s="50">
        <v>36.865753424657534</v>
      </c>
      <c r="F52" s="50">
        <v>34.546448087431692</v>
      </c>
      <c r="G52" s="50">
        <v>38.136986301369866</v>
      </c>
      <c r="H52" s="50">
        <v>55.61643835616438</v>
      </c>
      <c r="I52" s="50">
        <v>60.701369863013696</v>
      </c>
      <c r="J52" s="50">
        <v>64.655737704918025</v>
      </c>
      <c r="K52" s="50">
        <v>65.468493150684935</v>
      </c>
      <c r="L52" s="50">
        <v>61.336986301369855</v>
      </c>
      <c r="M52" s="50">
        <v>65.150684931506845</v>
      </c>
      <c r="N52" s="50">
        <v>65.923497267759558</v>
      </c>
      <c r="O52" s="50">
        <v>66.739726027397253</v>
      </c>
      <c r="P52" s="50">
        <v>47.045150684931507</v>
      </c>
      <c r="Q52" s="50">
        <v>64.229041095890395</v>
      </c>
      <c r="R52" s="50">
        <v>60.028415300546449</v>
      </c>
      <c r="S52" s="50">
        <v>57.300821917808214</v>
      </c>
      <c r="T52" s="50">
        <v>57.618630136986297</v>
      </c>
      <c r="U52" s="50">
        <v>56.061369863013695</v>
      </c>
      <c r="V52" s="51">
        <v>55.908196721311469</v>
      </c>
      <c r="W52" s="53">
        <v>-2.732240437158473E-3</v>
      </c>
      <c r="X52" s="53">
        <v>-1.5392508015848239E-2</v>
      </c>
      <c r="Y52" s="53">
        <v>4.776081591034295E-3</v>
      </c>
    </row>
    <row r="53" spans="1:25" x14ac:dyDescent="0.15">
      <c r="A53" s="31" t="s">
        <v>231</v>
      </c>
      <c r="B53" s="50">
        <v>9</v>
      </c>
      <c r="C53" s="50">
        <v>14</v>
      </c>
      <c r="D53" s="50">
        <v>16</v>
      </c>
      <c r="E53" s="50">
        <v>25</v>
      </c>
      <c r="F53" s="50">
        <v>48</v>
      </c>
      <c r="G53" s="50">
        <v>75.304299999999998</v>
      </c>
      <c r="H53" s="50">
        <v>20.824939726027399</v>
      </c>
      <c r="I53" s="50">
        <v>22.049769863013697</v>
      </c>
      <c r="J53" s="50">
        <v>20.535390710382512</v>
      </c>
      <c r="K53" s="50">
        <v>22.394512328767124</v>
      </c>
      <c r="L53" s="50">
        <v>19.67671780821918</v>
      </c>
      <c r="M53" s="50">
        <v>20.708849315068495</v>
      </c>
      <c r="N53" s="50">
        <v>20.24328961748634</v>
      </c>
      <c r="O53" s="50">
        <v>20.714057534246578</v>
      </c>
      <c r="P53" s="50">
        <v>18.829717808219179</v>
      </c>
      <c r="Q53" s="50">
        <v>17.40058082191781</v>
      </c>
      <c r="R53" s="50">
        <v>19.397926229508197</v>
      </c>
      <c r="S53" s="50">
        <v>21.19990684931507</v>
      </c>
      <c r="T53" s="50">
        <v>19.069643835616439</v>
      </c>
      <c r="U53" s="50">
        <v>16.65004383561644</v>
      </c>
      <c r="V53" s="51">
        <v>15.196656057243125</v>
      </c>
      <c r="W53" s="53">
        <v>-8.7290327444324523E-2</v>
      </c>
      <c r="X53" s="53">
        <v>-2.9205343563096675E-2</v>
      </c>
      <c r="Y53" s="53">
        <v>1.2982080177272465E-3</v>
      </c>
    </row>
    <row r="54" spans="1:25" x14ac:dyDescent="0.15">
      <c r="A54" s="31" t="s">
        <v>232</v>
      </c>
      <c r="B54" s="50" t="s">
        <v>111</v>
      </c>
      <c r="C54" s="50" t="s">
        <v>111</v>
      </c>
      <c r="D54" s="50" t="s">
        <v>111</v>
      </c>
      <c r="E54" s="50" t="s">
        <v>111</v>
      </c>
      <c r="F54" s="50" t="s">
        <v>111</v>
      </c>
      <c r="G54" s="50" t="s">
        <v>111</v>
      </c>
      <c r="H54" s="50" t="s">
        <v>111</v>
      </c>
      <c r="I54" s="50" t="s">
        <v>111</v>
      </c>
      <c r="J54" s="50" t="s">
        <v>111</v>
      </c>
      <c r="K54" s="50" t="s">
        <v>111</v>
      </c>
      <c r="L54" s="50" t="s">
        <v>111</v>
      </c>
      <c r="M54" s="50" t="s">
        <v>111</v>
      </c>
      <c r="N54" s="50" t="s">
        <v>111</v>
      </c>
      <c r="O54" s="50" t="s">
        <v>111</v>
      </c>
      <c r="P54" s="50" t="s">
        <v>111</v>
      </c>
      <c r="Q54" s="50" t="s">
        <v>111</v>
      </c>
      <c r="R54" s="50" t="s">
        <v>111</v>
      </c>
      <c r="S54" s="50" t="s">
        <v>111</v>
      </c>
      <c r="T54" s="50" t="s">
        <v>111</v>
      </c>
      <c r="U54" s="50" t="s">
        <v>111</v>
      </c>
      <c r="V54" s="51" t="s">
        <v>111</v>
      </c>
      <c r="W54" s="53" t="s">
        <v>111</v>
      </c>
      <c r="X54" s="53" t="s">
        <v>111</v>
      </c>
      <c r="Y54" s="53" t="s">
        <v>111</v>
      </c>
    </row>
    <row r="55" spans="1:25" x14ac:dyDescent="0.15">
      <c r="A55" s="31" t="s">
        <v>233</v>
      </c>
      <c r="B55" s="50">
        <v>60</v>
      </c>
      <c r="C55" s="50">
        <v>60</v>
      </c>
      <c r="D55" s="50">
        <v>59.96087</v>
      </c>
      <c r="E55" s="50">
        <v>60.000000000000007</v>
      </c>
      <c r="F55" s="50">
        <v>56.892590000000006</v>
      </c>
      <c r="G55" s="50">
        <v>70.209961064243998</v>
      </c>
      <c r="H55" s="50">
        <v>62.069406537704992</v>
      </c>
      <c r="I55" s="50">
        <v>65.554133600799886</v>
      </c>
      <c r="J55" s="50">
        <v>67.489089620565295</v>
      </c>
      <c r="K55" s="50">
        <v>51.49590000000002</v>
      </c>
      <c r="L55" s="50">
        <v>50.495899999999999</v>
      </c>
      <c r="M55" s="50">
        <v>8.4944999999999986</v>
      </c>
      <c r="N55" s="50">
        <v>39.999999999999993</v>
      </c>
      <c r="O55" s="50">
        <v>22.356200000000005</v>
      </c>
      <c r="P55" s="50">
        <v>7.5342000000000002</v>
      </c>
      <c r="Q55" s="50">
        <v>15.000000000000004</v>
      </c>
      <c r="R55" s="50">
        <v>15.000000000000002</v>
      </c>
      <c r="S55" s="50">
        <v>20.0411</v>
      </c>
      <c r="T55" s="50">
        <v>21.232800000000001</v>
      </c>
      <c r="U55" s="50">
        <v>27.123298645019531</v>
      </c>
      <c r="V55" s="51">
        <v>15.276000000000003</v>
      </c>
      <c r="W55" s="53">
        <v>-0.43679416726088249</v>
      </c>
      <c r="X55" s="53">
        <v>-6.2099029371324832E-2</v>
      </c>
      <c r="Y55" s="53">
        <v>1.3049861498542795E-3</v>
      </c>
    </row>
    <row r="56" spans="1:25" x14ac:dyDescent="0.15">
      <c r="A56" s="31" t="s">
        <v>234</v>
      </c>
      <c r="B56" s="50">
        <v>32.422950819672124</v>
      </c>
      <c r="C56" s="50">
        <v>37.278904109589043</v>
      </c>
      <c r="D56" s="50">
        <v>43.38082191780822</v>
      </c>
      <c r="E56" s="50">
        <v>44.143561643835618</v>
      </c>
      <c r="F56" s="50">
        <v>45.005464480874309</v>
      </c>
      <c r="G56" s="50">
        <v>51.484931506849314</v>
      </c>
      <c r="H56" s="50">
        <v>56.379178082191778</v>
      </c>
      <c r="I56" s="50">
        <v>70.235616438356161</v>
      </c>
      <c r="J56" s="50">
        <v>72.008743169398898</v>
      </c>
      <c r="K56" s="50">
        <v>73.032328767123289</v>
      </c>
      <c r="L56" s="50">
        <v>78.180821917808203</v>
      </c>
      <c r="M56" s="50">
        <v>88.00109589041098</v>
      </c>
      <c r="N56" s="50">
        <v>81.58032786885245</v>
      </c>
      <c r="O56" s="50">
        <v>85.58575342465754</v>
      </c>
      <c r="P56" s="50">
        <v>88.223561643835609</v>
      </c>
      <c r="Q56" s="50">
        <v>82.344109589041096</v>
      </c>
      <c r="R56" s="50">
        <v>78.2207650273224</v>
      </c>
      <c r="S56" s="50">
        <v>79.706301369863013</v>
      </c>
      <c r="T56" s="50">
        <v>84.823013698630135</v>
      </c>
      <c r="U56" s="50">
        <v>88.032876712328758</v>
      </c>
      <c r="V56" s="51">
        <v>63.609836065573774</v>
      </c>
      <c r="W56" s="53">
        <v>-0.27743090489435984</v>
      </c>
      <c r="X56" s="53">
        <v>1.8856392093876018E-2</v>
      </c>
      <c r="Y56" s="53">
        <v>5.43401119796249E-3</v>
      </c>
    </row>
    <row r="57" spans="1:25" x14ac:dyDescent="0.15">
      <c r="A57" s="31" t="s">
        <v>235</v>
      </c>
      <c r="B57" s="50" t="s">
        <v>111</v>
      </c>
      <c r="C57" s="50" t="s">
        <v>111</v>
      </c>
      <c r="D57" s="50" t="s">
        <v>111</v>
      </c>
      <c r="E57" s="50" t="s">
        <v>111</v>
      </c>
      <c r="F57" s="50" t="s">
        <v>111</v>
      </c>
      <c r="G57" s="50" t="s">
        <v>111</v>
      </c>
      <c r="H57" s="50" t="s">
        <v>111</v>
      </c>
      <c r="I57" s="50" t="s">
        <v>111</v>
      </c>
      <c r="J57" s="50" t="s">
        <v>111</v>
      </c>
      <c r="K57" s="50" t="s">
        <v>111</v>
      </c>
      <c r="L57" s="50" t="s">
        <v>111</v>
      </c>
      <c r="M57" s="50" t="s">
        <v>111</v>
      </c>
      <c r="N57" s="50" t="s">
        <v>111</v>
      </c>
      <c r="O57" s="50" t="s">
        <v>111</v>
      </c>
      <c r="P57" s="50" t="s">
        <v>111</v>
      </c>
      <c r="Q57" s="50" t="s">
        <v>111</v>
      </c>
      <c r="R57" s="50" t="s">
        <v>111</v>
      </c>
      <c r="S57" s="50" t="s">
        <v>111</v>
      </c>
      <c r="T57" s="50" t="s">
        <v>111</v>
      </c>
      <c r="U57" s="50" t="s">
        <v>111</v>
      </c>
      <c r="V57" s="51" t="s">
        <v>111</v>
      </c>
      <c r="W57" s="53" t="s">
        <v>111</v>
      </c>
      <c r="X57" s="53" t="s">
        <v>111</v>
      </c>
      <c r="Y57" s="53" t="s">
        <v>111</v>
      </c>
    </row>
    <row r="58" spans="1:25" x14ac:dyDescent="0.15">
      <c r="A58" s="31" t="s">
        <v>236</v>
      </c>
      <c r="B58" s="50" t="s">
        <v>111</v>
      </c>
      <c r="C58" s="50" t="s">
        <v>111</v>
      </c>
      <c r="D58" s="50" t="s">
        <v>111</v>
      </c>
      <c r="E58" s="50" t="s">
        <v>111</v>
      </c>
      <c r="F58" s="50" t="s">
        <v>111</v>
      </c>
      <c r="G58" s="50" t="s">
        <v>111</v>
      </c>
      <c r="H58" s="50" t="s">
        <v>111</v>
      </c>
      <c r="I58" s="50" t="s">
        <v>111</v>
      </c>
      <c r="J58" s="50" t="s">
        <v>111</v>
      </c>
      <c r="K58" s="50" t="s">
        <v>111</v>
      </c>
      <c r="L58" s="50" t="s">
        <v>111</v>
      </c>
      <c r="M58" s="50" t="s">
        <v>111</v>
      </c>
      <c r="N58" s="50" t="s">
        <v>111</v>
      </c>
      <c r="O58" s="50" t="s">
        <v>111</v>
      </c>
      <c r="P58" s="50" t="s">
        <v>111</v>
      </c>
      <c r="Q58" s="50" t="s">
        <v>111</v>
      </c>
      <c r="R58" s="50" t="s">
        <v>111</v>
      </c>
      <c r="S58" s="50" t="s">
        <v>111</v>
      </c>
      <c r="T58" s="50" t="s">
        <v>111</v>
      </c>
      <c r="U58" s="50" t="s">
        <v>111</v>
      </c>
      <c r="V58" s="51" t="s">
        <v>111</v>
      </c>
      <c r="W58" s="53" t="s">
        <v>111</v>
      </c>
      <c r="X58" s="53" t="s">
        <v>111</v>
      </c>
      <c r="Y58" s="53" t="s">
        <v>111</v>
      </c>
    </row>
    <row r="59" spans="1:25" x14ac:dyDescent="0.15">
      <c r="A59" s="31" t="s">
        <v>237</v>
      </c>
      <c r="B59" s="50">
        <v>5.4540983606557383</v>
      </c>
      <c r="C59" s="50">
        <v>5.5587671232876712</v>
      </c>
      <c r="D59" s="50">
        <v>6.1097534246575336</v>
      </c>
      <c r="E59" s="50">
        <v>6.0073424657534247</v>
      </c>
      <c r="F59" s="50">
        <v>4.582213114754099</v>
      </c>
      <c r="G59" s="50">
        <v>6.6975342465753425</v>
      </c>
      <c r="H59" s="50">
        <v>6.9256986301369867</v>
      </c>
      <c r="I59" s="50">
        <v>8.4243287671232885</v>
      </c>
      <c r="J59" s="50">
        <v>8.4394535519125675</v>
      </c>
      <c r="K59" s="50">
        <v>8.830136986301369</v>
      </c>
      <c r="L59" s="50">
        <v>4.1658904109589034</v>
      </c>
      <c r="M59" s="50">
        <v>6.5889863013698644</v>
      </c>
      <c r="N59" s="50">
        <v>12.521994535519129</v>
      </c>
      <c r="O59" s="50">
        <v>12.239890410958903</v>
      </c>
      <c r="P59" s="50">
        <v>11.754712328767125</v>
      </c>
      <c r="Q59" s="50">
        <v>9.9731780821917813</v>
      </c>
      <c r="R59" s="50">
        <v>8.6813661202185788</v>
      </c>
      <c r="S59" s="50">
        <v>4.8323835616438355</v>
      </c>
      <c r="T59" s="50">
        <v>8.5521298630136986</v>
      </c>
      <c r="U59" s="50">
        <v>2.7980547945205476</v>
      </c>
      <c r="V59" s="51">
        <v>2.7904098360655736</v>
      </c>
      <c r="W59" s="53">
        <v>-2.732240437158473E-3</v>
      </c>
      <c r="X59" s="53">
        <v>-0.10856665067814752</v>
      </c>
      <c r="Y59" s="53">
        <v>2.3837694347229139E-4</v>
      </c>
    </row>
    <row r="60" spans="1:25" x14ac:dyDescent="0.15">
      <c r="A60" s="31" t="s">
        <v>209</v>
      </c>
      <c r="B60" s="50" t="s">
        <v>111</v>
      </c>
      <c r="C60" s="50" t="s">
        <v>111</v>
      </c>
      <c r="D60" s="50" t="s">
        <v>111</v>
      </c>
      <c r="E60" s="50" t="s">
        <v>111</v>
      </c>
      <c r="F60" s="50" t="s">
        <v>111</v>
      </c>
      <c r="G60" s="50" t="s">
        <v>111</v>
      </c>
      <c r="H60" s="50" t="s">
        <v>111</v>
      </c>
      <c r="I60" s="50" t="s">
        <v>111</v>
      </c>
      <c r="J60" s="50" t="s">
        <v>111</v>
      </c>
      <c r="K60" s="50" t="s">
        <v>111</v>
      </c>
      <c r="L60" s="50" t="s">
        <v>111</v>
      </c>
      <c r="M60" s="50" t="s">
        <v>111</v>
      </c>
      <c r="N60" s="50" t="s">
        <v>111</v>
      </c>
      <c r="O60" s="50" t="s">
        <v>111</v>
      </c>
      <c r="P60" s="50" t="s">
        <v>111</v>
      </c>
      <c r="Q60" s="50" t="s">
        <v>111</v>
      </c>
      <c r="R60" s="50" t="s">
        <v>111</v>
      </c>
      <c r="S60" s="50" t="s">
        <v>111</v>
      </c>
      <c r="T60" s="50">
        <v>0.50531506849315067</v>
      </c>
      <c r="U60" s="50">
        <v>0.77837589041095889</v>
      </c>
      <c r="V60" s="51">
        <v>0.794387650273224</v>
      </c>
      <c r="W60" s="53">
        <v>2.0570729463127879E-2</v>
      </c>
      <c r="X60" s="53" t="s">
        <v>111</v>
      </c>
      <c r="Y60" s="53">
        <v>6.7862325296009579E-5</v>
      </c>
    </row>
    <row r="61" spans="1:25" s="32" customFormat="1" x14ac:dyDescent="0.15">
      <c r="A61" s="37" t="s">
        <v>114</v>
      </c>
      <c r="B61" s="55">
        <v>410.8213114754098</v>
      </c>
      <c r="C61" s="55">
        <v>441.05246575342471</v>
      </c>
      <c r="D61" s="55">
        <v>469.70514397260274</v>
      </c>
      <c r="E61" s="55">
        <v>471.74761643835615</v>
      </c>
      <c r="F61" s="55">
        <v>493.10458453551917</v>
      </c>
      <c r="G61" s="55">
        <v>551.91841448890159</v>
      </c>
      <c r="H61" s="55">
        <v>512.11710242811603</v>
      </c>
      <c r="I61" s="55">
        <v>556.88593086107392</v>
      </c>
      <c r="J61" s="55">
        <v>564.48495322275107</v>
      </c>
      <c r="K61" s="55">
        <v>505.58520684931511</v>
      </c>
      <c r="L61" s="55">
        <v>468.46934370012838</v>
      </c>
      <c r="M61" s="55">
        <v>436.84103962112886</v>
      </c>
      <c r="N61" s="55">
        <v>467.99997384855584</v>
      </c>
      <c r="O61" s="55">
        <v>449.07007123287673</v>
      </c>
      <c r="P61" s="55">
        <v>471.30992438356162</v>
      </c>
      <c r="Q61" s="55">
        <v>479.85430356164386</v>
      </c>
      <c r="R61" s="55">
        <v>472.76744535519123</v>
      </c>
      <c r="S61" s="55">
        <v>482.69267479452054</v>
      </c>
      <c r="T61" s="55">
        <v>490.75999397260273</v>
      </c>
      <c r="U61" s="55">
        <v>492.58963219022502</v>
      </c>
      <c r="V61" s="55">
        <v>440.4813227894835</v>
      </c>
      <c r="W61" s="74">
        <v>-0.10578442174889036</v>
      </c>
      <c r="X61" s="74">
        <v>-2.6006270402877396E-3</v>
      </c>
      <c r="Y61" s="74">
        <v>3.7629093055103958E-2</v>
      </c>
    </row>
    <row r="62" spans="1:25" x14ac:dyDescent="0.15">
      <c r="B62" s="50"/>
      <c r="C62" s="50"/>
      <c r="D62" s="50"/>
      <c r="E62" s="50"/>
      <c r="F62" s="50"/>
      <c r="G62" s="50"/>
      <c r="H62" s="50"/>
      <c r="I62" s="50"/>
      <c r="J62" s="50"/>
      <c r="K62" s="50"/>
      <c r="L62" s="50"/>
      <c r="M62" s="50"/>
      <c r="N62" s="50"/>
      <c r="O62" s="50"/>
      <c r="P62" s="50"/>
      <c r="Q62" s="50"/>
      <c r="R62" s="50"/>
      <c r="S62" s="50"/>
      <c r="T62" s="50"/>
      <c r="U62" s="50"/>
      <c r="V62" s="51"/>
      <c r="W62" s="53"/>
      <c r="X62" s="53"/>
      <c r="Y62" s="53"/>
    </row>
    <row r="63" spans="1:25" x14ac:dyDescent="0.15">
      <c r="A63" s="31" t="s">
        <v>113</v>
      </c>
      <c r="B63" s="50">
        <v>95.846394155124827</v>
      </c>
      <c r="C63" s="50">
        <v>89.618329056503242</v>
      </c>
      <c r="D63" s="50">
        <v>98.088871301743708</v>
      </c>
      <c r="E63" s="50">
        <v>96.497398067830886</v>
      </c>
      <c r="F63" s="50">
        <v>92.783990386746865</v>
      </c>
      <c r="G63" s="50">
        <v>99.330604763443105</v>
      </c>
      <c r="H63" s="50">
        <v>99.304541397222849</v>
      </c>
      <c r="I63" s="50">
        <v>90.544263767581597</v>
      </c>
      <c r="J63" s="50">
        <v>82.379030131518988</v>
      </c>
      <c r="K63" s="50">
        <v>84.217563145860055</v>
      </c>
      <c r="L63" s="50">
        <v>77.086688611160085</v>
      </c>
      <c r="M63" s="50">
        <v>71.281202296770459</v>
      </c>
      <c r="N63" s="50">
        <v>73.22074808396431</v>
      </c>
      <c r="O63" s="50">
        <v>72.201385706575593</v>
      </c>
      <c r="P63" s="50">
        <v>82.549071539545068</v>
      </c>
      <c r="Q63" s="50">
        <v>62.026945074887529</v>
      </c>
      <c r="R63" s="50">
        <v>69.25430623767997</v>
      </c>
      <c r="S63" s="50">
        <v>64.011947097199055</v>
      </c>
      <c r="T63" s="50">
        <v>60.116533208214165</v>
      </c>
      <c r="U63" s="50">
        <v>97.674247613383159</v>
      </c>
      <c r="V63" s="51">
        <v>114.32342064470534</v>
      </c>
      <c r="W63" s="53">
        <v>0.17045611753492462</v>
      </c>
      <c r="X63" s="53">
        <v>1.493385715149409E-2</v>
      </c>
      <c r="Y63" s="53">
        <v>9.7663315360896341E-3</v>
      </c>
    </row>
    <row r="64" spans="1:25" x14ac:dyDescent="0.15">
      <c r="A64" s="31" t="s">
        <v>238</v>
      </c>
      <c r="B64" s="50">
        <v>15</v>
      </c>
      <c r="C64" s="50">
        <v>15</v>
      </c>
      <c r="D64" s="50">
        <v>15</v>
      </c>
      <c r="E64" s="50">
        <v>14.000000000000002</v>
      </c>
      <c r="F64" s="50">
        <v>16.511457798891762</v>
      </c>
      <c r="G64" s="50">
        <v>14.328502503409583</v>
      </c>
      <c r="H64" s="50">
        <v>15.731087218392625</v>
      </c>
      <c r="I64" s="50">
        <v>14.850160709395851</v>
      </c>
      <c r="J64" s="50">
        <v>14.256473861581489</v>
      </c>
      <c r="K64" s="50">
        <v>13.683134173240267</v>
      </c>
      <c r="L64" s="50">
        <v>12.713424916504803</v>
      </c>
      <c r="M64" s="50">
        <v>12.768539830672129</v>
      </c>
      <c r="N64" s="50">
        <v>12.862012852210301</v>
      </c>
      <c r="O64" s="50">
        <v>13.134213573550021</v>
      </c>
      <c r="P64" s="50">
        <v>12.067050162679191</v>
      </c>
      <c r="Q64" s="50">
        <v>11.434162857336887</v>
      </c>
      <c r="R64" s="50">
        <v>11.829524608154086</v>
      </c>
      <c r="S64" s="50">
        <v>12.58431110166118</v>
      </c>
      <c r="T64" s="50">
        <v>11.982995544428526</v>
      </c>
      <c r="U64" s="50">
        <v>11.721912738041759</v>
      </c>
      <c r="V64" s="51">
        <v>9.5584198515367795</v>
      </c>
      <c r="W64" s="53">
        <v>-0.18456824708169672</v>
      </c>
      <c r="X64" s="53">
        <v>-1.5351349895930233E-2</v>
      </c>
      <c r="Y64" s="53">
        <v>8.1654919617358559E-4</v>
      </c>
    </row>
    <row r="65" spans="1:25" x14ac:dyDescent="0.15">
      <c r="A65" s="31" t="s">
        <v>110</v>
      </c>
      <c r="B65" s="50" t="s">
        <v>111</v>
      </c>
      <c r="C65" s="50" t="s">
        <v>111</v>
      </c>
      <c r="D65" s="50" t="s">
        <v>111</v>
      </c>
      <c r="E65" s="50" t="s">
        <v>111</v>
      </c>
      <c r="F65" s="50" t="s">
        <v>111</v>
      </c>
      <c r="G65" s="50" t="s">
        <v>111</v>
      </c>
      <c r="H65" s="50" t="s">
        <v>111</v>
      </c>
      <c r="I65" s="50" t="s">
        <v>111</v>
      </c>
      <c r="J65" s="50" t="s">
        <v>111</v>
      </c>
      <c r="K65" s="50" t="s">
        <v>111</v>
      </c>
      <c r="L65" s="50" t="s">
        <v>111</v>
      </c>
      <c r="M65" s="50" t="s">
        <v>111</v>
      </c>
      <c r="N65" s="50" t="s">
        <v>111</v>
      </c>
      <c r="O65" s="50" t="s">
        <v>111</v>
      </c>
      <c r="P65" s="50" t="s">
        <v>111</v>
      </c>
      <c r="Q65" s="50" t="s">
        <v>111</v>
      </c>
      <c r="R65" s="50" t="s">
        <v>111</v>
      </c>
      <c r="S65" s="50" t="s">
        <v>111</v>
      </c>
      <c r="T65" s="50" t="s">
        <v>111</v>
      </c>
      <c r="U65" s="50" t="s">
        <v>111</v>
      </c>
      <c r="V65" s="51" t="s">
        <v>111</v>
      </c>
      <c r="W65" s="53" t="s">
        <v>111</v>
      </c>
      <c r="X65" s="53" t="s">
        <v>111</v>
      </c>
      <c r="Y65" s="53" t="s">
        <v>111</v>
      </c>
    </row>
    <row r="66" spans="1:25" x14ac:dyDescent="0.15">
      <c r="A66" s="31" t="s">
        <v>108</v>
      </c>
      <c r="B66" s="50">
        <v>64.655737704918025</v>
      </c>
      <c r="C66" s="50">
        <v>70.07671232876713</v>
      </c>
      <c r="D66" s="50">
        <v>74.68493150684931</v>
      </c>
      <c r="E66" s="50">
        <v>75.193424657534237</v>
      </c>
      <c r="F66" s="50">
        <v>71.501639344262301</v>
      </c>
      <c r="G66" s="50">
        <v>81.215342465753423</v>
      </c>
      <c r="H66" s="50">
        <v>79.434246575342456</v>
      </c>
      <c r="I66" s="50">
        <v>78.276575342465762</v>
      </c>
      <c r="J66" s="50">
        <v>114.60478142076502</v>
      </c>
      <c r="K66" s="50">
        <v>147.50876712328767</v>
      </c>
      <c r="L66" s="50">
        <v>139.62049643835616</v>
      </c>
      <c r="M66" s="50">
        <v>143.66664219178082</v>
      </c>
      <c r="N66" s="50">
        <v>139.60008524590165</v>
      </c>
      <c r="O66" s="50">
        <v>136.43678465753425</v>
      </c>
      <c r="P66" s="50">
        <v>127.53224873802137</v>
      </c>
      <c r="Q66" s="50">
        <v>122.30673040642654</v>
      </c>
      <c r="R66" s="50">
        <v>129.54889174754481</v>
      </c>
      <c r="S66" s="50">
        <v>140.87001819667879</v>
      </c>
      <c r="T66" s="50">
        <v>150.39414600390123</v>
      </c>
      <c r="U66" s="50">
        <v>153.79107959199521</v>
      </c>
      <c r="V66" s="51">
        <v>134.9032824563009</v>
      </c>
      <c r="W66" s="53">
        <v>-0.12281464689501675</v>
      </c>
      <c r="X66" s="53">
        <v>4.1794539784625329E-3</v>
      </c>
      <c r="Y66" s="53">
        <v>1.1524411833945565E-2</v>
      </c>
    </row>
    <row r="67" spans="1:25" x14ac:dyDescent="0.15">
      <c r="A67" s="31" t="s">
        <v>107</v>
      </c>
      <c r="B67" s="50">
        <v>41.868932240437161</v>
      </c>
      <c r="C67" s="50">
        <v>44.986833972602732</v>
      </c>
      <c r="D67" s="50">
        <v>40.856757260273973</v>
      </c>
      <c r="E67" s="50">
        <v>36.334219178082193</v>
      </c>
      <c r="F67" s="50">
        <v>35.484780327868854</v>
      </c>
      <c r="G67" s="50">
        <v>33.62410958904109</v>
      </c>
      <c r="H67" s="50">
        <v>12.144868526027397</v>
      </c>
      <c r="I67" s="50">
        <v>17.375652712328765</v>
      </c>
      <c r="J67" s="50">
        <v>28.862543169398908</v>
      </c>
      <c r="K67" s="50">
        <v>45.46790027397261</v>
      </c>
      <c r="L67" s="50">
        <v>58.118955616438356</v>
      </c>
      <c r="M67" s="50">
        <v>50.232677819178079</v>
      </c>
      <c r="N67" s="50">
        <v>58.010033049180336</v>
      </c>
      <c r="O67" s="50">
        <v>57.976398290410955</v>
      </c>
      <c r="P67" s="50">
        <v>58.26750744109588</v>
      </c>
      <c r="Q67" s="50">
        <v>51.853556093917803</v>
      </c>
      <c r="R67" s="50">
        <v>44.693868355191256</v>
      </c>
      <c r="S67" s="50">
        <v>36.947578313496216</v>
      </c>
      <c r="T67" s="50">
        <v>36.355910738963622</v>
      </c>
      <c r="U67" s="50">
        <v>36.239581928767116</v>
      </c>
      <c r="V67" s="51">
        <v>34.735920900548017</v>
      </c>
      <c r="W67" s="53">
        <v>-4.1492228888697191E-2</v>
      </c>
      <c r="X67" s="53">
        <v>-2.2430083996578309E-2</v>
      </c>
      <c r="Y67" s="53">
        <v>2.9673930137240736E-3</v>
      </c>
    </row>
    <row r="68" spans="1:25" x14ac:dyDescent="0.15">
      <c r="A68" s="31" t="s">
        <v>105</v>
      </c>
      <c r="B68" s="50">
        <v>42.612362964673288</v>
      </c>
      <c r="C68" s="50">
        <v>37.769995280428617</v>
      </c>
      <c r="D68" s="50">
        <v>43.363414428827973</v>
      </c>
      <c r="E68" s="50">
        <v>22.777325398121075</v>
      </c>
      <c r="F68" s="50">
        <v>14.951706303394136</v>
      </c>
      <c r="G68" s="50">
        <v>38.029483797622412</v>
      </c>
      <c r="H68" s="50">
        <v>29.870011534751182</v>
      </c>
      <c r="I68" s="50">
        <v>42.757941222042483</v>
      </c>
      <c r="J68" s="50">
        <v>39.161969202351564</v>
      </c>
      <c r="K68" s="50">
        <v>29.178042155567756</v>
      </c>
      <c r="L68" s="50">
        <v>79.288158031434122</v>
      </c>
      <c r="M68" s="50">
        <v>76.347288169904559</v>
      </c>
      <c r="N68" s="50">
        <v>65.068675701117172</v>
      </c>
      <c r="O68" s="50">
        <v>38.807949349203767</v>
      </c>
      <c r="P68" s="50">
        <v>38.807949349203767</v>
      </c>
      <c r="Q68" s="50">
        <v>34.713797189035162</v>
      </c>
      <c r="R68" s="50">
        <v>59.260512867875597</v>
      </c>
      <c r="S68" s="50">
        <v>57.692946989418061</v>
      </c>
      <c r="T68" s="50">
        <v>64.860521708573017</v>
      </c>
      <c r="U68" s="50">
        <v>58.195749983614675</v>
      </c>
      <c r="V68" s="51">
        <v>54.712899840153767</v>
      </c>
      <c r="W68" s="53">
        <v>-5.9847156268997725E-2</v>
      </c>
      <c r="X68" s="53">
        <v>7.1478626252469368E-2</v>
      </c>
      <c r="Y68" s="53">
        <v>4.6739707063213586E-3</v>
      </c>
    </row>
    <row r="69" spans="1:25" x14ac:dyDescent="0.15">
      <c r="A69" s="31" t="s">
        <v>97</v>
      </c>
      <c r="B69" s="50">
        <v>75.481392076502743</v>
      </c>
      <c r="C69" s="50">
        <v>91.837588630136992</v>
      </c>
      <c r="D69" s="50">
        <v>92.271534383561644</v>
      </c>
      <c r="E69" s="50">
        <v>95.742787945205478</v>
      </c>
      <c r="F69" s="50">
        <v>97.455642622950819</v>
      </c>
      <c r="G69" s="50">
        <v>126.19003178082193</v>
      </c>
      <c r="H69" s="50">
        <v>131.84023999999999</v>
      </c>
      <c r="I69" s="50">
        <v>140.34091068493152</v>
      </c>
      <c r="J69" s="50">
        <v>141.98340874316938</v>
      </c>
      <c r="K69" s="50">
        <v>147.33084164383564</v>
      </c>
      <c r="L69" s="50">
        <v>151.56517808219178</v>
      </c>
      <c r="M69" s="50">
        <v>204.87858739726028</v>
      </c>
      <c r="N69" s="50">
        <v>232.1481355191257</v>
      </c>
      <c r="O69" s="50">
        <v>224.93821589041096</v>
      </c>
      <c r="P69" s="50">
        <v>231.04417643835615</v>
      </c>
      <c r="Q69" s="50">
        <v>232.65010301369864</v>
      </c>
      <c r="R69" s="50">
        <v>230.97476393442622</v>
      </c>
      <c r="S69" s="50">
        <v>246.51915397260277</v>
      </c>
      <c r="T69" s="50">
        <v>243.55290575342468</v>
      </c>
      <c r="U69" s="50">
        <v>242.45815342465758</v>
      </c>
      <c r="V69" s="51">
        <v>215.73975423497265</v>
      </c>
      <c r="W69" s="53">
        <v>-0.11019798184674168</v>
      </c>
      <c r="X69" s="53">
        <v>5.1076466394170961E-2</v>
      </c>
      <c r="Y69" s="53">
        <v>1.8430046559937508E-2</v>
      </c>
    </row>
    <row r="70" spans="1:25" x14ac:dyDescent="0.15">
      <c r="A70" s="31" t="s">
        <v>96</v>
      </c>
      <c r="B70" s="50">
        <v>8.1453551912568294</v>
      </c>
      <c r="C70" s="50">
        <v>8.3901369863013695</v>
      </c>
      <c r="D70" s="50">
        <v>11.091506849315069</v>
      </c>
      <c r="E70" s="50">
        <v>11.282191780821915</v>
      </c>
      <c r="F70" s="50">
        <v>11.504918032786886</v>
      </c>
      <c r="G70" s="50">
        <v>11.758904109589041</v>
      </c>
      <c r="H70" s="50">
        <v>10.964383561643835</v>
      </c>
      <c r="I70" s="50">
        <v>8.9304109589041101</v>
      </c>
      <c r="J70" s="50">
        <v>8.2404371584699447</v>
      </c>
      <c r="K70" s="50">
        <v>8.19945205479452</v>
      </c>
      <c r="L70" s="50">
        <v>7.6909589041095883</v>
      </c>
      <c r="M70" s="50">
        <v>7.754520547945206</v>
      </c>
      <c r="N70" s="50">
        <v>8.1770491803278684</v>
      </c>
      <c r="O70" s="50">
        <v>9.5024657534246586</v>
      </c>
      <c r="P70" s="50">
        <v>9.6295890410958904</v>
      </c>
      <c r="Q70" s="50">
        <v>9.1846575342465737</v>
      </c>
      <c r="R70" s="50">
        <v>9.8568306010928968</v>
      </c>
      <c r="S70" s="50">
        <v>9.3117808219178073</v>
      </c>
      <c r="T70" s="50">
        <v>13.379726027397259</v>
      </c>
      <c r="U70" s="50">
        <v>11.82882191780822</v>
      </c>
      <c r="V70" s="51">
        <v>11.745792349726775</v>
      </c>
      <c r="W70" s="53">
        <v>-7.0192592853599578E-3</v>
      </c>
      <c r="X70" s="53">
        <v>3.7326962342658643E-2</v>
      </c>
      <c r="Y70" s="53">
        <v>1.003410338796661E-3</v>
      </c>
    </row>
    <row r="71" spans="1:25" x14ac:dyDescent="0.15">
      <c r="A71" s="31" t="s">
        <v>95</v>
      </c>
      <c r="B71" s="50">
        <v>16.090000519996153</v>
      </c>
      <c r="C71" s="50">
        <v>18.821910731743383</v>
      </c>
      <c r="D71" s="50">
        <v>18.104574268120896</v>
      </c>
      <c r="E71" s="50">
        <v>15.42343660177886</v>
      </c>
      <c r="F71" s="50">
        <v>29.47363031917692</v>
      </c>
      <c r="G71" s="50">
        <v>44.836875015474355</v>
      </c>
      <c r="H71" s="50">
        <v>53.158344623093001</v>
      </c>
      <c r="I71" s="50">
        <v>46.960617927478083</v>
      </c>
      <c r="J71" s="50">
        <v>51.269476397342743</v>
      </c>
      <c r="K71" s="50">
        <v>50.7327516664879</v>
      </c>
      <c r="L71" s="50">
        <v>48.151283626580806</v>
      </c>
      <c r="M71" s="50">
        <v>46.067654573183304</v>
      </c>
      <c r="N71" s="50">
        <v>45.001383758279061</v>
      </c>
      <c r="O71" s="50">
        <v>37.585759787013664</v>
      </c>
      <c r="P71" s="50">
        <v>35.563783094581574</v>
      </c>
      <c r="Q71" s="50">
        <v>32.719683451700547</v>
      </c>
      <c r="R71" s="50">
        <v>30.700315659978802</v>
      </c>
      <c r="S71" s="50">
        <v>31.964256159071926</v>
      </c>
      <c r="T71" s="50">
        <v>25.919315795771123</v>
      </c>
      <c r="U71" s="50">
        <v>25.579118098382892</v>
      </c>
      <c r="V71" s="51">
        <v>21.083736073735508</v>
      </c>
      <c r="W71" s="53">
        <v>-0.17574421476757562</v>
      </c>
      <c r="X71" s="53">
        <v>-6.618743168830532E-2</v>
      </c>
      <c r="Y71" s="53">
        <v>1.8011248732264912E-3</v>
      </c>
    </row>
    <row r="72" spans="1:25" s="32" customFormat="1" x14ac:dyDescent="0.15">
      <c r="A72" s="37" t="s">
        <v>94</v>
      </c>
      <c r="B72" s="55">
        <v>359.70017485290902</v>
      </c>
      <c r="C72" s="55">
        <v>376.50150698648349</v>
      </c>
      <c r="D72" s="55">
        <v>393.46158999869255</v>
      </c>
      <c r="E72" s="55">
        <v>367.25078362937461</v>
      </c>
      <c r="F72" s="55">
        <v>369.66776513607851</v>
      </c>
      <c r="G72" s="55">
        <v>449.31385402515497</v>
      </c>
      <c r="H72" s="55">
        <v>432.44772343647332</v>
      </c>
      <c r="I72" s="55">
        <v>440.03653332512818</v>
      </c>
      <c r="J72" s="55">
        <v>480.75812008459803</v>
      </c>
      <c r="K72" s="55">
        <v>526.31845223704647</v>
      </c>
      <c r="L72" s="55">
        <v>574.23514422677567</v>
      </c>
      <c r="M72" s="55">
        <v>612.99711282669489</v>
      </c>
      <c r="N72" s="55">
        <v>634.08812339010638</v>
      </c>
      <c r="O72" s="55">
        <v>590.58317300812382</v>
      </c>
      <c r="P72" s="55">
        <v>595.46137580457889</v>
      </c>
      <c r="Q72" s="55">
        <v>556.88963562124968</v>
      </c>
      <c r="R72" s="55">
        <v>586.11901401194359</v>
      </c>
      <c r="S72" s="55">
        <v>599.90199265204581</v>
      </c>
      <c r="T72" s="55">
        <v>606.56205478067363</v>
      </c>
      <c r="U72" s="55">
        <v>637.48866529665065</v>
      </c>
      <c r="V72" s="55">
        <v>596.80322635167977</v>
      </c>
      <c r="W72" s="74">
        <v>-6.3821431124643113E-2</v>
      </c>
      <c r="X72" s="74">
        <v>1.9347793343095443E-2</v>
      </c>
      <c r="Y72" s="74">
        <v>5.0983238058214878E-2</v>
      </c>
    </row>
    <row r="73" spans="1:25" x14ac:dyDescent="0.15">
      <c r="B73" s="50"/>
      <c r="C73" s="50"/>
      <c r="D73" s="50"/>
      <c r="E73" s="50"/>
      <c r="F73" s="50"/>
      <c r="G73" s="50"/>
      <c r="H73" s="50"/>
      <c r="I73" s="50"/>
      <c r="J73" s="50"/>
      <c r="K73" s="50"/>
      <c r="L73" s="50"/>
      <c r="M73" s="50"/>
      <c r="N73" s="50"/>
      <c r="O73" s="50"/>
      <c r="P73" s="50"/>
      <c r="Q73" s="50"/>
      <c r="R73" s="50"/>
      <c r="S73" s="50"/>
      <c r="T73" s="50"/>
      <c r="U73" s="50"/>
      <c r="V73" s="51"/>
      <c r="W73" s="53"/>
      <c r="X73" s="53"/>
      <c r="Y73" s="53"/>
    </row>
    <row r="74" spans="1:25" x14ac:dyDescent="0.15">
      <c r="A74" s="76" t="s">
        <v>93</v>
      </c>
      <c r="B74" s="77">
        <v>6117.7382148001525</v>
      </c>
      <c r="C74" s="77">
        <v>6276.0880550742932</v>
      </c>
      <c r="D74" s="77">
        <v>6447.4862449128786</v>
      </c>
      <c r="E74" s="77">
        <v>6357.0530426313926</v>
      </c>
      <c r="F74" s="77">
        <v>6674.358999162323</v>
      </c>
      <c r="G74" s="77">
        <v>6841.1801160446157</v>
      </c>
      <c r="H74" s="77">
        <v>6935.0894966215083</v>
      </c>
      <c r="I74" s="77">
        <v>7008.7599887895731</v>
      </c>
      <c r="J74" s="77">
        <v>7118.3175780970614</v>
      </c>
      <c r="K74" s="77">
        <v>7443.9445499699814</v>
      </c>
      <c r="L74" s="77">
        <v>7924.7611413996046</v>
      </c>
      <c r="M74" s="77">
        <v>8403.7275906011146</v>
      </c>
      <c r="N74" s="77">
        <v>8785.6315614091636</v>
      </c>
      <c r="O74" s="77">
        <v>8880.2213637557797</v>
      </c>
      <c r="P74" s="77">
        <v>9633.4510834663924</v>
      </c>
      <c r="Q74" s="77">
        <v>10065.213449463759</v>
      </c>
      <c r="R74" s="77">
        <v>10531.89163242265</v>
      </c>
      <c r="S74" s="77">
        <v>10717.749451405783</v>
      </c>
      <c r="T74" s="77">
        <v>11277.831085377564</v>
      </c>
      <c r="U74" s="77">
        <v>11812.867035046318</v>
      </c>
      <c r="V74" s="77">
        <v>11705.87136247062</v>
      </c>
      <c r="W74" s="78">
        <v>-9.0575532813722548E-3</v>
      </c>
      <c r="X74" s="78">
        <v>4.726169427048843E-2</v>
      </c>
      <c r="Y74" s="78">
        <v>1</v>
      </c>
    </row>
    <row r="75" spans="1:25" x14ac:dyDescent="0.15">
      <c r="A75" s="31" t="s">
        <v>92</v>
      </c>
      <c r="B75" s="50">
        <v>3348.114802130885</v>
      </c>
      <c r="C75" s="50">
        <v>3359.0556382358486</v>
      </c>
      <c r="D75" s="50">
        <v>3364.9404425519288</v>
      </c>
      <c r="E75" s="50">
        <v>3224.0909909730672</v>
      </c>
      <c r="F75" s="50">
        <v>3340.7559600332092</v>
      </c>
      <c r="G75" s="50">
        <v>3260.5086282165648</v>
      </c>
      <c r="H75" s="50">
        <v>3312.1793341451266</v>
      </c>
      <c r="I75" s="50">
        <v>3288.976349131397</v>
      </c>
      <c r="J75" s="50">
        <v>3211.8349583028403</v>
      </c>
      <c r="K75" s="50">
        <v>3329.7419393370687</v>
      </c>
      <c r="L75" s="50">
        <v>3439.1723923176874</v>
      </c>
      <c r="M75" s="50">
        <v>3561.9943261108187</v>
      </c>
      <c r="N75" s="50">
        <v>3727.7895507313792</v>
      </c>
      <c r="O75" s="50">
        <v>3927.8789373002296</v>
      </c>
      <c r="P75" s="50">
        <v>4372.6353993666762</v>
      </c>
      <c r="Q75" s="50">
        <v>4665.8118006327904</v>
      </c>
      <c r="R75" s="50">
        <v>4922.4724978624135</v>
      </c>
      <c r="S75" s="50">
        <v>5182.0470812649983</v>
      </c>
      <c r="T75" s="50">
        <v>5754.1969234077023</v>
      </c>
      <c r="U75" s="50">
        <v>6233.8583193199966</v>
      </c>
      <c r="V75" s="51">
        <v>6529.8038485902498</v>
      </c>
      <c r="W75" s="53">
        <v>4.7473894033340125E-2</v>
      </c>
      <c r="X75" s="53">
        <v>6.4718095296440792E-2</v>
      </c>
      <c r="Y75" s="53">
        <v>0.55782296305809409</v>
      </c>
    </row>
    <row r="76" spans="1:25" x14ac:dyDescent="0.15">
      <c r="A76" s="31" t="s">
        <v>91</v>
      </c>
      <c r="B76" s="50">
        <v>2769.6234126692671</v>
      </c>
      <c r="C76" s="50">
        <v>2917.0324168384464</v>
      </c>
      <c r="D76" s="50">
        <v>3082.5458023609517</v>
      </c>
      <c r="E76" s="50">
        <v>3132.9620516583254</v>
      </c>
      <c r="F76" s="50">
        <v>3333.6030391291142</v>
      </c>
      <c r="G76" s="50">
        <v>3580.6714878280509</v>
      </c>
      <c r="H76" s="50">
        <v>3622.9101624763834</v>
      </c>
      <c r="I76" s="50">
        <v>3719.7836396581752</v>
      </c>
      <c r="J76" s="50">
        <v>3906.4826197942225</v>
      </c>
      <c r="K76" s="50">
        <v>4114.2026106329131</v>
      </c>
      <c r="L76" s="50">
        <v>4485.5887490819159</v>
      </c>
      <c r="M76" s="50">
        <v>4841.7332644902954</v>
      </c>
      <c r="N76" s="50">
        <v>5057.8420106777794</v>
      </c>
      <c r="O76" s="50">
        <v>4952.3424264555497</v>
      </c>
      <c r="P76" s="50">
        <v>5260.8156840997144</v>
      </c>
      <c r="Q76" s="50">
        <v>5399.4016488309671</v>
      </c>
      <c r="R76" s="50">
        <v>5609.4191345602367</v>
      </c>
      <c r="S76" s="50">
        <v>5535.7023701407861</v>
      </c>
      <c r="T76" s="50">
        <v>5523.6341619698642</v>
      </c>
      <c r="U76" s="50">
        <v>5579.0087157263197</v>
      </c>
      <c r="V76" s="51">
        <v>5176.0675138803708</v>
      </c>
      <c r="W76" s="53">
        <v>-7.22245155685316E-2</v>
      </c>
      <c r="X76" s="53">
        <v>3.0925154351432838E-2</v>
      </c>
      <c r="Y76" s="53">
        <v>0.44217703694190602</v>
      </c>
    </row>
    <row r="77" spans="1:25" x14ac:dyDescent="0.15">
      <c r="A77" s="31" t="s">
        <v>239</v>
      </c>
      <c r="B77" s="137">
        <v>2095.6798570901638</v>
      </c>
      <c r="C77" s="137">
        <v>2143.7969046180192</v>
      </c>
      <c r="D77" s="137">
        <v>2269.3848431111696</v>
      </c>
      <c r="E77" s="137">
        <v>2253.1918256612225</v>
      </c>
      <c r="F77" s="137">
        <v>2413.8398089009033</v>
      </c>
      <c r="G77" s="137">
        <v>2542.0053510583266</v>
      </c>
      <c r="H77" s="137">
        <v>2522.5421386067251</v>
      </c>
      <c r="I77" s="137">
        <v>2579.1306896835185</v>
      </c>
      <c r="J77" s="137">
        <v>2655.7786902824396</v>
      </c>
      <c r="K77" s="137">
        <v>2724.4205462644886</v>
      </c>
      <c r="L77" s="137">
        <v>2981.8345800067673</v>
      </c>
      <c r="M77" s="137">
        <v>3179.5912916241409</v>
      </c>
      <c r="N77" s="137">
        <v>3364.9709885305115</v>
      </c>
      <c r="O77" s="137">
        <v>3233.736756473485</v>
      </c>
      <c r="P77" s="137">
        <v>3400.8418878860848</v>
      </c>
      <c r="Q77" s="137">
        <v>3503.1809893752347</v>
      </c>
      <c r="R77" s="137">
        <v>3705.914136486032</v>
      </c>
      <c r="S77" s="137">
        <v>3605.5916822551167</v>
      </c>
      <c r="T77" s="137">
        <v>3590.6972623877759</v>
      </c>
      <c r="U77" s="137">
        <v>3583.8722128509057</v>
      </c>
      <c r="V77" s="138">
        <v>3277.3305522997575</v>
      </c>
      <c r="W77" s="129">
        <v>-8.5533646945324504E-2</v>
      </c>
      <c r="X77" s="129">
        <v>2.779816248948741E-2</v>
      </c>
      <c r="Y77" s="129">
        <v>0.27997322461674912</v>
      </c>
    </row>
    <row r="78" spans="1:25" x14ac:dyDescent="0.15">
      <c r="A78" s="31" t="s">
        <v>240</v>
      </c>
      <c r="B78" s="137">
        <v>4022.0583577099883</v>
      </c>
      <c r="C78" s="137">
        <v>4132.2911504562762</v>
      </c>
      <c r="D78" s="137">
        <v>4178.1014018017113</v>
      </c>
      <c r="E78" s="137">
        <v>4103.8612169701701</v>
      </c>
      <c r="F78" s="137">
        <v>4260.5191902614179</v>
      </c>
      <c r="G78" s="137">
        <v>4299.1747649862891</v>
      </c>
      <c r="H78" s="137">
        <v>4412.5473580147845</v>
      </c>
      <c r="I78" s="137">
        <v>4429.6292991060536</v>
      </c>
      <c r="J78" s="137">
        <v>4462.5388878146232</v>
      </c>
      <c r="K78" s="137">
        <v>4719.5240037054919</v>
      </c>
      <c r="L78" s="137">
        <v>4942.9265613928364</v>
      </c>
      <c r="M78" s="137">
        <v>5224.1362989769732</v>
      </c>
      <c r="N78" s="137">
        <v>5420.6605728786499</v>
      </c>
      <c r="O78" s="137">
        <v>5646.4846072822947</v>
      </c>
      <c r="P78" s="137">
        <v>6232.6091955803058</v>
      </c>
      <c r="Q78" s="137">
        <v>6562.0324600885224</v>
      </c>
      <c r="R78" s="137">
        <v>6825.9774959366177</v>
      </c>
      <c r="S78" s="137">
        <v>7112.1577691506673</v>
      </c>
      <c r="T78" s="137">
        <v>7687.1338229897901</v>
      </c>
      <c r="U78" s="137">
        <v>8228.994822195411</v>
      </c>
      <c r="V78" s="138">
        <v>8428.5408101708636</v>
      </c>
      <c r="W78" s="129">
        <v>2.4249132766159143E-2</v>
      </c>
      <c r="X78" s="129">
        <v>5.7170069621075736E-2</v>
      </c>
      <c r="Y78" s="129">
        <v>0.72002677538325099</v>
      </c>
    </row>
    <row r="79" spans="1:25" x14ac:dyDescent="0.15">
      <c r="A79" s="40" t="s">
        <v>210</v>
      </c>
      <c r="B79" s="64">
        <v>32.982240437158474</v>
      </c>
      <c r="C79" s="64">
        <v>36.208219178082196</v>
      </c>
      <c r="D79" s="64">
        <v>38.12958904109589</v>
      </c>
      <c r="E79" s="64">
        <v>34.052054794520544</v>
      </c>
      <c r="F79" s="64">
        <v>34.61144808743169</v>
      </c>
      <c r="G79" s="64">
        <v>30.892547945205479</v>
      </c>
      <c r="H79" s="64">
        <v>28.736876712328772</v>
      </c>
      <c r="I79" s="64">
        <v>24.780630136986307</v>
      </c>
      <c r="J79" s="64">
        <v>24.755628415300546</v>
      </c>
      <c r="K79" s="64">
        <v>21.854821917808216</v>
      </c>
      <c r="L79" s="64">
        <v>19.805342465753423</v>
      </c>
      <c r="M79" s="64">
        <v>18.388575342465753</v>
      </c>
      <c r="N79" s="64">
        <v>16.590519125683063</v>
      </c>
      <c r="O79" s="64">
        <v>14.055753424657535</v>
      </c>
      <c r="P79" s="64">
        <v>12.609041095890413</v>
      </c>
      <c r="Q79" s="64">
        <v>12.561606446905346</v>
      </c>
      <c r="R79" s="64">
        <v>13.631514865089907</v>
      </c>
      <c r="S79" s="64">
        <v>13.746314944738268</v>
      </c>
      <c r="T79" s="64">
        <v>12.085708642908358</v>
      </c>
      <c r="U79" s="64">
        <v>11.134091794261733</v>
      </c>
      <c r="V79" s="55">
        <v>9.6535083500347323</v>
      </c>
      <c r="W79" s="79">
        <v>-0.13297747778494706</v>
      </c>
      <c r="X79" s="79">
        <v>-6.5217114398274489E-2</v>
      </c>
      <c r="Y79" s="79">
        <v>8.2467234186291974E-4</v>
      </c>
    </row>
    <row r="80" spans="1:25" x14ac:dyDescent="0.15">
      <c r="Y80" s="33"/>
    </row>
    <row r="81" spans="1:25" x14ac:dyDescent="0.15">
      <c r="A81" s="31" t="s">
        <v>314</v>
      </c>
      <c r="Y81" s="33"/>
    </row>
    <row r="82" spans="1:25" x14ac:dyDescent="0.15">
      <c r="A82" s="139" t="s">
        <v>315</v>
      </c>
    </row>
    <row r="83" spans="1:25" x14ac:dyDescent="0.15">
      <c r="A83" s="139" t="s">
        <v>215</v>
      </c>
    </row>
    <row r="84" spans="1:25" x14ac:dyDescent="0.15">
      <c r="A84" s="81" t="s">
        <v>244</v>
      </c>
    </row>
    <row r="85" spans="1:25" x14ac:dyDescent="0.15">
      <c r="A85" s="31" t="s">
        <v>297</v>
      </c>
    </row>
    <row r="86" spans="1:25" x14ac:dyDescent="0.15">
      <c r="A86" s="83" t="s">
        <v>291</v>
      </c>
    </row>
  </sheetData>
  <mergeCells count="1">
    <mergeCell ref="W2:X2"/>
  </mergeCells>
  <conditionalFormatting sqref="W8:X79">
    <cfRule type="cellIs" dxfId="349" priority="5" operator="lessThanOrEqual">
      <formula>0</formula>
    </cfRule>
    <cfRule type="cellIs" dxfId="348" priority="6" operator="greaterThan">
      <formula>0</formula>
    </cfRule>
  </conditionalFormatting>
  <conditionalFormatting sqref="Y8:Y79">
    <cfRule type="cellIs" dxfId="347" priority="3" operator="lessThanOrEqual">
      <formula>0</formula>
    </cfRule>
    <cfRule type="cellIs" dxfId="346" priority="4" operator="greaterThan">
      <formula>0</formula>
    </cfRule>
  </conditionalFormatting>
  <conditionalFormatting sqref="W5:Y7">
    <cfRule type="cellIs" dxfId="345" priority="1" operator="lessThanOrEqual">
      <formula>0</formula>
    </cfRule>
    <cfRule type="cellIs" dxfId="344" priority="2" operator="greaterThan">
      <formula>0</formula>
    </cfRule>
  </conditionalFormatting>
  <hyperlinks>
    <hyperlink ref="L1" location="Contents!A1" display="Contents" xr:uid="{C6511EAD-2506-46D7-8D7B-0BB5229C40DA}"/>
    <hyperlink ref="AA1" location="Contents!A1" display="Contents" xr:uid="{82457F6C-44A8-4EA3-B811-894E9A9DCD27}"/>
  </hyperlinks>
  <printOptions gridLines="1"/>
  <pageMargins left="0.74803149606299002" right="0.74803149606299002" top="0.98425196850394003" bottom="0.98425196850394003" header="0.51181102362205" footer="0.51181102362205"/>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E2C27-366A-4D41-939D-242B11B02B40}">
  <dimension ref="A1:BJ125"/>
  <sheetViews>
    <sheetView showGridLines="0" zoomScaleNormal="100" workbookViewId="0">
      <pane xSplit="1" ySplit="3" topLeftCell="AT106"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11.5" defaultRowHeight="11" x14ac:dyDescent="0.15"/>
  <cols>
    <col min="1" max="1" width="30.25" style="19" customWidth="1"/>
    <col min="2" max="43" width="8.25" style="19" customWidth="1"/>
    <col min="44" max="44" width="9.5" style="19" customWidth="1"/>
    <col min="45" max="45" width="9" style="19" customWidth="1"/>
    <col min="46" max="46" width="9.5" style="19" customWidth="1"/>
    <col min="47" max="47" width="9" style="19" customWidth="1"/>
    <col min="48" max="48" width="8.75" style="19" customWidth="1"/>
    <col min="49" max="49" width="9.5" style="19" customWidth="1"/>
    <col min="50" max="50" width="8.5" style="19" customWidth="1"/>
    <col min="51" max="52" width="9.5" style="19" customWidth="1"/>
    <col min="53" max="55" width="10" style="19" customWidth="1"/>
    <col min="56" max="56" width="9.75" style="19" customWidth="1"/>
    <col min="57" max="57" width="10.25" style="25" customWidth="1"/>
    <col min="58" max="59" width="11.5" style="19"/>
    <col min="60" max="60" width="8.25" style="19" customWidth="1"/>
    <col min="61" max="16384" width="11.5" style="19"/>
  </cols>
  <sheetData>
    <row r="1" spans="1:62" ht="13" x14ac:dyDescent="0.15">
      <c r="A1" s="84" t="s">
        <v>316</v>
      </c>
      <c r="L1" s="30" t="s">
        <v>199</v>
      </c>
      <c r="BH1" s="29"/>
      <c r="BJ1" s="30" t="s">
        <v>199</v>
      </c>
    </row>
    <row r="2" spans="1:62" x14ac:dyDescent="0.15">
      <c r="BF2" s="1232" t="s">
        <v>197</v>
      </c>
      <c r="BG2" s="1232"/>
      <c r="BH2" s="29" t="s">
        <v>196</v>
      </c>
    </row>
    <row r="3" spans="1:62" x14ac:dyDescent="0.15">
      <c r="A3" s="19" t="s">
        <v>287</v>
      </c>
      <c r="B3" s="19">
        <v>1965</v>
      </c>
      <c r="C3" s="19">
        <v>1966</v>
      </c>
      <c r="D3" s="19">
        <v>1967</v>
      </c>
      <c r="E3" s="19">
        <v>1968</v>
      </c>
      <c r="F3" s="19">
        <v>1969</v>
      </c>
      <c r="G3" s="19">
        <v>1970</v>
      </c>
      <c r="H3" s="19">
        <v>1971</v>
      </c>
      <c r="I3" s="19">
        <v>1972</v>
      </c>
      <c r="J3" s="19">
        <v>1973</v>
      </c>
      <c r="K3" s="19">
        <v>1974</v>
      </c>
      <c r="L3" s="19">
        <v>1975</v>
      </c>
      <c r="M3" s="19">
        <v>1976</v>
      </c>
      <c r="N3" s="19">
        <v>1977</v>
      </c>
      <c r="O3" s="19">
        <v>1978</v>
      </c>
      <c r="P3" s="19">
        <v>1979</v>
      </c>
      <c r="Q3" s="19">
        <v>1980</v>
      </c>
      <c r="R3" s="19">
        <v>1981</v>
      </c>
      <c r="S3" s="19">
        <v>1982</v>
      </c>
      <c r="T3" s="19">
        <v>1983</v>
      </c>
      <c r="U3" s="19">
        <v>1984</v>
      </c>
      <c r="V3" s="19">
        <v>1985</v>
      </c>
      <c r="W3" s="19">
        <v>1986</v>
      </c>
      <c r="X3" s="19">
        <v>1987</v>
      </c>
      <c r="Y3" s="19">
        <v>1988</v>
      </c>
      <c r="Z3" s="19">
        <v>1989</v>
      </c>
      <c r="AA3" s="19">
        <v>1990</v>
      </c>
      <c r="AB3" s="19">
        <v>1991</v>
      </c>
      <c r="AC3" s="19">
        <v>1992</v>
      </c>
      <c r="AD3" s="19">
        <v>1993</v>
      </c>
      <c r="AE3" s="19">
        <v>1994</v>
      </c>
      <c r="AF3" s="19">
        <v>1995</v>
      </c>
      <c r="AG3" s="19">
        <v>1996</v>
      </c>
      <c r="AH3" s="19">
        <v>1997</v>
      </c>
      <c r="AI3" s="19">
        <v>1998</v>
      </c>
      <c r="AJ3" s="19">
        <v>1999</v>
      </c>
      <c r="AK3" s="19">
        <v>2000</v>
      </c>
      <c r="AL3" s="19">
        <v>2001</v>
      </c>
      <c r="AM3" s="19">
        <v>2002</v>
      </c>
      <c r="AN3" s="19">
        <v>2003</v>
      </c>
      <c r="AO3" s="19">
        <v>2004</v>
      </c>
      <c r="AP3" s="19">
        <v>2005</v>
      </c>
      <c r="AQ3" s="19">
        <v>2006</v>
      </c>
      <c r="AR3" s="19">
        <v>2007</v>
      </c>
      <c r="AS3" s="19">
        <v>2008</v>
      </c>
      <c r="AT3" s="19">
        <v>2009</v>
      </c>
      <c r="AU3" s="19">
        <v>2010</v>
      </c>
      <c r="AV3" s="19">
        <v>2011</v>
      </c>
      <c r="AW3" s="20">
        <v>2012</v>
      </c>
      <c r="AX3" s="20">
        <v>2013</v>
      </c>
      <c r="AY3" s="20">
        <v>2014</v>
      </c>
      <c r="AZ3" s="20">
        <v>2015</v>
      </c>
      <c r="BA3" s="20">
        <v>2016</v>
      </c>
      <c r="BB3" s="20">
        <v>2017</v>
      </c>
      <c r="BC3" s="20">
        <v>2018</v>
      </c>
      <c r="BD3" s="20">
        <v>2019</v>
      </c>
      <c r="BE3" s="18">
        <v>2020</v>
      </c>
      <c r="BF3" s="29">
        <v>2020</v>
      </c>
      <c r="BG3" s="29" t="s">
        <v>194</v>
      </c>
      <c r="BH3" s="29">
        <v>2020</v>
      </c>
    </row>
    <row r="4" spans="1:62" x14ac:dyDescent="0.15">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1"/>
      <c r="BF4" s="24"/>
      <c r="BG4" s="24"/>
      <c r="BH4" s="24"/>
    </row>
    <row r="5" spans="1:62" x14ac:dyDescent="0.15">
      <c r="A5" s="19" t="s">
        <v>193</v>
      </c>
      <c r="B5" s="140">
        <v>1108.1163013698629</v>
      </c>
      <c r="C5" s="140">
        <v>1167.468794520548</v>
      </c>
      <c r="D5" s="140">
        <v>1245.5570684931508</v>
      </c>
      <c r="E5" s="140">
        <v>1322.1573497267761</v>
      </c>
      <c r="F5" s="140">
        <v>1380.190328767123</v>
      </c>
      <c r="G5" s="140">
        <v>1471.5797534246574</v>
      </c>
      <c r="H5" s="140">
        <v>1512.1282465753425</v>
      </c>
      <c r="I5" s="140">
        <v>1588.9092349726777</v>
      </c>
      <c r="J5" s="140">
        <v>1754.8856441852647</v>
      </c>
      <c r="K5" s="140">
        <v>1787.2618683475048</v>
      </c>
      <c r="L5" s="140">
        <v>1775.0070095657491</v>
      </c>
      <c r="M5" s="140">
        <v>1814.3684548540143</v>
      </c>
      <c r="N5" s="140">
        <v>1835.7518269943769</v>
      </c>
      <c r="O5" s="140">
        <v>1904.8865397270465</v>
      </c>
      <c r="P5" s="140">
        <v>1985.7642254330731</v>
      </c>
      <c r="Q5" s="140">
        <v>1943.4865027644216</v>
      </c>
      <c r="R5" s="140">
        <v>1875.5920074787928</v>
      </c>
      <c r="S5" s="140">
        <v>1731.7502049968148</v>
      </c>
      <c r="T5" s="140">
        <v>1648.7565084230337</v>
      </c>
      <c r="U5" s="140">
        <v>1666.3767675991289</v>
      </c>
      <c r="V5" s="140">
        <v>1698.9857071191693</v>
      </c>
      <c r="W5" s="140">
        <v>1756.0664482388024</v>
      </c>
      <c r="X5" s="140">
        <v>1811.1994773638971</v>
      </c>
      <c r="Y5" s="140">
        <v>1906.4218829780648</v>
      </c>
      <c r="Z5" s="140">
        <v>1977.1051821926519</v>
      </c>
      <c r="AA5" s="140">
        <v>1754.7788360421087</v>
      </c>
      <c r="AB5" s="140">
        <v>1677.2980867581225</v>
      </c>
      <c r="AC5" s="140">
        <v>1720.9437090863664</v>
      </c>
      <c r="AD5" s="140">
        <v>1751.9790702473651</v>
      </c>
      <c r="AE5" s="140">
        <v>1793.057893410162</v>
      </c>
      <c r="AF5" s="140">
        <v>1898.8680150310117</v>
      </c>
      <c r="AG5" s="140">
        <v>1936.4832161366842</v>
      </c>
      <c r="AH5" s="140">
        <v>2002.6137043523115</v>
      </c>
      <c r="AI5" s="140">
        <v>2037.1749219629025</v>
      </c>
      <c r="AJ5" s="140">
        <v>2096.3387773789573</v>
      </c>
      <c r="AK5" s="140">
        <v>2067.1669232966101</v>
      </c>
      <c r="AL5" s="140">
        <v>2142.9936639759421</v>
      </c>
      <c r="AM5" s="140">
        <v>2236.1380065311696</v>
      </c>
      <c r="AN5" s="140">
        <v>2306.6579860025599</v>
      </c>
      <c r="AO5" s="140">
        <v>2405.6051415589332</v>
      </c>
      <c r="AP5" s="140">
        <v>2348.1845227985318</v>
      </c>
      <c r="AQ5" s="140">
        <v>2378.8805224643406</v>
      </c>
      <c r="AR5" s="140">
        <v>2455.3336028647923</v>
      </c>
      <c r="AS5" s="140">
        <v>2364.5993562695867</v>
      </c>
      <c r="AT5" s="140">
        <v>2310.0251887952954</v>
      </c>
      <c r="AU5" s="140">
        <v>2413.8242984270223</v>
      </c>
      <c r="AV5" s="140">
        <v>2444.6495407793482</v>
      </c>
      <c r="AW5" s="140">
        <v>2481.524532059223</v>
      </c>
      <c r="AX5" s="140">
        <v>2476.9336745770829</v>
      </c>
      <c r="AY5" s="140">
        <v>2477.9969110781667</v>
      </c>
      <c r="AZ5" s="140">
        <v>2498.387960538982</v>
      </c>
      <c r="BA5" s="140">
        <v>2506.7552657796887</v>
      </c>
      <c r="BB5" s="140">
        <v>2485.9486104470493</v>
      </c>
      <c r="BC5" s="140">
        <v>2565.9274313356982</v>
      </c>
      <c r="BD5" s="140">
        <v>2605.012142974399</v>
      </c>
      <c r="BE5" s="141">
        <v>2341.9962512834222</v>
      </c>
      <c r="BF5" s="24">
        <v>-0.10096532271464409</v>
      </c>
      <c r="BG5" s="24">
        <v>1.20903957998586E-2</v>
      </c>
      <c r="BH5" s="24">
        <v>2.5714133945059794E-2</v>
      </c>
    </row>
    <row r="6" spans="1:62" x14ac:dyDescent="0.15">
      <c r="A6" s="19" t="s">
        <v>192</v>
      </c>
      <c r="B6" s="140">
        <v>315.87108772763031</v>
      </c>
      <c r="C6" s="140">
        <v>333.04848368185935</v>
      </c>
      <c r="D6" s="140">
        <v>357.30595710829789</v>
      </c>
      <c r="E6" s="140">
        <v>386.14476235724561</v>
      </c>
      <c r="F6" s="140">
        <v>410.02190563825525</v>
      </c>
      <c r="G6" s="140">
        <v>440.73598723637929</v>
      </c>
      <c r="H6" s="140">
        <v>467.28485151159845</v>
      </c>
      <c r="I6" s="140">
        <v>523.35316614271585</v>
      </c>
      <c r="J6" s="140">
        <v>564.17780545867413</v>
      </c>
      <c r="K6" s="140">
        <v>629.45706926490448</v>
      </c>
      <c r="L6" s="140">
        <v>690.24884432835142</v>
      </c>
      <c r="M6" s="140">
        <v>753.82705921531715</v>
      </c>
      <c r="N6" s="140">
        <v>780.15630006381809</v>
      </c>
      <c r="O6" s="140">
        <v>888.94844242271324</v>
      </c>
      <c r="P6" s="140">
        <v>961.92247167515097</v>
      </c>
      <c r="Q6" s="140">
        <v>1071.6892298101343</v>
      </c>
      <c r="R6" s="140">
        <v>1195.702533489663</v>
      </c>
      <c r="S6" s="140">
        <v>1254.6380253343029</v>
      </c>
      <c r="T6" s="140">
        <v>1227.6879883198028</v>
      </c>
      <c r="U6" s="140">
        <v>1293.3178525833437</v>
      </c>
      <c r="V6" s="140">
        <v>1356.8727348580414</v>
      </c>
      <c r="W6" s="140">
        <v>1393.8297207438516</v>
      </c>
      <c r="X6" s="140">
        <v>1448.3223554074712</v>
      </c>
      <c r="Y6" s="140">
        <v>1434.9980005209909</v>
      </c>
      <c r="Z6" s="140">
        <v>1537.5411403553037</v>
      </c>
      <c r="AA6" s="140">
        <v>1610.7858039745324</v>
      </c>
      <c r="AB6" s="140">
        <v>1686.5303258285223</v>
      </c>
      <c r="AC6" s="140">
        <v>1708.3388500020721</v>
      </c>
      <c r="AD6" s="140">
        <v>1714.9274725656358</v>
      </c>
      <c r="AE6" s="140">
        <v>1824.3367854375992</v>
      </c>
      <c r="AF6" s="140">
        <v>1722.4216625654878</v>
      </c>
      <c r="AG6" s="140">
        <v>1744.8585409007219</v>
      </c>
      <c r="AH6" s="140">
        <v>1783.8836461805604</v>
      </c>
      <c r="AI6" s="140">
        <v>1881.0340605233087</v>
      </c>
      <c r="AJ6" s="140">
        <v>1874.4423784680689</v>
      </c>
      <c r="AK6" s="140">
        <v>1954.570985082232</v>
      </c>
      <c r="AL6" s="140">
        <v>1927.7314920375718</v>
      </c>
      <c r="AM6" s="140">
        <v>1850.4894234273568</v>
      </c>
      <c r="AN6" s="140">
        <v>1903.174119351298</v>
      </c>
      <c r="AO6" s="140">
        <v>1977.7855579968323</v>
      </c>
      <c r="AP6" s="140">
        <v>2020.2041209479853</v>
      </c>
      <c r="AQ6" s="140">
        <v>2010.970558140604</v>
      </c>
      <c r="AR6" s="140">
        <v>2091.6418280711114</v>
      </c>
      <c r="AS6" s="140">
        <v>2083.293209474974</v>
      </c>
      <c r="AT6" s="140">
        <v>2024.414417256176</v>
      </c>
      <c r="AU6" s="140">
        <v>2042.9763513322459</v>
      </c>
      <c r="AV6" s="140">
        <v>2068.1354603237487</v>
      </c>
      <c r="AW6" s="140">
        <v>2086.4588482310382</v>
      </c>
      <c r="AX6" s="140">
        <v>2037.6275066442349</v>
      </c>
      <c r="AY6" s="140">
        <v>1965.0496314214906</v>
      </c>
      <c r="AZ6" s="140">
        <v>1944.9831604020005</v>
      </c>
      <c r="BA6" s="140">
        <v>1956.1964775688673</v>
      </c>
      <c r="BB6" s="140">
        <v>1889.6016295361724</v>
      </c>
      <c r="BC6" s="140">
        <v>1842.2936196782887</v>
      </c>
      <c r="BD6" s="140">
        <v>1704.5757064750287</v>
      </c>
      <c r="BE6" s="141">
        <v>1318.6924409595156</v>
      </c>
      <c r="BF6" s="24">
        <v>-0.22638083134101394</v>
      </c>
      <c r="BG6" s="24">
        <v>-1.7049410871767923E-2</v>
      </c>
      <c r="BH6" s="24">
        <v>1.4478688443924097E-2</v>
      </c>
    </row>
    <row r="7" spans="1:62" x14ac:dyDescent="0.15">
      <c r="A7" s="19" t="s">
        <v>191</v>
      </c>
      <c r="B7" s="140">
        <v>11512.436000000002</v>
      </c>
      <c r="C7" s="140">
        <v>12084.373000000001</v>
      </c>
      <c r="D7" s="140">
        <v>12560.344999999999</v>
      </c>
      <c r="E7" s="140">
        <v>13392.866000000002</v>
      </c>
      <c r="F7" s="140">
        <v>14136.795000000002</v>
      </c>
      <c r="G7" s="140">
        <v>14697.185999999996</v>
      </c>
      <c r="H7" s="140">
        <v>15212.493000000002</v>
      </c>
      <c r="I7" s="140">
        <v>16366.984</v>
      </c>
      <c r="J7" s="140">
        <v>17307.679000000004</v>
      </c>
      <c r="K7" s="140">
        <v>16652.71</v>
      </c>
      <c r="L7" s="140">
        <v>16321.959000000003</v>
      </c>
      <c r="M7" s="140">
        <v>17461.065999999999</v>
      </c>
      <c r="N7" s="140">
        <v>18431.418999999998</v>
      </c>
      <c r="O7" s="140">
        <v>18846.621999999999</v>
      </c>
      <c r="P7" s="140">
        <v>18512.540000000005</v>
      </c>
      <c r="Q7" s="140">
        <v>17055.861000000001</v>
      </c>
      <c r="R7" s="140">
        <v>16057.694657534246</v>
      </c>
      <c r="S7" s="140">
        <v>15295.719767123286</v>
      </c>
      <c r="T7" s="140">
        <v>15231.13461643835</v>
      </c>
      <c r="U7" s="140">
        <v>15725.614234972676</v>
      </c>
      <c r="V7" s="140">
        <v>15726.417315068496</v>
      </c>
      <c r="W7" s="140">
        <v>16280.626931506846</v>
      </c>
      <c r="X7" s="140">
        <v>16665.05001369863</v>
      </c>
      <c r="Y7" s="140">
        <v>17283.313005464483</v>
      </c>
      <c r="Z7" s="140">
        <v>17325.152328767123</v>
      </c>
      <c r="AA7" s="140">
        <v>16988.497131506847</v>
      </c>
      <c r="AB7" s="140">
        <v>16713.838252054793</v>
      </c>
      <c r="AC7" s="140">
        <v>17032.860297814201</v>
      </c>
      <c r="AD7" s="140">
        <v>17236.733520547947</v>
      </c>
      <c r="AE7" s="140">
        <v>17718.159369863017</v>
      </c>
      <c r="AF7" s="140">
        <v>17724.589123287667</v>
      </c>
      <c r="AG7" s="140">
        <v>18308.910284153008</v>
      </c>
      <c r="AH7" s="140">
        <v>18620.304342465752</v>
      </c>
      <c r="AI7" s="140">
        <v>18917.144958904111</v>
      </c>
      <c r="AJ7" s="140">
        <v>19519.339246575342</v>
      </c>
      <c r="AK7" s="140">
        <v>19701.079081967211</v>
      </c>
      <c r="AL7" s="140">
        <v>19648.70510684932</v>
      </c>
      <c r="AM7" s="140">
        <v>19761.309276712331</v>
      </c>
      <c r="AN7" s="140">
        <v>20033.507967123285</v>
      </c>
      <c r="AO7" s="140">
        <v>20731.152521857923</v>
      </c>
      <c r="AP7" s="140">
        <v>20802.157120547941</v>
      </c>
      <c r="AQ7" s="140">
        <v>20687.418328767126</v>
      </c>
      <c r="AR7" s="140">
        <v>20680.380526027395</v>
      </c>
      <c r="AS7" s="140">
        <v>19497.966571038254</v>
      </c>
      <c r="AT7" s="140">
        <v>18771.398224657532</v>
      </c>
      <c r="AU7" s="140">
        <v>19177.539410958911</v>
      </c>
      <c r="AV7" s="140">
        <v>18895.507369863015</v>
      </c>
      <c r="AW7" s="140">
        <v>18482.354292349726</v>
      </c>
      <c r="AX7" s="140">
        <v>18966.515808219177</v>
      </c>
      <c r="AY7" s="140">
        <v>19100.464975342475</v>
      </c>
      <c r="AZ7" s="140">
        <v>19531.636512328769</v>
      </c>
      <c r="BA7" s="140">
        <v>19691.896090163929</v>
      </c>
      <c r="BB7" s="140">
        <v>19951.923920547943</v>
      </c>
      <c r="BC7" s="140">
        <v>20511.592342465756</v>
      </c>
      <c r="BD7" s="140">
        <v>20542.857972602738</v>
      </c>
      <c r="BE7" s="141">
        <v>18120.471256830602</v>
      </c>
      <c r="BF7" s="24">
        <v>-0.11791868098405711</v>
      </c>
      <c r="BG7" s="24">
        <v>9.058683386833577E-3</v>
      </c>
      <c r="BH7" s="24">
        <v>0.19895515408720429</v>
      </c>
    </row>
    <row r="8" spans="1:62" x14ac:dyDescent="0.15">
      <c r="A8" s="27" t="s">
        <v>190</v>
      </c>
      <c r="B8" s="142">
        <v>12936.423389097494</v>
      </c>
      <c r="C8" s="142">
        <v>13584.890278202409</v>
      </c>
      <c r="D8" s="142">
        <v>14163.208025601449</v>
      </c>
      <c r="E8" s="142">
        <v>15101.168112084024</v>
      </c>
      <c r="F8" s="142">
        <v>15927.007234405381</v>
      </c>
      <c r="G8" s="142">
        <v>16609.501740661031</v>
      </c>
      <c r="H8" s="142">
        <v>17191.906098086944</v>
      </c>
      <c r="I8" s="142">
        <v>18479.246401115393</v>
      </c>
      <c r="J8" s="142">
        <v>19626.742449643942</v>
      </c>
      <c r="K8" s="142">
        <v>19069.428937612407</v>
      </c>
      <c r="L8" s="142">
        <v>18787.214853894104</v>
      </c>
      <c r="M8" s="142">
        <v>20029.261514069331</v>
      </c>
      <c r="N8" s="142">
        <v>21047.327127058194</v>
      </c>
      <c r="O8" s="142">
        <v>21640.456982149757</v>
      </c>
      <c r="P8" s="142">
        <v>21460.226697108228</v>
      </c>
      <c r="Q8" s="142">
        <v>20071.036732574557</v>
      </c>
      <c r="R8" s="142">
        <v>19128.989198502702</v>
      </c>
      <c r="S8" s="142">
        <v>18282.107997454405</v>
      </c>
      <c r="T8" s="142">
        <v>18107.579113181186</v>
      </c>
      <c r="U8" s="142">
        <v>18685.308855155148</v>
      </c>
      <c r="V8" s="142">
        <v>18782.275757045707</v>
      </c>
      <c r="W8" s="142">
        <v>19430.523100489499</v>
      </c>
      <c r="X8" s="142">
        <v>19924.571846469997</v>
      </c>
      <c r="Y8" s="142">
        <v>20624.732888963539</v>
      </c>
      <c r="Z8" s="142">
        <v>20839.798651315079</v>
      </c>
      <c r="AA8" s="142">
        <v>20354.061771523488</v>
      </c>
      <c r="AB8" s="142">
        <v>20077.666664641438</v>
      </c>
      <c r="AC8" s="142">
        <v>20462.142856902639</v>
      </c>
      <c r="AD8" s="142">
        <v>20703.640063360948</v>
      </c>
      <c r="AE8" s="142">
        <v>21335.554048710779</v>
      </c>
      <c r="AF8" s="142">
        <v>21345.878800884166</v>
      </c>
      <c r="AG8" s="142">
        <v>21990.252041190412</v>
      </c>
      <c r="AH8" s="142">
        <v>22406.801692998622</v>
      </c>
      <c r="AI8" s="142">
        <v>22835.353941390324</v>
      </c>
      <c r="AJ8" s="142">
        <v>23490.12040242237</v>
      </c>
      <c r="AK8" s="142">
        <v>23722.816990346051</v>
      </c>
      <c r="AL8" s="142">
        <v>23719.430262862836</v>
      </c>
      <c r="AM8" s="142">
        <v>23847.936706670858</v>
      </c>
      <c r="AN8" s="142">
        <v>24243.340072477142</v>
      </c>
      <c r="AO8" s="142">
        <v>25114.543221413689</v>
      </c>
      <c r="AP8" s="142">
        <v>25170.54576429446</v>
      </c>
      <c r="AQ8" s="142">
        <v>25077.269409372071</v>
      </c>
      <c r="AR8" s="142">
        <v>25227.3559569633</v>
      </c>
      <c r="AS8" s="142">
        <v>23945.859136782816</v>
      </c>
      <c r="AT8" s="142">
        <v>23105.837830709002</v>
      </c>
      <c r="AU8" s="142">
        <v>23634.340060718179</v>
      </c>
      <c r="AV8" s="142">
        <v>23408.292370966112</v>
      </c>
      <c r="AW8" s="142">
        <v>23050.337672639987</v>
      </c>
      <c r="AX8" s="142">
        <v>23481.076989440495</v>
      </c>
      <c r="AY8" s="142">
        <v>23543.511517842133</v>
      </c>
      <c r="AZ8" s="142">
        <v>23975.00763326975</v>
      </c>
      <c r="BA8" s="142">
        <v>24154.847833512486</v>
      </c>
      <c r="BB8" s="142">
        <v>24327.474160531165</v>
      </c>
      <c r="BC8" s="142">
        <v>24919.813393479744</v>
      </c>
      <c r="BD8" s="142">
        <v>24852.445822052166</v>
      </c>
      <c r="BE8" s="142">
        <v>21781.159949073539</v>
      </c>
      <c r="BF8" s="22">
        <v>-0.12358082962818095</v>
      </c>
      <c r="BG8" s="22">
        <v>7.3137019834532691E-3</v>
      </c>
      <c r="BH8" s="22">
        <v>0.23914797647618818</v>
      </c>
    </row>
    <row r="9" spans="1:62" x14ac:dyDescent="0.15">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1"/>
      <c r="BF9" s="24"/>
      <c r="BG9" s="24"/>
      <c r="BH9" s="24"/>
    </row>
    <row r="10" spans="1:62" x14ac:dyDescent="0.15">
      <c r="A10" s="19" t="s">
        <v>189</v>
      </c>
      <c r="B10" s="140">
        <v>455.9048223893995</v>
      </c>
      <c r="C10" s="140">
        <v>471.14526542501011</v>
      </c>
      <c r="D10" s="140">
        <v>484.09300064811384</v>
      </c>
      <c r="E10" s="140">
        <v>493.49122048528244</v>
      </c>
      <c r="F10" s="140">
        <v>516.67825438908255</v>
      </c>
      <c r="G10" s="140">
        <v>473.10091169444166</v>
      </c>
      <c r="H10" s="140">
        <v>505.33380821917814</v>
      </c>
      <c r="I10" s="140">
        <v>501.60724043715845</v>
      </c>
      <c r="J10" s="140">
        <v>507.44317808219176</v>
      </c>
      <c r="K10" s="140">
        <v>505.9257534246575</v>
      </c>
      <c r="L10" s="140">
        <v>481.83260273972598</v>
      </c>
      <c r="M10" s="140">
        <v>494.38183060109293</v>
      </c>
      <c r="N10" s="140">
        <v>520.36558904109586</v>
      </c>
      <c r="O10" s="140">
        <v>509.29550684931507</v>
      </c>
      <c r="P10" s="140">
        <v>546.84778082191781</v>
      </c>
      <c r="Q10" s="140">
        <v>503.70248633879783</v>
      </c>
      <c r="R10" s="140">
        <v>475.94093150684927</v>
      </c>
      <c r="S10" s="140">
        <v>454.56052054794526</v>
      </c>
      <c r="T10" s="140">
        <v>463.00068493150701</v>
      </c>
      <c r="U10" s="140">
        <v>441.89319672131137</v>
      </c>
      <c r="V10" s="140">
        <v>412.3772328767123</v>
      </c>
      <c r="W10" s="140">
        <v>439.3469863013699</v>
      </c>
      <c r="X10" s="140">
        <v>466.99871232876711</v>
      </c>
      <c r="Y10" s="140">
        <v>469.17021857923487</v>
      </c>
      <c r="Z10" s="140">
        <v>434.1435616438356</v>
      </c>
      <c r="AA10" s="140">
        <v>406.84504109589045</v>
      </c>
      <c r="AB10" s="140">
        <v>425.54816438356158</v>
      </c>
      <c r="AC10" s="140">
        <v>446.8314207650273</v>
      </c>
      <c r="AD10" s="140">
        <v>440.77917808219178</v>
      </c>
      <c r="AE10" s="140">
        <v>461.3934246575343</v>
      </c>
      <c r="AF10" s="140">
        <v>458.97978082191781</v>
      </c>
      <c r="AG10" s="140">
        <v>460.44341530054646</v>
      </c>
      <c r="AH10" s="140">
        <v>486.97109589041094</v>
      </c>
      <c r="AI10" s="140">
        <v>499.50301369863007</v>
      </c>
      <c r="AJ10" s="140">
        <v>504.4642191780822</v>
      </c>
      <c r="AK10" s="140">
        <v>467.26338797814213</v>
      </c>
      <c r="AL10" s="140">
        <v>445.53224657534241</v>
      </c>
      <c r="AM10" s="140">
        <v>422.879698630137</v>
      </c>
      <c r="AN10" s="140">
        <v>432.23610958904106</v>
      </c>
      <c r="AO10" s="140">
        <v>461.3293169398907</v>
      </c>
      <c r="AP10" s="140">
        <v>481.56995205479456</v>
      </c>
      <c r="AQ10" s="140">
        <v>507.18493617406523</v>
      </c>
      <c r="AR10" s="140">
        <v>566.68761278752197</v>
      </c>
      <c r="AS10" s="140">
        <v>571.32161925191258</v>
      </c>
      <c r="AT10" s="140">
        <v>551.29028845822404</v>
      </c>
      <c r="AU10" s="140">
        <v>596.59176618813035</v>
      </c>
      <c r="AV10" s="140">
        <v>629.42983779609881</v>
      </c>
      <c r="AW10" s="140">
        <v>669.08100658868398</v>
      </c>
      <c r="AX10" s="140">
        <v>713.48718701203529</v>
      </c>
      <c r="AY10" s="140">
        <v>708.65002370519619</v>
      </c>
      <c r="AZ10" s="140">
        <v>726.97779719432788</v>
      </c>
      <c r="BA10" s="140">
        <v>710.92305538584628</v>
      </c>
      <c r="BB10" s="140">
        <v>710.88229097950466</v>
      </c>
      <c r="BC10" s="140">
        <v>680.11662664590085</v>
      </c>
      <c r="BD10" s="140">
        <v>603.01484905313271</v>
      </c>
      <c r="BE10" s="141">
        <v>525.41964692146462</v>
      </c>
      <c r="BF10" s="24">
        <v>-0.12867875849742305</v>
      </c>
      <c r="BG10" s="24">
        <v>9.0083644706928645E-3</v>
      </c>
      <c r="BH10" s="24">
        <v>5.7688867652544908E-3</v>
      </c>
    </row>
    <row r="11" spans="1:62" x14ac:dyDescent="0.15">
      <c r="A11" s="19" t="s">
        <v>188</v>
      </c>
      <c r="B11" s="140">
        <v>305.67380821917811</v>
      </c>
      <c r="C11" s="140">
        <v>334.60257534246574</v>
      </c>
      <c r="D11" s="140">
        <v>344.54016438356166</v>
      </c>
      <c r="E11" s="140">
        <v>412.43237704918039</v>
      </c>
      <c r="F11" s="140">
        <v>456.56490410958907</v>
      </c>
      <c r="G11" s="140">
        <v>516.0549424537345</v>
      </c>
      <c r="H11" s="140">
        <v>569.0849019488644</v>
      </c>
      <c r="I11" s="140">
        <v>655.95128685977568</v>
      </c>
      <c r="J11" s="140">
        <v>803.05389360697529</v>
      </c>
      <c r="K11" s="140">
        <v>863.09101725977519</v>
      </c>
      <c r="L11" s="140">
        <v>891.24429373569569</v>
      </c>
      <c r="M11" s="140">
        <v>960.99043548416273</v>
      </c>
      <c r="N11" s="140">
        <v>993.11702163783207</v>
      </c>
      <c r="O11" s="140">
        <v>1095.2902277931489</v>
      </c>
      <c r="P11" s="140">
        <v>1163.7189976139271</v>
      </c>
      <c r="Q11" s="140">
        <v>1127.8850812612027</v>
      </c>
      <c r="R11" s="140">
        <v>1085.6621175139574</v>
      </c>
      <c r="S11" s="140">
        <v>1132.0789223285599</v>
      </c>
      <c r="T11" s="140">
        <v>1108.3432594893782</v>
      </c>
      <c r="U11" s="140">
        <v>1147.7135972204321</v>
      </c>
      <c r="V11" s="140">
        <v>1195.8312777850322</v>
      </c>
      <c r="W11" s="140">
        <v>1356.9235742042026</v>
      </c>
      <c r="X11" s="140">
        <v>1400.0807191538254</v>
      </c>
      <c r="Y11" s="140">
        <v>1427.5871466160916</v>
      </c>
      <c r="Z11" s="140">
        <v>1456.7303322615753</v>
      </c>
      <c r="AA11" s="140">
        <v>1427.4605689244988</v>
      </c>
      <c r="AB11" s="140">
        <v>1449.0658445832189</v>
      </c>
      <c r="AC11" s="140">
        <v>1530.5228208516833</v>
      </c>
      <c r="AD11" s="140">
        <v>1599.9746876903698</v>
      </c>
      <c r="AE11" s="140">
        <v>1709.6713638568392</v>
      </c>
      <c r="AF11" s="140">
        <v>1785.4480660187403</v>
      </c>
      <c r="AG11" s="140">
        <v>1877.2149462368709</v>
      </c>
      <c r="AH11" s="140">
        <v>1997.7411324855254</v>
      </c>
      <c r="AI11" s="140">
        <v>2068.2332267377565</v>
      </c>
      <c r="AJ11" s="140">
        <v>2119.9044706066702</v>
      </c>
      <c r="AK11" s="140">
        <v>2039.9157575125312</v>
      </c>
      <c r="AL11" s="140">
        <v>2062.7803913107164</v>
      </c>
      <c r="AM11" s="140">
        <v>2044.6489547274516</v>
      </c>
      <c r="AN11" s="140">
        <v>1984.0862828742479</v>
      </c>
      <c r="AO11" s="140">
        <v>2064.7522095616905</v>
      </c>
      <c r="AP11" s="140">
        <v>2123.3406001516241</v>
      </c>
      <c r="AQ11" s="140">
        <v>2152.2427552813556</v>
      </c>
      <c r="AR11" s="140">
        <v>2308.348624160084</v>
      </c>
      <c r="AS11" s="140">
        <v>2481.2755203544739</v>
      </c>
      <c r="AT11" s="140">
        <v>2497.9325122055106</v>
      </c>
      <c r="AU11" s="140">
        <v>2713.5441948158705</v>
      </c>
      <c r="AV11" s="140">
        <v>2831.920379163656</v>
      </c>
      <c r="AW11" s="140">
        <v>2884.2422623170351</v>
      </c>
      <c r="AX11" s="140">
        <v>3099.7949852130419</v>
      </c>
      <c r="AY11" s="140">
        <v>3213.588463487612</v>
      </c>
      <c r="AZ11" s="140">
        <v>3138.2021184681184</v>
      </c>
      <c r="BA11" s="140">
        <v>2957.4154017395381</v>
      </c>
      <c r="BB11" s="140">
        <v>3029.5711410481013</v>
      </c>
      <c r="BC11" s="140">
        <v>3025.5040059421799</v>
      </c>
      <c r="BD11" s="140">
        <v>3142.140135340162</v>
      </c>
      <c r="BE11" s="141">
        <v>3018.6046996939053</v>
      </c>
      <c r="BF11" s="24">
        <v>-3.9315698958437117E-2</v>
      </c>
      <c r="BG11" s="24">
        <v>2.3209314445618245E-2</v>
      </c>
      <c r="BH11" s="24">
        <v>3.3143010170310738E-2</v>
      </c>
    </row>
    <row r="12" spans="1:62" x14ac:dyDescent="0.15">
      <c r="A12" s="19" t="s">
        <v>187</v>
      </c>
      <c r="B12" s="140">
        <v>70.516940454443812</v>
      </c>
      <c r="C12" s="140">
        <v>77.453144432393898</v>
      </c>
      <c r="D12" s="140">
        <v>81.568630817590986</v>
      </c>
      <c r="E12" s="140">
        <v>86.063510017555274</v>
      </c>
      <c r="F12" s="140">
        <v>92.454944023671942</v>
      </c>
      <c r="G12" s="140">
        <v>97.837721290962207</v>
      </c>
      <c r="H12" s="140">
        <v>108.04353424657535</v>
      </c>
      <c r="I12" s="140">
        <v>114.29131147540983</v>
      </c>
      <c r="J12" s="140">
        <v>109.55873972602738</v>
      </c>
      <c r="K12" s="140">
        <v>105.07109589041094</v>
      </c>
      <c r="L12" s="140">
        <v>92.020657534246567</v>
      </c>
      <c r="M12" s="140">
        <v>97.105300546448106</v>
      </c>
      <c r="N12" s="140">
        <v>100.02356164383561</v>
      </c>
      <c r="O12" s="140">
        <v>108.82997260273973</v>
      </c>
      <c r="P12" s="140">
        <v>109.88660273972603</v>
      </c>
      <c r="Q12" s="140">
        <v>111.30177595628416</v>
      </c>
      <c r="R12" s="140">
        <v>115.53317808219177</v>
      </c>
      <c r="S12" s="140">
        <v>103.84602739726029</v>
      </c>
      <c r="T12" s="140">
        <v>100.35991780821918</v>
      </c>
      <c r="U12" s="140">
        <v>100.21095628415301</v>
      </c>
      <c r="V12" s="140">
        <v>97.676383561643831</v>
      </c>
      <c r="W12" s="140">
        <v>104.42158904109588</v>
      </c>
      <c r="X12" s="140">
        <v>109.38887671232877</v>
      </c>
      <c r="Y12" s="140">
        <v>120.1387704918033</v>
      </c>
      <c r="Z12" s="140">
        <v>132.93095890410959</v>
      </c>
      <c r="AA12" s="140">
        <v>140.18158904109589</v>
      </c>
      <c r="AB12" s="140">
        <v>156.36120923546113</v>
      </c>
      <c r="AC12" s="140">
        <v>169.05438556462857</v>
      </c>
      <c r="AD12" s="140">
        <v>184.81426704230219</v>
      </c>
      <c r="AE12" s="140">
        <v>198.17370804079664</v>
      </c>
      <c r="AF12" s="140">
        <v>217.73869862475115</v>
      </c>
      <c r="AG12" s="140">
        <v>231.14984684995949</v>
      </c>
      <c r="AH12" s="140">
        <v>249.52508718076297</v>
      </c>
      <c r="AI12" s="140">
        <v>255.77163942416891</v>
      </c>
      <c r="AJ12" s="140">
        <v>259.48068833816581</v>
      </c>
      <c r="AK12" s="140">
        <v>253.12626863785991</v>
      </c>
      <c r="AL12" s="140">
        <v>242.31397618785095</v>
      </c>
      <c r="AM12" s="140">
        <v>251.97382034780426</v>
      </c>
      <c r="AN12" s="140">
        <v>243.93935134479918</v>
      </c>
      <c r="AO12" s="140">
        <v>257.4065502555506</v>
      </c>
      <c r="AP12" s="140">
        <v>266.13020813969138</v>
      </c>
      <c r="AQ12" s="140">
        <v>293.48980004734972</v>
      </c>
      <c r="AR12" s="140">
        <v>377.10265617624827</v>
      </c>
      <c r="AS12" s="140">
        <v>389.93318237733615</v>
      </c>
      <c r="AT12" s="140">
        <v>383.49173846953664</v>
      </c>
      <c r="AU12" s="140">
        <v>342.63949974840011</v>
      </c>
      <c r="AV12" s="140">
        <v>371.00992071820224</v>
      </c>
      <c r="AW12" s="140">
        <v>375.60493071434115</v>
      </c>
      <c r="AX12" s="140">
        <v>362.47615477732603</v>
      </c>
      <c r="AY12" s="140">
        <v>353.08636752040326</v>
      </c>
      <c r="AZ12" s="140">
        <v>355.47313519703283</v>
      </c>
      <c r="BA12" s="140">
        <v>377.02296364867357</v>
      </c>
      <c r="BB12" s="140">
        <v>363.74145391052957</v>
      </c>
      <c r="BC12" s="140">
        <v>378.95514498737964</v>
      </c>
      <c r="BD12" s="140">
        <v>379.22625249082137</v>
      </c>
      <c r="BE12" s="141">
        <v>346.64201515633226</v>
      </c>
      <c r="BF12" s="24">
        <v>-8.592294737104933E-2</v>
      </c>
      <c r="BG12" s="24">
        <v>-1.1178825918356505E-3</v>
      </c>
      <c r="BH12" s="24">
        <v>3.8059835509261348E-3</v>
      </c>
    </row>
    <row r="13" spans="1:62" x14ac:dyDescent="0.15">
      <c r="A13" s="19" t="s">
        <v>186</v>
      </c>
      <c r="B13" s="140">
        <v>81.432291290215133</v>
      </c>
      <c r="C13" s="140">
        <v>92.39368029818084</v>
      </c>
      <c r="D13" s="140">
        <v>93.369314963161699</v>
      </c>
      <c r="E13" s="140">
        <v>103.89654224386314</v>
      </c>
      <c r="F13" s="140">
        <v>100.49194879341259</v>
      </c>
      <c r="G13" s="140">
        <v>116.06589275958822</v>
      </c>
      <c r="H13" s="140">
        <v>119.95295890410959</v>
      </c>
      <c r="I13" s="140">
        <v>134.95265027322404</v>
      </c>
      <c r="J13" s="140">
        <v>131.22712328767122</v>
      </c>
      <c r="K13" s="140">
        <v>144.79786301369865</v>
      </c>
      <c r="L13" s="140">
        <v>144.8206301369863</v>
      </c>
      <c r="M13" s="140">
        <v>152.09262295081967</v>
      </c>
      <c r="N13" s="140">
        <v>153.11501369863015</v>
      </c>
      <c r="O13" s="140">
        <v>156.63687671232876</v>
      </c>
      <c r="P13" s="140">
        <v>165.69027397260274</v>
      </c>
      <c r="Q13" s="140">
        <v>157.05881967213114</v>
      </c>
      <c r="R13" s="140">
        <v>161.4944794520548</v>
      </c>
      <c r="S13" s="140">
        <v>165.90605479452057</v>
      </c>
      <c r="T13" s="140">
        <v>171.87026027397263</v>
      </c>
      <c r="U13" s="140">
        <v>171.38659016393441</v>
      </c>
      <c r="V13" s="140">
        <v>178.5949589041096</v>
      </c>
      <c r="W13" s="140">
        <v>177.61073972602742</v>
      </c>
      <c r="X13" s="140">
        <v>187.03650684931509</v>
      </c>
      <c r="Y13" s="140">
        <v>196.38637158469948</v>
      </c>
      <c r="Z13" s="140">
        <v>202.67205479452051</v>
      </c>
      <c r="AA13" s="140">
        <v>205.80561643835617</v>
      </c>
      <c r="AB13" s="140">
        <v>211.11534246575343</v>
      </c>
      <c r="AC13" s="140">
        <v>230.95505464480877</v>
      </c>
      <c r="AD13" s="140">
        <v>245.59232876712329</v>
      </c>
      <c r="AE13" s="140">
        <v>253.68547945205478</v>
      </c>
      <c r="AF13" s="140">
        <v>266.22158904109585</v>
      </c>
      <c r="AG13" s="140">
        <v>274.49842076502733</v>
      </c>
      <c r="AH13" s="140">
        <v>281.48199602739732</v>
      </c>
      <c r="AI13" s="140">
        <v>275.18405561643834</v>
      </c>
      <c r="AJ13" s="140">
        <v>245.53862000000001</v>
      </c>
      <c r="AK13" s="140">
        <v>238.96280327868851</v>
      </c>
      <c r="AL13" s="140">
        <v>225.42008219178075</v>
      </c>
      <c r="AM13" s="140">
        <v>221.28661643835616</v>
      </c>
      <c r="AN13" s="140">
        <v>229.42995013698629</v>
      </c>
      <c r="AO13" s="140">
        <v>228.21385546448087</v>
      </c>
      <c r="AP13" s="140">
        <v>237.37452260273977</v>
      </c>
      <c r="AQ13" s="140">
        <v>234.57150000000001</v>
      </c>
      <c r="AR13" s="140">
        <v>232.1155515068493</v>
      </c>
      <c r="AS13" s="140">
        <v>249.50025650273224</v>
      </c>
      <c r="AT13" s="140">
        <v>250.97984366575045</v>
      </c>
      <c r="AU13" s="140">
        <v>266.17697702778435</v>
      </c>
      <c r="AV13" s="140">
        <v>275.14921259143807</v>
      </c>
      <c r="AW13" s="140">
        <v>295.84355524422841</v>
      </c>
      <c r="AX13" s="140">
        <v>294.24229910314261</v>
      </c>
      <c r="AY13" s="140">
        <v>309.75431190339793</v>
      </c>
      <c r="AZ13" s="140">
        <v>330.40348664763735</v>
      </c>
      <c r="BA13" s="140">
        <v>337.46866202765074</v>
      </c>
      <c r="BB13" s="140">
        <v>331.76630717826833</v>
      </c>
      <c r="BC13" s="140">
        <v>343.72853785364441</v>
      </c>
      <c r="BD13" s="140">
        <v>358.35343655060205</v>
      </c>
      <c r="BE13" s="141">
        <v>294.33043912421709</v>
      </c>
      <c r="BF13" s="24">
        <v>-0.17865880691043534</v>
      </c>
      <c r="BG13" s="24">
        <v>3.6256512422838894E-2</v>
      </c>
      <c r="BH13" s="24">
        <v>3.2316244450010744E-3</v>
      </c>
    </row>
    <row r="14" spans="1:62" x14ac:dyDescent="0.15">
      <c r="A14" s="19" t="s">
        <v>185</v>
      </c>
      <c r="B14" s="140">
        <v>13.394794520547944</v>
      </c>
      <c r="C14" s="140">
        <v>13.969342465753426</v>
      </c>
      <c r="D14" s="140">
        <v>15.110301369863015</v>
      </c>
      <c r="E14" s="140">
        <v>18.008934426229509</v>
      </c>
      <c r="F14" s="140">
        <v>18.951095890410958</v>
      </c>
      <c r="G14" s="140">
        <v>21.513561643835615</v>
      </c>
      <c r="H14" s="140">
        <v>23.87684931506849</v>
      </c>
      <c r="I14" s="140">
        <v>24.656830601092892</v>
      </c>
      <c r="J14" s="140">
        <v>27.438712328767121</v>
      </c>
      <c r="K14" s="140">
        <v>31.346931506849316</v>
      </c>
      <c r="L14" s="140">
        <v>30.72605479452055</v>
      </c>
      <c r="M14" s="140">
        <v>34.701803278688523</v>
      </c>
      <c r="N14" s="140">
        <v>43.558082191780827</v>
      </c>
      <c r="O14" s="140">
        <v>44.839561643835623</v>
      </c>
      <c r="P14" s="140">
        <v>47.775315068493143</v>
      </c>
      <c r="Q14" s="140">
        <v>61.925327868852463</v>
      </c>
      <c r="R14" s="140">
        <v>69.010301369863015</v>
      </c>
      <c r="S14" s="140">
        <v>75.161835616438353</v>
      </c>
      <c r="T14" s="140">
        <v>68.864986301369868</v>
      </c>
      <c r="U14" s="140">
        <v>69.142978142076501</v>
      </c>
      <c r="V14" s="140">
        <v>85.162575342465757</v>
      </c>
      <c r="W14" s="140">
        <v>86.521232876712318</v>
      </c>
      <c r="X14" s="140">
        <v>87.641780821917806</v>
      </c>
      <c r="Y14" s="140">
        <v>103.01959016393442</v>
      </c>
      <c r="Z14" s="140">
        <v>108.27660273972603</v>
      </c>
      <c r="AA14" s="140">
        <v>111.39386301369866</v>
      </c>
      <c r="AB14" s="140">
        <v>124.30350684931506</v>
      </c>
      <c r="AC14" s="140">
        <v>123.49644808743169</v>
      </c>
      <c r="AD14" s="140">
        <v>124.78306849315068</v>
      </c>
      <c r="AE14" s="140">
        <v>135.32671232876712</v>
      </c>
      <c r="AF14" s="140">
        <v>134.19739726027396</v>
      </c>
      <c r="AG14" s="140">
        <v>149.43035519125684</v>
      </c>
      <c r="AH14" s="140">
        <v>170.01838356164382</v>
      </c>
      <c r="AI14" s="140">
        <v>171.58931506849316</v>
      </c>
      <c r="AJ14" s="140">
        <v>150.90778082191778</v>
      </c>
      <c r="AK14" s="140">
        <v>138.77568306010929</v>
      </c>
      <c r="AL14" s="140">
        <v>144.07386301369866</v>
      </c>
      <c r="AM14" s="140">
        <v>143.29591780821917</v>
      </c>
      <c r="AN14" s="140">
        <v>147.51271232876712</v>
      </c>
      <c r="AO14" s="140">
        <v>154.56460545144549</v>
      </c>
      <c r="AP14" s="140">
        <v>169.15414442267354</v>
      </c>
      <c r="AQ14" s="140">
        <v>179.65388277883616</v>
      </c>
      <c r="AR14" s="140">
        <v>182.7494543378703</v>
      </c>
      <c r="AS14" s="140">
        <v>188.07439246679269</v>
      </c>
      <c r="AT14" s="140">
        <v>190.66661604693621</v>
      </c>
      <c r="AU14" s="140">
        <v>220.41987397260274</v>
      </c>
      <c r="AV14" s="140">
        <v>226.11709589041095</v>
      </c>
      <c r="AW14" s="140">
        <v>232.97557923497266</v>
      </c>
      <c r="AX14" s="140">
        <v>247.41898630136984</v>
      </c>
      <c r="AY14" s="140">
        <v>260.37183013698632</v>
      </c>
      <c r="AZ14" s="140">
        <v>254.21316986301369</v>
      </c>
      <c r="BA14" s="140">
        <v>239.75854918032786</v>
      </c>
      <c r="BB14" s="140">
        <v>237.15062191780819</v>
      </c>
      <c r="BC14" s="140">
        <v>255.28866575342465</v>
      </c>
      <c r="BD14" s="140">
        <v>249.31477260273968</v>
      </c>
      <c r="BE14" s="141">
        <v>203.06567759562839</v>
      </c>
      <c r="BF14" s="24">
        <v>-0.18550483200129098</v>
      </c>
      <c r="BG14" s="24">
        <v>2.7181846284656697E-2</v>
      </c>
      <c r="BH14" s="24">
        <v>2.2295757435464849E-3</v>
      </c>
    </row>
    <row r="15" spans="1:62" x14ac:dyDescent="0.15">
      <c r="A15" s="19" t="s">
        <v>184</v>
      </c>
      <c r="B15" s="140">
        <v>74.438270282135335</v>
      </c>
      <c r="C15" s="140">
        <v>94.675921852345425</v>
      </c>
      <c r="D15" s="140">
        <v>95.448505490489694</v>
      </c>
      <c r="E15" s="140">
        <v>95.270988935335197</v>
      </c>
      <c r="F15" s="140">
        <v>93.610038863247951</v>
      </c>
      <c r="G15" s="140">
        <v>98.036672640098686</v>
      </c>
      <c r="H15" s="140">
        <v>97.996328767123288</v>
      </c>
      <c r="I15" s="140">
        <v>84.195792349726787</v>
      </c>
      <c r="J15" s="140">
        <v>99.888301369863029</v>
      </c>
      <c r="K15" s="140">
        <v>118.08816438356163</v>
      </c>
      <c r="L15" s="140">
        <v>120.06720547945204</v>
      </c>
      <c r="M15" s="140">
        <v>120.61759562841529</v>
      </c>
      <c r="N15" s="140">
        <v>120.0768493150685</v>
      </c>
      <c r="O15" s="140">
        <v>118.24052054794521</v>
      </c>
      <c r="P15" s="140">
        <v>123.11767123287669</v>
      </c>
      <c r="Q15" s="140">
        <v>132.44702185792349</v>
      </c>
      <c r="R15" s="140">
        <v>135.85410958904106</v>
      </c>
      <c r="S15" s="140">
        <v>133.10630136986299</v>
      </c>
      <c r="T15" s="140">
        <v>118.01936986301371</v>
      </c>
      <c r="U15" s="140">
        <v>121.26937158469944</v>
      </c>
      <c r="V15" s="140">
        <v>118.67841095890411</v>
      </c>
      <c r="W15" s="140">
        <v>126.79449315068493</v>
      </c>
      <c r="X15" s="140">
        <v>136.98476712328764</v>
      </c>
      <c r="Y15" s="140">
        <v>134.83483606557374</v>
      </c>
      <c r="Z15" s="140">
        <v>119.47449315068491</v>
      </c>
      <c r="AA15" s="140">
        <v>119.33109589041095</v>
      </c>
      <c r="AB15" s="140">
        <v>111.01838356164384</v>
      </c>
      <c r="AC15" s="140">
        <v>116.20286885245901</v>
      </c>
      <c r="AD15" s="140">
        <v>121.13465753424656</v>
      </c>
      <c r="AE15" s="140">
        <v>131.6004383561644</v>
      </c>
      <c r="AF15" s="140">
        <v>148.88561643835612</v>
      </c>
      <c r="AG15" s="140">
        <v>153.98994535519128</v>
      </c>
      <c r="AH15" s="140">
        <v>159.25150684931506</v>
      </c>
      <c r="AI15" s="140">
        <v>154.63065753424655</v>
      </c>
      <c r="AJ15" s="140">
        <v>159.23531506849315</v>
      </c>
      <c r="AK15" s="140">
        <v>154.98909836065576</v>
      </c>
      <c r="AL15" s="140">
        <v>147.28901369863019</v>
      </c>
      <c r="AM15" s="140">
        <v>146.98583561597474</v>
      </c>
      <c r="AN15" s="140">
        <v>139.82854794554109</v>
      </c>
      <c r="AO15" s="140">
        <v>153.00519125581499</v>
      </c>
      <c r="AP15" s="140">
        <v>154.35488610657461</v>
      </c>
      <c r="AQ15" s="140">
        <v>148.53761160208055</v>
      </c>
      <c r="AR15" s="140">
        <v>157.38983201408922</v>
      </c>
      <c r="AS15" s="140">
        <v>175.0207630481074</v>
      </c>
      <c r="AT15" s="140">
        <v>182.18784991894489</v>
      </c>
      <c r="AU15" s="140">
        <v>195.51847902624996</v>
      </c>
      <c r="AV15" s="140">
        <v>216.40863013836682</v>
      </c>
      <c r="AW15" s="140">
        <v>219.9168032762382</v>
      </c>
      <c r="AX15" s="140">
        <v>231.05531105888761</v>
      </c>
      <c r="AY15" s="140">
        <v>229.19034937464849</v>
      </c>
      <c r="AZ15" s="140">
        <v>244.46425405890179</v>
      </c>
      <c r="BA15" s="140">
        <v>260.17077728064419</v>
      </c>
      <c r="BB15" s="140">
        <v>269.6879273917607</v>
      </c>
      <c r="BC15" s="140">
        <v>277.93150646702816</v>
      </c>
      <c r="BD15" s="140">
        <v>284.71891115465843</v>
      </c>
      <c r="BE15" s="141">
        <v>219.40170173233307</v>
      </c>
      <c r="BF15" s="24">
        <v>-0.22940945214153774</v>
      </c>
      <c r="BG15" s="24">
        <v>4.5658062363561402E-2</v>
      </c>
      <c r="BH15" s="24">
        <v>2.4089384186791866E-3</v>
      </c>
    </row>
    <row r="16" spans="1:62" x14ac:dyDescent="0.15">
      <c r="A16" s="19" t="s">
        <v>183</v>
      </c>
      <c r="B16" s="140">
        <v>35.171330072382496</v>
      </c>
      <c r="C16" s="140">
        <v>35.418007941574082</v>
      </c>
      <c r="D16" s="140">
        <v>36.954166061794666</v>
      </c>
      <c r="E16" s="140">
        <v>37.56023017956791</v>
      </c>
      <c r="F16" s="140">
        <v>39.486989970980986</v>
      </c>
      <c r="G16" s="140">
        <v>40.506248793930958</v>
      </c>
      <c r="H16" s="140">
        <v>41.858630136986299</v>
      </c>
      <c r="I16" s="140">
        <v>67.287185792349703</v>
      </c>
      <c r="J16" s="140">
        <v>68.266164383561645</v>
      </c>
      <c r="K16" s="140">
        <v>67.35405479452055</v>
      </c>
      <c r="L16" s="140">
        <v>52.187315068493149</v>
      </c>
      <c r="M16" s="140">
        <v>58.261475409836066</v>
      </c>
      <c r="N16" s="140">
        <v>57.167205479452043</v>
      </c>
      <c r="O16" s="140">
        <v>52.173890410958897</v>
      </c>
      <c r="P16" s="140">
        <v>40.483643835616427</v>
      </c>
      <c r="Q16" s="140">
        <v>32.448060109289614</v>
      </c>
      <c r="R16" s="140">
        <v>32.346465753424653</v>
      </c>
      <c r="S16" s="140">
        <v>35.625561643835617</v>
      </c>
      <c r="T16" s="140">
        <v>31.454027397260266</v>
      </c>
      <c r="U16" s="140">
        <v>27.540601092896171</v>
      </c>
      <c r="V16" s="140">
        <v>28.979863013698626</v>
      </c>
      <c r="W16" s="140">
        <v>30.977561643835617</v>
      </c>
      <c r="X16" s="140">
        <v>21.457013698630135</v>
      </c>
      <c r="Y16" s="140">
        <v>19.839726775956287</v>
      </c>
      <c r="Z16" s="140">
        <v>17.693506849315067</v>
      </c>
      <c r="AA16" s="140">
        <v>25.361808219178084</v>
      </c>
      <c r="AB16" s="140">
        <v>24.080109589041101</v>
      </c>
      <c r="AC16" s="140">
        <v>33.183415300546457</v>
      </c>
      <c r="AD16" s="140">
        <v>29.058876712328768</v>
      </c>
      <c r="AE16" s="140">
        <v>22.629999999999995</v>
      </c>
      <c r="AF16" s="140">
        <v>25.680630136986302</v>
      </c>
      <c r="AG16" s="140">
        <v>29.294480874316939</v>
      </c>
      <c r="AH16" s="140">
        <v>18.489780821917808</v>
      </c>
      <c r="AI16" s="140">
        <v>20.994794520547948</v>
      </c>
      <c r="AJ16" s="140">
        <v>35.235479452054797</v>
      </c>
      <c r="AK16" s="140">
        <v>35.082114754098363</v>
      </c>
      <c r="AL16" s="140">
        <v>32.878331506849321</v>
      </c>
      <c r="AM16" s="140">
        <v>36.586775342465756</v>
      </c>
      <c r="AN16" s="140">
        <v>35.094019178082199</v>
      </c>
      <c r="AO16" s="140">
        <v>38.206355191256833</v>
      </c>
      <c r="AP16" s="140">
        <v>34.514298630136985</v>
      </c>
      <c r="AQ16" s="140">
        <v>37.703180821917805</v>
      </c>
      <c r="AR16" s="140">
        <v>42.515079452054799</v>
      </c>
      <c r="AS16" s="140">
        <v>45.140505464480874</v>
      </c>
      <c r="AT16" s="140">
        <v>43.523180821917819</v>
      </c>
      <c r="AU16" s="140">
        <v>45.034342465753426</v>
      </c>
      <c r="AV16" s="140">
        <v>42.227167123287671</v>
      </c>
      <c r="AW16" s="140">
        <v>39.984040983606555</v>
      </c>
      <c r="AX16" s="140">
        <v>45.204545205479455</v>
      </c>
      <c r="AY16" s="140">
        <v>40.863304109589038</v>
      </c>
      <c r="AZ16" s="140">
        <v>44.902265753424658</v>
      </c>
      <c r="BA16" s="140">
        <v>47.346346994535523</v>
      </c>
      <c r="BB16" s="140">
        <v>43.914049157907151</v>
      </c>
      <c r="BC16" s="140">
        <v>41.461270936752612</v>
      </c>
      <c r="BD16" s="140">
        <v>38.524620671946742</v>
      </c>
      <c r="BE16" s="141">
        <v>37.527709276663039</v>
      </c>
      <c r="BF16" s="24">
        <v>-2.5877254023415897E-2</v>
      </c>
      <c r="BG16" s="24">
        <v>-1.2125501758486923E-2</v>
      </c>
      <c r="BH16" s="24">
        <v>4.1203846610025831E-4</v>
      </c>
    </row>
    <row r="17" spans="1:60" x14ac:dyDescent="0.15">
      <c r="A17" s="19" t="s">
        <v>182</v>
      </c>
      <c r="B17" s="140">
        <v>183.87995342465754</v>
      </c>
      <c r="C17" s="140">
        <v>181.46939452054795</v>
      </c>
      <c r="D17" s="140">
        <v>185.72887123287674</v>
      </c>
      <c r="E17" s="140">
        <v>201.42559016393446</v>
      </c>
      <c r="F17" s="140">
        <v>200.37061643835619</v>
      </c>
      <c r="G17" s="140">
        <v>209.87436438356167</v>
      </c>
      <c r="H17" s="140">
        <v>212.34175342465755</v>
      </c>
      <c r="I17" s="140">
        <v>230.82160109289617</v>
      </c>
      <c r="J17" s="140">
        <v>257.25873972602739</v>
      </c>
      <c r="K17" s="140">
        <v>259.42460273972603</v>
      </c>
      <c r="L17" s="140">
        <v>275.92171780821917</v>
      </c>
      <c r="M17" s="140">
        <v>280.30215027322407</v>
      </c>
      <c r="N17" s="140">
        <v>314.78855890410961</v>
      </c>
      <c r="O17" s="140">
        <v>330.87236986301366</v>
      </c>
      <c r="P17" s="140">
        <v>354.4296493150685</v>
      </c>
      <c r="Q17" s="140">
        <v>423.40134972677595</v>
      </c>
      <c r="R17" s="140">
        <v>448.33816712328769</v>
      </c>
      <c r="S17" s="140">
        <v>444.53905753424658</v>
      </c>
      <c r="T17" s="140">
        <v>435.24065205479451</v>
      </c>
      <c r="U17" s="140">
        <v>408.38464754098362</v>
      </c>
      <c r="V17" s="140">
        <v>418.09434794520547</v>
      </c>
      <c r="W17" s="140">
        <v>435.2023890410959</v>
      </c>
      <c r="X17" s="140">
        <v>418.91504383561647</v>
      </c>
      <c r="Y17" s="140">
        <v>433.39150000000001</v>
      </c>
      <c r="Z17" s="140">
        <v>422.64955068493157</v>
      </c>
      <c r="AA17" s="140">
        <v>427.92507945205489</v>
      </c>
      <c r="AB17" s="140">
        <v>412.72949315068496</v>
      </c>
      <c r="AC17" s="140">
        <v>488.09987704918041</v>
      </c>
      <c r="AD17" s="140">
        <v>450.23927671232872</v>
      </c>
      <c r="AE17" s="140">
        <v>498.64068493150683</v>
      </c>
      <c r="AF17" s="140">
        <v>484.0328767123288</v>
      </c>
      <c r="AG17" s="140">
        <v>403.33071038251364</v>
      </c>
      <c r="AH17" s="140">
        <v>432.10884931506848</v>
      </c>
      <c r="AI17" s="140">
        <v>474.19643835616455</v>
      </c>
      <c r="AJ17" s="140">
        <v>550.03200000000004</v>
      </c>
      <c r="AK17" s="140">
        <v>565.30035519125659</v>
      </c>
      <c r="AL17" s="140">
        <v>605.71997260273974</v>
      </c>
      <c r="AM17" s="140">
        <v>654.71769863013697</v>
      </c>
      <c r="AN17" s="140">
        <v>600.7847397260274</v>
      </c>
      <c r="AO17" s="140">
        <v>613.47396174863377</v>
      </c>
      <c r="AP17" s="140">
        <v>659.25728767123292</v>
      </c>
      <c r="AQ17" s="140">
        <v>648.99520547945212</v>
      </c>
      <c r="AR17" s="140">
        <v>695.84063013698619</v>
      </c>
      <c r="AS17" s="140">
        <v>692.11461748633872</v>
      </c>
      <c r="AT17" s="140">
        <v>705.68750684931501</v>
      </c>
      <c r="AU17" s="140">
        <v>739.29432876712326</v>
      </c>
      <c r="AV17" s="140">
        <v>720.63956164383569</v>
      </c>
      <c r="AW17" s="140">
        <v>784.80161202185775</v>
      </c>
      <c r="AX17" s="140">
        <v>834.85987747336344</v>
      </c>
      <c r="AY17" s="140">
        <v>746.40392497421408</v>
      </c>
      <c r="AZ17" s="140">
        <v>696.90165921106279</v>
      </c>
      <c r="BA17" s="140">
        <v>537.38370747227577</v>
      </c>
      <c r="BB17" s="140">
        <v>492.82671569196162</v>
      </c>
      <c r="BC17" s="140">
        <v>409.7811669883439</v>
      </c>
      <c r="BD17" s="140">
        <v>295.88749041479156</v>
      </c>
      <c r="BE17" s="141">
        <v>241.6420503896876</v>
      </c>
      <c r="BF17" s="24">
        <v>-0.1833313059266537</v>
      </c>
      <c r="BG17" s="24">
        <v>-8.3248946857334527E-2</v>
      </c>
      <c r="BH17" s="24">
        <v>2.6531280940668592E-3</v>
      </c>
    </row>
    <row r="18" spans="1:60" x14ac:dyDescent="0.15">
      <c r="A18" s="19" t="s">
        <v>181</v>
      </c>
      <c r="B18" s="140">
        <v>78.491295744266623</v>
      </c>
      <c r="C18" s="140">
        <v>79.329008211991265</v>
      </c>
      <c r="D18" s="140">
        <v>83.439596305911977</v>
      </c>
      <c r="E18" s="140">
        <v>84.877640089536058</v>
      </c>
      <c r="F18" s="140">
        <v>90.361136928606641</v>
      </c>
      <c r="G18" s="140">
        <v>93.457050853713952</v>
      </c>
      <c r="H18" s="140">
        <v>97.921516748601476</v>
      </c>
      <c r="I18" s="140">
        <v>106.33486737223649</v>
      </c>
      <c r="J18" s="140">
        <v>111.78277956779623</v>
      </c>
      <c r="K18" s="140">
        <v>113.46578261921402</v>
      </c>
      <c r="L18" s="140">
        <v>125.98935327177638</v>
      </c>
      <c r="M18" s="140">
        <v>128.70888087857512</v>
      </c>
      <c r="N18" s="140">
        <v>130.95473362916931</v>
      </c>
      <c r="O18" s="140">
        <v>132.73392503472436</v>
      </c>
      <c r="P18" s="140">
        <v>132.69297373816363</v>
      </c>
      <c r="Q18" s="140">
        <v>124.79005430144839</v>
      </c>
      <c r="R18" s="140">
        <v>123.78891253972223</v>
      </c>
      <c r="S18" s="140">
        <v>123.61402282689122</v>
      </c>
      <c r="T18" s="140">
        <v>121.97118530170344</v>
      </c>
      <c r="U18" s="140">
        <v>119.06644199275769</v>
      </c>
      <c r="V18" s="140">
        <v>120.63406458951951</v>
      </c>
      <c r="W18" s="140">
        <v>120.67895995719179</v>
      </c>
      <c r="X18" s="140">
        <v>129.63776141967622</v>
      </c>
      <c r="Y18" s="140">
        <v>125.83854725751367</v>
      </c>
      <c r="Z18" s="140">
        <v>131.82882780821919</v>
      </c>
      <c r="AA18" s="140">
        <v>135.899542739726</v>
      </c>
      <c r="AB18" s="140">
        <v>147.94234095890408</v>
      </c>
      <c r="AC18" s="140">
        <v>167.47383546448086</v>
      </c>
      <c r="AD18" s="140">
        <v>179.65743328767124</v>
      </c>
      <c r="AE18" s="140">
        <v>197.05055657534248</v>
      </c>
      <c r="AF18" s="140">
        <v>218.41272095890412</v>
      </c>
      <c r="AG18" s="140">
        <v>212.59834994535521</v>
      </c>
      <c r="AH18" s="140">
        <v>231.30181616438358</v>
      </c>
      <c r="AI18" s="140">
        <v>264.79226657534247</v>
      </c>
      <c r="AJ18" s="140">
        <v>262.1861917808219</v>
      </c>
      <c r="AK18" s="140">
        <v>269.13085172677597</v>
      </c>
      <c r="AL18" s="140">
        <v>288.36790454246574</v>
      </c>
      <c r="AM18" s="140">
        <v>288.21338761643835</v>
      </c>
      <c r="AN18" s="140">
        <v>301.29639240651858</v>
      </c>
      <c r="AO18" s="140">
        <v>308.32674999348905</v>
      </c>
      <c r="AP18" s="140">
        <v>307.31387245334332</v>
      </c>
      <c r="AQ18" s="140">
        <v>323.7679002560705</v>
      </c>
      <c r="AR18" s="140">
        <v>343.40158502465874</v>
      </c>
      <c r="AS18" s="140">
        <v>342.77402386837565</v>
      </c>
      <c r="AT18" s="140">
        <v>341.90102258819445</v>
      </c>
      <c r="AU18" s="140">
        <v>346.72947805474138</v>
      </c>
      <c r="AV18" s="140">
        <v>367.49774058046842</v>
      </c>
      <c r="AW18" s="140">
        <v>369.16947076675797</v>
      </c>
      <c r="AX18" s="140">
        <v>372.58527281103346</v>
      </c>
      <c r="AY18" s="140">
        <v>387.55117878929525</v>
      </c>
      <c r="AZ18" s="140">
        <v>419.77625708077375</v>
      </c>
      <c r="BA18" s="140">
        <v>434.86745352164951</v>
      </c>
      <c r="BB18" s="140">
        <v>444.22462801750061</v>
      </c>
      <c r="BC18" s="140">
        <v>439.16294338527268</v>
      </c>
      <c r="BD18" s="140">
        <v>472.83397745621522</v>
      </c>
      <c r="BE18" s="141">
        <v>410.09315923148245</v>
      </c>
      <c r="BF18" s="24">
        <v>-0.13269101040976405</v>
      </c>
      <c r="BG18" s="24">
        <v>3.2953633691828133E-2</v>
      </c>
      <c r="BH18" s="24">
        <v>4.5026504293729222E-3</v>
      </c>
    </row>
    <row r="19" spans="1:60" x14ac:dyDescent="0.15">
      <c r="A19" s="19" t="s">
        <v>180</v>
      </c>
      <c r="B19" s="140">
        <v>371.58831340863071</v>
      </c>
      <c r="C19" s="140">
        <v>384.33153284572728</v>
      </c>
      <c r="D19" s="140">
        <v>400.23645336410954</v>
      </c>
      <c r="E19" s="140">
        <v>407.89561549853232</v>
      </c>
      <c r="F19" s="140">
        <v>420.336301231699</v>
      </c>
      <c r="G19" s="140">
        <v>473.89026099248753</v>
      </c>
      <c r="H19" s="140">
        <v>484.63456629145668</v>
      </c>
      <c r="I19" s="140">
        <v>516.3760793939897</v>
      </c>
      <c r="J19" s="140">
        <v>557.00261582474536</v>
      </c>
      <c r="K19" s="140">
        <v>554.97188117428527</v>
      </c>
      <c r="L19" s="140">
        <v>541.52155218752318</v>
      </c>
      <c r="M19" s="140">
        <v>548.99864939878</v>
      </c>
      <c r="N19" s="140">
        <v>579.28978024277365</v>
      </c>
      <c r="O19" s="140">
        <v>593.03371252353304</v>
      </c>
      <c r="P19" s="140">
        <v>611.50364911214012</v>
      </c>
      <c r="Q19" s="140">
        <v>695.08956506313268</v>
      </c>
      <c r="R19" s="140">
        <v>700.11607941720956</v>
      </c>
      <c r="S19" s="140">
        <v>611.65694219583099</v>
      </c>
      <c r="T19" s="140">
        <v>586.42403283532428</v>
      </c>
      <c r="U19" s="140">
        <v>621.74514655788869</v>
      </c>
      <c r="V19" s="140">
        <v>586.41152523364804</v>
      </c>
      <c r="W19" s="140">
        <v>575.6231222482503</v>
      </c>
      <c r="X19" s="140">
        <v>595.8323920126528</v>
      </c>
      <c r="Y19" s="140">
        <v>601.18495064077808</v>
      </c>
      <c r="Z19" s="140">
        <v>634.83213431057095</v>
      </c>
      <c r="AA19" s="140">
        <v>628.60200651775051</v>
      </c>
      <c r="AB19" s="140">
        <v>616.45202951849012</v>
      </c>
      <c r="AC19" s="140">
        <v>575.03514604933503</v>
      </c>
      <c r="AD19" s="140">
        <v>572.42690723650071</v>
      </c>
      <c r="AE19" s="140">
        <v>603.38802590565331</v>
      </c>
      <c r="AF19" s="140">
        <v>608.72765021423959</v>
      </c>
      <c r="AG19" s="140">
        <v>630.44854158935743</v>
      </c>
      <c r="AH19" s="140">
        <v>671.66235716331653</v>
      </c>
      <c r="AI19" s="140">
        <v>693.53324723051583</v>
      </c>
      <c r="AJ19" s="140">
        <v>668.99540702559125</v>
      </c>
      <c r="AK19" s="140">
        <v>752.35944872788207</v>
      </c>
      <c r="AL19" s="140">
        <v>756.0741511431205</v>
      </c>
      <c r="AM19" s="140">
        <v>762.16872433492836</v>
      </c>
      <c r="AN19" s="140">
        <v>753.06726785814578</v>
      </c>
      <c r="AO19" s="140">
        <v>748.15286527778096</v>
      </c>
      <c r="AP19" s="140">
        <v>754.35566942932303</v>
      </c>
      <c r="AQ19" s="140">
        <v>752.97590441115779</v>
      </c>
      <c r="AR19" s="140">
        <v>719.17567096992036</v>
      </c>
      <c r="AS19" s="140">
        <v>692.72244891950527</v>
      </c>
      <c r="AT19" s="140">
        <v>654.39319450920777</v>
      </c>
      <c r="AU19" s="140">
        <v>642.76346667700216</v>
      </c>
      <c r="AV19" s="140">
        <v>647.52636857664982</v>
      </c>
      <c r="AW19" s="140">
        <v>627.9110867530776</v>
      </c>
      <c r="AX19" s="140">
        <v>601.66587726694172</v>
      </c>
      <c r="AY19" s="140">
        <v>590.44472546983229</v>
      </c>
      <c r="AZ19" s="140">
        <v>614.41327957844624</v>
      </c>
      <c r="BA19" s="140">
        <v>634.69883424287184</v>
      </c>
      <c r="BB19" s="140">
        <v>622.10978875662852</v>
      </c>
      <c r="BC19" s="140">
        <v>633.53743219265084</v>
      </c>
      <c r="BD19" s="140">
        <v>618.83321699637997</v>
      </c>
      <c r="BE19" s="141">
        <v>535.04763094796954</v>
      </c>
      <c r="BF19" s="24">
        <v>-0.13539283888974007</v>
      </c>
      <c r="BG19" s="24">
        <v>-5.5716791676948541E-3</v>
      </c>
      <c r="BH19" s="24">
        <v>5.8745979809504047E-3</v>
      </c>
    </row>
    <row r="20" spans="1:60" x14ac:dyDescent="0.15">
      <c r="A20" s="19" t="s">
        <v>179</v>
      </c>
      <c r="B20" s="140">
        <v>45.850187448676493</v>
      </c>
      <c r="C20" s="140">
        <v>47.31780469956761</v>
      </c>
      <c r="D20" s="140">
        <v>50.610742422803796</v>
      </c>
      <c r="E20" s="140">
        <v>52.14994560479137</v>
      </c>
      <c r="F20" s="140">
        <v>56.107092257475642</v>
      </c>
      <c r="G20" s="140">
        <v>58.36842098889344</v>
      </c>
      <c r="H20" s="140">
        <v>62.978744729920507</v>
      </c>
      <c r="I20" s="140">
        <v>73.315660484688252</v>
      </c>
      <c r="J20" s="140">
        <v>74.05274718351022</v>
      </c>
      <c r="K20" s="140">
        <v>65.954313944264015</v>
      </c>
      <c r="L20" s="140">
        <v>75.476937801971033</v>
      </c>
      <c r="M20" s="140">
        <v>76.921033278032496</v>
      </c>
      <c r="N20" s="140">
        <v>81.485595330569467</v>
      </c>
      <c r="O20" s="140">
        <v>92.300470447879647</v>
      </c>
      <c r="P20" s="140">
        <v>97.190152908262831</v>
      </c>
      <c r="Q20" s="140">
        <v>94.511313648452671</v>
      </c>
      <c r="R20" s="140">
        <v>91.218996484756161</v>
      </c>
      <c r="S20" s="140">
        <v>85.846904507318072</v>
      </c>
      <c r="T20" s="140">
        <v>74.827820708516285</v>
      </c>
      <c r="U20" s="140">
        <v>74.848485345580116</v>
      </c>
      <c r="V20" s="140">
        <v>81.633513051132525</v>
      </c>
      <c r="W20" s="140">
        <v>81.16490299595408</v>
      </c>
      <c r="X20" s="140">
        <v>83.603075337279364</v>
      </c>
      <c r="Y20" s="140">
        <v>91.039348028518958</v>
      </c>
      <c r="Z20" s="140">
        <v>91.758229787610361</v>
      </c>
      <c r="AA20" s="140">
        <v>87.605812121497266</v>
      </c>
      <c r="AB20" s="140">
        <v>91.001297410280998</v>
      </c>
      <c r="AC20" s="140">
        <v>94.904239720360607</v>
      </c>
      <c r="AD20" s="140">
        <v>99.192894232402779</v>
      </c>
      <c r="AE20" s="140">
        <v>109.46771125397018</v>
      </c>
      <c r="AF20" s="140">
        <v>123.51120859432298</v>
      </c>
      <c r="AG20" s="140">
        <v>127.57503421091295</v>
      </c>
      <c r="AH20" s="140">
        <v>130.27903518890335</v>
      </c>
      <c r="AI20" s="140">
        <v>133.50138561807714</v>
      </c>
      <c r="AJ20" s="140">
        <v>144.24832342015421</v>
      </c>
      <c r="AK20" s="140">
        <v>123.44561773470274</v>
      </c>
      <c r="AL20" s="140">
        <v>120.7558526284229</v>
      </c>
      <c r="AM20" s="140">
        <v>119.72114571847561</v>
      </c>
      <c r="AN20" s="140">
        <v>127.36936309062908</v>
      </c>
      <c r="AO20" s="140">
        <v>136.95167457055362</v>
      </c>
      <c r="AP20" s="140">
        <v>135.35159904335541</v>
      </c>
      <c r="AQ20" s="140">
        <v>134.97855452691201</v>
      </c>
      <c r="AR20" s="140">
        <v>145.93224160760707</v>
      </c>
      <c r="AS20" s="140">
        <v>160.95565809422999</v>
      </c>
      <c r="AT20" s="140">
        <v>172.69261729875413</v>
      </c>
      <c r="AU20" s="140">
        <v>185.26074349844521</v>
      </c>
      <c r="AV20" s="140">
        <v>188.94043378597567</v>
      </c>
      <c r="AW20" s="140">
        <v>195.47584971088156</v>
      </c>
      <c r="AX20" s="140">
        <v>197.50190515131362</v>
      </c>
      <c r="AY20" s="140">
        <v>198.99100987502567</v>
      </c>
      <c r="AZ20" s="140">
        <v>207.94841288152921</v>
      </c>
      <c r="BA20" s="140">
        <v>217.90458525314449</v>
      </c>
      <c r="BB20" s="140">
        <v>226.79376491840071</v>
      </c>
      <c r="BC20" s="140">
        <v>237.17559051119642</v>
      </c>
      <c r="BD20" s="140">
        <v>239.14001729655834</v>
      </c>
      <c r="BE20" s="141">
        <v>205.75211439417228</v>
      </c>
      <c r="BF20" s="24">
        <v>-0.13961654464957907</v>
      </c>
      <c r="BG20" s="24">
        <v>3.3089264344276836E-2</v>
      </c>
      <c r="BH20" s="24">
        <v>2.2590716898507712E-3</v>
      </c>
    </row>
    <row r="21" spans="1:60" x14ac:dyDescent="0.15">
      <c r="A21" s="27" t="s">
        <v>178</v>
      </c>
      <c r="B21" s="142">
        <v>1716.3420072545337</v>
      </c>
      <c r="C21" s="142">
        <v>1812.1056780355577</v>
      </c>
      <c r="D21" s="142">
        <v>1871.0997470602779</v>
      </c>
      <c r="E21" s="142">
        <v>1993.0725946938078</v>
      </c>
      <c r="F21" s="142">
        <v>2085.4133228965329</v>
      </c>
      <c r="G21" s="142">
        <v>2198.706048495249</v>
      </c>
      <c r="H21" s="142">
        <v>2324.0235927325411</v>
      </c>
      <c r="I21" s="142">
        <v>2509.7905061325482</v>
      </c>
      <c r="J21" s="142">
        <v>2746.972995087136</v>
      </c>
      <c r="K21" s="142">
        <v>2829.4914607509631</v>
      </c>
      <c r="L21" s="142">
        <v>2831.8083205586113</v>
      </c>
      <c r="M21" s="142">
        <v>2953.081777728074</v>
      </c>
      <c r="N21" s="142">
        <v>3093.9419911143173</v>
      </c>
      <c r="O21" s="142">
        <v>3234.2470344294238</v>
      </c>
      <c r="P21" s="142">
        <v>3393.3367103587952</v>
      </c>
      <c r="Q21" s="142">
        <v>3464.5608558042914</v>
      </c>
      <c r="R21" s="142">
        <v>3439.3037388323592</v>
      </c>
      <c r="S21" s="142">
        <v>3365.9421507627108</v>
      </c>
      <c r="T21" s="142">
        <v>3280.37619696506</v>
      </c>
      <c r="U21" s="142">
        <v>3303.2020126467132</v>
      </c>
      <c r="V21" s="142">
        <v>3324.0741532620727</v>
      </c>
      <c r="W21" s="142">
        <v>3535.2655511864209</v>
      </c>
      <c r="X21" s="142">
        <v>3637.5766492932971</v>
      </c>
      <c r="Y21" s="142">
        <v>3722.4310062041045</v>
      </c>
      <c r="Z21" s="142">
        <v>3752.9902529351002</v>
      </c>
      <c r="AA21" s="142">
        <v>3716.4120234541579</v>
      </c>
      <c r="AB21" s="142">
        <v>3769.617721706356</v>
      </c>
      <c r="AC21" s="142">
        <v>3975.7595123499423</v>
      </c>
      <c r="AD21" s="142">
        <v>4047.6535757906163</v>
      </c>
      <c r="AE21" s="142">
        <v>4321.0281053586286</v>
      </c>
      <c r="AF21" s="142">
        <v>4471.8362348219152</v>
      </c>
      <c r="AG21" s="142">
        <v>4549.9740467013098</v>
      </c>
      <c r="AH21" s="142">
        <v>4828.8310406486453</v>
      </c>
      <c r="AI21" s="142">
        <v>5011.9300403803809</v>
      </c>
      <c r="AJ21" s="142">
        <v>5100.2284956919502</v>
      </c>
      <c r="AK21" s="142">
        <v>5038.3513869627031</v>
      </c>
      <c r="AL21" s="142">
        <v>5071.2057854016175</v>
      </c>
      <c r="AM21" s="142">
        <v>5092.478575210388</v>
      </c>
      <c r="AN21" s="142">
        <v>4994.6447364787855</v>
      </c>
      <c r="AO21" s="142">
        <v>5164.3833357105868</v>
      </c>
      <c r="AP21" s="142">
        <v>5322.7170407054882</v>
      </c>
      <c r="AQ21" s="142">
        <v>5414.1012313791989</v>
      </c>
      <c r="AR21" s="142">
        <v>5771.2589381738926</v>
      </c>
      <c r="AS21" s="142">
        <v>5988.8329878342865</v>
      </c>
      <c r="AT21" s="142">
        <v>5974.746370832293</v>
      </c>
      <c r="AU21" s="142">
        <v>6293.9731502421027</v>
      </c>
      <c r="AV21" s="142">
        <v>6516.8663480083906</v>
      </c>
      <c r="AW21" s="142">
        <v>6695.0061976116795</v>
      </c>
      <c r="AX21" s="142">
        <v>7000.2924013739384</v>
      </c>
      <c r="AY21" s="142">
        <v>7038.8954893461969</v>
      </c>
      <c r="AZ21" s="142">
        <v>7033.6758359342703</v>
      </c>
      <c r="BA21" s="142">
        <v>6754.9603367471573</v>
      </c>
      <c r="BB21" s="142">
        <v>6772.6686889683697</v>
      </c>
      <c r="BC21" s="142">
        <v>6722.6428916637751</v>
      </c>
      <c r="BD21" s="142">
        <v>6681.9876800280099</v>
      </c>
      <c r="BE21" s="142">
        <v>6037.5268444638559</v>
      </c>
      <c r="BF21" s="22">
        <v>-9.6447474378080988E-2</v>
      </c>
      <c r="BG21" s="22">
        <v>1.1250197977661358E-2</v>
      </c>
      <c r="BH21" s="22">
        <v>6.6289505754059327E-2</v>
      </c>
    </row>
    <row r="22" spans="1:60" x14ac:dyDescent="0.15">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1"/>
      <c r="BF22" s="24"/>
      <c r="BG22" s="24"/>
      <c r="BH22" s="24"/>
    </row>
    <row r="23" spans="1:60" x14ac:dyDescent="0.15">
      <c r="A23" s="19" t="s">
        <v>177</v>
      </c>
      <c r="B23" s="140">
        <v>106.65284931506849</v>
      </c>
      <c r="C23" s="140">
        <v>118.2057808219178</v>
      </c>
      <c r="D23" s="140">
        <v>125.64857534246576</v>
      </c>
      <c r="E23" s="140">
        <v>144.3210382513661</v>
      </c>
      <c r="F23" s="140">
        <v>158.68693150684933</v>
      </c>
      <c r="G23" s="140">
        <v>175.70780821917805</v>
      </c>
      <c r="H23" s="140">
        <v>196.21323287671234</v>
      </c>
      <c r="I23" s="140">
        <v>211.85945355191254</v>
      </c>
      <c r="J23" s="140">
        <v>230.3962465753425</v>
      </c>
      <c r="K23" s="140">
        <v>207.13071232876715</v>
      </c>
      <c r="L23" s="140">
        <v>209.78019178082195</v>
      </c>
      <c r="M23" s="140">
        <v>225.92573770491802</v>
      </c>
      <c r="N23" s="140">
        <v>218.23356164383563</v>
      </c>
      <c r="O23" s="140">
        <v>236.52243835616437</v>
      </c>
      <c r="P23" s="140">
        <v>246.07772602739732</v>
      </c>
      <c r="Q23" s="140">
        <v>240.05751366120222</v>
      </c>
      <c r="R23" s="140">
        <v>219.21665753424662</v>
      </c>
      <c r="S23" s="140">
        <v>208.70172602739729</v>
      </c>
      <c r="T23" s="140">
        <v>204.02805479452053</v>
      </c>
      <c r="U23" s="140">
        <v>198.30836065573769</v>
      </c>
      <c r="V23" s="140">
        <v>200.05789041095889</v>
      </c>
      <c r="W23" s="140">
        <v>210.22112328767128</v>
      </c>
      <c r="X23" s="140">
        <v>216.6853698630137</v>
      </c>
      <c r="Y23" s="140">
        <v>215.31699453551914</v>
      </c>
      <c r="Z23" s="140">
        <v>213.57884931506851</v>
      </c>
      <c r="AA23" s="140">
        <v>221.99849424668315</v>
      </c>
      <c r="AB23" s="140">
        <v>240.04828110419712</v>
      </c>
      <c r="AC23" s="140">
        <v>233.34608842254997</v>
      </c>
      <c r="AD23" s="140">
        <v>235.89036653104912</v>
      </c>
      <c r="AE23" s="140">
        <v>233.39611102262077</v>
      </c>
      <c r="AF23" s="140">
        <v>231.582850506645</v>
      </c>
      <c r="AG23" s="140">
        <v>238.99925233487562</v>
      </c>
      <c r="AH23" s="140">
        <v>244.03286695476493</v>
      </c>
      <c r="AI23" s="140">
        <v>252.80803680058153</v>
      </c>
      <c r="AJ23" s="140">
        <v>249.01527590680234</v>
      </c>
      <c r="AK23" s="140">
        <v>242.28300200517523</v>
      </c>
      <c r="AL23" s="140">
        <v>262.62524243784162</v>
      </c>
      <c r="AM23" s="140">
        <v>268.87806959577068</v>
      </c>
      <c r="AN23" s="140">
        <v>290.81638019174329</v>
      </c>
      <c r="AO23" s="140">
        <v>282.50496961157222</v>
      </c>
      <c r="AP23" s="140">
        <v>282.51148767089842</v>
      </c>
      <c r="AQ23" s="140">
        <v>287.35886251605308</v>
      </c>
      <c r="AR23" s="140">
        <v>271.70381359995713</v>
      </c>
      <c r="AS23" s="140">
        <v>270.8976698284078</v>
      </c>
      <c r="AT23" s="140">
        <v>260.81819994812179</v>
      </c>
      <c r="AU23" s="140">
        <v>273.4583361969178</v>
      </c>
      <c r="AV23" s="140">
        <v>256.46429208280711</v>
      </c>
      <c r="AW23" s="140">
        <v>256.12589913159047</v>
      </c>
      <c r="AX23" s="140">
        <v>262.70243095935894</v>
      </c>
      <c r="AY23" s="140">
        <v>254.88322685089364</v>
      </c>
      <c r="AZ23" s="140">
        <v>256.43770759637204</v>
      </c>
      <c r="BA23" s="140">
        <v>261.44181740679966</v>
      </c>
      <c r="BB23" s="140">
        <v>263.45901407100479</v>
      </c>
      <c r="BC23" s="140">
        <v>267.0478003876284</v>
      </c>
      <c r="BD23" s="140">
        <v>277.17315821408766</v>
      </c>
      <c r="BE23" s="141">
        <v>240.4104612338449</v>
      </c>
      <c r="BF23" s="24">
        <v>-0.13263440521122671</v>
      </c>
      <c r="BG23" s="24">
        <v>6.1004140036216015E-3</v>
      </c>
      <c r="BH23" s="24">
        <v>2.6396057630634399E-3</v>
      </c>
    </row>
    <row r="24" spans="1:60" x14ac:dyDescent="0.15">
      <c r="A24" s="19" t="s">
        <v>176</v>
      </c>
      <c r="B24" s="140">
        <v>312.11271232876709</v>
      </c>
      <c r="C24" s="140">
        <v>318.66810958904108</v>
      </c>
      <c r="D24" s="140">
        <v>350.39512328767114</v>
      </c>
      <c r="E24" s="140">
        <v>405.10338797814211</v>
      </c>
      <c r="F24" s="140">
        <v>468.2878630136986</v>
      </c>
      <c r="G24" s="140">
        <v>511.70936986301371</v>
      </c>
      <c r="H24" s="140">
        <v>525.20786301369856</v>
      </c>
      <c r="I24" s="140">
        <v>566.88540983606549</v>
      </c>
      <c r="J24" s="140">
        <v>597.8955068493151</v>
      </c>
      <c r="K24" s="140">
        <v>529.36005479452058</v>
      </c>
      <c r="L24" s="140">
        <v>503.76594520547957</v>
      </c>
      <c r="M24" s="140">
        <v>523.6178961748634</v>
      </c>
      <c r="N24" s="140">
        <v>516.77695890410973</v>
      </c>
      <c r="O24" s="140">
        <v>551.43972602739723</v>
      </c>
      <c r="P24" s="140">
        <v>550.65909589041109</v>
      </c>
      <c r="Q24" s="140">
        <v>505.61658469945348</v>
      </c>
      <c r="R24" s="140">
        <v>465.80931506849311</v>
      </c>
      <c r="S24" s="140">
        <v>441.18323287671234</v>
      </c>
      <c r="T24" s="140">
        <v>403.85608219178084</v>
      </c>
      <c r="U24" s="140">
        <v>392.45442622950821</v>
      </c>
      <c r="V24" s="140">
        <v>400.18783561643835</v>
      </c>
      <c r="W24" s="140">
        <v>449.96835616438369</v>
      </c>
      <c r="X24" s="140">
        <v>454.61309589041093</v>
      </c>
      <c r="Y24" s="140">
        <v>466.33133879781428</v>
      </c>
      <c r="Z24" s="140">
        <v>459.99227397260279</v>
      </c>
      <c r="AA24" s="140">
        <v>473.07283647546376</v>
      </c>
      <c r="AB24" s="140">
        <v>506.90282156163039</v>
      </c>
      <c r="AC24" s="140">
        <v>517.25916035145349</v>
      </c>
      <c r="AD24" s="140">
        <v>509.20888886220484</v>
      </c>
      <c r="AE24" s="140">
        <v>559.54758170997934</v>
      </c>
      <c r="AF24" s="140">
        <v>559.48058928168314</v>
      </c>
      <c r="AG24" s="140">
        <v>602.48086020188248</v>
      </c>
      <c r="AH24" s="140">
        <v>618.08738586413381</v>
      </c>
      <c r="AI24" s="140">
        <v>625.70786097182315</v>
      </c>
      <c r="AJ24" s="140">
        <v>606.55770283905451</v>
      </c>
      <c r="AK24" s="140">
        <v>615.86532131815216</v>
      </c>
      <c r="AL24" s="140">
        <v>625.87237593616862</v>
      </c>
      <c r="AM24" s="140">
        <v>625.32498467427081</v>
      </c>
      <c r="AN24" s="140">
        <v>656.52432588262423</v>
      </c>
      <c r="AO24" s="140">
        <v>661.99584036461658</v>
      </c>
      <c r="AP24" s="140">
        <v>661.00921790541054</v>
      </c>
      <c r="AQ24" s="140">
        <v>655.67659935590677</v>
      </c>
      <c r="AR24" s="140">
        <v>660.97285406146636</v>
      </c>
      <c r="AS24" s="140">
        <v>695.38380521908471</v>
      </c>
      <c r="AT24" s="140">
        <v>642.68970271566479</v>
      </c>
      <c r="AU24" s="140">
        <v>671.05116369099824</v>
      </c>
      <c r="AV24" s="140">
        <v>632.21276182315125</v>
      </c>
      <c r="AW24" s="140">
        <v>610.54852601680614</v>
      </c>
      <c r="AX24" s="140">
        <v>632.54301854709092</v>
      </c>
      <c r="AY24" s="140">
        <v>629.21819608863404</v>
      </c>
      <c r="AZ24" s="140">
        <v>645.96469296899556</v>
      </c>
      <c r="BA24" s="140">
        <v>653.82119507677555</v>
      </c>
      <c r="BB24" s="140">
        <v>663.95442431361835</v>
      </c>
      <c r="BC24" s="140">
        <v>703.25524280254945</v>
      </c>
      <c r="BD24" s="140">
        <v>661.52784501369854</v>
      </c>
      <c r="BE24" s="141">
        <v>489.82075902916739</v>
      </c>
      <c r="BF24" s="24">
        <v>-0.25956138850206001</v>
      </c>
      <c r="BG24" s="24">
        <v>2.8931818036515011E-3</v>
      </c>
      <c r="BH24" s="24">
        <v>5.3780259468154956E-3</v>
      </c>
    </row>
    <row r="25" spans="1:60" x14ac:dyDescent="0.15">
      <c r="A25" s="19" t="s">
        <v>175</v>
      </c>
      <c r="B25" s="140">
        <v>71.22095890410958</v>
      </c>
      <c r="C25" s="140">
        <v>81.128657534246585</v>
      </c>
      <c r="D25" s="140">
        <v>101.8273698630137</v>
      </c>
      <c r="E25" s="140">
        <v>120.45715846994534</v>
      </c>
      <c r="F25" s="140">
        <v>148.47169863013698</v>
      </c>
      <c r="G25" s="140">
        <v>172.55287671232878</v>
      </c>
      <c r="H25" s="140">
        <v>189.46882191780821</v>
      </c>
      <c r="I25" s="140">
        <v>196.51065573770495</v>
      </c>
      <c r="J25" s="140">
        <v>207.97816438356159</v>
      </c>
      <c r="K25" s="140">
        <v>216.24175342465756</v>
      </c>
      <c r="L25" s="140">
        <v>229.2824657534247</v>
      </c>
      <c r="M25" s="140">
        <v>238.0320218579235</v>
      </c>
      <c r="N25" s="140">
        <v>248.33775342465754</v>
      </c>
      <c r="O25" s="140">
        <v>255.43419178082192</v>
      </c>
      <c r="P25" s="140">
        <v>262.83430136986306</v>
      </c>
      <c r="Q25" s="140">
        <v>271.33565573770488</v>
      </c>
      <c r="R25" s="140">
        <v>242.99013698630137</v>
      </c>
      <c r="S25" s="140">
        <v>236.08027397260275</v>
      </c>
      <c r="T25" s="140">
        <v>229.24799999999999</v>
      </c>
      <c r="U25" s="140">
        <v>220.34450819672131</v>
      </c>
      <c r="V25" s="140">
        <v>201.85312328767122</v>
      </c>
      <c r="W25" s="140">
        <v>212.82693150684929</v>
      </c>
      <c r="X25" s="140">
        <v>204.88350684931507</v>
      </c>
      <c r="Y25" s="140">
        <v>216.95639344262293</v>
      </c>
      <c r="Z25" s="140">
        <v>212.91306849315066</v>
      </c>
      <c r="AA25" s="140">
        <v>196.62553275999304</v>
      </c>
      <c r="AB25" s="140">
        <v>128.7128830503699</v>
      </c>
      <c r="AC25" s="140">
        <v>116.1493256098846</v>
      </c>
      <c r="AD25" s="140">
        <v>126.94406383441245</v>
      </c>
      <c r="AE25" s="140">
        <v>119.80696030039333</v>
      </c>
      <c r="AF25" s="140">
        <v>124.16840191901221</v>
      </c>
      <c r="AG25" s="140">
        <v>115.26239847026889</v>
      </c>
      <c r="AH25" s="140">
        <v>91.919783788393616</v>
      </c>
      <c r="AI25" s="140">
        <v>97.481786523688342</v>
      </c>
      <c r="AJ25" s="140">
        <v>88.501803857254643</v>
      </c>
      <c r="AK25" s="140">
        <v>89.353150425478404</v>
      </c>
      <c r="AL25" s="140">
        <v>93.298844777564469</v>
      </c>
      <c r="AM25" s="140">
        <v>96.12306274414064</v>
      </c>
      <c r="AN25" s="140">
        <v>104.64146125521725</v>
      </c>
      <c r="AO25" s="140">
        <v>101.5784260934298</v>
      </c>
      <c r="AP25" s="140">
        <v>110.71892618926584</v>
      </c>
      <c r="AQ25" s="140">
        <v>112.09983496846237</v>
      </c>
      <c r="AR25" s="140">
        <v>110.90937539401119</v>
      </c>
      <c r="AS25" s="140">
        <v>106.35647088381437</v>
      </c>
      <c r="AT25" s="140">
        <v>95.23283127392807</v>
      </c>
      <c r="AU25" s="140">
        <v>84.85595060160388</v>
      </c>
      <c r="AV25" s="140">
        <v>80.809562646421682</v>
      </c>
      <c r="AW25" s="140">
        <v>84.898032165329312</v>
      </c>
      <c r="AX25" s="140">
        <v>79.831035259821647</v>
      </c>
      <c r="AY25" s="140">
        <v>86.302010181322501</v>
      </c>
      <c r="AZ25" s="140">
        <v>97.07533479188892</v>
      </c>
      <c r="BA25" s="140">
        <v>98.470570006083932</v>
      </c>
      <c r="BB25" s="140">
        <v>102.66060517776697</v>
      </c>
      <c r="BC25" s="140">
        <v>102.28468558075701</v>
      </c>
      <c r="BD25" s="140">
        <v>106.34656430136987</v>
      </c>
      <c r="BE25" s="141">
        <v>95.608121517775032</v>
      </c>
      <c r="BF25" s="24">
        <v>-0.10097592577757131</v>
      </c>
      <c r="BG25" s="24">
        <v>1.1098990490258531E-2</v>
      </c>
      <c r="BH25" s="24">
        <v>1.0497369675960689E-3</v>
      </c>
    </row>
    <row r="26" spans="1:60" x14ac:dyDescent="0.15">
      <c r="A26" s="19" t="s">
        <v>174</v>
      </c>
      <c r="B26" s="140" t="s">
        <v>111</v>
      </c>
      <c r="C26" s="140" t="s">
        <v>111</v>
      </c>
      <c r="D26" s="140" t="s">
        <v>111</v>
      </c>
      <c r="E26" s="140" t="s">
        <v>111</v>
      </c>
      <c r="F26" s="140" t="s">
        <v>111</v>
      </c>
      <c r="G26" s="140" t="s">
        <v>111</v>
      </c>
      <c r="H26" s="140" t="s">
        <v>111</v>
      </c>
      <c r="I26" s="140" t="s">
        <v>111</v>
      </c>
      <c r="J26" s="140" t="s">
        <v>111</v>
      </c>
      <c r="K26" s="140" t="s">
        <v>111</v>
      </c>
      <c r="L26" s="140" t="s">
        <v>111</v>
      </c>
      <c r="M26" s="140" t="s">
        <v>111</v>
      </c>
      <c r="N26" s="140" t="s">
        <v>111</v>
      </c>
      <c r="O26" s="140" t="s">
        <v>111</v>
      </c>
      <c r="P26" s="140" t="s">
        <v>111</v>
      </c>
      <c r="Q26" s="140" t="s">
        <v>111</v>
      </c>
      <c r="R26" s="140" t="s">
        <v>111</v>
      </c>
      <c r="S26" s="140" t="s">
        <v>111</v>
      </c>
      <c r="T26" s="140" t="s">
        <v>111</v>
      </c>
      <c r="U26" s="140" t="s">
        <v>111</v>
      </c>
      <c r="V26" s="140" t="s">
        <v>111</v>
      </c>
      <c r="W26" s="140" t="s">
        <v>111</v>
      </c>
      <c r="X26" s="140" t="s">
        <v>111</v>
      </c>
      <c r="Y26" s="140" t="s">
        <v>111</v>
      </c>
      <c r="Z26" s="140" t="s">
        <v>111</v>
      </c>
      <c r="AA26" s="140">
        <v>91.962931506849301</v>
      </c>
      <c r="AB26" s="140">
        <v>65.77134246575342</v>
      </c>
      <c r="AC26" s="140">
        <v>65.59163934426229</v>
      </c>
      <c r="AD26" s="140">
        <v>69.642630136986298</v>
      </c>
      <c r="AE26" s="140">
        <v>72.35249315068495</v>
      </c>
      <c r="AF26" s="140">
        <v>79.593232876712335</v>
      </c>
      <c r="AG26" s="140">
        <v>75.183989071038255</v>
      </c>
      <c r="AH26" s="140">
        <v>80.479287671232868</v>
      </c>
      <c r="AI26" s="140">
        <v>89.944246575342461</v>
      </c>
      <c r="AJ26" s="140">
        <v>88.950109589041077</v>
      </c>
      <c r="AK26" s="140">
        <v>79.551448087431709</v>
      </c>
      <c r="AL26" s="140">
        <v>80.823013698630135</v>
      </c>
      <c r="AM26" s="140">
        <v>84.607287671232868</v>
      </c>
      <c r="AN26" s="140">
        <v>93.128767123287673</v>
      </c>
      <c r="AO26" s="140">
        <v>88.030445355191247</v>
      </c>
      <c r="AP26" s="140">
        <v>91.440594520547961</v>
      </c>
      <c r="AQ26" s="140">
        <v>93.16305205479452</v>
      </c>
      <c r="AR26" s="140">
        <v>95.404558880792763</v>
      </c>
      <c r="AS26" s="140">
        <v>90.907344508284567</v>
      </c>
      <c r="AT26" s="140">
        <v>88.924380037335354</v>
      </c>
      <c r="AU26" s="140">
        <v>76.337936986301358</v>
      </c>
      <c r="AV26" s="140">
        <v>72.563054794520554</v>
      </c>
      <c r="AW26" s="140">
        <v>65.626437158469926</v>
      </c>
      <c r="AX26" s="140">
        <v>63.752630136986298</v>
      </c>
      <c r="AY26" s="140">
        <v>66.052799999999991</v>
      </c>
      <c r="AZ26" s="140">
        <v>68.43640000000002</v>
      </c>
      <c r="BA26" s="140">
        <v>68.232519125683055</v>
      </c>
      <c r="BB26" s="140">
        <v>72.914295890410983</v>
      </c>
      <c r="BC26" s="140">
        <v>71.353775342465767</v>
      </c>
      <c r="BD26" s="140">
        <v>70.534434958904114</v>
      </c>
      <c r="BE26" s="141">
        <v>63.15352582361205</v>
      </c>
      <c r="BF26" s="24">
        <v>-0.10464263504191174</v>
      </c>
      <c r="BG26" s="24">
        <v>-2.2902201993993621E-2</v>
      </c>
      <c r="BH26" s="24">
        <v>6.9339915520412519E-4</v>
      </c>
    </row>
    <row r="27" spans="1:60" x14ac:dyDescent="0.15">
      <c r="A27" s="19" t="s">
        <v>173</v>
      </c>
      <c r="B27" s="140">
        <v>7.726465753424657</v>
      </c>
      <c r="C27" s="140">
        <v>8.8488767123287655</v>
      </c>
      <c r="D27" s="140">
        <v>9.6221369863013706</v>
      </c>
      <c r="E27" s="140">
        <v>10.595546448087431</v>
      </c>
      <c r="F27" s="140">
        <v>12.553671232876713</v>
      </c>
      <c r="G27" s="140">
        <v>13.261671232876711</v>
      </c>
      <c r="H27" s="140">
        <v>15.827972602739727</v>
      </c>
      <c r="I27" s="140">
        <v>17.665163934426229</v>
      </c>
      <c r="J27" s="140">
        <v>19.006986301369864</v>
      </c>
      <c r="K27" s="140">
        <v>16.943616438356166</v>
      </c>
      <c r="L27" s="140">
        <v>14.336082191780822</v>
      </c>
      <c r="M27" s="140">
        <v>14.535437158469943</v>
      </c>
      <c r="N27" s="140">
        <v>15.898849315068492</v>
      </c>
      <c r="O27" s="140">
        <v>16.571095890410959</v>
      </c>
      <c r="P27" s="140">
        <v>16.861753424657536</v>
      </c>
      <c r="Q27" s="140">
        <v>16.971448087431693</v>
      </c>
      <c r="R27" s="140">
        <v>16.380794520547944</v>
      </c>
      <c r="S27" s="140">
        <v>19.519150684931507</v>
      </c>
      <c r="T27" s="140">
        <v>20.360410958904108</v>
      </c>
      <c r="U27" s="140">
        <v>20.936202185792357</v>
      </c>
      <c r="V27" s="140">
        <v>20.896301369863018</v>
      </c>
      <c r="W27" s="140">
        <v>22.47057534246575</v>
      </c>
      <c r="X27" s="140">
        <v>26.288438356164374</v>
      </c>
      <c r="Y27" s="140">
        <v>28.086857923497266</v>
      </c>
      <c r="Z27" s="140">
        <v>29.138356164383563</v>
      </c>
      <c r="AA27" s="140">
        <v>30.871616438356167</v>
      </c>
      <c r="AB27" s="140">
        <v>31.538054794520551</v>
      </c>
      <c r="AC27" s="140">
        <v>36.194672131147541</v>
      </c>
      <c r="AD27" s="140">
        <v>37.844136986301372</v>
      </c>
      <c r="AE27" s="140">
        <v>37.497013698630134</v>
      </c>
      <c r="AF27" s="140">
        <v>39.796054794520558</v>
      </c>
      <c r="AG27" s="140">
        <v>40.469316939890717</v>
      </c>
      <c r="AH27" s="140">
        <v>41.511671232876708</v>
      </c>
      <c r="AI27" s="140">
        <v>45.117479452054788</v>
      </c>
      <c r="AJ27" s="140">
        <v>47.239178082191785</v>
      </c>
      <c r="AK27" s="140">
        <v>49.083087431693997</v>
      </c>
      <c r="AL27" s="140">
        <v>49.48328767123288</v>
      </c>
      <c r="AM27" s="140">
        <v>49.081890410958898</v>
      </c>
      <c r="AN27" s="140">
        <v>52.176821917808219</v>
      </c>
      <c r="AO27" s="140">
        <v>50.662103825136612</v>
      </c>
      <c r="AP27" s="140">
        <v>56.649589041095879</v>
      </c>
      <c r="AQ27" s="140">
        <v>56.048136986301373</v>
      </c>
      <c r="AR27" s="140">
        <v>57.063946952266974</v>
      </c>
      <c r="AS27" s="140">
        <v>58.322622586411867</v>
      </c>
      <c r="AT27" s="140">
        <v>57.403397727435163</v>
      </c>
      <c r="AU27" s="140">
        <v>55.768438356164388</v>
      </c>
      <c r="AV27" s="140">
        <v>54.973863013698633</v>
      </c>
      <c r="AW27" s="140">
        <v>51.408633879781426</v>
      </c>
      <c r="AX27" s="140">
        <v>46.007452054794527</v>
      </c>
      <c r="AY27" s="140">
        <v>45.686465753424663</v>
      </c>
      <c r="AZ27" s="140">
        <v>46.678547561643846</v>
      </c>
      <c r="BA27" s="140">
        <v>50.718843715846994</v>
      </c>
      <c r="BB27" s="140">
        <v>52.526357666936761</v>
      </c>
      <c r="BC27" s="140">
        <v>51.891864931506845</v>
      </c>
      <c r="BD27" s="140">
        <v>51.788431643835629</v>
      </c>
      <c r="BE27" s="141">
        <v>44.267421530054648</v>
      </c>
      <c r="BF27" s="24">
        <v>-0.14522567830408906</v>
      </c>
      <c r="BG27" s="24">
        <v>-1.0240871343935587E-2</v>
      </c>
      <c r="BH27" s="24">
        <v>4.8603767235001229E-4</v>
      </c>
    </row>
    <row r="28" spans="1:60" x14ac:dyDescent="0.15">
      <c r="A28" s="19" t="s">
        <v>172</v>
      </c>
      <c r="B28" s="140">
        <v>78.083369863013701</v>
      </c>
      <c r="C28" s="140">
        <v>85.891999999999996</v>
      </c>
      <c r="D28" s="140">
        <v>95.498986301369868</v>
      </c>
      <c r="E28" s="140">
        <v>105.5605737704918</v>
      </c>
      <c r="F28" s="140">
        <v>113.45824657534247</v>
      </c>
      <c r="G28" s="140">
        <v>136.72871232876713</v>
      </c>
      <c r="H28" s="140">
        <v>151.18021917808218</v>
      </c>
      <c r="I28" s="140">
        <v>164.67434426229505</v>
      </c>
      <c r="J28" s="140">
        <v>184.89701369863016</v>
      </c>
      <c r="K28" s="140">
        <v>188.95512328767126</v>
      </c>
      <c r="L28" s="140">
        <v>208.07153424657534</v>
      </c>
      <c r="M28" s="140">
        <v>218.72407103825134</v>
      </c>
      <c r="N28" s="140">
        <v>229.68873972602739</v>
      </c>
      <c r="O28" s="140">
        <v>237.85046575342466</v>
      </c>
      <c r="P28" s="140">
        <v>241.89098630136985</v>
      </c>
      <c r="Q28" s="140">
        <v>224.64877049180328</v>
      </c>
      <c r="R28" s="140">
        <v>222.37854794520547</v>
      </c>
      <c r="S28" s="140">
        <v>206.05471232876712</v>
      </c>
      <c r="T28" s="140">
        <v>201.92419178082193</v>
      </c>
      <c r="U28" s="140">
        <v>215.62297814207651</v>
      </c>
      <c r="V28" s="140">
        <v>211.74397260273972</v>
      </c>
      <c r="W28" s="140">
        <v>205.10378082191781</v>
      </c>
      <c r="X28" s="140">
        <v>205.39347945205478</v>
      </c>
      <c r="Y28" s="140">
        <v>197.99450819672131</v>
      </c>
      <c r="Z28" s="140">
        <v>189.61989041095893</v>
      </c>
      <c r="AA28" s="140">
        <v>173.57706849315068</v>
      </c>
      <c r="AB28" s="140">
        <v>142.95197260273972</v>
      </c>
      <c r="AC28" s="140">
        <v>137.99269269524632</v>
      </c>
      <c r="AD28" s="140">
        <v>140.25197784817212</v>
      </c>
      <c r="AE28" s="140">
        <v>146.88279831793079</v>
      </c>
      <c r="AF28" s="140">
        <v>167.37068956655042</v>
      </c>
      <c r="AG28" s="140">
        <v>175.01371747749164</v>
      </c>
      <c r="AH28" s="140">
        <v>168.50661713773044</v>
      </c>
      <c r="AI28" s="140">
        <v>173.34219795566878</v>
      </c>
      <c r="AJ28" s="140">
        <v>172.80239047467549</v>
      </c>
      <c r="AK28" s="140">
        <v>167.23095197695932</v>
      </c>
      <c r="AL28" s="140">
        <v>177.19639185399546</v>
      </c>
      <c r="AM28" s="140">
        <v>172.38194368846501</v>
      </c>
      <c r="AN28" s="140">
        <v>184.21378039946435</v>
      </c>
      <c r="AO28" s="140">
        <v>201.78162141617133</v>
      </c>
      <c r="AP28" s="140">
        <v>210.16345228404165</v>
      </c>
      <c r="AQ28" s="140">
        <v>206.80840338984919</v>
      </c>
      <c r="AR28" s="140">
        <v>205.20901369863012</v>
      </c>
      <c r="AS28" s="140">
        <v>208.56634779549685</v>
      </c>
      <c r="AT28" s="140">
        <v>204.06609485532161</v>
      </c>
      <c r="AU28" s="140">
        <v>194.33141232508828</v>
      </c>
      <c r="AV28" s="140">
        <v>198.54726756370235</v>
      </c>
      <c r="AW28" s="140">
        <v>195.66024253053092</v>
      </c>
      <c r="AX28" s="140">
        <v>187.61568180868073</v>
      </c>
      <c r="AY28" s="140">
        <v>199.25785791757662</v>
      </c>
      <c r="AZ28" s="140">
        <v>191.34556481484191</v>
      </c>
      <c r="BA28" s="140">
        <v>179.21708264439488</v>
      </c>
      <c r="BB28" s="140">
        <v>212.96134443889252</v>
      </c>
      <c r="BC28" s="140">
        <v>214.20838356164381</v>
      </c>
      <c r="BD28" s="140">
        <v>217.78630136986297</v>
      </c>
      <c r="BE28" s="141">
        <v>190.87114144297007</v>
      </c>
      <c r="BF28" s="24">
        <v>-0.12358518307900057</v>
      </c>
      <c r="BG28" s="24">
        <v>6.5282544952269816E-3</v>
      </c>
      <c r="BH28" s="24">
        <v>2.0956848648332966E-3</v>
      </c>
    </row>
    <row r="29" spans="1:60" x14ac:dyDescent="0.15">
      <c r="A29" s="19" t="s">
        <v>171</v>
      </c>
      <c r="B29" s="140">
        <v>202.4471506849315</v>
      </c>
      <c r="C29" s="140">
        <v>230.12342465753426</v>
      </c>
      <c r="D29" s="140">
        <v>243.8726575342466</v>
      </c>
      <c r="E29" s="140">
        <v>263.77032786885241</v>
      </c>
      <c r="F29" s="140">
        <v>316.13854794520546</v>
      </c>
      <c r="G29" s="140">
        <v>350.73709589041096</v>
      </c>
      <c r="H29" s="140">
        <v>346.84180821917806</v>
      </c>
      <c r="I29" s="140">
        <v>365.70133879781423</v>
      </c>
      <c r="J29" s="140">
        <v>341.32460273972606</v>
      </c>
      <c r="K29" s="140">
        <v>308.55227397260273</v>
      </c>
      <c r="L29" s="140">
        <v>305.66909589041092</v>
      </c>
      <c r="M29" s="140">
        <v>325.21579234972683</v>
      </c>
      <c r="N29" s="140">
        <v>325.63402739726035</v>
      </c>
      <c r="O29" s="140">
        <v>327.60194520547947</v>
      </c>
      <c r="P29" s="140">
        <v>314.03350684931507</v>
      </c>
      <c r="Q29" s="140">
        <v>268.57103825136613</v>
      </c>
      <c r="R29" s="140">
        <v>254.56986301369858</v>
      </c>
      <c r="S29" s="140">
        <v>220.53375342465753</v>
      </c>
      <c r="T29" s="140">
        <v>209.62846575342468</v>
      </c>
      <c r="U29" s="140">
        <v>206.90002732240438</v>
      </c>
      <c r="V29" s="140">
        <v>213.95800000000008</v>
      </c>
      <c r="W29" s="140">
        <v>211.22049315068497</v>
      </c>
      <c r="X29" s="140">
        <v>195.84641095890407</v>
      </c>
      <c r="Y29" s="140">
        <v>193.11898907103824</v>
      </c>
      <c r="Z29" s="140">
        <v>186.90372602739728</v>
      </c>
      <c r="AA29" s="140">
        <v>183.65057534246577</v>
      </c>
      <c r="AB29" s="140">
        <v>186.47561643835616</v>
      </c>
      <c r="AC29" s="140">
        <v>184.6106830601093</v>
      </c>
      <c r="AD29" s="140">
        <v>193.41947945205479</v>
      </c>
      <c r="AE29" s="140">
        <v>205.13736986301376</v>
      </c>
      <c r="AF29" s="140">
        <v>214.88706849315068</v>
      </c>
      <c r="AG29" s="140">
        <v>233.5335519125683</v>
      </c>
      <c r="AH29" s="140">
        <v>226.56493150684926</v>
      </c>
      <c r="AI29" s="140">
        <v>219.59832876712329</v>
      </c>
      <c r="AJ29" s="140">
        <v>218.12309589041098</v>
      </c>
      <c r="AK29" s="140">
        <v>210.68480874316941</v>
      </c>
      <c r="AL29" s="140">
        <v>202.82150684931503</v>
      </c>
      <c r="AM29" s="140">
        <v>196.18816438356163</v>
      </c>
      <c r="AN29" s="140">
        <v>188.31950684931508</v>
      </c>
      <c r="AO29" s="140">
        <v>184.83158469945354</v>
      </c>
      <c r="AP29" s="140">
        <v>186.73187039938406</v>
      </c>
      <c r="AQ29" s="140">
        <v>189.66986848903909</v>
      </c>
      <c r="AR29" s="140">
        <v>190.82763498212401</v>
      </c>
      <c r="AS29" s="140">
        <v>186.65612927990077</v>
      </c>
      <c r="AT29" s="140">
        <v>169.34888084937137</v>
      </c>
      <c r="AU29" s="140">
        <v>171.21311817501666</v>
      </c>
      <c r="AV29" s="140">
        <v>168.147501223456</v>
      </c>
      <c r="AW29" s="140">
        <v>158.18030032267896</v>
      </c>
      <c r="AX29" s="140">
        <v>157.72547750743863</v>
      </c>
      <c r="AY29" s="140">
        <v>158.6807644048167</v>
      </c>
      <c r="AZ29" s="140">
        <v>160.59755339845179</v>
      </c>
      <c r="BA29" s="140">
        <v>158.08603196989461</v>
      </c>
      <c r="BB29" s="140">
        <v>157.56748623549626</v>
      </c>
      <c r="BC29" s="140">
        <v>159.65298399386504</v>
      </c>
      <c r="BD29" s="140">
        <v>157.70069032544816</v>
      </c>
      <c r="BE29" s="141">
        <v>130.58773339539945</v>
      </c>
      <c r="BF29" s="24">
        <v>-0.17192668512798193</v>
      </c>
      <c r="BG29" s="24">
        <v>-7.1008787051689559E-3</v>
      </c>
      <c r="BH29" s="24">
        <v>1.4337983958218937E-3</v>
      </c>
    </row>
    <row r="30" spans="1:60" x14ac:dyDescent="0.15">
      <c r="A30" s="19" t="s">
        <v>170</v>
      </c>
      <c r="B30" s="140" t="s">
        <v>111</v>
      </c>
      <c r="C30" s="140" t="s">
        <v>111</v>
      </c>
      <c r="D30" s="140" t="s">
        <v>111</v>
      </c>
      <c r="E30" s="140" t="s">
        <v>111</v>
      </c>
      <c r="F30" s="140" t="s">
        <v>111</v>
      </c>
      <c r="G30" s="140" t="s">
        <v>111</v>
      </c>
      <c r="H30" s="140" t="s">
        <v>111</v>
      </c>
      <c r="I30" s="140" t="s">
        <v>111</v>
      </c>
      <c r="J30" s="140" t="s">
        <v>111</v>
      </c>
      <c r="K30" s="140" t="s">
        <v>111</v>
      </c>
      <c r="L30" s="140" t="s">
        <v>111</v>
      </c>
      <c r="M30" s="140" t="s">
        <v>111</v>
      </c>
      <c r="N30" s="140" t="s">
        <v>111</v>
      </c>
      <c r="O30" s="140" t="s">
        <v>111</v>
      </c>
      <c r="P30" s="140" t="s">
        <v>111</v>
      </c>
      <c r="Q30" s="140" t="s">
        <v>111</v>
      </c>
      <c r="R30" s="140" t="s">
        <v>111</v>
      </c>
      <c r="S30" s="140" t="s">
        <v>111</v>
      </c>
      <c r="T30" s="140" t="s">
        <v>111</v>
      </c>
      <c r="U30" s="140" t="s">
        <v>111</v>
      </c>
      <c r="V30" s="140">
        <v>65.738132947216158</v>
      </c>
      <c r="W30" s="140">
        <v>64.969195432248554</v>
      </c>
      <c r="X30" s="140">
        <v>65.630494693349448</v>
      </c>
      <c r="Y30" s="140">
        <v>65.957072555500261</v>
      </c>
      <c r="Z30" s="140">
        <v>68.125216779144836</v>
      </c>
      <c r="AA30" s="140">
        <v>67.03641761882578</v>
      </c>
      <c r="AB30" s="140">
        <v>59.142332486746049</v>
      </c>
      <c r="AC30" s="140">
        <v>31.459426229508196</v>
      </c>
      <c r="AD30" s="140">
        <v>33.384657534246571</v>
      </c>
      <c r="AE30" s="140">
        <v>30.717479452054793</v>
      </c>
      <c r="AF30" s="140">
        <v>24.343013698630138</v>
      </c>
      <c r="AG30" s="140">
        <v>26.313551912568304</v>
      </c>
      <c r="AH30" s="140">
        <v>26.05123287671233</v>
      </c>
      <c r="AI30" s="140">
        <v>26.18608219178082</v>
      </c>
      <c r="AJ30" s="140">
        <v>24.577972602739724</v>
      </c>
      <c r="AK30" s="140">
        <v>22.298688524590165</v>
      </c>
      <c r="AL30" s="140">
        <v>25.91304109589041</v>
      </c>
      <c r="AM30" s="140">
        <v>28.866684931506853</v>
      </c>
      <c r="AN30" s="140">
        <v>27.166904109589037</v>
      </c>
      <c r="AO30" s="140">
        <v>27.414316939890718</v>
      </c>
      <c r="AP30" s="140">
        <v>28.09561643835616</v>
      </c>
      <c r="AQ30" s="140">
        <v>29.255315068493147</v>
      </c>
      <c r="AR30" s="140">
        <v>31.258191780821917</v>
      </c>
      <c r="AS30" s="140">
        <v>29.720006520640446</v>
      </c>
      <c r="AT30" s="140">
        <v>26.744066284212487</v>
      </c>
      <c r="AU30" s="140">
        <v>27.836462045292375</v>
      </c>
      <c r="AV30" s="140">
        <v>27.220379430438314</v>
      </c>
      <c r="AW30" s="140">
        <v>31.924634881970661</v>
      </c>
      <c r="AX30" s="140">
        <v>31.380910354862472</v>
      </c>
      <c r="AY30" s="140">
        <v>29.45685214254301</v>
      </c>
      <c r="AZ30" s="140">
        <v>29.444508828150084</v>
      </c>
      <c r="BA30" s="140">
        <v>28.802626797716474</v>
      </c>
      <c r="BB30" s="140">
        <v>30.075913220696254</v>
      </c>
      <c r="BC30" s="140">
        <v>30.251707937134</v>
      </c>
      <c r="BD30" s="140">
        <v>27.450450356164382</v>
      </c>
      <c r="BE30" s="141">
        <v>25.426630358350746</v>
      </c>
      <c r="BF30" s="24">
        <v>-7.3726294889699617E-2</v>
      </c>
      <c r="BG30" s="24">
        <v>2.6103958309042774E-3</v>
      </c>
      <c r="BH30" s="24">
        <v>2.7917370851804612E-4</v>
      </c>
    </row>
    <row r="31" spans="1:60" x14ac:dyDescent="0.15">
      <c r="A31" s="19" t="s">
        <v>169</v>
      </c>
      <c r="B31" s="140">
        <v>110.56994520547944</v>
      </c>
      <c r="C31" s="140">
        <v>134.50301369863013</v>
      </c>
      <c r="D31" s="140">
        <v>141.24945205479452</v>
      </c>
      <c r="E31" s="140">
        <v>159.51060109289617</v>
      </c>
      <c r="F31" s="140">
        <v>184.59260273972603</v>
      </c>
      <c r="G31" s="140">
        <v>207.46052054794518</v>
      </c>
      <c r="H31" s="140">
        <v>215.13027397260271</v>
      </c>
      <c r="I31" s="140">
        <v>227.9210382513661</v>
      </c>
      <c r="J31" s="140">
        <v>254.96443835616438</v>
      </c>
      <c r="K31" s="140">
        <v>223.22202739726026</v>
      </c>
      <c r="L31" s="140">
        <v>231.32172602739726</v>
      </c>
      <c r="M31" s="140">
        <v>246.88560109289617</v>
      </c>
      <c r="N31" s="140">
        <v>244.57098630136989</v>
      </c>
      <c r="O31" s="140">
        <v>246.78361643835618</v>
      </c>
      <c r="P31" s="140">
        <v>260.63898630136993</v>
      </c>
      <c r="Q31" s="140">
        <v>251.46521857923497</v>
      </c>
      <c r="R31" s="140">
        <v>241.47353424657535</v>
      </c>
      <c r="S31" s="140">
        <v>224.32676712328768</v>
      </c>
      <c r="T31" s="140">
        <v>209.23460273972606</v>
      </c>
      <c r="U31" s="140">
        <v>211.63598360655743</v>
      </c>
      <c r="V31" s="140">
        <v>214.74591780821922</v>
      </c>
      <c r="W31" s="140">
        <v>225.11775342465754</v>
      </c>
      <c r="X31" s="140">
        <v>225.90983561643836</v>
      </c>
      <c r="Y31" s="140">
        <v>225.1445901639344</v>
      </c>
      <c r="Z31" s="140">
        <v>225.71158904109589</v>
      </c>
      <c r="AA31" s="140">
        <v>230.62059446739829</v>
      </c>
      <c r="AB31" s="140">
        <v>229.89812114010769</v>
      </c>
      <c r="AC31" s="140">
        <v>226.71829373390952</v>
      </c>
      <c r="AD31" s="140">
        <v>216.37071298978103</v>
      </c>
      <c r="AE31" s="140">
        <v>224.55490286602384</v>
      </c>
      <c r="AF31" s="140">
        <v>203.99974939359376</v>
      </c>
      <c r="AG31" s="140">
        <v>211.70782763087684</v>
      </c>
      <c r="AH31" s="140">
        <v>208.9756795020169</v>
      </c>
      <c r="AI31" s="140">
        <v>219.00485965067716</v>
      </c>
      <c r="AJ31" s="140">
        <v>221.45274110624234</v>
      </c>
      <c r="AK31" s="140">
        <v>217.92097282925596</v>
      </c>
      <c r="AL31" s="140">
        <v>214.42305833826975</v>
      </c>
      <c r="AM31" s="140">
        <v>217.43531106279974</v>
      </c>
      <c r="AN31" s="140">
        <v>226.45721189702698</v>
      </c>
      <c r="AO31" s="140">
        <v>212.68420727083594</v>
      </c>
      <c r="AP31" s="140">
        <v>220.49250106671565</v>
      </c>
      <c r="AQ31" s="140">
        <v>215.1071740824901</v>
      </c>
      <c r="AR31" s="140">
        <v>216.81903296045428</v>
      </c>
      <c r="AS31" s="140">
        <v>212.5536952598078</v>
      </c>
      <c r="AT31" s="140">
        <v>202.3153749334349</v>
      </c>
      <c r="AU31" s="140">
        <v>210.02212141418082</v>
      </c>
      <c r="AV31" s="140">
        <v>203.78943678310725</v>
      </c>
      <c r="AW31" s="140">
        <v>197.47440396208185</v>
      </c>
      <c r="AX31" s="140">
        <v>211.99707968681412</v>
      </c>
      <c r="AY31" s="140">
        <v>206.47883370044241</v>
      </c>
      <c r="AZ31" s="140">
        <v>205.55201068270537</v>
      </c>
      <c r="BA31" s="140">
        <v>209.91828940626249</v>
      </c>
      <c r="BB31" s="140">
        <v>207.97273212990285</v>
      </c>
      <c r="BC31" s="140">
        <v>209.4814375436988</v>
      </c>
      <c r="BD31" s="140">
        <v>205.53046575342466</v>
      </c>
      <c r="BE31" s="141">
        <v>187.6105643464262</v>
      </c>
      <c r="BF31" s="24">
        <v>-8.7188540838986861E-2</v>
      </c>
      <c r="BG31" s="24">
        <v>1.5778968556807715E-3</v>
      </c>
      <c r="BH31" s="24">
        <v>2.0598850995037078E-3</v>
      </c>
    </row>
    <row r="32" spans="1:60" x14ac:dyDescent="0.15">
      <c r="A32" s="19" t="s">
        <v>168</v>
      </c>
      <c r="B32" s="140">
        <v>1065.4967671232876</v>
      </c>
      <c r="C32" s="140">
        <v>1145.2225205479454</v>
      </c>
      <c r="D32" s="140">
        <v>1315.1567123287673</v>
      </c>
      <c r="E32" s="140">
        <v>1418.657267759563</v>
      </c>
      <c r="F32" s="140">
        <v>1641.9334794520546</v>
      </c>
      <c r="G32" s="140">
        <v>1860.0378356164381</v>
      </c>
      <c r="H32" s="140">
        <v>2022.4169315068493</v>
      </c>
      <c r="I32" s="140">
        <v>2237.728333333333</v>
      </c>
      <c r="J32" s="140">
        <v>2499.0793698630137</v>
      </c>
      <c r="K32" s="140">
        <v>2374.834164383562</v>
      </c>
      <c r="L32" s="140">
        <v>2181.4788767123287</v>
      </c>
      <c r="M32" s="140">
        <v>2349.0204918032787</v>
      </c>
      <c r="N32" s="140">
        <v>2272.06698630137</v>
      </c>
      <c r="O32" s="140">
        <v>2398.8250410958913</v>
      </c>
      <c r="P32" s="140">
        <v>2388.3856438356161</v>
      </c>
      <c r="Q32" s="140">
        <v>2219.9893442622952</v>
      </c>
      <c r="R32" s="140">
        <v>2023.2968767123284</v>
      </c>
      <c r="S32" s="140">
        <v>1883.3158082191781</v>
      </c>
      <c r="T32" s="140">
        <v>1849.9806301369863</v>
      </c>
      <c r="U32" s="140">
        <v>1786.5480601092895</v>
      </c>
      <c r="V32" s="140">
        <v>1769.0617808219179</v>
      </c>
      <c r="W32" s="140">
        <v>1809.7049863013697</v>
      </c>
      <c r="X32" s="140">
        <v>1824.2017534246575</v>
      </c>
      <c r="Y32" s="140">
        <v>1807.440792349727</v>
      </c>
      <c r="Z32" s="140">
        <v>1857.1613972602743</v>
      </c>
      <c r="AA32" s="140">
        <v>1894.606191780822</v>
      </c>
      <c r="AB32" s="140">
        <v>2001.1281917808221</v>
      </c>
      <c r="AC32" s="140">
        <v>1995.7075201934056</v>
      </c>
      <c r="AD32" s="140">
        <v>1925.463005258727</v>
      </c>
      <c r="AE32" s="140">
        <v>1864.1043300232291</v>
      </c>
      <c r="AF32" s="140">
        <v>1879.1029753067605</v>
      </c>
      <c r="AG32" s="140">
        <v>1916.1925403080536</v>
      </c>
      <c r="AH32" s="140">
        <v>1935.8953051516241</v>
      </c>
      <c r="AI32" s="140">
        <v>2002.1940903806308</v>
      </c>
      <c r="AJ32" s="140">
        <v>2029.8474489404573</v>
      </c>
      <c r="AK32" s="140">
        <v>1993.6807850046143</v>
      </c>
      <c r="AL32" s="140">
        <v>2009.4586308171411</v>
      </c>
      <c r="AM32" s="140">
        <v>1952.9646700616699</v>
      </c>
      <c r="AN32" s="140">
        <v>1951.1001658604009</v>
      </c>
      <c r="AO32" s="140">
        <v>1962.842040505674</v>
      </c>
      <c r="AP32" s="140">
        <v>1945.4033469959556</v>
      </c>
      <c r="AQ32" s="140">
        <v>1941.328378106381</v>
      </c>
      <c r="AR32" s="140">
        <v>1909.5735777670322</v>
      </c>
      <c r="AS32" s="140">
        <v>1886.1723270097614</v>
      </c>
      <c r="AT32" s="140">
        <v>1819.1480615121259</v>
      </c>
      <c r="AU32" s="140">
        <v>1759.7265912997425</v>
      </c>
      <c r="AV32" s="140">
        <v>1721.3389180313131</v>
      </c>
      <c r="AW32" s="140">
        <v>1669.1137276298873</v>
      </c>
      <c r="AX32" s="140">
        <v>1657.3204771682845</v>
      </c>
      <c r="AY32" s="140">
        <v>1609.5936695429045</v>
      </c>
      <c r="AZ32" s="140">
        <v>1611.0468442257725</v>
      </c>
      <c r="BA32" s="140">
        <v>1595.6112194684429</v>
      </c>
      <c r="BB32" s="140">
        <v>1607.1708737190686</v>
      </c>
      <c r="BC32" s="140">
        <v>1605.214012164055</v>
      </c>
      <c r="BD32" s="140">
        <v>1599.3634173324658</v>
      </c>
      <c r="BE32" s="141">
        <v>1369.5176586581217</v>
      </c>
      <c r="BF32" s="24">
        <v>-0.14371077653989206</v>
      </c>
      <c r="BG32" s="24">
        <v>-1.2793716373680097E-2</v>
      </c>
      <c r="BH32" s="24">
        <v>1.5036727960414603E-2</v>
      </c>
    </row>
    <row r="33" spans="1:60" x14ac:dyDescent="0.15">
      <c r="A33" s="19" t="s">
        <v>167</v>
      </c>
      <c r="B33" s="140">
        <v>1708.6315068493152</v>
      </c>
      <c r="C33" s="140">
        <v>1915.9679452054797</v>
      </c>
      <c r="D33" s="140">
        <v>1997.3059726027395</v>
      </c>
      <c r="E33" s="140">
        <v>2233.0233606557376</v>
      </c>
      <c r="F33" s="140">
        <v>2520.9282465753422</v>
      </c>
      <c r="G33" s="140">
        <v>2765.0503561643836</v>
      </c>
      <c r="H33" s="140">
        <v>2888.1091232876711</v>
      </c>
      <c r="I33" s="140">
        <v>3036.9309289617486</v>
      </c>
      <c r="J33" s="140">
        <v>3249.3259726027391</v>
      </c>
      <c r="K33" s="140">
        <v>2956.8066575342464</v>
      </c>
      <c r="L33" s="140">
        <v>2874.8489315068491</v>
      </c>
      <c r="M33" s="140">
        <v>3097.3940983606558</v>
      </c>
      <c r="N33" s="140">
        <v>3072.8450410958908</v>
      </c>
      <c r="O33" s="140">
        <v>3229.5904109589042</v>
      </c>
      <c r="P33" s="140">
        <v>3336.6006575342471</v>
      </c>
      <c r="Q33" s="140">
        <v>3014.4419945355198</v>
      </c>
      <c r="R33" s="140">
        <v>2753.7035616438357</v>
      </c>
      <c r="S33" s="140">
        <v>2608.4929863013699</v>
      </c>
      <c r="T33" s="140">
        <v>2564.0378904109593</v>
      </c>
      <c r="U33" s="140">
        <v>2555.1743715846992</v>
      </c>
      <c r="V33" s="140">
        <v>2643.4958356164393</v>
      </c>
      <c r="W33" s="140">
        <v>2778.5496164383562</v>
      </c>
      <c r="X33" s="140">
        <v>2719.6810410958901</v>
      </c>
      <c r="Y33" s="140">
        <v>2723.1808469945354</v>
      </c>
      <c r="Z33" s="140">
        <v>2571.5056986301374</v>
      </c>
      <c r="AA33" s="140">
        <v>2684.6247671232868</v>
      </c>
      <c r="AB33" s="140">
        <v>2810.1761917808217</v>
      </c>
      <c r="AC33" s="140">
        <v>2827.1292094882247</v>
      </c>
      <c r="AD33" s="140">
        <v>2881.4386043475251</v>
      </c>
      <c r="AE33" s="140">
        <v>2859.0429480177818</v>
      </c>
      <c r="AF33" s="140">
        <v>2860.2653401903544</v>
      </c>
      <c r="AG33" s="140">
        <v>2900.2058022435781</v>
      </c>
      <c r="AH33" s="140">
        <v>2895.372748739062</v>
      </c>
      <c r="AI33" s="140">
        <v>2897.8349468152201</v>
      </c>
      <c r="AJ33" s="140">
        <v>2805.7894710775427</v>
      </c>
      <c r="AK33" s="140">
        <v>2745.6285706723388</v>
      </c>
      <c r="AL33" s="140">
        <v>2786.4331966459258</v>
      </c>
      <c r="AM33" s="140">
        <v>2696.0155582371463</v>
      </c>
      <c r="AN33" s="140">
        <v>2647.3107136065769</v>
      </c>
      <c r="AO33" s="140">
        <v>2617.8754064725017</v>
      </c>
      <c r="AP33" s="140">
        <v>2589.3334404664679</v>
      </c>
      <c r="AQ33" s="140">
        <v>2605.6562993735101</v>
      </c>
      <c r="AR33" s="140">
        <v>2376.4728972137041</v>
      </c>
      <c r="AS33" s="140">
        <v>2498.5649503426498</v>
      </c>
      <c r="AT33" s="140">
        <v>2405.1180823424093</v>
      </c>
      <c r="AU33" s="140">
        <v>2441.1090958904119</v>
      </c>
      <c r="AV33" s="140">
        <v>2364.8233972602743</v>
      </c>
      <c r="AW33" s="140">
        <v>2351.6453278688527</v>
      </c>
      <c r="AX33" s="140">
        <v>2404.3332876712329</v>
      </c>
      <c r="AY33" s="140">
        <v>2343.9038904109589</v>
      </c>
      <c r="AZ33" s="140">
        <v>2336.129452054794</v>
      </c>
      <c r="BA33" s="140">
        <v>2374.4563934426233</v>
      </c>
      <c r="BB33" s="140">
        <v>2442.5088884737788</v>
      </c>
      <c r="BC33" s="140">
        <v>2325.452257048461</v>
      </c>
      <c r="BD33" s="140">
        <v>2339.2524055254021</v>
      </c>
      <c r="BE33" s="141">
        <v>2127.3058022922155</v>
      </c>
      <c r="BF33" s="24">
        <v>-9.0604418203251935E-2</v>
      </c>
      <c r="BG33" s="24">
        <v>-2.7729091191299737E-3</v>
      </c>
      <c r="BH33" s="24">
        <v>2.3356923100226197E-2</v>
      </c>
    </row>
    <row r="34" spans="1:60" x14ac:dyDescent="0.15">
      <c r="A34" s="19" t="s">
        <v>166</v>
      </c>
      <c r="B34" s="140">
        <v>84.770630136986298</v>
      </c>
      <c r="C34" s="140">
        <v>92.821452054794534</v>
      </c>
      <c r="D34" s="140">
        <v>109.21298630136987</v>
      </c>
      <c r="E34" s="140">
        <v>112.2417213114754</v>
      </c>
      <c r="F34" s="140">
        <v>119.9482191780822</v>
      </c>
      <c r="G34" s="140">
        <v>129.852301369863</v>
      </c>
      <c r="H34" s="140">
        <v>143.3420821917808</v>
      </c>
      <c r="I34" s="140">
        <v>164.9010655737705</v>
      </c>
      <c r="J34" s="140">
        <v>192.44087671232879</v>
      </c>
      <c r="K34" s="140">
        <v>179.70227397260277</v>
      </c>
      <c r="L34" s="140">
        <v>190.96857534246575</v>
      </c>
      <c r="M34" s="140">
        <v>203.19092896174863</v>
      </c>
      <c r="N34" s="140">
        <v>208.20945205479453</v>
      </c>
      <c r="O34" s="140">
        <v>228.01383561643837</v>
      </c>
      <c r="P34" s="140">
        <v>240.88323287671233</v>
      </c>
      <c r="Q34" s="140">
        <v>246.0100819672131</v>
      </c>
      <c r="R34" s="140">
        <v>231.49717808219174</v>
      </c>
      <c r="S34" s="140">
        <v>236.59246575342468</v>
      </c>
      <c r="T34" s="140">
        <v>226.77109589041092</v>
      </c>
      <c r="U34" s="140">
        <v>232.09049180327867</v>
      </c>
      <c r="V34" s="140">
        <v>241.93473972602737</v>
      </c>
      <c r="W34" s="140">
        <v>244.39463013698628</v>
      </c>
      <c r="X34" s="140">
        <v>265.42824657534248</v>
      </c>
      <c r="Y34" s="140">
        <v>273.28584699453558</v>
      </c>
      <c r="Z34" s="140">
        <v>297.58367123287667</v>
      </c>
      <c r="AA34" s="140">
        <v>313.71676087596319</v>
      </c>
      <c r="AB34" s="140">
        <v>320.57071672329835</v>
      </c>
      <c r="AC34" s="140">
        <v>326.71682941374235</v>
      </c>
      <c r="AD34" s="140">
        <v>334.00404296206125</v>
      </c>
      <c r="AE34" s="140">
        <v>341.57155605870082</v>
      </c>
      <c r="AF34" s="140">
        <v>356.16551868177442</v>
      </c>
      <c r="AG34" s="140">
        <v>369.67354753004389</v>
      </c>
      <c r="AH34" s="140">
        <v>374.92287671232862</v>
      </c>
      <c r="AI34" s="140">
        <v>391.8851170403467</v>
      </c>
      <c r="AJ34" s="140">
        <v>383.07081008534891</v>
      </c>
      <c r="AK34" s="140">
        <v>396.81266207335426</v>
      </c>
      <c r="AL34" s="140">
        <v>403.69754541684506</v>
      </c>
      <c r="AM34" s="140">
        <v>406.34135429821271</v>
      </c>
      <c r="AN34" s="140">
        <v>427.40859090726673</v>
      </c>
      <c r="AO34" s="140">
        <v>417.73326250587007</v>
      </c>
      <c r="AP34" s="140">
        <v>421.80147945205476</v>
      </c>
      <c r="AQ34" s="140">
        <v>440.79870549586047</v>
      </c>
      <c r="AR34" s="140">
        <v>447.9431106479592</v>
      </c>
      <c r="AS34" s="140">
        <v>427.67703830489688</v>
      </c>
      <c r="AT34" s="140">
        <v>403.94272371788549</v>
      </c>
      <c r="AU34" s="140">
        <v>368.61639264459484</v>
      </c>
      <c r="AV34" s="140">
        <v>351.78389899956693</v>
      </c>
      <c r="AW34" s="140">
        <v>307.39511462560773</v>
      </c>
      <c r="AX34" s="140">
        <v>285.0561971767047</v>
      </c>
      <c r="AY34" s="140">
        <v>283.96205597676322</v>
      </c>
      <c r="AZ34" s="140">
        <v>297.11570927032056</v>
      </c>
      <c r="BA34" s="140">
        <v>296.91563074289127</v>
      </c>
      <c r="BB34" s="140">
        <v>301.34847751224362</v>
      </c>
      <c r="BC34" s="140">
        <v>298.00767082191783</v>
      </c>
      <c r="BD34" s="140">
        <v>308.08744257534249</v>
      </c>
      <c r="BE34" s="141">
        <v>249.07355198132763</v>
      </c>
      <c r="BF34" s="24">
        <v>-0.19154915922801063</v>
      </c>
      <c r="BG34" s="24">
        <v>-2.6725330025994753E-2</v>
      </c>
      <c r="BH34" s="24">
        <v>2.7347228563281722E-3</v>
      </c>
    </row>
    <row r="35" spans="1:60" x14ac:dyDescent="0.15">
      <c r="A35" s="19" t="s">
        <v>165</v>
      </c>
      <c r="B35" s="140">
        <v>73.122465753424649</v>
      </c>
      <c r="C35" s="140">
        <v>80.924520547945221</v>
      </c>
      <c r="D35" s="140">
        <v>86.060657534246573</v>
      </c>
      <c r="E35" s="140">
        <v>90.228633879781427</v>
      </c>
      <c r="F35" s="140">
        <v>101.01169863013699</v>
      </c>
      <c r="G35" s="140">
        <v>117.52627397260275</v>
      </c>
      <c r="H35" s="140">
        <v>132.6987123287671</v>
      </c>
      <c r="I35" s="140">
        <v>144.06877049180329</v>
      </c>
      <c r="J35" s="140">
        <v>163.10531506849316</v>
      </c>
      <c r="K35" s="140">
        <v>178.35378082191784</v>
      </c>
      <c r="L35" s="140">
        <v>202.53509589041096</v>
      </c>
      <c r="M35" s="140">
        <v>212.47114754098359</v>
      </c>
      <c r="N35" s="140">
        <v>225.91723287671232</v>
      </c>
      <c r="O35" s="140">
        <v>249.26156164383562</v>
      </c>
      <c r="P35" s="140">
        <v>236.21342465753429</v>
      </c>
      <c r="Q35" s="140">
        <v>230.51306010928963</v>
      </c>
      <c r="R35" s="140">
        <v>221.39547945205476</v>
      </c>
      <c r="S35" s="140">
        <v>210.48786301369864</v>
      </c>
      <c r="T35" s="140">
        <v>199.95668493150683</v>
      </c>
      <c r="U35" s="140">
        <v>207.7316120218579</v>
      </c>
      <c r="V35" s="140">
        <v>212.13501369863016</v>
      </c>
      <c r="W35" s="140">
        <v>197.39654794520547</v>
      </c>
      <c r="X35" s="140">
        <v>206.55487671232876</v>
      </c>
      <c r="Y35" s="140">
        <v>192.34431693989072</v>
      </c>
      <c r="Z35" s="140">
        <v>188.36547945205479</v>
      </c>
      <c r="AA35" s="140">
        <v>190.7494589726696</v>
      </c>
      <c r="AB35" s="140">
        <v>161.32101155738306</v>
      </c>
      <c r="AC35" s="140">
        <v>170.99693430582681</v>
      </c>
      <c r="AD35" s="140">
        <v>154.82807866783662</v>
      </c>
      <c r="AE35" s="140">
        <v>159.37761828048917</v>
      </c>
      <c r="AF35" s="140">
        <v>152.52585314084405</v>
      </c>
      <c r="AG35" s="140">
        <v>141.35891559308996</v>
      </c>
      <c r="AH35" s="140">
        <v>145.50152627918817</v>
      </c>
      <c r="AI35" s="140">
        <v>154.59726980507207</v>
      </c>
      <c r="AJ35" s="140">
        <v>146.92458491537016</v>
      </c>
      <c r="AK35" s="140">
        <v>142.58532706953787</v>
      </c>
      <c r="AL35" s="140">
        <v>138.20062778451998</v>
      </c>
      <c r="AM35" s="140">
        <v>138.35492415127689</v>
      </c>
      <c r="AN35" s="140">
        <v>128.3834134559109</v>
      </c>
      <c r="AO35" s="140">
        <v>136.16538196162446</v>
      </c>
      <c r="AP35" s="140">
        <v>157.54714269609318</v>
      </c>
      <c r="AQ35" s="140">
        <v>168.26246788432496</v>
      </c>
      <c r="AR35" s="140">
        <v>168.35090189438651</v>
      </c>
      <c r="AS35" s="140">
        <v>163.45745744851118</v>
      </c>
      <c r="AT35" s="140">
        <v>154.37189108642161</v>
      </c>
      <c r="AU35" s="140">
        <v>145.98943038250653</v>
      </c>
      <c r="AV35" s="140">
        <v>142.37183447216862</v>
      </c>
      <c r="AW35" s="140">
        <v>133.15990732780136</v>
      </c>
      <c r="AX35" s="140">
        <v>132.06673126380952</v>
      </c>
      <c r="AY35" s="140">
        <v>146.90935547529583</v>
      </c>
      <c r="AZ35" s="140">
        <v>157.07882569624468</v>
      </c>
      <c r="BA35" s="140">
        <v>156.79275569030335</v>
      </c>
      <c r="BB35" s="140">
        <v>168.06334012046145</v>
      </c>
      <c r="BC35" s="140">
        <v>180.01820534980897</v>
      </c>
      <c r="BD35" s="140">
        <v>181.53041450456018</v>
      </c>
      <c r="BE35" s="141">
        <v>170.60787169784834</v>
      </c>
      <c r="BF35" s="24">
        <v>-6.0169216472744091E-2</v>
      </c>
      <c r="BG35" s="24">
        <v>1.6337891684526928E-2</v>
      </c>
      <c r="BH35" s="24">
        <v>1.8732026844688323E-3</v>
      </c>
    </row>
    <row r="36" spans="1:60" x14ac:dyDescent="0.15">
      <c r="A36" s="19" t="s">
        <v>164</v>
      </c>
      <c r="B36" s="140">
        <v>9.4030958904109578</v>
      </c>
      <c r="C36" s="140">
        <v>10.12427397260274</v>
      </c>
      <c r="D36" s="140">
        <v>9.8760821917808226</v>
      </c>
      <c r="E36" s="140">
        <v>10.5174043715847</v>
      </c>
      <c r="F36" s="140">
        <v>9.7117808219178094</v>
      </c>
      <c r="G36" s="140">
        <v>9.962657534246576</v>
      </c>
      <c r="H36" s="140">
        <v>10.83350684931507</v>
      </c>
      <c r="I36" s="140">
        <v>11.58120218579235</v>
      </c>
      <c r="J36" s="140">
        <v>13.464109589041097</v>
      </c>
      <c r="K36" s="140">
        <v>12.509643835616439</v>
      </c>
      <c r="L36" s="140">
        <v>11.817123287671235</v>
      </c>
      <c r="M36" s="140">
        <v>11.822349726775958</v>
      </c>
      <c r="N36" s="140">
        <v>12.387287671232878</v>
      </c>
      <c r="O36" s="140">
        <v>13.014794520547946</v>
      </c>
      <c r="P36" s="140">
        <v>12.562520547945207</v>
      </c>
      <c r="Q36" s="140">
        <v>11.586939890710383</v>
      </c>
      <c r="R36" s="140">
        <v>11.361698630136987</v>
      </c>
      <c r="S36" s="140">
        <v>10.436821917808219</v>
      </c>
      <c r="T36" s="140">
        <v>10.133534246575344</v>
      </c>
      <c r="U36" s="140">
        <v>10.553551912568306</v>
      </c>
      <c r="V36" s="140">
        <v>10.662739726027398</v>
      </c>
      <c r="W36" s="140">
        <v>10.800931506849317</v>
      </c>
      <c r="X36" s="140">
        <v>11.744410958904112</v>
      </c>
      <c r="Y36" s="140">
        <v>12.227295081967213</v>
      </c>
      <c r="Z36" s="140">
        <v>13.151534246575343</v>
      </c>
      <c r="AA36" s="140">
        <v>13.391890410958906</v>
      </c>
      <c r="AB36" s="140">
        <v>12.594465753424657</v>
      </c>
      <c r="AC36" s="140">
        <v>13.467267759562842</v>
      </c>
      <c r="AD36" s="140">
        <v>13.974547945205481</v>
      </c>
      <c r="AE36" s="140">
        <v>14.157561643835617</v>
      </c>
      <c r="AF36" s="140">
        <v>14.2592602739726</v>
      </c>
      <c r="AG36" s="140">
        <v>15.931803278688527</v>
      </c>
      <c r="AH36" s="140">
        <v>15.65841095890411</v>
      </c>
      <c r="AI36" s="140">
        <v>16.078849315068492</v>
      </c>
      <c r="AJ36" s="140">
        <v>16.148712328767125</v>
      </c>
      <c r="AK36" s="140">
        <v>16.426065573770494</v>
      </c>
      <c r="AL36" s="140">
        <v>15.418602739726026</v>
      </c>
      <c r="AM36" s="140">
        <v>16.022684931506848</v>
      </c>
      <c r="AN36" s="140">
        <v>16.228855510531503</v>
      </c>
      <c r="AO36" s="140">
        <v>16.996084835402321</v>
      </c>
      <c r="AP36" s="140">
        <v>17.362517721931368</v>
      </c>
      <c r="AQ36" s="140">
        <v>17.617749169368082</v>
      </c>
      <c r="AR36" s="140">
        <v>17.658903509436161</v>
      </c>
      <c r="AS36" s="140">
        <v>16.318172215622678</v>
      </c>
      <c r="AT36" s="140">
        <v>15.173226115157535</v>
      </c>
      <c r="AU36" s="140">
        <v>14.54333763861808</v>
      </c>
      <c r="AV36" s="140">
        <v>14.360287672579723</v>
      </c>
      <c r="AW36" s="140">
        <v>14.183290070898087</v>
      </c>
      <c r="AX36" s="140">
        <v>14.898237207504108</v>
      </c>
      <c r="AY36" s="140">
        <v>15.647775415945425</v>
      </c>
      <c r="AZ36" s="140">
        <v>17.244104036187668</v>
      </c>
      <c r="BA36" s="140">
        <v>19.042379541439345</v>
      </c>
      <c r="BB36" s="140">
        <v>21.295929258571231</v>
      </c>
      <c r="BC36" s="140">
        <v>23.032764619781645</v>
      </c>
      <c r="BD36" s="140">
        <v>19.639971180105203</v>
      </c>
      <c r="BE36" s="141">
        <v>14.709675351327384</v>
      </c>
      <c r="BF36" s="24">
        <v>-0.25103376087293272</v>
      </c>
      <c r="BG36" s="24">
        <v>2.6139230785331202E-2</v>
      </c>
      <c r="BH36" s="24">
        <v>1.6150604940767791E-4</v>
      </c>
    </row>
    <row r="37" spans="1:60" x14ac:dyDescent="0.15">
      <c r="A37" s="19" t="s">
        <v>163</v>
      </c>
      <c r="B37" s="140">
        <v>46.5492602739726</v>
      </c>
      <c r="C37" s="140">
        <v>52.169479452054794</v>
      </c>
      <c r="D37" s="140">
        <v>58.485013698630134</v>
      </c>
      <c r="E37" s="140">
        <v>64.806420765027326</v>
      </c>
      <c r="F37" s="140">
        <v>70.942575342465744</v>
      </c>
      <c r="G37" s="140">
        <v>79.345972602739721</v>
      </c>
      <c r="H37" s="140">
        <v>87.806739726027388</v>
      </c>
      <c r="I37" s="140">
        <v>96.223415300546435</v>
      </c>
      <c r="J37" s="140">
        <v>104.45610958904109</v>
      </c>
      <c r="K37" s="140">
        <v>103.46353424657535</v>
      </c>
      <c r="L37" s="140">
        <v>101.28128767123289</v>
      </c>
      <c r="M37" s="140">
        <v>102.66978142076502</v>
      </c>
      <c r="N37" s="140">
        <v>110.12945205479451</v>
      </c>
      <c r="O37" s="140">
        <v>119.8670684931507</v>
      </c>
      <c r="P37" s="140">
        <v>125.50071232876712</v>
      </c>
      <c r="Q37" s="140">
        <v>112.97644808743168</v>
      </c>
      <c r="R37" s="140">
        <v>101.44772602739727</v>
      </c>
      <c r="S37" s="140">
        <v>89.928383561643841</v>
      </c>
      <c r="T37" s="140">
        <v>81.788301369863007</v>
      </c>
      <c r="U37" s="140">
        <v>80.189781420765016</v>
      </c>
      <c r="V37" s="140">
        <v>80.24208219178081</v>
      </c>
      <c r="W37" s="140">
        <v>97.850164383561648</v>
      </c>
      <c r="X37" s="140">
        <v>86.668000000000006</v>
      </c>
      <c r="Y37" s="140">
        <v>79.503961748633884</v>
      </c>
      <c r="Z37" s="140">
        <v>82.129753424657537</v>
      </c>
      <c r="AA37" s="140">
        <v>90.399864758974886</v>
      </c>
      <c r="AB37" s="140">
        <v>98.706443636018946</v>
      </c>
      <c r="AC37" s="140">
        <v>102.98348551755396</v>
      </c>
      <c r="AD37" s="140">
        <v>104.64883230549017</v>
      </c>
      <c r="AE37" s="140">
        <v>113.82363380745666</v>
      </c>
      <c r="AF37" s="140">
        <v>116.2093739167305</v>
      </c>
      <c r="AG37" s="140">
        <v>122.03843727528721</v>
      </c>
      <c r="AH37" s="140">
        <v>133.17417627893732</v>
      </c>
      <c r="AI37" s="140">
        <v>148.87456024953761</v>
      </c>
      <c r="AJ37" s="140">
        <v>168.30594762713289</v>
      </c>
      <c r="AK37" s="140">
        <v>168.02668239520548</v>
      </c>
      <c r="AL37" s="140">
        <v>181.53977713942854</v>
      </c>
      <c r="AM37" s="140">
        <v>178.67167912219324</v>
      </c>
      <c r="AN37" s="140">
        <v>174.89738841080339</v>
      </c>
      <c r="AO37" s="140">
        <v>180.50825330327768</v>
      </c>
      <c r="AP37" s="140">
        <v>190.68446085379728</v>
      </c>
      <c r="AQ37" s="140">
        <v>191.00793985468422</v>
      </c>
      <c r="AR37" s="140">
        <v>194.90110375496445</v>
      </c>
      <c r="AS37" s="140">
        <v>187.1053114153151</v>
      </c>
      <c r="AT37" s="140">
        <v>166.18058400757437</v>
      </c>
      <c r="AU37" s="140">
        <v>158.20658344270365</v>
      </c>
      <c r="AV37" s="140">
        <v>146.69328947173153</v>
      </c>
      <c r="AW37" s="140">
        <v>138.19528097612056</v>
      </c>
      <c r="AX37" s="140">
        <v>139.84884072493753</v>
      </c>
      <c r="AY37" s="140">
        <v>138.89978126561326</v>
      </c>
      <c r="AZ37" s="140">
        <v>145.5959097892065</v>
      </c>
      <c r="BA37" s="140">
        <v>152.09281507306002</v>
      </c>
      <c r="BB37" s="140">
        <v>152.68065401842469</v>
      </c>
      <c r="BC37" s="140">
        <v>158.60973116734669</v>
      </c>
      <c r="BD37" s="140">
        <v>157.5717873069508</v>
      </c>
      <c r="BE37" s="141">
        <v>132.1687996713932</v>
      </c>
      <c r="BF37" s="24">
        <v>-0.16121532965842689</v>
      </c>
      <c r="BG37" s="24">
        <v>-5.3052676637265206E-3</v>
      </c>
      <c r="BH37" s="24">
        <v>1.4511578386368176E-3</v>
      </c>
    </row>
    <row r="38" spans="1:60" x14ac:dyDescent="0.15">
      <c r="A38" s="19" t="s">
        <v>162</v>
      </c>
      <c r="B38" s="140">
        <v>978.98591780821903</v>
      </c>
      <c r="C38" s="140">
        <v>1079.8621095890412</v>
      </c>
      <c r="D38" s="140">
        <v>1198.532904109589</v>
      </c>
      <c r="E38" s="140">
        <v>1318.6650546448088</v>
      </c>
      <c r="F38" s="140">
        <v>1462.6036438356164</v>
      </c>
      <c r="G38" s="140">
        <v>1658.8880273972602</v>
      </c>
      <c r="H38" s="140">
        <v>1789.8739178082192</v>
      </c>
      <c r="I38" s="140">
        <v>1885.6218032786885</v>
      </c>
      <c r="J38" s="140">
        <v>1982.7946027397256</v>
      </c>
      <c r="K38" s="140">
        <v>1927.0310136986302</v>
      </c>
      <c r="L38" s="140">
        <v>1814.7025479452057</v>
      </c>
      <c r="M38" s="140">
        <v>1890.7385792349723</v>
      </c>
      <c r="N38" s="140">
        <v>1844.1175068493151</v>
      </c>
      <c r="O38" s="140">
        <v>1975.5924383561648</v>
      </c>
      <c r="P38" s="140">
        <v>2035.5127123287668</v>
      </c>
      <c r="Q38" s="140">
        <v>1929.2932240437158</v>
      </c>
      <c r="R38" s="140">
        <v>1900.2214520547943</v>
      </c>
      <c r="S38" s="140">
        <v>1809.3663287671234</v>
      </c>
      <c r="T38" s="140">
        <v>1815.8130684931505</v>
      </c>
      <c r="U38" s="140">
        <v>1732.3379508196722</v>
      </c>
      <c r="V38" s="140">
        <v>1725.9259452054796</v>
      </c>
      <c r="W38" s="140">
        <v>1765.9276712328769</v>
      </c>
      <c r="X38" s="140">
        <v>1845.156493150685</v>
      </c>
      <c r="Y38" s="140">
        <v>1876.3316120218583</v>
      </c>
      <c r="Z38" s="140">
        <v>1909.0724109589039</v>
      </c>
      <c r="AA38" s="140">
        <v>1969.2239452054794</v>
      </c>
      <c r="AB38" s="140">
        <v>1968.9301095890412</v>
      </c>
      <c r="AC38" s="140">
        <v>1989.3317486338799</v>
      </c>
      <c r="AD38" s="140">
        <v>1948.0720273972604</v>
      </c>
      <c r="AE38" s="140">
        <v>1943.1552876712326</v>
      </c>
      <c r="AF38" s="140">
        <v>2013.6826301369865</v>
      </c>
      <c r="AG38" s="140">
        <v>1977.9315846994537</v>
      </c>
      <c r="AH38" s="140">
        <v>2001.5553698630135</v>
      </c>
      <c r="AI38" s="140">
        <v>1991.3699726027398</v>
      </c>
      <c r="AJ38" s="140">
        <v>1987.813698630137</v>
      </c>
      <c r="AK38" s="140">
        <v>1957.5677049180326</v>
      </c>
      <c r="AL38" s="140">
        <v>1926.0769589041095</v>
      </c>
      <c r="AM38" s="140">
        <v>1927.0747671232875</v>
      </c>
      <c r="AN38" s="140">
        <v>1911.7758356164386</v>
      </c>
      <c r="AO38" s="140">
        <v>1872.5464881892231</v>
      </c>
      <c r="AP38" s="140">
        <v>1822.7607547562486</v>
      </c>
      <c r="AQ38" s="140">
        <v>1818.164155539368</v>
      </c>
      <c r="AR38" s="140">
        <v>1770.3285830495859</v>
      </c>
      <c r="AS38" s="140">
        <v>1675.3372887897428</v>
      </c>
      <c r="AT38" s="140">
        <v>1563.569380578035</v>
      </c>
      <c r="AU38" s="140">
        <v>1538.4582605554947</v>
      </c>
      <c r="AV38" s="140">
        <v>1495.1257101085796</v>
      </c>
      <c r="AW38" s="140">
        <v>1400.701929413925</v>
      </c>
      <c r="AX38" s="140">
        <v>1288.9503352288232</v>
      </c>
      <c r="AY38" s="140">
        <v>1219.5105879235221</v>
      </c>
      <c r="AZ38" s="140">
        <v>1293.0909052328286</v>
      </c>
      <c r="BA38" s="140">
        <v>1284.398200803123</v>
      </c>
      <c r="BB38" s="140">
        <v>1303.7437868182974</v>
      </c>
      <c r="BC38" s="140">
        <v>1330.5699177959405</v>
      </c>
      <c r="BD38" s="140">
        <v>1276.5641782029561</v>
      </c>
      <c r="BE38" s="141">
        <v>1079.2521906675411</v>
      </c>
      <c r="BF38" s="24">
        <v>-0.15456487883999293</v>
      </c>
      <c r="BG38" s="24">
        <v>-2.0075649727812284E-2</v>
      </c>
      <c r="BH38" s="24">
        <v>1.1849735188993642E-2</v>
      </c>
    </row>
    <row r="39" spans="1:60" x14ac:dyDescent="0.15">
      <c r="A39" s="19" t="s">
        <v>161</v>
      </c>
      <c r="B39" s="140" t="s">
        <v>111</v>
      </c>
      <c r="C39" s="140" t="s">
        <v>111</v>
      </c>
      <c r="D39" s="140" t="s">
        <v>111</v>
      </c>
      <c r="E39" s="140" t="s">
        <v>111</v>
      </c>
      <c r="F39" s="140" t="s">
        <v>111</v>
      </c>
      <c r="G39" s="140" t="s">
        <v>111</v>
      </c>
      <c r="H39" s="140" t="s">
        <v>111</v>
      </c>
      <c r="I39" s="140" t="s">
        <v>111</v>
      </c>
      <c r="J39" s="140" t="s">
        <v>111</v>
      </c>
      <c r="K39" s="140" t="s">
        <v>111</v>
      </c>
      <c r="L39" s="140" t="s">
        <v>111</v>
      </c>
      <c r="M39" s="140" t="s">
        <v>111</v>
      </c>
      <c r="N39" s="140" t="s">
        <v>111</v>
      </c>
      <c r="O39" s="140" t="s">
        <v>111</v>
      </c>
      <c r="P39" s="140" t="s">
        <v>111</v>
      </c>
      <c r="Q39" s="140" t="s">
        <v>111</v>
      </c>
      <c r="R39" s="140" t="s">
        <v>111</v>
      </c>
      <c r="S39" s="140" t="s">
        <v>111</v>
      </c>
      <c r="T39" s="140" t="s">
        <v>111</v>
      </c>
      <c r="U39" s="140" t="s">
        <v>111</v>
      </c>
      <c r="V39" s="140">
        <v>112.43005479452057</v>
      </c>
      <c r="W39" s="140">
        <v>94.650383561643864</v>
      </c>
      <c r="X39" s="140">
        <v>76.96758904109592</v>
      </c>
      <c r="Y39" s="140">
        <v>68.849153005464444</v>
      </c>
      <c r="Z39" s="140">
        <v>69.037780821917806</v>
      </c>
      <c r="AA39" s="140">
        <v>65.06720547945207</v>
      </c>
      <c r="AB39" s="140">
        <v>63.112383561643902</v>
      </c>
      <c r="AC39" s="140">
        <v>47.906912568306012</v>
      </c>
      <c r="AD39" s="140">
        <v>42.973317999434791</v>
      </c>
      <c r="AE39" s="140">
        <v>40.650048219184356</v>
      </c>
      <c r="AF39" s="140">
        <v>36.58663563307671</v>
      </c>
      <c r="AG39" s="140">
        <v>38.174714765079678</v>
      </c>
      <c r="AH39" s="140">
        <v>34.330498723905379</v>
      </c>
      <c r="AI39" s="140">
        <v>33.042118251016689</v>
      </c>
      <c r="AJ39" s="140">
        <v>30.951602940389552</v>
      </c>
      <c r="AK39" s="140">
        <v>26.22986343362944</v>
      </c>
      <c r="AL39" s="140">
        <v>30.513318436296018</v>
      </c>
      <c r="AM39" s="140">
        <v>30.222671194625228</v>
      </c>
      <c r="AN39" s="140">
        <v>30.651052412477259</v>
      </c>
      <c r="AO39" s="140">
        <v>32.818568290335229</v>
      </c>
      <c r="AP39" s="140">
        <v>34.766926207241944</v>
      </c>
      <c r="AQ39" s="140">
        <v>32.967968768007538</v>
      </c>
      <c r="AR39" s="140">
        <v>35.756826162041051</v>
      </c>
      <c r="AS39" s="140">
        <v>34.867598373809109</v>
      </c>
      <c r="AT39" s="140">
        <v>31.802715778723048</v>
      </c>
      <c r="AU39" s="140">
        <v>36.409204266430578</v>
      </c>
      <c r="AV39" s="140">
        <v>33.536294713477567</v>
      </c>
      <c r="AW39" s="140">
        <v>33.414034990586877</v>
      </c>
      <c r="AX39" s="140">
        <v>33.927504506150335</v>
      </c>
      <c r="AY39" s="140">
        <v>34.249939726058749</v>
      </c>
      <c r="AZ39" s="140">
        <v>35.917115355289148</v>
      </c>
      <c r="BA39" s="140">
        <v>36.680703894499224</v>
      </c>
      <c r="BB39" s="140">
        <v>37.557066630450855</v>
      </c>
      <c r="BC39" s="140">
        <v>35.680732817398571</v>
      </c>
      <c r="BD39" s="140">
        <v>39.235819808219183</v>
      </c>
      <c r="BE39" s="141">
        <v>35.130162303404717</v>
      </c>
      <c r="BF39" s="24">
        <v>-0.10464054338312578</v>
      </c>
      <c r="BG39" s="24">
        <v>2.1225974382998336E-2</v>
      </c>
      <c r="BH39" s="24">
        <v>3.8571440858899955E-4</v>
      </c>
    </row>
    <row r="40" spans="1:60" x14ac:dyDescent="0.15">
      <c r="A40" s="19" t="s">
        <v>160</v>
      </c>
      <c r="B40" s="140" t="s">
        <v>111</v>
      </c>
      <c r="C40" s="140" t="s">
        <v>111</v>
      </c>
      <c r="D40" s="140" t="s">
        <v>111</v>
      </c>
      <c r="E40" s="140" t="s">
        <v>111</v>
      </c>
      <c r="F40" s="140" t="s">
        <v>111</v>
      </c>
      <c r="G40" s="140" t="s">
        <v>111</v>
      </c>
      <c r="H40" s="140" t="s">
        <v>111</v>
      </c>
      <c r="I40" s="140" t="s">
        <v>111</v>
      </c>
      <c r="J40" s="140" t="s">
        <v>111</v>
      </c>
      <c r="K40" s="140" t="s">
        <v>111</v>
      </c>
      <c r="L40" s="140" t="s">
        <v>111</v>
      </c>
      <c r="M40" s="140" t="s">
        <v>111</v>
      </c>
      <c r="N40" s="140" t="s">
        <v>111</v>
      </c>
      <c r="O40" s="140" t="s">
        <v>111</v>
      </c>
      <c r="P40" s="140" t="s">
        <v>111</v>
      </c>
      <c r="Q40" s="140" t="s">
        <v>111</v>
      </c>
      <c r="R40" s="140" t="s">
        <v>111</v>
      </c>
      <c r="S40" s="140" t="s">
        <v>111</v>
      </c>
      <c r="T40" s="140" t="s">
        <v>111</v>
      </c>
      <c r="U40" s="140" t="s">
        <v>111</v>
      </c>
      <c r="V40" s="140">
        <v>167.16797260273978</v>
      </c>
      <c r="W40" s="140">
        <v>139.91347945205476</v>
      </c>
      <c r="X40" s="140">
        <v>153.58065753424663</v>
      </c>
      <c r="Y40" s="140">
        <v>147.32046448087436</v>
      </c>
      <c r="Z40" s="140">
        <v>151.61350684931509</v>
      </c>
      <c r="AA40" s="140">
        <v>144.98112328767132</v>
      </c>
      <c r="AB40" s="140">
        <v>159.56375342465748</v>
      </c>
      <c r="AC40" s="140">
        <v>83.698469945355185</v>
      </c>
      <c r="AD40" s="140">
        <v>72.746767123287668</v>
      </c>
      <c r="AE40" s="140">
        <v>67.113945205479467</v>
      </c>
      <c r="AF40" s="140">
        <v>62.0588493150685</v>
      </c>
      <c r="AG40" s="140">
        <v>63.962240437158471</v>
      </c>
      <c r="AH40" s="140">
        <v>64.422301369863007</v>
      </c>
      <c r="AI40" s="140">
        <v>73.347698630136989</v>
      </c>
      <c r="AJ40" s="140">
        <v>61.093232876712328</v>
      </c>
      <c r="AK40" s="140">
        <v>47.986502732240439</v>
      </c>
      <c r="AL40" s="140">
        <v>54.756630136986296</v>
      </c>
      <c r="AM40" s="140">
        <v>51.462931506849316</v>
      </c>
      <c r="AN40" s="140">
        <v>49.748027397260273</v>
      </c>
      <c r="AO40" s="140">
        <v>53.358940441422035</v>
      </c>
      <c r="AP40" s="140">
        <v>57.136811941558157</v>
      </c>
      <c r="AQ40" s="140">
        <v>57.932635723314043</v>
      </c>
      <c r="AR40" s="140">
        <v>58.30675148858969</v>
      </c>
      <c r="AS40" s="140">
        <v>62.705561093859075</v>
      </c>
      <c r="AT40" s="140">
        <v>53.571189701241565</v>
      </c>
      <c r="AU40" s="140">
        <v>55.01543561643836</v>
      </c>
      <c r="AV40" s="140">
        <v>53.292561643835612</v>
      </c>
      <c r="AW40" s="140">
        <v>54.520688524590163</v>
      </c>
      <c r="AX40" s="140">
        <v>53.175147945205481</v>
      </c>
      <c r="AY40" s="140">
        <v>52.505726027397266</v>
      </c>
      <c r="AZ40" s="140">
        <v>57.013350684931503</v>
      </c>
      <c r="BA40" s="140">
        <v>61.237882513661219</v>
      </c>
      <c r="BB40" s="140">
        <v>63.811610958904105</v>
      </c>
      <c r="BC40" s="140">
        <v>67.830383561643828</v>
      </c>
      <c r="BD40" s="140">
        <v>68.015616438356176</v>
      </c>
      <c r="BE40" s="141">
        <v>64.143590285999977</v>
      </c>
      <c r="BF40" s="24">
        <v>-5.6928487237419834E-2</v>
      </c>
      <c r="BG40" s="24">
        <v>2.4159822841274714E-2</v>
      </c>
      <c r="BH40" s="24">
        <v>7.0426964664327039E-4</v>
      </c>
    </row>
    <row r="41" spans="1:60" x14ac:dyDescent="0.15">
      <c r="A41" s="19" t="s">
        <v>159</v>
      </c>
      <c r="B41" s="140">
        <v>16.145616438356164</v>
      </c>
      <c r="C41" s="140">
        <v>18.276630136986299</v>
      </c>
      <c r="D41" s="140">
        <v>20.106136986301369</v>
      </c>
      <c r="E41" s="140">
        <v>22.155655737704915</v>
      </c>
      <c r="F41" s="140">
        <v>24.634547945205476</v>
      </c>
      <c r="G41" s="140">
        <v>26.153945205479456</v>
      </c>
      <c r="H41" s="140">
        <v>27.294794520547949</v>
      </c>
      <c r="I41" s="140">
        <v>28.703005464480871</v>
      </c>
      <c r="J41" s="140">
        <v>31.840219178082194</v>
      </c>
      <c r="K41" s="140">
        <v>28.729835616438358</v>
      </c>
      <c r="L41" s="140">
        <v>25.903397260273973</v>
      </c>
      <c r="M41" s="140">
        <v>27.936092896174863</v>
      </c>
      <c r="N41" s="140">
        <v>27.67230136986301</v>
      </c>
      <c r="O41" s="140">
        <v>28.030219178082191</v>
      </c>
      <c r="P41" s="140">
        <v>26.411068493150687</v>
      </c>
      <c r="Q41" s="140">
        <v>22.452650273224044</v>
      </c>
      <c r="R41" s="140">
        <v>21.758849315068495</v>
      </c>
      <c r="S41" s="140">
        <v>21.505589041095888</v>
      </c>
      <c r="T41" s="140">
        <v>20.552246575342465</v>
      </c>
      <c r="U41" s="140">
        <v>20.575519125683059</v>
      </c>
      <c r="V41" s="140">
        <v>21.884164383561643</v>
      </c>
      <c r="W41" s="140">
        <v>23.703205479452055</v>
      </c>
      <c r="X41" s="140">
        <v>26.631205479452056</v>
      </c>
      <c r="Y41" s="140">
        <v>27.208251366120219</v>
      </c>
      <c r="Z41" s="140">
        <v>29.962904109589036</v>
      </c>
      <c r="AA41" s="140">
        <v>32.951100334271992</v>
      </c>
      <c r="AB41" s="140">
        <v>38.413876307657318</v>
      </c>
      <c r="AC41" s="140">
        <v>39.497171927280121</v>
      </c>
      <c r="AD41" s="140">
        <v>39.452165026102982</v>
      </c>
      <c r="AE41" s="140">
        <v>39.566871541480502</v>
      </c>
      <c r="AF41" s="140">
        <v>37.254869737180947</v>
      </c>
      <c r="AG41" s="140">
        <v>38.531812231136797</v>
      </c>
      <c r="AH41" s="140">
        <v>40.518339933212488</v>
      </c>
      <c r="AI41" s="140">
        <v>42.254573648531149</v>
      </c>
      <c r="AJ41" s="140">
        <v>45.120825305677442</v>
      </c>
      <c r="AK41" s="140">
        <v>48.194511538112103</v>
      </c>
      <c r="AL41" s="140">
        <v>51.269401164525988</v>
      </c>
      <c r="AM41" s="140">
        <v>52.13566478408525</v>
      </c>
      <c r="AN41" s="140">
        <v>55.87779607868849</v>
      </c>
      <c r="AO41" s="140">
        <v>62.975590407363057</v>
      </c>
      <c r="AP41" s="140">
        <v>64.737831472387043</v>
      </c>
      <c r="AQ41" s="140">
        <v>61.490601051813123</v>
      </c>
      <c r="AR41" s="140">
        <v>60.844662265726953</v>
      </c>
      <c r="AS41" s="140">
        <v>61.097948171335979</v>
      </c>
      <c r="AT41" s="140">
        <v>57.358362252406877</v>
      </c>
      <c r="AU41" s="140">
        <v>59.930229853212026</v>
      </c>
      <c r="AV41" s="140">
        <v>61.292706624739786</v>
      </c>
      <c r="AW41" s="140">
        <v>58.978815974036202</v>
      </c>
      <c r="AX41" s="140">
        <v>58.280397529950697</v>
      </c>
      <c r="AY41" s="140">
        <v>56.620843471185808</v>
      </c>
      <c r="AZ41" s="140">
        <v>56.013802737895759</v>
      </c>
      <c r="BA41" s="140">
        <v>55.977614187332776</v>
      </c>
      <c r="BB41" s="140">
        <v>59.149330009458822</v>
      </c>
      <c r="BC41" s="140">
        <v>62.694978277749264</v>
      </c>
      <c r="BD41" s="140">
        <v>63.66244956164384</v>
      </c>
      <c r="BE41" s="141">
        <v>51.508929539834796</v>
      </c>
      <c r="BF41" s="24">
        <v>-0.19090562969998326</v>
      </c>
      <c r="BG41" s="24">
        <v>1.0482182770363391E-2</v>
      </c>
      <c r="BH41" s="24">
        <v>5.6554638498166872E-4</v>
      </c>
    </row>
    <row r="42" spans="1:60" x14ac:dyDescent="0.15">
      <c r="A42" s="19" t="s">
        <v>158</v>
      </c>
      <c r="B42" s="140">
        <v>477.89186301369864</v>
      </c>
      <c r="C42" s="140">
        <v>521.75953424657541</v>
      </c>
      <c r="D42" s="140">
        <v>533.56271232876713</v>
      </c>
      <c r="E42" s="140">
        <v>572.52333333333343</v>
      </c>
      <c r="F42" s="140">
        <v>625.22282191780823</v>
      </c>
      <c r="G42" s="140">
        <v>699.74630136986298</v>
      </c>
      <c r="H42" s="140">
        <v>695.6861917808219</v>
      </c>
      <c r="I42" s="140">
        <v>776.91101092896179</v>
      </c>
      <c r="J42" s="140">
        <v>808.20104109589033</v>
      </c>
      <c r="K42" s="140">
        <v>697.97679452054786</v>
      </c>
      <c r="L42" s="140">
        <v>687.90180821917806</v>
      </c>
      <c r="M42" s="140">
        <v>771.36459016393439</v>
      </c>
      <c r="N42" s="140">
        <v>744.16109589041082</v>
      </c>
      <c r="O42" s="140">
        <v>774.94858904109583</v>
      </c>
      <c r="P42" s="140">
        <v>838.54846575342469</v>
      </c>
      <c r="Q42" s="140">
        <v>779.54311475409816</v>
      </c>
      <c r="R42" s="140">
        <v>725.92879452054797</v>
      </c>
      <c r="S42" s="140">
        <v>640.22252054794512</v>
      </c>
      <c r="T42" s="140">
        <v>609.97069863013701</v>
      </c>
      <c r="U42" s="140">
        <v>611.51975409836064</v>
      </c>
      <c r="V42" s="140">
        <v>621.79541095890397</v>
      </c>
      <c r="W42" s="140">
        <v>685.27053422657525</v>
      </c>
      <c r="X42" s="140">
        <v>691.53268491150686</v>
      </c>
      <c r="Y42" s="140">
        <v>726.66023501267762</v>
      </c>
      <c r="Z42" s="140">
        <v>719.59828768123305</v>
      </c>
      <c r="AA42" s="140">
        <v>750.77169868013709</v>
      </c>
      <c r="AB42" s="140">
        <v>711.57173836820425</v>
      </c>
      <c r="AC42" s="140">
        <v>756.1810706440242</v>
      </c>
      <c r="AD42" s="140">
        <v>744.87835233839894</v>
      </c>
      <c r="AE42" s="140">
        <v>740.91229001565171</v>
      </c>
      <c r="AF42" s="140">
        <v>783.68010219455698</v>
      </c>
      <c r="AG42" s="140">
        <v>778.39853537170745</v>
      </c>
      <c r="AH42" s="140">
        <v>810.86831124250864</v>
      </c>
      <c r="AI42" s="140">
        <v>820.38385671955268</v>
      </c>
      <c r="AJ42" s="140">
        <v>840.44573232154323</v>
      </c>
      <c r="AK42" s="140">
        <v>844.71061778117519</v>
      </c>
      <c r="AL42" s="140">
        <v>886.23074466235016</v>
      </c>
      <c r="AM42" s="140">
        <v>898.16113686255892</v>
      </c>
      <c r="AN42" s="140">
        <v>901.02014836051285</v>
      </c>
      <c r="AO42" s="140">
        <v>938.19252301522795</v>
      </c>
      <c r="AP42" s="140">
        <v>990.49098560811001</v>
      </c>
      <c r="AQ42" s="140">
        <v>982.54254514697129</v>
      </c>
      <c r="AR42" s="140">
        <v>1033.8945273730972</v>
      </c>
      <c r="AS42" s="140">
        <v>979.42626083058428</v>
      </c>
      <c r="AT42" s="140">
        <v>945.24360481959297</v>
      </c>
      <c r="AU42" s="140">
        <v>964.06493566246536</v>
      </c>
      <c r="AV42" s="140">
        <v>972.366614484362</v>
      </c>
      <c r="AW42" s="140">
        <v>926.23646196499487</v>
      </c>
      <c r="AX42" s="140">
        <v>899.52717756946947</v>
      </c>
      <c r="AY42" s="140">
        <v>866.25889307090972</v>
      </c>
      <c r="AZ42" s="140">
        <v>836.68692394210802</v>
      </c>
      <c r="BA42" s="140">
        <v>854.35993903497615</v>
      </c>
      <c r="BB42" s="140">
        <v>829.82576323997216</v>
      </c>
      <c r="BC42" s="140">
        <v>857.83974835413244</v>
      </c>
      <c r="BD42" s="140">
        <v>825.92491549911688</v>
      </c>
      <c r="BE42" s="141">
        <v>770.9793896686632</v>
      </c>
      <c r="BF42" s="24">
        <v>-6.6526054365667608E-2</v>
      </c>
      <c r="BG42" s="24">
        <v>-1.3403246625908083E-2</v>
      </c>
      <c r="BH42" s="24">
        <v>8.4650294738756512E-3</v>
      </c>
    </row>
    <row r="43" spans="1:60" x14ac:dyDescent="0.15">
      <c r="A43" s="19" t="s">
        <v>157</v>
      </c>
      <c r="B43" s="140" t="s">
        <v>111</v>
      </c>
      <c r="C43" s="140" t="s">
        <v>111</v>
      </c>
      <c r="D43" s="140" t="s">
        <v>111</v>
      </c>
      <c r="E43" s="140" t="s">
        <v>111</v>
      </c>
      <c r="F43" s="140" t="s">
        <v>111</v>
      </c>
      <c r="G43" s="140" t="s">
        <v>111</v>
      </c>
      <c r="H43" s="140" t="s">
        <v>111</v>
      </c>
      <c r="I43" s="140" t="s">
        <v>111</v>
      </c>
      <c r="J43" s="140" t="s">
        <v>111</v>
      </c>
      <c r="K43" s="140" t="s">
        <v>111</v>
      </c>
      <c r="L43" s="140" t="s">
        <v>111</v>
      </c>
      <c r="M43" s="140" t="s">
        <v>111</v>
      </c>
      <c r="N43" s="140" t="s">
        <v>111</v>
      </c>
      <c r="O43" s="140" t="s">
        <v>111</v>
      </c>
      <c r="P43" s="140" t="s">
        <v>111</v>
      </c>
      <c r="Q43" s="140" t="s">
        <v>111</v>
      </c>
      <c r="R43" s="140" t="s">
        <v>111</v>
      </c>
      <c r="S43" s="140" t="s">
        <v>111</v>
      </c>
      <c r="T43" s="140" t="s">
        <v>111</v>
      </c>
      <c r="U43" s="140" t="s">
        <v>111</v>
      </c>
      <c r="V43" s="140" t="s">
        <v>111</v>
      </c>
      <c r="W43" s="140" t="s">
        <v>111</v>
      </c>
      <c r="X43" s="140" t="s">
        <v>111</v>
      </c>
      <c r="Y43" s="140" t="s">
        <v>111</v>
      </c>
      <c r="Z43" s="140" t="s">
        <v>111</v>
      </c>
      <c r="AA43" s="140">
        <v>21.104010001718184</v>
      </c>
      <c r="AB43" s="140">
        <v>19.022689868299928</v>
      </c>
      <c r="AC43" s="140">
        <v>20.256787027140131</v>
      </c>
      <c r="AD43" s="140">
        <v>21.938553499195674</v>
      </c>
      <c r="AE43" s="140">
        <v>16.925231733589957</v>
      </c>
      <c r="AF43" s="140">
        <v>16.144748320279056</v>
      </c>
      <c r="AG43" s="140">
        <v>24.275276521033927</v>
      </c>
      <c r="AH43" s="140">
        <v>20.555962663441488</v>
      </c>
      <c r="AI43" s="140">
        <v>18.537184401838743</v>
      </c>
      <c r="AJ43" s="140">
        <v>18.785095704379145</v>
      </c>
      <c r="AK43" s="140">
        <v>18.889915665798501</v>
      </c>
      <c r="AL43" s="140">
        <v>15.57795149539268</v>
      </c>
      <c r="AM43" s="140">
        <v>17.690612652295258</v>
      </c>
      <c r="AN43" s="140">
        <v>17.153184849882781</v>
      </c>
      <c r="AO43" s="140">
        <v>17.448582743191327</v>
      </c>
      <c r="AP43" s="140">
        <v>18.024247353018147</v>
      </c>
      <c r="AQ43" s="140">
        <v>18.903668676088934</v>
      </c>
      <c r="AR43" s="140">
        <v>20.571634561721595</v>
      </c>
      <c r="AS43" s="140">
        <v>18.76714347681061</v>
      </c>
      <c r="AT43" s="140">
        <v>19.579903919984215</v>
      </c>
      <c r="AU43" s="140">
        <v>18.947967806956537</v>
      </c>
      <c r="AV43" s="140">
        <v>19.556172258453014</v>
      </c>
      <c r="AW43" s="140">
        <v>18.811540887823195</v>
      </c>
      <c r="AX43" s="140">
        <v>18.605871712786694</v>
      </c>
      <c r="AY43" s="140">
        <v>18.556229190428269</v>
      </c>
      <c r="AZ43" s="140">
        <v>19.937804765790293</v>
      </c>
      <c r="BA43" s="140">
        <v>22.144547573162924</v>
      </c>
      <c r="BB43" s="140">
        <v>21.32691632464751</v>
      </c>
      <c r="BC43" s="140">
        <v>20.595600712328764</v>
      </c>
      <c r="BD43" s="140">
        <v>22.348711917808217</v>
      </c>
      <c r="BE43" s="141">
        <v>19.947603438284034</v>
      </c>
      <c r="BF43" s="24">
        <v>-0.10743833865480623</v>
      </c>
      <c r="BG43" s="24">
        <v>1.3314352718245326E-2</v>
      </c>
      <c r="BH43" s="24">
        <v>2.1901629706447249E-4</v>
      </c>
    </row>
    <row r="44" spans="1:60" x14ac:dyDescent="0.15">
      <c r="A44" s="19" t="s">
        <v>156</v>
      </c>
      <c r="B44" s="140">
        <v>99.44945205479452</v>
      </c>
      <c r="C44" s="140">
        <v>112.01449315068493</v>
      </c>
      <c r="D44" s="140">
        <v>116.58567123287671</v>
      </c>
      <c r="E44" s="140">
        <v>129.53191256830601</v>
      </c>
      <c r="F44" s="140">
        <v>142.95219178082195</v>
      </c>
      <c r="G44" s="140">
        <v>161.00608219178082</v>
      </c>
      <c r="H44" s="140">
        <v>160.12284931506849</v>
      </c>
      <c r="I44" s="140">
        <v>167.51144808743166</v>
      </c>
      <c r="J44" s="140">
        <v>171.9394794520548</v>
      </c>
      <c r="K44" s="140">
        <v>156.36600000000001</v>
      </c>
      <c r="L44" s="140">
        <v>162.42490410958905</v>
      </c>
      <c r="M44" s="140">
        <v>178.53860655737705</v>
      </c>
      <c r="N44" s="140">
        <v>176.64964383561642</v>
      </c>
      <c r="O44" s="140">
        <v>200.47252054794515</v>
      </c>
      <c r="P44" s="140">
        <v>199.82660273972596</v>
      </c>
      <c r="Q44" s="140">
        <v>198.84024590163938</v>
      </c>
      <c r="R44" s="140">
        <v>186.36884931506847</v>
      </c>
      <c r="S44" s="140">
        <v>180.13287671232874</v>
      </c>
      <c r="T44" s="140">
        <v>176.14536986301371</v>
      </c>
      <c r="U44" s="140">
        <v>185.43032786885243</v>
      </c>
      <c r="V44" s="140">
        <v>195.19556164383565</v>
      </c>
      <c r="W44" s="140">
        <v>205.94947945205479</v>
      </c>
      <c r="X44" s="140">
        <v>209.32926027397258</v>
      </c>
      <c r="Y44" s="140">
        <v>196.34942622950817</v>
      </c>
      <c r="Z44" s="140">
        <v>197.77698630136985</v>
      </c>
      <c r="AA44" s="140">
        <v>191.76713559419815</v>
      </c>
      <c r="AB44" s="140">
        <v>178.55206499157214</v>
      </c>
      <c r="AC44" s="140">
        <v>182.01753543874605</v>
      </c>
      <c r="AD44" s="140">
        <v>195.01895993083795</v>
      </c>
      <c r="AE44" s="140">
        <v>197.23532065697239</v>
      </c>
      <c r="AF44" s="140">
        <v>194.92790204108252</v>
      </c>
      <c r="AG44" s="140">
        <v>205.79822891652259</v>
      </c>
      <c r="AH44" s="140">
        <v>209.4219440315978</v>
      </c>
      <c r="AI44" s="140">
        <v>210.49782131748981</v>
      </c>
      <c r="AJ44" s="140">
        <v>207.72544566700554</v>
      </c>
      <c r="AK44" s="140">
        <v>193.89794430091735</v>
      </c>
      <c r="AL44" s="140">
        <v>221.13825611344427</v>
      </c>
      <c r="AM44" s="140">
        <v>215.23150190045089</v>
      </c>
      <c r="AN44" s="140">
        <v>224.02664794054425</v>
      </c>
      <c r="AO44" s="140">
        <v>217.73360052274217</v>
      </c>
      <c r="AP44" s="140">
        <v>216.21694921506773</v>
      </c>
      <c r="AQ44" s="140">
        <v>220.66912180317161</v>
      </c>
      <c r="AR44" s="140">
        <v>220.36174991183682</v>
      </c>
      <c r="AS44" s="140">
        <v>218.14257314078344</v>
      </c>
      <c r="AT44" s="140">
        <v>221.61373984846094</v>
      </c>
      <c r="AU44" s="140">
        <v>229.10707408752597</v>
      </c>
      <c r="AV44" s="140">
        <v>225.1143658055627</v>
      </c>
      <c r="AW44" s="140">
        <v>218.22838726707548</v>
      </c>
      <c r="AX44" s="140">
        <v>228.53561708745121</v>
      </c>
      <c r="AY44" s="140">
        <v>218.36790878824743</v>
      </c>
      <c r="AZ44" s="140">
        <v>222.50881651602896</v>
      </c>
      <c r="BA44" s="140">
        <v>217.41874778116096</v>
      </c>
      <c r="BB44" s="140">
        <v>222.87103713234444</v>
      </c>
      <c r="BC44" s="140">
        <v>231.10140788872206</v>
      </c>
      <c r="BD44" s="140">
        <v>222.99443377261815</v>
      </c>
      <c r="BE44" s="141">
        <v>217.35950940041718</v>
      </c>
      <c r="BF44" s="24">
        <v>-2.5269349897525939E-2</v>
      </c>
      <c r="BG44" s="24">
        <v>6.2127837455117074E-4</v>
      </c>
      <c r="BH44" s="24">
        <v>2.3865160056904034E-3</v>
      </c>
    </row>
    <row r="45" spans="1:60" x14ac:dyDescent="0.15">
      <c r="A45" s="19" t="s">
        <v>155</v>
      </c>
      <c r="B45" s="140">
        <v>108.74528767123287</v>
      </c>
      <c r="C45" s="140">
        <v>113.8916712328767</v>
      </c>
      <c r="D45" s="140">
        <v>124.1843287671233</v>
      </c>
      <c r="E45" s="140">
        <v>154.39775956284151</v>
      </c>
      <c r="F45" s="140">
        <v>170.27057534246572</v>
      </c>
      <c r="G45" s="140">
        <v>181.13769863013698</v>
      </c>
      <c r="H45" s="140">
        <v>191.0399178082192</v>
      </c>
      <c r="I45" s="140">
        <v>213.60669398907103</v>
      </c>
      <c r="J45" s="140">
        <v>238.10975342465753</v>
      </c>
      <c r="K45" s="140">
        <v>250.00194520547947</v>
      </c>
      <c r="L45" s="140">
        <v>271.61424657534258</v>
      </c>
      <c r="M45" s="140">
        <v>298.05702185792347</v>
      </c>
      <c r="N45" s="140">
        <v>320.04435616438354</v>
      </c>
      <c r="O45" s="140">
        <v>342.82191780821915</v>
      </c>
      <c r="P45" s="140">
        <v>349.1265753424658</v>
      </c>
      <c r="Q45" s="140">
        <v>346.71907103825134</v>
      </c>
      <c r="R45" s="140">
        <v>325.06942465753423</v>
      </c>
      <c r="S45" s="140">
        <v>307.30235616438353</v>
      </c>
      <c r="T45" s="140">
        <v>318.65879452054793</v>
      </c>
      <c r="U45" s="140">
        <v>325.97614754098356</v>
      </c>
      <c r="V45" s="140">
        <v>332.04391780821913</v>
      </c>
      <c r="W45" s="140">
        <v>344.26698630136985</v>
      </c>
      <c r="X45" s="140">
        <v>349.21158904109586</v>
      </c>
      <c r="Y45" s="140">
        <v>356.79486338797818</v>
      </c>
      <c r="Z45" s="140">
        <v>356.41687671232881</v>
      </c>
      <c r="AA45" s="140">
        <v>325.35353424657535</v>
      </c>
      <c r="AB45" s="140">
        <v>308.39109589041095</v>
      </c>
      <c r="AC45" s="140">
        <v>284.68631147540987</v>
      </c>
      <c r="AD45" s="140">
        <v>291.99558904109591</v>
      </c>
      <c r="AE45" s="140">
        <v>309.26010958904106</v>
      </c>
      <c r="AF45" s="140">
        <v>316.53016438356161</v>
      </c>
      <c r="AG45" s="140">
        <v>369.91901095126673</v>
      </c>
      <c r="AH45" s="140">
        <v>388.43293576146812</v>
      </c>
      <c r="AI45" s="140">
        <v>439.65509347427633</v>
      </c>
      <c r="AJ45" s="140">
        <v>463.12207800441041</v>
      </c>
      <c r="AK45" s="140">
        <v>426.18562463604661</v>
      </c>
      <c r="AL45" s="140">
        <v>419.35634215850814</v>
      </c>
      <c r="AM45" s="140">
        <v>429.60002692458272</v>
      </c>
      <c r="AN45" s="140">
        <v>440.88762137127151</v>
      </c>
      <c r="AO45" s="140">
        <v>469.47189989632506</v>
      </c>
      <c r="AP45" s="140">
        <v>487.02163009546734</v>
      </c>
      <c r="AQ45" s="140">
        <v>529.80061684759096</v>
      </c>
      <c r="AR45" s="140">
        <v>548.30079742684165</v>
      </c>
      <c r="AS45" s="140">
        <v>566.51179251721715</v>
      </c>
      <c r="AT45" s="140">
        <v>565.76788552006394</v>
      </c>
      <c r="AU45" s="140">
        <v>593.44088326970586</v>
      </c>
      <c r="AV45" s="140">
        <v>591.03806135189757</v>
      </c>
      <c r="AW45" s="140">
        <v>570.27833839359232</v>
      </c>
      <c r="AX45" s="140">
        <v>537.3823901190209</v>
      </c>
      <c r="AY45" s="140">
        <v>537.70069148888399</v>
      </c>
      <c r="AZ45" s="140">
        <v>558.46326683134964</v>
      </c>
      <c r="BA45" s="140">
        <v>605.47852965042284</v>
      </c>
      <c r="BB45" s="140">
        <v>661.7497260273974</v>
      </c>
      <c r="BC45" s="140">
        <v>684.55341654648828</v>
      </c>
      <c r="BD45" s="140">
        <v>702.43984258403577</v>
      </c>
      <c r="BE45" s="141">
        <v>659.51349436158523</v>
      </c>
      <c r="BF45" s="24">
        <v>-6.111035510818863E-2</v>
      </c>
      <c r="BG45" s="24">
        <v>2.187337678735024E-2</v>
      </c>
      <c r="BH45" s="24">
        <v>7.2411808188398031E-3</v>
      </c>
    </row>
    <row r="46" spans="1:60" x14ac:dyDescent="0.15">
      <c r="A46" s="19" t="s">
        <v>154</v>
      </c>
      <c r="B46" s="140">
        <v>50.253315068493151</v>
      </c>
      <c r="C46" s="140">
        <v>51.666547945205473</v>
      </c>
      <c r="D46" s="140">
        <v>56.915972602739728</v>
      </c>
      <c r="E46" s="140">
        <v>60.957677595628411</v>
      </c>
      <c r="F46" s="140">
        <v>64.539123287671231</v>
      </c>
      <c r="G46" s="140">
        <v>91.524044794520563</v>
      </c>
      <c r="H46" s="140">
        <v>103.56001895890411</v>
      </c>
      <c r="I46" s="140">
        <v>112.38714748633879</v>
      </c>
      <c r="J46" s="140">
        <v>123.7879980547945</v>
      </c>
      <c r="K46" s="140">
        <v>131.24513528767125</v>
      </c>
      <c r="L46" s="140">
        <v>137.71776969863015</v>
      </c>
      <c r="M46" s="140">
        <v>143.55582928961746</v>
      </c>
      <c r="N46" s="140">
        <v>143.09939268493153</v>
      </c>
      <c r="O46" s="140">
        <v>148.07497884931504</v>
      </c>
      <c r="P46" s="140">
        <v>157.87877926027397</v>
      </c>
      <c r="Q46" s="140">
        <v>167.83853510928964</v>
      </c>
      <c r="R46" s="140">
        <v>177.4190355068493</v>
      </c>
      <c r="S46" s="140">
        <v>187.02618786301369</v>
      </c>
      <c r="T46" s="140">
        <v>187.73935726027395</v>
      </c>
      <c r="U46" s="140">
        <v>187.77654934426229</v>
      </c>
      <c r="V46" s="140">
        <v>185.00435402739728</v>
      </c>
      <c r="W46" s="140">
        <v>198.26362534246579</v>
      </c>
      <c r="X46" s="140">
        <v>194.16658715068493</v>
      </c>
      <c r="Y46" s="140">
        <v>205.55144653005465</v>
      </c>
      <c r="Z46" s="140">
        <v>253.52913542465751</v>
      </c>
      <c r="AA46" s="140">
        <v>237.43558684460615</v>
      </c>
      <c r="AB46" s="140">
        <v>245.62148525278249</v>
      </c>
      <c r="AC46" s="140">
        <v>269.4596997418713</v>
      </c>
      <c r="AD46" s="140">
        <v>257.81599054304235</v>
      </c>
      <c r="AE46" s="140">
        <v>259.65665009361624</v>
      </c>
      <c r="AF46" s="140">
        <v>290.00110605463817</v>
      </c>
      <c r="AG46" s="140">
        <v>277.9744121006633</v>
      </c>
      <c r="AH46" s="140">
        <v>297.7719468544679</v>
      </c>
      <c r="AI46" s="140">
        <v>322.4736090638645</v>
      </c>
      <c r="AJ46" s="140">
        <v>333.83162656946547</v>
      </c>
      <c r="AK46" s="140">
        <v>327.99425233886961</v>
      </c>
      <c r="AL46" s="140">
        <v>326.67114048397781</v>
      </c>
      <c r="AM46" s="140">
        <v>337.76974303029266</v>
      </c>
      <c r="AN46" s="140">
        <v>318.82783321032463</v>
      </c>
      <c r="AO46" s="140">
        <v>323.10695186117368</v>
      </c>
      <c r="AP46" s="140">
        <v>332.02972017768587</v>
      </c>
      <c r="AQ46" s="140">
        <v>297.77458846050939</v>
      </c>
      <c r="AR46" s="140">
        <v>304.41426342770006</v>
      </c>
      <c r="AS46" s="140">
        <v>292.63763098877666</v>
      </c>
      <c r="AT46" s="140">
        <v>273.75937143466496</v>
      </c>
      <c r="AU46" s="140">
        <v>272.04179512038542</v>
      </c>
      <c r="AV46" s="140">
        <v>255.89729271985175</v>
      </c>
      <c r="AW46" s="140">
        <v>231.20826688880936</v>
      </c>
      <c r="AX46" s="140">
        <v>241.38542929206031</v>
      </c>
      <c r="AY46" s="140">
        <v>247.46356999715854</v>
      </c>
      <c r="AZ46" s="140">
        <v>246.2009010813843</v>
      </c>
      <c r="BA46" s="140">
        <v>247.95374039206246</v>
      </c>
      <c r="BB46" s="140">
        <v>245.91728479172255</v>
      </c>
      <c r="BC46" s="140">
        <v>245.28577431594914</v>
      </c>
      <c r="BD46" s="140">
        <v>252.87241848630958</v>
      </c>
      <c r="BE46" s="141">
        <v>207.7800062697475</v>
      </c>
      <c r="BF46" s="24">
        <v>-0.17832080100504666</v>
      </c>
      <c r="BG46" s="24">
        <v>-7.9050323205021034E-3</v>
      </c>
      <c r="BH46" s="24">
        <v>2.2813370898427921E-3</v>
      </c>
    </row>
    <row r="47" spans="1:60" x14ac:dyDescent="0.15">
      <c r="A47" s="19" t="s">
        <v>153</v>
      </c>
      <c r="B47" s="140">
        <v>142.54958904109589</v>
      </c>
      <c r="C47" s="140">
        <v>148.90043835616439</v>
      </c>
      <c r="D47" s="140">
        <v>169.97273972602741</v>
      </c>
      <c r="E47" s="140">
        <v>180.3346174863388</v>
      </c>
      <c r="F47" s="140">
        <v>200.29610958904107</v>
      </c>
      <c r="G47" s="140">
        <v>217.6071506849315</v>
      </c>
      <c r="H47" s="140">
        <v>221.92443835616439</v>
      </c>
      <c r="I47" s="140">
        <v>235.96868852459016</v>
      </c>
      <c r="J47" s="140">
        <v>265.19630136986302</v>
      </c>
      <c r="K47" s="140">
        <v>244.40712328767123</v>
      </c>
      <c r="L47" s="140">
        <v>278.60435616438355</v>
      </c>
      <c r="M47" s="140">
        <v>310.03169398907107</v>
      </c>
      <c r="N47" s="140">
        <v>332.58561643835617</v>
      </c>
      <c r="O47" s="140">
        <v>365.77517808219181</v>
      </c>
      <c r="P47" s="140">
        <v>387.13301369863012</v>
      </c>
      <c r="Q47" s="140">
        <v>365.70663934426221</v>
      </c>
      <c r="R47" s="140">
        <v>327.97400000000005</v>
      </c>
      <c r="S47" s="140">
        <v>325.05698630136993</v>
      </c>
      <c r="T47" s="140">
        <v>291.26627397260273</v>
      </c>
      <c r="U47" s="140">
        <v>278.70825136612018</v>
      </c>
      <c r="V47" s="140">
        <v>295.06920547945202</v>
      </c>
      <c r="W47" s="140">
        <v>314.30142465753426</v>
      </c>
      <c r="X47" s="140">
        <v>346.61756164383564</v>
      </c>
      <c r="Y47" s="140">
        <v>324.37557377049177</v>
      </c>
      <c r="Z47" s="140">
        <v>335.83624657534244</v>
      </c>
      <c r="AA47" s="140">
        <v>363.11553424657541</v>
      </c>
      <c r="AB47" s="140">
        <v>299.98794520547949</v>
      </c>
      <c r="AC47" s="140">
        <v>252.34355191256827</v>
      </c>
      <c r="AD47" s="140">
        <v>235.01375342465752</v>
      </c>
      <c r="AE47" s="140">
        <v>219.46898630136985</v>
      </c>
      <c r="AF47" s="140">
        <v>266.64246575342463</v>
      </c>
      <c r="AG47" s="140">
        <v>252.57092896174868</v>
      </c>
      <c r="AH47" s="140">
        <v>267.69399999999996</v>
      </c>
      <c r="AI47" s="140">
        <v>235.89369863013698</v>
      </c>
      <c r="AJ47" s="140">
        <v>190.46271232876714</v>
      </c>
      <c r="AK47" s="140">
        <v>197.03005464480876</v>
      </c>
      <c r="AL47" s="140">
        <v>210.98942465753422</v>
      </c>
      <c r="AM47" s="140">
        <v>219.80843835616434</v>
      </c>
      <c r="AN47" s="140">
        <v>194.17432876712326</v>
      </c>
      <c r="AO47" s="140">
        <v>223.39292349726776</v>
      </c>
      <c r="AP47" s="140">
        <v>217.58010958904111</v>
      </c>
      <c r="AQ47" s="140">
        <v>213.95917808219176</v>
      </c>
      <c r="AR47" s="140">
        <v>218.18334994956564</v>
      </c>
      <c r="AS47" s="140">
        <v>216.04776225882787</v>
      </c>
      <c r="AT47" s="140">
        <v>195.12608277264147</v>
      </c>
      <c r="AU47" s="140">
        <v>184.02147945205482</v>
      </c>
      <c r="AV47" s="140">
        <v>190.76547945205479</v>
      </c>
      <c r="AW47" s="140">
        <v>190.87136612021854</v>
      </c>
      <c r="AX47" s="140">
        <v>173.85569863013697</v>
      </c>
      <c r="AY47" s="140">
        <v>186.91167123287678</v>
      </c>
      <c r="AZ47" s="140">
        <v>190.57378082191781</v>
      </c>
      <c r="BA47" s="140">
        <v>201.82472677595632</v>
      </c>
      <c r="BB47" s="140">
        <v>212.81147945205475</v>
      </c>
      <c r="BC47" s="140">
        <v>219.1551873121598</v>
      </c>
      <c r="BD47" s="140">
        <v>230.3833267177219</v>
      </c>
      <c r="BE47" s="141">
        <v>225.32936136945179</v>
      </c>
      <c r="BF47" s="24">
        <v>-2.1937201013085939E-2</v>
      </c>
      <c r="BG47" s="24">
        <v>1.6748573859798777E-2</v>
      </c>
      <c r="BH47" s="24">
        <v>2.4740216286997263E-3</v>
      </c>
    </row>
    <row r="48" spans="1:60" x14ac:dyDescent="0.15">
      <c r="A48" s="19" t="s">
        <v>152</v>
      </c>
      <c r="B48" s="140">
        <v>44.881095890410954</v>
      </c>
      <c r="C48" s="140">
        <v>49.357890410958902</v>
      </c>
      <c r="D48" s="140">
        <v>54.868821917808219</v>
      </c>
      <c r="E48" s="140">
        <v>60.693661202185801</v>
      </c>
      <c r="F48" s="140">
        <v>65.223232876712331</v>
      </c>
      <c r="G48" s="140">
        <v>78.5741095890411</v>
      </c>
      <c r="H48" s="140">
        <v>86.91098630136986</v>
      </c>
      <c r="I48" s="140">
        <v>94.648797814207654</v>
      </c>
      <c r="J48" s="140">
        <v>106.29534246575342</v>
      </c>
      <c r="K48" s="140">
        <v>108.62682191780823</v>
      </c>
      <c r="L48" s="140">
        <v>119.58041095890411</v>
      </c>
      <c r="M48" s="140">
        <v>125.71590163934427</v>
      </c>
      <c r="N48" s="140">
        <v>132.03619178082192</v>
      </c>
      <c r="O48" s="140">
        <v>136.7233424657534</v>
      </c>
      <c r="P48" s="140">
        <v>139.05284931506847</v>
      </c>
      <c r="Q48" s="140">
        <v>129.13554644808744</v>
      </c>
      <c r="R48" s="140">
        <v>127.82230136986301</v>
      </c>
      <c r="S48" s="140">
        <v>118.45728767123288</v>
      </c>
      <c r="T48" s="140">
        <v>116.05767123287671</v>
      </c>
      <c r="U48" s="140">
        <v>123.96655737704918</v>
      </c>
      <c r="V48" s="140">
        <v>123.18298630136987</v>
      </c>
      <c r="W48" s="140">
        <v>120.24536986301368</v>
      </c>
      <c r="X48" s="140">
        <v>117.36967123287671</v>
      </c>
      <c r="Y48" s="140">
        <v>115.04846994535519</v>
      </c>
      <c r="Z48" s="140">
        <v>115.15268493150685</v>
      </c>
      <c r="AA48" s="140">
        <v>99.600684931506848</v>
      </c>
      <c r="AB48" s="140">
        <v>87.922520547945211</v>
      </c>
      <c r="AC48" s="140">
        <v>80.125819672131158</v>
      </c>
      <c r="AD48" s="140">
        <v>66.692410958904105</v>
      </c>
      <c r="AE48" s="140">
        <v>69.613616438356161</v>
      </c>
      <c r="AF48" s="140">
        <v>68.484219178082199</v>
      </c>
      <c r="AG48" s="140">
        <v>71.288606557377051</v>
      </c>
      <c r="AH48" s="140">
        <v>71.872575342465751</v>
      </c>
      <c r="AI48" s="140">
        <v>80.238383561643843</v>
      </c>
      <c r="AJ48" s="140">
        <v>73.240821917808219</v>
      </c>
      <c r="AK48" s="140">
        <v>73.373224043715837</v>
      </c>
      <c r="AL48" s="140">
        <v>67.354958924489495</v>
      </c>
      <c r="AM48" s="140">
        <v>74.611233364810673</v>
      </c>
      <c r="AN48" s="140">
        <v>70.398493476126291</v>
      </c>
      <c r="AO48" s="140">
        <v>66.787131309817084</v>
      </c>
      <c r="AP48" s="140">
        <v>80.062465801317401</v>
      </c>
      <c r="AQ48" s="140">
        <v>71.750768010531374</v>
      </c>
      <c r="AR48" s="140">
        <v>76.368766587871391</v>
      </c>
      <c r="AS48" s="140">
        <v>82.039151815456123</v>
      </c>
      <c r="AT48" s="140">
        <v>78.448055697506433</v>
      </c>
      <c r="AU48" s="140">
        <v>81.532573748653888</v>
      </c>
      <c r="AV48" s="140">
        <v>80.754136986301361</v>
      </c>
      <c r="AW48" s="140">
        <v>74.05617486338798</v>
      </c>
      <c r="AX48" s="140">
        <v>74.809342465753446</v>
      </c>
      <c r="AY48" s="140">
        <v>70.728246575342467</v>
      </c>
      <c r="AZ48" s="140">
        <v>76.639287671232893</v>
      </c>
      <c r="BA48" s="140">
        <v>79.021584699453555</v>
      </c>
      <c r="BB48" s="140">
        <v>89.027041095890411</v>
      </c>
      <c r="BC48" s="140">
        <v>90.47583561643836</v>
      </c>
      <c r="BD48" s="140">
        <v>86.303917808219182</v>
      </c>
      <c r="BE48" s="141">
        <v>81.539144223535132</v>
      </c>
      <c r="BF48" s="24">
        <v>-5.5209238533899696E-2</v>
      </c>
      <c r="BG48" s="24">
        <v>9.5895175447588965E-3</v>
      </c>
      <c r="BH48" s="24">
        <v>8.9526551341853231E-4</v>
      </c>
    </row>
    <row r="49" spans="1:60" x14ac:dyDescent="0.15">
      <c r="A49" s="19" t="s">
        <v>151</v>
      </c>
      <c r="B49" s="140" t="s">
        <v>111</v>
      </c>
      <c r="C49" s="140" t="s">
        <v>111</v>
      </c>
      <c r="D49" s="140" t="s">
        <v>111</v>
      </c>
      <c r="E49" s="140" t="s">
        <v>111</v>
      </c>
      <c r="F49" s="140" t="s">
        <v>111</v>
      </c>
      <c r="G49" s="140" t="s">
        <v>111</v>
      </c>
      <c r="H49" s="140" t="s">
        <v>111</v>
      </c>
      <c r="I49" s="140" t="s">
        <v>111</v>
      </c>
      <c r="J49" s="140" t="s">
        <v>111</v>
      </c>
      <c r="K49" s="140" t="s">
        <v>111</v>
      </c>
      <c r="L49" s="140" t="s">
        <v>111</v>
      </c>
      <c r="M49" s="140" t="s">
        <v>111</v>
      </c>
      <c r="N49" s="140" t="s">
        <v>111</v>
      </c>
      <c r="O49" s="140" t="s">
        <v>111</v>
      </c>
      <c r="P49" s="140" t="s">
        <v>111</v>
      </c>
      <c r="Q49" s="140" t="s">
        <v>111</v>
      </c>
      <c r="R49" s="140" t="s">
        <v>111</v>
      </c>
      <c r="S49" s="140" t="s">
        <v>111</v>
      </c>
      <c r="T49" s="140" t="s">
        <v>111</v>
      </c>
      <c r="U49" s="140" t="s">
        <v>111</v>
      </c>
      <c r="V49" s="140" t="s">
        <v>111</v>
      </c>
      <c r="W49" s="140" t="s">
        <v>111</v>
      </c>
      <c r="X49" s="140" t="s">
        <v>111</v>
      </c>
      <c r="Y49" s="140" t="s">
        <v>111</v>
      </c>
      <c r="Z49" s="140" t="s">
        <v>111</v>
      </c>
      <c r="AA49" s="140">
        <v>34.98094796878344</v>
      </c>
      <c r="AB49" s="140">
        <v>33.964637801496949</v>
      </c>
      <c r="AC49" s="140">
        <v>33.019246002780939</v>
      </c>
      <c r="AD49" s="140">
        <v>39.691030497093728</v>
      </c>
      <c r="AE49" s="140">
        <v>42.913317107736248</v>
      </c>
      <c r="AF49" s="140">
        <v>46.554711613903301</v>
      </c>
      <c r="AG49" s="140">
        <v>53.658040119442134</v>
      </c>
      <c r="AH49" s="140">
        <v>54.266212219656332</v>
      </c>
      <c r="AI49" s="140">
        <v>51.834139349114409</v>
      </c>
      <c r="AJ49" s="140">
        <v>52.087718385879313</v>
      </c>
      <c r="AK49" s="140">
        <v>49.546109412354852</v>
      </c>
      <c r="AL49" s="140">
        <v>51.766954344658004</v>
      </c>
      <c r="AM49" s="140">
        <v>50.304224824670243</v>
      </c>
      <c r="AN49" s="140">
        <v>51.007766631034954</v>
      </c>
      <c r="AO49" s="140">
        <v>52.345523650789517</v>
      </c>
      <c r="AP49" s="140">
        <v>53.344062035861086</v>
      </c>
      <c r="AQ49" s="140">
        <v>55.660665396481349</v>
      </c>
      <c r="AR49" s="140">
        <v>55.182698837868166</v>
      </c>
      <c r="AS49" s="140">
        <v>63.773770553315799</v>
      </c>
      <c r="AT49" s="140">
        <v>54.766148243629765</v>
      </c>
      <c r="AU49" s="140">
        <v>55.433928398367478</v>
      </c>
      <c r="AV49" s="140">
        <v>54.978039483553751</v>
      </c>
      <c r="AW49" s="140">
        <v>54.008363177633015</v>
      </c>
      <c r="AX49" s="140">
        <v>51.383470903444788</v>
      </c>
      <c r="AY49" s="140">
        <v>50.358992164205198</v>
      </c>
      <c r="AZ49" s="140">
        <v>49.464258420947495</v>
      </c>
      <c r="BA49" s="140">
        <v>52.374086332845827</v>
      </c>
      <c r="BB49" s="140">
        <v>53.841369329295873</v>
      </c>
      <c r="BC49" s="140">
        <v>56.335112984926532</v>
      </c>
      <c r="BD49" s="140">
        <v>54.321765068493143</v>
      </c>
      <c r="BE49" s="141">
        <v>43.134638818187902</v>
      </c>
      <c r="BF49" s="24">
        <v>-0.20594187681861287</v>
      </c>
      <c r="BG49" s="24">
        <v>-8.1439756597545543E-4</v>
      </c>
      <c r="BH49" s="24">
        <v>4.7360019454976943E-4</v>
      </c>
    </row>
    <row r="50" spans="1:60" x14ac:dyDescent="0.15">
      <c r="A50" s="19" t="s">
        <v>150</v>
      </c>
      <c r="B50" s="140">
        <v>268.46416438356164</v>
      </c>
      <c r="C50" s="140">
        <v>318.83865753424658</v>
      </c>
      <c r="D50" s="140">
        <v>387.67189041095889</v>
      </c>
      <c r="E50" s="140">
        <v>411.12412568306013</v>
      </c>
      <c r="F50" s="140">
        <v>469.01391780821916</v>
      </c>
      <c r="G50" s="140">
        <v>534.01487671232871</v>
      </c>
      <c r="H50" s="140">
        <v>593.25476712328771</v>
      </c>
      <c r="I50" s="140">
        <v>622.71469945355182</v>
      </c>
      <c r="J50" s="140">
        <v>745.2465753424658</v>
      </c>
      <c r="K50" s="140">
        <v>775.6787397260274</v>
      </c>
      <c r="L50" s="140">
        <v>813.88660273972596</v>
      </c>
      <c r="M50" s="140">
        <v>920.08762295081965</v>
      </c>
      <c r="N50" s="140">
        <v>879.08997260273964</v>
      </c>
      <c r="O50" s="140">
        <v>930.00545205479443</v>
      </c>
      <c r="P50" s="140">
        <v>992.38950684931524</v>
      </c>
      <c r="Q50" s="140">
        <v>1042.7995901639345</v>
      </c>
      <c r="R50" s="140">
        <v>1016.3785753424658</v>
      </c>
      <c r="S50" s="140">
        <v>969.2519178082191</v>
      </c>
      <c r="T50" s="140">
        <v>988.2174794520547</v>
      </c>
      <c r="U50" s="140">
        <v>939.61221311475424</v>
      </c>
      <c r="V50" s="140">
        <v>914.2142191780822</v>
      </c>
      <c r="W50" s="140">
        <v>909.26328767123289</v>
      </c>
      <c r="X50" s="140">
        <v>944.40178082191767</v>
      </c>
      <c r="Y50" s="140">
        <v>975.60005464480878</v>
      </c>
      <c r="Z50" s="140">
        <v>1024.1249863013697</v>
      </c>
      <c r="AA50" s="140">
        <v>983.34556759685358</v>
      </c>
      <c r="AB50" s="140">
        <v>1012.2844598004068</v>
      </c>
      <c r="AC50" s="140">
        <v>1116.8449299062925</v>
      </c>
      <c r="AD50" s="140">
        <v>1057.4023954676795</v>
      </c>
      <c r="AE50" s="140">
        <v>1110.884794520548</v>
      </c>
      <c r="AF50" s="140">
        <v>1179.5042310841181</v>
      </c>
      <c r="AG50" s="140">
        <v>1205.7884544102949</v>
      </c>
      <c r="AH50" s="140">
        <v>1256.3637540237851</v>
      </c>
      <c r="AI50" s="140">
        <v>1357.808429749781</v>
      </c>
      <c r="AJ50" s="140">
        <v>1404.0490156567753</v>
      </c>
      <c r="AK50" s="140">
        <v>1421.6630480716519</v>
      </c>
      <c r="AL50" s="140">
        <v>1481.5275446754233</v>
      </c>
      <c r="AM50" s="140">
        <v>1491.5704517204749</v>
      </c>
      <c r="AN50" s="140">
        <v>1526.3508048490664</v>
      </c>
      <c r="AO50" s="140">
        <v>1554.0295967102118</v>
      </c>
      <c r="AP50" s="140">
        <v>1570.0624481870677</v>
      </c>
      <c r="AQ50" s="140">
        <v>1576.6611114266798</v>
      </c>
      <c r="AR50" s="140">
        <v>1588.9239072990651</v>
      </c>
      <c r="AS50" s="140">
        <v>1528.7353394984107</v>
      </c>
      <c r="AT50" s="140">
        <v>1441.254157537405</v>
      </c>
      <c r="AU50" s="140">
        <v>1429.7882570964748</v>
      </c>
      <c r="AV50" s="140">
        <v>1369.5154152151724</v>
      </c>
      <c r="AW50" s="140">
        <v>1285.4653940926933</v>
      </c>
      <c r="AX50" s="140">
        <v>1190.765200713478</v>
      </c>
      <c r="AY50" s="140">
        <v>1188.4458012886626</v>
      </c>
      <c r="AZ50" s="140">
        <v>1233.1764137625275</v>
      </c>
      <c r="BA50" s="140">
        <v>1277.659096331007</v>
      </c>
      <c r="BB50" s="140">
        <v>1290.8446982395551</v>
      </c>
      <c r="BC50" s="140">
        <v>1325.0187250832012</v>
      </c>
      <c r="BD50" s="140">
        <v>1325.4571937503756</v>
      </c>
      <c r="BE50" s="141">
        <v>1077.764576487551</v>
      </c>
      <c r="BF50" s="24">
        <v>-0.18687334334953465</v>
      </c>
      <c r="BG50" s="24">
        <v>-8.3406447415437235E-3</v>
      </c>
      <c r="BH50" s="24">
        <v>1.1833401810892857E-2</v>
      </c>
    </row>
    <row r="51" spans="1:60" x14ac:dyDescent="0.15">
      <c r="A51" s="19" t="s">
        <v>149</v>
      </c>
      <c r="B51" s="140">
        <v>373.96100422994232</v>
      </c>
      <c r="C51" s="140">
        <v>421.57629738094784</v>
      </c>
      <c r="D51" s="140">
        <v>421.22051523891759</v>
      </c>
      <c r="E51" s="140">
        <v>473.1279869675559</v>
      </c>
      <c r="F51" s="140">
        <v>507.91290837211608</v>
      </c>
      <c r="G51" s="140">
        <v>551.09868226134984</v>
      </c>
      <c r="H51" s="140">
        <v>520.87810889757407</v>
      </c>
      <c r="I51" s="140">
        <v>532.94385653851577</v>
      </c>
      <c r="J51" s="140">
        <v>548.17256028005511</v>
      </c>
      <c r="K51" s="140">
        <v>488.42189440628505</v>
      </c>
      <c r="L51" s="140">
        <v>491.45427318578589</v>
      </c>
      <c r="M51" s="140">
        <v>540.36459589410276</v>
      </c>
      <c r="N51" s="140">
        <v>525.82940658803636</v>
      </c>
      <c r="O51" s="140">
        <v>642.76657594363951</v>
      </c>
      <c r="P51" s="140">
        <v>688.49993474609221</v>
      </c>
      <c r="Q51" s="140">
        <v>608.68249778804955</v>
      </c>
      <c r="R51" s="140">
        <v>551.76715109756105</v>
      </c>
      <c r="S51" s="140">
        <v>515.58443270263342</v>
      </c>
      <c r="T51" s="140">
        <v>452.27829080490011</v>
      </c>
      <c r="U51" s="140">
        <v>433.30588267159197</v>
      </c>
      <c r="V51" s="140">
        <v>463.26548889161177</v>
      </c>
      <c r="W51" s="140">
        <v>497.97383555312013</v>
      </c>
      <c r="X51" s="140">
        <v>436.05476298407899</v>
      </c>
      <c r="Y51" s="140">
        <v>409.55687520412073</v>
      </c>
      <c r="Z51" s="140">
        <v>393.86151749989881</v>
      </c>
      <c r="AA51" s="140">
        <v>393.23738931890313</v>
      </c>
      <c r="AB51" s="140">
        <v>345.16154337628717</v>
      </c>
      <c r="AC51" s="140">
        <v>363.46397937564973</v>
      </c>
      <c r="AD51" s="140">
        <v>355.66747817746329</v>
      </c>
      <c r="AE51" s="140">
        <v>377.33665583358413</v>
      </c>
      <c r="AF51" s="140">
        <v>360.37695319442389</v>
      </c>
      <c r="AG51" s="140">
        <v>382.64730372225188</v>
      </c>
      <c r="AH51" s="140">
        <v>361.0346032031361</v>
      </c>
      <c r="AI51" s="140">
        <v>401.57893062819079</v>
      </c>
      <c r="AJ51" s="140">
        <v>384.62424188481225</v>
      </c>
      <c r="AK51" s="140">
        <v>335.16842859342159</v>
      </c>
      <c r="AL51" s="140">
        <v>342.54957924693883</v>
      </c>
      <c r="AM51" s="140">
        <v>349.15588815991441</v>
      </c>
      <c r="AN51" s="140">
        <v>367.77563000254258</v>
      </c>
      <c r="AO51" s="140">
        <v>351.48005996925968</v>
      </c>
      <c r="AP51" s="140">
        <v>359.23484176392071</v>
      </c>
      <c r="AQ51" s="140">
        <v>362.13713932922644</v>
      </c>
      <c r="AR51" s="140">
        <v>359.49705044130747</v>
      </c>
      <c r="AS51" s="140">
        <v>341.25950753046868</v>
      </c>
      <c r="AT51" s="140">
        <v>325.91437232298267</v>
      </c>
      <c r="AU51" s="140">
        <v>328.89950973315848</v>
      </c>
      <c r="AV51" s="140">
        <v>310.35280314426905</v>
      </c>
      <c r="AW51" s="140">
        <v>309.33854239159859</v>
      </c>
      <c r="AX51" s="140">
        <v>307.13407917654854</v>
      </c>
      <c r="AY51" s="140">
        <v>305.41435718430148</v>
      </c>
      <c r="AZ51" s="140">
        <v>302.62992273742611</v>
      </c>
      <c r="BA51" s="140">
        <v>319.27249024954938</v>
      </c>
      <c r="BB51" s="140">
        <v>320.86414322404056</v>
      </c>
      <c r="BC51" s="140">
        <v>305.00881974772267</v>
      </c>
      <c r="BD51" s="140">
        <v>324.52774277811346</v>
      </c>
      <c r="BE51" s="141">
        <v>290.08582594884132</v>
      </c>
      <c r="BF51" s="24">
        <v>-0.10612934516609518</v>
      </c>
      <c r="BG51" s="24">
        <v>-4.2627500559333509E-4</v>
      </c>
      <c r="BH51" s="24">
        <v>3.1850203773486326E-3</v>
      </c>
    </row>
    <row r="52" spans="1:60" x14ac:dyDescent="0.15">
      <c r="A52" s="19" t="s">
        <v>148</v>
      </c>
      <c r="B52" s="140">
        <v>164.18868493150683</v>
      </c>
      <c r="C52" s="140">
        <v>174.7298082191781</v>
      </c>
      <c r="D52" s="140">
        <v>188.00657534246577</v>
      </c>
      <c r="E52" s="140">
        <v>207.60401639344263</v>
      </c>
      <c r="F52" s="140">
        <v>226.43038356164382</v>
      </c>
      <c r="G52" s="140">
        <v>253.71876712328765</v>
      </c>
      <c r="H52" s="140">
        <v>269.50597260273975</v>
      </c>
      <c r="I52" s="140">
        <v>275.57062841530058</v>
      </c>
      <c r="J52" s="140">
        <v>297.28438356164384</v>
      </c>
      <c r="K52" s="140">
        <v>265.09380821917807</v>
      </c>
      <c r="L52" s="140">
        <v>255.9944109589041</v>
      </c>
      <c r="M52" s="140">
        <v>265.31423497267764</v>
      </c>
      <c r="N52" s="140">
        <v>267.52158904109587</v>
      </c>
      <c r="O52" s="140">
        <v>277.58005479452055</v>
      </c>
      <c r="P52" s="140">
        <v>266.40923287671234</v>
      </c>
      <c r="Q52" s="140">
        <v>265.90620218579232</v>
      </c>
      <c r="R52" s="140">
        <v>247.47917808219177</v>
      </c>
      <c r="S52" s="140">
        <v>234.43997260273974</v>
      </c>
      <c r="T52" s="140">
        <v>256.36934246575345</v>
      </c>
      <c r="U52" s="140">
        <v>247.92300546448089</v>
      </c>
      <c r="V52" s="140">
        <v>253.40887671232881</v>
      </c>
      <c r="W52" s="140">
        <v>276.47794520547944</v>
      </c>
      <c r="X52" s="140">
        <v>261.18852054794525</v>
      </c>
      <c r="Y52" s="140">
        <v>261.77696721311474</v>
      </c>
      <c r="Z52" s="140">
        <v>252.28413698630141</v>
      </c>
      <c r="AA52" s="140">
        <v>270.19747945205478</v>
      </c>
      <c r="AB52" s="140">
        <v>274.94824657534241</v>
      </c>
      <c r="AC52" s="140">
        <v>278.22650273224048</v>
      </c>
      <c r="AD52" s="140">
        <v>261.59375342465751</v>
      </c>
      <c r="AE52" s="140">
        <v>269.93978082191774</v>
      </c>
      <c r="AF52" s="140">
        <v>250.54186301369865</v>
      </c>
      <c r="AG52" s="140">
        <v>258.90117486338801</v>
      </c>
      <c r="AH52" s="140">
        <v>273.2674520547946</v>
      </c>
      <c r="AI52" s="140">
        <v>276.66145205479455</v>
      </c>
      <c r="AJ52" s="140">
        <v>268.93180821917804</v>
      </c>
      <c r="AK52" s="140">
        <v>260.25683060109293</v>
      </c>
      <c r="AL52" s="140">
        <v>278.26399999999995</v>
      </c>
      <c r="AM52" s="140">
        <v>264.24369863013703</v>
      </c>
      <c r="AN52" s="140">
        <v>257.03501369863011</v>
      </c>
      <c r="AO52" s="140">
        <v>255.01155737704923</v>
      </c>
      <c r="AP52" s="140">
        <v>259.90108589205477</v>
      </c>
      <c r="AQ52" s="140">
        <v>266.01926451494512</v>
      </c>
      <c r="AR52" s="140">
        <v>240.66383225753421</v>
      </c>
      <c r="AS52" s="140">
        <v>255.5222700709665</v>
      </c>
      <c r="AT52" s="140">
        <v>259.82266122661667</v>
      </c>
      <c r="AU52" s="140">
        <v>241.70690003586265</v>
      </c>
      <c r="AV52" s="140">
        <v>234.48934187210574</v>
      </c>
      <c r="AW52" s="140">
        <v>237.99167141998461</v>
      </c>
      <c r="AX52" s="140">
        <v>249.09757964700452</v>
      </c>
      <c r="AY52" s="140">
        <v>224.15088339726026</v>
      </c>
      <c r="AZ52" s="140">
        <v>227.49830210958902</v>
      </c>
      <c r="BA52" s="140">
        <v>215.58028719188331</v>
      </c>
      <c r="BB52" s="140">
        <v>222.35335687874175</v>
      </c>
      <c r="BC52" s="140">
        <v>215.43500429122275</v>
      </c>
      <c r="BD52" s="140">
        <v>220.4123246412988</v>
      </c>
      <c r="BE52" s="141">
        <v>183.00706891268678</v>
      </c>
      <c r="BF52" s="24">
        <v>-0.16970582652075239</v>
      </c>
      <c r="BG52" s="24">
        <v>-1.6315371797638867E-2</v>
      </c>
      <c r="BH52" s="24">
        <v>2.0093406555773876E-3</v>
      </c>
    </row>
    <row r="53" spans="1:60" x14ac:dyDescent="0.15">
      <c r="A53" s="19" t="s">
        <v>147</v>
      </c>
      <c r="B53" s="140">
        <v>69.373863013698639</v>
      </c>
      <c r="C53" s="140">
        <v>82.812219178082174</v>
      </c>
      <c r="D53" s="140">
        <v>97.020520547945182</v>
      </c>
      <c r="E53" s="140">
        <v>116.56584699453551</v>
      </c>
      <c r="F53" s="140">
        <v>129.43950684931505</v>
      </c>
      <c r="G53" s="140">
        <v>136.22065753424656</v>
      </c>
      <c r="H53" s="140">
        <v>160.35378082191778</v>
      </c>
      <c r="I53" s="140">
        <v>181.11341530054645</v>
      </c>
      <c r="J53" s="140">
        <v>222.6339726027397</v>
      </c>
      <c r="K53" s="140">
        <v>216.18408219178082</v>
      </c>
      <c r="L53" s="140">
        <v>240.45999999999998</v>
      </c>
      <c r="M53" s="140">
        <v>270.37868852459019</v>
      </c>
      <c r="N53" s="140">
        <v>308.37172602739724</v>
      </c>
      <c r="O53" s="140">
        <v>338.39849315068489</v>
      </c>
      <c r="P53" s="140">
        <v>302.58536986301363</v>
      </c>
      <c r="Q53" s="140">
        <v>306.43073770491799</v>
      </c>
      <c r="R53" s="140">
        <v>303.64695890410962</v>
      </c>
      <c r="S53" s="140">
        <v>324.46372602739729</v>
      </c>
      <c r="T53" s="140">
        <v>342.95912328767122</v>
      </c>
      <c r="U53" s="140">
        <v>340.38806010928954</v>
      </c>
      <c r="V53" s="140">
        <v>358.86545205479456</v>
      </c>
      <c r="W53" s="140">
        <v>391.36517808219185</v>
      </c>
      <c r="X53" s="140">
        <v>443.52506849315068</v>
      </c>
      <c r="Y53" s="140">
        <v>475.38106557377051</v>
      </c>
      <c r="Z53" s="140">
        <v>447.4069863013699</v>
      </c>
      <c r="AA53" s="140">
        <v>476.19547945205477</v>
      </c>
      <c r="AB53" s="140">
        <v>465.07531506849313</v>
      </c>
      <c r="AC53" s="140">
        <v>489.81434426229504</v>
      </c>
      <c r="AD53" s="140">
        <v>562.83032876712332</v>
      </c>
      <c r="AE53" s="140">
        <v>540.03761643835605</v>
      </c>
      <c r="AF53" s="140">
        <v>606.32457534246578</v>
      </c>
      <c r="AG53" s="140">
        <v>631.54784153005471</v>
      </c>
      <c r="AH53" s="140">
        <v>627.66405479452055</v>
      </c>
      <c r="AI53" s="140">
        <v>630.37813698630134</v>
      </c>
      <c r="AJ53" s="140">
        <v>629.14624657534262</v>
      </c>
      <c r="AK53" s="140">
        <v>666.51013661202194</v>
      </c>
      <c r="AL53" s="140">
        <v>617.77479452054797</v>
      </c>
      <c r="AM53" s="140">
        <v>655.23920547945204</v>
      </c>
      <c r="AN53" s="140">
        <v>644.55210958904104</v>
      </c>
      <c r="AO53" s="140">
        <v>662.03601092896179</v>
      </c>
      <c r="AP53" s="140">
        <v>657.71252054794536</v>
      </c>
      <c r="AQ53" s="140">
        <v>681.27635616438363</v>
      </c>
      <c r="AR53" s="140">
        <v>695.32873972602738</v>
      </c>
      <c r="AS53" s="140">
        <v>685.53054644808719</v>
      </c>
      <c r="AT53" s="140">
        <v>709.15219178082202</v>
      </c>
      <c r="AU53" s="140">
        <v>693.63660273972596</v>
      </c>
      <c r="AV53" s="140">
        <v>672.74427397260285</v>
      </c>
      <c r="AW53" s="140">
        <v>703.50814207650285</v>
      </c>
      <c r="AX53" s="140">
        <v>756.49942465753452</v>
      </c>
      <c r="AY53" s="140">
        <v>774.42821917808214</v>
      </c>
      <c r="AZ53" s="140">
        <v>917.45236731350781</v>
      </c>
      <c r="BA53" s="140">
        <v>975.95491642572847</v>
      </c>
      <c r="BB53" s="140">
        <v>1024.8271865829813</v>
      </c>
      <c r="BC53" s="140">
        <v>992.92197663340085</v>
      </c>
      <c r="BD53" s="140">
        <v>999.72089770449372</v>
      </c>
      <c r="BE53" s="141">
        <v>906.058908597705</v>
      </c>
      <c r="BF53" s="24">
        <v>-9.3688137681077199E-2</v>
      </c>
      <c r="BG53" s="24">
        <v>3.4937043910745036E-2</v>
      </c>
      <c r="BH53" s="24">
        <v>9.948145785898848E-3</v>
      </c>
    </row>
    <row r="54" spans="1:60" x14ac:dyDescent="0.15">
      <c r="A54" s="19" t="s">
        <v>146</v>
      </c>
      <c r="B54" s="140" t="s">
        <v>111</v>
      </c>
      <c r="C54" s="140" t="s">
        <v>111</v>
      </c>
      <c r="D54" s="140" t="s">
        <v>111</v>
      </c>
      <c r="E54" s="140" t="s">
        <v>111</v>
      </c>
      <c r="F54" s="140" t="s">
        <v>111</v>
      </c>
      <c r="G54" s="140" t="s">
        <v>111</v>
      </c>
      <c r="H54" s="140" t="s">
        <v>111</v>
      </c>
      <c r="I54" s="140" t="s">
        <v>111</v>
      </c>
      <c r="J54" s="140" t="s">
        <v>111</v>
      </c>
      <c r="K54" s="140" t="s">
        <v>111</v>
      </c>
      <c r="L54" s="140" t="s">
        <v>111</v>
      </c>
      <c r="M54" s="140" t="s">
        <v>111</v>
      </c>
      <c r="N54" s="140" t="s">
        <v>111</v>
      </c>
      <c r="O54" s="140" t="s">
        <v>111</v>
      </c>
      <c r="P54" s="140" t="s">
        <v>111</v>
      </c>
      <c r="Q54" s="140" t="s">
        <v>111</v>
      </c>
      <c r="R54" s="140" t="s">
        <v>111</v>
      </c>
      <c r="S54" s="140" t="s">
        <v>111</v>
      </c>
      <c r="T54" s="140" t="s">
        <v>111</v>
      </c>
      <c r="U54" s="140" t="s">
        <v>111</v>
      </c>
      <c r="V54" s="140">
        <v>1271.6045479452046</v>
      </c>
      <c r="W54" s="140">
        <v>1277.6596164383554</v>
      </c>
      <c r="X54" s="140">
        <v>1330.1576712328779</v>
      </c>
      <c r="Y54" s="140">
        <v>1219.8148907103823</v>
      </c>
      <c r="Z54" s="140">
        <v>1170.6761917808219</v>
      </c>
      <c r="AA54" s="140">
        <v>1305.1274344290625</v>
      </c>
      <c r="AB54" s="140">
        <v>1246.1487512890023</v>
      </c>
      <c r="AC54" s="140">
        <v>799.91016393442635</v>
      </c>
      <c r="AD54" s="140">
        <v>572.64227397260265</v>
      </c>
      <c r="AE54" s="140">
        <v>503.58032876712332</v>
      </c>
      <c r="AF54" s="140">
        <v>530.79701369863005</v>
      </c>
      <c r="AG54" s="140">
        <v>324.81270491803275</v>
      </c>
      <c r="AH54" s="140">
        <v>380.1905205479452</v>
      </c>
      <c r="AI54" s="140">
        <v>347.69380821917804</v>
      </c>
      <c r="AJ54" s="140">
        <v>264.74087671232877</v>
      </c>
      <c r="AK54" s="140">
        <v>249.1913114754098</v>
      </c>
      <c r="AL54" s="140">
        <v>278.20542465753431</v>
      </c>
      <c r="AM54" s="140">
        <v>284.64810958904116</v>
      </c>
      <c r="AN54" s="140">
        <v>295.95068493150683</v>
      </c>
      <c r="AO54" s="140">
        <v>295.98234972677591</v>
      </c>
      <c r="AP54" s="140">
        <v>304.91323287671236</v>
      </c>
      <c r="AQ54" s="140">
        <v>312.14622876712332</v>
      </c>
      <c r="AR54" s="140">
        <v>324.45035863013698</v>
      </c>
      <c r="AS54" s="140">
        <v>310.44292950819676</v>
      </c>
      <c r="AT54" s="140">
        <v>301.85657260273979</v>
      </c>
      <c r="AU54" s="140">
        <v>283.66972465753423</v>
      </c>
      <c r="AV54" s="140">
        <v>282.5156189041096</v>
      </c>
      <c r="AW54" s="140">
        <v>286.60179316939889</v>
      </c>
      <c r="AX54" s="140">
        <v>266.9287687671233</v>
      </c>
      <c r="AY54" s="140">
        <v>244.89458904109594</v>
      </c>
      <c r="AZ54" s="140">
        <v>213.636159521927</v>
      </c>
      <c r="BA54" s="140">
        <v>225.85852665733114</v>
      </c>
      <c r="BB54" s="140">
        <v>234.10853534246576</v>
      </c>
      <c r="BC54" s="140">
        <v>241.10682547945206</v>
      </c>
      <c r="BD54" s="140">
        <v>246.6671646907854</v>
      </c>
      <c r="BE54" s="141">
        <v>234.41403418815338</v>
      </c>
      <c r="BF54" s="24">
        <v>-4.9674753094892776E-2</v>
      </c>
      <c r="BG54" s="24">
        <v>-1.9988728924388854E-2</v>
      </c>
      <c r="BH54" s="24">
        <v>2.5737675158159505E-3</v>
      </c>
    </row>
    <row r="55" spans="1:60" x14ac:dyDescent="0.15">
      <c r="A55" s="19" t="s">
        <v>145</v>
      </c>
      <c r="B55" s="140">
        <v>1466.077589041096</v>
      </c>
      <c r="C55" s="140">
        <v>1573.5986849315068</v>
      </c>
      <c r="D55" s="140">
        <v>1696.2687397260274</v>
      </c>
      <c r="E55" s="140">
        <v>1794.1645355191256</v>
      </c>
      <c r="F55" s="140">
        <v>1930.183150684931</v>
      </c>
      <c r="G55" s="140">
        <v>2030.7255068493153</v>
      </c>
      <c r="H55" s="140">
        <v>2036.7772602739728</v>
      </c>
      <c r="I55" s="140">
        <v>2155.1543169398906</v>
      </c>
      <c r="J55" s="140">
        <v>2228.135616438356</v>
      </c>
      <c r="K55" s="140">
        <v>2069.2868767123286</v>
      </c>
      <c r="L55" s="140">
        <v>1815.0775342465754</v>
      </c>
      <c r="M55" s="140">
        <v>1806.0069125683058</v>
      </c>
      <c r="N55" s="140">
        <v>1829.2273150684932</v>
      </c>
      <c r="O55" s="140">
        <v>1903.1642465753428</v>
      </c>
      <c r="P55" s="140">
        <v>1921.8415342465755</v>
      </c>
      <c r="Q55" s="140">
        <v>1649.1476229508198</v>
      </c>
      <c r="R55" s="140">
        <v>1538.9426849315068</v>
      </c>
      <c r="S55" s="140">
        <v>1560.1887671232878</v>
      </c>
      <c r="T55" s="140">
        <v>1516.8438630136986</v>
      </c>
      <c r="U55" s="140">
        <v>1824.7979781420768</v>
      </c>
      <c r="V55" s="140">
        <v>1615.9510410958901</v>
      </c>
      <c r="W55" s="140">
        <v>1641.0066027397261</v>
      </c>
      <c r="X55" s="140">
        <v>1604.883369863014</v>
      </c>
      <c r="Y55" s="140">
        <v>1699.7268306010926</v>
      </c>
      <c r="Z55" s="140">
        <v>1738.641506849315</v>
      </c>
      <c r="AA55" s="140">
        <v>1750.7314520547943</v>
      </c>
      <c r="AB55" s="140">
        <v>1751.0236712328765</v>
      </c>
      <c r="AC55" s="140">
        <v>1771.0792076502735</v>
      </c>
      <c r="AD55" s="140">
        <v>1788.6017534246575</v>
      </c>
      <c r="AE55" s="140">
        <v>1782.5670136986303</v>
      </c>
      <c r="AF55" s="140">
        <v>1765.7971506849315</v>
      </c>
      <c r="AG55" s="140">
        <v>1805.6691530054643</v>
      </c>
      <c r="AH55" s="140">
        <v>1762.97101369863</v>
      </c>
      <c r="AI55" s="140">
        <v>1757.3852054794525</v>
      </c>
      <c r="AJ55" s="140">
        <v>1743.0029247123289</v>
      </c>
      <c r="AK55" s="140">
        <v>1712.8855829093586</v>
      </c>
      <c r="AL55" s="140">
        <v>1714.2642434411569</v>
      </c>
      <c r="AM55" s="140">
        <v>1710.2983302601347</v>
      </c>
      <c r="AN55" s="140">
        <v>1725.5564499451891</v>
      </c>
      <c r="AO55" s="140">
        <v>1760.2896077492071</v>
      </c>
      <c r="AP55" s="140">
        <v>1831.0009867408148</v>
      </c>
      <c r="AQ55" s="140">
        <v>1813.1830482097218</v>
      </c>
      <c r="AR55" s="140">
        <v>1751.8590961244524</v>
      </c>
      <c r="AS55" s="140">
        <v>1718.7592835599883</v>
      </c>
      <c r="AT55" s="140">
        <v>1644.4441622586926</v>
      </c>
      <c r="AU55" s="140">
        <v>1621.7280850102786</v>
      </c>
      <c r="AV55" s="140">
        <v>1588.6287675960355</v>
      </c>
      <c r="AW55" s="140">
        <v>1531.9976402139257</v>
      </c>
      <c r="AX55" s="140">
        <v>1517.2698886375204</v>
      </c>
      <c r="AY55" s="140">
        <v>1521.5097633063276</v>
      </c>
      <c r="AZ55" s="140">
        <v>1563.2130036665471</v>
      </c>
      <c r="BA55" s="140">
        <v>1612.1483715700992</v>
      </c>
      <c r="BB55" s="140">
        <v>1618.5314090930999</v>
      </c>
      <c r="BC55" s="140">
        <v>1601.7982101948805</v>
      </c>
      <c r="BD55" s="140">
        <v>1571.5550931796279</v>
      </c>
      <c r="BE55" s="141">
        <v>1229.8313028987839</v>
      </c>
      <c r="BF55" s="24">
        <v>-0.21744308663685208</v>
      </c>
      <c r="BG55" s="24">
        <v>-4.5234181365270132E-3</v>
      </c>
      <c r="BH55" s="24">
        <v>1.3503030517336072E-2</v>
      </c>
    </row>
    <row r="56" spans="1:60" x14ac:dyDescent="0.15">
      <c r="A56" s="19" t="s">
        <v>317</v>
      </c>
      <c r="B56" s="140">
        <v>81.313313335849287</v>
      </c>
      <c r="C56" s="140">
        <v>95.575221594931278</v>
      </c>
      <c r="D56" s="140">
        <v>116.55697671473314</v>
      </c>
      <c r="E56" s="140">
        <v>134.79063619352547</v>
      </c>
      <c r="F56" s="140">
        <v>145.17818876562842</v>
      </c>
      <c r="G56" s="140">
        <v>172.80528435783623</v>
      </c>
      <c r="H56" s="140">
        <v>217.63235878356164</v>
      </c>
      <c r="I56" s="140">
        <v>226.59708552459017</v>
      </c>
      <c r="J56" s="140">
        <v>247.75604287123286</v>
      </c>
      <c r="K56" s="140">
        <v>278.87163833972602</v>
      </c>
      <c r="L56" s="140">
        <v>273.82235709589042</v>
      </c>
      <c r="M56" s="140">
        <v>291.00284886885242</v>
      </c>
      <c r="N56" s="140">
        <v>317.06426282739727</v>
      </c>
      <c r="O56" s="140">
        <v>347.55704752876716</v>
      </c>
      <c r="P56" s="140">
        <v>372.0116351890411</v>
      </c>
      <c r="Q56" s="140">
        <v>341.90219472677603</v>
      </c>
      <c r="R56" s="140">
        <v>315.42808556164374</v>
      </c>
      <c r="S56" s="140">
        <v>323.45684646575336</v>
      </c>
      <c r="T56" s="140">
        <v>347.04264526027401</v>
      </c>
      <c r="U56" s="140">
        <v>324.08010079234975</v>
      </c>
      <c r="V56" s="140">
        <v>450.04732871232881</v>
      </c>
      <c r="W56" s="140">
        <v>471.6667580547944</v>
      </c>
      <c r="X56" s="140">
        <v>474.11181912328777</v>
      </c>
      <c r="Y56" s="140">
        <v>507.07787035519124</v>
      </c>
      <c r="Z56" s="140">
        <v>486.90953547945202</v>
      </c>
      <c r="AA56" s="140">
        <v>328.27945035616438</v>
      </c>
      <c r="AB56" s="140">
        <v>253.42383890410957</v>
      </c>
      <c r="AC56" s="140">
        <v>192.18356508196723</v>
      </c>
      <c r="AD56" s="140">
        <v>172.00226526027399</v>
      </c>
      <c r="AE56" s="140">
        <v>159.96525413698629</v>
      </c>
      <c r="AF56" s="140">
        <v>153.32414687671235</v>
      </c>
      <c r="AG56" s="140">
        <v>183.82293642076499</v>
      </c>
      <c r="AH56" s="140">
        <v>203.57368895890411</v>
      </c>
      <c r="AI56" s="140">
        <v>193.74099334246577</v>
      </c>
      <c r="AJ56" s="140">
        <v>171.28936590904109</v>
      </c>
      <c r="AK56" s="140">
        <v>186.24819851584701</v>
      </c>
      <c r="AL56" s="140">
        <v>217.25470396383565</v>
      </c>
      <c r="AM56" s="140">
        <v>233.58499371726026</v>
      </c>
      <c r="AN56" s="140">
        <v>255.68429638356159</v>
      </c>
      <c r="AO56" s="140">
        <v>277.14679016687899</v>
      </c>
      <c r="AP56" s="140">
        <v>289.70179417356962</v>
      </c>
      <c r="AQ56" s="140">
        <v>298.07922368006268</v>
      </c>
      <c r="AR56" s="140">
        <v>313.66642009890484</v>
      </c>
      <c r="AS56" s="140">
        <v>314.08529765623746</v>
      </c>
      <c r="AT56" s="140">
        <v>314.90899049288464</v>
      </c>
      <c r="AU56" s="140">
        <v>318.47861243494373</v>
      </c>
      <c r="AV56" s="140">
        <v>319.71873605543004</v>
      </c>
      <c r="AW56" s="140">
        <v>299.71651107695874</v>
      </c>
      <c r="AX56" s="140">
        <v>297.41820994374808</v>
      </c>
      <c r="AY56" s="140">
        <v>294.59440896647112</v>
      </c>
      <c r="AZ56" s="140">
        <v>304.56411538788598</v>
      </c>
      <c r="BA56" s="140">
        <v>325.6676062236092</v>
      </c>
      <c r="BB56" s="140">
        <v>341.37163488156665</v>
      </c>
      <c r="BC56" s="140">
        <v>338.01942222529362</v>
      </c>
      <c r="BD56" s="140">
        <v>343.17928338151393</v>
      </c>
      <c r="BE56" s="141">
        <v>312.9525836456657</v>
      </c>
      <c r="BF56" s="24">
        <v>-8.8078451117473366E-2</v>
      </c>
      <c r="BG56" s="24">
        <v>8.633992215261399E-3</v>
      </c>
      <c r="BH56" s="24">
        <v>3.436087760562053E-3</v>
      </c>
    </row>
    <row r="57" spans="1:60" x14ac:dyDescent="0.15">
      <c r="A57" s="27" t="s">
        <v>272</v>
      </c>
      <c r="B57" s="142">
        <v>8219.0679340041479</v>
      </c>
      <c r="C57" s="142">
        <v>9037.460258701909</v>
      </c>
      <c r="D57" s="142">
        <v>9825.686231679676</v>
      </c>
      <c r="E57" s="142">
        <v>10775.430262505344</v>
      </c>
      <c r="F57" s="142">
        <v>12030.565864261032</v>
      </c>
      <c r="G57" s="142">
        <v>13323.154586756173</v>
      </c>
      <c r="H57" s="142">
        <v>13999.892651023602</v>
      </c>
      <c r="I57" s="142">
        <v>14952.103717964746</v>
      </c>
      <c r="J57" s="142">
        <v>16075.728601206079</v>
      </c>
      <c r="K57" s="142">
        <v>15133.997325567929</v>
      </c>
      <c r="L57" s="142">
        <v>14654.301550665237</v>
      </c>
      <c r="M57" s="142">
        <v>15608.598574599022</v>
      </c>
      <c r="N57" s="142">
        <v>15548.166705935986</v>
      </c>
      <c r="O57" s="142">
        <v>16522.687246157344</v>
      </c>
      <c r="P57" s="142">
        <v>16910.369828647465</v>
      </c>
      <c r="Q57" s="142">
        <v>15768.581970793517</v>
      </c>
      <c r="R57" s="142">
        <v>14771.726710522222</v>
      </c>
      <c r="S57" s="142">
        <v>14112.109741004004</v>
      </c>
      <c r="T57" s="142">
        <v>13850.862170037775</v>
      </c>
      <c r="U57" s="142">
        <v>13914.888653026781</v>
      </c>
      <c r="V57" s="142">
        <v>15593.769893619648</v>
      </c>
      <c r="W57" s="142">
        <v>16098.50046915715</v>
      </c>
      <c r="X57" s="142">
        <v>16214.4152529725</v>
      </c>
      <c r="Y57" s="142">
        <v>16290.313854848804</v>
      </c>
      <c r="Z57" s="142">
        <v>16247.782186015071</v>
      </c>
      <c r="AA57" s="142">
        <v>16600.371760752725</v>
      </c>
      <c r="AB57" s="142">
        <v>16459.058573931899</v>
      </c>
      <c r="AC57" s="142">
        <v>16036.370246189028</v>
      </c>
      <c r="AD57" s="142">
        <v>15704.343191935826</v>
      </c>
      <c r="AE57" s="142">
        <v>15672.753477003682</v>
      </c>
      <c r="AF57" s="142">
        <v>16002.964310297753</v>
      </c>
      <c r="AG57" s="142">
        <v>16130.038472683042</v>
      </c>
      <c r="AH57" s="142">
        <v>16333.429985942068</v>
      </c>
      <c r="AI57" s="142">
        <v>16645.430818605124</v>
      </c>
      <c r="AJ57" s="142">
        <v>16437.772315645012</v>
      </c>
      <c r="AK57" s="142">
        <v>16200.961386355231</v>
      </c>
      <c r="AL57" s="142">
        <v>16458.747515190204</v>
      </c>
      <c r="AM57" s="142">
        <v>16420.071900045801</v>
      </c>
      <c r="AN57" s="142">
        <v>16507.228012888791</v>
      </c>
      <c r="AO57" s="142">
        <v>16629.758641613869</v>
      </c>
      <c r="AP57" s="142">
        <v>16816.64504813711</v>
      </c>
      <c r="AQ57" s="142">
        <v>16880.977672393699</v>
      </c>
      <c r="AR57" s="142">
        <v>16631.972932717879</v>
      </c>
      <c r="AS57" s="142">
        <v>16464.349004901476</v>
      </c>
      <c r="AT57" s="142">
        <v>15769.437046195495</v>
      </c>
      <c r="AU57" s="142">
        <v>15659.377830635807</v>
      </c>
      <c r="AV57" s="142">
        <v>15247.782137661336</v>
      </c>
      <c r="AW57" s="142">
        <v>14751.47382145614</v>
      </c>
      <c r="AX57" s="142">
        <v>14552.011022061532</v>
      </c>
      <c r="AY57" s="142">
        <v>14327.604857145549</v>
      </c>
      <c r="AZ57" s="142">
        <v>14670.423664276686</v>
      </c>
      <c r="BA57" s="142">
        <v>14974.631768396081</v>
      </c>
      <c r="BB57" s="142">
        <v>15311.693712300163</v>
      </c>
      <c r="BC57" s="142">
        <v>15321.189603091667</v>
      </c>
      <c r="BD57" s="142">
        <v>15257.87087635333</v>
      </c>
      <c r="BE57" s="142">
        <v>13220.872039355876</v>
      </c>
      <c r="BF57" s="22">
        <v>-0.1335047893316752</v>
      </c>
      <c r="BG57" s="22">
        <v>-3.2923891233953562E-3</v>
      </c>
      <c r="BH57" s="22">
        <v>0.14515961513780895</v>
      </c>
    </row>
    <row r="58" spans="1:60" x14ac:dyDescent="0.15">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1"/>
      <c r="BF58" s="24"/>
      <c r="BG58" s="24"/>
      <c r="BH58" s="24"/>
    </row>
    <row r="59" spans="1:60" x14ac:dyDescent="0.15">
      <c r="A59" s="19" t="s">
        <v>142</v>
      </c>
      <c r="B59" s="140" t="s">
        <v>111</v>
      </c>
      <c r="C59" s="140" t="s">
        <v>111</v>
      </c>
      <c r="D59" s="140" t="s">
        <v>111</v>
      </c>
      <c r="E59" s="140" t="s">
        <v>111</v>
      </c>
      <c r="F59" s="140" t="s">
        <v>111</v>
      </c>
      <c r="G59" s="140" t="s">
        <v>111</v>
      </c>
      <c r="H59" s="140" t="s">
        <v>111</v>
      </c>
      <c r="I59" s="140" t="s">
        <v>111</v>
      </c>
      <c r="J59" s="140" t="s">
        <v>111</v>
      </c>
      <c r="K59" s="140" t="s">
        <v>111</v>
      </c>
      <c r="L59" s="140" t="s">
        <v>111</v>
      </c>
      <c r="M59" s="140" t="s">
        <v>111</v>
      </c>
      <c r="N59" s="140" t="s">
        <v>111</v>
      </c>
      <c r="O59" s="140" t="s">
        <v>111</v>
      </c>
      <c r="P59" s="140" t="s">
        <v>111</v>
      </c>
      <c r="Q59" s="140" t="s">
        <v>111</v>
      </c>
      <c r="R59" s="140" t="s">
        <v>111</v>
      </c>
      <c r="S59" s="140" t="s">
        <v>111</v>
      </c>
      <c r="T59" s="140" t="s">
        <v>111</v>
      </c>
      <c r="U59" s="140" t="s">
        <v>111</v>
      </c>
      <c r="V59" s="140">
        <v>160.36665753424649</v>
      </c>
      <c r="W59" s="140">
        <v>168.14098630136976</v>
      </c>
      <c r="X59" s="140">
        <v>158.36367123287675</v>
      </c>
      <c r="Y59" s="140">
        <v>161.85841530054631</v>
      </c>
      <c r="Z59" s="140">
        <v>158.36367123287675</v>
      </c>
      <c r="AA59" s="140">
        <v>166.22865753424657</v>
      </c>
      <c r="AB59" s="140">
        <v>160.36665753424651</v>
      </c>
      <c r="AC59" s="140">
        <v>155.90846994535514</v>
      </c>
      <c r="AD59" s="140">
        <v>150.88076712328768</v>
      </c>
      <c r="AE59" s="140">
        <v>140.16326027397261</v>
      </c>
      <c r="AF59" s="140">
        <v>125.51838356164384</v>
      </c>
      <c r="AG59" s="140">
        <v>111.66423497267762</v>
      </c>
      <c r="AH59" s="140">
        <v>106.86591780821917</v>
      </c>
      <c r="AI59" s="140">
        <v>112.21915068493151</v>
      </c>
      <c r="AJ59" s="140">
        <v>107.42602739726028</v>
      </c>
      <c r="AK59" s="140">
        <v>119.675956284153</v>
      </c>
      <c r="AL59" s="140">
        <v>78.74734246575342</v>
      </c>
      <c r="AM59" s="140">
        <v>72.635123287671234</v>
      </c>
      <c r="AN59" s="140">
        <v>83.944794520547958</v>
      </c>
      <c r="AO59" s="140">
        <v>90.533032786885258</v>
      </c>
      <c r="AP59" s="140">
        <v>106.23947945205479</v>
      </c>
      <c r="AQ59" s="140">
        <v>96.100613698630127</v>
      </c>
      <c r="AR59" s="140">
        <v>91.071490410958901</v>
      </c>
      <c r="AS59" s="140">
        <v>74.32696448087431</v>
      </c>
      <c r="AT59" s="140">
        <v>72.564106849315067</v>
      </c>
      <c r="AU59" s="140">
        <v>72.198339726027399</v>
      </c>
      <c r="AV59" s="140">
        <v>88.599136986301374</v>
      </c>
      <c r="AW59" s="140">
        <v>92.054489071038248</v>
      </c>
      <c r="AX59" s="140">
        <v>100.75336438356165</v>
      </c>
      <c r="AY59" s="140">
        <v>99.296959059923395</v>
      </c>
      <c r="AZ59" s="140">
        <v>99.530910433032517</v>
      </c>
      <c r="BA59" s="140">
        <v>97.850403801828421</v>
      </c>
      <c r="BB59" s="140">
        <v>99.403411642809516</v>
      </c>
      <c r="BC59" s="140">
        <v>104.13296784943243</v>
      </c>
      <c r="BD59" s="140">
        <v>104.25693385995622</v>
      </c>
      <c r="BE59" s="141">
        <v>91.964408511893978</v>
      </c>
      <c r="BF59" s="24">
        <v>-0.11790607006124176</v>
      </c>
      <c r="BG59" s="24">
        <v>3.6903426019737617E-2</v>
      </c>
      <c r="BH59" s="24">
        <v>1.0097305311044492E-3</v>
      </c>
    </row>
    <row r="60" spans="1:60" x14ac:dyDescent="0.15">
      <c r="A60" s="19" t="s">
        <v>141</v>
      </c>
      <c r="B60" s="140" t="s">
        <v>111</v>
      </c>
      <c r="C60" s="140" t="s">
        <v>111</v>
      </c>
      <c r="D60" s="140" t="s">
        <v>111</v>
      </c>
      <c r="E60" s="140" t="s">
        <v>111</v>
      </c>
      <c r="F60" s="140" t="s">
        <v>111</v>
      </c>
      <c r="G60" s="140" t="s">
        <v>111</v>
      </c>
      <c r="H60" s="140" t="s">
        <v>111</v>
      </c>
      <c r="I60" s="140" t="s">
        <v>111</v>
      </c>
      <c r="J60" s="140" t="s">
        <v>111</v>
      </c>
      <c r="K60" s="140" t="s">
        <v>111</v>
      </c>
      <c r="L60" s="140" t="s">
        <v>111</v>
      </c>
      <c r="M60" s="140" t="s">
        <v>111</v>
      </c>
      <c r="N60" s="140" t="s">
        <v>111</v>
      </c>
      <c r="O60" s="140" t="s">
        <v>111</v>
      </c>
      <c r="P60" s="140" t="s">
        <v>111</v>
      </c>
      <c r="Q60" s="140" t="s">
        <v>111</v>
      </c>
      <c r="R60" s="140" t="s">
        <v>111</v>
      </c>
      <c r="S60" s="140" t="s">
        <v>111</v>
      </c>
      <c r="T60" s="140" t="s">
        <v>111</v>
      </c>
      <c r="U60" s="140" t="s">
        <v>111</v>
      </c>
      <c r="V60" s="140">
        <v>491.03994520547928</v>
      </c>
      <c r="W60" s="140">
        <v>580.6542739726026</v>
      </c>
      <c r="X60" s="140">
        <v>574.810273972603</v>
      </c>
      <c r="Y60" s="140">
        <v>555.74715846994559</v>
      </c>
      <c r="Z60" s="140">
        <v>522.22183561643851</v>
      </c>
      <c r="AA60" s="140">
        <v>483.26994520547959</v>
      </c>
      <c r="AB60" s="140">
        <v>467.66528767123225</v>
      </c>
      <c r="AC60" s="140">
        <v>397.51114754098364</v>
      </c>
      <c r="AD60" s="140">
        <v>281.49372602739732</v>
      </c>
      <c r="AE60" s="140">
        <v>228.16517808219174</v>
      </c>
      <c r="AF60" s="140">
        <v>206.47761643835614</v>
      </c>
      <c r="AG60" s="140">
        <v>204.23669398907106</v>
      </c>
      <c r="AH60" s="140">
        <v>179.89</v>
      </c>
      <c r="AI60" s="140">
        <v>170.09608219178079</v>
      </c>
      <c r="AJ60" s="140">
        <v>156.68832876712329</v>
      </c>
      <c r="AK60" s="140">
        <v>156.13448087431695</v>
      </c>
      <c r="AL60" s="140">
        <v>152.39432876712331</v>
      </c>
      <c r="AM60" s="140">
        <v>159.39383561643837</v>
      </c>
      <c r="AN60" s="140">
        <v>163.53720547945201</v>
      </c>
      <c r="AO60" s="140">
        <v>162.2476775956284</v>
      </c>
      <c r="AP60" s="140">
        <v>151.71695890410956</v>
      </c>
      <c r="AQ60" s="140">
        <v>176.83791780821917</v>
      </c>
      <c r="AR60" s="140">
        <v>162.98575342465753</v>
      </c>
      <c r="AS60" s="140">
        <v>159.94265027322405</v>
      </c>
      <c r="AT60" s="140">
        <v>181.8637808219178</v>
      </c>
      <c r="AU60" s="140">
        <v>149.84304109589041</v>
      </c>
      <c r="AV60" s="140">
        <v>172.48109589041096</v>
      </c>
      <c r="AW60" s="140">
        <v>211.01601092896178</v>
      </c>
      <c r="AX60" s="140">
        <v>143.74668493150685</v>
      </c>
      <c r="AY60" s="140">
        <v>163.86240349704869</v>
      </c>
      <c r="AZ60" s="140">
        <v>139.38183621435206</v>
      </c>
      <c r="BA60" s="140">
        <v>136.67329302499536</v>
      </c>
      <c r="BB60" s="140">
        <v>136.88986051316897</v>
      </c>
      <c r="BC60" s="140">
        <v>151.09279592553563</v>
      </c>
      <c r="BD60" s="140">
        <v>144.44700290452514</v>
      </c>
      <c r="BE60" s="141">
        <v>132.23038151332503</v>
      </c>
      <c r="BF60" s="24">
        <v>-8.4575111601830177E-2</v>
      </c>
      <c r="BG60" s="24">
        <v>-2.277125772751365E-2</v>
      </c>
      <c r="BH60" s="24">
        <v>1.4518339813638396E-3</v>
      </c>
    </row>
    <row r="61" spans="1:60" x14ac:dyDescent="0.15">
      <c r="A61" s="19" t="s">
        <v>140</v>
      </c>
      <c r="B61" s="140" t="s">
        <v>111</v>
      </c>
      <c r="C61" s="140" t="s">
        <v>111</v>
      </c>
      <c r="D61" s="140" t="s">
        <v>111</v>
      </c>
      <c r="E61" s="140" t="s">
        <v>111</v>
      </c>
      <c r="F61" s="140" t="s">
        <v>111</v>
      </c>
      <c r="G61" s="140" t="s">
        <v>111</v>
      </c>
      <c r="H61" s="140" t="s">
        <v>111</v>
      </c>
      <c r="I61" s="140" t="s">
        <v>111</v>
      </c>
      <c r="J61" s="140" t="s">
        <v>111</v>
      </c>
      <c r="K61" s="140" t="s">
        <v>111</v>
      </c>
      <c r="L61" s="140" t="s">
        <v>111</v>
      </c>
      <c r="M61" s="140" t="s">
        <v>111</v>
      </c>
      <c r="N61" s="140" t="s">
        <v>111</v>
      </c>
      <c r="O61" s="140" t="s">
        <v>111</v>
      </c>
      <c r="P61" s="140" t="s">
        <v>111</v>
      </c>
      <c r="Q61" s="140" t="s">
        <v>111</v>
      </c>
      <c r="R61" s="140" t="s">
        <v>111</v>
      </c>
      <c r="S61" s="140" t="s">
        <v>111</v>
      </c>
      <c r="T61" s="140" t="s">
        <v>111</v>
      </c>
      <c r="U61" s="140" t="s">
        <v>111</v>
      </c>
      <c r="V61" s="140">
        <v>421.0572876712327</v>
      </c>
      <c r="W61" s="140">
        <v>384.11093150684985</v>
      </c>
      <c r="X61" s="140">
        <v>371.78821917808222</v>
      </c>
      <c r="Y61" s="140">
        <v>372.83377049180336</v>
      </c>
      <c r="Z61" s="140">
        <v>382.03657534246611</v>
      </c>
      <c r="AA61" s="140">
        <v>440.49928754121544</v>
      </c>
      <c r="AB61" s="140">
        <v>444.92976818496453</v>
      </c>
      <c r="AC61" s="140">
        <v>414.88114754098348</v>
      </c>
      <c r="AD61" s="140">
        <v>319.99999999999994</v>
      </c>
      <c r="AE61" s="140">
        <v>247.10164383561639</v>
      </c>
      <c r="AF61" s="140">
        <v>242.44027397260271</v>
      </c>
      <c r="AG61" s="140">
        <v>204.88729508196724</v>
      </c>
      <c r="AH61" s="140">
        <v>206.98068493150689</v>
      </c>
      <c r="AI61" s="140">
        <v>172.13712328767124</v>
      </c>
      <c r="AJ61" s="140">
        <v>143.87561643835613</v>
      </c>
      <c r="AK61" s="140">
        <v>159.57767759562842</v>
      </c>
      <c r="AL61" s="140">
        <v>157.70638356164383</v>
      </c>
      <c r="AM61" s="140">
        <v>156.76372602739724</v>
      </c>
      <c r="AN61" s="140">
        <v>170.99413698630136</v>
      </c>
      <c r="AO61" s="140">
        <v>188.54915186975904</v>
      </c>
      <c r="AP61" s="140">
        <v>193.19080048586508</v>
      </c>
      <c r="AQ61" s="140">
        <v>221.0138512313535</v>
      </c>
      <c r="AR61" s="140">
        <v>240.61493393970289</v>
      </c>
      <c r="AS61" s="140">
        <v>241.87397975813599</v>
      </c>
      <c r="AT61" s="140">
        <v>199.82100188217078</v>
      </c>
      <c r="AU61" s="140">
        <v>206.17942784315426</v>
      </c>
      <c r="AV61" s="140">
        <v>269.54074755015881</v>
      </c>
      <c r="AW61" s="140">
        <v>288.32343661178226</v>
      </c>
      <c r="AX61" s="140">
        <v>297.17349961437327</v>
      </c>
      <c r="AY61" s="140">
        <v>303.71647703353938</v>
      </c>
      <c r="AZ61" s="140">
        <v>363.6389760186571</v>
      </c>
      <c r="BA61" s="140">
        <v>344.38116251991079</v>
      </c>
      <c r="BB61" s="140">
        <v>385.04181932244308</v>
      </c>
      <c r="BC61" s="140">
        <v>408.95055408931506</v>
      </c>
      <c r="BD61" s="140">
        <v>387.19485630057932</v>
      </c>
      <c r="BE61" s="141">
        <v>379.37323940528989</v>
      </c>
      <c r="BF61" s="24">
        <v>-2.0200725211126036E-2</v>
      </c>
      <c r="BG61" s="24">
        <v>6.8387614453988776E-2</v>
      </c>
      <c r="BH61" s="24">
        <v>4.1653586285174231E-3</v>
      </c>
    </row>
    <row r="62" spans="1:60" x14ac:dyDescent="0.15">
      <c r="A62" s="19" t="s">
        <v>139</v>
      </c>
      <c r="B62" s="140" t="s">
        <v>111</v>
      </c>
      <c r="C62" s="140" t="s">
        <v>111</v>
      </c>
      <c r="D62" s="140" t="s">
        <v>111</v>
      </c>
      <c r="E62" s="140" t="s">
        <v>111</v>
      </c>
      <c r="F62" s="140" t="s">
        <v>111</v>
      </c>
      <c r="G62" s="140" t="s">
        <v>111</v>
      </c>
      <c r="H62" s="140" t="s">
        <v>111</v>
      </c>
      <c r="I62" s="140" t="s">
        <v>111</v>
      </c>
      <c r="J62" s="140" t="s">
        <v>111</v>
      </c>
      <c r="K62" s="140" t="s">
        <v>111</v>
      </c>
      <c r="L62" s="140" t="s">
        <v>111</v>
      </c>
      <c r="M62" s="140" t="s">
        <v>111</v>
      </c>
      <c r="N62" s="140" t="s">
        <v>111</v>
      </c>
      <c r="O62" s="140" t="s">
        <v>111</v>
      </c>
      <c r="P62" s="140" t="s">
        <v>111</v>
      </c>
      <c r="Q62" s="140" t="s">
        <v>111</v>
      </c>
      <c r="R62" s="140" t="s">
        <v>111</v>
      </c>
      <c r="S62" s="140" t="s">
        <v>111</v>
      </c>
      <c r="T62" s="140" t="s">
        <v>111</v>
      </c>
      <c r="U62" s="140" t="s">
        <v>111</v>
      </c>
      <c r="V62" s="140">
        <v>4943.6783835616407</v>
      </c>
      <c r="W62" s="140">
        <v>5006.3106301369899</v>
      </c>
      <c r="X62" s="140">
        <v>5050.7948767123289</v>
      </c>
      <c r="Y62" s="140">
        <v>5000.7016120218541</v>
      </c>
      <c r="Z62" s="140">
        <v>5111.4492876712266</v>
      </c>
      <c r="AA62" s="140">
        <v>5042.2818003065368</v>
      </c>
      <c r="AB62" s="140">
        <v>4917.0500105111914</v>
      </c>
      <c r="AC62" s="140">
        <v>4698.9163661202183</v>
      </c>
      <c r="AD62" s="140">
        <v>3928.3606849315056</v>
      </c>
      <c r="AE62" s="140">
        <v>3485.9818355490411</v>
      </c>
      <c r="AF62" s="140">
        <v>3058.0168878536988</v>
      </c>
      <c r="AG62" s="140">
        <v>2623.9764766404369</v>
      </c>
      <c r="AH62" s="140">
        <v>2630.1216628893153</v>
      </c>
      <c r="AI62" s="140">
        <v>2489.8136546048217</v>
      </c>
      <c r="AJ62" s="140">
        <v>2567.7968245626853</v>
      </c>
      <c r="AK62" s="140">
        <v>2540.0128974296313</v>
      </c>
      <c r="AL62" s="140">
        <v>2627.6888506666101</v>
      </c>
      <c r="AM62" s="140">
        <v>2543.5475424657534</v>
      </c>
      <c r="AN62" s="140">
        <v>2652.5517866709583</v>
      </c>
      <c r="AO62" s="140">
        <v>2619.4362547288802</v>
      </c>
      <c r="AP62" s="140">
        <v>2647.3322352876712</v>
      </c>
      <c r="AQ62" s="140">
        <v>2762.3696849848498</v>
      </c>
      <c r="AR62" s="140">
        <v>2780.1911501476166</v>
      </c>
      <c r="AS62" s="140">
        <v>2860.946753213469</v>
      </c>
      <c r="AT62" s="140">
        <v>2774.6501694720273</v>
      </c>
      <c r="AU62" s="140">
        <v>2877.8207806852847</v>
      </c>
      <c r="AV62" s="140">
        <v>3073.7551728853964</v>
      </c>
      <c r="AW62" s="140">
        <v>3119.3406663601259</v>
      </c>
      <c r="AX62" s="140">
        <v>3163.3688950886994</v>
      </c>
      <c r="AY62" s="140">
        <v>3300.3092702512258</v>
      </c>
      <c r="AZ62" s="140">
        <v>3196.7925711029156</v>
      </c>
      <c r="BA62" s="140">
        <v>3266.2992055347181</v>
      </c>
      <c r="BB62" s="140">
        <v>3272.6986655929059</v>
      </c>
      <c r="BC62" s="140">
        <v>3323.1435300899416</v>
      </c>
      <c r="BD62" s="140">
        <v>3397.5214230694719</v>
      </c>
      <c r="BE62" s="141">
        <v>3242.9102156936174</v>
      </c>
      <c r="BF62" s="24">
        <v>-4.5507058859446947E-2</v>
      </c>
      <c r="BG62" s="24">
        <v>2.0458616062643653E-2</v>
      </c>
      <c r="BH62" s="24">
        <v>3.5605790407414684E-2</v>
      </c>
    </row>
    <row r="63" spans="1:60" x14ac:dyDescent="0.15">
      <c r="A63" s="19" t="s">
        <v>138</v>
      </c>
      <c r="B63" s="140" t="s">
        <v>111</v>
      </c>
      <c r="C63" s="140" t="s">
        <v>111</v>
      </c>
      <c r="D63" s="140" t="s">
        <v>111</v>
      </c>
      <c r="E63" s="140" t="s">
        <v>111</v>
      </c>
      <c r="F63" s="140" t="s">
        <v>111</v>
      </c>
      <c r="G63" s="140" t="s">
        <v>111</v>
      </c>
      <c r="H63" s="140" t="s">
        <v>111</v>
      </c>
      <c r="I63" s="140" t="s">
        <v>111</v>
      </c>
      <c r="J63" s="140" t="s">
        <v>111</v>
      </c>
      <c r="K63" s="140" t="s">
        <v>111</v>
      </c>
      <c r="L63" s="140" t="s">
        <v>111</v>
      </c>
      <c r="M63" s="140" t="s">
        <v>111</v>
      </c>
      <c r="N63" s="140" t="s">
        <v>111</v>
      </c>
      <c r="O63" s="140" t="s">
        <v>111</v>
      </c>
      <c r="P63" s="140" t="s">
        <v>111</v>
      </c>
      <c r="Q63" s="140" t="s">
        <v>111</v>
      </c>
      <c r="R63" s="140" t="s">
        <v>111</v>
      </c>
      <c r="S63" s="140" t="s">
        <v>111</v>
      </c>
      <c r="T63" s="140" t="s">
        <v>111</v>
      </c>
      <c r="U63" s="140" t="s">
        <v>111</v>
      </c>
      <c r="V63" s="140">
        <v>95.558074357519899</v>
      </c>
      <c r="W63" s="140">
        <v>69.639978671619545</v>
      </c>
      <c r="X63" s="140">
        <v>69.6446161695211</v>
      </c>
      <c r="Y63" s="140">
        <v>69.48481825946007</v>
      </c>
      <c r="Z63" s="140">
        <v>69.691358748553071</v>
      </c>
      <c r="AA63" s="140">
        <v>93.349416068554945</v>
      </c>
      <c r="AB63" s="140">
        <v>103.82626200516468</v>
      </c>
      <c r="AC63" s="140">
        <v>97.921639344262303</v>
      </c>
      <c r="AD63" s="140">
        <v>58.838027397260269</v>
      </c>
      <c r="AE63" s="140">
        <v>59.953671232876715</v>
      </c>
      <c r="AF63" s="140">
        <v>54.803698630136985</v>
      </c>
      <c r="AG63" s="140">
        <v>64.095573770491796</v>
      </c>
      <c r="AH63" s="140">
        <v>63.523972602739725</v>
      </c>
      <c r="AI63" s="140">
        <v>82.081479452054793</v>
      </c>
      <c r="AJ63" s="140">
        <v>89.412520547945206</v>
      </c>
      <c r="AK63" s="140">
        <v>87.131010928961757</v>
      </c>
      <c r="AL63" s="140">
        <v>84.446575342465763</v>
      </c>
      <c r="AM63" s="140">
        <v>96.379232876712337</v>
      </c>
      <c r="AN63" s="140">
        <v>109.6450684931507</v>
      </c>
      <c r="AO63" s="140">
        <v>109.36693989071037</v>
      </c>
      <c r="AP63" s="140">
        <v>108.97479452054793</v>
      </c>
      <c r="AQ63" s="140">
        <v>105.33684931506851</v>
      </c>
      <c r="AR63" s="140">
        <v>111.14602739726027</v>
      </c>
      <c r="AS63" s="140">
        <v>113.59562841530055</v>
      </c>
      <c r="AT63" s="140">
        <v>106.22945205479451</v>
      </c>
      <c r="AU63" s="140">
        <v>117.92205479452053</v>
      </c>
      <c r="AV63" s="140">
        <v>124.63383561643835</v>
      </c>
      <c r="AW63" s="140">
        <v>129.38920765027322</v>
      </c>
      <c r="AX63" s="140">
        <v>137.37013698630136</v>
      </c>
      <c r="AY63" s="140">
        <v>143.27794520547945</v>
      </c>
      <c r="AZ63" s="140">
        <v>144.6013698630137</v>
      </c>
      <c r="BA63" s="140">
        <v>142.89180327868854</v>
      </c>
      <c r="BB63" s="140">
        <v>143.67080671232875</v>
      </c>
      <c r="BC63" s="140">
        <v>145.22739219178084</v>
      </c>
      <c r="BD63" s="140">
        <v>149.00263294006655</v>
      </c>
      <c r="BE63" s="141">
        <v>141.92413722558857</v>
      </c>
      <c r="BF63" s="24">
        <v>-4.7505843184161511E-2</v>
      </c>
      <c r="BG63" s="24">
        <v>3.4415215628698537E-2</v>
      </c>
      <c r="BH63" s="24">
        <v>1.5582673425100133E-3</v>
      </c>
    </row>
    <row r="64" spans="1:60" x14ac:dyDescent="0.15">
      <c r="A64" s="19" t="s">
        <v>137</v>
      </c>
      <c r="B64" s="140">
        <v>3313.9524159123271</v>
      </c>
      <c r="C64" s="140">
        <v>3548.8187962520519</v>
      </c>
      <c r="D64" s="140">
        <v>3866.1262211835606</v>
      </c>
      <c r="E64" s="140">
        <v>4107.3103708524686</v>
      </c>
      <c r="F64" s="140">
        <v>4376.2487561753405</v>
      </c>
      <c r="G64" s="140">
        <v>4826.3626431123357</v>
      </c>
      <c r="H64" s="140">
        <v>5126.5396669808188</v>
      </c>
      <c r="I64" s="140">
        <v>5547.1179576393524</v>
      </c>
      <c r="J64" s="140">
        <v>5981.4497605808228</v>
      </c>
      <c r="K64" s="140">
        <v>6587.9134993972684</v>
      </c>
      <c r="L64" s="140">
        <v>6911.786102597267</v>
      </c>
      <c r="M64" s="140">
        <v>7055.1226622950835</v>
      </c>
      <c r="N64" s="140">
        <v>7375.717644164386</v>
      </c>
      <c r="O64" s="140">
        <v>7822.3271062684962</v>
      </c>
      <c r="P64" s="140">
        <v>7967.8730254684851</v>
      </c>
      <c r="Q64" s="140">
        <v>8338.1581140038943</v>
      </c>
      <c r="R64" s="140">
        <v>8442.1342106085685</v>
      </c>
      <c r="S64" s="140">
        <v>8388.4271650119372</v>
      </c>
      <c r="T64" s="140">
        <v>8273.486655032626</v>
      </c>
      <c r="U64" s="140">
        <v>8259.4559229941715</v>
      </c>
      <c r="V64" s="140" t="s">
        <v>111</v>
      </c>
      <c r="W64" s="140" t="s">
        <v>111</v>
      </c>
      <c r="X64" s="140" t="s">
        <v>111</v>
      </c>
      <c r="Y64" s="140" t="s">
        <v>111</v>
      </c>
      <c r="Z64" s="140" t="s">
        <v>111</v>
      </c>
      <c r="AA64" s="140" t="s">
        <v>111</v>
      </c>
      <c r="AB64" s="140" t="s">
        <v>111</v>
      </c>
      <c r="AC64" s="140" t="s">
        <v>111</v>
      </c>
      <c r="AD64" s="140" t="s">
        <v>111</v>
      </c>
      <c r="AE64" s="140" t="s">
        <v>111</v>
      </c>
      <c r="AF64" s="140" t="s">
        <v>111</v>
      </c>
      <c r="AG64" s="140" t="s">
        <v>111</v>
      </c>
      <c r="AH64" s="140" t="s">
        <v>111</v>
      </c>
      <c r="AI64" s="140" t="s">
        <v>111</v>
      </c>
      <c r="AJ64" s="140" t="s">
        <v>111</v>
      </c>
      <c r="AK64" s="140" t="s">
        <v>111</v>
      </c>
      <c r="AL64" s="140" t="s">
        <v>111</v>
      </c>
      <c r="AM64" s="140" t="s">
        <v>111</v>
      </c>
      <c r="AN64" s="140" t="s">
        <v>111</v>
      </c>
      <c r="AO64" s="140" t="s">
        <v>111</v>
      </c>
      <c r="AP64" s="140" t="s">
        <v>111</v>
      </c>
      <c r="AQ64" s="140" t="s">
        <v>111</v>
      </c>
      <c r="AR64" s="140" t="s">
        <v>111</v>
      </c>
      <c r="AS64" s="140" t="s">
        <v>111</v>
      </c>
      <c r="AT64" s="140" t="s">
        <v>111</v>
      </c>
      <c r="AU64" s="140" t="s">
        <v>111</v>
      </c>
      <c r="AV64" s="140" t="s">
        <v>111</v>
      </c>
      <c r="AW64" s="140" t="s">
        <v>111</v>
      </c>
      <c r="AX64" s="140" t="s">
        <v>111</v>
      </c>
      <c r="AY64" s="140" t="s">
        <v>111</v>
      </c>
      <c r="AZ64" s="140" t="s">
        <v>111</v>
      </c>
      <c r="BA64" s="140" t="s">
        <v>111</v>
      </c>
      <c r="BB64" s="140" t="s">
        <v>111</v>
      </c>
      <c r="BC64" s="140" t="s">
        <v>111</v>
      </c>
      <c r="BD64" s="140" t="s">
        <v>111</v>
      </c>
      <c r="BE64" s="141" t="s">
        <v>111</v>
      </c>
      <c r="BF64" s="24" t="s">
        <v>111</v>
      </c>
      <c r="BG64" s="24" t="s">
        <v>111</v>
      </c>
      <c r="BH64" s="24" t="s">
        <v>111</v>
      </c>
    </row>
    <row r="65" spans="1:60" x14ac:dyDescent="0.15">
      <c r="A65" s="19" t="s">
        <v>136</v>
      </c>
      <c r="B65" s="140" t="s">
        <v>111</v>
      </c>
      <c r="C65" s="140" t="s">
        <v>111</v>
      </c>
      <c r="D65" s="140" t="s">
        <v>111</v>
      </c>
      <c r="E65" s="140" t="s">
        <v>111</v>
      </c>
      <c r="F65" s="140" t="s">
        <v>111</v>
      </c>
      <c r="G65" s="140" t="s">
        <v>111</v>
      </c>
      <c r="H65" s="140" t="s">
        <v>111</v>
      </c>
      <c r="I65" s="140" t="s">
        <v>111</v>
      </c>
      <c r="J65" s="140" t="s">
        <v>111</v>
      </c>
      <c r="K65" s="140" t="s">
        <v>111</v>
      </c>
      <c r="L65" s="140" t="s">
        <v>111</v>
      </c>
      <c r="M65" s="140" t="s">
        <v>111</v>
      </c>
      <c r="N65" s="140" t="s">
        <v>111</v>
      </c>
      <c r="O65" s="140" t="s">
        <v>111</v>
      </c>
      <c r="P65" s="140" t="s">
        <v>111</v>
      </c>
      <c r="Q65" s="140" t="s">
        <v>111</v>
      </c>
      <c r="R65" s="140" t="s">
        <v>111</v>
      </c>
      <c r="S65" s="140" t="s">
        <v>111</v>
      </c>
      <c r="T65" s="140" t="s">
        <v>111</v>
      </c>
      <c r="U65" s="140" t="s">
        <v>111</v>
      </c>
      <c r="V65" s="140">
        <v>232.47172602739732</v>
      </c>
      <c r="W65" s="140">
        <v>238.53139726027405</v>
      </c>
      <c r="X65" s="140">
        <v>226.35567123287657</v>
      </c>
      <c r="Y65" s="140">
        <v>278.56896174863402</v>
      </c>
      <c r="Z65" s="140">
        <v>267.09832876712318</v>
      </c>
      <c r="AA65" s="140">
        <v>224.72931506849315</v>
      </c>
      <c r="AB65" s="140">
        <v>215.42660273972604</v>
      </c>
      <c r="AC65" s="140">
        <v>170.83147540983606</v>
      </c>
      <c r="AD65" s="140">
        <v>176.32191780821915</v>
      </c>
      <c r="AE65" s="140">
        <v>150.96778082191781</v>
      </c>
      <c r="AF65" s="140">
        <v>132.11575342465756</v>
      </c>
      <c r="AG65" s="140">
        <v>129.8302459016393</v>
      </c>
      <c r="AH65" s="140">
        <v>139.12446575342466</v>
      </c>
      <c r="AI65" s="140">
        <v>134.34235616438355</v>
      </c>
      <c r="AJ65" s="140">
        <v>139.81339726027397</v>
      </c>
      <c r="AK65" s="140">
        <v>142.40603825136611</v>
      </c>
      <c r="AL65" s="140">
        <v>142.13019178082192</v>
      </c>
      <c r="AM65" s="140">
        <v>140.99087671232874</v>
      </c>
      <c r="AN65" s="140">
        <v>137.04745205479455</v>
      </c>
      <c r="AO65" s="140">
        <v>125.42101092896173</v>
      </c>
      <c r="AP65" s="140">
        <v>108.9923287671233</v>
      </c>
      <c r="AQ65" s="140">
        <v>108.29652054794521</v>
      </c>
      <c r="AR65" s="140">
        <v>103.87210958904109</v>
      </c>
      <c r="AS65" s="140">
        <v>104.90076502732242</v>
      </c>
      <c r="AT65" s="140">
        <v>97.485698630136966</v>
      </c>
      <c r="AU65" s="140">
        <v>91.907780821917811</v>
      </c>
      <c r="AV65" s="140">
        <v>79.710410958904106</v>
      </c>
      <c r="AW65" s="140">
        <v>76.89571038251367</v>
      </c>
      <c r="AX65" s="140">
        <v>87.997123287671229</v>
      </c>
      <c r="AY65" s="140">
        <v>79.86999999999999</v>
      </c>
      <c r="AZ65" s="140">
        <v>80.357123287671229</v>
      </c>
      <c r="BA65" s="140">
        <v>83.526939890710395</v>
      </c>
      <c r="BB65" s="140">
        <v>87.233703835616424</v>
      </c>
      <c r="BC65" s="140">
        <v>94.556395698630126</v>
      </c>
      <c r="BD65" s="140">
        <v>98.27520341245264</v>
      </c>
      <c r="BE65" s="141">
        <v>85.850839538175308</v>
      </c>
      <c r="BF65" s="24">
        <v>-0.12642419901318691</v>
      </c>
      <c r="BG65" s="24">
        <v>8.0693085429395239E-4</v>
      </c>
      <c r="BH65" s="24">
        <v>9.4260611474963451E-4</v>
      </c>
    </row>
    <row r="66" spans="1:60" x14ac:dyDescent="0.15">
      <c r="A66" s="19" t="s">
        <v>135</v>
      </c>
      <c r="B66" s="140" t="s">
        <v>111</v>
      </c>
      <c r="C66" s="140" t="s">
        <v>111</v>
      </c>
      <c r="D66" s="140" t="s">
        <v>111</v>
      </c>
      <c r="E66" s="140" t="s">
        <v>111</v>
      </c>
      <c r="F66" s="140" t="s">
        <v>111</v>
      </c>
      <c r="G66" s="140" t="s">
        <v>111</v>
      </c>
      <c r="H66" s="140" t="s">
        <v>111</v>
      </c>
      <c r="I66" s="140" t="s">
        <v>111</v>
      </c>
      <c r="J66" s="140" t="s">
        <v>111</v>
      </c>
      <c r="K66" s="140" t="s">
        <v>111</v>
      </c>
      <c r="L66" s="140" t="s">
        <v>111</v>
      </c>
      <c r="M66" s="140" t="s">
        <v>111</v>
      </c>
      <c r="N66" s="140" t="s">
        <v>111</v>
      </c>
      <c r="O66" s="140" t="s">
        <v>111</v>
      </c>
      <c r="P66" s="140" t="s">
        <v>111</v>
      </c>
      <c r="Q66" s="140" t="s">
        <v>111</v>
      </c>
      <c r="R66" s="140" t="s">
        <v>111</v>
      </c>
      <c r="S66" s="140" t="s">
        <v>111</v>
      </c>
      <c r="T66" s="140" t="s">
        <v>111</v>
      </c>
      <c r="U66" s="140" t="s">
        <v>111</v>
      </c>
      <c r="V66" s="140">
        <v>291.46749725917095</v>
      </c>
      <c r="W66" s="140">
        <v>277.47429145617548</v>
      </c>
      <c r="X66" s="140">
        <v>273.33967266801886</v>
      </c>
      <c r="Y66" s="140">
        <v>272.82027152218291</v>
      </c>
      <c r="Z66" s="140">
        <v>260.80523830904212</v>
      </c>
      <c r="AA66" s="140">
        <v>273.653698630137</v>
      </c>
      <c r="AB66" s="140">
        <v>203.57783561643839</v>
      </c>
      <c r="AC66" s="140">
        <v>161.78510928961748</v>
      </c>
      <c r="AD66" s="140">
        <v>100.06317808219178</v>
      </c>
      <c r="AE66" s="140">
        <v>47.056602739726031</v>
      </c>
      <c r="AF66" s="140">
        <v>45.216465753424657</v>
      </c>
      <c r="AG66" s="140">
        <v>40.446147540983603</v>
      </c>
      <c r="AH66" s="140">
        <v>40.235123287671236</v>
      </c>
      <c r="AI66" s="140">
        <v>39.027534246575343</v>
      </c>
      <c r="AJ66" s="140">
        <v>31.073671232876713</v>
      </c>
      <c r="AK66" s="140">
        <v>30.247349726775955</v>
      </c>
      <c r="AL66" s="140">
        <v>32.031452054794521</v>
      </c>
      <c r="AM66" s="140">
        <v>32.930109589041095</v>
      </c>
      <c r="AN66" s="140">
        <v>36.19734246575343</v>
      </c>
      <c r="AO66" s="140">
        <v>39.978633879781412</v>
      </c>
      <c r="AP66" s="140">
        <v>43.250205730012027</v>
      </c>
      <c r="AQ66" s="140">
        <v>47.290908733141848</v>
      </c>
      <c r="AR66" s="140">
        <v>56.441491955640288</v>
      </c>
      <c r="AS66" s="140">
        <v>60.429404034143047</v>
      </c>
      <c r="AT66" s="140">
        <v>63.67494548332661</v>
      </c>
      <c r="AU66" s="140">
        <v>62.704987369479255</v>
      </c>
      <c r="AV66" s="140">
        <v>65.084417122763867</v>
      </c>
      <c r="AW66" s="140">
        <v>74.573263500316898</v>
      </c>
      <c r="AX66" s="140">
        <v>78.149170253253018</v>
      </c>
      <c r="AY66" s="140">
        <v>75.645710834309071</v>
      </c>
      <c r="AZ66" s="140">
        <v>78.378846420371161</v>
      </c>
      <c r="BA66" s="140">
        <v>85.929751782092779</v>
      </c>
      <c r="BB66" s="140">
        <v>82.409092710403755</v>
      </c>
      <c r="BC66" s="140">
        <v>95.934514751641629</v>
      </c>
      <c r="BD66" s="140">
        <v>90.54795052586843</v>
      </c>
      <c r="BE66" s="141">
        <v>79.373888608850862</v>
      </c>
      <c r="BF66" s="24">
        <v>-0.1234049125587362</v>
      </c>
      <c r="BG66" s="24">
        <v>3.5836008730052216E-2</v>
      </c>
      <c r="BH66" s="24">
        <v>8.7149191733750853E-4</v>
      </c>
    </row>
    <row r="67" spans="1:60" x14ac:dyDescent="0.15">
      <c r="A67" s="27" t="s">
        <v>134</v>
      </c>
      <c r="B67" s="142">
        <v>3313.9524159123271</v>
      </c>
      <c r="C67" s="142">
        <v>3548.8187962520519</v>
      </c>
      <c r="D67" s="142">
        <v>3866.1262211835606</v>
      </c>
      <c r="E67" s="142">
        <v>4107.3103708524686</v>
      </c>
      <c r="F67" s="142">
        <v>4376.2487561753405</v>
      </c>
      <c r="G67" s="142">
        <v>4826.3626431123357</v>
      </c>
      <c r="H67" s="142">
        <v>5126.5396669808188</v>
      </c>
      <c r="I67" s="142">
        <v>5547.1179576393524</v>
      </c>
      <c r="J67" s="142">
        <v>5981.4497605808228</v>
      </c>
      <c r="K67" s="142">
        <v>6587.9134993972684</v>
      </c>
      <c r="L67" s="142">
        <v>6911.786102597267</v>
      </c>
      <c r="M67" s="142">
        <v>7055.1226622950835</v>
      </c>
      <c r="N67" s="142">
        <v>7375.717644164386</v>
      </c>
      <c r="O67" s="142">
        <v>7822.3271062684962</v>
      </c>
      <c r="P67" s="142">
        <v>7967.8730254684851</v>
      </c>
      <c r="Q67" s="142">
        <v>8338.1581140038943</v>
      </c>
      <c r="R67" s="142">
        <v>8442.1342106085685</v>
      </c>
      <c r="S67" s="142">
        <v>8388.4271650119372</v>
      </c>
      <c r="T67" s="142">
        <v>8273.486655032626</v>
      </c>
      <c r="U67" s="142">
        <v>8259.4559229941715</v>
      </c>
      <c r="V67" s="142">
        <v>6635.6395716166871</v>
      </c>
      <c r="W67" s="142">
        <v>6724.8624893058804</v>
      </c>
      <c r="X67" s="142">
        <v>6725.0970011663076</v>
      </c>
      <c r="Y67" s="142">
        <v>6712.0150078144261</v>
      </c>
      <c r="Z67" s="142">
        <v>6771.6662956877262</v>
      </c>
      <c r="AA67" s="142">
        <v>6724.0121203546632</v>
      </c>
      <c r="AB67" s="142">
        <v>6512.8424242629644</v>
      </c>
      <c r="AC67" s="142">
        <v>6097.755355191257</v>
      </c>
      <c r="AD67" s="142">
        <v>5015.9583013698611</v>
      </c>
      <c r="AE67" s="142">
        <v>4359.3899725353422</v>
      </c>
      <c r="AF67" s="142">
        <v>3864.5890796345211</v>
      </c>
      <c r="AG67" s="142">
        <v>3379.1366678972672</v>
      </c>
      <c r="AH67" s="142">
        <v>3366.7418272728769</v>
      </c>
      <c r="AI67" s="142">
        <v>3199.7173806322194</v>
      </c>
      <c r="AJ67" s="142">
        <v>3236.0863862065207</v>
      </c>
      <c r="AK67" s="142">
        <v>3235.1854110908334</v>
      </c>
      <c r="AL67" s="142">
        <v>3275.145124639213</v>
      </c>
      <c r="AM67" s="142">
        <v>3202.6404465753426</v>
      </c>
      <c r="AN67" s="142">
        <v>3353.9177866709583</v>
      </c>
      <c r="AO67" s="142">
        <v>3335.5327016806064</v>
      </c>
      <c r="AP67" s="142">
        <v>3359.6968031473839</v>
      </c>
      <c r="AQ67" s="142">
        <v>3517.246346319208</v>
      </c>
      <c r="AR67" s="142">
        <v>3546.3229568648776</v>
      </c>
      <c r="AS67" s="142">
        <v>3616.0161452024695</v>
      </c>
      <c r="AT67" s="142">
        <v>3496.2891551936891</v>
      </c>
      <c r="AU67" s="142">
        <v>3578.5764123362746</v>
      </c>
      <c r="AV67" s="142">
        <v>3873.8048170103739</v>
      </c>
      <c r="AW67" s="142">
        <v>3991.5927845050119</v>
      </c>
      <c r="AX67" s="142">
        <v>4008.558874545367</v>
      </c>
      <c r="AY67" s="142">
        <v>4165.9787658815258</v>
      </c>
      <c r="AZ67" s="142">
        <v>4102.6816333400138</v>
      </c>
      <c r="BA67" s="142">
        <v>4157.5525598329441</v>
      </c>
      <c r="BB67" s="142">
        <v>4207.3473603296761</v>
      </c>
      <c r="BC67" s="142">
        <v>4323.0381505962769</v>
      </c>
      <c r="BD67" s="142">
        <v>4371.2460030129205</v>
      </c>
      <c r="BE67" s="142">
        <v>4153.6271104967409</v>
      </c>
      <c r="BF67" s="22">
        <v>-4.9784178782476207E-2</v>
      </c>
      <c r="BG67" s="22">
        <v>2.2585877348096695E-2</v>
      </c>
      <c r="BH67" s="22">
        <v>4.5605078922997554E-2</v>
      </c>
    </row>
    <row r="68" spans="1:60" x14ac:dyDescent="0.15">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1"/>
      <c r="BF68" s="24"/>
      <c r="BG68" s="24"/>
      <c r="BH68" s="24"/>
    </row>
    <row r="69" spans="1:60" x14ac:dyDescent="0.15">
      <c r="A69" s="19" t="s">
        <v>133</v>
      </c>
      <c r="B69" s="140">
        <v>139.28851578626953</v>
      </c>
      <c r="C69" s="140">
        <v>152.29428952036218</v>
      </c>
      <c r="D69" s="140">
        <v>168.48597257757382</v>
      </c>
      <c r="E69" s="140">
        <v>185.3721154067515</v>
      </c>
      <c r="F69" s="140">
        <v>203.34909201453621</v>
      </c>
      <c r="G69" s="140">
        <v>219.83257429100425</v>
      </c>
      <c r="H69" s="140">
        <v>241.9594729182603</v>
      </c>
      <c r="I69" s="140">
        <v>269.52828714269106</v>
      </c>
      <c r="J69" s="140">
        <v>324.22989059167429</v>
      </c>
      <c r="K69" s="140">
        <v>377.85116751162025</v>
      </c>
      <c r="L69" s="140">
        <v>444.56465786518612</v>
      </c>
      <c r="M69" s="140">
        <v>501.21770072634575</v>
      </c>
      <c r="N69" s="140">
        <v>585.24328010031786</v>
      </c>
      <c r="O69" s="140">
        <v>586.93752106754289</v>
      </c>
      <c r="P69" s="140">
        <v>619.23252253967109</v>
      </c>
      <c r="Q69" s="140">
        <v>565.36065113394091</v>
      </c>
      <c r="R69" s="140">
        <v>560.29639971035499</v>
      </c>
      <c r="S69" s="140">
        <v>611.33247384129925</v>
      </c>
      <c r="T69" s="140">
        <v>745.9652823861984</v>
      </c>
      <c r="U69" s="140">
        <v>804.97301114605568</v>
      </c>
      <c r="V69" s="140">
        <v>888.0416680208931</v>
      </c>
      <c r="W69" s="140">
        <v>818.12618776563966</v>
      </c>
      <c r="X69" s="140">
        <v>854.41321782168188</v>
      </c>
      <c r="Y69" s="140">
        <v>854.52676242459665</v>
      </c>
      <c r="Z69" s="140">
        <v>921.26275898932488</v>
      </c>
      <c r="AA69" s="140">
        <v>949.25945646966181</v>
      </c>
      <c r="AB69" s="140">
        <v>1007.0528866007475</v>
      </c>
      <c r="AC69" s="140">
        <v>1082.6905535216074</v>
      </c>
      <c r="AD69" s="140">
        <v>1189.6419019767116</v>
      </c>
      <c r="AE69" s="140">
        <v>1230.5714673870946</v>
      </c>
      <c r="AF69" s="140">
        <v>1210.5979457447656</v>
      </c>
      <c r="AG69" s="140">
        <v>1268.9658151776891</v>
      </c>
      <c r="AH69" s="140">
        <v>1312.1555734404108</v>
      </c>
      <c r="AI69" s="140">
        <v>1278.1693781106135</v>
      </c>
      <c r="AJ69" s="140">
        <v>1306.562584240944</v>
      </c>
      <c r="AK69" s="140">
        <v>1347.4325761941566</v>
      </c>
      <c r="AL69" s="140">
        <v>1392.9447282070118</v>
      </c>
      <c r="AM69" s="140">
        <v>1409.5618283570186</v>
      </c>
      <c r="AN69" s="140">
        <v>1419.5609263962751</v>
      </c>
      <c r="AO69" s="140">
        <v>1481.0683444572996</v>
      </c>
      <c r="AP69" s="140">
        <v>1594.9022979591737</v>
      </c>
      <c r="AQ69" s="140">
        <v>1738.7453165483134</v>
      </c>
      <c r="AR69" s="140">
        <v>1740.3069018575281</v>
      </c>
      <c r="AS69" s="140">
        <v>1806.4133736032545</v>
      </c>
      <c r="AT69" s="140">
        <v>1765.5534260955251</v>
      </c>
      <c r="AU69" s="140">
        <v>1685.1583181785259</v>
      </c>
      <c r="AV69" s="140">
        <v>1715.089379041219</v>
      </c>
      <c r="AW69" s="140">
        <v>1762.9146457817251</v>
      </c>
      <c r="AX69" s="140">
        <v>1876.2650958653012</v>
      </c>
      <c r="AY69" s="140">
        <v>1763.8190079447006</v>
      </c>
      <c r="AZ69" s="140">
        <v>1581.7643509642521</v>
      </c>
      <c r="BA69" s="140">
        <v>1584.8055533679442</v>
      </c>
      <c r="BB69" s="140">
        <v>1644.3606959945944</v>
      </c>
      <c r="BC69" s="140">
        <v>1717.1569035376115</v>
      </c>
      <c r="BD69" s="140">
        <v>1840.7441151362627</v>
      </c>
      <c r="BE69" s="141">
        <v>1715.2336278651221</v>
      </c>
      <c r="BF69" s="24">
        <v>-6.8184646762730283E-2</v>
      </c>
      <c r="BG69" s="24">
        <v>4.1792792483268393E-3</v>
      </c>
      <c r="BH69" s="24">
        <v>1.8832543916252852E-2</v>
      </c>
    </row>
    <row r="70" spans="1:60" x14ac:dyDescent="0.15">
      <c r="A70" s="19" t="s">
        <v>132</v>
      </c>
      <c r="B70" s="140">
        <v>26.020315969228509</v>
      </c>
      <c r="C70" s="140">
        <v>28.133816299770409</v>
      </c>
      <c r="D70" s="140">
        <v>30.439724175812124</v>
      </c>
      <c r="E70" s="140">
        <v>32.882883372723477</v>
      </c>
      <c r="F70" s="140">
        <v>35.625360341879393</v>
      </c>
      <c r="G70" s="140">
        <v>48.230726642994789</v>
      </c>
      <c r="H70" s="140">
        <v>51.746312750511905</v>
      </c>
      <c r="I70" s="140">
        <v>63.585670450004791</v>
      </c>
      <c r="J70" s="140">
        <v>62.218218967671227</v>
      </c>
      <c r="K70" s="140">
        <v>62.330276080557553</v>
      </c>
      <c r="L70" s="140">
        <v>63.572954057736126</v>
      </c>
      <c r="M70" s="140">
        <v>79.934427702195379</v>
      </c>
      <c r="N70" s="140">
        <v>93.12003414271571</v>
      </c>
      <c r="O70" s="140">
        <v>88.583228240353918</v>
      </c>
      <c r="P70" s="140">
        <v>107.32983256568875</v>
      </c>
      <c r="Q70" s="140">
        <v>141.7940596992502</v>
      </c>
      <c r="R70" s="140">
        <v>151.37405897622193</v>
      </c>
      <c r="S70" s="140">
        <v>158.93870241288815</v>
      </c>
      <c r="T70" s="140">
        <v>179.19455396568748</v>
      </c>
      <c r="U70" s="140">
        <v>195.28390541245028</v>
      </c>
      <c r="V70" s="140">
        <v>229.88079859453575</v>
      </c>
      <c r="W70" s="140">
        <v>245.34204556510355</v>
      </c>
      <c r="X70" s="140">
        <v>255.38929680296485</v>
      </c>
      <c r="Y70" s="140">
        <v>280.28145198996566</v>
      </c>
      <c r="Z70" s="140">
        <v>313.31552646956368</v>
      </c>
      <c r="AA70" s="140">
        <v>312.69806682690086</v>
      </c>
      <c r="AB70" s="140">
        <v>226.31793603206671</v>
      </c>
      <c r="AC70" s="140">
        <v>356.37117764394134</v>
      </c>
      <c r="AD70" s="140">
        <v>503.14886868808196</v>
      </c>
      <c r="AE70" s="140">
        <v>574.25509633951503</v>
      </c>
      <c r="AF70" s="140">
        <v>558.94428725694797</v>
      </c>
      <c r="AG70" s="140">
        <v>594.40185898878349</v>
      </c>
      <c r="AH70" s="140">
        <v>713.20645080501799</v>
      </c>
      <c r="AI70" s="140">
        <v>474.33255849113186</v>
      </c>
      <c r="AJ70" s="140">
        <v>347.03088915579906</v>
      </c>
      <c r="AK70" s="140">
        <v>460.32218338262686</v>
      </c>
      <c r="AL70" s="140">
        <v>532.04818062649247</v>
      </c>
      <c r="AM70" s="140">
        <v>500.51650235643598</v>
      </c>
      <c r="AN70" s="140">
        <v>474.04834036174094</v>
      </c>
      <c r="AO70" s="140">
        <v>514.46821176444701</v>
      </c>
      <c r="AP70" s="140">
        <v>495.73993658869523</v>
      </c>
      <c r="AQ70" s="140">
        <v>505.81302633244536</v>
      </c>
      <c r="AR70" s="140">
        <v>488.96418984947235</v>
      </c>
      <c r="AS70" s="140">
        <v>479.5539910396177</v>
      </c>
      <c r="AT70" s="140">
        <v>534.85143268935337</v>
      </c>
      <c r="AU70" s="140">
        <v>568.97537019113929</v>
      </c>
      <c r="AV70" s="140">
        <v>628.05650228310492</v>
      </c>
      <c r="AW70" s="140">
        <v>664.54045332734472</v>
      </c>
      <c r="AX70" s="140">
        <v>714.78969863013697</v>
      </c>
      <c r="AY70" s="140">
        <v>680.25826484018273</v>
      </c>
      <c r="AZ70" s="140">
        <v>685.94752901006086</v>
      </c>
      <c r="BA70" s="140">
        <v>757.11748633879779</v>
      </c>
      <c r="BB70" s="140">
        <v>722.54173948485766</v>
      </c>
      <c r="BC70" s="140">
        <v>704.41</v>
      </c>
      <c r="BD70" s="140">
        <v>716.2824459839677</v>
      </c>
      <c r="BE70" s="141">
        <v>627.60576777602898</v>
      </c>
      <c r="BF70" s="24">
        <v>-0.12380127239628536</v>
      </c>
      <c r="BG70" s="24">
        <v>2.9639308961728617E-2</v>
      </c>
      <c r="BH70" s="24">
        <v>6.890847399282145E-3</v>
      </c>
    </row>
    <row r="71" spans="1:60" x14ac:dyDescent="0.15">
      <c r="A71" s="19" t="s">
        <v>131</v>
      </c>
      <c r="B71" s="140">
        <v>75.996647027137698</v>
      </c>
      <c r="C71" s="140">
        <v>79.26201714965714</v>
      </c>
      <c r="D71" s="140">
        <v>82.614205590620813</v>
      </c>
      <c r="E71" s="140">
        <v>85.907561278139681</v>
      </c>
      <c r="F71" s="140">
        <v>89.834043925991892</v>
      </c>
      <c r="G71" s="140">
        <v>93.653990495816998</v>
      </c>
      <c r="H71" s="140">
        <v>97.669561643835621</v>
      </c>
      <c r="I71" s="140">
        <v>101.7746174863388</v>
      </c>
      <c r="J71" s="140">
        <v>107.92684931506849</v>
      </c>
      <c r="K71" s="140">
        <v>110.11235616438357</v>
      </c>
      <c r="L71" s="140">
        <v>113.52961643835617</v>
      </c>
      <c r="M71" s="140">
        <v>119.57221311475411</v>
      </c>
      <c r="N71" s="140">
        <v>125.27928767123288</v>
      </c>
      <c r="O71" s="140">
        <v>133.56841095890411</v>
      </c>
      <c r="P71" s="140">
        <v>146.48227397260274</v>
      </c>
      <c r="Q71" s="140">
        <v>158.49830601092896</v>
      </c>
      <c r="R71" s="140">
        <v>161.47926027397261</v>
      </c>
      <c r="S71" s="140">
        <v>156.90873972602736</v>
      </c>
      <c r="T71" s="140">
        <v>149.13265753424656</v>
      </c>
      <c r="U71" s="140">
        <v>139.07937158469946</v>
      </c>
      <c r="V71" s="140">
        <v>132.12139726027397</v>
      </c>
      <c r="W71" s="140">
        <v>137.11736986301369</v>
      </c>
      <c r="X71" s="140">
        <v>153.53723287671232</v>
      </c>
      <c r="Y71" s="140">
        <v>168.58959016393439</v>
      </c>
      <c r="Z71" s="140">
        <v>173.42493150684933</v>
      </c>
      <c r="AA71" s="140">
        <v>179.94506849315067</v>
      </c>
      <c r="AB71" s="140">
        <v>185.07452054794521</v>
      </c>
      <c r="AC71" s="140">
        <v>195.42806010928959</v>
      </c>
      <c r="AD71" s="140">
        <v>204.10969863013699</v>
      </c>
      <c r="AE71" s="140">
        <v>225.37452054794525</v>
      </c>
      <c r="AF71" s="140">
        <v>253.99101369863016</v>
      </c>
      <c r="AG71" s="140">
        <v>254.15669398907107</v>
      </c>
      <c r="AH71" s="140">
        <v>238.17628303084933</v>
      </c>
      <c r="AI71" s="140">
        <v>258.09878981331502</v>
      </c>
      <c r="AJ71" s="140">
        <v>276.05772620063016</v>
      </c>
      <c r="AK71" s="140">
        <v>279.123921912377</v>
      </c>
      <c r="AL71" s="140">
        <v>259.35961390356471</v>
      </c>
      <c r="AM71" s="140">
        <v>257.88395757450917</v>
      </c>
      <c r="AN71" s="140">
        <v>264.11008814759293</v>
      </c>
      <c r="AO71" s="140">
        <v>248.68416268546571</v>
      </c>
      <c r="AP71" s="140">
        <v>257.49223949653674</v>
      </c>
      <c r="AQ71" s="140">
        <v>248.01031183973058</v>
      </c>
      <c r="AR71" s="140">
        <v>262.29771018163768</v>
      </c>
      <c r="AS71" s="140">
        <v>254.60337387458827</v>
      </c>
      <c r="AT71" s="140">
        <v>232.5950174541901</v>
      </c>
      <c r="AU71" s="140">
        <v>240.94936520728416</v>
      </c>
      <c r="AV71" s="140">
        <v>254.72846514430097</v>
      </c>
      <c r="AW71" s="140">
        <v>295.22553526307104</v>
      </c>
      <c r="AX71" s="140">
        <v>222.89270618768879</v>
      </c>
      <c r="AY71" s="140">
        <v>213.92354428658962</v>
      </c>
      <c r="AZ71" s="140">
        <v>226.59994368870667</v>
      </c>
      <c r="BA71" s="140">
        <v>230.75288031763833</v>
      </c>
      <c r="BB71" s="140">
        <v>255.23243349885317</v>
      </c>
      <c r="BC71" s="140">
        <v>249.96420460247649</v>
      </c>
      <c r="BD71" s="140">
        <v>254.28304334602385</v>
      </c>
      <c r="BE71" s="141">
        <v>213.35632389991665</v>
      </c>
      <c r="BF71" s="24">
        <v>-0.16094946366681184</v>
      </c>
      <c r="BG71" s="24">
        <v>8.9547733959900455E-3</v>
      </c>
      <c r="BH71" s="24">
        <v>2.3425627123790324E-3</v>
      </c>
    </row>
    <row r="72" spans="1:60" x14ac:dyDescent="0.15">
      <c r="A72" s="19" t="s">
        <v>130</v>
      </c>
      <c r="B72" s="140">
        <v>105.86717718834728</v>
      </c>
      <c r="C72" s="140">
        <v>102.96616614134057</v>
      </c>
      <c r="D72" s="140">
        <v>100.14950233817763</v>
      </c>
      <c r="E72" s="140">
        <v>97.176349091654345</v>
      </c>
      <c r="F72" s="140">
        <v>94.81958107198264</v>
      </c>
      <c r="G72" s="140">
        <v>92.284089263590545</v>
      </c>
      <c r="H72" s="140">
        <v>91.140328767123293</v>
      </c>
      <c r="I72" s="140">
        <v>97.956256830601092</v>
      </c>
      <c r="J72" s="140">
        <v>92.873753424657536</v>
      </c>
      <c r="K72" s="140">
        <v>84.935178082191769</v>
      </c>
      <c r="L72" s="140">
        <v>66.021890410958903</v>
      </c>
      <c r="M72" s="140">
        <v>77.935191256830606</v>
      </c>
      <c r="N72" s="140">
        <v>75.659123287671221</v>
      </c>
      <c r="O72" s="140">
        <v>81.623698630137</v>
      </c>
      <c r="P72" s="140">
        <v>91.615890410958912</v>
      </c>
      <c r="Q72" s="140">
        <v>77.58838797814208</v>
      </c>
      <c r="R72" s="140">
        <v>107.35947945205479</v>
      </c>
      <c r="S72" s="140">
        <v>121.96008219178083</v>
      </c>
      <c r="T72" s="140">
        <v>134.86095890410959</v>
      </c>
      <c r="U72" s="140">
        <v>148.13344262295084</v>
      </c>
      <c r="V72" s="140">
        <v>140.62953424657536</v>
      </c>
      <c r="W72" s="140">
        <v>145.15117808219182</v>
      </c>
      <c r="X72" s="140">
        <v>142.80010958904111</v>
      </c>
      <c r="Y72" s="140">
        <v>137.38513661202188</v>
      </c>
      <c r="Z72" s="140">
        <v>135.93145205479451</v>
      </c>
      <c r="AA72" s="140">
        <v>86.749863013698643</v>
      </c>
      <c r="AB72" s="140">
        <v>72.585972602739744</v>
      </c>
      <c r="AC72" s="140">
        <v>99.288879781420761</v>
      </c>
      <c r="AD72" s="140">
        <v>85.49156164383561</v>
      </c>
      <c r="AE72" s="140">
        <v>104.59986301369862</v>
      </c>
      <c r="AF72" s="140">
        <v>109.36093150684931</v>
      </c>
      <c r="AG72" s="140">
        <v>106.23685792349727</v>
      </c>
      <c r="AH72" s="140">
        <v>120.54926027397261</v>
      </c>
      <c r="AI72" s="140">
        <v>192.37186301369869</v>
      </c>
      <c r="AJ72" s="140">
        <v>219.42024657534245</v>
      </c>
      <c r="AK72" s="140">
        <v>228.21089071038247</v>
      </c>
      <c r="AL72" s="140">
        <v>232.34827534246574</v>
      </c>
      <c r="AM72" s="140">
        <v>266.23546570410957</v>
      </c>
      <c r="AN72" s="140">
        <v>320.16068524931512</v>
      </c>
      <c r="AO72" s="140">
        <v>357.13633760655739</v>
      </c>
      <c r="AP72" s="140">
        <v>390.38256356712327</v>
      </c>
      <c r="AQ72" s="140">
        <v>368.88462006027402</v>
      </c>
      <c r="AR72" s="140">
        <v>376.32298630136989</v>
      </c>
      <c r="AS72" s="140">
        <v>396.89983606557382</v>
      </c>
      <c r="AT72" s="140">
        <v>422.70449315068504</v>
      </c>
      <c r="AU72" s="140">
        <v>480.23690410958915</v>
      </c>
      <c r="AV72" s="140">
        <v>466.70320808462503</v>
      </c>
      <c r="AW72" s="140">
        <v>467.19311632719803</v>
      </c>
      <c r="AX72" s="140">
        <v>477.37723733576598</v>
      </c>
      <c r="AY72" s="140">
        <v>488.01312745619157</v>
      </c>
      <c r="AZ72" s="140">
        <v>466.65600020031917</v>
      </c>
      <c r="BA72" s="140">
        <v>449.34196685680212</v>
      </c>
      <c r="BB72" s="140">
        <v>470.09291410013356</v>
      </c>
      <c r="BC72" s="140">
        <v>467.50341761768652</v>
      </c>
      <c r="BD72" s="140">
        <v>445.95732239302174</v>
      </c>
      <c r="BE72" s="141">
        <v>410.96546530741591</v>
      </c>
      <c r="BF72" s="24">
        <v>-7.8464586920197532E-2</v>
      </c>
      <c r="BG72" s="24">
        <v>5.3693556554206268E-3</v>
      </c>
      <c r="BH72" s="24">
        <v>4.512227983250453E-3</v>
      </c>
    </row>
    <row r="73" spans="1:60" x14ac:dyDescent="0.15">
      <c r="A73" s="19" t="s">
        <v>129</v>
      </c>
      <c r="B73" s="140">
        <v>9.0301095890410963</v>
      </c>
      <c r="C73" s="140">
        <v>9.4196712328767127</v>
      </c>
      <c r="D73" s="140">
        <v>9.829452054794519</v>
      </c>
      <c r="E73" s="140">
        <v>10.249836065573771</v>
      </c>
      <c r="F73" s="140">
        <v>10.705945205479454</v>
      </c>
      <c r="G73" s="140">
        <v>11.197726027397261</v>
      </c>
      <c r="H73" s="140">
        <v>23.913753424657536</v>
      </c>
      <c r="I73" s="140">
        <v>27.214371584699457</v>
      </c>
      <c r="J73" s="140">
        <v>23.802876712328768</v>
      </c>
      <c r="K73" s="140">
        <v>22.087589041095892</v>
      </c>
      <c r="L73" s="140">
        <v>20.513013698630139</v>
      </c>
      <c r="M73" s="140">
        <v>23.816857923497267</v>
      </c>
      <c r="N73" s="140">
        <v>23.47917808219178</v>
      </c>
      <c r="O73" s="140">
        <v>22.300657534246572</v>
      </c>
      <c r="P73" s="140">
        <v>23.158575342465753</v>
      </c>
      <c r="Q73" s="140">
        <v>17.849453551912568</v>
      </c>
      <c r="R73" s="140">
        <v>17.729506849315072</v>
      </c>
      <c r="S73" s="140">
        <v>26.313616438356163</v>
      </c>
      <c r="T73" s="140">
        <v>20.870465753424654</v>
      </c>
      <c r="U73" s="140">
        <v>33.414808743169402</v>
      </c>
      <c r="V73" s="140">
        <v>29.643698630136985</v>
      </c>
      <c r="W73" s="140">
        <v>21.740301369863015</v>
      </c>
      <c r="X73" s="140">
        <v>24.187726027397261</v>
      </c>
      <c r="Y73" s="140">
        <v>22.231557377049178</v>
      </c>
      <c r="Z73" s="140">
        <v>28.603726027397261</v>
      </c>
      <c r="AA73" s="140">
        <v>41.934191780821919</v>
      </c>
      <c r="AB73" s="140">
        <v>66.967506849315072</v>
      </c>
      <c r="AC73" s="140">
        <v>59.221420765027325</v>
      </c>
      <c r="AD73" s="140">
        <v>56.957260273972601</v>
      </c>
      <c r="AE73" s="140">
        <v>50.591945205479448</v>
      </c>
      <c r="AF73" s="140">
        <v>55.262027397260262</v>
      </c>
      <c r="AG73" s="140">
        <v>53.276803278688533</v>
      </c>
      <c r="AH73" s="140">
        <v>47.59775342465754</v>
      </c>
      <c r="AI73" s="140">
        <v>48.100739726027413</v>
      </c>
      <c r="AJ73" s="140">
        <v>60.438164383561656</v>
      </c>
      <c r="AK73" s="140">
        <v>64.076147540983612</v>
      </c>
      <c r="AL73" s="140">
        <v>71.736136986301375</v>
      </c>
      <c r="AM73" s="140">
        <v>83.562772602739727</v>
      </c>
      <c r="AN73" s="140">
        <v>80.342830136986308</v>
      </c>
      <c r="AO73" s="140">
        <v>78.161715846994525</v>
      </c>
      <c r="AP73" s="140">
        <v>87.49853698630136</v>
      </c>
      <c r="AQ73" s="140">
        <v>91.844328767123272</v>
      </c>
      <c r="AR73" s="140">
        <v>90.096876712328765</v>
      </c>
      <c r="AS73" s="140">
        <v>122.55442622950819</v>
      </c>
      <c r="AT73" s="140">
        <v>118.99808219178082</v>
      </c>
      <c r="AU73" s="140">
        <v>135.45243835616441</v>
      </c>
      <c r="AV73" s="140">
        <v>146.12257534246572</v>
      </c>
      <c r="AW73" s="140">
        <v>157.32863387978142</v>
      </c>
      <c r="AX73" s="140">
        <v>178.24657534246575</v>
      </c>
      <c r="AY73" s="140">
        <v>184.68246575342465</v>
      </c>
      <c r="AZ73" s="140">
        <v>184.04219178082192</v>
      </c>
      <c r="BA73" s="140">
        <v>186.93040983606559</v>
      </c>
      <c r="BB73" s="140">
        <v>223.53541736986301</v>
      </c>
      <c r="BC73" s="140">
        <v>231.86651660273975</v>
      </c>
      <c r="BD73" s="140">
        <v>239.94742525812649</v>
      </c>
      <c r="BE73" s="141">
        <v>209.49737473633428</v>
      </c>
      <c r="BF73" s="24">
        <v>-0.12690301006162152</v>
      </c>
      <c r="BG73" s="24">
        <v>7.2648953005089112E-2</v>
      </c>
      <c r="BH73" s="24">
        <v>2.300193073390432E-3</v>
      </c>
    </row>
    <row r="74" spans="1:60" x14ac:dyDescent="0.15">
      <c r="A74" s="19" t="s">
        <v>128</v>
      </c>
      <c r="B74" s="140">
        <v>1.0125205479452055</v>
      </c>
      <c r="C74" s="140">
        <v>1.009945205479452</v>
      </c>
      <c r="D74" s="140">
        <v>1.5359178082191782</v>
      </c>
      <c r="E74" s="140">
        <v>1.9669125683060109</v>
      </c>
      <c r="F74" s="140">
        <v>2.2811780821917811</v>
      </c>
      <c r="G74" s="140">
        <v>1.9554246575342467</v>
      </c>
      <c r="H74" s="140">
        <v>1.8903287671232878</v>
      </c>
      <c r="I74" s="140">
        <v>2.2435792349726773</v>
      </c>
      <c r="J74" s="140">
        <v>2.9130410958904105</v>
      </c>
      <c r="K74" s="140">
        <v>3.989780821917809</v>
      </c>
      <c r="L74" s="140">
        <v>4.7591506849315071</v>
      </c>
      <c r="M74" s="140">
        <v>6.5516393442622958</v>
      </c>
      <c r="N74" s="140">
        <v>8.6107397260273988</v>
      </c>
      <c r="O74" s="140">
        <v>8.4879999999999995</v>
      </c>
      <c r="P74" s="140">
        <v>9.1791780821917826</v>
      </c>
      <c r="Q74" s="140">
        <v>8.2056830601092887</v>
      </c>
      <c r="R74" s="140">
        <v>15.022602739726029</v>
      </c>
      <c r="S74" s="140">
        <v>16.396383561643834</v>
      </c>
      <c r="T74" s="140">
        <v>18.324931506849314</v>
      </c>
      <c r="U74" s="140">
        <v>22.060300546448087</v>
      </c>
      <c r="V74" s="140">
        <v>22.624191780821917</v>
      </c>
      <c r="W74" s="140">
        <v>28.926657534246576</v>
      </c>
      <c r="X74" s="140">
        <v>28.593287671232879</v>
      </c>
      <c r="Y74" s="140">
        <v>30.261010928961753</v>
      </c>
      <c r="Z74" s="140">
        <v>32.835068493150686</v>
      </c>
      <c r="AA74" s="140">
        <v>32.118164383561634</v>
      </c>
      <c r="AB74" s="140">
        <v>27.228931506849321</v>
      </c>
      <c r="AC74" s="140">
        <v>32.336967213114754</v>
      </c>
      <c r="AD74" s="140">
        <v>34.888410958904117</v>
      </c>
      <c r="AE74" s="140">
        <v>39.829424657534247</v>
      </c>
      <c r="AF74" s="140">
        <v>37.49040209993381</v>
      </c>
      <c r="AG74" s="140">
        <v>40.604873734429979</v>
      </c>
      <c r="AH74" s="140">
        <v>51.894960072937295</v>
      </c>
      <c r="AI74" s="140">
        <v>54.786862883885078</v>
      </c>
      <c r="AJ74" s="140">
        <v>52.150918488070417</v>
      </c>
      <c r="AK74" s="140">
        <v>49.187212947618548</v>
      </c>
      <c r="AL74" s="140">
        <v>58.42591580124229</v>
      </c>
      <c r="AM74" s="140">
        <v>63.139506907813811</v>
      </c>
      <c r="AN74" s="140">
        <v>78.939452054794515</v>
      </c>
      <c r="AO74" s="140">
        <v>94.682344621201779</v>
      </c>
      <c r="AP74" s="140">
        <v>106.29429041095892</v>
      </c>
      <c r="AQ74" s="140">
        <v>133.51540273972603</v>
      </c>
      <c r="AR74" s="140">
        <v>142.0202684931507</v>
      </c>
      <c r="AS74" s="140">
        <v>172.58745628415303</v>
      </c>
      <c r="AT74" s="140">
        <v>169.72752328767126</v>
      </c>
      <c r="AU74" s="140">
        <v>185.77283300554402</v>
      </c>
      <c r="AV74" s="140">
        <v>244.22178688376002</v>
      </c>
      <c r="AW74" s="140">
        <v>260.4350202759266</v>
      </c>
      <c r="AX74" s="140">
        <v>302.23304657534254</v>
      </c>
      <c r="AY74" s="140">
        <v>311.75497021724675</v>
      </c>
      <c r="AZ74" s="140">
        <v>356.71420909682973</v>
      </c>
      <c r="BA74" s="140">
        <v>370.87442392353057</v>
      </c>
      <c r="BB74" s="140">
        <v>337.10650220056027</v>
      </c>
      <c r="BC74" s="140">
        <v>347.84827302188233</v>
      </c>
      <c r="BD74" s="140">
        <v>375.02877304894787</v>
      </c>
      <c r="BE74" s="141">
        <v>296.10420740717666</v>
      </c>
      <c r="BF74" s="24">
        <v>-0.21044936099201694</v>
      </c>
      <c r="BG74" s="24">
        <v>8.2508291464008288E-2</v>
      </c>
      <c r="BH74" s="24">
        <v>3.2510996748143272E-3</v>
      </c>
    </row>
    <row r="75" spans="1:60" x14ac:dyDescent="0.15">
      <c r="A75" s="19" t="s">
        <v>127</v>
      </c>
      <c r="B75" s="140">
        <v>389.5744657534247</v>
      </c>
      <c r="C75" s="140">
        <v>392.91602739726028</v>
      </c>
      <c r="D75" s="140">
        <v>396.25956164383564</v>
      </c>
      <c r="E75" s="140">
        <v>398.55251366120217</v>
      </c>
      <c r="F75" s="140">
        <v>403.06512328767121</v>
      </c>
      <c r="G75" s="140">
        <v>434.74139671900161</v>
      </c>
      <c r="H75" s="140">
        <v>441.31934360570511</v>
      </c>
      <c r="I75" s="140">
        <v>470.25545600165913</v>
      </c>
      <c r="J75" s="140">
        <v>500.58479620867786</v>
      </c>
      <c r="K75" s="140">
        <v>525.60781158853194</v>
      </c>
      <c r="L75" s="140">
        <v>407.84732598155722</v>
      </c>
      <c r="M75" s="140">
        <v>471.49174418391993</v>
      </c>
      <c r="N75" s="140">
        <v>543.89541639367303</v>
      </c>
      <c r="O75" s="140">
        <v>588.57134416008694</v>
      </c>
      <c r="P75" s="140">
        <v>708.16880069362333</v>
      </c>
      <c r="Q75" s="140">
        <v>592.25772702335405</v>
      </c>
      <c r="R75" s="140">
        <v>708.50742909594794</v>
      </c>
      <c r="S75" s="140">
        <v>783.91858304593677</v>
      </c>
      <c r="T75" s="140">
        <v>870.31038993309562</v>
      </c>
      <c r="U75" s="140">
        <v>969.1270810640051</v>
      </c>
      <c r="V75" s="140">
        <v>993.1685543716693</v>
      </c>
      <c r="W75" s="140">
        <v>1000.7598939943119</v>
      </c>
      <c r="X75" s="140">
        <v>1063.0879079901665</v>
      </c>
      <c r="Y75" s="140">
        <v>1093.1129841312315</v>
      </c>
      <c r="Z75" s="140">
        <v>1068.6238839630594</v>
      </c>
      <c r="AA75" s="140">
        <v>1136.2258857112586</v>
      </c>
      <c r="AB75" s="140">
        <v>1190.5459093723798</v>
      </c>
      <c r="AC75" s="140">
        <v>1155.3892252943097</v>
      </c>
      <c r="AD75" s="140">
        <v>1166.4313144408995</v>
      </c>
      <c r="AE75" s="140">
        <v>1403.2714547362662</v>
      </c>
      <c r="AF75" s="140">
        <v>1354.2661796221216</v>
      </c>
      <c r="AG75" s="140">
        <v>1400.4536410088265</v>
      </c>
      <c r="AH75" s="140">
        <v>1427.8675890823642</v>
      </c>
      <c r="AI75" s="140">
        <v>1509.1242360129263</v>
      </c>
      <c r="AJ75" s="140">
        <v>1565.5230839644851</v>
      </c>
      <c r="AK75" s="140">
        <v>1626.8642952418695</v>
      </c>
      <c r="AL75" s="140">
        <v>1745.9616688912215</v>
      </c>
      <c r="AM75" s="140">
        <v>1809.5553406507595</v>
      </c>
      <c r="AN75" s="140">
        <v>1909.5402961362026</v>
      </c>
      <c r="AO75" s="140">
        <v>2055.9061075385143</v>
      </c>
      <c r="AP75" s="140">
        <v>2112.5034922844025</v>
      </c>
      <c r="AQ75" s="140">
        <v>2183.5261489765394</v>
      </c>
      <c r="AR75" s="140">
        <v>2315.2695678635405</v>
      </c>
      <c r="AS75" s="140">
        <v>2542.6819594640606</v>
      </c>
      <c r="AT75" s="140">
        <v>2808.4265915612932</v>
      </c>
      <c r="AU75" s="140">
        <v>3124.0202922828366</v>
      </c>
      <c r="AV75" s="140">
        <v>3285.3162845727365</v>
      </c>
      <c r="AW75" s="140">
        <v>3451.2071797637909</v>
      </c>
      <c r="AX75" s="140">
        <v>3444.0330522133022</v>
      </c>
      <c r="AY75" s="140">
        <v>3759.8317383290978</v>
      </c>
      <c r="AZ75" s="140">
        <v>3878.7005386554547</v>
      </c>
      <c r="BA75" s="140">
        <v>3865.3547556067783</v>
      </c>
      <c r="BB75" s="140">
        <v>3798.74760784399</v>
      </c>
      <c r="BC75" s="140">
        <v>3617.0301109943116</v>
      </c>
      <c r="BD75" s="140">
        <v>3634.6693281198668</v>
      </c>
      <c r="BE75" s="141">
        <v>3543.806411027781</v>
      </c>
      <c r="BF75" s="24">
        <v>-2.4998950080305393E-2</v>
      </c>
      <c r="BG75" s="24">
        <v>2.6124797484780027E-2</v>
      </c>
      <c r="BH75" s="24">
        <v>3.8909504094463289E-2</v>
      </c>
    </row>
    <row r="76" spans="1:60" x14ac:dyDescent="0.15">
      <c r="A76" s="19" t="s">
        <v>126</v>
      </c>
      <c r="B76" s="140">
        <v>1.5257843203728751</v>
      </c>
      <c r="C76" s="140">
        <v>1.6284659256844103</v>
      </c>
      <c r="D76" s="140">
        <v>1.7523143648125503</v>
      </c>
      <c r="E76" s="140">
        <v>1.9506810526223402</v>
      </c>
      <c r="F76" s="140">
        <v>2.1732729973747853</v>
      </c>
      <c r="G76" s="140">
        <v>2.5308318866219315</v>
      </c>
      <c r="H76" s="140">
        <v>2.9858904109589037</v>
      </c>
      <c r="I76" s="140">
        <v>3.8955191256830601</v>
      </c>
      <c r="J76" s="140">
        <v>6.0627123287671232</v>
      </c>
      <c r="K76" s="140">
        <v>8.3946575342465763</v>
      </c>
      <c r="L76" s="140">
        <v>13.485808219178081</v>
      </c>
      <c r="M76" s="140">
        <v>19.486639344262294</v>
      </c>
      <c r="N76" s="140">
        <v>28.32030136986301</v>
      </c>
      <c r="O76" s="140">
        <v>31.303917808219179</v>
      </c>
      <c r="P76" s="140">
        <v>42.49704109589041</v>
      </c>
      <c r="Q76" s="140">
        <v>99.130054644808737</v>
      </c>
      <c r="R76" s="140">
        <v>108.55295890410959</v>
      </c>
      <c r="S76" s="140">
        <v>120.32808219178082</v>
      </c>
      <c r="T76" s="140">
        <v>121.3302191780822</v>
      </c>
      <c r="U76" s="140">
        <v>137.63251366120218</v>
      </c>
      <c r="V76" s="140">
        <v>169.07224657534246</v>
      </c>
      <c r="W76" s="140">
        <v>203.92616438356163</v>
      </c>
      <c r="X76" s="140">
        <v>223.98016438356166</v>
      </c>
      <c r="Y76" s="140">
        <v>267.7805737704918</v>
      </c>
      <c r="Z76" s="140">
        <v>282.20901369863014</v>
      </c>
      <c r="AA76" s="140">
        <v>297.12430136986302</v>
      </c>
      <c r="AB76" s="140">
        <v>361.90843835616437</v>
      </c>
      <c r="AC76" s="140">
        <v>363.20502732240436</v>
      </c>
      <c r="AD76" s="140">
        <v>378.16865753424656</v>
      </c>
      <c r="AE76" s="140">
        <v>395.22347945205479</v>
      </c>
      <c r="AF76" s="140">
        <v>395.76846575342461</v>
      </c>
      <c r="AG76" s="140">
        <v>381.0687978142077</v>
      </c>
      <c r="AH76" s="140">
        <v>388.11109589041092</v>
      </c>
      <c r="AI76" s="140">
        <v>386.85630136986299</v>
      </c>
      <c r="AJ76" s="140">
        <v>378.71572602739724</v>
      </c>
      <c r="AK76" s="140">
        <v>375.47639344262302</v>
      </c>
      <c r="AL76" s="140">
        <v>375.5709589041096</v>
      </c>
      <c r="AM76" s="140">
        <v>406.87956164383564</v>
      </c>
      <c r="AN76" s="140">
        <v>447.71364383561644</v>
      </c>
      <c r="AO76" s="140">
        <v>479.0021038251366</v>
      </c>
      <c r="AP76" s="140">
        <v>495.69498630136985</v>
      </c>
      <c r="AQ76" s="140">
        <v>532.89254794520548</v>
      </c>
      <c r="AR76" s="140">
        <v>570.16569863013694</v>
      </c>
      <c r="AS76" s="140">
        <v>596.93076502732231</v>
      </c>
      <c r="AT76" s="140">
        <v>598.23336986301365</v>
      </c>
      <c r="AU76" s="140">
        <v>652.66317808219185</v>
      </c>
      <c r="AV76" s="140">
        <v>722.53759200000002</v>
      </c>
      <c r="AW76" s="140">
        <v>767.21391868852459</v>
      </c>
      <c r="AX76" s="140">
        <v>849.24208786301381</v>
      </c>
      <c r="AY76" s="140">
        <v>858.20467432876717</v>
      </c>
      <c r="AZ76" s="140">
        <v>949.25829890410955</v>
      </c>
      <c r="BA76" s="140">
        <v>1033.9035548087429</v>
      </c>
      <c r="BB76" s="140">
        <v>1017.2210695813357</v>
      </c>
      <c r="BC76" s="140">
        <v>1014.8220439452055</v>
      </c>
      <c r="BD76" s="140">
        <v>968.9253570758633</v>
      </c>
      <c r="BE76" s="141">
        <v>797.54608744085249</v>
      </c>
      <c r="BF76" s="24">
        <v>-0.1768756162520293</v>
      </c>
      <c r="BG76" s="24">
        <v>4.9402196072003912E-2</v>
      </c>
      <c r="BH76" s="24">
        <v>8.7567206431581109E-3</v>
      </c>
    </row>
    <row r="77" spans="1:60" x14ac:dyDescent="0.15">
      <c r="A77" s="19" t="s">
        <v>125</v>
      </c>
      <c r="B77" s="140">
        <v>115.03313796496354</v>
      </c>
      <c r="C77" s="140">
        <v>119.63352885627158</v>
      </c>
      <c r="D77" s="140">
        <v>124.38404510026582</v>
      </c>
      <c r="E77" s="140">
        <v>129.06138741597351</v>
      </c>
      <c r="F77" s="140">
        <v>134.59277251529508</v>
      </c>
      <c r="G77" s="140">
        <v>130.69510836232311</v>
      </c>
      <c r="H77" s="140">
        <v>136.32224845073412</v>
      </c>
      <c r="I77" s="140">
        <v>132.98588379319901</v>
      </c>
      <c r="J77" s="140">
        <v>143.64168457802549</v>
      </c>
      <c r="K77" s="140">
        <v>154.11481850444656</v>
      </c>
      <c r="L77" s="140">
        <v>170.51709879679385</v>
      </c>
      <c r="M77" s="140">
        <v>190.20396006222515</v>
      </c>
      <c r="N77" s="140">
        <v>210.15389393822289</v>
      </c>
      <c r="O77" s="140">
        <v>222.02640866976188</v>
      </c>
      <c r="P77" s="140">
        <v>258.07206251141213</v>
      </c>
      <c r="Q77" s="140">
        <v>250.40212940632759</v>
      </c>
      <c r="R77" s="140">
        <v>269.28105539011318</v>
      </c>
      <c r="S77" s="140">
        <v>301.70015485407987</v>
      </c>
      <c r="T77" s="140">
        <v>325.27565455628354</v>
      </c>
      <c r="U77" s="140">
        <v>350.92306338016709</v>
      </c>
      <c r="V77" s="140">
        <v>360.49481477069685</v>
      </c>
      <c r="W77" s="140">
        <v>354.22071232876709</v>
      </c>
      <c r="X77" s="140">
        <v>380.57386301369866</v>
      </c>
      <c r="Y77" s="140">
        <v>379.70781682760691</v>
      </c>
      <c r="Z77" s="140">
        <v>377.76646575342465</v>
      </c>
      <c r="AA77" s="140">
        <v>397.61380821917811</v>
      </c>
      <c r="AB77" s="140">
        <v>429.42580821917807</v>
      </c>
      <c r="AC77" s="140">
        <v>435.833605060259</v>
      </c>
      <c r="AD77" s="140">
        <v>449.12435616438358</v>
      </c>
      <c r="AE77" s="140">
        <v>464.62854794520547</v>
      </c>
      <c r="AF77" s="140">
        <v>500.19098630136983</v>
      </c>
      <c r="AG77" s="140">
        <v>500.82442622950828</v>
      </c>
      <c r="AH77" s="140">
        <v>531.04241095890416</v>
      </c>
      <c r="AI77" s="140">
        <v>549.26052054794513</v>
      </c>
      <c r="AJ77" s="140">
        <v>557.26008219178084</v>
      </c>
      <c r="AK77" s="140">
        <v>564.96099243169397</v>
      </c>
      <c r="AL77" s="140">
        <v>580.75744712328765</v>
      </c>
      <c r="AM77" s="140">
        <v>596.94667934246581</v>
      </c>
      <c r="AN77" s="140">
        <v>615.86373147945199</v>
      </c>
      <c r="AO77" s="140">
        <v>653.59962847198426</v>
      </c>
      <c r="AP77" s="140">
        <v>735.04667128049118</v>
      </c>
      <c r="AQ77" s="140">
        <v>744.43631617674521</v>
      </c>
      <c r="AR77" s="140">
        <v>778.04859006558172</v>
      </c>
      <c r="AS77" s="140">
        <v>798.582822295082</v>
      </c>
      <c r="AT77" s="140">
        <v>777.16535230136969</v>
      </c>
      <c r="AU77" s="140">
        <v>722.73489969862999</v>
      </c>
      <c r="AV77" s="140">
        <v>713.51233246575339</v>
      </c>
      <c r="AW77" s="140">
        <v>676.76282121191707</v>
      </c>
      <c r="AX77" s="140">
        <v>625.01407027397261</v>
      </c>
      <c r="AY77" s="140">
        <v>624.79060706849327</v>
      </c>
      <c r="AZ77" s="140">
        <v>543.5268774420548</v>
      </c>
      <c r="BA77" s="140">
        <v>522.95898240066538</v>
      </c>
      <c r="BB77" s="140">
        <v>530.93525352484187</v>
      </c>
      <c r="BC77" s="140">
        <v>528.67934718298557</v>
      </c>
      <c r="BD77" s="140">
        <v>534.87311574753221</v>
      </c>
      <c r="BE77" s="141">
        <v>506.57769790941006</v>
      </c>
      <c r="BF77" s="24">
        <v>-5.2901177877629602E-2</v>
      </c>
      <c r="BG77" s="24">
        <v>-3.667299757365583E-2</v>
      </c>
      <c r="BH77" s="24">
        <v>5.5620100888223887E-3</v>
      </c>
    </row>
    <row r="78" spans="1:60" x14ac:dyDescent="0.15">
      <c r="A78" s="27" t="s">
        <v>124</v>
      </c>
      <c r="B78" s="142">
        <v>863.34867414673033</v>
      </c>
      <c r="C78" s="142">
        <v>887.2639277287027</v>
      </c>
      <c r="D78" s="142">
        <v>915.45069565411222</v>
      </c>
      <c r="E78" s="142">
        <v>943.12023991294689</v>
      </c>
      <c r="F78" s="142">
        <v>976.44636944240244</v>
      </c>
      <c r="G78" s="142">
        <v>1035.1218683462848</v>
      </c>
      <c r="H78" s="142">
        <v>1088.9472407389103</v>
      </c>
      <c r="I78" s="142">
        <v>1169.4396416498494</v>
      </c>
      <c r="J78" s="142">
        <v>1264.253823222761</v>
      </c>
      <c r="K78" s="142">
        <v>1349.4236353289916</v>
      </c>
      <c r="L78" s="142">
        <v>1304.8115161533281</v>
      </c>
      <c r="M78" s="142">
        <v>1490.2103736582928</v>
      </c>
      <c r="N78" s="142">
        <v>1693.7612547119159</v>
      </c>
      <c r="O78" s="142">
        <v>1763.4031870692525</v>
      </c>
      <c r="P78" s="142">
        <v>2005.736177214505</v>
      </c>
      <c r="Q78" s="142">
        <v>1911.0864525087743</v>
      </c>
      <c r="R78" s="142">
        <v>2099.6027513918166</v>
      </c>
      <c r="S78" s="142">
        <v>2297.7968182637928</v>
      </c>
      <c r="T78" s="142">
        <v>2565.2651137179778</v>
      </c>
      <c r="U78" s="142">
        <v>2800.6274981611482</v>
      </c>
      <c r="V78" s="142">
        <v>2965.6769042509454</v>
      </c>
      <c r="W78" s="142">
        <v>2955.3105108866994</v>
      </c>
      <c r="X78" s="142">
        <v>3126.5628061764578</v>
      </c>
      <c r="Y78" s="142">
        <v>3233.8768842258605</v>
      </c>
      <c r="Z78" s="142">
        <v>3333.9728269561947</v>
      </c>
      <c r="AA78" s="142">
        <v>3433.6688062680955</v>
      </c>
      <c r="AB78" s="142">
        <v>3567.1079100873862</v>
      </c>
      <c r="AC78" s="142">
        <v>3779.7649167113746</v>
      </c>
      <c r="AD78" s="142">
        <v>4067.9620303111724</v>
      </c>
      <c r="AE78" s="142">
        <v>4488.3457992847934</v>
      </c>
      <c r="AF78" s="142">
        <v>4475.8722393813032</v>
      </c>
      <c r="AG78" s="142">
        <v>4599.9897681447019</v>
      </c>
      <c r="AH78" s="142">
        <v>4830.6013769795245</v>
      </c>
      <c r="AI78" s="142">
        <v>4751.101249969407</v>
      </c>
      <c r="AJ78" s="142">
        <v>4763.1594212280106</v>
      </c>
      <c r="AK78" s="142">
        <v>4995.6546138043313</v>
      </c>
      <c r="AL78" s="142">
        <v>5249.1529257856964</v>
      </c>
      <c r="AM78" s="142">
        <v>5394.2816151396883</v>
      </c>
      <c r="AN78" s="142">
        <v>5610.2799937979753</v>
      </c>
      <c r="AO78" s="142">
        <v>5962.7089568176025</v>
      </c>
      <c r="AP78" s="142">
        <v>6275.5550148750526</v>
      </c>
      <c r="AQ78" s="142">
        <v>6547.668019386103</v>
      </c>
      <c r="AR78" s="142">
        <v>6763.4927899547456</v>
      </c>
      <c r="AS78" s="142">
        <v>7170.8080038831613</v>
      </c>
      <c r="AT78" s="142">
        <v>7428.2552885948826</v>
      </c>
      <c r="AU78" s="142">
        <v>7795.9635991119058</v>
      </c>
      <c r="AV78" s="142">
        <v>8176.2881258179659</v>
      </c>
      <c r="AW78" s="142">
        <v>8502.8213245192783</v>
      </c>
      <c r="AX78" s="142">
        <v>8690.0935702869883</v>
      </c>
      <c r="AY78" s="142">
        <v>8885.2784002246954</v>
      </c>
      <c r="AZ78" s="142">
        <v>8873.2099397426064</v>
      </c>
      <c r="BA78" s="142">
        <v>9002.0400134569663</v>
      </c>
      <c r="BB78" s="142">
        <v>8999.7736335990321</v>
      </c>
      <c r="BC78" s="142">
        <v>8879.2808175048995</v>
      </c>
      <c r="BD78" s="142">
        <v>9010.7109261096139</v>
      </c>
      <c r="BE78" s="142">
        <v>8320.6929633700383</v>
      </c>
      <c r="BF78" s="22">
        <v>-7.657752738911705E-2</v>
      </c>
      <c r="BG78" s="22">
        <v>1.9499984808071247E-2</v>
      </c>
      <c r="BH78" s="22">
        <v>9.1357709585813032E-2</v>
      </c>
    </row>
    <row r="79" spans="1:60" x14ac:dyDescent="0.15">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1"/>
      <c r="BF79" s="24"/>
      <c r="BG79" s="24"/>
      <c r="BH79" s="24"/>
    </row>
    <row r="80" spans="1:60" x14ac:dyDescent="0.15">
      <c r="A80" s="19" t="s">
        <v>123</v>
      </c>
      <c r="B80" s="140">
        <v>26.716191780821919</v>
      </c>
      <c r="C80" s="140">
        <v>35.35323287671234</v>
      </c>
      <c r="D80" s="140">
        <v>33.285972602739733</v>
      </c>
      <c r="E80" s="140">
        <v>35.374426229508195</v>
      </c>
      <c r="F80" s="140">
        <v>37.714328767123291</v>
      </c>
      <c r="G80" s="140">
        <v>43.009917808219178</v>
      </c>
      <c r="H80" s="140">
        <v>48.878493150684939</v>
      </c>
      <c r="I80" s="140">
        <v>53.543497267759555</v>
      </c>
      <c r="J80" s="140">
        <v>58.849260273972604</v>
      </c>
      <c r="K80" s="140">
        <v>65.641863013698625</v>
      </c>
      <c r="L80" s="140">
        <v>72.880904109589039</v>
      </c>
      <c r="M80" s="140">
        <v>84.680163934426233</v>
      </c>
      <c r="N80" s="140">
        <v>95.217287671232882</v>
      </c>
      <c r="O80" s="140">
        <v>99.387068493150679</v>
      </c>
      <c r="P80" s="140">
        <v>118.64087671232876</v>
      </c>
      <c r="Q80" s="140">
        <v>120.23325136612021</v>
      </c>
      <c r="R80" s="140">
        <v>130.10358904109586</v>
      </c>
      <c r="S80" s="140">
        <v>137.66199999999998</v>
      </c>
      <c r="T80" s="140">
        <v>155.14923287671235</v>
      </c>
      <c r="U80" s="140">
        <v>171.78967213114754</v>
      </c>
      <c r="V80" s="140">
        <v>176.3272602739726</v>
      </c>
      <c r="W80" s="140">
        <v>179.94504109589042</v>
      </c>
      <c r="X80" s="140">
        <v>182.64268493150684</v>
      </c>
      <c r="Y80" s="140">
        <v>181.75836065573768</v>
      </c>
      <c r="Z80" s="140">
        <v>191.96917808219177</v>
      </c>
      <c r="AA80" s="140">
        <v>212.24701369863016</v>
      </c>
      <c r="AB80" s="140">
        <v>207.48350684931506</v>
      </c>
      <c r="AC80" s="140">
        <v>209.64338797814207</v>
      </c>
      <c r="AD80" s="140">
        <v>208.3747397260274</v>
      </c>
      <c r="AE80" s="140">
        <v>202.17265753424658</v>
      </c>
      <c r="AF80" s="140">
        <v>196.47106849315074</v>
      </c>
      <c r="AG80" s="140">
        <v>185.47322404371585</v>
      </c>
      <c r="AH80" s="140">
        <v>185.62832876712329</v>
      </c>
      <c r="AI80" s="140">
        <v>192.27526027397261</v>
      </c>
      <c r="AJ80" s="140">
        <v>185.52452054794523</v>
      </c>
      <c r="AK80" s="140">
        <v>190.39505464480877</v>
      </c>
      <c r="AL80" s="140">
        <v>197.5535890410959</v>
      </c>
      <c r="AM80" s="140">
        <v>220.0222739726027</v>
      </c>
      <c r="AN80" s="140">
        <v>228.93780821917807</v>
      </c>
      <c r="AO80" s="140">
        <v>238.26513661202188</v>
      </c>
      <c r="AP80" s="140">
        <v>249.25236509589041</v>
      </c>
      <c r="AQ80" s="140">
        <v>257.55272602739728</v>
      </c>
      <c r="AR80" s="140">
        <v>285.98077167191786</v>
      </c>
      <c r="AS80" s="140">
        <v>308.66162983606563</v>
      </c>
      <c r="AT80" s="140">
        <v>326.5250410958904</v>
      </c>
      <c r="AU80" s="140">
        <v>329.38356164383555</v>
      </c>
      <c r="AV80" s="140">
        <v>349.47178082191778</v>
      </c>
      <c r="AW80" s="140">
        <v>369.84073770491813</v>
      </c>
      <c r="AX80" s="140">
        <v>387.4057808219178</v>
      </c>
      <c r="AY80" s="140">
        <v>400.60594520547943</v>
      </c>
      <c r="AZ80" s="140">
        <v>424.97613698630136</v>
      </c>
      <c r="BA80" s="140">
        <v>412.41368852459016</v>
      </c>
      <c r="BB80" s="140">
        <v>407.74049315068493</v>
      </c>
      <c r="BC80" s="140">
        <v>415.8378082191781</v>
      </c>
      <c r="BD80" s="140">
        <v>430.23978904109589</v>
      </c>
      <c r="BE80" s="141">
        <v>366.28659836065572</v>
      </c>
      <c r="BF80" s="24">
        <v>-0.14864545843836741</v>
      </c>
      <c r="BG80" s="24">
        <v>2.7967555859536031E-2</v>
      </c>
      <c r="BH80" s="24">
        <v>4.0216728132526757E-3</v>
      </c>
    </row>
    <row r="81" spans="1:60" x14ac:dyDescent="0.15">
      <c r="A81" s="19" t="s">
        <v>122</v>
      </c>
      <c r="B81" s="140">
        <v>130.73772602739726</v>
      </c>
      <c r="C81" s="140">
        <v>139.93342465753426</v>
      </c>
      <c r="D81" s="140">
        <v>115.71526027397262</v>
      </c>
      <c r="E81" s="140">
        <v>120.50065573770493</v>
      </c>
      <c r="F81" s="140">
        <v>91.507780821917791</v>
      </c>
      <c r="G81" s="140">
        <v>117.0936438356164</v>
      </c>
      <c r="H81" s="140">
        <v>122.0270410958904</v>
      </c>
      <c r="I81" s="140">
        <v>139.70581967213116</v>
      </c>
      <c r="J81" s="140">
        <v>131.56876712328764</v>
      </c>
      <c r="K81" s="140">
        <v>145.39906849315065</v>
      </c>
      <c r="L81" s="140">
        <v>159.37021917808218</v>
      </c>
      <c r="M81" s="140">
        <v>187.53939890710384</v>
      </c>
      <c r="N81" s="140">
        <v>201.48358904109588</v>
      </c>
      <c r="O81" s="140">
        <v>208.77213698630135</v>
      </c>
      <c r="P81" s="140">
        <v>229.01060273972604</v>
      </c>
      <c r="Q81" s="140">
        <v>255.83631147540987</v>
      </c>
      <c r="R81" s="140">
        <v>296.01156164383559</v>
      </c>
      <c r="S81" s="140">
        <v>336.03049315068483</v>
      </c>
      <c r="T81" s="140">
        <v>368.61161643835612</v>
      </c>
      <c r="U81" s="140">
        <v>398.2053551912569</v>
      </c>
      <c r="V81" s="140">
        <v>406.15095890410959</v>
      </c>
      <c r="W81" s="140">
        <v>408.26008219178073</v>
      </c>
      <c r="X81" s="140">
        <v>431.00846575342456</v>
      </c>
      <c r="Y81" s="140">
        <v>428.69057377049177</v>
      </c>
      <c r="Z81" s="140">
        <v>446.31786301369868</v>
      </c>
      <c r="AA81" s="140">
        <v>457.23375342465744</v>
      </c>
      <c r="AB81" s="140">
        <v>449.39980821917806</v>
      </c>
      <c r="AC81" s="140">
        <v>432.18620218579235</v>
      </c>
      <c r="AD81" s="140">
        <v>408.70342465753419</v>
      </c>
      <c r="AE81" s="140">
        <v>426.71857534246578</v>
      </c>
      <c r="AF81" s="140">
        <v>462.59378082191785</v>
      </c>
      <c r="AG81" s="140">
        <v>488.45144808743174</v>
      </c>
      <c r="AH81" s="140">
        <v>517.8513698630137</v>
      </c>
      <c r="AI81" s="140">
        <v>545.45983561643845</v>
      </c>
      <c r="AJ81" s="140">
        <v>561.63276712328764</v>
      </c>
      <c r="AK81" s="140">
        <v>552.63459016393438</v>
      </c>
      <c r="AL81" s="140">
        <v>529.56967123287666</v>
      </c>
      <c r="AM81" s="140">
        <v>525.90013698630128</v>
      </c>
      <c r="AN81" s="140">
        <v>544.67383561643828</v>
      </c>
      <c r="AO81" s="140">
        <v>526.77322404371591</v>
      </c>
      <c r="AP81" s="140">
        <v>608.22426575101042</v>
      </c>
      <c r="AQ81" s="140">
        <v>586.58736947944999</v>
      </c>
      <c r="AR81" s="140">
        <v>628.55034916663078</v>
      </c>
      <c r="AS81" s="140">
        <v>660.07565901911926</v>
      </c>
      <c r="AT81" s="140">
        <v>710.11397903668444</v>
      </c>
      <c r="AU81" s="140">
        <v>748.94395761595797</v>
      </c>
      <c r="AV81" s="140">
        <v>707.4777269438963</v>
      </c>
      <c r="AW81" s="140">
        <v>732.54087868142233</v>
      </c>
      <c r="AX81" s="140">
        <v>743.39963367433847</v>
      </c>
      <c r="AY81" s="140">
        <v>795.0921647973106</v>
      </c>
      <c r="AZ81" s="140">
        <v>819.81397321701843</v>
      </c>
      <c r="BA81" s="140">
        <v>839.83415361806499</v>
      </c>
      <c r="BB81" s="140">
        <v>786.41331219271035</v>
      </c>
      <c r="BC81" s="140">
        <v>731.37345170165793</v>
      </c>
      <c r="BD81" s="140">
        <v>733.73912447474106</v>
      </c>
      <c r="BE81" s="141">
        <v>658.72744903579098</v>
      </c>
      <c r="BF81" s="24">
        <v>-0.10223207804633339</v>
      </c>
      <c r="BG81" s="24">
        <v>3.2781672950494833E-3</v>
      </c>
      <c r="BH81" s="24">
        <v>7.2325503717230386E-3</v>
      </c>
    </row>
    <row r="82" spans="1:60" x14ac:dyDescent="0.15">
      <c r="A82" s="19" t="s">
        <v>121</v>
      </c>
      <c r="B82" s="140">
        <v>20.741497425077846</v>
      </c>
      <c r="C82" s="140">
        <v>28.176074962987339</v>
      </c>
      <c r="D82" s="140">
        <v>30.959618451679418</v>
      </c>
      <c r="E82" s="140">
        <v>33.886219497291684</v>
      </c>
      <c r="F82" s="140">
        <v>36.784923868864574</v>
      </c>
      <c r="G82" s="140">
        <v>38.503946226443162</v>
      </c>
      <c r="H82" s="140">
        <v>40.638054794520542</v>
      </c>
      <c r="I82" s="140">
        <v>43.342459016393441</v>
      </c>
      <c r="J82" s="140">
        <v>51.481972602739717</v>
      </c>
      <c r="K82" s="140">
        <v>54.989342465753424</v>
      </c>
      <c r="L82" s="140">
        <v>57.298520547945195</v>
      </c>
      <c r="M82" s="140">
        <v>62.24434426229508</v>
      </c>
      <c r="N82" s="140">
        <v>70.350054794520531</v>
      </c>
      <c r="O82" s="140">
        <v>75.375999999999991</v>
      </c>
      <c r="P82" s="140">
        <v>85.364328767123283</v>
      </c>
      <c r="Q82" s="140">
        <v>85.823333333333323</v>
      </c>
      <c r="R82" s="140">
        <v>84.655808219178084</v>
      </c>
      <c r="S82" s="140">
        <v>89.090054794520526</v>
      </c>
      <c r="T82" s="140">
        <v>90.163972602739719</v>
      </c>
      <c r="U82" s="140">
        <v>93.240027322404359</v>
      </c>
      <c r="V82" s="140">
        <v>93.570109589041095</v>
      </c>
      <c r="W82" s="140">
        <v>92.724575342465769</v>
      </c>
      <c r="X82" s="140">
        <v>93.46</v>
      </c>
      <c r="Y82" s="140">
        <v>99.665000000000006</v>
      </c>
      <c r="Z82" s="140">
        <v>109.01139726027397</v>
      </c>
      <c r="AA82" s="140">
        <v>112.57473972602739</v>
      </c>
      <c r="AB82" s="140">
        <v>114.20402739726028</v>
      </c>
      <c r="AC82" s="140">
        <v>133.8854644808743</v>
      </c>
      <c r="AD82" s="140">
        <v>137.49298630136983</v>
      </c>
      <c r="AE82" s="140">
        <v>149.35830136986303</v>
      </c>
      <c r="AF82" s="140">
        <v>143.07243835616441</v>
      </c>
      <c r="AG82" s="140">
        <v>136.18314207650272</v>
      </c>
      <c r="AH82" s="140">
        <v>144.9357808219178</v>
      </c>
      <c r="AI82" s="140">
        <v>144.50378082191781</v>
      </c>
      <c r="AJ82" s="140">
        <v>158.66057534246576</v>
      </c>
      <c r="AK82" s="140">
        <v>149.70431693989073</v>
      </c>
      <c r="AL82" s="140">
        <v>151.64084931506846</v>
      </c>
      <c r="AM82" s="140">
        <v>157.45835616438356</v>
      </c>
      <c r="AN82" s="140">
        <v>158.4535808219178</v>
      </c>
      <c r="AO82" s="140">
        <v>181.71296980874314</v>
      </c>
      <c r="AP82" s="140">
        <v>196.88165287671231</v>
      </c>
      <c r="AQ82" s="140">
        <v>201.1128297260274</v>
      </c>
      <c r="AR82" s="140">
        <v>211.19015616438358</v>
      </c>
      <c r="AS82" s="140">
        <v>231.07968579234975</v>
      </c>
      <c r="AT82" s="140">
        <v>234.49744065753424</v>
      </c>
      <c r="AU82" s="140">
        <v>258.09280484931509</v>
      </c>
      <c r="AV82" s="140">
        <v>274.59587068493153</v>
      </c>
      <c r="AW82" s="140">
        <v>276.82837732240438</v>
      </c>
      <c r="AX82" s="140">
        <v>281.7932583013698</v>
      </c>
      <c r="AY82" s="140">
        <v>271.85013731506854</v>
      </c>
      <c r="AZ82" s="140">
        <v>267.79374865233223</v>
      </c>
      <c r="BA82" s="140">
        <v>274.65292349726781</v>
      </c>
      <c r="BB82" s="140">
        <v>290.34076712328772</v>
      </c>
      <c r="BC82" s="140">
        <v>286.13008596861681</v>
      </c>
      <c r="BD82" s="140">
        <v>292.04735362225057</v>
      </c>
      <c r="BE82" s="141">
        <v>261.35915904197623</v>
      </c>
      <c r="BF82" s="24">
        <v>-0.10507951604303212</v>
      </c>
      <c r="BG82" s="24">
        <v>2.2189738364852163E-2</v>
      </c>
      <c r="BH82" s="24">
        <v>2.8696136553124866E-3</v>
      </c>
    </row>
    <row r="83" spans="1:60" x14ac:dyDescent="0.15">
      <c r="A83" s="19" t="s">
        <v>120</v>
      </c>
      <c r="B83" s="140">
        <v>117.72893150684931</v>
      </c>
      <c r="C83" s="140">
        <v>127.85424657534246</v>
      </c>
      <c r="D83" s="140">
        <v>138.49709589041095</v>
      </c>
      <c r="E83" s="140">
        <v>150.06486338797814</v>
      </c>
      <c r="F83" s="140">
        <v>165.28287671232874</v>
      </c>
      <c r="G83" s="140">
        <v>179.12849315068487</v>
      </c>
      <c r="H83" s="140">
        <v>195.37273972602739</v>
      </c>
      <c r="I83" s="140">
        <v>211.9653551912568</v>
      </c>
      <c r="J83" s="140">
        <v>234.17632876712327</v>
      </c>
      <c r="K83" s="140">
        <v>228.39079452054793</v>
      </c>
      <c r="L83" s="140">
        <v>243.47024657534249</v>
      </c>
      <c r="M83" s="140">
        <v>245.70887978142073</v>
      </c>
      <c r="N83" s="140">
        <v>243.83663013698634</v>
      </c>
      <c r="O83" s="140">
        <v>256.02553424657532</v>
      </c>
      <c r="P83" s="140">
        <v>242.36213698630141</v>
      </c>
      <c r="Q83" s="140">
        <v>248.47207650273219</v>
      </c>
      <c r="R83" s="140">
        <v>270.28317808219174</v>
      </c>
      <c r="S83" s="140">
        <v>274.63109589041102</v>
      </c>
      <c r="T83" s="140">
        <v>278.04438356164383</v>
      </c>
      <c r="U83" s="140">
        <v>301.82352459016391</v>
      </c>
      <c r="V83" s="140">
        <v>295.50463013698635</v>
      </c>
      <c r="W83" s="140">
        <v>285.44830136986303</v>
      </c>
      <c r="X83" s="140">
        <v>302.64967123287676</v>
      </c>
      <c r="Y83" s="140">
        <v>332.18625851161579</v>
      </c>
      <c r="Z83" s="140">
        <v>344.90593436309001</v>
      </c>
      <c r="AA83" s="140">
        <v>348.75337034407454</v>
      </c>
      <c r="AB83" s="140">
        <v>352.08386737563865</v>
      </c>
      <c r="AC83" s="140">
        <v>362.07822322280498</v>
      </c>
      <c r="AD83" s="140">
        <v>376.22509991727202</v>
      </c>
      <c r="AE83" s="140">
        <v>392.41345403939891</v>
      </c>
      <c r="AF83" s="140">
        <v>417.63621167785885</v>
      </c>
      <c r="AG83" s="140">
        <v>428.04725040321466</v>
      </c>
      <c r="AH83" s="140">
        <v>436.56530493962498</v>
      </c>
      <c r="AI83" s="140">
        <v>443.45719760805497</v>
      </c>
      <c r="AJ83" s="140">
        <v>449.507534420029</v>
      </c>
      <c r="AK83" s="140">
        <v>455.50476694805059</v>
      </c>
      <c r="AL83" s="140">
        <v>466.59631512423812</v>
      </c>
      <c r="AM83" s="140">
        <v>479.74251128068926</v>
      </c>
      <c r="AN83" s="140">
        <v>496.90103287016535</v>
      </c>
      <c r="AO83" s="140">
        <v>514.47707057817649</v>
      </c>
      <c r="AP83" s="140">
        <v>517.48099634140988</v>
      </c>
      <c r="AQ83" s="140">
        <v>527.54266110973572</v>
      </c>
      <c r="AR83" s="140">
        <v>541.07294100790727</v>
      </c>
      <c r="AS83" s="140">
        <v>511.76295034048849</v>
      </c>
      <c r="AT83" s="140">
        <v>502.92358621583622</v>
      </c>
      <c r="AU83" s="140">
        <v>525.5433786395829</v>
      </c>
      <c r="AV83" s="140">
        <v>532.9523434063899</v>
      </c>
      <c r="AW83" s="140">
        <v>543.44515318481172</v>
      </c>
      <c r="AX83" s="140">
        <v>553.72341576375334</v>
      </c>
      <c r="AY83" s="140">
        <v>545.53087518852806</v>
      </c>
      <c r="AZ83" s="140">
        <v>602.30537341297668</v>
      </c>
      <c r="BA83" s="140">
        <v>577.28023872880817</v>
      </c>
      <c r="BB83" s="140">
        <v>577.19048641276174</v>
      </c>
      <c r="BC83" s="140">
        <v>576.23883114793682</v>
      </c>
      <c r="BD83" s="140">
        <v>568.63449674857065</v>
      </c>
      <c r="BE83" s="141">
        <v>492.12244578273612</v>
      </c>
      <c r="BF83" s="24">
        <v>-0.13455400860012434</v>
      </c>
      <c r="BG83" s="24">
        <v>1.2355670771336369E-2</v>
      </c>
      <c r="BH83" s="24">
        <v>5.4032974994272474E-3</v>
      </c>
    </row>
    <row r="84" spans="1:60" x14ac:dyDescent="0.15">
      <c r="A84" s="19" t="s">
        <v>119</v>
      </c>
      <c r="B84" s="140">
        <v>109.60707926887358</v>
      </c>
      <c r="C84" s="140">
        <v>115.47185725774483</v>
      </c>
      <c r="D84" s="140">
        <v>121.48814462339516</v>
      </c>
      <c r="E84" s="140">
        <v>126.12451526563517</v>
      </c>
      <c r="F84" s="140">
        <v>134.03308435680793</v>
      </c>
      <c r="G84" s="140">
        <v>140.02683718572464</v>
      </c>
      <c r="H84" s="140">
        <v>166.64938459298418</v>
      </c>
      <c r="I84" s="140">
        <v>173.0264474822915</v>
      </c>
      <c r="J84" s="140">
        <v>181.97632246798602</v>
      </c>
      <c r="K84" s="140">
        <v>181.64806341988162</v>
      </c>
      <c r="L84" s="140">
        <v>175.36368506898646</v>
      </c>
      <c r="M84" s="140">
        <v>174.6378210038819</v>
      </c>
      <c r="N84" s="140">
        <v>178.91314480755844</v>
      </c>
      <c r="O84" s="140">
        <v>176.53214613525975</v>
      </c>
      <c r="P84" s="140">
        <v>179.63188206810688</v>
      </c>
      <c r="Q84" s="140">
        <v>186.04406668637031</v>
      </c>
      <c r="R84" s="140">
        <v>181.71121598524175</v>
      </c>
      <c r="S84" s="140">
        <v>175.33634606465117</v>
      </c>
      <c r="T84" s="140">
        <v>174.33465541344776</v>
      </c>
      <c r="U84" s="140">
        <v>177.14194852925385</v>
      </c>
      <c r="V84" s="140">
        <v>182.17021241894898</v>
      </c>
      <c r="W84" s="140">
        <v>193.52989944795999</v>
      </c>
      <c r="X84" s="140">
        <v>196.60685279663892</v>
      </c>
      <c r="Y84" s="140">
        <v>213.50376416438615</v>
      </c>
      <c r="Z84" s="140">
        <v>222.23000835516422</v>
      </c>
      <c r="AA84" s="140">
        <v>226.75750625465454</v>
      </c>
      <c r="AB84" s="140">
        <v>220.38305699243267</v>
      </c>
      <c r="AC84" s="140">
        <v>220.89109840022624</v>
      </c>
      <c r="AD84" s="140">
        <v>227.46469378903615</v>
      </c>
      <c r="AE84" s="140">
        <v>239.41299833026898</v>
      </c>
      <c r="AF84" s="140">
        <v>248.83910006798618</v>
      </c>
      <c r="AG84" s="140">
        <v>256.24275194343346</v>
      </c>
      <c r="AH84" s="140">
        <v>260.87242907295825</v>
      </c>
      <c r="AI84" s="140">
        <v>265.3923031710205</v>
      </c>
      <c r="AJ84" s="140">
        <v>279.70384960727597</v>
      </c>
      <c r="AK84" s="140">
        <v>281.03468541694701</v>
      </c>
      <c r="AL84" s="140">
        <v>297.61713871386434</v>
      </c>
      <c r="AM84" s="140">
        <v>302.11496283695652</v>
      </c>
      <c r="AN84" s="140">
        <v>303.91153769643199</v>
      </c>
      <c r="AO84" s="140">
        <v>330.22003555301018</v>
      </c>
      <c r="AP84" s="140">
        <v>345.87215914924479</v>
      </c>
      <c r="AQ84" s="140">
        <v>366.84352241697258</v>
      </c>
      <c r="AR84" s="140">
        <v>381.11257501132985</v>
      </c>
      <c r="AS84" s="140">
        <v>389.93825510317481</v>
      </c>
      <c r="AT84" s="140">
        <v>409.60583967090849</v>
      </c>
      <c r="AU84" s="140">
        <v>425.89307812314235</v>
      </c>
      <c r="AV84" s="140">
        <v>449.41485193931544</v>
      </c>
      <c r="AW84" s="140">
        <v>456.60495771530583</v>
      </c>
      <c r="AX84" s="140">
        <v>490.58103937610815</v>
      </c>
      <c r="AY84" s="140">
        <v>507.70710645388169</v>
      </c>
      <c r="AZ84" s="140">
        <v>559.77011813309025</v>
      </c>
      <c r="BA84" s="140">
        <v>564.84100484724047</v>
      </c>
      <c r="BB84" s="140">
        <v>596.94888319176346</v>
      </c>
      <c r="BC84" s="140">
        <v>619.29756983945015</v>
      </c>
      <c r="BD84" s="140">
        <v>647.14241618151618</v>
      </c>
      <c r="BE84" s="141">
        <v>535.4003747853701</v>
      </c>
      <c r="BF84" s="24">
        <v>-0.17266993879876313</v>
      </c>
      <c r="BG84" s="24">
        <v>4.6799177283885607E-2</v>
      </c>
      <c r="BH84" s="24">
        <v>5.8784709599435363E-3</v>
      </c>
    </row>
    <row r="85" spans="1:60" x14ac:dyDescent="0.15">
      <c r="A85" s="19" t="s">
        <v>118</v>
      </c>
      <c r="B85" s="140">
        <v>39.982728823966617</v>
      </c>
      <c r="C85" s="140">
        <v>40.765878015348655</v>
      </c>
      <c r="D85" s="140">
        <v>41.731415207188384</v>
      </c>
      <c r="E85" s="140">
        <v>42.748797919373139</v>
      </c>
      <c r="F85" s="140">
        <v>44.282278994044709</v>
      </c>
      <c r="G85" s="140">
        <v>44.95147033895536</v>
      </c>
      <c r="H85" s="140">
        <v>52.798761433682429</v>
      </c>
      <c r="I85" s="140">
        <v>55.529442821255373</v>
      </c>
      <c r="J85" s="140">
        <v>57.47564640283376</v>
      </c>
      <c r="K85" s="140">
        <v>59.754734787139647</v>
      </c>
      <c r="L85" s="140">
        <v>57.865480034429531</v>
      </c>
      <c r="M85" s="140">
        <v>59.849070135425229</v>
      </c>
      <c r="N85" s="140">
        <v>63.795832125964026</v>
      </c>
      <c r="O85" s="140">
        <v>74.917673990514686</v>
      </c>
      <c r="P85" s="140">
        <v>76.296004794411516</v>
      </c>
      <c r="Q85" s="140">
        <v>75.948370816428849</v>
      </c>
      <c r="R85" s="140">
        <v>80.077000313598688</v>
      </c>
      <c r="S85" s="140">
        <v>74.901286623481781</v>
      </c>
      <c r="T85" s="140">
        <v>84.800927354962411</v>
      </c>
      <c r="U85" s="140">
        <v>78.037450234548515</v>
      </c>
      <c r="V85" s="140">
        <v>87.518150489654403</v>
      </c>
      <c r="W85" s="140">
        <v>84.447700529101851</v>
      </c>
      <c r="X85" s="140">
        <v>86.54484551188699</v>
      </c>
      <c r="Y85" s="140">
        <v>90.961507753502914</v>
      </c>
      <c r="Z85" s="140">
        <v>93.042954254344025</v>
      </c>
      <c r="AA85" s="140">
        <v>85.110284214825384</v>
      </c>
      <c r="AB85" s="140">
        <v>81.220789296242671</v>
      </c>
      <c r="AC85" s="140">
        <v>80.371309212723588</v>
      </c>
      <c r="AD85" s="140">
        <v>83.517677876111051</v>
      </c>
      <c r="AE85" s="140">
        <v>82.9069733841811</v>
      </c>
      <c r="AF85" s="140">
        <v>80.453526123907125</v>
      </c>
      <c r="AG85" s="140">
        <v>80.588890516451471</v>
      </c>
      <c r="AH85" s="140">
        <v>83.580961662175824</v>
      </c>
      <c r="AI85" s="140">
        <v>78.968526311567956</v>
      </c>
      <c r="AJ85" s="140">
        <v>83.325861640268357</v>
      </c>
      <c r="AK85" s="140">
        <v>90.922290032437076</v>
      </c>
      <c r="AL85" s="140">
        <v>96.800373357085164</v>
      </c>
      <c r="AM85" s="140">
        <v>100.05897024004315</v>
      </c>
      <c r="AN85" s="140">
        <v>108.89820952797641</v>
      </c>
      <c r="AO85" s="140">
        <v>115.45626781496597</v>
      </c>
      <c r="AP85" s="140">
        <v>107.88270737291326</v>
      </c>
      <c r="AQ85" s="140">
        <v>124.58986906596076</v>
      </c>
      <c r="AR85" s="140">
        <v>140.90862345310049</v>
      </c>
      <c r="AS85" s="140">
        <v>160.93113058284968</v>
      </c>
      <c r="AT85" s="140">
        <v>180.55762658381684</v>
      </c>
      <c r="AU85" s="140">
        <v>197.14731311645744</v>
      </c>
      <c r="AV85" s="140">
        <v>209.94512342916187</v>
      </c>
      <c r="AW85" s="140">
        <v>221.4402801182371</v>
      </c>
      <c r="AX85" s="140">
        <v>248.60092492032564</v>
      </c>
      <c r="AY85" s="140">
        <v>266.80042138460806</v>
      </c>
      <c r="AZ85" s="140">
        <v>262.74476111738556</v>
      </c>
      <c r="BA85" s="140">
        <v>252.75620777057395</v>
      </c>
      <c r="BB85" s="140">
        <v>239.25663819277099</v>
      </c>
      <c r="BC85" s="140">
        <v>240.80665442988956</v>
      </c>
      <c r="BD85" s="140">
        <v>232.09564540069917</v>
      </c>
      <c r="BE85" s="141">
        <v>202.47963763091664</v>
      </c>
      <c r="BF85" s="24">
        <v>-0.12760259986201927</v>
      </c>
      <c r="BG85" s="24">
        <v>2.5427866651094533E-2</v>
      </c>
      <c r="BH85" s="24">
        <v>2.2231412711849266E-3</v>
      </c>
    </row>
    <row r="86" spans="1:60" x14ac:dyDescent="0.15">
      <c r="A86" s="19" t="s">
        <v>117</v>
      </c>
      <c r="B86" s="140">
        <v>74.447749736463237</v>
      </c>
      <c r="C86" s="140">
        <v>80.229999156109372</v>
      </c>
      <c r="D86" s="140">
        <v>81.612306635912674</v>
      </c>
      <c r="E86" s="140">
        <v>81.389313496243915</v>
      </c>
      <c r="F86" s="140">
        <v>89.91585113560123</v>
      </c>
      <c r="G86" s="140">
        <v>98.774216335150044</v>
      </c>
      <c r="H86" s="140">
        <v>129.48093585789519</v>
      </c>
      <c r="I86" s="140">
        <v>138.27786533919314</v>
      </c>
      <c r="J86" s="140">
        <v>152.98750834698922</v>
      </c>
      <c r="K86" s="140">
        <v>158.60092443131421</v>
      </c>
      <c r="L86" s="140">
        <v>173.12715183654325</v>
      </c>
      <c r="M86" s="140">
        <v>212.76239558461381</v>
      </c>
      <c r="N86" s="140">
        <v>231.33735131757018</v>
      </c>
      <c r="O86" s="140">
        <v>250.03469459556075</v>
      </c>
      <c r="P86" s="140">
        <v>283.12116055554793</v>
      </c>
      <c r="Q86" s="140">
        <v>299.81318852371118</v>
      </c>
      <c r="R86" s="140">
        <v>305.59014375860409</v>
      </c>
      <c r="S86" s="140">
        <v>324.28502131937876</v>
      </c>
      <c r="T86" s="140">
        <v>304.00978027509132</v>
      </c>
      <c r="U86" s="140">
        <v>276.21053574498688</v>
      </c>
      <c r="V86" s="140">
        <v>290.17862829532112</v>
      </c>
      <c r="W86" s="140">
        <v>268.55991036439434</v>
      </c>
      <c r="X86" s="140">
        <v>287.32367099698547</v>
      </c>
      <c r="Y86" s="140">
        <v>298.08751509802892</v>
      </c>
      <c r="Z86" s="140">
        <v>306.9306564713799</v>
      </c>
      <c r="AA86" s="140">
        <v>298.24716992013214</v>
      </c>
      <c r="AB86" s="140">
        <v>318.79489436000404</v>
      </c>
      <c r="AC86" s="140">
        <v>346.89762608320348</v>
      </c>
      <c r="AD86" s="140">
        <v>344.74546584227141</v>
      </c>
      <c r="AE86" s="140">
        <v>346.37485540329681</v>
      </c>
      <c r="AF86" s="140">
        <v>350.32491582522562</v>
      </c>
      <c r="AG86" s="140">
        <v>368.99254095652026</v>
      </c>
      <c r="AH86" s="140">
        <v>368.53531106182277</v>
      </c>
      <c r="AI86" s="140">
        <v>373.85024423965035</v>
      </c>
      <c r="AJ86" s="140">
        <v>396.24327282161204</v>
      </c>
      <c r="AK86" s="140">
        <v>390.59953877825689</v>
      </c>
      <c r="AL86" s="140">
        <v>407.02137322301365</v>
      </c>
      <c r="AM86" s="140">
        <v>427.51161849291776</v>
      </c>
      <c r="AN86" s="140">
        <v>424.21444160553415</v>
      </c>
      <c r="AO86" s="140">
        <v>444.47273075343304</v>
      </c>
      <c r="AP86" s="140">
        <v>464.79294700816024</v>
      </c>
      <c r="AQ86" s="140">
        <v>432.80836180132741</v>
      </c>
      <c r="AR86" s="140">
        <v>446.49215051923488</v>
      </c>
      <c r="AS86" s="140">
        <v>507.99987028109859</v>
      </c>
      <c r="AT86" s="140">
        <v>511.7905046638067</v>
      </c>
      <c r="AU86" s="140">
        <v>544.01437756276471</v>
      </c>
      <c r="AV86" s="140">
        <v>548.53810350016363</v>
      </c>
      <c r="AW86" s="140">
        <v>572.98665889413451</v>
      </c>
      <c r="AX86" s="140">
        <v>586.10908354585956</v>
      </c>
      <c r="AY86" s="140">
        <v>549.4123258038602</v>
      </c>
      <c r="AZ86" s="140">
        <v>565.53336871358579</v>
      </c>
      <c r="BA86" s="140">
        <v>633.83306840331124</v>
      </c>
      <c r="BB86" s="140">
        <v>696.81200381710357</v>
      </c>
      <c r="BC86" s="140">
        <v>808.00844643900723</v>
      </c>
      <c r="BD86" s="140">
        <v>816.35737651772251</v>
      </c>
      <c r="BE86" s="141">
        <v>726.43293704020743</v>
      </c>
      <c r="BF86" s="24">
        <v>-0.11015327608246694</v>
      </c>
      <c r="BG86" s="24">
        <v>4.7801002730208264E-2</v>
      </c>
      <c r="BH86" s="24">
        <v>7.9759281574078526E-3</v>
      </c>
    </row>
    <row r="87" spans="1:60" x14ac:dyDescent="0.15">
      <c r="A87" s="19" t="s">
        <v>116</v>
      </c>
      <c r="B87" s="140">
        <v>28.082854081720193</v>
      </c>
      <c r="C87" s="140">
        <v>31.170560310177404</v>
      </c>
      <c r="D87" s="140">
        <v>33.348369085310701</v>
      </c>
      <c r="E87" s="140">
        <v>37.998290175954828</v>
      </c>
      <c r="F87" s="140">
        <v>42.482998584870337</v>
      </c>
      <c r="G87" s="140">
        <v>46.077683365257869</v>
      </c>
      <c r="H87" s="140">
        <v>43.173239852987095</v>
      </c>
      <c r="I87" s="140">
        <v>50.190044899831186</v>
      </c>
      <c r="J87" s="140">
        <v>64.246975556290863</v>
      </c>
      <c r="K87" s="140">
        <v>70.167262694125299</v>
      </c>
      <c r="L87" s="140">
        <v>71.896701524348032</v>
      </c>
      <c r="M87" s="140">
        <v>93.656355190363911</v>
      </c>
      <c r="N87" s="140">
        <v>106.4491322766211</v>
      </c>
      <c r="O87" s="140">
        <v>116.66173747729343</v>
      </c>
      <c r="P87" s="140">
        <v>127.45998471727682</v>
      </c>
      <c r="Q87" s="140">
        <v>142.70660493341711</v>
      </c>
      <c r="R87" s="140">
        <v>158.63696200357947</v>
      </c>
      <c r="S87" s="140">
        <v>171.64446452402402</v>
      </c>
      <c r="T87" s="140">
        <v>180.26357247006328</v>
      </c>
      <c r="U87" s="140">
        <v>173.46729676091687</v>
      </c>
      <c r="V87" s="140">
        <v>183.15038329129976</v>
      </c>
      <c r="W87" s="140">
        <v>176.86927681017613</v>
      </c>
      <c r="X87" s="140">
        <v>205.31601371819954</v>
      </c>
      <c r="Y87" s="140">
        <v>211.04649199950811</v>
      </c>
      <c r="Z87" s="140">
        <v>215.16534906066536</v>
      </c>
      <c r="AA87" s="140">
        <v>216.42581481408996</v>
      </c>
      <c r="AB87" s="140">
        <v>219.16848800391389</v>
      </c>
      <c r="AC87" s="140">
        <v>210.16085189866646</v>
      </c>
      <c r="AD87" s="140">
        <v>235.65420178995433</v>
      </c>
      <c r="AE87" s="140">
        <v>253.2530785022831</v>
      </c>
      <c r="AF87" s="140">
        <v>266.07394397260265</v>
      </c>
      <c r="AG87" s="140">
        <v>266.57905928961748</v>
      </c>
      <c r="AH87" s="140">
        <v>279.45967000000002</v>
      </c>
      <c r="AI87" s="140">
        <v>292.85479328767127</v>
      </c>
      <c r="AJ87" s="140">
        <v>305.54246575342466</v>
      </c>
      <c r="AK87" s="140">
        <v>321.35472677595624</v>
      </c>
      <c r="AL87" s="140">
        <v>321.07931506849309</v>
      </c>
      <c r="AM87" s="140">
        <v>318.05917808219175</v>
      </c>
      <c r="AN87" s="140">
        <v>339.77432876712328</v>
      </c>
      <c r="AO87" s="140">
        <v>339.62073770491804</v>
      </c>
      <c r="AP87" s="140">
        <v>364.22317534246577</v>
      </c>
      <c r="AQ87" s="140">
        <v>376.86398630136989</v>
      </c>
      <c r="AR87" s="140">
        <v>348.9281068493151</v>
      </c>
      <c r="AS87" s="140">
        <v>362.91941530054646</v>
      </c>
      <c r="AT87" s="140">
        <v>386.89104109589044</v>
      </c>
      <c r="AU87" s="140">
        <v>390.74384931506847</v>
      </c>
      <c r="AV87" s="140">
        <v>262.4521315068493</v>
      </c>
      <c r="AW87" s="140">
        <v>330.44625189011151</v>
      </c>
      <c r="AX87" s="140">
        <v>347.18615773994486</v>
      </c>
      <c r="AY87" s="140">
        <v>357.38796986301372</v>
      </c>
      <c r="AZ87" s="140">
        <v>317.99602416080131</v>
      </c>
      <c r="BA87" s="140">
        <v>292.52516234454879</v>
      </c>
      <c r="BB87" s="140">
        <v>302.89341358672817</v>
      </c>
      <c r="BC87" s="140">
        <v>308.04297121360429</v>
      </c>
      <c r="BD87" s="140">
        <v>318.21118567522547</v>
      </c>
      <c r="BE87" s="141">
        <v>261.88543986181128</v>
      </c>
      <c r="BF87" s="24">
        <v>-0.17700743515314921</v>
      </c>
      <c r="BG87" s="24">
        <v>-1.9353061469730592E-2</v>
      </c>
      <c r="BH87" s="24">
        <v>2.8753919973941782E-3</v>
      </c>
    </row>
    <row r="88" spans="1:60" x14ac:dyDescent="0.15">
      <c r="A88" s="19" t="s">
        <v>115</v>
      </c>
      <c r="B88" s="140">
        <v>4.1871734559157971</v>
      </c>
      <c r="C88" s="140">
        <v>4.2820496848249983</v>
      </c>
      <c r="D88" s="140">
        <v>4.4393819555430722</v>
      </c>
      <c r="E88" s="140">
        <v>4.5318253810022151</v>
      </c>
      <c r="F88" s="140">
        <v>4.6638851220758681</v>
      </c>
      <c r="G88" s="140">
        <v>4.7969286229547086</v>
      </c>
      <c r="H88" s="140">
        <v>4.9569006572803263</v>
      </c>
      <c r="I88" s="140">
        <v>5.1596561861302277</v>
      </c>
      <c r="J88" s="140">
        <v>5.6790646633494113</v>
      </c>
      <c r="K88" s="140">
        <v>6.8115414672333934</v>
      </c>
      <c r="L88" s="140">
        <v>6.9034620816647418</v>
      </c>
      <c r="M88" s="140">
        <v>6.4528226836249409</v>
      </c>
      <c r="N88" s="140">
        <v>6.4912920154346043</v>
      </c>
      <c r="O88" s="140">
        <v>7.1870392799766831</v>
      </c>
      <c r="P88" s="140">
        <v>7.7473679782525906</v>
      </c>
      <c r="Q88" s="140">
        <v>7.9793037248069805</v>
      </c>
      <c r="R88" s="140">
        <v>9.2427044932095033</v>
      </c>
      <c r="S88" s="140">
        <v>9.327903429760509</v>
      </c>
      <c r="T88" s="140">
        <v>9.4464923030978554</v>
      </c>
      <c r="U88" s="140">
        <v>9.6467052410108476</v>
      </c>
      <c r="V88" s="140">
        <v>11.295112021999033</v>
      </c>
      <c r="W88" s="140">
        <v>12.147665656041662</v>
      </c>
      <c r="X88" s="140">
        <v>12.769640849122871</v>
      </c>
      <c r="Y88" s="140">
        <v>13.550228552602567</v>
      </c>
      <c r="Z88" s="140">
        <v>15.187390714626313</v>
      </c>
      <c r="AA88" s="140">
        <v>21.338063988399146</v>
      </c>
      <c r="AB88" s="140">
        <v>20.916136986301371</v>
      </c>
      <c r="AC88" s="140">
        <v>23.680997267759565</v>
      </c>
      <c r="AD88" s="140">
        <v>24.018808219178087</v>
      </c>
      <c r="AE88" s="140">
        <v>24.563232876712327</v>
      </c>
      <c r="AF88" s="140">
        <v>27.148534246575338</v>
      </c>
      <c r="AG88" s="140">
        <v>27.474199453551911</v>
      </c>
      <c r="AH88" s="140">
        <v>29.588642214931511</v>
      </c>
      <c r="AI88" s="140">
        <v>30.802202504246569</v>
      </c>
      <c r="AJ88" s="140">
        <v>32.561965217945207</v>
      </c>
      <c r="AK88" s="140">
        <v>33.261106322540982</v>
      </c>
      <c r="AL88" s="140">
        <v>36.686819889315068</v>
      </c>
      <c r="AM88" s="140">
        <v>35.383617808219178</v>
      </c>
      <c r="AN88" s="140">
        <v>36.958205438356174</v>
      </c>
      <c r="AO88" s="140">
        <v>37.166577308743165</v>
      </c>
      <c r="AP88" s="140">
        <v>38.849129465753428</v>
      </c>
      <c r="AQ88" s="140">
        <v>39.592386301369864</v>
      </c>
      <c r="AR88" s="140">
        <v>41.230336986301367</v>
      </c>
      <c r="AS88" s="140">
        <v>44.987740437158472</v>
      </c>
      <c r="AT88" s="140">
        <v>45.970391780821913</v>
      </c>
      <c r="AU88" s="140">
        <v>47.721065753424661</v>
      </c>
      <c r="AV88" s="140">
        <v>49.269263013698634</v>
      </c>
      <c r="AW88" s="140">
        <v>50.749285077322405</v>
      </c>
      <c r="AX88" s="140">
        <v>54.296077220821921</v>
      </c>
      <c r="AY88" s="140">
        <v>55.810960387123281</v>
      </c>
      <c r="AZ88" s="140">
        <v>58.323072472410956</v>
      </c>
      <c r="BA88" s="140">
        <v>59.189598802846419</v>
      </c>
      <c r="BB88" s="140">
        <v>59.853479841315071</v>
      </c>
      <c r="BC88" s="140">
        <v>61.335851183561651</v>
      </c>
      <c r="BD88" s="140">
        <v>61.452626877735568</v>
      </c>
      <c r="BE88" s="141">
        <v>56.544327342824943</v>
      </c>
      <c r="BF88" s="24">
        <v>-7.9871272951049566E-2</v>
      </c>
      <c r="BG88" s="24">
        <v>2.9452291619150861E-2</v>
      </c>
      <c r="BH88" s="24">
        <v>6.2083293529181219E-4</v>
      </c>
    </row>
    <row r="89" spans="1:60" s="25" customFormat="1" x14ac:dyDescent="0.15">
      <c r="A89" s="27" t="s">
        <v>114</v>
      </c>
      <c r="B89" s="142">
        <v>552.23193210708575</v>
      </c>
      <c r="C89" s="142">
        <v>603.23732349678153</v>
      </c>
      <c r="D89" s="142">
        <v>601.07756472615245</v>
      </c>
      <c r="E89" s="142">
        <v>632.61890709069189</v>
      </c>
      <c r="F89" s="142">
        <v>646.66800836363461</v>
      </c>
      <c r="G89" s="142">
        <v>712.36313686900633</v>
      </c>
      <c r="H89" s="142">
        <v>803.97555116195224</v>
      </c>
      <c r="I89" s="142">
        <v>870.74058787624233</v>
      </c>
      <c r="J89" s="142">
        <v>938.44184620457281</v>
      </c>
      <c r="K89" s="142">
        <v>971.40359529284513</v>
      </c>
      <c r="L89" s="142">
        <v>1018.1763709569309</v>
      </c>
      <c r="M89" s="142">
        <v>1127.5312514831555</v>
      </c>
      <c r="N89" s="142">
        <v>1197.8743141869836</v>
      </c>
      <c r="O89" s="142">
        <v>1264.894031204632</v>
      </c>
      <c r="P89" s="142">
        <v>1349.634345319075</v>
      </c>
      <c r="Q89" s="142">
        <v>1422.8565073623306</v>
      </c>
      <c r="R89" s="142">
        <v>1516.3121635405353</v>
      </c>
      <c r="S89" s="142">
        <v>1592.9086657969131</v>
      </c>
      <c r="T89" s="142">
        <v>1644.8246332961148</v>
      </c>
      <c r="U89" s="142">
        <v>1679.5625157456893</v>
      </c>
      <c r="V89" s="142">
        <v>1725.8654454213333</v>
      </c>
      <c r="W89" s="142">
        <v>1701.9324528076738</v>
      </c>
      <c r="X89" s="142">
        <v>1798.3218457906428</v>
      </c>
      <c r="Y89" s="142">
        <v>1869.4497005058736</v>
      </c>
      <c r="Z89" s="142">
        <v>1944.7607315754344</v>
      </c>
      <c r="AA89" s="142">
        <v>1978.6877163854892</v>
      </c>
      <c r="AB89" s="142">
        <v>1983.6545754802873</v>
      </c>
      <c r="AC89" s="142">
        <v>2019.7951607301927</v>
      </c>
      <c r="AD89" s="142">
        <v>2046.1970981187537</v>
      </c>
      <c r="AE89" s="142">
        <v>2117.1741267827165</v>
      </c>
      <c r="AF89" s="142">
        <v>2192.6135195853894</v>
      </c>
      <c r="AG89" s="142">
        <v>2238.0325067704393</v>
      </c>
      <c r="AH89" s="142">
        <v>2307.0177984035677</v>
      </c>
      <c r="AI89" s="142">
        <v>2367.5641438345401</v>
      </c>
      <c r="AJ89" s="142">
        <v>2452.7028124742537</v>
      </c>
      <c r="AK89" s="142">
        <v>2465.4110760228223</v>
      </c>
      <c r="AL89" s="142">
        <v>2504.565444965051</v>
      </c>
      <c r="AM89" s="142">
        <v>2566.2516258643054</v>
      </c>
      <c r="AN89" s="142">
        <v>2642.7229805631223</v>
      </c>
      <c r="AO89" s="142">
        <v>2728.164750177727</v>
      </c>
      <c r="AP89" s="142">
        <v>2893.4593984035614</v>
      </c>
      <c r="AQ89" s="142">
        <v>2913.4937122296101</v>
      </c>
      <c r="AR89" s="142">
        <v>3025.4660108301205</v>
      </c>
      <c r="AS89" s="142">
        <v>3178.3563366928506</v>
      </c>
      <c r="AT89" s="142">
        <v>3308.8754508011907</v>
      </c>
      <c r="AU89" s="142">
        <v>3467.4833866195481</v>
      </c>
      <c r="AV89" s="142">
        <v>3384.1171952463246</v>
      </c>
      <c r="AW89" s="142">
        <v>3554.8825805886672</v>
      </c>
      <c r="AX89" s="142">
        <v>3693.0953713644376</v>
      </c>
      <c r="AY89" s="142">
        <v>3750.1979063988733</v>
      </c>
      <c r="AZ89" s="142">
        <v>3879.2565768659033</v>
      </c>
      <c r="BA89" s="142">
        <v>3907.3260465372518</v>
      </c>
      <c r="BB89" s="142">
        <v>3957.4494775091252</v>
      </c>
      <c r="BC89" s="142">
        <v>4047.0716701429014</v>
      </c>
      <c r="BD89" s="142">
        <v>4099.9200145395553</v>
      </c>
      <c r="BE89" s="142">
        <v>3561.2383688822902</v>
      </c>
      <c r="BF89" s="143">
        <v>-0.13138833044228604</v>
      </c>
      <c r="BG89" s="143">
        <v>2.1667307146383985E-2</v>
      </c>
      <c r="BH89" s="143">
        <v>3.9100899660937764E-2</v>
      </c>
    </row>
    <row r="90" spans="1:60" x14ac:dyDescent="0.15">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1"/>
      <c r="BF90" s="24"/>
      <c r="BG90" s="24"/>
      <c r="BH90" s="24"/>
    </row>
    <row r="91" spans="1:60" x14ac:dyDescent="0.15">
      <c r="A91" s="19" t="s">
        <v>113</v>
      </c>
      <c r="B91" s="140">
        <v>343.87153424657538</v>
      </c>
      <c r="C91" s="140">
        <v>367.42750684931508</v>
      </c>
      <c r="D91" s="140">
        <v>401.4631780821918</v>
      </c>
      <c r="E91" s="140">
        <v>435.99117486338793</v>
      </c>
      <c r="F91" s="140">
        <v>450.96082191780829</v>
      </c>
      <c r="G91" s="140">
        <v>496.75350684931504</v>
      </c>
      <c r="H91" s="140">
        <v>523.10101369863014</v>
      </c>
      <c r="I91" s="140">
        <v>532.15937158469944</v>
      </c>
      <c r="J91" s="140">
        <v>569.90063013698636</v>
      </c>
      <c r="K91" s="140">
        <v>603.85564383561655</v>
      </c>
      <c r="L91" s="140">
        <v>600.00827397260275</v>
      </c>
      <c r="M91" s="140">
        <v>612.66478142076517</v>
      </c>
      <c r="N91" s="140">
        <v>643.16463013698626</v>
      </c>
      <c r="O91" s="140">
        <v>665.02900514521309</v>
      </c>
      <c r="P91" s="140">
        <v>674.61205640396429</v>
      </c>
      <c r="Q91" s="140">
        <v>642.27771372140433</v>
      </c>
      <c r="R91" s="140">
        <v>635.15712566714126</v>
      </c>
      <c r="S91" s="140">
        <v>628.05327585303723</v>
      </c>
      <c r="T91" s="140">
        <v>572.25346696291638</v>
      </c>
      <c r="U91" s="140">
        <v>589.31429151068244</v>
      </c>
      <c r="V91" s="140">
        <v>599.2143456618353</v>
      </c>
      <c r="W91" s="140">
        <v>590.56151309818392</v>
      </c>
      <c r="X91" s="140">
        <v>606.75989083730587</v>
      </c>
      <c r="Y91" s="140">
        <v>632.96952425922973</v>
      </c>
      <c r="Z91" s="140">
        <v>662.20710591038869</v>
      </c>
      <c r="AA91" s="140">
        <v>681.39499033355321</v>
      </c>
      <c r="AB91" s="140">
        <v>658.47137491759599</v>
      </c>
      <c r="AC91" s="140">
        <v>671.96495532992594</v>
      </c>
      <c r="AD91" s="140">
        <v>695.11676258677801</v>
      </c>
      <c r="AE91" s="140">
        <v>720.35306304450035</v>
      </c>
      <c r="AF91" s="140">
        <v>775.41133790703839</v>
      </c>
      <c r="AG91" s="140">
        <v>792.93702617339864</v>
      </c>
      <c r="AH91" s="140">
        <v>810.8584575978191</v>
      </c>
      <c r="AI91" s="140">
        <v>812.9838723303485</v>
      </c>
      <c r="AJ91" s="140">
        <v>828.96247564053579</v>
      </c>
      <c r="AK91" s="140">
        <v>829.24554226035423</v>
      </c>
      <c r="AL91" s="140">
        <v>832.42523236485385</v>
      </c>
      <c r="AM91" s="140">
        <v>842.43458789107967</v>
      </c>
      <c r="AN91" s="140">
        <v>837.77491582457435</v>
      </c>
      <c r="AO91" s="140">
        <v>850.57044810014872</v>
      </c>
      <c r="AP91" s="140">
        <v>867.04421652077076</v>
      </c>
      <c r="AQ91" s="140">
        <v>895.86172586573571</v>
      </c>
      <c r="AR91" s="140">
        <v>911.50751158719311</v>
      </c>
      <c r="AS91" s="140">
        <v>909.16250090725111</v>
      </c>
      <c r="AT91" s="140">
        <v>888.07292273813607</v>
      </c>
      <c r="AU91" s="140">
        <v>897.82160501063026</v>
      </c>
      <c r="AV91" s="140">
        <v>939.53241659237358</v>
      </c>
      <c r="AW91" s="140">
        <v>967.53385520202926</v>
      </c>
      <c r="AX91" s="140">
        <v>1000.3704949904014</v>
      </c>
      <c r="AY91" s="140">
        <v>1002.6168898367614</v>
      </c>
      <c r="AZ91" s="140">
        <v>992.29427075674118</v>
      </c>
      <c r="BA91" s="140">
        <v>994.29828665848538</v>
      </c>
      <c r="BB91" s="140">
        <v>1035.2908207344385</v>
      </c>
      <c r="BC91" s="140">
        <v>1045.4409417891229</v>
      </c>
      <c r="BD91" s="140">
        <v>1035.927907493759</v>
      </c>
      <c r="BE91" s="141">
        <v>894.58796514645599</v>
      </c>
      <c r="BF91" s="24">
        <v>-0.13643801014034806</v>
      </c>
      <c r="BG91" s="24">
        <v>1.5519086789537173E-2</v>
      </c>
      <c r="BH91" s="24">
        <v>9.8221996507502629E-3</v>
      </c>
    </row>
    <row r="92" spans="1:60" x14ac:dyDescent="0.15">
      <c r="A92" s="19" t="s">
        <v>112</v>
      </c>
      <c r="B92" s="140" t="s">
        <v>111</v>
      </c>
      <c r="C92" s="140" t="s">
        <v>111</v>
      </c>
      <c r="D92" s="140" t="s">
        <v>111</v>
      </c>
      <c r="E92" s="140" t="s">
        <v>111</v>
      </c>
      <c r="F92" s="140" t="s">
        <v>111</v>
      </c>
      <c r="G92" s="140" t="s">
        <v>111</v>
      </c>
      <c r="H92" s="140">
        <v>14.006054794520548</v>
      </c>
      <c r="I92" s="140">
        <v>16.867568306010931</v>
      </c>
      <c r="J92" s="140">
        <v>18.97468493150685</v>
      </c>
      <c r="K92" s="140">
        <v>19.626383561643834</v>
      </c>
      <c r="L92" s="140">
        <v>23.102849315068497</v>
      </c>
      <c r="M92" s="140">
        <v>24.930519125683055</v>
      </c>
      <c r="N92" s="140">
        <v>24.58331506849315</v>
      </c>
      <c r="O92" s="140">
        <v>26.193945205479451</v>
      </c>
      <c r="P92" s="140">
        <v>28.924301369863013</v>
      </c>
      <c r="Q92" s="140">
        <v>32.355136612021852</v>
      </c>
      <c r="R92" s="140">
        <v>33.594356164383562</v>
      </c>
      <c r="S92" s="140">
        <v>33.190821917808222</v>
      </c>
      <c r="T92" s="140">
        <v>29.681260273972605</v>
      </c>
      <c r="U92" s="140">
        <v>29.851830601092896</v>
      </c>
      <c r="V92" s="140">
        <v>33.589698630136986</v>
      </c>
      <c r="W92" s="140">
        <v>36.142547945205479</v>
      </c>
      <c r="X92" s="140">
        <v>35.75115068493151</v>
      </c>
      <c r="Y92" s="140">
        <v>35.803688524590179</v>
      </c>
      <c r="Z92" s="140">
        <v>39.39123287671233</v>
      </c>
      <c r="AA92" s="140">
        <v>38.224958904109585</v>
      </c>
      <c r="AB92" s="140">
        <v>35.424383561643836</v>
      </c>
      <c r="AC92" s="140">
        <v>39.250573770491805</v>
      </c>
      <c r="AD92" s="140">
        <v>44.07386301369862</v>
      </c>
      <c r="AE92" s="140">
        <v>46.144054794520549</v>
      </c>
      <c r="AF92" s="140">
        <v>60.084958904109591</v>
      </c>
      <c r="AG92" s="140">
        <v>61.092486338797819</v>
      </c>
      <c r="AH92" s="140">
        <v>70.560794520547944</v>
      </c>
      <c r="AI92" s="140">
        <v>78.118136986301366</v>
      </c>
      <c r="AJ92" s="140">
        <v>69.237780821917809</v>
      </c>
      <c r="AK92" s="140">
        <v>67.970573770491796</v>
      </c>
      <c r="AL92" s="140">
        <v>81.379260273972605</v>
      </c>
      <c r="AM92" s="140">
        <v>81.766496356164396</v>
      </c>
      <c r="AN92" s="140">
        <v>84.914781671232859</v>
      </c>
      <c r="AO92" s="140">
        <v>79.278176420765021</v>
      </c>
      <c r="AP92" s="140">
        <v>79.926023808219156</v>
      </c>
      <c r="AQ92" s="140">
        <v>80.628859424657534</v>
      </c>
      <c r="AR92" s="140">
        <v>76.21107712328768</v>
      </c>
      <c r="AS92" s="140">
        <v>77.115004863387966</v>
      </c>
      <c r="AT92" s="140">
        <v>72.344947150684931</v>
      </c>
      <c r="AU92" s="140">
        <v>80.637854027397253</v>
      </c>
      <c r="AV92" s="140">
        <v>103.68115147945205</v>
      </c>
      <c r="AW92" s="140">
        <v>109.76585838797813</v>
      </c>
      <c r="AX92" s="140">
        <v>107.65832334246574</v>
      </c>
      <c r="AY92" s="140">
        <v>120.3981055238057</v>
      </c>
      <c r="AZ92" s="140">
        <v>127.47973226728219</v>
      </c>
      <c r="BA92" s="140">
        <v>138.18854740589882</v>
      </c>
      <c r="BB92" s="140">
        <v>155.6293021785919</v>
      </c>
      <c r="BC92" s="140">
        <v>178.08726901031679</v>
      </c>
      <c r="BD92" s="140">
        <v>175.71898161577067</v>
      </c>
      <c r="BE92" s="141">
        <v>154.29612807469078</v>
      </c>
      <c r="BF92" s="24">
        <v>-0.12191542054303139</v>
      </c>
      <c r="BG92" s="24">
        <v>9.2800908508602564E-2</v>
      </c>
      <c r="BH92" s="24">
        <v>1.6941065991640447E-3</v>
      </c>
    </row>
    <row r="93" spans="1:60" x14ac:dyDescent="0.15">
      <c r="A93" s="19" t="s">
        <v>110</v>
      </c>
      <c r="B93" s="140">
        <v>215.49350684931508</v>
      </c>
      <c r="C93" s="140">
        <v>276.66547945205474</v>
      </c>
      <c r="D93" s="140">
        <v>273.2941369863014</v>
      </c>
      <c r="E93" s="140">
        <v>298.00571038251371</v>
      </c>
      <c r="F93" s="140">
        <v>400.56093150684933</v>
      </c>
      <c r="G93" s="140">
        <v>554.22446575342474</v>
      </c>
      <c r="H93" s="140">
        <v>753.26528767123295</v>
      </c>
      <c r="I93" s="140">
        <v>864.58803278688538</v>
      </c>
      <c r="J93" s="140">
        <v>1058.3232328767124</v>
      </c>
      <c r="K93" s="140">
        <v>1216.7103561643835</v>
      </c>
      <c r="L93" s="140">
        <v>1341.9964657534247</v>
      </c>
      <c r="M93" s="140">
        <v>1534.1262021857924</v>
      </c>
      <c r="N93" s="140">
        <v>1624.8955890410959</v>
      </c>
      <c r="O93" s="140">
        <v>1819.0612328767124</v>
      </c>
      <c r="P93" s="140">
        <v>1827.1003835616439</v>
      </c>
      <c r="Q93" s="140">
        <v>1706.8353370380132</v>
      </c>
      <c r="R93" s="140">
        <v>1625.3579116763037</v>
      </c>
      <c r="S93" s="140">
        <v>1613.6112014634878</v>
      </c>
      <c r="T93" s="140">
        <v>1654.3262115332534</v>
      </c>
      <c r="U93" s="140">
        <v>1712.8878354494386</v>
      </c>
      <c r="V93" s="140">
        <v>1807.4444120079831</v>
      </c>
      <c r="W93" s="140">
        <v>1924.9545016215109</v>
      </c>
      <c r="X93" s="140">
        <v>2048.2839558768201</v>
      </c>
      <c r="Y93" s="140">
        <v>2202.924571759479</v>
      </c>
      <c r="Z93" s="140">
        <v>2315.0688682844584</v>
      </c>
      <c r="AA93" s="140">
        <v>2296.8889110359264</v>
      </c>
      <c r="AB93" s="140">
        <v>2490.5689372523871</v>
      </c>
      <c r="AC93" s="140">
        <v>2704.8812894035336</v>
      </c>
      <c r="AD93" s="140">
        <v>3013.4708463783445</v>
      </c>
      <c r="AE93" s="140">
        <v>3068.8205428342162</v>
      </c>
      <c r="AF93" s="140">
        <v>3342.2322795830687</v>
      </c>
      <c r="AG93" s="140">
        <v>3659.8938759415128</v>
      </c>
      <c r="AH93" s="140">
        <v>4007.3786777079763</v>
      </c>
      <c r="AI93" s="140">
        <v>4139.0104272576227</v>
      </c>
      <c r="AJ93" s="140">
        <v>4386.9819388009946</v>
      </c>
      <c r="AK93" s="140">
        <v>4696.923683154344</v>
      </c>
      <c r="AL93" s="140">
        <v>4809.6135444466299</v>
      </c>
      <c r="AM93" s="140">
        <v>5205.1724098005207</v>
      </c>
      <c r="AN93" s="140">
        <v>5794.8434052158818</v>
      </c>
      <c r="AO93" s="140">
        <v>6754.755657173283</v>
      </c>
      <c r="AP93" s="140">
        <v>6900.9599040303037</v>
      </c>
      <c r="AQ93" s="140">
        <v>7434.8219473741292</v>
      </c>
      <c r="AR93" s="140">
        <v>7812.0858196620811</v>
      </c>
      <c r="AS93" s="140">
        <v>7947.4556568535281</v>
      </c>
      <c r="AT93" s="140">
        <v>8292.4311329782795</v>
      </c>
      <c r="AU93" s="140">
        <v>9441.5736809010177</v>
      </c>
      <c r="AV93" s="140">
        <v>9795.2522631505362</v>
      </c>
      <c r="AW93" s="140">
        <v>10235.112926173661</v>
      </c>
      <c r="AX93" s="140">
        <v>10744.108407470943</v>
      </c>
      <c r="AY93" s="140">
        <v>11207.42532052183</v>
      </c>
      <c r="AZ93" s="140">
        <v>12138.126630613086</v>
      </c>
      <c r="BA93" s="140">
        <v>12571.706766245441</v>
      </c>
      <c r="BB93" s="140">
        <v>13203.966299822721</v>
      </c>
      <c r="BC93" s="140">
        <v>13660.863263455069</v>
      </c>
      <c r="BD93" s="140">
        <v>14102.880224834551</v>
      </c>
      <c r="BE93" s="141">
        <v>14313.998211228576</v>
      </c>
      <c r="BF93" s="24">
        <v>1.4969848926480678E-2</v>
      </c>
      <c r="BG93" s="24">
        <v>5.4538875001709508E-2</v>
      </c>
      <c r="BH93" s="24">
        <v>0.15716168080592491</v>
      </c>
    </row>
    <row r="94" spans="1:60" x14ac:dyDescent="0.15">
      <c r="A94" s="19" t="s">
        <v>109</v>
      </c>
      <c r="B94" s="140">
        <v>40.611954394520552</v>
      </c>
      <c r="C94" s="140">
        <v>44.745884602739721</v>
      </c>
      <c r="D94" s="140">
        <v>53.571846698356168</v>
      </c>
      <c r="E94" s="140">
        <v>58.338288454098354</v>
      </c>
      <c r="F94" s="140">
        <v>69.568206625205491</v>
      </c>
      <c r="G94" s="140">
        <v>74.896078318356174</v>
      </c>
      <c r="H94" s="140">
        <v>79.621315068493161</v>
      </c>
      <c r="I94" s="140">
        <v>90.005628415300563</v>
      </c>
      <c r="J94" s="140">
        <v>93.920931506849314</v>
      </c>
      <c r="K94" s="140">
        <v>96.436246575342466</v>
      </c>
      <c r="L94" s="140">
        <v>91.173753424657534</v>
      </c>
      <c r="M94" s="140">
        <v>107.11467213114753</v>
      </c>
      <c r="N94" s="140">
        <v>115.77315068493152</v>
      </c>
      <c r="O94" s="140">
        <v>120.4640273972603</v>
      </c>
      <c r="P94" s="140">
        <v>123.75271232876713</v>
      </c>
      <c r="Q94" s="140">
        <v>125.87844262295081</v>
      </c>
      <c r="R94" s="140">
        <v>133.91819178082196</v>
      </c>
      <c r="S94" s="140">
        <v>130.88783561643834</v>
      </c>
      <c r="T94" s="140">
        <v>117.48331506849316</v>
      </c>
      <c r="U94" s="140">
        <v>109.39874316939888</v>
      </c>
      <c r="V94" s="140">
        <v>103.48501369863014</v>
      </c>
      <c r="W94" s="140">
        <v>102.13953424657534</v>
      </c>
      <c r="X94" s="140">
        <v>100.85191780821918</v>
      </c>
      <c r="Y94" s="140">
        <v>115.28008196721311</v>
      </c>
      <c r="Z94" s="140">
        <v>123.30939726027398</v>
      </c>
      <c r="AA94" s="140">
        <v>130.51320547945207</v>
      </c>
      <c r="AB94" s="140">
        <v>130.77479452054797</v>
      </c>
      <c r="AC94" s="140">
        <v>166.43237704918039</v>
      </c>
      <c r="AD94" s="140">
        <v>173.8990410958904</v>
      </c>
      <c r="AE94" s="140">
        <v>186.31361643835618</v>
      </c>
      <c r="AF94" s="140">
        <v>198.77884931506847</v>
      </c>
      <c r="AG94" s="140">
        <v>194.14352459016393</v>
      </c>
      <c r="AH94" s="140">
        <v>192.52498630136986</v>
      </c>
      <c r="AI94" s="140">
        <v>184.72128767123289</v>
      </c>
      <c r="AJ94" s="140">
        <v>197.29167123287672</v>
      </c>
      <c r="AK94" s="140">
        <v>204.13874316939891</v>
      </c>
      <c r="AL94" s="140">
        <v>242.33180821917813</v>
      </c>
      <c r="AM94" s="140">
        <v>265.65413698630135</v>
      </c>
      <c r="AN94" s="140">
        <v>267.13279452054798</v>
      </c>
      <c r="AO94" s="140">
        <v>311.39349726775959</v>
      </c>
      <c r="AP94" s="140">
        <v>283.132301369863</v>
      </c>
      <c r="AQ94" s="140">
        <v>303.06930395645884</v>
      </c>
      <c r="AR94" s="140">
        <v>321.94747143975684</v>
      </c>
      <c r="AS94" s="140">
        <v>291.63504441227769</v>
      </c>
      <c r="AT94" s="140">
        <v>331.59321304980546</v>
      </c>
      <c r="AU94" s="140">
        <v>359.06318599915977</v>
      </c>
      <c r="AV94" s="140">
        <v>360.84786228779484</v>
      </c>
      <c r="AW94" s="140">
        <v>344.29831766900435</v>
      </c>
      <c r="AX94" s="140">
        <v>351.86881936062855</v>
      </c>
      <c r="AY94" s="140">
        <v>335.8918284334099</v>
      </c>
      <c r="AZ94" s="140">
        <v>367.50986814044796</v>
      </c>
      <c r="BA94" s="140">
        <v>380.16210092034834</v>
      </c>
      <c r="BB94" s="140">
        <v>427.76426613921979</v>
      </c>
      <c r="BC94" s="140">
        <v>434.6832400907781</v>
      </c>
      <c r="BD94" s="140">
        <v>408.51471991649805</v>
      </c>
      <c r="BE94" s="141">
        <v>285.30576010218306</v>
      </c>
      <c r="BF94" s="24">
        <v>-0.30160225276459895</v>
      </c>
      <c r="BG94" s="24">
        <v>2.1081029787638927E-2</v>
      </c>
      <c r="BH94" s="24">
        <v>3.132537264542701E-3</v>
      </c>
    </row>
    <row r="95" spans="1:60" x14ac:dyDescent="0.15">
      <c r="A95" s="19" t="s">
        <v>108</v>
      </c>
      <c r="B95" s="140">
        <v>252.2339726027397</v>
      </c>
      <c r="C95" s="140">
        <v>281.52871232876709</v>
      </c>
      <c r="D95" s="140">
        <v>289.37978082191779</v>
      </c>
      <c r="E95" s="140">
        <v>324.3339071038252</v>
      </c>
      <c r="F95" s="140">
        <v>392.34539726027401</v>
      </c>
      <c r="G95" s="140">
        <v>390.31695890410953</v>
      </c>
      <c r="H95" s="140">
        <v>416.35964383561645</v>
      </c>
      <c r="I95" s="140">
        <v>447.3971584699454</v>
      </c>
      <c r="J95" s="140">
        <v>473.66969863013696</v>
      </c>
      <c r="K95" s="140">
        <v>464.37531506849325</v>
      </c>
      <c r="L95" s="140">
        <v>476.86200000000002</v>
      </c>
      <c r="M95" s="140">
        <v>502.89642076502724</v>
      </c>
      <c r="N95" s="140">
        <v>542.08857534246579</v>
      </c>
      <c r="O95" s="140">
        <v>588.40901369863013</v>
      </c>
      <c r="P95" s="140">
        <v>633.68246575342471</v>
      </c>
      <c r="Q95" s="140">
        <v>643.37934426229515</v>
      </c>
      <c r="R95" s="140">
        <v>696.94778082191772</v>
      </c>
      <c r="S95" s="140">
        <v>727.63049315068497</v>
      </c>
      <c r="T95" s="140">
        <v>765.40416438356181</v>
      </c>
      <c r="U95" s="140">
        <v>822.80710382513666</v>
      </c>
      <c r="V95" s="140">
        <v>895.97578082191785</v>
      </c>
      <c r="W95" s="140">
        <v>944.12542465753427</v>
      </c>
      <c r="X95" s="140">
        <v>974.25764383561659</v>
      </c>
      <c r="Y95" s="140">
        <v>1069.4853551912568</v>
      </c>
      <c r="Z95" s="140">
        <v>1163.6973424657533</v>
      </c>
      <c r="AA95" s="140">
        <v>1211.8925205479452</v>
      </c>
      <c r="AB95" s="140">
        <v>1234.7384383561646</v>
      </c>
      <c r="AC95" s="140">
        <v>1299.8018852459018</v>
      </c>
      <c r="AD95" s="140">
        <v>1316.3528493150686</v>
      </c>
      <c r="AE95" s="140">
        <v>1416.7255616438351</v>
      </c>
      <c r="AF95" s="140">
        <v>1585.0571232876714</v>
      </c>
      <c r="AG95" s="140">
        <v>1704.6522404371583</v>
      </c>
      <c r="AH95" s="140">
        <v>1835.163808219178</v>
      </c>
      <c r="AI95" s="140">
        <v>1971.4852876712325</v>
      </c>
      <c r="AJ95" s="140">
        <v>2172.5066034671227</v>
      </c>
      <c r="AK95" s="140">
        <v>2286.7832459680321</v>
      </c>
      <c r="AL95" s="140">
        <v>2309.5293843841087</v>
      </c>
      <c r="AM95" s="140">
        <v>2384.234696113981</v>
      </c>
      <c r="AN95" s="140">
        <v>2436.4405922799479</v>
      </c>
      <c r="AO95" s="140">
        <v>2578.0398718921078</v>
      </c>
      <c r="AP95" s="140">
        <v>2627.7189718052009</v>
      </c>
      <c r="AQ95" s="140">
        <v>2774.3273114217091</v>
      </c>
      <c r="AR95" s="140">
        <v>2964.6698787608921</v>
      </c>
      <c r="AS95" s="140">
        <v>3103.6660696376803</v>
      </c>
      <c r="AT95" s="140">
        <v>3258.2071838331799</v>
      </c>
      <c r="AU95" s="140">
        <v>3338.8649567908396</v>
      </c>
      <c r="AV95" s="140">
        <v>3510.0387680863455</v>
      </c>
      <c r="AW95" s="140">
        <v>3707.6632950868361</v>
      </c>
      <c r="AX95" s="140">
        <v>3750.6161708483405</v>
      </c>
      <c r="AY95" s="140">
        <v>3870.7446490440161</v>
      </c>
      <c r="AZ95" s="140">
        <v>4188.2977374421698</v>
      </c>
      <c r="BA95" s="140">
        <v>4593.2176071942094</v>
      </c>
      <c r="BB95" s="140">
        <v>4767.1804892839891</v>
      </c>
      <c r="BC95" s="140">
        <v>5031.8355929570125</v>
      </c>
      <c r="BD95" s="140">
        <v>5214.3979928753815</v>
      </c>
      <c r="BE95" s="141">
        <v>4738.0435801899248</v>
      </c>
      <c r="BF95" s="24">
        <v>-9.1353673681279557E-2</v>
      </c>
      <c r="BG95" s="24">
        <v>4.8147850184636187E-2</v>
      </c>
      <c r="BH95" s="24">
        <v>5.2021725991990189E-2</v>
      </c>
    </row>
    <row r="96" spans="1:60" x14ac:dyDescent="0.15">
      <c r="A96" s="19" t="s">
        <v>107</v>
      </c>
      <c r="B96" s="140">
        <v>121.97095890410958</v>
      </c>
      <c r="C96" s="140">
        <v>117.46665753424656</v>
      </c>
      <c r="D96" s="140">
        <v>114.31797260273973</v>
      </c>
      <c r="E96" s="140">
        <v>120.64631147540983</v>
      </c>
      <c r="F96" s="140">
        <v>130.46167123287668</v>
      </c>
      <c r="G96" s="140">
        <v>137.74054794520546</v>
      </c>
      <c r="H96" s="140">
        <v>142.39956164383563</v>
      </c>
      <c r="I96" s="140">
        <v>154.25601092896176</v>
      </c>
      <c r="J96" s="140">
        <v>184.44208219178083</v>
      </c>
      <c r="K96" s="140">
        <v>193.20487671232877</v>
      </c>
      <c r="L96" s="140">
        <v>221.15720547945205</v>
      </c>
      <c r="M96" s="140">
        <v>237.28486338797813</v>
      </c>
      <c r="N96" s="140">
        <v>280.86586301369869</v>
      </c>
      <c r="O96" s="140">
        <v>316.93150684931499</v>
      </c>
      <c r="P96" s="140">
        <v>345.5851780821917</v>
      </c>
      <c r="Q96" s="140">
        <v>385.71499999999992</v>
      </c>
      <c r="R96" s="140">
        <v>430.78813698630137</v>
      </c>
      <c r="S96" s="140">
        <v>447.56487671232873</v>
      </c>
      <c r="T96" s="140">
        <v>438.56589041095896</v>
      </c>
      <c r="U96" s="140">
        <v>460.85122950819675</v>
      </c>
      <c r="V96" s="140">
        <v>453.85600000000005</v>
      </c>
      <c r="W96" s="140">
        <v>493.77986301369867</v>
      </c>
      <c r="X96" s="140">
        <v>510.83964383561636</v>
      </c>
      <c r="Y96" s="140">
        <v>535.92106557377053</v>
      </c>
      <c r="Z96" s="140">
        <v>569.51986301369868</v>
      </c>
      <c r="AA96" s="140">
        <v>652.26104109589028</v>
      </c>
      <c r="AB96" s="140">
        <v>692.11479452054789</v>
      </c>
      <c r="AC96" s="140">
        <v>745.11661202185803</v>
      </c>
      <c r="AD96" s="140">
        <v>785.8428767123288</v>
      </c>
      <c r="AE96" s="140">
        <v>808.95750684931522</v>
      </c>
      <c r="AF96" s="140">
        <v>864.67457534246591</v>
      </c>
      <c r="AG96" s="140">
        <v>923.6337978142077</v>
      </c>
      <c r="AH96" s="140">
        <v>1023.9559726027397</v>
      </c>
      <c r="AI96" s="140">
        <v>977.72621917808226</v>
      </c>
      <c r="AJ96" s="140">
        <v>1022.3176438356164</v>
      </c>
      <c r="AK96" s="140">
        <v>1138.7057330287885</v>
      </c>
      <c r="AL96" s="140">
        <v>1181.0719234282408</v>
      </c>
      <c r="AM96" s="140">
        <v>1199.8027332930994</v>
      </c>
      <c r="AN96" s="140">
        <v>1217.8736796675992</v>
      </c>
      <c r="AO96" s="140">
        <v>1297.0834321291431</v>
      </c>
      <c r="AP96" s="140">
        <v>1293.1117956235607</v>
      </c>
      <c r="AQ96" s="140">
        <v>1236.4143419480811</v>
      </c>
      <c r="AR96" s="140">
        <v>1312.5999672332593</v>
      </c>
      <c r="AS96" s="140">
        <v>1317.5918809996679</v>
      </c>
      <c r="AT96" s="140">
        <v>1357.8261843502048</v>
      </c>
      <c r="AU96" s="140">
        <v>1449.8734465709326</v>
      </c>
      <c r="AV96" s="140">
        <v>1587.4768425110615</v>
      </c>
      <c r="AW96" s="140">
        <v>1677.312257606367</v>
      </c>
      <c r="AX96" s="140">
        <v>1676.5900961233606</v>
      </c>
      <c r="AY96" s="140">
        <v>1675.6591215201236</v>
      </c>
      <c r="AZ96" s="140">
        <v>1570.0032812987422</v>
      </c>
      <c r="BA96" s="140">
        <v>1561.6226385463483</v>
      </c>
      <c r="BB96" s="140">
        <v>1656.6528467100759</v>
      </c>
      <c r="BC96" s="140">
        <v>1716.0397139359713</v>
      </c>
      <c r="BD96" s="140">
        <v>1738.6800479934532</v>
      </c>
      <c r="BE96" s="141">
        <v>1345.5381876552635</v>
      </c>
      <c r="BF96" s="24">
        <v>-0.22611512727249627</v>
      </c>
      <c r="BG96" s="24">
        <v>2.5032296131368259E-2</v>
      </c>
      <c r="BH96" s="24">
        <v>1.4773443453037076E-2</v>
      </c>
    </row>
    <row r="97" spans="1:60" x14ac:dyDescent="0.15">
      <c r="A97" s="19" t="s">
        <v>106</v>
      </c>
      <c r="B97" s="140">
        <v>1705.0758630136988</v>
      </c>
      <c r="C97" s="140">
        <v>1945.1918904109589</v>
      </c>
      <c r="D97" s="140">
        <v>2388.409726027397</v>
      </c>
      <c r="E97" s="140">
        <v>2765.2075683060111</v>
      </c>
      <c r="F97" s="140">
        <v>3284.0393972602737</v>
      </c>
      <c r="G97" s="140">
        <v>3876.2086027397268</v>
      </c>
      <c r="H97" s="140">
        <v>4285.4478356164382</v>
      </c>
      <c r="I97" s="140">
        <v>4570.6391530054643</v>
      </c>
      <c r="J97" s="140">
        <v>5264.6044383561639</v>
      </c>
      <c r="K97" s="140">
        <v>5068.1858356164385</v>
      </c>
      <c r="L97" s="140">
        <v>4787.5867945205482</v>
      </c>
      <c r="M97" s="140">
        <v>4975.9575683060111</v>
      </c>
      <c r="N97" s="140">
        <v>5128.2310136986307</v>
      </c>
      <c r="O97" s="140">
        <v>5478.8281643835617</v>
      </c>
      <c r="P97" s="140">
        <v>5543.2518219178091</v>
      </c>
      <c r="Q97" s="140">
        <v>4986.6667486338793</v>
      </c>
      <c r="R97" s="140">
        <v>4745.8848904109591</v>
      </c>
      <c r="S97" s="140">
        <v>4452.2736849315079</v>
      </c>
      <c r="T97" s="140">
        <v>4456.4277397260284</v>
      </c>
      <c r="U97" s="140">
        <v>4672.6426366120222</v>
      </c>
      <c r="V97" s="140">
        <v>4488.334178082192</v>
      </c>
      <c r="W97" s="140">
        <v>4544.3233013698627</v>
      </c>
      <c r="X97" s="140">
        <v>4556.9683835616433</v>
      </c>
      <c r="Y97" s="140">
        <v>4875.8522540983604</v>
      </c>
      <c r="Z97" s="140">
        <v>5090.354602739726</v>
      </c>
      <c r="AA97" s="140">
        <v>5277.3324874763539</v>
      </c>
      <c r="AB97" s="140">
        <v>5340.9727825626378</v>
      </c>
      <c r="AC97" s="140">
        <v>5452.4435098187014</v>
      </c>
      <c r="AD97" s="140">
        <v>5368.5126983585087</v>
      </c>
      <c r="AE97" s="140">
        <v>5651.5555506014625</v>
      </c>
      <c r="AF97" s="140">
        <v>5903.613888062433</v>
      </c>
      <c r="AG97" s="140">
        <v>5941.0730590350522</v>
      </c>
      <c r="AH97" s="140">
        <v>5902.6558312027137</v>
      </c>
      <c r="AI97" s="140">
        <v>5691.4669171208834</v>
      </c>
      <c r="AJ97" s="140">
        <v>5793.558270272777</v>
      </c>
      <c r="AK97" s="140">
        <v>5695.5985435812963</v>
      </c>
      <c r="AL97" s="140">
        <v>5548.3901815397021</v>
      </c>
      <c r="AM97" s="140">
        <v>5519.059117373663</v>
      </c>
      <c r="AN97" s="140">
        <v>5632.7634578916695</v>
      </c>
      <c r="AO97" s="140">
        <v>5475.2408770081456</v>
      </c>
      <c r="AP97" s="140">
        <v>5385.8819397029256</v>
      </c>
      <c r="AQ97" s="140">
        <v>5208.5265136706857</v>
      </c>
      <c r="AR97" s="140">
        <v>5046.0738995171432</v>
      </c>
      <c r="AS97" s="140">
        <v>4831.8548643168251</v>
      </c>
      <c r="AT97" s="140">
        <v>4377.5537515117885</v>
      </c>
      <c r="AU97" s="140">
        <v>4429.2888239394269</v>
      </c>
      <c r="AV97" s="140">
        <v>4419.0217303122481</v>
      </c>
      <c r="AW97" s="140">
        <v>4682.6658446717511</v>
      </c>
      <c r="AX97" s="140">
        <v>4503.4574065384804</v>
      </c>
      <c r="AY97" s="140">
        <v>4288.1828301870009</v>
      </c>
      <c r="AZ97" s="140">
        <v>4124.3847550168757</v>
      </c>
      <c r="BA97" s="140">
        <v>4000.0364314648368</v>
      </c>
      <c r="BB97" s="140">
        <v>3966.8845025104965</v>
      </c>
      <c r="BC97" s="140">
        <v>3838.7721107307198</v>
      </c>
      <c r="BD97" s="140">
        <v>3703.5046932612213</v>
      </c>
      <c r="BE97" s="141">
        <v>3281.7455499193202</v>
      </c>
      <c r="BF97" s="24">
        <v>-0.113881087854248</v>
      </c>
      <c r="BG97" s="24">
        <v>-1.6582027058259174E-2</v>
      </c>
      <c r="BH97" s="24">
        <v>3.6032186045551869E-2</v>
      </c>
    </row>
    <row r="98" spans="1:60" x14ac:dyDescent="0.15">
      <c r="A98" s="19" t="s">
        <v>105</v>
      </c>
      <c r="B98" s="140">
        <v>46.080225419178085</v>
      </c>
      <c r="C98" s="140">
        <v>53.752090536986302</v>
      </c>
      <c r="D98" s="140">
        <v>53.440896416438356</v>
      </c>
      <c r="E98" s="140">
        <v>53.940900229508195</v>
      </c>
      <c r="F98" s="140">
        <v>55.896797260273971</v>
      </c>
      <c r="G98" s="140">
        <v>61.794019298630133</v>
      </c>
      <c r="H98" s="140">
        <v>67.587068493150667</v>
      </c>
      <c r="I98" s="140">
        <v>74.930765027322394</v>
      </c>
      <c r="J98" s="140">
        <v>81.920958904109582</v>
      </c>
      <c r="K98" s="140">
        <v>81.67328767123287</v>
      </c>
      <c r="L98" s="140">
        <v>86.15816438356164</v>
      </c>
      <c r="M98" s="140">
        <v>95.739480874316953</v>
      </c>
      <c r="N98" s="140">
        <v>108.91706849315069</v>
      </c>
      <c r="O98" s="140">
        <v>119.02115068493148</v>
      </c>
      <c r="P98" s="140">
        <v>144.90509589041096</v>
      </c>
      <c r="Q98" s="140">
        <v>163.21322891909921</v>
      </c>
      <c r="R98" s="140">
        <v>175.22457575213298</v>
      </c>
      <c r="S98" s="140">
        <v>183.59369805074081</v>
      </c>
      <c r="T98" s="140">
        <v>197.01815380037891</v>
      </c>
      <c r="U98" s="140">
        <v>193.68832718948016</v>
      </c>
      <c r="V98" s="140">
        <v>194.60451485350308</v>
      </c>
      <c r="W98" s="140">
        <v>188.00869825557442</v>
      </c>
      <c r="X98" s="140">
        <v>193.72942553344498</v>
      </c>
      <c r="Y98" s="140">
        <v>209.95950605473399</v>
      </c>
      <c r="Z98" s="140">
        <v>219.26856574834636</v>
      </c>
      <c r="AA98" s="140">
        <v>262.64098514257745</v>
      </c>
      <c r="AB98" s="140">
        <v>284.63615374380259</v>
      </c>
      <c r="AC98" s="140">
        <v>308.95015285876792</v>
      </c>
      <c r="AD98" s="140">
        <v>345.70394061325339</v>
      </c>
      <c r="AE98" s="140">
        <v>385.47915400521259</v>
      </c>
      <c r="AF98" s="140">
        <v>403.83035576834919</v>
      </c>
      <c r="AG98" s="140">
        <v>445.36678356506354</v>
      </c>
      <c r="AH98" s="140">
        <v>511.82285060064652</v>
      </c>
      <c r="AI98" s="140">
        <v>444.95755746127674</v>
      </c>
      <c r="AJ98" s="140">
        <v>489.36558631384389</v>
      </c>
      <c r="AK98" s="140">
        <v>494.53314854325146</v>
      </c>
      <c r="AL98" s="140">
        <v>521.52665849399921</v>
      </c>
      <c r="AM98" s="140">
        <v>588.07361324730618</v>
      </c>
      <c r="AN98" s="140">
        <v>620.20837740456057</v>
      </c>
      <c r="AO98" s="140">
        <v>633.08211352608589</v>
      </c>
      <c r="AP98" s="140">
        <v>637.32519399634543</v>
      </c>
      <c r="AQ98" s="140">
        <v>659.55576791479507</v>
      </c>
      <c r="AR98" s="140">
        <v>701.46406475074957</v>
      </c>
      <c r="AS98" s="140">
        <v>672.85329840062775</v>
      </c>
      <c r="AT98" s="140">
        <v>678.29793501100539</v>
      </c>
      <c r="AU98" s="140">
        <v>687.87986711814995</v>
      </c>
      <c r="AV98" s="140">
        <v>724.92983186447202</v>
      </c>
      <c r="AW98" s="140">
        <v>759.52729915873022</v>
      </c>
      <c r="AX98" s="140">
        <v>806.84167916791353</v>
      </c>
      <c r="AY98" s="140">
        <v>808.9401685767607</v>
      </c>
      <c r="AZ98" s="140">
        <v>759.48517276004986</v>
      </c>
      <c r="BA98" s="140">
        <v>846.71179605857697</v>
      </c>
      <c r="BB98" s="140">
        <v>809.31329352297701</v>
      </c>
      <c r="BC98" s="140">
        <v>810.71870675936123</v>
      </c>
      <c r="BD98" s="140">
        <v>851.34862909939488</v>
      </c>
      <c r="BE98" s="141">
        <v>736.74923281455415</v>
      </c>
      <c r="BF98" s="24">
        <v>-0.13460924510569838</v>
      </c>
      <c r="BG98" s="24">
        <v>2.2983654771179918E-2</v>
      </c>
      <c r="BH98" s="24">
        <v>8.089196746635113E-3</v>
      </c>
    </row>
    <row r="99" spans="1:60" x14ac:dyDescent="0.15">
      <c r="A99" s="19" t="s">
        <v>104</v>
      </c>
      <c r="B99" s="140">
        <v>56.719068493150687</v>
      </c>
      <c r="C99" s="140">
        <v>62.729753424657531</v>
      </c>
      <c r="D99" s="140">
        <v>65.811506849315066</v>
      </c>
      <c r="E99" s="140">
        <v>67.433169398907097</v>
      </c>
      <c r="F99" s="140">
        <v>70.332383561643837</v>
      </c>
      <c r="G99" s="140">
        <v>82.286931506849314</v>
      </c>
      <c r="H99" s="140">
        <v>84.87778082191781</v>
      </c>
      <c r="I99" s="140">
        <v>91.019617486338817</v>
      </c>
      <c r="J99" s="140">
        <v>96.23293150684934</v>
      </c>
      <c r="K99" s="140">
        <v>92.253280461810206</v>
      </c>
      <c r="L99" s="140">
        <v>89.64048708841888</v>
      </c>
      <c r="M99" s="140">
        <v>91.509169708896891</v>
      </c>
      <c r="N99" s="140">
        <v>91.457436598163511</v>
      </c>
      <c r="O99" s="140">
        <v>87.849248785671818</v>
      </c>
      <c r="P99" s="140">
        <v>88.565333399467846</v>
      </c>
      <c r="Q99" s="140">
        <v>85.636222871964321</v>
      </c>
      <c r="R99" s="140">
        <v>82.003526906163316</v>
      </c>
      <c r="S99" s="140">
        <v>81.941756784772338</v>
      </c>
      <c r="T99" s="140">
        <v>78.805518097601237</v>
      </c>
      <c r="U99" s="140">
        <v>79.99213732264991</v>
      </c>
      <c r="V99" s="140">
        <v>76.534941398179242</v>
      </c>
      <c r="W99" s="140">
        <v>70.091009025865361</v>
      </c>
      <c r="X99" s="140">
        <v>79.878610425728212</v>
      </c>
      <c r="Y99" s="140">
        <v>79.738326976281272</v>
      </c>
      <c r="Z99" s="140">
        <v>81.214313024345316</v>
      </c>
      <c r="AA99" s="140">
        <v>91.224295417500016</v>
      </c>
      <c r="AB99" s="140">
        <v>92.516530922080761</v>
      </c>
      <c r="AC99" s="140">
        <v>95.004622042501111</v>
      </c>
      <c r="AD99" s="140">
        <v>94.545640930375342</v>
      </c>
      <c r="AE99" s="140">
        <v>109.23872788184281</v>
      </c>
      <c r="AF99" s="140">
        <v>116.9728527580546</v>
      </c>
      <c r="AG99" s="140">
        <v>118.85696635111286</v>
      </c>
      <c r="AH99" s="140">
        <v>125.63135071653917</v>
      </c>
      <c r="AI99" s="140">
        <v>127.17734320112497</v>
      </c>
      <c r="AJ99" s="140">
        <v>127.96964885728075</v>
      </c>
      <c r="AK99" s="140">
        <v>131.19166954086259</v>
      </c>
      <c r="AL99" s="140">
        <v>132.4009612780273</v>
      </c>
      <c r="AM99" s="140">
        <v>137.51026287969773</v>
      </c>
      <c r="AN99" s="140">
        <v>144.90420191060386</v>
      </c>
      <c r="AO99" s="140">
        <v>145.91256186856583</v>
      </c>
      <c r="AP99" s="140">
        <v>151.11616312712346</v>
      </c>
      <c r="AQ99" s="140">
        <v>152.70396604601942</v>
      </c>
      <c r="AR99" s="140">
        <v>153.51504115084757</v>
      </c>
      <c r="AS99" s="140">
        <v>154.95201387432743</v>
      </c>
      <c r="AT99" s="140">
        <v>148.32843661226093</v>
      </c>
      <c r="AU99" s="140">
        <v>148.21307695409368</v>
      </c>
      <c r="AV99" s="140">
        <v>152.57201223596621</v>
      </c>
      <c r="AW99" s="140">
        <v>150.07619060505249</v>
      </c>
      <c r="AX99" s="140">
        <v>152.44944328034651</v>
      </c>
      <c r="AY99" s="140">
        <v>155.09759104273533</v>
      </c>
      <c r="AZ99" s="140">
        <v>161.26194519408853</v>
      </c>
      <c r="BA99" s="140">
        <v>165.24979134074812</v>
      </c>
      <c r="BB99" s="140">
        <v>174.880139782009</v>
      </c>
      <c r="BC99" s="140">
        <v>175.51377403778432</v>
      </c>
      <c r="BD99" s="140">
        <v>178.59921115791062</v>
      </c>
      <c r="BE99" s="141">
        <v>148.08265159749288</v>
      </c>
      <c r="BF99" s="24">
        <v>-0.17086614975827719</v>
      </c>
      <c r="BG99" s="24">
        <v>1.8745050368671468E-2</v>
      </c>
      <c r="BH99" s="24">
        <v>1.6258852404357426E-3</v>
      </c>
    </row>
    <row r="100" spans="1:60" x14ac:dyDescent="0.15">
      <c r="A100" s="19" t="s">
        <v>103</v>
      </c>
      <c r="B100" s="140">
        <v>75.726520547945199</v>
      </c>
      <c r="C100" s="140">
        <v>77.752410958904107</v>
      </c>
      <c r="D100" s="140">
        <v>86.802712328767129</v>
      </c>
      <c r="E100" s="140">
        <v>98.628306010928952</v>
      </c>
      <c r="F100" s="140">
        <v>92.756657534246585</v>
      </c>
      <c r="G100" s="140">
        <v>91.832602739726013</v>
      </c>
      <c r="H100" s="140">
        <v>87.113753424657546</v>
      </c>
      <c r="I100" s="140">
        <v>71.204398907103823</v>
      </c>
      <c r="J100" s="140">
        <v>73.214301369862994</v>
      </c>
      <c r="K100" s="140">
        <v>78.955643835616442</v>
      </c>
      <c r="L100" s="140">
        <v>82.209452054794511</v>
      </c>
      <c r="M100" s="140">
        <v>82.284453551912577</v>
      </c>
      <c r="N100" s="140">
        <v>87.111452054794512</v>
      </c>
      <c r="O100" s="140">
        <v>92.016109589041093</v>
      </c>
      <c r="P100" s="140">
        <v>98.656520547945192</v>
      </c>
      <c r="Q100" s="140">
        <v>102.60765027322405</v>
      </c>
      <c r="R100" s="140">
        <v>109.07383561643834</v>
      </c>
      <c r="S100" s="140">
        <v>119.79756164383561</v>
      </c>
      <c r="T100" s="140">
        <v>131.67145205479451</v>
      </c>
      <c r="U100" s="140">
        <v>142.12218579234971</v>
      </c>
      <c r="V100" s="140">
        <v>151.97104109589043</v>
      </c>
      <c r="W100" s="140">
        <v>163.94460273972601</v>
      </c>
      <c r="X100" s="140">
        <v>179.80764383561646</v>
      </c>
      <c r="Y100" s="140">
        <v>193.19254098360656</v>
      </c>
      <c r="Z100" s="140">
        <v>207.28849315068493</v>
      </c>
      <c r="AA100" s="140">
        <v>216.3512602739726</v>
      </c>
      <c r="AB100" s="140">
        <v>227.10200000000003</v>
      </c>
      <c r="AC100" s="140">
        <v>246.78636612021859</v>
      </c>
      <c r="AD100" s="140">
        <v>269.00405479452053</v>
      </c>
      <c r="AE100" s="140">
        <v>287.86115068493154</v>
      </c>
      <c r="AF100" s="140">
        <v>311.68336986301375</v>
      </c>
      <c r="AG100" s="140">
        <v>326.41890710382512</v>
      </c>
      <c r="AH100" s="140">
        <v>336.77591780821922</v>
      </c>
      <c r="AI100" s="140">
        <v>348.39539726027397</v>
      </c>
      <c r="AJ100" s="140">
        <v>361.32980821917806</v>
      </c>
      <c r="AK100" s="140">
        <v>372.03868852459016</v>
      </c>
      <c r="AL100" s="140">
        <v>366.32791780821913</v>
      </c>
      <c r="AM100" s="140">
        <v>357.75106849315074</v>
      </c>
      <c r="AN100" s="140">
        <v>320.16306849315072</v>
      </c>
      <c r="AO100" s="140">
        <v>324.54270491803277</v>
      </c>
      <c r="AP100" s="140">
        <v>309.83189722191776</v>
      </c>
      <c r="AQ100" s="140">
        <v>353.83864835945201</v>
      </c>
      <c r="AR100" s="140">
        <v>384.0402856372603</v>
      </c>
      <c r="AS100" s="140">
        <v>389.28759621814208</v>
      </c>
      <c r="AT100" s="140">
        <v>414.95906340175344</v>
      </c>
      <c r="AU100" s="140">
        <v>411.20307530520552</v>
      </c>
      <c r="AV100" s="140">
        <v>414.27399738827398</v>
      </c>
      <c r="AW100" s="140">
        <v>402.28812350999999</v>
      </c>
      <c r="AX100" s="140">
        <v>441.90359308827402</v>
      </c>
      <c r="AY100" s="140">
        <v>457.94738224717815</v>
      </c>
      <c r="AZ100" s="140">
        <v>505.30064810821909</v>
      </c>
      <c r="BA100" s="140">
        <v>566.0165003422951</v>
      </c>
      <c r="BB100" s="140">
        <v>588.61597380706837</v>
      </c>
      <c r="BC100" s="140">
        <v>498.1968730555617</v>
      </c>
      <c r="BD100" s="140">
        <v>445.8644359290052</v>
      </c>
      <c r="BE100" s="141">
        <v>437.33677432939885</v>
      </c>
      <c r="BF100" s="24">
        <v>-1.9126130977094147E-2</v>
      </c>
      <c r="BG100" s="24">
        <v>7.2093710384719678E-3</v>
      </c>
      <c r="BH100" s="24">
        <v>4.801773866223674E-3</v>
      </c>
    </row>
    <row r="101" spans="1:60" x14ac:dyDescent="0.15">
      <c r="A101" s="19" t="s">
        <v>102</v>
      </c>
      <c r="B101" s="140">
        <v>84.587479452054794</v>
      </c>
      <c r="C101" s="140">
        <v>92.282739726027401</v>
      </c>
      <c r="D101" s="140">
        <v>103.99084931506852</v>
      </c>
      <c r="E101" s="140">
        <v>118.34327868852461</v>
      </c>
      <c r="F101" s="140">
        <v>127.19252054794522</v>
      </c>
      <c r="G101" s="140">
        <v>144.42841095890412</v>
      </c>
      <c r="H101" s="140">
        <v>167.83561643835617</v>
      </c>
      <c r="I101" s="140">
        <v>164.26275956284152</v>
      </c>
      <c r="J101" s="140">
        <v>192.7445205479452</v>
      </c>
      <c r="K101" s="140">
        <v>180.02331506849316</v>
      </c>
      <c r="L101" s="140">
        <v>194.11290410958904</v>
      </c>
      <c r="M101" s="140">
        <v>198.61035519125682</v>
      </c>
      <c r="N101" s="140">
        <v>217.11323287671235</v>
      </c>
      <c r="O101" s="140">
        <v>223.85934246575346</v>
      </c>
      <c r="P101" s="140">
        <v>230.59849315068496</v>
      </c>
      <c r="Q101" s="140">
        <v>214.81991803278689</v>
      </c>
      <c r="R101" s="140">
        <v>202.59273972602739</v>
      </c>
      <c r="S101" s="140">
        <v>195.22904109589044</v>
      </c>
      <c r="T101" s="140">
        <v>203.84602739726031</v>
      </c>
      <c r="U101" s="140">
        <v>167.43920765027323</v>
      </c>
      <c r="V101" s="140">
        <v>150.26452054794521</v>
      </c>
      <c r="W101" s="140">
        <v>157.91898630136987</v>
      </c>
      <c r="X101" s="140">
        <v>182.80797260273974</v>
      </c>
      <c r="Y101" s="140">
        <v>197.1327595628415</v>
      </c>
      <c r="Z101" s="140">
        <v>222.3106301369863</v>
      </c>
      <c r="AA101" s="140">
        <v>232.84104109589043</v>
      </c>
      <c r="AB101" s="140">
        <v>225.67112328767121</v>
      </c>
      <c r="AC101" s="140">
        <v>276.67275956284158</v>
      </c>
      <c r="AD101" s="140">
        <v>287.994794520548</v>
      </c>
      <c r="AE101" s="140">
        <v>304.01980821917812</v>
      </c>
      <c r="AF101" s="140">
        <v>341.66282191780817</v>
      </c>
      <c r="AG101" s="140">
        <v>357.57912568306006</v>
      </c>
      <c r="AH101" s="140">
        <v>386.5743835616438</v>
      </c>
      <c r="AI101" s="140">
        <v>389.74630136986303</v>
      </c>
      <c r="AJ101" s="140">
        <v>372.4612602739727</v>
      </c>
      <c r="AK101" s="140">
        <v>346.43521857923497</v>
      </c>
      <c r="AL101" s="140">
        <v>344.93942465753423</v>
      </c>
      <c r="AM101" s="140">
        <v>329.4193424657534</v>
      </c>
      <c r="AN101" s="140">
        <v>328.54287671232873</v>
      </c>
      <c r="AO101" s="140">
        <v>336.26061617332033</v>
      </c>
      <c r="AP101" s="140">
        <v>313.91437260273972</v>
      </c>
      <c r="AQ101" s="140">
        <v>283.28767121356162</v>
      </c>
      <c r="AR101" s="140">
        <v>295.08493149452056</v>
      </c>
      <c r="AS101" s="140">
        <v>282.80601093224038</v>
      </c>
      <c r="AT101" s="140">
        <v>299.63287671232877</v>
      </c>
      <c r="AU101" s="140">
        <v>312.61369863013698</v>
      </c>
      <c r="AV101" s="140">
        <v>297.99726027397264</v>
      </c>
      <c r="AW101" s="140">
        <v>308.98360655737707</v>
      </c>
      <c r="AX101" s="140">
        <v>326.44383561643838</v>
      </c>
      <c r="AY101" s="140">
        <v>346.77534246575345</v>
      </c>
      <c r="AZ101" s="140">
        <v>396.88366319051528</v>
      </c>
      <c r="BA101" s="140">
        <v>427.04895501460391</v>
      </c>
      <c r="BB101" s="140">
        <v>459.03494938749179</v>
      </c>
      <c r="BC101" s="140">
        <v>464.19689283942245</v>
      </c>
      <c r="BD101" s="140">
        <v>474.19712263574002</v>
      </c>
      <c r="BE101" s="141">
        <v>390.78210356531469</v>
      </c>
      <c r="BF101" s="24">
        <v>-0.17590789797875162</v>
      </c>
      <c r="BG101" s="24">
        <v>4.6976527143257174E-2</v>
      </c>
      <c r="BH101" s="24">
        <v>4.2906231591549517E-3</v>
      </c>
    </row>
    <row r="102" spans="1:60" x14ac:dyDescent="0.15">
      <c r="A102" s="19" t="s">
        <v>101</v>
      </c>
      <c r="B102" s="140">
        <v>76.499759589800632</v>
      </c>
      <c r="C102" s="140">
        <v>87.407388117026571</v>
      </c>
      <c r="D102" s="140">
        <v>104.37377015217655</v>
      </c>
      <c r="E102" s="140">
        <v>128.87752796854116</v>
      </c>
      <c r="F102" s="140">
        <v>127.07653077336515</v>
      </c>
      <c r="G102" s="140">
        <v>138.03660414815695</v>
      </c>
      <c r="H102" s="140">
        <v>120.72243835616439</v>
      </c>
      <c r="I102" s="140">
        <v>150.32254098360656</v>
      </c>
      <c r="J102" s="140">
        <v>142.60887671232879</v>
      </c>
      <c r="K102" s="140">
        <v>140.11789041095892</v>
      </c>
      <c r="L102" s="140">
        <v>137.39964383561644</v>
      </c>
      <c r="M102" s="140">
        <v>162.42931693989073</v>
      </c>
      <c r="N102" s="140">
        <v>163.64183561643836</v>
      </c>
      <c r="O102" s="140">
        <v>169.81693150684933</v>
      </c>
      <c r="P102" s="140">
        <v>181.09249315068493</v>
      </c>
      <c r="Q102" s="140">
        <v>179.41232240437159</v>
      </c>
      <c r="R102" s="140">
        <v>206.32545205479451</v>
      </c>
      <c r="S102" s="140">
        <v>201.70575342465756</v>
      </c>
      <c r="T102" s="140">
        <v>213.36035616438355</v>
      </c>
      <c r="U102" s="140">
        <v>224.82084699453554</v>
      </c>
      <c r="V102" s="140">
        <v>230.01021917808217</v>
      </c>
      <c r="W102" s="140">
        <v>265.38723287671235</v>
      </c>
      <c r="X102" s="140">
        <v>280.1907397260274</v>
      </c>
      <c r="Y102" s="140">
        <v>322.27748633879781</v>
      </c>
      <c r="Z102" s="140">
        <v>367.00147945205487</v>
      </c>
      <c r="AA102" s="140">
        <v>444.26627397260279</v>
      </c>
      <c r="AB102" s="140">
        <v>451.78197260273976</v>
      </c>
      <c r="AC102" s="140">
        <v>463.65437158469945</v>
      </c>
      <c r="AD102" s="140">
        <v>504.49361643835624</v>
      </c>
      <c r="AE102" s="140">
        <v>578.36123287671239</v>
      </c>
      <c r="AF102" s="140">
        <v>605.80082191780821</v>
      </c>
      <c r="AG102" s="140">
        <v>612.06959016393444</v>
      </c>
      <c r="AH102" s="140">
        <v>648.50619178082195</v>
      </c>
      <c r="AI102" s="140">
        <v>661.43597260273975</v>
      </c>
      <c r="AJ102" s="140">
        <v>655.58235616438355</v>
      </c>
      <c r="AK102" s="140">
        <v>695.99950819672119</v>
      </c>
      <c r="AL102" s="140">
        <v>752.93375342465743</v>
      </c>
      <c r="AM102" s="140">
        <v>736.27805479452059</v>
      </c>
      <c r="AN102" s="140">
        <v>686.41706849315062</v>
      </c>
      <c r="AO102" s="140">
        <v>757.8776775956286</v>
      </c>
      <c r="AP102" s="140">
        <v>796.0397808219177</v>
      </c>
      <c r="AQ102" s="140">
        <v>847.64144087671218</v>
      </c>
      <c r="AR102" s="140">
        <v>921.43147780821903</v>
      </c>
      <c r="AS102" s="140">
        <v>973.32036989688697</v>
      </c>
      <c r="AT102" s="140">
        <v>1049.2465998835996</v>
      </c>
      <c r="AU102" s="140">
        <v>1156.7362744785737</v>
      </c>
      <c r="AV102" s="140">
        <v>1208.1006602739726</v>
      </c>
      <c r="AW102" s="140">
        <v>1202.1916087431694</v>
      </c>
      <c r="AX102" s="140">
        <v>1217.4721873972603</v>
      </c>
      <c r="AY102" s="140">
        <v>1259.245309589041</v>
      </c>
      <c r="AZ102" s="140">
        <v>1328.5532260273972</v>
      </c>
      <c r="BA102" s="140">
        <v>1372.2389221353342</v>
      </c>
      <c r="BB102" s="140">
        <v>1405.714129765259</v>
      </c>
      <c r="BC102" s="140">
        <v>1431.1823500924763</v>
      </c>
      <c r="BD102" s="140">
        <v>1401.3996163477098</v>
      </c>
      <c r="BE102" s="141">
        <v>1332.3680021698767</v>
      </c>
      <c r="BF102" s="24">
        <v>-4.9259050289839124E-2</v>
      </c>
      <c r="BG102" s="24">
        <v>2.9362736200949202E-2</v>
      </c>
      <c r="BH102" s="24">
        <v>1.4628840354946319E-2</v>
      </c>
    </row>
    <row r="103" spans="1:60" x14ac:dyDescent="0.15">
      <c r="A103" s="19" t="s">
        <v>100</v>
      </c>
      <c r="B103" s="140">
        <v>24.946301369863015</v>
      </c>
      <c r="C103" s="140">
        <v>37.367972602739727</v>
      </c>
      <c r="D103" s="140">
        <v>64.730602739726038</v>
      </c>
      <c r="E103" s="140">
        <v>95.415683060109302</v>
      </c>
      <c r="F103" s="140">
        <v>129.79317808219179</v>
      </c>
      <c r="G103" s="140">
        <v>162.11972602739723</v>
      </c>
      <c r="H103" s="140">
        <v>183.12471232876715</v>
      </c>
      <c r="I103" s="140">
        <v>190.5331967213115</v>
      </c>
      <c r="J103" s="140">
        <v>235.13304109589041</v>
      </c>
      <c r="K103" s="140">
        <v>243.64112328767123</v>
      </c>
      <c r="L103" s="140">
        <v>277.34191780821919</v>
      </c>
      <c r="M103" s="140">
        <v>310.18467213114758</v>
      </c>
      <c r="N103" s="140">
        <v>371.20904109589048</v>
      </c>
      <c r="O103" s="140">
        <v>425.90460273972604</v>
      </c>
      <c r="P103" s="140">
        <v>480.4452876712329</v>
      </c>
      <c r="Q103" s="140">
        <v>475.88002732240437</v>
      </c>
      <c r="R103" s="140">
        <v>473.59035616438348</v>
      </c>
      <c r="S103" s="140">
        <v>471.29246575342466</v>
      </c>
      <c r="T103" s="140">
        <v>497.1795616438356</v>
      </c>
      <c r="U103" s="140">
        <v>501.11150273224041</v>
      </c>
      <c r="V103" s="140">
        <v>537.34695890410956</v>
      </c>
      <c r="W103" s="140">
        <v>588.40328767123287</v>
      </c>
      <c r="X103" s="140">
        <v>621.60000000000014</v>
      </c>
      <c r="Y103" s="140">
        <v>739.13939890710378</v>
      </c>
      <c r="Z103" s="140">
        <v>854.98323287671235</v>
      </c>
      <c r="AA103" s="140">
        <v>1040.6061095890409</v>
      </c>
      <c r="AB103" s="140">
        <v>1256.6477808219176</v>
      </c>
      <c r="AC103" s="140">
        <v>1523.7600546448091</v>
      </c>
      <c r="AD103" s="140">
        <v>1681.5297260273971</v>
      </c>
      <c r="AE103" s="140">
        <v>1847.5388493150683</v>
      </c>
      <c r="AF103" s="140">
        <v>2016.8781369863016</v>
      </c>
      <c r="AG103" s="140">
        <v>2152.9815573770488</v>
      </c>
      <c r="AH103" s="140">
        <v>2388.1557534246576</v>
      </c>
      <c r="AI103" s="140">
        <v>1962.5816046966731</v>
      </c>
      <c r="AJ103" s="140">
        <v>2106.2641878669274</v>
      </c>
      <c r="AK103" s="140">
        <v>2156.0035128805621</v>
      </c>
      <c r="AL103" s="140">
        <v>2164.6011741682978</v>
      </c>
      <c r="AM103" s="140">
        <v>2217.5988258317029</v>
      </c>
      <c r="AN103" s="140">
        <v>2236.1005870841482</v>
      </c>
      <c r="AO103" s="140">
        <v>2215.5472314730891</v>
      </c>
      <c r="AP103" s="140">
        <v>2238.1563276467764</v>
      </c>
      <c r="AQ103" s="140">
        <v>2246.3244102412441</v>
      </c>
      <c r="AR103" s="140">
        <v>2318.9269363571589</v>
      </c>
      <c r="AS103" s="140">
        <v>2220.7680824106169</v>
      </c>
      <c r="AT103" s="140">
        <v>2263.2867025836354</v>
      </c>
      <c r="AU103" s="140">
        <v>2319.4697676392448</v>
      </c>
      <c r="AV103" s="140">
        <v>2338.5667435791179</v>
      </c>
      <c r="AW103" s="140">
        <v>2403.9788681822474</v>
      </c>
      <c r="AX103" s="140">
        <v>2414.2671237695672</v>
      </c>
      <c r="AY103" s="140">
        <v>2407.6950216225105</v>
      </c>
      <c r="AZ103" s="140">
        <v>2512.7870722624211</v>
      </c>
      <c r="BA103" s="140">
        <v>2705.9297292869592</v>
      </c>
      <c r="BB103" s="140">
        <v>2747.3421320959651</v>
      </c>
      <c r="BC103" s="140">
        <v>2735.3060954040725</v>
      </c>
      <c r="BD103" s="140">
        <v>2718.5745968139208</v>
      </c>
      <c r="BE103" s="141">
        <v>2575.3959754006792</v>
      </c>
      <c r="BF103" s="24">
        <v>-5.266679883680303E-2</v>
      </c>
      <c r="BG103" s="24">
        <v>1.8497971232451338E-2</v>
      </c>
      <c r="BH103" s="24">
        <v>2.827676476285133E-2</v>
      </c>
    </row>
    <row r="104" spans="1:60" x14ac:dyDescent="0.15">
      <c r="A104" s="19" t="s">
        <v>99</v>
      </c>
      <c r="B104" s="140">
        <v>9.3496841429937874</v>
      </c>
      <c r="C104" s="140">
        <v>9.5752821491282667</v>
      </c>
      <c r="D104" s="140">
        <v>9.8071529804077855</v>
      </c>
      <c r="E104" s="140">
        <v>10.014326353482328</v>
      </c>
      <c r="F104" s="140">
        <v>10.274388049006836</v>
      </c>
      <c r="G104" s="140">
        <v>20.603721917808219</v>
      </c>
      <c r="H104" s="140">
        <v>18.91574</v>
      </c>
      <c r="I104" s="140">
        <v>20.447461475409835</v>
      </c>
      <c r="J104" s="140">
        <v>21.266723835616439</v>
      </c>
      <c r="K104" s="140">
        <v>16.864749863013699</v>
      </c>
      <c r="L104" s="140">
        <v>16.350307123287671</v>
      </c>
      <c r="M104" s="140">
        <v>16.207517486338798</v>
      </c>
      <c r="N104" s="140">
        <v>17.266073698630137</v>
      </c>
      <c r="O104" s="140">
        <v>20.092415890410965</v>
      </c>
      <c r="P104" s="140">
        <v>20.62735424657534</v>
      </c>
      <c r="Q104" s="140">
        <v>20.739716939890709</v>
      </c>
      <c r="R104" s="140">
        <v>24.620716438356165</v>
      </c>
      <c r="S104" s="140">
        <v>27.656070958904106</v>
      </c>
      <c r="T104" s="140">
        <v>30.147464931506846</v>
      </c>
      <c r="U104" s="140">
        <v>25.471787158469944</v>
      </c>
      <c r="V104" s="140">
        <v>23.381829863013703</v>
      </c>
      <c r="W104" s="140">
        <v>23.44284739726027</v>
      </c>
      <c r="X104" s="140">
        <v>26.695607397260275</v>
      </c>
      <c r="Y104" s="140">
        <v>26.282345355191254</v>
      </c>
      <c r="Z104" s="140">
        <v>25.178079178082189</v>
      </c>
      <c r="AA104" s="140">
        <v>27.099846027397263</v>
      </c>
      <c r="AB104" s="140">
        <v>28.395708767123288</v>
      </c>
      <c r="AC104" s="140">
        <v>33.18069098360656</v>
      </c>
      <c r="AD104" s="140">
        <v>32.544772328767124</v>
      </c>
      <c r="AE104" s="140">
        <v>36.075471506849325</v>
      </c>
      <c r="AF104" s="140">
        <v>39.102362465753423</v>
      </c>
      <c r="AG104" s="140">
        <v>47.331129781420771</v>
      </c>
      <c r="AH104" s="140">
        <v>51.413072054794512</v>
      </c>
      <c r="AI104" s="140">
        <v>54.823338082191775</v>
      </c>
      <c r="AJ104" s="140">
        <v>59.909301369863016</v>
      </c>
      <c r="AK104" s="140">
        <v>70.408367213114758</v>
      </c>
      <c r="AL104" s="140">
        <v>69.440269315068491</v>
      </c>
      <c r="AM104" s="140">
        <v>73.50858493150686</v>
      </c>
      <c r="AN104" s="140">
        <v>73.36473013698631</v>
      </c>
      <c r="AO104" s="140">
        <v>72.884636338797833</v>
      </c>
      <c r="AP104" s="140">
        <v>82.530840438356151</v>
      </c>
      <c r="AQ104" s="140">
        <v>85.974942958904109</v>
      </c>
      <c r="AR104" s="140">
        <v>91.311572219178075</v>
      </c>
      <c r="AS104" s="140">
        <v>82.761411420765043</v>
      </c>
      <c r="AT104" s="140">
        <v>87.22332816438356</v>
      </c>
      <c r="AU104" s="140">
        <v>87.025491897260267</v>
      </c>
      <c r="AV104" s="140">
        <v>91.688604086027382</v>
      </c>
      <c r="AW104" s="140">
        <v>95.387685248907104</v>
      </c>
      <c r="AX104" s="140">
        <v>82.033743733150686</v>
      </c>
      <c r="AY104" s="140">
        <v>91.520717427397273</v>
      </c>
      <c r="AZ104" s="140">
        <v>89.562138767123287</v>
      </c>
      <c r="BA104" s="140">
        <v>105.17680966761043</v>
      </c>
      <c r="BB104" s="140">
        <v>113.62405688351178</v>
      </c>
      <c r="BC104" s="140">
        <v>114.0491009998254</v>
      </c>
      <c r="BD104" s="140">
        <v>122.61573923772679</v>
      </c>
      <c r="BE104" s="141">
        <v>103.54479634852355</v>
      </c>
      <c r="BF104" s="24">
        <v>-0.155534216143562</v>
      </c>
      <c r="BG104" s="24">
        <v>3.4644984165746351E-2</v>
      </c>
      <c r="BH104" s="24">
        <v>1.1368783195791958E-3</v>
      </c>
    </row>
    <row r="105" spans="1:60" x14ac:dyDescent="0.15">
      <c r="A105" s="19" t="s">
        <v>98</v>
      </c>
      <c r="B105" s="140">
        <v>43.85572602739726</v>
      </c>
      <c r="C105" s="140">
        <v>51.777698630136989</v>
      </c>
      <c r="D105" s="140">
        <v>61.370958904109578</v>
      </c>
      <c r="E105" s="140">
        <v>72.863715846994538</v>
      </c>
      <c r="F105" s="140">
        <v>87.341150684931506</v>
      </c>
      <c r="G105" s="140">
        <v>104.72898630136986</v>
      </c>
      <c r="H105" s="140">
        <v>145.15742465753425</v>
      </c>
      <c r="I105" s="140">
        <v>156.19576502732238</v>
      </c>
      <c r="J105" s="140">
        <v>199.92827397260271</v>
      </c>
      <c r="K105" s="140">
        <v>179.72561643835613</v>
      </c>
      <c r="L105" s="140">
        <v>208.84180821917806</v>
      </c>
      <c r="M105" s="140">
        <v>268.44852459016397</v>
      </c>
      <c r="N105" s="140">
        <v>298.29827397260277</v>
      </c>
      <c r="O105" s="140">
        <v>348.83487671232876</v>
      </c>
      <c r="P105" s="140">
        <v>352.14986301369868</v>
      </c>
      <c r="Q105" s="140">
        <v>364.28909836065583</v>
      </c>
      <c r="R105" s="140">
        <v>323.84167123287671</v>
      </c>
      <c r="S105" s="140">
        <v>370.13513119776866</v>
      </c>
      <c r="T105" s="140">
        <v>385.17668580703372</v>
      </c>
      <c r="U105" s="140">
        <v>366.78919858297047</v>
      </c>
      <c r="V105" s="140">
        <v>367.04957891585173</v>
      </c>
      <c r="W105" s="140">
        <v>404.36714856734778</v>
      </c>
      <c r="X105" s="140">
        <v>425.89936281637023</v>
      </c>
      <c r="Y105" s="140">
        <v>487.94681979366425</v>
      </c>
      <c r="Z105" s="140">
        <v>544.91211938188189</v>
      </c>
      <c r="AA105" s="140">
        <v>565.04821225224362</v>
      </c>
      <c r="AB105" s="140">
        <v>594.21846283823106</v>
      </c>
      <c r="AC105" s="140">
        <v>612.01296464498807</v>
      </c>
      <c r="AD105" s="140">
        <v>657.94083405721369</v>
      </c>
      <c r="AE105" s="140">
        <v>692.51334134662739</v>
      </c>
      <c r="AF105" s="140">
        <v>755.61309649002715</v>
      </c>
      <c r="AG105" s="140">
        <v>757.47009801697675</v>
      </c>
      <c r="AH105" s="140">
        <v>778.84161019186797</v>
      </c>
      <c r="AI105" s="140">
        <v>818.2966898315367</v>
      </c>
      <c r="AJ105" s="140">
        <v>875.82803523795656</v>
      </c>
      <c r="AK105" s="140">
        <v>895.60367494544153</v>
      </c>
      <c r="AL105" s="140">
        <v>945.76274545404192</v>
      </c>
      <c r="AM105" s="140">
        <v>960.54570221364418</v>
      </c>
      <c r="AN105" s="140">
        <v>997.55770431767394</v>
      </c>
      <c r="AO105" s="140">
        <v>1045.5545714194761</v>
      </c>
      <c r="AP105" s="140">
        <v>1050.7951959922711</v>
      </c>
      <c r="AQ105" s="140">
        <v>1051.401067971769</v>
      </c>
      <c r="AR105" s="140">
        <v>1102.6496032564366</v>
      </c>
      <c r="AS105" s="140">
        <v>1040.857518696215</v>
      </c>
      <c r="AT105" s="140">
        <v>1035.1183766664535</v>
      </c>
      <c r="AU105" s="140">
        <v>1077.0252516675682</v>
      </c>
      <c r="AV105" s="140">
        <v>995.41681053441425</v>
      </c>
      <c r="AW105" s="140">
        <v>987.82922452119521</v>
      </c>
      <c r="AX105" s="140">
        <v>1023.8390283522125</v>
      </c>
      <c r="AY105" s="140">
        <v>1053.4641315437625</v>
      </c>
      <c r="AZ105" s="140">
        <v>1077.6446697909134</v>
      </c>
      <c r="BA105" s="140">
        <v>1083.3974247502672</v>
      </c>
      <c r="BB105" s="140">
        <v>1068.1943793835762</v>
      </c>
      <c r="BC105" s="140">
        <v>1075.1356957813757</v>
      </c>
      <c r="BD105" s="140">
        <v>1022.3773888883277</v>
      </c>
      <c r="BE105" s="141">
        <v>973.85597754283947</v>
      </c>
      <c r="BF105" s="24">
        <v>-4.7459394028899204E-2</v>
      </c>
      <c r="BG105" s="24">
        <v>-1.2377438714809008E-3</v>
      </c>
      <c r="BH105" s="24">
        <v>1.069252909179965E-2</v>
      </c>
    </row>
    <row r="106" spans="1:60" x14ac:dyDescent="0.15">
      <c r="A106" s="19" t="s">
        <v>97</v>
      </c>
      <c r="B106" s="140">
        <v>47.561397260273971</v>
      </c>
      <c r="C106" s="140">
        <v>55.992794520547946</v>
      </c>
      <c r="D106" s="140">
        <v>61.973424657534252</v>
      </c>
      <c r="E106" s="140">
        <v>81.13</v>
      </c>
      <c r="F106" s="140">
        <v>87.969643835616438</v>
      </c>
      <c r="G106" s="140">
        <v>102.80887671232877</v>
      </c>
      <c r="H106" s="140">
        <v>114.38657534246575</v>
      </c>
      <c r="I106" s="140">
        <v>142.74781420765026</v>
      </c>
      <c r="J106" s="140">
        <v>151.42624657534245</v>
      </c>
      <c r="K106" s="140">
        <v>153.65293150684931</v>
      </c>
      <c r="L106" s="140">
        <v>167.89980821917808</v>
      </c>
      <c r="M106" s="140">
        <v>175.97057377049182</v>
      </c>
      <c r="N106" s="140">
        <v>197.95082191780824</v>
      </c>
      <c r="O106" s="140">
        <v>221.27819178082194</v>
      </c>
      <c r="P106" s="140">
        <v>225.11169863013697</v>
      </c>
      <c r="Q106" s="140">
        <v>232.5080601092896</v>
      </c>
      <c r="R106" s="140">
        <v>223.64967123287673</v>
      </c>
      <c r="S106" s="140">
        <v>205.84895890410962</v>
      </c>
      <c r="T106" s="140">
        <v>231.31402739726025</v>
      </c>
      <c r="U106" s="140">
        <v>241.30590163934423</v>
      </c>
      <c r="V106" s="140">
        <v>231.5579178082192</v>
      </c>
      <c r="W106" s="140">
        <v>240.92602356164386</v>
      </c>
      <c r="X106" s="140">
        <v>263.96514301369865</v>
      </c>
      <c r="Y106" s="140">
        <v>297.76606284153007</v>
      </c>
      <c r="Z106" s="140">
        <v>349.94431671232877</v>
      </c>
      <c r="AA106" s="140">
        <v>423.96181205479456</v>
      </c>
      <c r="AB106" s="140">
        <v>452.19433150684938</v>
      </c>
      <c r="AC106" s="140">
        <v>507.66603730818173</v>
      </c>
      <c r="AD106" s="140">
        <v>590.03064684931496</v>
      </c>
      <c r="AE106" s="140">
        <v>655.47221808219183</v>
      </c>
      <c r="AF106" s="140">
        <v>712.69774821917804</v>
      </c>
      <c r="AG106" s="140">
        <v>792.13103834867877</v>
      </c>
      <c r="AH106" s="140">
        <v>805.25516356164383</v>
      </c>
      <c r="AI106" s="140">
        <v>741.65954164383561</v>
      </c>
      <c r="AJ106" s="140">
        <v>794.71422821917815</v>
      </c>
      <c r="AK106" s="140">
        <v>744.48123857411247</v>
      </c>
      <c r="AL106" s="140">
        <v>740.41064326157255</v>
      </c>
      <c r="AM106" s="140">
        <v>826.04217246310964</v>
      </c>
      <c r="AN106" s="140">
        <v>916.2764525074316</v>
      </c>
      <c r="AO106" s="140">
        <v>1001.458326149752</v>
      </c>
      <c r="AP106" s="140">
        <v>1020.2778228804335</v>
      </c>
      <c r="AQ106" s="140">
        <v>1011.2541768486026</v>
      </c>
      <c r="AR106" s="140">
        <v>1031.1672021169557</v>
      </c>
      <c r="AS106" s="140">
        <v>1018.4983590727797</v>
      </c>
      <c r="AT106" s="140">
        <v>1077.6960006135826</v>
      </c>
      <c r="AU106" s="140">
        <v>1123.3032981818892</v>
      </c>
      <c r="AV106" s="140">
        <v>1185.5371658575275</v>
      </c>
      <c r="AW106" s="140">
        <v>1248.6258606288598</v>
      </c>
      <c r="AX106" s="140">
        <v>1300.2566022617998</v>
      </c>
      <c r="AY106" s="140">
        <v>1310.3153165161673</v>
      </c>
      <c r="AZ106" s="140">
        <v>1355.9881867229456</v>
      </c>
      <c r="BA106" s="140">
        <v>1391.6571505234899</v>
      </c>
      <c r="BB106" s="140">
        <v>1438.9699210857502</v>
      </c>
      <c r="BC106" s="140">
        <v>1452.9394887555493</v>
      </c>
      <c r="BD106" s="140">
        <v>1463.5469277418515</v>
      </c>
      <c r="BE106" s="141">
        <v>1329.1129044005536</v>
      </c>
      <c r="BF106" s="24">
        <v>-9.1854945538862975E-2</v>
      </c>
      <c r="BG106" s="24">
        <v>3.1076854855223379E-2</v>
      </c>
      <c r="BH106" s="24">
        <v>1.459310075032536E-2</v>
      </c>
    </row>
    <row r="107" spans="1:60" x14ac:dyDescent="0.15">
      <c r="A107" s="19" t="s">
        <v>96</v>
      </c>
      <c r="B107" s="140">
        <v>31.34725278263836</v>
      </c>
      <c r="C107" s="140">
        <v>68.509536491827404</v>
      </c>
      <c r="D107" s="140">
        <v>100.33816599877534</v>
      </c>
      <c r="E107" s="140">
        <v>102.08027629303061</v>
      </c>
      <c r="F107" s="140">
        <v>123.71382010085482</v>
      </c>
      <c r="G107" s="140">
        <v>128.25801645062683</v>
      </c>
      <c r="H107" s="140">
        <v>108.50231535825424</v>
      </c>
      <c r="I107" s="140">
        <v>111.71932763794592</v>
      </c>
      <c r="J107" s="140">
        <v>109.93492319389533</v>
      </c>
      <c r="K107" s="140">
        <v>67.510698255448773</v>
      </c>
      <c r="L107" s="140">
        <v>64.568266352026299</v>
      </c>
      <c r="M107" s="140">
        <v>16.797280720104368</v>
      </c>
      <c r="N107" s="140">
        <v>16.339009845874521</v>
      </c>
      <c r="O107" s="140">
        <v>19.734791984594519</v>
      </c>
      <c r="P107" s="140">
        <v>22.860008867542465</v>
      </c>
      <c r="Q107" s="140">
        <v>40.10127049918907</v>
      </c>
      <c r="R107" s="140">
        <v>34.888210491118905</v>
      </c>
      <c r="S107" s="140">
        <v>35.527222734653698</v>
      </c>
      <c r="T107" s="140">
        <v>40.497557151549586</v>
      </c>
      <c r="U107" s="140">
        <v>39.444892270120768</v>
      </c>
      <c r="V107" s="140">
        <v>40.266043831374247</v>
      </c>
      <c r="W107" s="140">
        <v>44.578374380056985</v>
      </c>
      <c r="X107" s="140">
        <v>52.058153018308488</v>
      </c>
      <c r="Y107" s="140">
        <v>54.576374502483617</v>
      </c>
      <c r="Z107" s="140">
        <v>50.648395199055891</v>
      </c>
      <c r="AA107" s="140">
        <v>59.956494998546297</v>
      </c>
      <c r="AB107" s="140">
        <v>58.208580351155611</v>
      </c>
      <c r="AC107" s="140">
        <v>63.480027322404368</v>
      </c>
      <c r="AD107" s="140">
        <v>80.412602739726012</v>
      </c>
      <c r="AE107" s="140">
        <v>89.57479452054794</v>
      </c>
      <c r="AF107" s="140">
        <v>98.851726027397262</v>
      </c>
      <c r="AG107" s="140">
        <v>114.22950819672133</v>
      </c>
      <c r="AH107" s="140">
        <v>130.95178082191779</v>
      </c>
      <c r="AI107" s="140">
        <v>143.4772602739726</v>
      </c>
      <c r="AJ107" s="140">
        <v>158.11627397260273</v>
      </c>
      <c r="AK107" s="140">
        <v>170.60729508196721</v>
      </c>
      <c r="AL107" s="140">
        <v>185.7167671232877</v>
      </c>
      <c r="AM107" s="140">
        <v>205.00717808219179</v>
      </c>
      <c r="AN107" s="140">
        <v>219.97320608219178</v>
      </c>
      <c r="AO107" s="140">
        <v>262.76163730704525</v>
      </c>
      <c r="AP107" s="140">
        <v>257.56395912328765</v>
      </c>
      <c r="AQ107" s="140">
        <v>253.87647441095891</v>
      </c>
      <c r="AR107" s="140">
        <v>283.20236898630134</v>
      </c>
      <c r="AS107" s="140">
        <v>299.76029642076503</v>
      </c>
      <c r="AT107" s="140">
        <v>305.25608613698631</v>
      </c>
      <c r="AU107" s="140">
        <v>332.29161643835613</v>
      </c>
      <c r="AV107" s="140">
        <v>361.382301369863</v>
      </c>
      <c r="AW107" s="140">
        <v>371.04926260281132</v>
      </c>
      <c r="AX107" s="140">
        <v>380.05742179854633</v>
      </c>
      <c r="AY107" s="140">
        <v>391.32719126394659</v>
      </c>
      <c r="AZ107" s="140">
        <v>437.30401867970158</v>
      </c>
      <c r="BA107" s="140">
        <v>466.25102938916223</v>
      </c>
      <c r="BB107" s="140">
        <v>491.59610167309881</v>
      </c>
      <c r="BC107" s="140">
        <v>524.98071653857914</v>
      </c>
      <c r="BD107" s="140">
        <v>557.06635157651658</v>
      </c>
      <c r="BE107" s="141">
        <v>490.67169881698021</v>
      </c>
      <c r="BF107" s="24">
        <v>-0.11918625594893184</v>
      </c>
      <c r="BG107" s="24">
        <v>6.199937095168262E-2</v>
      </c>
      <c r="BH107" s="24">
        <v>5.3873689078347579E-3</v>
      </c>
    </row>
    <row r="108" spans="1:60" x14ac:dyDescent="0.15">
      <c r="A108" s="19" t="s">
        <v>95</v>
      </c>
      <c r="B108" s="140">
        <v>67.590357599009636</v>
      </c>
      <c r="C108" s="140">
        <v>71.148112286489933</v>
      </c>
      <c r="D108" s="140">
        <v>75.673733305685829</v>
      </c>
      <c r="E108" s="140">
        <v>79.659205347980588</v>
      </c>
      <c r="F108" s="140">
        <v>83.699282350712807</v>
      </c>
      <c r="G108" s="140">
        <v>87.531912221915263</v>
      </c>
      <c r="H108" s="140">
        <v>89.937475156753408</v>
      </c>
      <c r="I108" s="140">
        <v>100.09139276465005</v>
      </c>
      <c r="J108" s="140">
        <v>99.581217864461038</v>
      </c>
      <c r="K108" s="140">
        <v>108.98054879728593</v>
      </c>
      <c r="L108" s="140">
        <v>107.88839900527427</v>
      </c>
      <c r="M108" s="140">
        <v>112.83474292777738</v>
      </c>
      <c r="N108" s="140">
        <v>116.89318160467609</v>
      </c>
      <c r="O108" s="140">
        <v>133.26195924708298</v>
      </c>
      <c r="P108" s="140">
        <v>145.9713252622081</v>
      </c>
      <c r="Q108" s="140">
        <v>161.73003109894475</v>
      </c>
      <c r="R108" s="140">
        <v>166.59137365173018</v>
      </c>
      <c r="S108" s="140">
        <v>162.6784402547826</v>
      </c>
      <c r="T108" s="140">
        <v>165.97606260830369</v>
      </c>
      <c r="U108" s="140">
        <v>158.17625339646983</v>
      </c>
      <c r="V108" s="140">
        <v>164.60290457944706</v>
      </c>
      <c r="W108" s="140">
        <v>171.18770579731577</v>
      </c>
      <c r="X108" s="140">
        <v>165.22408211019069</v>
      </c>
      <c r="Y108" s="140">
        <v>165.55810123504531</v>
      </c>
      <c r="Z108" s="140">
        <v>165.20281856693168</v>
      </c>
      <c r="AA108" s="140">
        <v>177.80935584565381</v>
      </c>
      <c r="AB108" s="140">
        <v>164.11482528450844</v>
      </c>
      <c r="AC108" s="140">
        <v>153.67325791846443</v>
      </c>
      <c r="AD108" s="140">
        <v>160.91294733430843</v>
      </c>
      <c r="AE108" s="140">
        <v>160.38589743010152</v>
      </c>
      <c r="AF108" s="140">
        <v>170.75599162065473</v>
      </c>
      <c r="AG108" s="140">
        <v>181.48190315239725</v>
      </c>
      <c r="AH108" s="140">
        <v>185.32136576654202</v>
      </c>
      <c r="AI108" s="140">
        <v>195.32290527450743</v>
      </c>
      <c r="AJ108" s="140">
        <v>186.9947071882911</v>
      </c>
      <c r="AK108" s="140">
        <v>198.72810606373713</v>
      </c>
      <c r="AL108" s="140">
        <v>206.02655529683119</v>
      </c>
      <c r="AM108" s="140">
        <v>215.33552657766654</v>
      </c>
      <c r="AN108" s="140">
        <v>228.52063745442547</v>
      </c>
      <c r="AO108" s="140">
        <v>227.86661671637088</v>
      </c>
      <c r="AP108" s="140">
        <v>223.18859293057506</v>
      </c>
      <c r="AQ108" s="140">
        <v>232.53927524980134</v>
      </c>
      <c r="AR108" s="140">
        <v>251.25007405602025</v>
      </c>
      <c r="AS108" s="140">
        <v>244.54005139056005</v>
      </c>
      <c r="AT108" s="140">
        <v>265.37598271748294</v>
      </c>
      <c r="AU108" s="140">
        <v>309.65835271784067</v>
      </c>
      <c r="AV108" s="140">
        <v>320.2800691389175</v>
      </c>
      <c r="AW108" s="140">
        <v>331.36601785539642</v>
      </c>
      <c r="AX108" s="140">
        <v>349.15760323537177</v>
      </c>
      <c r="AY108" s="140">
        <v>373.5833478627373</v>
      </c>
      <c r="AZ108" s="140">
        <v>423.73452038734507</v>
      </c>
      <c r="BA108" s="140">
        <v>425.60838810245332</v>
      </c>
      <c r="BB108" s="140">
        <v>437.51175414335148</v>
      </c>
      <c r="BC108" s="140">
        <v>463.93479808421733</v>
      </c>
      <c r="BD108" s="140">
        <v>479.16493311362069</v>
      </c>
      <c r="BE108" s="141">
        <v>471.6367752049469</v>
      </c>
      <c r="BF108" s="24">
        <v>-1.57109950842097E-2</v>
      </c>
      <c r="BG108" s="24">
        <v>6.0870422326382734E-2</v>
      </c>
      <c r="BH108" s="24">
        <v>5.1783734514476787E-3</v>
      </c>
    </row>
    <row r="109" spans="1:60" x14ac:dyDescent="0.15">
      <c r="A109" s="27" t="s">
        <v>94</v>
      </c>
      <c r="B109" s="142">
        <v>3243.5215626952645</v>
      </c>
      <c r="C109" s="142">
        <v>3701.3219106225542</v>
      </c>
      <c r="D109" s="142">
        <v>4308.7504148669077</v>
      </c>
      <c r="E109" s="142">
        <v>4910.9093497832528</v>
      </c>
      <c r="F109" s="142">
        <v>5723.9827785840753</v>
      </c>
      <c r="G109" s="142">
        <v>6654.5699687938541</v>
      </c>
      <c r="H109" s="142">
        <v>7402.3616127067889</v>
      </c>
      <c r="I109" s="142">
        <v>7949.387963298771</v>
      </c>
      <c r="J109" s="142">
        <v>9067.8277142090428</v>
      </c>
      <c r="K109" s="142">
        <v>9005.7937431309838</v>
      </c>
      <c r="L109" s="142">
        <v>8974.298500664896</v>
      </c>
      <c r="M109" s="142">
        <v>9525.9911152146997</v>
      </c>
      <c r="N109" s="142">
        <v>10045.799564761044</v>
      </c>
      <c r="O109" s="142">
        <v>10876.586516943386</v>
      </c>
      <c r="P109" s="142">
        <v>11167.892393248254</v>
      </c>
      <c r="Q109" s="142">
        <v>10564.045269722388</v>
      </c>
      <c r="R109" s="142">
        <v>10324.050522774729</v>
      </c>
      <c r="S109" s="142">
        <v>10088.618290448834</v>
      </c>
      <c r="T109" s="142">
        <v>10209.134915413093</v>
      </c>
      <c r="U109" s="142">
        <v>10538.115911404871</v>
      </c>
      <c r="V109" s="142">
        <v>10549.48989987831</v>
      </c>
      <c r="W109" s="142">
        <v>10954.282602526679</v>
      </c>
      <c r="X109" s="142">
        <v>11305.56932691954</v>
      </c>
      <c r="Y109" s="142">
        <v>12241.806263925178</v>
      </c>
      <c r="Z109" s="142">
        <v>13051.500855978422</v>
      </c>
      <c r="AA109" s="142">
        <v>13830.313801543451</v>
      </c>
      <c r="AB109" s="142">
        <v>14418.552975817604</v>
      </c>
      <c r="AC109" s="142">
        <v>15364.732507631081</v>
      </c>
      <c r="AD109" s="142">
        <v>16102.382514094399</v>
      </c>
      <c r="AE109" s="142">
        <v>17045.390542075471</v>
      </c>
      <c r="AF109" s="142">
        <v>18303.702296436204</v>
      </c>
      <c r="AG109" s="142">
        <v>19183.342618070532</v>
      </c>
      <c r="AH109" s="142">
        <v>20192.347968441638</v>
      </c>
      <c r="AI109" s="142">
        <v>19743.386059913697</v>
      </c>
      <c r="AJ109" s="142">
        <v>20659.391777755318</v>
      </c>
      <c r="AK109" s="142">
        <v>21195.396493076296</v>
      </c>
      <c r="AL109" s="142">
        <v>21434.828204938218</v>
      </c>
      <c r="AM109" s="142">
        <v>22145.194509795056</v>
      </c>
      <c r="AN109" s="142">
        <v>23043.772537668108</v>
      </c>
      <c r="AO109" s="142">
        <v>24370.110653477521</v>
      </c>
      <c r="AP109" s="142">
        <v>24518.515299642586</v>
      </c>
      <c r="AQ109" s="142">
        <v>25112.047845753281</v>
      </c>
      <c r="AR109" s="142">
        <v>25979.139183157258</v>
      </c>
      <c r="AS109" s="142">
        <v>25858.886030724545</v>
      </c>
      <c r="AT109" s="142">
        <v>26202.450724115548</v>
      </c>
      <c r="AU109" s="142">
        <v>27962.543324267725</v>
      </c>
      <c r="AV109" s="142">
        <v>28806.596491022334</v>
      </c>
      <c r="AW109" s="142">
        <v>29985.656102411373</v>
      </c>
      <c r="AX109" s="142">
        <v>30629.391980375502</v>
      </c>
      <c r="AY109" s="142">
        <v>31156.830265224937</v>
      </c>
      <c r="AZ109" s="142">
        <v>32556.601537426068</v>
      </c>
      <c r="BA109" s="142">
        <v>33794.51887504707</v>
      </c>
      <c r="BB109" s="142">
        <v>34948.165358909588</v>
      </c>
      <c r="BC109" s="142">
        <v>35651.876624317221</v>
      </c>
      <c r="BD109" s="142">
        <v>36094.379520532355</v>
      </c>
      <c r="BE109" s="142">
        <v>34003.05227450758</v>
      </c>
      <c r="BF109" s="22">
        <v>-5.7940523533175581E-2</v>
      </c>
      <c r="BG109" s="22">
        <v>3.2546851499442475E-2</v>
      </c>
      <c r="BH109" s="22">
        <v>0.37333921446219487</v>
      </c>
    </row>
    <row r="110" spans="1:60" x14ac:dyDescent="0.15">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1"/>
      <c r="BF110" s="24"/>
      <c r="BG110" s="24"/>
      <c r="BH110" s="24"/>
    </row>
    <row r="111" spans="1:60" x14ac:dyDescent="0.15">
      <c r="A111" s="144" t="s">
        <v>93</v>
      </c>
      <c r="B111" s="145">
        <v>30844.887915217583</v>
      </c>
      <c r="C111" s="145">
        <v>33175.09817303998</v>
      </c>
      <c r="D111" s="145">
        <v>35551.398900772139</v>
      </c>
      <c r="E111" s="145">
        <v>38463.629836922548</v>
      </c>
      <c r="F111" s="145">
        <v>41766.332334128412</v>
      </c>
      <c r="G111" s="145">
        <v>45359.779993033939</v>
      </c>
      <c r="H111" s="145">
        <v>47937.646413431532</v>
      </c>
      <c r="I111" s="145">
        <v>51477.826775676913</v>
      </c>
      <c r="J111" s="145">
        <v>55701.417190154352</v>
      </c>
      <c r="K111" s="145">
        <v>54947.45219708138</v>
      </c>
      <c r="L111" s="145">
        <v>54482.397215490389</v>
      </c>
      <c r="M111" s="145">
        <v>57789.797269047674</v>
      </c>
      <c r="N111" s="145">
        <v>60002.588601932832</v>
      </c>
      <c r="O111" s="145">
        <v>63124.602104222278</v>
      </c>
      <c r="P111" s="145">
        <v>64255.069177364829</v>
      </c>
      <c r="Q111" s="145">
        <v>61540.325902769771</v>
      </c>
      <c r="R111" s="145">
        <v>59722.119296172903</v>
      </c>
      <c r="S111" s="145">
        <v>58127.910828742584</v>
      </c>
      <c r="T111" s="145">
        <v>57931.528797643827</v>
      </c>
      <c r="U111" s="145">
        <v>59181.161369134519</v>
      </c>
      <c r="V111" s="145">
        <v>59576.791625094716</v>
      </c>
      <c r="W111" s="145">
        <v>61400.677176359954</v>
      </c>
      <c r="X111" s="145">
        <v>62732.114728788714</v>
      </c>
      <c r="Y111" s="145">
        <v>64694.625606487753</v>
      </c>
      <c r="Z111" s="145">
        <v>65942.471800463041</v>
      </c>
      <c r="AA111" s="145">
        <v>66637.52800028208</v>
      </c>
      <c r="AB111" s="145">
        <v>66788.500845927949</v>
      </c>
      <c r="AC111" s="145">
        <v>67736.320555705519</v>
      </c>
      <c r="AD111" s="145">
        <v>67688.136774981569</v>
      </c>
      <c r="AE111" s="145">
        <v>69339.636071751433</v>
      </c>
      <c r="AF111" s="145">
        <v>70657.456481041183</v>
      </c>
      <c r="AG111" s="145">
        <v>72070.766121457666</v>
      </c>
      <c r="AH111" s="145">
        <v>74265.771690686975</v>
      </c>
      <c r="AI111" s="145">
        <v>74554.483634725679</v>
      </c>
      <c r="AJ111" s="145">
        <v>76139.461611423423</v>
      </c>
      <c r="AK111" s="145">
        <v>76853.777357658269</v>
      </c>
      <c r="AL111" s="145">
        <v>77713.075263782812</v>
      </c>
      <c r="AM111" s="145">
        <v>78668.855379301371</v>
      </c>
      <c r="AN111" s="145">
        <v>80395.906120544882</v>
      </c>
      <c r="AO111" s="145">
        <v>83305.20226089166</v>
      </c>
      <c r="AP111" s="145">
        <v>84357.134369205654</v>
      </c>
      <c r="AQ111" s="145">
        <v>85462.804236833195</v>
      </c>
      <c r="AR111" s="145">
        <v>86945.008768662054</v>
      </c>
      <c r="AS111" s="145">
        <v>86223.107646021672</v>
      </c>
      <c r="AT111" s="145">
        <v>85285.891866442107</v>
      </c>
      <c r="AU111" s="145">
        <v>88392.257763931528</v>
      </c>
      <c r="AV111" s="145">
        <v>89413.74748573282</v>
      </c>
      <c r="AW111" s="145">
        <v>90531.770483732136</v>
      </c>
      <c r="AX111" s="145">
        <v>92054.520209448252</v>
      </c>
      <c r="AY111" s="145">
        <v>92868.297202063943</v>
      </c>
      <c r="AZ111" s="145">
        <v>95090.856820855261</v>
      </c>
      <c r="BA111" s="145">
        <v>96745.87743353007</v>
      </c>
      <c r="BB111" s="145">
        <v>98524.572392147136</v>
      </c>
      <c r="BC111" s="145">
        <v>99864.913150796434</v>
      </c>
      <c r="BD111" s="145">
        <v>100368.56084262799</v>
      </c>
      <c r="BE111" s="145">
        <v>91078.169550149949</v>
      </c>
      <c r="BF111" s="103">
        <v>-9.2562762826148615E-2</v>
      </c>
      <c r="BG111" s="103">
        <v>1.6417304158267143E-2</v>
      </c>
      <c r="BH111" s="103">
        <v>1</v>
      </c>
    </row>
    <row r="112" spans="1:60" x14ac:dyDescent="0.15">
      <c r="A112" s="19" t="s">
        <v>92</v>
      </c>
      <c r="B112" s="140">
        <v>23211.239641962249</v>
      </c>
      <c r="C112" s="140">
        <v>24949.723307874548</v>
      </c>
      <c r="D112" s="140">
        <v>26768.882199061052</v>
      </c>
      <c r="E112" s="140">
        <v>29070.335625159441</v>
      </c>
      <c r="F112" s="140">
        <v>31668.980148013725</v>
      </c>
      <c r="G112" s="140">
        <v>34281.355716098886</v>
      </c>
      <c r="H112" s="140">
        <v>35949.162554710543</v>
      </c>
      <c r="I112" s="140">
        <v>38489.978443391614</v>
      </c>
      <c r="J112" s="140">
        <v>41477.11730934865</v>
      </c>
      <c r="K112" s="140">
        <v>39814.879329959957</v>
      </c>
      <c r="L112" s="140">
        <v>38750.419520853247</v>
      </c>
      <c r="M112" s="140">
        <v>41143.344414972875</v>
      </c>
      <c r="N112" s="140">
        <v>42294.087335532065</v>
      </c>
      <c r="O112" s="140">
        <v>44234.452996353044</v>
      </c>
      <c r="P112" s="140">
        <v>44540.689472150902</v>
      </c>
      <c r="Q112" s="140">
        <v>41461.022379660899</v>
      </c>
      <c r="R112" s="140">
        <v>39373.085708913291</v>
      </c>
      <c r="S112" s="140">
        <v>37550.326486274302</v>
      </c>
      <c r="T112" s="140">
        <v>37096.553075074</v>
      </c>
      <c r="U112" s="140">
        <v>38009.865931851331</v>
      </c>
      <c r="V112" s="140">
        <v>38246.398307643183</v>
      </c>
      <c r="W112" s="140">
        <v>39442.627073441923</v>
      </c>
      <c r="X112" s="140">
        <v>40072.097603500049</v>
      </c>
      <c r="Y112" s="140">
        <v>41431.549394091569</v>
      </c>
      <c r="Z112" s="140">
        <v>42049.894638593636</v>
      </c>
      <c r="AA112" s="140">
        <v>42233.83717932654</v>
      </c>
      <c r="AB112" s="140">
        <v>42393.279274469191</v>
      </c>
      <c r="AC112" s="140">
        <v>43354.49404020494</v>
      </c>
      <c r="AD112" s="140">
        <v>43646.176700524957</v>
      </c>
      <c r="AE112" s="140">
        <v>44884.631156509349</v>
      </c>
      <c r="AF112" s="140">
        <v>45689.20456402094</v>
      </c>
      <c r="AG112" s="140">
        <v>46869.546533111352</v>
      </c>
      <c r="AH112" s="140">
        <v>47650.791523258646</v>
      </c>
      <c r="AI112" s="140">
        <v>47835.639785053696</v>
      </c>
      <c r="AJ112" s="140">
        <v>48695.755193060701</v>
      </c>
      <c r="AK112" s="140">
        <v>48637.683472546822</v>
      </c>
      <c r="AL112" s="140">
        <v>48637.456348765387</v>
      </c>
      <c r="AM112" s="140">
        <v>48730.211399912376</v>
      </c>
      <c r="AN112" s="140">
        <v>49326.68109247792</v>
      </c>
      <c r="AO112" s="140">
        <v>50111.635928475131</v>
      </c>
      <c r="AP112" s="140">
        <v>50301.357935924876</v>
      </c>
      <c r="AQ112" s="140">
        <v>50133.335986261503</v>
      </c>
      <c r="AR112" s="140">
        <v>50020.618551690874</v>
      </c>
      <c r="AS112" s="140">
        <v>48306.052845069389</v>
      </c>
      <c r="AT112" s="140">
        <v>46346.551131112843</v>
      </c>
      <c r="AU112" s="140">
        <v>46916.196896585294</v>
      </c>
      <c r="AV112" s="140">
        <v>46385.75252267639</v>
      </c>
      <c r="AW112" s="140">
        <v>45974.805959520876</v>
      </c>
      <c r="AX112" s="140">
        <v>46036.843973643583</v>
      </c>
      <c r="AY112" s="140">
        <v>45658.47475702146</v>
      </c>
      <c r="AZ112" s="140">
        <v>46407.733763458891</v>
      </c>
      <c r="BA112" s="140">
        <v>46947.321006575898</v>
      </c>
      <c r="BB112" s="140">
        <v>47476.585837806037</v>
      </c>
      <c r="BC112" s="140">
        <v>47964.276444392643</v>
      </c>
      <c r="BD112" s="140">
        <v>47667.537921907817</v>
      </c>
      <c r="BE112" s="141">
        <v>41760.50025716082</v>
      </c>
      <c r="BF112" s="24">
        <v>-0.12392160204339286</v>
      </c>
      <c r="BG112" s="24">
        <v>2.814326754619012E-3</v>
      </c>
      <c r="BH112" s="24">
        <v>0.45851273102460005</v>
      </c>
    </row>
    <row r="113" spans="1:60" x14ac:dyDescent="0.15">
      <c r="A113" s="19" t="s">
        <v>91</v>
      </c>
      <c r="B113" s="140">
        <v>7633.6482732553359</v>
      </c>
      <c r="C113" s="140">
        <v>8225.374865165415</v>
      </c>
      <c r="D113" s="140">
        <v>8782.5167017110871</v>
      </c>
      <c r="E113" s="140">
        <v>9393.2942117630973</v>
      </c>
      <c r="F113" s="140">
        <v>10097.352186114669</v>
      </c>
      <c r="G113" s="140">
        <v>11078.424276935049</v>
      </c>
      <c r="H113" s="140">
        <v>11988.48385872102</v>
      </c>
      <c r="I113" s="140">
        <v>12987.848332285284</v>
      </c>
      <c r="J113" s="140">
        <v>14224.299880805705</v>
      </c>
      <c r="K113" s="140">
        <v>15132.572867121435</v>
      </c>
      <c r="L113" s="140">
        <v>15731.977694637133</v>
      </c>
      <c r="M113" s="140">
        <v>16646.452854074778</v>
      </c>
      <c r="N113" s="140">
        <v>17708.501266400766</v>
      </c>
      <c r="O113" s="140">
        <v>18890.149107869245</v>
      </c>
      <c r="P113" s="140">
        <v>19714.379705213887</v>
      </c>
      <c r="Q113" s="140">
        <v>20079.303523108851</v>
      </c>
      <c r="R113" s="140">
        <v>20349.03358725963</v>
      </c>
      <c r="S113" s="140">
        <v>20577.584342468286</v>
      </c>
      <c r="T113" s="140">
        <v>20834.975722569841</v>
      </c>
      <c r="U113" s="140">
        <v>21171.295437283199</v>
      </c>
      <c r="V113" s="140">
        <v>21330.393317451519</v>
      </c>
      <c r="W113" s="140">
        <v>21958.050102918078</v>
      </c>
      <c r="X113" s="140">
        <v>22660.01712528869</v>
      </c>
      <c r="Y113" s="140">
        <v>23263.076212396216</v>
      </c>
      <c r="Z113" s="140">
        <v>23892.57716186938</v>
      </c>
      <c r="AA113" s="140">
        <v>24403.690820955529</v>
      </c>
      <c r="AB113" s="140">
        <v>24395.221571458747</v>
      </c>
      <c r="AC113" s="140">
        <v>24381.826515500568</v>
      </c>
      <c r="AD113" s="140">
        <v>24041.960074456616</v>
      </c>
      <c r="AE113" s="140">
        <v>24455.004915242062</v>
      </c>
      <c r="AF113" s="140">
        <v>24968.251917020312</v>
      </c>
      <c r="AG113" s="140">
        <v>25201.21958834635</v>
      </c>
      <c r="AH113" s="140">
        <v>26614.980167428315</v>
      </c>
      <c r="AI113" s="140">
        <v>26718.843849672001</v>
      </c>
      <c r="AJ113" s="140">
        <v>27443.706418362748</v>
      </c>
      <c r="AK113" s="140">
        <v>28216.093885111466</v>
      </c>
      <c r="AL113" s="140">
        <v>29075.618915017454</v>
      </c>
      <c r="AM113" s="140">
        <v>29938.643979389064</v>
      </c>
      <c r="AN113" s="140">
        <v>31069.225028066961</v>
      </c>
      <c r="AO113" s="140">
        <v>33193.566332416471</v>
      </c>
      <c r="AP113" s="140">
        <v>34055.776433280756</v>
      </c>
      <c r="AQ113" s="140">
        <v>35329.468250571663</v>
      </c>
      <c r="AR113" s="140">
        <v>36924.390216971209</v>
      </c>
      <c r="AS113" s="140">
        <v>37917.054800952217</v>
      </c>
      <c r="AT113" s="140">
        <v>38939.340735329257</v>
      </c>
      <c r="AU113" s="140">
        <v>41476.060867346248</v>
      </c>
      <c r="AV113" s="140">
        <v>43027.99496305643</v>
      </c>
      <c r="AW113" s="140">
        <v>44556.964524211289</v>
      </c>
      <c r="AX113" s="140">
        <v>46017.676235804662</v>
      </c>
      <c r="AY113" s="140">
        <v>47209.822445042468</v>
      </c>
      <c r="AZ113" s="140">
        <v>48683.123057396406</v>
      </c>
      <c r="BA113" s="140">
        <v>49798.556426954106</v>
      </c>
      <c r="BB113" s="140">
        <v>51047.986554341071</v>
      </c>
      <c r="BC113" s="140">
        <v>51900.636706403828</v>
      </c>
      <c r="BD113" s="140">
        <v>52701.022920720134</v>
      </c>
      <c r="BE113" s="141">
        <v>49317.669292989085</v>
      </c>
      <c r="BF113" s="24">
        <v>-6.4199012471176098E-2</v>
      </c>
      <c r="BG113" s="24">
        <v>3.0725558119037322E-2</v>
      </c>
      <c r="BH113" s="24">
        <v>0.54148726897539945</v>
      </c>
    </row>
    <row r="114" spans="1:60" x14ac:dyDescent="0.15">
      <c r="A114" s="23" t="s">
        <v>90</v>
      </c>
      <c r="B114" s="146">
        <v>6333.1325658737787</v>
      </c>
      <c r="C114" s="146">
        <v>6992.88043436725</v>
      </c>
      <c r="D114" s="146">
        <v>7605.9686522252196</v>
      </c>
      <c r="E114" s="146">
        <v>8387.3255552735664</v>
      </c>
      <c r="F114" s="146">
        <v>9452.673209741979</v>
      </c>
      <c r="G114" s="146">
        <v>10565.105165412033</v>
      </c>
      <c r="H114" s="146">
        <v>11151.068566212642</v>
      </c>
      <c r="I114" s="146">
        <v>11940.846905664197</v>
      </c>
      <c r="J114" s="146">
        <v>12901.038750115669</v>
      </c>
      <c r="K114" s="146">
        <v>12142.232509146012</v>
      </c>
      <c r="L114" s="146">
        <v>11901.189303158388</v>
      </c>
      <c r="M114" s="146">
        <v>12792.10564376295</v>
      </c>
      <c r="N114" s="146">
        <v>12643.760032149683</v>
      </c>
      <c r="O114" s="146">
        <v>13449.543678080627</v>
      </c>
      <c r="P114" s="146">
        <v>13842.484604417326</v>
      </c>
      <c r="Q114" s="146">
        <v>13002.658054755264</v>
      </c>
      <c r="R114" s="146">
        <v>12176.311145508522</v>
      </c>
      <c r="S114" s="146">
        <v>11487.149415086198</v>
      </c>
      <c r="T114" s="146">
        <v>11208.300675462433</v>
      </c>
      <c r="U114" s="146">
        <v>10988.07691289017</v>
      </c>
      <c r="V114" s="146">
        <v>11444.139058058006</v>
      </c>
      <c r="W114" s="146">
        <v>11830.981711102357</v>
      </c>
      <c r="X114" s="146">
        <v>11887.98855713688</v>
      </c>
      <c r="Y114" s="146">
        <v>11926.21371673405</v>
      </c>
      <c r="Z114" s="146">
        <v>11950.516486152057</v>
      </c>
      <c r="AA114" s="146">
        <v>12253.525867357883</v>
      </c>
      <c r="AB114" s="146">
        <v>12269.373667235079</v>
      </c>
      <c r="AC114" s="146">
        <v>12302.617003449919</v>
      </c>
      <c r="AD114" s="146">
        <v>12129.432947492091</v>
      </c>
      <c r="AE114" s="146">
        <v>12203.40942390079</v>
      </c>
      <c r="AF114" s="146">
        <v>12487.214882922695</v>
      </c>
      <c r="AG114" s="146">
        <v>12695.744817709967</v>
      </c>
      <c r="AH114" s="146">
        <v>12857.304582068949</v>
      </c>
      <c r="AI114" s="146">
        <v>13212.004408584426</v>
      </c>
      <c r="AJ114" s="146">
        <v>13135.668113789245</v>
      </c>
      <c r="AK114" s="146">
        <v>12924.627358679158</v>
      </c>
      <c r="AL114" s="146">
        <v>13131.315568587335</v>
      </c>
      <c r="AM114" s="146">
        <v>13052.926817049907</v>
      </c>
      <c r="AN114" s="146">
        <v>13105.476584779628</v>
      </c>
      <c r="AO114" s="146">
        <v>13163.050625428734</v>
      </c>
      <c r="AP114" s="146">
        <v>13252.591919612987</v>
      </c>
      <c r="AQ114" s="146">
        <v>13284.678866748298</v>
      </c>
      <c r="AR114" s="146">
        <v>13081.461011688738</v>
      </c>
      <c r="AS114" s="146">
        <v>12962.110178593048</v>
      </c>
      <c r="AT114" s="146">
        <v>12320.770890686859</v>
      </c>
      <c r="AU114" s="146">
        <v>12281.629937988078</v>
      </c>
      <c r="AV114" s="146">
        <v>11935.116294015499</v>
      </c>
      <c r="AW114" s="146">
        <v>11482.875982265832</v>
      </c>
      <c r="AX114" s="146">
        <v>11243.289595171274</v>
      </c>
      <c r="AY114" s="146">
        <v>11056.907964508599</v>
      </c>
      <c r="AZ114" s="146">
        <v>11228.07918533267</v>
      </c>
      <c r="BA114" s="146">
        <v>11406.765145519348</v>
      </c>
      <c r="BB114" s="146">
        <v>11655.648255814796</v>
      </c>
      <c r="BC114" s="146">
        <v>11710.261954551777</v>
      </c>
      <c r="BD114" s="146">
        <v>11666.085724884648</v>
      </c>
      <c r="BE114" s="142">
        <v>10149.106020777121</v>
      </c>
      <c r="BF114" s="22">
        <v>-0.13003330679044245</v>
      </c>
      <c r="BG114" s="22">
        <v>-5.4451761782849939E-3</v>
      </c>
      <c r="BH114" s="22">
        <v>0.11143291604239769</v>
      </c>
    </row>
    <row r="115" spans="1:60" ht="10" customHeight="1" x14ac:dyDescent="0.15">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8"/>
      <c r="AU115" s="149"/>
      <c r="AV115" s="149"/>
    </row>
    <row r="116" spans="1:60" ht="10" customHeight="1" x14ac:dyDescent="0.15">
      <c r="A116" s="19" t="s">
        <v>89</v>
      </c>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8"/>
      <c r="AU116" s="149"/>
      <c r="AV116" s="149"/>
    </row>
    <row r="117" spans="1:60" ht="11.25" customHeight="1" x14ac:dyDescent="0.15">
      <c r="A117" s="20" t="s">
        <v>318</v>
      </c>
    </row>
    <row r="118" spans="1:60" x14ac:dyDescent="0.15">
      <c r="A118" s="20" t="s">
        <v>319</v>
      </c>
    </row>
    <row r="119" spans="1:60" ht="11.25" customHeight="1" x14ac:dyDescent="0.15">
      <c r="A119" s="20" t="s">
        <v>245</v>
      </c>
    </row>
    <row r="120" spans="1:60" ht="11.25" customHeight="1" x14ac:dyDescent="0.15">
      <c r="A120" s="20" t="s">
        <v>83</v>
      </c>
    </row>
    <row r="121" spans="1:60" ht="11.5" customHeight="1" x14ac:dyDescent="0.15">
      <c r="A121" s="19" t="s">
        <v>219</v>
      </c>
    </row>
    <row r="122" spans="1:60" ht="12.75" customHeight="1" x14ac:dyDescent="0.15">
      <c r="A122" s="18" t="s">
        <v>320</v>
      </c>
    </row>
    <row r="123" spans="1:60" ht="12.75" customHeight="1" x14ac:dyDescent="0.15">
      <c r="A123" s="19" t="s">
        <v>321</v>
      </c>
    </row>
    <row r="124" spans="1:60" ht="13.5" customHeight="1" x14ac:dyDescent="0.15">
      <c r="A124" s="18" t="s">
        <v>322</v>
      </c>
    </row>
    <row r="125" spans="1:60" x14ac:dyDescent="0.15">
      <c r="A125" s="150"/>
      <c r="G125" s="151"/>
      <c r="H125" s="151"/>
      <c r="I125" s="151"/>
      <c r="J125" s="151"/>
      <c r="K125" s="151"/>
      <c r="L125" s="151"/>
      <c r="M125" s="151"/>
      <c r="N125" s="151"/>
      <c r="O125" s="151"/>
      <c r="P125" s="151"/>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row>
  </sheetData>
  <mergeCells count="1">
    <mergeCell ref="BF2:BG2"/>
  </mergeCells>
  <hyperlinks>
    <hyperlink ref="L1" location="Contents!A1" display="Contents" xr:uid="{212B1343-D48F-48C3-B04A-C07E6FE44F83}"/>
    <hyperlink ref="BJ1" location="Contents!A1" display="Contents" xr:uid="{52C42EF2-4889-470B-AF0D-30DFF0C2446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DCF23-1EFB-4BD8-937E-3F94CFB27E95}">
  <dimension ref="A1:BJ125"/>
  <sheetViews>
    <sheetView showGridLines="0" zoomScaleNormal="100" workbookViewId="0">
      <pane xSplit="1" ySplit="3" topLeftCell="AT112"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11.5" defaultRowHeight="11" x14ac:dyDescent="0.15"/>
  <cols>
    <col min="1" max="1" width="30.25" style="19" customWidth="1"/>
    <col min="2" max="43" width="8.25" style="19" customWidth="1"/>
    <col min="44" max="44" width="9.5" style="19" customWidth="1"/>
    <col min="45" max="45" width="9" style="19" customWidth="1"/>
    <col min="46" max="46" width="9.5" style="19" customWidth="1"/>
    <col min="47" max="47" width="9" style="19" customWidth="1"/>
    <col min="48" max="48" width="8.75" style="19" customWidth="1"/>
    <col min="49" max="49" width="9.5" style="19" customWidth="1"/>
    <col min="50" max="50" width="8.5" style="19" customWidth="1"/>
    <col min="51" max="52" width="9.5" style="19" customWidth="1"/>
    <col min="53" max="55" width="10" style="19" customWidth="1"/>
    <col min="56" max="56" width="9.75" style="19" customWidth="1"/>
    <col min="57" max="57" width="10.25" style="25" customWidth="1"/>
    <col min="58" max="59" width="11.5" style="19"/>
    <col min="60" max="60" width="8.25" style="19" customWidth="1"/>
    <col min="61" max="16384" width="11.5" style="19"/>
  </cols>
  <sheetData>
    <row r="1" spans="1:62" ht="13" x14ac:dyDescent="0.15">
      <c r="A1" s="84" t="s">
        <v>323</v>
      </c>
      <c r="L1" s="30" t="s">
        <v>199</v>
      </c>
      <c r="BH1" s="29"/>
      <c r="BJ1" s="30" t="s">
        <v>199</v>
      </c>
    </row>
    <row r="2" spans="1:62" x14ac:dyDescent="0.15">
      <c r="BF2" s="1232" t="s">
        <v>197</v>
      </c>
      <c r="BG2" s="1232"/>
      <c r="BH2" s="29" t="s">
        <v>196</v>
      </c>
    </row>
    <row r="3" spans="1:62" x14ac:dyDescent="0.15">
      <c r="A3" s="19" t="s">
        <v>287</v>
      </c>
      <c r="B3" s="19">
        <v>1965</v>
      </c>
      <c r="C3" s="19">
        <v>1966</v>
      </c>
      <c r="D3" s="19">
        <v>1967</v>
      </c>
      <c r="E3" s="19">
        <v>1968</v>
      </c>
      <c r="F3" s="19">
        <v>1969</v>
      </c>
      <c r="G3" s="19">
        <v>1970</v>
      </c>
      <c r="H3" s="19">
        <v>1971</v>
      </c>
      <c r="I3" s="19">
        <v>1972</v>
      </c>
      <c r="J3" s="19">
        <v>1973</v>
      </c>
      <c r="K3" s="19">
        <v>1974</v>
      </c>
      <c r="L3" s="19">
        <v>1975</v>
      </c>
      <c r="M3" s="19">
        <v>1976</v>
      </c>
      <c r="N3" s="19">
        <v>1977</v>
      </c>
      <c r="O3" s="19">
        <v>1978</v>
      </c>
      <c r="P3" s="19">
        <v>1979</v>
      </c>
      <c r="Q3" s="19">
        <v>1980</v>
      </c>
      <c r="R3" s="19">
        <v>1981</v>
      </c>
      <c r="S3" s="19">
        <v>1982</v>
      </c>
      <c r="T3" s="19">
        <v>1983</v>
      </c>
      <c r="U3" s="19">
        <v>1984</v>
      </c>
      <c r="V3" s="19">
        <v>1985</v>
      </c>
      <c r="W3" s="19">
        <v>1986</v>
      </c>
      <c r="X3" s="19">
        <v>1987</v>
      </c>
      <c r="Y3" s="19">
        <v>1988</v>
      </c>
      <c r="Z3" s="19">
        <v>1989</v>
      </c>
      <c r="AA3" s="19">
        <v>1990</v>
      </c>
      <c r="AB3" s="19">
        <v>1991</v>
      </c>
      <c r="AC3" s="19">
        <v>1992</v>
      </c>
      <c r="AD3" s="19">
        <v>1993</v>
      </c>
      <c r="AE3" s="19">
        <v>1994</v>
      </c>
      <c r="AF3" s="19">
        <v>1995</v>
      </c>
      <c r="AG3" s="19">
        <v>1996</v>
      </c>
      <c r="AH3" s="19">
        <v>1997</v>
      </c>
      <c r="AI3" s="19">
        <v>1998</v>
      </c>
      <c r="AJ3" s="19">
        <v>1999</v>
      </c>
      <c r="AK3" s="19">
        <v>2000</v>
      </c>
      <c r="AL3" s="19">
        <v>2001</v>
      </c>
      <c r="AM3" s="19">
        <v>2002</v>
      </c>
      <c r="AN3" s="19">
        <v>2003</v>
      </c>
      <c r="AO3" s="19">
        <v>2004</v>
      </c>
      <c r="AP3" s="19">
        <v>2005</v>
      </c>
      <c r="AQ3" s="19">
        <v>2006</v>
      </c>
      <c r="AR3" s="19">
        <v>2007</v>
      </c>
      <c r="AS3" s="19">
        <v>2008</v>
      </c>
      <c r="AT3" s="19">
        <v>2009</v>
      </c>
      <c r="AU3" s="19">
        <v>2010</v>
      </c>
      <c r="AV3" s="19">
        <v>2011</v>
      </c>
      <c r="AW3" s="20">
        <v>2012</v>
      </c>
      <c r="AX3" s="20">
        <v>2013</v>
      </c>
      <c r="AY3" s="20">
        <v>2014</v>
      </c>
      <c r="AZ3" s="20">
        <v>2015</v>
      </c>
      <c r="BA3" s="20">
        <v>2016</v>
      </c>
      <c r="BB3" s="20">
        <v>2017</v>
      </c>
      <c r="BC3" s="20">
        <v>2018</v>
      </c>
      <c r="BD3" s="20">
        <v>2019</v>
      </c>
      <c r="BE3" s="18">
        <v>2020</v>
      </c>
      <c r="BF3" s="29">
        <v>2020</v>
      </c>
      <c r="BG3" s="29" t="s">
        <v>194</v>
      </c>
      <c r="BH3" s="29">
        <v>2020</v>
      </c>
    </row>
    <row r="4" spans="1:62" x14ac:dyDescent="0.15">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1"/>
      <c r="BF4" s="24"/>
      <c r="BG4" s="24"/>
      <c r="BH4" s="24"/>
    </row>
    <row r="5" spans="1:62" x14ac:dyDescent="0.15">
      <c r="A5" s="19" t="s">
        <v>193</v>
      </c>
      <c r="B5" s="140">
        <v>1108.1163013698629</v>
      </c>
      <c r="C5" s="140">
        <v>1167.4687945205478</v>
      </c>
      <c r="D5" s="140">
        <v>1245.5570684931506</v>
      </c>
      <c r="E5" s="140">
        <v>1322.1573497267757</v>
      </c>
      <c r="F5" s="140">
        <v>1380.1903287671232</v>
      </c>
      <c r="G5" s="140">
        <v>1471.5797534246574</v>
      </c>
      <c r="H5" s="140">
        <v>1512.1282465753427</v>
      </c>
      <c r="I5" s="140">
        <v>1588.9092349726777</v>
      </c>
      <c r="J5" s="140">
        <v>1754.8856441852647</v>
      </c>
      <c r="K5" s="140">
        <v>1787.261868347505</v>
      </c>
      <c r="L5" s="140">
        <v>1775.0070095657493</v>
      </c>
      <c r="M5" s="140">
        <v>1814.3684548540143</v>
      </c>
      <c r="N5" s="140">
        <v>1835.7518269943766</v>
      </c>
      <c r="O5" s="140">
        <v>1904.8865397270467</v>
      </c>
      <c r="P5" s="140">
        <v>1985.7642254330733</v>
      </c>
      <c r="Q5" s="140">
        <v>1943.4865027644212</v>
      </c>
      <c r="R5" s="140">
        <v>1875.5920074787928</v>
      </c>
      <c r="S5" s="140">
        <v>1731.7502049968148</v>
      </c>
      <c r="T5" s="140">
        <v>1648.7565084230341</v>
      </c>
      <c r="U5" s="140">
        <v>1666.3767675991294</v>
      </c>
      <c r="V5" s="140">
        <v>1698.9857071191693</v>
      </c>
      <c r="W5" s="140">
        <v>1756.0664482388026</v>
      </c>
      <c r="X5" s="140">
        <v>1811.1994773638971</v>
      </c>
      <c r="Y5" s="140">
        <v>1906.4218829780648</v>
      </c>
      <c r="Z5" s="140">
        <v>1977.1051821926521</v>
      </c>
      <c r="AA5" s="140">
        <v>1754.7788360421089</v>
      </c>
      <c r="AB5" s="140">
        <v>1677.2980867581223</v>
      </c>
      <c r="AC5" s="140">
        <v>1720.9437090863664</v>
      </c>
      <c r="AD5" s="140">
        <v>1751.9790702473654</v>
      </c>
      <c r="AE5" s="140">
        <v>1793.0578934101623</v>
      </c>
      <c r="AF5" s="140">
        <v>1898.8680150310117</v>
      </c>
      <c r="AG5" s="140">
        <v>1936.4832161366842</v>
      </c>
      <c r="AH5" s="140">
        <v>2002.6137043523117</v>
      </c>
      <c r="AI5" s="140">
        <v>2033.5749219629024</v>
      </c>
      <c r="AJ5" s="140">
        <v>2092.1387773789575</v>
      </c>
      <c r="AK5" s="140">
        <v>2062.6669232966105</v>
      </c>
      <c r="AL5" s="140">
        <v>2138.4936639759417</v>
      </c>
      <c r="AM5" s="140">
        <v>2231.63800653117</v>
      </c>
      <c r="AN5" s="140">
        <v>2301.7579860025598</v>
      </c>
      <c r="AO5" s="140">
        <v>2400.7051415589331</v>
      </c>
      <c r="AP5" s="140">
        <v>2342.3845227985321</v>
      </c>
      <c r="AQ5" s="140">
        <v>2373.4705224643403</v>
      </c>
      <c r="AR5" s="140">
        <v>2433.7036028647922</v>
      </c>
      <c r="AS5" s="140">
        <v>2338.6593562695866</v>
      </c>
      <c r="AT5" s="140">
        <v>2284.5819857952956</v>
      </c>
      <c r="AU5" s="140">
        <v>2385.6149164270219</v>
      </c>
      <c r="AV5" s="140">
        <v>2399.914317779348</v>
      </c>
      <c r="AW5" s="140">
        <v>2423.7353909576559</v>
      </c>
      <c r="AX5" s="140">
        <v>2419.4982246887212</v>
      </c>
      <c r="AY5" s="140">
        <v>2418.7692936657795</v>
      </c>
      <c r="AZ5" s="140">
        <v>2442.0036845009627</v>
      </c>
      <c r="BA5" s="140">
        <v>2452.037349363246</v>
      </c>
      <c r="BB5" s="140">
        <v>2422.998805933943</v>
      </c>
      <c r="BC5" s="140">
        <v>2500.8063496890973</v>
      </c>
      <c r="BD5" s="140">
        <v>2536.7667313915676</v>
      </c>
      <c r="BE5" s="141">
        <v>2282.4788483786406</v>
      </c>
      <c r="BF5" s="24">
        <v>-0.10024094051148136</v>
      </c>
      <c r="BG5" s="24">
        <v>1.0525735935041913E-2</v>
      </c>
      <c r="BH5" s="24">
        <v>2.5797321617239067E-2</v>
      </c>
    </row>
    <row r="6" spans="1:62" x14ac:dyDescent="0.15">
      <c r="A6" s="19" t="s">
        <v>192</v>
      </c>
      <c r="B6" s="140">
        <v>315.87108772763031</v>
      </c>
      <c r="C6" s="140">
        <v>333.0484836818593</v>
      </c>
      <c r="D6" s="140">
        <v>357.30595710829789</v>
      </c>
      <c r="E6" s="140">
        <v>386.14476235724561</v>
      </c>
      <c r="F6" s="140">
        <v>410.02190563825525</v>
      </c>
      <c r="G6" s="140">
        <v>440.73598723637923</v>
      </c>
      <c r="H6" s="140">
        <v>467.28485151159856</v>
      </c>
      <c r="I6" s="140">
        <v>523.35316614271585</v>
      </c>
      <c r="J6" s="140">
        <v>564.17780545867402</v>
      </c>
      <c r="K6" s="140">
        <v>629.45706926490448</v>
      </c>
      <c r="L6" s="140">
        <v>690.24884432835154</v>
      </c>
      <c r="M6" s="140">
        <v>753.82705921531715</v>
      </c>
      <c r="N6" s="140">
        <v>780.15630006381798</v>
      </c>
      <c r="O6" s="140">
        <v>888.94844242271324</v>
      </c>
      <c r="P6" s="140">
        <v>961.92247167515086</v>
      </c>
      <c r="Q6" s="140">
        <v>1071.6892298101345</v>
      </c>
      <c r="R6" s="140">
        <v>1195.702533489663</v>
      </c>
      <c r="S6" s="140">
        <v>1254.6380253343029</v>
      </c>
      <c r="T6" s="140">
        <v>1227.6879883198028</v>
      </c>
      <c r="U6" s="140">
        <v>1293.3178525833437</v>
      </c>
      <c r="V6" s="140">
        <v>1356.8727348580417</v>
      </c>
      <c r="W6" s="140">
        <v>1393.8297207438518</v>
      </c>
      <c r="X6" s="140">
        <v>1448.3223554074712</v>
      </c>
      <c r="Y6" s="140">
        <v>1434.9980005209907</v>
      </c>
      <c r="Z6" s="140">
        <v>1537.5411403553037</v>
      </c>
      <c r="AA6" s="140">
        <v>1610.7858039745322</v>
      </c>
      <c r="AB6" s="140">
        <v>1686.5303258285223</v>
      </c>
      <c r="AC6" s="140">
        <v>1708.3388500020724</v>
      </c>
      <c r="AD6" s="140">
        <v>1714.927472565636</v>
      </c>
      <c r="AE6" s="140">
        <v>1824.3367854375992</v>
      </c>
      <c r="AF6" s="140">
        <v>1722.4216625654876</v>
      </c>
      <c r="AG6" s="140">
        <v>1744.8585409007217</v>
      </c>
      <c r="AH6" s="140">
        <v>1783.8836461805606</v>
      </c>
      <c r="AI6" s="140">
        <v>1881.0340605233084</v>
      </c>
      <c r="AJ6" s="140">
        <v>1874.4423784680689</v>
      </c>
      <c r="AK6" s="140">
        <v>1951.9305305282726</v>
      </c>
      <c r="AL6" s="140">
        <v>1925.034865664376</v>
      </c>
      <c r="AM6" s="140">
        <v>1847.9614916338915</v>
      </c>
      <c r="AN6" s="140">
        <v>1900.6789992965168</v>
      </c>
      <c r="AO6" s="140">
        <v>1975.2469899759872</v>
      </c>
      <c r="AP6" s="140">
        <v>2017.3777514957785</v>
      </c>
      <c r="AQ6" s="140">
        <v>2008.0863632461346</v>
      </c>
      <c r="AR6" s="140">
        <v>2088.8738989028325</v>
      </c>
      <c r="AS6" s="140">
        <v>2080.4366432071179</v>
      </c>
      <c r="AT6" s="140">
        <v>2021.321153970058</v>
      </c>
      <c r="AU6" s="140">
        <v>2039.7388008779558</v>
      </c>
      <c r="AV6" s="140">
        <v>2065.1436774035346</v>
      </c>
      <c r="AW6" s="140">
        <v>2082.9994868638087</v>
      </c>
      <c r="AX6" s="140">
        <v>2034.163493880877</v>
      </c>
      <c r="AY6" s="140">
        <v>1959.6948855621417</v>
      </c>
      <c r="AZ6" s="140">
        <v>1939.2885936848525</v>
      </c>
      <c r="BA6" s="140">
        <v>1950.1785773916667</v>
      </c>
      <c r="BB6" s="140">
        <v>1883.2274211034442</v>
      </c>
      <c r="BC6" s="140">
        <v>1835.9579463834004</v>
      </c>
      <c r="BD6" s="140">
        <v>1698.1964569669674</v>
      </c>
      <c r="BE6" s="141">
        <v>1312.288886773018</v>
      </c>
      <c r="BF6" s="24">
        <v>-0.2272455395903914</v>
      </c>
      <c r="BG6" s="24">
        <v>-1.7267631085085111E-2</v>
      </c>
      <c r="BH6" s="24">
        <v>1.4831917715627479E-2</v>
      </c>
    </row>
    <row r="7" spans="1:62" x14ac:dyDescent="0.15">
      <c r="A7" s="19" t="s">
        <v>191</v>
      </c>
      <c r="B7" s="140">
        <v>11512.436</v>
      </c>
      <c r="C7" s="140">
        <v>12084.373</v>
      </c>
      <c r="D7" s="140">
        <v>12560.344999999998</v>
      </c>
      <c r="E7" s="140">
        <v>13392.866000000002</v>
      </c>
      <c r="F7" s="140">
        <v>14136.795000000002</v>
      </c>
      <c r="G7" s="140">
        <v>14697.186000000002</v>
      </c>
      <c r="H7" s="140">
        <v>15212.493</v>
      </c>
      <c r="I7" s="140">
        <v>16366.984000000002</v>
      </c>
      <c r="J7" s="140">
        <v>17307.679000000007</v>
      </c>
      <c r="K7" s="140">
        <v>16652.71</v>
      </c>
      <c r="L7" s="140">
        <v>16321.958999999999</v>
      </c>
      <c r="M7" s="140">
        <v>17461.065999999999</v>
      </c>
      <c r="N7" s="140">
        <v>18431.418999999998</v>
      </c>
      <c r="O7" s="140">
        <v>18846.621999999999</v>
      </c>
      <c r="P7" s="140">
        <v>18512.540000000008</v>
      </c>
      <c r="Q7" s="140">
        <v>17055.861000000001</v>
      </c>
      <c r="R7" s="140">
        <v>16057.69465753425</v>
      </c>
      <c r="S7" s="140">
        <v>15295.719767123286</v>
      </c>
      <c r="T7" s="140">
        <v>15231.134616438352</v>
      </c>
      <c r="U7" s="140">
        <v>15725.614234972678</v>
      </c>
      <c r="V7" s="140">
        <v>15726.417315068498</v>
      </c>
      <c r="W7" s="140">
        <v>16280.626931506849</v>
      </c>
      <c r="X7" s="140">
        <v>16665.05001369863</v>
      </c>
      <c r="Y7" s="140">
        <v>17283.313005464479</v>
      </c>
      <c r="Z7" s="140">
        <v>17325.152328767123</v>
      </c>
      <c r="AA7" s="140">
        <v>16939.725523287671</v>
      </c>
      <c r="AB7" s="140">
        <v>16657.325120547939</v>
      </c>
      <c r="AC7" s="140">
        <v>16968.781199453548</v>
      </c>
      <c r="AD7" s="140">
        <v>17161.651328767119</v>
      </c>
      <c r="AE7" s="140">
        <v>17634.07991780822</v>
      </c>
      <c r="AF7" s="140">
        <v>17634.40008219178</v>
      </c>
      <c r="AG7" s="140">
        <v>18244.396622950815</v>
      </c>
      <c r="AH7" s="140">
        <v>18538.389273972607</v>
      </c>
      <c r="AI7" s="140">
        <v>18826.629890410964</v>
      </c>
      <c r="AJ7" s="140">
        <v>19425.229657534248</v>
      </c>
      <c r="AK7" s="140">
        <v>19593.51897267759</v>
      </c>
      <c r="AL7" s="140">
        <v>19534.487358904109</v>
      </c>
      <c r="AM7" s="140">
        <v>19625.009175342464</v>
      </c>
      <c r="AN7" s="140">
        <v>19848.281506849315</v>
      </c>
      <c r="AO7" s="140">
        <v>20498.324486338795</v>
      </c>
      <c r="AP7" s="140">
        <v>20531.481594520552</v>
      </c>
      <c r="AQ7" s="140">
        <v>20312.849742465751</v>
      </c>
      <c r="AR7" s="140">
        <v>20208.143205479453</v>
      </c>
      <c r="AS7" s="140">
        <v>18848.284841530058</v>
      </c>
      <c r="AT7" s="140">
        <v>18030.470369863015</v>
      </c>
      <c r="AU7" s="140">
        <v>18321.794367123286</v>
      </c>
      <c r="AV7" s="140">
        <v>17996.64997260274</v>
      </c>
      <c r="AW7" s="140">
        <v>17585.859027322407</v>
      </c>
      <c r="AX7" s="140">
        <v>18011.234747945207</v>
      </c>
      <c r="AY7" s="140">
        <v>18131.069495890417</v>
      </c>
      <c r="AZ7" s="140">
        <v>18524.40584109589</v>
      </c>
      <c r="BA7" s="140">
        <v>18622.304625683057</v>
      </c>
      <c r="BB7" s="140">
        <v>18877.537534246578</v>
      </c>
      <c r="BC7" s="140">
        <v>19446.748246575342</v>
      </c>
      <c r="BD7" s="140">
        <v>19475.375147945208</v>
      </c>
      <c r="BE7" s="141">
        <v>17177.647622950819</v>
      </c>
      <c r="BF7" s="24">
        <v>-0.11798116891405896</v>
      </c>
      <c r="BG7" s="24">
        <v>7.738562043819508E-3</v>
      </c>
      <c r="BH7" s="24">
        <v>0.19414738527441211</v>
      </c>
    </row>
    <row r="8" spans="1:62" x14ac:dyDescent="0.15">
      <c r="A8" s="27" t="s">
        <v>190</v>
      </c>
      <c r="B8" s="142">
        <v>12936.423389097494</v>
      </c>
      <c r="C8" s="142">
        <v>13584.890278202407</v>
      </c>
      <c r="D8" s="142">
        <v>14163.208025601445</v>
      </c>
      <c r="E8" s="142">
        <v>15101.168112084022</v>
      </c>
      <c r="F8" s="142">
        <v>15927.007234405381</v>
      </c>
      <c r="G8" s="142">
        <v>16609.501740661039</v>
      </c>
      <c r="H8" s="142">
        <v>17191.90609808694</v>
      </c>
      <c r="I8" s="142">
        <v>18479.246401115397</v>
      </c>
      <c r="J8" s="142">
        <v>19626.742449643945</v>
      </c>
      <c r="K8" s="142">
        <v>19069.428937612407</v>
      </c>
      <c r="L8" s="142">
        <v>18787.2148538941</v>
      </c>
      <c r="M8" s="142">
        <v>20029.261514069331</v>
      </c>
      <c r="N8" s="142">
        <v>21047.327127058194</v>
      </c>
      <c r="O8" s="142">
        <v>21640.456982149761</v>
      </c>
      <c r="P8" s="142">
        <v>21460.226697108232</v>
      </c>
      <c r="Q8" s="142">
        <v>20071.036732574557</v>
      </c>
      <c r="R8" s="142">
        <v>19128.989198502706</v>
      </c>
      <c r="S8" s="142">
        <v>18282.107997454405</v>
      </c>
      <c r="T8" s="142">
        <v>18107.579113181189</v>
      </c>
      <c r="U8" s="142">
        <v>18685.308855155152</v>
      </c>
      <c r="V8" s="142">
        <v>18782.275757045711</v>
      </c>
      <c r="W8" s="142">
        <v>19430.523100489503</v>
      </c>
      <c r="X8" s="142">
        <v>19924.571846469997</v>
      </c>
      <c r="Y8" s="142">
        <v>20624.732888963536</v>
      </c>
      <c r="Z8" s="142">
        <v>20839.798651315079</v>
      </c>
      <c r="AA8" s="142">
        <v>20305.290163304311</v>
      </c>
      <c r="AB8" s="142">
        <v>20021.153533134584</v>
      </c>
      <c r="AC8" s="142">
        <v>20398.063758541986</v>
      </c>
      <c r="AD8" s="142">
        <v>20628.55787158012</v>
      </c>
      <c r="AE8" s="142">
        <v>21251.474596655982</v>
      </c>
      <c r="AF8" s="142">
        <v>21255.689759788278</v>
      </c>
      <c r="AG8" s="142">
        <v>21925.738379988223</v>
      </c>
      <c r="AH8" s="142">
        <v>22324.886624505481</v>
      </c>
      <c r="AI8" s="142">
        <v>22741.238872897175</v>
      </c>
      <c r="AJ8" s="142">
        <v>23391.810813381275</v>
      </c>
      <c r="AK8" s="142">
        <v>23608.116426502471</v>
      </c>
      <c r="AL8" s="142">
        <v>23598.015888544425</v>
      </c>
      <c r="AM8" s="142">
        <v>23704.608673507526</v>
      </c>
      <c r="AN8" s="142">
        <v>24050.718492148393</v>
      </c>
      <c r="AO8" s="142">
        <v>24874.276617873715</v>
      </c>
      <c r="AP8" s="142">
        <v>24891.243868814861</v>
      </c>
      <c r="AQ8" s="142">
        <v>24694.406628176228</v>
      </c>
      <c r="AR8" s="142">
        <v>24730.720707247077</v>
      </c>
      <c r="AS8" s="142">
        <v>23267.380841006761</v>
      </c>
      <c r="AT8" s="142">
        <v>22336.373509628367</v>
      </c>
      <c r="AU8" s="142">
        <v>22747.148084428263</v>
      </c>
      <c r="AV8" s="142">
        <v>22461.707967785624</v>
      </c>
      <c r="AW8" s="142">
        <v>22092.593905143873</v>
      </c>
      <c r="AX8" s="142">
        <v>22464.896466514805</v>
      </c>
      <c r="AY8" s="142">
        <v>22509.533675118339</v>
      </c>
      <c r="AZ8" s="142">
        <v>22905.698119281704</v>
      </c>
      <c r="BA8" s="142">
        <v>23024.520552437971</v>
      </c>
      <c r="BB8" s="142">
        <v>23183.763761283964</v>
      </c>
      <c r="BC8" s="142">
        <v>23783.512542647841</v>
      </c>
      <c r="BD8" s="142">
        <v>23710.338336303743</v>
      </c>
      <c r="BE8" s="142">
        <v>20772.415358102477</v>
      </c>
      <c r="BF8" s="22">
        <v>-0.1239089437076023</v>
      </c>
      <c r="BG8" s="22">
        <v>5.9873249041073606E-3</v>
      </c>
      <c r="BH8" s="22">
        <v>0.23477662460727866</v>
      </c>
    </row>
    <row r="9" spans="1:62" x14ac:dyDescent="0.15">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1"/>
      <c r="BF9" s="24"/>
      <c r="BG9" s="24"/>
      <c r="BH9" s="24"/>
    </row>
    <row r="10" spans="1:62" x14ac:dyDescent="0.15">
      <c r="A10" s="19" t="s">
        <v>189</v>
      </c>
      <c r="B10" s="140">
        <v>455.90482238939961</v>
      </c>
      <c r="C10" s="140">
        <v>471.14526542501</v>
      </c>
      <c r="D10" s="140">
        <v>484.09300064811379</v>
      </c>
      <c r="E10" s="140">
        <v>493.4912204852825</v>
      </c>
      <c r="F10" s="140">
        <v>516.67825438908244</v>
      </c>
      <c r="G10" s="140">
        <v>473.10091169444172</v>
      </c>
      <c r="H10" s="140">
        <v>505.33380821917814</v>
      </c>
      <c r="I10" s="140">
        <v>501.60724043715851</v>
      </c>
      <c r="J10" s="140">
        <v>507.44317808219171</v>
      </c>
      <c r="K10" s="140">
        <v>505.92575342465756</v>
      </c>
      <c r="L10" s="140">
        <v>481.83260273972604</v>
      </c>
      <c r="M10" s="140">
        <v>494.38183060109293</v>
      </c>
      <c r="N10" s="140">
        <v>520.36558904109586</v>
      </c>
      <c r="O10" s="140">
        <v>509.29550684931496</v>
      </c>
      <c r="P10" s="140">
        <v>546.84778082191804</v>
      </c>
      <c r="Q10" s="140">
        <v>503.70248633879777</v>
      </c>
      <c r="R10" s="140">
        <v>475.94093150684927</v>
      </c>
      <c r="S10" s="140">
        <v>454.5605205479452</v>
      </c>
      <c r="T10" s="140">
        <v>463.00068493150684</v>
      </c>
      <c r="U10" s="140">
        <v>441.89319672131143</v>
      </c>
      <c r="V10" s="140">
        <v>412.37723287671224</v>
      </c>
      <c r="W10" s="140">
        <v>439.3469863013699</v>
      </c>
      <c r="X10" s="140">
        <v>466.99871232876706</v>
      </c>
      <c r="Y10" s="140">
        <v>469.17021857923493</v>
      </c>
      <c r="Z10" s="140">
        <v>434.1435616438356</v>
      </c>
      <c r="AA10" s="140">
        <v>406.84504109589045</v>
      </c>
      <c r="AB10" s="140">
        <v>425.54816438356153</v>
      </c>
      <c r="AC10" s="140">
        <v>446.83142076502736</v>
      </c>
      <c r="AD10" s="140">
        <v>440.77917808219178</v>
      </c>
      <c r="AE10" s="140">
        <v>461.3934246575343</v>
      </c>
      <c r="AF10" s="140">
        <v>458.9797808219177</v>
      </c>
      <c r="AG10" s="140">
        <v>460.44341530054641</v>
      </c>
      <c r="AH10" s="140">
        <v>486.97109589041099</v>
      </c>
      <c r="AI10" s="140">
        <v>499.50301369863013</v>
      </c>
      <c r="AJ10" s="140">
        <v>504.4642191780822</v>
      </c>
      <c r="AK10" s="140">
        <v>467.26338797814213</v>
      </c>
      <c r="AL10" s="140">
        <v>445.53224657534247</v>
      </c>
      <c r="AM10" s="140">
        <v>422.879698630137</v>
      </c>
      <c r="AN10" s="140">
        <v>432.23610958904101</v>
      </c>
      <c r="AO10" s="140">
        <v>461.32931693989076</v>
      </c>
      <c r="AP10" s="140">
        <v>481.56995205479467</v>
      </c>
      <c r="AQ10" s="140">
        <v>507.18493617406529</v>
      </c>
      <c r="AR10" s="140">
        <v>566.68761278752208</v>
      </c>
      <c r="AS10" s="140">
        <v>571.32161925191269</v>
      </c>
      <c r="AT10" s="140">
        <v>551.29028845822404</v>
      </c>
      <c r="AU10" s="140">
        <v>584.71083724432208</v>
      </c>
      <c r="AV10" s="140">
        <v>611.94112459460041</v>
      </c>
      <c r="AW10" s="140">
        <v>647.3419053953794</v>
      </c>
      <c r="AX10" s="140">
        <v>688.1642072304893</v>
      </c>
      <c r="AY10" s="140">
        <v>678.43171424254297</v>
      </c>
      <c r="AZ10" s="140">
        <v>693.61413334041697</v>
      </c>
      <c r="BA10" s="140">
        <v>675.24909962021036</v>
      </c>
      <c r="BB10" s="140">
        <v>669.59402722587731</v>
      </c>
      <c r="BC10" s="140">
        <v>640.47892794319205</v>
      </c>
      <c r="BD10" s="140">
        <v>562.67137068685645</v>
      </c>
      <c r="BE10" s="141">
        <v>502.64801383873424</v>
      </c>
      <c r="BF10" s="24">
        <v>-0.10667569024322554</v>
      </c>
      <c r="BG10" s="24">
        <v>2.045512907942193E-3</v>
      </c>
      <c r="BH10" s="24">
        <v>5.6810920646538973E-3</v>
      </c>
    </row>
    <row r="11" spans="1:62" x14ac:dyDescent="0.15">
      <c r="A11" s="19" t="s">
        <v>188</v>
      </c>
      <c r="B11" s="140">
        <v>305.67380821917811</v>
      </c>
      <c r="C11" s="140">
        <v>334.60257534246568</v>
      </c>
      <c r="D11" s="140">
        <v>344.5401643835616</v>
      </c>
      <c r="E11" s="140">
        <v>412.43237704918039</v>
      </c>
      <c r="F11" s="140">
        <v>456.56490410958901</v>
      </c>
      <c r="G11" s="140">
        <v>512.72468493150677</v>
      </c>
      <c r="H11" s="140">
        <v>564.48769863013695</v>
      </c>
      <c r="I11" s="140">
        <v>648.89382513661212</v>
      </c>
      <c r="J11" s="140">
        <v>797.4612328767123</v>
      </c>
      <c r="K11" s="140">
        <v>859.65216438356174</v>
      </c>
      <c r="L11" s="140">
        <v>888.31221917808216</v>
      </c>
      <c r="M11" s="140">
        <v>957.88587431693998</v>
      </c>
      <c r="N11" s="140">
        <v>981.55161643835629</v>
      </c>
      <c r="O11" s="140">
        <v>1068.0344383561642</v>
      </c>
      <c r="P11" s="140">
        <v>1123.2803835616437</v>
      </c>
      <c r="Q11" s="140">
        <v>1079.8273497267762</v>
      </c>
      <c r="R11" s="140">
        <v>1040.8707945205479</v>
      </c>
      <c r="S11" s="140">
        <v>1066.5786575342465</v>
      </c>
      <c r="T11" s="140">
        <v>1017.6120547945204</v>
      </c>
      <c r="U11" s="140">
        <v>1031.307568306011</v>
      </c>
      <c r="V11" s="140">
        <v>1052.2603287671232</v>
      </c>
      <c r="W11" s="140">
        <v>1167.6501369863015</v>
      </c>
      <c r="X11" s="140">
        <v>1207.3270410958908</v>
      </c>
      <c r="Y11" s="140">
        <v>1223.938306010929</v>
      </c>
      <c r="Z11" s="140">
        <v>1236.1513424657535</v>
      </c>
      <c r="AA11" s="140">
        <v>1228.9827945205482</v>
      </c>
      <c r="AB11" s="140">
        <v>1242.1496986301368</v>
      </c>
      <c r="AC11" s="140">
        <v>1328.6077595628417</v>
      </c>
      <c r="AD11" s="140">
        <v>1388.838410958904</v>
      </c>
      <c r="AE11" s="140">
        <v>1484.4694794520547</v>
      </c>
      <c r="AF11" s="140">
        <v>1552.5802465753427</v>
      </c>
      <c r="AG11" s="140">
        <v>1635.4474316939888</v>
      </c>
      <c r="AH11" s="140">
        <v>1763.5059726027396</v>
      </c>
      <c r="AI11" s="140">
        <v>1838.310904109589</v>
      </c>
      <c r="AJ11" s="140">
        <v>1889.4526575342466</v>
      </c>
      <c r="AK11" s="140">
        <v>1843.1599180327869</v>
      </c>
      <c r="AL11" s="140">
        <v>1885.8902343638117</v>
      </c>
      <c r="AM11" s="140">
        <v>1844.8742260878544</v>
      </c>
      <c r="AN11" s="140">
        <v>1794.2029278427869</v>
      </c>
      <c r="AO11" s="140">
        <v>1853.6139177613056</v>
      </c>
      <c r="AP11" s="140">
        <v>1894.2363978516626</v>
      </c>
      <c r="AQ11" s="140">
        <v>1939.181878467763</v>
      </c>
      <c r="AR11" s="140">
        <v>2015.4502317951024</v>
      </c>
      <c r="AS11" s="140">
        <v>2096.1878724085977</v>
      </c>
      <c r="AT11" s="140">
        <v>2077.6697603671155</v>
      </c>
      <c r="AU11" s="140">
        <v>2271.4135804187217</v>
      </c>
      <c r="AV11" s="140">
        <v>2431.7298781593349</v>
      </c>
      <c r="AW11" s="140">
        <v>2509.3862976269502</v>
      </c>
      <c r="AX11" s="140">
        <v>2655.4650911003205</v>
      </c>
      <c r="AY11" s="140">
        <v>2724.5463382151293</v>
      </c>
      <c r="AZ11" s="140">
        <v>2557.888032520882</v>
      </c>
      <c r="BA11" s="140">
        <v>2433.3762123385832</v>
      </c>
      <c r="BB11" s="140">
        <v>2480.5336990763008</v>
      </c>
      <c r="BC11" s="140">
        <v>2391.8791039717412</v>
      </c>
      <c r="BD11" s="140">
        <v>2438.4073657447434</v>
      </c>
      <c r="BE11" s="141">
        <v>2322.5318756713436</v>
      </c>
      <c r="BF11" s="24">
        <v>-4.7520972787911897E-2</v>
      </c>
      <c r="BG11" s="24">
        <v>1.6138658661595473E-2</v>
      </c>
      <c r="BH11" s="24">
        <v>2.6250014016797506E-2</v>
      </c>
    </row>
    <row r="12" spans="1:62" x14ac:dyDescent="0.15">
      <c r="A12" s="19" t="s">
        <v>187</v>
      </c>
      <c r="B12" s="140">
        <v>70.516940454443827</v>
      </c>
      <c r="C12" s="140">
        <v>77.453144432393884</v>
      </c>
      <c r="D12" s="140">
        <v>81.568630817590986</v>
      </c>
      <c r="E12" s="140">
        <v>86.063510017555259</v>
      </c>
      <c r="F12" s="140">
        <v>92.454944023671942</v>
      </c>
      <c r="G12" s="140">
        <v>97.837721290962207</v>
      </c>
      <c r="H12" s="140">
        <v>108.04353424657535</v>
      </c>
      <c r="I12" s="140">
        <v>114.29131147540984</v>
      </c>
      <c r="J12" s="140">
        <v>109.5587397260274</v>
      </c>
      <c r="K12" s="140">
        <v>105.07109589041096</v>
      </c>
      <c r="L12" s="140">
        <v>92.020657534246567</v>
      </c>
      <c r="M12" s="140">
        <v>97.105300546448092</v>
      </c>
      <c r="N12" s="140">
        <v>100.02356164383562</v>
      </c>
      <c r="O12" s="140">
        <v>108.82997260273973</v>
      </c>
      <c r="P12" s="140">
        <v>109.88660273972602</v>
      </c>
      <c r="Q12" s="140">
        <v>111.30177595628417</v>
      </c>
      <c r="R12" s="140">
        <v>115.53317808219177</v>
      </c>
      <c r="S12" s="140">
        <v>103.84602739726029</v>
      </c>
      <c r="T12" s="140">
        <v>100.35991780821919</v>
      </c>
      <c r="U12" s="140">
        <v>100.21095628415299</v>
      </c>
      <c r="V12" s="140">
        <v>97.676383561643846</v>
      </c>
      <c r="W12" s="140">
        <v>104.4215890410959</v>
      </c>
      <c r="X12" s="140">
        <v>109.38887671232875</v>
      </c>
      <c r="Y12" s="140">
        <v>120.1387704918033</v>
      </c>
      <c r="Z12" s="140">
        <v>132.93095890410962</v>
      </c>
      <c r="AA12" s="140">
        <v>140.18158904109586</v>
      </c>
      <c r="AB12" s="140">
        <v>156.3612092354611</v>
      </c>
      <c r="AC12" s="140">
        <v>169.05438556462855</v>
      </c>
      <c r="AD12" s="140">
        <v>184.81426704230216</v>
      </c>
      <c r="AE12" s="140">
        <v>198.17370804079661</v>
      </c>
      <c r="AF12" s="140">
        <v>217.73869862475121</v>
      </c>
      <c r="AG12" s="140">
        <v>231.14984684995949</v>
      </c>
      <c r="AH12" s="140">
        <v>249.52508718076297</v>
      </c>
      <c r="AI12" s="140">
        <v>255.77163942416894</v>
      </c>
      <c r="AJ12" s="140">
        <v>259.48068833816581</v>
      </c>
      <c r="AK12" s="140">
        <v>253.12626863785991</v>
      </c>
      <c r="AL12" s="140">
        <v>242.31397618785093</v>
      </c>
      <c r="AM12" s="140">
        <v>251.97382034780426</v>
      </c>
      <c r="AN12" s="140">
        <v>243.93935134479915</v>
      </c>
      <c r="AO12" s="140">
        <v>257.40655025555054</v>
      </c>
      <c r="AP12" s="140">
        <v>266.13020813969132</v>
      </c>
      <c r="AQ12" s="140">
        <v>293.48980004734972</v>
      </c>
      <c r="AR12" s="140">
        <v>377.10265617624833</v>
      </c>
      <c r="AS12" s="140">
        <v>389.93318237733615</v>
      </c>
      <c r="AT12" s="140">
        <v>383.4917384695367</v>
      </c>
      <c r="AU12" s="140">
        <v>342.63949974840011</v>
      </c>
      <c r="AV12" s="140">
        <v>371.00992071820224</v>
      </c>
      <c r="AW12" s="140">
        <v>375.60493071434109</v>
      </c>
      <c r="AX12" s="140">
        <v>362.47615477732597</v>
      </c>
      <c r="AY12" s="140">
        <v>353.0863675204032</v>
      </c>
      <c r="AZ12" s="140">
        <v>355.47313519703289</v>
      </c>
      <c r="BA12" s="140">
        <v>377.02296364867368</v>
      </c>
      <c r="BB12" s="140">
        <v>363.74145391052957</v>
      </c>
      <c r="BC12" s="140">
        <v>378.95514498737958</v>
      </c>
      <c r="BD12" s="140">
        <v>379.22625249082131</v>
      </c>
      <c r="BE12" s="141">
        <v>346.64201515633238</v>
      </c>
      <c r="BF12" s="24">
        <v>-8.5922947371048886E-2</v>
      </c>
      <c r="BG12" s="24">
        <v>-1.1178825918356505E-3</v>
      </c>
      <c r="BH12" s="24">
        <v>3.9178613012725294E-3</v>
      </c>
    </row>
    <row r="13" spans="1:62" x14ac:dyDescent="0.15">
      <c r="A13" s="19" t="s">
        <v>186</v>
      </c>
      <c r="B13" s="140">
        <v>81.432291290215133</v>
      </c>
      <c r="C13" s="140">
        <v>92.39368029818084</v>
      </c>
      <c r="D13" s="140">
        <v>93.369314963161699</v>
      </c>
      <c r="E13" s="140">
        <v>103.89654224386314</v>
      </c>
      <c r="F13" s="140">
        <v>100.4919487934126</v>
      </c>
      <c r="G13" s="140">
        <v>116.06589275958819</v>
      </c>
      <c r="H13" s="140">
        <v>119.95295890410959</v>
      </c>
      <c r="I13" s="140">
        <v>134.95265027322407</v>
      </c>
      <c r="J13" s="140">
        <v>131.22712328767122</v>
      </c>
      <c r="K13" s="140">
        <v>144.79786301369862</v>
      </c>
      <c r="L13" s="140">
        <v>144.8206301369863</v>
      </c>
      <c r="M13" s="140">
        <v>152.0926229508197</v>
      </c>
      <c r="N13" s="140">
        <v>153.11501369863015</v>
      </c>
      <c r="O13" s="140">
        <v>156.63687671232876</v>
      </c>
      <c r="P13" s="140">
        <v>165.69027397260277</v>
      </c>
      <c r="Q13" s="140">
        <v>157.05881967213114</v>
      </c>
      <c r="R13" s="140">
        <v>161.4944794520548</v>
      </c>
      <c r="S13" s="140">
        <v>165.90605479452057</v>
      </c>
      <c r="T13" s="140">
        <v>171.87026027397263</v>
      </c>
      <c r="U13" s="140">
        <v>171.38659016393444</v>
      </c>
      <c r="V13" s="140">
        <v>178.59495890410957</v>
      </c>
      <c r="W13" s="140">
        <v>177.61073972602739</v>
      </c>
      <c r="X13" s="140">
        <v>187.03650684931506</v>
      </c>
      <c r="Y13" s="140">
        <v>196.38637158469945</v>
      </c>
      <c r="Z13" s="140">
        <v>202.67205479452053</v>
      </c>
      <c r="AA13" s="140">
        <v>205.8056164383562</v>
      </c>
      <c r="AB13" s="140">
        <v>211.1153424657534</v>
      </c>
      <c r="AC13" s="140">
        <v>230.95505464480874</v>
      </c>
      <c r="AD13" s="140">
        <v>245.59232876712329</v>
      </c>
      <c r="AE13" s="140">
        <v>253.68547945205478</v>
      </c>
      <c r="AF13" s="140">
        <v>266.22158904109585</v>
      </c>
      <c r="AG13" s="140">
        <v>274.49842076502733</v>
      </c>
      <c r="AH13" s="140">
        <v>281.48199602739732</v>
      </c>
      <c r="AI13" s="140">
        <v>275.18405561643834</v>
      </c>
      <c r="AJ13" s="140">
        <v>245.53862000000001</v>
      </c>
      <c r="AK13" s="140">
        <v>238.96280327868854</v>
      </c>
      <c r="AL13" s="140">
        <v>225.42008219178075</v>
      </c>
      <c r="AM13" s="140">
        <v>221.28661643835613</v>
      </c>
      <c r="AN13" s="140">
        <v>229.42995013698626</v>
      </c>
      <c r="AO13" s="140">
        <v>228.21385546448087</v>
      </c>
      <c r="AP13" s="140">
        <v>236.87656800755377</v>
      </c>
      <c r="AQ13" s="140">
        <v>230.37700291585665</v>
      </c>
      <c r="AR13" s="140">
        <v>227.11845690010773</v>
      </c>
      <c r="AS13" s="140">
        <v>243.18487909274123</v>
      </c>
      <c r="AT13" s="140">
        <v>240.75717884363237</v>
      </c>
      <c r="AU13" s="140">
        <v>252.21183735360827</v>
      </c>
      <c r="AV13" s="140">
        <v>259.39990940408461</v>
      </c>
      <c r="AW13" s="140">
        <v>279.43794719822608</v>
      </c>
      <c r="AX13" s="140">
        <v>277.47288816382081</v>
      </c>
      <c r="AY13" s="140">
        <v>292.31454627170945</v>
      </c>
      <c r="AZ13" s="140">
        <v>311.83761317322046</v>
      </c>
      <c r="BA13" s="140">
        <v>319.5182204638013</v>
      </c>
      <c r="BB13" s="140">
        <v>313.25732407260966</v>
      </c>
      <c r="BC13" s="140">
        <v>322.1473721041649</v>
      </c>
      <c r="BD13" s="140">
        <v>336.92481865068908</v>
      </c>
      <c r="BE13" s="141">
        <v>274.50652339182204</v>
      </c>
      <c r="BF13" s="24">
        <v>-0.18525882275113714</v>
      </c>
      <c r="BG13" s="24">
        <v>3.4178192748272274E-2</v>
      </c>
      <c r="BH13" s="24">
        <v>3.1025624070949707E-3</v>
      </c>
    </row>
    <row r="14" spans="1:62" x14ac:dyDescent="0.15">
      <c r="A14" s="19" t="s">
        <v>185</v>
      </c>
      <c r="B14" s="140">
        <v>13.394794520547945</v>
      </c>
      <c r="C14" s="140">
        <v>13.969342465753424</v>
      </c>
      <c r="D14" s="140">
        <v>15.110301369863015</v>
      </c>
      <c r="E14" s="140">
        <v>18.008934426229505</v>
      </c>
      <c r="F14" s="140">
        <v>18.951095890410958</v>
      </c>
      <c r="G14" s="140">
        <v>21.513561643835615</v>
      </c>
      <c r="H14" s="140">
        <v>23.87684931506849</v>
      </c>
      <c r="I14" s="140">
        <v>24.656830601092892</v>
      </c>
      <c r="J14" s="140">
        <v>27.438712328767124</v>
      </c>
      <c r="K14" s="140">
        <v>31.346931506849316</v>
      </c>
      <c r="L14" s="140">
        <v>30.726054794520547</v>
      </c>
      <c r="M14" s="140">
        <v>34.70180327868853</v>
      </c>
      <c r="N14" s="140">
        <v>43.558082191780827</v>
      </c>
      <c r="O14" s="140">
        <v>44.839561643835623</v>
      </c>
      <c r="P14" s="140">
        <v>47.77531506849315</v>
      </c>
      <c r="Q14" s="140">
        <v>61.925327868852456</v>
      </c>
      <c r="R14" s="140">
        <v>69.010301369863015</v>
      </c>
      <c r="S14" s="140">
        <v>75.161835616438367</v>
      </c>
      <c r="T14" s="140">
        <v>68.864986301369854</v>
      </c>
      <c r="U14" s="140">
        <v>69.142978142076501</v>
      </c>
      <c r="V14" s="140">
        <v>85.162575342465757</v>
      </c>
      <c r="W14" s="140">
        <v>86.521232876712347</v>
      </c>
      <c r="X14" s="140">
        <v>87.641780821917806</v>
      </c>
      <c r="Y14" s="140">
        <v>103.01959016393442</v>
      </c>
      <c r="Z14" s="140">
        <v>108.27660273972602</v>
      </c>
      <c r="AA14" s="140">
        <v>111.39386301369865</v>
      </c>
      <c r="AB14" s="140">
        <v>124.30350684931507</v>
      </c>
      <c r="AC14" s="140">
        <v>123.4964480874317</v>
      </c>
      <c r="AD14" s="140">
        <v>124.78306849315069</v>
      </c>
      <c r="AE14" s="140">
        <v>135.32671232876712</v>
      </c>
      <c r="AF14" s="140">
        <v>134.19739726027399</v>
      </c>
      <c r="AG14" s="140">
        <v>149.43035519125684</v>
      </c>
      <c r="AH14" s="140">
        <v>170.01838356164382</v>
      </c>
      <c r="AI14" s="140">
        <v>171.58931506849314</v>
      </c>
      <c r="AJ14" s="140">
        <v>150.90778082191781</v>
      </c>
      <c r="AK14" s="140">
        <v>138.77568306010929</v>
      </c>
      <c r="AL14" s="140">
        <v>144.07386301369866</v>
      </c>
      <c r="AM14" s="140">
        <v>143.2959178082192</v>
      </c>
      <c r="AN14" s="140">
        <v>147.51271232876709</v>
      </c>
      <c r="AO14" s="140">
        <v>154.56460545144546</v>
      </c>
      <c r="AP14" s="140">
        <v>169.15414442267351</v>
      </c>
      <c r="AQ14" s="140">
        <v>179.65388277883619</v>
      </c>
      <c r="AR14" s="140">
        <v>182.7494543378703</v>
      </c>
      <c r="AS14" s="140">
        <v>188.07439246679269</v>
      </c>
      <c r="AT14" s="140">
        <v>190.66661604693621</v>
      </c>
      <c r="AU14" s="140">
        <v>220.33253565600506</v>
      </c>
      <c r="AV14" s="140">
        <v>226.05107967913648</v>
      </c>
      <c r="AW14" s="140">
        <v>232.88547106421814</v>
      </c>
      <c r="AX14" s="140">
        <v>247.32879670581636</v>
      </c>
      <c r="AY14" s="140">
        <v>260.21353049824069</v>
      </c>
      <c r="AZ14" s="140">
        <v>253.94199712130234</v>
      </c>
      <c r="BA14" s="140">
        <v>239.37497983069605</v>
      </c>
      <c r="BB14" s="140">
        <v>236.46946773637706</v>
      </c>
      <c r="BC14" s="140">
        <v>254.68936510072385</v>
      </c>
      <c r="BD14" s="140">
        <v>248.60098380357431</v>
      </c>
      <c r="BE14" s="141">
        <v>201.98948363558696</v>
      </c>
      <c r="BF14" s="24">
        <v>-0.18749523616051422</v>
      </c>
      <c r="BG14" s="24">
        <v>2.6887384302893391E-2</v>
      </c>
      <c r="BH14" s="24">
        <v>2.2829511328653794E-3</v>
      </c>
    </row>
    <row r="15" spans="1:62" x14ac:dyDescent="0.15">
      <c r="A15" s="19" t="s">
        <v>184</v>
      </c>
      <c r="B15" s="140">
        <v>74.438270282135321</v>
      </c>
      <c r="C15" s="140">
        <v>94.675921852345397</v>
      </c>
      <c r="D15" s="140">
        <v>95.448505490489708</v>
      </c>
      <c r="E15" s="140">
        <v>95.270988935335197</v>
      </c>
      <c r="F15" s="140">
        <v>93.610038863247951</v>
      </c>
      <c r="G15" s="140">
        <v>98.036672640098686</v>
      </c>
      <c r="H15" s="140">
        <v>97.996328767123273</v>
      </c>
      <c r="I15" s="140">
        <v>84.195792349726773</v>
      </c>
      <c r="J15" s="140">
        <v>99.888301369863029</v>
      </c>
      <c r="K15" s="140">
        <v>118.08816438356163</v>
      </c>
      <c r="L15" s="140">
        <v>120.06720547945204</v>
      </c>
      <c r="M15" s="140">
        <v>120.61759562841527</v>
      </c>
      <c r="N15" s="140">
        <v>120.0768493150685</v>
      </c>
      <c r="O15" s="140">
        <v>118.24052054794521</v>
      </c>
      <c r="P15" s="140">
        <v>123.1176712328767</v>
      </c>
      <c r="Q15" s="140">
        <v>132.44702185792346</v>
      </c>
      <c r="R15" s="140">
        <v>135.85410958904109</v>
      </c>
      <c r="S15" s="140">
        <v>133.10630136986299</v>
      </c>
      <c r="T15" s="140">
        <v>118.01936986301371</v>
      </c>
      <c r="U15" s="140">
        <v>121.26937158469946</v>
      </c>
      <c r="V15" s="140">
        <v>118.67841095890411</v>
      </c>
      <c r="W15" s="140">
        <v>126.79449315068493</v>
      </c>
      <c r="X15" s="140">
        <v>136.98476712328764</v>
      </c>
      <c r="Y15" s="140">
        <v>134.83483606557377</v>
      </c>
      <c r="Z15" s="140">
        <v>119.47449315068492</v>
      </c>
      <c r="AA15" s="140">
        <v>119.33109589041098</v>
      </c>
      <c r="AB15" s="140">
        <v>111.01838356164384</v>
      </c>
      <c r="AC15" s="140">
        <v>116.20286885245902</v>
      </c>
      <c r="AD15" s="140">
        <v>121.13465753424657</v>
      </c>
      <c r="AE15" s="140">
        <v>131.6004383561644</v>
      </c>
      <c r="AF15" s="140">
        <v>148.88561643835618</v>
      </c>
      <c r="AG15" s="140">
        <v>153.98994535519125</v>
      </c>
      <c r="AH15" s="140">
        <v>159.25150684931506</v>
      </c>
      <c r="AI15" s="140">
        <v>154.63065753424658</v>
      </c>
      <c r="AJ15" s="140">
        <v>159.23531506849312</v>
      </c>
      <c r="AK15" s="140">
        <v>154.98909836065573</v>
      </c>
      <c r="AL15" s="140">
        <v>147.28901369863013</v>
      </c>
      <c r="AM15" s="140">
        <v>146.48202266027394</v>
      </c>
      <c r="AN15" s="140">
        <v>139.31529087123286</v>
      </c>
      <c r="AO15" s="140">
        <v>152.66820764754101</v>
      </c>
      <c r="AP15" s="140">
        <v>154.12735967279846</v>
      </c>
      <c r="AQ15" s="140">
        <v>146.72540010010957</v>
      </c>
      <c r="AR15" s="140">
        <v>155.500422053129</v>
      </c>
      <c r="AS15" s="140">
        <v>172.88671082127462</v>
      </c>
      <c r="AT15" s="140">
        <v>178.43802322739725</v>
      </c>
      <c r="AU15" s="140">
        <v>190.75545349589046</v>
      </c>
      <c r="AV15" s="140">
        <v>211.33437970901781</v>
      </c>
      <c r="AW15" s="140">
        <v>211.54977901296883</v>
      </c>
      <c r="AX15" s="140">
        <v>222.10087559982551</v>
      </c>
      <c r="AY15" s="140">
        <v>220.70446031171485</v>
      </c>
      <c r="AZ15" s="140">
        <v>235.34672324203029</v>
      </c>
      <c r="BA15" s="140">
        <v>250.64346692240989</v>
      </c>
      <c r="BB15" s="140">
        <v>258.98461535087466</v>
      </c>
      <c r="BC15" s="140">
        <v>267.85721137657373</v>
      </c>
      <c r="BD15" s="140">
        <v>274.96051965476909</v>
      </c>
      <c r="BE15" s="141">
        <v>209.50849965799205</v>
      </c>
      <c r="BF15" s="24">
        <v>-0.23804151984785427</v>
      </c>
      <c r="BG15" s="24">
        <v>4.4187028026431374E-2</v>
      </c>
      <c r="BH15" s="24">
        <v>2.3679335083703901E-3</v>
      </c>
    </row>
    <row r="16" spans="1:62" x14ac:dyDescent="0.15">
      <c r="A16" s="19" t="s">
        <v>183</v>
      </c>
      <c r="B16" s="140">
        <v>35.171330072382496</v>
      </c>
      <c r="C16" s="140">
        <v>35.418007941574089</v>
      </c>
      <c r="D16" s="140">
        <v>36.954166061794673</v>
      </c>
      <c r="E16" s="140">
        <v>37.560230179567903</v>
      </c>
      <c r="F16" s="140">
        <v>39.486989970980986</v>
      </c>
      <c r="G16" s="140">
        <v>40.506248793930951</v>
      </c>
      <c r="H16" s="140">
        <v>41.858630136986299</v>
      </c>
      <c r="I16" s="140">
        <v>67.287185792349732</v>
      </c>
      <c r="J16" s="140">
        <v>68.266164383561659</v>
      </c>
      <c r="K16" s="140">
        <v>67.35405479452055</v>
      </c>
      <c r="L16" s="140">
        <v>52.187315068493149</v>
      </c>
      <c r="M16" s="140">
        <v>58.261475409836066</v>
      </c>
      <c r="N16" s="140">
        <v>57.167205479452051</v>
      </c>
      <c r="O16" s="140">
        <v>52.173890410958904</v>
      </c>
      <c r="P16" s="140">
        <v>40.483643835616441</v>
      </c>
      <c r="Q16" s="140">
        <v>32.448060109289621</v>
      </c>
      <c r="R16" s="140">
        <v>32.346465753424653</v>
      </c>
      <c r="S16" s="140">
        <v>35.625561643835617</v>
      </c>
      <c r="T16" s="140">
        <v>31.454027397260269</v>
      </c>
      <c r="U16" s="140">
        <v>27.540601092896168</v>
      </c>
      <c r="V16" s="140">
        <v>28.979863013698626</v>
      </c>
      <c r="W16" s="140">
        <v>30.977561643835621</v>
      </c>
      <c r="X16" s="140">
        <v>21.457013698630135</v>
      </c>
      <c r="Y16" s="140">
        <v>19.839726775956283</v>
      </c>
      <c r="Z16" s="140">
        <v>17.693506849315071</v>
      </c>
      <c r="AA16" s="140">
        <v>25.361808219178084</v>
      </c>
      <c r="AB16" s="140">
        <v>24.080109589041097</v>
      </c>
      <c r="AC16" s="140">
        <v>33.18341530054645</v>
      </c>
      <c r="AD16" s="140">
        <v>29.058876712328768</v>
      </c>
      <c r="AE16" s="140">
        <v>22.63</v>
      </c>
      <c r="AF16" s="140">
        <v>25.680630136986302</v>
      </c>
      <c r="AG16" s="140">
        <v>29.294480874316939</v>
      </c>
      <c r="AH16" s="140">
        <v>18.489780821917812</v>
      </c>
      <c r="AI16" s="140">
        <v>20.994794520547948</v>
      </c>
      <c r="AJ16" s="140">
        <v>35.235479452054797</v>
      </c>
      <c r="AK16" s="140">
        <v>35.082114754098356</v>
      </c>
      <c r="AL16" s="140">
        <v>32.878331506849314</v>
      </c>
      <c r="AM16" s="140">
        <v>36.586775342465756</v>
      </c>
      <c r="AN16" s="140">
        <v>35.094019178082192</v>
      </c>
      <c r="AO16" s="140">
        <v>38.206355191256833</v>
      </c>
      <c r="AP16" s="140">
        <v>34.514298630136992</v>
      </c>
      <c r="AQ16" s="140">
        <v>37.703180821917812</v>
      </c>
      <c r="AR16" s="140">
        <v>42.515079452054792</v>
      </c>
      <c r="AS16" s="140">
        <v>45.140505464480874</v>
      </c>
      <c r="AT16" s="140">
        <v>43.523180821917805</v>
      </c>
      <c r="AU16" s="140">
        <v>45.034342465753426</v>
      </c>
      <c r="AV16" s="140">
        <v>42.227167123287671</v>
      </c>
      <c r="AW16" s="140">
        <v>39.984040983606555</v>
      </c>
      <c r="AX16" s="140">
        <v>45.204545205479455</v>
      </c>
      <c r="AY16" s="140">
        <v>40.863304109589038</v>
      </c>
      <c r="AZ16" s="140">
        <v>44.902265753424665</v>
      </c>
      <c r="BA16" s="140">
        <v>47.346346994535523</v>
      </c>
      <c r="BB16" s="140">
        <v>43.914049157907151</v>
      </c>
      <c r="BC16" s="140">
        <v>41.461270936752612</v>
      </c>
      <c r="BD16" s="140">
        <v>38.524620671946742</v>
      </c>
      <c r="BE16" s="141">
        <v>37.527709276663032</v>
      </c>
      <c r="BF16" s="24">
        <v>-2.5877254023416008E-2</v>
      </c>
      <c r="BG16" s="24">
        <v>-1.2125501758486812E-2</v>
      </c>
      <c r="BH16" s="24">
        <v>4.2415043033411793E-4</v>
      </c>
    </row>
    <row r="17" spans="1:60" x14ac:dyDescent="0.15">
      <c r="A17" s="19" t="s">
        <v>182</v>
      </c>
      <c r="B17" s="140">
        <v>183.87995342465757</v>
      </c>
      <c r="C17" s="140">
        <v>181.46939452054789</v>
      </c>
      <c r="D17" s="140">
        <v>185.72887123287671</v>
      </c>
      <c r="E17" s="140">
        <v>201.42559016393446</v>
      </c>
      <c r="F17" s="140">
        <v>200.37061643835617</v>
      </c>
      <c r="G17" s="140">
        <v>209.87436438356167</v>
      </c>
      <c r="H17" s="140">
        <v>212.34175342465755</v>
      </c>
      <c r="I17" s="140">
        <v>230.82160109289617</v>
      </c>
      <c r="J17" s="140">
        <v>257.25873972602739</v>
      </c>
      <c r="K17" s="140">
        <v>259.42460273972603</v>
      </c>
      <c r="L17" s="140">
        <v>275.92171780821923</v>
      </c>
      <c r="M17" s="140">
        <v>280.30215027322407</v>
      </c>
      <c r="N17" s="140">
        <v>314.78855890410961</v>
      </c>
      <c r="O17" s="140">
        <v>330.87236986301372</v>
      </c>
      <c r="P17" s="140">
        <v>354.4296493150685</v>
      </c>
      <c r="Q17" s="140">
        <v>423.401349726776</v>
      </c>
      <c r="R17" s="140">
        <v>448.33816712328769</v>
      </c>
      <c r="S17" s="140">
        <v>444.53905753424647</v>
      </c>
      <c r="T17" s="140">
        <v>435.24065205479451</v>
      </c>
      <c r="U17" s="140">
        <v>408.38464754098356</v>
      </c>
      <c r="V17" s="140">
        <v>418.09434794520541</v>
      </c>
      <c r="W17" s="140">
        <v>435.2023890410959</v>
      </c>
      <c r="X17" s="140">
        <v>418.91504383561642</v>
      </c>
      <c r="Y17" s="140">
        <v>433.39149999999989</v>
      </c>
      <c r="Z17" s="140">
        <v>422.64955068493151</v>
      </c>
      <c r="AA17" s="140">
        <v>427.92507945205483</v>
      </c>
      <c r="AB17" s="140">
        <v>412.72949315068507</v>
      </c>
      <c r="AC17" s="140">
        <v>488.09987704918046</v>
      </c>
      <c r="AD17" s="140">
        <v>450.23927671232877</v>
      </c>
      <c r="AE17" s="140">
        <v>498.64068493150677</v>
      </c>
      <c r="AF17" s="140">
        <v>484.03287671232891</v>
      </c>
      <c r="AG17" s="140">
        <v>403.3307103825137</v>
      </c>
      <c r="AH17" s="140">
        <v>432.10884931506854</v>
      </c>
      <c r="AI17" s="140">
        <v>474.19643835616455</v>
      </c>
      <c r="AJ17" s="140">
        <v>550.03199999999993</v>
      </c>
      <c r="AK17" s="140">
        <v>565.3003551912567</v>
      </c>
      <c r="AL17" s="140">
        <v>605.71997260273997</v>
      </c>
      <c r="AM17" s="140">
        <v>654.71769863013685</v>
      </c>
      <c r="AN17" s="140">
        <v>600.78473972602728</v>
      </c>
      <c r="AO17" s="140">
        <v>613.47396174863388</v>
      </c>
      <c r="AP17" s="140">
        <v>659.25728767123292</v>
      </c>
      <c r="AQ17" s="140">
        <v>648.99520547945201</v>
      </c>
      <c r="AR17" s="140">
        <v>695.84063013698619</v>
      </c>
      <c r="AS17" s="140">
        <v>692.1146174863386</v>
      </c>
      <c r="AT17" s="140">
        <v>705.68750684931524</v>
      </c>
      <c r="AU17" s="140">
        <v>739.29432876712326</v>
      </c>
      <c r="AV17" s="140">
        <v>720.63956164383569</v>
      </c>
      <c r="AW17" s="140">
        <v>784.80161202185786</v>
      </c>
      <c r="AX17" s="140">
        <v>834.85987747336367</v>
      </c>
      <c r="AY17" s="140">
        <v>746.40392497421419</v>
      </c>
      <c r="AZ17" s="140">
        <v>696.90165921106291</v>
      </c>
      <c r="BA17" s="140">
        <v>537.38370747227577</v>
      </c>
      <c r="BB17" s="140">
        <v>492.82671569196168</v>
      </c>
      <c r="BC17" s="140">
        <v>409.78116698834384</v>
      </c>
      <c r="BD17" s="140">
        <v>295.88749041479156</v>
      </c>
      <c r="BE17" s="141">
        <v>241.6420503896876</v>
      </c>
      <c r="BF17" s="24">
        <v>-0.1833313059266537</v>
      </c>
      <c r="BG17" s="24">
        <v>-8.3248946857334527E-2</v>
      </c>
      <c r="BH17" s="24">
        <v>2.731117396588355E-3</v>
      </c>
    </row>
    <row r="18" spans="1:60" x14ac:dyDescent="0.15">
      <c r="A18" s="19" t="s">
        <v>181</v>
      </c>
      <c r="B18" s="140">
        <v>78.491295744266623</v>
      </c>
      <c r="C18" s="140">
        <v>79.32900821199128</v>
      </c>
      <c r="D18" s="140">
        <v>83.439596305911977</v>
      </c>
      <c r="E18" s="140">
        <v>84.877640089536058</v>
      </c>
      <c r="F18" s="140">
        <v>90.361136928606626</v>
      </c>
      <c r="G18" s="140">
        <v>93.457050853713952</v>
      </c>
      <c r="H18" s="140">
        <v>97.921516748601476</v>
      </c>
      <c r="I18" s="140">
        <v>106.33486737223649</v>
      </c>
      <c r="J18" s="140">
        <v>111.78277956779621</v>
      </c>
      <c r="K18" s="140">
        <v>113.46578261921402</v>
      </c>
      <c r="L18" s="140">
        <v>125.98935327177638</v>
      </c>
      <c r="M18" s="140">
        <v>128.70888087857512</v>
      </c>
      <c r="N18" s="140">
        <v>130.95473362916931</v>
      </c>
      <c r="O18" s="140">
        <v>132.73392503472436</v>
      </c>
      <c r="P18" s="140">
        <v>132.6929737381636</v>
      </c>
      <c r="Q18" s="140">
        <v>124.79005430144838</v>
      </c>
      <c r="R18" s="140">
        <v>123.78891253972226</v>
      </c>
      <c r="S18" s="140">
        <v>123.6140228268912</v>
      </c>
      <c r="T18" s="140">
        <v>121.97118530170344</v>
      </c>
      <c r="U18" s="140">
        <v>119.06644199275769</v>
      </c>
      <c r="V18" s="140">
        <v>120.63406458951948</v>
      </c>
      <c r="W18" s="140">
        <v>120.67895995719178</v>
      </c>
      <c r="X18" s="140">
        <v>129.6377614196762</v>
      </c>
      <c r="Y18" s="140">
        <v>125.83854725751367</v>
      </c>
      <c r="Z18" s="140">
        <v>131.82882780821916</v>
      </c>
      <c r="AA18" s="140">
        <v>135.89954273972603</v>
      </c>
      <c r="AB18" s="140">
        <v>147.94234095890411</v>
      </c>
      <c r="AC18" s="140">
        <v>167.47383546448089</v>
      </c>
      <c r="AD18" s="140">
        <v>179.65743328767121</v>
      </c>
      <c r="AE18" s="140">
        <v>197.05055657534245</v>
      </c>
      <c r="AF18" s="140">
        <v>218.41272095890409</v>
      </c>
      <c r="AG18" s="140">
        <v>212.59834994535518</v>
      </c>
      <c r="AH18" s="140">
        <v>231.30181616438358</v>
      </c>
      <c r="AI18" s="140">
        <v>264.79226657534252</v>
      </c>
      <c r="AJ18" s="140">
        <v>262.1861917808219</v>
      </c>
      <c r="AK18" s="140">
        <v>269.13085172677592</v>
      </c>
      <c r="AL18" s="140">
        <v>288.36790454246574</v>
      </c>
      <c r="AM18" s="140">
        <v>288.21338761643841</v>
      </c>
      <c r="AN18" s="140">
        <v>301.29639240651858</v>
      </c>
      <c r="AO18" s="140">
        <v>308.32674999348905</v>
      </c>
      <c r="AP18" s="140">
        <v>307.31387245334338</v>
      </c>
      <c r="AQ18" s="140">
        <v>323.7679002560705</v>
      </c>
      <c r="AR18" s="140">
        <v>343.40158502465874</v>
      </c>
      <c r="AS18" s="140">
        <v>342.77402386837571</v>
      </c>
      <c r="AT18" s="140">
        <v>341.90102258819445</v>
      </c>
      <c r="AU18" s="140">
        <v>346.72947805474143</v>
      </c>
      <c r="AV18" s="140">
        <v>367.49774058046847</v>
      </c>
      <c r="AW18" s="140">
        <v>369.16947076675802</v>
      </c>
      <c r="AX18" s="140">
        <v>372.17299883843071</v>
      </c>
      <c r="AY18" s="140">
        <v>386.40115139203488</v>
      </c>
      <c r="AZ18" s="140">
        <v>419.77625708077375</v>
      </c>
      <c r="BA18" s="140">
        <v>434.86745352164962</v>
      </c>
      <c r="BB18" s="140">
        <v>444.22462801750061</v>
      </c>
      <c r="BC18" s="140">
        <v>439.16294338527274</v>
      </c>
      <c r="BD18" s="140">
        <v>472.83397745621517</v>
      </c>
      <c r="BE18" s="141">
        <v>410.09315923148245</v>
      </c>
      <c r="BF18" s="24">
        <v>-0.13269101040976394</v>
      </c>
      <c r="BG18" s="24">
        <v>3.2953633691828133E-2</v>
      </c>
      <c r="BH18" s="24">
        <v>4.6350068607379198E-3</v>
      </c>
    </row>
    <row r="19" spans="1:60" x14ac:dyDescent="0.15">
      <c r="A19" s="19" t="s">
        <v>180</v>
      </c>
      <c r="B19" s="140">
        <v>345.26860244658667</v>
      </c>
      <c r="C19" s="140">
        <v>357.48722047816949</v>
      </c>
      <c r="D19" s="140">
        <v>372.88534989762474</v>
      </c>
      <c r="E19" s="140">
        <v>380.12484359178018</v>
      </c>
      <c r="F19" s="140">
        <v>391.99341093418286</v>
      </c>
      <c r="G19" s="140">
        <v>445.04450507896797</v>
      </c>
      <c r="H19" s="140">
        <v>455.27631971611419</v>
      </c>
      <c r="I19" s="140">
        <v>485.79968595136671</v>
      </c>
      <c r="J19" s="140">
        <v>525.90847883844401</v>
      </c>
      <c r="K19" s="140">
        <v>522.94470309209339</v>
      </c>
      <c r="L19" s="140">
        <v>510.99157958478349</v>
      </c>
      <c r="M19" s="140">
        <v>517.59996087418983</v>
      </c>
      <c r="N19" s="140">
        <v>544.63706791400637</v>
      </c>
      <c r="O19" s="140">
        <v>559.16215087969761</v>
      </c>
      <c r="P19" s="140">
        <v>576.15658061898921</v>
      </c>
      <c r="Q19" s="140">
        <v>656.35513883362455</v>
      </c>
      <c r="R19" s="140">
        <v>665.48506571857945</v>
      </c>
      <c r="S19" s="140">
        <v>574.7909695930914</v>
      </c>
      <c r="T19" s="140">
        <v>547.71367667094091</v>
      </c>
      <c r="U19" s="140">
        <v>582.42645803329856</v>
      </c>
      <c r="V19" s="140">
        <v>544.98884030214128</v>
      </c>
      <c r="W19" s="140">
        <v>532.89851950852449</v>
      </c>
      <c r="X19" s="140">
        <v>552.63041940991297</v>
      </c>
      <c r="Y19" s="140">
        <v>556.6944588374995</v>
      </c>
      <c r="Z19" s="140">
        <v>589.78577814618745</v>
      </c>
      <c r="AA19" s="140">
        <v>582.38392432596993</v>
      </c>
      <c r="AB19" s="140">
        <v>569.86507061438078</v>
      </c>
      <c r="AC19" s="140">
        <v>538.09678539359743</v>
      </c>
      <c r="AD19" s="140">
        <v>542.78657846937756</v>
      </c>
      <c r="AE19" s="140">
        <v>573.85619028921485</v>
      </c>
      <c r="AF19" s="140">
        <v>577.32973240602053</v>
      </c>
      <c r="AG19" s="140">
        <v>600.6728038844393</v>
      </c>
      <c r="AH19" s="140">
        <v>640.45972702633003</v>
      </c>
      <c r="AI19" s="140">
        <v>662.13532942229654</v>
      </c>
      <c r="AJ19" s="140">
        <v>638.70411935435811</v>
      </c>
      <c r="AK19" s="140">
        <v>722.08600610493136</v>
      </c>
      <c r="AL19" s="140">
        <v>727.01968538969584</v>
      </c>
      <c r="AM19" s="140">
        <v>734.58976543081872</v>
      </c>
      <c r="AN19" s="140">
        <v>725.05433635129646</v>
      </c>
      <c r="AO19" s="140">
        <v>720.93057019581397</v>
      </c>
      <c r="AP19" s="140">
        <v>728.64279271699434</v>
      </c>
      <c r="AQ19" s="140">
        <v>735.18302769882905</v>
      </c>
      <c r="AR19" s="140">
        <v>709.47638329868744</v>
      </c>
      <c r="AS19" s="140">
        <v>683.49578935666364</v>
      </c>
      <c r="AT19" s="140">
        <v>645.74343834482431</v>
      </c>
      <c r="AU19" s="140">
        <v>633.10330165045855</v>
      </c>
      <c r="AV19" s="140">
        <v>637.15399320428548</v>
      </c>
      <c r="AW19" s="140">
        <v>618.26157367830569</v>
      </c>
      <c r="AX19" s="140">
        <v>592.20064596363784</v>
      </c>
      <c r="AY19" s="140">
        <v>581.13067516802448</v>
      </c>
      <c r="AZ19" s="140">
        <v>605.20671683872035</v>
      </c>
      <c r="BA19" s="140">
        <v>625.27943834123255</v>
      </c>
      <c r="BB19" s="140">
        <v>612.78054296976006</v>
      </c>
      <c r="BC19" s="140">
        <v>624.22726589128081</v>
      </c>
      <c r="BD19" s="140">
        <v>610.40424310435742</v>
      </c>
      <c r="BE19" s="141">
        <v>528.16056238192573</v>
      </c>
      <c r="BF19" s="24">
        <v>-0.13473641713917595</v>
      </c>
      <c r="BG19" s="24">
        <v>-5.6122759391997734E-3</v>
      </c>
      <c r="BH19" s="24">
        <v>5.9694432230936153E-3</v>
      </c>
    </row>
    <row r="20" spans="1:60" x14ac:dyDescent="0.15">
      <c r="A20" s="19" t="s">
        <v>179</v>
      </c>
      <c r="B20" s="140">
        <v>45.850187448676486</v>
      </c>
      <c r="C20" s="140">
        <v>47.317804699567617</v>
      </c>
      <c r="D20" s="140">
        <v>50.610742422803796</v>
      </c>
      <c r="E20" s="140">
        <v>52.149945604791363</v>
      </c>
      <c r="F20" s="140">
        <v>56.107092257475649</v>
      </c>
      <c r="G20" s="140">
        <v>58.368420988893448</v>
      </c>
      <c r="H20" s="140">
        <v>62.978744729920521</v>
      </c>
      <c r="I20" s="140">
        <v>73.315660484688252</v>
      </c>
      <c r="J20" s="140">
        <v>74.052747183510235</v>
      </c>
      <c r="K20" s="140">
        <v>65.954313944264001</v>
      </c>
      <c r="L20" s="140">
        <v>75.476937801971047</v>
      </c>
      <c r="M20" s="140">
        <v>76.921033278032468</v>
      </c>
      <c r="N20" s="140">
        <v>81.485595330569481</v>
      </c>
      <c r="O20" s="140">
        <v>92.300470447879633</v>
      </c>
      <c r="P20" s="140">
        <v>97.190152908262846</v>
      </c>
      <c r="Q20" s="140">
        <v>94.511313648452671</v>
      </c>
      <c r="R20" s="140">
        <v>91.076623028203315</v>
      </c>
      <c r="S20" s="140">
        <v>85.548598217397824</v>
      </c>
      <c r="T20" s="140">
        <v>74.5362941070033</v>
      </c>
      <c r="U20" s="140">
        <v>74.442815465472464</v>
      </c>
      <c r="V20" s="140">
        <v>81.321647384397693</v>
      </c>
      <c r="W20" s="140">
        <v>80.923546088654973</v>
      </c>
      <c r="X20" s="140">
        <v>83.06985284404692</v>
      </c>
      <c r="Y20" s="140">
        <v>90.467353497567174</v>
      </c>
      <c r="Z20" s="140">
        <v>91.255854876631005</v>
      </c>
      <c r="AA20" s="140">
        <v>87.087165958340449</v>
      </c>
      <c r="AB20" s="140">
        <v>90.397227173192476</v>
      </c>
      <c r="AC20" s="140">
        <v>94.297763249599655</v>
      </c>
      <c r="AD20" s="140">
        <v>98.584078213429152</v>
      </c>
      <c r="AE20" s="140">
        <v>109.06296385605565</v>
      </c>
      <c r="AF20" s="140">
        <v>123.30646200442318</v>
      </c>
      <c r="AG20" s="140">
        <v>127.48409654612215</v>
      </c>
      <c r="AH20" s="140">
        <v>130.17733986279418</v>
      </c>
      <c r="AI20" s="140">
        <v>133.42511412349526</v>
      </c>
      <c r="AJ20" s="140">
        <v>144.10018722845518</v>
      </c>
      <c r="AK20" s="140">
        <v>123.40538880492539</v>
      </c>
      <c r="AL20" s="140">
        <v>120.74127629834724</v>
      </c>
      <c r="AM20" s="140">
        <v>119.7041964974574</v>
      </c>
      <c r="AN20" s="140">
        <v>127.35241386961088</v>
      </c>
      <c r="AO20" s="140">
        <v>136.94288505648461</v>
      </c>
      <c r="AP20" s="140">
        <v>134.78108826388291</v>
      </c>
      <c r="AQ20" s="140">
        <v>134.53787478043893</v>
      </c>
      <c r="AR20" s="140">
        <v>145.52546030317035</v>
      </c>
      <c r="AS20" s="140">
        <v>159.97765562493714</v>
      </c>
      <c r="AT20" s="140">
        <v>170.88583033821436</v>
      </c>
      <c r="AU20" s="140">
        <v>182.61049766888792</v>
      </c>
      <c r="AV20" s="140">
        <v>185.7775220686305</v>
      </c>
      <c r="AW20" s="140">
        <v>191.96739110480692</v>
      </c>
      <c r="AX20" s="140">
        <v>193.14139770734428</v>
      </c>
      <c r="AY20" s="140">
        <v>194.05607875525246</v>
      </c>
      <c r="AZ20" s="140">
        <v>201.62442521914215</v>
      </c>
      <c r="BA20" s="140">
        <v>210.60792236100792</v>
      </c>
      <c r="BB20" s="140">
        <v>219.49887155344464</v>
      </c>
      <c r="BC20" s="140">
        <v>229.51616113895946</v>
      </c>
      <c r="BD20" s="140">
        <v>230.269288963039</v>
      </c>
      <c r="BE20" s="141">
        <v>198.50990744391643</v>
      </c>
      <c r="BF20" s="24">
        <v>-0.13792278450219353</v>
      </c>
      <c r="BG20" s="24">
        <v>3.0274608698926508E-2</v>
      </c>
      <c r="BH20" s="24">
        <v>2.2436238259893591E-3</v>
      </c>
    </row>
    <row r="21" spans="1:60" x14ac:dyDescent="0.15">
      <c r="A21" s="27" t="s">
        <v>178</v>
      </c>
      <c r="B21" s="142">
        <v>1690.0222962924904</v>
      </c>
      <c r="C21" s="142">
        <v>1785.2613656679998</v>
      </c>
      <c r="D21" s="142">
        <v>1843.7486435937924</v>
      </c>
      <c r="E21" s="142">
        <v>1965.3018227870562</v>
      </c>
      <c r="F21" s="142">
        <v>2057.0704325990168</v>
      </c>
      <c r="G21" s="142">
        <v>2166.5300350595007</v>
      </c>
      <c r="H21" s="142">
        <v>2290.0681428384714</v>
      </c>
      <c r="I21" s="142">
        <v>2472.1566509667618</v>
      </c>
      <c r="J21" s="142">
        <v>2710.2861973705722</v>
      </c>
      <c r="K21" s="142">
        <v>2794.0254297925571</v>
      </c>
      <c r="L21" s="142">
        <v>2798.3462733982565</v>
      </c>
      <c r="M21" s="142">
        <v>2918.5785280362616</v>
      </c>
      <c r="N21" s="142">
        <v>3047.7238735860733</v>
      </c>
      <c r="O21" s="142">
        <v>3173.1196833486033</v>
      </c>
      <c r="P21" s="142">
        <v>3317.551027813362</v>
      </c>
      <c r="Q21" s="142">
        <v>3377.768698040356</v>
      </c>
      <c r="R21" s="142">
        <v>3359.7390286837654</v>
      </c>
      <c r="S21" s="142">
        <v>3263.2776070757363</v>
      </c>
      <c r="T21" s="142">
        <v>3150.6431095043054</v>
      </c>
      <c r="U21" s="142">
        <v>3147.0716253275946</v>
      </c>
      <c r="V21" s="142">
        <v>3138.7686536459223</v>
      </c>
      <c r="W21" s="142">
        <v>3303.0261543214947</v>
      </c>
      <c r="X21" s="142">
        <v>3401.087776139389</v>
      </c>
      <c r="Y21" s="142">
        <v>3473.7196792647114</v>
      </c>
      <c r="Z21" s="142">
        <v>3486.8625320639139</v>
      </c>
      <c r="AA21" s="142">
        <v>3471.1975206952688</v>
      </c>
      <c r="AB21" s="142">
        <v>3515.5105466120754</v>
      </c>
      <c r="AC21" s="142">
        <v>3736.2996139346005</v>
      </c>
      <c r="AD21" s="142">
        <v>3806.2681542730538</v>
      </c>
      <c r="AE21" s="142">
        <v>4065.8896379394919</v>
      </c>
      <c r="AF21" s="142">
        <v>4207.3657509803998</v>
      </c>
      <c r="AG21" s="142">
        <v>4278.339856788717</v>
      </c>
      <c r="AH21" s="142">
        <v>4563.2915553027642</v>
      </c>
      <c r="AI21" s="142">
        <v>4750.533528449414</v>
      </c>
      <c r="AJ21" s="142">
        <v>4839.3372587565937</v>
      </c>
      <c r="AK21" s="142">
        <v>4811.2818759302299</v>
      </c>
      <c r="AL21" s="142">
        <v>4865.2465863712132</v>
      </c>
      <c r="AM21" s="142">
        <v>4864.6041254899619</v>
      </c>
      <c r="AN21" s="142">
        <v>4776.2182436451503</v>
      </c>
      <c r="AO21" s="142">
        <v>4925.6769757058937</v>
      </c>
      <c r="AP21" s="142">
        <v>5066.6039698847653</v>
      </c>
      <c r="AQ21" s="142">
        <v>5176.8000895206897</v>
      </c>
      <c r="AR21" s="142">
        <v>5461.367972265537</v>
      </c>
      <c r="AS21" s="142">
        <v>5585.0912482194508</v>
      </c>
      <c r="AT21" s="142">
        <v>5530.05458435531</v>
      </c>
      <c r="AU21" s="142">
        <v>5808.8356925239141</v>
      </c>
      <c r="AV21" s="142">
        <v>6064.7622768848842</v>
      </c>
      <c r="AW21" s="142">
        <v>6260.3904195674204</v>
      </c>
      <c r="AX21" s="142">
        <v>6490.5874787658549</v>
      </c>
      <c r="AY21" s="142">
        <v>6478.1520914588536</v>
      </c>
      <c r="AZ21" s="142">
        <v>6376.5129586980083</v>
      </c>
      <c r="BA21" s="142">
        <v>6150.6698115150766</v>
      </c>
      <c r="BB21" s="142">
        <v>6135.8253947631438</v>
      </c>
      <c r="BC21" s="142">
        <v>6000.155933824386</v>
      </c>
      <c r="BD21" s="142">
        <v>5888.7109316418037</v>
      </c>
      <c r="BE21" s="142">
        <v>5273.759800075487</v>
      </c>
      <c r="BF21" s="22">
        <v>-0.10442881960158723</v>
      </c>
      <c r="BG21" s="22">
        <v>6.3037284448539399E-3</v>
      </c>
      <c r="BH21" s="22">
        <v>5.9605756167798049E-2</v>
      </c>
    </row>
    <row r="22" spans="1:60" x14ac:dyDescent="0.15">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1"/>
      <c r="BF22" s="24"/>
      <c r="BG22" s="24"/>
      <c r="BH22" s="24"/>
    </row>
    <row r="23" spans="1:60" x14ac:dyDescent="0.15">
      <c r="A23" s="19" t="s">
        <v>177</v>
      </c>
      <c r="B23" s="140">
        <v>106.65284931506849</v>
      </c>
      <c r="C23" s="140">
        <v>118.20578082191781</v>
      </c>
      <c r="D23" s="140">
        <v>125.64857534246575</v>
      </c>
      <c r="E23" s="140">
        <v>144.3210382513661</v>
      </c>
      <c r="F23" s="140">
        <v>158.68693150684931</v>
      </c>
      <c r="G23" s="140">
        <v>175.70780821917805</v>
      </c>
      <c r="H23" s="140">
        <v>196.21323287671234</v>
      </c>
      <c r="I23" s="140">
        <v>211.85945355191257</v>
      </c>
      <c r="J23" s="140">
        <v>230.39624657534247</v>
      </c>
      <c r="K23" s="140">
        <v>207.13071232876712</v>
      </c>
      <c r="L23" s="140">
        <v>209.78019178082192</v>
      </c>
      <c r="M23" s="140">
        <v>225.92573770491802</v>
      </c>
      <c r="N23" s="140">
        <v>218.23356164383557</v>
      </c>
      <c r="O23" s="140">
        <v>236.52243835616434</v>
      </c>
      <c r="P23" s="140">
        <v>246.07772602739726</v>
      </c>
      <c r="Q23" s="140">
        <v>240.05751366120219</v>
      </c>
      <c r="R23" s="140">
        <v>219.21665753424662</v>
      </c>
      <c r="S23" s="140">
        <v>208.70172602739726</v>
      </c>
      <c r="T23" s="140">
        <v>204.02805479452056</v>
      </c>
      <c r="U23" s="140">
        <v>198.30836065573769</v>
      </c>
      <c r="V23" s="140">
        <v>200.05789041095892</v>
      </c>
      <c r="W23" s="140">
        <v>210.22112328767128</v>
      </c>
      <c r="X23" s="140">
        <v>216.6853698630137</v>
      </c>
      <c r="Y23" s="140">
        <v>215.31699453551914</v>
      </c>
      <c r="Z23" s="140">
        <v>213.57884931506854</v>
      </c>
      <c r="AA23" s="140">
        <v>221.85944843198888</v>
      </c>
      <c r="AB23" s="140">
        <v>239.89394814624785</v>
      </c>
      <c r="AC23" s="140">
        <v>233.17562200780083</v>
      </c>
      <c r="AD23" s="140">
        <v>235.6938758510274</v>
      </c>
      <c r="AE23" s="140">
        <v>233.25756799082595</v>
      </c>
      <c r="AF23" s="140">
        <v>231.33553385699875</v>
      </c>
      <c r="AG23" s="140">
        <v>238.75736237250229</v>
      </c>
      <c r="AH23" s="140">
        <v>243.74561876451912</v>
      </c>
      <c r="AI23" s="140">
        <v>252.51418267863329</v>
      </c>
      <c r="AJ23" s="140">
        <v>248.6693850834709</v>
      </c>
      <c r="AK23" s="140">
        <v>241.91096437473885</v>
      </c>
      <c r="AL23" s="140">
        <v>262.19729212503643</v>
      </c>
      <c r="AM23" s="140">
        <v>268.43531438232515</v>
      </c>
      <c r="AN23" s="140">
        <v>290.3569056838615</v>
      </c>
      <c r="AO23" s="140">
        <v>282.03784032963659</v>
      </c>
      <c r="AP23" s="140">
        <v>280.72946027363821</v>
      </c>
      <c r="AQ23" s="140">
        <v>280.95712279002572</v>
      </c>
      <c r="AR23" s="140">
        <v>264.09339951776548</v>
      </c>
      <c r="AS23" s="140">
        <v>261.21195264261547</v>
      </c>
      <c r="AT23" s="140">
        <v>248.55730172894368</v>
      </c>
      <c r="AU23" s="140">
        <v>261.43672060787674</v>
      </c>
      <c r="AV23" s="140">
        <v>244.41003460335509</v>
      </c>
      <c r="AW23" s="140">
        <v>244.20375959607136</v>
      </c>
      <c r="AX23" s="140">
        <v>252.21430356209859</v>
      </c>
      <c r="AY23" s="140">
        <v>242.02215854952379</v>
      </c>
      <c r="AZ23" s="140">
        <v>241.23361795253641</v>
      </c>
      <c r="BA23" s="140">
        <v>248.77844082210018</v>
      </c>
      <c r="BB23" s="140">
        <v>252.31031349566234</v>
      </c>
      <c r="BC23" s="140">
        <v>255.40795225064215</v>
      </c>
      <c r="BD23" s="140">
        <v>265.48310007710137</v>
      </c>
      <c r="BE23" s="141">
        <v>230.10396468026076</v>
      </c>
      <c r="BF23" s="24">
        <v>-0.13326322988757411</v>
      </c>
      <c r="BG23" s="24">
        <v>6.6095247406692259E-3</v>
      </c>
      <c r="BH23" s="24">
        <v>2.6007101824734066E-3</v>
      </c>
    </row>
    <row r="24" spans="1:60" x14ac:dyDescent="0.15">
      <c r="A24" s="19" t="s">
        <v>176</v>
      </c>
      <c r="B24" s="140">
        <v>312.11271232876715</v>
      </c>
      <c r="C24" s="140">
        <v>318.66810958904114</v>
      </c>
      <c r="D24" s="140">
        <v>350.39512328767114</v>
      </c>
      <c r="E24" s="140">
        <v>405.10338797814211</v>
      </c>
      <c r="F24" s="140">
        <v>468.28786301369865</v>
      </c>
      <c r="G24" s="140">
        <v>511.70936986301365</v>
      </c>
      <c r="H24" s="140">
        <v>525.20786301369856</v>
      </c>
      <c r="I24" s="140">
        <v>566.88540983606561</v>
      </c>
      <c r="J24" s="140">
        <v>597.89550684931521</v>
      </c>
      <c r="K24" s="140">
        <v>529.36005479452058</v>
      </c>
      <c r="L24" s="140">
        <v>503.76594520547951</v>
      </c>
      <c r="M24" s="140">
        <v>523.6178961748634</v>
      </c>
      <c r="N24" s="140">
        <v>516.77695890410973</v>
      </c>
      <c r="O24" s="140">
        <v>551.43972602739734</v>
      </c>
      <c r="P24" s="140">
        <v>550.65909589041087</v>
      </c>
      <c r="Q24" s="140">
        <v>505.61658469945348</v>
      </c>
      <c r="R24" s="140">
        <v>465.80931506849311</v>
      </c>
      <c r="S24" s="140">
        <v>441.18323287671228</v>
      </c>
      <c r="T24" s="140">
        <v>403.85608219178079</v>
      </c>
      <c r="U24" s="140">
        <v>392.45442622950827</v>
      </c>
      <c r="V24" s="140">
        <v>400.18783561643846</v>
      </c>
      <c r="W24" s="140">
        <v>449.96835616438364</v>
      </c>
      <c r="X24" s="140">
        <v>454.61309589041099</v>
      </c>
      <c r="Y24" s="140">
        <v>466.33133879781423</v>
      </c>
      <c r="Z24" s="140">
        <v>459.99227397260279</v>
      </c>
      <c r="AA24" s="140">
        <v>473.0728364754637</v>
      </c>
      <c r="AB24" s="140">
        <v>506.9028215616305</v>
      </c>
      <c r="AC24" s="140">
        <v>517.25916035145337</v>
      </c>
      <c r="AD24" s="140">
        <v>509.2088888622049</v>
      </c>
      <c r="AE24" s="140">
        <v>559.54758170997945</v>
      </c>
      <c r="AF24" s="140">
        <v>559.48058928168314</v>
      </c>
      <c r="AG24" s="140">
        <v>602.48086020188248</v>
      </c>
      <c r="AH24" s="140">
        <v>618.08738586413369</v>
      </c>
      <c r="AI24" s="140">
        <v>625.70786097182315</v>
      </c>
      <c r="AJ24" s="140">
        <v>606.5577028390544</v>
      </c>
      <c r="AK24" s="140">
        <v>615.86532131815204</v>
      </c>
      <c r="AL24" s="140">
        <v>625.87237593616862</v>
      </c>
      <c r="AM24" s="140">
        <v>625.32498467427069</v>
      </c>
      <c r="AN24" s="140">
        <v>656.52432588262434</v>
      </c>
      <c r="AO24" s="140">
        <v>661.99584036461647</v>
      </c>
      <c r="AP24" s="140">
        <v>661.00921790541042</v>
      </c>
      <c r="AQ24" s="140">
        <v>655.67659935590677</v>
      </c>
      <c r="AR24" s="140">
        <v>660.97285406146648</v>
      </c>
      <c r="AS24" s="140">
        <v>695.38380521908482</v>
      </c>
      <c r="AT24" s="140">
        <v>639.58834606174571</v>
      </c>
      <c r="AU24" s="140">
        <v>662.62170901503634</v>
      </c>
      <c r="AV24" s="140">
        <v>623.87812548213469</v>
      </c>
      <c r="AW24" s="140">
        <v>602.34816581646612</v>
      </c>
      <c r="AX24" s="140">
        <v>624.40555577330394</v>
      </c>
      <c r="AY24" s="140">
        <v>619.73510466174571</v>
      </c>
      <c r="AZ24" s="140">
        <v>639.8591929570747</v>
      </c>
      <c r="BA24" s="140">
        <v>643.84520896866024</v>
      </c>
      <c r="BB24" s="140">
        <v>652.60414595536793</v>
      </c>
      <c r="BC24" s="140">
        <v>691.84474479440928</v>
      </c>
      <c r="BD24" s="140">
        <v>649.91382279452057</v>
      </c>
      <c r="BE24" s="141">
        <v>475.81350136544535</v>
      </c>
      <c r="BF24" s="24">
        <v>-0.26788216425444378</v>
      </c>
      <c r="BG24" s="24">
        <v>1.6027844538417657E-3</v>
      </c>
      <c r="BH24" s="24">
        <v>5.3777996379981178E-3</v>
      </c>
    </row>
    <row r="25" spans="1:60" x14ac:dyDescent="0.15">
      <c r="A25" s="19" t="s">
        <v>175</v>
      </c>
      <c r="B25" s="140">
        <v>71.22095890410958</v>
      </c>
      <c r="C25" s="140">
        <v>81.128657534246585</v>
      </c>
      <c r="D25" s="140">
        <v>101.8273698630137</v>
      </c>
      <c r="E25" s="140">
        <v>120.45715846994536</v>
      </c>
      <c r="F25" s="140">
        <v>148.47169863013698</v>
      </c>
      <c r="G25" s="140">
        <v>172.55287671232878</v>
      </c>
      <c r="H25" s="140">
        <v>189.46882191780821</v>
      </c>
      <c r="I25" s="140">
        <v>196.51065573770489</v>
      </c>
      <c r="J25" s="140">
        <v>207.97816438356165</v>
      </c>
      <c r="K25" s="140">
        <v>216.24175342465756</v>
      </c>
      <c r="L25" s="140">
        <v>229.28246575342467</v>
      </c>
      <c r="M25" s="140">
        <v>238.03202185792352</v>
      </c>
      <c r="N25" s="140">
        <v>248.33775342465756</v>
      </c>
      <c r="O25" s="140">
        <v>255.43419178082192</v>
      </c>
      <c r="P25" s="140">
        <v>262.834301369863</v>
      </c>
      <c r="Q25" s="140">
        <v>271.33565573770488</v>
      </c>
      <c r="R25" s="140">
        <v>242.99013698630137</v>
      </c>
      <c r="S25" s="140">
        <v>236.08027397260275</v>
      </c>
      <c r="T25" s="140">
        <v>229.24800000000002</v>
      </c>
      <c r="U25" s="140">
        <v>220.34450819672131</v>
      </c>
      <c r="V25" s="140">
        <v>201.85312328767125</v>
      </c>
      <c r="W25" s="140">
        <v>212.82693150684929</v>
      </c>
      <c r="X25" s="140">
        <v>204.88350684931504</v>
      </c>
      <c r="Y25" s="140">
        <v>216.95639344262293</v>
      </c>
      <c r="Z25" s="140">
        <v>212.91306849315069</v>
      </c>
      <c r="AA25" s="140">
        <v>196.62553275999304</v>
      </c>
      <c r="AB25" s="140">
        <v>128.7128830503699</v>
      </c>
      <c r="AC25" s="140">
        <v>116.14932560988461</v>
      </c>
      <c r="AD25" s="140">
        <v>126.94406383441247</v>
      </c>
      <c r="AE25" s="140">
        <v>119.80696030039333</v>
      </c>
      <c r="AF25" s="140">
        <v>124.1684019190122</v>
      </c>
      <c r="AG25" s="140">
        <v>115.26239847026886</v>
      </c>
      <c r="AH25" s="140">
        <v>91.91978378839363</v>
      </c>
      <c r="AI25" s="140">
        <v>97.481786523688342</v>
      </c>
      <c r="AJ25" s="140">
        <v>88.501803857254657</v>
      </c>
      <c r="AK25" s="140">
        <v>89.353150425478418</v>
      </c>
      <c r="AL25" s="140">
        <v>93.298844777564483</v>
      </c>
      <c r="AM25" s="140">
        <v>96.123062744140626</v>
      </c>
      <c r="AN25" s="140">
        <v>104.64146125521724</v>
      </c>
      <c r="AO25" s="140">
        <v>101.57842609342981</v>
      </c>
      <c r="AP25" s="140">
        <v>110.71892618926586</v>
      </c>
      <c r="AQ25" s="140">
        <v>112.09983496846239</v>
      </c>
      <c r="AR25" s="140">
        <v>110.90937539401121</v>
      </c>
      <c r="AS25" s="140">
        <v>106.31784705096908</v>
      </c>
      <c r="AT25" s="140">
        <v>95.116601067738969</v>
      </c>
      <c r="AU25" s="140">
        <v>84.507293325972881</v>
      </c>
      <c r="AV25" s="140">
        <v>80.441528377376187</v>
      </c>
      <c r="AW25" s="140">
        <v>83.062931276175505</v>
      </c>
      <c r="AX25" s="140">
        <v>77.3408066756366</v>
      </c>
      <c r="AY25" s="140">
        <v>83.749747152615896</v>
      </c>
      <c r="AZ25" s="140">
        <v>93.54981100949847</v>
      </c>
      <c r="BA25" s="140">
        <v>94.585334197341425</v>
      </c>
      <c r="BB25" s="140">
        <v>98.774529724100177</v>
      </c>
      <c r="BC25" s="140">
        <v>98.422666881006535</v>
      </c>
      <c r="BD25" s="140">
        <v>102.1049523561644</v>
      </c>
      <c r="BE25" s="141">
        <v>92.128788295824222</v>
      </c>
      <c r="BF25" s="24">
        <v>-9.7704996967641122E-2</v>
      </c>
      <c r="BG25" s="24">
        <v>7.114962956991544E-3</v>
      </c>
      <c r="BH25" s="24">
        <v>1.0412696632707812E-3</v>
      </c>
    </row>
    <row r="26" spans="1:60" x14ac:dyDescent="0.15">
      <c r="A26" s="19" t="s">
        <v>174</v>
      </c>
      <c r="B26" s="140" t="s">
        <v>111</v>
      </c>
      <c r="C26" s="140" t="s">
        <v>111</v>
      </c>
      <c r="D26" s="140" t="s">
        <v>111</v>
      </c>
      <c r="E26" s="140" t="s">
        <v>111</v>
      </c>
      <c r="F26" s="140" t="s">
        <v>111</v>
      </c>
      <c r="G26" s="140" t="s">
        <v>111</v>
      </c>
      <c r="H26" s="140" t="s">
        <v>111</v>
      </c>
      <c r="I26" s="140" t="s">
        <v>111</v>
      </c>
      <c r="J26" s="140" t="s">
        <v>111</v>
      </c>
      <c r="K26" s="140" t="s">
        <v>111</v>
      </c>
      <c r="L26" s="140" t="s">
        <v>111</v>
      </c>
      <c r="M26" s="140" t="s">
        <v>111</v>
      </c>
      <c r="N26" s="140" t="s">
        <v>111</v>
      </c>
      <c r="O26" s="140" t="s">
        <v>111</v>
      </c>
      <c r="P26" s="140" t="s">
        <v>111</v>
      </c>
      <c r="Q26" s="140" t="s">
        <v>111</v>
      </c>
      <c r="R26" s="140" t="s">
        <v>111</v>
      </c>
      <c r="S26" s="140" t="s">
        <v>111</v>
      </c>
      <c r="T26" s="140" t="s">
        <v>111</v>
      </c>
      <c r="U26" s="140" t="s">
        <v>111</v>
      </c>
      <c r="V26" s="140" t="s">
        <v>111</v>
      </c>
      <c r="W26" s="140" t="s">
        <v>111</v>
      </c>
      <c r="X26" s="140" t="s">
        <v>111</v>
      </c>
      <c r="Y26" s="140" t="s">
        <v>111</v>
      </c>
      <c r="Z26" s="140" t="s">
        <v>111</v>
      </c>
      <c r="AA26" s="140">
        <v>91.962931506849316</v>
      </c>
      <c r="AB26" s="140">
        <v>65.77134246575342</v>
      </c>
      <c r="AC26" s="140">
        <v>65.59163934426229</v>
      </c>
      <c r="AD26" s="140">
        <v>69.642630136986298</v>
      </c>
      <c r="AE26" s="140">
        <v>72.352493150684936</v>
      </c>
      <c r="AF26" s="140">
        <v>79.593232876712335</v>
      </c>
      <c r="AG26" s="140">
        <v>75.183989071038255</v>
      </c>
      <c r="AH26" s="140">
        <v>80.479287671232882</v>
      </c>
      <c r="AI26" s="140">
        <v>89.944246575342476</v>
      </c>
      <c r="AJ26" s="140">
        <v>88.950109589041091</v>
      </c>
      <c r="AK26" s="140">
        <v>79.551448087431709</v>
      </c>
      <c r="AL26" s="140">
        <v>80.823013698630135</v>
      </c>
      <c r="AM26" s="140">
        <v>84.607287671232854</v>
      </c>
      <c r="AN26" s="140">
        <v>93.128767123287687</v>
      </c>
      <c r="AO26" s="140">
        <v>88.030445355191247</v>
      </c>
      <c r="AP26" s="140">
        <v>91.440594520547947</v>
      </c>
      <c r="AQ26" s="140">
        <v>93.16305205479452</v>
      </c>
      <c r="AR26" s="140">
        <v>95.346548201690482</v>
      </c>
      <c r="AS26" s="140">
        <v>90.830180269299916</v>
      </c>
      <c r="AT26" s="140">
        <v>88.722203728311854</v>
      </c>
      <c r="AU26" s="140">
        <v>76.337936986301372</v>
      </c>
      <c r="AV26" s="140">
        <v>72.473635616438344</v>
      </c>
      <c r="AW26" s="140">
        <v>64.991827868852454</v>
      </c>
      <c r="AX26" s="140">
        <v>63.049186301369858</v>
      </c>
      <c r="AY26" s="140">
        <v>65.405380821917802</v>
      </c>
      <c r="AZ26" s="140">
        <v>67.905200000000008</v>
      </c>
      <c r="BA26" s="140">
        <v>68.208874316939898</v>
      </c>
      <c r="BB26" s="140">
        <v>72.900038356164387</v>
      </c>
      <c r="BC26" s="140">
        <v>70.755786301369852</v>
      </c>
      <c r="BD26" s="140">
        <v>69.151742465753429</v>
      </c>
      <c r="BE26" s="141">
        <v>61.831846625069247</v>
      </c>
      <c r="BF26" s="24">
        <v>-0.10585265937889088</v>
      </c>
      <c r="BG26" s="24">
        <v>-2.4612735584782719E-2</v>
      </c>
      <c r="BH26" s="24">
        <v>6.9884373066930554E-4</v>
      </c>
    </row>
    <row r="27" spans="1:60" x14ac:dyDescent="0.15">
      <c r="A27" s="19" t="s">
        <v>173</v>
      </c>
      <c r="B27" s="140">
        <v>7.726465753424657</v>
      </c>
      <c r="C27" s="140">
        <v>8.8488767123287655</v>
      </c>
      <c r="D27" s="140">
        <v>9.6221369863013688</v>
      </c>
      <c r="E27" s="140">
        <v>10.595546448087433</v>
      </c>
      <c r="F27" s="140">
        <v>12.553671232876713</v>
      </c>
      <c r="G27" s="140">
        <v>13.261671232876711</v>
      </c>
      <c r="H27" s="140">
        <v>15.827972602739726</v>
      </c>
      <c r="I27" s="140">
        <v>17.665163934426229</v>
      </c>
      <c r="J27" s="140">
        <v>19.00698630136986</v>
      </c>
      <c r="K27" s="140">
        <v>16.943616438356166</v>
      </c>
      <c r="L27" s="140">
        <v>14.336082191780823</v>
      </c>
      <c r="M27" s="140">
        <v>14.535437158469946</v>
      </c>
      <c r="N27" s="140">
        <v>15.898849315068494</v>
      </c>
      <c r="O27" s="140">
        <v>16.571095890410962</v>
      </c>
      <c r="P27" s="140">
        <v>16.861753424657536</v>
      </c>
      <c r="Q27" s="140">
        <v>16.971448087431693</v>
      </c>
      <c r="R27" s="140">
        <v>16.380794520547944</v>
      </c>
      <c r="S27" s="140">
        <v>19.51915068493151</v>
      </c>
      <c r="T27" s="140">
        <v>20.360410958904112</v>
      </c>
      <c r="U27" s="140">
        <v>20.936202185792347</v>
      </c>
      <c r="V27" s="140">
        <v>20.896301369863011</v>
      </c>
      <c r="W27" s="140">
        <v>22.470575342465754</v>
      </c>
      <c r="X27" s="140">
        <v>26.288438356164377</v>
      </c>
      <c r="Y27" s="140">
        <v>28.086857923497266</v>
      </c>
      <c r="Z27" s="140">
        <v>29.138356164383559</v>
      </c>
      <c r="AA27" s="140">
        <v>30.871616438356163</v>
      </c>
      <c r="AB27" s="140">
        <v>31.538054794520544</v>
      </c>
      <c r="AC27" s="140">
        <v>36.194672131147541</v>
      </c>
      <c r="AD27" s="140">
        <v>37.844136986301365</v>
      </c>
      <c r="AE27" s="140">
        <v>37.497013698630134</v>
      </c>
      <c r="AF27" s="140">
        <v>39.796054794520551</v>
      </c>
      <c r="AG27" s="140">
        <v>40.469316939890724</v>
      </c>
      <c r="AH27" s="140">
        <v>41.511671232876708</v>
      </c>
      <c r="AI27" s="140">
        <v>45.117479452054795</v>
      </c>
      <c r="AJ27" s="140">
        <v>47.239178082191785</v>
      </c>
      <c r="AK27" s="140">
        <v>49.08308743169399</v>
      </c>
      <c r="AL27" s="140">
        <v>49.483287671232873</v>
      </c>
      <c r="AM27" s="140">
        <v>49.081890410958906</v>
      </c>
      <c r="AN27" s="140">
        <v>52.176821917808212</v>
      </c>
      <c r="AO27" s="140">
        <v>50.662103825136619</v>
      </c>
      <c r="AP27" s="140">
        <v>56.649589041095886</v>
      </c>
      <c r="AQ27" s="140">
        <v>56.048136986301365</v>
      </c>
      <c r="AR27" s="140">
        <v>57.044608755375798</v>
      </c>
      <c r="AS27" s="140">
        <v>58.013544942100765</v>
      </c>
      <c r="AT27" s="140">
        <v>57.074118524996095</v>
      </c>
      <c r="AU27" s="140">
        <v>55.458520547945206</v>
      </c>
      <c r="AV27" s="140">
        <v>54.625205479452049</v>
      </c>
      <c r="AW27" s="140">
        <v>51.060928961748644</v>
      </c>
      <c r="AX27" s="140">
        <v>45.678164383561644</v>
      </c>
      <c r="AY27" s="140">
        <v>45.473397260273977</v>
      </c>
      <c r="AZ27" s="140">
        <v>46.465479068493153</v>
      </c>
      <c r="BA27" s="140">
        <v>50.525674316939885</v>
      </c>
      <c r="BB27" s="140">
        <v>52.338469995703896</v>
      </c>
      <c r="BC27" s="140">
        <v>51.695841917808224</v>
      </c>
      <c r="BD27" s="140">
        <v>51.553049068493152</v>
      </c>
      <c r="BE27" s="141">
        <v>43.707577978142076</v>
      </c>
      <c r="BF27" s="24">
        <v>-0.15218248449141425</v>
      </c>
      <c r="BG27" s="24">
        <v>-1.0122359715389773E-2</v>
      </c>
      <c r="BH27" s="24">
        <v>4.9399732532620579E-4</v>
      </c>
    </row>
    <row r="28" spans="1:60" x14ac:dyDescent="0.15">
      <c r="A28" s="19" t="s">
        <v>172</v>
      </c>
      <c r="B28" s="140">
        <v>78.083369863013687</v>
      </c>
      <c r="C28" s="140">
        <v>85.891999999999996</v>
      </c>
      <c r="D28" s="140">
        <v>95.498986301369868</v>
      </c>
      <c r="E28" s="140">
        <v>105.56057377049181</v>
      </c>
      <c r="F28" s="140">
        <v>113.45824657534246</v>
      </c>
      <c r="G28" s="140">
        <v>136.7287123287671</v>
      </c>
      <c r="H28" s="140">
        <v>151.18021917808221</v>
      </c>
      <c r="I28" s="140">
        <v>164.67434426229508</v>
      </c>
      <c r="J28" s="140">
        <v>184.89701369863013</v>
      </c>
      <c r="K28" s="140">
        <v>188.95512328767126</v>
      </c>
      <c r="L28" s="140">
        <v>208.07153424657534</v>
      </c>
      <c r="M28" s="140">
        <v>218.72407103825134</v>
      </c>
      <c r="N28" s="140">
        <v>229.68873972602742</v>
      </c>
      <c r="O28" s="140">
        <v>237.85046575342463</v>
      </c>
      <c r="P28" s="140">
        <v>241.89098630136988</v>
      </c>
      <c r="Q28" s="140">
        <v>224.6487704918033</v>
      </c>
      <c r="R28" s="140">
        <v>222.37854794520547</v>
      </c>
      <c r="S28" s="140">
        <v>206.0547123287671</v>
      </c>
      <c r="T28" s="140">
        <v>201.9241917808219</v>
      </c>
      <c r="U28" s="140">
        <v>215.62297814207651</v>
      </c>
      <c r="V28" s="140">
        <v>211.74397260273972</v>
      </c>
      <c r="W28" s="140">
        <v>205.10378082191781</v>
      </c>
      <c r="X28" s="140">
        <v>205.39347945205481</v>
      </c>
      <c r="Y28" s="140">
        <v>197.99450819672131</v>
      </c>
      <c r="Z28" s="140">
        <v>189.61989041095893</v>
      </c>
      <c r="AA28" s="140">
        <v>173.57706849315068</v>
      </c>
      <c r="AB28" s="140">
        <v>142.95197260273972</v>
      </c>
      <c r="AC28" s="140">
        <v>137.95532315673734</v>
      </c>
      <c r="AD28" s="140">
        <v>140.17161350746662</v>
      </c>
      <c r="AE28" s="140">
        <v>146.72939824301844</v>
      </c>
      <c r="AF28" s="140">
        <v>167.02360604678682</v>
      </c>
      <c r="AG28" s="140">
        <v>174.53429068126704</v>
      </c>
      <c r="AH28" s="140">
        <v>167.80062314243912</v>
      </c>
      <c r="AI28" s="140">
        <v>172.57397199501634</v>
      </c>
      <c r="AJ28" s="140">
        <v>171.83948593954344</v>
      </c>
      <c r="AK28" s="140">
        <v>165.92376096266355</v>
      </c>
      <c r="AL28" s="140">
        <v>176.20669251313174</v>
      </c>
      <c r="AM28" s="140">
        <v>171.00218594535659</v>
      </c>
      <c r="AN28" s="140">
        <v>182.887185456281</v>
      </c>
      <c r="AO28" s="140">
        <v>201.10569882203754</v>
      </c>
      <c r="AP28" s="140">
        <v>210.10534685083854</v>
      </c>
      <c r="AQ28" s="140">
        <v>206.39733805892436</v>
      </c>
      <c r="AR28" s="140">
        <v>204.80224657534245</v>
      </c>
      <c r="AS28" s="140">
        <v>205.7558743169399</v>
      </c>
      <c r="AT28" s="140">
        <v>199.08920547945206</v>
      </c>
      <c r="AU28" s="140">
        <v>188.52391780821915</v>
      </c>
      <c r="AV28" s="140">
        <v>191.25836170499622</v>
      </c>
      <c r="AW28" s="140">
        <v>188.98701518491322</v>
      </c>
      <c r="AX28" s="140">
        <v>180.91412473077642</v>
      </c>
      <c r="AY28" s="140">
        <v>191.54356792199124</v>
      </c>
      <c r="AZ28" s="140">
        <v>184.10543555074196</v>
      </c>
      <c r="BA28" s="140">
        <v>172.06948701597952</v>
      </c>
      <c r="BB28" s="140">
        <v>205.38654991834454</v>
      </c>
      <c r="BC28" s="140">
        <v>206.72345205479454</v>
      </c>
      <c r="BD28" s="140">
        <v>209.46295890410957</v>
      </c>
      <c r="BE28" s="141">
        <v>181.96095018613943</v>
      </c>
      <c r="BF28" s="24">
        <v>-0.13129771899460441</v>
      </c>
      <c r="BG28" s="24">
        <v>5.0923143393630799E-3</v>
      </c>
      <c r="BH28" s="24">
        <v>2.0565821046117094E-3</v>
      </c>
    </row>
    <row r="29" spans="1:60" x14ac:dyDescent="0.15">
      <c r="A29" s="19" t="s">
        <v>171</v>
      </c>
      <c r="B29" s="140">
        <v>202.4471506849315</v>
      </c>
      <c r="C29" s="140">
        <v>230.12342465753426</v>
      </c>
      <c r="D29" s="140">
        <v>243.87265753424663</v>
      </c>
      <c r="E29" s="140">
        <v>263.77032786885246</v>
      </c>
      <c r="F29" s="140">
        <v>316.13854794520546</v>
      </c>
      <c r="G29" s="140">
        <v>350.73709589041096</v>
      </c>
      <c r="H29" s="140">
        <v>346.84180821917806</v>
      </c>
      <c r="I29" s="140">
        <v>365.70133879781423</v>
      </c>
      <c r="J29" s="140">
        <v>341.32460273972595</v>
      </c>
      <c r="K29" s="140">
        <v>308.55227397260273</v>
      </c>
      <c r="L29" s="140">
        <v>305.66909589041092</v>
      </c>
      <c r="M29" s="140">
        <v>325.21579234972677</v>
      </c>
      <c r="N29" s="140">
        <v>325.6340273972603</v>
      </c>
      <c r="O29" s="140">
        <v>327.60194520547947</v>
      </c>
      <c r="P29" s="140">
        <v>314.03350684931507</v>
      </c>
      <c r="Q29" s="140">
        <v>268.57103825136608</v>
      </c>
      <c r="R29" s="140">
        <v>254.56986301369861</v>
      </c>
      <c r="S29" s="140">
        <v>220.53375342465753</v>
      </c>
      <c r="T29" s="140">
        <v>209.62846575342468</v>
      </c>
      <c r="U29" s="140">
        <v>206.90002732240433</v>
      </c>
      <c r="V29" s="140">
        <v>213.95799999999997</v>
      </c>
      <c r="W29" s="140">
        <v>211.22049315068497</v>
      </c>
      <c r="X29" s="140">
        <v>195.8464109589041</v>
      </c>
      <c r="Y29" s="140">
        <v>193.11898907103827</v>
      </c>
      <c r="Z29" s="140">
        <v>186.90372602739725</v>
      </c>
      <c r="AA29" s="140">
        <v>183.65057534246574</v>
      </c>
      <c r="AB29" s="140">
        <v>186.47561643835616</v>
      </c>
      <c r="AC29" s="140">
        <v>184.6106830601093</v>
      </c>
      <c r="AD29" s="140">
        <v>193.41947945205482</v>
      </c>
      <c r="AE29" s="140">
        <v>205.1373698630137</v>
      </c>
      <c r="AF29" s="140">
        <v>214.88706849315071</v>
      </c>
      <c r="AG29" s="140">
        <v>233.5335519125683</v>
      </c>
      <c r="AH29" s="140">
        <v>226.56493150684932</v>
      </c>
      <c r="AI29" s="140">
        <v>219.59832876712329</v>
      </c>
      <c r="AJ29" s="140">
        <v>218.12309589041098</v>
      </c>
      <c r="AK29" s="140">
        <v>210.68480874316941</v>
      </c>
      <c r="AL29" s="140">
        <v>202.82150684931506</v>
      </c>
      <c r="AM29" s="140">
        <v>196.18816438356166</v>
      </c>
      <c r="AN29" s="140">
        <v>188.31950684931508</v>
      </c>
      <c r="AO29" s="140">
        <v>184.83158469945354</v>
      </c>
      <c r="AP29" s="140">
        <v>186.73187039938404</v>
      </c>
      <c r="AQ29" s="140">
        <v>189.53861536217792</v>
      </c>
      <c r="AR29" s="140">
        <v>190.63159867250189</v>
      </c>
      <c r="AS29" s="140">
        <v>186.46221242067935</v>
      </c>
      <c r="AT29" s="140">
        <v>169.07843604117687</v>
      </c>
      <c r="AU29" s="140">
        <v>170.28597240291788</v>
      </c>
      <c r="AV29" s="140">
        <v>164.77864479961301</v>
      </c>
      <c r="AW29" s="140">
        <v>152.92831379058072</v>
      </c>
      <c r="AX29" s="140">
        <v>152.47417816563853</v>
      </c>
      <c r="AY29" s="140">
        <v>153.2566930987372</v>
      </c>
      <c r="AZ29" s="140">
        <v>155.25093381785908</v>
      </c>
      <c r="BA29" s="140">
        <v>152.71401225411793</v>
      </c>
      <c r="BB29" s="140">
        <v>152.10694238654494</v>
      </c>
      <c r="BC29" s="140">
        <v>154.26215176315577</v>
      </c>
      <c r="BD29" s="140">
        <v>152.0142214013398</v>
      </c>
      <c r="BE29" s="141">
        <v>125.37940771813909</v>
      </c>
      <c r="BF29" s="24">
        <v>-0.17521264417018523</v>
      </c>
      <c r="BG29" s="24">
        <v>-1.0582472191806969E-2</v>
      </c>
      <c r="BH29" s="24">
        <v>1.4170790267701164E-3</v>
      </c>
    </row>
    <row r="30" spans="1:60" x14ac:dyDescent="0.15">
      <c r="A30" s="19" t="s">
        <v>170</v>
      </c>
      <c r="B30" s="140" t="s">
        <v>111</v>
      </c>
      <c r="C30" s="140" t="s">
        <v>111</v>
      </c>
      <c r="D30" s="140" t="s">
        <v>111</v>
      </c>
      <c r="E30" s="140" t="s">
        <v>111</v>
      </c>
      <c r="F30" s="140" t="s">
        <v>111</v>
      </c>
      <c r="G30" s="140" t="s">
        <v>111</v>
      </c>
      <c r="H30" s="140" t="s">
        <v>111</v>
      </c>
      <c r="I30" s="140" t="s">
        <v>111</v>
      </c>
      <c r="J30" s="140" t="s">
        <v>111</v>
      </c>
      <c r="K30" s="140" t="s">
        <v>111</v>
      </c>
      <c r="L30" s="140" t="s">
        <v>111</v>
      </c>
      <c r="M30" s="140" t="s">
        <v>111</v>
      </c>
      <c r="N30" s="140" t="s">
        <v>111</v>
      </c>
      <c r="O30" s="140" t="s">
        <v>111</v>
      </c>
      <c r="P30" s="140" t="s">
        <v>111</v>
      </c>
      <c r="Q30" s="140" t="s">
        <v>111</v>
      </c>
      <c r="R30" s="140" t="s">
        <v>111</v>
      </c>
      <c r="S30" s="140" t="s">
        <v>111</v>
      </c>
      <c r="T30" s="140" t="s">
        <v>111</v>
      </c>
      <c r="U30" s="140" t="s">
        <v>111</v>
      </c>
      <c r="V30" s="140">
        <v>65.738132947216144</v>
      </c>
      <c r="W30" s="140">
        <v>64.969195432248554</v>
      </c>
      <c r="X30" s="140">
        <v>65.630494693349434</v>
      </c>
      <c r="Y30" s="140">
        <v>65.957072555500261</v>
      </c>
      <c r="Z30" s="140">
        <v>68.125216779144836</v>
      </c>
      <c r="AA30" s="140">
        <v>67.036417618825794</v>
      </c>
      <c r="AB30" s="140">
        <v>59.142332486746056</v>
      </c>
      <c r="AC30" s="140">
        <v>31.459426229508196</v>
      </c>
      <c r="AD30" s="140">
        <v>33.384657534246571</v>
      </c>
      <c r="AE30" s="140">
        <v>30.717479452054793</v>
      </c>
      <c r="AF30" s="140">
        <v>24.343013698630138</v>
      </c>
      <c r="AG30" s="140">
        <v>26.313551912568304</v>
      </c>
      <c r="AH30" s="140">
        <v>26.051232876712334</v>
      </c>
      <c r="AI30" s="140">
        <v>26.18608219178082</v>
      </c>
      <c r="AJ30" s="140">
        <v>24.577972602739724</v>
      </c>
      <c r="AK30" s="140">
        <v>22.298688524590169</v>
      </c>
      <c r="AL30" s="140">
        <v>25.913041095890414</v>
      </c>
      <c r="AM30" s="140">
        <v>28.866684931506853</v>
      </c>
      <c r="AN30" s="140">
        <v>27.166904109589041</v>
      </c>
      <c r="AO30" s="140">
        <v>27.414316939890718</v>
      </c>
      <c r="AP30" s="140">
        <v>28.09561643835616</v>
      </c>
      <c r="AQ30" s="140">
        <v>29.255315068493147</v>
      </c>
      <c r="AR30" s="140">
        <v>31.258191780821917</v>
      </c>
      <c r="AS30" s="140">
        <v>29.638111232499398</v>
      </c>
      <c r="AT30" s="140">
        <v>26.737952715467241</v>
      </c>
      <c r="AU30" s="140">
        <v>27.548976460850447</v>
      </c>
      <c r="AV30" s="140">
        <v>26.973964638246819</v>
      </c>
      <c r="AW30" s="140">
        <v>31.67889335423871</v>
      </c>
      <c r="AX30" s="140">
        <v>31.175544426904963</v>
      </c>
      <c r="AY30" s="140">
        <v>29.128295766961088</v>
      </c>
      <c r="AZ30" s="140">
        <v>29.28024758827523</v>
      </c>
      <c r="BA30" s="140">
        <v>28.679772935460822</v>
      </c>
      <c r="BB30" s="140">
        <v>30.014307037771566</v>
      </c>
      <c r="BC30" s="140">
        <v>29.81754750170564</v>
      </c>
      <c r="BD30" s="140">
        <v>26.7931424109589</v>
      </c>
      <c r="BE30" s="141">
        <v>24.769322413145268</v>
      </c>
      <c r="BF30" s="24">
        <v>-7.5534999470082798E-2</v>
      </c>
      <c r="BG30" s="24">
        <v>2.0621810661358708E-4</v>
      </c>
      <c r="BH30" s="24">
        <v>2.7995097391018438E-4</v>
      </c>
    </row>
    <row r="31" spans="1:60" x14ac:dyDescent="0.15">
      <c r="A31" s="19" t="s">
        <v>169</v>
      </c>
      <c r="B31" s="140">
        <v>110.56994520547946</v>
      </c>
      <c r="C31" s="140">
        <v>134.50301369863016</v>
      </c>
      <c r="D31" s="140">
        <v>141.24945205479452</v>
      </c>
      <c r="E31" s="140">
        <v>159.51060109289617</v>
      </c>
      <c r="F31" s="140">
        <v>184.59260273972603</v>
      </c>
      <c r="G31" s="140">
        <v>207.46052054794521</v>
      </c>
      <c r="H31" s="140">
        <v>215.13027397260271</v>
      </c>
      <c r="I31" s="140">
        <v>227.9210382513661</v>
      </c>
      <c r="J31" s="140">
        <v>254.96443835616438</v>
      </c>
      <c r="K31" s="140">
        <v>223.22202739726029</v>
      </c>
      <c r="L31" s="140">
        <v>231.32172602739723</v>
      </c>
      <c r="M31" s="140">
        <v>246.88560109289617</v>
      </c>
      <c r="N31" s="140">
        <v>244.57098630136986</v>
      </c>
      <c r="O31" s="140">
        <v>246.78361643835615</v>
      </c>
      <c r="P31" s="140">
        <v>260.63898630136987</v>
      </c>
      <c r="Q31" s="140">
        <v>251.46521857923497</v>
      </c>
      <c r="R31" s="140">
        <v>241.47353424657535</v>
      </c>
      <c r="S31" s="140">
        <v>224.32676712328765</v>
      </c>
      <c r="T31" s="140">
        <v>209.23460273972606</v>
      </c>
      <c r="U31" s="140">
        <v>211.63598360655735</v>
      </c>
      <c r="V31" s="140">
        <v>214.74591780821919</v>
      </c>
      <c r="W31" s="140">
        <v>225.11775342465756</v>
      </c>
      <c r="X31" s="140">
        <v>225.90983561643836</v>
      </c>
      <c r="Y31" s="140">
        <v>225.14459016393445</v>
      </c>
      <c r="Z31" s="140">
        <v>225.71158904109586</v>
      </c>
      <c r="AA31" s="140">
        <v>230.62059446739823</v>
      </c>
      <c r="AB31" s="140">
        <v>229.89812114010769</v>
      </c>
      <c r="AC31" s="140">
        <v>226.71829373390949</v>
      </c>
      <c r="AD31" s="140">
        <v>216.370712989781</v>
      </c>
      <c r="AE31" s="140">
        <v>224.55490286602387</v>
      </c>
      <c r="AF31" s="140">
        <v>203.99974939359376</v>
      </c>
      <c r="AG31" s="140">
        <v>211.70782763087684</v>
      </c>
      <c r="AH31" s="140">
        <v>208.97567950201687</v>
      </c>
      <c r="AI31" s="140">
        <v>219.00485965067719</v>
      </c>
      <c r="AJ31" s="140">
        <v>221.45274110624234</v>
      </c>
      <c r="AK31" s="140">
        <v>217.92097282925593</v>
      </c>
      <c r="AL31" s="140">
        <v>214.42305833826978</v>
      </c>
      <c r="AM31" s="140">
        <v>217.41361153249875</v>
      </c>
      <c r="AN31" s="140">
        <v>226.32701471522086</v>
      </c>
      <c r="AO31" s="140">
        <v>212.53272557706785</v>
      </c>
      <c r="AP31" s="140">
        <v>220.49250106671562</v>
      </c>
      <c r="AQ31" s="140">
        <v>215.08546458571757</v>
      </c>
      <c r="AR31" s="140">
        <v>216.77564529158337</v>
      </c>
      <c r="AS31" s="140">
        <v>210.17727645807278</v>
      </c>
      <c r="AT31" s="140">
        <v>198.69192219753404</v>
      </c>
      <c r="AU31" s="140">
        <v>206.45137860054788</v>
      </c>
      <c r="AV31" s="140">
        <v>198.65502733921281</v>
      </c>
      <c r="AW31" s="140">
        <v>192.34242110078708</v>
      </c>
      <c r="AX31" s="140">
        <v>206.70942077467794</v>
      </c>
      <c r="AY31" s="140">
        <v>196.10461516030296</v>
      </c>
      <c r="AZ31" s="140">
        <v>195.25918770054435</v>
      </c>
      <c r="BA31" s="140">
        <v>205.70444502648306</v>
      </c>
      <c r="BB31" s="140">
        <v>199.3843615996829</v>
      </c>
      <c r="BC31" s="140">
        <v>201.20602666171573</v>
      </c>
      <c r="BD31" s="140">
        <v>196.05953424657534</v>
      </c>
      <c r="BE31" s="141">
        <v>178.14301392810577</v>
      </c>
      <c r="BF31" s="24">
        <v>-9.1383060697965091E-2</v>
      </c>
      <c r="BG31" s="24">
        <v>-1.332824620047468E-3</v>
      </c>
      <c r="BH31" s="24">
        <v>2.0134305417253431E-3</v>
      </c>
    </row>
    <row r="32" spans="1:60" x14ac:dyDescent="0.15">
      <c r="A32" s="19" t="s">
        <v>168</v>
      </c>
      <c r="B32" s="140">
        <v>1065.4967671232878</v>
      </c>
      <c r="C32" s="140">
        <v>1145.2225205479454</v>
      </c>
      <c r="D32" s="140">
        <v>1315.1567123287673</v>
      </c>
      <c r="E32" s="140">
        <v>1418.6572677595627</v>
      </c>
      <c r="F32" s="140">
        <v>1641.9334794520548</v>
      </c>
      <c r="G32" s="140">
        <v>1860.0378356164383</v>
      </c>
      <c r="H32" s="140">
        <v>2022.4169315068493</v>
      </c>
      <c r="I32" s="140">
        <v>2237.7283333333335</v>
      </c>
      <c r="J32" s="140">
        <v>2499.0793698630137</v>
      </c>
      <c r="K32" s="140">
        <v>2374.834164383562</v>
      </c>
      <c r="L32" s="140">
        <v>2181.4788767123287</v>
      </c>
      <c r="M32" s="140">
        <v>2349.0204918032787</v>
      </c>
      <c r="N32" s="140">
        <v>2272.0669863013695</v>
      </c>
      <c r="O32" s="140">
        <v>2398.8250410958904</v>
      </c>
      <c r="P32" s="140">
        <v>2388.3856438356165</v>
      </c>
      <c r="Q32" s="140">
        <v>2219.9893442622947</v>
      </c>
      <c r="R32" s="140">
        <v>2023.2968767123289</v>
      </c>
      <c r="S32" s="140">
        <v>1883.3158082191781</v>
      </c>
      <c r="T32" s="140">
        <v>1849.9806301369863</v>
      </c>
      <c r="U32" s="140">
        <v>1786.5480601092893</v>
      </c>
      <c r="V32" s="140">
        <v>1769.0617808219181</v>
      </c>
      <c r="W32" s="140">
        <v>1809.7049863013699</v>
      </c>
      <c r="X32" s="140">
        <v>1824.2017534246577</v>
      </c>
      <c r="Y32" s="140">
        <v>1807.440792349727</v>
      </c>
      <c r="Z32" s="140">
        <v>1857.1613972602743</v>
      </c>
      <c r="AA32" s="140">
        <v>1894.606191780822</v>
      </c>
      <c r="AB32" s="140">
        <v>2001.1281917808215</v>
      </c>
      <c r="AC32" s="140">
        <v>1995.5071463352547</v>
      </c>
      <c r="AD32" s="140">
        <v>1924.4887737259717</v>
      </c>
      <c r="AE32" s="140">
        <v>1861.7447953999583</v>
      </c>
      <c r="AF32" s="140">
        <v>1875.536668172067</v>
      </c>
      <c r="AG32" s="140">
        <v>1910.8303581261569</v>
      </c>
      <c r="AH32" s="140">
        <v>1928.8145486105325</v>
      </c>
      <c r="AI32" s="140">
        <v>1995.9223058632565</v>
      </c>
      <c r="AJ32" s="140">
        <v>2023.3818211305909</v>
      </c>
      <c r="AK32" s="140">
        <v>1986.1244361520855</v>
      </c>
      <c r="AL32" s="140">
        <v>2001.8398767866233</v>
      </c>
      <c r="AM32" s="140">
        <v>1944.9689209649059</v>
      </c>
      <c r="AN32" s="140">
        <v>1943.8063815976629</v>
      </c>
      <c r="AO32" s="140">
        <v>1954.9146006213384</v>
      </c>
      <c r="AP32" s="140">
        <v>1931.7856081011737</v>
      </c>
      <c r="AQ32" s="140">
        <v>1924.5806055009959</v>
      </c>
      <c r="AR32" s="140">
        <v>1875.9940642690874</v>
      </c>
      <c r="AS32" s="140">
        <v>1831.9175811510718</v>
      </c>
      <c r="AT32" s="140">
        <v>1761.7125810369721</v>
      </c>
      <c r="AU32" s="140">
        <v>1703.336544074813</v>
      </c>
      <c r="AV32" s="140">
        <v>1665.802448854881</v>
      </c>
      <c r="AW32" s="140">
        <v>1608.8782082110649</v>
      </c>
      <c r="AX32" s="140">
        <v>1595.9886026888464</v>
      </c>
      <c r="AY32" s="140">
        <v>1543.6847473997266</v>
      </c>
      <c r="AZ32" s="140">
        <v>1544.4433615590237</v>
      </c>
      <c r="BA32" s="140">
        <v>1528.8890231290989</v>
      </c>
      <c r="BB32" s="140">
        <v>1539.5495740145207</v>
      </c>
      <c r="BC32" s="140">
        <v>1538.0171538609316</v>
      </c>
      <c r="BD32" s="140">
        <v>1527.8004276954243</v>
      </c>
      <c r="BE32" s="141">
        <v>1304.6881996156626</v>
      </c>
      <c r="BF32" s="24">
        <v>-0.14603492971677612</v>
      </c>
      <c r="BG32" s="24">
        <v>-1.4144741814838935E-2</v>
      </c>
      <c r="BH32" s="24">
        <v>1.4746012266273765E-2</v>
      </c>
    </row>
    <row r="33" spans="1:60" x14ac:dyDescent="0.15">
      <c r="A33" s="19" t="s">
        <v>167</v>
      </c>
      <c r="B33" s="140">
        <v>1708.6315068493152</v>
      </c>
      <c r="C33" s="140">
        <v>1915.9679452054795</v>
      </c>
      <c r="D33" s="140">
        <v>1997.3059726027398</v>
      </c>
      <c r="E33" s="140">
        <v>2233.0233606557376</v>
      </c>
      <c r="F33" s="140">
        <v>2520.9282465753427</v>
      </c>
      <c r="G33" s="140">
        <v>2765.0503561643845</v>
      </c>
      <c r="H33" s="140">
        <v>2888.1091232876711</v>
      </c>
      <c r="I33" s="140">
        <v>3036.9309289617495</v>
      </c>
      <c r="J33" s="140">
        <v>3249.3259726027395</v>
      </c>
      <c r="K33" s="140">
        <v>2956.8066575342464</v>
      </c>
      <c r="L33" s="140">
        <v>2874.8489315068482</v>
      </c>
      <c r="M33" s="140">
        <v>3097.3940983606553</v>
      </c>
      <c r="N33" s="140">
        <v>3072.8450410958912</v>
      </c>
      <c r="O33" s="140">
        <v>3229.5904109589042</v>
      </c>
      <c r="P33" s="140">
        <v>3336.6006575342467</v>
      </c>
      <c r="Q33" s="140">
        <v>3014.4419945355198</v>
      </c>
      <c r="R33" s="140">
        <v>2753.7035616438361</v>
      </c>
      <c r="S33" s="140">
        <v>2608.4929863013699</v>
      </c>
      <c r="T33" s="140">
        <v>2564.0378904109589</v>
      </c>
      <c r="U33" s="140">
        <v>2555.1743715846992</v>
      </c>
      <c r="V33" s="140">
        <v>2643.4958356164384</v>
      </c>
      <c r="W33" s="140">
        <v>2778.5496164383562</v>
      </c>
      <c r="X33" s="140">
        <v>2719.6810410958906</v>
      </c>
      <c r="Y33" s="140">
        <v>2723.1808469945354</v>
      </c>
      <c r="Z33" s="140">
        <v>2571.505698630137</v>
      </c>
      <c r="AA33" s="140">
        <v>2684.6247671232882</v>
      </c>
      <c r="AB33" s="140">
        <v>2810.1761917808212</v>
      </c>
      <c r="AC33" s="140">
        <v>2827.0326581075174</v>
      </c>
      <c r="AD33" s="140">
        <v>2881.341784178986</v>
      </c>
      <c r="AE33" s="140">
        <v>2858.5008911669538</v>
      </c>
      <c r="AF33" s="140">
        <v>2859.5878503991262</v>
      </c>
      <c r="AG33" s="140">
        <v>2899.1445405196587</v>
      </c>
      <c r="AH33" s="140">
        <v>2893.6321077737366</v>
      </c>
      <c r="AI33" s="140">
        <v>2895.9012180060536</v>
      </c>
      <c r="AJ33" s="140">
        <v>2803.2717337340496</v>
      </c>
      <c r="AK33" s="140">
        <v>2740.7996757806441</v>
      </c>
      <c r="AL33" s="140">
        <v>2779.6540811183027</v>
      </c>
      <c r="AM33" s="140">
        <v>2685.3630651487492</v>
      </c>
      <c r="AN33" s="140">
        <v>2632.0472847161777</v>
      </c>
      <c r="AO33" s="140">
        <v>2597.0889629334706</v>
      </c>
      <c r="AP33" s="140">
        <v>2549.9289985679284</v>
      </c>
      <c r="AQ33" s="140">
        <v>2541.8009375773058</v>
      </c>
      <c r="AR33" s="140">
        <v>2304.8310507283963</v>
      </c>
      <c r="AS33" s="140">
        <v>2434.2562975033547</v>
      </c>
      <c r="AT33" s="140">
        <v>2338.8717162537851</v>
      </c>
      <c r="AU33" s="140">
        <v>2372.8446575342464</v>
      </c>
      <c r="AV33" s="140">
        <v>2293.5989589041101</v>
      </c>
      <c r="AW33" s="140">
        <v>2276.3254371584699</v>
      </c>
      <c r="AX33" s="140">
        <v>2336.1577534246576</v>
      </c>
      <c r="AY33" s="140">
        <v>2272.6654794520546</v>
      </c>
      <c r="AZ33" s="140">
        <v>2269.1286027397255</v>
      </c>
      <c r="BA33" s="140">
        <v>2307.4987431693994</v>
      </c>
      <c r="BB33" s="140">
        <v>2374.479956966929</v>
      </c>
      <c r="BC33" s="140">
        <v>2254.685576566269</v>
      </c>
      <c r="BD33" s="140">
        <v>2269.8795079648539</v>
      </c>
      <c r="BE33" s="141">
        <v>2045.1159454648939</v>
      </c>
      <c r="BF33" s="24">
        <v>-9.9020041245044044E-2</v>
      </c>
      <c r="BG33" s="24">
        <v>-2.9897109517869058E-3</v>
      </c>
      <c r="BH33" s="24">
        <v>2.3114568543396947E-2</v>
      </c>
    </row>
    <row r="34" spans="1:60" x14ac:dyDescent="0.15">
      <c r="A34" s="19" t="s">
        <v>166</v>
      </c>
      <c r="B34" s="140">
        <v>84.770630136986313</v>
      </c>
      <c r="C34" s="140">
        <v>92.82145205479452</v>
      </c>
      <c r="D34" s="140">
        <v>109.21298630136987</v>
      </c>
      <c r="E34" s="140">
        <v>112.2417213114754</v>
      </c>
      <c r="F34" s="140">
        <v>119.94821917808218</v>
      </c>
      <c r="G34" s="140">
        <v>129.85230136986303</v>
      </c>
      <c r="H34" s="140">
        <v>143.3420821917808</v>
      </c>
      <c r="I34" s="140">
        <v>164.9010655737705</v>
      </c>
      <c r="J34" s="140">
        <v>192.44087671232873</v>
      </c>
      <c r="K34" s="140">
        <v>179.70227397260274</v>
      </c>
      <c r="L34" s="140">
        <v>190.96857534246575</v>
      </c>
      <c r="M34" s="140">
        <v>203.1909289617486</v>
      </c>
      <c r="N34" s="140">
        <v>208.20945205479453</v>
      </c>
      <c r="O34" s="140">
        <v>228.01383561643834</v>
      </c>
      <c r="P34" s="140">
        <v>240.88323287671233</v>
      </c>
      <c r="Q34" s="140">
        <v>246.01008196721313</v>
      </c>
      <c r="R34" s="140">
        <v>231.49717808219174</v>
      </c>
      <c r="S34" s="140">
        <v>236.59246575342468</v>
      </c>
      <c r="T34" s="140">
        <v>226.77109589041095</v>
      </c>
      <c r="U34" s="140">
        <v>232.09049180327867</v>
      </c>
      <c r="V34" s="140">
        <v>241.9347397260274</v>
      </c>
      <c r="W34" s="140">
        <v>244.39463013698628</v>
      </c>
      <c r="X34" s="140">
        <v>265.42824657534248</v>
      </c>
      <c r="Y34" s="140">
        <v>273.28584699453552</v>
      </c>
      <c r="Z34" s="140">
        <v>297.58367123287672</v>
      </c>
      <c r="AA34" s="140">
        <v>313.71676087596313</v>
      </c>
      <c r="AB34" s="140">
        <v>320.57071672329835</v>
      </c>
      <c r="AC34" s="140">
        <v>326.71682941374235</v>
      </c>
      <c r="AD34" s="140">
        <v>334.00404296206125</v>
      </c>
      <c r="AE34" s="140">
        <v>341.57155605870088</v>
      </c>
      <c r="AF34" s="140">
        <v>356.16551868177436</v>
      </c>
      <c r="AG34" s="140">
        <v>369.67354753004395</v>
      </c>
      <c r="AH34" s="140">
        <v>374.92287671232873</v>
      </c>
      <c r="AI34" s="140">
        <v>391.8851170403467</v>
      </c>
      <c r="AJ34" s="140">
        <v>383.07081008534891</v>
      </c>
      <c r="AK34" s="140">
        <v>396.81266207335432</v>
      </c>
      <c r="AL34" s="140">
        <v>403.697545416845</v>
      </c>
      <c r="AM34" s="140">
        <v>406.34135429821276</v>
      </c>
      <c r="AN34" s="140">
        <v>427.40859090726673</v>
      </c>
      <c r="AO34" s="140">
        <v>417.73326250587013</v>
      </c>
      <c r="AP34" s="140">
        <v>421.80147945205482</v>
      </c>
      <c r="AQ34" s="140">
        <v>439.81084492053725</v>
      </c>
      <c r="AR34" s="140">
        <v>446.12234618471746</v>
      </c>
      <c r="AS34" s="140">
        <v>426.20895617875891</v>
      </c>
      <c r="AT34" s="140">
        <v>402.27691594204839</v>
      </c>
      <c r="AU34" s="140">
        <v>365.88523102391906</v>
      </c>
      <c r="AV34" s="140">
        <v>349.51763758829196</v>
      </c>
      <c r="AW34" s="140">
        <v>304.67141519515241</v>
      </c>
      <c r="AX34" s="140">
        <v>282.01047692369434</v>
      </c>
      <c r="AY34" s="140">
        <v>280.64980821917811</v>
      </c>
      <c r="AZ34" s="140">
        <v>293.62912328767123</v>
      </c>
      <c r="BA34" s="140">
        <v>293.28404928572189</v>
      </c>
      <c r="BB34" s="140">
        <v>297.69050654658389</v>
      </c>
      <c r="BC34" s="140">
        <v>294.32203139726022</v>
      </c>
      <c r="BD34" s="140">
        <v>303.57976134246576</v>
      </c>
      <c r="BE34" s="141">
        <v>243.71873627168307</v>
      </c>
      <c r="BF34" s="24">
        <v>-0.19718384653202881</v>
      </c>
      <c r="BG34" s="24">
        <v>-2.7757122345227869E-2</v>
      </c>
      <c r="BH34" s="24">
        <v>2.7545887788681393E-3</v>
      </c>
    </row>
    <row r="35" spans="1:60" x14ac:dyDescent="0.15">
      <c r="A35" s="19" t="s">
        <v>165</v>
      </c>
      <c r="B35" s="140">
        <v>73.122465753424649</v>
      </c>
      <c r="C35" s="140">
        <v>80.924520547945207</v>
      </c>
      <c r="D35" s="140">
        <v>86.060657534246573</v>
      </c>
      <c r="E35" s="140">
        <v>90.228633879781412</v>
      </c>
      <c r="F35" s="140">
        <v>101.01169863013699</v>
      </c>
      <c r="G35" s="140">
        <v>117.52627397260274</v>
      </c>
      <c r="H35" s="140">
        <v>132.69871232876713</v>
      </c>
      <c r="I35" s="140">
        <v>144.06877049180326</v>
      </c>
      <c r="J35" s="140">
        <v>163.10531506849316</v>
      </c>
      <c r="K35" s="140">
        <v>178.35378082191778</v>
      </c>
      <c r="L35" s="140">
        <v>202.53509589041096</v>
      </c>
      <c r="M35" s="140">
        <v>212.47114754098357</v>
      </c>
      <c r="N35" s="140">
        <v>225.91723287671235</v>
      </c>
      <c r="O35" s="140">
        <v>249.26156164383559</v>
      </c>
      <c r="P35" s="140">
        <v>236.21342465753429</v>
      </c>
      <c r="Q35" s="140">
        <v>230.51306010928965</v>
      </c>
      <c r="R35" s="140">
        <v>221.39547945205479</v>
      </c>
      <c r="S35" s="140">
        <v>210.48786301369861</v>
      </c>
      <c r="T35" s="140">
        <v>199.95668493150689</v>
      </c>
      <c r="U35" s="140">
        <v>207.7316120218579</v>
      </c>
      <c r="V35" s="140">
        <v>212.13501369863013</v>
      </c>
      <c r="W35" s="140">
        <v>197.39654794520547</v>
      </c>
      <c r="X35" s="140">
        <v>206.55487671232876</v>
      </c>
      <c r="Y35" s="140">
        <v>192.34431693989072</v>
      </c>
      <c r="Z35" s="140">
        <v>188.36547945205481</v>
      </c>
      <c r="AA35" s="140">
        <v>190.74945897266963</v>
      </c>
      <c r="AB35" s="140">
        <v>161.32101155738309</v>
      </c>
      <c r="AC35" s="140">
        <v>170.99693430582681</v>
      </c>
      <c r="AD35" s="140">
        <v>154.82807866783665</v>
      </c>
      <c r="AE35" s="140">
        <v>159.37761828048912</v>
      </c>
      <c r="AF35" s="140">
        <v>152.52585314084405</v>
      </c>
      <c r="AG35" s="140">
        <v>141.35891559308999</v>
      </c>
      <c r="AH35" s="140">
        <v>145.50152627918814</v>
      </c>
      <c r="AI35" s="140">
        <v>154.59726980507207</v>
      </c>
      <c r="AJ35" s="140">
        <v>146.92458491537016</v>
      </c>
      <c r="AK35" s="140">
        <v>142.5853270695379</v>
      </c>
      <c r="AL35" s="140">
        <v>138.20062778451998</v>
      </c>
      <c r="AM35" s="140">
        <v>138.35492415127689</v>
      </c>
      <c r="AN35" s="140">
        <v>128.3834134559109</v>
      </c>
      <c r="AO35" s="140">
        <v>136.16538196162446</v>
      </c>
      <c r="AP35" s="140">
        <v>157.46036268163706</v>
      </c>
      <c r="AQ35" s="140">
        <v>167.89358504674203</v>
      </c>
      <c r="AR35" s="140">
        <v>167.40082944950998</v>
      </c>
      <c r="AS35" s="140">
        <v>159.32794636387641</v>
      </c>
      <c r="AT35" s="140">
        <v>150.134224937857</v>
      </c>
      <c r="AU35" s="140">
        <v>141.50143708843078</v>
      </c>
      <c r="AV35" s="140">
        <v>138.23948371922049</v>
      </c>
      <c r="AW35" s="140">
        <v>129.18800789060057</v>
      </c>
      <c r="AX35" s="140">
        <v>128.71786716130225</v>
      </c>
      <c r="AY35" s="140">
        <v>142.07810981631681</v>
      </c>
      <c r="AZ35" s="140">
        <v>152.75829206879985</v>
      </c>
      <c r="BA35" s="140">
        <v>152.20891293771118</v>
      </c>
      <c r="BB35" s="140">
        <v>163.92251530682765</v>
      </c>
      <c r="BC35" s="140">
        <v>175.22420799856752</v>
      </c>
      <c r="BD35" s="140">
        <v>176.57838710729993</v>
      </c>
      <c r="BE35" s="141">
        <v>163.73916227965486</v>
      </c>
      <c r="BF35" s="24">
        <v>-7.2711190978560492E-2</v>
      </c>
      <c r="BG35" s="24">
        <v>1.6355832874816123E-2</v>
      </c>
      <c r="BH35" s="24">
        <v>1.8506335047381044E-3</v>
      </c>
    </row>
    <row r="36" spans="1:60" x14ac:dyDescent="0.15">
      <c r="A36" s="19" t="s">
        <v>164</v>
      </c>
      <c r="B36" s="140">
        <v>9.4030958904109596</v>
      </c>
      <c r="C36" s="140">
        <v>10.12427397260274</v>
      </c>
      <c r="D36" s="140">
        <v>9.8760821917808208</v>
      </c>
      <c r="E36" s="140">
        <v>10.517404371584702</v>
      </c>
      <c r="F36" s="140">
        <v>9.7117808219178094</v>
      </c>
      <c r="G36" s="140">
        <v>9.9626575342465742</v>
      </c>
      <c r="H36" s="140">
        <v>10.83350684931507</v>
      </c>
      <c r="I36" s="140">
        <v>11.58120218579235</v>
      </c>
      <c r="J36" s="140">
        <v>13.464109589041097</v>
      </c>
      <c r="K36" s="140">
        <v>12.509643835616439</v>
      </c>
      <c r="L36" s="140">
        <v>11.817123287671235</v>
      </c>
      <c r="M36" s="140">
        <v>11.822349726775958</v>
      </c>
      <c r="N36" s="140">
        <v>12.387287671232876</v>
      </c>
      <c r="O36" s="140">
        <v>13.014794520547945</v>
      </c>
      <c r="P36" s="140">
        <v>12.562520547945205</v>
      </c>
      <c r="Q36" s="140">
        <v>11.586939890710383</v>
      </c>
      <c r="R36" s="140">
        <v>11.361698630136987</v>
      </c>
      <c r="S36" s="140">
        <v>10.436821917808219</v>
      </c>
      <c r="T36" s="140">
        <v>10.133534246575342</v>
      </c>
      <c r="U36" s="140">
        <v>10.553551912568306</v>
      </c>
      <c r="V36" s="140">
        <v>10.662739726027398</v>
      </c>
      <c r="W36" s="140">
        <v>10.800931506849315</v>
      </c>
      <c r="X36" s="140">
        <v>11.744410958904112</v>
      </c>
      <c r="Y36" s="140">
        <v>12.227295081967215</v>
      </c>
      <c r="Z36" s="140">
        <v>13.151534246575341</v>
      </c>
      <c r="AA36" s="140">
        <v>13.391890410958906</v>
      </c>
      <c r="AB36" s="140">
        <v>12.594465753424659</v>
      </c>
      <c r="AC36" s="140">
        <v>13.467267759562842</v>
      </c>
      <c r="AD36" s="140">
        <v>13.974547945205479</v>
      </c>
      <c r="AE36" s="140">
        <v>14.157561643835617</v>
      </c>
      <c r="AF36" s="140">
        <v>14.259260273972602</v>
      </c>
      <c r="AG36" s="140">
        <v>15.931803278688527</v>
      </c>
      <c r="AH36" s="140">
        <v>15.65841095890411</v>
      </c>
      <c r="AI36" s="140">
        <v>16.078849315068492</v>
      </c>
      <c r="AJ36" s="140">
        <v>16.148712328767122</v>
      </c>
      <c r="AK36" s="140">
        <v>16.426065573770494</v>
      </c>
      <c r="AL36" s="140">
        <v>15.418602739726026</v>
      </c>
      <c r="AM36" s="140">
        <v>16.022684931506852</v>
      </c>
      <c r="AN36" s="140">
        <v>16.228855510531506</v>
      </c>
      <c r="AO36" s="140">
        <v>16.996084835402321</v>
      </c>
      <c r="AP36" s="140">
        <v>17.362517721931368</v>
      </c>
      <c r="AQ36" s="140">
        <v>17.617749169368082</v>
      </c>
      <c r="AR36" s="140">
        <v>17.658903509436165</v>
      </c>
      <c r="AS36" s="140">
        <v>16.318172215622678</v>
      </c>
      <c r="AT36" s="140">
        <v>15.173226115157535</v>
      </c>
      <c r="AU36" s="140">
        <v>14.54333763861808</v>
      </c>
      <c r="AV36" s="140">
        <v>14.357575891757806</v>
      </c>
      <c r="AW36" s="140">
        <v>14.179890289477322</v>
      </c>
      <c r="AX36" s="140">
        <v>14.850509865038354</v>
      </c>
      <c r="AY36" s="140">
        <v>15.558455712783013</v>
      </c>
      <c r="AZ36" s="140">
        <v>16.968799460845204</v>
      </c>
      <c r="BA36" s="140">
        <v>18.716776617942081</v>
      </c>
      <c r="BB36" s="140">
        <v>20.941822710626028</v>
      </c>
      <c r="BC36" s="140">
        <v>22.602791277315891</v>
      </c>
      <c r="BD36" s="140">
        <v>19.214350741749037</v>
      </c>
      <c r="BE36" s="141">
        <v>14.348223226583531</v>
      </c>
      <c r="BF36" s="24">
        <v>-0.2532548500112658</v>
      </c>
      <c r="BG36" s="24">
        <v>2.3893482223795282E-2</v>
      </c>
      <c r="BH36" s="24">
        <v>1.6216830638980428E-4</v>
      </c>
    </row>
    <row r="37" spans="1:60" x14ac:dyDescent="0.15">
      <c r="A37" s="19" t="s">
        <v>163</v>
      </c>
      <c r="B37" s="140">
        <v>46.549260273972614</v>
      </c>
      <c r="C37" s="140">
        <v>52.169479452054794</v>
      </c>
      <c r="D37" s="140">
        <v>58.485013698630134</v>
      </c>
      <c r="E37" s="140">
        <v>64.80642076502734</v>
      </c>
      <c r="F37" s="140">
        <v>70.942575342465744</v>
      </c>
      <c r="G37" s="140">
        <v>79.345972602739707</v>
      </c>
      <c r="H37" s="140">
        <v>87.806739726027388</v>
      </c>
      <c r="I37" s="140">
        <v>96.223415300546449</v>
      </c>
      <c r="J37" s="140">
        <v>104.45610958904109</v>
      </c>
      <c r="K37" s="140">
        <v>103.46353424657534</v>
      </c>
      <c r="L37" s="140">
        <v>101.28128767123289</v>
      </c>
      <c r="M37" s="140">
        <v>102.66978142076502</v>
      </c>
      <c r="N37" s="140">
        <v>110.1294520547945</v>
      </c>
      <c r="O37" s="140">
        <v>119.8670684931507</v>
      </c>
      <c r="P37" s="140">
        <v>125.50071232876711</v>
      </c>
      <c r="Q37" s="140">
        <v>112.97644808743169</v>
      </c>
      <c r="R37" s="140">
        <v>101.44772602739727</v>
      </c>
      <c r="S37" s="140">
        <v>89.928383561643841</v>
      </c>
      <c r="T37" s="140">
        <v>81.788301369863007</v>
      </c>
      <c r="U37" s="140">
        <v>80.18978142076503</v>
      </c>
      <c r="V37" s="140">
        <v>80.24208219178081</v>
      </c>
      <c r="W37" s="140">
        <v>97.850164383561633</v>
      </c>
      <c r="X37" s="140">
        <v>86.667999999999992</v>
      </c>
      <c r="Y37" s="140">
        <v>79.503961748633884</v>
      </c>
      <c r="Z37" s="140">
        <v>82.129753424657537</v>
      </c>
      <c r="AA37" s="140">
        <v>90.3998647589749</v>
      </c>
      <c r="AB37" s="140">
        <v>98.706443636018946</v>
      </c>
      <c r="AC37" s="140">
        <v>102.98348551755393</v>
      </c>
      <c r="AD37" s="140">
        <v>104.64883230549016</v>
      </c>
      <c r="AE37" s="140">
        <v>113.82363380745667</v>
      </c>
      <c r="AF37" s="140">
        <v>116.2093739167305</v>
      </c>
      <c r="AG37" s="140">
        <v>122.03843727528722</v>
      </c>
      <c r="AH37" s="140">
        <v>133.17417627893735</v>
      </c>
      <c r="AI37" s="140">
        <v>148.87456024953764</v>
      </c>
      <c r="AJ37" s="140">
        <v>168.30594762713289</v>
      </c>
      <c r="AK37" s="140">
        <v>168.02668239520548</v>
      </c>
      <c r="AL37" s="140">
        <v>181.53977713942854</v>
      </c>
      <c r="AM37" s="140">
        <v>178.67167912219324</v>
      </c>
      <c r="AN37" s="140">
        <v>174.89738841080339</v>
      </c>
      <c r="AO37" s="140">
        <v>180.50825330327768</v>
      </c>
      <c r="AP37" s="140">
        <v>190.6674942318318</v>
      </c>
      <c r="AQ37" s="140">
        <v>190.9703706864592</v>
      </c>
      <c r="AR37" s="140">
        <v>194.42158296152664</v>
      </c>
      <c r="AS37" s="140">
        <v>185.72319733889375</v>
      </c>
      <c r="AT37" s="140">
        <v>164.23870540994488</v>
      </c>
      <c r="AU37" s="140">
        <v>155.86416382867995</v>
      </c>
      <c r="AV37" s="140">
        <v>145.1555869470767</v>
      </c>
      <c r="AW37" s="140">
        <v>136.54721289299135</v>
      </c>
      <c r="AX37" s="140">
        <v>137.93569073519814</v>
      </c>
      <c r="AY37" s="140">
        <v>136.67159578925143</v>
      </c>
      <c r="AZ37" s="140">
        <v>143.41562378771494</v>
      </c>
      <c r="BA37" s="140">
        <v>149.42735895176082</v>
      </c>
      <c r="BB37" s="140">
        <v>149.01862173787703</v>
      </c>
      <c r="BC37" s="140">
        <v>154.91063307689424</v>
      </c>
      <c r="BD37" s="140">
        <v>153.14944292338916</v>
      </c>
      <c r="BE37" s="141">
        <v>128.20672612158742</v>
      </c>
      <c r="BF37" s="24">
        <v>-0.1628652140398511</v>
      </c>
      <c r="BG37" s="24">
        <v>-6.9662915651015345E-3</v>
      </c>
      <c r="BH37" s="24">
        <v>1.4490343030347384E-3</v>
      </c>
    </row>
    <row r="38" spans="1:60" x14ac:dyDescent="0.15">
      <c r="A38" s="19" t="s">
        <v>162</v>
      </c>
      <c r="B38" s="140">
        <v>978.98591780821914</v>
      </c>
      <c r="C38" s="140">
        <v>1079.8621095890412</v>
      </c>
      <c r="D38" s="140">
        <v>1198.532904109589</v>
      </c>
      <c r="E38" s="140">
        <v>1318.6650546448086</v>
      </c>
      <c r="F38" s="140">
        <v>1462.6036438356164</v>
      </c>
      <c r="G38" s="140">
        <v>1658.8880273972604</v>
      </c>
      <c r="H38" s="140">
        <v>1789.8739178082194</v>
      </c>
      <c r="I38" s="140">
        <v>1885.6218032786883</v>
      </c>
      <c r="J38" s="140">
        <v>1982.7946027397261</v>
      </c>
      <c r="K38" s="140">
        <v>1927.0310136986302</v>
      </c>
      <c r="L38" s="140">
        <v>1814.7025479452054</v>
      </c>
      <c r="M38" s="140">
        <v>1890.7385792349728</v>
      </c>
      <c r="N38" s="140">
        <v>1844.1175068493153</v>
      </c>
      <c r="O38" s="140">
        <v>1975.5924383561644</v>
      </c>
      <c r="P38" s="140">
        <v>2035.5127123287673</v>
      </c>
      <c r="Q38" s="140">
        <v>1929.293224043716</v>
      </c>
      <c r="R38" s="140">
        <v>1900.2214520547943</v>
      </c>
      <c r="S38" s="140">
        <v>1809.3663287671234</v>
      </c>
      <c r="T38" s="140">
        <v>1815.8130684931507</v>
      </c>
      <c r="U38" s="140">
        <v>1732.3379508196724</v>
      </c>
      <c r="V38" s="140">
        <v>1725.9259452054796</v>
      </c>
      <c r="W38" s="140">
        <v>1765.9276712328769</v>
      </c>
      <c r="X38" s="140">
        <v>1845.1564931506848</v>
      </c>
      <c r="Y38" s="140">
        <v>1876.3316120218581</v>
      </c>
      <c r="Z38" s="140">
        <v>1909.0724109589039</v>
      </c>
      <c r="AA38" s="140">
        <v>1969.2239452054794</v>
      </c>
      <c r="AB38" s="140">
        <v>1968.9301095890407</v>
      </c>
      <c r="AC38" s="140">
        <v>1989.3317486338797</v>
      </c>
      <c r="AD38" s="140">
        <v>1948.0720273972602</v>
      </c>
      <c r="AE38" s="140">
        <v>1943.1552876712328</v>
      </c>
      <c r="AF38" s="140">
        <v>2013.6826301369865</v>
      </c>
      <c r="AG38" s="140">
        <v>1977.9315846994537</v>
      </c>
      <c r="AH38" s="140">
        <v>2001.5553698630138</v>
      </c>
      <c r="AI38" s="140">
        <v>1991.3699726027398</v>
      </c>
      <c r="AJ38" s="140">
        <v>1987.8136986301367</v>
      </c>
      <c r="AK38" s="140">
        <v>1957.5677049180326</v>
      </c>
      <c r="AL38" s="140">
        <v>1926.0769589041095</v>
      </c>
      <c r="AM38" s="140">
        <v>1927.0747671232875</v>
      </c>
      <c r="AN38" s="140">
        <v>1911.7758356164386</v>
      </c>
      <c r="AO38" s="140">
        <v>1867.3707705781574</v>
      </c>
      <c r="AP38" s="140">
        <v>1819.1182016564076</v>
      </c>
      <c r="AQ38" s="140">
        <v>1814.0590742405739</v>
      </c>
      <c r="AR38" s="140">
        <v>1766.6020604546268</v>
      </c>
      <c r="AS38" s="140">
        <v>1659.7300943891823</v>
      </c>
      <c r="AT38" s="140">
        <v>1538.4858544192175</v>
      </c>
      <c r="AU38" s="140">
        <v>1507.5101374899539</v>
      </c>
      <c r="AV38" s="140">
        <v>1464.6815794369118</v>
      </c>
      <c r="AW38" s="140">
        <v>1366.8820744457967</v>
      </c>
      <c r="AX38" s="140">
        <v>1260.6033269932577</v>
      </c>
      <c r="AY38" s="140">
        <v>1195.7739192562119</v>
      </c>
      <c r="AZ38" s="140">
        <v>1263.6756871303869</v>
      </c>
      <c r="BA38" s="140">
        <v>1255.1606977905542</v>
      </c>
      <c r="BB38" s="140">
        <v>1274.0288940779694</v>
      </c>
      <c r="BC38" s="140">
        <v>1300.1624289988181</v>
      </c>
      <c r="BD38" s="140">
        <v>1258.653696230353</v>
      </c>
      <c r="BE38" s="141">
        <v>1054.159469630486</v>
      </c>
      <c r="BF38" s="24">
        <v>-0.16247060427528548</v>
      </c>
      <c r="BG38" s="24">
        <v>-1.9875433447366864E-2</v>
      </c>
      <c r="BH38" s="24">
        <v>1.1914454713669491E-2</v>
      </c>
    </row>
    <row r="39" spans="1:60" x14ac:dyDescent="0.15">
      <c r="A39" s="19" t="s">
        <v>161</v>
      </c>
      <c r="B39" s="140" t="s">
        <v>111</v>
      </c>
      <c r="C39" s="140" t="s">
        <v>111</v>
      </c>
      <c r="D39" s="140" t="s">
        <v>111</v>
      </c>
      <c r="E39" s="140" t="s">
        <v>111</v>
      </c>
      <c r="F39" s="140" t="s">
        <v>111</v>
      </c>
      <c r="G39" s="140" t="s">
        <v>111</v>
      </c>
      <c r="H39" s="140" t="s">
        <v>111</v>
      </c>
      <c r="I39" s="140" t="s">
        <v>111</v>
      </c>
      <c r="J39" s="140" t="s">
        <v>111</v>
      </c>
      <c r="K39" s="140" t="s">
        <v>111</v>
      </c>
      <c r="L39" s="140" t="s">
        <v>111</v>
      </c>
      <c r="M39" s="140" t="s">
        <v>111</v>
      </c>
      <c r="N39" s="140" t="s">
        <v>111</v>
      </c>
      <c r="O39" s="140" t="s">
        <v>111</v>
      </c>
      <c r="P39" s="140" t="s">
        <v>111</v>
      </c>
      <c r="Q39" s="140" t="s">
        <v>111</v>
      </c>
      <c r="R39" s="140" t="s">
        <v>111</v>
      </c>
      <c r="S39" s="140" t="s">
        <v>111</v>
      </c>
      <c r="T39" s="140" t="s">
        <v>111</v>
      </c>
      <c r="U39" s="140" t="s">
        <v>111</v>
      </c>
      <c r="V39" s="140">
        <v>112.43005479452057</v>
      </c>
      <c r="W39" s="140">
        <v>94.650383561643821</v>
      </c>
      <c r="X39" s="140">
        <v>76.967589041095906</v>
      </c>
      <c r="Y39" s="140">
        <v>68.849153005464444</v>
      </c>
      <c r="Z39" s="140">
        <v>69.037780821917806</v>
      </c>
      <c r="AA39" s="140">
        <v>65.06720547945207</v>
      </c>
      <c r="AB39" s="140">
        <v>63.112383561643902</v>
      </c>
      <c r="AC39" s="140">
        <v>47.906912568306012</v>
      </c>
      <c r="AD39" s="140">
        <v>42.973317999434791</v>
      </c>
      <c r="AE39" s="140">
        <v>40.650048219184349</v>
      </c>
      <c r="AF39" s="140">
        <v>36.58663563307671</v>
      </c>
      <c r="AG39" s="140">
        <v>38.174714765079692</v>
      </c>
      <c r="AH39" s="140">
        <v>34.330498723905379</v>
      </c>
      <c r="AI39" s="140">
        <v>33.042118251016689</v>
      </c>
      <c r="AJ39" s="140">
        <v>30.951602940389556</v>
      </c>
      <c r="AK39" s="140">
        <v>26.22986343362944</v>
      </c>
      <c r="AL39" s="140">
        <v>30.513318436296018</v>
      </c>
      <c r="AM39" s="140">
        <v>30.222671194625232</v>
      </c>
      <c r="AN39" s="140">
        <v>30.651052412477256</v>
      </c>
      <c r="AO39" s="140">
        <v>32.818568290335236</v>
      </c>
      <c r="AP39" s="140">
        <v>34.708816618200856</v>
      </c>
      <c r="AQ39" s="140">
        <v>32.885839034752081</v>
      </c>
      <c r="AR39" s="140">
        <v>35.718086436013657</v>
      </c>
      <c r="AS39" s="140">
        <v>34.828964494027687</v>
      </c>
      <c r="AT39" s="140">
        <v>31.677196038239515</v>
      </c>
      <c r="AU39" s="140">
        <v>35.72036819515489</v>
      </c>
      <c r="AV39" s="140">
        <v>32.907893377016663</v>
      </c>
      <c r="AW39" s="140">
        <v>32.869255922426944</v>
      </c>
      <c r="AX39" s="140">
        <v>33.381232892598192</v>
      </c>
      <c r="AY39" s="140">
        <v>33.645558523465503</v>
      </c>
      <c r="AZ39" s="140">
        <v>35.288714018828244</v>
      </c>
      <c r="BA39" s="140">
        <v>36.302820927243417</v>
      </c>
      <c r="BB39" s="140">
        <v>37.225406482665505</v>
      </c>
      <c r="BC39" s="140">
        <v>34.748877448998726</v>
      </c>
      <c r="BD39" s="140">
        <v>38.308538301369857</v>
      </c>
      <c r="BE39" s="141">
        <v>34.269157170576122</v>
      </c>
      <c r="BF39" s="24">
        <v>-0.10544336353990547</v>
      </c>
      <c r="BG39" s="24">
        <v>1.9189368882046365E-2</v>
      </c>
      <c r="BH39" s="24">
        <v>3.8732120988067576E-4</v>
      </c>
    </row>
    <row r="40" spans="1:60" x14ac:dyDescent="0.15">
      <c r="A40" s="19" t="s">
        <v>160</v>
      </c>
      <c r="B40" s="140" t="s">
        <v>111</v>
      </c>
      <c r="C40" s="140" t="s">
        <v>111</v>
      </c>
      <c r="D40" s="140" t="s">
        <v>111</v>
      </c>
      <c r="E40" s="140" t="s">
        <v>111</v>
      </c>
      <c r="F40" s="140" t="s">
        <v>111</v>
      </c>
      <c r="G40" s="140" t="s">
        <v>111</v>
      </c>
      <c r="H40" s="140" t="s">
        <v>111</v>
      </c>
      <c r="I40" s="140" t="s">
        <v>111</v>
      </c>
      <c r="J40" s="140" t="s">
        <v>111</v>
      </c>
      <c r="K40" s="140" t="s">
        <v>111</v>
      </c>
      <c r="L40" s="140" t="s">
        <v>111</v>
      </c>
      <c r="M40" s="140" t="s">
        <v>111</v>
      </c>
      <c r="N40" s="140" t="s">
        <v>111</v>
      </c>
      <c r="O40" s="140" t="s">
        <v>111</v>
      </c>
      <c r="P40" s="140" t="s">
        <v>111</v>
      </c>
      <c r="Q40" s="140" t="s">
        <v>111</v>
      </c>
      <c r="R40" s="140" t="s">
        <v>111</v>
      </c>
      <c r="S40" s="140" t="s">
        <v>111</v>
      </c>
      <c r="T40" s="140" t="s">
        <v>111</v>
      </c>
      <c r="U40" s="140" t="s">
        <v>111</v>
      </c>
      <c r="V40" s="140">
        <v>167.16797260273978</v>
      </c>
      <c r="W40" s="140">
        <v>139.91347945205479</v>
      </c>
      <c r="X40" s="140">
        <v>153.58065753424663</v>
      </c>
      <c r="Y40" s="140">
        <v>147.32046448087434</v>
      </c>
      <c r="Z40" s="140">
        <v>151.61350684931514</v>
      </c>
      <c r="AA40" s="140">
        <v>144.98112328767129</v>
      </c>
      <c r="AB40" s="140">
        <v>159.56375342465751</v>
      </c>
      <c r="AC40" s="140">
        <v>83.6984699453552</v>
      </c>
      <c r="AD40" s="140">
        <v>72.746767123287668</v>
      </c>
      <c r="AE40" s="140">
        <v>67.113945205479467</v>
      </c>
      <c r="AF40" s="140">
        <v>62.058849315068493</v>
      </c>
      <c r="AG40" s="140">
        <v>63.962240437158464</v>
      </c>
      <c r="AH40" s="140">
        <v>64.422301369863021</v>
      </c>
      <c r="AI40" s="140">
        <v>73.347698630136989</v>
      </c>
      <c r="AJ40" s="140">
        <v>61.093232876712321</v>
      </c>
      <c r="AK40" s="140">
        <v>47.986502732240446</v>
      </c>
      <c r="AL40" s="140">
        <v>54.75663013698631</v>
      </c>
      <c r="AM40" s="140">
        <v>51.462931506849309</v>
      </c>
      <c r="AN40" s="140">
        <v>49.748027397260273</v>
      </c>
      <c r="AO40" s="140">
        <v>53.339980199251016</v>
      </c>
      <c r="AP40" s="140">
        <v>57.058959025545342</v>
      </c>
      <c r="AQ40" s="140">
        <v>57.449183477138632</v>
      </c>
      <c r="AR40" s="140">
        <v>57.000549569762704</v>
      </c>
      <c r="AS40" s="140">
        <v>61.182001458799739</v>
      </c>
      <c r="AT40" s="140">
        <v>52.348451875369946</v>
      </c>
      <c r="AU40" s="140">
        <v>53.904619178082193</v>
      </c>
      <c r="AV40" s="140">
        <v>52.19879726027397</v>
      </c>
      <c r="AW40" s="140">
        <v>53.096584699453551</v>
      </c>
      <c r="AX40" s="140">
        <v>51.810534246575344</v>
      </c>
      <c r="AY40" s="140">
        <v>51.01497534246576</v>
      </c>
      <c r="AZ40" s="140">
        <v>55.419145205479452</v>
      </c>
      <c r="BA40" s="140">
        <v>59.928382513661198</v>
      </c>
      <c r="BB40" s="140">
        <v>62.388495890410965</v>
      </c>
      <c r="BC40" s="140">
        <v>65.633753424657527</v>
      </c>
      <c r="BD40" s="140">
        <v>65.69810958904111</v>
      </c>
      <c r="BE40" s="141">
        <v>61.289004735878876</v>
      </c>
      <c r="BF40" s="24">
        <v>-6.7111593936908354E-2</v>
      </c>
      <c r="BG40" s="24">
        <v>2.2974723793523832E-2</v>
      </c>
      <c r="BH40" s="24">
        <v>6.9270835429431686E-4</v>
      </c>
    </row>
    <row r="41" spans="1:60" x14ac:dyDescent="0.15">
      <c r="A41" s="19" t="s">
        <v>159</v>
      </c>
      <c r="B41" s="140">
        <v>16.145616438356168</v>
      </c>
      <c r="C41" s="140">
        <v>18.276630136986299</v>
      </c>
      <c r="D41" s="140">
        <v>20.106136986301376</v>
      </c>
      <c r="E41" s="140">
        <v>22.155655737704922</v>
      </c>
      <c r="F41" s="140">
        <v>24.63454794520548</v>
      </c>
      <c r="G41" s="140">
        <v>26.153945205479452</v>
      </c>
      <c r="H41" s="140">
        <v>27.294794520547949</v>
      </c>
      <c r="I41" s="140">
        <v>28.703005464480871</v>
      </c>
      <c r="J41" s="140">
        <v>31.840219178082194</v>
      </c>
      <c r="K41" s="140">
        <v>28.729835616438358</v>
      </c>
      <c r="L41" s="140">
        <v>25.903397260273973</v>
      </c>
      <c r="M41" s="140">
        <v>27.93609289617487</v>
      </c>
      <c r="N41" s="140">
        <v>27.67230136986301</v>
      </c>
      <c r="O41" s="140">
        <v>28.030219178082195</v>
      </c>
      <c r="P41" s="140">
        <v>26.41106849315069</v>
      </c>
      <c r="Q41" s="140">
        <v>22.452650273224044</v>
      </c>
      <c r="R41" s="140">
        <v>21.758849315068492</v>
      </c>
      <c r="S41" s="140">
        <v>21.505589041095892</v>
      </c>
      <c r="T41" s="140">
        <v>20.552246575342465</v>
      </c>
      <c r="U41" s="140">
        <v>20.575519125683059</v>
      </c>
      <c r="V41" s="140">
        <v>21.88416438356164</v>
      </c>
      <c r="W41" s="140">
        <v>23.703205479452055</v>
      </c>
      <c r="X41" s="140">
        <v>26.631205479452053</v>
      </c>
      <c r="Y41" s="140">
        <v>27.208251366120216</v>
      </c>
      <c r="Z41" s="140">
        <v>29.96290410958904</v>
      </c>
      <c r="AA41" s="140">
        <v>32.951100334271999</v>
      </c>
      <c r="AB41" s="140">
        <v>38.413876307657326</v>
      </c>
      <c r="AC41" s="140">
        <v>39.497171927280114</v>
      </c>
      <c r="AD41" s="140">
        <v>39.452165026102982</v>
      </c>
      <c r="AE41" s="140">
        <v>39.566871541480495</v>
      </c>
      <c r="AF41" s="140">
        <v>37.254869737180947</v>
      </c>
      <c r="AG41" s="140">
        <v>38.531812231136797</v>
      </c>
      <c r="AH41" s="140">
        <v>40.518339933212495</v>
      </c>
      <c r="AI41" s="140">
        <v>42.254573648531142</v>
      </c>
      <c r="AJ41" s="140">
        <v>45.120825305677442</v>
      </c>
      <c r="AK41" s="140">
        <v>48.194511538112096</v>
      </c>
      <c r="AL41" s="140">
        <v>51.269401164525981</v>
      </c>
      <c r="AM41" s="140">
        <v>52.13566478408525</v>
      </c>
      <c r="AN41" s="140">
        <v>55.87779607868849</v>
      </c>
      <c r="AO41" s="140">
        <v>62.97559040736305</v>
      </c>
      <c r="AP41" s="140">
        <v>64.737831472387057</v>
      </c>
      <c r="AQ41" s="140">
        <v>61.490601051813123</v>
      </c>
      <c r="AR41" s="140">
        <v>59.865429384677377</v>
      </c>
      <c r="AS41" s="140">
        <v>60.135814936915878</v>
      </c>
      <c r="AT41" s="140">
        <v>56.458564657212939</v>
      </c>
      <c r="AU41" s="140">
        <v>59.02832419665873</v>
      </c>
      <c r="AV41" s="140">
        <v>60.219765124324255</v>
      </c>
      <c r="AW41" s="140">
        <v>57.939295794579493</v>
      </c>
      <c r="AX41" s="140">
        <v>57.103090549399589</v>
      </c>
      <c r="AY41" s="140">
        <v>55.081436598919844</v>
      </c>
      <c r="AZ41" s="140">
        <v>54.153116596346024</v>
      </c>
      <c r="BA41" s="140">
        <v>53.97135873961156</v>
      </c>
      <c r="BB41" s="140">
        <v>56.654056960326365</v>
      </c>
      <c r="BC41" s="140">
        <v>59.95683019555748</v>
      </c>
      <c r="BD41" s="140">
        <v>60.651293561643833</v>
      </c>
      <c r="BE41" s="141">
        <v>47.580816105781977</v>
      </c>
      <c r="BF41" s="24">
        <v>-0.21550203941779877</v>
      </c>
      <c r="BG41" s="24">
        <v>7.1891148233542701E-3</v>
      </c>
      <c r="BH41" s="24">
        <v>5.3777392800966853E-4</v>
      </c>
    </row>
    <row r="42" spans="1:60" x14ac:dyDescent="0.15">
      <c r="A42" s="19" t="s">
        <v>158</v>
      </c>
      <c r="B42" s="140">
        <v>477.89186301369864</v>
      </c>
      <c r="C42" s="140">
        <v>521.7595342465753</v>
      </c>
      <c r="D42" s="140">
        <v>533.56271232876702</v>
      </c>
      <c r="E42" s="140">
        <v>572.52333333333331</v>
      </c>
      <c r="F42" s="140">
        <v>625.22282191780812</v>
      </c>
      <c r="G42" s="140">
        <v>699.74630136986298</v>
      </c>
      <c r="H42" s="140">
        <v>695.6861917808219</v>
      </c>
      <c r="I42" s="140">
        <v>776.91101092896179</v>
      </c>
      <c r="J42" s="140">
        <v>808.20104109589045</v>
      </c>
      <c r="K42" s="140">
        <v>697.97679452054786</v>
      </c>
      <c r="L42" s="140">
        <v>687.90180821917806</v>
      </c>
      <c r="M42" s="140">
        <v>771.36459016393439</v>
      </c>
      <c r="N42" s="140">
        <v>744.16109589041093</v>
      </c>
      <c r="O42" s="140">
        <v>774.94858904109583</v>
      </c>
      <c r="P42" s="140">
        <v>838.54846575342481</v>
      </c>
      <c r="Q42" s="140">
        <v>779.54311475409838</v>
      </c>
      <c r="R42" s="140">
        <v>725.92879452054785</v>
      </c>
      <c r="S42" s="140">
        <v>640.22252054794535</v>
      </c>
      <c r="T42" s="140">
        <v>609.97069863013689</v>
      </c>
      <c r="U42" s="140">
        <v>611.51975409836064</v>
      </c>
      <c r="V42" s="140">
        <v>621.79541095890409</v>
      </c>
      <c r="W42" s="140">
        <v>685.27053422657536</v>
      </c>
      <c r="X42" s="140">
        <v>691.53268491150664</v>
      </c>
      <c r="Y42" s="140">
        <v>726.66023501267762</v>
      </c>
      <c r="Z42" s="140">
        <v>719.59828768123293</v>
      </c>
      <c r="AA42" s="140">
        <v>750.77169868013709</v>
      </c>
      <c r="AB42" s="140">
        <v>711.57173836820414</v>
      </c>
      <c r="AC42" s="140">
        <v>756.18107064402432</v>
      </c>
      <c r="AD42" s="140">
        <v>744.87835233839917</v>
      </c>
      <c r="AE42" s="140">
        <v>740.91229001565182</v>
      </c>
      <c r="AF42" s="140">
        <v>783.68010219455687</v>
      </c>
      <c r="AG42" s="140">
        <v>778.39853537170768</v>
      </c>
      <c r="AH42" s="140">
        <v>810.86831124250853</v>
      </c>
      <c r="AI42" s="140">
        <v>820.38385671955268</v>
      </c>
      <c r="AJ42" s="140">
        <v>840.44573232154312</v>
      </c>
      <c r="AK42" s="140">
        <v>844.71061778117542</v>
      </c>
      <c r="AL42" s="140">
        <v>886.23074466235005</v>
      </c>
      <c r="AM42" s="140">
        <v>898.16113686255881</v>
      </c>
      <c r="AN42" s="140">
        <v>901.02014836051285</v>
      </c>
      <c r="AO42" s="140">
        <v>938.19252301522806</v>
      </c>
      <c r="AP42" s="140">
        <v>990.49098560811012</v>
      </c>
      <c r="AQ42" s="140">
        <v>981.45072667754482</v>
      </c>
      <c r="AR42" s="140">
        <v>1025.7229793752172</v>
      </c>
      <c r="AS42" s="140">
        <v>971.9777223961961</v>
      </c>
      <c r="AT42" s="140">
        <v>935.46940804810185</v>
      </c>
      <c r="AU42" s="140">
        <v>957.47904220622866</v>
      </c>
      <c r="AV42" s="140">
        <v>961.99804120249303</v>
      </c>
      <c r="AW42" s="140">
        <v>916.40175453019276</v>
      </c>
      <c r="AX42" s="140">
        <v>889.38588933349297</v>
      </c>
      <c r="AY42" s="140">
        <v>856.12997479078138</v>
      </c>
      <c r="AZ42" s="140">
        <v>825.60416985324105</v>
      </c>
      <c r="BA42" s="140">
        <v>843.48749596895948</v>
      </c>
      <c r="BB42" s="140">
        <v>818.08658260814411</v>
      </c>
      <c r="BC42" s="140">
        <v>843.37627381402308</v>
      </c>
      <c r="BD42" s="140">
        <v>807.24224914558295</v>
      </c>
      <c r="BE42" s="141">
        <v>746.40904694487836</v>
      </c>
      <c r="BF42" s="24">
        <v>-7.5359289315063527E-2</v>
      </c>
      <c r="BG42" s="24">
        <v>-1.4634325539213511E-2</v>
      </c>
      <c r="BH42" s="24">
        <v>8.4361588961632504E-3</v>
      </c>
    </row>
    <row r="43" spans="1:60" x14ac:dyDescent="0.15">
      <c r="A43" s="19" t="s">
        <v>157</v>
      </c>
      <c r="B43" s="140" t="s">
        <v>111</v>
      </c>
      <c r="C43" s="140" t="s">
        <v>111</v>
      </c>
      <c r="D43" s="140" t="s">
        <v>111</v>
      </c>
      <c r="E43" s="140" t="s">
        <v>111</v>
      </c>
      <c r="F43" s="140" t="s">
        <v>111</v>
      </c>
      <c r="G43" s="140" t="s">
        <v>111</v>
      </c>
      <c r="H43" s="140" t="s">
        <v>111</v>
      </c>
      <c r="I43" s="140" t="s">
        <v>111</v>
      </c>
      <c r="J43" s="140" t="s">
        <v>111</v>
      </c>
      <c r="K43" s="140" t="s">
        <v>111</v>
      </c>
      <c r="L43" s="140" t="s">
        <v>111</v>
      </c>
      <c r="M43" s="140" t="s">
        <v>111</v>
      </c>
      <c r="N43" s="140" t="s">
        <v>111</v>
      </c>
      <c r="O43" s="140" t="s">
        <v>111</v>
      </c>
      <c r="P43" s="140" t="s">
        <v>111</v>
      </c>
      <c r="Q43" s="140" t="s">
        <v>111</v>
      </c>
      <c r="R43" s="140" t="s">
        <v>111</v>
      </c>
      <c r="S43" s="140" t="s">
        <v>111</v>
      </c>
      <c r="T43" s="140" t="s">
        <v>111</v>
      </c>
      <c r="U43" s="140" t="s">
        <v>111</v>
      </c>
      <c r="V43" s="140" t="s">
        <v>111</v>
      </c>
      <c r="W43" s="140" t="s">
        <v>111</v>
      </c>
      <c r="X43" s="140" t="s">
        <v>111</v>
      </c>
      <c r="Y43" s="140" t="s">
        <v>111</v>
      </c>
      <c r="Z43" s="140" t="s">
        <v>111</v>
      </c>
      <c r="AA43" s="140">
        <v>21.104010001718184</v>
      </c>
      <c r="AB43" s="140">
        <v>19.022689868299924</v>
      </c>
      <c r="AC43" s="140">
        <v>20.256787027140128</v>
      </c>
      <c r="AD43" s="140">
        <v>21.938553499195674</v>
      </c>
      <c r="AE43" s="140">
        <v>16.925231733589957</v>
      </c>
      <c r="AF43" s="140">
        <v>16.144748320279056</v>
      </c>
      <c r="AG43" s="140">
        <v>24.275276521033927</v>
      </c>
      <c r="AH43" s="140">
        <v>20.555962663441488</v>
      </c>
      <c r="AI43" s="140">
        <v>18.537184401838743</v>
      </c>
      <c r="AJ43" s="140">
        <v>18.785095704379142</v>
      </c>
      <c r="AK43" s="140">
        <v>18.889915665798501</v>
      </c>
      <c r="AL43" s="140">
        <v>15.577951495392682</v>
      </c>
      <c r="AM43" s="140">
        <v>17.690612652295258</v>
      </c>
      <c r="AN43" s="140">
        <v>17.153184849882777</v>
      </c>
      <c r="AO43" s="140">
        <v>17.448582743191327</v>
      </c>
      <c r="AP43" s="140">
        <v>18.024247353018147</v>
      </c>
      <c r="AQ43" s="140">
        <v>18.903668676088934</v>
      </c>
      <c r="AR43" s="140">
        <v>20.571634561721595</v>
      </c>
      <c r="AS43" s="140">
        <v>18.739514430103405</v>
      </c>
      <c r="AT43" s="140">
        <v>19.538500236511229</v>
      </c>
      <c r="AU43" s="140">
        <v>18.938389505882785</v>
      </c>
      <c r="AV43" s="140">
        <v>19.549859785419617</v>
      </c>
      <c r="AW43" s="140">
        <v>18.806600884401082</v>
      </c>
      <c r="AX43" s="140">
        <v>18.586101397413909</v>
      </c>
      <c r="AY43" s="140">
        <v>18.549412596559179</v>
      </c>
      <c r="AZ43" s="140">
        <v>19.930856661861892</v>
      </c>
      <c r="BA43" s="140">
        <v>22.142973766703097</v>
      </c>
      <c r="BB43" s="140">
        <v>21.324176535978491</v>
      </c>
      <c r="BC43" s="140">
        <v>20.593683095890409</v>
      </c>
      <c r="BD43" s="140">
        <v>22.346716821917806</v>
      </c>
      <c r="BE43" s="141">
        <v>19.945608342393619</v>
      </c>
      <c r="BF43" s="24">
        <v>-0.10744793065839375</v>
      </c>
      <c r="BG43" s="24">
        <v>1.3519829590843413E-2</v>
      </c>
      <c r="BH43" s="24">
        <v>2.2543178160258558E-4</v>
      </c>
    </row>
    <row r="44" spans="1:60" x14ac:dyDescent="0.15">
      <c r="A44" s="19" t="s">
        <v>156</v>
      </c>
      <c r="B44" s="140">
        <v>99.449452054794506</v>
      </c>
      <c r="C44" s="140">
        <v>112.01449315068493</v>
      </c>
      <c r="D44" s="140">
        <v>116.58567123287671</v>
      </c>
      <c r="E44" s="140">
        <v>129.53191256830598</v>
      </c>
      <c r="F44" s="140">
        <v>142.95219178082195</v>
      </c>
      <c r="G44" s="140">
        <v>161.00608219178085</v>
      </c>
      <c r="H44" s="140">
        <v>160.12284931506849</v>
      </c>
      <c r="I44" s="140">
        <v>167.51144808743169</v>
      </c>
      <c r="J44" s="140">
        <v>171.93947945205477</v>
      </c>
      <c r="K44" s="140">
        <v>156.36599999999999</v>
      </c>
      <c r="L44" s="140">
        <v>162.42490410958902</v>
      </c>
      <c r="M44" s="140">
        <v>178.53860655737705</v>
      </c>
      <c r="N44" s="140">
        <v>176.64964383561647</v>
      </c>
      <c r="O44" s="140">
        <v>200.47252054794518</v>
      </c>
      <c r="P44" s="140">
        <v>199.82660273972604</v>
      </c>
      <c r="Q44" s="140">
        <v>198.84024590163938</v>
      </c>
      <c r="R44" s="140">
        <v>186.36884931506847</v>
      </c>
      <c r="S44" s="140">
        <v>180.13287671232874</v>
      </c>
      <c r="T44" s="140">
        <v>176.14536986301371</v>
      </c>
      <c r="U44" s="140">
        <v>185.43032786885243</v>
      </c>
      <c r="V44" s="140">
        <v>195.19556164383565</v>
      </c>
      <c r="W44" s="140">
        <v>205.94947945205479</v>
      </c>
      <c r="X44" s="140">
        <v>209.32926027397258</v>
      </c>
      <c r="Y44" s="140">
        <v>196.3494262295082</v>
      </c>
      <c r="Z44" s="140">
        <v>197.7769863013699</v>
      </c>
      <c r="AA44" s="140">
        <v>191.76713559419812</v>
      </c>
      <c r="AB44" s="140">
        <v>178.55206499157214</v>
      </c>
      <c r="AC44" s="140">
        <v>182.01753543874605</v>
      </c>
      <c r="AD44" s="140">
        <v>195.01895993083795</v>
      </c>
      <c r="AE44" s="140">
        <v>197.23532065697239</v>
      </c>
      <c r="AF44" s="140">
        <v>194.92790204108255</v>
      </c>
      <c r="AG44" s="140">
        <v>205.79822891652265</v>
      </c>
      <c r="AH44" s="140">
        <v>209.42194403159783</v>
      </c>
      <c r="AI44" s="140">
        <v>210.49782131748978</v>
      </c>
      <c r="AJ44" s="140">
        <v>207.7254456670056</v>
      </c>
      <c r="AK44" s="140">
        <v>193.8979443009174</v>
      </c>
      <c r="AL44" s="140">
        <v>221.1382561134443</v>
      </c>
      <c r="AM44" s="140">
        <v>215.23150190045084</v>
      </c>
      <c r="AN44" s="140">
        <v>224.02664794054422</v>
      </c>
      <c r="AO44" s="140">
        <v>217.73360052274217</v>
      </c>
      <c r="AP44" s="140">
        <v>216.2169492150677</v>
      </c>
      <c r="AQ44" s="140">
        <v>220.63030337616877</v>
      </c>
      <c r="AR44" s="140">
        <v>219.75908313205457</v>
      </c>
      <c r="AS44" s="140">
        <v>216.41985007164271</v>
      </c>
      <c r="AT44" s="140">
        <v>219.56011582812144</v>
      </c>
      <c r="AU44" s="140">
        <v>226.51457375151907</v>
      </c>
      <c r="AV44" s="140">
        <v>222.46944186718568</v>
      </c>
      <c r="AW44" s="140">
        <v>214.9782938514264</v>
      </c>
      <c r="AX44" s="140">
        <v>225.55863229292623</v>
      </c>
      <c r="AY44" s="140">
        <v>215.52556537490244</v>
      </c>
      <c r="AZ44" s="140">
        <v>219.26514305719337</v>
      </c>
      <c r="BA44" s="140">
        <v>209.63965708335547</v>
      </c>
      <c r="BB44" s="140">
        <v>211.10297091558513</v>
      </c>
      <c r="BC44" s="140">
        <v>222.17105777762342</v>
      </c>
      <c r="BD44" s="140">
        <v>211.60553287085116</v>
      </c>
      <c r="BE44" s="141">
        <v>206.31673873342979</v>
      </c>
      <c r="BF44" s="24">
        <v>-2.4993647688074772E-2</v>
      </c>
      <c r="BG44" s="24">
        <v>-3.6834218773820204E-3</v>
      </c>
      <c r="BH44" s="24">
        <v>2.3318591836708389E-3</v>
      </c>
    </row>
    <row r="45" spans="1:60" x14ac:dyDescent="0.15">
      <c r="A45" s="19" t="s">
        <v>155</v>
      </c>
      <c r="B45" s="140">
        <v>108.74528767123289</v>
      </c>
      <c r="C45" s="140">
        <v>113.8916712328767</v>
      </c>
      <c r="D45" s="140">
        <v>124.1843287671233</v>
      </c>
      <c r="E45" s="140">
        <v>154.39775956284151</v>
      </c>
      <c r="F45" s="140">
        <v>170.27057534246575</v>
      </c>
      <c r="G45" s="140">
        <v>181.13769863013695</v>
      </c>
      <c r="H45" s="140">
        <v>191.03991780821917</v>
      </c>
      <c r="I45" s="140">
        <v>213.60669398907106</v>
      </c>
      <c r="J45" s="140">
        <v>238.10975342465753</v>
      </c>
      <c r="K45" s="140">
        <v>250.00194520547944</v>
      </c>
      <c r="L45" s="140">
        <v>271.61424657534246</v>
      </c>
      <c r="M45" s="140">
        <v>298.05702185792347</v>
      </c>
      <c r="N45" s="140">
        <v>320.04435616438354</v>
      </c>
      <c r="O45" s="140">
        <v>342.82191780821921</v>
      </c>
      <c r="P45" s="140">
        <v>349.1265753424658</v>
      </c>
      <c r="Q45" s="140">
        <v>346.71907103825146</v>
      </c>
      <c r="R45" s="140">
        <v>325.06942465753423</v>
      </c>
      <c r="S45" s="140">
        <v>307.30235616438353</v>
      </c>
      <c r="T45" s="140">
        <v>318.65879452054799</v>
      </c>
      <c r="U45" s="140">
        <v>325.97614754098362</v>
      </c>
      <c r="V45" s="140">
        <v>332.04391780821919</v>
      </c>
      <c r="W45" s="140">
        <v>344.2669863013698</v>
      </c>
      <c r="X45" s="140">
        <v>349.21158904109592</v>
      </c>
      <c r="Y45" s="140">
        <v>356.79486338797813</v>
      </c>
      <c r="Z45" s="140">
        <v>356.41687671232881</v>
      </c>
      <c r="AA45" s="140">
        <v>325.35353424657535</v>
      </c>
      <c r="AB45" s="140">
        <v>308.39109589041095</v>
      </c>
      <c r="AC45" s="140">
        <v>284.68631147540987</v>
      </c>
      <c r="AD45" s="140">
        <v>291.99558904109591</v>
      </c>
      <c r="AE45" s="140">
        <v>309.26010958904112</v>
      </c>
      <c r="AF45" s="140">
        <v>316.53016438356167</v>
      </c>
      <c r="AG45" s="140">
        <v>369.91901095126678</v>
      </c>
      <c r="AH45" s="140">
        <v>388.43293576146806</v>
      </c>
      <c r="AI45" s="140">
        <v>439.65509347427633</v>
      </c>
      <c r="AJ45" s="140">
        <v>463.12207800441041</v>
      </c>
      <c r="AK45" s="140">
        <v>426.18562463604667</v>
      </c>
      <c r="AL45" s="140">
        <v>419.35634215850814</v>
      </c>
      <c r="AM45" s="140">
        <v>429.60002692458278</v>
      </c>
      <c r="AN45" s="140">
        <v>439.93287800320104</v>
      </c>
      <c r="AO45" s="140">
        <v>469.01745897335348</v>
      </c>
      <c r="AP45" s="140">
        <v>485.53401331810608</v>
      </c>
      <c r="AQ45" s="140">
        <v>527.16931361981358</v>
      </c>
      <c r="AR45" s="140">
        <v>545.33607510999536</v>
      </c>
      <c r="AS45" s="140">
        <v>555.46697719467204</v>
      </c>
      <c r="AT45" s="140">
        <v>550.16557596521909</v>
      </c>
      <c r="AU45" s="140">
        <v>577.40302025600749</v>
      </c>
      <c r="AV45" s="140">
        <v>574.25800655737714</v>
      </c>
      <c r="AW45" s="140">
        <v>552.19596134441213</v>
      </c>
      <c r="AX45" s="140">
        <v>519.61691066696619</v>
      </c>
      <c r="AY45" s="140">
        <v>520.87280107792515</v>
      </c>
      <c r="AZ45" s="140">
        <v>542.37439011902086</v>
      </c>
      <c r="BA45" s="140">
        <v>593.96063347555958</v>
      </c>
      <c r="BB45" s="140">
        <v>646.43161643835629</v>
      </c>
      <c r="BC45" s="140">
        <v>662.54497819032383</v>
      </c>
      <c r="BD45" s="140">
        <v>678.66194313198116</v>
      </c>
      <c r="BE45" s="141">
        <v>637.22482774956325</v>
      </c>
      <c r="BF45" s="24">
        <v>-6.1057078272561238E-2</v>
      </c>
      <c r="BG45" s="24">
        <v>2.1212232514822515E-2</v>
      </c>
      <c r="BH45" s="24">
        <v>7.2021231809541097E-3</v>
      </c>
    </row>
    <row r="46" spans="1:60" x14ac:dyDescent="0.15">
      <c r="A46" s="19" t="s">
        <v>154</v>
      </c>
      <c r="B46" s="140">
        <v>50.253315068493151</v>
      </c>
      <c r="C46" s="140">
        <v>51.666547945205473</v>
      </c>
      <c r="D46" s="140">
        <v>56.915972602739721</v>
      </c>
      <c r="E46" s="140">
        <v>60.957677595628411</v>
      </c>
      <c r="F46" s="140">
        <v>64.539123287671231</v>
      </c>
      <c r="G46" s="140">
        <v>91.524044794520549</v>
      </c>
      <c r="H46" s="140">
        <v>103.5600189589041</v>
      </c>
      <c r="I46" s="140">
        <v>112.38714748633878</v>
      </c>
      <c r="J46" s="140">
        <v>123.78799805479451</v>
      </c>
      <c r="K46" s="140">
        <v>131.24513528767122</v>
      </c>
      <c r="L46" s="140">
        <v>137.71776969863012</v>
      </c>
      <c r="M46" s="140">
        <v>143.55582928961746</v>
      </c>
      <c r="N46" s="140">
        <v>143.09939268493147</v>
      </c>
      <c r="O46" s="140">
        <v>148.07497884931507</v>
      </c>
      <c r="P46" s="140">
        <v>157.87877926027397</v>
      </c>
      <c r="Q46" s="140">
        <v>167.83853510928964</v>
      </c>
      <c r="R46" s="140">
        <v>177.41903550684927</v>
      </c>
      <c r="S46" s="140">
        <v>187.02618786301366</v>
      </c>
      <c r="T46" s="140">
        <v>187.73935726027395</v>
      </c>
      <c r="U46" s="140">
        <v>187.77654934426232</v>
      </c>
      <c r="V46" s="140">
        <v>185.00435402739731</v>
      </c>
      <c r="W46" s="140">
        <v>198.26362534246582</v>
      </c>
      <c r="X46" s="140">
        <v>194.1665871506849</v>
      </c>
      <c r="Y46" s="140">
        <v>205.55144653005465</v>
      </c>
      <c r="Z46" s="140">
        <v>253.52913542465751</v>
      </c>
      <c r="AA46" s="140">
        <v>237.43558684460615</v>
      </c>
      <c r="AB46" s="140">
        <v>245.62148525278252</v>
      </c>
      <c r="AC46" s="140">
        <v>269.45969974187125</v>
      </c>
      <c r="AD46" s="140">
        <v>257.81599054304229</v>
      </c>
      <c r="AE46" s="140">
        <v>259.65665009361624</v>
      </c>
      <c r="AF46" s="140">
        <v>290.00110605463811</v>
      </c>
      <c r="AG46" s="140">
        <v>277.97441210066324</v>
      </c>
      <c r="AH46" s="140">
        <v>297.77194685446796</v>
      </c>
      <c r="AI46" s="140">
        <v>322.4736090638645</v>
      </c>
      <c r="AJ46" s="140">
        <v>333.83162656946541</v>
      </c>
      <c r="AK46" s="140">
        <v>327.99425233886967</v>
      </c>
      <c r="AL46" s="140">
        <v>326.67114048397787</v>
      </c>
      <c r="AM46" s="140">
        <v>337.76974303029266</v>
      </c>
      <c r="AN46" s="140">
        <v>318.82783321032457</v>
      </c>
      <c r="AO46" s="140">
        <v>323.10695186117368</v>
      </c>
      <c r="AP46" s="140">
        <v>332.02972017768587</v>
      </c>
      <c r="AQ46" s="140">
        <v>296.21341624133129</v>
      </c>
      <c r="AR46" s="140">
        <v>301.45708581126178</v>
      </c>
      <c r="AS46" s="140">
        <v>289.62080363230132</v>
      </c>
      <c r="AT46" s="140">
        <v>268.826600474391</v>
      </c>
      <c r="AU46" s="140">
        <v>264.87629652397447</v>
      </c>
      <c r="AV46" s="140">
        <v>249.16297817935859</v>
      </c>
      <c r="AW46" s="140">
        <v>225.08704800611682</v>
      </c>
      <c r="AX46" s="140">
        <v>235.32316028673648</v>
      </c>
      <c r="AY46" s="140">
        <v>241.37245926580732</v>
      </c>
      <c r="AZ46" s="140">
        <v>238.27296758006923</v>
      </c>
      <c r="BA46" s="140">
        <v>241.51327935594563</v>
      </c>
      <c r="BB46" s="140">
        <v>240.29262084026641</v>
      </c>
      <c r="BC46" s="140">
        <v>239.0337993663604</v>
      </c>
      <c r="BD46" s="140">
        <v>246.59255563699455</v>
      </c>
      <c r="BE46" s="141">
        <v>202.24971891220264</v>
      </c>
      <c r="BF46" s="24">
        <v>-0.17982228461944483</v>
      </c>
      <c r="BG46" s="24">
        <v>-8.5957595380384832E-3</v>
      </c>
      <c r="BH46" s="24">
        <v>2.2858923969790754E-3</v>
      </c>
    </row>
    <row r="47" spans="1:60" x14ac:dyDescent="0.15">
      <c r="A47" s="19" t="s">
        <v>153</v>
      </c>
      <c r="B47" s="140">
        <v>142.54958904109589</v>
      </c>
      <c r="C47" s="140">
        <v>148.90043835616439</v>
      </c>
      <c r="D47" s="140">
        <v>169.97273972602741</v>
      </c>
      <c r="E47" s="140">
        <v>180.33461748633877</v>
      </c>
      <c r="F47" s="140">
        <v>200.29610958904107</v>
      </c>
      <c r="G47" s="140">
        <v>217.60715068493147</v>
      </c>
      <c r="H47" s="140">
        <v>221.92443835616439</v>
      </c>
      <c r="I47" s="140">
        <v>235.96868852459014</v>
      </c>
      <c r="J47" s="140">
        <v>265.19630136986302</v>
      </c>
      <c r="K47" s="140">
        <v>244.4071232876712</v>
      </c>
      <c r="L47" s="140">
        <v>278.60435616438355</v>
      </c>
      <c r="M47" s="140">
        <v>310.03169398907102</v>
      </c>
      <c r="N47" s="140">
        <v>332.58561643835623</v>
      </c>
      <c r="O47" s="140">
        <v>365.77517808219181</v>
      </c>
      <c r="P47" s="140">
        <v>387.13301369863012</v>
      </c>
      <c r="Q47" s="140">
        <v>365.70663934426233</v>
      </c>
      <c r="R47" s="140">
        <v>327.97399999999999</v>
      </c>
      <c r="S47" s="140">
        <v>325.05698630136988</v>
      </c>
      <c r="T47" s="140">
        <v>291.26627397260273</v>
      </c>
      <c r="U47" s="140">
        <v>278.70825136612024</v>
      </c>
      <c r="V47" s="140">
        <v>295.06920547945197</v>
      </c>
      <c r="W47" s="140">
        <v>314.3014246575342</v>
      </c>
      <c r="X47" s="140">
        <v>346.61756164383564</v>
      </c>
      <c r="Y47" s="140">
        <v>324.37557377049183</v>
      </c>
      <c r="Z47" s="140">
        <v>335.8362465753425</v>
      </c>
      <c r="AA47" s="140">
        <v>363.11553424657541</v>
      </c>
      <c r="AB47" s="140">
        <v>299.98794520547949</v>
      </c>
      <c r="AC47" s="140">
        <v>252.3435519125683</v>
      </c>
      <c r="AD47" s="140">
        <v>235.01375342465752</v>
      </c>
      <c r="AE47" s="140">
        <v>219.46898630136985</v>
      </c>
      <c r="AF47" s="140">
        <v>266.64246575342469</v>
      </c>
      <c r="AG47" s="140">
        <v>252.57092896174868</v>
      </c>
      <c r="AH47" s="140">
        <v>267.69400000000007</v>
      </c>
      <c r="AI47" s="140">
        <v>235.89369863013701</v>
      </c>
      <c r="AJ47" s="140">
        <v>190.46271232876717</v>
      </c>
      <c r="AK47" s="140">
        <v>197.03005464480873</v>
      </c>
      <c r="AL47" s="140">
        <v>210.98942465753424</v>
      </c>
      <c r="AM47" s="140">
        <v>219.80843835616437</v>
      </c>
      <c r="AN47" s="140">
        <v>194.17432876712328</v>
      </c>
      <c r="AO47" s="140">
        <v>223.39292349726773</v>
      </c>
      <c r="AP47" s="140">
        <v>217.58010958904111</v>
      </c>
      <c r="AQ47" s="140">
        <v>213.95917808219178</v>
      </c>
      <c r="AR47" s="140">
        <v>217.28104866647146</v>
      </c>
      <c r="AS47" s="140">
        <v>213.71838630386205</v>
      </c>
      <c r="AT47" s="140">
        <v>191.63765283895637</v>
      </c>
      <c r="AU47" s="140">
        <v>180.96536986301365</v>
      </c>
      <c r="AV47" s="140">
        <v>186.11871232876715</v>
      </c>
      <c r="AW47" s="140">
        <v>186.36934426229507</v>
      </c>
      <c r="AX47" s="140">
        <v>169.83723287671233</v>
      </c>
      <c r="AY47" s="140">
        <v>183.50616438356167</v>
      </c>
      <c r="AZ47" s="140">
        <v>186.379397260274</v>
      </c>
      <c r="BA47" s="140">
        <v>195.46426229508202</v>
      </c>
      <c r="BB47" s="140">
        <v>205.72071232876709</v>
      </c>
      <c r="BC47" s="140">
        <v>211.65998183270779</v>
      </c>
      <c r="BD47" s="140">
        <v>221.09751849854382</v>
      </c>
      <c r="BE47" s="141">
        <v>216.302312189124</v>
      </c>
      <c r="BF47" s="24">
        <v>-2.168819596883631E-2</v>
      </c>
      <c r="BG47" s="24">
        <v>1.4402480533511897E-2</v>
      </c>
      <c r="BH47" s="24">
        <v>2.4447193970971739E-3</v>
      </c>
    </row>
    <row r="48" spans="1:60" x14ac:dyDescent="0.15">
      <c r="A48" s="19" t="s">
        <v>152</v>
      </c>
      <c r="B48" s="140">
        <v>44.881095890410961</v>
      </c>
      <c r="C48" s="140">
        <v>49.357890410958902</v>
      </c>
      <c r="D48" s="140">
        <v>54.868821917808219</v>
      </c>
      <c r="E48" s="140">
        <v>60.693661202185794</v>
      </c>
      <c r="F48" s="140">
        <v>65.223232876712331</v>
      </c>
      <c r="G48" s="140">
        <v>78.5741095890411</v>
      </c>
      <c r="H48" s="140">
        <v>86.91098630136986</v>
      </c>
      <c r="I48" s="140">
        <v>94.648797814207654</v>
      </c>
      <c r="J48" s="140">
        <v>106.29534246575344</v>
      </c>
      <c r="K48" s="140">
        <v>108.62682191780823</v>
      </c>
      <c r="L48" s="140">
        <v>119.58041095890408</v>
      </c>
      <c r="M48" s="140">
        <v>125.71590163934425</v>
      </c>
      <c r="N48" s="140">
        <v>132.03619178082192</v>
      </c>
      <c r="O48" s="140">
        <v>136.72334246575343</v>
      </c>
      <c r="P48" s="140">
        <v>139.05284931506847</v>
      </c>
      <c r="Q48" s="140">
        <v>129.13554644808744</v>
      </c>
      <c r="R48" s="140">
        <v>127.822301369863</v>
      </c>
      <c r="S48" s="140">
        <v>118.45728767123288</v>
      </c>
      <c r="T48" s="140">
        <v>116.05767123287673</v>
      </c>
      <c r="U48" s="140">
        <v>123.96655737704918</v>
      </c>
      <c r="V48" s="140">
        <v>123.18298630136987</v>
      </c>
      <c r="W48" s="140">
        <v>120.24536986301368</v>
      </c>
      <c r="X48" s="140">
        <v>117.3696712328767</v>
      </c>
      <c r="Y48" s="140">
        <v>115.04846994535519</v>
      </c>
      <c r="Z48" s="140">
        <v>115.15268493150683</v>
      </c>
      <c r="AA48" s="140">
        <v>99.600684931506862</v>
      </c>
      <c r="AB48" s="140">
        <v>87.922520547945211</v>
      </c>
      <c r="AC48" s="140">
        <v>80.125819672131158</v>
      </c>
      <c r="AD48" s="140">
        <v>66.692410958904105</v>
      </c>
      <c r="AE48" s="140">
        <v>69.613616438356161</v>
      </c>
      <c r="AF48" s="140">
        <v>68.484219178082199</v>
      </c>
      <c r="AG48" s="140">
        <v>71.288606557377065</v>
      </c>
      <c r="AH48" s="140">
        <v>71.872575342465751</v>
      </c>
      <c r="AI48" s="140">
        <v>80.238383561643843</v>
      </c>
      <c r="AJ48" s="140">
        <v>73.240821917808205</v>
      </c>
      <c r="AK48" s="140">
        <v>73.373224043715851</v>
      </c>
      <c r="AL48" s="140">
        <v>66.715753814488238</v>
      </c>
      <c r="AM48" s="140">
        <v>74.553132624116657</v>
      </c>
      <c r="AN48" s="140">
        <v>70.359759649766644</v>
      </c>
      <c r="AO48" s="140">
        <v>66.767817311700568</v>
      </c>
      <c r="AP48" s="140">
        <v>79.849398176376127</v>
      </c>
      <c r="AQ48" s="140">
        <v>70.855113186914622</v>
      </c>
      <c r="AR48" s="140">
        <v>74.905852487642477</v>
      </c>
      <c r="AS48" s="140">
        <v>80.285824025524121</v>
      </c>
      <c r="AT48" s="140">
        <v>76.249003797034703</v>
      </c>
      <c r="AU48" s="140">
        <v>79.059969194804154</v>
      </c>
      <c r="AV48" s="140">
        <v>77.762383561643844</v>
      </c>
      <c r="AW48" s="140">
        <v>71.734125683060114</v>
      </c>
      <c r="AX48" s="140">
        <v>72.306602739726031</v>
      </c>
      <c r="AY48" s="140">
        <v>67.381698630136995</v>
      </c>
      <c r="AZ48" s="140">
        <v>73.002191780821917</v>
      </c>
      <c r="BA48" s="140">
        <v>75.704344262295081</v>
      </c>
      <c r="BB48" s="140">
        <v>85.52712328767123</v>
      </c>
      <c r="BC48" s="140">
        <v>87.023972602739732</v>
      </c>
      <c r="BD48" s="140">
        <v>82.668410958904104</v>
      </c>
      <c r="BE48" s="141">
        <v>78.154159329347337</v>
      </c>
      <c r="BF48" s="24">
        <v>-5.4606730396703496E-2</v>
      </c>
      <c r="BG48" s="24">
        <v>8.1160789563534674E-3</v>
      </c>
      <c r="BH48" s="24">
        <v>8.8332384125982318E-4</v>
      </c>
    </row>
    <row r="49" spans="1:60" x14ac:dyDescent="0.15">
      <c r="A49" s="19" t="s">
        <v>151</v>
      </c>
      <c r="B49" s="140" t="s">
        <v>111</v>
      </c>
      <c r="C49" s="140" t="s">
        <v>111</v>
      </c>
      <c r="D49" s="140" t="s">
        <v>111</v>
      </c>
      <c r="E49" s="140" t="s">
        <v>111</v>
      </c>
      <c r="F49" s="140" t="s">
        <v>111</v>
      </c>
      <c r="G49" s="140" t="s">
        <v>111</v>
      </c>
      <c r="H49" s="140" t="s">
        <v>111</v>
      </c>
      <c r="I49" s="140" t="s">
        <v>111</v>
      </c>
      <c r="J49" s="140" t="s">
        <v>111</v>
      </c>
      <c r="K49" s="140" t="s">
        <v>111</v>
      </c>
      <c r="L49" s="140" t="s">
        <v>111</v>
      </c>
      <c r="M49" s="140" t="s">
        <v>111</v>
      </c>
      <c r="N49" s="140" t="s">
        <v>111</v>
      </c>
      <c r="O49" s="140" t="s">
        <v>111</v>
      </c>
      <c r="P49" s="140" t="s">
        <v>111</v>
      </c>
      <c r="Q49" s="140" t="s">
        <v>111</v>
      </c>
      <c r="R49" s="140" t="s">
        <v>111</v>
      </c>
      <c r="S49" s="140" t="s">
        <v>111</v>
      </c>
      <c r="T49" s="140" t="s">
        <v>111</v>
      </c>
      <c r="U49" s="140" t="s">
        <v>111</v>
      </c>
      <c r="V49" s="140" t="s">
        <v>111</v>
      </c>
      <c r="W49" s="140" t="s">
        <v>111</v>
      </c>
      <c r="X49" s="140" t="s">
        <v>111</v>
      </c>
      <c r="Y49" s="140" t="s">
        <v>111</v>
      </c>
      <c r="Z49" s="140" t="s">
        <v>111</v>
      </c>
      <c r="AA49" s="140">
        <v>34.98094796878344</v>
      </c>
      <c r="AB49" s="140">
        <v>33.964637801496949</v>
      </c>
      <c r="AC49" s="140">
        <v>33.019246002780932</v>
      </c>
      <c r="AD49" s="140">
        <v>39.69103049709372</v>
      </c>
      <c r="AE49" s="140">
        <v>42.913317107736248</v>
      </c>
      <c r="AF49" s="140">
        <v>46.554711613903308</v>
      </c>
      <c r="AG49" s="140">
        <v>53.658040119442134</v>
      </c>
      <c r="AH49" s="140">
        <v>54.266212219656339</v>
      </c>
      <c r="AI49" s="140">
        <v>51.834139349114416</v>
      </c>
      <c r="AJ49" s="140">
        <v>52.087718385879313</v>
      </c>
      <c r="AK49" s="140">
        <v>49.546109412354852</v>
      </c>
      <c r="AL49" s="140">
        <v>51.766954344657997</v>
      </c>
      <c r="AM49" s="140">
        <v>50.304224824670243</v>
      </c>
      <c r="AN49" s="140">
        <v>51.007766631034954</v>
      </c>
      <c r="AO49" s="140">
        <v>52.345523650789517</v>
      </c>
      <c r="AP49" s="140">
        <v>53.344062035861079</v>
      </c>
      <c r="AQ49" s="140">
        <v>55.563809643732363</v>
      </c>
      <c r="AR49" s="140">
        <v>54.870454991118557</v>
      </c>
      <c r="AS49" s="140">
        <v>63.204280809410811</v>
      </c>
      <c r="AT49" s="140">
        <v>54.081210046480777</v>
      </c>
      <c r="AU49" s="140">
        <v>54.415044981159575</v>
      </c>
      <c r="AV49" s="140">
        <v>54.150547866272603</v>
      </c>
      <c r="AW49" s="140">
        <v>52.830771836895757</v>
      </c>
      <c r="AX49" s="140">
        <v>50.02099840934963</v>
      </c>
      <c r="AY49" s="140">
        <v>49.350710521044796</v>
      </c>
      <c r="AZ49" s="140">
        <v>48.745542252925986</v>
      </c>
      <c r="BA49" s="140">
        <v>51.920603892443552</v>
      </c>
      <c r="BB49" s="140">
        <v>53.26934388214061</v>
      </c>
      <c r="BC49" s="140">
        <v>54.669508112737489</v>
      </c>
      <c r="BD49" s="140">
        <v>52.19924495890411</v>
      </c>
      <c r="BE49" s="141">
        <v>40.790830814440241</v>
      </c>
      <c r="BF49" s="24">
        <v>-0.21855515637143008</v>
      </c>
      <c r="BG49" s="24">
        <v>-3.5356125712270314E-3</v>
      </c>
      <c r="BH49" s="24">
        <v>4.6103129599733118E-4</v>
      </c>
    </row>
    <row r="50" spans="1:60" x14ac:dyDescent="0.15">
      <c r="A50" s="19" t="s">
        <v>150</v>
      </c>
      <c r="B50" s="140">
        <v>268.46416438356164</v>
      </c>
      <c r="C50" s="140">
        <v>318.83865753424658</v>
      </c>
      <c r="D50" s="140">
        <v>387.67189041095889</v>
      </c>
      <c r="E50" s="140">
        <v>411.12412568306013</v>
      </c>
      <c r="F50" s="140">
        <v>469.01391780821916</v>
      </c>
      <c r="G50" s="140">
        <v>534.01487671232871</v>
      </c>
      <c r="H50" s="140">
        <v>593.25476712328771</v>
      </c>
      <c r="I50" s="140">
        <v>622.71469945355193</v>
      </c>
      <c r="J50" s="140">
        <v>745.2465753424658</v>
      </c>
      <c r="K50" s="140">
        <v>775.67873972602729</v>
      </c>
      <c r="L50" s="140">
        <v>813.88660273972607</v>
      </c>
      <c r="M50" s="140">
        <v>920.08762295081954</v>
      </c>
      <c r="N50" s="140">
        <v>879.08997260273952</v>
      </c>
      <c r="O50" s="140">
        <v>930.00545205479443</v>
      </c>
      <c r="P50" s="140">
        <v>992.38950684931513</v>
      </c>
      <c r="Q50" s="140">
        <v>1042.7995901639342</v>
      </c>
      <c r="R50" s="140">
        <v>1016.3785753424659</v>
      </c>
      <c r="S50" s="140">
        <v>969.2519178082191</v>
      </c>
      <c r="T50" s="140">
        <v>988.2174794520547</v>
      </c>
      <c r="U50" s="140">
        <v>939.61221311475413</v>
      </c>
      <c r="V50" s="140">
        <v>914.21421917808209</v>
      </c>
      <c r="W50" s="140">
        <v>909.26328767123266</v>
      </c>
      <c r="X50" s="140">
        <v>944.40178082191778</v>
      </c>
      <c r="Y50" s="140">
        <v>975.60005464480867</v>
      </c>
      <c r="Z50" s="140">
        <v>1024.1249863013697</v>
      </c>
      <c r="AA50" s="140">
        <v>983.34556759685358</v>
      </c>
      <c r="AB50" s="140">
        <v>1012.2844598004067</v>
      </c>
      <c r="AC50" s="140">
        <v>1116.8449299062927</v>
      </c>
      <c r="AD50" s="140">
        <v>1057.4023954676798</v>
      </c>
      <c r="AE50" s="140">
        <v>1110.884794520548</v>
      </c>
      <c r="AF50" s="140">
        <v>1179.5042310841181</v>
      </c>
      <c r="AG50" s="140">
        <v>1205.7884544102951</v>
      </c>
      <c r="AH50" s="140">
        <v>1256.3637540237851</v>
      </c>
      <c r="AI50" s="140">
        <v>1357.8084297497808</v>
      </c>
      <c r="AJ50" s="140">
        <v>1404.0490156567751</v>
      </c>
      <c r="AK50" s="140">
        <v>1420.1119492030421</v>
      </c>
      <c r="AL50" s="140">
        <v>1479.978742423237</v>
      </c>
      <c r="AM50" s="140">
        <v>1487.6955936712359</v>
      </c>
      <c r="AN50" s="140">
        <v>1521.0064835376581</v>
      </c>
      <c r="AO50" s="140">
        <v>1549.3093553985475</v>
      </c>
      <c r="AP50" s="140">
        <v>1563.1937673873438</v>
      </c>
      <c r="AQ50" s="140">
        <v>1571.6513677297339</v>
      </c>
      <c r="AR50" s="140">
        <v>1584.2650996108707</v>
      </c>
      <c r="AS50" s="140">
        <v>1523.2854372427512</v>
      </c>
      <c r="AT50" s="140">
        <v>1432.700521868645</v>
      </c>
      <c r="AU50" s="140">
        <v>1395.7902309476335</v>
      </c>
      <c r="AV50" s="140">
        <v>1329.5592279151911</v>
      </c>
      <c r="AW50" s="140">
        <v>1237.1940382440594</v>
      </c>
      <c r="AX50" s="140">
        <v>1168.7089487085464</v>
      </c>
      <c r="AY50" s="140">
        <v>1165.291952045375</v>
      </c>
      <c r="AZ50" s="140">
        <v>1209.385688080062</v>
      </c>
      <c r="BA50" s="140">
        <v>1251.7335207886572</v>
      </c>
      <c r="BB50" s="140">
        <v>1260.3597414694184</v>
      </c>
      <c r="BC50" s="140">
        <v>1286.3806411256669</v>
      </c>
      <c r="BD50" s="140">
        <v>1286.7658657969509</v>
      </c>
      <c r="BE50" s="141">
        <v>1050.2307968389168</v>
      </c>
      <c r="BF50" s="24">
        <v>-0.18382137360438722</v>
      </c>
      <c r="BG50" s="24">
        <v>-1.0685416031233186E-2</v>
      </c>
      <c r="BH50" s="24">
        <v>1.1870051570304111E-2</v>
      </c>
    </row>
    <row r="51" spans="1:60" x14ac:dyDescent="0.15">
      <c r="A51" s="19" t="s">
        <v>149</v>
      </c>
      <c r="B51" s="140">
        <v>373.96100422994232</v>
      </c>
      <c r="C51" s="140">
        <v>421.57629738094778</v>
      </c>
      <c r="D51" s="140">
        <v>421.22051523891753</v>
      </c>
      <c r="E51" s="140">
        <v>473.12798696755596</v>
      </c>
      <c r="F51" s="140">
        <v>507.91290837211602</v>
      </c>
      <c r="G51" s="140">
        <v>551.09868226134972</v>
      </c>
      <c r="H51" s="140">
        <v>520.87810889757407</v>
      </c>
      <c r="I51" s="140">
        <v>532.94385653851577</v>
      </c>
      <c r="J51" s="140">
        <v>548.17256028005511</v>
      </c>
      <c r="K51" s="140">
        <v>488.42189440628511</v>
      </c>
      <c r="L51" s="140">
        <v>491.45427318578595</v>
      </c>
      <c r="M51" s="140">
        <v>540.36459589410276</v>
      </c>
      <c r="N51" s="140">
        <v>525.82940658803648</v>
      </c>
      <c r="O51" s="140">
        <v>642.7665759436394</v>
      </c>
      <c r="P51" s="140">
        <v>688.49993474609221</v>
      </c>
      <c r="Q51" s="140">
        <v>608.68249778804966</v>
      </c>
      <c r="R51" s="140">
        <v>551.76715109756128</v>
      </c>
      <c r="S51" s="140">
        <v>515.58443270263342</v>
      </c>
      <c r="T51" s="140">
        <v>452.27829080490028</v>
      </c>
      <c r="U51" s="140">
        <v>433.30588267159192</v>
      </c>
      <c r="V51" s="140">
        <v>463.26548889161182</v>
      </c>
      <c r="W51" s="140">
        <v>497.97383555312013</v>
      </c>
      <c r="X51" s="140">
        <v>436.05476298407905</v>
      </c>
      <c r="Y51" s="140">
        <v>409.55687520412079</v>
      </c>
      <c r="Z51" s="140">
        <v>393.86151749989881</v>
      </c>
      <c r="AA51" s="140">
        <v>393.23738931890313</v>
      </c>
      <c r="AB51" s="140">
        <v>345.16154337628717</v>
      </c>
      <c r="AC51" s="140">
        <v>363.46397937564973</v>
      </c>
      <c r="AD51" s="140">
        <v>355.66747817746335</v>
      </c>
      <c r="AE51" s="140">
        <v>377.33665583358419</v>
      </c>
      <c r="AF51" s="140">
        <v>360.37695319442383</v>
      </c>
      <c r="AG51" s="140">
        <v>382.64730372225182</v>
      </c>
      <c r="AH51" s="140">
        <v>361.03460320313604</v>
      </c>
      <c r="AI51" s="140">
        <v>401.57893062819079</v>
      </c>
      <c r="AJ51" s="140">
        <v>384.62424188481236</v>
      </c>
      <c r="AK51" s="140">
        <v>335.16842859342154</v>
      </c>
      <c r="AL51" s="140">
        <v>342.54957924693883</v>
      </c>
      <c r="AM51" s="140">
        <v>349.15588815991441</v>
      </c>
      <c r="AN51" s="140">
        <v>367.77563000254258</v>
      </c>
      <c r="AO51" s="140">
        <v>351.48005996925963</v>
      </c>
      <c r="AP51" s="140">
        <v>354.33206353177604</v>
      </c>
      <c r="AQ51" s="140">
        <v>356.46619426549665</v>
      </c>
      <c r="AR51" s="140">
        <v>353.2186302862292</v>
      </c>
      <c r="AS51" s="140">
        <v>330.76353192650862</v>
      </c>
      <c r="AT51" s="140">
        <v>316.41665470561992</v>
      </c>
      <c r="AU51" s="140">
        <v>315.1327855536166</v>
      </c>
      <c r="AV51" s="140">
        <v>294.59093376441956</v>
      </c>
      <c r="AW51" s="140">
        <v>291.59814837384494</v>
      </c>
      <c r="AX51" s="140">
        <v>290.99495901093371</v>
      </c>
      <c r="AY51" s="140">
        <v>284.79777061933373</v>
      </c>
      <c r="AZ51" s="140">
        <v>278.66448584120883</v>
      </c>
      <c r="BA51" s="140">
        <v>289.05512239320223</v>
      </c>
      <c r="BB51" s="140">
        <v>286.77864209398342</v>
      </c>
      <c r="BC51" s="140">
        <v>272.73097576073172</v>
      </c>
      <c r="BD51" s="140">
        <v>291.31637025022769</v>
      </c>
      <c r="BE51" s="141">
        <v>260.17884134890051</v>
      </c>
      <c r="BF51" s="24">
        <v>-0.10688561330961743</v>
      </c>
      <c r="BG51" s="24">
        <v>-8.2309400835680613E-3</v>
      </c>
      <c r="BH51" s="24">
        <v>2.9406262638736022E-3</v>
      </c>
    </row>
    <row r="52" spans="1:60" x14ac:dyDescent="0.15">
      <c r="A52" s="19" t="s">
        <v>148</v>
      </c>
      <c r="B52" s="140">
        <v>164.18868493150686</v>
      </c>
      <c r="C52" s="140">
        <v>174.7298082191781</v>
      </c>
      <c r="D52" s="140">
        <v>188.00657534246577</v>
      </c>
      <c r="E52" s="140">
        <v>207.60401639344263</v>
      </c>
      <c r="F52" s="140">
        <v>226.43038356164382</v>
      </c>
      <c r="G52" s="140">
        <v>253.71876712328768</v>
      </c>
      <c r="H52" s="140">
        <v>269.50597260273969</v>
      </c>
      <c r="I52" s="140">
        <v>275.57062841530058</v>
      </c>
      <c r="J52" s="140">
        <v>297.28438356164384</v>
      </c>
      <c r="K52" s="140">
        <v>265.09380821917807</v>
      </c>
      <c r="L52" s="140">
        <v>255.99441095890413</v>
      </c>
      <c r="M52" s="140">
        <v>265.31423497267764</v>
      </c>
      <c r="N52" s="140">
        <v>267.52158904109592</v>
      </c>
      <c r="O52" s="140">
        <v>277.58005479452055</v>
      </c>
      <c r="P52" s="140">
        <v>266.40923287671234</v>
      </c>
      <c r="Q52" s="140">
        <v>265.90620218579232</v>
      </c>
      <c r="R52" s="140">
        <v>247.47917808219177</v>
      </c>
      <c r="S52" s="140">
        <v>234.43997260273974</v>
      </c>
      <c r="T52" s="140">
        <v>256.36934246575345</v>
      </c>
      <c r="U52" s="140">
        <v>247.92300546448092</v>
      </c>
      <c r="V52" s="140">
        <v>253.40887671232878</v>
      </c>
      <c r="W52" s="140">
        <v>276.47794520547944</v>
      </c>
      <c r="X52" s="140">
        <v>261.18852054794525</v>
      </c>
      <c r="Y52" s="140">
        <v>261.7769672131148</v>
      </c>
      <c r="Z52" s="140">
        <v>252.28413698630141</v>
      </c>
      <c r="AA52" s="140">
        <v>270.19747945205478</v>
      </c>
      <c r="AB52" s="140">
        <v>274.94824657534241</v>
      </c>
      <c r="AC52" s="140">
        <v>278.22650273224048</v>
      </c>
      <c r="AD52" s="140">
        <v>261.59375342465751</v>
      </c>
      <c r="AE52" s="140">
        <v>269.93978082191779</v>
      </c>
      <c r="AF52" s="140">
        <v>250.54186301369865</v>
      </c>
      <c r="AG52" s="140">
        <v>258.90117486338795</v>
      </c>
      <c r="AH52" s="140">
        <v>273.26745205479449</v>
      </c>
      <c r="AI52" s="140">
        <v>276.66145205479455</v>
      </c>
      <c r="AJ52" s="140">
        <v>268.93180821917809</v>
      </c>
      <c r="AK52" s="140">
        <v>260.25683060109293</v>
      </c>
      <c r="AL52" s="140">
        <v>278.26400000000001</v>
      </c>
      <c r="AM52" s="140">
        <v>264.24369863013703</v>
      </c>
      <c r="AN52" s="140">
        <v>257.03501369863011</v>
      </c>
      <c r="AO52" s="140">
        <v>255.0115573770492</v>
      </c>
      <c r="AP52" s="140">
        <v>259.90108589205477</v>
      </c>
      <c r="AQ52" s="140">
        <v>266.01926451494512</v>
      </c>
      <c r="AR52" s="140">
        <v>240.66383225753424</v>
      </c>
      <c r="AS52" s="140">
        <v>255.42571139409347</v>
      </c>
      <c r="AT52" s="140">
        <v>259.70412704365066</v>
      </c>
      <c r="AU52" s="140">
        <v>241.53254211907614</v>
      </c>
      <c r="AV52" s="140">
        <v>234.29331441558287</v>
      </c>
      <c r="AW52" s="140">
        <v>237.77932298503654</v>
      </c>
      <c r="AX52" s="140">
        <v>248.86509217863548</v>
      </c>
      <c r="AY52" s="140">
        <v>223.62381775342465</v>
      </c>
      <c r="AZ52" s="140">
        <v>226.22300616438358</v>
      </c>
      <c r="BA52" s="140">
        <v>213.62137609898716</v>
      </c>
      <c r="BB52" s="140">
        <v>219.30530120750885</v>
      </c>
      <c r="BC52" s="140">
        <v>211.54309911314056</v>
      </c>
      <c r="BD52" s="140">
        <v>216.12585023033995</v>
      </c>
      <c r="BE52" s="141">
        <v>178.78988803513641</v>
      </c>
      <c r="BF52" s="24">
        <v>-0.17275102518006091</v>
      </c>
      <c r="BG52" s="24">
        <v>-1.8200545740363783E-2</v>
      </c>
      <c r="BH52" s="24">
        <v>2.0207417242130966E-3</v>
      </c>
    </row>
    <row r="53" spans="1:60" x14ac:dyDescent="0.15">
      <c r="A53" s="19" t="s">
        <v>147</v>
      </c>
      <c r="B53" s="140">
        <v>69.373863013698625</v>
      </c>
      <c r="C53" s="140">
        <v>82.812219178082188</v>
      </c>
      <c r="D53" s="140">
        <v>97.020520547945196</v>
      </c>
      <c r="E53" s="140">
        <v>116.56584699453552</v>
      </c>
      <c r="F53" s="140">
        <v>129.43950684931508</v>
      </c>
      <c r="G53" s="140">
        <v>136.22065753424656</v>
      </c>
      <c r="H53" s="140">
        <v>160.35378082191778</v>
      </c>
      <c r="I53" s="140">
        <v>181.11341530054645</v>
      </c>
      <c r="J53" s="140">
        <v>222.6339726027397</v>
      </c>
      <c r="K53" s="140">
        <v>216.18408219178082</v>
      </c>
      <c r="L53" s="140">
        <v>240.46</v>
      </c>
      <c r="M53" s="140">
        <v>270.37868852459019</v>
      </c>
      <c r="N53" s="140">
        <v>308.3717260273973</v>
      </c>
      <c r="O53" s="140">
        <v>338.39849315068489</v>
      </c>
      <c r="P53" s="140">
        <v>302.58536986301368</v>
      </c>
      <c r="Q53" s="140">
        <v>306.43073770491804</v>
      </c>
      <c r="R53" s="140">
        <v>303.64695890410957</v>
      </c>
      <c r="S53" s="140">
        <v>324.46372602739723</v>
      </c>
      <c r="T53" s="140">
        <v>342.95912328767122</v>
      </c>
      <c r="U53" s="140">
        <v>340.3880601092896</v>
      </c>
      <c r="V53" s="140">
        <v>358.8654520547945</v>
      </c>
      <c r="W53" s="140">
        <v>391.36517808219185</v>
      </c>
      <c r="X53" s="140">
        <v>443.52506849315068</v>
      </c>
      <c r="Y53" s="140">
        <v>475.38106557377051</v>
      </c>
      <c r="Z53" s="140">
        <v>447.40698630136984</v>
      </c>
      <c r="AA53" s="140">
        <v>476.19547945205477</v>
      </c>
      <c r="AB53" s="140">
        <v>465.07531506849313</v>
      </c>
      <c r="AC53" s="140">
        <v>489.81434426229504</v>
      </c>
      <c r="AD53" s="140">
        <v>562.83032876712332</v>
      </c>
      <c r="AE53" s="140">
        <v>540.03761643835617</v>
      </c>
      <c r="AF53" s="140">
        <v>606.32457534246566</v>
      </c>
      <c r="AG53" s="140">
        <v>631.54784153005482</v>
      </c>
      <c r="AH53" s="140">
        <v>627.66405479452067</v>
      </c>
      <c r="AI53" s="140">
        <v>630.37813698630123</v>
      </c>
      <c r="AJ53" s="140">
        <v>629.1462465753425</v>
      </c>
      <c r="AK53" s="140">
        <v>666.51013661202182</v>
      </c>
      <c r="AL53" s="140">
        <v>617.77479452054786</v>
      </c>
      <c r="AM53" s="140">
        <v>655.23920547945193</v>
      </c>
      <c r="AN53" s="140">
        <v>644.55210958904092</v>
      </c>
      <c r="AO53" s="140">
        <v>662.03601092896179</v>
      </c>
      <c r="AP53" s="140">
        <v>657.71252054794536</v>
      </c>
      <c r="AQ53" s="140">
        <v>680.85021917808228</v>
      </c>
      <c r="AR53" s="140">
        <v>695.05756164383558</v>
      </c>
      <c r="AS53" s="140">
        <v>685.12098360655727</v>
      </c>
      <c r="AT53" s="140">
        <v>708.9375342465753</v>
      </c>
      <c r="AU53" s="140">
        <v>693.50101369863</v>
      </c>
      <c r="AV53" s="140">
        <v>672.33824657534251</v>
      </c>
      <c r="AW53" s="140">
        <v>701.86693989071034</v>
      </c>
      <c r="AX53" s="140">
        <v>748.02843835616432</v>
      </c>
      <c r="AY53" s="140">
        <v>770.98789041095881</v>
      </c>
      <c r="AZ53" s="140">
        <v>914.71544734238717</v>
      </c>
      <c r="BA53" s="140">
        <v>973.21645469169823</v>
      </c>
      <c r="BB53" s="140">
        <v>1021.8963737102511</v>
      </c>
      <c r="BC53" s="140">
        <v>989.21746446923385</v>
      </c>
      <c r="BD53" s="140">
        <v>995.8009949802821</v>
      </c>
      <c r="BE53" s="141">
        <v>903.4969551772499</v>
      </c>
      <c r="BF53" s="24">
        <v>-9.2693259263975647E-2</v>
      </c>
      <c r="BG53" s="24">
        <v>3.4561847643969079E-2</v>
      </c>
      <c r="BH53" s="24">
        <v>1.0211617754732075E-2</v>
      </c>
    </row>
    <row r="54" spans="1:60" x14ac:dyDescent="0.15">
      <c r="A54" s="19" t="s">
        <v>146</v>
      </c>
      <c r="B54" s="140" t="s">
        <v>111</v>
      </c>
      <c r="C54" s="140" t="s">
        <v>111</v>
      </c>
      <c r="D54" s="140" t="s">
        <v>111</v>
      </c>
      <c r="E54" s="140" t="s">
        <v>111</v>
      </c>
      <c r="F54" s="140" t="s">
        <v>111</v>
      </c>
      <c r="G54" s="140" t="s">
        <v>111</v>
      </c>
      <c r="H54" s="140" t="s">
        <v>111</v>
      </c>
      <c r="I54" s="140" t="s">
        <v>111</v>
      </c>
      <c r="J54" s="140" t="s">
        <v>111</v>
      </c>
      <c r="K54" s="140" t="s">
        <v>111</v>
      </c>
      <c r="L54" s="140" t="s">
        <v>111</v>
      </c>
      <c r="M54" s="140" t="s">
        <v>111</v>
      </c>
      <c r="N54" s="140" t="s">
        <v>111</v>
      </c>
      <c r="O54" s="140" t="s">
        <v>111</v>
      </c>
      <c r="P54" s="140" t="s">
        <v>111</v>
      </c>
      <c r="Q54" s="140" t="s">
        <v>111</v>
      </c>
      <c r="R54" s="140" t="s">
        <v>111</v>
      </c>
      <c r="S54" s="140" t="s">
        <v>111</v>
      </c>
      <c r="T54" s="140" t="s">
        <v>111</v>
      </c>
      <c r="U54" s="140" t="s">
        <v>111</v>
      </c>
      <c r="V54" s="140">
        <v>1271.6045479452046</v>
      </c>
      <c r="W54" s="140">
        <v>1277.6596164383557</v>
      </c>
      <c r="X54" s="140">
        <v>1330.1576712328779</v>
      </c>
      <c r="Y54" s="140">
        <v>1219.8148907103823</v>
      </c>
      <c r="Z54" s="140">
        <v>1170.6761917808221</v>
      </c>
      <c r="AA54" s="140">
        <v>1305.1274344290623</v>
      </c>
      <c r="AB54" s="140">
        <v>1246.1487512890023</v>
      </c>
      <c r="AC54" s="140">
        <v>799.91016393442624</v>
      </c>
      <c r="AD54" s="140">
        <v>572.64227397260265</v>
      </c>
      <c r="AE54" s="140">
        <v>503.58032876712332</v>
      </c>
      <c r="AF54" s="140">
        <v>530.79701369863005</v>
      </c>
      <c r="AG54" s="140">
        <v>324.81270491803281</v>
      </c>
      <c r="AH54" s="140">
        <v>380.1905205479452</v>
      </c>
      <c r="AI54" s="140">
        <v>347.69380821917804</v>
      </c>
      <c r="AJ54" s="140">
        <v>264.74087671232871</v>
      </c>
      <c r="AK54" s="140">
        <v>249.19131147540978</v>
      </c>
      <c r="AL54" s="140">
        <v>278.20542465753425</v>
      </c>
      <c r="AM54" s="140">
        <v>284.64810958904104</v>
      </c>
      <c r="AN54" s="140">
        <v>295.95068493150677</v>
      </c>
      <c r="AO54" s="140">
        <v>295.98234972677596</v>
      </c>
      <c r="AP54" s="140">
        <v>304.91323287671236</v>
      </c>
      <c r="AQ54" s="140">
        <v>312.14622876712332</v>
      </c>
      <c r="AR54" s="140">
        <v>324.45035863013698</v>
      </c>
      <c r="AS54" s="140">
        <v>310.44292950819676</v>
      </c>
      <c r="AT54" s="140">
        <v>301.85657260273967</v>
      </c>
      <c r="AU54" s="140">
        <v>283.66972465753423</v>
      </c>
      <c r="AV54" s="140">
        <v>282.51561890410954</v>
      </c>
      <c r="AW54" s="140">
        <v>286.60179316939889</v>
      </c>
      <c r="AX54" s="140">
        <v>265.49665917808221</v>
      </c>
      <c r="AY54" s="140">
        <v>243.50587671232881</v>
      </c>
      <c r="AZ54" s="140">
        <v>212.48613212466677</v>
      </c>
      <c r="BA54" s="140">
        <v>224.60344469011804</v>
      </c>
      <c r="BB54" s="140">
        <v>232.58963123287671</v>
      </c>
      <c r="BC54" s="140">
        <v>239.89170219178084</v>
      </c>
      <c r="BD54" s="140">
        <v>243.78124688256617</v>
      </c>
      <c r="BE54" s="141">
        <v>231.93645363416809</v>
      </c>
      <c r="BF54" s="24">
        <v>-4.858779500009669E-2</v>
      </c>
      <c r="BG54" s="24">
        <v>-2.1141388804216454E-2</v>
      </c>
      <c r="BH54" s="24">
        <v>2.6214215712941909E-3</v>
      </c>
    </row>
    <row r="55" spans="1:60" x14ac:dyDescent="0.15">
      <c r="A55" s="19" t="s">
        <v>145</v>
      </c>
      <c r="B55" s="140">
        <v>1466.077589041096</v>
      </c>
      <c r="C55" s="140">
        <v>1573.5986849315066</v>
      </c>
      <c r="D55" s="140">
        <v>1696.2687397260272</v>
      </c>
      <c r="E55" s="140">
        <v>1794.1645355191256</v>
      </c>
      <c r="F55" s="140">
        <v>1930.1831506849314</v>
      </c>
      <c r="G55" s="140">
        <v>2030.725506849315</v>
      </c>
      <c r="H55" s="140">
        <v>2036.7772602739724</v>
      </c>
      <c r="I55" s="140">
        <v>2155.1543169398906</v>
      </c>
      <c r="J55" s="140">
        <v>2228.1356164383565</v>
      </c>
      <c r="K55" s="140">
        <v>2069.2868767123286</v>
      </c>
      <c r="L55" s="140">
        <v>1815.0775342465749</v>
      </c>
      <c r="M55" s="140">
        <v>1806.006912568306</v>
      </c>
      <c r="N55" s="140">
        <v>1829.2273150684932</v>
      </c>
      <c r="O55" s="140">
        <v>1903.1642465753428</v>
      </c>
      <c r="P55" s="140">
        <v>1921.841534246576</v>
      </c>
      <c r="Q55" s="140">
        <v>1649.1476229508198</v>
      </c>
      <c r="R55" s="140">
        <v>1538.9426849315068</v>
      </c>
      <c r="S55" s="140">
        <v>1560.1887671232876</v>
      </c>
      <c r="T55" s="140">
        <v>1516.8438630136984</v>
      </c>
      <c r="U55" s="140">
        <v>1824.797978142077</v>
      </c>
      <c r="V55" s="140">
        <v>1615.9510410958903</v>
      </c>
      <c r="W55" s="140">
        <v>1641.0066027397261</v>
      </c>
      <c r="X55" s="140">
        <v>1604.8833698630135</v>
      </c>
      <c r="Y55" s="140">
        <v>1699.7268306010933</v>
      </c>
      <c r="Z55" s="140">
        <v>1738.641506849315</v>
      </c>
      <c r="AA55" s="140">
        <v>1750.7314520547945</v>
      </c>
      <c r="AB55" s="140">
        <v>1751.0236712328767</v>
      </c>
      <c r="AC55" s="140">
        <v>1771.0792076502737</v>
      </c>
      <c r="AD55" s="140">
        <v>1788.6017534246573</v>
      </c>
      <c r="AE55" s="140">
        <v>1782.5670136986307</v>
      </c>
      <c r="AF55" s="140">
        <v>1765.7971506849315</v>
      </c>
      <c r="AG55" s="140">
        <v>1805.6691530054643</v>
      </c>
      <c r="AH55" s="140">
        <v>1762.9710136986305</v>
      </c>
      <c r="AI55" s="140">
        <v>1757.3852054794522</v>
      </c>
      <c r="AJ55" s="140">
        <v>1743.0029247123289</v>
      </c>
      <c r="AK55" s="140">
        <v>1712.8855829093584</v>
      </c>
      <c r="AL55" s="140">
        <v>1714.2642434411566</v>
      </c>
      <c r="AM55" s="140">
        <v>1710.2642403921066</v>
      </c>
      <c r="AN55" s="140">
        <v>1725.1985063308916</v>
      </c>
      <c r="AO55" s="140">
        <v>1759.9666388492392</v>
      </c>
      <c r="AP55" s="140">
        <v>1828.9471302243053</v>
      </c>
      <c r="AQ55" s="140">
        <v>1808.7251749507366</v>
      </c>
      <c r="AR55" s="140">
        <v>1743.3386910288475</v>
      </c>
      <c r="AS55" s="140">
        <v>1700.1423743794512</v>
      </c>
      <c r="AT55" s="140">
        <v>1620.8989116731029</v>
      </c>
      <c r="AU55" s="140">
        <v>1592.7902908317965</v>
      </c>
      <c r="AV55" s="140">
        <v>1561.4323443155879</v>
      </c>
      <c r="AW55" s="140">
        <v>1507.8166845507822</v>
      </c>
      <c r="AX55" s="140">
        <v>1489.954493021082</v>
      </c>
      <c r="AY55" s="140">
        <v>1491.0565904296157</v>
      </c>
      <c r="AZ55" s="140">
        <v>1537.9831672281916</v>
      </c>
      <c r="BA55" s="140">
        <v>1586.9352141930499</v>
      </c>
      <c r="BB55" s="140">
        <v>1593.5423079972093</v>
      </c>
      <c r="BC55" s="140">
        <v>1569.0516060852917</v>
      </c>
      <c r="BD55" s="140">
        <v>1531.0267819467513</v>
      </c>
      <c r="BE55" s="141">
        <v>1191.7867069971446</v>
      </c>
      <c r="BF55" s="24">
        <v>-0.22157683911854997</v>
      </c>
      <c r="BG55" s="24">
        <v>-5.6879887348769698E-3</v>
      </c>
      <c r="BH55" s="24">
        <v>1.3469962712423492E-2</v>
      </c>
    </row>
    <row r="56" spans="1:60" x14ac:dyDescent="0.15">
      <c r="A56" s="19" t="s">
        <v>317</v>
      </c>
      <c r="B56" s="140">
        <v>81.313313335849273</v>
      </c>
      <c r="C56" s="140">
        <v>95.575221594931278</v>
      </c>
      <c r="D56" s="140">
        <v>116.55697671473314</v>
      </c>
      <c r="E56" s="140">
        <v>134.79063619352547</v>
      </c>
      <c r="F56" s="140">
        <v>145.17818876562836</v>
      </c>
      <c r="G56" s="140">
        <v>172.80528435783617</v>
      </c>
      <c r="H56" s="140">
        <v>217.63235878356167</v>
      </c>
      <c r="I56" s="140">
        <v>226.59708552459011</v>
      </c>
      <c r="J56" s="140">
        <v>247.75604287123286</v>
      </c>
      <c r="K56" s="140">
        <v>278.87163833972602</v>
      </c>
      <c r="L56" s="140">
        <v>273.82235709589037</v>
      </c>
      <c r="M56" s="140">
        <v>291.00284886885248</v>
      </c>
      <c r="N56" s="140">
        <v>317.06426282739727</v>
      </c>
      <c r="O56" s="140">
        <v>347.55704752876716</v>
      </c>
      <c r="P56" s="140">
        <v>372.0116351890411</v>
      </c>
      <c r="Q56" s="140">
        <v>341.90219472677597</v>
      </c>
      <c r="R56" s="140">
        <v>315.4280855616438</v>
      </c>
      <c r="S56" s="140">
        <v>323.45684646575336</v>
      </c>
      <c r="T56" s="140">
        <v>347.04264526027396</v>
      </c>
      <c r="U56" s="140">
        <v>324.08010079234975</v>
      </c>
      <c r="V56" s="140">
        <v>450.04732871232881</v>
      </c>
      <c r="W56" s="140">
        <v>471.66675805479451</v>
      </c>
      <c r="X56" s="140">
        <v>474.11181912328766</v>
      </c>
      <c r="Y56" s="140">
        <v>507.07787035519118</v>
      </c>
      <c r="Z56" s="140">
        <v>486.90953547945202</v>
      </c>
      <c r="AA56" s="140">
        <v>328.27945035616443</v>
      </c>
      <c r="AB56" s="140">
        <v>253.42383890410957</v>
      </c>
      <c r="AC56" s="140">
        <v>192.18356508196723</v>
      </c>
      <c r="AD56" s="140">
        <v>172.00226526027393</v>
      </c>
      <c r="AE56" s="140">
        <v>159.96525413698632</v>
      </c>
      <c r="AF56" s="140">
        <v>153.32414687671232</v>
      </c>
      <c r="AG56" s="140">
        <v>183.82293642076499</v>
      </c>
      <c r="AH56" s="140">
        <v>203.57368895890409</v>
      </c>
      <c r="AI56" s="140">
        <v>193.74099334246574</v>
      </c>
      <c r="AJ56" s="140">
        <v>171.28936590904109</v>
      </c>
      <c r="AK56" s="140">
        <v>186.24819851584698</v>
      </c>
      <c r="AL56" s="140">
        <v>217.25470396383562</v>
      </c>
      <c r="AM56" s="140">
        <v>233.58499371726026</v>
      </c>
      <c r="AN56" s="140">
        <v>255.68429638356162</v>
      </c>
      <c r="AO56" s="140">
        <v>277.14679016687899</v>
      </c>
      <c r="AP56" s="140">
        <v>289.70179417356951</v>
      </c>
      <c r="AQ56" s="140">
        <v>298.07922368006274</v>
      </c>
      <c r="AR56" s="140">
        <v>313.66642009890489</v>
      </c>
      <c r="AS56" s="140">
        <v>314.08529765623746</v>
      </c>
      <c r="AT56" s="140">
        <v>314.90899049288464</v>
      </c>
      <c r="AU56" s="140">
        <v>318.46679846690256</v>
      </c>
      <c r="AV56" s="140">
        <v>319.68467500259982</v>
      </c>
      <c r="AW56" s="140">
        <v>299.65810537263962</v>
      </c>
      <c r="AX56" s="140">
        <v>297.31410020892542</v>
      </c>
      <c r="AY56" s="140">
        <v>294.47818978838899</v>
      </c>
      <c r="AZ56" s="140">
        <v>304.44789620980373</v>
      </c>
      <c r="BA56" s="140">
        <v>325.53238764437413</v>
      </c>
      <c r="BB56" s="140">
        <v>341.2234360596488</v>
      </c>
      <c r="BC56" s="140">
        <v>337.81785943077307</v>
      </c>
      <c r="BD56" s="140">
        <v>342.96292201165085</v>
      </c>
      <c r="BE56" s="141">
        <v>312.73622227580267</v>
      </c>
      <c r="BF56" s="24">
        <v>-8.8134016232872314E-2</v>
      </c>
      <c r="BG56" s="24">
        <v>8.5703836640094178E-3</v>
      </c>
      <c r="BH56" s="24">
        <v>3.534646953307006E-3</v>
      </c>
    </row>
    <row r="57" spans="1:60" x14ac:dyDescent="0.15">
      <c r="A57" s="27" t="s">
        <v>272</v>
      </c>
      <c r="B57" s="142">
        <v>8219.0679340041479</v>
      </c>
      <c r="C57" s="142">
        <v>9037.4602587019053</v>
      </c>
      <c r="D57" s="142">
        <v>9825.686231679676</v>
      </c>
      <c r="E57" s="142">
        <v>10775.430262505344</v>
      </c>
      <c r="F57" s="142">
        <v>12030.565864261031</v>
      </c>
      <c r="G57" s="142">
        <v>13323.154586756173</v>
      </c>
      <c r="H57" s="142">
        <v>13999.8926510236</v>
      </c>
      <c r="I57" s="142">
        <v>14952.103717964745</v>
      </c>
      <c r="J57" s="142">
        <v>16075.728601206081</v>
      </c>
      <c r="K57" s="142">
        <v>15133.997325567931</v>
      </c>
      <c r="L57" s="142">
        <v>14654.301550665234</v>
      </c>
      <c r="M57" s="142">
        <v>15608.59857459902</v>
      </c>
      <c r="N57" s="142">
        <v>15548.166705935988</v>
      </c>
      <c r="O57" s="142">
        <v>16522.687246157337</v>
      </c>
      <c r="P57" s="142">
        <v>16910.369828647465</v>
      </c>
      <c r="Q57" s="142">
        <v>15768.581970793517</v>
      </c>
      <c r="R57" s="142">
        <v>14771.726710522222</v>
      </c>
      <c r="S57" s="142">
        <v>14112.109741004004</v>
      </c>
      <c r="T57" s="142">
        <v>13850.862170037773</v>
      </c>
      <c r="U57" s="142">
        <v>13914.888653026781</v>
      </c>
      <c r="V57" s="142">
        <v>15593.769893619648</v>
      </c>
      <c r="W57" s="142">
        <v>16098.500469157152</v>
      </c>
      <c r="X57" s="142">
        <v>16214.415252972498</v>
      </c>
      <c r="Y57" s="142">
        <v>16290.313854848804</v>
      </c>
      <c r="Z57" s="142">
        <v>16247.782186015071</v>
      </c>
      <c r="AA57" s="142">
        <v>16600.232714938033</v>
      </c>
      <c r="AB57" s="142">
        <v>16458.904240973945</v>
      </c>
      <c r="AC57" s="142">
        <v>16035.865484996913</v>
      </c>
      <c r="AD57" s="142">
        <v>15702.995285213801</v>
      </c>
      <c r="AE57" s="142">
        <v>15669.559942422873</v>
      </c>
      <c r="AF57" s="142">
        <v>15998.126113202419</v>
      </c>
      <c r="AG57" s="142">
        <v>16122.893712018629</v>
      </c>
      <c r="AH57" s="142">
        <v>16323.615346250119</v>
      </c>
      <c r="AI57" s="142">
        <v>16636.163225195978</v>
      </c>
      <c r="AJ57" s="142">
        <v>16427.480155133188</v>
      </c>
      <c r="AK57" s="142">
        <v>16185.345815097668</v>
      </c>
      <c r="AL57" s="142">
        <v>16440.74398861621</v>
      </c>
      <c r="AM57" s="142">
        <v>16395.61239671582</v>
      </c>
      <c r="AN57" s="142">
        <v>16476.058790982646</v>
      </c>
      <c r="AO57" s="142">
        <v>16589.038581634704</v>
      </c>
      <c r="AP57" s="142">
        <v>16742.374472321324</v>
      </c>
      <c r="AQ57" s="142">
        <v>16765.463472526455</v>
      </c>
      <c r="AR57" s="142">
        <v>16472.014178890156</v>
      </c>
      <c r="AS57" s="142">
        <v>16242.119455160277</v>
      </c>
      <c r="AT57" s="142">
        <v>15504.984904099209</v>
      </c>
      <c r="AU57" s="142">
        <v>15343.846338562009</v>
      </c>
      <c r="AV57" s="142">
        <v>14914.058587386045</v>
      </c>
      <c r="AW57" s="142">
        <v>14393.100572435123</v>
      </c>
      <c r="AX57" s="142">
        <v>14222.518588940229</v>
      </c>
      <c r="AY57" s="142">
        <v>13979.673920904583</v>
      </c>
      <c r="AZ57" s="142">
        <v>14319.270053055956</v>
      </c>
      <c r="BA57" s="142">
        <v>14619.030144517159</v>
      </c>
      <c r="BB57" s="142">
        <v>14929.170089771887</v>
      </c>
      <c r="BC57" s="142">
        <v>14908.107057340903</v>
      </c>
      <c r="BD57" s="142">
        <v>14826.244243305055</v>
      </c>
      <c r="BE57" s="142">
        <v>12787.502921135754</v>
      </c>
      <c r="BF57" s="22">
        <v>-0.13750895295616861</v>
      </c>
      <c r="BG57" s="22">
        <v>-4.4662673165606348E-3</v>
      </c>
      <c r="BH57" s="22">
        <v>0.14452853561918255</v>
      </c>
    </row>
    <row r="58" spans="1:60" x14ac:dyDescent="0.15">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1"/>
      <c r="BF58" s="24"/>
      <c r="BG58" s="24"/>
      <c r="BH58" s="24"/>
    </row>
    <row r="59" spans="1:60" x14ac:dyDescent="0.15">
      <c r="A59" s="19" t="s">
        <v>142</v>
      </c>
      <c r="B59" s="140" t="s">
        <v>111</v>
      </c>
      <c r="C59" s="140" t="s">
        <v>111</v>
      </c>
      <c r="D59" s="140" t="s">
        <v>111</v>
      </c>
      <c r="E59" s="140" t="s">
        <v>111</v>
      </c>
      <c r="F59" s="140" t="s">
        <v>111</v>
      </c>
      <c r="G59" s="140" t="s">
        <v>111</v>
      </c>
      <c r="H59" s="140" t="s">
        <v>111</v>
      </c>
      <c r="I59" s="140" t="s">
        <v>111</v>
      </c>
      <c r="J59" s="140" t="s">
        <v>111</v>
      </c>
      <c r="K59" s="140" t="s">
        <v>111</v>
      </c>
      <c r="L59" s="140" t="s">
        <v>111</v>
      </c>
      <c r="M59" s="140" t="s">
        <v>111</v>
      </c>
      <c r="N59" s="140" t="s">
        <v>111</v>
      </c>
      <c r="O59" s="140" t="s">
        <v>111</v>
      </c>
      <c r="P59" s="140" t="s">
        <v>111</v>
      </c>
      <c r="Q59" s="140" t="s">
        <v>111</v>
      </c>
      <c r="R59" s="140" t="s">
        <v>111</v>
      </c>
      <c r="S59" s="140" t="s">
        <v>111</v>
      </c>
      <c r="T59" s="140" t="s">
        <v>111</v>
      </c>
      <c r="U59" s="140" t="s">
        <v>111</v>
      </c>
      <c r="V59" s="140">
        <v>160.36665753424646</v>
      </c>
      <c r="W59" s="140">
        <v>168.14098630136976</v>
      </c>
      <c r="X59" s="140">
        <v>158.36367123287675</v>
      </c>
      <c r="Y59" s="140">
        <v>161.85841530054634</v>
      </c>
      <c r="Z59" s="140">
        <v>158.36367123287675</v>
      </c>
      <c r="AA59" s="140">
        <v>166.22865753424657</v>
      </c>
      <c r="AB59" s="140">
        <v>160.36665753424646</v>
      </c>
      <c r="AC59" s="140">
        <v>155.90846994535517</v>
      </c>
      <c r="AD59" s="140">
        <v>150.88076712328765</v>
      </c>
      <c r="AE59" s="140">
        <v>140.16326027397258</v>
      </c>
      <c r="AF59" s="140">
        <v>125.51838356164384</v>
      </c>
      <c r="AG59" s="140">
        <v>111.6642349726776</v>
      </c>
      <c r="AH59" s="140">
        <v>106.86591780821919</v>
      </c>
      <c r="AI59" s="140">
        <v>112.21915068493152</v>
      </c>
      <c r="AJ59" s="140">
        <v>107.4260273972603</v>
      </c>
      <c r="AK59" s="140">
        <v>119.67595628415303</v>
      </c>
      <c r="AL59" s="140">
        <v>78.74734246575342</v>
      </c>
      <c r="AM59" s="140">
        <v>72.635123287671234</v>
      </c>
      <c r="AN59" s="140">
        <v>83.94479452054793</v>
      </c>
      <c r="AO59" s="140">
        <v>90.533032786885258</v>
      </c>
      <c r="AP59" s="140">
        <v>106.23947945205479</v>
      </c>
      <c r="AQ59" s="140">
        <v>96.100613698630127</v>
      </c>
      <c r="AR59" s="140">
        <v>91.071490410958887</v>
      </c>
      <c r="AS59" s="140">
        <v>74.32696448087431</v>
      </c>
      <c r="AT59" s="140">
        <v>72.564106849315067</v>
      </c>
      <c r="AU59" s="140">
        <v>72.198339726027385</v>
      </c>
      <c r="AV59" s="140">
        <v>88.599136986301374</v>
      </c>
      <c r="AW59" s="140">
        <v>92.054489071038262</v>
      </c>
      <c r="AX59" s="140">
        <v>100.75336438356166</v>
      </c>
      <c r="AY59" s="140">
        <v>99.296959059923395</v>
      </c>
      <c r="AZ59" s="140">
        <v>99.530910433032531</v>
      </c>
      <c r="BA59" s="140">
        <v>97.850403801828421</v>
      </c>
      <c r="BB59" s="140">
        <v>99.403411642809516</v>
      </c>
      <c r="BC59" s="140">
        <v>104.13296784943243</v>
      </c>
      <c r="BD59" s="140">
        <v>104.25693385995621</v>
      </c>
      <c r="BE59" s="141">
        <v>91.96440851189395</v>
      </c>
      <c r="BF59" s="24">
        <v>-0.11790607006124187</v>
      </c>
      <c r="BG59" s="24">
        <v>3.6903426019737617E-2</v>
      </c>
      <c r="BH59" s="24">
        <v>1.0394117892508605E-3</v>
      </c>
    </row>
    <row r="60" spans="1:60" x14ac:dyDescent="0.15">
      <c r="A60" s="19" t="s">
        <v>141</v>
      </c>
      <c r="B60" s="140" t="s">
        <v>111</v>
      </c>
      <c r="C60" s="140" t="s">
        <v>111</v>
      </c>
      <c r="D60" s="140" t="s">
        <v>111</v>
      </c>
      <c r="E60" s="140" t="s">
        <v>111</v>
      </c>
      <c r="F60" s="140" t="s">
        <v>111</v>
      </c>
      <c r="G60" s="140" t="s">
        <v>111</v>
      </c>
      <c r="H60" s="140" t="s">
        <v>111</v>
      </c>
      <c r="I60" s="140" t="s">
        <v>111</v>
      </c>
      <c r="J60" s="140" t="s">
        <v>111</v>
      </c>
      <c r="K60" s="140" t="s">
        <v>111</v>
      </c>
      <c r="L60" s="140" t="s">
        <v>111</v>
      </c>
      <c r="M60" s="140" t="s">
        <v>111</v>
      </c>
      <c r="N60" s="140" t="s">
        <v>111</v>
      </c>
      <c r="O60" s="140" t="s">
        <v>111</v>
      </c>
      <c r="P60" s="140" t="s">
        <v>111</v>
      </c>
      <c r="Q60" s="140" t="s">
        <v>111</v>
      </c>
      <c r="R60" s="140" t="s">
        <v>111</v>
      </c>
      <c r="S60" s="140" t="s">
        <v>111</v>
      </c>
      <c r="T60" s="140" t="s">
        <v>111</v>
      </c>
      <c r="U60" s="140" t="s">
        <v>111</v>
      </c>
      <c r="V60" s="140">
        <v>491.03994520547928</v>
      </c>
      <c r="W60" s="140">
        <v>580.65427397260271</v>
      </c>
      <c r="X60" s="140">
        <v>574.81027397260311</v>
      </c>
      <c r="Y60" s="140">
        <v>555.74715846994559</v>
      </c>
      <c r="Z60" s="140">
        <v>522.22183561643851</v>
      </c>
      <c r="AA60" s="140">
        <v>483.26994520547953</v>
      </c>
      <c r="AB60" s="140">
        <v>467.66528767123225</v>
      </c>
      <c r="AC60" s="140">
        <v>397.51114754098359</v>
      </c>
      <c r="AD60" s="140">
        <v>281.49372602739732</v>
      </c>
      <c r="AE60" s="140">
        <v>228.16517808219174</v>
      </c>
      <c r="AF60" s="140">
        <v>206.47761643835616</v>
      </c>
      <c r="AG60" s="140">
        <v>204.23669398907106</v>
      </c>
      <c r="AH60" s="140">
        <v>179.89</v>
      </c>
      <c r="AI60" s="140">
        <v>170.09608219178079</v>
      </c>
      <c r="AJ60" s="140">
        <v>156.68832876712327</v>
      </c>
      <c r="AK60" s="140">
        <v>156.13448087431695</v>
      </c>
      <c r="AL60" s="140">
        <v>152.39432876712328</v>
      </c>
      <c r="AM60" s="140">
        <v>159.39383561643834</v>
      </c>
      <c r="AN60" s="140">
        <v>163.53720547945204</v>
      </c>
      <c r="AO60" s="140">
        <v>162.2476775956284</v>
      </c>
      <c r="AP60" s="140">
        <v>151.71695890410959</v>
      </c>
      <c r="AQ60" s="140">
        <v>176.83791780821915</v>
      </c>
      <c r="AR60" s="140">
        <v>162.98575342465753</v>
      </c>
      <c r="AS60" s="140">
        <v>159.78811475409836</v>
      </c>
      <c r="AT60" s="140">
        <v>181.41827397260272</v>
      </c>
      <c r="AU60" s="140">
        <v>149.10698630136989</v>
      </c>
      <c r="AV60" s="140">
        <v>171.88063013698633</v>
      </c>
      <c r="AW60" s="140">
        <v>210.3785519125683</v>
      </c>
      <c r="AX60" s="140">
        <v>143.2430684931507</v>
      </c>
      <c r="AY60" s="140">
        <v>163.32537535731524</v>
      </c>
      <c r="AZ60" s="140">
        <v>138.95918670923243</v>
      </c>
      <c r="BA60" s="140">
        <v>136.29018595856968</v>
      </c>
      <c r="BB60" s="140">
        <v>136.50559181223008</v>
      </c>
      <c r="BC60" s="140">
        <v>150.8231333027118</v>
      </c>
      <c r="BD60" s="140">
        <v>144.20257824463488</v>
      </c>
      <c r="BE60" s="141">
        <v>131.97866449296043</v>
      </c>
      <c r="BF60" s="24">
        <v>-8.4769037422735782E-2</v>
      </c>
      <c r="BG60" s="24">
        <v>-2.2697073025797598E-2</v>
      </c>
      <c r="BH60" s="24">
        <v>1.4916659827788183E-3</v>
      </c>
    </row>
    <row r="61" spans="1:60" x14ac:dyDescent="0.15">
      <c r="A61" s="19" t="s">
        <v>140</v>
      </c>
      <c r="B61" s="140" t="s">
        <v>111</v>
      </c>
      <c r="C61" s="140" t="s">
        <v>111</v>
      </c>
      <c r="D61" s="140" t="s">
        <v>111</v>
      </c>
      <c r="E61" s="140" t="s">
        <v>111</v>
      </c>
      <c r="F61" s="140" t="s">
        <v>111</v>
      </c>
      <c r="G61" s="140" t="s">
        <v>111</v>
      </c>
      <c r="H61" s="140" t="s">
        <v>111</v>
      </c>
      <c r="I61" s="140" t="s">
        <v>111</v>
      </c>
      <c r="J61" s="140" t="s">
        <v>111</v>
      </c>
      <c r="K61" s="140" t="s">
        <v>111</v>
      </c>
      <c r="L61" s="140" t="s">
        <v>111</v>
      </c>
      <c r="M61" s="140" t="s">
        <v>111</v>
      </c>
      <c r="N61" s="140" t="s">
        <v>111</v>
      </c>
      <c r="O61" s="140" t="s">
        <v>111</v>
      </c>
      <c r="P61" s="140" t="s">
        <v>111</v>
      </c>
      <c r="Q61" s="140" t="s">
        <v>111</v>
      </c>
      <c r="R61" s="140" t="s">
        <v>111</v>
      </c>
      <c r="S61" s="140" t="s">
        <v>111</v>
      </c>
      <c r="T61" s="140" t="s">
        <v>111</v>
      </c>
      <c r="U61" s="140" t="s">
        <v>111</v>
      </c>
      <c r="V61" s="140">
        <v>421.05728767123264</v>
      </c>
      <c r="W61" s="140">
        <v>384.11093150684985</v>
      </c>
      <c r="X61" s="140">
        <v>371.78821917808227</v>
      </c>
      <c r="Y61" s="140">
        <v>372.83377049180336</v>
      </c>
      <c r="Z61" s="140">
        <v>382.03657534246616</v>
      </c>
      <c r="AA61" s="140">
        <v>440.49928754121532</v>
      </c>
      <c r="AB61" s="140">
        <v>444.92976818496447</v>
      </c>
      <c r="AC61" s="140">
        <v>414.88114754098348</v>
      </c>
      <c r="AD61" s="140">
        <v>319.99999999999994</v>
      </c>
      <c r="AE61" s="140">
        <v>247.10164383561641</v>
      </c>
      <c r="AF61" s="140">
        <v>242.44027397260277</v>
      </c>
      <c r="AG61" s="140">
        <v>204.88729508196727</v>
      </c>
      <c r="AH61" s="140">
        <v>206.98068493150689</v>
      </c>
      <c r="AI61" s="140">
        <v>172.13712328767122</v>
      </c>
      <c r="AJ61" s="140">
        <v>143.87561643835613</v>
      </c>
      <c r="AK61" s="140">
        <v>159.57767759562842</v>
      </c>
      <c r="AL61" s="140">
        <v>157.70638356164383</v>
      </c>
      <c r="AM61" s="140">
        <v>156.76372602739727</v>
      </c>
      <c r="AN61" s="140">
        <v>170.99413698630136</v>
      </c>
      <c r="AO61" s="140">
        <v>188.54915186975907</v>
      </c>
      <c r="AP61" s="140">
        <v>193.19080048586508</v>
      </c>
      <c r="AQ61" s="140">
        <v>221.0138512313535</v>
      </c>
      <c r="AR61" s="140">
        <v>240.61493393970287</v>
      </c>
      <c r="AS61" s="140">
        <v>241.87397975813602</v>
      </c>
      <c r="AT61" s="140">
        <v>199.82100188217078</v>
      </c>
      <c r="AU61" s="140">
        <v>206.17942784315429</v>
      </c>
      <c r="AV61" s="140">
        <v>269.54074755015876</v>
      </c>
      <c r="AW61" s="140">
        <v>288.32343661178226</v>
      </c>
      <c r="AX61" s="140">
        <v>297.17349961437327</v>
      </c>
      <c r="AY61" s="140">
        <v>303.71647703353932</v>
      </c>
      <c r="AZ61" s="140">
        <v>363.63897601865705</v>
      </c>
      <c r="BA61" s="140">
        <v>344.38116251991073</v>
      </c>
      <c r="BB61" s="140">
        <v>385.04181932244302</v>
      </c>
      <c r="BC61" s="140">
        <v>408.95055408931501</v>
      </c>
      <c r="BD61" s="140">
        <v>387.19485630057937</v>
      </c>
      <c r="BE61" s="141">
        <v>379.37323940528989</v>
      </c>
      <c r="BF61" s="24">
        <v>-2.0200725211126147E-2</v>
      </c>
      <c r="BG61" s="24">
        <v>6.8387614453988776E-2</v>
      </c>
      <c r="BH61" s="24">
        <v>4.2878002908391293E-3</v>
      </c>
    </row>
    <row r="62" spans="1:60" x14ac:dyDescent="0.15">
      <c r="A62" s="19" t="s">
        <v>139</v>
      </c>
      <c r="B62" s="140" t="s">
        <v>111</v>
      </c>
      <c r="C62" s="140" t="s">
        <v>111</v>
      </c>
      <c r="D62" s="140" t="s">
        <v>111</v>
      </c>
      <c r="E62" s="140" t="s">
        <v>111</v>
      </c>
      <c r="F62" s="140" t="s">
        <v>111</v>
      </c>
      <c r="G62" s="140" t="s">
        <v>111</v>
      </c>
      <c r="H62" s="140" t="s">
        <v>111</v>
      </c>
      <c r="I62" s="140" t="s">
        <v>111</v>
      </c>
      <c r="J62" s="140" t="s">
        <v>111</v>
      </c>
      <c r="K62" s="140" t="s">
        <v>111</v>
      </c>
      <c r="L62" s="140" t="s">
        <v>111</v>
      </c>
      <c r="M62" s="140" t="s">
        <v>111</v>
      </c>
      <c r="N62" s="140" t="s">
        <v>111</v>
      </c>
      <c r="O62" s="140" t="s">
        <v>111</v>
      </c>
      <c r="P62" s="140" t="s">
        <v>111</v>
      </c>
      <c r="Q62" s="140" t="s">
        <v>111</v>
      </c>
      <c r="R62" s="140" t="s">
        <v>111</v>
      </c>
      <c r="S62" s="140" t="s">
        <v>111</v>
      </c>
      <c r="T62" s="140" t="s">
        <v>111</v>
      </c>
      <c r="U62" s="140" t="s">
        <v>111</v>
      </c>
      <c r="V62" s="140">
        <v>4943.6783835616407</v>
      </c>
      <c r="W62" s="140">
        <v>5006.3106301369899</v>
      </c>
      <c r="X62" s="140">
        <v>5050.7948767123289</v>
      </c>
      <c r="Y62" s="140">
        <v>5000.701612021855</v>
      </c>
      <c r="Z62" s="140">
        <v>5111.4492876712266</v>
      </c>
      <c r="AA62" s="140">
        <v>5042.2818003065377</v>
      </c>
      <c r="AB62" s="140">
        <v>4917.0500105111914</v>
      </c>
      <c r="AC62" s="140">
        <v>4698.9163661202183</v>
      </c>
      <c r="AD62" s="140">
        <v>3928.3606849315065</v>
      </c>
      <c r="AE62" s="140">
        <v>3485.9818355490402</v>
      </c>
      <c r="AF62" s="140">
        <v>3058.0168878536988</v>
      </c>
      <c r="AG62" s="140">
        <v>2623.9764766404364</v>
      </c>
      <c r="AH62" s="140">
        <v>2630.1216628893153</v>
      </c>
      <c r="AI62" s="140">
        <v>2489.8136546048217</v>
      </c>
      <c r="AJ62" s="140">
        <v>2567.7968245626848</v>
      </c>
      <c r="AK62" s="140">
        <v>2540.0128974296313</v>
      </c>
      <c r="AL62" s="140">
        <v>2627.6888506666101</v>
      </c>
      <c r="AM62" s="140">
        <v>2543.5475424657538</v>
      </c>
      <c r="AN62" s="140">
        <v>2652.5517866709579</v>
      </c>
      <c r="AO62" s="140">
        <v>2619.4362547288806</v>
      </c>
      <c r="AP62" s="140">
        <v>2647.3322352876712</v>
      </c>
      <c r="AQ62" s="140">
        <v>2762.3696849848502</v>
      </c>
      <c r="AR62" s="140">
        <v>2780.191150147617</v>
      </c>
      <c r="AS62" s="140">
        <v>2860.9467532134695</v>
      </c>
      <c r="AT62" s="140">
        <v>2774.6501694720273</v>
      </c>
      <c r="AU62" s="140">
        <v>2877.8207806852852</v>
      </c>
      <c r="AV62" s="140">
        <v>3073.7551728853969</v>
      </c>
      <c r="AW62" s="140">
        <v>3119.3406663601259</v>
      </c>
      <c r="AX62" s="140">
        <v>3163.3688950886985</v>
      </c>
      <c r="AY62" s="140">
        <v>3300.3092702512258</v>
      </c>
      <c r="AZ62" s="140">
        <v>3196.7925711029161</v>
      </c>
      <c r="BA62" s="140">
        <v>3265.2907082669594</v>
      </c>
      <c r="BB62" s="140">
        <v>3270.6761450449608</v>
      </c>
      <c r="BC62" s="140">
        <v>3319.9795574872014</v>
      </c>
      <c r="BD62" s="140">
        <v>3393.4833682749504</v>
      </c>
      <c r="BE62" s="141">
        <v>3238.367756677224</v>
      </c>
      <c r="BF62" s="24">
        <v>-4.5709848778949014E-2</v>
      </c>
      <c r="BG62" s="24">
        <v>2.0337266618585925E-2</v>
      </c>
      <c r="BH62" s="24">
        <v>3.6601090342301683E-2</v>
      </c>
    </row>
    <row r="63" spans="1:60" x14ac:dyDescent="0.15">
      <c r="A63" s="19" t="s">
        <v>138</v>
      </c>
      <c r="B63" s="140" t="s">
        <v>111</v>
      </c>
      <c r="C63" s="140" t="s">
        <v>111</v>
      </c>
      <c r="D63" s="140" t="s">
        <v>111</v>
      </c>
      <c r="E63" s="140" t="s">
        <v>111</v>
      </c>
      <c r="F63" s="140" t="s">
        <v>111</v>
      </c>
      <c r="G63" s="140" t="s">
        <v>111</v>
      </c>
      <c r="H63" s="140" t="s">
        <v>111</v>
      </c>
      <c r="I63" s="140" t="s">
        <v>111</v>
      </c>
      <c r="J63" s="140" t="s">
        <v>111</v>
      </c>
      <c r="K63" s="140" t="s">
        <v>111</v>
      </c>
      <c r="L63" s="140" t="s">
        <v>111</v>
      </c>
      <c r="M63" s="140" t="s">
        <v>111</v>
      </c>
      <c r="N63" s="140" t="s">
        <v>111</v>
      </c>
      <c r="O63" s="140" t="s">
        <v>111</v>
      </c>
      <c r="P63" s="140" t="s">
        <v>111</v>
      </c>
      <c r="Q63" s="140" t="s">
        <v>111</v>
      </c>
      <c r="R63" s="140" t="s">
        <v>111</v>
      </c>
      <c r="S63" s="140" t="s">
        <v>111</v>
      </c>
      <c r="T63" s="140" t="s">
        <v>111</v>
      </c>
      <c r="U63" s="140" t="s">
        <v>111</v>
      </c>
      <c r="V63" s="140">
        <v>95.558074357519885</v>
      </c>
      <c r="W63" s="140">
        <v>69.639978671619531</v>
      </c>
      <c r="X63" s="140">
        <v>69.644616169521115</v>
      </c>
      <c r="Y63" s="140">
        <v>69.48481825946007</v>
      </c>
      <c r="Z63" s="140">
        <v>69.691358748553085</v>
      </c>
      <c r="AA63" s="140">
        <v>93.34941606855493</v>
      </c>
      <c r="AB63" s="140">
        <v>103.82626200516468</v>
      </c>
      <c r="AC63" s="140">
        <v>97.921639344262289</v>
      </c>
      <c r="AD63" s="140">
        <v>58.838027397260269</v>
      </c>
      <c r="AE63" s="140">
        <v>59.953671232876715</v>
      </c>
      <c r="AF63" s="140">
        <v>54.803698630136985</v>
      </c>
      <c r="AG63" s="140">
        <v>64.095573770491796</v>
      </c>
      <c r="AH63" s="140">
        <v>63.523972602739725</v>
      </c>
      <c r="AI63" s="140">
        <v>82.081479452054779</v>
      </c>
      <c r="AJ63" s="140">
        <v>89.412520547945206</v>
      </c>
      <c r="AK63" s="140">
        <v>87.131010928961743</v>
      </c>
      <c r="AL63" s="140">
        <v>84.446575342465763</v>
      </c>
      <c r="AM63" s="140">
        <v>96.379232876712337</v>
      </c>
      <c r="AN63" s="140">
        <v>109.6450684931507</v>
      </c>
      <c r="AO63" s="140">
        <v>109.36693989071038</v>
      </c>
      <c r="AP63" s="140">
        <v>108.97479452054793</v>
      </c>
      <c r="AQ63" s="140">
        <v>105.33684931506849</v>
      </c>
      <c r="AR63" s="140">
        <v>111.14602739726027</v>
      </c>
      <c r="AS63" s="140">
        <v>113.59562841530055</v>
      </c>
      <c r="AT63" s="140">
        <v>106.22945205479452</v>
      </c>
      <c r="AU63" s="140">
        <v>117.92205479452053</v>
      </c>
      <c r="AV63" s="140">
        <v>124.63383561643836</v>
      </c>
      <c r="AW63" s="140">
        <v>129.38920765027322</v>
      </c>
      <c r="AX63" s="140">
        <v>137.37013698630136</v>
      </c>
      <c r="AY63" s="140">
        <v>143.27794520547945</v>
      </c>
      <c r="AZ63" s="140">
        <v>144.6013698630137</v>
      </c>
      <c r="BA63" s="140">
        <v>142.89180327868854</v>
      </c>
      <c r="BB63" s="140">
        <v>143.67080671232875</v>
      </c>
      <c r="BC63" s="140">
        <v>145.22739219178084</v>
      </c>
      <c r="BD63" s="140">
        <v>149.00263294006655</v>
      </c>
      <c r="BE63" s="141">
        <v>141.92413722558857</v>
      </c>
      <c r="BF63" s="24">
        <v>-4.7505843184161511E-2</v>
      </c>
      <c r="BG63" s="24">
        <v>3.4415215628698537E-2</v>
      </c>
      <c r="BH63" s="24">
        <v>1.6040729647323823E-3</v>
      </c>
    </row>
    <row r="64" spans="1:60" x14ac:dyDescent="0.15">
      <c r="A64" s="19" t="s">
        <v>137</v>
      </c>
      <c r="B64" s="140">
        <v>3313.9524159123266</v>
      </c>
      <c r="C64" s="140">
        <v>3548.8187962520524</v>
      </c>
      <c r="D64" s="140">
        <v>3866.1262211835601</v>
      </c>
      <c r="E64" s="140">
        <v>4107.3103708524686</v>
      </c>
      <c r="F64" s="140">
        <v>4376.2487561753396</v>
      </c>
      <c r="G64" s="140">
        <v>4826.3626431123348</v>
      </c>
      <c r="H64" s="140">
        <v>5126.5396669808188</v>
      </c>
      <c r="I64" s="140">
        <v>5547.1179576393515</v>
      </c>
      <c r="J64" s="140">
        <v>5981.4497605808228</v>
      </c>
      <c r="K64" s="140">
        <v>6587.9134993972684</v>
      </c>
      <c r="L64" s="140">
        <v>6911.7861025972679</v>
      </c>
      <c r="M64" s="140">
        <v>7055.1226622950817</v>
      </c>
      <c r="N64" s="140">
        <v>7375.717644164386</v>
      </c>
      <c r="O64" s="140">
        <v>7822.3271062684962</v>
      </c>
      <c r="P64" s="140">
        <v>7967.873025468486</v>
      </c>
      <c r="Q64" s="140">
        <v>8338.1581140038943</v>
      </c>
      <c r="R64" s="140">
        <v>8442.1342106085704</v>
      </c>
      <c r="S64" s="140">
        <v>8388.4271650119372</v>
      </c>
      <c r="T64" s="140">
        <v>8273.4866550326278</v>
      </c>
      <c r="U64" s="140">
        <v>8259.4559229941733</v>
      </c>
      <c r="V64" s="140" t="s">
        <v>111</v>
      </c>
      <c r="W64" s="140" t="s">
        <v>111</v>
      </c>
      <c r="X64" s="140" t="s">
        <v>111</v>
      </c>
      <c r="Y64" s="140" t="s">
        <v>111</v>
      </c>
      <c r="Z64" s="140" t="s">
        <v>111</v>
      </c>
      <c r="AA64" s="140" t="s">
        <v>111</v>
      </c>
      <c r="AB64" s="140" t="s">
        <v>111</v>
      </c>
      <c r="AC64" s="140" t="s">
        <v>111</v>
      </c>
      <c r="AD64" s="140" t="s">
        <v>111</v>
      </c>
      <c r="AE64" s="140" t="s">
        <v>111</v>
      </c>
      <c r="AF64" s="140" t="s">
        <v>111</v>
      </c>
      <c r="AG64" s="140" t="s">
        <v>111</v>
      </c>
      <c r="AH64" s="140" t="s">
        <v>111</v>
      </c>
      <c r="AI64" s="140" t="s">
        <v>111</v>
      </c>
      <c r="AJ64" s="140" t="s">
        <v>111</v>
      </c>
      <c r="AK64" s="140" t="s">
        <v>111</v>
      </c>
      <c r="AL64" s="140" t="s">
        <v>111</v>
      </c>
      <c r="AM64" s="140" t="s">
        <v>111</v>
      </c>
      <c r="AN64" s="140" t="s">
        <v>111</v>
      </c>
      <c r="AO64" s="140" t="s">
        <v>111</v>
      </c>
      <c r="AP64" s="140" t="s">
        <v>111</v>
      </c>
      <c r="AQ64" s="140" t="s">
        <v>111</v>
      </c>
      <c r="AR64" s="140" t="s">
        <v>111</v>
      </c>
      <c r="AS64" s="140" t="s">
        <v>111</v>
      </c>
      <c r="AT64" s="140" t="s">
        <v>111</v>
      </c>
      <c r="AU64" s="140" t="s">
        <v>111</v>
      </c>
      <c r="AV64" s="140" t="s">
        <v>111</v>
      </c>
      <c r="AW64" s="140" t="s">
        <v>111</v>
      </c>
      <c r="AX64" s="140" t="s">
        <v>111</v>
      </c>
      <c r="AY64" s="140" t="s">
        <v>111</v>
      </c>
      <c r="AZ64" s="140" t="s">
        <v>111</v>
      </c>
      <c r="BA64" s="140" t="s">
        <v>111</v>
      </c>
      <c r="BB64" s="140" t="s">
        <v>111</v>
      </c>
      <c r="BC64" s="140" t="s">
        <v>111</v>
      </c>
      <c r="BD64" s="140" t="s">
        <v>111</v>
      </c>
      <c r="BE64" s="141" t="s">
        <v>111</v>
      </c>
      <c r="BF64" s="24" t="s">
        <v>111</v>
      </c>
      <c r="BG64" s="24" t="s">
        <v>111</v>
      </c>
      <c r="BH64" s="24" t="s">
        <v>111</v>
      </c>
    </row>
    <row r="65" spans="1:60" x14ac:dyDescent="0.15">
      <c r="A65" s="19" t="s">
        <v>136</v>
      </c>
      <c r="B65" s="140" t="s">
        <v>111</v>
      </c>
      <c r="C65" s="140" t="s">
        <v>111</v>
      </c>
      <c r="D65" s="140" t="s">
        <v>111</v>
      </c>
      <c r="E65" s="140" t="s">
        <v>111</v>
      </c>
      <c r="F65" s="140" t="s">
        <v>111</v>
      </c>
      <c r="G65" s="140" t="s">
        <v>111</v>
      </c>
      <c r="H65" s="140" t="s">
        <v>111</v>
      </c>
      <c r="I65" s="140" t="s">
        <v>111</v>
      </c>
      <c r="J65" s="140" t="s">
        <v>111</v>
      </c>
      <c r="K65" s="140" t="s">
        <v>111</v>
      </c>
      <c r="L65" s="140" t="s">
        <v>111</v>
      </c>
      <c r="M65" s="140" t="s">
        <v>111</v>
      </c>
      <c r="N65" s="140" t="s">
        <v>111</v>
      </c>
      <c r="O65" s="140" t="s">
        <v>111</v>
      </c>
      <c r="P65" s="140" t="s">
        <v>111</v>
      </c>
      <c r="Q65" s="140" t="s">
        <v>111</v>
      </c>
      <c r="R65" s="140" t="s">
        <v>111</v>
      </c>
      <c r="S65" s="140" t="s">
        <v>111</v>
      </c>
      <c r="T65" s="140" t="s">
        <v>111</v>
      </c>
      <c r="U65" s="140" t="s">
        <v>111</v>
      </c>
      <c r="V65" s="140">
        <v>232.4717260273973</v>
      </c>
      <c r="W65" s="140">
        <v>238.53139726027405</v>
      </c>
      <c r="X65" s="140">
        <v>226.35567123287657</v>
      </c>
      <c r="Y65" s="140">
        <v>278.56896174863402</v>
      </c>
      <c r="Z65" s="140">
        <v>267.09832876712318</v>
      </c>
      <c r="AA65" s="140">
        <v>224.72931506849315</v>
      </c>
      <c r="AB65" s="140">
        <v>215.42660273972601</v>
      </c>
      <c r="AC65" s="140">
        <v>170.83147540983606</v>
      </c>
      <c r="AD65" s="140">
        <v>176.32191780821918</v>
      </c>
      <c r="AE65" s="140">
        <v>150.96778082191781</v>
      </c>
      <c r="AF65" s="140">
        <v>132.11575342465753</v>
      </c>
      <c r="AG65" s="140">
        <v>129.83024590163933</v>
      </c>
      <c r="AH65" s="140">
        <v>139.12446575342466</v>
      </c>
      <c r="AI65" s="140">
        <v>134.34235616438355</v>
      </c>
      <c r="AJ65" s="140">
        <v>139.81339726027397</v>
      </c>
      <c r="AK65" s="140">
        <v>142.40603825136611</v>
      </c>
      <c r="AL65" s="140">
        <v>142.13019178082195</v>
      </c>
      <c r="AM65" s="140">
        <v>140.99087671232877</v>
      </c>
      <c r="AN65" s="140">
        <v>137.04745205479455</v>
      </c>
      <c r="AO65" s="140">
        <v>125.42101092896176</v>
      </c>
      <c r="AP65" s="140">
        <v>108.99232876712328</v>
      </c>
      <c r="AQ65" s="140">
        <v>108.29652054794518</v>
      </c>
      <c r="AR65" s="140">
        <v>103.87210958904109</v>
      </c>
      <c r="AS65" s="140">
        <v>104.90076502732241</v>
      </c>
      <c r="AT65" s="140">
        <v>97.48569863013698</v>
      </c>
      <c r="AU65" s="140">
        <v>91.907780821917797</v>
      </c>
      <c r="AV65" s="140">
        <v>79.710410958904106</v>
      </c>
      <c r="AW65" s="140">
        <v>76.89571038251367</v>
      </c>
      <c r="AX65" s="140">
        <v>87.997123287671229</v>
      </c>
      <c r="AY65" s="140">
        <v>79.87</v>
      </c>
      <c r="AZ65" s="140">
        <v>80.357123287671229</v>
      </c>
      <c r="BA65" s="140">
        <v>83.526939890710381</v>
      </c>
      <c r="BB65" s="140">
        <v>87.233703835616438</v>
      </c>
      <c r="BC65" s="140">
        <v>94.556395698630141</v>
      </c>
      <c r="BD65" s="140">
        <v>98.275203412452655</v>
      </c>
      <c r="BE65" s="141">
        <v>85.850839538175293</v>
      </c>
      <c r="BF65" s="24">
        <v>-0.12642419901318713</v>
      </c>
      <c r="BG65" s="24">
        <v>8.0693085429395239E-4</v>
      </c>
      <c r="BH65" s="24">
        <v>9.7031423544166465E-4</v>
      </c>
    </row>
    <row r="66" spans="1:60" x14ac:dyDescent="0.15">
      <c r="A66" s="19" t="s">
        <v>135</v>
      </c>
      <c r="B66" s="140" t="s">
        <v>111</v>
      </c>
      <c r="C66" s="140" t="s">
        <v>111</v>
      </c>
      <c r="D66" s="140" t="s">
        <v>111</v>
      </c>
      <c r="E66" s="140" t="s">
        <v>111</v>
      </c>
      <c r="F66" s="140" t="s">
        <v>111</v>
      </c>
      <c r="G66" s="140" t="s">
        <v>111</v>
      </c>
      <c r="H66" s="140" t="s">
        <v>111</v>
      </c>
      <c r="I66" s="140" t="s">
        <v>111</v>
      </c>
      <c r="J66" s="140" t="s">
        <v>111</v>
      </c>
      <c r="K66" s="140" t="s">
        <v>111</v>
      </c>
      <c r="L66" s="140" t="s">
        <v>111</v>
      </c>
      <c r="M66" s="140" t="s">
        <v>111</v>
      </c>
      <c r="N66" s="140" t="s">
        <v>111</v>
      </c>
      <c r="O66" s="140" t="s">
        <v>111</v>
      </c>
      <c r="P66" s="140" t="s">
        <v>111</v>
      </c>
      <c r="Q66" s="140" t="s">
        <v>111</v>
      </c>
      <c r="R66" s="140" t="s">
        <v>111</v>
      </c>
      <c r="S66" s="140" t="s">
        <v>111</v>
      </c>
      <c r="T66" s="140" t="s">
        <v>111</v>
      </c>
      <c r="U66" s="140" t="s">
        <v>111</v>
      </c>
      <c r="V66" s="140">
        <v>291.46749725917095</v>
      </c>
      <c r="W66" s="140">
        <v>277.47429145617554</v>
      </c>
      <c r="X66" s="140">
        <v>273.33967266801886</v>
      </c>
      <c r="Y66" s="140">
        <v>272.82027152218296</v>
      </c>
      <c r="Z66" s="140">
        <v>260.80523830904212</v>
      </c>
      <c r="AA66" s="140">
        <v>273.653698630137</v>
      </c>
      <c r="AB66" s="140">
        <v>203.57783561643836</v>
      </c>
      <c r="AC66" s="140">
        <v>161.78510928961748</v>
      </c>
      <c r="AD66" s="140">
        <v>100.06317808219177</v>
      </c>
      <c r="AE66" s="140">
        <v>47.056602739726031</v>
      </c>
      <c r="AF66" s="140">
        <v>45.21646575342465</v>
      </c>
      <c r="AG66" s="140">
        <v>40.44614754098361</v>
      </c>
      <c r="AH66" s="140">
        <v>40.235123287671236</v>
      </c>
      <c r="AI66" s="140">
        <v>39.027534246575343</v>
      </c>
      <c r="AJ66" s="140">
        <v>31.073671232876713</v>
      </c>
      <c r="AK66" s="140">
        <v>30.247349726775958</v>
      </c>
      <c r="AL66" s="140">
        <v>32.031452054794521</v>
      </c>
      <c r="AM66" s="140">
        <v>32.930109589041095</v>
      </c>
      <c r="AN66" s="140">
        <v>36.197342465753422</v>
      </c>
      <c r="AO66" s="140">
        <v>39.97863387978142</v>
      </c>
      <c r="AP66" s="140">
        <v>43.250205730012027</v>
      </c>
      <c r="AQ66" s="140">
        <v>47.290908733141848</v>
      </c>
      <c r="AR66" s="140">
        <v>56.441491955640281</v>
      </c>
      <c r="AS66" s="140">
        <v>60.429404034143047</v>
      </c>
      <c r="AT66" s="140">
        <v>63.67494548332661</v>
      </c>
      <c r="AU66" s="140">
        <v>62.704987369479255</v>
      </c>
      <c r="AV66" s="140">
        <v>65.084417122763867</v>
      </c>
      <c r="AW66" s="140">
        <v>74.573263500316898</v>
      </c>
      <c r="AX66" s="140">
        <v>78.149170253253004</v>
      </c>
      <c r="AY66" s="140">
        <v>75.645710834309071</v>
      </c>
      <c r="AZ66" s="140">
        <v>78.378846420371161</v>
      </c>
      <c r="BA66" s="140">
        <v>85.929751782092779</v>
      </c>
      <c r="BB66" s="140">
        <v>82.409092710403769</v>
      </c>
      <c r="BC66" s="140">
        <v>95.934514751641643</v>
      </c>
      <c r="BD66" s="140">
        <v>90.54795052586843</v>
      </c>
      <c r="BE66" s="141">
        <v>79.373888608850862</v>
      </c>
      <c r="BF66" s="24">
        <v>-0.1234049125587362</v>
      </c>
      <c r="BG66" s="24">
        <v>3.5836008730052216E-2</v>
      </c>
      <c r="BH66" s="24">
        <v>8.9710962005539331E-4</v>
      </c>
    </row>
    <row r="67" spans="1:60" x14ac:dyDescent="0.15">
      <c r="A67" s="27" t="s">
        <v>134</v>
      </c>
      <c r="B67" s="142">
        <v>3313.9524159123266</v>
      </c>
      <c r="C67" s="142">
        <v>3548.8187962520524</v>
      </c>
      <c r="D67" s="142">
        <v>3866.1262211835601</v>
      </c>
      <c r="E67" s="142">
        <v>4107.3103708524686</v>
      </c>
      <c r="F67" s="142">
        <v>4376.2487561753396</v>
      </c>
      <c r="G67" s="142">
        <v>4826.3626431123348</v>
      </c>
      <c r="H67" s="142">
        <v>5126.5396669808188</v>
      </c>
      <c r="I67" s="142">
        <v>5547.1179576393515</v>
      </c>
      <c r="J67" s="142">
        <v>5981.4497605808228</v>
      </c>
      <c r="K67" s="142">
        <v>6587.9134993972684</v>
      </c>
      <c r="L67" s="142">
        <v>6911.7861025972679</v>
      </c>
      <c r="M67" s="142">
        <v>7055.1226622950817</v>
      </c>
      <c r="N67" s="142">
        <v>7375.717644164386</v>
      </c>
      <c r="O67" s="142">
        <v>7822.3271062684962</v>
      </c>
      <c r="P67" s="142">
        <v>7967.873025468486</v>
      </c>
      <c r="Q67" s="142">
        <v>8338.1581140038943</v>
      </c>
      <c r="R67" s="142">
        <v>8442.1342106085704</v>
      </c>
      <c r="S67" s="142">
        <v>8388.4271650119372</v>
      </c>
      <c r="T67" s="142">
        <v>8273.4866550326278</v>
      </c>
      <c r="U67" s="142">
        <v>8259.4559229941733</v>
      </c>
      <c r="V67" s="142">
        <v>6635.639571616688</v>
      </c>
      <c r="W67" s="142">
        <v>6724.8624893058804</v>
      </c>
      <c r="X67" s="142">
        <v>6725.0970011663067</v>
      </c>
      <c r="Y67" s="142">
        <v>6712.0150078144261</v>
      </c>
      <c r="Z67" s="142">
        <v>6771.6662956877262</v>
      </c>
      <c r="AA67" s="142">
        <v>6724.0121203546641</v>
      </c>
      <c r="AB67" s="142">
        <v>6512.8424242629644</v>
      </c>
      <c r="AC67" s="142">
        <v>6097.7553551912579</v>
      </c>
      <c r="AD67" s="142">
        <v>5015.9583013698621</v>
      </c>
      <c r="AE67" s="142">
        <v>4359.3899725353413</v>
      </c>
      <c r="AF67" s="142">
        <v>3864.5890796345216</v>
      </c>
      <c r="AG67" s="142">
        <v>3379.1366678972672</v>
      </c>
      <c r="AH67" s="142">
        <v>3366.7418272728769</v>
      </c>
      <c r="AI67" s="142">
        <v>3199.7173806322189</v>
      </c>
      <c r="AJ67" s="142">
        <v>3236.0863862065203</v>
      </c>
      <c r="AK67" s="142">
        <v>3235.1854110908334</v>
      </c>
      <c r="AL67" s="142">
        <v>3275.1451246392121</v>
      </c>
      <c r="AM67" s="142">
        <v>3202.6404465753426</v>
      </c>
      <c r="AN67" s="142">
        <v>3353.9177866709579</v>
      </c>
      <c r="AO67" s="142">
        <v>3335.5327016806064</v>
      </c>
      <c r="AP67" s="142">
        <v>3359.6968031473839</v>
      </c>
      <c r="AQ67" s="142">
        <v>3517.246346319208</v>
      </c>
      <c r="AR67" s="142">
        <v>3546.3229568648776</v>
      </c>
      <c r="AS67" s="142">
        <v>3615.8616096833439</v>
      </c>
      <c r="AT67" s="142">
        <v>3495.8436483443743</v>
      </c>
      <c r="AU67" s="142">
        <v>3577.8403575417547</v>
      </c>
      <c r="AV67" s="142">
        <v>3873.2043512569498</v>
      </c>
      <c r="AW67" s="142">
        <v>3990.9553254886191</v>
      </c>
      <c r="AX67" s="142">
        <v>4008.0552581070101</v>
      </c>
      <c r="AY67" s="142">
        <v>4165.4417377417922</v>
      </c>
      <c r="AZ67" s="142">
        <v>4102.258983834894</v>
      </c>
      <c r="BA67" s="142">
        <v>4156.1609554987599</v>
      </c>
      <c r="BB67" s="142">
        <v>4204.9405710807923</v>
      </c>
      <c r="BC67" s="142">
        <v>4319.6045153707128</v>
      </c>
      <c r="BD67" s="142">
        <v>4366.9635235585074</v>
      </c>
      <c r="BE67" s="142">
        <v>4148.8329344599833</v>
      </c>
      <c r="BF67" s="22">
        <v>-4.9950174285123383E-2</v>
      </c>
      <c r="BG67" s="22">
        <v>2.2498680832173878E-2</v>
      </c>
      <c r="BH67" s="22">
        <v>4.6891465225399935E-2</v>
      </c>
    </row>
    <row r="68" spans="1:60" x14ac:dyDescent="0.15">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1"/>
      <c r="BF68" s="24"/>
      <c r="BG68" s="24"/>
      <c r="BH68" s="24"/>
    </row>
    <row r="69" spans="1:60" x14ac:dyDescent="0.15">
      <c r="A69" s="19" t="s">
        <v>133</v>
      </c>
      <c r="B69" s="140">
        <v>139.28851578626953</v>
      </c>
      <c r="C69" s="140">
        <v>152.29428952036216</v>
      </c>
      <c r="D69" s="140">
        <v>168.48597257757379</v>
      </c>
      <c r="E69" s="140">
        <v>185.37211540675156</v>
      </c>
      <c r="F69" s="140">
        <v>203.34909201453615</v>
      </c>
      <c r="G69" s="140">
        <v>219.83257429100425</v>
      </c>
      <c r="H69" s="140">
        <v>241.95947291826033</v>
      </c>
      <c r="I69" s="140">
        <v>269.52828714269106</v>
      </c>
      <c r="J69" s="140">
        <v>324.22989059167429</v>
      </c>
      <c r="K69" s="140">
        <v>377.8511675116203</v>
      </c>
      <c r="L69" s="140">
        <v>444.56465786518618</v>
      </c>
      <c r="M69" s="140">
        <v>501.21770072634581</v>
      </c>
      <c r="N69" s="140">
        <v>585.24328010031786</v>
      </c>
      <c r="O69" s="140">
        <v>586.93752106754289</v>
      </c>
      <c r="P69" s="140">
        <v>619.23252253967109</v>
      </c>
      <c r="Q69" s="140">
        <v>565.36065113394091</v>
      </c>
      <c r="R69" s="140">
        <v>560.29639971035499</v>
      </c>
      <c r="S69" s="140">
        <v>611.33247384129936</v>
      </c>
      <c r="T69" s="140">
        <v>745.9652823861984</v>
      </c>
      <c r="U69" s="140">
        <v>804.97301114605557</v>
      </c>
      <c r="V69" s="140">
        <v>888.04166802089298</v>
      </c>
      <c r="W69" s="140">
        <v>818.12618776563954</v>
      </c>
      <c r="X69" s="140">
        <v>854.413217821682</v>
      </c>
      <c r="Y69" s="140">
        <v>854.52676242459677</v>
      </c>
      <c r="Z69" s="140">
        <v>921.26275898932499</v>
      </c>
      <c r="AA69" s="140">
        <v>949.25945646966181</v>
      </c>
      <c r="AB69" s="140">
        <v>1007.0528866007476</v>
      </c>
      <c r="AC69" s="140">
        <v>1082.6905535216076</v>
      </c>
      <c r="AD69" s="140">
        <v>1189.6419019767113</v>
      </c>
      <c r="AE69" s="140">
        <v>1230.5714673870946</v>
      </c>
      <c r="AF69" s="140">
        <v>1210.5979457447656</v>
      </c>
      <c r="AG69" s="140">
        <v>1268.9658151776891</v>
      </c>
      <c r="AH69" s="140">
        <v>1312.1555734404105</v>
      </c>
      <c r="AI69" s="140">
        <v>1278.1693781106137</v>
      </c>
      <c r="AJ69" s="140">
        <v>1306.562584240944</v>
      </c>
      <c r="AK69" s="140">
        <v>1347.4325761941566</v>
      </c>
      <c r="AL69" s="140">
        <v>1392.9447282070123</v>
      </c>
      <c r="AM69" s="140">
        <v>1409.5618283570188</v>
      </c>
      <c r="AN69" s="140">
        <v>1419.5609263962751</v>
      </c>
      <c r="AO69" s="140">
        <v>1481.0683444572994</v>
      </c>
      <c r="AP69" s="140">
        <v>1594.9022979591734</v>
      </c>
      <c r="AQ69" s="140">
        <v>1738.7453165483134</v>
      </c>
      <c r="AR69" s="140">
        <v>1740.3069018575281</v>
      </c>
      <c r="AS69" s="140">
        <v>1806.4133736032545</v>
      </c>
      <c r="AT69" s="140">
        <v>1765.5534260955253</v>
      </c>
      <c r="AU69" s="140">
        <v>1685.1583181785259</v>
      </c>
      <c r="AV69" s="140">
        <v>1715.0893790412188</v>
      </c>
      <c r="AW69" s="140">
        <v>1762.9146457817251</v>
      </c>
      <c r="AX69" s="140">
        <v>1876.2650958653016</v>
      </c>
      <c r="AY69" s="140">
        <v>1763.8190079447006</v>
      </c>
      <c r="AZ69" s="140">
        <v>1581.7643509642523</v>
      </c>
      <c r="BA69" s="140">
        <v>1584.8055533679442</v>
      </c>
      <c r="BB69" s="140">
        <v>1644.3606959945946</v>
      </c>
      <c r="BC69" s="140">
        <v>1717.1569035376115</v>
      </c>
      <c r="BD69" s="140">
        <v>1840.7441151362623</v>
      </c>
      <c r="BE69" s="141">
        <v>1715.2336278651226</v>
      </c>
      <c r="BF69" s="24">
        <v>-6.8184646762729839E-2</v>
      </c>
      <c r="BG69" s="24">
        <v>4.1792792483268393E-3</v>
      </c>
      <c r="BH69" s="24">
        <v>1.9386130819206582E-2</v>
      </c>
    </row>
    <row r="70" spans="1:60" x14ac:dyDescent="0.15">
      <c r="A70" s="19" t="s">
        <v>132</v>
      </c>
      <c r="B70" s="140">
        <v>26.020315969228509</v>
      </c>
      <c r="C70" s="140">
        <v>28.133816299770409</v>
      </c>
      <c r="D70" s="140">
        <v>30.439724175812124</v>
      </c>
      <c r="E70" s="140">
        <v>32.882883372723477</v>
      </c>
      <c r="F70" s="140">
        <v>35.625360341879393</v>
      </c>
      <c r="G70" s="140">
        <v>48.230726642994782</v>
      </c>
      <c r="H70" s="140">
        <v>51.746312750511905</v>
      </c>
      <c r="I70" s="140">
        <v>63.585670450004798</v>
      </c>
      <c r="J70" s="140">
        <v>62.218218967671234</v>
      </c>
      <c r="K70" s="140">
        <v>62.33027608055756</v>
      </c>
      <c r="L70" s="140">
        <v>63.572954057736126</v>
      </c>
      <c r="M70" s="140">
        <v>79.934427702195379</v>
      </c>
      <c r="N70" s="140">
        <v>93.120034142715696</v>
      </c>
      <c r="O70" s="140">
        <v>88.583228240353918</v>
      </c>
      <c r="P70" s="140">
        <v>107.32983256568875</v>
      </c>
      <c r="Q70" s="140">
        <v>141.79405969925023</v>
      </c>
      <c r="R70" s="140">
        <v>151.37405897622196</v>
      </c>
      <c r="S70" s="140">
        <v>158.93870241288818</v>
      </c>
      <c r="T70" s="140">
        <v>179.1945539656875</v>
      </c>
      <c r="U70" s="140">
        <v>195.28390541245028</v>
      </c>
      <c r="V70" s="140">
        <v>229.88079859453575</v>
      </c>
      <c r="W70" s="140">
        <v>245.34204556510355</v>
      </c>
      <c r="X70" s="140">
        <v>255.38929680296485</v>
      </c>
      <c r="Y70" s="140">
        <v>280.2814519899656</v>
      </c>
      <c r="Z70" s="140">
        <v>313.31552646956368</v>
      </c>
      <c r="AA70" s="140">
        <v>312.69806682690086</v>
      </c>
      <c r="AB70" s="140">
        <v>226.31793603206671</v>
      </c>
      <c r="AC70" s="140">
        <v>356.37117764394134</v>
      </c>
      <c r="AD70" s="140">
        <v>503.1488686880819</v>
      </c>
      <c r="AE70" s="140">
        <v>574.25509633951503</v>
      </c>
      <c r="AF70" s="140">
        <v>558.94428725694797</v>
      </c>
      <c r="AG70" s="140">
        <v>594.40185898878337</v>
      </c>
      <c r="AH70" s="140">
        <v>713.20645080501799</v>
      </c>
      <c r="AI70" s="140">
        <v>474.33255849113192</v>
      </c>
      <c r="AJ70" s="140">
        <v>347.03088915579912</v>
      </c>
      <c r="AK70" s="140">
        <v>460.32218338262692</v>
      </c>
      <c r="AL70" s="140">
        <v>532.04818062649247</v>
      </c>
      <c r="AM70" s="140">
        <v>500.51650235643604</v>
      </c>
      <c r="AN70" s="140">
        <v>474.048340361741</v>
      </c>
      <c r="AO70" s="140">
        <v>514.46821176444712</v>
      </c>
      <c r="AP70" s="140">
        <v>495.73993658869517</v>
      </c>
      <c r="AQ70" s="140">
        <v>505.8130263324453</v>
      </c>
      <c r="AR70" s="140">
        <v>488.96418984947235</v>
      </c>
      <c r="AS70" s="140">
        <v>479.55399103961781</v>
      </c>
      <c r="AT70" s="140">
        <v>534.85143268935349</v>
      </c>
      <c r="AU70" s="140">
        <v>568.97537019113929</v>
      </c>
      <c r="AV70" s="140">
        <v>628.05650228310503</v>
      </c>
      <c r="AW70" s="140">
        <v>664.54045332734484</v>
      </c>
      <c r="AX70" s="140">
        <v>714.78969863013697</v>
      </c>
      <c r="AY70" s="140">
        <v>680.25826484018262</v>
      </c>
      <c r="AZ70" s="140">
        <v>685.94752901006086</v>
      </c>
      <c r="BA70" s="140">
        <v>757.11748633879779</v>
      </c>
      <c r="BB70" s="140">
        <v>722.54173948485766</v>
      </c>
      <c r="BC70" s="140">
        <v>704.40999999999985</v>
      </c>
      <c r="BD70" s="140">
        <v>716.28244598396782</v>
      </c>
      <c r="BE70" s="141">
        <v>627.60576777602898</v>
      </c>
      <c r="BF70" s="24">
        <v>-0.12380127239628547</v>
      </c>
      <c r="BG70" s="24">
        <v>2.9639308961728617E-2</v>
      </c>
      <c r="BH70" s="24">
        <v>7.0934054226410173E-3</v>
      </c>
    </row>
    <row r="71" spans="1:60" x14ac:dyDescent="0.15">
      <c r="A71" s="19" t="s">
        <v>131</v>
      </c>
      <c r="B71" s="140">
        <v>75.996647027137698</v>
      </c>
      <c r="C71" s="140">
        <v>79.262017149657126</v>
      </c>
      <c r="D71" s="140">
        <v>82.614205590620827</v>
      </c>
      <c r="E71" s="140">
        <v>85.907561278139681</v>
      </c>
      <c r="F71" s="140">
        <v>89.834043925991892</v>
      </c>
      <c r="G71" s="140">
        <v>93.653990495816998</v>
      </c>
      <c r="H71" s="140">
        <v>97.669561643835621</v>
      </c>
      <c r="I71" s="140">
        <v>101.7746174863388</v>
      </c>
      <c r="J71" s="140">
        <v>107.92684931506849</v>
      </c>
      <c r="K71" s="140">
        <v>110.11235616438357</v>
      </c>
      <c r="L71" s="140">
        <v>113.52961643835616</v>
      </c>
      <c r="M71" s="140">
        <v>119.57221311475411</v>
      </c>
      <c r="N71" s="140">
        <v>125.27928767123288</v>
      </c>
      <c r="O71" s="140">
        <v>133.56841095890411</v>
      </c>
      <c r="P71" s="140">
        <v>146.48227397260274</v>
      </c>
      <c r="Q71" s="140">
        <v>158.49830601092899</v>
      </c>
      <c r="R71" s="140">
        <v>161.47926027397261</v>
      </c>
      <c r="S71" s="140">
        <v>156.90873972602736</v>
      </c>
      <c r="T71" s="140">
        <v>149.13265753424656</v>
      </c>
      <c r="U71" s="140">
        <v>139.07937158469946</v>
      </c>
      <c r="V71" s="140">
        <v>132.12139726027397</v>
      </c>
      <c r="W71" s="140">
        <v>137.11736986301369</v>
      </c>
      <c r="X71" s="140">
        <v>153.53723287671235</v>
      </c>
      <c r="Y71" s="140">
        <v>168.58959016393442</v>
      </c>
      <c r="Z71" s="140">
        <v>173.4249315068493</v>
      </c>
      <c r="AA71" s="140">
        <v>179.94506849315067</v>
      </c>
      <c r="AB71" s="140">
        <v>185.07452054794518</v>
      </c>
      <c r="AC71" s="140">
        <v>195.42806010928962</v>
      </c>
      <c r="AD71" s="140">
        <v>204.10969863013699</v>
      </c>
      <c r="AE71" s="140">
        <v>225.3745205479452</v>
      </c>
      <c r="AF71" s="140">
        <v>253.99101369863016</v>
      </c>
      <c r="AG71" s="140">
        <v>254.15669398907107</v>
      </c>
      <c r="AH71" s="140">
        <v>238.17628303084931</v>
      </c>
      <c r="AI71" s="140">
        <v>258.09878981331502</v>
      </c>
      <c r="AJ71" s="140">
        <v>276.05772620063016</v>
      </c>
      <c r="AK71" s="140">
        <v>279.12392191237706</v>
      </c>
      <c r="AL71" s="140">
        <v>259.35961390356471</v>
      </c>
      <c r="AM71" s="140">
        <v>257.41868390304626</v>
      </c>
      <c r="AN71" s="140">
        <v>263.62758211792777</v>
      </c>
      <c r="AO71" s="140">
        <v>248.18578970302946</v>
      </c>
      <c r="AP71" s="140">
        <v>256.95803639226455</v>
      </c>
      <c r="AQ71" s="140">
        <v>247.71736175029102</v>
      </c>
      <c r="AR71" s="140">
        <v>262.03922480860274</v>
      </c>
      <c r="AS71" s="140">
        <v>254.32840947048552</v>
      </c>
      <c r="AT71" s="140">
        <v>232.30206736475051</v>
      </c>
      <c r="AU71" s="140">
        <v>240.62045945780821</v>
      </c>
      <c r="AV71" s="140">
        <v>254.33975673589043</v>
      </c>
      <c r="AW71" s="140">
        <v>294.85732303986873</v>
      </c>
      <c r="AX71" s="140">
        <v>222.61658246209228</v>
      </c>
      <c r="AY71" s="140">
        <v>213.62976273586676</v>
      </c>
      <c r="AZ71" s="140">
        <v>226.27912232775773</v>
      </c>
      <c r="BA71" s="140">
        <v>230.46623834714617</v>
      </c>
      <c r="BB71" s="140">
        <v>254.9643681409228</v>
      </c>
      <c r="BC71" s="140">
        <v>249.78123331864359</v>
      </c>
      <c r="BD71" s="140">
        <v>254.09691285396167</v>
      </c>
      <c r="BE71" s="141">
        <v>213.21940881194874</v>
      </c>
      <c r="BF71" s="24">
        <v>-0.16087367446886947</v>
      </c>
      <c r="BG71" s="24">
        <v>9.0080506331291499E-3</v>
      </c>
      <c r="BH71" s="24">
        <v>2.4098754159613323E-3</v>
      </c>
    </row>
    <row r="72" spans="1:60" x14ac:dyDescent="0.15">
      <c r="A72" s="19" t="s">
        <v>130</v>
      </c>
      <c r="B72" s="140">
        <v>105.86717718834728</v>
      </c>
      <c r="C72" s="140">
        <v>102.96616614134058</v>
      </c>
      <c r="D72" s="140">
        <v>100.14950233817763</v>
      </c>
      <c r="E72" s="140">
        <v>97.176349091654345</v>
      </c>
      <c r="F72" s="140">
        <v>94.819581071982668</v>
      </c>
      <c r="G72" s="140">
        <v>92.284089263590545</v>
      </c>
      <c r="H72" s="140">
        <v>91.140328767123293</v>
      </c>
      <c r="I72" s="140">
        <v>97.956256830601092</v>
      </c>
      <c r="J72" s="140">
        <v>92.873753424657522</v>
      </c>
      <c r="K72" s="140">
        <v>84.935178082191783</v>
      </c>
      <c r="L72" s="140">
        <v>66.021890410958903</v>
      </c>
      <c r="M72" s="140">
        <v>77.935191256830606</v>
      </c>
      <c r="N72" s="140">
        <v>75.659123287671221</v>
      </c>
      <c r="O72" s="140">
        <v>81.623698630136971</v>
      </c>
      <c r="P72" s="140">
        <v>91.615890410958912</v>
      </c>
      <c r="Q72" s="140">
        <v>77.588387978142094</v>
      </c>
      <c r="R72" s="140">
        <v>107.35947945205481</v>
      </c>
      <c r="S72" s="140">
        <v>121.9600821917808</v>
      </c>
      <c r="T72" s="140">
        <v>134.86095890410957</v>
      </c>
      <c r="U72" s="140">
        <v>148.13344262295084</v>
      </c>
      <c r="V72" s="140">
        <v>140.62953424657539</v>
      </c>
      <c r="W72" s="140">
        <v>145.15117808219179</v>
      </c>
      <c r="X72" s="140">
        <v>142.80010958904114</v>
      </c>
      <c r="Y72" s="140">
        <v>137.38513661202185</v>
      </c>
      <c r="Z72" s="140">
        <v>135.93145205479451</v>
      </c>
      <c r="AA72" s="140">
        <v>86.749863013698629</v>
      </c>
      <c r="AB72" s="140">
        <v>72.58597260273973</v>
      </c>
      <c r="AC72" s="140">
        <v>99.288879781420775</v>
      </c>
      <c r="AD72" s="140">
        <v>85.491561643835624</v>
      </c>
      <c r="AE72" s="140">
        <v>104.59986301369864</v>
      </c>
      <c r="AF72" s="140">
        <v>109.36093150684933</v>
      </c>
      <c r="AG72" s="140">
        <v>106.23685792349725</v>
      </c>
      <c r="AH72" s="140">
        <v>120.54926027397259</v>
      </c>
      <c r="AI72" s="140">
        <v>192.37186301369863</v>
      </c>
      <c r="AJ72" s="140">
        <v>219.42024657534245</v>
      </c>
      <c r="AK72" s="140">
        <v>228.21089071038253</v>
      </c>
      <c r="AL72" s="140">
        <v>232.34827534246574</v>
      </c>
      <c r="AM72" s="140">
        <v>266.23546570410963</v>
      </c>
      <c r="AN72" s="140">
        <v>320.16068524931501</v>
      </c>
      <c r="AO72" s="140">
        <v>357.13633760655739</v>
      </c>
      <c r="AP72" s="140">
        <v>390.38256356712333</v>
      </c>
      <c r="AQ72" s="140">
        <v>368.88462006027402</v>
      </c>
      <c r="AR72" s="140">
        <v>376.32298630136989</v>
      </c>
      <c r="AS72" s="140">
        <v>396.89983606557377</v>
      </c>
      <c r="AT72" s="140">
        <v>422.70449315068498</v>
      </c>
      <c r="AU72" s="140">
        <v>480.23690410958903</v>
      </c>
      <c r="AV72" s="140">
        <v>466.70320808462509</v>
      </c>
      <c r="AW72" s="140">
        <v>467.19311632719803</v>
      </c>
      <c r="AX72" s="140">
        <v>477.37723733576598</v>
      </c>
      <c r="AY72" s="140">
        <v>488.01312745619163</v>
      </c>
      <c r="AZ72" s="140">
        <v>466.65600020031923</v>
      </c>
      <c r="BA72" s="140">
        <v>449.34196685680212</v>
      </c>
      <c r="BB72" s="140">
        <v>470.09291410013356</v>
      </c>
      <c r="BC72" s="140">
        <v>467.50341761768647</v>
      </c>
      <c r="BD72" s="140">
        <v>445.95732239302174</v>
      </c>
      <c r="BE72" s="141">
        <v>410.96546530741591</v>
      </c>
      <c r="BF72" s="24">
        <v>-7.8464586920197532E-2</v>
      </c>
      <c r="BG72" s="24">
        <v>5.3693556554206268E-3</v>
      </c>
      <c r="BH72" s="24">
        <v>4.6448659489855557E-3</v>
      </c>
    </row>
    <row r="73" spans="1:60" x14ac:dyDescent="0.15">
      <c r="A73" s="19" t="s">
        <v>129</v>
      </c>
      <c r="B73" s="140">
        <v>9.0301095890410963</v>
      </c>
      <c r="C73" s="140">
        <v>9.4196712328767127</v>
      </c>
      <c r="D73" s="140">
        <v>9.8294520547945208</v>
      </c>
      <c r="E73" s="140">
        <v>10.249836065573771</v>
      </c>
      <c r="F73" s="140">
        <v>10.705945205479454</v>
      </c>
      <c r="G73" s="140">
        <v>11.197726027397259</v>
      </c>
      <c r="H73" s="140">
        <v>23.913753424657532</v>
      </c>
      <c r="I73" s="140">
        <v>27.214371584699453</v>
      </c>
      <c r="J73" s="140">
        <v>23.802876712328768</v>
      </c>
      <c r="K73" s="140">
        <v>22.087589041095892</v>
      </c>
      <c r="L73" s="140">
        <v>20.513013698630139</v>
      </c>
      <c r="M73" s="140">
        <v>23.816857923497263</v>
      </c>
      <c r="N73" s="140">
        <v>23.47917808219178</v>
      </c>
      <c r="O73" s="140">
        <v>22.300657534246575</v>
      </c>
      <c r="P73" s="140">
        <v>23.158575342465749</v>
      </c>
      <c r="Q73" s="140">
        <v>17.849453551912568</v>
      </c>
      <c r="R73" s="140">
        <v>17.729506849315069</v>
      </c>
      <c r="S73" s="140">
        <v>26.31361643835616</v>
      </c>
      <c r="T73" s="140">
        <v>20.870465753424654</v>
      </c>
      <c r="U73" s="140">
        <v>33.414808743169402</v>
      </c>
      <c r="V73" s="140">
        <v>29.643698630136988</v>
      </c>
      <c r="W73" s="140">
        <v>21.740301369863012</v>
      </c>
      <c r="X73" s="140">
        <v>24.187726027397261</v>
      </c>
      <c r="Y73" s="140">
        <v>22.231557377049185</v>
      </c>
      <c r="Z73" s="140">
        <v>28.603726027397265</v>
      </c>
      <c r="AA73" s="140">
        <v>41.934191780821919</v>
      </c>
      <c r="AB73" s="140">
        <v>66.967506849315072</v>
      </c>
      <c r="AC73" s="140">
        <v>59.221420765027318</v>
      </c>
      <c r="AD73" s="140">
        <v>56.957260273972601</v>
      </c>
      <c r="AE73" s="140">
        <v>50.591945205479448</v>
      </c>
      <c r="AF73" s="140">
        <v>55.262027397260262</v>
      </c>
      <c r="AG73" s="140">
        <v>53.276803278688526</v>
      </c>
      <c r="AH73" s="140">
        <v>47.597753424657533</v>
      </c>
      <c r="AI73" s="140">
        <v>48.100739726027399</v>
      </c>
      <c r="AJ73" s="140">
        <v>60.438164383561656</v>
      </c>
      <c r="AK73" s="140">
        <v>64.076147540983612</v>
      </c>
      <c r="AL73" s="140">
        <v>71.736136986301375</v>
      </c>
      <c r="AM73" s="140">
        <v>83.562772602739727</v>
      </c>
      <c r="AN73" s="140">
        <v>80.342830136986308</v>
      </c>
      <c r="AO73" s="140">
        <v>78.161715846994525</v>
      </c>
      <c r="AP73" s="140">
        <v>87.498536986301374</v>
      </c>
      <c r="AQ73" s="140">
        <v>91.844328767123287</v>
      </c>
      <c r="AR73" s="140">
        <v>90.096876712328765</v>
      </c>
      <c r="AS73" s="140">
        <v>122.55442622950821</v>
      </c>
      <c r="AT73" s="140">
        <v>118.99808219178081</v>
      </c>
      <c r="AU73" s="140">
        <v>135.45243835616438</v>
      </c>
      <c r="AV73" s="140">
        <v>146.12257534246572</v>
      </c>
      <c r="AW73" s="140">
        <v>157.32863387978139</v>
      </c>
      <c r="AX73" s="140">
        <v>178.24657534246577</v>
      </c>
      <c r="AY73" s="140">
        <v>184.68246575342471</v>
      </c>
      <c r="AZ73" s="140">
        <v>184.0421917808219</v>
      </c>
      <c r="BA73" s="140">
        <v>186.93040983606562</v>
      </c>
      <c r="BB73" s="140">
        <v>223.53541736986304</v>
      </c>
      <c r="BC73" s="140">
        <v>231.86651660273972</v>
      </c>
      <c r="BD73" s="140">
        <v>239.94742525812651</v>
      </c>
      <c r="BE73" s="141">
        <v>209.49737473633425</v>
      </c>
      <c r="BF73" s="24">
        <v>-0.12690301006162175</v>
      </c>
      <c r="BG73" s="24">
        <v>7.2648953005089112E-2</v>
      </c>
      <c r="BH73" s="24">
        <v>2.367807770871365E-3</v>
      </c>
    </row>
    <row r="74" spans="1:60" x14ac:dyDescent="0.15">
      <c r="A74" s="19" t="s">
        <v>128</v>
      </c>
      <c r="B74" s="140">
        <v>1.0125205479452055</v>
      </c>
      <c r="C74" s="140">
        <v>1.009945205479452</v>
      </c>
      <c r="D74" s="140">
        <v>1.535917808219178</v>
      </c>
      <c r="E74" s="140">
        <v>1.9669125683060111</v>
      </c>
      <c r="F74" s="140">
        <v>2.2811780821917811</v>
      </c>
      <c r="G74" s="140">
        <v>1.9554246575342469</v>
      </c>
      <c r="H74" s="140">
        <v>1.8903287671232878</v>
      </c>
      <c r="I74" s="140">
        <v>2.2435792349726777</v>
      </c>
      <c r="J74" s="140">
        <v>2.9130410958904109</v>
      </c>
      <c r="K74" s="140">
        <v>3.9897808219178081</v>
      </c>
      <c r="L74" s="140">
        <v>4.7591506849315071</v>
      </c>
      <c r="M74" s="140">
        <v>6.5516393442622949</v>
      </c>
      <c r="N74" s="140">
        <v>8.6107397260273988</v>
      </c>
      <c r="O74" s="140">
        <v>8.4880000000000013</v>
      </c>
      <c r="P74" s="140">
        <v>9.1791780821917808</v>
      </c>
      <c r="Q74" s="140">
        <v>8.2056830601092887</v>
      </c>
      <c r="R74" s="140">
        <v>15.022602739726029</v>
      </c>
      <c r="S74" s="140">
        <v>16.396383561643841</v>
      </c>
      <c r="T74" s="140">
        <v>18.324931506849314</v>
      </c>
      <c r="U74" s="140">
        <v>22.060300546448087</v>
      </c>
      <c r="V74" s="140">
        <v>22.624191780821917</v>
      </c>
      <c r="W74" s="140">
        <v>28.92665753424658</v>
      </c>
      <c r="X74" s="140">
        <v>28.593287671232879</v>
      </c>
      <c r="Y74" s="140">
        <v>30.261010928961753</v>
      </c>
      <c r="Z74" s="140">
        <v>32.835068493150686</v>
      </c>
      <c r="AA74" s="140">
        <v>32.118164383561641</v>
      </c>
      <c r="AB74" s="140">
        <v>27.228931506849321</v>
      </c>
      <c r="AC74" s="140">
        <v>32.336967213114754</v>
      </c>
      <c r="AD74" s="140">
        <v>34.88841095890411</v>
      </c>
      <c r="AE74" s="140">
        <v>39.829424657534247</v>
      </c>
      <c r="AF74" s="140">
        <v>37.49040209993381</v>
      </c>
      <c r="AG74" s="140">
        <v>40.604873734429979</v>
      </c>
      <c r="AH74" s="140">
        <v>51.894960072937295</v>
      </c>
      <c r="AI74" s="140">
        <v>54.786862883885085</v>
      </c>
      <c r="AJ74" s="140">
        <v>52.15091848807041</v>
      </c>
      <c r="AK74" s="140">
        <v>49.187212947618541</v>
      </c>
      <c r="AL74" s="140">
        <v>58.42591580124229</v>
      </c>
      <c r="AM74" s="140">
        <v>63.139506907813811</v>
      </c>
      <c r="AN74" s="140">
        <v>78.939452054794515</v>
      </c>
      <c r="AO74" s="140">
        <v>94.682344621201779</v>
      </c>
      <c r="AP74" s="140">
        <v>106.29429041095891</v>
      </c>
      <c r="AQ74" s="140">
        <v>133.51540273972603</v>
      </c>
      <c r="AR74" s="140">
        <v>142.0202684931507</v>
      </c>
      <c r="AS74" s="140">
        <v>172.58745628415301</v>
      </c>
      <c r="AT74" s="140">
        <v>169.72752328767123</v>
      </c>
      <c r="AU74" s="140">
        <v>185.77283300554402</v>
      </c>
      <c r="AV74" s="140">
        <v>244.22178688375999</v>
      </c>
      <c r="AW74" s="140">
        <v>260.43502027592666</v>
      </c>
      <c r="AX74" s="140">
        <v>302.23304657534254</v>
      </c>
      <c r="AY74" s="140">
        <v>311.75497021724681</v>
      </c>
      <c r="AZ74" s="140">
        <v>356.71420909682973</v>
      </c>
      <c r="BA74" s="140">
        <v>370.87442392353057</v>
      </c>
      <c r="BB74" s="140">
        <v>337.10650220056033</v>
      </c>
      <c r="BC74" s="140">
        <v>347.84827302188233</v>
      </c>
      <c r="BD74" s="140">
        <v>375.02877304894793</v>
      </c>
      <c r="BE74" s="141">
        <v>296.10420740717666</v>
      </c>
      <c r="BF74" s="24">
        <v>-0.21044936099201705</v>
      </c>
      <c r="BG74" s="24">
        <v>8.2508291464008288E-2</v>
      </c>
      <c r="BH74" s="24">
        <v>3.3466664876770917E-3</v>
      </c>
    </row>
    <row r="75" spans="1:60" x14ac:dyDescent="0.15">
      <c r="A75" s="19" t="s">
        <v>127</v>
      </c>
      <c r="B75" s="140">
        <v>389.5744657534247</v>
      </c>
      <c r="C75" s="140">
        <v>392.91602739726028</v>
      </c>
      <c r="D75" s="140">
        <v>396.25956164383558</v>
      </c>
      <c r="E75" s="140">
        <v>398.55251366120217</v>
      </c>
      <c r="F75" s="140">
        <v>403.06512328767121</v>
      </c>
      <c r="G75" s="140">
        <v>434.74139671900167</v>
      </c>
      <c r="H75" s="140">
        <v>441.31934360570511</v>
      </c>
      <c r="I75" s="140">
        <v>470.25545600165913</v>
      </c>
      <c r="J75" s="140">
        <v>500.58479620867786</v>
      </c>
      <c r="K75" s="140">
        <v>525.60781158853194</v>
      </c>
      <c r="L75" s="140">
        <v>407.84732598155716</v>
      </c>
      <c r="M75" s="140">
        <v>471.49174418391993</v>
      </c>
      <c r="N75" s="140">
        <v>543.89541639367303</v>
      </c>
      <c r="O75" s="140">
        <v>588.57134416008694</v>
      </c>
      <c r="P75" s="140">
        <v>708.16880069362333</v>
      </c>
      <c r="Q75" s="140">
        <v>592.25772702335405</v>
      </c>
      <c r="R75" s="140">
        <v>708.50742909594805</v>
      </c>
      <c r="S75" s="140">
        <v>783.91858304593688</v>
      </c>
      <c r="T75" s="140">
        <v>870.31038993309551</v>
      </c>
      <c r="U75" s="140">
        <v>969.1270810640051</v>
      </c>
      <c r="V75" s="140">
        <v>993.1685543716693</v>
      </c>
      <c r="W75" s="140">
        <v>1000.7598939943118</v>
      </c>
      <c r="X75" s="140">
        <v>1063.0879079901663</v>
      </c>
      <c r="Y75" s="140">
        <v>1093.1129841312318</v>
      </c>
      <c r="Z75" s="140">
        <v>1068.6238839630594</v>
      </c>
      <c r="AA75" s="140">
        <v>1136.2258857112586</v>
      </c>
      <c r="AB75" s="140">
        <v>1190.5459093723798</v>
      </c>
      <c r="AC75" s="140">
        <v>1155.3892252943097</v>
      </c>
      <c r="AD75" s="140">
        <v>1166.4313144408995</v>
      </c>
      <c r="AE75" s="140">
        <v>1403.2714547362662</v>
      </c>
      <c r="AF75" s="140">
        <v>1354.2661796221216</v>
      </c>
      <c r="AG75" s="140">
        <v>1400.4536410088265</v>
      </c>
      <c r="AH75" s="140">
        <v>1427.8675890823642</v>
      </c>
      <c r="AI75" s="140">
        <v>1509.1242360129263</v>
      </c>
      <c r="AJ75" s="140">
        <v>1565.5230839644851</v>
      </c>
      <c r="AK75" s="140">
        <v>1626.8642952418695</v>
      </c>
      <c r="AL75" s="140">
        <v>1745.9616688912215</v>
      </c>
      <c r="AM75" s="140">
        <v>1809.5553406507597</v>
      </c>
      <c r="AN75" s="140">
        <v>1909.5402961362029</v>
      </c>
      <c r="AO75" s="140">
        <v>2055.9061075385143</v>
      </c>
      <c r="AP75" s="140">
        <v>2112.5034922844029</v>
      </c>
      <c r="AQ75" s="140">
        <v>2183.5261489765398</v>
      </c>
      <c r="AR75" s="140">
        <v>2315.2695678635405</v>
      </c>
      <c r="AS75" s="140">
        <v>2542.6819594640606</v>
      </c>
      <c r="AT75" s="140">
        <v>2808.4265915612937</v>
      </c>
      <c r="AU75" s="140">
        <v>3124.0202922828371</v>
      </c>
      <c r="AV75" s="140">
        <v>3285.3162845727365</v>
      </c>
      <c r="AW75" s="140">
        <v>3451.20717976379</v>
      </c>
      <c r="AX75" s="140">
        <v>3444.0330522133022</v>
      </c>
      <c r="AY75" s="140">
        <v>3759.8317383290982</v>
      </c>
      <c r="AZ75" s="140">
        <v>3878.7005386554556</v>
      </c>
      <c r="BA75" s="140">
        <v>3865.3547556067783</v>
      </c>
      <c r="BB75" s="140">
        <v>3798.7476078439904</v>
      </c>
      <c r="BC75" s="140">
        <v>3617.0301109943121</v>
      </c>
      <c r="BD75" s="140">
        <v>3634.6693281198663</v>
      </c>
      <c r="BE75" s="141">
        <v>3543.8064110277815</v>
      </c>
      <c r="BF75" s="24">
        <v>-2.4998950080305171E-2</v>
      </c>
      <c r="BG75" s="24">
        <v>2.6124797484780027E-2</v>
      </c>
      <c r="BH75" s="24">
        <v>4.0053257798843618E-2</v>
      </c>
    </row>
    <row r="76" spans="1:60" x14ac:dyDescent="0.15">
      <c r="A76" s="19" t="s">
        <v>126</v>
      </c>
      <c r="B76" s="140">
        <v>1.5257843203728751</v>
      </c>
      <c r="C76" s="140">
        <v>1.6284659256844103</v>
      </c>
      <c r="D76" s="140">
        <v>1.7523143648125505</v>
      </c>
      <c r="E76" s="140">
        <v>1.9506810526223402</v>
      </c>
      <c r="F76" s="140">
        <v>2.1732729973747853</v>
      </c>
      <c r="G76" s="140">
        <v>2.5308318866219315</v>
      </c>
      <c r="H76" s="140">
        <v>2.9858904109589042</v>
      </c>
      <c r="I76" s="140">
        <v>3.8955191256830601</v>
      </c>
      <c r="J76" s="140">
        <v>6.0627123287671232</v>
      </c>
      <c r="K76" s="140">
        <v>8.3946575342465763</v>
      </c>
      <c r="L76" s="140">
        <v>13.485808219178082</v>
      </c>
      <c r="M76" s="140">
        <v>19.486639344262294</v>
      </c>
      <c r="N76" s="140">
        <v>28.320301369863014</v>
      </c>
      <c r="O76" s="140">
        <v>31.303917808219179</v>
      </c>
      <c r="P76" s="140">
        <v>42.49704109589041</v>
      </c>
      <c r="Q76" s="140">
        <v>99.130054644808737</v>
      </c>
      <c r="R76" s="140">
        <v>108.55295890410959</v>
      </c>
      <c r="S76" s="140">
        <v>120.32808219178082</v>
      </c>
      <c r="T76" s="140">
        <v>121.3302191780822</v>
      </c>
      <c r="U76" s="140">
        <v>137.63251366120215</v>
      </c>
      <c r="V76" s="140">
        <v>169.07224657534246</v>
      </c>
      <c r="W76" s="140">
        <v>203.92616438356163</v>
      </c>
      <c r="X76" s="140">
        <v>223.98016438356166</v>
      </c>
      <c r="Y76" s="140">
        <v>267.78057377049186</v>
      </c>
      <c r="Z76" s="140">
        <v>282.20901369863009</v>
      </c>
      <c r="AA76" s="140">
        <v>297.12430136986302</v>
      </c>
      <c r="AB76" s="140">
        <v>361.90843835616437</v>
      </c>
      <c r="AC76" s="140">
        <v>363.20502732240442</v>
      </c>
      <c r="AD76" s="140">
        <v>378.16865753424656</v>
      </c>
      <c r="AE76" s="140">
        <v>395.22347945205485</v>
      </c>
      <c r="AF76" s="140">
        <v>395.76846575342461</v>
      </c>
      <c r="AG76" s="140">
        <v>381.0687978142077</v>
      </c>
      <c r="AH76" s="140">
        <v>388.11109589041092</v>
      </c>
      <c r="AI76" s="140">
        <v>386.85630136986299</v>
      </c>
      <c r="AJ76" s="140">
        <v>378.7157260273973</v>
      </c>
      <c r="AK76" s="140">
        <v>375.47639344262291</v>
      </c>
      <c r="AL76" s="140">
        <v>375.57095890410955</v>
      </c>
      <c r="AM76" s="140">
        <v>406.87956164383559</v>
      </c>
      <c r="AN76" s="140">
        <v>447.71364383561644</v>
      </c>
      <c r="AO76" s="140">
        <v>479.0021038251366</v>
      </c>
      <c r="AP76" s="140">
        <v>495.69498630136991</v>
      </c>
      <c r="AQ76" s="140">
        <v>532.89254794520548</v>
      </c>
      <c r="AR76" s="140">
        <v>570.16569863013706</v>
      </c>
      <c r="AS76" s="140">
        <v>596.93076502732242</v>
      </c>
      <c r="AT76" s="140">
        <v>598.23336986301376</v>
      </c>
      <c r="AU76" s="140">
        <v>652.66317808219173</v>
      </c>
      <c r="AV76" s="140">
        <v>722.5375919999999</v>
      </c>
      <c r="AW76" s="140">
        <v>767.21391868852459</v>
      </c>
      <c r="AX76" s="140">
        <v>849.24208786301381</v>
      </c>
      <c r="AY76" s="140">
        <v>858.20467432876717</v>
      </c>
      <c r="AZ76" s="140">
        <v>949.25829890410955</v>
      </c>
      <c r="BA76" s="140">
        <v>1033.9035548087431</v>
      </c>
      <c r="BB76" s="140">
        <v>1017.2210695813357</v>
      </c>
      <c r="BC76" s="140">
        <v>1014.8220439452056</v>
      </c>
      <c r="BD76" s="140">
        <v>968.92535707586353</v>
      </c>
      <c r="BE76" s="141">
        <v>797.54608744085249</v>
      </c>
      <c r="BF76" s="24">
        <v>-0.17687561625202941</v>
      </c>
      <c r="BG76" s="24">
        <v>4.9402196072003912E-2</v>
      </c>
      <c r="BH76" s="24">
        <v>9.0141264340291623E-3</v>
      </c>
    </row>
    <row r="77" spans="1:60" x14ac:dyDescent="0.15">
      <c r="A77" s="19" t="s">
        <v>125</v>
      </c>
      <c r="B77" s="140">
        <v>115.03313796496356</v>
      </c>
      <c r="C77" s="140">
        <v>119.63352885627158</v>
      </c>
      <c r="D77" s="140">
        <v>124.38404510026584</v>
      </c>
      <c r="E77" s="140">
        <v>129.06138741597351</v>
      </c>
      <c r="F77" s="140">
        <v>134.59277251529505</v>
      </c>
      <c r="G77" s="140">
        <v>130.69510836232311</v>
      </c>
      <c r="H77" s="140">
        <v>136.32224845073415</v>
      </c>
      <c r="I77" s="140">
        <v>132.98588379319901</v>
      </c>
      <c r="J77" s="140">
        <v>143.64168457802549</v>
      </c>
      <c r="K77" s="140">
        <v>154.11481850444653</v>
      </c>
      <c r="L77" s="140">
        <v>170.51709879679385</v>
      </c>
      <c r="M77" s="140">
        <v>190.20396006222518</v>
      </c>
      <c r="N77" s="140">
        <v>210.15389393822286</v>
      </c>
      <c r="O77" s="140">
        <v>222.02640866976188</v>
      </c>
      <c r="P77" s="140">
        <v>258.07206251141213</v>
      </c>
      <c r="Q77" s="140">
        <v>250.40212940632762</v>
      </c>
      <c r="R77" s="140">
        <v>269.28105539011318</v>
      </c>
      <c r="S77" s="140">
        <v>301.70015485407976</v>
      </c>
      <c r="T77" s="140">
        <v>325.27565455628354</v>
      </c>
      <c r="U77" s="140">
        <v>350.92306338016709</v>
      </c>
      <c r="V77" s="140">
        <v>360.49481477069691</v>
      </c>
      <c r="W77" s="140">
        <v>354.22071232876715</v>
      </c>
      <c r="X77" s="140">
        <v>380.57386301369866</v>
      </c>
      <c r="Y77" s="140">
        <v>379.70781682760691</v>
      </c>
      <c r="Z77" s="140">
        <v>377.76646575342465</v>
      </c>
      <c r="AA77" s="140">
        <v>397.61380821917811</v>
      </c>
      <c r="AB77" s="140">
        <v>429.42580821917812</v>
      </c>
      <c r="AC77" s="140">
        <v>435.833605060259</v>
      </c>
      <c r="AD77" s="140">
        <v>449.12435616438358</v>
      </c>
      <c r="AE77" s="140">
        <v>464.62854794520547</v>
      </c>
      <c r="AF77" s="140">
        <v>500.19098630136983</v>
      </c>
      <c r="AG77" s="140">
        <v>500.82442622950828</v>
      </c>
      <c r="AH77" s="140">
        <v>531.04241095890404</v>
      </c>
      <c r="AI77" s="140">
        <v>549.26052054794513</v>
      </c>
      <c r="AJ77" s="140">
        <v>557.26008219178084</v>
      </c>
      <c r="AK77" s="140">
        <v>564.96099243169385</v>
      </c>
      <c r="AL77" s="140">
        <v>580.75744712328765</v>
      </c>
      <c r="AM77" s="140">
        <v>596.9466793424657</v>
      </c>
      <c r="AN77" s="140">
        <v>615.86373147945199</v>
      </c>
      <c r="AO77" s="140">
        <v>653.59962847198449</v>
      </c>
      <c r="AP77" s="140">
        <v>735.04667128049107</v>
      </c>
      <c r="AQ77" s="140">
        <v>744.43631617674509</v>
      </c>
      <c r="AR77" s="140">
        <v>778.04859006558149</v>
      </c>
      <c r="AS77" s="140">
        <v>798.582822295082</v>
      </c>
      <c r="AT77" s="140">
        <v>777.16535230136981</v>
      </c>
      <c r="AU77" s="140">
        <v>722.73489969863022</v>
      </c>
      <c r="AV77" s="140">
        <v>713.51233246575339</v>
      </c>
      <c r="AW77" s="140">
        <v>676.76282121191718</v>
      </c>
      <c r="AX77" s="140">
        <v>625.01407027397249</v>
      </c>
      <c r="AY77" s="140">
        <v>624.79060706849316</v>
      </c>
      <c r="AZ77" s="140">
        <v>543.5268774420548</v>
      </c>
      <c r="BA77" s="140">
        <v>522.95898240066526</v>
      </c>
      <c r="BB77" s="140">
        <v>530.93525352484187</v>
      </c>
      <c r="BC77" s="140">
        <v>528.67934718298557</v>
      </c>
      <c r="BD77" s="140">
        <v>534.87311574753232</v>
      </c>
      <c r="BE77" s="141">
        <v>506.57769790941001</v>
      </c>
      <c r="BF77" s="24">
        <v>-5.2901177877629824E-2</v>
      </c>
      <c r="BG77" s="24">
        <v>-3.667299757365583E-2</v>
      </c>
      <c r="BH77" s="24">
        <v>5.72550663782612E-3</v>
      </c>
    </row>
    <row r="78" spans="1:60" x14ac:dyDescent="0.15">
      <c r="A78" s="27" t="s">
        <v>124</v>
      </c>
      <c r="B78" s="142">
        <v>863.34867414673033</v>
      </c>
      <c r="C78" s="142">
        <v>887.2639277287027</v>
      </c>
      <c r="D78" s="142">
        <v>915.450695654112</v>
      </c>
      <c r="E78" s="142">
        <v>943.12023991294689</v>
      </c>
      <c r="F78" s="142">
        <v>976.44636944240233</v>
      </c>
      <c r="G78" s="142">
        <v>1035.1218683462848</v>
      </c>
      <c r="H78" s="142">
        <v>1088.9472407389103</v>
      </c>
      <c r="I78" s="142">
        <v>1169.4396416498491</v>
      </c>
      <c r="J78" s="142">
        <v>1264.253823222761</v>
      </c>
      <c r="K78" s="142">
        <v>1349.4236353289918</v>
      </c>
      <c r="L78" s="142">
        <v>1304.8115161533285</v>
      </c>
      <c r="M78" s="142">
        <v>1490.2103736582928</v>
      </c>
      <c r="N78" s="142">
        <v>1693.7612547119156</v>
      </c>
      <c r="O78" s="142">
        <v>1763.4031870692525</v>
      </c>
      <c r="P78" s="142">
        <v>2005.736177214505</v>
      </c>
      <c r="Q78" s="142">
        <v>1911.0864525087748</v>
      </c>
      <c r="R78" s="142">
        <v>2099.6027513918166</v>
      </c>
      <c r="S78" s="142">
        <v>2297.7968182637937</v>
      </c>
      <c r="T78" s="142">
        <v>2565.2651137179769</v>
      </c>
      <c r="U78" s="142">
        <v>2800.6274981611477</v>
      </c>
      <c r="V78" s="142">
        <v>2965.6769042509454</v>
      </c>
      <c r="W78" s="142">
        <v>2955.3105108866989</v>
      </c>
      <c r="X78" s="142">
        <v>3126.5628061764578</v>
      </c>
      <c r="Y78" s="142">
        <v>3233.8768842258605</v>
      </c>
      <c r="Z78" s="142">
        <v>3333.9728269561942</v>
      </c>
      <c r="AA78" s="142">
        <v>3433.6688062680955</v>
      </c>
      <c r="AB78" s="142">
        <v>3567.1079100873862</v>
      </c>
      <c r="AC78" s="142">
        <v>3779.7649167113746</v>
      </c>
      <c r="AD78" s="142">
        <v>4067.9620303111724</v>
      </c>
      <c r="AE78" s="142">
        <v>4488.3457992847943</v>
      </c>
      <c r="AF78" s="142">
        <v>4475.8722393813032</v>
      </c>
      <c r="AG78" s="142">
        <v>4599.9897681447019</v>
      </c>
      <c r="AH78" s="142">
        <v>4830.6013769795245</v>
      </c>
      <c r="AI78" s="142">
        <v>4751.1012499694061</v>
      </c>
      <c r="AJ78" s="142">
        <v>4763.1594212280106</v>
      </c>
      <c r="AK78" s="142">
        <v>4995.6546138043313</v>
      </c>
      <c r="AL78" s="142">
        <v>5249.1529257856964</v>
      </c>
      <c r="AM78" s="142">
        <v>5393.8163414682258</v>
      </c>
      <c r="AN78" s="142">
        <v>5609.7974877683109</v>
      </c>
      <c r="AO78" s="142">
        <v>5962.2105838351663</v>
      </c>
      <c r="AP78" s="142">
        <v>6275.0208117707807</v>
      </c>
      <c r="AQ78" s="142">
        <v>6547.3750692966642</v>
      </c>
      <c r="AR78" s="142">
        <v>6763.2343045817106</v>
      </c>
      <c r="AS78" s="142">
        <v>7170.5330394790581</v>
      </c>
      <c r="AT78" s="142">
        <v>7427.9623385054447</v>
      </c>
      <c r="AU78" s="142">
        <v>7795.6346933624309</v>
      </c>
      <c r="AV78" s="142">
        <v>8175.8994174095542</v>
      </c>
      <c r="AW78" s="142">
        <v>8502.4531122960761</v>
      </c>
      <c r="AX78" s="142">
        <v>8689.8174465613956</v>
      </c>
      <c r="AY78" s="142">
        <v>8884.9846186739724</v>
      </c>
      <c r="AZ78" s="142">
        <v>8872.8891183816613</v>
      </c>
      <c r="BA78" s="142">
        <v>9001.753371486473</v>
      </c>
      <c r="BB78" s="142">
        <v>8999.5055682411003</v>
      </c>
      <c r="BC78" s="142">
        <v>8879.0978462210696</v>
      </c>
      <c r="BD78" s="142">
        <v>9010.5247956175481</v>
      </c>
      <c r="BE78" s="142">
        <v>8320.5560482820729</v>
      </c>
      <c r="BF78" s="22">
        <v>-7.6573647260929301E-2</v>
      </c>
      <c r="BG78" s="22">
        <v>1.9501899558206803E-2</v>
      </c>
      <c r="BH78" s="22">
        <v>9.4041642736041861E-2</v>
      </c>
    </row>
    <row r="79" spans="1:60" x14ac:dyDescent="0.15">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1"/>
      <c r="BF79" s="24"/>
      <c r="BG79" s="24"/>
      <c r="BH79" s="24"/>
    </row>
    <row r="80" spans="1:60" x14ac:dyDescent="0.15">
      <c r="A80" s="19" t="s">
        <v>123</v>
      </c>
      <c r="B80" s="140">
        <v>26.716191780821919</v>
      </c>
      <c r="C80" s="140">
        <v>35.353232876712326</v>
      </c>
      <c r="D80" s="140">
        <v>33.285972602739733</v>
      </c>
      <c r="E80" s="140">
        <v>35.374426229508195</v>
      </c>
      <c r="F80" s="140">
        <v>37.714328767123284</v>
      </c>
      <c r="G80" s="140">
        <v>43.009917808219186</v>
      </c>
      <c r="H80" s="140">
        <v>48.878493150684932</v>
      </c>
      <c r="I80" s="140">
        <v>53.543497267759562</v>
      </c>
      <c r="J80" s="140">
        <v>58.849260273972604</v>
      </c>
      <c r="K80" s="140">
        <v>65.641863013698639</v>
      </c>
      <c r="L80" s="140">
        <v>72.880904109589039</v>
      </c>
      <c r="M80" s="140">
        <v>84.680163934426233</v>
      </c>
      <c r="N80" s="140">
        <v>95.217287671232867</v>
      </c>
      <c r="O80" s="140">
        <v>99.387068493150707</v>
      </c>
      <c r="P80" s="140">
        <v>118.64087671232875</v>
      </c>
      <c r="Q80" s="140">
        <v>120.23325136612024</v>
      </c>
      <c r="R80" s="140">
        <v>130.10358904109589</v>
      </c>
      <c r="S80" s="140">
        <v>137.66200000000001</v>
      </c>
      <c r="T80" s="140">
        <v>155.14923287671232</v>
      </c>
      <c r="U80" s="140">
        <v>171.78967213114754</v>
      </c>
      <c r="V80" s="140">
        <v>176.3272602739726</v>
      </c>
      <c r="W80" s="140">
        <v>179.94504109589045</v>
      </c>
      <c r="X80" s="140">
        <v>182.64268493150681</v>
      </c>
      <c r="Y80" s="140">
        <v>181.7583606557377</v>
      </c>
      <c r="Z80" s="140">
        <v>191.96917808219175</v>
      </c>
      <c r="AA80" s="140">
        <v>212.24701369863016</v>
      </c>
      <c r="AB80" s="140">
        <v>207.48350684931506</v>
      </c>
      <c r="AC80" s="140">
        <v>209.64338797814204</v>
      </c>
      <c r="AD80" s="140">
        <v>208.37473972602737</v>
      </c>
      <c r="AE80" s="140">
        <v>202.17265753424661</v>
      </c>
      <c r="AF80" s="140">
        <v>196.47106849315068</v>
      </c>
      <c r="AG80" s="140">
        <v>185.47322404371587</v>
      </c>
      <c r="AH80" s="140">
        <v>185.62832876712329</v>
      </c>
      <c r="AI80" s="140">
        <v>192.27526027397261</v>
      </c>
      <c r="AJ80" s="140">
        <v>185.5245205479452</v>
      </c>
      <c r="AK80" s="140">
        <v>190.39505464480874</v>
      </c>
      <c r="AL80" s="140">
        <v>197.55358904109588</v>
      </c>
      <c r="AM80" s="140">
        <v>220.0222739726027</v>
      </c>
      <c r="AN80" s="140">
        <v>228.93780821917807</v>
      </c>
      <c r="AO80" s="140">
        <v>238.26513661202188</v>
      </c>
      <c r="AP80" s="140">
        <v>249.25236509589041</v>
      </c>
      <c r="AQ80" s="140">
        <v>257.55272602739728</v>
      </c>
      <c r="AR80" s="140">
        <v>285.98077167191781</v>
      </c>
      <c r="AS80" s="140">
        <v>308.66162983606563</v>
      </c>
      <c r="AT80" s="140">
        <v>326.5250410958904</v>
      </c>
      <c r="AU80" s="140">
        <v>329.38356164383561</v>
      </c>
      <c r="AV80" s="140">
        <v>349.47178082191778</v>
      </c>
      <c r="AW80" s="140">
        <v>369.84073770491807</v>
      </c>
      <c r="AX80" s="140">
        <v>387.4057808219178</v>
      </c>
      <c r="AY80" s="140">
        <v>400.60594520547943</v>
      </c>
      <c r="AZ80" s="140">
        <v>424.9761369863013</v>
      </c>
      <c r="BA80" s="140">
        <v>412.41368852459027</v>
      </c>
      <c r="BB80" s="140">
        <v>407.74049315068493</v>
      </c>
      <c r="BC80" s="140">
        <v>415.8378082191781</v>
      </c>
      <c r="BD80" s="140">
        <v>430.23978904109589</v>
      </c>
      <c r="BE80" s="141">
        <v>366.28659836065572</v>
      </c>
      <c r="BF80" s="24">
        <v>-0.14864545843836741</v>
      </c>
      <c r="BG80" s="24">
        <v>2.7967555859536031E-2</v>
      </c>
      <c r="BH80" s="24">
        <v>4.1398907984214438E-3</v>
      </c>
    </row>
    <row r="81" spans="1:60" x14ac:dyDescent="0.15">
      <c r="A81" s="19" t="s">
        <v>122</v>
      </c>
      <c r="B81" s="140">
        <v>130.73772602739726</v>
      </c>
      <c r="C81" s="140">
        <v>139.93342465753426</v>
      </c>
      <c r="D81" s="140">
        <v>115.71526027397259</v>
      </c>
      <c r="E81" s="140">
        <v>120.50065573770495</v>
      </c>
      <c r="F81" s="140">
        <v>91.507780821917805</v>
      </c>
      <c r="G81" s="140">
        <v>117.09364383561642</v>
      </c>
      <c r="H81" s="140">
        <v>122.02704109589041</v>
      </c>
      <c r="I81" s="140">
        <v>139.70581967213116</v>
      </c>
      <c r="J81" s="140">
        <v>131.56876712328767</v>
      </c>
      <c r="K81" s="140">
        <v>145.39906849315068</v>
      </c>
      <c r="L81" s="140">
        <v>159.37021917808218</v>
      </c>
      <c r="M81" s="140">
        <v>187.53939890710382</v>
      </c>
      <c r="N81" s="140">
        <v>201.48358904109591</v>
      </c>
      <c r="O81" s="140">
        <v>208.77213698630135</v>
      </c>
      <c r="P81" s="140">
        <v>229.01060273972604</v>
      </c>
      <c r="Q81" s="140">
        <v>255.8363114754099</v>
      </c>
      <c r="R81" s="140">
        <v>296.01156164383559</v>
      </c>
      <c r="S81" s="140">
        <v>336.03049315068489</v>
      </c>
      <c r="T81" s="140">
        <v>368.61161643835624</v>
      </c>
      <c r="U81" s="140">
        <v>398.20535519125684</v>
      </c>
      <c r="V81" s="140">
        <v>406.15095890410959</v>
      </c>
      <c r="W81" s="140">
        <v>408.26008219178084</v>
      </c>
      <c r="X81" s="140">
        <v>431.00846575342462</v>
      </c>
      <c r="Y81" s="140">
        <v>428.69057377049171</v>
      </c>
      <c r="Z81" s="140">
        <v>446.31786301369863</v>
      </c>
      <c r="AA81" s="140">
        <v>457.23375342465755</v>
      </c>
      <c r="AB81" s="140">
        <v>449.39980821917806</v>
      </c>
      <c r="AC81" s="140">
        <v>432.1862021857923</v>
      </c>
      <c r="AD81" s="140">
        <v>408.70342465753424</v>
      </c>
      <c r="AE81" s="140">
        <v>426.71857534246573</v>
      </c>
      <c r="AF81" s="140">
        <v>462.59378082191779</v>
      </c>
      <c r="AG81" s="140">
        <v>488.45144808743169</v>
      </c>
      <c r="AH81" s="140">
        <v>517.8513698630137</v>
      </c>
      <c r="AI81" s="140">
        <v>545.45983561643834</v>
      </c>
      <c r="AJ81" s="140">
        <v>561.63276712328786</v>
      </c>
      <c r="AK81" s="140">
        <v>552.63459016393438</v>
      </c>
      <c r="AL81" s="140">
        <v>529.56967123287666</v>
      </c>
      <c r="AM81" s="140">
        <v>525.90013698630128</v>
      </c>
      <c r="AN81" s="140">
        <v>544.6738356164384</v>
      </c>
      <c r="AO81" s="140">
        <v>526.7732240437158</v>
      </c>
      <c r="AP81" s="140">
        <v>608.22426575101031</v>
      </c>
      <c r="AQ81" s="140">
        <v>586.58736947944999</v>
      </c>
      <c r="AR81" s="140">
        <v>628.55034916663078</v>
      </c>
      <c r="AS81" s="140">
        <v>660.07565901911926</v>
      </c>
      <c r="AT81" s="140">
        <v>710.11397903668467</v>
      </c>
      <c r="AU81" s="140">
        <v>748.94395761595808</v>
      </c>
      <c r="AV81" s="140">
        <v>707.47772694389641</v>
      </c>
      <c r="AW81" s="140">
        <v>732.54087868142233</v>
      </c>
      <c r="AX81" s="140">
        <v>743.39963367433859</v>
      </c>
      <c r="AY81" s="140">
        <v>795.0921647973106</v>
      </c>
      <c r="AZ81" s="140">
        <v>819.81397321701843</v>
      </c>
      <c r="BA81" s="140">
        <v>839.83415361806487</v>
      </c>
      <c r="BB81" s="140">
        <v>786.41331219271046</v>
      </c>
      <c r="BC81" s="140">
        <v>731.37345170165793</v>
      </c>
      <c r="BD81" s="140">
        <v>733.73912447474117</v>
      </c>
      <c r="BE81" s="141">
        <v>658.7274490357911</v>
      </c>
      <c r="BF81" s="24">
        <v>-0.10223207804633339</v>
      </c>
      <c r="BG81" s="24">
        <v>3.2781672950492613E-3</v>
      </c>
      <c r="BH81" s="24">
        <v>7.4451528315151866E-3</v>
      </c>
    </row>
    <row r="82" spans="1:60" x14ac:dyDescent="0.15">
      <c r="A82" s="19" t="s">
        <v>121</v>
      </c>
      <c r="B82" s="140">
        <v>20.741497425077849</v>
      </c>
      <c r="C82" s="140">
        <v>28.176074962987339</v>
      </c>
      <c r="D82" s="140">
        <v>30.959618451679415</v>
      </c>
      <c r="E82" s="140">
        <v>33.886219497291677</v>
      </c>
      <c r="F82" s="140">
        <v>36.784923868864574</v>
      </c>
      <c r="G82" s="140">
        <v>38.503946226443162</v>
      </c>
      <c r="H82" s="140">
        <v>40.638054794520549</v>
      </c>
      <c r="I82" s="140">
        <v>43.342459016393441</v>
      </c>
      <c r="J82" s="140">
        <v>51.481972602739717</v>
      </c>
      <c r="K82" s="140">
        <v>54.989342465753431</v>
      </c>
      <c r="L82" s="140">
        <v>57.298520547945195</v>
      </c>
      <c r="M82" s="140">
        <v>62.244344262295087</v>
      </c>
      <c r="N82" s="140">
        <v>70.350054794520545</v>
      </c>
      <c r="O82" s="140">
        <v>75.375999999999991</v>
      </c>
      <c r="P82" s="140">
        <v>85.364328767123283</v>
      </c>
      <c r="Q82" s="140">
        <v>85.823333333333323</v>
      </c>
      <c r="R82" s="140">
        <v>84.65580821917807</v>
      </c>
      <c r="S82" s="140">
        <v>89.09005479452054</v>
      </c>
      <c r="T82" s="140">
        <v>90.163972602739733</v>
      </c>
      <c r="U82" s="140">
        <v>93.240027322404359</v>
      </c>
      <c r="V82" s="140">
        <v>93.570109589041095</v>
      </c>
      <c r="W82" s="140">
        <v>92.724575342465755</v>
      </c>
      <c r="X82" s="140">
        <v>93.460000000000008</v>
      </c>
      <c r="Y82" s="140">
        <v>99.664999999999992</v>
      </c>
      <c r="Z82" s="140">
        <v>109.01139726027398</v>
      </c>
      <c r="AA82" s="140">
        <v>112.5747397260274</v>
      </c>
      <c r="AB82" s="140">
        <v>114.20402739726028</v>
      </c>
      <c r="AC82" s="140">
        <v>133.8854644808743</v>
      </c>
      <c r="AD82" s="140">
        <v>137.49298630136985</v>
      </c>
      <c r="AE82" s="140">
        <v>149.358301369863</v>
      </c>
      <c r="AF82" s="140">
        <v>143.07243835616438</v>
      </c>
      <c r="AG82" s="140">
        <v>136.18314207650272</v>
      </c>
      <c r="AH82" s="140">
        <v>144.9357808219178</v>
      </c>
      <c r="AI82" s="140">
        <v>144.50378082191781</v>
      </c>
      <c r="AJ82" s="140">
        <v>158.66057534246579</v>
      </c>
      <c r="AK82" s="140">
        <v>149.70431693989073</v>
      </c>
      <c r="AL82" s="140">
        <v>151.64084931506852</v>
      </c>
      <c r="AM82" s="140">
        <v>157.45835616438356</v>
      </c>
      <c r="AN82" s="140">
        <v>158.45358082191783</v>
      </c>
      <c r="AO82" s="140">
        <v>181.71296980874314</v>
      </c>
      <c r="AP82" s="140">
        <v>196.88165287671228</v>
      </c>
      <c r="AQ82" s="140">
        <v>201.11282972602737</v>
      </c>
      <c r="AR82" s="140">
        <v>211.19015616438355</v>
      </c>
      <c r="AS82" s="140">
        <v>231.07968579234972</v>
      </c>
      <c r="AT82" s="140">
        <v>234.49744065753424</v>
      </c>
      <c r="AU82" s="140">
        <v>258.09280484931503</v>
      </c>
      <c r="AV82" s="140">
        <v>274.59587068493153</v>
      </c>
      <c r="AW82" s="140">
        <v>276.82837732240432</v>
      </c>
      <c r="AX82" s="140">
        <v>281.79325830136986</v>
      </c>
      <c r="AY82" s="140">
        <v>271.85013731506854</v>
      </c>
      <c r="AZ82" s="140">
        <v>267.79374865233228</v>
      </c>
      <c r="BA82" s="140">
        <v>274.65292349726781</v>
      </c>
      <c r="BB82" s="140">
        <v>290.34076712328766</v>
      </c>
      <c r="BC82" s="140">
        <v>286.13008596861681</v>
      </c>
      <c r="BD82" s="140">
        <v>292.04735362225051</v>
      </c>
      <c r="BE82" s="141">
        <v>261.35915904197623</v>
      </c>
      <c r="BF82" s="24">
        <v>-0.1050795160430319</v>
      </c>
      <c r="BG82" s="24">
        <v>2.2189738364852163E-2</v>
      </c>
      <c r="BH82" s="24">
        <v>2.9539666000438242E-3</v>
      </c>
    </row>
    <row r="83" spans="1:60" x14ac:dyDescent="0.15">
      <c r="A83" s="19" t="s">
        <v>120</v>
      </c>
      <c r="B83" s="140">
        <v>117.72893150684931</v>
      </c>
      <c r="C83" s="140">
        <v>127.85424657534247</v>
      </c>
      <c r="D83" s="140">
        <v>138.49709589041098</v>
      </c>
      <c r="E83" s="140">
        <v>150.06486338797819</v>
      </c>
      <c r="F83" s="140">
        <v>165.28287671232877</v>
      </c>
      <c r="G83" s="140">
        <v>179.12849315068487</v>
      </c>
      <c r="H83" s="140">
        <v>195.37273972602736</v>
      </c>
      <c r="I83" s="140">
        <v>211.9653551912568</v>
      </c>
      <c r="J83" s="140">
        <v>234.17632876712324</v>
      </c>
      <c r="K83" s="140">
        <v>228.3907945205479</v>
      </c>
      <c r="L83" s="140">
        <v>243.47024657534246</v>
      </c>
      <c r="M83" s="140">
        <v>245.70887978142079</v>
      </c>
      <c r="N83" s="140">
        <v>243.83663013698637</v>
      </c>
      <c r="O83" s="140">
        <v>256.02553424657538</v>
      </c>
      <c r="P83" s="140">
        <v>242.36213698630138</v>
      </c>
      <c r="Q83" s="140">
        <v>248.47207650273225</v>
      </c>
      <c r="R83" s="140">
        <v>270.2831780821918</v>
      </c>
      <c r="S83" s="140">
        <v>274.63109589041096</v>
      </c>
      <c r="T83" s="140">
        <v>278.04438356164383</v>
      </c>
      <c r="U83" s="140">
        <v>301.82352459016391</v>
      </c>
      <c r="V83" s="140">
        <v>295.50463013698629</v>
      </c>
      <c r="W83" s="140">
        <v>285.44830136986309</v>
      </c>
      <c r="X83" s="140">
        <v>302.6496712328767</v>
      </c>
      <c r="Y83" s="140">
        <v>332.18625851161579</v>
      </c>
      <c r="Z83" s="140">
        <v>344.90593436309013</v>
      </c>
      <c r="AA83" s="140">
        <v>348.75337034407454</v>
      </c>
      <c r="AB83" s="140">
        <v>352.08386737563859</v>
      </c>
      <c r="AC83" s="140">
        <v>362.07822322280492</v>
      </c>
      <c r="AD83" s="140">
        <v>376.22509991727202</v>
      </c>
      <c r="AE83" s="140">
        <v>392.41345403939886</v>
      </c>
      <c r="AF83" s="140">
        <v>417.6362116778588</v>
      </c>
      <c r="AG83" s="140">
        <v>428.04725040321466</v>
      </c>
      <c r="AH83" s="140">
        <v>436.56530493962492</v>
      </c>
      <c r="AI83" s="140">
        <v>443.45719760805491</v>
      </c>
      <c r="AJ83" s="140">
        <v>449.507534420029</v>
      </c>
      <c r="AK83" s="140">
        <v>455.50476694805059</v>
      </c>
      <c r="AL83" s="140">
        <v>466.59631512423812</v>
      </c>
      <c r="AM83" s="140">
        <v>478.3116741144334</v>
      </c>
      <c r="AN83" s="140">
        <v>495.32322092080176</v>
      </c>
      <c r="AO83" s="140">
        <v>512.62616487723415</v>
      </c>
      <c r="AP83" s="140">
        <v>516.77305660174181</v>
      </c>
      <c r="AQ83" s="140">
        <v>527.33192660127952</v>
      </c>
      <c r="AR83" s="140">
        <v>538.78856790753207</v>
      </c>
      <c r="AS83" s="140">
        <v>510.07611246241936</v>
      </c>
      <c r="AT83" s="140">
        <v>502.0403416961758</v>
      </c>
      <c r="AU83" s="140">
        <v>525.08079321599973</v>
      </c>
      <c r="AV83" s="140">
        <v>531.58981530804829</v>
      </c>
      <c r="AW83" s="140">
        <v>541.83308843938312</v>
      </c>
      <c r="AX83" s="140">
        <v>552.13803880913906</v>
      </c>
      <c r="AY83" s="140">
        <v>544.22791935249165</v>
      </c>
      <c r="AZ83" s="140">
        <v>600.66493907390611</v>
      </c>
      <c r="BA83" s="140">
        <v>575.82497243481907</v>
      </c>
      <c r="BB83" s="140">
        <v>575.71798140437261</v>
      </c>
      <c r="BC83" s="140">
        <v>573.86660748544602</v>
      </c>
      <c r="BD83" s="140">
        <v>566.50192349159977</v>
      </c>
      <c r="BE83" s="141">
        <v>489.98432257643327</v>
      </c>
      <c r="BF83" s="24">
        <v>-0.13507032852343193</v>
      </c>
      <c r="BG83" s="24">
        <v>1.215325762984909E-2</v>
      </c>
      <c r="BH83" s="24">
        <v>5.5379628888514304E-3</v>
      </c>
    </row>
    <row r="84" spans="1:60" x14ac:dyDescent="0.15">
      <c r="A84" s="19" t="s">
        <v>119</v>
      </c>
      <c r="B84" s="140">
        <v>109.6070792688736</v>
      </c>
      <c r="C84" s="140">
        <v>115.4718572577448</v>
      </c>
      <c r="D84" s="140">
        <v>121.48814462339516</v>
      </c>
      <c r="E84" s="140">
        <v>126.12451526563513</v>
      </c>
      <c r="F84" s="140">
        <v>134.03308435680793</v>
      </c>
      <c r="G84" s="140">
        <v>140.02683718572467</v>
      </c>
      <c r="H84" s="140">
        <v>166.64938459298418</v>
      </c>
      <c r="I84" s="140">
        <v>173.0264474822915</v>
      </c>
      <c r="J84" s="140">
        <v>181.97632246798602</v>
      </c>
      <c r="K84" s="140">
        <v>181.64806341988162</v>
      </c>
      <c r="L84" s="140">
        <v>175.3636850689864</v>
      </c>
      <c r="M84" s="140">
        <v>174.6378210038819</v>
      </c>
      <c r="N84" s="140">
        <v>178.91314480755844</v>
      </c>
      <c r="O84" s="140">
        <v>176.53214613525975</v>
      </c>
      <c r="P84" s="140">
        <v>179.63188206810688</v>
      </c>
      <c r="Q84" s="140">
        <v>186.04406668637031</v>
      </c>
      <c r="R84" s="140">
        <v>181.71121598524178</v>
      </c>
      <c r="S84" s="140">
        <v>175.33634606465114</v>
      </c>
      <c r="T84" s="140">
        <v>174.33465541344779</v>
      </c>
      <c r="U84" s="140">
        <v>177.14194852925385</v>
      </c>
      <c r="V84" s="140">
        <v>182.17021241894895</v>
      </c>
      <c r="W84" s="140">
        <v>193.52989944795996</v>
      </c>
      <c r="X84" s="140">
        <v>196.60685279663892</v>
      </c>
      <c r="Y84" s="140">
        <v>213.50376416438615</v>
      </c>
      <c r="Z84" s="140">
        <v>222.23000835516422</v>
      </c>
      <c r="AA84" s="140">
        <v>226.7575062546546</v>
      </c>
      <c r="AB84" s="140">
        <v>220.38305699243273</v>
      </c>
      <c r="AC84" s="140">
        <v>220.89109840022621</v>
      </c>
      <c r="AD84" s="140">
        <v>227.46469378903615</v>
      </c>
      <c r="AE84" s="140">
        <v>239.41299833026903</v>
      </c>
      <c r="AF84" s="140">
        <v>248.83910006798618</v>
      </c>
      <c r="AG84" s="140">
        <v>256.24275194343346</v>
      </c>
      <c r="AH84" s="140">
        <v>260.87242907295825</v>
      </c>
      <c r="AI84" s="140">
        <v>265.3923031710205</v>
      </c>
      <c r="AJ84" s="140">
        <v>279.70384960727591</v>
      </c>
      <c r="AK84" s="140">
        <v>281.03468541694701</v>
      </c>
      <c r="AL84" s="140">
        <v>297.61713871386439</v>
      </c>
      <c r="AM84" s="140">
        <v>302.11496283695658</v>
      </c>
      <c r="AN84" s="140">
        <v>303.91153769643194</v>
      </c>
      <c r="AO84" s="140">
        <v>330.22003555301012</v>
      </c>
      <c r="AP84" s="140">
        <v>345.87215914924479</v>
      </c>
      <c r="AQ84" s="140">
        <v>366.84352241697258</v>
      </c>
      <c r="AR84" s="140">
        <v>381.1125750113298</v>
      </c>
      <c r="AS84" s="140">
        <v>389.9166157589126</v>
      </c>
      <c r="AT84" s="140">
        <v>409.51904515036063</v>
      </c>
      <c r="AU84" s="140">
        <v>425.78458497245731</v>
      </c>
      <c r="AV84" s="140">
        <v>449.26296152835658</v>
      </c>
      <c r="AW84" s="140">
        <v>456.49676099399431</v>
      </c>
      <c r="AX84" s="140">
        <v>490.42914896514912</v>
      </c>
      <c r="AY84" s="140">
        <v>507.57691467305983</v>
      </c>
      <c r="AZ84" s="140">
        <v>559.63992635226816</v>
      </c>
      <c r="BA84" s="140">
        <v>564.73280812592884</v>
      </c>
      <c r="BB84" s="140">
        <v>596.83008319176361</v>
      </c>
      <c r="BC84" s="140">
        <v>619.1706762504092</v>
      </c>
      <c r="BD84" s="140">
        <v>647.00986630219677</v>
      </c>
      <c r="BE84" s="141">
        <v>535.29450063401077</v>
      </c>
      <c r="BF84" s="24">
        <v>-0.17266408363548424</v>
      </c>
      <c r="BG84" s="24">
        <v>4.6799917976799499E-2</v>
      </c>
      <c r="BH84" s="24">
        <v>6.0500733238357503E-3</v>
      </c>
    </row>
    <row r="85" spans="1:60" x14ac:dyDescent="0.15">
      <c r="A85" s="19" t="s">
        <v>118</v>
      </c>
      <c r="B85" s="140">
        <v>39.982728823966625</v>
      </c>
      <c r="C85" s="140">
        <v>40.765878015348662</v>
      </c>
      <c r="D85" s="140">
        <v>41.731415207188384</v>
      </c>
      <c r="E85" s="140">
        <v>42.748797919373139</v>
      </c>
      <c r="F85" s="140">
        <v>44.282278994044724</v>
      </c>
      <c r="G85" s="140">
        <v>44.951470338955353</v>
      </c>
      <c r="H85" s="140">
        <v>52.798761433682451</v>
      </c>
      <c r="I85" s="140">
        <v>55.529442821255373</v>
      </c>
      <c r="J85" s="140">
        <v>57.47564640283376</v>
      </c>
      <c r="K85" s="140">
        <v>59.754734787139647</v>
      </c>
      <c r="L85" s="140">
        <v>57.865480034429531</v>
      </c>
      <c r="M85" s="140">
        <v>59.849070135425229</v>
      </c>
      <c r="N85" s="140">
        <v>63.795832125964026</v>
      </c>
      <c r="O85" s="140">
        <v>74.917673990514672</v>
      </c>
      <c r="P85" s="140">
        <v>76.29600479441153</v>
      </c>
      <c r="Q85" s="140">
        <v>75.948370816428834</v>
      </c>
      <c r="R85" s="140">
        <v>80.077000313598703</v>
      </c>
      <c r="S85" s="140">
        <v>74.901286623481781</v>
      </c>
      <c r="T85" s="140">
        <v>84.800927354962411</v>
      </c>
      <c r="U85" s="140">
        <v>78.037450234548501</v>
      </c>
      <c r="V85" s="140">
        <v>87.518150489654403</v>
      </c>
      <c r="W85" s="140">
        <v>84.447700529101866</v>
      </c>
      <c r="X85" s="140">
        <v>86.54484551188699</v>
      </c>
      <c r="Y85" s="140">
        <v>90.9615077535029</v>
      </c>
      <c r="Z85" s="140">
        <v>93.042954254344025</v>
      </c>
      <c r="AA85" s="140">
        <v>85.11028421482537</v>
      </c>
      <c r="AB85" s="140">
        <v>81.220789296242671</v>
      </c>
      <c r="AC85" s="140">
        <v>80.371309212723588</v>
      </c>
      <c r="AD85" s="140">
        <v>83.517677876111051</v>
      </c>
      <c r="AE85" s="140">
        <v>82.906973384181086</v>
      </c>
      <c r="AF85" s="140">
        <v>80.45352612390711</v>
      </c>
      <c r="AG85" s="140">
        <v>80.588890516451485</v>
      </c>
      <c r="AH85" s="140">
        <v>83.580961662175824</v>
      </c>
      <c r="AI85" s="140">
        <v>78.968526311567956</v>
      </c>
      <c r="AJ85" s="140">
        <v>83.325861640268357</v>
      </c>
      <c r="AK85" s="140">
        <v>90.922290032437076</v>
      </c>
      <c r="AL85" s="140">
        <v>96.800373357085164</v>
      </c>
      <c r="AM85" s="140">
        <v>100.05897024004315</v>
      </c>
      <c r="AN85" s="140">
        <v>108.89820952797641</v>
      </c>
      <c r="AO85" s="140">
        <v>115.45626781496594</v>
      </c>
      <c r="AP85" s="140">
        <v>107.88270737291326</v>
      </c>
      <c r="AQ85" s="140">
        <v>124.58986906596073</v>
      </c>
      <c r="AR85" s="140">
        <v>140.90862345310049</v>
      </c>
      <c r="AS85" s="140">
        <v>160.93113058284962</v>
      </c>
      <c r="AT85" s="140">
        <v>180.55762658381687</v>
      </c>
      <c r="AU85" s="140">
        <v>197.14731311645747</v>
      </c>
      <c r="AV85" s="140">
        <v>209.94512342916187</v>
      </c>
      <c r="AW85" s="140">
        <v>221.44028011823704</v>
      </c>
      <c r="AX85" s="140">
        <v>248.6009249203257</v>
      </c>
      <c r="AY85" s="140">
        <v>266.80042138460806</v>
      </c>
      <c r="AZ85" s="140">
        <v>262.74476111738556</v>
      </c>
      <c r="BA85" s="140">
        <v>252.75620777057395</v>
      </c>
      <c r="BB85" s="140">
        <v>239.25663819277094</v>
      </c>
      <c r="BC85" s="140">
        <v>240.80665442988953</v>
      </c>
      <c r="BD85" s="140">
        <v>232.0956454006992</v>
      </c>
      <c r="BE85" s="141">
        <v>202.47963763091661</v>
      </c>
      <c r="BF85" s="24">
        <v>-0.12760259986201949</v>
      </c>
      <c r="BG85" s="24">
        <v>2.5427866651094533E-2</v>
      </c>
      <c r="BH85" s="24">
        <v>2.2884910134511188E-3</v>
      </c>
    </row>
    <row r="86" spans="1:60" x14ac:dyDescent="0.15">
      <c r="A86" s="19" t="s">
        <v>117</v>
      </c>
      <c r="B86" s="140">
        <v>74.447749736463223</v>
      </c>
      <c r="C86" s="140">
        <v>80.229999156109386</v>
      </c>
      <c r="D86" s="140">
        <v>81.612306635912674</v>
      </c>
      <c r="E86" s="140">
        <v>81.389313496243915</v>
      </c>
      <c r="F86" s="140">
        <v>89.915851135601201</v>
      </c>
      <c r="G86" s="140">
        <v>98.774216335150044</v>
      </c>
      <c r="H86" s="140">
        <v>129.48093585789516</v>
      </c>
      <c r="I86" s="140">
        <v>138.27786533919317</v>
      </c>
      <c r="J86" s="140">
        <v>152.98750834698924</v>
      </c>
      <c r="K86" s="140">
        <v>158.60092443131424</v>
      </c>
      <c r="L86" s="140">
        <v>173.12715183654322</v>
      </c>
      <c r="M86" s="140">
        <v>212.76239558461381</v>
      </c>
      <c r="N86" s="140">
        <v>231.33735131757015</v>
      </c>
      <c r="O86" s="140">
        <v>250.03469459556072</v>
      </c>
      <c r="P86" s="140">
        <v>283.12116055554793</v>
      </c>
      <c r="Q86" s="140">
        <v>299.81318852371118</v>
      </c>
      <c r="R86" s="140">
        <v>305.59014375860409</v>
      </c>
      <c r="S86" s="140">
        <v>324.28502131937881</v>
      </c>
      <c r="T86" s="140">
        <v>304.00978027509132</v>
      </c>
      <c r="U86" s="140">
        <v>276.21053574498694</v>
      </c>
      <c r="V86" s="140">
        <v>290.17862829532118</v>
      </c>
      <c r="W86" s="140">
        <v>268.55991036439434</v>
      </c>
      <c r="X86" s="140">
        <v>287.32367099698536</v>
      </c>
      <c r="Y86" s="140">
        <v>298.08751509802892</v>
      </c>
      <c r="Z86" s="140">
        <v>306.9306564713799</v>
      </c>
      <c r="AA86" s="140">
        <v>298.24716992013214</v>
      </c>
      <c r="AB86" s="140">
        <v>318.79489436000404</v>
      </c>
      <c r="AC86" s="140">
        <v>346.89762608320359</v>
      </c>
      <c r="AD86" s="140">
        <v>344.74546584227141</v>
      </c>
      <c r="AE86" s="140">
        <v>346.37485540329686</v>
      </c>
      <c r="AF86" s="140">
        <v>350.32491582522562</v>
      </c>
      <c r="AG86" s="140">
        <v>368.99254095652026</v>
      </c>
      <c r="AH86" s="140">
        <v>368.53531106182282</v>
      </c>
      <c r="AI86" s="140">
        <v>373.85024423965024</v>
      </c>
      <c r="AJ86" s="140">
        <v>396.24327282161198</v>
      </c>
      <c r="AK86" s="140">
        <v>390.59953877825694</v>
      </c>
      <c r="AL86" s="140">
        <v>407.02137322301371</v>
      </c>
      <c r="AM86" s="140">
        <v>427.51161849291782</v>
      </c>
      <c r="AN86" s="140">
        <v>424.21444160553426</v>
      </c>
      <c r="AO86" s="140">
        <v>444.47273075343298</v>
      </c>
      <c r="AP86" s="140">
        <v>464.79294700816018</v>
      </c>
      <c r="AQ86" s="140">
        <v>432.80836180132746</v>
      </c>
      <c r="AR86" s="140">
        <v>446.49215051923483</v>
      </c>
      <c r="AS86" s="140">
        <v>507.99987028109854</v>
      </c>
      <c r="AT86" s="140">
        <v>511.7905046638067</v>
      </c>
      <c r="AU86" s="140">
        <v>544.01437756276471</v>
      </c>
      <c r="AV86" s="140">
        <v>548.5381035001634</v>
      </c>
      <c r="AW86" s="140">
        <v>572.98665889413439</v>
      </c>
      <c r="AX86" s="140">
        <v>586.10908354585945</v>
      </c>
      <c r="AY86" s="140">
        <v>549.4123258038602</v>
      </c>
      <c r="AZ86" s="140">
        <v>565.53336871358579</v>
      </c>
      <c r="BA86" s="140">
        <v>633.83306840331124</v>
      </c>
      <c r="BB86" s="140">
        <v>696.81200381710357</v>
      </c>
      <c r="BC86" s="140">
        <v>808.008446439007</v>
      </c>
      <c r="BD86" s="140">
        <v>816.35737651772229</v>
      </c>
      <c r="BE86" s="141">
        <v>726.43293704020743</v>
      </c>
      <c r="BF86" s="24">
        <v>-0.11015327608246661</v>
      </c>
      <c r="BG86" s="24">
        <v>4.7801002730208264E-2</v>
      </c>
      <c r="BH86" s="24">
        <v>8.2103823759391206E-3</v>
      </c>
    </row>
    <row r="87" spans="1:60" x14ac:dyDescent="0.15">
      <c r="A87" s="19" t="s">
        <v>116</v>
      </c>
      <c r="B87" s="140">
        <v>28.082854081720193</v>
      </c>
      <c r="C87" s="140">
        <v>31.170560310177407</v>
      </c>
      <c r="D87" s="140">
        <v>33.348369085310701</v>
      </c>
      <c r="E87" s="140">
        <v>37.998290175954835</v>
      </c>
      <c r="F87" s="140">
        <v>42.482998584870344</v>
      </c>
      <c r="G87" s="140">
        <v>46.077683365257869</v>
      </c>
      <c r="H87" s="140">
        <v>43.173239852987095</v>
      </c>
      <c r="I87" s="140">
        <v>50.190044899831186</v>
      </c>
      <c r="J87" s="140">
        <v>64.246975556290863</v>
      </c>
      <c r="K87" s="140">
        <v>70.167262694125313</v>
      </c>
      <c r="L87" s="140">
        <v>71.896701524348032</v>
      </c>
      <c r="M87" s="140">
        <v>93.656355190363911</v>
      </c>
      <c r="N87" s="140">
        <v>106.4491322766211</v>
      </c>
      <c r="O87" s="140">
        <v>116.66173747729344</v>
      </c>
      <c r="P87" s="140">
        <v>127.45998471727682</v>
      </c>
      <c r="Q87" s="140">
        <v>142.70660493341711</v>
      </c>
      <c r="R87" s="140">
        <v>158.63696200357947</v>
      </c>
      <c r="S87" s="140">
        <v>171.64446452402404</v>
      </c>
      <c r="T87" s="140">
        <v>180.26357247006328</v>
      </c>
      <c r="U87" s="140">
        <v>173.46729676091684</v>
      </c>
      <c r="V87" s="140">
        <v>183.15038329129976</v>
      </c>
      <c r="W87" s="140">
        <v>176.86927681017613</v>
      </c>
      <c r="X87" s="140">
        <v>205.3160137181996</v>
      </c>
      <c r="Y87" s="140">
        <v>211.04649199950811</v>
      </c>
      <c r="Z87" s="140">
        <v>215.16534906066536</v>
      </c>
      <c r="AA87" s="140">
        <v>216.42581481409002</v>
      </c>
      <c r="AB87" s="140">
        <v>219.16848800391386</v>
      </c>
      <c r="AC87" s="140">
        <v>210.16085189866649</v>
      </c>
      <c r="AD87" s="140">
        <v>235.65420178995436</v>
      </c>
      <c r="AE87" s="140">
        <v>253.25307850228313</v>
      </c>
      <c r="AF87" s="140">
        <v>266.07394397260271</v>
      </c>
      <c r="AG87" s="140">
        <v>266.57905928961748</v>
      </c>
      <c r="AH87" s="140">
        <v>279.45967000000002</v>
      </c>
      <c r="AI87" s="140">
        <v>292.85479328767121</v>
      </c>
      <c r="AJ87" s="140">
        <v>305.54246575342466</v>
      </c>
      <c r="AK87" s="140">
        <v>321.35472677595624</v>
      </c>
      <c r="AL87" s="140">
        <v>321.07931506849309</v>
      </c>
      <c r="AM87" s="140">
        <v>318.05917808219175</v>
      </c>
      <c r="AN87" s="140">
        <v>339.77432876712334</v>
      </c>
      <c r="AO87" s="140">
        <v>339.62073770491804</v>
      </c>
      <c r="AP87" s="140">
        <v>364.22317534246565</v>
      </c>
      <c r="AQ87" s="140">
        <v>376.86398630136989</v>
      </c>
      <c r="AR87" s="140">
        <v>348.92810684931504</v>
      </c>
      <c r="AS87" s="140">
        <v>362.91941530054646</v>
      </c>
      <c r="AT87" s="140">
        <v>386.89104109589044</v>
      </c>
      <c r="AU87" s="140">
        <v>390.74384931506847</v>
      </c>
      <c r="AV87" s="140">
        <v>262.4521315068493</v>
      </c>
      <c r="AW87" s="140">
        <v>330.44625189011151</v>
      </c>
      <c r="AX87" s="140">
        <v>347.18615773994486</v>
      </c>
      <c r="AY87" s="140">
        <v>357.38796986301372</v>
      </c>
      <c r="AZ87" s="140">
        <v>317.99602416080137</v>
      </c>
      <c r="BA87" s="140">
        <v>292.52516234454879</v>
      </c>
      <c r="BB87" s="140">
        <v>302.89341358672823</v>
      </c>
      <c r="BC87" s="140">
        <v>308.04297121360429</v>
      </c>
      <c r="BD87" s="140">
        <v>318.21118567522541</v>
      </c>
      <c r="BE87" s="141">
        <v>261.88543986181122</v>
      </c>
      <c r="BF87" s="24">
        <v>-0.17700743515314921</v>
      </c>
      <c r="BG87" s="24">
        <v>-1.9353061469730704E-2</v>
      </c>
      <c r="BH87" s="24">
        <v>2.9599147978025511E-3</v>
      </c>
    </row>
    <row r="88" spans="1:60" x14ac:dyDescent="0.15">
      <c r="A88" s="19" t="s">
        <v>115</v>
      </c>
      <c r="B88" s="140">
        <v>4.1871734559157963</v>
      </c>
      <c r="C88" s="140">
        <v>4.2820496848249974</v>
      </c>
      <c r="D88" s="140">
        <v>4.4393819555430714</v>
      </c>
      <c r="E88" s="140">
        <v>4.5318253810022151</v>
      </c>
      <c r="F88" s="140">
        <v>4.663885122075869</v>
      </c>
      <c r="G88" s="140">
        <v>4.7969286229547077</v>
      </c>
      <c r="H88" s="140">
        <v>4.9569006572803271</v>
      </c>
      <c r="I88" s="140">
        <v>5.1596561861302277</v>
      </c>
      <c r="J88" s="140">
        <v>5.6790646633494113</v>
      </c>
      <c r="K88" s="140">
        <v>6.8115414672333943</v>
      </c>
      <c r="L88" s="140">
        <v>6.9034620816647418</v>
      </c>
      <c r="M88" s="140">
        <v>6.4528226836249409</v>
      </c>
      <c r="N88" s="140">
        <v>6.4912920154346025</v>
      </c>
      <c r="O88" s="140">
        <v>7.1870392799766822</v>
      </c>
      <c r="P88" s="140">
        <v>7.7473679782525897</v>
      </c>
      <c r="Q88" s="140">
        <v>7.9793037248069805</v>
      </c>
      <c r="R88" s="140">
        <v>9.2427044932095033</v>
      </c>
      <c r="S88" s="140">
        <v>9.3279034297605108</v>
      </c>
      <c r="T88" s="140">
        <v>9.4464923030978554</v>
      </c>
      <c r="U88" s="140">
        <v>9.6467052410108458</v>
      </c>
      <c r="V88" s="140">
        <v>11.295112021999032</v>
      </c>
      <c r="W88" s="140">
        <v>12.147665656041662</v>
      </c>
      <c r="X88" s="140">
        <v>12.769640849122869</v>
      </c>
      <c r="Y88" s="140">
        <v>13.550228552602569</v>
      </c>
      <c r="Z88" s="140">
        <v>15.187390714626311</v>
      </c>
      <c r="AA88" s="140">
        <v>21.338063988399149</v>
      </c>
      <c r="AB88" s="140">
        <v>20.916136986301371</v>
      </c>
      <c r="AC88" s="140">
        <v>23.680997267759562</v>
      </c>
      <c r="AD88" s="140">
        <v>24.018808219178084</v>
      </c>
      <c r="AE88" s="140">
        <v>24.56323287671233</v>
      </c>
      <c r="AF88" s="140">
        <v>27.148534246575345</v>
      </c>
      <c r="AG88" s="140">
        <v>27.474199453551911</v>
      </c>
      <c r="AH88" s="140">
        <v>29.588642214931504</v>
      </c>
      <c r="AI88" s="140">
        <v>30.802202504246576</v>
      </c>
      <c r="AJ88" s="140">
        <v>32.5619652179452</v>
      </c>
      <c r="AK88" s="140">
        <v>33.261106322540982</v>
      </c>
      <c r="AL88" s="140">
        <v>36.686819889315068</v>
      </c>
      <c r="AM88" s="140">
        <v>35.383617808219178</v>
      </c>
      <c r="AN88" s="140">
        <v>36.958205438356167</v>
      </c>
      <c r="AO88" s="140">
        <v>37.166577308743172</v>
      </c>
      <c r="AP88" s="140">
        <v>38.849129465753428</v>
      </c>
      <c r="AQ88" s="140">
        <v>39.592386301369871</v>
      </c>
      <c r="AR88" s="140">
        <v>41.230336986301367</v>
      </c>
      <c r="AS88" s="140">
        <v>44.987740437158465</v>
      </c>
      <c r="AT88" s="140">
        <v>45.970391780821913</v>
      </c>
      <c r="AU88" s="140">
        <v>47.721065753424654</v>
      </c>
      <c r="AV88" s="140">
        <v>49.269263013698634</v>
      </c>
      <c r="AW88" s="140">
        <v>50.749285077322398</v>
      </c>
      <c r="AX88" s="140">
        <v>54.296077220821921</v>
      </c>
      <c r="AY88" s="140">
        <v>55.810960387123288</v>
      </c>
      <c r="AZ88" s="140">
        <v>58.323072472410963</v>
      </c>
      <c r="BA88" s="140">
        <v>59.189598802846412</v>
      </c>
      <c r="BB88" s="140">
        <v>59.853479841315071</v>
      </c>
      <c r="BC88" s="140">
        <v>61.335851183561651</v>
      </c>
      <c r="BD88" s="140">
        <v>61.452626877735568</v>
      </c>
      <c r="BE88" s="141">
        <v>56.544327342824928</v>
      </c>
      <c r="BF88" s="24">
        <v>-7.9871272951049899E-2</v>
      </c>
      <c r="BG88" s="24">
        <v>2.9452291619150861E-2</v>
      </c>
      <c r="BH88" s="24">
        <v>6.3908246033889072E-4</v>
      </c>
    </row>
    <row r="89" spans="1:60" s="25" customFormat="1" x14ac:dyDescent="0.15">
      <c r="A89" s="27" t="s">
        <v>114</v>
      </c>
      <c r="B89" s="142">
        <v>552.23193210708598</v>
      </c>
      <c r="C89" s="142">
        <v>603.23732349678164</v>
      </c>
      <c r="D89" s="142">
        <v>601.07756472615267</v>
      </c>
      <c r="E89" s="142">
        <v>632.61890709069212</v>
      </c>
      <c r="F89" s="142">
        <v>646.66800836363461</v>
      </c>
      <c r="G89" s="142">
        <v>712.36313686900633</v>
      </c>
      <c r="H89" s="142">
        <v>803.97555116195224</v>
      </c>
      <c r="I89" s="142">
        <v>870.74058787624244</v>
      </c>
      <c r="J89" s="142">
        <v>938.44184620457236</v>
      </c>
      <c r="K89" s="142">
        <v>971.40359529284524</v>
      </c>
      <c r="L89" s="142">
        <v>1018.1763709569304</v>
      </c>
      <c r="M89" s="142">
        <v>1127.5312514831558</v>
      </c>
      <c r="N89" s="142">
        <v>1197.8743141869838</v>
      </c>
      <c r="O89" s="142">
        <v>1264.8940312046327</v>
      </c>
      <c r="P89" s="142">
        <v>1349.6343453190743</v>
      </c>
      <c r="Q89" s="142">
        <v>1422.8565073623301</v>
      </c>
      <c r="R89" s="142">
        <v>1516.312163540535</v>
      </c>
      <c r="S89" s="142">
        <v>1592.9086657969126</v>
      </c>
      <c r="T89" s="142">
        <v>1644.8246332961148</v>
      </c>
      <c r="U89" s="142">
        <v>1679.5625157456896</v>
      </c>
      <c r="V89" s="142">
        <v>1725.8654454213329</v>
      </c>
      <c r="W89" s="142">
        <v>1701.9324528076741</v>
      </c>
      <c r="X89" s="142">
        <v>1798.3218457906426</v>
      </c>
      <c r="Y89" s="142">
        <v>1869.4497005058736</v>
      </c>
      <c r="Z89" s="142">
        <v>1944.7607315754342</v>
      </c>
      <c r="AA89" s="142">
        <v>1978.6877163854899</v>
      </c>
      <c r="AB89" s="142">
        <v>1983.6545754802867</v>
      </c>
      <c r="AC89" s="142">
        <v>2019.7951607301925</v>
      </c>
      <c r="AD89" s="142">
        <v>2046.1970981187549</v>
      </c>
      <c r="AE89" s="142">
        <v>2117.1741267827169</v>
      </c>
      <c r="AF89" s="142">
        <v>2192.6135195853885</v>
      </c>
      <c r="AG89" s="142">
        <v>2238.0325067704389</v>
      </c>
      <c r="AH89" s="142">
        <v>2307.0177984035677</v>
      </c>
      <c r="AI89" s="142">
        <v>2367.5641438345406</v>
      </c>
      <c r="AJ89" s="142">
        <v>2452.7028124742537</v>
      </c>
      <c r="AK89" s="142">
        <v>2465.4110760228214</v>
      </c>
      <c r="AL89" s="142">
        <v>2504.5654449650515</v>
      </c>
      <c r="AM89" s="142">
        <v>2564.8207886980495</v>
      </c>
      <c r="AN89" s="142">
        <v>2641.1451686137584</v>
      </c>
      <c r="AO89" s="142">
        <v>2726.3138444767856</v>
      </c>
      <c r="AP89" s="142">
        <v>2892.7514586638931</v>
      </c>
      <c r="AQ89" s="142">
        <v>2913.2829777211546</v>
      </c>
      <c r="AR89" s="142">
        <v>3023.1816377297459</v>
      </c>
      <c r="AS89" s="142">
        <v>3176.6478594705191</v>
      </c>
      <c r="AT89" s="142">
        <v>3307.9054117609803</v>
      </c>
      <c r="AU89" s="142">
        <v>3466.9123080452814</v>
      </c>
      <c r="AV89" s="142">
        <v>3382.6027767370242</v>
      </c>
      <c r="AW89" s="142">
        <v>3553.1623191219269</v>
      </c>
      <c r="AX89" s="142">
        <v>3691.3581039988667</v>
      </c>
      <c r="AY89" s="142">
        <v>3748.7647587820147</v>
      </c>
      <c r="AZ89" s="142">
        <v>3877.485950746011</v>
      </c>
      <c r="BA89" s="142">
        <v>3905.7625835219528</v>
      </c>
      <c r="BB89" s="142">
        <v>3955.8581725007366</v>
      </c>
      <c r="BC89" s="142">
        <v>4044.5725528913704</v>
      </c>
      <c r="BD89" s="142">
        <v>4097.6548914032655</v>
      </c>
      <c r="BE89" s="142">
        <v>3558.9943715246268</v>
      </c>
      <c r="BF89" s="143">
        <v>-0.13145580439405213</v>
      </c>
      <c r="BG89" s="143">
        <v>2.1640802704797402E-2</v>
      </c>
      <c r="BH89" s="143">
        <v>4.0224917090199312E-2</v>
      </c>
    </row>
    <row r="90" spans="1:60" x14ac:dyDescent="0.15">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1"/>
      <c r="BF90" s="24"/>
      <c r="BG90" s="24"/>
      <c r="BH90" s="24"/>
    </row>
    <row r="91" spans="1:60" x14ac:dyDescent="0.15">
      <c r="A91" s="19" t="s">
        <v>113</v>
      </c>
      <c r="B91" s="140">
        <v>343.87153424657532</v>
      </c>
      <c r="C91" s="140">
        <v>367.42750684931508</v>
      </c>
      <c r="D91" s="140">
        <v>401.4631780821918</v>
      </c>
      <c r="E91" s="140">
        <v>435.99117486338798</v>
      </c>
      <c r="F91" s="140">
        <v>450.96082191780823</v>
      </c>
      <c r="G91" s="140">
        <v>496.75350684931504</v>
      </c>
      <c r="H91" s="140">
        <v>523.10101369863014</v>
      </c>
      <c r="I91" s="140">
        <v>532.15937158469944</v>
      </c>
      <c r="J91" s="140">
        <v>569.90063013698636</v>
      </c>
      <c r="K91" s="140">
        <v>603.85564383561655</v>
      </c>
      <c r="L91" s="140">
        <v>600.00827397260275</v>
      </c>
      <c r="M91" s="140">
        <v>612.66478142076505</v>
      </c>
      <c r="N91" s="140">
        <v>643.16463013698626</v>
      </c>
      <c r="O91" s="140">
        <v>665.02900514521309</v>
      </c>
      <c r="P91" s="140">
        <v>674.61205640396452</v>
      </c>
      <c r="Q91" s="140">
        <v>642.27771372140433</v>
      </c>
      <c r="R91" s="140">
        <v>635.15712566714126</v>
      </c>
      <c r="S91" s="140">
        <v>628.05327585303735</v>
      </c>
      <c r="T91" s="140">
        <v>572.25346696291649</v>
      </c>
      <c r="U91" s="140">
        <v>589.31429151068232</v>
      </c>
      <c r="V91" s="140">
        <v>599.21434566183518</v>
      </c>
      <c r="W91" s="140">
        <v>590.56151309818415</v>
      </c>
      <c r="X91" s="140">
        <v>606.75989083730587</v>
      </c>
      <c r="Y91" s="140">
        <v>632.96952425922973</v>
      </c>
      <c r="Z91" s="140">
        <v>662.20710591038858</v>
      </c>
      <c r="AA91" s="140">
        <v>681.39499033355321</v>
      </c>
      <c r="AB91" s="140">
        <v>658.47137491759599</v>
      </c>
      <c r="AC91" s="140">
        <v>671.96495532992571</v>
      </c>
      <c r="AD91" s="140">
        <v>695.11676258677801</v>
      </c>
      <c r="AE91" s="140">
        <v>720.35306304450035</v>
      </c>
      <c r="AF91" s="140">
        <v>775.41133790703839</v>
      </c>
      <c r="AG91" s="140">
        <v>792.93702617339864</v>
      </c>
      <c r="AH91" s="140">
        <v>810.85845759781932</v>
      </c>
      <c r="AI91" s="140">
        <v>812.9838723303485</v>
      </c>
      <c r="AJ91" s="140">
        <v>828.96247564053579</v>
      </c>
      <c r="AK91" s="140">
        <v>827.43742789480052</v>
      </c>
      <c r="AL91" s="140">
        <v>830.22636622587845</v>
      </c>
      <c r="AM91" s="140">
        <v>840.21350924238141</v>
      </c>
      <c r="AN91" s="140">
        <v>835.70703284029491</v>
      </c>
      <c r="AO91" s="140">
        <v>849.02377332707078</v>
      </c>
      <c r="AP91" s="140">
        <v>865.32098070053792</v>
      </c>
      <c r="AQ91" s="140">
        <v>893.34706928092123</v>
      </c>
      <c r="AR91" s="140">
        <v>908.12325837517051</v>
      </c>
      <c r="AS91" s="140">
        <v>904.72571191538464</v>
      </c>
      <c r="AT91" s="140">
        <v>883.89837188471381</v>
      </c>
      <c r="AU91" s="140">
        <v>891.93639934283829</v>
      </c>
      <c r="AV91" s="140">
        <v>932.62944773131301</v>
      </c>
      <c r="AW91" s="140">
        <v>961.07621173441044</v>
      </c>
      <c r="AX91" s="140">
        <v>992.32112574786379</v>
      </c>
      <c r="AY91" s="140">
        <v>993.52128190980284</v>
      </c>
      <c r="AZ91" s="140">
        <v>985.22835960233272</v>
      </c>
      <c r="BA91" s="140">
        <v>988.00065047605972</v>
      </c>
      <c r="BB91" s="140">
        <v>1029.5906220497352</v>
      </c>
      <c r="BC91" s="140">
        <v>1040.5890520954006</v>
      </c>
      <c r="BD91" s="140">
        <v>1031.376600439509</v>
      </c>
      <c r="BE91" s="141">
        <v>889.92864176310945</v>
      </c>
      <c r="BF91" s="24">
        <v>-0.13714482044301102</v>
      </c>
      <c r="BG91" s="24">
        <v>1.5550429123334153E-2</v>
      </c>
      <c r="BH91" s="24">
        <v>1.0058264243834604E-2</v>
      </c>
    </row>
    <row r="92" spans="1:60" x14ac:dyDescent="0.15">
      <c r="A92" s="19" t="s">
        <v>112</v>
      </c>
      <c r="B92" s="140" t="s">
        <v>111</v>
      </c>
      <c r="C92" s="140" t="s">
        <v>111</v>
      </c>
      <c r="D92" s="140" t="s">
        <v>111</v>
      </c>
      <c r="E92" s="140" t="s">
        <v>111</v>
      </c>
      <c r="F92" s="140" t="s">
        <v>111</v>
      </c>
      <c r="G92" s="140" t="s">
        <v>111</v>
      </c>
      <c r="H92" s="140">
        <v>14.00605479452055</v>
      </c>
      <c r="I92" s="140">
        <v>16.867568306010931</v>
      </c>
      <c r="J92" s="140">
        <v>18.97468493150685</v>
      </c>
      <c r="K92" s="140">
        <v>19.626383561643834</v>
      </c>
      <c r="L92" s="140">
        <v>23.102849315068493</v>
      </c>
      <c r="M92" s="140">
        <v>24.930519125683059</v>
      </c>
      <c r="N92" s="140">
        <v>24.58331506849315</v>
      </c>
      <c r="O92" s="140">
        <v>26.193945205479448</v>
      </c>
      <c r="P92" s="140">
        <v>28.924301369863013</v>
      </c>
      <c r="Q92" s="140">
        <v>32.355136612021852</v>
      </c>
      <c r="R92" s="140">
        <v>33.594356164383562</v>
      </c>
      <c r="S92" s="140">
        <v>33.190821917808222</v>
      </c>
      <c r="T92" s="140">
        <v>29.681260273972605</v>
      </c>
      <c r="U92" s="140">
        <v>29.851830601092896</v>
      </c>
      <c r="V92" s="140">
        <v>33.589698630136986</v>
      </c>
      <c r="W92" s="140">
        <v>36.142547945205479</v>
      </c>
      <c r="X92" s="140">
        <v>35.751150684931503</v>
      </c>
      <c r="Y92" s="140">
        <v>35.803688524590164</v>
      </c>
      <c r="Z92" s="140">
        <v>39.391232876712323</v>
      </c>
      <c r="AA92" s="140">
        <v>38.224958904109585</v>
      </c>
      <c r="AB92" s="140">
        <v>35.424383561643836</v>
      </c>
      <c r="AC92" s="140">
        <v>39.250573770491805</v>
      </c>
      <c r="AD92" s="140">
        <v>44.073863013698627</v>
      </c>
      <c r="AE92" s="140">
        <v>46.144054794520564</v>
      </c>
      <c r="AF92" s="140">
        <v>60.084958904109584</v>
      </c>
      <c r="AG92" s="140">
        <v>61.092486338797819</v>
      </c>
      <c r="AH92" s="140">
        <v>70.560794520547944</v>
      </c>
      <c r="AI92" s="140">
        <v>78.118136986301351</v>
      </c>
      <c r="AJ92" s="140">
        <v>69.237780821917809</v>
      </c>
      <c r="AK92" s="140">
        <v>67.970573770491796</v>
      </c>
      <c r="AL92" s="140">
        <v>81.379260273972619</v>
      </c>
      <c r="AM92" s="140">
        <v>81.766496356164367</v>
      </c>
      <c r="AN92" s="140">
        <v>84.914781671232873</v>
      </c>
      <c r="AO92" s="140">
        <v>79.278176420765021</v>
      </c>
      <c r="AP92" s="140">
        <v>79.926023808219199</v>
      </c>
      <c r="AQ92" s="140">
        <v>80.628859424657534</v>
      </c>
      <c r="AR92" s="140">
        <v>76.211077123287666</v>
      </c>
      <c r="AS92" s="140">
        <v>77.115004863387966</v>
      </c>
      <c r="AT92" s="140">
        <v>72.344947150684916</v>
      </c>
      <c r="AU92" s="140">
        <v>80.637854027397253</v>
      </c>
      <c r="AV92" s="140">
        <v>103.68115147945205</v>
      </c>
      <c r="AW92" s="140">
        <v>109.76585838797814</v>
      </c>
      <c r="AX92" s="140">
        <v>107.65832334246574</v>
      </c>
      <c r="AY92" s="140">
        <v>120.39810552380568</v>
      </c>
      <c r="AZ92" s="140">
        <v>127.4797322672822</v>
      </c>
      <c r="BA92" s="140">
        <v>138.18854740589879</v>
      </c>
      <c r="BB92" s="140">
        <v>155.6293021785919</v>
      </c>
      <c r="BC92" s="140">
        <v>178.08726901031682</v>
      </c>
      <c r="BD92" s="140">
        <v>175.71898161577064</v>
      </c>
      <c r="BE92" s="141">
        <v>154.29612807469081</v>
      </c>
      <c r="BF92" s="24">
        <v>-0.12191542054303106</v>
      </c>
      <c r="BG92" s="24">
        <v>9.2800908508602564E-2</v>
      </c>
      <c r="BH92" s="24">
        <v>1.7439052471680105E-3</v>
      </c>
    </row>
    <row r="93" spans="1:60" x14ac:dyDescent="0.15">
      <c r="A93" s="19" t="s">
        <v>110</v>
      </c>
      <c r="B93" s="140">
        <v>215.49350684931505</v>
      </c>
      <c r="C93" s="140">
        <v>276.6654794520548</v>
      </c>
      <c r="D93" s="140">
        <v>273.2941369863014</v>
      </c>
      <c r="E93" s="140">
        <v>298.00571038251366</v>
      </c>
      <c r="F93" s="140">
        <v>400.56093150684933</v>
      </c>
      <c r="G93" s="140">
        <v>554.22446575342462</v>
      </c>
      <c r="H93" s="140">
        <v>753.26528767123284</v>
      </c>
      <c r="I93" s="140">
        <v>864.58803278688526</v>
      </c>
      <c r="J93" s="140">
        <v>1058.3232328767122</v>
      </c>
      <c r="K93" s="140">
        <v>1216.7103561643835</v>
      </c>
      <c r="L93" s="140">
        <v>1341.9964657534244</v>
      </c>
      <c r="M93" s="140">
        <v>1534.1262021857922</v>
      </c>
      <c r="N93" s="140">
        <v>1624.8955890410957</v>
      </c>
      <c r="O93" s="140">
        <v>1819.0612328767127</v>
      </c>
      <c r="P93" s="140">
        <v>1827.1003835616439</v>
      </c>
      <c r="Q93" s="140">
        <v>1706.835337038013</v>
      </c>
      <c r="R93" s="140">
        <v>1625.3579116763035</v>
      </c>
      <c r="S93" s="140">
        <v>1613.6112014634873</v>
      </c>
      <c r="T93" s="140">
        <v>1654.3262115332534</v>
      </c>
      <c r="U93" s="140">
        <v>1712.8878354494389</v>
      </c>
      <c r="V93" s="140">
        <v>1807.4444120079836</v>
      </c>
      <c r="W93" s="140">
        <v>1924.9545016215111</v>
      </c>
      <c r="X93" s="140">
        <v>2048.2839558768205</v>
      </c>
      <c r="Y93" s="140">
        <v>2202.9245717594786</v>
      </c>
      <c r="Z93" s="140">
        <v>2315.0688682844589</v>
      </c>
      <c r="AA93" s="140">
        <v>2296.888911035926</v>
      </c>
      <c r="AB93" s="140">
        <v>2490.5689372523866</v>
      </c>
      <c r="AC93" s="140">
        <v>2704.8812894035336</v>
      </c>
      <c r="AD93" s="140">
        <v>3013.4708463783436</v>
      </c>
      <c r="AE93" s="140">
        <v>3068.8205428342171</v>
      </c>
      <c r="AF93" s="140">
        <v>3342.2322795830692</v>
      </c>
      <c r="AG93" s="140">
        <v>3659.8938759415128</v>
      </c>
      <c r="AH93" s="140">
        <v>4007.3786777079777</v>
      </c>
      <c r="AI93" s="140">
        <v>4139.0104272576236</v>
      </c>
      <c r="AJ93" s="140">
        <v>4386.9819388009955</v>
      </c>
      <c r="AK93" s="140">
        <v>4696.923683154344</v>
      </c>
      <c r="AL93" s="140">
        <v>4809.6135444466308</v>
      </c>
      <c r="AM93" s="140">
        <v>5200.2175788403356</v>
      </c>
      <c r="AN93" s="140">
        <v>5781.1680717657673</v>
      </c>
      <c r="AO93" s="140">
        <v>6737.6110386702421</v>
      </c>
      <c r="AP93" s="140">
        <v>6878.0469038551328</v>
      </c>
      <c r="AQ93" s="140">
        <v>7402.3704602078506</v>
      </c>
      <c r="AR93" s="140">
        <v>7777.5792998633924</v>
      </c>
      <c r="AS93" s="140">
        <v>7904.1894828605182</v>
      </c>
      <c r="AT93" s="140">
        <v>8240.4089351033799</v>
      </c>
      <c r="AU93" s="140">
        <v>9389.6062709693288</v>
      </c>
      <c r="AV93" s="140">
        <v>9738.7672199071349</v>
      </c>
      <c r="AW93" s="140">
        <v>10170.045712954077</v>
      </c>
      <c r="AX93" s="140">
        <v>10667.760198793325</v>
      </c>
      <c r="AY93" s="140">
        <v>11120.416975732052</v>
      </c>
      <c r="AZ93" s="140">
        <v>12066.485376835642</v>
      </c>
      <c r="BA93" s="140">
        <v>12499.283711043972</v>
      </c>
      <c r="BB93" s="140">
        <v>13137.010239898671</v>
      </c>
      <c r="BC93" s="140">
        <v>13575.819219704164</v>
      </c>
      <c r="BD93" s="140">
        <v>14005.09852513493</v>
      </c>
      <c r="BE93" s="141">
        <v>14224.627229337993</v>
      </c>
      <c r="BF93" s="24">
        <v>1.5674913233139742E-2</v>
      </c>
      <c r="BG93" s="24">
        <v>5.4468815055751962E-2</v>
      </c>
      <c r="BH93" s="24">
        <v>0.16077138405082556</v>
      </c>
    </row>
    <row r="94" spans="1:60" x14ac:dyDescent="0.15">
      <c r="A94" s="19" t="s">
        <v>109</v>
      </c>
      <c r="B94" s="140">
        <v>40.611954394520552</v>
      </c>
      <c r="C94" s="140">
        <v>44.745884602739729</v>
      </c>
      <c r="D94" s="140">
        <v>53.571846698356183</v>
      </c>
      <c r="E94" s="140">
        <v>58.338288454098361</v>
      </c>
      <c r="F94" s="140">
        <v>69.568206625205477</v>
      </c>
      <c r="G94" s="140">
        <v>74.89607831835616</v>
      </c>
      <c r="H94" s="140">
        <v>79.621315068493146</v>
      </c>
      <c r="I94" s="140">
        <v>90.005628415300563</v>
      </c>
      <c r="J94" s="140">
        <v>93.920931506849314</v>
      </c>
      <c r="K94" s="140">
        <v>96.436246575342452</v>
      </c>
      <c r="L94" s="140">
        <v>91.173753424657534</v>
      </c>
      <c r="M94" s="140">
        <v>107.11467213114753</v>
      </c>
      <c r="N94" s="140">
        <v>115.77315068493151</v>
      </c>
      <c r="O94" s="140">
        <v>120.46402739726028</v>
      </c>
      <c r="P94" s="140">
        <v>123.75271232876713</v>
      </c>
      <c r="Q94" s="140">
        <v>125.87844262295084</v>
      </c>
      <c r="R94" s="140">
        <v>133.9181917808219</v>
      </c>
      <c r="S94" s="140">
        <v>130.88783561643834</v>
      </c>
      <c r="T94" s="140">
        <v>117.48331506849316</v>
      </c>
      <c r="U94" s="140">
        <v>109.3987431693989</v>
      </c>
      <c r="V94" s="140">
        <v>103.48501369863014</v>
      </c>
      <c r="W94" s="140">
        <v>102.13953424657535</v>
      </c>
      <c r="X94" s="140">
        <v>100.85191780821918</v>
      </c>
      <c r="Y94" s="140">
        <v>115.28008196721312</v>
      </c>
      <c r="Z94" s="140">
        <v>123.30939726027397</v>
      </c>
      <c r="AA94" s="140">
        <v>130.51320547945204</v>
      </c>
      <c r="AB94" s="140">
        <v>130.77479452054797</v>
      </c>
      <c r="AC94" s="140">
        <v>166.4323770491803</v>
      </c>
      <c r="AD94" s="140">
        <v>173.8990410958904</v>
      </c>
      <c r="AE94" s="140">
        <v>186.31361643835621</v>
      </c>
      <c r="AF94" s="140">
        <v>198.77884931506847</v>
      </c>
      <c r="AG94" s="140">
        <v>194.14352459016393</v>
      </c>
      <c r="AH94" s="140">
        <v>192.52498630136984</v>
      </c>
      <c r="AI94" s="140">
        <v>184.72128767123289</v>
      </c>
      <c r="AJ94" s="140">
        <v>197.29167123287672</v>
      </c>
      <c r="AK94" s="140">
        <v>204.13874316939891</v>
      </c>
      <c r="AL94" s="140">
        <v>242.3318082191781</v>
      </c>
      <c r="AM94" s="140">
        <v>265.65413698630147</v>
      </c>
      <c r="AN94" s="140">
        <v>267.13279452054792</v>
      </c>
      <c r="AO94" s="140">
        <v>311.39349726775959</v>
      </c>
      <c r="AP94" s="140">
        <v>283.132301369863</v>
      </c>
      <c r="AQ94" s="140">
        <v>303.06930395645878</v>
      </c>
      <c r="AR94" s="140">
        <v>321.94747143975678</v>
      </c>
      <c r="AS94" s="140">
        <v>291.63504441227769</v>
      </c>
      <c r="AT94" s="140">
        <v>331.5932130498054</v>
      </c>
      <c r="AU94" s="140">
        <v>358.98274379314552</v>
      </c>
      <c r="AV94" s="140">
        <v>360.27194599064768</v>
      </c>
      <c r="AW94" s="140">
        <v>344.19825368641938</v>
      </c>
      <c r="AX94" s="140">
        <v>351.56849323235946</v>
      </c>
      <c r="AY94" s="140">
        <v>335.73101753481097</v>
      </c>
      <c r="AZ94" s="140">
        <v>367.38913187399032</v>
      </c>
      <c r="BA94" s="140">
        <v>380.08173511274327</v>
      </c>
      <c r="BB94" s="140">
        <v>427.6204041887699</v>
      </c>
      <c r="BC94" s="140">
        <v>434.57450520632506</v>
      </c>
      <c r="BD94" s="140">
        <v>408.40224001945609</v>
      </c>
      <c r="BE94" s="141">
        <v>285.19780062129212</v>
      </c>
      <c r="BF94" s="24">
        <v>-0.30167424985792091</v>
      </c>
      <c r="BG94" s="24">
        <v>2.1052911994984491E-2</v>
      </c>
      <c r="BH94" s="24">
        <v>3.2233987151219319E-3</v>
      </c>
    </row>
    <row r="95" spans="1:60" x14ac:dyDescent="0.15">
      <c r="A95" s="19" t="s">
        <v>108</v>
      </c>
      <c r="B95" s="140">
        <v>252.2339726027397</v>
      </c>
      <c r="C95" s="140">
        <v>281.52871232876709</v>
      </c>
      <c r="D95" s="140">
        <v>289.37978082191779</v>
      </c>
      <c r="E95" s="140">
        <v>324.33390710382514</v>
      </c>
      <c r="F95" s="140">
        <v>392.34539726027401</v>
      </c>
      <c r="G95" s="140">
        <v>390.31695890410953</v>
      </c>
      <c r="H95" s="140">
        <v>416.35964383561634</v>
      </c>
      <c r="I95" s="140">
        <v>447.3971584699454</v>
      </c>
      <c r="J95" s="140">
        <v>473.66969863013702</v>
      </c>
      <c r="K95" s="140">
        <v>464.37531506849314</v>
      </c>
      <c r="L95" s="140">
        <v>476.86200000000002</v>
      </c>
      <c r="M95" s="140">
        <v>502.8964207650273</v>
      </c>
      <c r="N95" s="140">
        <v>542.08857534246567</v>
      </c>
      <c r="O95" s="140">
        <v>588.40901369863013</v>
      </c>
      <c r="P95" s="140">
        <v>633.68246575342471</v>
      </c>
      <c r="Q95" s="140">
        <v>643.37934426229504</v>
      </c>
      <c r="R95" s="140">
        <v>696.94778082191783</v>
      </c>
      <c r="S95" s="140">
        <v>727.63049315068497</v>
      </c>
      <c r="T95" s="140">
        <v>765.40416438356158</v>
      </c>
      <c r="U95" s="140">
        <v>822.80710382513666</v>
      </c>
      <c r="V95" s="140">
        <v>895.97578082191785</v>
      </c>
      <c r="W95" s="140">
        <v>944.12542465753415</v>
      </c>
      <c r="X95" s="140">
        <v>974.25764383561648</v>
      </c>
      <c r="Y95" s="140">
        <v>1069.4853551912568</v>
      </c>
      <c r="Z95" s="140">
        <v>1163.6973424657531</v>
      </c>
      <c r="AA95" s="140">
        <v>1211.8925205479452</v>
      </c>
      <c r="AB95" s="140">
        <v>1234.7384383561646</v>
      </c>
      <c r="AC95" s="140">
        <v>1299.8018852459013</v>
      </c>
      <c r="AD95" s="140">
        <v>1316.3528493150686</v>
      </c>
      <c r="AE95" s="140">
        <v>1416.7255616438351</v>
      </c>
      <c r="AF95" s="140">
        <v>1585.0571232876714</v>
      </c>
      <c r="AG95" s="140">
        <v>1704.6522404371583</v>
      </c>
      <c r="AH95" s="140">
        <v>1835.1638082191778</v>
      </c>
      <c r="AI95" s="140">
        <v>1971.4852876712332</v>
      </c>
      <c r="AJ95" s="140">
        <v>2172.5066034671227</v>
      </c>
      <c r="AK95" s="140">
        <v>2286.7832459680321</v>
      </c>
      <c r="AL95" s="140">
        <v>2309.5293843841091</v>
      </c>
      <c r="AM95" s="140">
        <v>2359.3076419329986</v>
      </c>
      <c r="AN95" s="140">
        <v>2413.2243666212935</v>
      </c>
      <c r="AO95" s="140">
        <v>2552.8141390867409</v>
      </c>
      <c r="AP95" s="140">
        <v>2603.3927237929433</v>
      </c>
      <c r="AQ95" s="140">
        <v>2748.4867871647793</v>
      </c>
      <c r="AR95" s="140">
        <v>2935.771024499646</v>
      </c>
      <c r="AS95" s="140">
        <v>3073.5431004983166</v>
      </c>
      <c r="AT95" s="140">
        <v>3232.7267641656049</v>
      </c>
      <c r="AU95" s="140">
        <v>3308.0840877608848</v>
      </c>
      <c r="AV95" s="140">
        <v>3474.6607366969642</v>
      </c>
      <c r="AW95" s="140">
        <v>3673.7223764554051</v>
      </c>
      <c r="AX95" s="140">
        <v>3716.702889906157</v>
      </c>
      <c r="AY95" s="140">
        <v>3832.109701954395</v>
      </c>
      <c r="AZ95" s="140">
        <v>4147.3674402399984</v>
      </c>
      <c r="BA95" s="140">
        <v>4544.0102524003896</v>
      </c>
      <c r="BB95" s="140">
        <v>4724.3241314055431</v>
      </c>
      <c r="BC95" s="140">
        <v>4974.0296473673015</v>
      </c>
      <c r="BD95" s="140">
        <v>5147.5755949681816</v>
      </c>
      <c r="BE95" s="141">
        <v>4669.0784175454473</v>
      </c>
      <c r="BF95" s="24">
        <v>-9.2955833012043798E-2</v>
      </c>
      <c r="BG95" s="24">
        <v>4.76190171014792E-2</v>
      </c>
      <c r="BH95" s="24">
        <v>5.2771449636473532E-2</v>
      </c>
    </row>
    <row r="96" spans="1:60" x14ac:dyDescent="0.15">
      <c r="A96" s="19" t="s">
        <v>107</v>
      </c>
      <c r="B96" s="140">
        <v>121.97095890410958</v>
      </c>
      <c r="C96" s="140">
        <v>117.46665753424658</v>
      </c>
      <c r="D96" s="140">
        <v>114.31797260273972</v>
      </c>
      <c r="E96" s="140">
        <v>120.64631147540983</v>
      </c>
      <c r="F96" s="140">
        <v>130.46167123287671</v>
      </c>
      <c r="G96" s="140">
        <v>137.74054794520546</v>
      </c>
      <c r="H96" s="140">
        <v>142.39956164383563</v>
      </c>
      <c r="I96" s="140">
        <v>154.25601092896173</v>
      </c>
      <c r="J96" s="140">
        <v>184.44208219178083</v>
      </c>
      <c r="K96" s="140">
        <v>193.20487671232874</v>
      </c>
      <c r="L96" s="140">
        <v>221.15720547945205</v>
      </c>
      <c r="M96" s="140">
        <v>237.28486338797813</v>
      </c>
      <c r="N96" s="140">
        <v>280.86586301369869</v>
      </c>
      <c r="O96" s="140">
        <v>316.9315068493151</v>
      </c>
      <c r="P96" s="140">
        <v>345.58517808219176</v>
      </c>
      <c r="Q96" s="140">
        <v>385.71499999999992</v>
      </c>
      <c r="R96" s="140">
        <v>430.78813698630131</v>
      </c>
      <c r="S96" s="140">
        <v>447.56487671232878</v>
      </c>
      <c r="T96" s="140">
        <v>438.5658904109589</v>
      </c>
      <c r="U96" s="140">
        <v>460.85122950819675</v>
      </c>
      <c r="V96" s="140">
        <v>453.85599999999999</v>
      </c>
      <c r="W96" s="140">
        <v>493.77986301369862</v>
      </c>
      <c r="X96" s="140">
        <v>510.83964383561636</v>
      </c>
      <c r="Y96" s="140">
        <v>535.92106557377053</v>
      </c>
      <c r="Z96" s="140">
        <v>569.51986301369868</v>
      </c>
      <c r="AA96" s="140">
        <v>652.26104109589039</v>
      </c>
      <c r="AB96" s="140">
        <v>692.114794520548</v>
      </c>
      <c r="AC96" s="140">
        <v>745.1166120218578</v>
      </c>
      <c r="AD96" s="140">
        <v>785.84287671232892</v>
      </c>
      <c r="AE96" s="140">
        <v>808.95750684931522</v>
      </c>
      <c r="AF96" s="140">
        <v>864.67457534246614</v>
      </c>
      <c r="AG96" s="140">
        <v>923.63379781420781</v>
      </c>
      <c r="AH96" s="140">
        <v>1023.9559726027397</v>
      </c>
      <c r="AI96" s="140">
        <v>977.72621917808249</v>
      </c>
      <c r="AJ96" s="140">
        <v>1022.3176438356165</v>
      </c>
      <c r="AK96" s="140">
        <v>1138.7057330287885</v>
      </c>
      <c r="AL96" s="140">
        <v>1181.0719234282408</v>
      </c>
      <c r="AM96" s="140">
        <v>1197.8410877971373</v>
      </c>
      <c r="AN96" s="140">
        <v>1215.5391948695715</v>
      </c>
      <c r="AO96" s="140">
        <v>1294.7485718917048</v>
      </c>
      <c r="AP96" s="140">
        <v>1290.1488639542526</v>
      </c>
      <c r="AQ96" s="140">
        <v>1233.8061211400095</v>
      </c>
      <c r="AR96" s="140">
        <v>1309.3387779081852</v>
      </c>
      <c r="AS96" s="140">
        <v>1314.3782688972678</v>
      </c>
      <c r="AT96" s="140">
        <v>1352.6928371653134</v>
      </c>
      <c r="AU96" s="140">
        <v>1443.3051264538162</v>
      </c>
      <c r="AV96" s="140">
        <v>1578.788735546761</v>
      </c>
      <c r="AW96" s="140">
        <v>1663.1321198782107</v>
      </c>
      <c r="AX96" s="140">
        <v>1656.5392651105342</v>
      </c>
      <c r="AY96" s="140">
        <v>1642.029175011503</v>
      </c>
      <c r="AZ96" s="140">
        <v>1551.5389818085291</v>
      </c>
      <c r="BA96" s="140">
        <v>1507.5539474585416</v>
      </c>
      <c r="BB96" s="140">
        <v>1609.9466766150811</v>
      </c>
      <c r="BC96" s="140">
        <v>1649.2078899288349</v>
      </c>
      <c r="BD96" s="140">
        <v>1626.1192492279015</v>
      </c>
      <c r="BE96" s="141">
        <v>1230.1482240601097</v>
      </c>
      <c r="BF96" s="24">
        <v>-0.24350675718020254</v>
      </c>
      <c r="BG96" s="24">
        <v>1.858041178463421E-2</v>
      </c>
      <c r="BH96" s="24">
        <v>1.3903537110758658E-2</v>
      </c>
    </row>
    <row r="97" spans="1:60" x14ac:dyDescent="0.15">
      <c r="A97" s="19" t="s">
        <v>106</v>
      </c>
      <c r="B97" s="140">
        <v>1705.0758630136986</v>
      </c>
      <c r="C97" s="140">
        <v>1945.1918904109589</v>
      </c>
      <c r="D97" s="140">
        <v>2388.4097260273966</v>
      </c>
      <c r="E97" s="140">
        <v>2765.2075683060111</v>
      </c>
      <c r="F97" s="140">
        <v>3284.0393972602742</v>
      </c>
      <c r="G97" s="140">
        <v>3876.2086027397263</v>
      </c>
      <c r="H97" s="140">
        <v>4285.4478356164382</v>
      </c>
      <c r="I97" s="140">
        <v>4570.6391530054652</v>
      </c>
      <c r="J97" s="140">
        <v>5264.6044383561639</v>
      </c>
      <c r="K97" s="140">
        <v>5068.1858356164385</v>
      </c>
      <c r="L97" s="140">
        <v>4787.5867945205482</v>
      </c>
      <c r="M97" s="140">
        <v>4975.9575683060111</v>
      </c>
      <c r="N97" s="140">
        <v>5128.2310136986298</v>
      </c>
      <c r="O97" s="140">
        <v>5478.8281643835617</v>
      </c>
      <c r="P97" s="140">
        <v>5543.2518219178082</v>
      </c>
      <c r="Q97" s="140">
        <v>4986.6667486338793</v>
      </c>
      <c r="R97" s="140">
        <v>4745.88489041096</v>
      </c>
      <c r="S97" s="140">
        <v>4452.2736849315079</v>
      </c>
      <c r="T97" s="140">
        <v>4456.4277397260275</v>
      </c>
      <c r="U97" s="140">
        <v>4672.6426366120213</v>
      </c>
      <c r="V97" s="140">
        <v>4488.334178082192</v>
      </c>
      <c r="W97" s="140">
        <v>4544.3233013698637</v>
      </c>
      <c r="X97" s="140">
        <v>4556.9683835616443</v>
      </c>
      <c r="Y97" s="140">
        <v>4875.8522540983604</v>
      </c>
      <c r="Z97" s="140">
        <v>5090.3546027397279</v>
      </c>
      <c r="AA97" s="140">
        <v>5277.3324874763539</v>
      </c>
      <c r="AB97" s="140">
        <v>5340.9727825626378</v>
      </c>
      <c r="AC97" s="140">
        <v>5452.4435098187041</v>
      </c>
      <c r="AD97" s="140">
        <v>5368.5126983585078</v>
      </c>
      <c r="AE97" s="140">
        <v>5651.5555506014643</v>
      </c>
      <c r="AF97" s="140">
        <v>5903.6138880624321</v>
      </c>
      <c r="AG97" s="140">
        <v>5941.0730590350531</v>
      </c>
      <c r="AH97" s="140">
        <v>5902.6558312027137</v>
      </c>
      <c r="AI97" s="140">
        <v>5691.4669171208834</v>
      </c>
      <c r="AJ97" s="140">
        <v>5793.5582702727788</v>
      </c>
      <c r="AK97" s="140">
        <v>5695.5985435812963</v>
      </c>
      <c r="AL97" s="140">
        <v>5548.3901815397021</v>
      </c>
      <c r="AM97" s="140">
        <v>5519.0591173736639</v>
      </c>
      <c r="AN97" s="140">
        <v>5632.7634578916695</v>
      </c>
      <c r="AO97" s="140">
        <v>5475.2408770081456</v>
      </c>
      <c r="AP97" s="140">
        <v>5385.8819397029256</v>
      </c>
      <c r="AQ97" s="140">
        <v>5208.4360136706837</v>
      </c>
      <c r="AR97" s="140">
        <v>5045.8538995171421</v>
      </c>
      <c r="AS97" s="140">
        <v>4831.6173821147731</v>
      </c>
      <c r="AT97" s="140">
        <v>4377.2196465893385</v>
      </c>
      <c r="AU97" s="140">
        <v>4424.1909113163083</v>
      </c>
      <c r="AV97" s="140">
        <v>4412.4572433836829</v>
      </c>
      <c r="AW97" s="140">
        <v>4676.0848617024139</v>
      </c>
      <c r="AX97" s="140">
        <v>4496.0244645042876</v>
      </c>
      <c r="AY97" s="140">
        <v>4279.3059708630999</v>
      </c>
      <c r="AZ97" s="140">
        <v>4113.4936245119507</v>
      </c>
      <c r="BA97" s="140">
        <v>3987.5262681676304</v>
      </c>
      <c r="BB97" s="140">
        <v>3953.1251078735654</v>
      </c>
      <c r="BC97" s="140">
        <v>3824.4760348040795</v>
      </c>
      <c r="BD97" s="140">
        <v>3689.4449006152618</v>
      </c>
      <c r="BE97" s="141">
        <v>3268.4929117138504</v>
      </c>
      <c r="BF97" s="24">
        <v>-0.11409629368125607</v>
      </c>
      <c r="BG97" s="24">
        <v>-1.6948502947314981E-2</v>
      </c>
      <c r="BH97" s="24">
        <v>3.6941574686242519E-2</v>
      </c>
    </row>
    <row r="98" spans="1:60" x14ac:dyDescent="0.15">
      <c r="A98" s="19" t="s">
        <v>105</v>
      </c>
      <c r="B98" s="140">
        <v>46.080225419178085</v>
      </c>
      <c r="C98" s="140">
        <v>53.752090536986309</v>
      </c>
      <c r="D98" s="140">
        <v>53.440896416438363</v>
      </c>
      <c r="E98" s="140">
        <v>53.940900229508202</v>
      </c>
      <c r="F98" s="140">
        <v>55.896797260273971</v>
      </c>
      <c r="G98" s="140">
        <v>61.794019298630126</v>
      </c>
      <c r="H98" s="140">
        <v>67.587068493150682</v>
      </c>
      <c r="I98" s="140">
        <v>74.930765027322394</v>
      </c>
      <c r="J98" s="140">
        <v>81.920958904109582</v>
      </c>
      <c r="K98" s="140">
        <v>81.67328767123287</v>
      </c>
      <c r="L98" s="140">
        <v>86.15816438356164</v>
      </c>
      <c r="M98" s="140">
        <v>95.739480874316925</v>
      </c>
      <c r="N98" s="140">
        <v>108.91706849315069</v>
      </c>
      <c r="O98" s="140">
        <v>119.02115068493151</v>
      </c>
      <c r="P98" s="140">
        <v>144.90509589041093</v>
      </c>
      <c r="Q98" s="140">
        <v>163.21322891909924</v>
      </c>
      <c r="R98" s="140">
        <v>175.22457575213298</v>
      </c>
      <c r="S98" s="140">
        <v>183.59369805074078</v>
      </c>
      <c r="T98" s="140">
        <v>197.01815380037891</v>
      </c>
      <c r="U98" s="140">
        <v>193.68832718948019</v>
      </c>
      <c r="V98" s="140">
        <v>194.6045148535031</v>
      </c>
      <c r="W98" s="140">
        <v>188.00869825557442</v>
      </c>
      <c r="X98" s="140">
        <v>193.72942553344498</v>
      </c>
      <c r="Y98" s="140">
        <v>209.95950605473399</v>
      </c>
      <c r="Z98" s="140">
        <v>219.26856574834642</v>
      </c>
      <c r="AA98" s="140">
        <v>262.64098514257751</v>
      </c>
      <c r="AB98" s="140">
        <v>284.63615374380259</v>
      </c>
      <c r="AC98" s="140">
        <v>308.95015285876792</v>
      </c>
      <c r="AD98" s="140">
        <v>345.70394061325339</v>
      </c>
      <c r="AE98" s="140">
        <v>385.47915400521259</v>
      </c>
      <c r="AF98" s="140">
        <v>403.83035576834925</v>
      </c>
      <c r="AG98" s="140">
        <v>445.36678356506354</v>
      </c>
      <c r="AH98" s="140">
        <v>511.8228506006464</v>
      </c>
      <c r="AI98" s="140">
        <v>444.95755746127674</v>
      </c>
      <c r="AJ98" s="140">
        <v>489.36558631384389</v>
      </c>
      <c r="AK98" s="140">
        <v>494.53314854325146</v>
      </c>
      <c r="AL98" s="140">
        <v>521.52665849399932</v>
      </c>
      <c r="AM98" s="140">
        <v>588.0736132473063</v>
      </c>
      <c r="AN98" s="140">
        <v>620.20837740456068</v>
      </c>
      <c r="AO98" s="140">
        <v>633.08211352608589</v>
      </c>
      <c r="AP98" s="140">
        <v>637.32519399634532</v>
      </c>
      <c r="AQ98" s="140">
        <v>659.42017887369934</v>
      </c>
      <c r="AR98" s="140">
        <v>700.78611954527014</v>
      </c>
      <c r="AS98" s="140">
        <v>671.92608528587368</v>
      </c>
      <c r="AT98" s="140">
        <v>678.20108569593685</v>
      </c>
      <c r="AU98" s="140">
        <v>687.87986711814995</v>
      </c>
      <c r="AV98" s="140">
        <v>724.40414425247661</v>
      </c>
      <c r="AW98" s="140">
        <v>757.01526164580753</v>
      </c>
      <c r="AX98" s="140">
        <v>802.72379287394836</v>
      </c>
      <c r="AY98" s="140">
        <v>802.36907342681627</v>
      </c>
      <c r="AZ98" s="140">
        <v>750.96465271562181</v>
      </c>
      <c r="BA98" s="140">
        <v>838.21455612355999</v>
      </c>
      <c r="BB98" s="140">
        <v>801.01180998354721</v>
      </c>
      <c r="BC98" s="140">
        <v>801.16871514144202</v>
      </c>
      <c r="BD98" s="140">
        <v>841.4114756591274</v>
      </c>
      <c r="BE98" s="141">
        <v>727.94606154247583</v>
      </c>
      <c r="BF98" s="24">
        <v>-0.13485127954520393</v>
      </c>
      <c r="BG98" s="24">
        <v>2.1797874673130435E-2</v>
      </c>
      <c r="BH98" s="24">
        <v>8.2274842033929294E-3</v>
      </c>
    </row>
    <row r="99" spans="1:60" x14ac:dyDescent="0.15">
      <c r="A99" s="19" t="s">
        <v>104</v>
      </c>
      <c r="B99" s="140">
        <v>56.719068493150679</v>
      </c>
      <c r="C99" s="140">
        <v>62.729753424657538</v>
      </c>
      <c r="D99" s="140">
        <v>65.81150684931508</v>
      </c>
      <c r="E99" s="140">
        <v>67.433169398907111</v>
      </c>
      <c r="F99" s="140">
        <v>70.332383561643837</v>
      </c>
      <c r="G99" s="140">
        <v>82.286931506849299</v>
      </c>
      <c r="H99" s="140">
        <v>84.87778082191781</v>
      </c>
      <c r="I99" s="140">
        <v>91.019617486338817</v>
      </c>
      <c r="J99" s="140">
        <v>96.232931506849326</v>
      </c>
      <c r="K99" s="140">
        <v>92.253280461810206</v>
      </c>
      <c r="L99" s="140">
        <v>89.640487088418894</v>
      </c>
      <c r="M99" s="140">
        <v>91.509169708896906</v>
      </c>
      <c r="N99" s="140">
        <v>91.457436598163511</v>
      </c>
      <c r="O99" s="140">
        <v>87.849248785671804</v>
      </c>
      <c r="P99" s="140">
        <v>88.565333399467818</v>
      </c>
      <c r="Q99" s="140">
        <v>85.636222871964321</v>
      </c>
      <c r="R99" s="140">
        <v>82.003526906163302</v>
      </c>
      <c r="S99" s="140">
        <v>81.941756784772352</v>
      </c>
      <c r="T99" s="140">
        <v>78.805518097601265</v>
      </c>
      <c r="U99" s="140">
        <v>79.99213732264991</v>
      </c>
      <c r="V99" s="140">
        <v>76.534941398179242</v>
      </c>
      <c r="W99" s="140">
        <v>70.091009025865361</v>
      </c>
      <c r="X99" s="140">
        <v>79.878610425728212</v>
      </c>
      <c r="Y99" s="140">
        <v>79.738326976281272</v>
      </c>
      <c r="Z99" s="140">
        <v>81.21431302434533</v>
      </c>
      <c r="AA99" s="140">
        <v>91.224295417500002</v>
      </c>
      <c r="AB99" s="140">
        <v>92.516530922080761</v>
      </c>
      <c r="AC99" s="140">
        <v>95.004622042501111</v>
      </c>
      <c r="AD99" s="140">
        <v>94.545640930375342</v>
      </c>
      <c r="AE99" s="140">
        <v>109.23872788184281</v>
      </c>
      <c r="AF99" s="140">
        <v>116.97285275805459</v>
      </c>
      <c r="AG99" s="140">
        <v>118.85696635111287</v>
      </c>
      <c r="AH99" s="140">
        <v>125.63135071653919</v>
      </c>
      <c r="AI99" s="140">
        <v>127.17734320112497</v>
      </c>
      <c r="AJ99" s="140">
        <v>127.96964885728076</v>
      </c>
      <c r="AK99" s="140">
        <v>131.19166954086259</v>
      </c>
      <c r="AL99" s="140">
        <v>132.4009612780273</v>
      </c>
      <c r="AM99" s="140">
        <v>137.51026287969773</v>
      </c>
      <c r="AN99" s="140">
        <v>144.90420191060383</v>
      </c>
      <c r="AO99" s="140">
        <v>145.91256186856583</v>
      </c>
      <c r="AP99" s="140">
        <v>151.11616312712349</v>
      </c>
      <c r="AQ99" s="140">
        <v>152.70396604601945</v>
      </c>
      <c r="AR99" s="140">
        <v>153.48875355100893</v>
      </c>
      <c r="AS99" s="140">
        <v>154.87022863212459</v>
      </c>
      <c r="AT99" s="140">
        <v>148.24477179591386</v>
      </c>
      <c r="AU99" s="140">
        <v>148.08646775759729</v>
      </c>
      <c r="AV99" s="140">
        <v>152.41947735523638</v>
      </c>
      <c r="AW99" s="140">
        <v>149.87915575415335</v>
      </c>
      <c r="AX99" s="140">
        <v>152.37602201495244</v>
      </c>
      <c r="AY99" s="140">
        <v>155.01157581439662</v>
      </c>
      <c r="AZ99" s="140">
        <v>161.17732358918178</v>
      </c>
      <c r="BA99" s="140">
        <v>165.15462299777471</v>
      </c>
      <c r="BB99" s="140">
        <v>174.80882423519412</v>
      </c>
      <c r="BC99" s="140">
        <v>175.41902890797974</v>
      </c>
      <c r="BD99" s="140">
        <v>178.47568607659898</v>
      </c>
      <c r="BE99" s="141">
        <v>147.97559369871269</v>
      </c>
      <c r="BF99" s="24">
        <v>-0.17089214250055396</v>
      </c>
      <c r="BG99" s="24">
        <v>1.8732044957683103E-2</v>
      </c>
      <c r="BH99" s="24">
        <v>1.6724685027680577E-3</v>
      </c>
    </row>
    <row r="100" spans="1:60" x14ac:dyDescent="0.15">
      <c r="A100" s="19" t="s">
        <v>103</v>
      </c>
      <c r="B100" s="140">
        <v>75.726520547945199</v>
      </c>
      <c r="C100" s="140">
        <v>77.752410958904122</v>
      </c>
      <c r="D100" s="140">
        <v>86.802712328767129</v>
      </c>
      <c r="E100" s="140">
        <v>98.628306010928952</v>
      </c>
      <c r="F100" s="140">
        <v>92.756657534246585</v>
      </c>
      <c r="G100" s="140">
        <v>91.832602739726013</v>
      </c>
      <c r="H100" s="140">
        <v>87.113753424657546</v>
      </c>
      <c r="I100" s="140">
        <v>71.204398907103808</v>
      </c>
      <c r="J100" s="140">
        <v>73.214301369863009</v>
      </c>
      <c r="K100" s="140">
        <v>78.955643835616456</v>
      </c>
      <c r="L100" s="140">
        <v>82.209452054794511</v>
      </c>
      <c r="M100" s="140">
        <v>82.284453551912577</v>
      </c>
      <c r="N100" s="140">
        <v>87.111452054794512</v>
      </c>
      <c r="O100" s="140">
        <v>92.016109589041108</v>
      </c>
      <c r="P100" s="140">
        <v>98.656520547945192</v>
      </c>
      <c r="Q100" s="140">
        <v>102.60765027322407</v>
      </c>
      <c r="R100" s="140">
        <v>109.07383561643836</v>
      </c>
      <c r="S100" s="140">
        <v>119.79756164383562</v>
      </c>
      <c r="T100" s="140">
        <v>131.67145205479451</v>
      </c>
      <c r="U100" s="140">
        <v>142.12218579234974</v>
      </c>
      <c r="V100" s="140">
        <v>151.97104109589043</v>
      </c>
      <c r="W100" s="140">
        <v>163.94460273972601</v>
      </c>
      <c r="X100" s="140">
        <v>179.80764383561646</v>
      </c>
      <c r="Y100" s="140">
        <v>193.19254098360656</v>
      </c>
      <c r="Z100" s="140">
        <v>207.2884931506849</v>
      </c>
      <c r="AA100" s="140">
        <v>216.35126027397257</v>
      </c>
      <c r="AB100" s="140">
        <v>227.10199999999998</v>
      </c>
      <c r="AC100" s="140">
        <v>246.78636612021862</v>
      </c>
      <c r="AD100" s="140">
        <v>269.00405479452058</v>
      </c>
      <c r="AE100" s="140">
        <v>287.86115068493154</v>
      </c>
      <c r="AF100" s="140">
        <v>311.68336986301375</v>
      </c>
      <c r="AG100" s="140">
        <v>326.41890710382512</v>
      </c>
      <c r="AH100" s="140">
        <v>336.77591780821922</v>
      </c>
      <c r="AI100" s="140">
        <v>348.39539726027414</v>
      </c>
      <c r="AJ100" s="140">
        <v>361.32980821917806</v>
      </c>
      <c r="AK100" s="140">
        <v>372.03868852459016</v>
      </c>
      <c r="AL100" s="140">
        <v>366.32791780821918</v>
      </c>
      <c r="AM100" s="140">
        <v>357.75106849315074</v>
      </c>
      <c r="AN100" s="140">
        <v>320.16306849315072</v>
      </c>
      <c r="AO100" s="140">
        <v>324.54270491803283</v>
      </c>
      <c r="AP100" s="140">
        <v>309.83189722191776</v>
      </c>
      <c r="AQ100" s="140">
        <v>353.83864835945207</v>
      </c>
      <c r="AR100" s="140">
        <v>384.04028563726035</v>
      </c>
      <c r="AS100" s="140">
        <v>389.28759621814214</v>
      </c>
      <c r="AT100" s="140">
        <v>414.95906340175338</v>
      </c>
      <c r="AU100" s="140">
        <v>411.20307530520552</v>
      </c>
      <c r="AV100" s="140">
        <v>414.27399738827393</v>
      </c>
      <c r="AW100" s="140">
        <v>402.28812350999999</v>
      </c>
      <c r="AX100" s="140">
        <v>441.90359308827396</v>
      </c>
      <c r="AY100" s="140">
        <v>457.9473822471781</v>
      </c>
      <c r="AZ100" s="140">
        <v>505.30064810821909</v>
      </c>
      <c r="BA100" s="140">
        <v>566.0165003422951</v>
      </c>
      <c r="BB100" s="140">
        <v>588.61597380706837</v>
      </c>
      <c r="BC100" s="140">
        <v>498.19687305556158</v>
      </c>
      <c r="BD100" s="140">
        <v>445.86443592900537</v>
      </c>
      <c r="BE100" s="141">
        <v>437.33677432939891</v>
      </c>
      <c r="BF100" s="24">
        <v>-1.9126130977094369E-2</v>
      </c>
      <c r="BG100" s="24">
        <v>7.2093710384721899E-3</v>
      </c>
      <c r="BH100" s="24">
        <v>4.9429230989087415E-3</v>
      </c>
    </row>
    <row r="101" spans="1:60" x14ac:dyDescent="0.15">
      <c r="A101" s="19" t="s">
        <v>102</v>
      </c>
      <c r="B101" s="140">
        <v>84.587479452054794</v>
      </c>
      <c r="C101" s="140">
        <v>92.282739726027401</v>
      </c>
      <c r="D101" s="140">
        <v>103.9908493150685</v>
      </c>
      <c r="E101" s="140">
        <v>118.34327868852459</v>
      </c>
      <c r="F101" s="140">
        <v>127.19252054794522</v>
      </c>
      <c r="G101" s="140">
        <v>144.42841095890412</v>
      </c>
      <c r="H101" s="140">
        <v>167.83561643835617</v>
      </c>
      <c r="I101" s="140">
        <v>164.26275956284155</v>
      </c>
      <c r="J101" s="140">
        <v>192.74452054794523</v>
      </c>
      <c r="K101" s="140">
        <v>180.02331506849319</v>
      </c>
      <c r="L101" s="140">
        <v>194.11290410958907</v>
      </c>
      <c r="M101" s="140">
        <v>198.61035519125684</v>
      </c>
      <c r="N101" s="140">
        <v>217.11323287671235</v>
      </c>
      <c r="O101" s="140">
        <v>223.85934246575343</v>
      </c>
      <c r="P101" s="140">
        <v>230.59849315068496</v>
      </c>
      <c r="Q101" s="140">
        <v>214.81991803278689</v>
      </c>
      <c r="R101" s="140">
        <v>202.59273972602739</v>
      </c>
      <c r="S101" s="140">
        <v>195.22904109589041</v>
      </c>
      <c r="T101" s="140">
        <v>203.84602739726026</v>
      </c>
      <c r="U101" s="140">
        <v>167.4392076502732</v>
      </c>
      <c r="V101" s="140">
        <v>150.26452054794521</v>
      </c>
      <c r="W101" s="140">
        <v>157.91898630136987</v>
      </c>
      <c r="X101" s="140">
        <v>182.80797260273977</v>
      </c>
      <c r="Y101" s="140">
        <v>197.1327595628415</v>
      </c>
      <c r="Z101" s="140">
        <v>222.3106301369863</v>
      </c>
      <c r="AA101" s="140">
        <v>232.84104109589043</v>
      </c>
      <c r="AB101" s="140">
        <v>225.67112328767124</v>
      </c>
      <c r="AC101" s="140">
        <v>276.67275956284158</v>
      </c>
      <c r="AD101" s="140">
        <v>287.994794520548</v>
      </c>
      <c r="AE101" s="140">
        <v>304.01980821917812</v>
      </c>
      <c r="AF101" s="140">
        <v>341.66282191780829</v>
      </c>
      <c r="AG101" s="140">
        <v>357.57912568306006</v>
      </c>
      <c r="AH101" s="140">
        <v>386.5743835616438</v>
      </c>
      <c r="AI101" s="140">
        <v>389.74630136986298</v>
      </c>
      <c r="AJ101" s="140">
        <v>372.46126027397258</v>
      </c>
      <c r="AK101" s="140">
        <v>346.43521857923497</v>
      </c>
      <c r="AL101" s="140">
        <v>344.93942465753429</v>
      </c>
      <c r="AM101" s="140">
        <v>329.41934246575346</v>
      </c>
      <c r="AN101" s="140">
        <v>328.54287671232873</v>
      </c>
      <c r="AO101" s="140">
        <v>336.26061617332027</v>
      </c>
      <c r="AP101" s="140">
        <v>313.86715060081286</v>
      </c>
      <c r="AQ101" s="140">
        <v>283.22045737514389</v>
      </c>
      <c r="AR101" s="140">
        <v>294.37103212393419</v>
      </c>
      <c r="AS101" s="140">
        <v>281.51665707624687</v>
      </c>
      <c r="AT101" s="140">
        <v>294.27418190509098</v>
      </c>
      <c r="AU101" s="140">
        <v>306.88008073481325</v>
      </c>
      <c r="AV101" s="140">
        <v>291.98266242871722</v>
      </c>
      <c r="AW101" s="140">
        <v>300.76567462981245</v>
      </c>
      <c r="AX101" s="140">
        <v>316.42583169478917</v>
      </c>
      <c r="AY101" s="140">
        <v>335.81399340579867</v>
      </c>
      <c r="AZ101" s="140">
        <v>384.45634675716275</v>
      </c>
      <c r="BA101" s="140">
        <v>413.35368765059513</v>
      </c>
      <c r="BB101" s="140">
        <v>444.83675774151027</v>
      </c>
      <c r="BC101" s="140">
        <v>449.5770144813377</v>
      </c>
      <c r="BD101" s="140">
        <v>458.54526943667139</v>
      </c>
      <c r="BE101" s="141">
        <v>377.53823281778784</v>
      </c>
      <c r="BF101" s="24">
        <v>-0.1766609362656858</v>
      </c>
      <c r="BG101" s="24">
        <v>4.5353085944151994E-2</v>
      </c>
      <c r="BH101" s="24">
        <v>4.2670604469009612E-3</v>
      </c>
    </row>
    <row r="102" spans="1:60" x14ac:dyDescent="0.15">
      <c r="A102" s="19" t="s">
        <v>101</v>
      </c>
      <c r="B102" s="140">
        <v>76.499759589800618</v>
      </c>
      <c r="C102" s="140">
        <v>87.407388117026585</v>
      </c>
      <c r="D102" s="140">
        <v>104.37377015217655</v>
      </c>
      <c r="E102" s="140">
        <v>128.87752796854116</v>
      </c>
      <c r="F102" s="140">
        <v>127.07653077336515</v>
      </c>
      <c r="G102" s="140">
        <v>138.03660414815693</v>
      </c>
      <c r="H102" s="140">
        <v>120.72243835616439</v>
      </c>
      <c r="I102" s="140">
        <v>150.32254098360656</v>
      </c>
      <c r="J102" s="140">
        <v>142.60887671232877</v>
      </c>
      <c r="K102" s="140">
        <v>140.11789041095889</v>
      </c>
      <c r="L102" s="140">
        <v>137.39964383561647</v>
      </c>
      <c r="M102" s="140">
        <v>162.4293169398907</v>
      </c>
      <c r="N102" s="140">
        <v>163.64183561643839</v>
      </c>
      <c r="O102" s="140">
        <v>169.81693150684933</v>
      </c>
      <c r="P102" s="140">
        <v>181.09249315068493</v>
      </c>
      <c r="Q102" s="140">
        <v>179.41232240437159</v>
      </c>
      <c r="R102" s="140">
        <v>206.32545205479454</v>
      </c>
      <c r="S102" s="140">
        <v>201.70575342465756</v>
      </c>
      <c r="T102" s="140">
        <v>213.36035616438357</v>
      </c>
      <c r="U102" s="140">
        <v>224.82084699453551</v>
      </c>
      <c r="V102" s="140">
        <v>230.0102191780822</v>
      </c>
      <c r="W102" s="140">
        <v>265.38723287671235</v>
      </c>
      <c r="X102" s="140">
        <v>280.19073972602735</v>
      </c>
      <c r="Y102" s="140">
        <v>322.27748633879781</v>
      </c>
      <c r="Z102" s="140">
        <v>367.00147945205481</v>
      </c>
      <c r="AA102" s="140">
        <v>444.26627397260279</v>
      </c>
      <c r="AB102" s="140">
        <v>451.78197260273976</v>
      </c>
      <c r="AC102" s="140">
        <v>463.65437158469945</v>
      </c>
      <c r="AD102" s="140">
        <v>504.49361643835624</v>
      </c>
      <c r="AE102" s="140">
        <v>578.36123287671239</v>
      </c>
      <c r="AF102" s="140">
        <v>605.80082191780832</v>
      </c>
      <c r="AG102" s="140">
        <v>612.06959016393444</v>
      </c>
      <c r="AH102" s="140">
        <v>648.50619178082195</v>
      </c>
      <c r="AI102" s="140">
        <v>661.43597260273975</v>
      </c>
      <c r="AJ102" s="140">
        <v>655.58235616438355</v>
      </c>
      <c r="AK102" s="140">
        <v>695.99950819672131</v>
      </c>
      <c r="AL102" s="140">
        <v>752.93375342465743</v>
      </c>
      <c r="AM102" s="140">
        <v>736.27805479452059</v>
      </c>
      <c r="AN102" s="140">
        <v>686.41706849315074</v>
      </c>
      <c r="AO102" s="140">
        <v>757.87767759562837</v>
      </c>
      <c r="AP102" s="140">
        <v>796.03978082191782</v>
      </c>
      <c r="AQ102" s="140">
        <v>847.64144087671229</v>
      </c>
      <c r="AR102" s="140">
        <v>921.43147780821914</v>
      </c>
      <c r="AS102" s="140">
        <v>973.32036989688686</v>
      </c>
      <c r="AT102" s="140">
        <v>1049.2465998835994</v>
      </c>
      <c r="AU102" s="140">
        <v>1156.7362744785735</v>
      </c>
      <c r="AV102" s="140">
        <v>1208.1006602739726</v>
      </c>
      <c r="AW102" s="140">
        <v>1202.1916087431696</v>
      </c>
      <c r="AX102" s="140">
        <v>1217.4721873972603</v>
      </c>
      <c r="AY102" s="140">
        <v>1259.2453095890407</v>
      </c>
      <c r="AZ102" s="140">
        <v>1328.5532260273972</v>
      </c>
      <c r="BA102" s="140">
        <v>1372.2389221353342</v>
      </c>
      <c r="BB102" s="140">
        <v>1405.714129765259</v>
      </c>
      <c r="BC102" s="140">
        <v>1431.1823500924761</v>
      </c>
      <c r="BD102" s="140">
        <v>1401.3996163477095</v>
      </c>
      <c r="BE102" s="141">
        <v>1332.3680021698765</v>
      </c>
      <c r="BF102" s="24">
        <v>-4.9259050289839124E-2</v>
      </c>
      <c r="BG102" s="24">
        <v>2.9362736200949202E-2</v>
      </c>
      <c r="BH102" s="24">
        <v>1.5058858437575623E-2</v>
      </c>
    </row>
    <row r="103" spans="1:60" x14ac:dyDescent="0.15">
      <c r="A103" s="19" t="s">
        <v>100</v>
      </c>
      <c r="B103" s="140">
        <v>24.946301369863015</v>
      </c>
      <c r="C103" s="140">
        <v>37.367972602739727</v>
      </c>
      <c r="D103" s="140">
        <v>64.730602739726038</v>
      </c>
      <c r="E103" s="140">
        <v>95.415683060109302</v>
      </c>
      <c r="F103" s="140">
        <v>129.79317808219179</v>
      </c>
      <c r="G103" s="140">
        <v>162.11972602739726</v>
      </c>
      <c r="H103" s="140">
        <v>183.12471232876715</v>
      </c>
      <c r="I103" s="140">
        <v>190.53319672131153</v>
      </c>
      <c r="J103" s="140">
        <v>235.13304109589043</v>
      </c>
      <c r="K103" s="140">
        <v>243.64112328767123</v>
      </c>
      <c r="L103" s="140">
        <v>277.34191780821919</v>
      </c>
      <c r="M103" s="140">
        <v>310.18467213114758</v>
      </c>
      <c r="N103" s="140">
        <v>371.20904109589048</v>
      </c>
      <c r="O103" s="140">
        <v>425.90460273972599</v>
      </c>
      <c r="P103" s="140">
        <v>480.4452876712329</v>
      </c>
      <c r="Q103" s="140">
        <v>475.88002732240432</v>
      </c>
      <c r="R103" s="140">
        <v>473.59035616438359</v>
      </c>
      <c r="S103" s="140">
        <v>471.29246575342466</v>
      </c>
      <c r="T103" s="140">
        <v>497.1795616438356</v>
      </c>
      <c r="U103" s="140">
        <v>501.11150273224041</v>
      </c>
      <c r="V103" s="140">
        <v>537.34695890410956</v>
      </c>
      <c r="W103" s="140">
        <v>588.40328767123287</v>
      </c>
      <c r="X103" s="140">
        <v>621.60000000000014</v>
      </c>
      <c r="Y103" s="140">
        <v>739.1393989071039</v>
      </c>
      <c r="Z103" s="140">
        <v>854.98323287671235</v>
      </c>
      <c r="AA103" s="140">
        <v>1040.6061095890411</v>
      </c>
      <c r="AB103" s="140">
        <v>1256.6477808219179</v>
      </c>
      <c r="AC103" s="140">
        <v>1523.7600546448091</v>
      </c>
      <c r="AD103" s="140">
        <v>1681.5297260273974</v>
      </c>
      <c r="AE103" s="140">
        <v>1847.5388493150685</v>
      </c>
      <c r="AF103" s="140">
        <v>2016.8781369863011</v>
      </c>
      <c r="AG103" s="140">
        <v>2152.9815573770493</v>
      </c>
      <c r="AH103" s="140">
        <v>2388.1557534246576</v>
      </c>
      <c r="AI103" s="140">
        <v>1962.5816046966729</v>
      </c>
      <c r="AJ103" s="140">
        <v>2106.2641878669274</v>
      </c>
      <c r="AK103" s="140">
        <v>2156.0035128805621</v>
      </c>
      <c r="AL103" s="140">
        <v>2164.6011741682973</v>
      </c>
      <c r="AM103" s="140">
        <v>2217.5988258317029</v>
      </c>
      <c r="AN103" s="140">
        <v>2236.1005870841486</v>
      </c>
      <c r="AO103" s="140">
        <v>2215.4270101483212</v>
      </c>
      <c r="AP103" s="140">
        <v>2237.8626223091983</v>
      </c>
      <c r="AQ103" s="140">
        <v>2245.1561643835616</v>
      </c>
      <c r="AR103" s="140">
        <v>2316.8293542074366</v>
      </c>
      <c r="AS103" s="140">
        <v>2216.8860265417647</v>
      </c>
      <c r="AT103" s="140">
        <v>2257.7150684931503</v>
      </c>
      <c r="AU103" s="140">
        <v>2311.6493150684928</v>
      </c>
      <c r="AV103" s="140">
        <v>2331.1999999999994</v>
      </c>
      <c r="AW103" s="140">
        <v>2396.1120218579231</v>
      </c>
      <c r="AX103" s="140">
        <v>2402.2493150684936</v>
      </c>
      <c r="AY103" s="140">
        <v>2397.7506849315068</v>
      </c>
      <c r="AZ103" s="140">
        <v>2503.0246575342462</v>
      </c>
      <c r="BA103" s="140">
        <v>2696.2486338797812</v>
      </c>
      <c r="BB103" s="140">
        <v>2737.9589041095892</v>
      </c>
      <c r="BC103" s="140">
        <v>2720.3315068493152</v>
      </c>
      <c r="BD103" s="140">
        <v>2703.2383561643837</v>
      </c>
      <c r="BE103" s="141">
        <v>2560.2021857923501</v>
      </c>
      <c r="BF103" s="24">
        <v>-5.2912896136538712E-2</v>
      </c>
      <c r="BG103" s="24">
        <v>1.8172870465152702E-2</v>
      </c>
      <c r="BH103" s="24">
        <v>2.8936241507324264E-2</v>
      </c>
    </row>
    <row r="104" spans="1:60" x14ac:dyDescent="0.15">
      <c r="A104" s="19" t="s">
        <v>99</v>
      </c>
      <c r="B104" s="140">
        <v>9.3496841429937874</v>
      </c>
      <c r="C104" s="140">
        <v>9.5752821491282667</v>
      </c>
      <c r="D104" s="140">
        <v>9.8071529804077855</v>
      </c>
      <c r="E104" s="140">
        <v>10.014326353482328</v>
      </c>
      <c r="F104" s="140">
        <v>10.274388049006838</v>
      </c>
      <c r="G104" s="140">
        <v>20.603721917808219</v>
      </c>
      <c r="H104" s="140">
        <v>18.91574</v>
      </c>
      <c r="I104" s="140">
        <v>20.447461475409831</v>
      </c>
      <c r="J104" s="140">
        <v>21.266723835616439</v>
      </c>
      <c r="K104" s="140">
        <v>16.864749863013696</v>
      </c>
      <c r="L104" s="140">
        <v>16.350307123287671</v>
      </c>
      <c r="M104" s="140">
        <v>16.207517486338801</v>
      </c>
      <c r="N104" s="140">
        <v>17.266073698630134</v>
      </c>
      <c r="O104" s="140">
        <v>20.092415890410962</v>
      </c>
      <c r="P104" s="140">
        <v>20.62735424657534</v>
      </c>
      <c r="Q104" s="140">
        <v>20.739716939890709</v>
      </c>
      <c r="R104" s="140">
        <v>24.620716438356165</v>
      </c>
      <c r="S104" s="140">
        <v>27.65607095890411</v>
      </c>
      <c r="T104" s="140">
        <v>30.147464931506846</v>
      </c>
      <c r="U104" s="140">
        <v>25.471787158469944</v>
      </c>
      <c r="V104" s="140">
        <v>23.381829863013703</v>
      </c>
      <c r="W104" s="140">
        <v>23.442847397260273</v>
      </c>
      <c r="X104" s="140">
        <v>26.695607397260272</v>
      </c>
      <c r="Y104" s="140">
        <v>26.282345355191254</v>
      </c>
      <c r="Z104" s="140">
        <v>25.178079178082193</v>
      </c>
      <c r="AA104" s="140">
        <v>27.099846027397263</v>
      </c>
      <c r="AB104" s="140">
        <v>28.395708767123285</v>
      </c>
      <c r="AC104" s="140">
        <v>33.18069098360656</v>
      </c>
      <c r="AD104" s="140">
        <v>32.544772328767117</v>
      </c>
      <c r="AE104" s="140">
        <v>36.075471506849325</v>
      </c>
      <c r="AF104" s="140">
        <v>39.10236246575343</v>
      </c>
      <c r="AG104" s="140">
        <v>47.331129781420763</v>
      </c>
      <c r="AH104" s="140">
        <v>51.413072054794526</v>
      </c>
      <c r="AI104" s="140">
        <v>54.823338082191782</v>
      </c>
      <c r="AJ104" s="140">
        <v>59.909301369863016</v>
      </c>
      <c r="AK104" s="140">
        <v>70.408367213114772</v>
      </c>
      <c r="AL104" s="140">
        <v>69.440269315068491</v>
      </c>
      <c r="AM104" s="140">
        <v>73.50858493150686</v>
      </c>
      <c r="AN104" s="140">
        <v>73.364730136986296</v>
      </c>
      <c r="AO104" s="140">
        <v>72.884636338797804</v>
      </c>
      <c r="AP104" s="140">
        <v>82.530840438356179</v>
      </c>
      <c r="AQ104" s="140">
        <v>85.974942958904123</v>
      </c>
      <c r="AR104" s="140">
        <v>91.311572219178061</v>
      </c>
      <c r="AS104" s="140">
        <v>82.761411420765015</v>
      </c>
      <c r="AT104" s="140">
        <v>87.22332816438356</v>
      </c>
      <c r="AU104" s="140">
        <v>87.025491897260267</v>
      </c>
      <c r="AV104" s="140">
        <v>91.688604086027382</v>
      </c>
      <c r="AW104" s="140">
        <v>95.387685248907118</v>
      </c>
      <c r="AX104" s="140">
        <v>82.033743733150686</v>
      </c>
      <c r="AY104" s="140">
        <v>91.520717427397273</v>
      </c>
      <c r="AZ104" s="140">
        <v>89.562138767123287</v>
      </c>
      <c r="BA104" s="140">
        <v>105.17680966761043</v>
      </c>
      <c r="BB104" s="140">
        <v>113.62405688351178</v>
      </c>
      <c r="BC104" s="140">
        <v>114.0491009998254</v>
      </c>
      <c r="BD104" s="140">
        <v>122.6157392377268</v>
      </c>
      <c r="BE104" s="141">
        <v>103.54479634852356</v>
      </c>
      <c r="BF104" s="24">
        <v>-0.155534216143562</v>
      </c>
      <c r="BG104" s="24">
        <v>3.4644984165746351E-2</v>
      </c>
      <c r="BH104" s="24">
        <v>1.1702971158273189E-3</v>
      </c>
    </row>
    <row r="105" spans="1:60" x14ac:dyDescent="0.15">
      <c r="A105" s="19" t="s">
        <v>98</v>
      </c>
      <c r="B105" s="140">
        <v>43.85572602739726</v>
      </c>
      <c r="C105" s="140">
        <v>51.777698630136989</v>
      </c>
      <c r="D105" s="140">
        <v>61.370958904109578</v>
      </c>
      <c r="E105" s="140">
        <v>72.863715846994552</v>
      </c>
      <c r="F105" s="140">
        <v>87.341150684931506</v>
      </c>
      <c r="G105" s="140">
        <v>104.72898630136987</v>
      </c>
      <c r="H105" s="140">
        <v>145.15742465753428</v>
      </c>
      <c r="I105" s="140">
        <v>156.19576502732241</v>
      </c>
      <c r="J105" s="140">
        <v>199.92827397260277</v>
      </c>
      <c r="K105" s="140">
        <v>179.72561643835616</v>
      </c>
      <c r="L105" s="140">
        <v>208.84180821917806</v>
      </c>
      <c r="M105" s="140">
        <v>268.44852459016391</v>
      </c>
      <c r="N105" s="140">
        <v>298.29827397260271</v>
      </c>
      <c r="O105" s="140">
        <v>348.83487671232876</v>
      </c>
      <c r="P105" s="140">
        <v>352.14986301369873</v>
      </c>
      <c r="Q105" s="140">
        <v>364.28909836065588</v>
      </c>
      <c r="R105" s="140">
        <v>323.84167123287671</v>
      </c>
      <c r="S105" s="140">
        <v>370.13513119776871</v>
      </c>
      <c r="T105" s="140">
        <v>385.17668580703378</v>
      </c>
      <c r="U105" s="140">
        <v>366.78919858297053</v>
      </c>
      <c r="V105" s="140">
        <v>367.04957891585173</v>
      </c>
      <c r="W105" s="140">
        <v>404.36714856734784</v>
      </c>
      <c r="X105" s="140">
        <v>425.89936281637023</v>
      </c>
      <c r="Y105" s="140">
        <v>487.9468197936643</v>
      </c>
      <c r="Z105" s="140">
        <v>544.91211938188178</v>
      </c>
      <c r="AA105" s="140">
        <v>565.04821225224373</v>
      </c>
      <c r="AB105" s="140">
        <v>594.21846283823106</v>
      </c>
      <c r="AC105" s="140">
        <v>612.01296464498807</v>
      </c>
      <c r="AD105" s="140">
        <v>657.94083405721358</v>
      </c>
      <c r="AE105" s="140">
        <v>692.51334134662739</v>
      </c>
      <c r="AF105" s="140">
        <v>755.61309649002737</v>
      </c>
      <c r="AG105" s="140">
        <v>757.47009801697675</v>
      </c>
      <c r="AH105" s="140">
        <v>778.84161019186786</v>
      </c>
      <c r="AI105" s="140">
        <v>818.2966898315367</v>
      </c>
      <c r="AJ105" s="140">
        <v>875.82803523795678</v>
      </c>
      <c r="AK105" s="140">
        <v>895.6036749454413</v>
      </c>
      <c r="AL105" s="140">
        <v>945.76274545404192</v>
      </c>
      <c r="AM105" s="140">
        <v>960.46617488054039</v>
      </c>
      <c r="AN105" s="140">
        <v>996.93547832770412</v>
      </c>
      <c r="AO105" s="140">
        <v>1044.9937643320334</v>
      </c>
      <c r="AP105" s="140">
        <v>1050.3899943215017</v>
      </c>
      <c r="AQ105" s="140">
        <v>1051.0357247455213</v>
      </c>
      <c r="AR105" s="140">
        <v>1100.4240097298896</v>
      </c>
      <c r="AS105" s="140">
        <v>1039.800229006614</v>
      </c>
      <c r="AT105" s="140">
        <v>1033.8289826963226</v>
      </c>
      <c r="AU105" s="140">
        <v>1075.5154213713131</v>
      </c>
      <c r="AV105" s="140">
        <v>993.67084523371261</v>
      </c>
      <c r="AW105" s="140">
        <v>985.78862775197274</v>
      </c>
      <c r="AX105" s="140">
        <v>1021.6095230803534</v>
      </c>
      <c r="AY105" s="140">
        <v>1052.1683443687382</v>
      </c>
      <c r="AZ105" s="140">
        <v>1076.6810190878807</v>
      </c>
      <c r="BA105" s="140">
        <v>1082.5093584661165</v>
      </c>
      <c r="BB105" s="140">
        <v>1067.2794100924655</v>
      </c>
      <c r="BC105" s="140">
        <v>1074.331116976909</v>
      </c>
      <c r="BD105" s="140">
        <v>1021.6265233443777</v>
      </c>
      <c r="BE105" s="141">
        <v>973.10716354409146</v>
      </c>
      <c r="BF105" s="24">
        <v>-4.7492267175537006E-2</v>
      </c>
      <c r="BG105" s="24">
        <v>-1.1866334474731621E-3</v>
      </c>
      <c r="BH105" s="24">
        <v>1.0998375070953451E-2</v>
      </c>
    </row>
    <row r="106" spans="1:60" x14ac:dyDescent="0.15">
      <c r="A106" s="19" t="s">
        <v>97</v>
      </c>
      <c r="B106" s="140">
        <v>47.561397260273971</v>
      </c>
      <c r="C106" s="140">
        <v>55.992794520547946</v>
      </c>
      <c r="D106" s="140">
        <v>61.973424657534245</v>
      </c>
      <c r="E106" s="140">
        <v>81.13</v>
      </c>
      <c r="F106" s="140">
        <v>87.969643835616438</v>
      </c>
      <c r="G106" s="140">
        <v>102.80887671232878</v>
      </c>
      <c r="H106" s="140">
        <v>114.38657534246576</v>
      </c>
      <c r="I106" s="140">
        <v>142.74781420765026</v>
      </c>
      <c r="J106" s="140">
        <v>151.42624657534247</v>
      </c>
      <c r="K106" s="140">
        <v>153.65293150684931</v>
      </c>
      <c r="L106" s="140">
        <v>167.89980821917808</v>
      </c>
      <c r="M106" s="140">
        <v>175.9705737704918</v>
      </c>
      <c r="N106" s="140">
        <v>197.95082191780824</v>
      </c>
      <c r="O106" s="140">
        <v>221.27819178082194</v>
      </c>
      <c r="P106" s="140">
        <v>225.111698630137</v>
      </c>
      <c r="Q106" s="140">
        <v>232.50806010928966</v>
      </c>
      <c r="R106" s="140">
        <v>223.6496712328767</v>
      </c>
      <c r="S106" s="140">
        <v>205.84895890410957</v>
      </c>
      <c r="T106" s="140">
        <v>231.3140273972603</v>
      </c>
      <c r="U106" s="140">
        <v>241.30590163934426</v>
      </c>
      <c r="V106" s="140">
        <v>231.5579178082192</v>
      </c>
      <c r="W106" s="140">
        <v>240.92602356164389</v>
      </c>
      <c r="X106" s="140">
        <v>263.96514301369859</v>
      </c>
      <c r="Y106" s="140">
        <v>297.76606284153007</v>
      </c>
      <c r="Z106" s="140">
        <v>349.94431671232877</v>
      </c>
      <c r="AA106" s="140">
        <v>423.96181205479456</v>
      </c>
      <c r="AB106" s="140">
        <v>452.19433150684932</v>
      </c>
      <c r="AC106" s="140">
        <v>507.66603730818184</v>
      </c>
      <c r="AD106" s="140">
        <v>590.03064684931496</v>
      </c>
      <c r="AE106" s="140">
        <v>655.47221808219183</v>
      </c>
      <c r="AF106" s="140">
        <v>712.69774821917815</v>
      </c>
      <c r="AG106" s="140">
        <v>792.13103834867877</v>
      </c>
      <c r="AH106" s="140">
        <v>805.25516356164383</v>
      </c>
      <c r="AI106" s="140">
        <v>741.65954164383561</v>
      </c>
      <c r="AJ106" s="140">
        <v>794.71422821917827</v>
      </c>
      <c r="AK106" s="140">
        <v>744.48123857411247</v>
      </c>
      <c r="AL106" s="140">
        <v>740.41064326157243</v>
      </c>
      <c r="AM106" s="140">
        <v>826.04217246310952</v>
      </c>
      <c r="AN106" s="140">
        <v>916.2764525074316</v>
      </c>
      <c r="AO106" s="140">
        <v>1001.3501294284405</v>
      </c>
      <c r="AP106" s="140">
        <v>1017.8353686179987</v>
      </c>
      <c r="AQ106" s="140">
        <v>1006.7234807611849</v>
      </c>
      <c r="AR106" s="140">
        <v>1027.0009908002933</v>
      </c>
      <c r="AS106" s="140">
        <v>1004.9567328070837</v>
      </c>
      <c r="AT106" s="140">
        <v>1059.4767821395969</v>
      </c>
      <c r="AU106" s="140">
        <v>1104.468181084555</v>
      </c>
      <c r="AV106" s="140">
        <v>1166.8488401696811</v>
      </c>
      <c r="AW106" s="140">
        <v>1224.6968672899895</v>
      </c>
      <c r="AX106" s="140">
        <v>1266.4094206699028</v>
      </c>
      <c r="AY106" s="140">
        <v>1270.2570790428988</v>
      </c>
      <c r="AZ106" s="140">
        <v>1312.7142888052574</v>
      </c>
      <c r="BA106" s="140">
        <v>1347.3768828867858</v>
      </c>
      <c r="BB106" s="140">
        <v>1390.1609897134745</v>
      </c>
      <c r="BC106" s="140">
        <v>1399.7905879700168</v>
      </c>
      <c r="BD106" s="140">
        <v>1404.7371972868543</v>
      </c>
      <c r="BE106" s="141">
        <v>1271.1994719765544</v>
      </c>
      <c r="BF106" s="24">
        <v>-9.5062425604033329E-2</v>
      </c>
      <c r="BG106" s="24">
        <v>2.8609104076172232E-2</v>
      </c>
      <c r="BH106" s="24">
        <v>1.4367511725919631E-2</v>
      </c>
    </row>
    <row r="107" spans="1:60" x14ac:dyDescent="0.15">
      <c r="A107" s="19" t="s">
        <v>96</v>
      </c>
      <c r="B107" s="140">
        <v>31.347252782638353</v>
      </c>
      <c r="C107" s="140">
        <v>68.509536491827404</v>
      </c>
      <c r="D107" s="140">
        <v>100.33816599877535</v>
      </c>
      <c r="E107" s="140">
        <v>102.08027629303061</v>
      </c>
      <c r="F107" s="140">
        <v>123.71382010085482</v>
      </c>
      <c r="G107" s="140">
        <v>128.25801645062685</v>
      </c>
      <c r="H107" s="140">
        <v>108.50231535825425</v>
      </c>
      <c r="I107" s="140">
        <v>111.7193276379459</v>
      </c>
      <c r="J107" s="140">
        <v>109.93492319389534</v>
      </c>
      <c r="K107" s="140">
        <v>67.510698255448773</v>
      </c>
      <c r="L107" s="140">
        <v>64.568266352026299</v>
      </c>
      <c r="M107" s="140">
        <v>16.797280720104368</v>
      </c>
      <c r="N107" s="140">
        <v>16.339009845874521</v>
      </c>
      <c r="O107" s="140">
        <v>19.734791984594523</v>
      </c>
      <c r="P107" s="140">
        <v>22.860008867542465</v>
      </c>
      <c r="Q107" s="140">
        <v>40.10127049918907</v>
      </c>
      <c r="R107" s="140">
        <v>34.888210491118905</v>
      </c>
      <c r="S107" s="140">
        <v>35.527222734653698</v>
      </c>
      <c r="T107" s="140">
        <v>40.497557151549586</v>
      </c>
      <c r="U107" s="140">
        <v>39.444892270120768</v>
      </c>
      <c r="V107" s="140">
        <v>40.266043831374247</v>
      </c>
      <c r="W107" s="140">
        <v>44.578374380056985</v>
      </c>
      <c r="X107" s="140">
        <v>52.058153018308488</v>
      </c>
      <c r="Y107" s="140">
        <v>54.57637450248361</v>
      </c>
      <c r="Z107" s="140">
        <v>50.648395199055891</v>
      </c>
      <c r="AA107" s="140">
        <v>59.956494998546297</v>
      </c>
      <c r="AB107" s="140">
        <v>58.208580351155604</v>
      </c>
      <c r="AC107" s="140">
        <v>63.480027322404382</v>
      </c>
      <c r="AD107" s="140">
        <v>80.412602739726026</v>
      </c>
      <c r="AE107" s="140">
        <v>89.574794520547954</v>
      </c>
      <c r="AF107" s="140">
        <v>98.851726027397262</v>
      </c>
      <c r="AG107" s="140">
        <v>114.22950819672131</v>
      </c>
      <c r="AH107" s="140">
        <v>130.95178082191782</v>
      </c>
      <c r="AI107" s="140">
        <v>143.4772602739726</v>
      </c>
      <c r="AJ107" s="140">
        <v>158.11627397260276</v>
      </c>
      <c r="AK107" s="140">
        <v>170.60729508196721</v>
      </c>
      <c r="AL107" s="140">
        <v>185.7167671232877</v>
      </c>
      <c r="AM107" s="140">
        <v>205.00717808219176</v>
      </c>
      <c r="AN107" s="140">
        <v>219.97320608219178</v>
      </c>
      <c r="AO107" s="140">
        <v>262.76163730704525</v>
      </c>
      <c r="AP107" s="140">
        <v>257.56395912328765</v>
      </c>
      <c r="AQ107" s="140">
        <v>253.87647441095891</v>
      </c>
      <c r="AR107" s="140">
        <v>283.20236898630134</v>
      </c>
      <c r="AS107" s="140">
        <v>299.76029642076503</v>
      </c>
      <c r="AT107" s="140">
        <v>305.25608613698631</v>
      </c>
      <c r="AU107" s="140">
        <v>332.29161643835613</v>
      </c>
      <c r="AV107" s="140">
        <v>361.38230136986306</v>
      </c>
      <c r="AW107" s="140">
        <v>371.04926260281132</v>
      </c>
      <c r="AX107" s="140">
        <v>380.05742179854627</v>
      </c>
      <c r="AY107" s="140">
        <v>391.32719126394659</v>
      </c>
      <c r="AZ107" s="140">
        <v>437.30401867970164</v>
      </c>
      <c r="BA107" s="140">
        <v>466.25102938916223</v>
      </c>
      <c r="BB107" s="140">
        <v>491.59610167309881</v>
      </c>
      <c r="BC107" s="140">
        <v>524.98071653857914</v>
      </c>
      <c r="BD107" s="140">
        <v>557.06635157651658</v>
      </c>
      <c r="BE107" s="141">
        <v>490.67169881698027</v>
      </c>
      <c r="BF107" s="24">
        <v>-0.11918625594893173</v>
      </c>
      <c r="BG107" s="24">
        <v>6.199937095168262E-2</v>
      </c>
      <c r="BH107" s="24">
        <v>5.5457318396840019E-3</v>
      </c>
    </row>
    <row r="108" spans="1:60" x14ac:dyDescent="0.15">
      <c r="A108" s="19" t="s">
        <v>95</v>
      </c>
      <c r="B108" s="140">
        <v>67.590357599009636</v>
      </c>
      <c r="C108" s="140">
        <v>71.148112286489933</v>
      </c>
      <c r="D108" s="140">
        <v>75.673733305685843</v>
      </c>
      <c r="E108" s="140">
        <v>79.659205347980603</v>
      </c>
      <c r="F108" s="140">
        <v>83.699282350712807</v>
      </c>
      <c r="G108" s="140">
        <v>87.531912221915249</v>
      </c>
      <c r="H108" s="140">
        <v>89.937475156753379</v>
      </c>
      <c r="I108" s="140">
        <v>100.09139276465002</v>
      </c>
      <c r="J108" s="140">
        <v>99.58121786446101</v>
      </c>
      <c r="K108" s="140">
        <v>108.98054879728592</v>
      </c>
      <c r="L108" s="140">
        <v>107.88839900527427</v>
      </c>
      <c r="M108" s="140">
        <v>112.8347429277774</v>
      </c>
      <c r="N108" s="140">
        <v>116.89318160467604</v>
      </c>
      <c r="O108" s="140">
        <v>133.26195924708301</v>
      </c>
      <c r="P108" s="140">
        <v>145.9713252622081</v>
      </c>
      <c r="Q108" s="140">
        <v>161.73003109894472</v>
      </c>
      <c r="R108" s="140">
        <v>166.59137365173018</v>
      </c>
      <c r="S108" s="140">
        <v>162.67844025478257</v>
      </c>
      <c r="T108" s="140">
        <v>165.97606260830378</v>
      </c>
      <c r="U108" s="140">
        <v>158.17625339646983</v>
      </c>
      <c r="V108" s="140">
        <v>164.60290457944711</v>
      </c>
      <c r="W108" s="140">
        <v>171.18770579731572</v>
      </c>
      <c r="X108" s="140">
        <v>165.22408211019075</v>
      </c>
      <c r="Y108" s="140">
        <v>165.55810123504534</v>
      </c>
      <c r="Z108" s="140">
        <v>165.20281856693165</v>
      </c>
      <c r="AA108" s="140">
        <v>177.80935584565381</v>
      </c>
      <c r="AB108" s="140">
        <v>164.11482528450844</v>
      </c>
      <c r="AC108" s="140">
        <v>153.67325791846446</v>
      </c>
      <c r="AD108" s="140">
        <v>160.9129473343084</v>
      </c>
      <c r="AE108" s="140">
        <v>160.38589743010155</v>
      </c>
      <c r="AF108" s="140">
        <v>170.75599162065467</v>
      </c>
      <c r="AG108" s="140">
        <v>181.48190315239728</v>
      </c>
      <c r="AH108" s="140">
        <v>185.32136576654202</v>
      </c>
      <c r="AI108" s="140">
        <v>195.32290527450746</v>
      </c>
      <c r="AJ108" s="140">
        <v>186.99470718829107</v>
      </c>
      <c r="AK108" s="140">
        <v>198.72810606373713</v>
      </c>
      <c r="AL108" s="140">
        <v>206.02655529683119</v>
      </c>
      <c r="AM108" s="140">
        <v>215.33552657766651</v>
      </c>
      <c r="AN108" s="140">
        <v>228.52063745442541</v>
      </c>
      <c r="AO108" s="140">
        <v>227.86661671637091</v>
      </c>
      <c r="AP108" s="140">
        <v>223.18859293057511</v>
      </c>
      <c r="AQ108" s="140">
        <v>232.53927524980134</v>
      </c>
      <c r="AR108" s="140">
        <v>251.25007405602025</v>
      </c>
      <c r="AS108" s="140">
        <v>244.54005139056014</v>
      </c>
      <c r="AT108" s="140">
        <v>265.375982717483</v>
      </c>
      <c r="AU108" s="140">
        <v>309.65835271784078</v>
      </c>
      <c r="AV108" s="140">
        <v>320.28006913891755</v>
      </c>
      <c r="AW108" s="140">
        <v>331.36601785539642</v>
      </c>
      <c r="AX108" s="140">
        <v>349.15760323537188</v>
      </c>
      <c r="AY108" s="140">
        <v>373.58334786273724</v>
      </c>
      <c r="AZ108" s="140">
        <v>423.73452038734501</v>
      </c>
      <c r="BA108" s="140">
        <v>425.60838810245338</v>
      </c>
      <c r="BB108" s="140">
        <v>437.5117541433516</v>
      </c>
      <c r="BC108" s="140">
        <v>463.93479808421739</v>
      </c>
      <c r="BD108" s="140">
        <v>479.16493311362069</v>
      </c>
      <c r="BE108" s="141">
        <v>471.63677520494696</v>
      </c>
      <c r="BF108" s="24">
        <v>-1.5710995084209589E-2</v>
      </c>
      <c r="BG108" s="24">
        <v>6.0870422326382734E-2</v>
      </c>
      <c r="BH108" s="24">
        <v>5.3305929144194727E-3</v>
      </c>
    </row>
    <row r="109" spans="1:60" x14ac:dyDescent="0.15">
      <c r="A109" s="27" t="s">
        <v>94</v>
      </c>
      <c r="B109" s="142">
        <v>3243.521562695264</v>
      </c>
      <c r="C109" s="142">
        <v>3701.3219106225542</v>
      </c>
      <c r="D109" s="142">
        <v>4308.7504148669086</v>
      </c>
      <c r="E109" s="142">
        <v>4910.9093497832528</v>
      </c>
      <c r="F109" s="142">
        <v>5723.9827785840789</v>
      </c>
      <c r="G109" s="142">
        <v>6654.5699687938513</v>
      </c>
      <c r="H109" s="142">
        <v>7402.3616127067889</v>
      </c>
      <c r="I109" s="142">
        <v>7949.387963298771</v>
      </c>
      <c r="J109" s="142">
        <v>9067.827714209041</v>
      </c>
      <c r="K109" s="142">
        <v>9005.793743130982</v>
      </c>
      <c r="L109" s="142">
        <v>8974.298500664896</v>
      </c>
      <c r="M109" s="142">
        <v>9525.9911152146997</v>
      </c>
      <c r="N109" s="142">
        <v>10045.799564761042</v>
      </c>
      <c r="O109" s="142">
        <v>10876.586516943382</v>
      </c>
      <c r="P109" s="142">
        <v>11167.892393248256</v>
      </c>
      <c r="Q109" s="142">
        <v>10564.045269722386</v>
      </c>
      <c r="R109" s="142">
        <v>10324.050522774727</v>
      </c>
      <c r="S109" s="142">
        <v>10088.618290448836</v>
      </c>
      <c r="T109" s="142">
        <v>10209.134915413091</v>
      </c>
      <c r="U109" s="142">
        <v>10538.11591140487</v>
      </c>
      <c r="V109" s="142">
        <v>10549.48989987831</v>
      </c>
      <c r="W109" s="142">
        <v>10954.28260252668</v>
      </c>
      <c r="X109" s="142">
        <v>11305.569326919538</v>
      </c>
      <c r="Y109" s="142">
        <v>12241.80626392518</v>
      </c>
      <c r="Z109" s="142">
        <v>13051.500855978427</v>
      </c>
      <c r="AA109" s="142">
        <v>13830.313801543445</v>
      </c>
      <c r="AB109" s="142">
        <v>14418.552975817602</v>
      </c>
      <c r="AC109" s="142">
        <v>15364.732507631081</v>
      </c>
      <c r="AD109" s="142">
        <v>16102.382514094399</v>
      </c>
      <c r="AE109" s="142">
        <v>17045.390542075471</v>
      </c>
      <c r="AF109" s="142">
        <v>18303.702296436197</v>
      </c>
      <c r="AG109" s="142">
        <v>19183.342618070539</v>
      </c>
      <c r="AH109" s="142">
        <v>20192.347968441638</v>
      </c>
      <c r="AI109" s="142">
        <v>19743.386059913693</v>
      </c>
      <c r="AJ109" s="142">
        <v>20659.391777755325</v>
      </c>
      <c r="AK109" s="142">
        <v>21193.588378710749</v>
      </c>
      <c r="AL109" s="142">
        <v>21432.629338799248</v>
      </c>
      <c r="AM109" s="142">
        <v>22111.050373176124</v>
      </c>
      <c r="AN109" s="142">
        <v>23001.856384787068</v>
      </c>
      <c r="AO109" s="142">
        <v>24323.069542025074</v>
      </c>
      <c r="AP109" s="142">
        <v>24463.401300692905</v>
      </c>
      <c r="AQ109" s="142">
        <v>25042.275368886319</v>
      </c>
      <c r="AR109" s="142">
        <v>25898.960847391398</v>
      </c>
      <c r="AS109" s="142">
        <v>25756.829680258757</v>
      </c>
      <c r="AT109" s="142">
        <v>26084.68664813905</v>
      </c>
      <c r="AU109" s="142">
        <v>27828.137537635874</v>
      </c>
      <c r="AV109" s="142">
        <v>28657.508082432832</v>
      </c>
      <c r="AW109" s="142">
        <v>29814.565701688858</v>
      </c>
      <c r="AX109" s="142">
        <v>30420.993215292041</v>
      </c>
      <c r="AY109" s="142">
        <v>30910.506927909926</v>
      </c>
      <c r="AZ109" s="142">
        <v>32332.455487598865</v>
      </c>
      <c r="BA109" s="142">
        <v>33522.794503706711</v>
      </c>
      <c r="BB109" s="142">
        <v>34690.365196358027</v>
      </c>
      <c r="BC109" s="142">
        <v>35329.745427214082</v>
      </c>
      <c r="BD109" s="142">
        <v>35697.881676193596</v>
      </c>
      <c r="BE109" s="142">
        <v>33615.296109358198</v>
      </c>
      <c r="BF109" s="22">
        <v>-5.8339191824489767E-2</v>
      </c>
      <c r="BG109" s="22">
        <v>3.1871653595727301E-2</v>
      </c>
      <c r="BH109" s="22">
        <v>0.37993105855409937</v>
      </c>
    </row>
    <row r="110" spans="1:60" x14ac:dyDescent="0.15">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1"/>
      <c r="BF110" s="24"/>
      <c r="BG110" s="24"/>
      <c r="BH110" s="24"/>
    </row>
    <row r="111" spans="1:60" x14ac:dyDescent="0.15">
      <c r="A111" s="144" t="s">
        <v>93</v>
      </c>
      <c r="B111" s="145">
        <v>30818.568204255535</v>
      </c>
      <c r="C111" s="145">
        <v>33148.253860672419</v>
      </c>
      <c r="D111" s="145">
        <v>35524.047797305648</v>
      </c>
      <c r="E111" s="145">
        <v>38435.859065015793</v>
      </c>
      <c r="F111" s="145">
        <v>41737.989443830884</v>
      </c>
      <c r="G111" s="145">
        <v>45327.6039795982</v>
      </c>
      <c r="H111" s="145">
        <v>47903.690963537454</v>
      </c>
      <c r="I111" s="145">
        <v>51440.192920511123</v>
      </c>
      <c r="J111" s="145">
        <v>55664.730392437792</v>
      </c>
      <c r="K111" s="145">
        <v>54911.986166122973</v>
      </c>
      <c r="L111" s="145">
        <v>54448.935168330026</v>
      </c>
      <c r="M111" s="145">
        <v>57755.294019355861</v>
      </c>
      <c r="N111" s="145">
        <v>59956.370484404586</v>
      </c>
      <c r="O111" s="145">
        <v>63063.474753141454</v>
      </c>
      <c r="P111" s="145">
        <v>64179.283494819399</v>
      </c>
      <c r="Q111" s="145">
        <v>61453.533745005821</v>
      </c>
      <c r="R111" s="145">
        <v>59642.554586024315</v>
      </c>
      <c r="S111" s="145">
        <v>58025.246285055611</v>
      </c>
      <c r="T111" s="145">
        <v>57801.795710183069</v>
      </c>
      <c r="U111" s="145">
        <v>59025.030981815413</v>
      </c>
      <c r="V111" s="145">
        <v>59391.486125478579</v>
      </c>
      <c r="W111" s="145">
        <v>61168.437779495041</v>
      </c>
      <c r="X111" s="145">
        <v>62495.625855634811</v>
      </c>
      <c r="Y111" s="145">
        <v>64445.914279548371</v>
      </c>
      <c r="Z111" s="145">
        <v>65676.344079591872</v>
      </c>
      <c r="AA111" s="145">
        <v>66343.402843489326</v>
      </c>
      <c r="AB111" s="145">
        <v>66477.726206368869</v>
      </c>
      <c r="AC111" s="145">
        <v>67432.276797737417</v>
      </c>
      <c r="AD111" s="145">
        <v>67370.321254961149</v>
      </c>
      <c r="AE111" s="145">
        <v>68997.224617696673</v>
      </c>
      <c r="AF111" s="145">
        <v>70297.958759008441</v>
      </c>
      <c r="AG111" s="145">
        <v>71727.473509678472</v>
      </c>
      <c r="AH111" s="145">
        <v>73908.50249715602</v>
      </c>
      <c r="AI111" s="145">
        <v>74189.704460892404</v>
      </c>
      <c r="AJ111" s="145">
        <v>75769.968624935151</v>
      </c>
      <c r="AK111" s="145">
        <v>76494.583597159115</v>
      </c>
      <c r="AL111" s="145">
        <v>77365.499297721035</v>
      </c>
      <c r="AM111" s="145">
        <v>78237.153145630975</v>
      </c>
      <c r="AN111" s="145">
        <v>79909.712354616277</v>
      </c>
      <c r="AO111" s="145">
        <v>82736.118847232006</v>
      </c>
      <c r="AP111" s="145">
        <v>83691.092685295938</v>
      </c>
      <c r="AQ111" s="145">
        <v>84656.849952446748</v>
      </c>
      <c r="AR111" s="145">
        <v>85895.802604970508</v>
      </c>
      <c r="AS111" s="145">
        <v>84814.463733278215</v>
      </c>
      <c r="AT111" s="145">
        <v>83687.811044832735</v>
      </c>
      <c r="AU111" s="145">
        <v>86568.355012099491</v>
      </c>
      <c r="AV111" s="145">
        <v>87529.743459892867</v>
      </c>
      <c r="AW111" s="145">
        <v>88607.221355741887</v>
      </c>
      <c r="AX111" s="145">
        <v>89988.226558180235</v>
      </c>
      <c r="AY111" s="145">
        <v>90677.057730589528</v>
      </c>
      <c r="AZ111" s="145">
        <v>92786.570671597074</v>
      </c>
      <c r="BA111" s="145">
        <v>94380.691922684215</v>
      </c>
      <c r="BB111" s="145">
        <v>96099.428753999615</v>
      </c>
      <c r="BC111" s="145">
        <v>97264.795875510317</v>
      </c>
      <c r="BD111" s="145">
        <v>97598.318398023548</v>
      </c>
      <c r="BE111" s="145">
        <v>88477.357542938626</v>
      </c>
      <c r="BF111" s="103">
        <v>-9.3454077947203951E-2</v>
      </c>
      <c r="BG111" s="103">
        <v>1.5495521977073379E-2</v>
      </c>
      <c r="BH111" s="103">
        <v>1</v>
      </c>
    </row>
    <row r="112" spans="1:60" x14ac:dyDescent="0.15">
      <c r="A112" s="19" t="s">
        <v>92</v>
      </c>
      <c r="B112" s="140">
        <v>23211.239641962253</v>
      </c>
      <c r="C112" s="140">
        <v>24949.723307874541</v>
      </c>
      <c r="D112" s="140">
        <v>26768.882199061049</v>
      </c>
      <c r="E112" s="140">
        <v>29070.335625159438</v>
      </c>
      <c r="F112" s="140">
        <v>31668.980148013728</v>
      </c>
      <c r="G112" s="140">
        <v>34281.355716098878</v>
      </c>
      <c r="H112" s="140">
        <v>35949.162554710543</v>
      </c>
      <c r="I112" s="140">
        <v>38489.978443391614</v>
      </c>
      <c r="J112" s="140">
        <v>41477.117309348665</v>
      </c>
      <c r="K112" s="140">
        <v>39814.879329959964</v>
      </c>
      <c r="L112" s="140">
        <v>38750.41952085324</v>
      </c>
      <c r="M112" s="140">
        <v>41143.344414972875</v>
      </c>
      <c r="N112" s="140">
        <v>42294.087335532073</v>
      </c>
      <c r="O112" s="140">
        <v>44234.452996353051</v>
      </c>
      <c r="P112" s="140">
        <v>44540.689472150902</v>
      </c>
      <c r="Q112" s="140">
        <v>41461.02237966087</v>
      </c>
      <c r="R112" s="140">
        <v>39373.085708913306</v>
      </c>
      <c r="S112" s="140">
        <v>37550.326486274302</v>
      </c>
      <c r="T112" s="140">
        <v>37096.553075074</v>
      </c>
      <c r="U112" s="140">
        <v>38009.865931851346</v>
      </c>
      <c r="V112" s="140">
        <v>38246.39830764319</v>
      </c>
      <c r="W112" s="140">
        <v>39442.627073441945</v>
      </c>
      <c r="X112" s="140">
        <v>40072.097603500049</v>
      </c>
      <c r="Y112" s="140">
        <v>41431.549394091555</v>
      </c>
      <c r="Z112" s="140">
        <v>42049.894638593651</v>
      </c>
      <c r="AA112" s="140">
        <v>42184.926525292671</v>
      </c>
      <c r="AB112" s="140">
        <v>42336.611810004375</v>
      </c>
      <c r="AC112" s="140">
        <v>43289.910180652172</v>
      </c>
      <c r="AD112" s="140">
        <v>43569.746602022118</v>
      </c>
      <c r="AE112" s="140">
        <v>44797.358169873754</v>
      </c>
      <c r="AF112" s="140">
        <v>45594.177325829725</v>
      </c>
      <c r="AG112" s="140">
        <v>46797.888111244756</v>
      </c>
      <c r="AH112" s="140">
        <v>47559.061815073561</v>
      </c>
      <c r="AI112" s="140">
        <v>47732.257123151401</v>
      </c>
      <c r="AJ112" s="140">
        <v>48587.15344350777</v>
      </c>
      <c r="AK112" s="140">
        <v>48505.559223080127</v>
      </c>
      <c r="AL112" s="140">
        <v>48495.839581733999</v>
      </c>
      <c r="AM112" s="140">
        <v>48559.737511098916</v>
      </c>
      <c r="AN112" s="140">
        <v>49100.339901229083</v>
      </c>
      <c r="AO112" s="140">
        <v>49828.483995875707</v>
      </c>
      <c r="AP112" s="140">
        <v>49944.736365772209</v>
      </c>
      <c r="AQ112" s="140">
        <v>49626.698155582329</v>
      </c>
      <c r="AR112" s="140">
        <v>49354.020495364646</v>
      </c>
      <c r="AS112" s="140">
        <v>47392.898416150892</v>
      </c>
      <c r="AT112" s="140">
        <v>45296.132617676471</v>
      </c>
      <c r="AU112" s="140">
        <v>45683.985279681772</v>
      </c>
      <c r="AV112" s="140">
        <v>45073.813075005906</v>
      </c>
      <c r="AW112" s="140">
        <v>44628.195397784817</v>
      </c>
      <c r="AX112" s="140">
        <v>44655.649357172188</v>
      </c>
      <c r="AY112" s="140">
        <v>44239.159617354046</v>
      </c>
      <c r="AZ112" s="140">
        <v>44950.317235938797</v>
      </c>
      <c r="BA112" s="140">
        <v>45426.425343708492</v>
      </c>
      <c r="BB112" s="140">
        <v>45915.509461214751</v>
      </c>
      <c r="BC112" s="140">
        <v>46372.481451404368</v>
      </c>
      <c r="BD112" s="140">
        <v>46056.367958794915</v>
      </c>
      <c r="BE112" s="141">
        <v>40282.296750225825</v>
      </c>
      <c r="BF112" s="24">
        <v>-0.1253696603634693</v>
      </c>
      <c r="BG112" s="24">
        <v>1.6658240011857561E-3</v>
      </c>
      <c r="BH112" s="24">
        <v>0.45528367786839213</v>
      </c>
    </row>
    <row r="113" spans="1:60" x14ac:dyDescent="0.15">
      <c r="A113" s="19" t="s">
        <v>91</v>
      </c>
      <c r="B113" s="140">
        <v>7607.3285622932908</v>
      </c>
      <c r="C113" s="140">
        <v>8198.530552797858</v>
      </c>
      <c r="D113" s="140">
        <v>8755.1655982445936</v>
      </c>
      <c r="E113" s="140">
        <v>9365.5234398563462</v>
      </c>
      <c r="F113" s="140">
        <v>10069.009295817163</v>
      </c>
      <c r="G113" s="140">
        <v>11046.248263499298</v>
      </c>
      <c r="H113" s="140">
        <v>11954.528408826949</v>
      </c>
      <c r="I113" s="140">
        <v>12950.214477119498</v>
      </c>
      <c r="J113" s="140">
        <v>14187.613083089145</v>
      </c>
      <c r="K113" s="140">
        <v>15097.106836163028</v>
      </c>
      <c r="L113" s="140">
        <v>15698.515647476781</v>
      </c>
      <c r="M113" s="140">
        <v>16611.949604382971</v>
      </c>
      <c r="N113" s="140">
        <v>17662.28314887251</v>
      </c>
      <c r="O113" s="140">
        <v>18829.021756788414</v>
      </c>
      <c r="P113" s="140">
        <v>19638.594022668451</v>
      </c>
      <c r="Q113" s="140">
        <v>19992.511365344933</v>
      </c>
      <c r="R113" s="140">
        <v>20269.468877111049</v>
      </c>
      <c r="S113" s="140">
        <v>20474.919798781317</v>
      </c>
      <c r="T113" s="140">
        <v>20705.24263510908</v>
      </c>
      <c r="U113" s="140">
        <v>21015.165049964082</v>
      </c>
      <c r="V113" s="140">
        <v>21145.087817835389</v>
      </c>
      <c r="W113" s="140">
        <v>21725.81070605314</v>
      </c>
      <c r="X113" s="140">
        <v>22423.528252134784</v>
      </c>
      <c r="Y113" s="140">
        <v>23014.364885456813</v>
      </c>
      <c r="Z113" s="140">
        <v>23626.449440998174</v>
      </c>
      <c r="AA113" s="140">
        <v>24158.47631819663</v>
      </c>
      <c r="AB113" s="140">
        <v>24141.114396364461</v>
      </c>
      <c r="AC113" s="140">
        <v>24142.366617085248</v>
      </c>
      <c r="AD113" s="140">
        <v>23800.574652939056</v>
      </c>
      <c r="AE113" s="140">
        <v>24199.866447822926</v>
      </c>
      <c r="AF113" s="140">
        <v>24703.781433178825</v>
      </c>
      <c r="AG113" s="140">
        <v>24929.585398433763</v>
      </c>
      <c r="AH113" s="140">
        <v>26349.44068208243</v>
      </c>
      <c r="AI113" s="140">
        <v>26457.447337741036</v>
      </c>
      <c r="AJ113" s="140">
        <v>27182.815181427362</v>
      </c>
      <c r="AK113" s="140">
        <v>27989.024374078992</v>
      </c>
      <c r="AL113" s="140">
        <v>28869.65971598704</v>
      </c>
      <c r="AM113" s="140">
        <v>29677.415634532143</v>
      </c>
      <c r="AN113" s="140">
        <v>30809.372453387205</v>
      </c>
      <c r="AO113" s="140">
        <v>32907.634851356219</v>
      </c>
      <c r="AP113" s="140">
        <v>33746.356319523686</v>
      </c>
      <c r="AQ113" s="140">
        <v>35030.15179686436</v>
      </c>
      <c r="AR113" s="140">
        <v>36541.782109605876</v>
      </c>
      <c r="AS113" s="140">
        <v>37421.565317127286</v>
      </c>
      <c r="AT113" s="140">
        <v>38391.678427156265</v>
      </c>
      <c r="AU113" s="140">
        <v>40884.369732417763</v>
      </c>
      <c r="AV113" s="140">
        <v>42455.930384887004</v>
      </c>
      <c r="AW113" s="140">
        <v>43979.025957957092</v>
      </c>
      <c r="AX113" s="140">
        <v>45332.577201007996</v>
      </c>
      <c r="AY113" s="140">
        <v>46437.898113235409</v>
      </c>
      <c r="AZ113" s="140">
        <v>47836.253435658298</v>
      </c>
      <c r="BA113" s="140">
        <v>48954.266578975599</v>
      </c>
      <c r="BB113" s="140">
        <v>50183.919292784885</v>
      </c>
      <c r="BC113" s="140">
        <v>50892.314424105985</v>
      </c>
      <c r="BD113" s="140">
        <v>51541.950439228596</v>
      </c>
      <c r="BE113" s="141">
        <v>48195.060792712771</v>
      </c>
      <c r="BF113" s="24">
        <v>-6.4935254059933833E-2</v>
      </c>
      <c r="BG113" s="24">
        <v>2.98936370649594E-2</v>
      </c>
      <c r="BH113" s="24">
        <v>0.54471632213160748</v>
      </c>
    </row>
    <row r="114" spans="1:60" x14ac:dyDescent="0.15">
      <c r="A114" s="23" t="s">
        <v>90</v>
      </c>
      <c r="B114" s="146">
        <v>6333.1325658737805</v>
      </c>
      <c r="C114" s="146">
        <v>6992.88043436725</v>
      </c>
      <c r="D114" s="146">
        <v>7605.9686522252196</v>
      </c>
      <c r="E114" s="146">
        <v>8387.3255552735664</v>
      </c>
      <c r="F114" s="146">
        <v>9452.673209741979</v>
      </c>
      <c r="G114" s="146">
        <v>10565.105165412035</v>
      </c>
      <c r="H114" s="146">
        <v>11151.068566212642</v>
      </c>
      <c r="I114" s="146">
        <v>11940.846905664197</v>
      </c>
      <c r="J114" s="146">
        <v>12901.038750115671</v>
      </c>
      <c r="K114" s="146">
        <v>12142.232509146012</v>
      </c>
      <c r="L114" s="146">
        <v>11901.189303158386</v>
      </c>
      <c r="M114" s="146">
        <v>12792.105643762952</v>
      </c>
      <c r="N114" s="146">
        <v>12643.760032149683</v>
      </c>
      <c r="O114" s="146">
        <v>13449.543678080625</v>
      </c>
      <c r="P114" s="146">
        <v>13842.484604417326</v>
      </c>
      <c r="Q114" s="146">
        <v>13002.658054755262</v>
      </c>
      <c r="R114" s="146">
        <v>12176.311145508524</v>
      </c>
      <c r="S114" s="146">
        <v>11487.149415086196</v>
      </c>
      <c r="T114" s="146">
        <v>11208.300675462433</v>
      </c>
      <c r="U114" s="146">
        <v>10988.07691289017</v>
      </c>
      <c r="V114" s="146">
        <v>11444.139058058006</v>
      </c>
      <c r="W114" s="146">
        <v>11830.981711102357</v>
      </c>
      <c r="X114" s="146">
        <v>11887.98855713688</v>
      </c>
      <c r="Y114" s="146">
        <v>11926.21371673405</v>
      </c>
      <c r="Z114" s="146">
        <v>11950.516486152055</v>
      </c>
      <c r="AA114" s="146">
        <v>12253.38682154319</v>
      </c>
      <c r="AB114" s="146">
        <v>12269.21933427713</v>
      </c>
      <c r="AC114" s="146">
        <v>12302.112242257801</v>
      </c>
      <c r="AD114" s="146">
        <v>12128.085040770069</v>
      </c>
      <c r="AE114" s="146">
        <v>12200.215889319985</v>
      </c>
      <c r="AF114" s="146">
        <v>12482.376685827365</v>
      </c>
      <c r="AG114" s="146">
        <v>12688.600057045553</v>
      </c>
      <c r="AH114" s="146">
        <v>12847.489942376995</v>
      </c>
      <c r="AI114" s="146">
        <v>13202.736815175283</v>
      </c>
      <c r="AJ114" s="146">
        <v>13125.37595327742</v>
      </c>
      <c r="AK114" s="146">
        <v>12909.01178742159</v>
      </c>
      <c r="AL114" s="146">
        <v>13113.312042013335</v>
      </c>
      <c r="AM114" s="146">
        <v>13028.501403587958</v>
      </c>
      <c r="AN114" s="146">
        <v>13074.665306487779</v>
      </c>
      <c r="AO114" s="146">
        <v>13122.65353434954</v>
      </c>
      <c r="AP114" s="146">
        <v>13180.375200313714</v>
      </c>
      <c r="AQ114" s="146">
        <v>13174.087495553342</v>
      </c>
      <c r="AR114" s="146">
        <v>12930.89650781859</v>
      </c>
      <c r="AS114" s="146">
        <v>12760.754011666626</v>
      </c>
      <c r="AT114" s="146">
        <v>12082.29221859718</v>
      </c>
      <c r="AU114" s="146">
        <v>11997.948265687719</v>
      </c>
      <c r="AV114" s="146">
        <v>11631.84517006667</v>
      </c>
      <c r="AW114" s="146">
        <v>11153.795672729188</v>
      </c>
      <c r="AX114" s="146">
        <v>10954.292623477553</v>
      </c>
      <c r="AY114" s="146">
        <v>10747.724787594447</v>
      </c>
      <c r="AZ114" s="146">
        <v>10910.843580001987</v>
      </c>
      <c r="BA114" s="146">
        <v>11090.435401239372</v>
      </c>
      <c r="BB114" s="146">
        <v>11317.736419589333</v>
      </c>
      <c r="BC114" s="146">
        <v>11348.099794610522</v>
      </c>
      <c r="BD114" s="146">
        <v>11297.902025407557</v>
      </c>
      <c r="BE114" s="142">
        <v>9774.4502421571597</v>
      </c>
      <c r="BF114" s="22">
        <v>-0.13484377717423524</v>
      </c>
      <c r="BG114" s="22">
        <v>-6.6899103132883608E-3</v>
      </c>
      <c r="BH114" s="22">
        <v>0.11047402989418571</v>
      </c>
    </row>
    <row r="115" spans="1:60" ht="10" customHeight="1" x14ac:dyDescent="0.15">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8"/>
      <c r="AU115" s="149"/>
      <c r="AV115" s="149"/>
    </row>
    <row r="116" spans="1:60" ht="10" customHeight="1" x14ac:dyDescent="0.15">
      <c r="A116" s="19" t="s">
        <v>89</v>
      </c>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8"/>
      <c r="AU116" s="149"/>
      <c r="AV116" s="149"/>
    </row>
    <row r="117" spans="1:60" ht="11.25" customHeight="1" x14ac:dyDescent="0.15">
      <c r="A117" s="20" t="s">
        <v>324</v>
      </c>
    </row>
    <row r="118" spans="1:60" x14ac:dyDescent="0.15">
      <c r="A118" s="20" t="s">
        <v>319</v>
      </c>
    </row>
    <row r="119" spans="1:60" ht="11.25" customHeight="1" x14ac:dyDescent="0.15">
      <c r="A119" s="20" t="s">
        <v>245</v>
      </c>
    </row>
    <row r="120" spans="1:60" ht="11.25" customHeight="1" x14ac:dyDescent="0.15">
      <c r="A120" s="20" t="s">
        <v>83</v>
      </c>
    </row>
    <row r="121" spans="1:60" ht="11.5" customHeight="1" x14ac:dyDescent="0.15">
      <c r="A121" s="19" t="s">
        <v>219</v>
      </c>
    </row>
    <row r="122" spans="1:60" ht="12.75" customHeight="1" x14ac:dyDescent="0.15">
      <c r="A122" s="18" t="s">
        <v>325</v>
      </c>
    </row>
    <row r="123" spans="1:60" ht="12.75" customHeight="1" x14ac:dyDescent="0.15">
      <c r="A123" s="19" t="s">
        <v>321</v>
      </c>
    </row>
    <row r="124" spans="1:60" ht="13.5" customHeight="1" x14ac:dyDescent="0.15">
      <c r="A124" s="18" t="s">
        <v>322</v>
      </c>
    </row>
    <row r="125" spans="1:60" x14ac:dyDescent="0.15">
      <c r="A125" s="150"/>
      <c r="G125" s="151"/>
      <c r="H125" s="151"/>
      <c r="I125" s="151"/>
      <c r="J125" s="151"/>
      <c r="K125" s="151"/>
      <c r="L125" s="151"/>
      <c r="M125" s="151"/>
      <c r="N125" s="151"/>
      <c r="O125" s="151"/>
      <c r="P125" s="151"/>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row>
  </sheetData>
  <mergeCells count="1">
    <mergeCell ref="BF2:BG2"/>
  </mergeCells>
  <hyperlinks>
    <hyperlink ref="L1" location="Contents!A1" display="Contents" xr:uid="{950A79E7-7339-4CFA-AF91-E9530D080C5C}"/>
    <hyperlink ref="BJ1" location="Contents!A1" display="Contents" xr:uid="{1C639E86-87F0-404F-B000-A92E422B6B4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80F2-3093-4900-8C26-1F7685E244D6}">
  <dimension ref="A1:BJ125"/>
  <sheetViews>
    <sheetView showGridLines="0" workbookViewId="0">
      <pane xSplit="1" ySplit="3" topLeftCell="B100" activePane="bottomRight" state="frozen"/>
      <selection activeCell="AL81" sqref="AL81"/>
      <selection pane="topRight" activeCell="AL81" sqref="AL81"/>
      <selection pane="bottomLeft" activeCell="AL81" sqref="AL81"/>
      <selection pane="bottomRight" activeCell="B116" sqref="B116"/>
    </sheetView>
  </sheetViews>
  <sheetFormatPr baseColWidth="10" defaultColWidth="9" defaultRowHeight="11" x14ac:dyDescent="0.15"/>
  <cols>
    <col min="1" max="1" width="30.75" style="31" customWidth="1"/>
    <col min="2" max="56" width="8.5" style="31" customWidth="1"/>
    <col min="57" max="57" width="8.5" style="32" customWidth="1"/>
    <col min="58" max="59" width="12" style="31" customWidth="1"/>
    <col min="60" max="16384" width="9" style="31"/>
  </cols>
  <sheetData>
    <row r="1" spans="1:62" ht="13" x14ac:dyDescent="0.15">
      <c r="A1" s="153" t="s">
        <v>323</v>
      </c>
      <c r="L1" s="30" t="s">
        <v>199</v>
      </c>
      <c r="BH1" s="48"/>
      <c r="BJ1" s="30" t="s">
        <v>199</v>
      </c>
    </row>
    <row r="2" spans="1:62" x14ac:dyDescent="0.15">
      <c r="BF2" s="1230" t="s">
        <v>197</v>
      </c>
      <c r="BG2" s="1230"/>
      <c r="BH2" s="48" t="s">
        <v>196</v>
      </c>
    </row>
    <row r="3" spans="1:62" x14ac:dyDescent="0.15">
      <c r="A3" s="154" t="s">
        <v>292</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4"/>
      <c r="BF4" s="33"/>
      <c r="BG4" s="33"/>
      <c r="BH4" s="33"/>
    </row>
    <row r="5" spans="1:62" x14ac:dyDescent="0.15">
      <c r="A5" s="31" t="s">
        <v>193</v>
      </c>
      <c r="B5" s="50">
        <v>53.835000000000008</v>
      </c>
      <c r="C5" s="50">
        <v>56.711000000000006</v>
      </c>
      <c r="D5" s="50">
        <v>60.566000000000003</v>
      </c>
      <c r="E5" s="50">
        <v>64.477000000000004</v>
      </c>
      <c r="F5" s="50">
        <v>67.134999999999991</v>
      </c>
      <c r="G5" s="50">
        <v>71.614000000000004</v>
      </c>
      <c r="H5" s="50">
        <v>73.522999999999996</v>
      </c>
      <c r="I5" s="50">
        <v>77.39500000000001</v>
      </c>
      <c r="J5" s="50">
        <v>84.396326028521685</v>
      </c>
      <c r="K5" s="50">
        <v>85.810886564793094</v>
      </c>
      <c r="L5" s="50">
        <v>84.482065737206568</v>
      </c>
      <c r="M5" s="50">
        <v>86.518121969022346</v>
      </c>
      <c r="N5" s="50">
        <v>87.443215024495771</v>
      </c>
      <c r="O5" s="50">
        <v>90.24626746808741</v>
      </c>
      <c r="P5" s="50">
        <v>93.672694858308176</v>
      </c>
      <c r="Q5" s="50">
        <v>92.070831578656424</v>
      </c>
      <c r="R5" s="50">
        <v>86.982662147278958</v>
      </c>
      <c r="S5" s="50">
        <v>78.674600337397095</v>
      </c>
      <c r="T5" s="50">
        <v>73.811658779142917</v>
      </c>
      <c r="U5" s="50">
        <v>74.508844005270063</v>
      </c>
      <c r="V5" s="50">
        <v>74.645959778531221</v>
      </c>
      <c r="W5" s="50">
        <v>76.442006196749787</v>
      </c>
      <c r="X5" s="50">
        <v>79.007807161561061</v>
      </c>
      <c r="Y5" s="50">
        <v>83.13489555784065</v>
      </c>
      <c r="Z5" s="50">
        <v>86.432083542181175</v>
      </c>
      <c r="AA5" s="50">
        <v>80.588663994569316</v>
      </c>
      <c r="AB5" s="50">
        <v>76.324198782825206</v>
      </c>
      <c r="AC5" s="50">
        <v>78.320326384544529</v>
      </c>
      <c r="AD5" s="50">
        <v>79.350290991460298</v>
      </c>
      <c r="AE5" s="50">
        <v>81.016731814394774</v>
      </c>
      <c r="AF5" s="50">
        <v>84.669616553266849</v>
      </c>
      <c r="AG5" s="50">
        <v>86.75483320490018</v>
      </c>
      <c r="AH5" s="50">
        <v>89.428486395043819</v>
      </c>
      <c r="AI5" s="50">
        <v>91.246257020770059</v>
      </c>
      <c r="AJ5" s="50">
        <v>92.825899714397266</v>
      </c>
      <c r="AK5" s="50">
        <v>92.33252454736207</v>
      </c>
      <c r="AL5" s="50">
        <v>95.002922629489362</v>
      </c>
      <c r="AM5" s="50">
        <v>98.646707744239876</v>
      </c>
      <c r="AN5" s="50">
        <v>102.54353590178874</v>
      </c>
      <c r="AO5" s="50">
        <v>107.44915199163211</v>
      </c>
      <c r="AP5" s="50">
        <v>104.41506326673027</v>
      </c>
      <c r="AQ5" s="50">
        <v>105.22292348047078</v>
      </c>
      <c r="AR5" s="50">
        <v>108.14960338953611</v>
      </c>
      <c r="AS5" s="50">
        <v>104.14221510110318</v>
      </c>
      <c r="AT5" s="50">
        <v>101.62991590696193</v>
      </c>
      <c r="AU5" s="50">
        <v>105.89013626989394</v>
      </c>
      <c r="AV5" s="50">
        <v>106.01425950359739</v>
      </c>
      <c r="AW5" s="50">
        <v>107.47678983145724</v>
      </c>
      <c r="AX5" s="50">
        <v>106.91145882530866</v>
      </c>
      <c r="AY5" s="50">
        <v>106.65862105645139</v>
      </c>
      <c r="AZ5" s="50">
        <v>106.77617938973286</v>
      </c>
      <c r="BA5" s="50">
        <v>106.18038212701259</v>
      </c>
      <c r="BB5" s="50">
        <v>105.44858269480068</v>
      </c>
      <c r="BC5" s="50">
        <v>109.17328175171096</v>
      </c>
      <c r="BD5" s="50">
        <v>110.39029263229689</v>
      </c>
      <c r="BE5" s="51">
        <v>98.126759917218124</v>
      </c>
      <c r="BF5" s="53">
        <v>-0.11352120116425479</v>
      </c>
      <c r="BG5" s="53">
        <v>8.3027039662857405E-3</v>
      </c>
      <c r="BH5" s="53">
        <v>2.4490439369913623E-2</v>
      </c>
    </row>
    <row r="6" spans="1:62" x14ac:dyDescent="0.15">
      <c r="A6" s="31" t="s">
        <v>192</v>
      </c>
      <c r="B6" s="50">
        <v>14.842952329360781</v>
      </c>
      <c r="C6" s="50">
        <v>15.513424702058506</v>
      </c>
      <c r="D6" s="50">
        <v>16.602149512459373</v>
      </c>
      <c r="E6" s="50">
        <v>18.072368364030336</v>
      </c>
      <c r="F6" s="50">
        <v>19.076128927410618</v>
      </c>
      <c r="G6" s="50">
        <v>20.519525460455036</v>
      </c>
      <c r="H6" s="50">
        <v>21.762932827735646</v>
      </c>
      <c r="I6" s="50">
        <v>24.533180931744315</v>
      </c>
      <c r="J6" s="50">
        <v>26.213543878656555</v>
      </c>
      <c r="K6" s="50">
        <v>29.699084507042251</v>
      </c>
      <c r="L6" s="50">
        <v>32.810530877573136</v>
      </c>
      <c r="M6" s="50">
        <v>36.197178764897082</v>
      </c>
      <c r="N6" s="50">
        <v>37.361472372697726</v>
      </c>
      <c r="O6" s="50">
        <v>42.020654209658815</v>
      </c>
      <c r="P6" s="50">
        <v>45.011864531658233</v>
      </c>
      <c r="Q6" s="50">
        <v>50.153301547316389</v>
      </c>
      <c r="R6" s="50">
        <v>54.756136000804098</v>
      </c>
      <c r="S6" s="50">
        <v>56.606232448629868</v>
      </c>
      <c r="T6" s="50">
        <v>55.190485083038837</v>
      </c>
      <c r="U6" s="50">
        <v>58.464873210701541</v>
      </c>
      <c r="V6" s="50">
        <v>60.896932390543071</v>
      </c>
      <c r="W6" s="50">
        <v>61.498901597140303</v>
      </c>
      <c r="X6" s="50">
        <v>64.587795932505855</v>
      </c>
      <c r="Y6" s="50">
        <v>64.445776674142294</v>
      </c>
      <c r="Z6" s="50">
        <v>68.943014302178383</v>
      </c>
      <c r="AA6" s="50">
        <v>71.962060538529983</v>
      </c>
      <c r="AB6" s="50">
        <v>74.844198865889183</v>
      </c>
      <c r="AC6" s="50">
        <v>75.612102015093939</v>
      </c>
      <c r="AD6" s="50">
        <v>75.420987717293656</v>
      </c>
      <c r="AE6" s="50">
        <v>81.511502982898932</v>
      </c>
      <c r="AF6" s="50">
        <v>75.766984943063235</v>
      </c>
      <c r="AG6" s="50">
        <v>77.614495947181709</v>
      </c>
      <c r="AH6" s="50">
        <v>80.320089528282153</v>
      </c>
      <c r="AI6" s="50">
        <v>84.545710223338219</v>
      </c>
      <c r="AJ6" s="50">
        <v>83.692869720794903</v>
      </c>
      <c r="AK6" s="50">
        <v>87.718252824788138</v>
      </c>
      <c r="AL6" s="50">
        <v>86.176945516985029</v>
      </c>
      <c r="AM6" s="50">
        <v>82.286340010253539</v>
      </c>
      <c r="AN6" s="50">
        <v>84.690892196053497</v>
      </c>
      <c r="AO6" s="50">
        <v>88.231042320384176</v>
      </c>
      <c r="AP6" s="50">
        <v>90.452339116192277</v>
      </c>
      <c r="AQ6" s="50">
        <v>89.317802012140973</v>
      </c>
      <c r="AR6" s="50">
        <v>92.704634340633433</v>
      </c>
      <c r="AS6" s="50">
        <v>92.46188573920324</v>
      </c>
      <c r="AT6" s="50">
        <v>89.326209227448402</v>
      </c>
      <c r="AU6" s="50">
        <v>89.368531904226131</v>
      </c>
      <c r="AV6" s="50">
        <v>90.997447679613657</v>
      </c>
      <c r="AW6" s="50">
        <v>92.911026970195493</v>
      </c>
      <c r="AX6" s="50">
        <v>90.255002767274561</v>
      </c>
      <c r="AY6" s="50">
        <v>85.947282034238583</v>
      </c>
      <c r="AZ6" s="50">
        <v>84.889354874203519</v>
      </c>
      <c r="BA6" s="50">
        <v>85.2655907605008</v>
      </c>
      <c r="BB6" s="50">
        <v>81.805576940645977</v>
      </c>
      <c r="BC6" s="50">
        <v>79.6159887043911</v>
      </c>
      <c r="BD6" s="50">
        <v>73.732268266253541</v>
      </c>
      <c r="BE6" s="51">
        <v>56.143954372733191</v>
      </c>
      <c r="BF6" s="54">
        <v>-0.24062344877133934</v>
      </c>
      <c r="BG6" s="54">
        <v>-1.9002571297420223E-2</v>
      </c>
      <c r="BH6" s="54">
        <v>1.4012386750694619E-2</v>
      </c>
    </row>
    <row r="7" spans="1:62" x14ac:dyDescent="0.15">
      <c r="A7" s="31" t="s">
        <v>191</v>
      </c>
      <c r="B7" s="50">
        <v>533.22977663969823</v>
      </c>
      <c r="C7" s="50">
        <v>559.68123915114086</v>
      </c>
      <c r="D7" s="50">
        <v>580.87023197772328</v>
      </c>
      <c r="E7" s="50">
        <v>619.64228723056215</v>
      </c>
      <c r="F7" s="50">
        <v>650.64948179944054</v>
      </c>
      <c r="G7" s="50">
        <v>679.74687852238196</v>
      </c>
      <c r="H7" s="50">
        <v>703.354719406973</v>
      </c>
      <c r="I7" s="50">
        <v>758.22446381189695</v>
      </c>
      <c r="J7" s="50">
        <v>803.52694730227267</v>
      </c>
      <c r="K7" s="50">
        <v>771.31088943536918</v>
      </c>
      <c r="L7" s="50">
        <v>751.85915052011899</v>
      </c>
      <c r="M7" s="50">
        <v>809.16466458282059</v>
      </c>
      <c r="N7" s="50">
        <v>855.23475812385652</v>
      </c>
      <c r="O7" s="50">
        <v>874.19864513358038</v>
      </c>
      <c r="P7" s="50">
        <v>853.61432650953009</v>
      </c>
      <c r="Q7" s="50">
        <v>785.99667672296937</v>
      </c>
      <c r="R7" s="50">
        <v>731.82794123177189</v>
      </c>
      <c r="S7" s="50">
        <v>691.88780609999253</v>
      </c>
      <c r="T7" s="50">
        <v>688.02435469405623</v>
      </c>
      <c r="U7" s="50">
        <v>709.41127341982462</v>
      </c>
      <c r="V7" s="50">
        <v>706.34354216778365</v>
      </c>
      <c r="W7" s="50">
        <v>740.32801464266493</v>
      </c>
      <c r="X7" s="50">
        <v>755.33897194400129</v>
      </c>
      <c r="Y7" s="50">
        <v>787.09587447836566</v>
      </c>
      <c r="Z7" s="50">
        <v>786.42417639407029</v>
      </c>
      <c r="AA7" s="50">
        <v>769.73493015783629</v>
      </c>
      <c r="AB7" s="50">
        <v>752.33510172673766</v>
      </c>
      <c r="AC7" s="50">
        <v>768.7061059243897</v>
      </c>
      <c r="AD7" s="50">
        <v>774.44011540283725</v>
      </c>
      <c r="AE7" s="50">
        <v>794.44177735366429</v>
      </c>
      <c r="AF7" s="50">
        <v>791.74703585173688</v>
      </c>
      <c r="AG7" s="50">
        <v>820.93988746810498</v>
      </c>
      <c r="AH7" s="50">
        <v>831.55060701875595</v>
      </c>
      <c r="AI7" s="50">
        <v>846.75141064095294</v>
      </c>
      <c r="AJ7" s="50">
        <v>870.42393557531079</v>
      </c>
      <c r="AK7" s="50">
        <v>878.2729651441739</v>
      </c>
      <c r="AL7" s="50">
        <v>877.98525130868779</v>
      </c>
      <c r="AM7" s="50">
        <v>877.76634130623813</v>
      </c>
      <c r="AN7" s="50">
        <v>891.47718857664461</v>
      </c>
      <c r="AO7" s="50">
        <v>925.17856636905549</v>
      </c>
      <c r="AP7" s="50">
        <v>926.82448863964146</v>
      </c>
      <c r="AQ7" s="50">
        <v>914.60775426113491</v>
      </c>
      <c r="AR7" s="50">
        <v>908.48143620898691</v>
      </c>
      <c r="AS7" s="50">
        <v>847.90841923966389</v>
      </c>
      <c r="AT7" s="50">
        <v>801.39391676635614</v>
      </c>
      <c r="AU7" s="50">
        <v>813.30604234258738</v>
      </c>
      <c r="AV7" s="50">
        <v>796.51906001890393</v>
      </c>
      <c r="AW7" s="50">
        <v>777.96488141704037</v>
      </c>
      <c r="AX7" s="50">
        <v>790.75926702117761</v>
      </c>
      <c r="AY7" s="50">
        <v>795.91715650387721</v>
      </c>
      <c r="AZ7" s="50">
        <v>812.75337458873526</v>
      </c>
      <c r="BA7" s="50">
        <v>818.4835813811311</v>
      </c>
      <c r="BB7" s="50">
        <v>826.14900362777564</v>
      </c>
      <c r="BC7" s="50">
        <v>845.17439500313185</v>
      </c>
      <c r="BD7" s="50">
        <v>844.91957946604316</v>
      </c>
      <c r="BE7" s="51">
        <v>739.66280837025363</v>
      </c>
      <c r="BF7" s="54">
        <v>-0.12696795095987279</v>
      </c>
      <c r="BG7" s="54">
        <v>5.3028951566906901E-3</v>
      </c>
      <c r="BH7" s="54">
        <v>0.18460476202264972</v>
      </c>
    </row>
    <row r="8" spans="1:62" s="32" customFormat="1" x14ac:dyDescent="0.15">
      <c r="A8" s="37" t="s">
        <v>190</v>
      </c>
      <c r="B8" s="55">
        <v>601.90772896905901</v>
      </c>
      <c r="C8" s="55">
        <v>631.90566385319937</v>
      </c>
      <c r="D8" s="55">
        <v>658.0383814901827</v>
      </c>
      <c r="E8" s="55">
        <v>702.19165559459248</v>
      </c>
      <c r="F8" s="55">
        <v>736.86061072685118</v>
      </c>
      <c r="G8" s="55">
        <v>771.88040398283704</v>
      </c>
      <c r="H8" s="55">
        <v>798.64065223470868</v>
      </c>
      <c r="I8" s="55">
        <v>860.1526447436413</v>
      </c>
      <c r="J8" s="55">
        <v>914.1368172094509</v>
      </c>
      <c r="K8" s="55">
        <v>886.82086050720454</v>
      </c>
      <c r="L8" s="55">
        <v>869.15174713489864</v>
      </c>
      <c r="M8" s="55">
        <v>931.87996531674003</v>
      </c>
      <c r="N8" s="55">
        <v>980.03944552105008</v>
      </c>
      <c r="O8" s="55">
        <v>1006.4655668113267</v>
      </c>
      <c r="P8" s="55">
        <v>992.29888589949655</v>
      </c>
      <c r="Q8" s="55">
        <v>928.22080984894217</v>
      </c>
      <c r="R8" s="55">
        <v>873.56673937985488</v>
      </c>
      <c r="S8" s="55">
        <v>827.16863888601949</v>
      </c>
      <c r="T8" s="55">
        <v>817.02649855623804</v>
      </c>
      <c r="U8" s="55">
        <v>842.38499063579616</v>
      </c>
      <c r="V8" s="55">
        <v>841.88643433685797</v>
      </c>
      <c r="W8" s="55">
        <v>878.26892243655504</v>
      </c>
      <c r="X8" s="55">
        <v>898.93457503806826</v>
      </c>
      <c r="Y8" s="55">
        <v>934.67654671034859</v>
      </c>
      <c r="Z8" s="55">
        <v>941.79927423842992</v>
      </c>
      <c r="AA8" s="55">
        <v>922.28565469093564</v>
      </c>
      <c r="AB8" s="55">
        <v>903.50349937545207</v>
      </c>
      <c r="AC8" s="55">
        <v>922.63853432402811</v>
      </c>
      <c r="AD8" s="55">
        <v>929.21139411159118</v>
      </c>
      <c r="AE8" s="55">
        <v>956.97001215095793</v>
      </c>
      <c r="AF8" s="55">
        <v>952.1836373480669</v>
      </c>
      <c r="AG8" s="55">
        <v>985.30921662018682</v>
      </c>
      <c r="AH8" s="55">
        <v>1001.2991829420819</v>
      </c>
      <c r="AI8" s="55">
        <v>1022.5433778850612</v>
      </c>
      <c r="AJ8" s="55">
        <v>1046.942705010503</v>
      </c>
      <c r="AK8" s="55">
        <v>1058.323742516324</v>
      </c>
      <c r="AL8" s="55">
        <v>1059.1651194551623</v>
      </c>
      <c r="AM8" s="55">
        <v>1058.6993890607316</v>
      </c>
      <c r="AN8" s="55">
        <v>1078.7116166744868</v>
      </c>
      <c r="AO8" s="55">
        <v>1120.8587606810718</v>
      </c>
      <c r="AP8" s="55">
        <v>1121.6918910225641</v>
      </c>
      <c r="AQ8" s="55">
        <v>1109.1484797537466</v>
      </c>
      <c r="AR8" s="55">
        <v>1109.3356739391565</v>
      </c>
      <c r="AS8" s="55">
        <v>1044.5125200799703</v>
      </c>
      <c r="AT8" s="55">
        <v>992.35004190076643</v>
      </c>
      <c r="AU8" s="55">
        <v>1008.5647105167075</v>
      </c>
      <c r="AV8" s="55">
        <v>993.53076720211493</v>
      </c>
      <c r="AW8" s="55">
        <v>978.35269821869315</v>
      </c>
      <c r="AX8" s="55">
        <v>987.92572861376084</v>
      </c>
      <c r="AY8" s="55">
        <v>988.52305959456726</v>
      </c>
      <c r="AZ8" s="55">
        <v>1004.4189088526716</v>
      </c>
      <c r="BA8" s="55">
        <v>1009.9295542686446</v>
      </c>
      <c r="BB8" s="55">
        <v>1013.4031632632223</v>
      </c>
      <c r="BC8" s="55">
        <v>1033.9636654592339</v>
      </c>
      <c r="BD8" s="55">
        <v>1029.0421403645937</v>
      </c>
      <c r="BE8" s="55">
        <v>893.93352266020497</v>
      </c>
      <c r="BF8" s="56">
        <v>-0.13366902445258233</v>
      </c>
      <c r="BG8" s="56">
        <v>3.6373770449384946E-3</v>
      </c>
      <c r="BH8" s="56">
        <v>0.22310758814325796</v>
      </c>
    </row>
    <row r="9" spans="1:62"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1"/>
      <c r="BF9" s="54"/>
      <c r="BG9" s="54"/>
      <c r="BH9" s="54"/>
    </row>
    <row r="10" spans="1:62" x14ac:dyDescent="0.15">
      <c r="A10" s="31" t="s">
        <v>189</v>
      </c>
      <c r="B10" s="50">
        <v>23.402238665574295</v>
      </c>
      <c r="C10" s="50">
        <v>24.129000130081941</v>
      </c>
      <c r="D10" s="50">
        <v>24.692540727396601</v>
      </c>
      <c r="E10" s="50">
        <v>25.207733583909096</v>
      </c>
      <c r="F10" s="50">
        <v>26.132740976016169</v>
      </c>
      <c r="G10" s="50">
        <v>23.575343701927526</v>
      </c>
      <c r="H10" s="50">
        <v>25.089000000000006</v>
      </c>
      <c r="I10" s="50">
        <v>24.960000000000004</v>
      </c>
      <c r="J10" s="50">
        <v>25.111999999999998</v>
      </c>
      <c r="K10" s="50">
        <v>25.180999999999997</v>
      </c>
      <c r="L10" s="50">
        <v>23.802</v>
      </c>
      <c r="M10" s="50">
        <v>24.564</v>
      </c>
      <c r="N10" s="50">
        <v>25.827999999999999</v>
      </c>
      <c r="O10" s="50">
        <v>25.067999999999994</v>
      </c>
      <c r="P10" s="50">
        <v>27.007000000000005</v>
      </c>
      <c r="Q10" s="50">
        <v>25.040000000000003</v>
      </c>
      <c r="R10" s="50">
        <v>23.439999999999998</v>
      </c>
      <c r="S10" s="50">
        <v>22.296999999999997</v>
      </c>
      <c r="T10" s="50">
        <v>22.673000000000005</v>
      </c>
      <c r="U10" s="50">
        <v>21.561999999999998</v>
      </c>
      <c r="V10" s="50">
        <v>20.073999999999998</v>
      </c>
      <c r="W10" s="50">
        <v>21.027000000000005</v>
      </c>
      <c r="X10" s="50">
        <v>22.449000000000002</v>
      </c>
      <c r="Y10" s="50">
        <v>22.679000000000002</v>
      </c>
      <c r="Z10" s="50">
        <v>20.825000000000003</v>
      </c>
      <c r="AA10" s="50">
        <v>19.386999999999997</v>
      </c>
      <c r="AB10" s="50">
        <v>20.188999999999997</v>
      </c>
      <c r="AC10" s="50">
        <v>21.218</v>
      </c>
      <c r="AD10" s="50">
        <v>20.795999999999999</v>
      </c>
      <c r="AE10" s="50">
        <v>21.977</v>
      </c>
      <c r="AF10" s="50">
        <v>21.887999999999998</v>
      </c>
      <c r="AG10" s="50">
        <v>21.86</v>
      </c>
      <c r="AH10" s="50">
        <v>23.209</v>
      </c>
      <c r="AI10" s="50">
        <v>23.924999999999997</v>
      </c>
      <c r="AJ10" s="50">
        <v>24.338000000000001</v>
      </c>
      <c r="AK10" s="50">
        <v>22.381000000000004</v>
      </c>
      <c r="AL10" s="50">
        <v>20.641000000000002</v>
      </c>
      <c r="AM10" s="50">
        <v>19.667000000000002</v>
      </c>
      <c r="AN10" s="50">
        <v>20.058</v>
      </c>
      <c r="AO10" s="50">
        <v>21.479000000000003</v>
      </c>
      <c r="AP10" s="50">
        <v>22.506874999999997</v>
      </c>
      <c r="AQ10" s="50">
        <v>23.681611261717332</v>
      </c>
      <c r="AR10" s="50">
        <v>26.413242211024226</v>
      </c>
      <c r="AS10" s="50">
        <v>26.676827431127311</v>
      </c>
      <c r="AT10" s="50">
        <v>25.423005482471705</v>
      </c>
      <c r="AU10" s="50">
        <v>27.665203990149006</v>
      </c>
      <c r="AV10" s="50">
        <v>28.611684719604764</v>
      </c>
      <c r="AW10" s="50">
        <v>30.482868159979368</v>
      </c>
      <c r="AX10" s="50">
        <v>32.413935300873369</v>
      </c>
      <c r="AY10" s="50">
        <v>32.13119553760653</v>
      </c>
      <c r="AZ10" s="50">
        <v>32.723392389838011</v>
      </c>
      <c r="BA10" s="50">
        <v>31.622747497085982</v>
      </c>
      <c r="BB10" s="50">
        <v>31.309238866312619</v>
      </c>
      <c r="BC10" s="50">
        <v>29.74963834392809</v>
      </c>
      <c r="BD10" s="50">
        <v>26.838418505056126</v>
      </c>
      <c r="BE10" s="51">
        <v>24.307159013383014</v>
      </c>
      <c r="BF10" s="54">
        <v>-9.6789328102642735E-2</v>
      </c>
      <c r="BG10" s="54">
        <v>5.4326934035024976E-3</v>
      </c>
      <c r="BH10" s="54">
        <v>6.0665714895132413E-3</v>
      </c>
    </row>
    <row r="11" spans="1:62" x14ac:dyDescent="0.15">
      <c r="A11" s="31" t="s">
        <v>188</v>
      </c>
      <c r="B11" s="50">
        <v>14.843000000000002</v>
      </c>
      <c r="C11" s="50">
        <v>16.166</v>
      </c>
      <c r="D11" s="50">
        <v>16.692999999999998</v>
      </c>
      <c r="E11" s="50">
        <v>20.048000000000002</v>
      </c>
      <c r="F11" s="50">
        <v>21.965999999999998</v>
      </c>
      <c r="G11" s="50">
        <v>24.894000000000002</v>
      </c>
      <c r="H11" s="50">
        <v>27.433000000000003</v>
      </c>
      <c r="I11" s="50">
        <v>31.513000000000002</v>
      </c>
      <c r="J11" s="50">
        <v>38.841999999999999</v>
      </c>
      <c r="K11" s="50">
        <v>41.896000000000008</v>
      </c>
      <c r="L11" s="50">
        <v>43.231999999999999</v>
      </c>
      <c r="M11" s="50">
        <v>46.808000000000007</v>
      </c>
      <c r="N11" s="50">
        <v>47.935000000000002</v>
      </c>
      <c r="O11" s="50">
        <v>52.192000000000007</v>
      </c>
      <c r="P11" s="50">
        <v>54.846999999999994</v>
      </c>
      <c r="Q11" s="50">
        <v>52.874000000000009</v>
      </c>
      <c r="R11" s="50">
        <v>50.32500000000001</v>
      </c>
      <c r="S11" s="50">
        <v>50.922000000000004</v>
      </c>
      <c r="T11" s="50">
        <v>48.246999999999993</v>
      </c>
      <c r="U11" s="50">
        <v>48.842000000000006</v>
      </c>
      <c r="V11" s="50">
        <v>49.553999999999988</v>
      </c>
      <c r="W11" s="50">
        <v>54.685999999999993</v>
      </c>
      <c r="X11" s="50">
        <v>56.27</v>
      </c>
      <c r="Y11" s="50">
        <v>57.253000000000014</v>
      </c>
      <c r="Z11" s="50">
        <v>57.638000000000005</v>
      </c>
      <c r="AA11" s="50">
        <v>56.815000000000012</v>
      </c>
      <c r="AB11" s="50">
        <v>57.455999999999989</v>
      </c>
      <c r="AC11" s="50">
        <v>62.286000000000001</v>
      </c>
      <c r="AD11" s="50">
        <v>64.674999999999983</v>
      </c>
      <c r="AE11" s="50">
        <v>69.013999999999996</v>
      </c>
      <c r="AF11" s="50">
        <v>71.987000000000023</v>
      </c>
      <c r="AG11" s="50">
        <v>76.649000000000015</v>
      </c>
      <c r="AH11" s="50">
        <v>82.241000000000014</v>
      </c>
      <c r="AI11" s="50">
        <v>85.736000000000004</v>
      </c>
      <c r="AJ11" s="50">
        <v>86.774999999999991</v>
      </c>
      <c r="AK11" s="50">
        <v>85.759</v>
      </c>
      <c r="AL11" s="50">
        <v>87.942486016043944</v>
      </c>
      <c r="AM11" s="50">
        <v>86.058216013715395</v>
      </c>
      <c r="AN11" s="50">
        <v>83.522809962091841</v>
      </c>
      <c r="AO11" s="50">
        <v>86.235934146139073</v>
      </c>
      <c r="AP11" s="50">
        <v>88.434348128066446</v>
      </c>
      <c r="AQ11" s="50">
        <v>90.134262780114398</v>
      </c>
      <c r="AR11" s="50">
        <v>93.858997972815331</v>
      </c>
      <c r="AS11" s="50">
        <v>98.230106473853837</v>
      </c>
      <c r="AT11" s="50">
        <v>97.359190658972096</v>
      </c>
      <c r="AU11" s="50">
        <v>106.06133849911856</v>
      </c>
      <c r="AV11" s="50">
        <v>112.78925271063578</v>
      </c>
      <c r="AW11" s="50">
        <v>115.75550348660042</v>
      </c>
      <c r="AX11" s="50">
        <v>122.78549120476673</v>
      </c>
      <c r="AY11" s="50">
        <v>126.82776850983198</v>
      </c>
      <c r="AZ11" s="50">
        <v>118.54806443706744</v>
      </c>
      <c r="BA11" s="50">
        <v>112.16233097530679</v>
      </c>
      <c r="BB11" s="50">
        <v>113.71331898255244</v>
      </c>
      <c r="BC11" s="50">
        <v>109.54917889785969</v>
      </c>
      <c r="BD11" s="50">
        <v>111.54938271292849</v>
      </c>
      <c r="BE11" s="51">
        <v>106.84601328222402</v>
      </c>
      <c r="BF11" s="54">
        <v>-4.4781049498038961E-2</v>
      </c>
      <c r="BG11" s="54">
        <v>1.3699008328283524E-2</v>
      </c>
      <c r="BH11" s="54">
        <v>2.6666587304144181E-2</v>
      </c>
    </row>
    <row r="12" spans="1:62" x14ac:dyDescent="0.15">
      <c r="A12" s="31" t="s">
        <v>187</v>
      </c>
      <c r="B12" s="50">
        <v>3.4948824040743296</v>
      </c>
      <c r="C12" s="50">
        <v>3.8226610579250035</v>
      </c>
      <c r="D12" s="50">
        <v>3.9814976769166477</v>
      </c>
      <c r="E12" s="50">
        <v>4.1903235695157841</v>
      </c>
      <c r="F12" s="50">
        <v>4.4530511131716946</v>
      </c>
      <c r="G12" s="50">
        <v>4.6976170505828669</v>
      </c>
      <c r="H12" s="50">
        <v>5.2059999999999995</v>
      </c>
      <c r="I12" s="50">
        <v>5.5200000000000005</v>
      </c>
      <c r="J12" s="50">
        <v>5.2510000000000012</v>
      </c>
      <c r="K12" s="50">
        <v>5.0249999999999995</v>
      </c>
      <c r="L12" s="50">
        <v>4.3780000000000001</v>
      </c>
      <c r="M12" s="50">
        <v>4.6489999999999991</v>
      </c>
      <c r="N12" s="50">
        <v>4.7560000000000002</v>
      </c>
      <c r="O12" s="50">
        <v>5.2140000000000022</v>
      </c>
      <c r="P12" s="50">
        <v>5.2560000000000002</v>
      </c>
      <c r="Q12" s="50">
        <v>5.3140000000000001</v>
      </c>
      <c r="R12" s="50">
        <v>5.492</v>
      </c>
      <c r="S12" s="50">
        <v>4.8449999999999989</v>
      </c>
      <c r="T12" s="50">
        <v>4.7080000000000002</v>
      </c>
      <c r="U12" s="50">
        <v>4.7130000000000001</v>
      </c>
      <c r="V12" s="50">
        <v>4.5890000000000004</v>
      </c>
      <c r="W12" s="50">
        <v>4.9110000000000005</v>
      </c>
      <c r="X12" s="50">
        <v>5.1269999999999998</v>
      </c>
      <c r="Y12" s="50">
        <v>5.6479999999999997</v>
      </c>
      <c r="Z12" s="50">
        <v>6.2450000000000001</v>
      </c>
      <c r="AA12" s="50">
        <v>6.5940000000000012</v>
      </c>
      <c r="AB12" s="50">
        <v>7.3566035836150814</v>
      </c>
      <c r="AC12" s="50">
        <v>7.9680161461330696</v>
      </c>
      <c r="AD12" s="50">
        <v>8.6840250866777655</v>
      </c>
      <c r="AE12" s="50">
        <v>9.3284704727145904</v>
      </c>
      <c r="AF12" s="50">
        <v>10.257192733408623</v>
      </c>
      <c r="AG12" s="50">
        <v>10.893741911879813</v>
      </c>
      <c r="AH12" s="50">
        <v>11.69918525578497</v>
      </c>
      <c r="AI12" s="50">
        <v>11.96666951773757</v>
      </c>
      <c r="AJ12" s="50">
        <v>12.085940195915791</v>
      </c>
      <c r="AK12" s="50">
        <v>11.816489030709779</v>
      </c>
      <c r="AL12" s="50">
        <v>11.223544145931784</v>
      </c>
      <c r="AM12" s="50">
        <v>11.740143428837861</v>
      </c>
      <c r="AN12" s="50">
        <v>11.320730072816765</v>
      </c>
      <c r="AO12" s="50">
        <v>12.015805102960243</v>
      </c>
      <c r="AP12" s="50">
        <v>12.461148836164606</v>
      </c>
      <c r="AQ12" s="50">
        <v>13.9304695103902</v>
      </c>
      <c r="AR12" s="50">
        <v>17.901995335238173</v>
      </c>
      <c r="AS12" s="50">
        <v>18.605695754961562</v>
      </c>
      <c r="AT12" s="50">
        <v>18.18845834596792</v>
      </c>
      <c r="AU12" s="50">
        <v>16.015185828339419</v>
      </c>
      <c r="AV12" s="50">
        <v>17.557138776849769</v>
      </c>
      <c r="AW12" s="50">
        <v>17.470375432137264</v>
      </c>
      <c r="AX12" s="50">
        <v>16.836151430783755</v>
      </c>
      <c r="AY12" s="50">
        <v>16.3371742050889</v>
      </c>
      <c r="AZ12" s="50">
        <v>16.472930798421839</v>
      </c>
      <c r="BA12" s="50">
        <v>17.450798845714544</v>
      </c>
      <c r="BB12" s="50">
        <v>16.670224650837792</v>
      </c>
      <c r="BC12" s="50">
        <v>17.436355092980794</v>
      </c>
      <c r="BD12" s="50">
        <v>17.438065787543927</v>
      </c>
      <c r="BE12" s="51">
        <v>15.881205930874858</v>
      </c>
      <c r="BF12" s="54">
        <v>-9.17676965553893E-2</v>
      </c>
      <c r="BG12" s="54">
        <v>-4.2043100831397062E-3</v>
      </c>
      <c r="BH12" s="54">
        <v>3.9636253280890934E-3</v>
      </c>
    </row>
    <row r="13" spans="1:62" x14ac:dyDescent="0.15">
      <c r="A13" s="31" t="s">
        <v>186</v>
      </c>
      <c r="B13" s="50">
        <v>3.8399588770346056</v>
      </c>
      <c r="C13" s="50">
        <v>4.3979483463373503</v>
      </c>
      <c r="D13" s="50">
        <v>4.4332446541188686</v>
      </c>
      <c r="E13" s="50">
        <v>4.9336327395892834</v>
      </c>
      <c r="F13" s="50">
        <v>4.7358316714125266</v>
      </c>
      <c r="G13" s="50">
        <v>5.3416520293571708</v>
      </c>
      <c r="H13" s="50">
        <v>5.5309999999999997</v>
      </c>
      <c r="I13" s="50">
        <v>6.2969999999999997</v>
      </c>
      <c r="J13" s="50">
        <v>6.024</v>
      </c>
      <c r="K13" s="50">
        <v>6.6750000000000007</v>
      </c>
      <c r="L13" s="50">
        <v>6.7160000000000011</v>
      </c>
      <c r="M13" s="50">
        <v>7.0869999999999989</v>
      </c>
      <c r="N13" s="50">
        <v>7.0960000000000001</v>
      </c>
      <c r="O13" s="50">
        <v>7.2239999999999984</v>
      </c>
      <c r="P13" s="50">
        <v>7.6729999999999992</v>
      </c>
      <c r="Q13" s="50">
        <v>7.286519393785845</v>
      </c>
      <c r="R13" s="50">
        <v>7.4684056366244054</v>
      </c>
      <c r="S13" s="50">
        <v>7.655207380418128</v>
      </c>
      <c r="T13" s="50">
        <v>7.9248689082031909</v>
      </c>
      <c r="U13" s="50">
        <v>7.8753592986445033</v>
      </c>
      <c r="V13" s="50">
        <v>8.1754940679217896</v>
      </c>
      <c r="W13" s="50">
        <v>8.0851157803754994</v>
      </c>
      <c r="X13" s="50">
        <v>8.505432569726425</v>
      </c>
      <c r="Y13" s="50">
        <v>8.9579503271416492</v>
      </c>
      <c r="Z13" s="50">
        <v>9.1892258571841232</v>
      </c>
      <c r="AA13" s="50">
        <v>9.3322034563366874</v>
      </c>
      <c r="AB13" s="50">
        <v>9.5749095839079601</v>
      </c>
      <c r="AC13" s="50">
        <v>10.545783880575662</v>
      </c>
      <c r="AD13" s="50">
        <v>11.235908348440057</v>
      </c>
      <c r="AE13" s="50">
        <v>11.590662677953224</v>
      </c>
      <c r="AF13" s="50">
        <v>12.223581771798033</v>
      </c>
      <c r="AG13" s="50">
        <v>12.623774652635495</v>
      </c>
      <c r="AH13" s="50">
        <v>12.885887132173952</v>
      </c>
      <c r="AI13" s="50">
        <v>12.521014504896289</v>
      </c>
      <c r="AJ13" s="50">
        <v>11.086680596726968</v>
      </c>
      <c r="AK13" s="50">
        <v>10.864189395771479</v>
      </c>
      <c r="AL13" s="50">
        <v>10.172728907614031</v>
      </c>
      <c r="AM13" s="50">
        <v>10.010699065475874</v>
      </c>
      <c r="AN13" s="50">
        <v>10.421343693226071</v>
      </c>
      <c r="AO13" s="50">
        <v>10.432865585637359</v>
      </c>
      <c r="AP13" s="50">
        <v>10.855565152551964</v>
      </c>
      <c r="AQ13" s="50">
        <v>10.550782149987887</v>
      </c>
      <c r="AR13" s="50">
        <v>10.385213132873359</v>
      </c>
      <c r="AS13" s="50">
        <v>11.307473127152136</v>
      </c>
      <c r="AT13" s="50">
        <v>11.063808806962802</v>
      </c>
      <c r="AU13" s="50">
        <v>11.652751551699248</v>
      </c>
      <c r="AV13" s="50">
        <v>11.956793895537816</v>
      </c>
      <c r="AW13" s="50">
        <v>13.042901366237588</v>
      </c>
      <c r="AX13" s="50">
        <v>12.870992747839855</v>
      </c>
      <c r="AY13" s="50">
        <v>13.557506906920928</v>
      </c>
      <c r="AZ13" s="50">
        <v>14.529071713423027</v>
      </c>
      <c r="BA13" s="50">
        <v>14.896975977003429</v>
      </c>
      <c r="BB13" s="50">
        <v>14.491181133438936</v>
      </c>
      <c r="BC13" s="50">
        <v>14.906627483629727</v>
      </c>
      <c r="BD13" s="50">
        <v>15.577909722506831</v>
      </c>
      <c r="BE13" s="51">
        <v>12.654075863858417</v>
      </c>
      <c r="BF13" s="54">
        <v>-0.18991044941955448</v>
      </c>
      <c r="BG13" s="54">
        <v>3.480960717148851E-2</v>
      </c>
      <c r="BH13" s="54">
        <v>3.1581994349711901E-3</v>
      </c>
    </row>
    <row r="14" spans="1:62" x14ac:dyDescent="0.15">
      <c r="A14" s="31" t="s">
        <v>185</v>
      </c>
      <c r="B14" s="50">
        <v>0.66100000000000003</v>
      </c>
      <c r="C14" s="50">
        <v>0.69100000000000006</v>
      </c>
      <c r="D14" s="50">
        <v>0.74600000000000011</v>
      </c>
      <c r="E14" s="50">
        <v>0.89100000000000001</v>
      </c>
      <c r="F14" s="50">
        <v>0.94599999999999995</v>
      </c>
      <c r="G14" s="50">
        <v>1.081</v>
      </c>
      <c r="H14" s="50">
        <v>1.194</v>
      </c>
      <c r="I14" s="50">
        <v>1.228</v>
      </c>
      <c r="J14" s="50">
        <v>1.363</v>
      </c>
      <c r="K14" s="50">
        <v>1.5569999999999999</v>
      </c>
      <c r="L14" s="50">
        <v>1.52</v>
      </c>
      <c r="M14" s="50">
        <v>1.7090000000000001</v>
      </c>
      <c r="N14" s="50">
        <v>2.1310000000000002</v>
      </c>
      <c r="O14" s="50">
        <v>2.173</v>
      </c>
      <c r="P14" s="50">
        <v>2.3139999999999996</v>
      </c>
      <c r="Q14" s="50">
        <v>2.9639999999999995</v>
      </c>
      <c r="R14" s="50">
        <v>3.3280000000000007</v>
      </c>
      <c r="S14" s="50">
        <v>3.6440000000000001</v>
      </c>
      <c r="T14" s="50">
        <v>3.3380000000000001</v>
      </c>
      <c r="U14" s="50">
        <v>3.3450000000000002</v>
      </c>
      <c r="V14" s="50">
        <v>4.1209999999999996</v>
      </c>
      <c r="W14" s="50">
        <v>4.1859999999999999</v>
      </c>
      <c r="X14" s="50">
        <v>4.2170000000000005</v>
      </c>
      <c r="Y14" s="50">
        <v>5.0250000000000004</v>
      </c>
      <c r="Z14" s="50">
        <v>5.2279999999999998</v>
      </c>
      <c r="AA14" s="50">
        <v>5.327</v>
      </c>
      <c r="AB14" s="50">
        <v>5.9770000000000003</v>
      </c>
      <c r="AC14" s="50">
        <v>5.9450000000000003</v>
      </c>
      <c r="AD14" s="50">
        <v>5.9749999999999996</v>
      </c>
      <c r="AE14" s="50">
        <v>6.5020000000000007</v>
      </c>
      <c r="AF14" s="50">
        <v>6.3879999999999999</v>
      </c>
      <c r="AG14" s="50">
        <v>7.1909999999999998</v>
      </c>
      <c r="AH14" s="50">
        <v>8.2149999999999999</v>
      </c>
      <c r="AI14" s="50">
        <v>8.2680000000000007</v>
      </c>
      <c r="AJ14" s="50">
        <v>7.2260000000000009</v>
      </c>
      <c r="AK14" s="50">
        <v>6.5109999999999992</v>
      </c>
      <c r="AL14" s="50">
        <v>6.7709999999999999</v>
      </c>
      <c r="AM14" s="50">
        <v>6.7229999999999999</v>
      </c>
      <c r="AN14" s="50">
        <v>6.8789999999999996</v>
      </c>
      <c r="AO14" s="50">
        <v>7.2314095421272402</v>
      </c>
      <c r="AP14" s="50">
        <v>7.8769707639189601</v>
      </c>
      <c r="AQ14" s="50">
        <v>8.3415725909269334</v>
      </c>
      <c r="AR14" s="50">
        <v>8.4801951292796822</v>
      </c>
      <c r="AS14" s="50">
        <v>8.733508323182571</v>
      </c>
      <c r="AT14" s="50">
        <v>8.8983108817557124</v>
      </c>
      <c r="AU14" s="50">
        <v>10.272682348104739</v>
      </c>
      <c r="AV14" s="50">
        <v>10.535787646961325</v>
      </c>
      <c r="AW14" s="50">
        <v>10.912621661242914</v>
      </c>
      <c r="AX14" s="50">
        <v>11.559054854985675</v>
      </c>
      <c r="AY14" s="50">
        <v>12.176431401489864</v>
      </c>
      <c r="AZ14" s="50">
        <v>11.785230388251385</v>
      </c>
      <c r="BA14" s="50">
        <v>11.050229444481744</v>
      </c>
      <c r="BB14" s="50">
        <v>10.759390009326795</v>
      </c>
      <c r="BC14" s="50">
        <v>11.667145834093304</v>
      </c>
      <c r="BD14" s="50">
        <v>11.287415122305971</v>
      </c>
      <c r="BE14" s="51">
        <v>9.0582764412256189</v>
      </c>
      <c r="BF14" s="54">
        <v>-0.19968150775370508</v>
      </c>
      <c r="BG14" s="54">
        <v>2.4067756508602933E-2</v>
      </c>
      <c r="BH14" s="54">
        <v>2.2607611844812059E-3</v>
      </c>
    </row>
    <row r="15" spans="1:62" x14ac:dyDescent="0.15">
      <c r="A15" s="31" t="s">
        <v>184</v>
      </c>
      <c r="B15" s="50">
        <v>3.7532895516502993</v>
      </c>
      <c r="C15" s="50">
        <v>4.6768301537174928</v>
      </c>
      <c r="D15" s="50">
        <v>4.7145235439415343</v>
      </c>
      <c r="E15" s="50">
        <v>4.7393766850917611</v>
      </c>
      <c r="F15" s="50">
        <v>4.678403808674882</v>
      </c>
      <c r="G15" s="50">
        <v>4.9176150415174833</v>
      </c>
      <c r="H15" s="50">
        <v>4.8560000000000008</v>
      </c>
      <c r="I15" s="50">
        <v>4.1500000000000004</v>
      </c>
      <c r="J15" s="50">
        <v>4.9190000000000005</v>
      </c>
      <c r="K15" s="50">
        <v>5.8420000000000005</v>
      </c>
      <c r="L15" s="50">
        <v>5.8979999999999997</v>
      </c>
      <c r="M15" s="50">
        <v>5.9510000000000005</v>
      </c>
      <c r="N15" s="50">
        <v>5.9409999999999998</v>
      </c>
      <c r="O15" s="50">
        <v>5.8710000000000004</v>
      </c>
      <c r="P15" s="50">
        <v>6.1269999999999998</v>
      </c>
      <c r="Q15" s="50">
        <v>6.5960000000000001</v>
      </c>
      <c r="R15" s="50">
        <v>6.7279999999999998</v>
      </c>
      <c r="S15" s="50">
        <v>6.5460000000000003</v>
      </c>
      <c r="T15" s="50">
        <v>5.7680000000000007</v>
      </c>
      <c r="U15" s="50">
        <v>5.9629999999999992</v>
      </c>
      <c r="V15" s="50">
        <v>5.8490000000000011</v>
      </c>
      <c r="W15" s="50">
        <v>6.2309999999999999</v>
      </c>
      <c r="X15" s="50">
        <v>6.7009999999999996</v>
      </c>
      <c r="Y15" s="50">
        <v>6.5959999999999992</v>
      </c>
      <c r="Z15" s="50">
        <v>5.8340000000000005</v>
      </c>
      <c r="AA15" s="50">
        <v>5.8169999999999993</v>
      </c>
      <c r="AB15" s="50">
        <v>5.3900000000000006</v>
      </c>
      <c r="AC15" s="50">
        <v>5.633</v>
      </c>
      <c r="AD15" s="50">
        <v>5.8830000000000009</v>
      </c>
      <c r="AE15" s="50">
        <v>6.4019999999999992</v>
      </c>
      <c r="AF15" s="50">
        <v>7.2629999999999981</v>
      </c>
      <c r="AG15" s="50">
        <v>7.5229999999999997</v>
      </c>
      <c r="AH15" s="50">
        <v>7.7799999999999994</v>
      </c>
      <c r="AI15" s="50">
        <v>7.4900000000000011</v>
      </c>
      <c r="AJ15" s="50">
        <v>7.69</v>
      </c>
      <c r="AK15" s="50">
        <v>7.4979999999999993</v>
      </c>
      <c r="AL15" s="50">
        <v>7.069</v>
      </c>
      <c r="AM15" s="50">
        <v>6.9949770384431122</v>
      </c>
      <c r="AN15" s="50">
        <v>6.5935642117365276</v>
      </c>
      <c r="AO15" s="50">
        <v>7.3404580940606756</v>
      </c>
      <c r="AP15" s="50">
        <v>7.2568668957146798</v>
      </c>
      <c r="AQ15" s="50">
        <v>6.8755013151754429</v>
      </c>
      <c r="AR15" s="50">
        <v>7.2302312539136402</v>
      </c>
      <c r="AS15" s="50">
        <v>8.0422874895822982</v>
      </c>
      <c r="AT15" s="50">
        <v>8.2505377297585873</v>
      </c>
      <c r="AU15" s="50">
        <v>8.7808220945514233</v>
      </c>
      <c r="AV15" s="50">
        <v>9.6795584923446825</v>
      </c>
      <c r="AW15" s="50">
        <v>9.6036708934143373</v>
      </c>
      <c r="AX15" s="50">
        <v>9.9730256804624471</v>
      </c>
      <c r="AY15" s="50">
        <v>9.8644309505779066</v>
      </c>
      <c r="AZ15" s="50">
        <v>10.525205929455886</v>
      </c>
      <c r="BA15" s="50">
        <v>11.223528153809786</v>
      </c>
      <c r="BB15" s="50">
        <v>11.599520063342593</v>
      </c>
      <c r="BC15" s="50">
        <v>11.966890735089251</v>
      </c>
      <c r="BD15" s="50">
        <v>12.249319560430591</v>
      </c>
      <c r="BE15" s="51">
        <v>9.1971651434842414</v>
      </c>
      <c r="BF15" s="54">
        <v>-0.25122075297955793</v>
      </c>
      <c r="BG15" s="54">
        <v>4.0310473879094921E-2</v>
      </c>
      <c r="BH15" s="54">
        <v>2.2954249738970627E-3</v>
      </c>
    </row>
    <row r="16" spans="1:62" x14ac:dyDescent="0.15">
      <c r="A16" s="31" t="s">
        <v>183</v>
      </c>
      <c r="B16" s="50">
        <v>1.901159506235679</v>
      </c>
      <c r="C16" s="50">
        <v>1.9145071804549831</v>
      </c>
      <c r="D16" s="50">
        <v>1.997115605810363</v>
      </c>
      <c r="E16" s="50">
        <v>2.035276120478914</v>
      </c>
      <c r="F16" s="50">
        <v>2.1333460983690489</v>
      </c>
      <c r="G16" s="50">
        <v>2.1882102828974088</v>
      </c>
      <c r="H16" s="50">
        <v>2.2609999999999997</v>
      </c>
      <c r="I16" s="50">
        <v>3.7319999999999998</v>
      </c>
      <c r="J16" s="50">
        <v>3.7509999999999994</v>
      </c>
      <c r="K16" s="50">
        <v>3.7</v>
      </c>
      <c r="L16" s="50">
        <v>2.8220000000000001</v>
      </c>
      <c r="M16" s="50">
        <v>3.181</v>
      </c>
      <c r="N16" s="50">
        <v>3.101</v>
      </c>
      <c r="O16" s="50">
        <v>2.7730000000000001</v>
      </c>
      <c r="P16" s="50">
        <v>2.1229999999999993</v>
      </c>
      <c r="Q16" s="50">
        <v>1.67</v>
      </c>
      <c r="R16" s="50">
        <v>1.6540000000000001</v>
      </c>
      <c r="S16" s="50">
        <v>1.8360000000000001</v>
      </c>
      <c r="T16" s="50">
        <v>1.5840000000000003</v>
      </c>
      <c r="U16" s="50">
        <v>1.3499999999999999</v>
      </c>
      <c r="V16" s="50">
        <v>1.4379999999999999</v>
      </c>
      <c r="W16" s="50">
        <v>1.5580000000000001</v>
      </c>
      <c r="X16" s="50">
        <v>1.0210000000000001</v>
      </c>
      <c r="Y16" s="50">
        <v>0.92</v>
      </c>
      <c r="Z16" s="50">
        <v>0.82600000000000007</v>
      </c>
      <c r="AA16" s="50">
        <v>1.2649999999999999</v>
      </c>
      <c r="AB16" s="50">
        <v>1.181</v>
      </c>
      <c r="AC16" s="50">
        <v>1.7089999999999999</v>
      </c>
      <c r="AD16" s="50">
        <v>1.486</v>
      </c>
      <c r="AE16" s="50">
        <v>1.1179999999999999</v>
      </c>
      <c r="AF16" s="50">
        <v>1.2829999999999999</v>
      </c>
      <c r="AG16" s="50">
        <v>1.4930000000000003</v>
      </c>
      <c r="AH16" s="50">
        <v>0.84800000000000009</v>
      </c>
      <c r="AI16" s="50">
        <v>0.98</v>
      </c>
      <c r="AJ16" s="50">
        <v>1.7739999999999998</v>
      </c>
      <c r="AK16" s="50">
        <v>1.740629145301787</v>
      </c>
      <c r="AL16" s="50">
        <v>1.6110136496635539</v>
      </c>
      <c r="AM16" s="50">
        <v>1.8383946936344926</v>
      </c>
      <c r="AN16" s="50">
        <v>1.7471655756785089</v>
      </c>
      <c r="AO16" s="50">
        <v>1.9204605561933854</v>
      </c>
      <c r="AP16" s="50">
        <v>1.6828390557669859</v>
      </c>
      <c r="AQ16" s="50">
        <v>1.8394357400753794</v>
      </c>
      <c r="AR16" s="50">
        <v>2.1062441373146568</v>
      </c>
      <c r="AS16" s="50">
        <v>2.2434989588764784</v>
      </c>
      <c r="AT16" s="50">
        <v>2.1457638149556506</v>
      </c>
      <c r="AU16" s="50">
        <v>2.2284572528912361</v>
      </c>
      <c r="AV16" s="50">
        <v>2.0881807025743306</v>
      </c>
      <c r="AW16" s="50">
        <v>1.9917323099138404</v>
      </c>
      <c r="AX16" s="50">
        <v>2.2481002004511148</v>
      </c>
      <c r="AY16" s="50">
        <v>2.0101303183052162</v>
      </c>
      <c r="AZ16" s="50">
        <v>2.1967979385370899</v>
      </c>
      <c r="BA16" s="50">
        <v>2.3277558842382522</v>
      </c>
      <c r="BB16" s="50">
        <v>2.1637689156646647</v>
      </c>
      <c r="BC16" s="50">
        <v>2.0431951761394078</v>
      </c>
      <c r="BD16" s="50">
        <v>1.9099774032613333</v>
      </c>
      <c r="BE16" s="51">
        <v>1.8506363864746369</v>
      </c>
      <c r="BF16" s="54">
        <v>-3.3716315306316691E-2</v>
      </c>
      <c r="BG16" s="54">
        <v>-1.1572929327223092E-2</v>
      </c>
      <c r="BH16" s="54">
        <v>4.6188112454694842E-4</v>
      </c>
    </row>
    <row r="17" spans="1:60" x14ac:dyDescent="0.15">
      <c r="A17" s="31" t="s">
        <v>182</v>
      </c>
      <c r="B17" s="50">
        <v>9.5558400839549673</v>
      </c>
      <c r="C17" s="50">
        <v>9.3719097090689321</v>
      </c>
      <c r="D17" s="50">
        <v>9.5422329198570672</v>
      </c>
      <c r="E17" s="50">
        <v>10.407950950614623</v>
      </c>
      <c r="F17" s="50">
        <v>10.27255869440908</v>
      </c>
      <c r="G17" s="50">
        <v>10.740534863172124</v>
      </c>
      <c r="H17" s="50">
        <v>10.812064964417088</v>
      </c>
      <c r="I17" s="50">
        <v>11.806636512942305</v>
      </c>
      <c r="J17" s="50">
        <v>12.907470824381395</v>
      </c>
      <c r="K17" s="50">
        <v>12.893256551369435</v>
      </c>
      <c r="L17" s="50">
        <v>13.800215029182768</v>
      </c>
      <c r="M17" s="50">
        <v>13.586573569905648</v>
      </c>
      <c r="N17" s="50">
        <v>15.282838988093989</v>
      </c>
      <c r="O17" s="50">
        <v>15.895743784676384</v>
      </c>
      <c r="P17" s="50">
        <v>17.020832362765489</v>
      </c>
      <c r="Q17" s="50">
        <v>20.750937812901682</v>
      </c>
      <c r="R17" s="50">
        <v>22.017048380711216</v>
      </c>
      <c r="S17" s="50">
        <v>21.702067785497906</v>
      </c>
      <c r="T17" s="50">
        <v>21.205939996398669</v>
      </c>
      <c r="U17" s="50">
        <v>19.897336878749272</v>
      </c>
      <c r="V17" s="50">
        <v>20.427376422249811</v>
      </c>
      <c r="W17" s="50">
        <v>21.331688729494147</v>
      </c>
      <c r="X17" s="50">
        <v>20.198545403847849</v>
      </c>
      <c r="Y17" s="50">
        <v>20.892592914772258</v>
      </c>
      <c r="Z17" s="50">
        <v>20.436776338377292</v>
      </c>
      <c r="AA17" s="50">
        <v>20.633621637888297</v>
      </c>
      <c r="AB17" s="50">
        <v>19.476025090764075</v>
      </c>
      <c r="AC17" s="50">
        <v>23.432074445725771</v>
      </c>
      <c r="AD17" s="50">
        <v>21.001273887641894</v>
      </c>
      <c r="AE17" s="50">
        <v>23.653096345102295</v>
      </c>
      <c r="AF17" s="50">
        <v>22.614238973788012</v>
      </c>
      <c r="AG17" s="50">
        <v>18.152918280060344</v>
      </c>
      <c r="AH17" s="50">
        <v>19.665487338660029</v>
      </c>
      <c r="AI17" s="50">
        <v>22.110381520454339</v>
      </c>
      <c r="AJ17" s="50">
        <v>26.280831848455097</v>
      </c>
      <c r="AK17" s="50">
        <v>27.050218197699401</v>
      </c>
      <c r="AL17" s="50">
        <v>28.93599913609054</v>
      </c>
      <c r="AM17" s="50">
        <v>31.147818716698168</v>
      </c>
      <c r="AN17" s="50">
        <v>29.485633838973229</v>
      </c>
      <c r="AO17" s="50">
        <v>29.992272142489771</v>
      </c>
      <c r="AP17" s="50">
        <v>31.350338360563953</v>
      </c>
      <c r="AQ17" s="50">
        <v>30.432576800487066</v>
      </c>
      <c r="AR17" s="50">
        <v>32.879808085497501</v>
      </c>
      <c r="AS17" s="50">
        <v>32.414449141156901</v>
      </c>
      <c r="AT17" s="50">
        <v>33.01719078028129</v>
      </c>
      <c r="AU17" s="50">
        <v>34.937569827706625</v>
      </c>
      <c r="AV17" s="50">
        <v>33.622362899615915</v>
      </c>
      <c r="AW17" s="50">
        <v>36.77811520760504</v>
      </c>
      <c r="AX17" s="50">
        <v>39.768661603120329</v>
      </c>
      <c r="AY17" s="50">
        <v>35.117455935930828</v>
      </c>
      <c r="AZ17" s="50">
        <v>33.031541228388143</v>
      </c>
      <c r="BA17" s="50">
        <v>24.910879315981205</v>
      </c>
      <c r="BB17" s="50">
        <v>23.055742361364722</v>
      </c>
      <c r="BC17" s="50">
        <v>18.959301962076577</v>
      </c>
      <c r="BD17" s="50">
        <v>13.739332794396645</v>
      </c>
      <c r="BE17" s="51">
        <v>11.239684116216218</v>
      </c>
      <c r="BF17" s="54">
        <v>-0.18416892839626142</v>
      </c>
      <c r="BG17" s="54">
        <v>-8.3942884632744352E-2</v>
      </c>
      <c r="BH17" s="54">
        <v>2.8051960812462765E-3</v>
      </c>
    </row>
    <row r="18" spans="1:60" x14ac:dyDescent="0.15">
      <c r="A18" s="31" t="s">
        <v>181</v>
      </c>
      <c r="B18" s="50">
        <v>3.9422685706767231</v>
      </c>
      <c r="C18" s="50">
        <v>3.9798147327314264</v>
      </c>
      <c r="D18" s="50">
        <v>4.1861642488667723</v>
      </c>
      <c r="E18" s="50">
        <v>4.2695811738320772</v>
      </c>
      <c r="F18" s="50">
        <v>4.5344849229086268</v>
      </c>
      <c r="G18" s="50">
        <v>4.6903901381011464</v>
      </c>
      <c r="H18" s="50">
        <v>4.9130580905022176</v>
      </c>
      <c r="I18" s="50">
        <v>5.3548240221606394</v>
      </c>
      <c r="J18" s="50">
        <v>5.6212187111814895</v>
      </c>
      <c r="K18" s="50">
        <v>5.741747760722939</v>
      </c>
      <c r="L18" s="50">
        <v>6.3679809072925888</v>
      </c>
      <c r="M18" s="50">
        <v>6.5279930160440456</v>
      </c>
      <c r="N18" s="50">
        <v>6.6079219084119938</v>
      </c>
      <c r="O18" s="50">
        <v>6.6956784730630092</v>
      </c>
      <c r="P18" s="50">
        <v>6.7006397144549146</v>
      </c>
      <c r="Q18" s="50">
        <v>6.2876660945572302</v>
      </c>
      <c r="R18" s="50">
        <v>6.2450012148810456</v>
      </c>
      <c r="S18" s="50">
        <v>6.25307427272209</v>
      </c>
      <c r="T18" s="50">
        <v>6.1673306668994439</v>
      </c>
      <c r="U18" s="50">
        <v>6.0257137790407693</v>
      </c>
      <c r="V18" s="50">
        <v>6.0201531687717438</v>
      </c>
      <c r="W18" s="50">
        <v>6.0039828582309811</v>
      </c>
      <c r="X18" s="50">
        <v>6.4551335924367903</v>
      </c>
      <c r="Y18" s="50">
        <v>6.2523065592966125</v>
      </c>
      <c r="Z18" s="50">
        <v>6.5382738574658674</v>
      </c>
      <c r="AA18" s="50">
        <v>6.7495461283705476</v>
      </c>
      <c r="AB18" s="50">
        <v>7.3625829655451556</v>
      </c>
      <c r="AC18" s="50">
        <v>8.3729076024591009</v>
      </c>
      <c r="AD18" s="50">
        <v>8.9292107279490605</v>
      </c>
      <c r="AE18" s="50">
        <v>9.7645100235044264</v>
      </c>
      <c r="AF18" s="50">
        <v>10.814812259190102</v>
      </c>
      <c r="AG18" s="50">
        <v>10.572648186671447</v>
      </c>
      <c r="AH18" s="50">
        <v>11.459179030411356</v>
      </c>
      <c r="AI18" s="50">
        <v>13.130995526165156</v>
      </c>
      <c r="AJ18" s="50">
        <v>12.944129176995315</v>
      </c>
      <c r="AK18" s="50">
        <v>13.350225887473481</v>
      </c>
      <c r="AL18" s="50">
        <v>14.308626656940913</v>
      </c>
      <c r="AM18" s="50">
        <v>14.278424106456388</v>
      </c>
      <c r="AN18" s="50">
        <v>14.93707163284537</v>
      </c>
      <c r="AO18" s="50">
        <v>15.300774114788197</v>
      </c>
      <c r="AP18" s="50">
        <v>15.180132183987444</v>
      </c>
      <c r="AQ18" s="50">
        <v>16.070680952622386</v>
      </c>
      <c r="AR18" s="50">
        <v>16.978370751167589</v>
      </c>
      <c r="AS18" s="50">
        <v>17.040687084168148</v>
      </c>
      <c r="AT18" s="50">
        <v>16.831665998216234</v>
      </c>
      <c r="AU18" s="50">
        <v>16.99373473294412</v>
      </c>
      <c r="AV18" s="50">
        <v>18.113030501922168</v>
      </c>
      <c r="AW18" s="50">
        <v>18.211840061788024</v>
      </c>
      <c r="AX18" s="50">
        <v>18.159152553207729</v>
      </c>
      <c r="AY18" s="50">
        <v>18.761590531689396</v>
      </c>
      <c r="AZ18" s="50">
        <v>20.375539654184287</v>
      </c>
      <c r="BA18" s="50">
        <v>21.08843504842913</v>
      </c>
      <c r="BB18" s="50">
        <v>21.459177026691687</v>
      </c>
      <c r="BC18" s="50">
        <v>21.146717883037901</v>
      </c>
      <c r="BD18" s="50">
        <v>22.86221944593203</v>
      </c>
      <c r="BE18" s="51">
        <v>19.83909840342</v>
      </c>
      <c r="BF18" s="54">
        <v>-0.13460312707978062</v>
      </c>
      <c r="BG18" s="54">
        <v>3.1096062624636822E-2</v>
      </c>
      <c r="BH18" s="54">
        <v>4.9514346240780464E-3</v>
      </c>
    </row>
    <row r="19" spans="1:60" x14ac:dyDescent="0.15">
      <c r="A19" s="31" t="s">
        <v>180</v>
      </c>
      <c r="B19" s="50">
        <v>17.763987673205737</v>
      </c>
      <c r="C19" s="50">
        <v>18.407558560422814</v>
      </c>
      <c r="D19" s="50">
        <v>19.193003206002839</v>
      </c>
      <c r="E19" s="50">
        <v>19.614042633672213</v>
      </c>
      <c r="F19" s="50">
        <v>20.086250570935459</v>
      </c>
      <c r="G19" s="50">
        <v>23.057483000551244</v>
      </c>
      <c r="H19" s="50">
        <v>23.504105123009687</v>
      </c>
      <c r="I19" s="50">
        <v>25.177746841109322</v>
      </c>
      <c r="J19" s="50">
        <v>27.241626141248908</v>
      </c>
      <c r="K19" s="50">
        <v>27.039390076957488</v>
      </c>
      <c r="L19" s="50">
        <v>26.27296388605291</v>
      </c>
      <c r="M19" s="50">
        <v>26.660455485646622</v>
      </c>
      <c r="N19" s="50">
        <v>27.983151601275694</v>
      </c>
      <c r="O19" s="50">
        <v>28.67691109732986</v>
      </c>
      <c r="P19" s="50">
        <v>29.551105344608843</v>
      </c>
      <c r="Q19" s="50">
        <v>33.41043553212495</v>
      </c>
      <c r="R19" s="50">
        <v>33.750292703063067</v>
      </c>
      <c r="S19" s="50">
        <v>29.265445851906467</v>
      </c>
      <c r="T19" s="50">
        <v>27.899318524842659</v>
      </c>
      <c r="U19" s="50">
        <v>29.662138634352733</v>
      </c>
      <c r="V19" s="50">
        <v>27.559334913896894</v>
      </c>
      <c r="W19" s="50">
        <v>27.012306272113996</v>
      </c>
      <c r="X19" s="50">
        <v>27.943309985966867</v>
      </c>
      <c r="Y19" s="50">
        <v>28.146739234953547</v>
      </c>
      <c r="Z19" s="50">
        <v>29.704914527867796</v>
      </c>
      <c r="AA19" s="50">
        <v>29.184422230868272</v>
      </c>
      <c r="AB19" s="50">
        <v>28.515900138270212</v>
      </c>
      <c r="AC19" s="50">
        <v>27.151024487940791</v>
      </c>
      <c r="AD19" s="50">
        <v>27.406548024682941</v>
      </c>
      <c r="AE19" s="50">
        <v>29.028579746015236</v>
      </c>
      <c r="AF19" s="50">
        <v>29.080183629754156</v>
      </c>
      <c r="AG19" s="50">
        <v>30.146474527635306</v>
      </c>
      <c r="AH19" s="50">
        <v>32.028712531573923</v>
      </c>
      <c r="AI19" s="50">
        <v>33.024342789306232</v>
      </c>
      <c r="AJ19" s="50">
        <v>31.651575102498388</v>
      </c>
      <c r="AK19" s="50">
        <v>35.941058888814311</v>
      </c>
      <c r="AL19" s="50">
        <v>36.365042533416187</v>
      </c>
      <c r="AM19" s="50">
        <v>36.6578721822235</v>
      </c>
      <c r="AN19" s="50">
        <v>36.152641009272422</v>
      </c>
      <c r="AO19" s="50">
        <v>36.295916787063703</v>
      </c>
      <c r="AP19" s="50">
        <v>36.569343892004717</v>
      </c>
      <c r="AQ19" s="50">
        <v>37.035529214091547</v>
      </c>
      <c r="AR19" s="50">
        <v>35.570230450566385</v>
      </c>
      <c r="AS19" s="50">
        <v>34.314285182617283</v>
      </c>
      <c r="AT19" s="50">
        <v>31.952770923204916</v>
      </c>
      <c r="AU19" s="50">
        <v>31.468769373179192</v>
      </c>
      <c r="AV19" s="50">
        <v>31.751474467011679</v>
      </c>
      <c r="AW19" s="50">
        <v>30.91892526876541</v>
      </c>
      <c r="AX19" s="50">
        <v>29.407855774001959</v>
      </c>
      <c r="AY19" s="50">
        <v>28.902029911159818</v>
      </c>
      <c r="AZ19" s="50">
        <v>30.089685073259577</v>
      </c>
      <c r="BA19" s="50">
        <v>31.117515502696541</v>
      </c>
      <c r="BB19" s="50">
        <v>30.211814960168368</v>
      </c>
      <c r="BC19" s="50">
        <v>30.83087446357505</v>
      </c>
      <c r="BD19" s="50">
        <v>30.088688190744143</v>
      </c>
      <c r="BE19" s="51">
        <v>26.024509777969541</v>
      </c>
      <c r="BF19" s="54">
        <v>-0.13743648790974172</v>
      </c>
      <c r="BG19" s="54">
        <v>-5.9929313588938937E-3</v>
      </c>
      <c r="BH19" s="54">
        <v>6.4951872393093496E-3</v>
      </c>
    </row>
    <row r="20" spans="1:60" x14ac:dyDescent="0.15">
      <c r="A20" s="31" t="s">
        <v>179</v>
      </c>
      <c r="B20" s="50">
        <v>2.2761188153830489</v>
      </c>
      <c r="C20" s="50">
        <v>2.360797200003629</v>
      </c>
      <c r="D20" s="50">
        <v>2.533454777433318</v>
      </c>
      <c r="E20" s="50">
        <v>2.6192676156545431</v>
      </c>
      <c r="F20" s="50">
        <v>2.8097856234849945</v>
      </c>
      <c r="G20" s="50">
        <v>2.9218771816977225</v>
      </c>
      <c r="H20" s="50">
        <v>3.151382862106578</v>
      </c>
      <c r="I20" s="50">
        <v>3.6662196956728406</v>
      </c>
      <c r="J20" s="50">
        <v>3.7065100560950275</v>
      </c>
      <c r="K20" s="50">
        <v>3.2893497458118306</v>
      </c>
      <c r="L20" s="50">
        <v>3.7710025486319507</v>
      </c>
      <c r="M20" s="50">
        <v>3.8467088823268805</v>
      </c>
      <c r="N20" s="50">
        <v>4.0573952579825514</v>
      </c>
      <c r="O20" s="50">
        <v>4.613408486479095</v>
      </c>
      <c r="P20" s="50">
        <v>4.8632880324983692</v>
      </c>
      <c r="Q20" s="50">
        <v>4.7371825653320423</v>
      </c>
      <c r="R20" s="50">
        <v>4.5531200464089645</v>
      </c>
      <c r="S20" s="50">
        <v>4.2828344598763906</v>
      </c>
      <c r="T20" s="50">
        <v>3.7159403176744163</v>
      </c>
      <c r="U20" s="50">
        <v>3.7078447080382855</v>
      </c>
      <c r="V20" s="50">
        <v>3.8912163895525116</v>
      </c>
      <c r="W20" s="50">
        <v>3.8615019317185948</v>
      </c>
      <c r="X20" s="50">
        <v>3.9529092410841233</v>
      </c>
      <c r="Y20" s="50">
        <v>4.3930746236449796</v>
      </c>
      <c r="Z20" s="50">
        <v>4.3993375904532437</v>
      </c>
      <c r="AA20" s="50">
        <v>4.136252861333678</v>
      </c>
      <c r="AB20" s="50">
        <v>4.3053716989915296</v>
      </c>
      <c r="AC20" s="50">
        <v>4.5008482799133791</v>
      </c>
      <c r="AD20" s="50">
        <v>4.6966895618875197</v>
      </c>
      <c r="AE20" s="50">
        <v>5.1790988188781144</v>
      </c>
      <c r="AF20" s="50">
        <v>5.9169821138772916</v>
      </c>
      <c r="AG20" s="50">
        <v>6.1086977557063467</v>
      </c>
      <c r="AH20" s="50">
        <v>6.2019046419972854</v>
      </c>
      <c r="AI20" s="50">
        <v>6.336987358500302</v>
      </c>
      <c r="AJ20" s="50">
        <v>6.8651068128061201</v>
      </c>
      <c r="AK20" s="50">
        <v>5.8264828486483911</v>
      </c>
      <c r="AL20" s="50">
        <v>5.6844682684173256</v>
      </c>
      <c r="AM20" s="50">
        <v>5.6275994254943189</v>
      </c>
      <c r="AN20" s="50">
        <v>5.9929971248075189</v>
      </c>
      <c r="AO20" s="50">
        <v>6.5050803859154405</v>
      </c>
      <c r="AP20" s="50">
        <v>6.3429698242815151</v>
      </c>
      <c r="AQ20" s="50">
        <v>6.3230857725393541</v>
      </c>
      <c r="AR20" s="50">
        <v>6.8504204029647449</v>
      </c>
      <c r="AS20" s="50">
        <v>7.5747395750603275</v>
      </c>
      <c r="AT20" s="50">
        <v>8.0960544063483653</v>
      </c>
      <c r="AU20" s="50">
        <v>8.6624201553026303</v>
      </c>
      <c r="AV20" s="50">
        <v>8.7608623615720997</v>
      </c>
      <c r="AW20" s="50">
        <v>9.0825112909863304</v>
      </c>
      <c r="AX20" s="50">
        <v>9.05695132678213</v>
      </c>
      <c r="AY20" s="50">
        <v>9.0375669699086529</v>
      </c>
      <c r="AZ20" s="50">
        <v>9.3876856848234702</v>
      </c>
      <c r="BA20" s="50">
        <v>9.8090843489940518</v>
      </c>
      <c r="BB20" s="50">
        <v>10.14355630486423</v>
      </c>
      <c r="BC20" s="50">
        <v>10.614699717327996</v>
      </c>
      <c r="BD20" s="50">
        <v>10.636459762423465</v>
      </c>
      <c r="BE20" s="51">
        <v>9.1729158711291241</v>
      </c>
      <c r="BF20" s="54">
        <v>-0.13995319271766049</v>
      </c>
      <c r="BG20" s="54">
        <v>2.7666899373389064E-2</v>
      </c>
      <c r="BH20" s="54">
        <v>2.2893728497376739E-3</v>
      </c>
    </row>
    <row r="21" spans="1:60" s="32" customFormat="1" x14ac:dyDescent="0.15">
      <c r="A21" s="37" t="s">
        <v>178</v>
      </c>
      <c r="B21" s="55">
        <v>85.433744147789696</v>
      </c>
      <c r="C21" s="55">
        <v>89.918027070743548</v>
      </c>
      <c r="D21" s="55">
        <v>92.71277736034402</v>
      </c>
      <c r="E21" s="55">
        <v>98.956185072358295</v>
      </c>
      <c r="F21" s="55">
        <v>102.74845347938248</v>
      </c>
      <c r="G21" s="55">
        <v>108.1057232898047</v>
      </c>
      <c r="H21" s="55">
        <v>113.95061104003555</v>
      </c>
      <c r="I21" s="55">
        <v>123.40542707188511</v>
      </c>
      <c r="J21" s="55">
        <v>134.7388257329068</v>
      </c>
      <c r="K21" s="55">
        <v>138.83974413486163</v>
      </c>
      <c r="L21" s="55">
        <v>138.58016237116018</v>
      </c>
      <c r="M21" s="55">
        <v>144.5707309539232</v>
      </c>
      <c r="N21" s="55">
        <v>150.71930775576422</v>
      </c>
      <c r="O21" s="55">
        <v>156.39674184154836</v>
      </c>
      <c r="P21" s="55">
        <v>163.48286545432757</v>
      </c>
      <c r="Q21" s="55">
        <v>166.93074139870174</v>
      </c>
      <c r="R21" s="55">
        <v>165.00086798168871</v>
      </c>
      <c r="S21" s="55">
        <v>159.24862975042095</v>
      </c>
      <c r="T21" s="55">
        <v>153.23139841401834</v>
      </c>
      <c r="U21" s="55">
        <v>152.94339329882553</v>
      </c>
      <c r="V21" s="55">
        <v>151.69857496239277</v>
      </c>
      <c r="W21" s="55">
        <v>158.89359557193319</v>
      </c>
      <c r="X21" s="55">
        <v>162.84033079306207</v>
      </c>
      <c r="Y21" s="55">
        <v>166.76366365980905</v>
      </c>
      <c r="Z21" s="55">
        <v>166.8645281713483</v>
      </c>
      <c r="AA21" s="55">
        <v>165.2410463147975</v>
      </c>
      <c r="AB21" s="55">
        <v>166.78439306109397</v>
      </c>
      <c r="AC21" s="55">
        <v>178.76165484274779</v>
      </c>
      <c r="AD21" s="55">
        <v>180.76865563727921</v>
      </c>
      <c r="AE21" s="55">
        <v>193.55741808416786</v>
      </c>
      <c r="AF21" s="55">
        <v>199.71599148181633</v>
      </c>
      <c r="AG21" s="55">
        <v>203.21425531458877</v>
      </c>
      <c r="AH21" s="55">
        <v>216.23335593060153</v>
      </c>
      <c r="AI21" s="55">
        <v>225.48939121705993</v>
      </c>
      <c r="AJ21" s="55">
        <v>228.71726373339766</v>
      </c>
      <c r="AK21" s="55">
        <v>228.73829339441858</v>
      </c>
      <c r="AL21" s="55">
        <v>230.72490931411832</v>
      </c>
      <c r="AM21" s="55">
        <v>230.74414467097915</v>
      </c>
      <c r="AN21" s="55">
        <v>227.11095712144831</v>
      </c>
      <c r="AO21" s="55">
        <v>234.74997645737506</v>
      </c>
      <c r="AP21" s="55">
        <v>240.51739809302134</v>
      </c>
      <c r="AQ21" s="55">
        <v>245.21550808812796</v>
      </c>
      <c r="AR21" s="55">
        <v>258.65494886265532</v>
      </c>
      <c r="AS21" s="55">
        <v>265.18355854173888</v>
      </c>
      <c r="AT21" s="55">
        <v>261.2267578288953</v>
      </c>
      <c r="AU21" s="55">
        <v>274.73893565398623</v>
      </c>
      <c r="AV21" s="55">
        <v>285.46612717463029</v>
      </c>
      <c r="AW21" s="55">
        <v>294.25106513867058</v>
      </c>
      <c r="AX21" s="55">
        <v>305.07937267727516</v>
      </c>
      <c r="AY21" s="55">
        <v>304.72328117850998</v>
      </c>
      <c r="AZ21" s="55">
        <v>299.66514523565013</v>
      </c>
      <c r="BA21" s="55">
        <v>287.66028099374159</v>
      </c>
      <c r="BB21" s="55">
        <v>285.57693327456491</v>
      </c>
      <c r="BC21" s="55">
        <v>278.87062558973781</v>
      </c>
      <c r="BD21" s="55">
        <v>274.17718900752953</v>
      </c>
      <c r="BE21" s="55">
        <v>246.07074023025973</v>
      </c>
      <c r="BF21" s="56">
        <v>-0.10496414128506548</v>
      </c>
      <c r="BG21" s="56">
        <v>4.8502986533311976E-3</v>
      </c>
      <c r="BH21" s="56">
        <v>6.141424163401428E-2</v>
      </c>
    </row>
    <row r="22" spans="1:60"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1"/>
      <c r="BF22" s="54"/>
      <c r="BG22" s="54"/>
      <c r="BH22" s="54"/>
    </row>
    <row r="23" spans="1:60" x14ac:dyDescent="0.15">
      <c r="A23" s="49" t="s">
        <v>177</v>
      </c>
      <c r="B23" s="50">
        <v>5.5609999999999999</v>
      </c>
      <c r="C23" s="50">
        <v>6.1159999999999997</v>
      </c>
      <c r="D23" s="50">
        <v>6.5129999999999999</v>
      </c>
      <c r="E23" s="50">
        <v>7.5359999999999996</v>
      </c>
      <c r="F23" s="50">
        <v>8.2780000000000005</v>
      </c>
      <c r="G23" s="50">
        <v>9.0969999999999995</v>
      </c>
      <c r="H23" s="50">
        <v>10.156000000000001</v>
      </c>
      <c r="I23" s="50">
        <v>10.957000000000001</v>
      </c>
      <c r="J23" s="50">
        <v>11.866000000000001</v>
      </c>
      <c r="K23" s="50">
        <v>10.613000000000001</v>
      </c>
      <c r="L23" s="50">
        <v>10.713000000000001</v>
      </c>
      <c r="M23" s="50">
        <v>11.65</v>
      </c>
      <c r="N23" s="50">
        <v>11.141000000000002</v>
      </c>
      <c r="O23" s="50">
        <v>12.000000000000002</v>
      </c>
      <c r="P23" s="50">
        <v>12.504</v>
      </c>
      <c r="Q23" s="50">
        <v>12.188000000000001</v>
      </c>
      <c r="R23" s="50">
        <v>11.046000000000001</v>
      </c>
      <c r="S23" s="50">
        <v>10.469000000000001</v>
      </c>
      <c r="T23" s="50">
        <v>10.109000000000002</v>
      </c>
      <c r="U23" s="50">
        <v>9.82</v>
      </c>
      <c r="V23" s="50">
        <v>9.8349999999999991</v>
      </c>
      <c r="W23" s="50">
        <v>10.377000000000001</v>
      </c>
      <c r="X23" s="50">
        <v>10.67</v>
      </c>
      <c r="Y23" s="50">
        <v>10.561</v>
      </c>
      <c r="Z23" s="50">
        <v>10.381</v>
      </c>
      <c r="AA23" s="50">
        <v>10.790821538562462</v>
      </c>
      <c r="AB23" s="50">
        <v>11.622032315466553</v>
      </c>
      <c r="AC23" s="50">
        <v>11.31617528885457</v>
      </c>
      <c r="AD23" s="50">
        <v>11.407855855981907</v>
      </c>
      <c r="AE23" s="50">
        <v>11.255847495529688</v>
      </c>
      <c r="AF23" s="50">
        <v>11.241231884424206</v>
      </c>
      <c r="AG23" s="50">
        <v>11.6254778322166</v>
      </c>
      <c r="AH23" s="50">
        <v>11.840170355100469</v>
      </c>
      <c r="AI23" s="50">
        <v>12.298829313364767</v>
      </c>
      <c r="AJ23" s="50">
        <v>12.071142835853468</v>
      </c>
      <c r="AK23" s="50">
        <v>11.782740343318286</v>
      </c>
      <c r="AL23" s="50">
        <v>12.799906384133822</v>
      </c>
      <c r="AM23" s="50">
        <v>13.056142057580256</v>
      </c>
      <c r="AN23" s="50">
        <v>14.155278897400731</v>
      </c>
      <c r="AO23" s="50">
        <v>13.767817635475467</v>
      </c>
      <c r="AP23" s="50">
        <v>13.709617528076175</v>
      </c>
      <c r="AQ23" s="50">
        <v>13.693003777343751</v>
      </c>
      <c r="AR23" s="50">
        <v>12.86062618359375</v>
      </c>
      <c r="AS23" s="50">
        <v>12.751910244628906</v>
      </c>
      <c r="AT23" s="50">
        <v>12.110792055175782</v>
      </c>
      <c r="AU23" s="50">
        <v>12.668996968750003</v>
      </c>
      <c r="AV23" s="50">
        <v>11.803940548339845</v>
      </c>
      <c r="AW23" s="50">
        <v>11.781301726894043</v>
      </c>
      <c r="AX23" s="50">
        <v>12.160188861816408</v>
      </c>
      <c r="AY23" s="50">
        <v>11.663756667480472</v>
      </c>
      <c r="AZ23" s="50">
        <v>11.610152184570314</v>
      </c>
      <c r="BA23" s="50">
        <v>12.00594499560547</v>
      </c>
      <c r="BB23" s="50">
        <v>12.173350319763182</v>
      </c>
      <c r="BC23" s="50">
        <v>12.273552558593748</v>
      </c>
      <c r="BD23" s="50">
        <v>12.733724570620371</v>
      </c>
      <c r="BE23" s="51">
        <v>11.076162888117763</v>
      </c>
      <c r="BF23" s="54">
        <v>-0.13254758364479446</v>
      </c>
      <c r="BG23" s="54">
        <v>5.028298819129251E-3</v>
      </c>
      <c r="BH23" s="54">
        <v>2.7643845154122727E-3</v>
      </c>
    </row>
    <row r="24" spans="1:60" x14ac:dyDescent="0.15">
      <c r="A24" s="49" t="s">
        <v>176</v>
      </c>
      <c r="B24" s="50">
        <v>15.94</v>
      </c>
      <c r="C24" s="50">
        <v>16.257000000000001</v>
      </c>
      <c r="D24" s="50">
        <v>17.940999999999995</v>
      </c>
      <c r="E24" s="50">
        <v>20.854000000000003</v>
      </c>
      <c r="F24" s="50">
        <v>24.052999999999997</v>
      </c>
      <c r="G24" s="50">
        <v>26.211000000000006</v>
      </c>
      <c r="H24" s="50">
        <v>26.855000000000004</v>
      </c>
      <c r="I24" s="50">
        <v>29.074999999999999</v>
      </c>
      <c r="J24" s="50">
        <v>30.561000000000003</v>
      </c>
      <c r="K24" s="50">
        <v>26.875000000000004</v>
      </c>
      <c r="L24" s="50">
        <v>25.404</v>
      </c>
      <c r="M24" s="50">
        <v>26.486000000000001</v>
      </c>
      <c r="N24" s="50">
        <v>26.055</v>
      </c>
      <c r="O24" s="50">
        <v>27.797999999999998</v>
      </c>
      <c r="P24" s="50">
        <v>27.638000000000002</v>
      </c>
      <c r="Q24" s="50">
        <v>25.567</v>
      </c>
      <c r="R24" s="50">
        <v>23.428999999999998</v>
      </c>
      <c r="S24" s="50">
        <v>22.176999999999996</v>
      </c>
      <c r="T24" s="50">
        <v>20.077000000000005</v>
      </c>
      <c r="U24" s="50">
        <v>19.392999999999997</v>
      </c>
      <c r="V24" s="50">
        <v>19.663999999999998</v>
      </c>
      <c r="W24" s="50">
        <v>22.264999999999997</v>
      </c>
      <c r="X24" s="50">
        <v>22.43</v>
      </c>
      <c r="Y24" s="50">
        <v>23.125000000000004</v>
      </c>
      <c r="Z24" s="50">
        <v>22.699000000000002</v>
      </c>
      <c r="AA24" s="50">
        <v>23.457498929739</v>
      </c>
      <c r="AB24" s="50">
        <v>25.186699554443361</v>
      </c>
      <c r="AC24" s="50">
        <v>25.68209921717644</v>
      </c>
      <c r="AD24" s="50">
        <v>25.252899268388749</v>
      </c>
      <c r="AE24" s="50">
        <v>27.355500896453854</v>
      </c>
      <c r="AF24" s="50">
        <v>27.192400310516355</v>
      </c>
      <c r="AG24" s="50">
        <v>29.52150026607514</v>
      </c>
      <c r="AH24" s="50">
        <v>30.253499662518507</v>
      </c>
      <c r="AI24" s="50">
        <v>30.658101560711863</v>
      </c>
      <c r="AJ24" s="50">
        <v>29.622800552368169</v>
      </c>
      <c r="AK24" s="50">
        <v>30.184001486778264</v>
      </c>
      <c r="AL24" s="50">
        <v>30.598101767539976</v>
      </c>
      <c r="AM24" s="50">
        <v>30.791299601554872</v>
      </c>
      <c r="AN24" s="50">
        <v>32.584799453496927</v>
      </c>
      <c r="AO24" s="50">
        <v>32.921600155234337</v>
      </c>
      <c r="AP24" s="50">
        <v>32.74240018796921</v>
      </c>
      <c r="AQ24" s="50">
        <v>32.732200412273407</v>
      </c>
      <c r="AR24" s="50">
        <v>33.089998553752892</v>
      </c>
      <c r="AS24" s="50">
        <v>34.601298643827441</v>
      </c>
      <c r="AT24" s="50">
        <v>31.005468574285505</v>
      </c>
      <c r="AU24" s="50">
        <v>32.106530711889263</v>
      </c>
      <c r="AV24" s="50">
        <v>30.041181020617479</v>
      </c>
      <c r="AW24" s="50">
        <v>28.835588582754141</v>
      </c>
      <c r="AX24" s="50">
        <v>29.634520548343655</v>
      </c>
      <c r="AY24" s="50">
        <v>29.089707906484605</v>
      </c>
      <c r="AZ24" s="50">
        <v>29.96525154006482</v>
      </c>
      <c r="BA24" s="50">
        <v>30.47752059960365</v>
      </c>
      <c r="BB24" s="50">
        <v>31.06875180745125</v>
      </c>
      <c r="BC24" s="50">
        <v>32.883182832479484</v>
      </c>
      <c r="BD24" s="50">
        <v>30.763345000000001</v>
      </c>
      <c r="BE24" s="51">
        <v>21.257837545947471</v>
      </c>
      <c r="BF24" s="54">
        <v>-0.31087610847916936</v>
      </c>
      <c r="BG24" s="54">
        <v>-7.8366384506700637E-4</v>
      </c>
      <c r="BH24" s="54">
        <v>5.3055229989627814E-3</v>
      </c>
    </row>
    <row r="25" spans="1:60" x14ac:dyDescent="0.15">
      <c r="A25" s="49" t="s">
        <v>175</v>
      </c>
      <c r="B25" s="50">
        <v>3.702</v>
      </c>
      <c r="C25" s="50">
        <v>4.2260000000000009</v>
      </c>
      <c r="D25" s="50">
        <v>5.3160000000000007</v>
      </c>
      <c r="E25" s="50">
        <v>6.3000000000000007</v>
      </c>
      <c r="F25" s="50">
        <v>7.7359999999999998</v>
      </c>
      <c r="G25" s="50">
        <v>8.9860000000000007</v>
      </c>
      <c r="H25" s="50">
        <v>9.8890000000000011</v>
      </c>
      <c r="I25" s="50">
        <v>10.282</v>
      </c>
      <c r="J25" s="50">
        <v>10.849</v>
      </c>
      <c r="K25" s="50">
        <v>11.283999999999999</v>
      </c>
      <c r="L25" s="50">
        <v>11.965000000000002</v>
      </c>
      <c r="M25" s="50">
        <v>12.431000000000003</v>
      </c>
      <c r="N25" s="50">
        <v>12.927</v>
      </c>
      <c r="O25" s="50">
        <v>13.315</v>
      </c>
      <c r="P25" s="50">
        <v>13.726000000000003</v>
      </c>
      <c r="Q25" s="50">
        <v>13.972000000000001</v>
      </c>
      <c r="R25" s="50">
        <v>12.457000000000001</v>
      </c>
      <c r="S25" s="50">
        <v>12.064000000000002</v>
      </c>
      <c r="T25" s="50">
        <v>11.634</v>
      </c>
      <c r="U25" s="50">
        <v>11.167000000000002</v>
      </c>
      <c r="V25" s="50">
        <v>10.362000000000002</v>
      </c>
      <c r="W25" s="50">
        <v>10.921000000000001</v>
      </c>
      <c r="X25" s="50">
        <v>10.491</v>
      </c>
      <c r="Y25" s="50">
        <v>11.129999999999999</v>
      </c>
      <c r="Z25" s="50">
        <v>10.844999999999999</v>
      </c>
      <c r="AA25" s="50">
        <v>9.9449997634887684</v>
      </c>
      <c r="AB25" s="50">
        <v>6.6400003013610842</v>
      </c>
      <c r="AC25" s="50">
        <v>5.868999206542969</v>
      </c>
      <c r="AD25" s="50">
        <v>6.3559991455078126</v>
      </c>
      <c r="AE25" s="50">
        <v>6.0320000610351565</v>
      </c>
      <c r="AF25" s="50">
        <v>6.2210008544921873</v>
      </c>
      <c r="AG25" s="50">
        <v>5.7029983367919916</v>
      </c>
      <c r="AH25" s="50">
        <v>4.5059988708496093</v>
      </c>
      <c r="AI25" s="50">
        <v>4.7299988937377933</v>
      </c>
      <c r="AJ25" s="50">
        <v>4.297998489379883</v>
      </c>
      <c r="AK25" s="50">
        <v>4.2509990081787103</v>
      </c>
      <c r="AL25" s="50">
        <v>4.3919997558593753</v>
      </c>
      <c r="AM25" s="50">
        <v>4.5789997711181636</v>
      </c>
      <c r="AN25" s="50">
        <v>4.8860004882812493</v>
      </c>
      <c r="AO25" s="50">
        <v>4.7469993286132812</v>
      </c>
      <c r="AP25" s="50">
        <v>5.2269996032714863</v>
      </c>
      <c r="AQ25" s="50">
        <v>5.2802104339599625</v>
      </c>
      <c r="AR25" s="50">
        <v>5.2081547584533681</v>
      </c>
      <c r="AS25" s="50">
        <v>4.966115748405457</v>
      </c>
      <c r="AT25" s="50">
        <v>4.4799951095581054</v>
      </c>
      <c r="AU25" s="50">
        <v>4.0766992835998535</v>
      </c>
      <c r="AV25" s="50">
        <v>3.8392357368469239</v>
      </c>
      <c r="AW25" s="50">
        <v>4.0010782299041754</v>
      </c>
      <c r="AX25" s="50">
        <v>3.7147163505554199</v>
      </c>
      <c r="AY25" s="50">
        <v>4.0058315181732187</v>
      </c>
      <c r="AZ25" s="50">
        <v>4.4857172679901112</v>
      </c>
      <c r="BA25" s="50">
        <v>4.5358516445159909</v>
      </c>
      <c r="BB25" s="50">
        <v>4.766900737731933</v>
      </c>
      <c r="BC25" s="50">
        <v>4.7443232057495113</v>
      </c>
      <c r="BD25" s="50">
        <v>4.9537719999999998</v>
      </c>
      <c r="BE25" s="51">
        <v>4.4820930515795192</v>
      </c>
      <c r="BF25" s="54">
        <v>-9.7688206945962253E-2</v>
      </c>
      <c r="BG25" s="54">
        <v>1.0103433664303108E-2</v>
      </c>
      <c r="BH25" s="54">
        <v>1.1186390768697793E-3</v>
      </c>
    </row>
    <row r="26" spans="1:60" x14ac:dyDescent="0.15">
      <c r="A26" s="49" t="s">
        <v>174</v>
      </c>
      <c r="B26" s="50" t="s">
        <v>111</v>
      </c>
      <c r="C26" s="50" t="s">
        <v>111</v>
      </c>
      <c r="D26" s="50" t="s">
        <v>111</v>
      </c>
      <c r="E26" s="50" t="s">
        <v>111</v>
      </c>
      <c r="F26" s="50" t="s">
        <v>111</v>
      </c>
      <c r="G26" s="50" t="s">
        <v>111</v>
      </c>
      <c r="H26" s="50" t="s">
        <v>111</v>
      </c>
      <c r="I26" s="50" t="s">
        <v>111</v>
      </c>
      <c r="J26" s="50" t="s">
        <v>111</v>
      </c>
      <c r="K26" s="50" t="s">
        <v>111</v>
      </c>
      <c r="L26" s="50" t="s">
        <v>111</v>
      </c>
      <c r="M26" s="50" t="s">
        <v>111</v>
      </c>
      <c r="N26" s="50" t="s">
        <v>111</v>
      </c>
      <c r="O26" s="50" t="s">
        <v>111</v>
      </c>
      <c r="P26" s="50" t="s">
        <v>111</v>
      </c>
      <c r="Q26" s="50" t="s">
        <v>111</v>
      </c>
      <c r="R26" s="50" t="s">
        <v>111</v>
      </c>
      <c r="S26" s="50" t="s">
        <v>111</v>
      </c>
      <c r="T26" s="50" t="s">
        <v>111</v>
      </c>
      <c r="U26" s="50" t="s">
        <v>111</v>
      </c>
      <c r="V26" s="50" t="s">
        <v>111</v>
      </c>
      <c r="W26" s="50" t="s">
        <v>111</v>
      </c>
      <c r="X26" s="50" t="s">
        <v>111</v>
      </c>
      <c r="Y26" s="50" t="s">
        <v>111</v>
      </c>
      <c r="Z26" s="50" t="s">
        <v>111</v>
      </c>
      <c r="AA26" s="50">
        <v>4.5779999999999994</v>
      </c>
      <c r="AB26" s="50">
        <v>3.242</v>
      </c>
      <c r="AC26" s="50">
        <v>3.242</v>
      </c>
      <c r="AD26" s="50">
        <v>3.427</v>
      </c>
      <c r="AE26" s="50">
        <v>3.5309999999999997</v>
      </c>
      <c r="AF26" s="50">
        <v>3.919</v>
      </c>
      <c r="AG26" s="50">
        <v>3.7129999999999996</v>
      </c>
      <c r="AH26" s="50">
        <v>3.984</v>
      </c>
      <c r="AI26" s="50">
        <v>4.4930000000000003</v>
      </c>
      <c r="AJ26" s="50">
        <v>4.4320000000000004</v>
      </c>
      <c r="AK26" s="50">
        <v>3.9359999999999999</v>
      </c>
      <c r="AL26" s="50">
        <v>4.0430000000000001</v>
      </c>
      <c r="AM26" s="50">
        <v>4.2369999999999992</v>
      </c>
      <c r="AN26" s="50">
        <v>4.6940000000000008</v>
      </c>
      <c r="AO26" s="50">
        <v>4.4131</v>
      </c>
      <c r="AP26" s="50">
        <v>4.5586000000000002</v>
      </c>
      <c r="AQ26" s="50">
        <v>4.636000000000001</v>
      </c>
      <c r="AR26" s="50">
        <v>4.7426051063829799</v>
      </c>
      <c r="AS26" s="50">
        <v>4.4851053590568055</v>
      </c>
      <c r="AT26" s="50">
        <v>4.3738406713560112</v>
      </c>
      <c r="AU26" s="50">
        <v>3.6983999999999995</v>
      </c>
      <c r="AV26" s="50">
        <v>3.5082000000000004</v>
      </c>
      <c r="AW26" s="50">
        <v>3.152200000000001</v>
      </c>
      <c r="AX26" s="50">
        <v>3.0367000000000002</v>
      </c>
      <c r="AY26" s="50">
        <v>3.1881000000000004</v>
      </c>
      <c r="AZ26" s="50">
        <v>3.3121800000000006</v>
      </c>
      <c r="BA26" s="50">
        <v>3.3245</v>
      </c>
      <c r="BB26" s="50">
        <v>3.5594999999999999</v>
      </c>
      <c r="BC26" s="50">
        <v>3.4457999999999998</v>
      </c>
      <c r="BD26" s="50">
        <v>3.3436999999999992</v>
      </c>
      <c r="BE26" s="51">
        <v>3.0298848509882736</v>
      </c>
      <c r="BF26" s="54">
        <v>-9.6328475318219198E-2</v>
      </c>
      <c r="BG26" s="54">
        <v>-2.6498926745950224E-2</v>
      </c>
      <c r="BH26" s="54">
        <v>7.5619750721971806E-4</v>
      </c>
    </row>
    <row r="27" spans="1:60" x14ac:dyDescent="0.15">
      <c r="A27" s="49" t="s">
        <v>173</v>
      </c>
      <c r="B27" s="50">
        <v>0.39400000000000002</v>
      </c>
      <c r="C27" s="50">
        <v>0.45</v>
      </c>
      <c r="D27" s="50">
        <v>0.48699999999999999</v>
      </c>
      <c r="E27" s="50">
        <v>0.54199999999999993</v>
      </c>
      <c r="F27" s="50">
        <v>0.64</v>
      </c>
      <c r="G27" s="50">
        <v>0.67399999999999993</v>
      </c>
      <c r="H27" s="50">
        <v>0.80500000000000005</v>
      </c>
      <c r="I27" s="50">
        <v>0.90700000000000003</v>
      </c>
      <c r="J27" s="50">
        <v>0.97400000000000009</v>
      </c>
      <c r="K27" s="50">
        <v>0.8680000000000001</v>
      </c>
      <c r="L27" s="50">
        <v>0.71799999999999997</v>
      </c>
      <c r="M27" s="50">
        <v>0.73</v>
      </c>
      <c r="N27" s="50">
        <v>0.83300000000000007</v>
      </c>
      <c r="O27" s="50">
        <v>0.8490000000000002</v>
      </c>
      <c r="P27" s="50">
        <v>0.8610000000000001</v>
      </c>
      <c r="Q27" s="50">
        <v>0.8680000000000001</v>
      </c>
      <c r="R27" s="50">
        <v>0.83200000000000007</v>
      </c>
      <c r="S27" s="50">
        <v>0.99800000000000011</v>
      </c>
      <c r="T27" s="50">
        <v>1.0519999999999998</v>
      </c>
      <c r="U27" s="50">
        <v>1.0630000000000002</v>
      </c>
      <c r="V27" s="50">
        <v>1.0509999999999999</v>
      </c>
      <c r="W27" s="50">
        <v>1.1360000000000001</v>
      </c>
      <c r="X27" s="50">
        <v>1.34</v>
      </c>
      <c r="Y27" s="50">
        <v>1.4349999999999998</v>
      </c>
      <c r="Z27" s="50">
        <v>1.4810000000000001</v>
      </c>
      <c r="AA27" s="50">
        <v>1.5649999999999999</v>
      </c>
      <c r="AB27" s="50">
        <v>1.6279999999999999</v>
      </c>
      <c r="AC27" s="50">
        <v>1.8639999999999999</v>
      </c>
      <c r="AD27" s="50">
        <v>1.9629999999999999</v>
      </c>
      <c r="AE27" s="50">
        <v>1.9389999999999998</v>
      </c>
      <c r="AF27" s="50">
        <v>2.0569999999999999</v>
      </c>
      <c r="AG27" s="50">
        <v>2.1009999999999995</v>
      </c>
      <c r="AH27" s="50">
        <v>2.1459999999999999</v>
      </c>
      <c r="AI27" s="50">
        <v>2.3439999999999999</v>
      </c>
      <c r="AJ27" s="50">
        <v>2.4570000000000003</v>
      </c>
      <c r="AK27" s="50">
        <v>2.5589999999999997</v>
      </c>
      <c r="AL27" s="50">
        <v>2.569</v>
      </c>
      <c r="AM27" s="50">
        <v>2.5419999999999998</v>
      </c>
      <c r="AN27" s="50">
        <v>2.7019999999999995</v>
      </c>
      <c r="AO27" s="50">
        <v>2.63</v>
      </c>
      <c r="AP27" s="50">
        <v>2.9540000000000002</v>
      </c>
      <c r="AQ27" s="50">
        <v>2.9139999999999993</v>
      </c>
      <c r="AR27" s="50">
        <v>2.9620016348139635</v>
      </c>
      <c r="AS27" s="50">
        <v>3.0279996580172757</v>
      </c>
      <c r="AT27" s="50">
        <v>2.9560004372149558</v>
      </c>
      <c r="AU27" s="50">
        <v>2.8530000000000002</v>
      </c>
      <c r="AV27" s="50">
        <v>2.8</v>
      </c>
      <c r="AW27" s="50">
        <v>2.6019999999999999</v>
      </c>
      <c r="AX27" s="50">
        <v>2.3140000000000001</v>
      </c>
      <c r="AY27" s="50">
        <v>2.335</v>
      </c>
      <c r="AZ27" s="50">
        <v>2.3827600000000002</v>
      </c>
      <c r="BA27" s="50">
        <v>2.5944910000000001</v>
      </c>
      <c r="BB27" s="50">
        <v>2.6520717248968051</v>
      </c>
      <c r="BC27" s="50">
        <v>2.6160209999999999</v>
      </c>
      <c r="BD27" s="50">
        <v>2.595507</v>
      </c>
      <c r="BE27" s="51">
        <v>2.214134</v>
      </c>
      <c r="BF27" s="54">
        <v>-0.14926661590513424</v>
      </c>
      <c r="BG27" s="54">
        <v>-1.2921321342306502E-2</v>
      </c>
      <c r="BH27" s="54">
        <v>5.5260272049754641E-4</v>
      </c>
    </row>
    <row r="28" spans="1:60" x14ac:dyDescent="0.15">
      <c r="A28" s="49" t="s">
        <v>172</v>
      </c>
      <c r="B28" s="50">
        <v>3.9970000000000003</v>
      </c>
      <c r="C28" s="50">
        <v>4.4180000000000001</v>
      </c>
      <c r="D28" s="50">
        <v>4.9159999999999995</v>
      </c>
      <c r="E28" s="50">
        <v>5.42</v>
      </c>
      <c r="F28" s="50">
        <v>5.8190000000000008</v>
      </c>
      <c r="G28" s="50">
        <v>6.984</v>
      </c>
      <c r="H28" s="50">
        <v>7.6850000000000005</v>
      </c>
      <c r="I28" s="50">
        <v>8.4190000000000005</v>
      </c>
      <c r="J28" s="50">
        <v>9.4699999999999989</v>
      </c>
      <c r="K28" s="50">
        <v>9.7189999999999994</v>
      </c>
      <c r="L28" s="50">
        <v>10.725000000000001</v>
      </c>
      <c r="M28" s="50">
        <v>11.336</v>
      </c>
      <c r="N28" s="50">
        <v>11.851999999999999</v>
      </c>
      <c r="O28" s="50">
        <v>12.260999999999997</v>
      </c>
      <c r="P28" s="50">
        <v>12.461</v>
      </c>
      <c r="Q28" s="50">
        <v>11.6</v>
      </c>
      <c r="R28" s="50">
        <v>11.430999999999999</v>
      </c>
      <c r="S28" s="50">
        <v>10.427</v>
      </c>
      <c r="T28" s="50">
        <v>10.207000000000001</v>
      </c>
      <c r="U28" s="50">
        <v>10.818</v>
      </c>
      <c r="V28" s="50">
        <v>10.623000000000001</v>
      </c>
      <c r="W28" s="50">
        <v>10.178000000000001</v>
      </c>
      <c r="X28" s="50">
        <v>10.27</v>
      </c>
      <c r="Y28" s="50">
        <v>9.8560000000000016</v>
      </c>
      <c r="Z28" s="50">
        <v>9.379999999999999</v>
      </c>
      <c r="AA28" s="50">
        <v>8.4469999999999992</v>
      </c>
      <c r="AB28" s="50">
        <v>7.0949999999999998</v>
      </c>
      <c r="AC28" s="50">
        <v>6.7780654524619148</v>
      </c>
      <c r="AD28" s="50">
        <v>6.8688510630328841</v>
      </c>
      <c r="AE28" s="50">
        <v>7.0490804770377649</v>
      </c>
      <c r="AF28" s="50">
        <v>7.9870812610023041</v>
      </c>
      <c r="AG28" s="50">
        <v>8.3441810173383022</v>
      </c>
      <c r="AH28" s="50">
        <v>7.932551936593871</v>
      </c>
      <c r="AI28" s="50">
        <v>8.2213391123566968</v>
      </c>
      <c r="AJ28" s="50">
        <v>8.1482885211706897</v>
      </c>
      <c r="AK28" s="50">
        <v>7.8693292911977002</v>
      </c>
      <c r="AL28" s="50">
        <v>8.3229051966880832</v>
      </c>
      <c r="AM28" s="50">
        <v>8.0717678109993507</v>
      </c>
      <c r="AN28" s="50">
        <v>8.6315124251397553</v>
      </c>
      <c r="AO28" s="50">
        <v>9.5100088162018395</v>
      </c>
      <c r="AP28" s="50">
        <v>9.932000214551751</v>
      </c>
      <c r="AQ28" s="50">
        <v>9.8000185940909006</v>
      </c>
      <c r="AR28" s="50">
        <v>9.7240000000000002</v>
      </c>
      <c r="AS28" s="50">
        <v>9.7670000000000012</v>
      </c>
      <c r="AT28" s="50">
        <v>9.423</v>
      </c>
      <c r="AU28" s="50">
        <v>8.902000000000001</v>
      </c>
      <c r="AV28" s="50">
        <v>9.0176565055847178</v>
      </c>
      <c r="AW28" s="50">
        <v>8.9008319015502924</v>
      </c>
      <c r="AX28" s="50">
        <v>8.4780686340332032</v>
      </c>
      <c r="AY28" s="50">
        <v>8.9753634986877433</v>
      </c>
      <c r="AZ28" s="50">
        <v>8.7367830467224117</v>
      </c>
      <c r="BA28" s="50">
        <v>8.1882619171142572</v>
      </c>
      <c r="BB28" s="50">
        <v>9.5613243479728709</v>
      </c>
      <c r="BC28" s="50">
        <v>9.6240000000000006</v>
      </c>
      <c r="BD28" s="50">
        <v>9.7490000000000006</v>
      </c>
      <c r="BE28" s="51">
        <v>8.5518757532514673</v>
      </c>
      <c r="BF28" s="54">
        <v>-0.12519130449226812</v>
      </c>
      <c r="BG28" s="54">
        <v>3.4069110157883831E-3</v>
      </c>
      <c r="BH28" s="54">
        <v>2.134373893632348E-3</v>
      </c>
    </row>
    <row r="29" spans="1:60" x14ac:dyDescent="0.15">
      <c r="A29" s="49" t="s">
        <v>171</v>
      </c>
      <c r="B29" s="50">
        <v>10.405000000000001</v>
      </c>
      <c r="C29" s="50">
        <v>11.863</v>
      </c>
      <c r="D29" s="50">
        <v>12.553000000000001</v>
      </c>
      <c r="E29" s="50">
        <v>13.637</v>
      </c>
      <c r="F29" s="50">
        <v>16.421000000000003</v>
      </c>
      <c r="G29" s="50">
        <v>18.276999999999997</v>
      </c>
      <c r="H29" s="50">
        <v>18.029</v>
      </c>
      <c r="I29" s="50">
        <v>19.088000000000001</v>
      </c>
      <c r="J29" s="50">
        <v>17.600999999999999</v>
      </c>
      <c r="K29" s="50">
        <v>15.955</v>
      </c>
      <c r="L29" s="50">
        <v>15.745000000000003</v>
      </c>
      <c r="M29" s="50">
        <v>16.741</v>
      </c>
      <c r="N29" s="50">
        <v>16.728999999999999</v>
      </c>
      <c r="O29" s="50">
        <v>16.657000000000004</v>
      </c>
      <c r="P29" s="50">
        <v>15.908999999999997</v>
      </c>
      <c r="Q29" s="50">
        <v>13.589000000000002</v>
      </c>
      <c r="R29" s="50">
        <v>12.825000000000003</v>
      </c>
      <c r="S29" s="50">
        <v>11.04</v>
      </c>
      <c r="T29" s="50">
        <v>10.442</v>
      </c>
      <c r="U29" s="50">
        <v>10.321</v>
      </c>
      <c r="V29" s="50">
        <v>10.639999999999999</v>
      </c>
      <c r="W29" s="50">
        <v>10.506000000000002</v>
      </c>
      <c r="X29" s="50">
        <v>9.644999999999996</v>
      </c>
      <c r="Y29" s="50">
        <v>9.5829999999999984</v>
      </c>
      <c r="Z29" s="50">
        <v>9.2299999999999986</v>
      </c>
      <c r="AA29" s="50">
        <v>9.0300000000000011</v>
      </c>
      <c r="AB29" s="50">
        <v>9.1570000000000018</v>
      </c>
      <c r="AC29" s="50">
        <v>9.070999999999998</v>
      </c>
      <c r="AD29" s="50">
        <v>9.520999999999999</v>
      </c>
      <c r="AE29" s="50">
        <v>10.147</v>
      </c>
      <c r="AF29" s="50">
        <v>10.581000000000001</v>
      </c>
      <c r="AG29" s="50">
        <v>11.524999999999999</v>
      </c>
      <c r="AH29" s="50">
        <v>11.109</v>
      </c>
      <c r="AI29" s="50">
        <v>10.714</v>
      </c>
      <c r="AJ29" s="50">
        <v>10.646000000000003</v>
      </c>
      <c r="AK29" s="50">
        <v>10.343</v>
      </c>
      <c r="AL29" s="50">
        <v>9.9240000000000013</v>
      </c>
      <c r="AM29" s="50">
        <v>9.5830000000000002</v>
      </c>
      <c r="AN29" s="50">
        <v>9.2279999999999998</v>
      </c>
      <c r="AO29" s="50">
        <v>9.0579999999999981</v>
      </c>
      <c r="AP29" s="50">
        <v>9.1487232769135645</v>
      </c>
      <c r="AQ29" s="50">
        <v>9.3294294610996822</v>
      </c>
      <c r="AR29" s="50">
        <v>9.3936076329658746</v>
      </c>
      <c r="AS29" s="50">
        <v>9.1974428533377459</v>
      </c>
      <c r="AT29" s="50">
        <v>8.2476273250709866</v>
      </c>
      <c r="AU29" s="50">
        <v>8.3266269458458044</v>
      </c>
      <c r="AV29" s="50">
        <v>8.0774100465491401</v>
      </c>
      <c r="AW29" s="50">
        <v>7.494033256422</v>
      </c>
      <c r="AX29" s="50">
        <v>7.4603180478197624</v>
      </c>
      <c r="AY29" s="50">
        <v>7.5016470312119505</v>
      </c>
      <c r="AZ29" s="50">
        <v>7.578466527067067</v>
      </c>
      <c r="BA29" s="50">
        <v>7.436921507486284</v>
      </c>
      <c r="BB29" s="50">
        <v>7.3707552586233644</v>
      </c>
      <c r="BC29" s="50">
        <v>7.4680788748428073</v>
      </c>
      <c r="BD29" s="50">
        <v>7.3596299600740611</v>
      </c>
      <c r="BE29" s="51">
        <v>6.107898566227818</v>
      </c>
      <c r="BF29" s="54">
        <v>-0.17234829035917842</v>
      </c>
      <c r="BG29" s="54">
        <v>-1.1326952278618685E-2</v>
      </c>
      <c r="BH29" s="54">
        <v>1.5244069980500528E-3</v>
      </c>
    </row>
    <row r="30" spans="1:60" x14ac:dyDescent="0.15">
      <c r="A30" s="49" t="s">
        <v>170</v>
      </c>
      <c r="B30" s="50" t="s">
        <v>111</v>
      </c>
      <c r="C30" s="50" t="s">
        <v>111</v>
      </c>
      <c r="D30" s="50" t="s">
        <v>111</v>
      </c>
      <c r="E30" s="50" t="s">
        <v>111</v>
      </c>
      <c r="F30" s="50" t="s">
        <v>111</v>
      </c>
      <c r="G30" s="50" t="s">
        <v>111</v>
      </c>
      <c r="H30" s="50" t="s">
        <v>111</v>
      </c>
      <c r="I30" s="50" t="s">
        <v>111</v>
      </c>
      <c r="J30" s="50" t="s">
        <v>111</v>
      </c>
      <c r="K30" s="50" t="s">
        <v>111</v>
      </c>
      <c r="L30" s="50" t="s">
        <v>111</v>
      </c>
      <c r="M30" s="50" t="s">
        <v>111</v>
      </c>
      <c r="N30" s="50" t="s">
        <v>111</v>
      </c>
      <c r="O30" s="50" t="s">
        <v>111</v>
      </c>
      <c r="P30" s="50" t="s">
        <v>111</v>
      </c>
      <c r="Q30" s="50" t="s">
        <v>111</v>
      </c>
      <c r="R30" s="50" t="s">
        <v>111</v>
      </c>
      <c r="S30" s="50" t="s">
        <v>111</v>
      </c>
      <c r="T30" s="50" t="s">
        <v>111</v>
      </c>
      <c r="U30" s="50" t="s">
        <v>111</v>
      </c>
      <c r="V30" s="50">
        <v>3.423635321152227</v>
      </c>
      <c r="W30" s="50">
        <v>3.3877435202685464</v>
      </c>
      <c r="X30" s="50">
        <v>3.4219710784974477</v>
      </c>
      <c r="Y30" s="50">
        <v>3.4529716921345344</v>
      </c>
      <c r="Z30" s="50">
        <v>3.5626642835282611</v>
      </c>
      <c r="AA30" s="50">
        <v>3.5055832380341192</v>
      </c>
      <c r="AB30" s="50">
        <v>3.0862088644653922</v>
      </c>
      <c r="AC30" s="50">
        <v>1.659</v>
      </c>
      <c r="AD30" s="50">
        <v>1.7589999999999999</v>
      </c>
      <c r="AE30" s="50">
        <v>1.5990000000000002</v>
      </c>
      <c r="AF30" s="50">
        <v>1.2530000000000001</v>
      </c>
      <c r="AG30" s="50">
        <v>1.3549999999999998</v>
      </c>
      <c r="AH30" s="50">
        <v>1.3279999999999998</v>
      </c>
      <c r="AI30" s="50">
        <v>1.333</v>
      </c>
      <c r="AJ30" s="50">
        <v>1.2429999999999999</v>
      </c>
      <c r="AK30" s="50">
        <v>1.1139999999999999</v>
      </c>
      <c r="AL30" s="50">
        <v>1.2870000000000001</v>
      </c>
      <c r="AM30" s="50">
        <v>1.444</v>
      </c>
      <c r="AN30" s="50">
        <v>1.3540000000000001</v>
      </c>
      <c r="AO30" s="50">
        <v>1.3760000000000001</v>
      </c>
      <c r="AP30" s="50">
        <v>1.4009999999999998</v>
      </c>
      <c r="AQ30" s="50">
        <v>1.466</v>
      </c>
      <c r="AR30" s="50">
        <v>1.5640000000000001</v>
      </c>
      <c r="AS30" s="50">
        <v>1.489852334262848</v>
      </c>
      <c r="AT30" s="50">
        <v>1.3379336231151822</v>
      </c>
      <c r="AU30" s="50">
        <v>1.3790920586433411</v>
      </c>
      <c r="AV30" s="50">
        <v>1.3418910979576113</v>
      </c>
      <c r="AW30" s="50">
        <v>1.5937174797058107</v>
      </c>
      <c r="AX30" s="50">
        <v>1.5785182666778563</v>
      </c>
      <c r="AY30" s="50">
        <v>1.457079845428467</v>
      </c>
      <c r="AZ30" s="50">
        <v>1.4495286140441894</v>
      </c>
      <c r="BA30" s="50">
        <v>1.4095430965423585</v>
      </c>
      <c r="BB30" s="50">
        <v>1.4721582431793216</v>
      </c>
      <c r="BC30" s="50">
        <v>1.4521601520690921</v>
      </c>
      <c r="BD30" s="50">
        <v>1.2933649999999999</v>
      </c>
      <c r="BE30" s="51">
        <v>1.1922585712446778</v>
      </c>
      <c r="BF30" s="54">
        <v>-8.0691812315336731E-2</v>
      </c>
      <c r="BG30" s="54">
        <v>-3.3821677655344606E-3</v>
      </c>
      <c r="BH30" s="54">
        <v>2.9756344015598277E-4</v>
      </c>
    </row>
    <row r="31" spans="1:60" x14ac:dyDescent="0.15">
      <c r="A31" s="49" t="s">
        <v>169</v>
      </c>
      <c r="B31" s="50">
        <v>5.7210000000000001</v>
      </c>
      <c r="C31" s="50">
        <v>6.923</v>
      </c>
      <c r="D31" s="50">
        <v>7.2489999999999988</v>
      </c>
      <c r="E31" s="50">
        <v>8.2240000000000002</v>
      </c>
      <c r="F31" s="50">
        <v>9.5629999999999988</v>
      </c>
      <c r="G31" s="50">
        <v>10.763</v>
      </c>
      <c r="H31" s="50">
        <v>11.138</v>
      </c>
      <c r="I31" s="50">
        <v>11.865</v>
      </c>
      <c r="J31" s="50">
        <v>13.271999999999998</v>
      </c>
      <c r="K31" s="50">
        <v>11.561</v>
      </c>
      <c r="L31" s="50">
        <v>11.943000000000001</v>
      </c>
      <c r="M31" s="50">
        <v>12.826000000000001</v>
      </c>
      <c r="N31" s="50">
        <v>12.507000000000001</v>
      </c>
      <c r="O31" s="50">
        <v>12.545000000000002</v>
      </c>
      <c r="P31" s="50">
        <v>13.302</v>
      </c>
      <c r="Q31" s="50">
        <v>12.794</v>
      </c>
      <c r="R31" s="50">
        <v>12.250999999999999</v>
      </c>
      <c r="S31" s="50">
        <v>11.313999999999998</v>
      </c>
      <c r="T31" s="50">
        <v>10.504</v>
      </c>
      <c r="U31" s="50">
        <v>10.648</v>
      </c>
      <c r="V31" s="50">
        <v>10.754</v>
      </c>
      <c r="W31" s="50">
        <v>11.250000000000002</v>
      </c>
      <c r="X31" s="50">
        <v>11.184000000000001</v>
      </c>
      <c r="Y31" s="50">
        <v>11.033000000000001</v>
      </c>
      <c r="Z31" s="50">
        <v>11.010999999999997</v>
      </c>
      <c r="AA31" s="50">
        <v>11.166998433589939</v>
      </c>
      <c r="AB31" s="50">
        <v>11.10399924981594</v>
      </c>
      <c r="AC31" s="50">
        <v>10.991999480009079</v>
      </c>
      <c r="AD31" s="50">
        <v>10.480000057458877</v>
      </c>
      <c r="AE31" s="50">
        <v>10.897999969005587</v>
      </c>
      <c r="AF31" s="50">
        <v>9.83400099992752</v>
      </c>
      <c r="AG31" s="50">
        <v>10.246000586032867</v>
      </c>
      <c r="AH31" s="50">
        <v>10.094000358104706</v>
      </c>
      <c r="AI31" s="50">
        <v>10.521000435352326</v>
      </c>
      <c r="AJ31" s="50">
        <v>10.633000047206881</v>
      </c>
      <c r="AK31" s="50">
        <v>10.54655857181549</v>
      </c>
      <c r="AL31" s="50">
        <v>10.335657811164856</v>
      </c>
      <c r="AM31" s="50">
        <v>10.60963298511505</v>
      </c>
      <c r="AN31" s="50">
        <v>10.931703790664676</v>
      </c>
      <c r="AO31" s="50">
        <v>10.16205499172211</v>
      </c>
      <c r="AP31" s="50">
        <v>10.549244142269899</v>
      </c>
      <c r="AQ31" s="50">
        <v>10.218017268807985</v>
      </c>
      <c r="AR31" s="50">
        <v>10.308495945486449</v>
      </c>
      <c r="AS31" s="50">
        <v>9.9394504631149303</v>
      </c>
      <c r="AT31" s="50">
        <v>9.3624547719116222</v>
      </c>
      <c r="AU31" s="50">
        <v>9.7189039286178609</v>
      </c>
      <c r="AV31" s="50">
        <v>9.3509695879643129</v>
      </c>
      <c r="AW31" s="50">
        <v>9.0386091520016354</v>
      </c>
      <c r="AX31" s="50">
        <v>9.4010415975277564</v>
      </c>
      <c r="AY31" s="50">
        <v>8.8792455559204697</v>
      </c>
      <c r="AZ31" s="50">
        <v>8.88958376162417</v>
      </c>
      <c r="BA31" s="50">
        <v>9.4111649252735941</v>
      </c>
      <c r="BB31" s="50">
        <v>9.1275908997694728</v>
      </c>
      <c r="BC31" s="50">
        <v>9.1097467987771577</v>
      </c>
      <c r="BD31" s="50">
        <v>8.9179999999999993</v>
      </c>
      <c r="BE31" s="51">
        <v>8.0990337057592896</v>
      </c>
      <c r="BF31" s="54">
        <v>-9.4314285897453942E-2</v>
      </c>
      <c r="BG31" s="54">
        <v>-4.8517731255277585E-3</v>
      </c>
      <c r="BH31" s="54">
        <v>2.0213537478779098E-3</v>
      </c>
    </row>
    <row r="32" spans="1:60" x14ac:dyDescent="0.15">
      <c r="A32" s="49" t="s">
        <v>168</v>
      </c>
      <c r="B32" s="50">
        <v>53.887</v>
      </c>
      <c r="C32" s="50">
        <v>57.663000000000011</v>
      </c>
      <c r="D32" s="50">
        <v>66.218999999999994</v>
      </c>
      <c r="E32" s="50">
        <v>71.781999999999996</v>
      </c>
      <c r="F32" s="50">
        <v>82.953000000000003</v>
      </c>
      <c r="G32" s="50">
        <v>94.271999999999991</v>
      </c>
      <c r="H32" s="50">
        <v>102.768</v>
      </c>
      <c r="I32" s="50">
        <v>114.123</v>
      </c>
      <c r="J32" s="50">
        <v>127.26900000000001</v>
      </c>
      <c r="K32" s="50">
        <v>121.00700000000001</v>
      </c>
      <c r="L32" s="50">
        <v>110.37799999999999</v>
      </c>
      <c r="M32" s="50">
        <v>119.45200000000001</v>
      </c>
      <c r="N32" s="50">
        <v>114.58199999999999</v>
      </c>
      <c r="O32" s="50">
        <v>118.961</v>
      </c>
      <c r="P32" s="50">
        <v>118.34299999999999</v>
      </c>
      <c r="Q32" s="50">
        <v>109.89100000000002</v>
      </c>
      <c r="R32" s="50">
        <v>99.003999999999991</v>
      </c>
      <c r="S32" s="50">
        <v>91.503999999999991</v>
      </c>
      <c r="T32" s="50">
        <v>89.4</v>
      </c>
      <c r="U32" s="50">
        <v>85.888000000000005</v>
      </c>
      <c r="V32" s="50">
        <v>84.299999999999983</v>
      </c>
      <c r="W32" s="50">
        <v>86.039999999999992</v>
      </c>
      <c r="X32" s="50">
        <v>86.600000000000023</v>
      </c>
      <c r="Y32" s="50">
        <v>86</v>
      </c>
      <c r="Z32" s="50">
        <v>88.399999999999991</v>
      </c>
      <c r="AA32" s="50">
        <v>89.40000000000002</v>
      </c>
      <c r="AB32" s="50">
        <v>94.64500000000001</v>
      </c>
      <c r="AC32" s="50">
        <v>94.43463666225648</v>
      </c>
      <c r="AD32" s="50">
        <v>91.041284638568541</v>
      </c>
      <c r="AE32" s="50">
        <v>88.109866431344059</v>
      </c>
      <c r="AF32" s="50">
        <v>88.861445032628765</v>
      </c>
      <c r="AG32" s="50">
        <v>90.725735872248521</v>
      </c>
      <c r="AH32" s="50">
        <v>91.308794020357197</v>
      </c>
      <c r="AI32" s="50">
        <v>94.666102557377911</v>
      </c>
      <c r="AJ32" s="50">
        <v>96.125375765935061</v>
      </c>
      <c r="AK32" s="50">
        <v>94.557756922719079</v>
      </c>
      <c r="AL32" s="50">
        <v>95.070776588572102</v>
      </c>
      <c r="AM32" s="50">
        <v>92.473922452690559</v>
      </c>
      <c r="AN32" s="50">
        <v>92.718458078549517</v>
      </c>
      <c r="AO32" s="50">
        <v>93.648553618518605</v>
      </c>
      <c r="AP32" s="50">
        <v>92.380439288688876</v>
      </c>
      <c r="AQ32" s="50">
        <v>92.156668327377119</v>
      </c>
      <c r="AR32" s="50">
        <v>89.751794030632439</v>
      </c>
      <c r="AS32" s="50">
        <v>88.111494088459594</v>
      </c>
      <c r="AT32" s="50">
        <v>84.64813961138384</v>
      </c>
      <c r="AU32" s="50">
        <v>81.625785630987139</v>
      </c>
      <c r="AV32" s="50">
        <v>79.895100133280536</v>
      </c>
      <c r="AW32" s="50">
        <v>77.028121549270381</v>
      </c>
      <c r="AX32" s="50">
        <v>75.939744313348015</v>
      </c>
      <c r="AY32" s="50">
        <v>73.390883235656815</v>
      </c>
      <c r="AZ32" s="50">
        <v>73.319313995490674</v>
      </c>
      <c r="BA32" s="50">
        <v>72.861705314999995</v>
      </c>
      <c r="BB32" s="50">
        <v>73.19088390200001</v>
      </c>
      <c r="BC32" s="50">
        <v>73.004849828000005</v>
      </c>
      <c r="BD32" s="50">
        <v>72.322638808999997</v>
      </c>
      <c r="BE32" s="51">
        <v>61.421330335986227</v>
      </c>
      <c r="BF32" s="54">
        <v>-0.1530520248949262</v>
      </c>
      <c r="BG32" s="54">
        <v>-1.5613419533877293E-2</v>
      </c>
      <c r="BH32" s="54">
        <v>1.5329512233787326E-2</v>
      </c>
    </row>
    <row r="33" spans="1:60" x14ac:dyDescent="0.15">
      <c r="A33" s="49" t="s">
        <v>167</v>
      </c>
      <c r="B33" s="50">
        <v>86.274000000000015</v>
      </c>
      <c r="C33" s="50">
        <v>96.472000000000008</v>
      </c>
      <c r="D33" s="50">
        <v>100.07299999999999</v>
      </c>
      <c r="E33" s="50">
        <v>112.36600000000003</v>
      </c>
      <c r="F33" s="50">
        <v>126.325</v>
      </c>
      <c r="G33" s="50">
        <v>138.74900000000002</v>
      </c>
      <c r="H33" s="50">
        <v>144.03899999999996</v>
      </c>
      <c r="I33" s="50">
        <v>152.23599999999999</v>
      </c>
      <c r="J33" s="50">
        <v>162.23000000000002</v>
      </c>
      <c r="K33" s="50">
        <v>146.97899999999998</v>
      </c>
      <c r="L33" s="50">
        <v>142.61699999999993</v>
      </c>
      <c r="M33" s="50">
        <v>154.035</v>
      </c>
      <c r="N33" s="50">
        <v>152.47099999999998</v>
      </c>
      <c r="O33" s="50">
        <v>158.11800000000005</v>
      </c>
      <c r="P33" s="50">
        <v>163.16099999999997</v>
      </c>
      <c r="Q33" s="50">
        <v>147.31699999999998</v>
      </c>
      <c r="R33" s="50">
        <v>133.44799999999998</v>
      </c>
      <c r="S33" s="50">
        <v>125.93900000000001</v>
      </c>
      <c r="T33" s="50">
        <v>123.09600000000002</v>
      </c>
      <c r="U33" s="50">
        <v>122.471</v>
      </c>
      <c r="V33" s="50">
        <v>126.33799999999997</v>
      </c>
      <c r="W33" s="50">
        <v>133.26300000000001</v>
      </c>
      <c r="X33" s="50">
        <v>129.48599999999999</v>
      </c>
      <c r="Y33" s="50">
        <v>129.37000000000003</v>
      </c>
      <c r="Z33" s="50">
        <v>121.60899999999999</v>
      </c>
      <c r="AA33" s="50">
        <v>127.27700000000002</v>
      </c>
      <c r="AB33" s="50">
        <v>133.14199999999997</v>
      </c>
      <c r="AC33" s="50">
        <v>134.33300172484601</v>
      </c>
      <c r="AD33" s="50">
        <v>136.31200150473592</v>
      </c>
      <c r="AE33" s="50">
        <v>135.10801545253867</v>
      </c>
      <c r="AF33" s="50">
        <v>135.11002351148542</v>
      </c>
      <c r="AG33" s="50">
        <v>137.30106056705029</v>
      </c>
      <c r="AH33" s="50">
        <v>136.362136640404</v>
      </c>
      <c r="AI33" s="50">
        <v>136.4911681732184</v>
      </c>
      <c r="AJ33" s="50">
        <v>132.26601780334153</v>
      </c>
      <c r="AK33" s="50">
        <v>129.53001760532385</v>
      </c>
      <c r="AL33" s="50">
        <v>131.23901737375076</v>
      </c>
      <c r="AM33" s="50">
        <v>126.88104809373908</v>
      </c>
      <c r="AN33" s="50">
        <v>124.34000119589878</v>
      </c>
      <c r="AO33" s="50">
        <v>122.91473484612963</v>
      </c>
      <c r="AP33" s="50">
        <v>120.39229684682221</v>
      </c>
      <c r="AQ33" s="50">
        <v>120.3169212085411</v>
      </c>
      <c r="AR33" s="50">
        <v>108.84754659624538</v>
      </c>
      <c r="AS33" s="50">
        <v>115.62875829908755</v>
      </c>
      <c r="AT33" s="50">
        <v>110.56342282600866</v>
      </c>
      <c r="AU33" s="50">
        <v>111.99900000000002</v>
      </c>
      <c r="AV33" s="50">
        <v>108.44499999999999</v>
      </c>
      <c r="AW33" s="50">
        <v>107.69</v>
      </c>
      <c r="AX33" s="50">
        <v>110.00799999999998</v>
      </c>
      <c r="AY33" s="50">
        <v>106.90600000000002</v>
      </c>
      <c r="AZ33" s="50">
        <v>106.687</v>
      </c>
      <c r="BA33" s="50">
        <v>109.021</v>
      </c>
      <c r="BB33" s="50">
        <v>111.30479040404042</v>
      </c>
      <c r="BC33" s="50">
        <v>106.00124644025972</v>
      </c>
      <c r="BD33" s="50">
        <v>106.55064049614812</v>
      </c>
      <c r="BE33" s="51">
        <v>96.189169465326046</v>
      </c>
      <c r="BF33" s="54">
        <v>-9.9711113136255691E-2</v>
      </c>
      <c r="BG33" s="54">
        <v>-3.6900697750926748E-3</v>
      </c>
      <c r="BH33" s="54">
        <v>2.4006856282835047E-2</v>
      </c>
    </row>
    <row r="34" spans="1:60" x14ac:dyDescent="0.15">
      <c r="A34" s="49" t="s">
        <v>166</v>
      </c>
      <c r="B34" s="50">
        <v>4.4350000000000005</v>
      </c>
      <c r="C34" s="50">
        <v>4.8390000000000004</v>
      </c>
      <c r="D34" s="50">
        <v>5.6890000000000001</v>
      </c>
      <c r="E34" s="50">
        <v>5.8150000000000004</v>
      </c>
      <c r="F34" s="50">
        <v>6.1900000000000013</v>
      </c>
      <c r="G34" s="50">
        <v>6.7070000000000007</v>
      </c>
      <c r="H34" s="50">
        <v>7.4050000000000011</v>
      </c>
      <c r="I34" s="50">
        <v>8.5860000000000003</v>
      </c>
      <c r="J34" s="50">
        <v>10</v>
      </c>
      <c r="K34" s="50">
        <v>9.39</v>
      </c>
      <c r="L34" s="50">
        <v>9.9430000000000014</v>
      </c>
      <c r="M34" s="50">
        <v>10.573999999999998</v>
      </c>
      <c r="N34" s="50">
        <v>10.763999999999999</v>
      </c>
      <c r="O34" s="50">
        <v>11.701999999999998</v>
      </c>
      <c r="P34" s="50">
        <v>12.383000000000001</v>
      </c>
      <c r="Q34" s="50">
        <v>12.4</v>
      </c>
      <c r="R34" s="50">
        <v>11.92</v>
      </c>
      <c r="S34" s="50">
        <v>11.901</v>
      </c>
      <c r="T34" s="50">
        <v>11.414</v>
      </c>
      <c r="U34" s="50">
        <v>11.688999999999998</v>
      </c>
      <c r="V34" s="50">
        <v>11.977999999999998</v>
      </c>
      <c r="W34" s="50">
        <v>12.159000000000001</v>
      </c>
      <c r="X34" s="50">
        <v>13.205</v>
      </c>
      <c r="Y34" s="50">
        <v>13.661000000000001</v>
      </c>
      <c r="Z34" s="50">
        <v>14.961</v>
      </c>
      <c r="AA34" s="50">
        <v>15.715000976562502</v>
      </c>
      <c r="AB34" s="50">
        <v>16.038000244140623</v>
      </c>
      <c r="AC34" s="50">
        <v>16.372000000000003</v>
      </c>
      <c r="AD34" s="50">
        <v>16.716000732421872</v>
      </c>
      <c r="AE34" s="50">
        <v>17.106999755859377</v>
      </c>
      <c r="AF34" s="50">
        <v>17.848999267578126</v>
      </c>
      <c r="AG34" s="50">
        <v>18.519999755859374</v>
      </c>
      <c r="AH34" s="50">
        <v>18.713000000000001</v>
      </c>
      <c r="AI34" s="50">
        <v>19.5840009765625</v>
      </c>
      <c r="AJ34" s="50">
        <v>19.114000732421879</v>
      </c>
      <c r="AK34" s="50">
        <v>19.913999267578124</v>
      </c>
      <c r="AL34" s="50">
        <v>20.207000488281253</v>
      </c>
      <c r="AM34" s="50">
        <v>20.324999267578129</v>
      </c>
      <c r="AN34" s="50">
        <v>21.30100073242188</v>
      </c>
      <c r="AO34" s="50">
        <v>20.918000488281255</v>
      </c>
      <c r="AP34" s="50">
        <v>21.021999999999995</v>
      </c>
      <c r="AQ34" s="50">
        <v>21.995999755859373</v>
      </c>
      <c r="AR34" s="50">
        <v>22.333999511718748</v>
      </c>
      <c r="AS34" s="50">
        <v>21.329999755859372</v>
      </c>
      <c r="AT34" s="50">
        <v>19.974999267578127</v>
      </c>
      <c r="AU34" s="50">
        <v>18.156001220703128</v>
      </c>
      <c r="AV34" s="50">
        <v>17.257000976562502</v>
      </c>
      <c r="AW34" s="50">
        <v>15.088999755859374</v>
      </c>
      <c r="AX34" s="50">
        <v>14.00600048828125</v>
      </c>
      <c r="AY34" s="50">
        <v>13.88</v>
      </c>
      <c r="AZ34" s="50">
        <v>14.436000000000002</v>
      </c>
      <c r="BA34" s="50">
        <v>14.436000244140626</v>
      </c>
      <c r="BB34" s="50">
        <v>14.778743458374024</v>
      </c>
      <c r="BC34" s="50">
        <v>14.563019000000001</v>
      </c>
      <c r="BD34" s="50">
        <v>15.008127999999999</v>
      </c>
      <c r="BE34" s="51">
        <v>12.038198445912673</v>
      </c>
      <c r="BF34" s="54">
        <v>-0.20007963729199185</v>
      </c>
      <c r="BG34" s="54">
        <v>-2.8184156019722018E-2</v>
      </c>
      <c r="BH34" s="54">
        <v>3.0044889835487277E-3</v>
      </c>
    </row>
    <row r="35" spans="1:60" x14ac:dyDescent="0.15">
      <c r="A35" s="49" t="s">
        <v>165</v>
      </c>
      <c r="B35" s="50">
        <v>3.7760000000000002</v>
      </c>
      <c r="C35" s="50">
        <v>4.1440000000000001</v>
      </c>
      <c r="D35" s="50">
        <v>4.3790000000000004</v>
      </c>
      <c r="E35" s="50">
        <v>4.5789999999999988</v>
      </c>
      <c r="F35" s="50">
        <v>5.1149999999999993</v>
      </c>
      <c r="G35" s="50">
        <v>5.9320000000000004</v>
      </c>
      <c r="H35" s="50">
        <v>6.6790000000000003</v>
      </c>
      <c r="I35" s="50">
        <v>7.2590000000000003</v>
      </c>
      <c r="J35" s="50">
        <v>8.1550000000000011</v>
      </c>
      <c r="K35" s="50">
        <v>8.9320000000000004</v>
      </c>
      <c r="L35" s="50">
        <v>10.049000000000001</v>
      </c>
      <c r="M35" s="50">
        <v>10.506</v>
      </c>
      <c r="N35" s="50">
        <v>11.178000000000001</v>
      </c>
      <c r="O35" s="50">
        <v>12.366</v>
      </c>
      <c r="P35" s="50">
        <v>11.629</v>
      </c>
      <c r="Q35" s="50">
        <v>11.279</v>
      </c>
      <c r="R35" s="50">
        <v>10.774999999999997</v>
      </c>
      <c r="S35" s="50">
        <v>10.196999999999999</v>
      </c>
      <c r="T35" s="50">
        <v>9.6690000000000023</v>
      </c>
      <c r="U35" s="50">
        <v>10.137</v>
      </c>
      <c r="V35" s="50">
        <v>10.324999999999999</v>
      </c>
      <c r="W35" s="50">
        <v>9.5299999999999994</v>
      </c>
      <c r="X35" s="50">
        <v>10.001000000000001</v>
      </c>
      <c r="Y35" s="50">
        <v>9.2410000000000014</v>
      </c>
      <c r="Z35" s="50">
        <v>8.93</v>
      </c>
      <c r="AA35" s="50">
        <v>9.007000320434571</v>
      </c>
      <c r="AB35" s="50">
        <v>7.72899990081787</v>
      </c>
      <c r="AC35" s="50">
        <v>8.2479997406005872</v>
      </c>
      <c r="AD35" s="50">
        <v>7.4749997749328605</v>
      </c>
      <c r="AE35" s="50">
        <v>7.7900001335144058</v>
      </c>
      <c r="AF35" s="50">
        <v>7.4360007820129379</v>
      </c>
      <c r="AG35" s="50">
        <v>6.84399905014038</v>
      </c>
      <c r="AH35" s="50">
        <v>6.9839995460510247</v>
      </c>
      <c r="AI35" s="50">
        <v>7.4330004959106439</v>
      </c>
      <c r="AJ35" s="50">
        <v>7.0289990921020511</v>
      </c>
      <c r="AK35" s="50">
        <v>6.8020013446807859</v>
      </c>
      <c r="AL35" s="50">
        <v>6.5409999561309817</v>
      </c>
      <c r="AM35" s="50">
        <v>6.3459995956420903</v>
      </c>
      <c r="AN35" s="50">
        <v>5.9709993972778319</v>
      </c>
      <c r="AO35" s="50">
        <v>6.3630014314651486</v>
      </c>
      <c r="AP35" s="50">
        <v>7.3410001707077024</v>
      </c>
      <c r="AQ35" s="50">
        <v>7.7369998798370361</v>
      </c>
      <c r="AR35" s="50">
        <v>7.6920002522468565</v>
      </c>
      <c r="AS35" s="50">
        <v>7.2869997005462652</v>
      </c>
      <c r="AT35" s="50">
        <v>6.9150003452301032</v>
      </c>
      <c r="AU35" s="50">
        <v>6.4799993705749515</v>
      </c>
      <c r="AV35" s="50">
        <v>6.3159912058512369</v>
      </c>
      <c r="AW35" s="50">
        <v>5.9321817576090501</v>
      </c>
      <c r="AX35" s="50">
        <v>5.8211831766764321</v>
      </c>
      <c r="AY35" s="50">
        <v>6.4522448139277255</v>
      </c>
      <c r="AZ35" s="50">
        <v>6.9055732528063247</v>
      </c>
      <c r="BA35" s="50">
        <v>6.9555723220201928</v>
      </c>
      <c r="BB35" s="50">
        <v>7.4534296887838307</v>
      </c>
      <c r="BC35" s="50">
        <v>8.001859704201113</v>
      </c>
      <c r="BD35" s="50">
        <v>8.0912880426003841</v>
      </c>
      <c r="BE35" s="51">
        <v>7.5254183184581755</v>
      </c>
      <c r="BF35" s="54">
        <v>-7.2476838457720461E-2</v>
      </c>
      <c r="BG35" s="54">
        <v>1.583353451604852E-2</v>
      </c>
      <c r="BH35" s="54">
        <v>1.8781910379688216E-3</v>
      </c>
    </row>
    <row r="36" spans="1:60" x14ac:dyDescent="0.15">
      <c r="A36" s="49" t="s">
        <v>164</v>
      </c>
      <c r="B36" s="50">
        <v>0.46900000000000003</v>
      </c>
      <c r="C36" s="50">
        <v>0.50600000000000001</v>
      </c>
      <c r="D36" s="50">
        <v>0.49</v>
      </c>
      <c r="E36" s="50">
        <v>0.52300000000000002</v>
      </c>
      <c r="F36" s="50">
        <v>0.47900000000000004</v>
      </c>
      <c r="G36" s="50">
        <v>0.48900000000000005</v>
      </c>
      <c r="H36" s="50">
        <v>0.53300000000000003</v>
      </c>
      <c r="I36" s="50">
        <v>0.57100000000000006</v>
      </c>
      <c r="J36" s="50">
        <v>0.66100000000000003</v>
      </c>
      <c r="K36" s="50">
        <v>0.6180000000000001</v>
      </c>
      <c r="L36" s="50">
        <v>0.57900000000000007</v>
      </c>
      <c r="M36" s="50">
        <v>0.58200000000000007</v>
      </c>
      <c r="N36" s="50">
        <v>0.60899999999999999</v>
      </c>
      <c r="O36" s="50">
        <v>0.64200000000000002</v>
      </c>
      <c r="P36" s="50">
        <v>0.625</v>
      </c>
      <c r="Q36" s="50">
        <v>0.58299999999999996</v>
      </c>
      <c r="R36" s="50">
        <v>0.56900000000000006</v>
      </c>
      <c r="S36" s="50">
        <v>0.51900000000000013</v>
      </c>
      <c r="T36" s="50">
        <v>0.504</v>
      </c>
      <c r="U36" s="50">
        <v>0.52600000000000002</v>
      </c>
      <c r="V36" s="50">
        <v>0.52200000000000002</v>
      </c>
      <c r="W36" s="50">
        <v>0.53</v>
      </c>
      <c r="X36" s="50">
        <v>0.57200000000000006</v>
      </c>
      <c r="Y36" s="50">
        <v>0.59799999999999998</v>
      </c>
      <c r="Z36" s="50">
        <v>0.63900000000000001</v>
      </c>
      <c r="AA36" s="50">
        <v>0.65200000000000002</v>
      </c>
      <c r="AB36" s="50">
        <v>0.61199999999999999</v>
      </c>
      <c r="AC36" s="50">
        <v>0.66100000000000003</v>
      </c>
      <c r="AD36" s="50">
        <v>0.68600000000000005</v>
      </c>
      <c r="AE36" s="50">
        <v>0.69499999999999995</v>
      </c>
      <c r="AF36" s="50">
        <v>0.69899999999999995</v>
      </c>
      <c r="AG36" s="50">
        <v>0.78</v>
      </c>
      <c r="AH36" s="50">
        <v>0.76600000000000001</v>
      </c>
      <c r="AI36" s="50">
        <v>0.78400000000000014</v>
      </c>
      <c r="AJ36" s="50">
        <v>0.78100000000000003</v>
      </c>
      <c r="AK36" s="50">
        <v>0.79600000000000004</v>
      </c>
      <c r="AL36" s="50">
        <v>0.748</v>
      </c>
      <c r="AM36" s="50">
        <v>0.77800000000000002</v>
      </c>
      <c r="AN36" s="50">
        <v>0.78535343031499982</v>
      </c>
      <c r="AO36" s="50">
        <v>0.82141896779099988</v>
      </c>
      <c r="AP36" s="50">
        <v>0.83875954507100003</v>
      </c>
      <c r="AQ36" s="50">
        <v>0.85267854763700013</v>
      </c>
      <c r="AR36" s="50">
        <v>0.85319445505299996</v>
      </c>
      <c r="AS36" s="50">
        <v>0.78978855805699988</v>
      </c>
      <c r="AT36" s="50">
        <v>0.73165775006699996</v>
      </c>
      <c r="AU36" s="50">
        <v>0.70055938591899991</v>
      </c>
      <c r="AV36" s="50">
        <v>0.69087546827899993</v>
      </c>
      <c r="AW36" s="50">
        <v>0.68363169323600015</v>
      </c>
      <c r="AX36" s="50">
        <v>0.71642360569900021</v>
      </c>
      <c r="AY36" s="50">
        <v>0.7554709923370001</v>
      </c>
      <c r="AZ36" s="50">
        <v>0.81690435857400001</v>
      </c>
      <c r="BA36" s="50">
        <v>0.89763642588100001</v>
      </c>
      <c r="BB36" s="50">
        <v>1.0025185396560001</v>
      </c>
      <c r="BC36" s="50">
        <v>1.0890069291890001</v>
      </c>
      <c r="BD36" s="50">
        <v>0.91888675507799999</v>
      </c>
      <c r="BE36" s="51">
        <v>0.69539564864752323</v>
      </c>
      <c r="BF36" s="54">
        <v>-0.24528712955755161</v>
      </c>
      <c r="BG36" s="54">
        <v>2.3046564822797988E-2</v>
      </c>
      <c r="BH36" s="54">
        <v>1.7355658115758904E-4</v>
      </c>
    </row>
    <row r="37" spans="1:60" x14ac:dyDescent="0.15">
      <c r="A37" s="49" t="s">
        <v>163</v>
      </c>
      <c r="B37" s="50">
        <v>2.4240000000000004</v>
      </c>
      <c r="C37" s="50">
        <v>2.7040000000000002</v>
      </c>
      <c r="D37" s="50">
        <v>3.0229999999999997</v>
      </c>
      <c r="E37" s="50">
        <v>3.3640000000000003</v>
      </c>
      <c r="F37" s="50">
        <v>3.6509999999999998</v>
      </c>
      <c r="G37" s="50">
        <v>4.101</v>
      </c>
      <c r="H37" s="50">
        <v>4.5250000000000004</v>
      </c>
      <c r="I37" s="50">
        <v>4.984</v>
      </c>
      <c r="J37" s="50">
        <v>5.4009999999999998</v>
      </c>
      <c r="K37" s="50">
        <v>5.3520000000000003</v>
      </c>
      <c r="L37" s="50">
        <v>5.2320000000000002</v>
      </c>
      <c r="M37" s="50">
        <v>5.3049999999999997</v>
      </c>
      <c r="N37" s="50">
        <v>5.6579999999999995</v>
      </c>
      <c r="O37" s="50">
        <v>6.0410000000000004</v>
      </c>
      <c r="P37" s="50">
        <v>6.3500000000000005</v>
      </c>
      <c r="Q37" s="50">
        <v>5.7160000000000011</v>
      </c>
      <c r="R37" s="50">
        <v>5.0629999999999988</v>
      </c>
      <c r="S37" s="50">
        <v>4.4139999999999997</v>
      </c>
      <c r="T37" s="50">
        <v>4.0079999999999991</v>
      </c>
      <c r="U37" s="50">
        <v>3.9419999999999993</v>
      </c>
      <c r="V37" s="50">
        <v>3.93</v>
      </c>
      <c r="W37" s="50">
        <v>4.8689999999999998</v>
      </c>
      <c r="X37" s="50">
        <v>4.26</v>
      </c>
      <c r="Y37" s="50">
        <v>3.8450000000000002</v>
      </c>
      <c r="Z37" s="50">
        <v>3.9560000000000004</v>
      </c>
      <c r="AA37" s="50">
        <v>4.4091859655380254</v>
      </c>
      <c r="AB37" s="50">
        <v>4.8494554023742671</v>
      </c>
      <c r="AC37" s="50">
        <v>5.073248218536377</v>
      </c>
      <c r="AD37" s="50">
        <v>5.1404133300781254</v>
      </c>
      <c r="AE37" s="50">
        <v>5.611413635253907</v>
      </c>
      <c r="AF37" s="50">
        <v>5.7120347633361819</v>
      </c>
      <c r="AG37" s="50">
        <v>6.0091996917724613</v>
      </c>
      <c r="AH37" s="50">
        <v>6.5800133590698247</v>
      </c>
      <c r="AI37" s="50">
        <v>7.3620351600646972</v>
      </c>
      <c r="AJ37" s="50">
        <v>8.3440347023010251</v>
      </c>
      <c r="AK37" s="50">
        <v>8.2817647743225109</v>
      </c>
      <c r="AL37" s="50">
        <v>8.9677448387145997</v>
      </c>
      <c r="AM37" s="50">
        <v>8.7870760383605955</v>
      </c>
      <c r="AN37" s="50">
        <v>8.5453240127563497</v>
      </c>
      <c r="AO37" s="50">
        <v>8.8540141525268545</v>
      </c>
      <c r="AP37" s="50">
        <v>9.3102666798764844</v>
      </c>
      <c r="AQ37" s="50">
        <v>9.2747373239994033</v>
      </c>
      <c r="AR37" s="50">
        <v>9.3905327358245856</v>
      </c>
      <c r="AS37" s="50">
        <v>8.9608438527584084</v>
      </c>
      <c r="AT37" s="50">
        <v>7.9482463687658331</v>
      </c>
      <c r="AU37" s="50">
        <v>7.5249725775718694</v>
      </c>
      <c r="AV37" s="50">
        <v>6.9325179715576155</v>
      </c>
      <c r="AW37" s="50">
        <v>6.5916636149902343</v>
      </c>
      <c r="AX37" s="50">
        <v>6.6090207076873781</v>
      </c>
      <c r="AY37" s="50">
        <v>6.533690636108398</v>
      </c>
      <c r="AZ37" s="50">
        <v>6.8692321600570683</v>
      </c>
      <c r="BA37" s="50">
        <v>7.1840536915435793</v>
      </c>
      <c r="BB37" s="50">
        <v>7.1316756968307491</v>
      </c>
      <c r="BC37" s="50">
        <v>7.4190008017578126</v>
      </c>
      <c r="BD37" s="50">
        <v>7.3335094074074076</v>
      </c>
      <c r="BE37" s="51">
        <v>6.1809328311838891</v>
      </c>
      <c r="BF37" s="54">
        <v>-0.15946858534919051</v>
      </c>
      <c r="BG37" s="54">
        <v>-8.0174025344554867E-3</v>
      </c>
      <c r="BH37" s="54">
        <v>1.5426348620836946E-3</v>
      </c>
    </row>
    <row r="38" spans="1:60" x14ac:dyDescent="0.15">
      <c r="A38" s="49" t="s">
        <v>162</v>
      </c>
      <c r="B38" s="50">
        <v>52.29</v>
      </c>
      <c r="C38" s="50">
        <v>57.650999999999996</v>
      </c>
      <c r="D38" s="50">
        <v>63.717000000000013</v>
      </c>
      <c r="E38" s="50">
        <v>70.259000000000015</v>
      </c>
      <c r="F38" s="50">
        <v>77.334000000000003</v>
      </c>
      <c r="G38" s="50">
        <v>87.333000000000013</v>
      </c>
      <c r="H38" s="50">
        <v>93.820999999999998</v>
      </c>
      <c r="I38" s="50">
        <v>98.188000000000002</v>
      </c>
      <c r="J38" s="50">
        <v>103.557</v>
      </c>
      <c r="K38" s="50">
        <v>100.755</v>
      </c>
      <c r="L38" s="50">
        <v>94.531000000000006</v>
      </c>
      <c r="M38" s="50">
        <v>98.818999999999988</v>
      </c>
      <c r="N38" s="50">
        <v>96.063999999999993</v>
      </c>
      <c r="O38" s="50">
        <v>99.774999999999991</v>
      </c>
      <c r="P38" s="50">
        <v>103.19500000000001</v>
      </c>
      <c r="Q38" s="50">
        <v>97.896999999999991</v>
      </c>
      <c r="R38" s="50">
        <v>95.658000000000015</v>
      </c>
      <c r="S38" s="50">
        <v>90.693000000000012</v>
      </c>
      <c r="T38" s="50">
        <v>89.197999999999993</v>
      </c>
      <c r="U38" s="50">
        <v>84.86099999999999</v>
      </c>
      <c r="V38" s="50">
        <v>84.394000000000005</v>
      </c>
      <c r="W38" s="50">
        <v>86.449999999999989</v>
      </c>
      <c r="X38" s="50">
        <v>90.139999999999986</v>
      </c>
      <c r="Y38" s="50">
        <v>91.690000000000026</v>
      </c>
      <c r="Z38" s="50">
        <v>93.805999999999983</v>
      </c>
      <c r="AA38" s="50">
        <v>96.266000000000005</v>
      </c>
      <c r="AB38" s="50">
        <v>96.341999999999985</v>
      </c>
      <c r="AC38" s="50">
        <v>97.703000000000003</v>
      </c>
      <c r="AD38" s="50">
        <v>94.918999999999997</v>
      </c>
      <c r="AE38" s="50">
        <v>94.589000000000027</v>
      </c>
      <c r="AF38" s="50">
        <v>97.759999999999991</v>
      </c>
      <c r="AG38" s="50">
        <v>96.049000000000021</v>
      </c>
      <c r="AH38" s="50">
        <v>97.104000000000013</v>
      </c>
      <c r="AI38" s="50">
        <v>96.664000000000001</v>
      </c>
      <c r="AJ38" s="50">
        <v>95.778000000000006</v>
      </c>
      <c r="AK38" s="50">
        <v>94.762999999999991</v>
      </c>
      <c r="AL38" s="50">
        <v>92.873999999999995</v>
      </c>
      <c r="AM38" s="50">
        <v>93.320999999999998</v>
      </c>
      <c r="AN38" s="50">
        <v>92.528000000000006</v>
      </c>
      <c r="AO38" s="50">
        <v>90.500063275014142</v>
      </c>
      <c r="AP38" s="50">
        <v>87.744947400078942</v>
      </c>
      <c r="AQ38" s="50">
        <v>87.649068645818943</v>
      </c>
      <c r="AR38" s="50">
        <v>84.742612341278672</v>
      </c>
      <c r="AS38" s="50">
        <v>79.832235287743359</v>
      </c>
      <c r="AT38" s="50">
        <v>73.777270970309246</v>
      </c>
      <c r="AU38" s="50">
        <v>71.718431706348099</v>
      </c>
      <c r="AV38" s="50">
        <v>69.70840860355581</v>
      </c>
      <c r="AW38" s="50">
        <v>64.889501142208019</v>
      </c>
      <c r="AX38" s="50">
        <v>59.092600732421886</v>
      </c>
      <c r="AY38" s="50">
        <v>56.011085076960299</v>
      </c>
      <c r="AZ38" s="50">
        <v>59.51998393936843</v>
      </c>
      <c r="BA38" s="50">
        <v>58.777589782414644</v>
      </c>
      <c r="BB38" s="50">
        <v>59.390493781686374</v>
      </c>
      <c r="BC38" s="50">
        <v>60.803348270603614</v>
      </c>
      <c r="BD38" s="50">
        <v>59.088446903026544</v>
      </c>
      <c r="BE38" s="51">
        <v>49.33299138541247</v>
      </c>
      <c r="BF38" s="54">
        <v>-0.16738035318130362</v>
      </c>
      <c r="BG38" s="54">
        <v>-2.1956888011443576E-2</v>
      </c>
      <c r="BH38" s="54">
        <v>1.2312509202180605E-2</v>
      </c>
    </row>
    <row r="39" spans="1:60" x14ac:dyDescent="0.15">
      <c r="A39" s="49" t="s">
        <v>161</v>
      </c>
      <c r="B39" s="50" t="s">
        <v>111</v>
      </c>
      <c r="C39" s="50" t="s">
        <v>111</v>
      </c>
      <c r="D39" s="50" t="s">
        <v>111</v>
      </c>
      <c r="E39" s="50" t="s">
        <v>111</v>
      </c>
      <c r="F39" s="50" t="s">
        <v>111</v>
      </c>
      <c r="G39" s="50" t="s">
        <v>111</v>
      </c>
      <c r="H39" s="50" t="s">
        <v>111</v>
      </c>
      <c r="I39" s="50" t="s">
        <v>111</v>
      </c>
      <c r="J39" s="50" t="s">
        <v>111</v>
      </c>
      <c r="K39" s="50" t="s">
        <v>111</v>
      </c>
      <c r="L39" s="50" t="s">
        <v>111</v>
      </c>
      <c r="M39" s="50" t="s">
        <v>111</v>
      </c>
      <c r="N39" s="50" t="s">
        <v>111</v>
      </c>
      <c r="O39" s="50" t="s">
        <v>111</v>
      </c>
      <c r="P39" s="50" t="s">
        <v>111</v>
      </c>
      <c r="Q39" s="50" t="s">
        <v>111</v>
      </c>
      <c r="R39" s="50" t="s">
        <v>111</v>
      </c>
      <c r="S39" s="50" t="s">
        <v>111</v>
      </c>
      <c r="T39" s="50" t="s">
        <v>111</v>
      </c>
      <c r="U39" s="50" t="s">
        <v>111</v>
      </c>
      <c r="V39" s="50">
        <v>5.7419123914974612</v>
      </c>
      <c r="W39" s="50">
        <v>4.8322199264412449</v>
      </c>
      <c r="X39" s="50">
        <v>3.9279983407062971</v>
      </c>
      <c r="Y39" s="50">
        <v>3.5219095121448829</v>
      </c>
      <c r="Z39" s="50">
        <v>3.5204234042651805</v>
      </c>
      <c r="AA39" s="50">
        <v>3.3164658791863735</v>
      </c>
      <c r="AB39" s="50">
        <v>3.2153012203387217</v>
      </c>
      <c r="AC39" s="50">
        <v>2.4510000000000001</v>
      </c>
      <c r="AD39" s="50">
        <v>2.192000144958496</v>
      </c>
      <c r="AE39" s="50">
        <v>2.0759996747970582</v>
      </c>
      <c r="AF39" s="50">
        <v>1.8690002517700197</v>
      </c>
      <c r="AG39" s="50">
        <v>1.9700007667541506</v>
      </c>
      <c r="AH39" s="50">
        <v>1.7450002479553222</v>
      </c>
      <c r="AI39" s="50">
        <v>1.6680003433227537</v>
      </c>
      <c r="AJ39" s="50">
        <v>1.5520007133483886</v>
      </c>
      <c r="AK39" s="50">
        <v>1.2650014133453369</v>
      </c>
      <c r="AL39" s="50">
        <v>1.4694791355133059</v>
      </c>
      <c r="AM39" s="50">
        <v>1.460608774185181</v>
      </c>
      <c r="AN39" s="50">
        <v>1.4715801200866701</v>
      </c>
      <c r="AO39" s="50">
        <v>1.5776435432434082</v>
      </c>
      <c r="AP39" s="50">
        <v>1.6718624610900881</v>
      </c>
      <c r="AQ39" s="50">
        <v>1.5715820681527259</v>
      </c>
      <c r="AR39" s="50">
        <v>1.7045645814538002</v>
      </c>
      <c r="AS39" s="50">
        <v>1.6757812147401274</v>
      </c>
      <c r="AT39" s="50">
        <v>1.5283336907393241</v>
      </c>
      <c r="AU39" s="50">
        <v>1.7221061477661133</v>
      </c>
      <c r="AV39" s="50">
        <v>1.57881857585907</v>
      </c>
      <c r="AW39" s="50">
        <v>1.5767440447807313</v>
      </c>
      <c r="AX39" s="50">
        <v>1.5938620195388793</v>
      </c>
      <c r="AY39" s="50">
        <v>1.602007544517517</v>
      </c>
      <c r="AZ39" s="50">
        <v>1.6812046927213671</v>
      </c>
      <c r="BA39" s="50">
        <v>1.7328113592863084</v>
      </c>
      <c r="BB39" s="50">
        <v>1.7693221700787545</v>
      </c>
      <c r="BC39" s="50">
        <v>1.6460084531797008</v>
      </c>
      <c r="BD39" s="50">
        <v>1.82186</v>
      </c>
      <c r="BE39" s="51">
        <v>1.6421930447874902</v>
      </c>
      <c r="BF39" s="54">
        <v>-0.10108011672417128</v>
      </c>
      <c r="BG39" s="54">
        <v>1.7723215446459717E-2</v>
      </c>
      <c r="BH39" s="54">
        <v>4.0985791471144755E-4</v>
      </c>
    </row>
    <row r="40" spans="1:60" x14ac:dyDescent="0.15">
      <c r="A40" s="49" t="s">
        <v>160</v>
      </c>
      <c r="B40" s="50" t="s">
        <v>111</v>
      </c>
      <c r="C40" s="50" t="s">
        <v>111</v>
      </c>
      <c r="D40" s="50" t="s">
        <v>111</v>
      </c>
      <c r="E40" s="50" t="s">
        <v>111</v>
      </c>
      <c r="F40" s="50" t="s">
        <v>111</v>
      </c>
      <c r="G40" s="50" t="s">
        <v>111</v>
      </c>
      <c r="H40" s="50" t="s">
        <v>111</v>
      </c>
      <c r="I40" s="50" t="s">
        <v>111</v>
      </c>
      <c r="J40" s="50" t="s">
        <v>111</v>
      </c>
      <c r="K40" s="50" t="s">
        <v>111</v>
      </c>
      <c r="L40" s="50" t="s">
        <v>111</v>
      </c>
      <c r="M40" s="50" t="s">
        <v>111</v>
      </c>
      <c r="N40" s="50" t="s">
        <v>111</v>
      </c>
      <c r="O40" s="50" t="s">
        <v>111</v>
      </c>
      <c r="P40" s="50" t="s">
        <v>111</v>
      </c>
      <c r="Q40" s="50" t="s">
        <v>111</v>
      </c>
      <c r="R40" s="50" t="s">
        <v>111</v>
      </c>
      <c r="S40" s="50" t="s">
        <v>111</v>
      </c>
      <c r="T40" s="50" t="s">
        <v>111</v>
      </c>
      <c r="U40" s="50" t="s">
        <v>111</v>
      </c>
      <c r="V40" s="50">
        <v>8.6767122029135368</v>
      </c>
      <c r="W40" s="50">
        <v>7.2602806549060643</v>
      </c>
      <c r="X40" s="50">
        <v>7.9671564757352185</v>
      </c>
      <c r="Y40" s="50">
        <v>7.6607629795758552</v>
      </c>
      <c r="Z40" s="50">
        <v>7.8594634396705878</v>
      </c>
      <c r="AA40" s="50">
        <v>7.5124325383113169</v>
      </c>
      <c r="AB40" s="50">
        <v>8.2629456695331811</v>
      </c>
      <c r="AC40" s="50">
        <v>4.3427289972899734</v>
      </c>
      <c r="AD40" s="50">
        <v>3.7904227642276425</v>
      </c>
      <c r="AE40" s="50">
        <v>3.518249322493225</v>
      </c>
      <c r="AF40" s="50">
        <v>3.1727100271002708</v>
      </c>
      <c r="AG40" s="50">
        <v>3.2954850948509482</v>
      </c>
      <c r="AH40" s="50">
        <v>3.2630000000000003</v>
      </c>
      <c r="AI40" s="50">
        <v>3.7559999999999998</v>
      </c>
      <c r="AJ40" s="50">
        <v>3.085</v>
      </c>
      <c r="AK40" s="50">
        <v>2.3719999999999999</v>
      </c>
      <c r="AL40" s="50">
        <v>2.7399999999999998</v>
      </c>
      <c r="AM40" s="50">
        <v>2.5299999999999998</v>
      </c>
      <c r="AN40" s="50">
        <v>2.42</v>
      </c>
      <c r="AO40" s="50">
        <v>2.5956184655396619</v>
      </c>
      <c r="AP40" s="50">
        <v>2.7732007688338491</v>
      </c>
      <c r="AQ40" s="50">
        <v>2.7823017649351041</v>
      </c>
      <c r="AR40" s="50">
        <v>2.7232268449656751</v>
      </c>
      <c r="AS40" s="50">
        <v>2.9844137444933923</v>
      </c>
      <c r="AT40" s="50">
        <v>2.5690531225446449</v>
      </c>
      <c r="AU40" s="50">
        <v>2.6398999999999999</v>
      </c>
      <c r="AV40" s="50">
        <v>2.5525999999999995</v>
      </c>
      <c r="AW40" s="50">
        <v>2.6128999999999998</v>
      </c>
      <c r="AX40" s="50">
        <v>2.5410000000000004</v>
      </c>
      <c r="AY40" s="50">
        <v>2.4779000000000004</v>
      </c>
      <c r="AZ40" s="50">
        <v>2.7139999999999995</v>
      </c>
      <c r="BA40" s="50">
        <v>2.9509000000000003</v>
      </c>
      <c r="BB40" s="50">
        <v>3.0676000000000001</v>
      </c>
      <c r="BC40" s="50">
        <v>3.2370999999999999</v>
      </c>
      <c r="BD40" s="50">
        <v>3.2275000000000009</v>
      </c>
      <c r="BE40" s="51">
        <v>3.0237655776506505</v>
      </c>
      <c r="BF40" s="54">
        <v>-6.5684299591973749E-2</v>
      </c>
      <c r="BG40" s="54">
        <v>2.3079344689169945E-2</v>
      </c>
      <c r="BH40" s="54">
        <v>7.5467026131055505E-4</v>
      </c>
    </row>
    <row r="41" spans="1:60" x14ac:dyDescent="0.15">
      <c r="A41" s="49" t="s">
        <v>159</v>
      </c>
      <c r="B41" s="50">
        <v>0.83100000000000007</v>
      </c>
      <c r="C41" s="50">
        <v>0.94700000000000006</v>
      </c>
      <c r="D41" s="50">
        <v>1.0470000000000002</v>
      </c>
      <c r="E41" s="50">
        <v>1.1549999999999998</v>
      </c>
      <c r="F41" s="50">
        <v>1.2779999999999996</v>
      </c>
      <c r="G41" s="50">
        <v>1.355</v>
      </c>
      <c r="H41" s="50">
        <v>1.4119999999999999</v>
      </c>
      <c r="I41" s="50">
        <v>1.4789999999999999</v>
      </c>
      <c r="J41" s="50">
        <v>1.643</v>
      </c>
      <c r="K41" s="50">
        <v>1.4790000000000001</v>
      </c>
      <c r="L41" s="50">
        <v>1.3120000000000001</v>
      </c>
      <c r="M41" s="50">
        <v>1.421</v>
      </c>
      <c r="N41" s="50">
        <v>1.3959999999999999</v>
      </c>
      <c r="O41" s="50">
        <v>1.403</v>
      </c>
      <c r="P41" s="50">
        <v>1.2930000000000004</v>
      </c>
      <c r="Q41" s="50">
        <v>1.075</v>
      </c>
      <c r="R41" s="50">
        <v>1.0309999999999999</v>
      </c>
      <c r="S41" s="50">
        <v>1.0199999999999998</v>
      </c>
      <c r="T41" s="50">
        <v>0.97</v>
      </c>
      <c r="U41" s="50">
        <v>0.97100000000000009</v>
      </c>
      <c r="V41" s="50">
        <v>1.032</v>
      </c>
      <c r="W41" s="50">
        <v>1.1260000000000001</v>
      </c>
      <c r="X41" s="50">
        <v>1.28</v>
      </c>
      <c r="Y41" s="50">
        <v>1.3149999999999997</v>
      </c>
      <c r="Z41" s="50">
        <v>1.4450000000000001</v>
      </c>
      <c r="AA41" s="50">
        <v>1.5830002746582033</v>
      </c>
      <c r="AB41" s="50">
        <v>1.8429991455078123</v>
      </c>
      <c r="AC41" s="50">
        <v>1.89499934387207</v>
      </c>
      <c r="AD41" s="50">
        <v>1.8899999237060545</v>
      </c>
      <c r="AE41" s="50">
        <v>1.8849997711181641</v>
      </c>
      <c r="AF41" s="50">
        <v>1.7649997100830077</v>
      </c>
      <c r="AG41" s="50">
        <v>1.8270004348754882</v>
      </c>
      <c r="AH41" s="50">
        <v>1.9050005798339844</v>
      </c>
      <c r="AI41" s="50">
        <v>1.9799999389648433</v>
      </c>
      <c r="AJ41" s="50">
        <v>2.1160001220703122</v>
      </c>
      <c r="AK41" s="50">
        <v>2.2762900409698488</v>
      </c>
      <c r="AL41" s="50">
        <v>2.4174181675463915</v>
      </c>
      <c r="AM41" s="50">
        <v>2.4634184161424635</v>
      </c>
      <c r="AN41" s="50">
        <v>2.6464171453714367</v>
      </c>
      <c r="AO41" s="50">
        <v>3.0044096252322205</v>
      </c>
      <c r="AP41" s="50">
        <v>3.0818857905268668</v>
      </c>
      <c r="AQ41" s="50">
        <v>2.9322819939106703</v>
      </c>
      <c r="AR41" s="50">
        <v>2.8529276227653022</v>
      </c>
      <c r="AS41" s="50">
        <v>2.8768355236202474</v>
      </c>
      <c r="AT41" s="50">
        <v>2.6930783110558987</v>
      </c>
      <c r="AU41" s="50">
        <v>2.8220258591771126</v>
      </c>
      <c r="AV41" s="50">
        <v>2.8829000480175013</v>
      </c>
      <c r="AW41" s="50">
        <v>2.7826482018828393</v>
      </c>
      <c r="AX41" s="50">
        <v>2.7369714237302545</v>
      </c>
      <c r="AY41" s="50">
        <v>2.6378604523539546</v>
      </c>
      <c r="AZ41" s="50">
        <v>2.5913854961395271</v>
      </c>
      <c r="BA41" s="50">
        <v>2.5881066872179508</v>
      </c>
      <c r="BB41" s="50">
        <v>2.7075720129311085</v>
      </c>
      <c r="BC41" s="50">
        <v>2.8663088880271919</v>
      </c>
      <c r="BD41" s="50">
        <v>2.898253</v>
      </c>
      <c r="BE41" s="51">
        <v>2.2791135217709706</v>
      </c>
      <c r="BF41" s="54">
        <v>-0.2157736278903486</v>
      </c>
      <c r="BG41" s="54">
        <v>7.3693458372985354E-3</v>
      </c>
      <c r="BH41" s="54">
        <v>5.6882028479458889E-4</v>
      </c>
    </row>
    <row r="42" spans="1:60" x14ac:dyDescent="0.15">
      <c r="A42" s="49" t="s">
        <v>158</v>
      </c>
      <c r="B42" s="50">
        <v>25.285999999999998</v>
      </c>
      <c r="C42" s="50">
        <v>27.384</v>
      </c>
      <c r="D42" s="50">
        <v>27.999000000000002</v>
      </c>
      <c r="E42" s="50">
        <v>30.110999999999997</v>
      </c>
      <c r="F42" s="50">
        <v>32.899000000000001</v>
      </c>
      <c r="G42" s="50">
        <v>36.510000000000005</v>
      </c>
      <c r="H42" s="50">
        <v>35.988</v>
      </c>
      <c r="I42" s="50">
        <v>40.059999999999995</v>
      </c>
      <c r="J42" s="50">
        <v>41.29</v>
      </c>
      <c r="K42" s="50">
        <v>35.387</v>
      </c>
      <c r="L42" s="50">
        <v>34.828000000000003</v>
      </c>
      <c r="M42" s="50">
        <v>39.18</v>
      </c>
      <c r="N42" s="50">
        <v>37.595999999999997</v>
      </c>
      <c r="O42" s="50">
        <v>38.364520446163738</v>
      </c>
      <c r="P42" s="50">
        <v>41.509623827349053</v>
      </c>
      <c r="Q42" s="50">
        <v>38.792766135128275</v>
      </c>
      <c r="R42" s="50">
        <v>36.220476845835869</v>
      </c>
      <c r="S42" s="50">
        <v>31.505507844982368</v>
      </c>
      <c r="T42" s="50">
        <v>29.736999395212656</v>
      </c>
      <c r="U42" s="50">
        <v>29.352357727492155</v>
      </c>
      <c r="V42" s="50">
        <v>29.590130291477049</v>
      </c>
      <c r="W42" s="50">
        <v>32.800293126788354</v>
      </c>
      <c r="X42" s="50">
        <v>33.004270759112075</v>
      </c>
      <c r="Y42" s="50">
        <v>35.096366287975549</v>
      </c>
      <c r="Z42" s="50">
        <v>34.617850619152321</v>
      </c>
      <c r="AA42" s="50">
        <v>35.869881726661887</v>
      </c>
      <c r="AB42" s="50">
        <v>34.594493189005284</v>
      </c>
      <c r="AC42" s="50">
        <v>36.156079358913871</v>
      </c>
      <c r="AD42" s="50">
        <v>35.791378081369501</v>
      </c>
      <c r="AE42" s="50">
        <v>35.540054544754973</v>
      </c>
      <c r="AF42" s="50">
        <v>37.431817505763931</v>
      </c>
      <c r="AG42" s="50">
        <v>37.467492445526737</v>
      </c>
      <c r="AH42" s="50">
        <v>38.971557433614308</v>
      </c>
      <c r="AI42" s="50">
        <v>39.425586820455273</v>
      </c>
      <c r="AJ42" s="50">
        <v>40.165106303060902</v>
      </c>
      <c r="AK42" s="50">
        <v>40.802369896343571</v>
      </c>
      <c r="AL42" s="50">
        <v>42.793823395559457</v>
      </c>
      <c r="AM42" s="50">
        <v>42.873408233092889</v>
      </c>
      <c r="AN42" s="50">
        <v>42.853863974401072</v>
      </c>
      <c r="AO42" s="50">
        <v>44.847391941412091</v>
      </c>
      <c r="AP42" s="50">
        <v>47.657876009397967</v>
      </c>
      <c r="AQ42" s="50">
        <v>47.553636700323771</v>
      </c>
      <c r="AR42" s="50">
        <v>48.730817291365604</v>
      </c>
      <c r="AS42" s="50">
        <v>46.342708490970026</v>
      </c>
      <c r="AT42" s="50">
        <v>44.182000579954675</v>
      </c>
      <c r="AU42" s="50">
        <v>44.938000083923349</v>
      </c>
      <c r="AV42" s="50">
        <v>45.651000640869142</v>
      </c>
      <c r="AW42" s="50">
        <v>43.273999023437504</v>
      </c>
      <c r="AX42" s="50">
        <v>41.022925244140623</v>
      </c>
      <c r="AY42" s="50">
        <v>39.143181420166016</v>
      </c>
      <c r="AZ42" s="50">
        <v>38.311696824732572</v>
      </c>
      <c r="BA42" s="50">
        <v>39.59874408473059</v>
      </c>
      <c r="BB42" s="50">
        <v>38.01721380134525</v>
      </c>
      <c r="BC42" s="50">
        <v>38.896979383162765</v>
      </c>
      <c r="BD42" s="50">
        <v>38.129590795331879</v>
      </c>
      <c r="BE42" s="51">
        <v>35.217064533713909</v>
      </c>
      <c r="BF42" s="54">
        <v>-7.8908472046423261E-2</v>
      </c>
      <c r="BG42" s="54">
        <v>-1.4624688763709037E-2</v>
      </c>
      <c r="BH42" s="54">
        <v>8.7894615543900965E-3</v>
      </c>
    </row>
    <row r="43" spans="1:60" x14ac:dyDescent="0.15">
      <c r="A43" s="49" t="s">
        <v>157</v>
      </c>
      <c r="B43" s="50" t="s">
        <v>111</v>
      </c>
      <c r="C43" s="50" t="s">
        <v>111</v>
      </c>
      <c r="D43" s="50" t="s">
        <v>111</v>
      </c>
      <c r="E43" s="50" t="s">
        <v>111</v>
      </c>
      <c r="F43" s="50" t="s">
        <v>111</v>
      </c>
      <c r="G43" s="50" t="s">
        <v>111</v>
      </c>
      <c r="H43" s="50" t="s">
        <v>111</v>
      </c>
      <c r="I43" s="50" t="s">
        <v>111</v>
      </c>
      <c r="J43" s="50" t="s">
        <v>111</v>
      </c>
      <c r="K43" s="50" t="s">
        <v>111</v>
      </c>
      <c r="L43" s="50" t="s">
        <v>111</v>
      </c>
      <c r="M43" s="50" t="s">
        <v>111</v>
      </c>
      <c r="N43" s="50" t="s">
        <v>111</v>
      </c>
      <c r="O43" s="50" t="s">
        <v>111</v>
      </c>
      <c r="P43" s="50" t="s">
        <v>111</v>
      </c>
      <c r="Q43" s="50" t="s">
        <v>111</v>
      </c>
      <c r="R43" s="50" t="s">
        <v>111</v>
      </c>
      <c r="S43" s="50" t="s">
        <v>111</v>
      </c>
      <c r="T43" s="50" t="s">
        <v>111</v>
      </c>
      <c r="U43" s="50" t="s">
        <v>111</v>
      </c>
      <c r="V43" s="50" t="s">
        <v>111</v>
      </c>
      <c r="W43" s="50" t="s">
        <v>111</v>
      </c>
      <c r="X43" s="50" t="s">
        <v>111</v>
      </c>
      <c r="Y43" s="50" t="s">
        <v>111</v>
      </c>
      <c r="Z43" s="50" t="s">
        <v>111</v>
      </c>
      <c r="AA43" s="50">
        <v>1.0786588020324708</v>
      </c>
      <c r="AB43" s="50">
        <v>0.9616256141662598</v>
      </c>
      <c r="AC43" s="50">
        <v>1.041539354324341</v>
      </c>
      <c r="AD43" s="50">
        <v>1.1164301834106447</v>
      </c>
      <c r="AE43" s="50">
        <v>0.86557635092735297</v>
      </c>
      <c r="AF43" s="50">
        <v>0.81008401107788086</v>
      </c>
      <c r="AG43" s="50">
        <v>1.2338144536018374</v>
      </c>
      <c r="AH43" s="50">
        <v>1.0323331384658814</v>
      </c>
      <c r="AI43" s="50">
        <v>0.93440911102294932</v>
      </c>
      <c r="AJ43" s="50">
        <v>0.93365794944763192</v>
      </c>
      <c r="AK43" s="50">
        <v>0.96194049644470225</v>
      </c>
      <c r="AL43" s="50">
        <v>0.7952498331069946</v>
      </c>
      <c r="AM43" s="50">
        <v>0.89613373374938954</v>
      </c>
      <c r="AN43" s="50">
        <v>0.86489368247985832</v>
      </c>
      <c r="AO43" s="50">
        <v>0.88329657554626473</v>
      </c>
      <c r="AP43" s="50">
        <v>0.91164583778381358</v>
      </c>
      <c r="AQ43" s="50">
        <v>0.9599983615875245</v>
      </c>
      <c r="AR43" s="50">
        <v>1.0404073638916016</v>
      </c>
      <c r="AS43" s="50">
        <v>0.93808086967468263</v>
      </c>
      <c r="AT43" s="50">
        <v>0.9688665790557861</v>
      </c>
      <c r="AU43" s="50">
        <v>0.93510128021240246</v>
      </c>
      <c r="AV43" s="50">
        <v>0.97276529312133786</v>
      </c>
      <c r="AW43" s="50">
        <v>0.94194424057006831</v>
      </c>
      <c r="AX43" s="50">
        <v>0.91739621397852888</v>
      </c>
      <c r="AY43" s="50">
        <v>0.91098207864537839</v>
      </c>
      <c r="AZ43" s="50">
        <v>0.97299899291992176</v>
      </c>
      <c r="BA43" s="50">
        <v>1.0807783229053021</v>
      </c>
      <c r="BB43" s="50">
        <v>1.022164602750063</v>
      </c>
      <c r="BC43" s="50">
        <v>0.97899300000000011</v>
      </c>
      <c r="BD43" s="50">
        <v>1.0705599999999997</v>
      </c>
      <c r="BE43" s="51">
        <v>0.9881992203744675</v>
      </c>
      <c r="BF43" s="54">
        <v>-7.9454470086130491E-2</v>
      </c>
      <c r="BG43" s="54">
        <v>1.0031000749662677E-2</v>
      </c>
      <c r="BH43" s="54">
        <v>2.4663438507899031E-4</v>
      </c>
    </row>
    <row r="44" spans="1:60" x14ac:dyDescent="0.15">
      <c r="A44" s="49" t="s">
        <v>156</v>
      </c>
      <c r="B44" s="50">
        <v>5.1050000000000004</v>
      </c>
      <c r="C44" s="50">
        <v>5.7610000000000001</v>
      </c>
      <c r="D44" s="50">
        <v>5.9560000000000004</v>
      </c>
      <c r="E44" s="50">
        <v>6.63</v>
      </c>
      <c r="F44" s="50">
        <v>7.2910000000000004</v>
      </c>
      <c r="G44" s="50">
        <v>8.1980000000000004</v>
      </c>
      <c r="H44" s="50">
        <v>8.0920000000000005</v>
      </c>
      <c r="I44" s="50">
        <v>8.4760000000000009</v>
      </c>
      <c r="J44" s="50">
        <v>8.609</v>
      </c>
      <c r="K44" s="50">
        <v>7.8410000000000002</v>
      </c>
      <c r="L44" s="50">
        <v>8.1</v>
      </c>
      <c r="M44" s="50">
        <v>8.9570000000000025</v>
      </c>
      <c r="N44" s="50">
        <v>8.82</v>
      </c>
      <c r="O44" s="50">
        <v>9.8499999999999979</v>
      </c>
      <c r="P44" s="50">
        <v>9.7859999999999996</v>
      </c>
      <c r="Q44" s="50">
        <v>9.3910000000000018</v>
      </c>
      <c r="R44" s="50">
        <v>8.7270000000000003</v>
      </c>
      <c r="S44" s="50">
        <v>8.3740000000000023</v>
      </c>
      <c r="T44" s="50">
        <v>8.2720000000000002</v>
      </c>
      <c r="U44" s="50">
        <v>8.5649999999999977</v>
      </c>
      <c r="V44" s="50">
        <v>8.9920000000000009</v>
      </c>
      <c r="W44" s="50">
        <v>9.6980000000000004</v>
      </c>
      <c r="X44" s="50">
        <v>9.5859999999999985</v>
      </c>
      <c r="Y44" s="50">
        <v>8.9760000000000009</v>
      </c>
      <c r="Z44" s="50">
        <v>9.1129999999999978</v>
      </c>
      <c r="AA44" s="50">
        <v>8.7453109436035152</v>
      </c>
      <c r="AB44" s="50">
        <v>8.0629974365234389</v>
      </c>
      <c r="AC44" s="50">
        <v>8.3282359008789069</v>
      </c>
      <c r="AD44" s="50">
        <v>8.7798331298828121</v>
      </c>
      <c r="AE44" s="50">
        <v>8.988137329101562</v>
      </c>
      <c r="AF44" s="50">
        <v>8.8780479125976566</v>
      </c>
      <c r="AG44" s="50">
        <v>9.5457987060546881</v>
      </c>
      <c r="AH44" s="50">
        <v>9.6707054443359368</v>
      </c>
      <c r="AI44" s="50">
        <v>9.6763329307307124</v>
      </c>
      <c r="AJ44" s="50">
        <v>9.5897395511072521</v>
      </c>
      <c r="AK44" s="50">
        <v>8.8735288085937523</v>
      </c>
      <c r="AL44" s="50">
        <v>10.073004566192626</v>
      </c>
      <c r="AM44" s="50">
        <v>9.7270672302246091</v>
      </c>
      <c r="AN44" s="50">
        <v>10.032392543792724</v>
      </c>
      <c r="AO44" s="50">
        <v>9.8229205343375767</v>
      </c>
      <c r="AP44" s="50">
        <v>9.8146118301213203</v>
      </c>
      <c r="AQ44" s="50">
        <v>10.045676967528317</v>
      </c>
      <c r="AR44" s="50">
        <v>9.9755946462520484</v>
      </c>
      <c r="AS44" s="50">
        <v>9.8905688060730306</v>
      </c>
      <c r="AT44" s="50">
        <v>9.963614031762555</v>
      </c>
      <c r="AU44" s="50">
        <v>10.154681987320465</v>
      </c>
      <c r="AV44" s="50">
        <v>9.9863242786015043</v>
      </c>
      <c r="AW44" s="50">
        <v>9.7769788442233185</v>
      </c>
      <c r="AX44" s="50">
        <v>10.114762744421446</v>
      </c>
      <c r="AY44" s="50">
        <v>9.5951573561424137</v>
      </c>
      <c r="AZ44" s="50">
        <v>9.6903699673000983</v>
      </c>
      <c r="BA44" s="50">
        <v>9.2573080759553505</v>
      </c>
      <c r="BB44" s="50">
        <v>9.1673511172203472</v>
      </c>
      <c r="BC44" s="50">
        <v>9.5276319001250798</v>
      </c>
      <c r="BD44" s="50">
        <v>9.0960900293274349</v>
      </c>
      <c r="BE44" s="51">
        <v>8.6662237026290967</v>
      </c>
      <c r="BF44" s="54">
        <v>-4.9861482469260254E-2</v>
      </c>
      <c r="BG44" s="54">
        <v>-9.0681546496050869E-3</v>
      </c>
      <c r="BH44" s="54">
        <v>2.1629128112901743E-3</v>
      </c>
    </row>
    <row r="45" spans="1:60" x14ac:dyDescent="0.15">
      <c r="A45" s="49" t="s">
        <v>155</v>
      </c>
      <c r="B45" s="50">
        <v>5.4089999999999998</v>
      </c>
      <c r="C45" s="50">
        <v>5.620000000000001</v>
      </c>
      <c r="D45" s="50">
        <v>6.0890000000000004</v>
      </c>
      <c r="E45" s="50">
        <v>7.620000000000001</v>
      </c>
      <c r="F45" s="50">
        <v>8.3870000000000005</v>
      </c>
      <c r="G45" s="50">
        <v>8.8640000000000008</v>
      </c>
      <c r="H45" s="50">
        <v>9.4229999999999983</v>
      </c>
      <c r="I45" s="50">
        <v>10.577999999999999</v>
      </c>
      <c r="J45" s="50">
        <v>11.742000000000001</v>
      </c>
      <c r="K45" s="50">
        <v>12.390000000000002</v>
      </c>
      <c r="L45" s="50">
        <v>13.491</v>
      </c>
      <c r="M45" s="50">
        <v>14.901999999999999</v>
      </c>
      <c r="N45" s="50">
        <v>15.940999999999999</v>
      </c>
      <c r="O45" s="50">
        <v>17.058</v>
      </c>
      <c r="P45" s="50">
        <v>17.39</v>
      </c>
      <c r="Q45" s="50">
        <v>17.126000000000001</v>
      </c>
      <c r="R45" s="50">
        <v>16.052</v>
      </c>
      <c r="S45" s="50">
        <v>15.165000000000001</v>
      </c>
      <c r="T45" s="50">
        <v>15.663000000000002</v>
      </c>
      <c r="U45" s="50">
        <v>16.075999999999997</v>
      </c>
      <c r="V45" s="50">
        <v>16.350999999999999</v>
      </c>
      <c r="W45" s="50">
        <v>16.878999999999998</v>
      </c>
      <c r="X45" s="50">
        <v>17.080000000000002</v>
      </c>
      <c r="Y45" s="50">
        <v>17.503999999999998</v>
      </c>
      <c r="Z45" s="50">
        <v>17.344999999999999</v>
      </c>
      <c r="AA45" s="50">
        <v>15.842999999999998</v>
      </c>
      <c r="AB45" s="50">
        <v>14.93</v>
      </c>
      <c r="AC45" s="50">
        <v>13.597</v>
      </c>
      <c r="AD45" s="50">
        <v>14.039</v>
      </c>
      <c r="AE45" s="50">
        <v>14.808</v>
      </c>
      <c r="AF45" s="50">
        <v>14.935</v>
      </c>
      <c r="AG45" s="50">
        <v>17.470466599176255</v>
      </c>
      <c r="AH45" s="50">
        <v>18.18565540475603</v>
      </c>
      <c r="AI45" s="50">
        <v>20.806349102135972</v>
      </c>
      <c r="AJ45" s="50">
        <v>21.76219751753365</v>
      </c>
      <c r="AK45" s="50">
        <v>19.961485024921014</v>
      </c>
      <c r="AL45" s="50">
        <v>19.484435533382296</v>
      </c>
      <c r="AM45" s="50">
        <v>19.85729919771752</v>
      </c>
      <c r="AN45" s="50">
        <v>20.16412907259804</v>
      </c>
      <c r="AO45" s="50">
        <v>21.532720468770457</v>
      </c>
      <c r="AP45" s="50">
        <v>22.32013642957352</v>
      </c>
      <c r="AQ45" s="50">
        <v>24.085782768211992</v>
      </c>
      <c r="AR45" s="50">
        <v>24.908695363960895</v>
      </c>
      <c r="AS45" s="50">
        <v>25.615723006178193</v>
      </c>
      <c r="AT45" s="50">
        <v>25.359534267388025</v>
      </c>
      <c r="AU45" s="50">
        <v>26.785288524590179</v>
      </c>
      <c r="AV45" s="50">
        <v>26.656288524590167</v>
      </c>
      <c r="AW45" s="50">
        <v>25.658686575342472</v>
      </c>
      <c r="AX45" s="50">
        <v>23.794288524590169</v>
      </c>
      <c r="AY45" s="50">
        <v>23.90628852459017</v>
      </c>
      <c r="AZ45" s="50">
        <v>25.015288524590176</v>
      </c>
      <c r="BA45" s="50">
        <v>27.504686575342468</v>
      </c>
      <c r="BB45" s="50">
        <v>29.814000000000007</v>
      </c>
      <c r="BC45" s="50">
        <v>30.583811241215574</v>
      </c>
      <c r="BD45" s="50">
        <v>31.132618100961533</v>
      </c>
      <c r="BE45" s="51">
        <v>29.432345718008072</v>
      </c>
      <c r="BF45" s="54">
        <v>-5.7196880208081002E-2</v>
      </c>
      <c r="BG45" s="54">
        <v>2.0721909997243326E-2</v>
      </c>
      <c r="BH45" s="54">
        <v>7.3457136353967615E-3</v>
      </c>
    </row>
    <row r="46" spans="1:60" x14ac:dyDescent="0.15">
      <c r="A46" s="49" t="s">
        <v>154</v>
      </c>
      <c r="B46" s="50">
        <v>2.569</v>
      </c>
      <c r="C46" s="50">
        <v>2.63</v>
      </c>
      <c r="D46" s="50">
        <v>2.9039999999999999</v>
      </c>
      <c r="E46" s="50">
        <v>3.1130000000000004</v>
      </c>
      <c r="F46" s="50">
        <v>3.2600000000000007</v>
      </c>
      <c r="G46" s="50">
        <v>4.5162769999999997</v>
      </c>
      <c r="H46" s="50">
        <v>5.1255170000000003</v>
      </c>
      <c r="I46" s="50">
        <v>5.5733469999999992</v>
      </c>
      <c r="J46" s="50">
        <v>6.125928</v>
      </c>
      <c r="K46" s="50">
        <v>6.5386419999999994</v>
      </c>
      <c r="L46" s="50">
        <v>6.8459849999999998</v>
      </c>
      <c r="M46" s="50">
        <v>7.1797709999999988</v>
      </c>
      <c r="N46" s="50">
        <v>7.0929509999999993</v>
      </c>
      <c r="O46" s="50">
        <v>7.3540849999999995</v>
      </c>
      <c r="P46" s="50">
        <v>7.8740069999999989</v>
      </c>
      <c r="Q46" s="50">
        <v>8.4351029999999998</v>
      </c>
      <c r="R46" s="50">
        <v>8.9584299999999999</v>
      </c>
      <c r="S46" s="50">
        <v>9.3577510000000004</v>
      </c>
      <c r="T46" s="50">
        <v>9.4634280000000022</v>
      </c>
      <c r="U46" s="50">
        <v>9.4255310000000012</v>
      </c>
      <c r="V46" s="50">
        <v>9.0892169999999979</v>
      </c>
      <c r="W46" s="50">
        <v>9.6658540000000013</v>
      </c>
      <c r="X46" s="50">
        <v>9.3712790000000012</v>
      </c>
      <c r="Y46" s="50">
        <v>9.770916999999999</v>
      </c>
      <c r="Z46" s="50">
        <v>12.390276999999998</v>
      </c>
      <c r="AA46" s="50">
        <v>11.298303234375</v>
      </c>
      <c r="AB46" s="50">
        <v>11.839520054687499</v>
      </c>
      <c r="AC46" s="50">
        <v>13.051483145751952</v>
      </c>
      <c r="AD46" s="50">
        <v>12.299330217041016</v>
      </c>
      <c r="AE46" s="50">
        <v>12.24128364160156</v>
      </c>
      <c r="AF46" s="50">
        <v>13.903389447235107</v>
      </c>
      <c r="AG46" s="50">
        <v>13.209723785644531</v>
      </c>
      <c r="AH46" s="50">
        <v>14.195977447540281</v>
      </c>
      <c r="AI46" s="50">
        <v>15.637005758789066</v>
      </c>
      <c r="AJ46" s="50">
        <v>16.211573634307861</v>
      </c>
      <c r="AK46" s="50">
        <v>15.833489152130127</v>
      </c>
      <c r="AL46" s="50">
        <v>15.874256538055418</v>
      </c>
      <c r="AM46" s="50">
        <v>16.337663073394776</v>
      </c>
      <c r="AN46" s="50">
        <v>15.347807937286374</v>
      </c>
      <c r="AO46" s="50">
        <v>15.596460730895998</v>
      </c>
      <c r="AP46" s="50">
        <v>16.165460473205567</v>
      </c>
      <c r="AQ46" s="50">
        <v>14.297541738281252</v>
      </c>
      <c r="AR46" s="50">
        <v>14.447813034820559</v>
      </c>
      <c r="AS46" s="50">
        <v>14.015296326729491</v>
      </c>
      <c r="AT46" s="50">
        <v>12.965703696008303</v>
      </c>
      <c r="AU46" s="50">
        <v>12.640417010648926</v>
      </c>
      <c r="AV46" s="50">
        <v>11.851030446756837</v>
      </c>
      <c r="AW46" s="50">
        <v>10.799509278499663</v>
      </c>
      <c r="AX46" s="50">
        <v>11.149411200660628</v>
      </c>
      <c r="AY46" s="50">
        <v>11.320996039693833</v>
      </c>
      <c r="AZ46" s="50">
        <v>11.224777319569334</v>
      </c>
      <c r="BA46" s="50">
        <v>11.417232464477538</v>
      </c>
      <c r="BB46" s="50">
        <v>11.390322011978151</v>
      </c>
      <c r="BC46" s="50">
        <v>11.324115858053551</v>
      </c>
      <c r="BD46" s="50">
        <v>11.658904391732758</v>
      </c>
      <c r="BE46" s="51">
        <v>9.5685937729664854</v>
      </c>
      <c r="BF46" s="54">
        <v>-0.18153114962502614</v>
      </c>
      <c r="BG46" s="54">
        <v>-1.0567515356272761E-2</v>
      </c>
      <c r="BH46" s="54">
        <v>2.3881259897897606E-3</v>
      </c>
    </row>
    <row r="47" spans="1:60" x14ac:dyDescent="0.15">
      <c r="A47" s="49" t="s">
        <v>153</v>
      </c>
      <c r="B47" s="50">
        <v>7.1470000000000002</v>
      </c>
      <c r="C47" s="50">
        <v>7.4470000000000001</v>
      </c>
      <c r="D47" s="50">
        <v>8.4289999999999985</v>
      </c>
      <c r="E47" s="50">
        <v>8.8660000000000014</v>
      </c>
      <c r="F47" s="50">
        <v>9.8950000000000014</v>
      </c>
      <c r="G47" s="50">
        <v>10.713999999999999</v>
      </c>
      <c r="H47" s="50">
        <v>10.875999999999999</v>
      </c>
      <c r="I47" s="50">
        <v>11.619000000000002</v>
      </c>
      <c r="J47" s="50">
        <v>13.065999999999999</v>
      </c>
      <c r="K47" s="50">
        <v>12.054000000000002</v>
      </c>
      <c r="L47" s="50">
        <v>13.657000000000002</v>
      </c>
      <c r="M47" s="50">
        <v>15.234</v>
      </c>
      <c r="N47" s="50">
        <v>16.501000000000001</v>
      </c>
      <c r="O47" s="50">
        <v>18.410000000000004</v>
      </c>
      <c r="P47" s="50">
        <v>19.598000000000003</v>
      </c>
      <c r="Q47" s="50">
        <v>18.570999999999998</v>
      </c>
      <c r="R47" s="50">
        <v>16.662000000000003</v>
      </c>
      <c r="S47" s="50">
        <v>16.38</v>
      </c>
      <c r="T47" s="50">
        <v>14.643999999999998</v>
      </c>
      <c r="U47" s="50">
        <v>14.011000000000003</v>
      </c>
      <c r="V47" s="50">
        <v>15.031000000000001</v>
      </c>
      <c r="W47" s="50">
        <v>16.159000000000002</v>
      </c>
      <c r="X47" s="50">
        <v>17.77</v>
      </c>
      <c r="Y47" s="50">
        <v>16.649000000000001</v>
      </c>
      <c r="Z47" s="50">
        <v>17.192000000000004</v>
      </c>
      <c r="AA47" s="50">
        <v>18.693000000000001</v>
      </c>
      <c r="AB47" s="50">
        <v>15.566000000000001</v>
      </c>
      <c r="AC47" s="50">
        <v>12.66</v>
      </c>
      <c r="AD47" s="50">
        <v>12.121</v>
      </c>
      <c r="AE47" s="50">
        <v>11.246000000000002</v>
      </c>
      <c r="AF47" s="50">
        <v>13.493999999999998</v>
      </c>
      <c r="AG47" s="50">
        <v>12.977999999999998</v>
      </c>
      <c r="AH47" s="50">
        <v>13.659000000000001</v>
      </c>
      <c r="AI47" s="50">
        <v>11.968000000000002</v>
      </c>
      <c r="AJ47" s="50">
        <v>9.4759999999999991</v>
      </c>
      <c r="AK47" s="50">
        <v>9.9789999999999992</v>
      </c>
      <c r="AL47" s="50">
        <v>10.604000000000001</v>
      </c>
      <c r="AM47" s="50">
        <v>10.645000000000001</v>
      </c>
      <c r="AN47" s="50">
        <v>9.4250000000000025</v>
      </c>
      <c r="AO47" s="50">
        <v>10.854000000000001</v>
      </c>
      <c r="AP47" s="50">
        <v>10.508999999999999</v>
      </c>
      <c r="AQ47" s="50">
        <v>10.311</v>
      </c>
      <c r="AR47" s="50">
        <v>10.291417260490894</v>
      </c>
      <c r="AS47" s="50">
        <v>10.263412786489749</v>
      </c>
      <c r="AT47" s="50">
        <v>9.0063851590106001</v>
      </c>
      <c r="AU47" s="50">
        <v>8.6039999999999992</v>
      </c>
      <c r="AV47" s="50">
        <v>8.886000000000001</v>
      </c>
      <c r="AW47" s="50">
        <v>8.9829999999999988</v>
      </c>
      <c r="AX47" s="50">
        <v>8.2050000000000018</v>
      </c>
      <c r="AY47" s="50">
        <v>8.7850000000000001</v>
      </c>
      <c r="AZ47" s="50">
        <v>8.9519999999999982</v>
      </c>
      <c r="BA47" s="50">
        <v>9.4059999999999988</v>
      </c>
      <c r="BB47" s="50">
        <v>9.8519999999999968</v>
      </c>
      <c r="BC47" s="50">
        <v>10.082309923560258</v>
      </c>
      <c r="BD47" s="50">
        <v>10.415708661417321</v>
      </c>
      <c r="BE47" s="51">
        <v>10.24835855133338</v>
      </c>
      <c r="BF47" s="54">
        <v>-1.8755429523103606E-2</v>
      </c>
      <c r="BG47" s="54">
        <v>1.4644325329377983E-2</v>
      </c>
      <c r="BH47" s="54">
        <v>2.5577814242955122E-3</v>
      </c>
    </row>
    <row r="48" spans="1:60" x14ac:dyDescent="0.15">
      <c r="A48" s="49" t="s">
        <v>152</v>
      </c>
      <c r="B48" s="50">
        <v>2.298</v>
      </c>
      <c r="C48" s="50">
        <v>2.5389999999999997</v>
      </c>
      <c r="D48" s="50">
        <v>2.8250000000000002</v>
      </c>
      <c r="E48" s="50">
        <v>3.1159999999999992</v>
      </c>
      <c r="F48" s="50">
        <v>3.3450000000000002</v>
      </c>
      <c r="G48" s="50">
        <v>4.0140000000000002</v>
      </c>
      <c r="H48" s="50">
        <v>4.418000000000001</v>
      </c>
      <c r="I48" s="50">
        <v>4.8390000000000004</v>
      </c>
      <c r="J48" s="50">
        <v>5.4440000000000008</v>
      </c>
      <c r="K48" s="50">
        <v>5.5869999999999997</v>
      </c>
      <c r="L48" s="50">
        <v>6.1640000000000006</v>
      </c>
      <c r="M48" s="50">
        <v>6.516</v>
      </c>
      <c r="N48" s="50">
        <v>6.8130000000000006</v>
      </c>
      <c r="O48" s="50">
        <v>7.0480000000000018</v>
      </c>
      <c r="P48" s="50">
        <v>7.1629999999999994</v>
      </c>
      <c r="Q48" s="50">
        <v>6.6680000000000001</v>
      </c>
      <c r="R48" s="50">
        <v>6.5709999999999997</v>
      </c>
      <c r="S48" s="50">
        <v>5.9939999999999998</v>
      </c>
      <c r="T48" s="50">
        <v>5.867</v>
      </c>
      <c r="U48" s="50">
        <v>6.2190000000000003</v>
      </c>
      <c r="V48" s="50">
        <v>6.18</v>
      </c>
      <c r="W48" s="50">
        <v>5.9670000000000005</v>
      </c>
      <c r="X48" s="50">
        <v>5.8680000000000003</v>
      </c>
      <c r="Y48" s="50">
        <v>5.7270000000000003</v>
      </c>
      <c r="Z48" s="50">
        <v>5.6680000000000001</v>
      </c>
      <c r="AA48" s="50">
        <v>4.9660000000000002</v>
      </c>
      <c r="AB48" s="50">
        <v>4.3529999999999998</v>
      </c>
      <c r="AC48" s="50">
        <v>3.92</v>
      </c>
      <c r="AD48" s="50">
        <v>3.2439999999999998</v>
      </c>
      <c r="AE48" s="50">
        <v>3.3479999999999999</v>
      </c>
      <c r="AF48" s="50">
        <v>3.2409999999999997</v>
      </c>
      <c r="AG48" s="50">
        <v>3.3989999999999996</v>
      </c>
      <c r="AH48" s="50">
        <v>3.3929999999999998</v>
      </c>
      <c r="AI48" s="50">
        <v>3.7850000000000001</v>
      </c>
      <c r="AJ48" s="50">
        <v>3.431</v>
      </c>
      <c r="AK48" s="50">
        <v>3.4100000000000006</v>
      </c>
      <c r="AL48" s="50">
        <v>3.1550000190734862</v>
      </c>
      <c r="AM48" s="50">
        <v>3.5360004568099974</v>
      </c>
      <c r="AN48" s="50">
        <v>3.3300003045797344</v>
      </c>
      <c r="AO48" s="50">
        <v>3.1830001522898677</v>
      </c>
      <c r="AP48" s="50">
        <v>3.8160000448226925</v>
      </c>
      <c r="AQ48" s="50">
        <v>3.3830007328987124</v>
      </c>
      <c r="AR48" s="50">
        <v>3.5599995841979974</v>
      </c>
      <c r="AS48" s="50">
        <v>3.849998945236206</v>
      </c>
      <c r="AT48" s="50">
        <v>3.6230007781982425</v>
      </c>
      <c r="AU48" s="50">
        <v>3.7949986038208006</v>
      </c>
      <c r="AV48" s="50">
        <v>3.7429999999999994</v>
      </c>
      <c r="AW48" s="50">
        <v>3.4790000000000005</v>
      </c>
      <c r="AX48" s="50">
        <v>3.4840000000000004</v>
      </c>
      <c r="AY48" s="50">
        <v>3.2350000000000003</v>
      </c>
      <c r="AZ48" s="50">
        <v>3.4910000000000001</v>
      </c>
      <c r="BA48" s="50">
        <v>3.609</v>
      </c>
      <c r="BB48" s="50">
        <v>4.0670000000000002</v>
      </c>
      <c r="BC48" s="50">
        <v>4.117</v>
      </c>
      <c r="BD48" s="50">
        <v>3.9139999999999997</v>
      </c>
      <c r="BE48" s="51">
        <v>3.6855319747303779</v>
      </c>
      <c r="BF48" s="54">
        <v>-6.0944758498574614E-2</v>
      </c>
      <c r="BG48" s="54">
        <v>7.7556446367683662E-3</v>
      </c>
      <c r="BH48" s="54">
        <v>9.1983366666909113E-4</v>
      </c>
    </row>
    <row r="49" spans="1:60" x14ac:dyDescent="0.15">
      <c r="A49" s="49" t="s">
        <v>151</v>
      </c>
      <c r="B49" s="50" t="s">
        <v>111</v>
      </c>
      <c r="C49" s="50" t="s">
        <v>111</v>
      </c>
      <c r="D49" s="50" t="s">
        <v>111</v>
      </c>
      <c r="E49" s="50" t="s">
        <v>111</v>
      </c>
      <c r="F49" s="50" t="s">
        <v>111</v>
      </c>
      <c r="G49" s="50" t="s">
        <v>111</v>
      </c>
      <c r="H49" s="50" t="s">
        <v>111</v>
      </c>
      <c r="I49" s="50" t="s">
        <v>111</v>
      </c>
      <c r="J49" s="50" t="s">
        <v>111</v>
      </c>
      <c r="K49" s="50" t="s">
        <v>111</v>
      </c>
      <c r="L49" s="50" t="s">
        <v>111</v>
      </c>
      <c r="M49" s="50" t="s">
        <v>111</v>
      </c>
      <c r="N49" s="50" t="s">
        <v>111</v>
      </c>
      <c r="O49" s="50" t="s">
        <v>111</v>
      </c>
      <c r="P49" s="50" t="s">
        <v>111</v>
      </c>
      <c r="Q49" s="50" t="s">
        <v>111</v>
      </c>
      <c r="R49" s="50" t="s">
        <v>111</v>
      </c>
      <c r="S49" s="50" t="s">
        <v>111</v>
      </c>
      <c r="T49" s="50" t="s">
        <v>111</v>
      </c>
      <c r="U49" s="50" t="s">
        <v>111</v>
      </c>
      <c r="V49" s="50" t="s">
        <v>111</v>
      </c>
      <c r="W49" s="50" t="s">
        <v>111</v>
      </c>
      <c r="X49" s="50" t="s">
        <v>111</v>
      </c>
      <c r="Y49" s="50" t="s">
        <v>111</v>
      </c>
      <c r="Z49" s="50" t="s">
        <v>111</v>
      </c>
      <c r="AA49" s="50">
        <v>1.6649995422363282</v>
      </c>
      <c r="AB49" s="50">
        <v>1.6079989318847656</v>
      </c>
      <c r="AC49" s="50">
        <v>1.5600005950927733</v>
      </c>
      <c r="AD49" s="50">
        <v>1.8749993438720705</v>
      </c>
      <c r="AE49" s="50">
        <v>2.0290000915527342</v>
      </c>
      <c r="AF49" s="50">
        <v>2.1979999694824217</v>
      </c>
      <c r="AG49" s="50">
        <v>2.5390003051757812</v>
      </c>
      <c r="AH49" s="50">
        <v>2.5369996490478517</v>
      </c>
      <c r="AI49" s="50">
        <v>2.4410000610351563</v>
      </c>
      <c r="AJ49" s="50">
        <v>2.4600010223388669</v>
      </c>
      <c r="AK49" s="50">
        <v>2.3199995117187502</v>
      </c>
      <c r="AL49" s="50">
        <v>2.4199997634887698</v>
      </c>
      <c r="AM49" s="50">
        <v>2.3499987945556642</v>
      </c>
      <c r="AN49" s="50">
        <v>2.3899993209838861</v>
      </c>
      <c r="AO49" s="50">
        <v>2.491998809814453</v>
      </c>
      <c r="AP49" s="50">
        <v>2.5339989204406734</v>
      </c>
      <c r="AQ49" s="50">
        <v>2.6609986095428466</v>
      </c>
      <c r="AR49" s="50">
        <v>2.618942773818969</v>
      </c>
      <c r="AS49" s="50">
        <v>3.0368607046051026</v>
      </c>
      <c r="AT49" s="50">
        <v>2.5726395854949953</v>
      </c>
      <c r="AU49" s="50">
        <v>2.5783591375350952</v>
      </c>
      <c r="AV49" s="50">
        <v>2.571582802772522</v>
      </c>
      <c r="AW49" s="50">
        <v>2.5198743238449097</v>
      </c>
      <c r="AX49" s="50">
        <v>2.3900559720993044</v>
      </c>
      <c r="AY49" s="50">
        <v>2.367966711997985</v>
      </c>
      <c r="AZ49" s="50">
        <v>2.3270366647243499</v>
      </c>
      <c r="BA49" s="50">
        <v>2.4999899652482713</v>
      </c>
      <c r="BB49" s="50">
        <v>2.5632232964871036</v>
      </c>
      <c r="BC49" s="50">
        <v>2.6378766105203626</v>
      </c>
      <c r="BD49" s="50">
        <v>2.5127600000000005</v>
      </c>
      <c r="BE49" s="51">
        <v>1.9702902592379172</v>
      </c>
      <c r="BF49" s="54">
        <v>-0.2180284020285711</v>
      </c>
      <c r="BG49" s="54">
        <v>-2.3522987265324202E-3</v>
      </c>
      <c r="BH49" s="54">
        <v>4.917442925426777E-4</v>
      </c>
    </row>
    <row r="50" spans="1:60" x14ac:dyDescent="0.15">
      <c r="A50" s="49" t="s">
        <v>150</v>
      </c>
      <c r="B50" s="50">
        <v>14.209</v>
      </c>
      <c r="C50" s="50">
        <v>16.801000000000002</v>
      </c>
      <c r="D50" s="50">
        <v>20.340000000000003</v>
      </c>
      <c r="E50" s="50">
        <v>21.606000000000002</v>
      </c>
      <c r="F50" s="50">
        <v>24.6</v>
      </c>
      <c r="G50" s="50">
        <v>28.065999999999999</v>
      </c>
      <c r="H50" s="50">
        <v>30.898000000000003</v>
      </c>
      <c r="I50" s="50">
        <v>32.54</v>
      </c>
      <c r="J50" s="50">
        <v>39.138000000000005</v>
      </c>
      <c r="K50" s="50">
        <v>41.080999999999996</v>
      </c>
      <c r="L50" s="50">
        <v>42.652000000000001</v>
      </c>
      <c r="M50" s="50">
        <v>48.346000000000004</v>
      </c>
      <c r="N50" s="50">
        <v>45.507999999999996</v>
      </c>
      <c r="O50" s="50">
        <v>46.393999999999998</v>
      </c>
      <c r="P50" s="50">
        <v>49.146000000000001</v>
      </c>
      <c r="Q50" s="50">
        <v>52.152999999999984</v>
      </c>
      <c r="R50" s="50">
        <v>50.357999999999997</v>
      </c>
      <c r="S50" s="50">
        <v>47.76</v>
      </c>
      <c r="T50" s="50">
        <v>47.775000000000006</v>
      </c>
      <c r="U50" s="50">
        <v>44.778999999999996</v>
      </c>
      <c r="V50" s="50">
        <v>42.879999999999995</v>
      </c>
      <c r="W50" s="50">
        <v>42.722999999999999</v>
      </c>
      <c r="X50" s="50">
        <v>44.727000000000011</v>
      </c>
      <c r="Y50" s="50">
        <v>45.777999999999992</v>
      </c>
      <c r="Z50" s="50">
        <v>48.104000000000006</v>
      </c>
      <c r="AA50" s="50">
        <v>46.665000244140622</v>
      </c>
      <c r="AB50" s="50">
        <v>47.743999755859377</v>
      </c>
      <c r="AC50" s="50">
        <v>53.915000488281251</v>
      </c>
      <c r="AD50" s="50">
        <v>51.293000488281258</v>
      </c>
      <c r="AE50" s="50">
        <v>53.916999999999994</v>
      </c>
      <c r="AF50" s="50">
        <v>57.598000488281251</v>
      </c>
      <c r="AG50" s="50">
        <v>59.2025201708</v>
      </c>
      <c r="AH50" s="50">
        <v>61.62672246814062</v>
      </c>
      <c r="AI50" s="50">
        <v>66.713544659999997</v>
      </c>
      <c r="AJ50" s="50">
        <v>68.909980989411238</v>
      </c>
      <c r="AK50" s="50">
        <v>69.860969887005822</v>
      </c>
      <c r="AL50" s="50">
        <v>72.839725192229423</v>
      </c>
      <c r="AM50" s="50">
        <v>73.429513226757805</v>
      </c>
      <c r="AN50" s="50">
        <v>75.261891166671163</v>
      </c>
      <c r="AO50" s="50">
        <v>77.221316293660365</v>
      </c>
      <c r="AP50" s="50">
        <v>77.808007097038114</v>
      </c>
      <c r="AQ50" s="50">
        <v>78.407486602401562</v>
      </c>
      <c r="AR50" s="50">
        <v>78.907621915318941</v>
      </c>
      <c r="AS50" s="50">
        <v>76.28885693448737</v>
      </c>
      <c r="AT50" s="50">
        <v>71.593361534785089</v>
      </c>
      <c r="AU50" s="50">
        <v>69.648888048935206</v>
      </c>
      <c r="AV50" s="50">
        <v>66.489654008790367</v>
      </c>
      <c r="AW50" s="50">
        <v>62.115700712070314</v>
      </c>
      <c r="AX50" s="50">
        <v>57.989882275507817</v>
      </c>
      <c r="AY50" s="50">
        <v>57.714156993922998</v>
      </c>
      <c r="AZ50" s="50">
        <v>59.835672093789057</v>
      </c>
      <c r="BA50" s="50">
        <v>61.818142425859378</v>
      </c>
      <c r="BB50" s="50">
        <v>61.990823869290757</v>
      </c>
      <c r="BC50" s="50">
        <v>63.163272629146142</v>
      </c>
      <c r="BD50" s="50">
        <v>63.098984734541006</v>
      </c>
      <c r="BE50" s="51">
        <v>51.668536166189071</v>
      </c>
      <c r="BF50" s="54">
        <v>-0.18338836164917816</v>
      </c>
      <c r="BG50" s="54">
        <v>-1.2550346598823814E-2</v>
      </c>
      <c r="BH50" s="54">
        <v>1.2895413579106752E-2</v>
      </c>
    </row>
    <row r="51" spans="1:60" x14ac:dyDescent="0.15">
      <c r="A51" s="49" t="s">
        <v>149</v>
      </c>
      <c r="B51" s="50">
        <v>19.446428403804038</v>
      </c>
      <c r="C51" s="50">
        <v>22.012218901779345</v>
      </c>
      <c r="D51" s="50">
        <v>21.937240567285905</v>
      </c>
      <c r="E51" s="50">
        <v>24.826811180490065</v>
      </c>
      <c r="F51" s="50">
        <v>26.610252533328662</v>
      </c>
      <c r="G51" s="50">
        <v>28.95140781445409</v>
      </c>
      <c r="H51" s="50">
        <v>27.2039022489617</v>
      </c>
      <c r="I51" s="50">
        <v>27.922886660509036</v>
      </c>
      <c r="J51" s="50">
        <v>28.525819190865597</v>
      </c>
      <c r="K51" s="50">
        <v>25.633823256320106</v>
      </c>
      <c r="L51" s="50">
        <v>25.532809956783588</v>
      </c>
      <c r="M51" s="50">
        <v>28.157679429851175</v>
      </c>
      <c r="N51" s="50">
        <v>27.300561526444174</v>
      </c>
      <c r="O51" s="50">
        <v>33.133801162695775</v>
      </c>
      <c r="P51" s="50">
        <v>35.706009760849007</v>
      </c>
      <c r="Q51" s="50">
        <v>31.499463770010113</v>
      </c>
      <c r="R51" s="50">
        <v>28.331960747385779</v>
      </c>
      <c r="S51" s="50">
        <v>26.334117843512193</v>
      </c>
      <c r="T51" s="50">
        <v>22.788348414535605</v>
      </c>
      <c r="U51" s="50">
        <v>21.745261272637524</v>
      </c>
      <c r="V51" s="50">
        <v>23.382189746743013</v>
      </c>
      <c r="W51" s="50">
        <v>24.91844150658336</v>
      </c>
      <c r="X51" s="50">
        <v>21.387687907501224</v>
      </c>
      <c r="Y51" s="50">
        <v>19.922598817663964</v>
      </c>
      <c r="Z51" s="50">
        <v>19.174740949195247</v>
      </c>
      <c r="AA51" s="50">
        <v>19.152157009430638</v>
      </c>
      <c r="AB51" s="50">
        <v>16.396890902817116</v>
      </c>
      <c r="AC51" s="50">
        <v>17.276507822836486</v>
      </c>
      <c r="AD51" s="50">
        <v>17.046080501420938</v>
      </c>
      <c r="AE51" s="50">
        <v>18.045851567979671</v>
      </c>
      <c r="AF51" s="50">
        <v>17.090303458719454</v>
      </c>
      <c r="AG51" s="50">
        <v>18.342569532842365</v>
      </c>
      <c r="AH51" s="50">
        <v>17.158818175473677</v>
      </c>
      <c r="AI51" s="50">
        <v>19.427181172133345</v>
      </c>
      <c r="AJ51" s="50">
        <v>18.669919313823161</v>
      </c>
      <c r="AK51" s="50">
        <v>15.962450320764857</v>
      </c>
      <c r="AL51" s="50">
        <v>16.214839171014383</v>
      </c>
      <c r="AM51" s="50">
        <v>16.474108934661633</v>
      </c>
      <c r="AN51" s="50">
        <v>17.751534647238145</v>
      </c>
      <c r="AO51" s="50">
        <v>17.029903580554603</v>
      </c>
      <c r="AP51" s="50">
        <v>17.031399991422091</v>
      </c>
      <c r="AQ51" s="50">
        <v>17.215563683642756</v>
      </c>
      <c r="AR51" s="50">
        <v>16.751913630832608</v>
      </c>
      <c r="AS51" s="50">
        <v>15.872279721503892</v>
      </c>
      <c r="AT51" s="50">
        <v>15.228225167099151</v>
      </c>
      <c r="AU51" s="50">
        <v>15.205458611998385</v>
      </c>
      <c r="AV51" s="50">
        <v>14.063831521005685</v>
      </c>
      <c r="AW51" s="50">
        <v>13.866014752769107</v>
      </c>
      <c r="AX51" s="50">
        <v>13.64000744340057</v>
      </c>
      <c r="AY51" s="50">
        <v>13.360311885352665</v>
      </c>
      <c r="AZ51" s="50">
        <v>13.099996085952435</v>
      </c>
      <c r="BA51" s="50">
        <v>13.531815021134872</v>
      </c>
      <c r="BB51" s="50">
        <v>13.458030411010593</v>
      </c>
      <c r="BC51" s="50">
        <v>12.770761199953933</v>
      </c>
      <c r="BD51" s="50">
        <v>13.647983694794476</v>
      </c>
      <c r="BE51" s="51">
        <v>12.673128460437191</v>
      </c>
      <c r="BF51" s="54">
        <v>-7.3965597481423284E-2</v>
      </c>
      <c r="BG51" s="54">
        <v>-1.0896085765635832E-2</v>
      </c>
      <c r="BH51" s="54">
        <v>3.1629545747694013E-3</v>
      </c>
    </row>
    <row r="52" spans="1:60" x14ac:dyDescent="0.15">
      <c r="A52" s="49" t="s">
        <v>148</v>
      </c>
      <c r="B52" s="50">
        <v>8.0370000000000008</v>
      </c>
      <c r="C52" s="50">
        <v>8.5510000000000002</v>
      </c>
      <c r="D52" s="50">
        <v>9.2629999999999999</v>
      </c>
      <c r="E52" s="50">
        <v>10.28</v>
      </c>
      <c r="F52" s="50">
        <v>11.167</v>
      </c>
      <c r="G52" s="50">
        <v>12.523</v>
      </c>
      <c r="H52" s="50">
        <v>13.281000000000001</v>
      </c>
      <c r="I52" s="50">
        <v>13.612</v>
      </c>
      <c r="J52" s="50">
        <v>14.650000000000002</v>
      </c>
      <c r="K52" s="50">
        <v>13.030999999999999</v>
      </c>
      <c r="L52" s="50">
        <v>12.511000000000001</v>
      </c>
      <c r="M52" s="50">
        <v>12.993000000000002</v>
      </c>
      <c r="N52" s="50">
        <v>13.055999999999999</v>
      </c>
      <c r="O52" s="50">
        <v>13.420999999999999</v>
      </c>
      <c r="P52" s="50">
        <v>12.874999999999998</v>
      </c>
      <c r="Q52" s="50">
        <v>12.846</v>
      </c>
      <c r="R52" s="50">
        <v>11.865</v>
      </c>
      <c r="S52" s="50">
        <v>11.208999999999998</v>
      </c>
      <c r="T52" s="50">
        <v>12.261999999999999</v>
      </c>
      <c r="U52" s="50">
        <v>11.823999999999998</v>
      </c>
      <c r="V52" s="50">
        <v>12.021000000000003</v>
      </c>
      <c r="W52" s="50">
        <v>13.177999999999997</v>
      </c>
      <c r="X52" s="50">
        <v>12.396000000000001</v>
      </c>
      <c r="Y52" s="50">
        <v>12.430000000000001</v>
      </c>
      <c r="Z52" s="50">
        <v>11.923</v>
      </c>
      <c r="AA52" s="50">
        <v>12.757</v>
      </c>
      <c r="AB52" s="50">
        <v>12.973000000000001</v>
      </c>
      <c r="AC52" s="50">
        <v>13.141</v>
      </c>
      <c r="AD52" s="50">
        <v>12.312000000000001</v>
      </c>
      <c r="AE52" s="50">
        <v>12.732000000000001</v>
      </c>
      <c r="AF52" s="50">
        <v>11.796999999999999</v>
      </c>
      <c r="AG52" s="50">
        <v>12.215000000000002</v>
      </c>
      <c r="AH52" s="50">
        <v>12.836</v>
      </c>
      <c r="AI52" s="50">
        <v>13.003000000000002</v>
      </c>
      <c r="AJ52" s="50">
        <v>12.602</v>
      </c>
      <c r="AK52" s="50">
        <v>12.209000000000001</v>
      </c>
      <c r="AL52" s="50">
        <v>13.079000000000001</v>
      </c>
      <c r="AM52" s="50">
        <v>12.396000000000003</v>
      </c>
      <c r="AN52" s="50">
        <v>12.062000000000001</v>
      </c>
      <c r="AO52" s="50">
        <v>12.016000000000002</v>
      </c>
      <c r="AP52" s="50">
        <v>12.239309152000001</v>
      </c>
      <c r="AQ52" s="50">
        <v>12.551273745449999</v>
      </c>
      <c r="AR52" s="50">
        <v>11.310123551999999</v>
      </c>
      <c r="AS52" s="50">
        <v>12.056841973237832</v>
      </c>
      <c r="AT52" s="50">
        <v>12.249291721337292</v>
      </c>
      <c r="AU52" s="50">
        <v>11.372227495102251</v>
      </c>
      <c r="AV52" s="50">
        <v>11.028259828882868</v>
      </c>
      <c r="AW52" s="50">
        <v>11.235067224011175</v>
      </c>
      <c r="AX52" s="50">
        <v>11.766838464504284</v>
      </c>
      <c r="AY52" s="50">
        <v>10.548819999999999</v>
      </c>
      <c r="AZ52" s="50">
        <v>10.670614999999998</v>
      </c>
      <c r="BA52" s="50">
        <v>10.083240031847133</v>
      </c>
      <c r="BB52" s="50">
        <v>10.33269594814815</v>
      </c>
      <c r="BC52" s="50">
        <v>9.9642946592592576</v>
      </c>
      <c r="BD52" s="50">
        <v>10.174312814814815</v>
      </c>
      <c r="BE52" s="51">
        <v>8.476702526342466</v>
      </c>
      <c r="BF52" s="54">
        <v>-0.16912893373820503</v>
      </c>
      <c r="BG52" s="54">
        <v>-1.8389012730498755E-2</v>
      </c>
      <c r="BH52" s="54">
        <v>2.1156121882890881E-3</v>
      </c>
    </row>
    <row r="53" spans="1:60" x14ac:dyDescent="0.15">
      <c r="A53" s="49" t="s">
        <v>147</v>
      </c>
      <c r="B53" s="50">
        <v>3.5640000000000001</v>
      </c>
      <c r="C53" s="50">
        <v>4.2469999999999999</v>
      </c>
      <c r="D53" s="50">
        <v>4.9919999999999991</v>
      </c>
      <c r="E53" s="50">
        <v>6.0289999999999999</v>
      </c>
      <c r="F53" s="50">
        <v>6.713000000000001</v>
      </c>
      <c r="G53" s="50">
        <v>7.0970000000000013</v>
      </c>
      <c r="H53" s="50">
        <v>8.4290000000000003</v>
      </c>
      <c r="I53" s="50">
        <v>9.5489999999999995</v>
      </c>
      <c r="J53" s="50">
        <v>11.682999999999998</v>
      </c>
      <c r="K53" s="50">
        <v>11.334999999999999</v>
      </c>
      <c r="L53" s="50">
        <v>12.481</v>
      </c>
      <c r="M53" s="50">
        <v>14.105</v>
      </c>
      <c r="N53" s="50">
        <v>15.937999999999999</v>
      </c>
      <c r="O53" s="50">
        <v>16.916</v>
      </c>
      <c r="P53" s="50">
        <v>15.061000000000002</v>
      </c>
      <c r="Q53" s="50">
        <v>15.395999999999999</v>
      </c>
      <c r="R53" s="50">
        <v>15.156000000000002</v>
      </c>
      <c r="S53" s="50">
        <v>16.224999999999998</v>
      </c>
      <c r="T53" s="50">
        <v>17.043000000000003</v>
      </c>
      <c r="U53" s="50">
        <v>16.968</v>
      </c>
      <c r="V53" s="50">
        <v>17.784999999999997</v>
      </c>
      <c r="W53" s="50">
        <v>19.213000000000001</v>
      </c>
      <c r="X53" s="50">
        <v>21.642999999999997</v>
      </c>
      <c r="Y53" s="50">
        <v>23.064</v>
      </c>
      <c r="Z53" s="50">
        <v>21.611999999999998</v>
      </c>
      <c r="AA53" s="50">
        <v>22.928999999999998</v>
      </c>
      <c r="AB53" s="50">
        <v>22.349999999999998</v>
      </c>
      <c r="AC53" s="50">
        <v>23.619</v>
      </c>
      <c r="AD53" s="50">
        <v>27.082999999999998</v>
      </c>
      <c r="AE53" s="50">
        <v>25.846</v>
      </c>
      <c r="AF53" s="50">
        <v>28.987000000000005</v>
      </c>
      <c r="AG53" s="50">
        <v>30.291999999999998</v>
      </c>
      <c r="AH53" s="50">
        <v>29.829000000000001</v>
      </c>
      <c r="AI53" s="50">
        <v>29.795999999999999</v>
      </c>
      <c r="AJ53" s="50">
        <v>29.603000000000002</v>
      </c>
      <c r="AK53" s="50">
        <v>30.952999999999999</v>
      </c>
      <c r="AL53" s="50">
        <v>28.843999999999998</v>
      </c>
      <c r="AM53" s="50">
        <v>30.865000000000002</v>
      </c>
      <c r="AN53" s="50">
        <v>30.451999999999998</v>
      </c>
      <c r="AO53" s="50">
        <v>31.103999999999999</v>
      </c>
      <c r="AP53" s="50">
        <v>30.72</v>
      </c>
      <c r="AQ53" s="50">
        <v>32.037000000000006</v>
      </c>
      <c r="AR53" s="50">
        <v>32.585000000000001</v>
      </c>
      <c r="AS53" s="50">
        <v>32.112000000000002</v>
      </c>
      <c r="AT53" s="50">
        <v>32.6</v>
      </c>
      <c r="AU53" s="50">
        <v>31.786000000000008</v>
      </c>
      <c r="AV53" s="50">
        <v>31.085000000000001</v>
      </c>
      <c r="AW53" s="50">
        <v>33.065000000000005</v>
      </c>
      <c r="AX53" s="50">
        <v>35.579000000000001</v>
      </c>
      <c r="AY53" s="50">
        <v>36.408999999999999</v>
      </c>
      <c r="AZ53" s="50">
        <v>43.787784418770592</v>
      </c>
      <c r="BA53" s="50">
        <v>46.97881079939183</v>
      </c>
      <c r="BB53" s="50">
        <v>49.258245622930907</v>
      </c>
      <c r="BC53" s="50">
        <v>47.515392136466183</v>
      </c>
      <c r="BD53" s="50">
        <v>47.35549139034498</v>
      </c>
      <c r="BE53" s="51">
        <v>43.357087119754141</v>
      </c>
      <c r="BF53" s="54">
        <v>-8.6935350819655866E-2</v>
      </c>
      <c r="BG53" s="54">
        <v>3.8042834114749624E-2</v>
      </c>
      <c r="BH53" s="54">
        <v>1.0821045291398474E-2</v>
      </c>
    </row>
    <row r="54" spans="1:60" x14ac:dyDescent="0.15">
      <c r="A54" s="49" t="s">
        <v>146</v>
      </c>
      <c r="B54" s="50" t="s">
        <v>111</v>
      </c>
      <c r="C54" s="50" t="s">
        <v>111</v>
      </c>
      <c r="D54" s="50" t="s">
        <v>111</v>
      </c>
      <c r="E54" s="50" t="s">
        <v>111</v>
      </c>
      <c r="F54" s="50" t="s">
        <v>111</v>
      </c>
      <c r="G54" s="50" t="s">
        <v>111</v>
      </c>
      <c r="H54" s="50" t="s">
        <v>111</v>
      </c>
      <c r="I54" s="50" t="s">
        <v>111</v>
      </c>
      <c r="J54" s="50" t="s">
        <v>111</v>
      </c>
      <c r="K54" s="50" t="s">
        <v>111</v>
      </c>
      <c r="L54" s="50" t="s">
        <v>111</v>
      </c>
      <c r="M54" s="50" t="s">
        <v>111</v>
      </c>
      <c r="N54" s="50" t="s">
        <v>111</v>
      </c>
      <c r="O54" s="50" t="s">
        <v>111</v>
      </c>
      <c r="P54" s="50" t="s">
        <v>111</v>
      </c>
      <c r="Q54" s="50" t="s">
        <v>111</v>
      </c>
      <c r="R54" s="50" t="s">
        <v>111</v>
      </c>
      <c r="S54" s="50" t="s">
        <v>111</v>
      </c>
      <c r="T54" s="50" t="s">
        <v>111</v>
      </c>
      <c r="U54" s="50" t="s">
        <v>111</v>
      </c>
      <c r="V54" s="50">
        <v>64.327697460964146</v>
      </c>
      <c r="W54" s="50">
        <v>64.533074454151674</v>
      </c>
      <c r="X54" s="50">
        <v>67.076905313027098</v>
      </c>
      <c r="Y54" s="50">
        <v>61.579222588223814</v>
      </c>
      <c r="Z54" s="50">
        <v>58.836713392804739</v>
      </c>
      <c r="AA54" s="50">
        <v>65.175897174410977</v>
      </c>
      <c r="AB54" s="50">
        <v>62.53704126388898</v>
      </c>
      <c r="AC54" s="50">
        <v>39.978999999999992</v>
      </c>
      <c r="AD54" s="50">
        <v>28.739000000000004</v>
      </c>
      <c r="AE54" s="50">
        <v>24.810000000000002</v>
      </c>
      <c r="AF54" s="50">
        <v>25.631000000000004</v>
      </c>
      <c r="AG54" s="50">
        <v>15.879</v>
      </c>
      <c r="AH54" s="50">
        <v>18.309999999999999</v>
      </c>
      <c r="AI54" s="50">
        <v>16.756000000000004</v>
      </c>
      <c r="AJ54" s="50">
        <v>12.584999999999999</v>
      </c>
      <c r="AK54" s="50">
        <v>11.82</v>
      </c>
      <c r="AL54" s="50">
        <v>13.049999999999997</v>
      </c>
      <c r="AM54" s="50">
        <v>13.200000000000001</v>
      </c>
      <c r="AN54" s="50">
        <v>13.661999999999999</v>
      </c>
      <c r="AO54" s="50">
        <v>13.697000000000001</v>
      </c>
      <c r="AP54" s="50">
        <v>14.051</v>
      </c>
      <c r="AQ54" s="50">
        <v>14.405610000000001</v>
      </c>
      <c r="AR54" s="50">
        <v>14.85708</v>
      </c>
      <c r="AS54" s="50">
        <v>14.217438</v>
      </c>
      <c r="AT54" s="50">
        <v>13.861181000000002</v>
      </c>
      <c r="AU54" s="50">
        <v>13.009236000000001</v>
      </c>
      <c r="AV54" s="50">
        <v>12.988702000000002</v>
      </c>
      <c r="AW54" s="50">
        <v>13.131028000000001</v>
      </c>
      <c r="AX54" s="50">
        <v>12.158718999999998</v>
      </c>
      <c r="AY54" s="50">
        <v>10.963802000000001</v>
      </c>
      <c r="AZ54" s="50">
        <v>9.7801052953020129</v>
      </c>
      <c r="BA54" s="50">
        <v>10.193427645332024</v>
      </c>
      <c r="BB54" s="50">
        <v>10.459848999999998</v>
      </c>
      <c r="BC54" s="50">
        <v>10.813213000000001</v>
      </c>
      <c r="BD54" s="50">
        <v>10.908555941264609</v>
      </c>
      <c r="BE54" s="51">
        <v>10.374058384980458</v>
      </c>
      <c r="BF54" s="54">
        <v>-5.1596378212805716E-2</v>
      </c>
      <c r="BG54" s="54">
        <v>-2.3669845708063852E-2</v>
      </c>
      <c r="BH54" s="54">
        <v>2.5891535409060988E-3</v>
      </c>
    </row>
    <row r="55" spans="1:60" x14ac:dyDescent="0.15">
      <c r="A55" s="49" t="s">
        <v>145</v>
      </c>
      <c r="B55" s="50">
        <v>74.980999999999995</v>
      </c>
      <c r="C55" s="50">
        <v>80.27600000000001</v>
      </c>
      <c r="D55" s="50">
        <v>86.150999999999996</v>
      </c>
      <c r="E55" s="50">
        <v>91.081999999999994</v>
      </c>
      <c r="F55" s="50">
        <v>97.917999999999992</v>
      </c>
      <c r="G55" s="50">
        <v>103.893</v>
      </c>
      <c r="H55" s="50">
        <v>104.51400000000001</v>
      </c>
      <c r="I55" s="50">
        <v>110.79600000000001</v>
      </c>
      <c r="J55" s="50">
        <v>113.617</v>
      </c>
      <c r="K55" s="50">
        <v>105.53</v>
      </c>
      <c r="L55" s="50">
        <v>92.195999999999998</v>
      </c>
      <c r="M55" s="50">
        <v>91.557000000000016</v>
      </c>
      <c r="N55" s="50">
        <v>92.250000000000014</v>
      </c>
      <c r="O55" s="50">
        <v>94.303000000000011</v>
      </c>
      <c r="P55" s="50">
        <v>94.716999999999999</v>
      </c>
      <c r="Q55" s="50">
        <v>80.918000000000006</v>
      </c>
      <c r="R55" s="50">
        <v>74.73399999999998</v>
      </c>
      <c r="S55" s="50">
        <v>75.625999999999991</v>
      </c>
      <c r="T55" s="50">
        <v>72.48899999999999</v>
      </c>
      <c r="U55" s="50">
        <v>89.683999999999997</v>
      </c>
      <c r="V55" s="50">
        <v>77.484999999999999</v>
      </c>
      <c r="W55" s="50">
        <v>77.457000000000008</v>
      </c>
      <c r="X55" s="50">
        <v>75.210000000000022</v>
      </c>
      <c r="Y55" s="50">
        <v>80.038999999999987</v>
      </c>
      <c r="Z55" s="50">
        <v>81.822000000000017</v>
      </c>
      <c r="AA55" s="50">
        <v>82.994</v>
      </c>
      <c r="AB55" s="50">
        <v>82.64500000000001</v>
      </c>
      <c r="AC55" s="50">
        <v>83.722999999999999</v>
      </c>
      <c r="AD55" s="50">
        <v>84.156000000000006</v>
      </c>
      <c r="AE55" s="50">
        <v>83.204000000000008</v>
      </c>
      <c r="AF55" s="50">
        <v>82.23599999999999</v>
      </c>
      <c r="AG55" s="50">
        <v>84.247</v>
      </c>
      <c r="AH55" s="50">
        <v>81.692000000000021</v>
      </c>
      <c r="AI55" s="50">
        <v>81.224000000000004</v>
      </c>
      <c r="AJ55" s="50">
        <v>79.86985</v>
      </c>
      <c r="AK55" s="50">
        <v>78.84509379445592</v>
      </c>
      <c r="AL55" s="50">
        <v>78.684251069691697</v>
      </c>
      <c r="AM55" s="50">
        <v>78.201118878712933</v>
      </c>
      <c r="AN55" s="50">
        <v>78.713110474785026</v>
      </c>
      <c r="AO55" s="50">
        <v>80.98929454545285</v>
      </c>
      <c r="AP55" s="50">
        <v>83.808716887809126</v>
      </c>
      <c r="AQ55" s="50">
        <v>83.006053536551377</v>
      </c>
      <c r="AR55" s="50">
        <v>80.273858278642763</v>
      </c>
      <c r="AS55" s="50">
        <v>78.590372924242175</v>
      </c>
      <c r="AT55" s="50">
        <v>74.636970970437531</v>
      </c>
      <c r="AU55" s="50">
        <v>73.4861954935092</v>
      </c>
      <c r="AV55" s="50">
        <v>72.276043393777556</v>
      </c>
      <c r="AW55" s="50">
        <v>70.218899413480685</v>
      </c>
      <c r="AX55" s="50">
        <v>69.021652877668473</v>
      </c>
      <c r="AY55" s="50">
        <v>68.837144015586802</v>
      </c>
      <c r="AZ55" s="50">
        <v>70.689481024830201</v>
      </c>
      <c r="BA55" s="50">
        <v>73.21618365488942</v>
      </c>
      <c r="BB55" s="50">
        <v>73.070225345917549</v>
      </c>
      <c r="BC55" s="50">
        <v>72.093959856863322</v>
      </c>
      <c r="BD55" s="50">
        <v>70.670950628399325</v>
      </c>
      <c r="BE55" s="51">
        <v>54.726169227421742</v>
      </c>
      <c r="BF55" s="54">
        <v>-0.22773581380188734</v>
      </c>
      <c r="BG55" s="54">
        <v>-5.4452573064287524E-3</v>
      </c>
      <c r="BH55" s="54">
        <v>1.3658536474071743E-2</v>
      </c>
    </row>
    <row r="56" spans="1:60" x14ac:dyDescent="0.15">
      <c r="A56" s="49" t="s">
        <v>144</v>
      </c>
      <c r="B56" s="50">
        <v>4.1211945700227286</v>
      </c>
      <c r="C56" s="50">
        <v>4.8470887497246862</v>
      </c>
      <c r="D56" s="50">
        <v>5.920693335482861</v>
      </c>
      <c r="E56" s="50">
        <v>6.8801246269927594</v>
      </c>
      <c r="F56" s="50">
        <v>7.3865728628291567</v>
      </c>
      <c r="G56" s="50">
        <v>8.7973946972255206</v>
      </c>
      <c r="H56" s="50">
        <v>11.144546400000001</v>
      </c>
      <c r="I56" s="50">
        <v>11.587889799999999</v>
      </c>
      <c r="J56" s="50">
        <v>12.592233200000003</v>
      </c>
      <c r="K56" s="50">
        <v>14.118576600000001</v>
      </c>
      <c r="L56" s="50">
        <v>13.872919999999997</v>
      </c>
      <c r="M56" s="50">
        <v>14.7722634</v>
      </c>
      <c r="N56" s="50">
        <v>16.106699800000001</v>
      </c>
      <c r="O56" s="50">
        <v>17.641761199999998</v>
      </c>
      <c r="P56" s="50">
        <v>18.9328316</v>
      </c>
      <c r="Q56" s="50">
        <v>17.370844999999999</v>
      </c>
      <c r="R56" s="50">
        <v>16.037060499999999</v>
      </c>
      <c r="S56" s="50">
        <v>16.36909</v>
      </c>
      <c r="T56" s="50">
        <v>17.474953500000002</v>
      </c>
      <c r="U56" s="50">
        <v>16.427586000000002</v>
      </c>
      <c r="V56" s="50">
        <v>22.911501555109343</v>
      </c>
      <c r="W56" s="50">
        <v>23.931851072671499</v>
      </c>
      <c r="X56" s="50">
        <v>24.038268815940235</v>
      </c>
      <c r="Y56" s="50">
        <v>25.764712904997136</v>
      </c>
      <c r="Z56" s="50">
        <v>24.722149088177595</v>
      </c>
      <c r="AA56" s="50">
        <v>16.865414118869584</v>
      </c>
      <c r="AB56" s="50">
        <v>13.059168060612064</v>
      </c>
      <c r="AC56" s="50">
        <v>10.098067970189703</v>
      </c>
      <c r="AD56" s="50">
        <v>8.8846465528455294</v>
      </c>
      <c r="AE56" s="50">
        <v>8.2709531463414638</v>
      </c>
      <c r="AF56" s="50">
        <v>7.9873007886178868</v>
      </c>
      <c r="AG56" s="50">
        <v>9.1917342818428178</v>
      </c>
      <c r="AH56" s="50">
        <v>10.074339341463416</v>
      </c>
      <c r="AI56" s="50">
        <v>9.6200898130081285</v>
      </c>
      <c r="AJ56" s="50">
        <v>8.7408596465094845</v>
      </c>
      <c r="AK56" s="50">
        <v>9.5773645977289981</v>
      </c>
      <c r="AL56" s="50">
        <v>11.211540868731708</v>
      </c>
      <c r="AM56" s="50">
        <v>12.008102654639567</v>
      </c>
      <c r="AN56" s="50">
        <v>13.187139404607047</v>
      </c>
      <c r="AO56" s="50">
        <v>14.117909921516816</v>
      </c>
      <c r="AP56" s="50">
        <v>14.681281894557555</v>
      </c>
      <c r="AQ56" s="50">
        <v>15.041162178557556</v>
      </c>
      <c r="AR56" s="50">
        <v>15.82008797766861</v>
      </c>
      <c r="AS56" s="50">
        <v>15.829084915557555</v>
      </c>
      <c r="AT56" s="50">
        <v>15.836333135557554</v>
      </c>
      <c r="AU56" s="50">
        <v>16.092676230074424</v>
      </c>
      <c r="AV56" s="50">
        <v>16.105810966620574</v>
      </c>
      <c r="AW56" s="50">
        <v>15.202069869125188</v>
      </c>
      <c r="AX56" s="50">
        <v>14.854080424836354</v>
      </c>
      <c r="AY56" s="50">
        <v>14.790751530554621</v>
      </c>
      <c r="AZ56" s="50">
        <v>15.288184579169785</v>
      </c>
      <c r="BA56" s="50">
        <v>16.342161681496165</v>
      </c>
      <c r="BB56" s="50">
        <v>17.176055523281669</v>
      </c>
      <c r="BC56" s="50">
        <v>17.02143086821841</v>
      </c>
      <c r="BD56" s="50">
        <v>17.284433498226822</v>
      </c>
      <c r="BE56" s="51">
        <v>15.665206440066941</v>
      </c>
      <c r="BF56" s="54">
        <v>-9.6157514726899929E-2</v>
      </c>
      <c r="BG56" s="54">
        <v>8.7883359532698879E-3</v>
      </c>
      <c r="BH56" s="54">
        <v>3.9097162574336852E-3</v>
      </c>
    </row>
    <row r="57" spans="1:60" s="32" customFormat="1" x14ac:dyDescent="0.15">
      <c r="A57" s="37" t="s">
        <v>143</v>
      </c>
      <c r="B57" s="55">
        <v>422.27862297382671</v>
      </c>
      <c r="C57" s="55">
        <v>463.29430765150414</v>
      </c>
      <c r="D57" s="55">
        <v>502.41793390276871</v>
      </c>
      <c r="E57" s="55">
        <v>552.51593580748283</v>
      </c>
      <c r="F57" s="55">
        <v>615.30682539615793</v>
      </c>
      <c r="G57" s="55">
        <v>682.07407951167966</v>
      </c>
      <c r="H57" s="55">
        <v>715.13196564896168</v>
      </c>
      <c r="I57" s="55">
        <v>765.17212346050894</v>
      </c>
      <c r="J57" s="55">
        <v>819.99198039086571</v>
      </c>
      <c r="K57" s="55">
        <v>771.91404185632018</v>
      </c>
      <c r="L57" s="55">
        <v>744.18571495678361</v>
      </c>
      <c r="M57" s="55">
        <v>794.79371382985096</v>
      </c>
      <c r="N57" s="55">
        <v>787.68921232644402</v>
      </c>
      <c r="O57" s="55">
        <v>824.32716780885949</v>
      </c>
      <c r="P57" s="55">
        <v>843.13847218819797</v>
      </c>
      <c r="Q57" s="55">
        <v>785.90317790513825</v>
      </c>
      <c r="R57" s="55">
        <v>731.4119280932216</v>
      </c>
      <c r="S57" s="55">
        <v>694.97546668849452</v>
      </c>
      <c r="T57" s="55">
        <v>675.76272930974824</v>
      </c>
      <c r="U57" s="55">
        <v>678.79173600012984</v>
      </c>
      <c r="V57" s="55">
        <v>759.61599596985673</v>
      </c>
      <c r="W57" s="55">
        <v>783.20375826181066</v>
      </c>
      <c r="X57" s="55">
        <v>786.04953769051951</v>
      </c>
      <c r="Y57" s="55">
        <v>789.37946178271591</v>
      </c>
      <c r="Z57" s="55">
        <v>786.23628217679413</v>
      </c>
      <c r="AA57" s="55">
        <v>802.32161065386595</v>
      </c>
      <c r="AB57" s="55">
        <v>795.06037707770986</v>
      </c>
      <c r="AC57" s="55">
        <v>774.05286796871553</v>
      </c>
      <c r="AD57" s="55">
        <v>755.97742670212347</v>
      </c>
      <c r="AE57" s="55">
        <v>752.18782974824023</v>
      </c>
      <c r="AF57" s="55">
        <v>766.73787223813304</v>
      </c>
      <c r="AG57" s="55">
        <v>774.66875955267142</v>
      </c>
      <c r="AH57" s="55">
        <v>781.09627407967639</v>
      </c>
      <c r="AI57" s="55">
        <v>796.91507639025576</v>
      </c>
      <c r="AJ57" s="55">
        <v>784.75154530503937</v>
      </c>
      <c r="AK57" s="55">
        <v>774.51315156033559</v>
      </c>
      <c r="AL57" s="55">
        <v>785.66913341442182</v>
      </c>
      <c r="AM57" s="55">
        <v>783.0763292790225</v>
      </c>
      <c r="AN57" s="55">
        <v>787.39219169708383</v>
      </c>
      <c r="AO57" s="55">
        <v>795.17025289524031</v>
      </c>
      <c r="AP57" s="55">
        <v>800.84768847292037</v>
      </c>
      <c r="AQ57" s="55">
        <v>803.29990508862181</v>
      </c>
      <c r="AR57" s="55">
        <v>786.82526146089515</v>
      </c>
      <c r="AS57" s="55">
        <v>778.62284973500209</v>
      </c>
      <c r="AT57" s="55">
        <v>739.29342303746068</v>
      </c>
      <c r="AU57" s="55">
        <v>730.15056030406413</v>
      </c>
      <c r="AV57" s="55">
        <v>710.39499123261169</v>
      </c>
      <c r="AW57" s="55">
        <v>686.54252434644309</v>
      </c>
      <c r="AX57" s="55">
        <v>672.93089915996552</v>
      </c>
      <c r="AY57" s="55">
        <v>659.63143333190146</v>
      </c>
      <c r="AZ57" s="55">
        <v>677.08802762889104</v>
      </c>
      <c r="BA57" s="55">
        <v>693.32709626225642</v>
      </c>
      <c r="BB57" s="55">
        <v>705.18863354412997</v>
      </c>
      <c r="BC57" s="55">
        <v>703.73965600427493</v>
      </c>
      <c r="BD57" s="55">
        <v>700.04213962511176</v>
      </c>
      <c r="BE57" s="55">
        <v>603.0571835664382</v>
      </c>
      <c r="BF57" s="56">
        <v>-0.14089530858007016</v>
      </c>
      <c r="BG57" s="56">
        <v>-5.4405824932695079E-3</v>
      </c>
      <c r="BH57" s="56">
        <v>0.15051078220848513</v>
      </c>
    </row>
    <row r="58" spans="1:60" x14ac:dyDescent="0.15">
      <c r="A58" s="49"/>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9"/>
      <c r="BG58" s="59"/>
      <c r="BH58" s="59"/>
    </row>
    <row r="59" spans="1:60" x14ac:dyDescent="0.15">
      <c r="A59" s="49" t="s">
        <v>142</v>
      </c>
      <c r="B59" s="57" t="s">
        <v>111</v>
      </c>
      <c r="C59" s="57" t="s">
        <v>111</v>
      </c>
      <c r="D59" s="57" t="s">
        <v>111</v>
      </c>
      <c r="E59" s="57" t="s">
        <v>111</v>
      </c>
      <c r="F59" s="57" t="s">
        <v>111</v>
      </c>
      <c r="G59" s="57" t="s">
        <v>111</v>
      </c>
      <c r="H59" s="57" t="s">
        <v>111</v>
      </c>
      <c r="I59" s="57" t="s">
        <v>111</v>
      </c>
      <c r="J59" s="57" t="s">
        <v>111</v>
      </c>
      <c r="K59" s="57" t="s">
        <v>111</v>
      </c>
      <c r="L59" s="57" t="s">
        <v>111</v>
      </c>
      <c r="M59" s="57" t="s">
        <v>111</v>
      </c>
      <c r="N59" s="57" t="s">
        <v>111</v>
      </c>
      <c r="O59" s="57" t="s">
        <v>111</v>
      </c>
      <c r="P59" s="57" t="s">
        <v>111</v>
      </c>
      <c r="Q59" s="57" t="s">
        <v>111</v>
      </c>
      <c r="R59" s="57" t="s">
        <v>111</v>
      </c>
      <c r="S59" s="57" t="s">
        <v>111</v>
      </c>
      <c r="T59" s="57" t="s">
        <v>111</v>
      </c>
      <c r="U59" s="57" t="s">
        <v>111</v>
      </c>
      <c r="V59" s="57">
        <v>8.2518650987605593</v>
      </c>
      <c r="W59" s="57">
        <v>8.6493982508036495</v>
      </c>
      <c r="X59" s="57">
        <v>8.1442603044556368</v>
      </c>
      <c r="Y59" s="57">
        <v>8.3447301288405047</v>
      </c>
      <c r="Z59" s="57">
        <v>8.1403937324086382</v>
      </c>
      <c r="AA59" s="57">
        <v>8.5428860065256327</v>
      </c>
      <c r="AB59" s="57">
        <v>8.2400326980433789</v>
      </c>
      <c r="AC59" s="57">
        <v>8.0314823848238461</v>
      </c>
      <c r="AD59" s="57">
        <v>8.0007642276422768</v>
      </c>
      <c r="AE59" s="57">
        <v>7.301815718157183</v>
      </c>
      <c r="AF59" s="57">
        <v>6.5802276422764221</v>
      </c>
      <c r="AG59" s="57">
        <v>5.9367479674796746</v>
      </c>
      <c r="AH59" s="57">
        <v>5.6463008130081302</v>
      </c>
      <c r="AI59" s="57">
        <v>5.9473739837398378</v>
      </c>
      <c r="AJ59" s="57">
        <v>5.7268211382113829</v>
      </c>
      <c r="AK59" s="57">
        <v>6.3306449864498653</v>
      </c>
      <c r="AL59" s="57">
        <v>3.9969268292682925</v>
      </c>
      <c r="AM59" s="57">
        <v>3.665</v>
      </c>
      <c r="AN59" s="57">
        <v>4.2719999999999994</v>
      </c>
      <c r="AO59" s="57">
        <v>4.6029999999999998</v>
      </c>
      <c r="AP59" s="57">
        <v>5.3760000000000003</v>
      </c>
      <c r="AQ59" s="57">
        <v>4.8060000000000009</v>
      </c>
      <c r="AR59" s="57">
        <v>4.524</v>
      </c>
      <c r="AS59" s="57">
        <v>3.5907</v>
      </c>
      <c r="AT59" s="57">
        <v>3.3121000000000005</v>
      </c>
      <c r="AU59" s="57">
        <v>3.2646000000000002</v>
      </c>
      <c r="AV59" s="57">
        <v>3.9868999999999999</v>
      </c>
      <c r="AW59" s="57">
        <v>4.168000000000001</v>
      </c>
      <c r="AX59" s="57">
        <v>4.5428999999999995</v>
      </c>
      <c r="AY59" s="57">
        <v>4.4461028436018957</v>
      </c>
      <c r="AZ59" s="57">
        <v>4.5368654028436017</v>
      </c>
      <c r="BA59" s="57">
        <v>4.5228895734597154</v>
      </c>
      <c r="BB59" s="57">
        <v>4.5575606106365187</v>
      </c>
      <c r="BC59" s="57">
        <v>4.7826227973116717</v>
      </c>
      <c r="BD59" s="57">
        <v>4.761140081621229</v>
      </c>
      <c r="BE59" s="58">
        <v>4.1730492865644999</v>
      </c>
      <c r="BF59" s="59">
        <v>-0.1259136590788148</v>
      </c>
      <c r="BG59" s="59">
        <v>3.6957010058081163E-2</v>
      </c>
      <c r="BH59" s="59">
        <v>1.0415080516923943E-3</v>
      </c>
    </row>
    <row r="60" spans="1:60" x14ac:dyDescent="0.15">
      <c r="A60" s="49" t="s">
        <v>141</v>
      </c>
      <c r="B60" s="57" t="s">
        <v>111</v>
      </c>
      <c r="C60" s="57" t="s">
        <v>111</v>
      </c>
      <c r="D60" s="57" t="s">
        <v>111</v>
      </c>
      <c r="E60" s="57" t="s">
        <v>111</v>
      </c>
      <c r="F60" s="57" t="s">
        <v>111</v>
      </c>
      <c r="G60" s="57" t="s">
        <v>111</v>
      </c>
      <c r="H60" s="57" t="s">
        <v>111</v>
      </c>
      <c r="I60" s="57" t="s">
        <v>111</v>
      </c>
      <c r="J60" s="57" t="s">
        <v>111</v>
      </c>
      <c r="K60" s="57" t="s">
        <v>111</v>
      </c>
      <c r="L60" s="57" t="s">
        <v>111</v>
      </c>
      <c r="M60" s="57" t="s">
        <v>111</v>
      </c>
      <c r="N60" s="57" t="s">
        <v>111</v>
      </c>
      <c r="O60" s="57" t="s">
        <v>111</v>
      </c>
      <c r="P60" s="57" t="s">
        <v>111</v>
      </c>
      <c r="Q60" s="57" t="s">
        <v>111</v>
      </c>
      <c r="R60" s="57" t="s">
        <v>111</v>
      </c>
      <c r="S60" s="57" t="s">
        <v>111</v>
      </c>
      <c r="T60" s="57" t="s">
        <v>111</v>
      </c>
      <c r="U60" s="57" t="s">
        <v>111</v>
      </c>
      <c r="V60" s="57">
        <v>25.395521030169821</v>
      </c>
      <c r="W60" s="57">
        <v>30.003835898946782</v>
      </c>
      <c r="X60" s="57">
        <v>29.676480029727273</v>
      </c>
      <c r="Y60" s="57">
        <v>28.746861872260432</v>
      </c>
      <c r="Z60" s="57">
        <v>26.916840884504939</v>
      </c>
      <c r="AA60" s="57">
        <v>24.889064045265766</v>
      </c>
      <c r="AB60" s="57">
        <v>24.066223808131301</v>
      </c>
      <c r="AC60" s="57">
        <v>20.503</v>
      </c>
      <c r="AD60" s="57">
        <v>14.523000000000001</v>
      </c>
      <c r="AE60" s="57">
        <v>11.806999999999999</v>
      </c>
      <c r="AF60" s="57">
        <v>10.745000000000001</v>
      </c>
      <c r="AG60" s="57">
        <v>10.556000000000001</v>
      </c>
      <c r="AH60" s="57">
        <v>9.2029999999999994</v>
      </c>
      <c r="AI60" s="57">
        <v>8.6930000000000014</v>
      </c>
      <c r="AJ60" s="57">
        <v>7.9759999999999991</v>
      </c>
      <c r="AK60" s="57">
        <v>7.8650000000000011</v>
      </c>
      <c r="AL60" s="57">
        <v>7.6850000000000005</v>
      </c>
      <c r="AM60" s="57">
        <v>8.0030000000000001</v>
      </c>
      <c r="AN60" s="57">
        <v>8.1809999999999992</v>
      </c>
      <c r="AO60" s="57">
        <v>8.1639999999999997</v>
      </c>
      <c r="AP60" s="57">
        <v>7.5670000000000002</v>
      </c>
      <c r="AQ60" s="57">
        <v>8.847999999999999</v>
      </c>
      <c r="AR60" s="57">
        <v>8.0709999999999997</v>
      </c>
      <c r="AS60" s="57">
        <v>7.9550000000000001</v>
      </c>
      <c r="AT60" s="57">
        <v>9.2409999999999997</v>
      </c>
      <c r="AU60" s="57">
        <v>7.4139999999999997</v>
      </c>
      <c r="AV60" s="57">
        <v>8.4640000000000004</v>
      </c>
      <c r="AW60" s="57">
        <v>10.426</v>
      </c>
      <c r="AX60" s="57">
        <v>7.0530000000000008</v>
      </c>
      <c r="AY60" s="57">
        <v>8.0702750677506767</v>
      </c>
      <c r="AZ60" s="57">
        <v>6.8671800467653936</v>
      </c>
      <c r="BA60" s="57">
        <v>6.733167300380229</v>
      </c>
      <c r="BB60" s="57">
        <v>6.7013845240560803</v>
      </c>
      <c r="BC60" s="57">
        <v>7.4220782380013146</v>
      </c>
      <c r="BD60" s="57">
        <v>7.0581195287572562</v>
      </c>
      <c r="BE60" s="58">
        <v>6.4688155346993925</v>
      </c>
      <c r="BF60" s="59">
        <v>-8.5997176864070601E-2</v>
      </c>
      <c r="BG60" s="59">
        <v>-2.658730957999722E-2</v>
      </c>
      <c r="BH60" s="59">
        <v>1.6144845175909293E-3</v>
      </c>
    </row>
    <row r="61" spans="1:60" x14ac:dyDescent="0.15">
      <c r="A61" s="49" t="s">
        <v>140</v>
      </c>
      <c r="B61" s="50" t="s">
        <v>111</v>
      </c>
      <c r="C61" s="50" t="s">
        <v>111</v>
      </c>
      <c r="D61" s="50" t="s">
        <v>111</v>
      </c>
      <c r="E61" s="50" t="s">
        <v>111</v>
      </c>
      <c r="F61" s="50" t="s">
        <v>111</v>
      </c>
      <c r="G61" s="50" t="s">
        <v>111</v>
      </c>
      <c r="H61" s="50" t="s">
        <v>111</v>
      </c>
      <c r="I61" s="50" t="s">
        <v>111</v>
      </c>
      <c r="J61" s="50" t="s">
        <v>111</v>
      </c>
      <c r="K61" s="50" t="s">
        <v>111</v>
      </c>
      <c r="L61" s="50" t="s">
        <v>111</v>
      </c>
      <c r="M61" s="50" t="s">
        <v>111</v>
      </c>
      <c r="N61" s="50" t="s">
        <v>111</v>
      </c>
      <c r="O61" s="50" t="s">
        <v>111</v>
      </c>
      <c r="P61" s="50" t="s">
        <v>111</v>
      </c>
      <c r="Q61" s="50" t="s">
        <v>111</v>
      </c>
      <c r="R61" s="50" t="s">
        <v>111</v>
      </c>
      <c r="S61" s="50" t="s">
        <v>111</v>
      </c>
      <c r="T61" s="50" t="s">
        <v>111</v>
      </c>
      <c r="U61" s="50" t="s">
        <v>111</v>
      </c>
      <c r="V61" s="50">
        <v>20.699585862241324</v>
      </c>
      <c r="W61" s="50">
        <v>18.869399454499607</v>
      </c>
      <c r="X61" s="50">
        <v>18.249554452910573</v>
      </c>
      <c r="Y61" s="50">
        <v>18.33539528261505</v>
      </c>
      <c r="Z61" s="50">
        <v>18.719632360654877</v>
      </c>
      <c r="AA61" s="50">
        <v>21.546951164889791</v>
      </c>
      <c r="AB61" s="50">
        <v>21.747963663300354</v>
      </c>
      <c r="AC61" s="50">
        <v>20.330000000000002</v>
      </c>
      <c r="AD61" s="50">
        <v>15.729999999999999</v>
      </c>
      <c r="AE61" s="50">
        <v>12.321398373983738</v>
      </c>
      <c r="AF61" s="50">
        <v>11.975479674796746</v>
      </c>
      <c r="AG61" s="50">
        <v>10.184135501355016</v>
      </c>
      <c r="AH61" s="50">
        <v>10.225008130081301</v>
      </c>
      <c r="AI61" s="50">
        <v>8.505325203252033</v>
      </c>
      <c r="AJ61" s="50">
        <v>7.0134390243902427</v>
      </c>
      <c r="AK61" s="50">
        <v>7.6879999999999997</v>
      </c>
      <c r="AL61" s="50">
        <v>7.7120000000000015</v>
      </c>
      <c r="AM61" s="50">
        <v>7.9160000000000004</v>
      </c>
      <c r="AN61" s="50">
        <v>8.6409999999999982</v>
      </c>
      <c r="AO61" s="50">
        <v>9.1106060024720978</v>
      </c>
      <c r="AP61" s="50">
        <v>9.3308358101062439</v>
      </c>
      <c r="AQ61" s="50">
        <v>10.679140313539158</v>
      </c>
      <c r="AR61" s="50">
        <v>11.535206604967623</v>
      </c>
      <c r="AS61" s="50">
        <v>11.489015451896757</v>
      </c>
      <c r="AT61" s="50">
        <v>9.3044865198236764</v>
      </c>
      <c r="AU61" s="50">
        <v>9.5968635582893533</v>
      </c>
      <c r="AV61" s="50">
        <v>12.767375529879729</v>
      </c>
      <c r="AW61" s="50">
        <v>13.622179668331277</v>
      </c>
      <c r="AX61" s="50">
        <v>13.844197878899138</v>
      </c>
      <c r="AY61" s="50">
        <v>14.123148913587398</v>
      </c>
      <c r="AZ61" s="50">
        <v>16.816039285948143</v>
      </c>
      <c r="BA61" s="50">
        <v>15.802560714530747</v>
      </c>
      <c r="BB61" s="50">
        <v>17.66653684391872</v>
      </c>
      <c r="BC61" s="50">
        <v>18.650842351199998</v>
      </c>
      <c r="BD61" s="50">
        <v>17.486851616256416</v>
      </c>
      <c r="BE61" s="51">
        <v>17.315355025946584</v>
      </c>
      <c r="BF61" s="54">
        <v>-1.2512618526028363E-2</v>
      </c>
      <c r="BG61" s="54">
        <v>6.5128293940733828E-2</v>
      </c>
      <c r="BH61" s="54">
        <v>4.3215597130611544E-3</v>
      </c>
    </row>
    <row r="62" spans="1:60" x14ac:dyDescent="0.15">
      <c r="A62" s="49" t="s">
        <v>139</v>
      </c>
      <c r="B62" s="50" t="s">
        <v>111</v>
      </c>
      <c r="C62" s="50" t="s">
        <v>111</v>
      </c>
      <c r="D62" s="50" t="s">
        <v>111</v>
      </c>
      <c r="E62" s="50" t="s">
        <v>111</v>
      </c>
      <c r="F62" s="50" t="s">
        <v>111</v>
      </c>
      <c r="G62" s="50" t="s">
        <v>111</v>
      </c>
      <c r="H62" s="50" t="s">
        <v>111</v>
      </c>
      <c r="I62" s="50" t="s">
        <v>111</v>
      </c>
      <c r="J62" s="50" t="s">
        <v>111</v>
      </c>
      <c r="K62" s="50" t="s">
        <v>111</v>
      </c>
      <c r="L62" s="50" t="s">
        <v>111</v>
      </c>
      <c r="M62" s="50" t="s">
        <v>111</v>
      </c>
      <c r="N62" s="50" t="s">
        <v>111</v>
      </c>
      <c r="O62" s="50" t="s">
        <v>111</v>
      </c>
      <c r="P62" s="50" t="s">
        <v>111</v>
      </c>
      <c r="Q62" s="50" t="s">
        <v>111</v>
      </c>
      <c r="R62" s="50" t="s">
        <v>111</v>
      </c>
      <c r="S62" s="50" t="s">
        <v>111</v>
      </c>
      <c r="T62" s="50" t="s">
        <v>111</v>
      </c>
      <c r="U62" s="50" t="s">
        <v>111</v>
      </c>
      <c r="V62" s="50">
        <v>247.35810011558243</v>
      </c>
      <c r="W62" s="50">
        <v>250.38409128151687</v>
      </c>
      <c r="X62" s="50">
        <v>252.49677146734774</v>
      </c>
      <c r="Y62" s="50">
        <v>250.56229654277135</v>
      </c>
      <c r="Z62" s="50">
        <v>255.2898399896265</v>
      </c>
      <c r="AA62" s="50">
        <v>251.73382362381287</v>
      </c>
      <c r="AB62" s="50">
        <v>245.34743336591342</v>
      </c>
      <c r="AC62" s="50">
        <v>234.99700000000001</v>
      </c>
      <c r="AD62" s="50">
        <v>196.22800000000001</v>
      </c>
      <c r="AE62" s="50">
        <v>172.89033333000003</v>
      </c>
      <c r="AF62" s="50">
        <v>150.59839757</v>
      </c>
      <c r="AG62" s="50">
        <v>129.55939708</v>
      </c>
      <c r="AH62" s="50">
        <v>128.35526517</v>
      </c>
      <c r="AI62" s="50">
        <v>123.10643820200001</v>
      </c>
      <c r="AJ62" s="50">
        <v>125.684019101</v>
      </c>
      <c r="AK62" s="50">
        <v>123.24442147144242</v>
      </c>
      <c r="AL62" s="50">
        <v>127.08560711291499</v>
      </c>
      <c r="AM62" s="50">
        <v>122.05935000000001</v>
      </c>
      <c r="AN62" s="50">
        <v>126.46707210499997</v>
      </c>
      <c r="AO62" s="50">
        <v>124.68600000000001</v>
      </c>
      <c r="AP62" s="50">
        <v>125.02099999999999</v>
      </c>
      <c r="AQ62" s="50">
        <v>130.39500000000004</v>
      </c>
      <c r="AR62" s="50">
        <v>129.97200000000001</v>
      </c>
      <c r="AS62" s="50">
        <v>133.63200000000001</v>
      </c>
      <c r="AT62" s="50">
        <v>128.18347999999997</v>
      </c>
      <c r="AU62" s="50">
        <v>133.28512799999999</v>
      </c>
      <c r="AV62" s="50">
        <v>142.22422616600002</v>
      </c>
      <c r="AW62" s="50">
        <v>144.6437970543725</v>
      </c>
      <c r="AX62" s="50">
        <v>144.35101504169384</v>
      </c>
      <c r="AY62" s="50">
        <v>151.68539837287025</v>
      </c>
      <c r="AZ62" s="50">
        <v>145.40340099374495</v>
      </c>
      <c r="BA62" s="50">
        <v>148.47459942254619</v>
      </c>
      <c r="BB62" s="50">
        <v>147.82233302079351</v>
      </c>
      <c r="BC62" s="50">
        <v>150.23765414770997</v>
      </c>
      <c r="BD62" s="50">
        <v>153.8692177760999</v>
      </c>
      <c r="BE62" s="51">
        <v>146.2851859338106</v>
      </c>
      <c r="BF62" s="54">
        <v>-5.1886389350937479E-2</v>
      </c>
      <c r="BG62" s="54">
        <v>1.8431840646401021E-2</v>
      </c>
      <c r="BH62" s="54">
        <v>3.6509800994661182E-2</v>
      </c>
    </row>
    <row r="63" spans="1:60" x14ac:dyDescent="0.15">
      <c r="A63" s="49" t="s">
        <v>138</v>
      </c>
      <c r="B63" s="50" t="s">
        <v>111</v>
      </c>
      <c r="C63" s="50" t="s">
        <v>111</v>
      </c>
      <c r="D63" s="50" t="s">
        <v>111</v>
      </c>
      <c r="E63" s="50" t="s">
        <v>111</v>
      </c>
      <c r="F63" s="50" t="s">
        <v>111</v>
      </c>
      <c r="G63" s="50" t="s">
        <v>111</v>
      </c>
      <c r="H63" s="50" t="s">
        <v>111</v>
      </c>
      <c r="I63" s="50" t="s">
        <v>111</v>
      </c>
      <c r="J63" s="50" t="s">
        <v>111</v>
      </c>
      <c r="K63" s="50" t="s">
        <v>111</v>
      </c>
      <c r="L63" s="50" t="s">
        <v>111</v>
      </c>
      <c r="M63" s="50" t="s">
        <v>111</v>
      </c>
      <c r="N63" s="50" t="s">
        <v>111</v>
      </c>
      <c r="O63" s="50" t="s">
        <v>111</v>
      </c>
      <c r="P63" s="50" t="s">
        <v>111</v>
      </c>
      <c r="Q63" s="50" t="s">
        <v>111</v>
      </c>
      <c r="R63" s="50" t="s">
        <v>111</v>
      </c>
      <c r="S63" s="50" t="s">
        <v>111</v>
      </c>
      <c r="T63" s="50" t="s">
        <v>111</v>
      </c>
      <c r="U63" s="50" t="s">
        <v>111</v>
      </c>
      <c r="V63" s="50">
        <v>4.8612049297825193</v>
      </c>
      <c r="W63" s="50">
        <v>3.538164419634791</v>
      </c>
      <c r="X63" s="50">
        <v>3.5336854178986146</v>
      </c>
      <c r="Y63" s="50">
        <v>3.5303648871516846</v>
      </c>
      <c r="Z63" s="50">
        <v>3.5258716519466025</v>
      </c>
      <c r="AA63" s="50">
        <v>4.6063475001887859</v>
      </c>
      <c r="AB63" s="50">
        <v>5.1555974866764798</v>
      </c>
      <c r="AC63" s="50">
        <v>5.008</v>
      </c>
      <c r="AD63" s="50">
        <v>2.8520000000000003</v>
      </c>
      <c r="AE63" s="50">
        <v>2.8600000000000003</v>
      </c>
      <c r="AF63" s="50">
        <v>2.6319999999999997</v>
      </c>
      <c r="AG63" s="50">
        <v>3.0570000000000004</v>
      </c>
      <c r="AH63" s="50">
        <v>2.9870000000000001</v>
      </c>
      <c r="AI63" s="50">
        <v>3.831</v>
      </c>
      <c r="AJ63" s="50">
        <v>4.1870000000000003</v>
      </c>
      <c r="AK63" s="50">
        <v>4.0010000000000003</v>
      </c>
      <c r="AL63" s="50">
        <v>3.8040000000000003</v>
      </c>
      <c r="AM63" s="50">
        <v>4.3460000000000001</v>
      </c>
      <c r="AN63" s="50">
        <v>4.9580000000000002</v>
      </c>
      <c r="AO63" s="50">
        <v>4.9420000000000002</v>
      </c>
      <c r="AP63" s="50">
        <v>4.9769999999999994</v>
      </c>
      <c r="AQ63" s="50">
        <v>4.8490000000000002</v>
      </c>
      <c r="AR63" s="50">
        <v>5.0910000000000002</v>
      </c>
      <c r="AS63" s="50">
        <v>5.2240000000000002</v>
      </c>
      <c r="AT63" s="50">
        <v>5.0220000000000002</v>
      </c>
      <c r="AU63" s="50">
        <v>5.5469999999999997</v>
      </c>
      <c r="AV63" s="50">
        <v>5.7670000000000003</v>
      </c>
      <c r="AW63" s="50">
        <v>6.01</v>
      </c>
      <c r="AX63" s="50">
        <v>6.1790000000000003</v>
      </c>
      <c r="AY63" s="50">
        <v>6.4630000000000001</v>
      </c>
      <c r="AZ63" s="50">
        <v>6.5060000000000002</v>
      </c>
      <c r="BA63" s="50">
        <v>6.46</v>
      </c>
      <c r="BB63" s="50">
        <v>6.468547</v>
      </c>
      <c r="BC63" s="50">
        <v>6.514679000000001</v>
      </c>
      <c r="BD63" s="50">
        <v>6.6601278534668333</v>
      </c>
      <c r="BE63" s="51">
        <v>6.3209776406356344</v>
      </c>
      <c r="BF63" s="54">
        <v>-5.3515585794316034E-2</v>
      </c>
      <c r="BG63" s="54">
        <v>2.8633314554770362E-2</v>
      </c>
      <c r="BH63" s="54">
        <v>1.5775871922925234E-3</v>
      </c>
    </row>
    <row r="64" spans="1:60" x14ac:dyDescent="0.15">
      <c r="A64" s="49" t="s">
        <v>137</v>
      </c>
      <c r="B64" s="50">
        <v>168.32461802698614</v>
      </c>
      <c r="C64" s="50">
        <v>180.25550808327833</v>
      </c>
      <c r="D64" s="50">
        <v>196.39385486128197</v>
      </c>
      <c r="E64" s="50">
        <v>209.33477069934833</v>
      </c>
      <c r="F64" s="50">
        <v>222.58128881083101</v>
      </c>
      <c r="G64" s="50">
        <v>245.08434823467593</v>
      </c>
      <c r="H64" s="50">
        <v>259.89223482448301</v>
      </c>
      <c r="I64" s="50">
        <v>281.89215103560485</v>
      </c>
      <c r="J64" s="50">
        <v>303.06616171640803</v>
      </c>
      <c r="K64" s="50">
        <v>333.0613938725869</v>
      </c>
      <c r="L64" s="50">
        <v>348.78324211299503</v>
      </c>
      <c r="M64" s="50">
        <v>358.4498120761919</v>
      </c>
      <c r="N64" s="50">
        <v>372.13202841178327</v>
      </c>
      <c r="O64" s="50">
        <v>394.78962774610795</v>
      </c>
      <c r="P64" s="50">
        <v>401.89260426253395</v>
      </c>
      <c r="Q64" s="50">
        <v>421.46743910019973</v>
      </c>
      <c r="R64" s="50">
        <v>425.29989372120855</v>
      </c>
      <c r="S64" s="50">
        <v>422.33708527378627</v>
      </c>
      <c r="T64" s="50">
        <v>416.29411985093316</v>
      </c>
      <c r="U64" s="50">
        <v>416.46720604601586</v>
      </c>
      <c r="V64" s="50" t="s">
        <v>111</v>
      </c>
      <c r="W64" s="50" t="s">
        <v>111</v>
      </c>
      <c r="X64" s="50" t="s">
        <v>111</v>
      </c>
      <c r="Y64" s="50" t="s">
        <v>111</v>
      </c>
      <c r="Z64" s="50" t="s">
        <v>111</v>
      </c>
      <c r="AA64" s="50" t="s">
        <v>111</v>
      </c>
      <c r="AB64" s="50" t="s">
        <v>111</v>
      </c>
      <c r="AC64" s="50" t="s">
        <v>111</v>
      </c>
      <c r="AD64" s="50" t="s">
        <v>111</v>
      </c>
      <c r="AE64" s="50" t="s">
        <v>111</v>
      </c>
      <c r="AF64" s="50" t="s">
        <v>111</v>
      </c>
      <c r="AG64" s="50" t="s">
        <v>111</v>
      </c>
      <c r="AH64" s="50" t="s">
        <v>111</v>
      </c>
      <c r="AI64" s="50" t="s">
        <v>111</v>
      </c>
      <c r="AJ64" s="50" t="s">
        <v>111</v>
      </c>
      <c r="AK64" s="50" t="s">
        <v>111</v>
      </c>
      <c r="AL64" s="50" t="s">
        <v>111</v>
      </c>
      <c r="AM64" s="50" t="s">
        <v>111</v>
      </c>
      <c r="AN64" s="50" t="s">
        <v>111</v>
      </c>
      <c r="AO64" s="50" t="s">
        <v>111</v>
      </c>
      <c r="AP64" s="50" t="s">
        <v>111</v>
      </c>
      <c r="AQ64" s="50" t="s">
        <v>111</v>
      </c>
      <c r="AR64" s="50" t="s">
        <v>111</v>
      </c>
      <c r="AS64" s="50" t="s">
        <v>111</v>
      </c>
      <c r="AT64" s="50" t="s">
        <v>111</v>
      </c>
      <c r="AU64" s="50" t="s">
        <v>111</v>
      </c>
      <c r="AV64" s="50" t="s">
        <v>111</v>
      </c>
      <c r="AW64" s="50" t="s">
        <v>111</v>
      </c>
      <c r="AX64" s="50" t="s">
        <v>111</v>
      </c>
      <c r="AY64" s="50" t="s">
        <v>111</v>
      </c>
      <c r="AZ64" s="50" t="s">
        <v>111</v>
      </c>
      <c r="BA64" s="50" t="s">
        <v>111</v>
      </c>
      <c r="BB64" s="50" t="s">
        <v>111</v>
      </c>
      <c r="BC64" s="50" t="s">
        <v>111</v>
      </c>
      <c r="BD64" s="50" t="s">
        <v>111</v>
      </c>
      <c r="BE64" s="51" t="s">
        <v>111</v>
      </c>
      <c r="BF64" s="54" t="s">
        <v>111</v>
      </c>
      <c r="BG64" s="54" t="s">
        <v>111</v>
      </c>
      <c r="BH64" s="54" t="s">
        <v>111</v>
      </c>
    </row>
    <row r="65" spans="1:60" x14ac:dyDescent="0.15">
      <c r="A65" s="49" t="s">
        <v>136</v>
      </c>
      <c r="B65" s="57" t="s">
        <v>111</v>
      </c>
      <c r="C65" s="57" t="s">
        <v>111</v>
      </c>
      <c r="D65" s="57" t="s">
        <v>111</v>
      </c>
      <c r="E65" s="57" t="s">
        <v>111</v>
      </c>
      <c r="F65" s="57" t="s">
        <v>111</v>
      </c>
      <c r="G65" s="57" t="s">
        <v>111</v>
      </c>
      <c r="H65" s="57" t="s">
        <v>111</v>
      </c>
      <c r="I65" s="57" t="s">
        <v>111</v>
      </c>
      <c r="J65" s="57" t="s">
        <v>111</v>
      </c>
      <c r="K65" s="57" t="s">
        <v>111</v>
      </c>
      <c r="L65" s="57" t="s">
        <v>111</v>
      </c>
      <c r="M65" s="57" t="s">
        <v>111</v>
      </c>
      <c r="N65" s="57" t="s">
        <v>111</v>
      </c>
      <c r="O65" s="57" t="s">
        <v>111</v>
      </c>
      <c r="P65" s="57" t="s">
        <v>111</v>
      </c>
      <c r="Q65" s="57" t="s">
        <v>111</v>
      </c>
      <c r="R65" s="57" t="s">
        <v>111</v>
      </c>
      <c r="S65" s="57" t="s">
        <v>111</v>
      </c>
      <c r="T65" s="57" t="s">
        <v>111</v>
      </c>
      <c r="U65" s="57" t="s">
        <v>111</v>
      </c>
      <c r="V65" s="57">
        <v>11.608512928525258</v>
      </c>
      <c r="W65" s="57">
        <v>11.903425682511122</v>
      </c>
      <c r="X65" s="57">
        <v>11.288994387223607</v>
      </c>
      <c r="Y65" s="57">
        <v>13.923177007836717</v>
      </c>
      <c r="Z65" s="57">
        <v>13.306284428507732</v>
      </c>
      <c r="AA65" s="57">
        <v>11.065999999999999</v>
      </c>
      <c r="AB65" s="57">
        <v>10.628</v>
      </c>
      <c r="AC65" s="57">
        <v>8.4980000000000011</v>
      </c>
      <c r="AD65" s="57">
        <v>8.9860000000000007</v>
      </c>
      <c r="AE65" s="57">
        <v>7.6510000000000016</v>
      </c>
      <c r="AF65" s="57">
        <v>6.6689999999999996</v>
      </c>
      <c r="AG65" s="57">
        <v>6.6040000000000001</v>
      </c>
      <c r="AH65" s="57">
        <v>7.0060000000000002</v>
      </c>
      <c r="AI65" s="57">
        <v>6.7469999999999999</v>
      </c>
      <c r="AJ65" s="57">
        <v>7.0179999999999989</v>
      </c>
      <c r="AK65" s="57">
        <v>6.992</v>
      </c>
      <c r="AL65" s="57">
        <v>6.9690000000000012</v>
      </c>
      <c r="AM65" s="57">
        <v>6.9470000000000001</v>
      </c>
      <c r="AN65" s="57">
        <v>6.82</v>
      </c>
      <c r="AO65" s="57">
        <v>6.1939999999999991</v>
      </c>
      <c r="AP65" s="57">
        <v>5.2460000000000004</v>
      </c>
      <c r="AQ65" s="57">
        <v>5.2350000000000003</v>
      </c>
      <c r="AR65" s="57">
        <v>5.0169999999999995</v>
      </c>
      <c r="AS65" s="57">
        <v>5.0430000000000001</v>
      </c>
      <c r="AT65" s="57">
        <v>4.5989999999999993</v>
      </c>
      <c r="AU65" s="57">
        <v>4.2929999999999993</v>
      </c>
      <c r="AV65" s="57">
        <v>3.6570000000000005</v>
      </c>
      <c r="AW65" s="57">
        <v>3.5369999999999995</v>
      </c>
      <c r="AX65" s="57">
        <v>3.8180000000000005</v>
      </c>
      <c r="AY65" s="57">
        <v>3.4329999999999998</v>
      </c>
      <c r="AZ65" s="57">
        <v>3.4620000000000002</v>
      </c>
      <c r="BA65" s="57">
        <v>3.59</v>
      </c>
      <c r="BB65" s="57">
        <v>3.7574129999999992</v>
      </c>
      <c r="BC65" s="57">
        <v>4.1513299999999997</v>
      </c>
      <c r="BD65" s="57">
        <v>4.3244443726869175</v>
      </c>
      <c r="BE65" s="58">
        <v>3.7494518599022917</v>
      </c>
      <c r="BF65" s="53">
        <v>-0.13533228001954922</v>
      </c>
      <c r="BG65" s="53">
        <v>-6.1366161010857345E-3</v>
      </c>
      <c r="BH65" s="53">
        <v>9.3578676726728907E-4</v>
      </c>
    </row>
    <row r="66" spans="1:60" x14ac:dyDescent="0.15">
      <c r="A66" s="49" t="s">
        <v>135</v>
      </c>
      <c r="B66" s="57" t="s">
        <v>111</v>
      </c>
      <c r="C66" s="57" t="s">
        <v>111</v>
      </c>
      <c r="D66" s="57" t="s">
        <v>111</v>
      </c>
      <c r="E66" s="57" t="s">
        <v>111</v>
      </c>
      <c r="F66" s="57" t="s">
        <v>111</v>
      </c>
      <c r="G66" s="57" t="s">
        <v>111</v>
      </c>
      <c r="H66" s="57" t="s">
        <v>111</v>
      </c>
      <c r="I66" s="57" t="s">
        <v>111</v>
      </c>
      <c r="J66" s="57" t="s">
        <v>111</v>
      </c>
      <c r="K66" s="57" t="s">
        <v>111</v>
      </c>
      <c r="L66" s="57" t="s">
        <v>111</v>
      </c>
      <c r="M66" s="57" t="s">
        <v>111</v>
      </c>
      <c r="N66" s="57" t="s">
        <v>111</v>
      </c>
      <c r="O66" s="57" t="s">
        <v>111</v>
      </c>
      <c r="P66" s="57" t="s">
        <v>111</v>
      </c>
      <c r="Q66" s="57" t="s">
        <v>111</v>
      </c>
      <c r="R66" s="57" t="s">
        <v>111</v>
      </c>
      <c r="S66" s="57" t="s">
        <v>111</v>
      </c>
      <c r="T66" s="57" t="s">
        <v>111</v>
      </c>
      <c r="U66" s="57" t="s">
        <v>111</v>
      </c>
      <c r="V66" s="57">
        <v>14.770948113607037</v>
      </c>
      <c r="W66" s="57">
        <v>14.03211172834644</v>
      </c>
      <c r="X66" s="57">
        <v>13.865562999225068</v>
      </c>
      <c r="Y66" s="57">
        <v>13.882429072517857</v>
      </c>
      <c r="Z66" s="57">
        <v>13.186108916589166</v>
      </c>
      <c r="AA66" s="57">
        <v>13.844624825764891</v>
      </c>
      <c r="AB66" s="57">
        <v>10.298657344491145</v>
      </c>
      <c r="AC66" s="57">
        <v>8.2215149051490517</v>
      </c>
      <c r="AD66" s="57">
        <v>5.057235772357723</v>
      </c>
      <c r="AE66" s="57">
        <v>2.3580813008130086</v>
      </c>
      <c r="AF66" s="57">
        <v>2.2320813008130083</v>
      </c>
      <c r="AG66" s="57">
        <v>1.9949783197831978</v>
      </c>
      <c r="AH66" s="57">
        <v>1.9579268292682928</v>
      </c>
      <c r="AI66" s="57">
        <v>1.9276693766937671</v>
      </c>
      <c r="AJ66" s="57">
        <v>1.5523604336043362</v>
      </c>
      <c r="AK66" s="57">
        <v>1.4494634146341463</v>
      </c>
      <c r="AL66" s="57">
        <v>1.5204634146341465</v>
      </c>
      <c r="AM66" s="57">
        <v>1.5493604336043361</v>
      </c>
      <c r="AN66" s="57">
        <v>1.7130000000000001</v>
      </c>
      <c r="AO66" s="57">
        <v>1.8790000000000004</v>
      </c>
      <c r="AP66" s="57">
        <v>2.0232671690024935</v>
      </c>
      <c r="AQ66" s="57">
        <v>2.2192953790080785</v>
      </c>
      <c r="AR66" s="57">
        <v>2.6689187249973441</v>
      </c>
      <c r="AS66" s="57">
        <v>2.8507677182467157</v>
      </c>
      <c r="AT66" s="57">
        <v>3.0071980495399426</v>
      </c>
      <c r="AU66" s="57">
        <v>2.9577217823796014</v>
      </c>
      <c r="AV66" s="57">
        <v>3.0657997587914485</v>
      </c>
      <c r="AW66" s="57">
        <v>3.3986703797797069</v>
      </c>
      <c r="AX66" s="57">
        <v>3.5174857704454165</v>
      </c>
      <c r="AY66" s="57">
        <v>3.4043102473972766</v>
      </c>
      <c r="AZ66" s="57">
        <v>3.5055089189195332</v>
      </c>
      <c r="BA66" s="57">
        <v>3.8234412448108319</v>
      </c>
      <c r="BB66" s="57">
        <v>3.6390217367322504</v>
      </c>
      <c r="BC66" s="57">
        <v>4.3585436178773502</v>
      </c>
      <c r="BD66" s="57">
        <v>4.1174963573435663</v>
      </c>
      <c r="BE66" s="58">
        <v>3.5952095676611777</v>
      </c>
      <c r="BF66" s="59">
        <v>-0.12923138734396022</v>
      </c>
      <c r="BG66" s="59">
        <v>3.1922588778289018E-2</v>
      </c>
      <c r="BH66" s="59">
        <v>8.9729103471080545E-4</v>
      </c>
    </row>
    <row r="67" spans="1:60" s="32" customFormat="1" x14ac:dyDescent="0.15">
      <c r="A67" s="37" t="s">
        <v>134</v>
      </c>
      <c r="B67" s="55">
        <v>168.32461802698614</v>
      </c>
      <c r="C67" s="55">
        <v>180.25550808327833</v>
      </c>
      <c r="D67" s="55">
        <v>196.39385486128197</v>
      </c>
      <c r="E67" s="55">
        <v>209.33477069934833</v>
      </c>
      <c r="F67" s="55">
        <v>222.58128881083101</v>
      </c>
      <c r="G67" s="55">
        <v>245.08434823467593</v>
      </c>
      <c r="H67" s="55">
        <v>259.89223482448301</v>
      </c>
      <c r="I67" s="55">
        <v>281.89215103560485</v>
      </c>
      <c r="J67" s="55">
        <v>303.06616171640803</v>
      </c>
      <c r="K67" s="55">
        <v>333.0613938725869</v>
      </c>
      <c r="L67" s="55">
        <v>348.78324211299503</v>
      </c>
      <c r="M67" s="55">
        <v>358.4498120761919</v>
      </c>
      <c r="N67" s="55">
        <v>372.13202841178327</v>
      </c>
      <c r="O67" s="55">
        <v>394.78962774610795</v>
      </c>
      <c r="P67" s="55">
        <v>401.89260426253395</v>
      </c>
      <c r="Q67" s="55">
        <v>421.46743910019973</v>
      </c>
      <c r="R67" s="55">
        <v>425.29989372120855</v>
      </c>
      <c r="S67" s="55">
        <v>422.33708527378627</v>
      </c>
      <c r="T67" s="55">
        <v>416.29411985093316</v>
      </c>
      <c r="U67" s="55">
        <v>416.46720604601586</v>
      </c>
      <c r="V67" s="55">
        <v>332.94573807866891</v>
      </c>
      <c r="W67" s="55">
        <v>337.38042671625925</v>
      </c>
      <c r="X67" s="55">
        <v>337.25530905878844</v>
      </c>
      <c r="Y67" s="55">
        <v>337.32525479399362</v>
      </c>
      <c r="Z67" s="55">
        <v>339.08497196423849</v>
      </c>
      <c r="AA67" s="55">
        <v>336.22969716644775</v>
      </c>
      <c r="AB67" s="55">
        <v>325.48390836655608</v>
      </c>
      <c r="AC67" s="55">
        <v>305.58899728997289</v>
      </c>
      <c r="AD67" s="55">
        <v>251.37699999999998</v>
      </c>
      <c r="AE67" s="55">
        <v>217.18962872295398</v>
      </c>
      <c r="AF67" s="55">
        <v>191.4321861878862</v>
      </c>
      <c r="AG67" s="55">
        <v>167.89225886861789</v>
      </c>
      <c r="AH67" s="55">
        <v>165.38050094235771</v>
      </c>
      <c r="AI67" s="55">
        <v>158.75780676568559</v>
      </c>
      <c r="AJ67" s="55">
        <v>159.15763969720595</v>
      </c>
      <c r="AK67" s="55">
        <v>157.57052987252644</v>
      </c>
      <c r="AL67" s="55">
        <v>158.77299735681743</v>
      </c>
      <c r="AM67" s="55">
        <v>154.48571043360434</v>
      </c>
      <c r="AN67" s="55">
        <v>161.05207210499992</v>
      </c>
      <c r="AO67" s="55">
        <v>159.5786060024721</v>
      </c>
      <c r="AP67" s="55">
        <v>159.54110297910876</v>
      </c>
      <c r="AQ67" s="55">
        <v>167.03143569254729</v>
      </c>
      <c r="AR67" s="55">
        <v>166.87912532996498</v>
      </c>
      <c r="AS67" s="55">
        <v>169.78448317014349</v>
      </c>
      <c r="AT67" s="55">
        <v>162.66926456936361</v>
      </c>
      <c r="AU67" s="55">
        <v>166.35831334066893</v>
      </c>
      <c r="AV67" s="55">
        <v>179.9323014546712</v>
      </c>
      <c r="AW67" s="55">
        <v>185.80564710248348</v>
      </c>
      <c r="AX67" s="55">
        <v>183.30559869103843</v>
      </c>
      <c r="AY67" s="55">
        <v>191.62523544520747</v>
      </c>
      <c r="AZ67" s="55">
        <v>187.0969946482216</v>
      </c>
      <c r="BA67" s="55">
        <v>189.40665825572773</v>
      </c>
      <c r="BB67" s="55">
        <v>190.61279673613706</v>
      </c>
      <c r="BC67" s="55">
        <v>196.11775015210031</v>
      </c>
      <c r="BD67" s="55">
        <v>198.2773975862321</v>
      </c>
      <c r="BE67" s="55">
        <v>187.90804484922018</v>
      </c>
      <c r="BF67" s="56">
        <v>-5.4886552012986534E-2</v>
      </c>
      <c r="BG67" s="56">
        <v>1.9992012145086502E-2</v>
      </c>
      <c r="BH67" s="56">
        <v>4.6898018271276279E-2</v>
      </c>
    </row>
    <row r="68" spans="1:60" x14ac:dyDescent="0.15">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1"/>
      <c r="BF68" s="54"/>
      <c r="BG68" s="54"/>
      <c r="BH68" s="54"/>
    </row>
    <row r="69" spans="1:60" x14ac:dyDescent="0.15">
      <c r="A69" s="31" t="s">
        <v>133</v>
      </c>
      <c r="B69" s="50">
        <v>6.9113941399097136</v>
      </c>
      <c r="C69" s="50">
        <v>7.5641243245250518</v>
      </c>
      <c r="D69" s="50">
        <v>8.3621682240087871</v>
      </c>
      <c r="E69" s="50">
        <v>9.225470073450321</v>
      </c>
      <c r="F69" s="50">
        <v>10.06702216696832</v>
      </c>
      <c r="G69" s="50">
        <v>10.874706880937667</v>
      </c>
      <c r="H69" s="50">
        <v>11.900579174915086</v>
      </c>
      <c r="I69" s="50">
        <v>13.222147378140216</v>
      </c>
      <c r="J69" s="50">
        <v>15.870855835773586</v>
      </c>
      <c r="K69" s="50">
        <v>18.430288029184894</v>
      </c>
      <c r="L69" s="50">
        <v>21.562830776751937</v>
      </c>
      <c r="M69" s="50">
        <v>24.46188165753798</v>
      </c>
      <c r="N69" s="50">
        <v>28.334021557765801</v>
      </c>
      <c r="O69" s="50">
        <v>28.425532104898643</v>
      </c>
      <c r="P69" s="50">
        <v>29.874739136998997</v>
      </c>
      <c r="Q69" s="50">
        <v>27.63549230066236</v>
      </c>
      <c r="R69" s="50">
        <v>27.55680015054034</v>
      </c>
      <c r="S69" s="50">
        <v>29.97888338512821</v>
      </c>
      <c r="T69" s="50">
        <v>36.461440492427784</v>
      </c>
      <c r="U69" s="50">
        <v>39.490662571526137</v>
      </c>
      <c r="V69" s="50">
        <v>43.378361866572256</v>
      </c>
      <c r="W69" s="50">
        <v>40.069108739414553</v>
      </c>
      <c r="X69" s="50">
        <v>41.751403090199425</v>
      </c>
      <c r="Y69" s="50">
        <v>41.897998654580846</v>
      </c>
      <c r="Z69" s="50">
        <v>44.906347553226141</v>
      </c>
      <c r="AA69" s="50">
        <v>46.303663225731484</v>
      </c>
      <c r="AB69" s="50">
        <v>49.056885865924585</v>
      </c>
      <c r="AC69" s="50">
        <v>52.700197527769518</v>
      </c>
      <c r="AD69" s="50">
        <v>57.856613621026931</v>
      </c>
      <c r="AE69" s="50">
        <v>59.715383757148103</v>
      </c>
      <c r="AF69" s="50">
        <v>58.732963262375918</v>
      </c>
      <c r="AG69" s="50">
        <v>61.629821435513819</v>
      </c>
      <c r="AH69" s="50">
        <v>63.298317838146225</v>
      </c>
      <c r="AI69" s="50">
        <v>61.343430260278296</v>
      </c>
      <c r="AJ69" s="50">
        <v>62.754224809174247</v>
      </c>
      <c r="AK69" s="50">
        <v>64.624441870317412</v>
      </c>
      <c r="AL69" s="50">
        <v>66.603122393447663</v>
      </c>
      <c r="AM69" s="50">
        <v>67.060667037635795</v>
      </c>
      <c r="AN69" s="50">
        <v>67.262094256582898</v>
      </c>
      <c r="AO69" s="50">
        <v>70.523108282664808</v>
      </c>
      <c r="AP69" s="50">
        <v>75.638465837751312</v>
      </c>
      <c r="AQ69" s="50">
        <v>82.482004339065895</v>
      </c>
      <c r="AR69" s="50">
        <v>83.23886887935258</v>
      </c>
      <c r="AS69" s="50">
        <v>85.65805335817484</v>
      </c>
      <c r="AT69" s="50">
        <v>83.124278663974522</v>
      </c>
      <c r="AU69" s="50">
        <v>77.366125611331327</v>
      </c>
      <c r="AV69" s="50">
        <v>78.888870146296611</v>
      </c>
      <c r="AW69" s="50">
        <v>81.359367246765814</v>
      </c>
      <c r="AX69" s="50">
        <v>86.738466517305</v>
      </c>
      <c r="AY69" s="50">
        <v>80.166095533931951</v>
      </c>
      <c r="AZ69" s="50">
        <v>70.445603713663061</v>
      </c>
      <c r="BA69" s="50">
        <v>69.967349905770561</v>
      </c>
      <c r="BB69" s="50">
        <v>70.893716757631438</v>
      </c>
      <c r="BC69" s="50">
        <v>74.124926194108156</v>
      </c>
      <c r="BD69" s="50">
        <v>80.162399351033514</v>
      </c>
      <c r="BE69" s="51">
        <v>75.317388451039051</v>
      </c>
      <c r="BF69" s="54">
        <v>-6.3007047633691471E-2</v>
      </c>
      <c r="BG69" s="54">
        <v>-3.6216511738896839E-3</v>
      </c>
      <c r="BH69" s="54">
        <v>1.8797685126019772E-2</v>
      </c>
    </row>
    <row r="70" spans="1:60" x14ac:dyDescent="0.15">
      <c r="A70" s="31" t="s">
        <v>132</v>
      </c>
      <c r="B70" s="50">
        <v>1.3212217709281475</v>
      </c>
      <c r="C70" s="50">
        <v>1.4298940093330745</v>
      </c>
      <c r="D70" s="50">
        <v>1.5480684617649594</v>
      </c>
      <c r="E70" s="50">
        <v>1.6781790591774044</v>
      </c>
      <c r="F70" s="50">
        <v>1.8141670924267181</v>
      </c>
      <c r="G70" s="50">
        <v>2.4379921229220614</v>
      </c>
      <c r="H70" s="50">
        <v>2.6125451856842106</v>
      </c>
      <c r="I70" s="50">
        <v>3.2395668435087717</v>
      </c>
      <c r="J70" s="50">
        <v>3.1353827519999999</v>
      </c>
      <c r="K70" s="50">
        <v>3.1031336870175434</v>
      </c>
      <c r="L70" s="50">
        <v>3.0844731233684208</v>
      </c>
      <c r="M70" s="50">
        <v>3.8392819430175442</v>
      </c>
      <c r="N70" s="50">
        <v>4.4852277984561404</v>
      </c>
      <c r="O70" s="50">
        <v>4.21024512187706</v>
      </c>
      <c r="P70" s="50">
        <v>5.0711717915835433</v>
      </c>
      <c r="Q70" s="50">
        <v>6.7570559225518974</v>
      </c>
      <c r="R70" s="50">
        <v>7.2546903679307126</v>
      </c>
      <c r="S70" s="50">
        <v>7.5385994917032537</v>
      </c>
      <c r="T70" s="50">
        <v>8.6150093761831688</v>
      </c>
      <c r="U70" s="50">
        <v>9.3993325089664115</v>
      </c>
      <c r="V70" s="50">
        <v>11.02122930620901</v>
      </c>
      <c r="W70" s="50">
        <v>11.776670521035653</v>
      </c>
      <c r="X70" s="50">
        <v>12.18563718821223</v>
      </c>
      <c r="Y70" s="50">
        <v>13.311107960217729</v>
      </c>
      <c r="Z70" s="50">
        <v>14.859265268132809</v>
      </c>
      <c r="AA70" s="50">
        <v>14.804976236273159</v>
      </c>
      <c r="AB70" s="50">
        <v>11.020810760513813</v>
      </c>
      <c r="AC70" s="50">
        <v>17.519615599444776</v>
      </c>
      <c r="AD70" s="50">
        <v>24.584139118895191</v>
      </c>
      <c r="AE70" s="50">
        <v>28.222616409588831</v>
      </c>
      <c r="AF70" s="50">
        <v>27.410241239273859</v>
      </c>
      <c r="AG70" s="50">
        <v>28.550856613857629</v>
      </c>
      <c r="AH70" s="50">
        <v>34.533235024629633</v>
      </c>
      <c r="AI70" s="50">
        <v>22.892879024247293</v>
      </c>
      <c r="AJ70" s="50">
        <v>16.378615249542825</v>
      </c>
      <c r="AK70" s="50">
        <v>21.805483642639174</v>
      </c>
      <c r="AL70" s="50">
        <v>25.292566307121849</v>
      </c>
      <c r="AM70" s="50">
        <v>23.771789659674525</v>
      </c>
      <c r="AN70" s="50">
        <v>22.552873137929513</v>
      </c>
      <c r="AO70" s="50">
        <v>24.347580377145245</v>
      </c>
      <c r="AP70" s="50">
        <v>22.863494354668774</v>
      </c>
      <c r="AQ70" s="50">
        <v>23.54122459973371</v>
      </c>
      <c r="AR70" s="50">
        <v>22.529586723700167</v>
      </c>
      <c r="AS70" s="50">
        <v>22.256707405852076</v>
      </c>
      <c r="AT70" s="50">
        <v>25.527516366923141</v>
      </c>
      <c r="AU70" s="50">
        <v>27.173409957437492</v>
      </c>
      <c r="AV70" s="50">
        <v>29.993716557831171</v>
      </c>
      <c r="AW70" s="50">
        <v>31.922346996630083</v>
      </c>
      <c r="AX70" s="50">
        <v>34.360210609302442</v>
      </c>
      <c r="AY70" s="50">
        <v>32.897018242041739</v>
      </c>
      <c r="AZ70" s="50">
        <v>33.335035954462867</v>
      </c>
      <c r="BA70" s="50">
        <v>36.949653348481895</v>
      </c>
      <c r="BB70" s="50">
        <v>35.034986580623261</v>
      </c>
      <c r="BC70" s="50">
        <v>34.187341507923875</v>
      </c>
      <c r="BD70" s="50">
        <v>34.488675445509706</v>
      </c>
      <c r="BE70" s="51">
        <v>30.22697636522825</v>
      </c>
      <c r="BF70" s="54">
        <v>-0.1259626932980743</v>
      </c>
      <c r="BG70" s="54">
        <v>3.0544607715665029E-2</v>
      </c>
      <c r="BH70" s="54">
        <v>7.5440372497058306E-3</v>
      </c>
    </row>
    <row r="71" spans="1:60" x14ac:dyDescent="0.15">
      <c r="A71" s="31" t="s">
        <v>131</v>
      </c>
      <c r="B71" s="50">
        <v>3.8780902662473253</v>
      </c>
      <c r="C71" s="50">
        <v>4.0449114172933411</v>
      </c>
      <c r="D71" s="50">
        <v>4.2161768347664763</v>
      </c>
      <c r="E71" s="50">
        <v>4.3962679441462233</v>
      </c>
      <c r="F71" s="50">
        <v>4.5847257497272418</v>
      </c>
      <c r="G71" s="50">
        <v>4.7799236491833605</v>
      </c>
      <c r="H71" s="50">
        <v>4.9850000000000003</v>
      </c>
      <c r="I71" s="50">
        <v>5.2080000000000002</v>
      </c>
      <c r="J71" s="50">
        <v>5.5090000000000003</v>
      </c>
      <c r="K71" s="50">
        <v>5.62</v>
      </c>
      <c r="L71" s="50">
        <v>5.7949999999999999</v>
      </c>
      <c r="M71" s="50">
        <v>6.1210000000000004</v>
      </c>
      <c r="N71" s="50">
        <v>6.3970000000000011</v>
      </c>
      <c r="O71" s="50">
        <v>6.8209999999999997</v>
      </c>
      <c r="P71" s="50">
        <v>7.4809999999999999</v>
      </c>
      <c r="Q71" s="50">
        <v>8.0100000000000016</v>
      </c>
      <c r="R71" s="50">
        <v>8.1539999999999999</v>
      </c>
      <c r="S71" s="50">
        <v>7.8869999999999996</v>
      </c>
      <c r="T71" s="50">
        <v>7.4370000000000012</v>
      </c>
      <c r="U71" s="50">
        <v>6.9179999999999993</v>
      </c>
      <c r="V71" s="50">
        <v>6.508</v>
      </c>
      <c r="W71" s="50">
        <v>6.7480000000000002</v>
      </c>
      <c r="X71" s="50">
        <v>7.5570000000000004</v>
      </c>
      <c r="Y71" s="50">
        <v>8.3539999999999992</v>
      </c>
      <c r="Z71" s="50">
        <v>8.5709999999999997</v>
      </c>
      <c r="AA71" s="50">
        <v>8.8779999999999983</v>
      </c>
      <c r="AB71" s="50">
        <v>9.1100000000000012</v>
      </c>
      <c r="AC71" s="50">
        <v>9.581999999999999</v>
      </c>
      <c r="AD71" s="50">
        <v>9.9490000000000016</v>
      </c>
      <c r="AE71" s="50">
        <v>11.008999999999999</v>
      </c>
      <c r="AF71" s="50">
        <v>12.362</v>
      </c>
      <c r="AG71" s="50">
        <v>12.385</v>
      </c>
      <c r="AH71" s="50">
        <v>11.677723724000002</v>
      </c>
      <c r="AI71" s="50">
        <v>12.418905006000001</v>
      </c>
      <c r="AJ71" s="50">
        <v>13.227713387</v>
      </c>
      <c r="AK71" s="50">
        <v>13.526686850000003</v>
      </c>
      <c r="AL71" s="50">
        <v>12.5142707822391</v>
      </c>
      <c r="AM71" s="50">
        <v>12.355946444323997</v>
      </c>
      <c r="AN71" s="50">
        <v>12.629319772683973</v>
      </c>
      <c r="AO71" s="50">
        <v>11.844873718595005</v>
      </c>
      <c r="AP71" s="50">
        <v>12.185794804654385</v>
      </c>
      <c r="AQ71" s="50">
        <v>11.74421818230155</v>
      </c>
      <c r="AR71" s="50">
        <v>12.340364211000002</v>
      </c>
      <c r="AS71" s="50">
        <v>12.011130835035699</v>
      </c>
      <c r="AT71" s="50">
        <v>10.801333901486959</v>
      </c>
      <c r="AU71" s="50">
        <v>11.213133700000002</v>
      </c>
      <c r="AV71" s="50">
        <v>11.843975560000002</v>
      </c>
      <c r="AW71" s="50">
        <v>13.945218483442025</v>
      </c>
      <c r="AX71" s="50">
        <v>10.273967023676734</v>
      </c>
      <c r="AY71" s="50">
        <v>9.7369477237871127</v>
      </c>
      <c r="AZ71" s="50">
        <v>10.361436650241085</v>
      </c>
      <c r="BA71" s="50">
        <v>10.583777037998361</v>
      </c>
      <c r="BB71" s="50">
        <v>11.644167876679118</v>
      </c>
      <c r="BC71" s="50">
        <v>11.430781910868456</v>
      </c>
      <c r="BD71" s="50">
        <v>11.620420834700001</v>
      </c>
      <c r="BE71" s="51">
        <v>9.7786476079953086</v>
      </c>
      <c r="BF71" s="54">
        <v>-0.16079373283456622</v>
      </c>
      <c r="BG71" s="54">
        <v>7.336212241162654E-3</v>
      </c>
      <c r="BH71" s="54">
        <v>2.4405511459401428E-3</v>
      </c>
    </row>
    <row r="72" spans="1:60" x14ac:dyDescent="0.15">
      <c r="A72" s="31" t="s">
        <v>130</v>
      </c>
      <c r="B72" s="50">
        <v>5.2817041552172306</v>
      </c>
      <c r="C72" s="50">
        <v>5.1386232194578545</v>
      </c>
      <c r="D72" s="50">
        <v>4.999803056071296</v>
      </c>
      <c r="E72" s="50">
        <v>4.8662618269587821</v>
      </c>
      <c r="F72" s="50">
        <v>4.7370911548458974</v>
      </c>
      <c r="G72" s="50">
        <v>4.6123547419235056</v>
      </c>
      <c r="H72" s="50">
        <v>4.5339999999999998</v>
      </c>
      <c r="I72" s="50">
        <v>4.8879999999999999</v>
      </c>
      <c r="J72" s="50">
        <v>4.6209999999999996</v>
      </c>
      <c r="K72" s="50">
        <v>4.2250000000000005</v>
      </c>
      <c r="L72" s="50">
        <v>3.282</v>
      </c>
      <c r="M72" s="50">
        <v>3.8880000000000008</v>
      </c>
      <c r="N72" s="50">
        <v>3.7619999999999996</v>
      </c>
      <c r="O72" s="50">
        <v>4.0549999999999997</v>
      </c>
      <c r="P72" s="50">
        <v>4.548</v>
      </c>
      <c r="Q72" s="50">
        <v>3.8889999999999998</v>
      </c>
      <c r="R72" s="50">
        <v>5.4659999999999993</v>
      </c>
      <c r="S72" s="50">
        <v>6.1679999999999993</v>
      </c>
      <c r="T72" s="50">
        <v>6.7780000000000005</v>
      </c>
      <c r="U72" s="50">
        <v>7.1259999999999994</v>
      </c>
      <c r="V72" s="50">
        <v>6.8529999999999989</v>
      </c>
      <c r="W72" s="50">
        <v>7.112000000000001</v>
      </c>
      <c r="X72" s="50">
        <v>6.9689999999999985</v>
      </c>
      <c r="Y72" s="50">
        <v>6.6660000000000004</v>
      </c>
      <c r="Z72" s="50">
        <v>6.5120000000000005</v>
      </c>
      <c r="AA72" s="50">
        <v>4.3709999999999996</v>
      </c>
      <c r="AB72" s="50">
        <v>3.5739999999999998</v>
      </c>
      <c r="AC72" s="50">
        <v>4.8580000000000005</v>
      </c>
      <c r="AD72" s="50">
        <v>4.1239999999999997</v>
      </c>
      <c r="AE72" s="50">
        <v>5.1130000000000013</v>
      </c>
      <c r="AF72" s="50">
        <v>5.3120000000000003</v>
      </c>
      <c r="AG72" s="50">
        <v>5.145999999999999</v>
      </c>
      <c r="AH72" s="50">
        <v>5.6670000000000007</v>
      </c>
      <c r="AI72" s="50">
        <v>8.5140000000000011</v>
      </c>
      <c r="AJ72" s="50">
        <v>9.8040000000000003</v>
      </c>
      <c r="AK72" s="50">
        <v>10.220010000000002</v>
      </c>
      <c r="AL72" s="50">
        <v>10.488534525862068</v>
      </c>
      <c r="AM72" s="50">
        <v>12.193115186046512</v>
      </c>
      <c r="AN72" s="50">
        <v>14.845075651685393</v>
      </c>
      <c r="AO72" s="50">
        <v>16.854851371021685</v>
      </c>
      <c r="AP72" s="50">
        <v>18.399023277677589</v>
      </c>
      <c r="AQ72" s="50">
        <v>17.094922859418848</v>
      </c>
      <c r="AR72" s="50">
        <v>17.244883719054258</v>
      </c>
      <c r="AS72" s="50">
        <v>18.191414386376501</v>
      </c>
      <c r="AT72" s="50">
        <v>18.782326505873229</v>
      </c>
      <c r="AU72" s="50">
        <v>21.084986103219201</v>
      </c>
      <c r="AV72" s="50">
        <v>20.411619966867569</v>
      </c>
      <c r="AW72" s="50">
        <v>20.288067577445943</v>
      </c>
      <c r="AX72" s="50">
        <v>20.609892277598536</v>
      </c>
      <c r="AY72" s="50">
        <v>21.192803789378907</v>
      </c>
      <c r="AZ72" s="50">
        <v>20.078101569103325</v>
      </c>
      <c r="BA72" s="50">
        <v>19.365961609662403</v>
      </c>
      <c r="BB72" s="50">
        <v>20.266396243713775</v>
      </c>
      <c r="BC72" s="50">
        <v>20.142544875188445</v>
      </c>
      <c r="BD72" s="50">
        <v>18.980805646725269</v>
      </c>
      <c r="BE72" s="51">
        <v>17.557307152246391</v>
      </c>
      <c r="BF72" s="54">
        <v>-7.7524068600414053E-2</v>
      </c>
      <c r="BG72" s="54">
        <v>1.0517418141402501E-3</v>
      </c>
      <c r="BH72" s="54">
        <v>4.3819460325989238E-3</v>
      </c>
    </row>
    <row r="73" spans="1:60" x14ac:dyDescent="0.15">
      <c r="A73" s="31" t="s">
        <v>129</v>
      </c>
      <c r="B73" s="50">
        <v>0.442</v>
      </c>
      <c r="C73" s="50">
        <v>0.46100000000000002</v>
      </c>
      <c r="D73" s="50">
        <v>0.48099999999999998</v>
      </c>
      <c r="E73" s="50">
        <v>0.503</v>
      </c>
      <c r="F73" s="50">
        <v>0.52400000000000002</v>
      </c>
      <c r="G73" s="50">
        <v>0.54800000000000004</v>
      </c>
      <c r="H73" s="50">
        <v>1.3349999999999997</v>
      </c>
      <c r="I73" s="50">
        <v>1.5259999999999998</v>
      </c>
      <c r="J73" s="50">
        <v>1.3259999999999998</v>
      </c>
      <c r="K73" s="50">
        <v>1.214</v>
      </c>
      <c r="L73" s="50">
        <v>1.1019999999999999</v>
      </c>
      <c r="M73" s="50">
        <v>1.264</v>
      </c>
      <c r="N73" s="50">
        <v>1.21</v>
      </c>
      <c r="O73" s="50">
        <v>1.151</v>
      </c>
      <c r="P73" s="50">
        <v>1.1889999999999998</v>
      </c>
      <c r="Q73" s="50">
        <v>0.88500000000000012</v>
      </c>
      <c r="R73" s="50">
        <v>0.86699999999999999</v>
      </c>
      <c r="S73" s="50">
        <v>1.3189999999999997</v>
      </c>
      <c r="T73" s="50">
        <v>0.99199999999999999</v>
      </c>
      <c r="U73" s="50">
        <v>1.6459999999999999</v>
      </c>
      <c r="V73" s="50">
        <v>1.4120000000000001</v>
      </c>
      <c r="W73" s="50">
        <v>0.96800000000000008</v>
      </c>
      <c r="X73" s="50">
        <v>1.1240000000000001</v>
      </c>
      <c r="Y73" s="50">
        <v>1.0129999999999999</v>
      </c>
      <c r="Z73" s="50">
        <v>1.349</v>
      </c>
      <c r="AA73" s="50">
        <v>2.0449999999999999</v>
      </c>
      <c r="AB73" s="50">
        <v>3.4039999999999999</v>
      </c>
      <c r="AC73" s="50">
        <v>2.992999999999999</v>
      </c>
      <c r="AD73" s="50">
        <v>2.85</v>
      </c>
      <c r="AE73" s="50">
        <v>2.4849999999999999</v>
      </c>
      <c r="AF73" s="50">
        <v>2.7399999999999998</v>
      </c>
      <c r="AG73" s="50">
        <v>2.6350000000000002</v>
      </c>
      <c r="AH73" s="50">
        <v>2.3040000000000003</v>
      </c>
      <c r="AI73" s="50">
        <v>2.3120000000000003</v>
      </c>
      <c r="AJ73" s="50">
        <v>2.9829999999999997</v>
      </c>
      <c r="AK73" s="50">
        <v>3.1850000000000005</v>
      </c>
      <c r="AL73" s="50">
        <v>3.548</v>
      </c>
      <c r="AM73" s="50">
        <v>4.1642166934505118</v>
      </c>
      <c r="AN73" s="50">
        <v>3.9917472859051837</v>
      </c>
      <c r="AO73" s="50">
        <v>3.9004353885916281</v>
      </c>
      <c r="AP73" s="50">
        <v>4.3431474159160937</v>
      </c>
      <c r="AQ73" s="50">
        <v>4.5055882289769986</v>
      </c>
      <c r="AR73" s="50">
        <v>4.2993077801847592</v>
      </c>
      <c r="AS73" s="50">
        <v>5.8521599880941375</v>
      </c>
      <c r="AT73" s="50">
        <v>5.561174970723556</v>
      </c>
      <c r="AU73" s="50">
        <v>6.3475034832967205</v>
      </c>
      <c r="AV73" s="50">
        <v>6.6367732653172196</v>
      </c>
      <c r="AW73" s="50">
        <v>7.2070155978682653</v>
      </c>
      <c r="AX73" s="50">
        <v>8.3654071373620091</v>
      </c>
      <c r="AY73" s="50">
        <v>8.5793054457133149</v>
      </c>
      <c r="AZ73" s="50">
        <v>8.6247707221016547</v>
      </c>
      <c r="BA73" s="50">
        <v>8.8536192062895456</v>
      </c>
      <c r="BB73" s="50">
        <v>10.550414152191507</v>
      </c>
      <c r="BC73" s="50">
        <v>10.75834115062322</v>
      </c>
      <c r="BD73" s="50">
        <v>11.108895126850214</v>
      </c>
      <c r="BE73" s="51">
        <v>9.6958819791393651</v>
      </c>
      <c r="BF73" s="54">
        <v>-0.12958126007048942</v>
      </c>
      <c r="BG73" s="54">
        <v>7.1643738427543679E-2</v>
      </c>
      <c r="BH73" s="54">
        <v>2.419894531810427E-3</v>
      </c>
    </row>
    <row r="74" spans="1:60" x14ac:dyDescent="0.15">
      <c r="A74" s="31" t="s">
        <v>128</v>
      </c>
      <c r="B74" s="50">
        <v>4.7E-2</v>
      </c>
      <c r="C74" s="50">
        <v>4.7E-2</v>
      </c>
      <c r="D74" s="50">
        <v>7.1000000000000008E-2</v>
      </c>
      <c r="E74" s="50">
        <v>9.1999999999999998E-2</v>
      </c>
      <c r="F74" s="50">
        <v>0.10700000000000001</v>
      </c>
      <c r="G74" s="50">
        <v>9.3000000000000013E-2</v>
      </c>
      <c r="H74" s="50">
        <v>8.9000000000000024E-2</v>
      </c>
      <c r="I74" s="50">
        <v>0.106</v>
      </c>
      <c r="J74" s="50">
        <v>0.13800000000000001</v>
      </c>
      <c r="K74" s="50">
        <v>0.188</v>
      </c>
      <c r="L74" s="50">
        <v>0.22400000000000003</v>
      </c>
      <c r="M74" s="50">
        <v>0.30800000000000005</v>
      </c>
      <c r="N74" s="50">
        <v>0.41000000000000003</v>
      </c>
      <c r="O74" s="50">
        <v>0.39800000000000002</v>
      </c>
      <c r="P74" s="50">
        <v>0.432</v>
      </c>
      <c r="Q74" s="50">
        <v>0.34868613899702944</v>
      </c>
      <c r="R74" s="50">
        <v>0.49571200164415796</v>
      </c>
      <c r="S74" s="50">
        <v>0.55105331900942744</v>
      </c>
      <c r="T74" s="50">
        <v>0.6004343475241104</v>
      </c>
      <c r="U74" s="50">
        <v>0.70644248075208171</v>
      </c>
      <c r="V74" s="50">
        <v>0.75519049207147693</v>
      </c>
      <c r="W74" s="50">
        <v>0.94831385709141336</v>
      </c>
      <c r="X74" s="50">
        <v>0.92531385709141323</v>
      </c>
      <c r="Y74" s="50">
        <v>1.019174251081403</v>
      </c>
      <c r="Z74" s="50">
        <v>1.0647572570187398</v>
      </c>
      <c r="AA74" s="50">
        <v>1.0775061868614535</v>
      </c>
      <c r="AB74" s="50">
        <v>0.93797826807972773</v>
      </c>
      <c r="AC74" s="50">
        <v>1.0760007106973841</v>
      </c>
      <c r="AD74" s="50">
        <v>1.1473106184237449</v>
      </c>
      <c r="AE74" s="50">
        <v>1.3252454539961327</v>
      </c>
      <c r="AF74" s="50">
        <v>1.2882432933981389</v>
      </c>
      <c r="AG74" s="50">
        <v>1.4169625633069449</v>
      </c>
      <c r="AH74" s="50">
        <v>1.6963716252814218</v>
      </c>
      <c r="AI74" s="50">
        <v>1.8023101834237754</v>
      </c>
      <c r="AJ74" s="50">
        <v>1.7038582277873309</v>
      </c>
      <c r="AK74" s="50">
        <v>1.6741906897184684</v>
      </c>
      <c r="AL74" s="50">
        <v>1.8989866955123702</v>
      </c>
      <c r="AM74" s="50">
        <v>2.1681668500137441</v>
      </c>
      <c r="AN74" s="50">
        <v>2.5197482475588844</v>
      </c>
      <c r="AO74" s="50">
        <v>3.1245878181683384</v>
      </c>
      <c r="AP74" s="50">
        <v>3.4431281091775974</v>
      </c>
      <c r="AQ74" s="50">
        <v>4.4654991208811401</v>
      </c>
      <c r="AR74" s="50">
        <v>4.9773895072285175</v>
      </c>
      <c r="AS74" s="50">
        <v>6.0299671732869635</v>
      </c>
      <c r="AT74" s="50">
        <v>5.8788313802174788</v>
      </c>
      <c r="AU74" s="50">
        <v>6.2598175814755477</v>
      </c>
      <c r="AV74" s="50">
        <v>7.9054623500754841</v>
      </c>
      <c r="AW74" s="50">
        <v>8.3468462294572419</v>
      </c>
      <c r="AX74" s="50">
        <v>10.006441832221878</v>
      </c>
      <c r="AY74" s="50">
        <v>10.581777238666632</v>
      </c>
      <c r="AZ74" s="50">
        <v>12.542185108667063</v>
      </c>
      <c r="BA74" s="50">
        <v>13.138825017225585</v>
      </c>
      <c r="BB74" s="50">
        <v>11.784575025748616</v>
      </c>
      <c r="BC74" s="50">
        <v>12.073817562620524</v>
      </c>
      <c r="BD74" s="50">
        <v>13.294880174394372</v>
      </c>
      <c r="BE74" s="51">
        <v>9.8580113990376681</v>
      </c>
      <c r="BF74" s="54">
        <v>-0.26053662667846589</v>
      </c>
      <c r="BG74" s="54">
        <v>8.5023994454480389E-2</v>
      </c>
      <c r="BH74" s="54">
        <v>2.4603587306838877E-3</v>
      </c>
    </row>
    <row r="75" spans="1:60" x14ac:dyDescent="0.15">
      <c r="A75" s="31" t="s">
        <v>127</v>
      </c>
      <c r="B75" s="50">
        <v>19.577000000000002</v>
      </c>
      <c r="C75" s="50">
        <v>19.744999999999997</v>
      </c>
      <c r="D75" s="50">
        <v>19.913</v>
      </c>
      <c r="E75" s="50">
        <v>20.083000000000002</v>
      </c>
      <c r="F75" s="50">
        <v>20.255000000000003</v>
      </c>
      <c r="G75" s="50">
        <v>21.040169127740988</v>
      </c>
      <c r="H75" s="50">
        <v>21.281622576622098</v>
      </c>
      <c r="I75" s="50">
        <v>22.742499519086483</v>
      </c>
      <c r="J75" s="50">
        <v>24.120890837754743</v>
      </c>
      <c r="K75" s="50">
        <v>25.289344286635856</v>
      </c>
      <c r="L75" s="50">
        <v>19.279841779422455</v>
      </c>
      <c r="M75" s="50">
        <v>22.473580912244199</v>
      </c>
      <c r="N75" s="50">
        <v>26.029696556895594</v>
      </c>
      <c r="O75" s="50">
        <v>28.122860441673151</v>
      </c>
      <c r="P75" s="50">
        <v>34.011923222385285</v>
      </c>
      <c r="Q75" s="50">
        <v>27.722456667236145</v>
      </c>
      <c r="R75" s="50">
        <v>33.370619061199193</v>
      </c>
      <c r="S75" s="50">
        <v>37.133493671148173</v>
      </c>
      <c r="T75" s="50">
        <v>41.227525072456523</v>
      </c>
      <c r="U75" s="50">
        <v>45.970675205727332</v>
      </c>
      <c r="V75" s="50">
        <v>46.754707680375262</v>
      </c>
      <c r="W75" s="50">
        <v>45.976855581820665</v>
      </c>
      <c r="X75" s="50">
        <v>48.766253880262525</v>
      </c>
      <c r="Y75" s="50">
        <v>50.066896926304793</v>
      </c>
      <c r="Z75" s="50">
        <v>48.122725457887611</v>
      </c>
      <c r="AA75" s="50">
        <v>51.208318930632565</v>
      </c>
      <c r="AB75" s="50">
        <v>53.532696460364946</v>
      </c>
      <c r="AC75" s="50">
        <v>51.810629207254955</v>
      </c>
      <c r="AD75" s="50">
        <v>52.121933388309451</v>
      </c>
      <c r="AE75" s="50">
        <v>62.967955466275626</v>
      </c>
      <c r="AF75" s="50">
        <v>60.222905733804737</v>
      </c>
      <c r="AG75" s="50">
        <v>62.149305201732005</v>
      </c>
      <c r="AH75" s="50">
        <v>63.218858215605003</v>
      </c>
      <c r="AI75" s="50">
        <v>67.384678410385902</v>
      </c>
      <c r="AJ75" s="50">
        <v>69.850899402631399</v>
      </c>
      <c r="AK75" s="50">
        <v>72.074118704403773</v>
      </c>
      <c r="AL75" s="50">
        <v>75.906804329490825</v>
      </c>
      <c r="AM75" s="50">
        <v>78.233541925849181</v>
      </c>
      <c r="AN75" s="50">
        <v>82.904311981269345</v>
      </c>
      <c r="AO75" s="50">
        <v>89.565547859495013</v>
      </c>
      <c r="AP75" s="50">
        <v>89.250342628238897</v>
      </c>
      <c r="AQ75" s="50">
        <v>93.403615752827363</v>
      </c>
      <c r="AR75" s="50">
        <v>99.478097819305134</v>
      </c>
      <c r="AS75" s="50">
        <v>110.10477730783374</v>
      </c>
      <c r="AT75" s="50">
        <v>120.16986215208726</v>
      </c>
      <c r="AU75" s="50">
        <v>132.07066408394633</v>
      </c>
      <c r="AV75" s="50">
        <v>138.57966375969892</v>
      </c>
      <c r="AW75" s="50">
        <v>145.63062948873571</v>
      </c>
      <c r="AX75" s="50">
        <v>146.10421154504374</v>
      </c>
      <c r="AY75" s="50">
        <v>160.904801055002</v>
      </c>
      <c r="AZ75" s="50">
        <v>166.97227314733894</v>
      </c>
      <c r="BA75" s="50">
        <v>164.65504118294743</v>
      </c>
      <c r="BB75" s="50">
        <v>160.6919535440384</v>
      </c>
      <c r="BC75" s="50">
        <v>151.69198251864825</v>
      </c>
      <c r="BD75" s="50">
        <v>153.20272609204608</v>
      </c>
      <c r="BE75" s="51">
        <v>150.01984408666743</v>
      </c>
      <c r="BF75" s="54">
        <v>-2.3451098955052929E-2</v>
      </c>
      <c r="BG75" s="54">
        <v>2.4582875638342383E-2</v>
      </c>
      <c r="BH75" s="54">
        <v>3.7441895554158049E-2</v>
      </c>
    </row>
    <row r="76" spans="1:60" x14ac:dyDescent="0.15">
      <c r="A76" s="31" t="s">
        <v>126</v>
      </c>
      <c r="B76" s="50">
        <v>6.9570091245588356E-2</v>
      </c>
      <c r="C76" s="50">
        <v>7.4251990617198921E-2</v>
      </c>
      <c r="D76" s="50">
        <v>7.9787219161573553E-2</v>
      </c>
      <c r="E76" s="50">
        <v>8.9128282159964198E-2</v>
      </c>
      <c r="F76" s="50">
        <v>9.9039715392084143E-2</v>
      </c>
      <c r="G76" s="50">
        <v>0.1152397478369163</v>
      </c>
      <c r="H76" s="50">
        <v>0.13600000000000001</v>
      </c>
      <c r="I76" s="50">
        <v>0.17899999999999999</v>
      </c>
      <c r="J76" s="50">
        <v>0.28000000000000003</v>
      </c>
      <c r="K76" s="50">
        <v>0.38800000000000001</v>
      </c>
      <c r="L76" s="50">
        <v>0.629</v>
      </c>
      <c r="M76" s="50">
        <v>0.93099999999999994</v>
      </c>
      <c r="N76" s="50">
        <v>1.393</v>
      </c>
      <c r="O76" s="50">
        <v>1.5370000000000001</v>
      </c>
      <c r="P76" s="50">
        <v>2.0949999999999993</v>
      </c>
      <c r="Q76" s="50">
        <v>5.0709999999999997</v>
      </c>
      <c r="R76" s="50">
        <v>5.4980000000000002</v>
      </c>
      <c r="S76" s="50">
        <v>6.0870000000000006</v>
      </c>
      <c r="T76" s="50">
        <v>6.085</v>
      </c>
      <c r="U76" s="50">
        <v>6.9659999999999993</v>
      </c>
      <c r="V76" s="50">
        <v>8.713000000000001</v>
      </c>
      <c r="W76" s="50">
        <v>10.55</v>
      </c>
      <c r="X76" s="50">
        <v>11.535</v>
      </c>
      <c r="Y76" s="50">
        <v>13.848000000000003</v>
      </c>
      <c r="Z76" s="50">
        <v>14.530999999999999</v>
      </c>
      <c r="AA76" s="50">
        <v>15.206999999999999</v>
      </c>
      <c r="AB76" s="50">
        <v>18.863000000000003</v>
      </c>
      <c r="AC76" s="50">
        <v>19.000000000000004</v>
      </c>
      <c r="AD76" s="50">
        <v>19.670999999999999</v>
      </c>
      <c r="AE76" s="50">
        <v>20.651</v>
      </c>
      <c r="AF76" s="50">
        <v>20.63</v>
      </c>
      <c r="AG76" s="50">
        <v>19.934999999999999</v>
      </c>
      <c r="AH76" s="50">
        <v>20.254000000000005</v>
      </c>
      <c r="AI76" s="50">
        <v>20.173999999999999</v>
      </c>
      <c r="AJ76" s="50">
        <v>19.655000000000001</v>
      </c>
      <c r="AK76" s="50">
        <v>19.386000000000003</v>
      </c>
      <c r="AL76" s="50">
        <v>19.099</v>
      </c>
      <c r="AM76" s="50">
        <v>19.684000000000001</v>
      </c>
      <c r="AN76" s="50">
        <v>21.823999999999998</v>
      </c>
      <c r="AO76" s="50">
        <v>23.632999999999996</v>
      </c>
      <c r="AP76" s="50">
        <v>24.634</v>
      </c>
      <c r="AQ76" s="50">
        <v>26.518000000000001</v>
      </c>
      <c r="AR76" s="50">
        <v>28.387999999999995</v>
      </c>
      <c r="AS76" s="50">
        <v>29.843000000000004</v>
      </c>
      <c r="AT76" s="50">
        <v>28.992000000000001</v>
      </c>
      <c r="AU76" s="50">
        <v>31.034000000000006</v>
      </c>
      <c r="AV76" s="50">
        <v>33.223275999999998</v>
      </c>
      <c r="AW76" s="50">
        <v>34.809972000000002</v>
      </c>
      <c r="AX76" s="50">
        <v>38.634462999999997</v>
      </c>
      <c r="AY76" s="50">
        <v>38.362037000000001</v>
      </c>
      <c r="AZ76" s="50">
        <v>41.680358999999996</v>
      </c>
      <c r="BA76" s="50">
        <v>45.224579999999989</v>
      </c>
      <c r="BB76" s="50">
        <v>44.769384921875002</v>
      </c>
      <c r="BC76" s="50">
        <v>44.438127000000009</v>
      </c>
      <c r="BD76" s="50">
        <v>42.672531065956832</v>
      </c>
      <c r="BE76" s="51">
        <v>34.738549193120811</v>
      </c>
      <c r="BF76" s="54">
        <v>-0.18815138781573126</v>
      </c>
      <c r="BG76" s="54">
        <v>3.941031577213705E-2</v>
      </c>
      <c r="BH76" s="54">
        <v>8.6700338779208512E-3</v>
      </c>
    </row>
    <row r="77" spans="1:60" x14ac:dyDescent="0.15">
      <c r="A77" s="31" t="s">
        <v>125</v>
      </c>
      <c r="B77" s="57">
        <v>5.7434459372535116</v>
      </c>
      <c r="C77" s="57">
        <v>5.973288296208068</v>
      </c>
      <c r="D77" s="57">
        <v>6.2107614383375003</v>
      </c>
      <c r="E77" s="57">
        <v>6.4618839570370694</v>
      </c>
      <c r="F77" s="57">
        <v>6.7205276071282567</v>
      </c>
      <c r="G77" s="57">
        <v>6.5155608652063171</v>
      </c>
      <c r="H77" s="57">
        <v>6.7898273686503963</v>
      </c>
      <c r="I77" s="57">
        <v>6.6079215076548588</v>
      </c>
      <c r="J77" s="57">
        <v>7.1096272238859566</v>
      </c>
      <c r="K77" s="57">
        <v>7.606717441347099</v>
      </c>
      <c r="L77" s="57">
        <v>8.3646560394123206</v>
      </c>
      <c r="M77" s="57">
        <v>9.4336922988753233</v>
      </c>
      <c r="N77" s="57">
        <v>10.39445762577116</v>
      </c>
      <c r="O77" s="57">
        <v>10.910615749715852</v>
      </c>
      <c r="P77" s="57">
        <v>12.642015480854068</v>
      </c>
      <c r="Q77" s="57">
        <v>12.303771824229859</v>
      </c>
      <c r="R77" s="57">
        <v>13.19120970304278</v>
      </c>
      <c r="S77" s="57">
        <v>14.877355253237253</v>
      </c>
      <c r="T77" s="57">
        <v>16.034224539853781</v>
      </c>
      <c r="U77" s="57">
        <v>17.395363655250957</v>
      </c>
      <c r="V77" s="57">
        <v>17.722339950297933</v>
      </c>
      <c r="W77" s="57">
        <v>17.415287024596019</v>
      </c>
      <c r="X77" s="57">
        <v>18.753486603578295</v>
      </c>
      <c r="Y77" s="57">
        <v>18.807807095639241</v>
      </c>
      <c r="Z77" s="57">
        <v>18.557211563151132</v>
      </c>
      <c r="AA77" s="57">
        <v>19.548806843359561</v>
      </c>
      <c r="AB77" s="57">
        <v>21.158260665603841</v>
      </c>
      <c r="AC77" s="57">
        <v>21.405595023481311</v>
      </c>
      <c r="AD77" s="57">
        <v>21.93735534633748</v>
      </c>
      <c r="AE77" s="57">
        <v>22.638510720389839</v>
      </c>
      <c r="AF77" s="57">
        <v>24.400790813861427</v>
      </c>
      <c r="AG77" s="57">
        <v>24.398024886824</v>
      </c>
      <c r="AH77" s="57">
        <v>25.72689678009742</v>
      </c>
      <c r="AI77" s="57">
        <v>26.707517139378858</v>
      </c>
      <c r="AJ77" s="57">
        <v>27.177263618252098</v>
      </c>
      <c r="AK77" s="57">
        <v>27.519819124540071</v>
      </c>
      <c r="AL77" s="57">
        <v>28.2301100394344</v>
      </c>
      <c r="AM77" s="57">
        <v>28.940568609450377</v>
      </c>
      <c r="AN77" s="57">
        <v>29.745244439535014</v>
      </c>
      <c r="AO77" s="57">
        <v>31.600039969730545</v>
      </c>
      <c r="AP77" s="57">
        <v>35.54964687199228</v>
      </c>
      <c r="AQ77" s="57">
        <v>35.994360170498233</v>
      </c>
      <c r="AR77" s="57">
        <v>37.636208549514677</v>
      </c>
      <c r="AS77" s="57">
        <v>38.764283174890274</v>
      </c>
      <c r="AT77" s="57">
        <v>37.399133740623249</v>
      </c>
      <c r="AU77" s="57">
        <v>34.695131459036766</v>
      </c>
      <c r="AV77" s="57">
        <v>34.170918549311928</v>
      </c>
      <c r="AW77" s="57">
        <v>32.34943596784359</v>
      </c>
      <c r="AX77" s="57">
        <v>29.657872186976345</v>
      </c>
      <c r="AY77" s="57">
        <v>29.603386486406521</v>
      </c>
      <c r="AZ77" s="57">
        <v>25.752032239787781</v>
      </c>
      <c r="BA77" s="57">
        <v>24.795227445883608</v>
      </c>
      <c r="BB77" s="57">
        <v>25.177614172039867</v>
      </c>
      <c r="BC77" s="57">
        <v>25.039997648056083</v>
      </c>
      <c r="BD77" s="57">
        <v>25.274079150814973</v>
      </c>
      <c r="BE77" s="58">
        <v>24.037304870134268</v>
      </c>
      <c r="BF77" s="59">
        <v>-5.1533033875348688E-2</v>
      </c>
      <c r="BG77" s="59">
        <v>-3.8428949405763246E-2</v>
      </c>
      <c r="BH77" s="59">
        <v>5.9992213952114546E-3</v>
      </c>
    </row>
    <row r="78" spans="1:60" s="32" customFormat="1" x14ac:dyDescent="0.15">
      <c r="A78" s="37" t="s">
        <v>124</v>
      </c>
      <c r="B78" s="55">
        <v>43.27142636080152</v>
      </c>
      <c r="C78" s="55">
        <v>44.478093257434587</v>
      </c>
      <c r="D78" s="55">
        <v>45.881765234110595</v>
      </c>
      <c r="E78" s="55">
        <v>47.395191142929761</v>
      </c>
      <c r="F78" s="55">
        <v>48.908573486488514</v>
      </c>
      <c r="G78" s="55">
        <v>51.016947135750819</v>
      </c>
      <c r="H78" s="55">
        <v>53.663574305871805</v>
      </c>
      <c r="I78" s="55">
        <v>57.719135248390337</v>
      </c>
      <c r="J78" s="55">
        <v>62.110756649414292</v>
      </c>
      <c r="K78" s="55">
        <v>66.064483444185399</v>
      </c>
      <c r="L78" s="55">
        <v>63.323801718955131</v>
      </c>
      <c r="M78" s="55">
        <v>72.720436811675043</v>
      </c>
      <c r="N78" s="55">
        <v>82.415403538888697</v>
      </c>
      <c r="O78" s="55">
        <v>85.631253418164718</v>
      </c>
      <c r="P78" s="55">
        <v>97.344849631821873</v>
      </c>
      <c r="Q78" s="55">
        <v>92.622462853677305</v>
      </c>
      <c r="R78" s="55">
        <v>101.85403128435718</v>
      </c>
      <c r="S78" s="55">
        <v>111.54038512022632</v>
      </c>
      <c r="T78" s="55">
        <v>124.23063382844536</v>
      </c>
      <c r="U78" s="55">
        <v>135.6184764222229</v>
      </c>
      <c r="V78" s="55">
        <v>143.11782929552595</v>
      </c>
      <c r="W78" s="55">
        <v>141.56423572395832</v>
      </c>
      <c r="X78" s="55">
        <v>149.56709461934389</v>
      </c>
      <c r="Y78" s="55">
        <v>154.98398488782402</v>
      </c>
      <c r="Z78" s="55">
        <v>158.47330709941642</v>
      </c>
      <c r="AA78" s="55">
        <v>163.44427142285818</v>
      </c>
      <c r="AB78" s="55">
        <v>170.65763202048697</v>
      </c>
      <c r="AC78" s="55">
        <v>180.9450380686479</v>
      </c>
      <c r="AD78" s="55">
        <v>194.2413520929928</v>
      </c>
      <c r="AE78" s="55">
        <v>214.12771180739855</v>
      </c>
      <c r="AF78" s="55">
        <v>213.09914434271408</v>
      </c>
      <c r="AG78" s="55">
        <v>218.24597070123437</v>
      </c>
      <c r="AH78" s="55">
        <v>228.37640320775975</v>
      </c>
      <c r="AI78" s="55">
        <v>223.54972002371414</v>
      </c>
      <c r="AJ78" s="55">
        <v>223.53457469438791</v>
      </c>
      <c r="AK78" s="55">
        <v>234.01575088161889</v>
      </c>
      <c r="AL78" s="55">
        <v>243.58139507310827</v>
      </c>
      <c r="AM78" s="55">
        <v>248.57201240644468</v>
      </c>
      <c r="AN78" s="55">
        <v>258.27441477315017</v>
      </c>
      <c r="AO78" s="55">
        <v>275.39402478541228</v>
      </c>
      <c r="AP78" s="55">
        <v>286.307043300077</v>
      </c>
      <c r="AQ78" s="55">
        <v>299.74943325370373</v>
      </c>
      <c r="AR78" s="55">
        <v>310.13270718934001</v>
      </c>
      <c r="AS78" s="55">
        <v>328.71149362954424</v>
      </c>
      <c r="AT78" s="55">
        <v>336.23645768190937</v>
      </c>
      <c r="AU78" s="55">
        <v>347.24477197974346</v>
      </c>
      <c r="AV78" s="55">
        <v>361.65427615539892</v>
      </c>
      <c r="AW78" s="55">
        <v>375.85889958818871</v>
      </c>
      <c r="AX78" s="55">
        <v>384.75093212948667</v>
      </c>
      <c r="AY78" s="55">
        <v>392.02417251492813</v>
      </c>
      <c r="AZ78" s="55">
        <v>389.79179810536579</v>
      </c>
      <c r="BA78" s="55">
        <v>393.53403475425932</v>
      </c>
      <c r="BB78" s="55">
        <v>390.81320927454101</v>
      </c>
      <c r="BC78" s="55">
        <v>383.88786036803697</v>
      </c>
      <c r="BD78" s="55">
        <v>390.80541288803096</v>
      </c>
      <c r="BE78" s="55">
        <v>361.22991110460856</v>
      </c>
      <c r="BF78" s="56">
        <v>-7.8203801036937026E-2</v>
      </c>
      <c r="BG78" s="56">
        <v>1.5153174079209464E-2</v>
      </c>
      <c r="BH78" s="56">
        <v>9.0155623644049346E-2</v>
      </c>
    </row>
    <row r="79" spans="1:60" x14ac:dyDescent="0.1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1"/>
      <c r="BF79" s="54"/>
      <c r="BG79" s="54"/>
      <c r="BH79" s="54"/>
    </row>
    <row r="80" spans="1:60" x14ac:dyDescent="0.15">
      <c r="A80" s="49" t="s">
        <v>123</v>
      </c>
      <c r="B80" s="50">
        <v>1.2890000000000001</v>
      </c>
      <c r="C80" s="50">
        <v>1.6930000000000003</v>
      </c>
      <c r="D80" s="50">
        <v>1.5779999999999998</v>
      </c>
      <c r="E80" s="50">
        <v>1.6820000000000002</v>
      </c>
      <c r="F80" s="50">
        <v>1.7749999999999999</v>
      </c>
      <c r="G80" s="50">
        <v>2.0320000000000005</v>
      </c>
      <c r="H80" s="50">
        <v>2.2880000000000003</v>
      </c>
      <c r="I80" s="50">
        <v>2.5140000000000002</v>
      </c>
      <c r="J80" s="50">
        <v>2.7390000000000003</v>
      </c>
      <c r="K80" s="50">
        <v>3.0360000000000005</v>
      </c>
      <c r="L80" s="50">
        <v>3.3780000000000001</v>
      </c>
      <c r="M80" s="50">
        <v>3.8770000000000002</v>
      </c>
      <c r="N80" s="50">
        <v>4.4000000000000012</v>
      </c>
      <c r="O80" s="50">
        <v>4.5209999999999999</v>
      </c>
      <c r="P80" s="50">
        <v>5.42</v>
      </c>
      <c r="Q80" s="50">
        <v>5.4689999999999994</v>
      </c>
      <c r="R80" s="50">
        <v>5.8890000000000011</v>
      </c>
      <c r="S80" s="50">
        <v>6.2449999999999992</v>
      </c>
      <c r="T80" s="50">
        <v>7.0109999999999992</v>
      </c>
      <c r="U80" s="50">
        <v>7.7599999999999989</v>
      </c>
      <c r="V80" s="50">
        <v>7.9660000000000011</v>
      </c>
      <c r="W80" s="50">
        <v>8.0780000000000012</v>
      </c>
      <c r="X80" s="50">
        <v>8.1580000000000013</v>
      </c>
      <c r="Y80" s="50">
        <v>8.168000000000001</v>
      </c>
      <c r="Z80" s="50">
        <v>8.5530000000000008</v>
      </c>
      <c r="AA80" s="50">
        <v>9.1560000000000006</v>
      </c>
      <c r="AB80" s="50">
        <v>9.0690000000000008</v>
      </c>
      <c r="AC80" s="50">
        <v>9.1129999999999995</v>
      </c>
      <c r="AD80" s="50">
        <v>9.0789999999999988</v>
      </c>
      <c r="AE80" s="50">
        <v>8.6699999999999982</v>
      </c>
      <c r="AF80" s="50">
        <v>8.4329999999999998</v>
      </c>
      <c r="AG80" s="50">
        <v>8.0599999999999987</v>
      </c>
      <c r="AH80" s="50">
        <v>7.9859999999999998</v>
      </c>
      <c r="AI80" s="50">
        <v>8.2170000000000005</v>
      </c>
      <c r="AJ80" s="50">
        <v>8.1100000000000012</v>
      </c>
      <c r="AK80" s="50">
        <v>8.4829999999999988</v>
      </c>
      <c r="AL80" s="50">
        <v>8.7820000000000018</v>
      </c>
      <c r="AM80" s="50">
        <v>9.734</v>
      </c>
      <c r="AN80" s="50">
        <v>10.124999999999998</v>
      </c>
      <c r="AO80" s="50">
        <v>10.59</v>
      </c>
      <c r="AP80" s="50">
        <v>11.034396000000001</v>
      </c>
      <c r="AQ80" s="50">
        <v>11.5159</v>
      </c>
      <c r="AR80" s="50">
        <v>12.900566315000003</v>
      </c>
      <c r="AS80" s="50">
        <v>14.020728</v>
      </c>
      <c r="AT80" s="50">
        <v>14.868</v>
      </c>
      <c r="AU80" s="50">
        <v>14.974999999999998</v>
      </c>
      <c r="AV80" s="50">
        <v>15.826000000000001</v>
      </c>
      <c r="AW80" s="50">
        <v>16.816999999999997</v>
      </c>
      <c r="AX80" s="50">
        <v>17.565000000000001</v>
      </c>
      <c r="AY80" s="50">
        <v>18.274999999999999</v>
      </c>
      <c r="AZ80" s="50">
        <v>19.462599999999998</v>
      </c>
      <c r="BA80" s="50">
        <v>18.916499999999999</v>
      </c>
      <c r="BB80" s="50">
        <v>18.568300000000001</v>
      </c>
      <c r="BC80" s="50">
        <v>18.883799999999997</v>
      </c>
      <c r="BD80" s="50">
        <v>19.529150000000001</v>
      </c>
      <c r="BE80" s="51">
        <v>16.547330000000002</v>
      </c>
      <c r="BF80" s="54">
        <v>-0.15500066742039487</v>
      </c>
      <c r="BG80" s="54">
        <v>2.7644918013267183E-2</v>
      </c>
      <c r="BH80" s="54">
        <v>4.1298763195771653E-3</v>
      </c>
    </row>
    <row r="81" spans="1:60" x14ac:dyDescent="0.15">
      <c r="A81" s="49" t="s">
        <v>122</v>
      </c>
      <c r="B81" s="50">
        <v>6.9359999999999991</v>
      </c>
      <c r="C81" s="50">
        <v>7.4489999999999998</v>
      </c>
      <c r="D81" s="50">
        <v>6.0600000000000005</v>
      </c>
      <c r="E81" s="50">
        <v>6.3420000000000014</v>
      </c>
      <c r="F81" s="50">
        <v>4.6800000000000006</v>
      </c>
      <c r="G81" s="50">
        <v>6.0750000000000002</v>
      </c>
      <c r="H81" s="50">
        <v>6.2640000000000011</v>
      </c>
      <c r="I81" s="50">
        <v>7.1499999999999995</v>
      </c>
      <c r="J81" s="50">
        <v>6.7219999999999995</v>
      </c>
      <c r="K81" s="50">
        <v>7.4079999999999986</v>
      </c>
      <c r="L81" s="50">
        <v>8.218</v>
      </c>
      <c r="M81" s="50">
        <v>9.7259999999999991</v>
      </c>
      <c r="N81" s="50">
        <v>10.388999999999999</v>
      </c>
      <c r="O81" s="50">
        <v>10.728000000000003</v>
      </c>
      <c r="P81" s="50">
        <v>11.763</v>
      </c>
      <c r="Q81" s="50">
        <v>13.136999999999999</v>
      </c>
      <c r="R81" s="50">
        <v>15.150999999999998</v>
      </c>
      <c r="S81" s="50">
        <v>17.236999999999998</v>
      </c>
      <c r="T81" s="50">
        <v>18.923000000000002</v>
      </c>
      <c r="U81" s="50">
        <v>20.48</v>
      </c>
      <c r="V81" s="50">
        <v>20.802999999999994</v>
      </c>
      <c r="W81" s="50">
        <v>20.856000000000002</v>
      </c>
      <c r="X81" s="50">
        <v>22.054000000000002</v>
      </c>
      <c r="Y81" s="50">
        <v>21.925999999999998</v>
      </c>
      <c r="Z81" s="50">
        <v>22.719000000000005</v>
      </c>
      <c r="AA81" s="50">
        <v>23.310999999999993</v>
      </c>
      <c r="AB81" s="50">
        <v>22.926000000000005</v>
      </c>
      <c r="AC81" s="50">
        <v>21.984000000000002</v>
      </c>
      <c r="AD81" s="50">
        <v>20.538999999999998</v>
      </c>
      <c r="AE81" s="50">
        <v>21.468</v>
      </c>
      <c r="AF81" s="50">
        <v>23.280999999999999</v>
      </c>
      <c r="AG81" s="50">
        <v>24.598999999999997</v>
      </c>
      <c r="AH81" s="50">
        <v>25.961999999999996</v>
      </c>
      <c r="AI81" s="50">
        <v>27.327000000000005</v>
      </c>
      <c r="AJ81" s="50">
        <v>27.908000000000001</v>
      </c>
      <c r="AK81" s="50">
        <v>27.249000000000002</v>
      </c>
      <c r="AL81" s="50">
        <v>25.659000000000002</v>
      </c>
      <c r="AM81" s="50">
        <v>25.331</v>
      </c>
      <c r="AN81" s="50">
        <v>26.190000000000005</v>
      </c>
      <c r="AO81" s="50">
        <v>25.163</v>
      </c>
      <c r="AP81" s="50">
        <v>29.333000000000006</v>
      </c>
      <c r="AQ81" s="50">
        <v>27.82</v>
      </c>
      <c r="AR81" s="50">
        <v>29.805</v>
      </c>
      <c r="AS81" s="50">
        <v>31.163200000000007</v>
      </c>
      <c r="AT81" s="50">
        <v>33.548230000000004</v>
      </c>
      <c r="AU81" s="50">
        <v>35.320299999999996</v>
      </c>
      <c r="AV81" s="50">
        <v>32.957999999999998</v>
      </c>
      <c r="AW81" s="50">
        <v>34.504296937677324</v>
      </c>
      <c r="AX81" s="50">
        <v>35.012</v>
      </c>
      <c r="AY81" s="50">
        <v>37.682000000000002</v>
      </c>
      <c r="AZ81" s="50">
        <v>39.018238607133469</v>
      </c>
      <c r="BA81" s="50">
        <v>39.86093860713347</v>
      </c>
      <c r="BB81" s="50">
        <v>36.802192338182287</v>
      </c>
      <c r="BC81" s="50">
        <v>33.89018159005569</v>
      </c>
      <c r="BD81" s="50">
        <v>34.139349686506101</v>
      </c>
      <c r="BE81" s="51">
        <v>30.726295533615691</v>
      </c>
      <c r="BF81" s="54">
        <v>-0.10243328628528803</v>
      </c>
      <c r="BG81" s="54">
        <v>1.7481826732752559E-3</v>
      </c>
      <c r="BH81" s="54">
        <v>7.6686571375931363E-3</v>
      </c>
    </row>
    <row r="82" spans="1:60" x14ac:dyDescent="0.15">
      <c r="A82" s="49" t="s">
        <v>121</v>
      </c>
      <c r="B82" s="50">
        <v>0.95477906967326209</v>
      </c>
      <c r="C82" s="50">
        <v>1.3856571157816659</v>
      </c>
      <c r="D82" s="50">
        <v>1.5221973546882814</v>
      </c>
      <c r="E82" s="50">
        <v>1.6702972235923077</v>
      </c>
      <c r="F82" s="50">
        <v>1.8079285589737595</v>
      </c>
      <c r="G82" s="50">
        <v>1.8922926706906069</v>
      </c>
      <c r="H82" s="50">
        <v>1.9969999999999999</v>
      </c>
      <c r="I82" s="50">
        <v>2.1219999999999999</v>
      </c>
      <c r="J82" s="50">
        <v>2.5449999999999999</v>
      </c>
      <c r="K82" s="50">
        <v>2.734</v>
      </c>
      <c r="L82" s="50">
        <v>2.8230000000000004</v>
      </c>
      <c r="M82" s="50">
        <v>3.0850000000000004</v>
      </c>
      <c r="N82" s="50">
        <v>3.4820000000000007</v>
      </c>
      <c r="O82" s="50">
        <v>3.7359999999999998</v>
      </c>
      <c r="P82" s="50">
        <v>4.2370000000000001</v>
      </c>
      <c r="Q82" s="50">
        <v>4.3</v>
      </c>
      <c r="R82" s="50">
        <v>4.2290000000000001</v>
      </c>
      <c r="S82" s="50">
        <v>4.4539999999999997</v>
      </c>
      <c r="T82" s="50">
        <v>4.4989999999999997</v>
      </c>
      <c r="U82" s="50">
        <v>4.6849999999999996</v>
      </c>
      <c r="V82" s="50">
        <v>4.6559999999999997</v>
      </c>
      <c r="W82" s="50">
        <v>4.5669999999999993</v>
      </c>
      <c r="X82" s="50">
        <v>4.5579999999999998</v>
      </c>
      <c r="Y82" s="50">
        <v>4.8719999999999999</v>
      </c>
      <c r="Z82" s="50">
        <v>5.3559999999999999</v>
      </c>
      <c r="AA82" s="50">
        <v>5.5449999999999999</v>
      </c>
      <c r="AB82" s="50">
        <v>5.5330000000000004</v>
      </c>
      <c r="AC82" s="50">
        <v>6.5410000000000004</v>
      </c>
      <c r="AD82" s="50">
        <v>6.6390000000000002</v>
      </c>
      <c r="AE82" s="50">
        <v>7.2169999999999996</v>
      </c>
      <c r="AF82" s="50">
        <v>6.8170000000000011</v>
      </c>
      <c r="AG82" s="50">
        <v>6.4109999999999996</v>
      </c>
      <c r="AH82" s="50">
        <v>6.8220000000000001</v>
      </c>
      <c r="AI82" s="50">
        <v>6.7520000000000007</v>
      </c>
      <c r="AJ82" s="50">
        <v>7.4450000000000003</v>
      </c>
      <c r="AK82" s="50">
        <v>6.9450000000000003</v>
      </c>
      <c r="AL82" s="50">
        <v>6.9410000000000007</v>
      </c>
      <c r="AM82" s="50">
        <v>7.2329999999999997</v>
      </c>
      <c r="AN82" s="50">
        <v>7.2228999999999992</v>
      </c>
      <c r="AO82" s="50">
        <v>8.6136170000000014</v>
      </c>
      <c r="AP82" s="50">
        <v>9.3719179999999991</v>
      </c>
      <c r="AQ82" s="50">
        <v>9.4885310000000018</v>
      </c>
      <c r="AR82" s="50">
        <v>9.9032199999999992</v>
      </c>
      <c r="AS82" s="50">
        <v>10.913899999999998</v>
      </c>
      <c r="AT82" s="50">
        <v>11.016840999999999</v>
      </c>
      <c r="AU82" s="50">
        <v>12.256283999999999</v>
      </c>
      <c r="AV82" s="50">
        <v>13.120629999999998</v>
      </c>
      <c r="AW82" s="50">
        <v>13.188661999999999</v>
      </c>
      <c r="AX82" s="50">
        <v>13.371123999999998</v>
      </c>
      <c r="AY82" s="50">
        <v>12.653455999999997</v>
      </c>
      <c r="AZ82" s="50">
        <v>12.344078596205746</v>
      </c>
      <c r="BA82" s="50">
        <v>12.597</v>
      </c>
      <c r="BB82" s="50">
        <v>13.326000000000001</v>
      </c>
      <c r="BC82" s="50">
        <v>12.996828361140649</v>
      </c>
      <c r="BD82" s="50">
        <v>13.18622693200458</v>
      </c>
      <c r="BE82" s="51">
        <v>11.743686217828184</v>
      </c>
      <c r="BF82" s="54">
        <v>-0.11183087445302087</v>
      </c>
      <c r="BG82" s="54">
        <v>1.8137295446574608E-2</v>
      </c>
      <c r="BH82" s="54">
        <v>2.9309847338243288E-3</v>
      </c>
    </row>
    <row r="83" spans="1:60" x14ac:dyDescent="0.15">
      <c r="A83" s="49" t="s">
        <v>120</v>
      </c>
      <c r="B83" s="50">
        <v>5.6059999999999999</v>
      </c>
      <c r="C83" s="50">
        <v>6.093</v>
      </c>
      <c r="D83" s="50">
        <v>6.6229999999999984</v>
      </c>
      <c r="E83" s="50">
        <v>7.2009999999999996</v>
      </c>
      <c r="F83" s="50">
        <v>7.9189999999999978</v>
      </c>
      <c r="G83" s="50">
        <v>8.5819999999999972</v>
      </c>
      <c r="H83" s="50">
        <v>9.3880000000000035</v>
      </c>
      <c r="I83" s="50">
        <v>10.239999999999998</v>
      </c>
      <c r="J83" s="50">
        <v>11.302999999999999</v>
      </c>
      <c r="K83" s="50">
        <v>11.011000000000001</v>
      </c>
      <c r="L83" s="50">
        <v>11.684000000000001</v>
      </c>
      <c r="M83" s="50">
        <v>11.811000000000002</v>
      </c>
      <c r="N83" s="50">
        <v>11.697000000000001</v>
      </c>
      <c r="O83" s="50">
        <v>12.287000000000001</v>
      </c>
      <c r="P83" s="50">
        <v>11.650000000000002</v>
      </c>
      <c r="Q83" s="50">
        <v>11.983000000000002</v>
      </c>
      <c r="R83" s="50">
        <v>12.979000000000001</v>
      </c>
      <c r="S83" s="50">
        <v>13.144999999999996</v>
      </c>
      <c r="T83" s="50">
        <v>13.269</v>
      </c>
      <c r="U83" s="50">
        <v>14.447999999999999</v>
      </c>
      <c r="V83" s="50">
        <v>14.116</v>
      </c>
      <c r="W83" s="50">
        <v>13.622999999999999</v>
      </c>
      <c r="X83" s="50">
        <v>14.401</v>
      </c>
      <c r="Y83" s="50">
        <v>15.874144985441097</v>
      </c>
      <c r="Z83" s="50">
        <v>16.448530696708286</v>
      </c>
      <c r="AA83" s="50">
        <v>16.593072298407126</v>
      </c>
      <c r="AB83" s="50">
        <v>16.72184962525612</v>
      </c>
      <c r="AC83" s="50">
        <v>17.275910060769842</v>
      </c>
      <c r="AD83" s="50">
        <v>18.003359468648306</v>
      </c>
      <c r="AE83" s="50">
        <v>18.783181748046268</v>
      </c>
      <c r="AF83" s="50">
        <v>20.034483232787146</v>
      </c>
      <c r="AG83" s="50">
        <v>20.669290658543108</v>
      </c>
      <c r="AH83" s="50">
        <v>21.000954148884901</v>
      </c>
      <c r="AI83" s="50">
        <v>21.315423742275794</v>
      </c>
      <c r="AJ83" s="50">
        <v>21.615748660451626</v>
      </c>
      <c r="AK83" s="50">
        <v>21.990768672952932</v>
      </c>
      <c r="AL83" s="50">
        <v>22.466463009901805</v>
      </c>
      <c r="AM83" s="50">
        <v>23.051164881566052</v>
      </c>
      <c r="AN83" s="50">
        <v>23.882968776463944</v>
      </c>
      <c r="AO83" s="50">
        <v>24.769833179648028</v>
      </c>
      <c r="AP83" s="50">
        <v>24.775885729285655</v>
      </c>
      <c r="AQ83" s="50">
        <v>25.242243173254341</v>
      </c>
      <c r="AR83" s="50">
        <v>25.742379155460188</v>
      </c>
      <c r="AS83" s="50">
        <v>24.378068094652214</v>
      </c>
      <c r="AT83" s="50">
        <v>23.885012644394596</v>
      </c>
      <c r="AU83" s="50">
        <v>24.898364538288206</v>
      </c>
      <c r="AV83" s="50">
        <v>25.188450676623745</v>
      </c>
      <c r="AW83" s="50">
        <v>25.854619457035287</v>
      </c>
      <c r="AX83" s="50">
        <v>26.309038769634309</v>
      </c>
      <c r="AY83" s="50">
        <v>25.938569216982486</v>
      </c>
      <c r="AZ83" s="50">
        <v>28.612985324520569</v>
      </c>
      <c r="BA83" s="50">
        <v>27.428786448058901</v>
      </c>
      <c r="BB83" s="50">
        <v>27.364817984265528</v>
      </c>
      <c r="BC83" s="50">
        <v>27.290016070710859</v>
      </c>
      <c r="BD83" s="50">
        <v>26.952109810627082</v>
      </c>
      <c r="BE83" s="51">
        <v>23.298586419675672</v>
      </c>
      <c r="BF83" s="54">
        <v>-0.13791798701525815</v>
      </c>
      <c r="BG83" s="54">
        <v>1.2154310950031944E-2</v>
      </c>
      <c r="BH83" s="54">
        <v>5.8148523256767509E-3</v>
      </c>
    </row>
    <row r="84" spans="1:60" x14ac:dyDescent="0.15">
      <c r="A84" s="49" t="s">
        <v>119</v>
      </c>
      <c r="B84" s="50">
        <v>5.4144194552068736</v>
      </c>
      <c r="C84" s="50">
        <v>5.7004760983884122</v>
      </c>
      <c r="D84" s="50">
        <v>5.9964097275536057</v>
      </c>
      <c r="E84" s="50">
        <v>6.2436336736946156</v>
      </c>
      <c r="F84" s="50">
        <v>6.6146664413879819</v>
      </c>
      <c r="G84" s="50">
        <v>6.9159846515938499</v>
      </c>
      <c r="H84" s="50">
        <v>8.2810619941225809</v>
      </c>
      <c r="I84" s="50">
        <v>8.5983657625048746</v>
      </c>
      <c r="J84" s="50">
        <v>9.0169201885866048</v>
      </c>
      <c r="K84" s="50">
        <v>9.0562205441976502</v>
      </c>
      <c r="L84" s="50">
        <v>8.6782591323194858</v>
      </c>
      <c r="M84" s="50">
        <v>8.6797601475314003</v>
      </c>
      <c r="N84" s="50">
        <v>8.8656618521760517</v>
      </c>
      <c r="O84" s="50">
        <v>8.6932839696206639</v>
      </c>
      <c r="P84" s="50">
        <v>8.8603841607056673</v>
      </c>
      <c r="Q84" s="50">
        <v>9.1820046731420035</v>
      </c>
      <c r="R84" s="50">
        <v>8.9211573533278639</v>
      </c>
      <c r="S84" s="50">
        <v>8.6180126498135596</v>
      </c>
      <c r="T84" s="50">
        <v>8.5322148390488834</v>
      </c>
      <c r="U84" s="50">
        <v>8.6939242786837791</v>
      </c>
      <c r="V84" s="50">
        <v>8.8991275348782874</v>
      </c>
      <c r="W84" s="50">
        <v>9.478530520580037</v>
      </c>
      <c r="X84" s="50">
        <v>9.6164495303299056</v>
      </c>
      <c r="Y84" s="50">
        <v>10.456519307487442</v>
      </c>
      <c r="Z84" s="50">
        <v>10.900786897298637</v>
      </c>
      <c r="AA84" s="50">
        <v>11.111110876185501</v>
      </c>
      <c r="AB84" s="50">
        <v>10.830447208845371</v>
      </c>
      <c r="AC84" s="50">
        <v>10.895182812430429</v>
      </c>
      <c r="AD84" s="50">
        <v>11.193186570286192</v>
      </c>
      <c r="AE84" s="50">
        <v>11.777087577209128</v>
      </c>
      <c r="AF84" s="50">
        <v>12.167003231487348</v>
      </c>
      <c r="AG84" s="50">
        <v>12.558235045796909</v>
      </c>
      <c r="AH84" s="50">
        <v>12.739941687247839</v>
      </c>
      <c r="AI84" s="50">
        <v>12.907035604631632</v>
      </c>
      <c r="AJ84" s="50">
        <v>13.615243044535392</v>
      </c>
      <c r="AK84" s="50">
        <v>13.712908932876481</v>
      </c>
      <c r="AL84" s="50">
        <v>14.441202159614608</v>
      </c>
      <c r="AM84" s="50">
        <v>14.616748863247103</v>
      </c>
      <c r="AN84" s="50">
        <v>14.691941674653757</v>
      </c>
      <c r="AO84" s="50">
        <v>16.03237849031505</v>
      </c>
      <c r="AP84" s="50">
        <v>16.745608966105696</v>
      </c>
      <c r="AQ84" s="50">
        <v>17.71195838547424</v>
      </c>
      <c r="AR84" s="50">
        <v>18.35498346885343</v>
      </c>
      <c r="AS84" s="50">
        <v>18.836365446093868</v>
      </c>
      <c r="AT84" s="50">
        <v>19.771656789456305</v>
      </c>
      <c r="AU84" s="50">
        <v>20.525222630868903</v>
      </c>
      <c r="AV84" s="50">
        <v>21.576183414856128</v>
      </c>
      <c r="AW84" s="50">
        <v>21.81512487015555</v>
      </c>
      <c r="AX84" s="50">
        <v>23.350831752417335</v>
      </c>
      <c r="AY84" s="50">
        <v>24.062789285886421</v>
      </c>
      <c r="AZ84" s="50">
        <v>26.520655403943032</v>
      </c>
      <c r="BA84" s="50">
        <v>26.754457615636362</v>
      </c>
      <c r="BB84" s="50">
        <v>28.248481116084246</v>
      </c>
      <c r="BC84" s="50">
        <v>29.25514850469817</v>
      </c>
      <c r="BD84" s="50">
        <v>30.51430179902264</v>
      </c>
      <c r="BE84" s="51">
        <v>25.181456043641614</v>
      </c>
      <c r="BF84" s="54">
        <v>-0.17702019149666415</v>
      </c>
      <c r="BG84" s="54">
        <v>4.4349919071156263E-2</v>
      </c>
      <c r="BH84" s="54">
        <v>6.2847782093611937E-3</v>
      </c>
    </row>
    <row r="85" spans="1:60" x14ac:dyDescent="0.15">
      <c r="A85" s="49" t="s">
        <v>118</v>
      </c>
      <c r="B85" s="50">
        <v>1.9969939243742241</v>
      </c>
      <c r="C85" s="50">
        <v>2.0363935256967132</v>
      </c>
      <c r="D85" s="50">
        <v>2.0842796565983508</v>
      </c>
      <c r="E85" s="50">
        <v>2.1406591458997699</v>
      </c>
      <c r="F85" s="50">
        <v>2.2095603977939229</v>
      </c>
      <c r="G85" s="50">
        <v>2.2439024296315835</v>
      </c>
      <c r="H85" s="50">
        <v>2.6427239321393272</v>
      </c>
      <c r="I85" s="50">
        <v>2.7533775034816537</v>
      </c>
      <c r="J85" s="50">
        <v>2.8387694815266364</v>
      </c>
      <c r="K85" s="50">
        <v>2.9864385212198177</v>
      </c>
      <c r="L85" s="50">
        <v>2.8631896877299563</v>
      </c>
      <c r="M85" s="50">
        <v>2.9802749871701879</v>
      </c>
      <c r="N85" s="50">
        <v>3.1639035673049216</v>
      </c>
      <c r="O85" s="50">
        <v>3.7133861566495789</v>
      </c>
      <c r="P85" s="50">
        <v>3.7980828423420645</v>
      </c>
      <c r="Q85" s="50">
        <v>3.7632048310773807</v>
      </c>
      <c r="R85" s="50">
        <v>3.9702889171606057</v>
      </c>
      <c r="S85" s="50">
        <v>3.6699718244236532</v>
      </c>
      <c r="T85" s="50">
        <v>4.202178106862049</v>
      </c>
      <c r="U85" s="50">
        <v>3.7895275865016544</v>
      </c>
      <c r="V85" s="50">
        <v>4.2383000187935194</v>
      </c>
      <c r="W85" s="50">
        <v>4.067661693776075</v>
      </c>
      <c r="X85" s="50">
        <v>4.1600659047926198</v>
      </c>
      <c r="Y85" s="50">
        <v>4.399097705151144</v>
      </c>
      <c r="Z85" s="50">
        <v>4.4779111825840507</v>
      </c>
      <c r="AA85" s="50">
        <v>4.0586871216173126</v>
      </c>
      <c r="AB85" s="50">
        <v>3.8631341725566615</v>
      </c>
      <c r="AC85" s="50">
        <v>3.8567474329702165</v>
      </c>
      <c r="AD85" s="50">
        <v>3.9931197904856757</v>
      </c>
      <c r="AE85" s="50">
        <v>3.9210572788120159</v>
      </c>
      <c r="AF85" s="50">
        <v>3.8080548059122874</v>
      </c>
      <c r="AG85" s="50">
        <v>3.8235121758843604</v>
      </c>
      <c r="AH85" s="50">
        <v>3.9506517565243944</v>
      </c>
      <c r="AI85" s="50">
        <v>3.7381149104973415</v>
      </c>
      <c r="AJ85" s="50">
        <v>3.9503133543290034</v>
      </c>
      <c r="AK85" s="50">
        <v>4.3369213691342434</v>
      </c>
      <c r="AL85" s="50">
        <v>4.6111198350521763</v>
      </c>
      <c r="AM85" s="50">
        <v>4.7657281411448222</v>
      </c>
      <c r="AN85" s="50">
        <v>5.2203868382174106</v>
      </c>
      <c r="AO85" s="50">
        <v>5.5022930755673567</v>
      </c>
      <c r="AP85" s="50">
        <v>5.1518709268221921</v>
      </c>
      <c r="AQ85" s="50">
        <v>5.9416966386944132</v>
      </c>
      <c r="AR85" s="50">
        <v>6.7198442366816762</v>
      </c>
      <c r="AS85" s="50">
        <v>7.6880051817455266</v>
      </c>
      <c r="AT85" s="50">
        <v>8.6021698053906235</v>
      </c>
      <c r="AU85" s="50">
        <v>9.3893844821611907</v>
      </c>
      <c r="AV85" s="50">
        <v>9.9683146609834115</v>
      </c>
      <c r="AW85" s="50">
        <v>10.604531954966385</v>
      </c>
      <c r="AX85" s="50">
        <v>11.89844463517106</v>
      </c>
      <c r="AY85" s="50">
        <v>12.815186531646065</v>
      </c>
      <c r="AZ85" s="50">
        <v>12.577920962927744</v>
      </c>
      <c r="BA85" s="50">
        <v>12.181205998067764</v>
      </c>
      <c r="BB85" s="50">
        <v>11.431269076590244</v>
      </c>
      <c r="BC85" s="50">
        <v>11.498927633084623</v>
      </c>
      <c r="BD85" s="50">
        <v>10.983997129983461</v>
      </c>
      <c r="BE85" s="51">
        <v>9.5844562542874936</v>
      </c>
      <c r="BF85" s="54">
        <v>-0.12980046314380767</v>
      </c>
      <c r="BG85" s="54">
        <v>2.4743659764608461E-2</v>
      </c>
      <c r="BH85" s="54">
        <v>2.3920849418368503E-3</v>
      </c>
    </row>
    <row r="86" spans="1:60" x14ac:dyDescent="0.15">
      <c r="A86" s="49" t="s">
        <v>117</v>
      </c>
      <c r="B86" s="50">
        <v>3.6811270981536302</v>
      </c>
      <c r="C86" s="50">
        <v>3.9654716125428005</v>
      </c>
      <c r="D86" s="50">
        <v>4.0347348709197242</v>
      </c>
      <c r="E86" s="50">
        <v>4.0254837038119708</v>
      </c>
      <c r="F86" s="50">
        <v>4.4560368021394865</v>
      </c>
      <c r="G86" s="50">
        <v>4.9100251761545604</v>
      </c>
      <c r="H86" s="50">
        <v>6.5253847908058829</v>
      </c>
      <c r="I86" s="50">
        <v>6.960268017304017</v>
      </c>
      <c r="J86" s="50">
        <v>7.7021820341629583</v>
      </c>
      <c r="K86" s="50">
        <v>7.899973231314684</v>
      </c>
      <c r="L86" s="50">
        <v>8.5907939921027214</v>
      </c>
      <c r="M86" s="50">
        <v>10.494779874999807</v>
      </c>
      <c r="N86" s="50">
        <v>11.313278996836011</v>
      </c>
      <c r="O86" s="50">
        <v>12.110433394916472</v>
      </c>
      <c r="P86" s="50">
        <v>13.673112132675024</v>
      </c>
      <c r="Q86" s="50">
        <v>14.523385475130461</v>
      </c>
      <c r="R86" s="50">
        <v>14.726266391254496</v>
      </c>
      <c r="S86" s="50">
        <v>15.544527617878703</v>
      </c>
      <c r="T86" s="50">
        <v>14.554161731843287</v>
      </c>
      <c r="U86" s="50">
        <v>13.313805435918296</v>
      </c>
      <c r="V86" s="50">
        <v>13.857398622131587</v>
      </c>
      <c r="W86" s="50">
        <v>12.882628599631463</v>
      </c>
      <c r="X86" s="50">
        <v>13.767720162368743</v>
      </c>
      <c r="Y86" s="50">
        <v>14.31953492246442</v>
      </c>
      <c r="Z86" s="50">
        <v>14.710950940058872</v>
      </c>
      <c r="AA86" s="50">
        <v>14.175097037742521</v>
      </c>
      <c r="AB86" s="50">
        <v>15.16084851370122</v>
      </c>
      <c r="AC86" s="50">
        <v>16.58548206686309</v>
      </c>
      <c r="AD86" s="50">
        <v>16.396620139328423</v>
      </c>
      <c r="AE86" s="50">
        <v>16.418295261988533</v>
      </c>
      <c r="AF86" s="50">
        <v>16.57404862839536</v>
      </c>
      <c r="AG86" s="50">
        <v>17.55010891020569</v>
      </c>
      <c r="AH86" s="50">
        <v>17.482271196458072</v>
      </c>
      <c r="AI86" s="50">
        <v>17.637270630267302</v>
      </c>
      <c r="AJ86" s="50">
        <v>18.82965644632111</v>
      </c>
      <c r="AK86" s="50">
        <v>18.490632230743596</v>
      </c>
      <c r="AL86" s="50">
        <v>19.264508203404745</v>
      </c>
      <c r="AM86" s="50">
        <v>20.29122177809829</v>
      </c>
      <c r="AN86" s="50">
        <v>19.897068494834571</v>
      </c>
      <c r="AO86" s="50">
        <v>20.854796467575866</v>
      </c>
      <c r="AP86" s="50">
        <v>21.775440264786532</v>
      </c>
      <c r="AQ86" s="50">
        <v>20.305116822287296</v>
      </c>
      <c r="AR86" s="50">
        <v>20.820981823636536</v>
      </c>
      <c r="AS86" s="50">
        <v>23.602202558075106</v>
      </c>
      <c r="AT86" s="50">
        <v>23.650090744663807</v>
      </c>
      <c r="AU86" s="50">
        <v>25.067242844348229</v>
      </c>
      <c r="AV86" s="50">
        <v>25.391438000762022</v>
      </c>
      <c r="AW86" s="50">
        <v>26.545883054978312</v>
      </c>
      <c r="AX86" s="50">
        <v>26.968236772392782</v>
      </c>
      <c r="AY86" s="50">
        <v>25.337065602723698</v>
      </c>
      <c r="AZ86" s="50">
        <v>25.962818791697082</v>
      </c>
      <c r="BA86" s="50">
        <v>29.202992446688974</v>
      </c>
      <c r="BB86" s="50">
        <v>31.862246264808267</v>
      </c>
      <c r="BC86" s="50">
        <v>36.654169652722913</v>
      </c>
      <c r="BD86" s="50">
        <v>36.912883507676206</v>
      </c>
      <c r="BE86" s="51">
        <v>32.958275700578902</v>
      </c>
      <c r="BF86" s="54">
        <v>-0.10957306382917331</v>
      </c>
      <c r="BG86" s="54">
        <v>4.5525226742963554E-2</v>
      </c>
      <c r="BH86" s="54">
        <v>8.2257138976448933E-3</v>
      </c>
    </row>
    <row r="87" spans="1:60" x14ac:dyDescent="0.15">
      <c r="A87" s="49" t="s">
        <v>116</v>
      </c>
      <c r="B87" s="50">
        <v>1.395567307809253</v>
      </c>
      <c r="C87" s="50">
        <v>1.5478329097749515</v>
      </c>
      <c r="D87" s="50">
        <v>1.6554318856533037</v>
      </c>
      <c r="E87" s="50">
        <v>1.8860504190895639</v>
      </c>
      <c r="F87" s="50">
        <v>2.0979394466999639</v>
      </c>
      <c r="G87" s="50">
        <v>2.2739954431563234</v>
      </c>
      <c r="H87" s="50">
        <v>2.1198642725335821</v>
      </c>
      <c r="I87" s="50">
        <v>2.4688140758956227</v>
      </c>
      <c r="J87" s="50">
        <v>3.1905305641263069</v>
      </c>
      <c r="K87" s="50">
        <v>3.479455485035456</v>
      </c>
      <c r="L87" s="50">
        <v>3.5803097821646959</v>
      </c>
      <c r="M87" s="50">
        <v>4.6445719175900839</v>
      </c>
      <c r="N87" s="50">
        <v>5.2845674629521682</v>
      </c>
      <c r="O87" s="50">
        <v>5.8026624370375579</v>
      </c>
      <c r="P87" s="50">
        <v>6.3134543575010227</v>
      </c>
      <c r="Q87" s="50">
        <v>7.1081601187848396</v>
      </c>
      <c r="R87" s="50">
        <v>7.9482421103598888</v>
      </c>
      <c r="S87" s="50">
        <v>8.6064448599531946</v>
      </c>
      <c r="T87" s="50">
        <v>9.1295607313076612</v>
      </c>
      <c r="U87" s="50">
        <v>8.7898424533946589</v>
      </c>
      <c r="V87" s="50">
        <v>9.2088979933231521</v>
      </c>
      <c r="W87" s="50">
        <v>8.8695526845168473</v>
      </c>
      <c r="X87" s="50">
        <v>10.260458754336645</v>
      </c>
      <c r="Y87" s="50">
        <v>10.451568438329948</v>
      </c>
      <c r="Z87" s="50">
        <v>10.523511131459077</v>
      </c>
      <c r="AA87" s="50">
        <v>10.616070559519844</v>
      </c>
      <c r="AB87" s="50">
        <v>10.812594369043653</v>
      </c>
      <c r="AC87" s="50">
        <v>10.455486087186472</v>
      </c>
      <c r="AD87" s="50">
        <v>11.590445808311239</v>
      </c>
      <c r="AE87" s="50">
        <v>12.476445808311238</v>
      </c>
      <c r="AF87" s="50">
        <v>13.092390019587334</v>
      </c>
      <c r="AG87" s="50">
        <v>13.223573022042123</v>
      </c>
      <c r="AH87" s="50">
        <v>13.741390019587335</v>
      </c>
      <c r="AI87" s="50">
        <v>14.334390019587335</v>
      </c>
      <c r="AJ87" s="50">
        <v>14.909391392018513</v>
      </c>
      <c r="AK87" s="50">
        <v>15.659470685983155</v>
      </c>
      <c r="AL87" s="50">
        <v>15.579457281157421</v>
      </c>
      <c r="AM87" s="50">
        <v>15.482457281157419</v>
      </c>
      <c r="AN87" s="50">
        <v>16.421457281157419</v>
      </c>
      <c r="AO87" s="50">
        <v>16.391170685983159</v>
      </c>
      <c r="AP87" s="50">
        <v>17.560950042551521</v>
      </c>
      <c r="AQ87" s="50">
        <v>18.33537728115742</v>
      </c>
      <c r="AR87" s="50">
        <v>16.804807281157416</v>
      </c>
      <c r="AS87" s="50">
        <v>17.464650685983159</v>
      </c>
      <c r="AT87" s="50">
        <v>18.575607281157417</v>
      </c>
      <c r="AU87" s="50">
        <v>18.784467281157418</v>
      </c>
      <c r="AV87" s="50">
        <v>12.420937281157421</v>
      </c>
      <c r="AW87" s="50">
        <v>15.831985109324973</v>
      </c>
      <c r="AX87" s="50">
        <v>16.709163253394941</v>
      </c>
      <c r="AY87" s="50">
        <v>17.050202589468412</v>
      </c>
      <c r="AZ87" s="50">
        <v>15.156164222775114</v>
      </c>
      <c r="BA87" s="50">
        <v>13.860658516660783</v>
      </c>
      <c r="BB87" s="50">
        <v>14.266131406951633</v>
      </c>
      <c r="BC87" s="50">
        <v>14.546321943915956</v>
      </c>
      <c r="BD87" s="50">
        <v>15.011903359541602</v>
      </c>
      <c r="BE87" s="51">
        <v>12.387158373082519</v>
      </c>
      <c r="BF87" s="54">
        <v>-0.1770987740723563</v>
      </c>
      <c r="BG87" s="54">
        <v>-2.1075328735189469E-2</v>
      </c>
      <c r="BH87" s="54">
        <v>3.0915822692751936E-3</v>
      </c>
    </row>
    <row r="88" spans="1:60" x14ac:dyDescent="0.15">
      <c r="A88" s="49" t="s">
        <v>115</v>
      </c>
      <c r="B88" s="50">
        <v>0.19815552405841133</v>
      </c>
      <c r="C88" s="50">
        <v>0.20264097008145571</v>
      </c>
      <c r="D88" s="50">
        <v>0.21011556181199811</v>
      </c>
      <c r="E88" s="50">
        <v>0.21507600764438983</v>
      </c>
      <c r="F88" s="50">
        <v>0.22073984088572288</v>
      </c>
      <c r="G88" s="50">
        <v>0.22703975758923564</v>
      </c>
      <c r="H88" s="50">
        <v>0.23462204718548405</v>
      </c>
      <c r="I88" s="50">
        <v>0.24516329732954711</v>
      </c>
      <c r="J88" s="50">
        <v>0.26966497752389651</v>
      </c>
      <c r="K88" s="50">
        <v>0.32937489094977312</v>
      </c>
      <c r="L88" s="50">
        <v>0.33393958882067526</v>
      </c>
      <c r="M88" s="50">
        <v>0.30901968806563429</v>
      </c>
      <c r="N88" s="50">
        <v>0.30745881022633731</v>
      </c>
      <c r="O88" s="50">
        <v>0.34207534051908445</v>
      </c>
      <c r="P88" s="50">
        <v>0.36933873872338496</v>
      </c>
      <c r="Q88" s="50">
        <v>0.38053545342410544</v>
      </c>
      <c r="R88" s="50">
        <v>0.43908971647991046</v>
      </c>
      <c r="S88" s="50">
        <v>0.43991501973969727</v>
      </c>
      <c r="T88" s="50">
        <v>0.44331079252341066</v>
      </c>
      <c r="U88" s="50">
        <v>0.45303121665632939</v>
      </c>
      <c r="V88" s="50">
        <v>0.53001882403195</v>
      </c>
      <c r="W88" s="50">
        <v>0.57101889225687397</v>
      </c>
      <c r="X88" s="50">
        <v>0.59674535670486617</v>
      </c>
      <c r="Y88" s="50">
        <v>0.63800918991632649</v>
      </c>
      <c r="Z88" s="50">
        <v>0.71241991563073293</v>
      </c>
      <c r="AA88" s="50">
        <v>0.99060142453641165</v>
      </c>
      <c r="AB88" s="50">
        <v>0.96300000000000008</v>
      </c>
      <c r="AC88" s="50">
        <v>1.1045</v>
      </c>
      <c r="AD88" s="50">
        <v>1.1160000000000001</v>
      </c>
      <c r="AE88" s="50">
        <v>1.1315</v>
      </c>
      <c r="AF88" s="50">
        <v>1.2552000000000001</v>
      </c>
      <c r="AG88" s="50">
        <v>1.2753000000000001</v>
      </c>
      <c r="AH88" s="50">
        <v>1.3657386470000001</v>
      </c>
      <c r="AI88" s="50">
        <v>1.4212213629999999</v>
      </c>
      <c r="AJ88" s="50">
        <v>1.4967610229999999</v>
      </c>
      <c r="AK88" s="50">
        <v>1.5301213630000001</v>
      </c>
      <c r="AL88" s="50">
        <v>1.685177396</v>
      </c>
      <c r="AM88" s="50">
        <v>1.6190525</v>
      </c>
      <c r="AN88" s="50">
        <v>1.6938061000000002</v>
      </c>
      <c r="AO88" s="50">
        <v>1.7057007000000002</v>
      </c>
      <c r="AP88" s="50">
        <v>1.7734258000000001</v>
      </c>
      <c r="AQ88" s="50">
        <v>1.8128</v>
      </c>
      <c r="AR88" s="50">
        <v>1.8971</v>
      </c>
      <c r="AS88" s="50">
        <v>2.0822000000000003</v>
      </c>
      <c r="AT88" s="50">
        <v>2.1185000000000005</v>
      </c>
      <c r="AU88" s="50">
        <v>2.2058</v>
      </c>
      <c r="AV88" s="50">
        <v>2.2845</v>
      </c>
      <c r="AW88" s="50">
        <v>2.3678328469999999</v>
      </c>
      <c r="AX88" s="50">
        <v>2.533163504</v>
      </c>
      <c r="AY88" s="50">
        <v>2.596502117</v>
      </c>
      <c r="AZ88" s="50">
        <v>2.7176800079999999</v>
      </c>
      <c r="BA88" s="50">
        <v>2.7646386328751831</v>
      </c>
      <c r="BB88" s="50">
        <v>2.7872831359999997</v>
      </c>
      <c r="BC88" s="50">
        <v>2.853837516</v>
      </c>
      <c r="BD88" s="50">
        <v>2.8607479112660821</v>
      </c>
      <c r="BE88" s="51">
        <v>2.6394710022758074</v>
      </c>
      <c r="BF88" s="54">
        <v>-7.9870224669421397E-2</v>
      </c>
      <c r="BG88" s="54">
        <v>3.0493156834143553E-2</v>
      </c>
      <c r="BH88" s="54">
        <v>6.5875816754180049E-4</v>
      </c>
    </row>
    <row r="89" spans="1:60" s="32" customFormat="1" x14ac:dyDescent="0.15">
      <c r="A89" s="37" t="s">
        <v>114</v>
      </c>
      <c r="B89" s="55">
        <v>27.472042379275656</v>
      </c>
      <c r="C89" s="55">
        <v>30.073472232265999</v>
      </c>
      <c r="D89" s="55">
        <v>29.764169057225256</v>
      </c>
      <c r="E89" s="55">
        <v>31.406200173732618</v>
      </c>
      <c r="F89" s="55">
        <v>31.780871487880837</v>
      </c>
      <c r="G89" s="55">
        <v>35.152240128816153</v>
      </c>
      <c r="H89" s="55">
        <v>39.740657036786885</v>
      </c>
      <c r="I89" s="55">
        <v>43.051988656515704</v>
      </c>
      <c r="J89" s="55">
        <v>46.327067245926415</v>
      </c>
      <c r="K89" s="55">
        <v>47.940462672717395</v>
      </c>
      <c r="L89" s="55">
        <v>50.149492183137525</v>
      </c>
      <c r="M89" s="55">
        <v>55.607406615357114</v>
      </c>
      <c r="N89" s="55">
        <v>58.902870689495479</v>
      </c>
      <c r="O89" s="55">
        <v>61.93384129874336</v>
      </c>
      <c r="P89" s="55">
        <v>66.084372231947171</v>
      </c>
      <c r="Q89" s="55">
        <v>69.846290551558795</v>
      </c>
      <c r="R89" s="55">
        <v>74.253044488582745</v>
      </c>
      <c r="S89" s="55">
        <v>77.959871971808823</v>
      </c>
      <c r="T89" s="55">
        <v>80.563426201585315</v>
      </c>
      <c r="U89" s="55">
        <v>82.413130971154729</v>
      </c>
      <c r="V89" s="55">
        <v>84.274742993158497</v>
      </c>
      <c r="W89" s="55">
        <v>82.993392390761315</v>
      </c>
      <c r="X89" s="55">
        <v>87.572439708532769</v>
      </c>
      <c r="Y89" s="55">
        <v>91.104874548790363</v>
      </c>
      <c r="Z89" s="55">
        <v>94.402110763739643</v>
      </c>
      <c r="AA89" s="55">
        <v>95.556639318008678</v>
      </c>
      <c r="AB89" s="55">
        <v>95.879873889403001</v>
      </c>
      <c r="AC89" s="55">
        <v>97.811308460220005</v>
      </c>
      <c r="AD89" s="55">
        <v>98.549731777059819</v>
      </c>
      <c r="AE89" s="55">
        <v>101.86256767436717</v>
      </c>
      <c r="AF89" s="55">
        <v>105.46217991816945</v>
      </c>
      <c r="AG89" s="55">
        <v>108.17001981247222</v>
      </c>
      <c r="AH89" s="55">
        <v>111.05094745570253</v>
      </c>
      <c r="AI89" s="55">
        <v>113.64945627025938</v>
      </c>
      <c r="AJ89" s="55">
        <v>117.88011392065565</v>
      </c>
      <c r="AK89" s="55">
        <v>118.39782325469041</v>
      </c>
      <c r="AL89" s="55">
        <v>119.42992788513074</v>
      </c>
      <c r="AM89" s="55">
        <v>122.12437344521365</v>
      </c>
      <c r="AN89" s="55">
        <v>125.34552916532708</v>
      </c>
      <c r="AO89" s="55">
        <v>129.62278959908949</v>
      </c>
      <c r="AP89" s="55">
        <v>137.52249572955157</v>
      </c>
      <c r="AQ89" s="55">
        <v>138.17362330086769</v>
      </c>
      <c r="AR89" s="55">
        <v>142.94888228078921</v>
      </c>
      <c r="AS89" s="55">
        <v>150.14931996654985</v>
      </c>
      <c r="AT89" s="55">
        <v>156.03610826506281</v>
      </c>
      <c r="AU89" s="55">
        <v>163.42206577682396</v>
      </c>
      <c r="AV89" s="55">
        <v>158.73445403438271</v>
      </c>
      <c r="AW89" s="55">
        <v>167.52993623113778</v>
      </c>
      <c r="AX89" s="55">
        <v>173.71700268701045</v>
      </c>
      <c r="AY89" s="55">
        <v>176.4107713437071</v>
      </c>
      <c r="AZ89" s="55">
        <v>182.37314191720279</v>
      </c>
      <c r="BA89" s="55">
        <v>183.56717826512141</v>
      </c>
      <c r="BB89" s="55">
        <v>184.65672132288216</v>
      </c>
      <c r="BC89" s="55">
        <v>187.86923127232885</v>
      </c>
      <c r="BD89" s="55">
        <v>190.09067013662781</v>
      </c>
      <c r="BE89" s="55">
        <v>165.06671554498584</v>
      </c>
      <c r="BF89" s="56">
        <v>-0.13401476531369361</v>
      </c>
      <c r="BG89" s="56">
        <v>1.9937522110513584E-2</v>
      </c>
      <c r="BH89" s="56">
        <v>4.11972880023313E-2</v>
      </c>
    </row>
    <row r="90" spans="1:60"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1"/>
      <c r="BF90" s="54"/>
      <c r="BG90" s="54"/>
      <c r="BH90" s="54"/>
    </row>
    <row r="91" spans="1:60" x14ac:dyDescent="0.15">
      <c r="A91" s="49" t="s">
        <v>113</v>
      </c>
      <c r="B91" s="50">
        <v>16.814999999999998</v>
      </c>
      <c r="C91" s="50">
        <v>18.002000000000002</v>
      </c>
      <c r="D91" s="50">
        <v>19.728999999999999</v>
      </c>
      <c r="E91" s="50">
        <v>21.490000000000002</v>
      </c>
      <c r="F91" s="50">
        <v>22.058</v>
      </c>
      <c r="G91" s="50">
        <v>24.411999999999999</v>
      </c>
      <c r="H91" s="50">
        <v>25.692</v>
      </c>
      <c r="I91" s="50">
        <v>26.13</v>
      </c>
      <c r="J91" s="50">
        <v>27.863000000000003</v>
      </c>
      <c r="K91" s="50">
        <v>29.516999999999999</v>
      </c>
      <c r="L91" s="50">
        <v>29.135999999999999</v>
      </c>
      <c r="M91" s="50">
        <v>29.779</v>
      </c>
      <c r="N91" s="50">
        <v>31.192000000000004</v>
      </c>
      <c r="O91" s="50">
        <v>31.710857510245226</v>
      </c>
      <c r="P91" s="50">
        <v>32.108759965402406</v>
      </c>
      <c r="Q91" s="50">
        <v>30.572071052892753</v>
      </c>
      <c r="R91" s="50">
        <v>30.120668951956926</v>
      </c>
      <c r="S91" s="50">
        <v>29.619924505452026</v>
      </c>
      <c r="T91" s="50">
        <v>26.373611431666205</v>
      </c>
      <c r="U91" s="50">
        <v>27.311349120158749</v>
      </c>
      <c r="V91" s="50">
        <v>27.406124483852913</v>
      </c>
      <c r="W91" s="50">
        <v>26.961523492571509</v>
      </c>
      <c r="X91" s="50">
        <v>27.728430674372525</v>
      </c>
      <c r="Y91" s="50">
        <v>28.947796145456934</v>
      </c>
      <c r="Z91" s="50">
        <v>30.108629335756152</v>
      </c>
      <c r="AA91" s="50">
        <v>30.780861498495916</v>
      </c>
      <c r="AB91" s="50">
        <v>29.749263961689721</v>
      </c>
      <c r="AC91" s="50">
        <v>30.394793753337751</v>
      </c>
      <c r="AD91" s="50">
        <v>31.346735740444235</v>
      </c>
      <c r="AE91" s="50">
        <v>32.459075747167184</v>
      </c>
      <c r="AF91" s="50">
        <v>35.247918834119027</v>
      </c>
      <c r="AG91" s="50">
        <v>36.181615516185715</v>
      </c>
      <c r="AH91" s="50">
        <v>36.748715000259175</v>
      </c>
      <c r="AI91" s="50">
        <v>36.717660888611007</v>
      </c>
      <c r="AJ91" s="50">
        <v>37.577129937449101</v>
      </c>
      <c r="AK91" s="50">
        <v>37.554227485429138</v>
      </c>
      <c r="AL91" s="50">
        <v>37.638005315825659</v>
      </c>
      <c r="AM91" s="50">
        <v>38.029709051012723</v>
      </c>
      <c r="AN91" s="50">
        <v>37.83890492926173</v>
      </c>
      <c r="AO91" s="50">
        <v>38.762264573915481</v>
      </c>
      <c r="AP91" s="50">
        <v>39.253592445129627</v>
      </c>
      <c r="AQ91" s="50">
        <v>40.537502533718936</v>
      </c>
      <c r="AR91" s="50">
        <v>41.146900392743738</v>
      </c>
      <c r="AS91" s="50">
        <v>41.283206431028745</v>
      </c>
      <c r="AT91" s="50">
        <v>40.265093502904122</v>
      </c>
      <c r="AU91" s="50">
        <v>40.777385082732543</v>
      </c>
      <c r="AV91" s="50">
        <v>42.925319354336651</v>
      </c>
      <c r="AW91" s="50">
        <v>44.450884299834975</v>
      </c>
      <c r="AX91" s="50">
        <v>45.809565523416907</v>
      </c>
      <c r="AY91" s="50">
        <v>45.922028785503578</v>
      </c>
      <c r="AZ91" s="50">
        <v>45.581915011257948</v>
      </c>
      <c r="BA91" s="50">
        <v>45.737351431111833</v>
      </c>
      <c r="BB91" s="50">
        <v>47.896644441059905</v>
      </c>
      <c r="BC91" s="50">
        <v>48.682069391239246</v>
      </c>
      <c r="BD91" s="50">
        <v>48.269619147085209</v>
      </c>
      <c r="BE91" s="51">
        <v>41.924067622471796</v>
      </c>
      <c r="BF91" s="54">
        <v>-0.13383362602834603</v>
      </c>
      <c r="BG91" s="54">
        <v>1.8297121290269835E-2</v>
      </c>
      <c r="BH91" s="54">
        <v>1.0463392831012493E-2</v>
      </c>
    </row>
    <row r="92" spans="1:60" x14ac:dyDescent="0.15">
      <c r="A92" s="49" t="s">
        <v>112</v>
      </c>
      <c r="B92" s="50" t="s">
        <v>111</v>
      </c>
      <c r="C92" s="50" t="s">
        <v>111</v>
      </c>
      <c r="D92" s="50" t="s">
        <v>111</v>
      </c>
      <c r="E92" s="50" t="s">
        <v>111</v>
      </c>
      <c r="F92" s="50" t="s">
        <v>111</v>
      </c>
      <c r="G92" s="50" t="s">
        <v>111</v>
      </c>
      <c r="H92" s="50">
        <v>0.67600000000000005</v>
      </c>
      <c r="I92" s="50">
        <v>0.83499999999999996</v>
      </c>
      <c r="J92" s="50">
        <v>0.94699999999999995</v>
      </c>
      <c r="K92" s="50">
        <v>0.9820000000000001</v>
      </c>
      <c r="L92" s="50">
        <v>1.1460000000000001</v>
      </c>
      <c r="M92" s="50">
        <v>1.2400000000000002</v>
      </c>
      <c r="N92" s="50">
        <v>1.222</v>
      </c>
      <c r="O92" s="50">
        <v>1.2990000000000002</v>
      </c>
      <c r="P92" s="50">
        <v>1.4390000000000001</v>
      </c>
      <c r="Q92" s="50">
        <v>1.6249999999999998</v>
      </c>
      <c r="R92" s="50">
        <v>1.6750000000000003</v>
      </c>
      <c r="S92" s="50">
        <v>1.65</v>
      </c>
      <c r="T92" s="50">
        <v>1.4760000000000002</v>
      </c>
      <c r="U92" s="50">
        <v>1.4890000000000003</v>
      </c>
      <c r="V92" s="50">
        <v>1.66</v>
      </c>
      <c r="W92" s="50">
        <v>1.79</v>
      </c>
      <c r="X92" s="50">
        <v>1.7600000000000002</v>
      </c>
      <c r="Y92" s="50">
        <v>1.7650000000000001</v>
      </c>
      <c r="Z92" s="50">
        <v>1.9219999999999997</v>
      </c>
      <c r="AA92" s="50">
        <v>1.8600000000000003</v>
      </c>
      <c r="AB92" s="50">
        <v>1.7220000000000002</v>
      </c>
      <c r="AC92" s="50">
        <v>1.9229999999999998</v>
      </c>
      <c r="AD92" s="50">
        <v>2.161</v>
      </c>
      <c r="AE92" s="50">
        <v>2.2469999999999999</v>
      </c>
      <c r="AF92" s="50">
        <v>2.9330000000000003</v>
      </c>
      <c r="AG92" s="50">
        <v>2.9899999999999998</v>
      </c>
      <c r="AH92" s="50">
        <v>3.4289999999999998</v>
      </c>
      <c r="AI92" s="50">
        <v>3.7929999999999993</v>
      </c>
      <c r="AJ92" s="50">
        <v>3.371</v>
      </c>
      <c r="AK92" s="50">
        <v>3.3239999999999998</v>
      </c>
      <c r="AL92" s="50">
        <v>3.9569999999999999</v>
      </c>
      <c r="AM92" s="50">
        <v>3.9628019999999999</v>
      </c>
      <c r="AN92" s="50">
        <v>4.1090430000000007</v>
      </c>
      <c r="AO92" s="50">
        <v>3.8541759999999998</v>
      </c>
      <c r="AP92" s="50">
        <v>3.8727299999999989</v>
      </c>
      <c r="AQ92" s="50">
        <v>3.9197820000000001</v>
      </c>
      <c r="AR92" s="50">
        <v>3.7049299999999996</v>
      </c>
      <c r="AS92" s="50">
        <v>3.7662740000000001</v>
      </c>
      <c r="AT92" s="50">
        <v>3.5206550000000001</v>
      </c>
      <c r="AU92" s="50">
        <v>3.9202900000000001</v>
      </c>
      <c r="AV92" s="50">
        <v>5.080023999999999</v>
      </c>
      <c r="AW92" s="50">
        <v>5.4376460000000018</v>
      </c>
      <c r="AX92" s="50">
        <v>5.3274689999999989</v>
      </c>
      <c r="AY92" s="50">
        <v>5.9906178342626228</v>
      </c>
      <c r="AZ92" s="50">
        <v>6.3408851122459469</v>
      </c>
      <c r="BA92" s="50">
        <v>6.9641958799638077</v>
      </c>
      <c r="BB92" s="50">
        <v>7.7904912515294358</v>
      </c>
      <c r="BC92" s="50">
        <v>8.9012847850999464</v>
      </c>
      <c r="BD92" s="50">
        <v>8.7923191954505917</v>
      </c>
      <c r="BE92" s="51">
        <v>7.7303469506238747</v>
      </c>
      <c r="BF92" s="54">
        <v>-0.12318631606537911</v>
      </c>
      <c r="BG92" s="54">
        <v>9.5842141836490091E-2</v>
      </c>
      <c r="BH92" s="54">
        <v>1.9293370479404883E-3</v>
      </c>
    </row>
    <row r="93" spans="1:60" x14ac:dyDescent="0.15">
      <c r="A93" s="49" t="s">
        <v>110</v>
      </c>
      <c r="B93" s="50">
        <v>10.96</v>
      </c>
      <c r="C93" s="50">
        <v>14.074000000000002</v>
      </c>
      <c r="D93" s="50">
        <v>13.900000000000002</v>
      </c>
      <c r="E93" s="50">
        <v>15.200000000000001</v>
      </c>
      <c r="F93" s="50">
        <v>20.377000000000002</v>
      </c>
      <c r="G93" s="50">
        <v>28.190999999999999</v>
      </c>
      <c r="H93" s="50">
        <v>38.43</v>
      </c>
      <c r="I93" s="50">
        <v>44.174999999999997</v>
      </c>
      <c r="J93" s="50">
        <v>53.83</v>
      </c>
      <c r="K93" s="50">
        <v>61.89</v>
      </c>
      <c r="L93" s="50">
        <v>68.25</v>
      </c>
      <c r="M93" s="50">
        <v>78.03</v>
      </c>
      <c r="N93" s="50">
        <v>82.4</v>
      </c>
      <c r="O93" s="50">
        <v>91.25</v>
      </c>
      <c r="P93" s="50">
        <v>91.100000000000009</v>
      </c>
      <c r="Q93" s="50">
        <v>86.655000000000001</v>
      </c>
      <c r="R93" s="50">
        <v>82.23</v>
      </c>
      <c r="S93" s="50">
        <v>81.324000000000012</v>
      </c>
      <c r="T93" s="50">
        <v>82.960999999999999</v>
      </c>
      <c r="U93" s="50">
        <v>85.957000000000008</v>
      </c>
      <c r="V93" s="50">
        <v>89.745000000000033</v>
      </c>
      <c r="W93" s="50">
        <v>95.371000000000009</v>
      </c>
      <c r="X93" s="50">
        <v>101.29</v>
      </c>
      <c r="Y93" s="50">
        <v>108.83000000000001</v>
      </c>
      <c r="Z93" s="50">
        <v>113.893</v>
      </c>
      <c r="AA93" s="50">
        <v>112.86100000000003</v>
      </c>
      <c r="AB93" s="50">
        <v>121.85299999999998</v>
      </c>
      <c r="AC93" s="50">
        <v>132.37799999999999</v>
      </c>
      <c r="AD93" s="50">
        <v>145.79159999999999</v>
      </c>
      <c r="AE93" s="50">
        <v>148.12369999999999</v>
      </c>
      <c r="AF93" s="50">
        <v>160.19979999999998</v>
      </c>
      <c r="AG93" s="50">
        <v>175.66742000000002</v>
      </c>
      <c r="AH93" s="50">
        <v>192.15135000000001</v>
      </c>
      <c r="AI93" s="50">
        <v>197.08085</v>
      </c>
      <c r="AJ93" s="50">
        <v>209.33075999999997</v>
      </c>
      <c r="AK93" s="50">
        <v>224.21545000000003</v>
      </c>
      <c r="AL93" s="50">
        <v>229.08247999999998</v>
      </c>
      <c r="AM93" s="50">
        <v>247.86678000000003</v>
      </c>
      <c r="AN93" s="50">
        <v>276.29480000000007</v>
      </c>
      <c r="AO93" s="50">
        <v>322.60570816999996</v>
      </c>
      <c r="AP93" s="50">
        <v>327.93062669699992</v>
      </c>
      <c r="AQ93" s="50">
        <v>351.79578615100002</v>
      </c>
      <c r="AR93" s="50">
        <v>369.23940520314005</v>
      </c>
      <c r="AS93" s="50">
        <v>376.3348311551423</v>
      </c>
      <c r="AT93" s="50">
        <v>391.04606687000035</v>
      </c>
      <c r="AU93" s="50">
        <v>446.30486267629129</v>
      </c>
      <c r="AV93" s="50">
        <v>462.3911375513336</v>
      </c>
      <c r="AW93" s="50">
        <v>484.20476345079476</v>
      </c>
      <c r="AX93" s="50">
        <v>504.96613383084923</v>
      </c>
      <c r="AY93" s="50">
        <v>524.86370709122184</v>
      </c>
      <c r="AZ93" s="50">
        <v>567.97288125549926</v>
      </c>
      <c r="BA93" s="50">
        <v>586.70393997404244</v>
      </c>
      <c r="BB93" s="50">
        <v>614.17751866716776</v>
      </c>
      <c r="BC93" s="50">
        <v>633.7002</v>
      </c>
      <c r="BD93" s="50">
        <v>654.3264999999999</v>
      </c>
      <c r="BE93" s="51">
        <v>669.21009738984492</v>
      </c>
      <c r="BF93" s="54">
        <v>1.9952049169339237E-2</v>
      </c>
      <c r="BG93" s="54">
        <v>5.2826138752092744E-2</v>
      </c>
      <c r="BH93" s="54">
        <v>0.16702120124710443</v>
      </c>
    </row>
    <row r="94" spans="1:60" x14ac:dyDescent="0.15">
      <c r="A94" s="49" t="s">
        <v>109</v>
      </c>
      <c r="B94" s="50">
        <v>2.1208472599999997</v>
      </c>
      <c r="C94" s="50">
        <v>2.3238971999999998</v>
      </c>
      <c r="D94" s="50">
        <v>2.7849220309999998</v>
      </c>
      <c r="E94" s="50">
        <v>3.0409320980000003</v>
      </c>
      <c r="F94" s="50">
        <v>3.604942458</v>
      </c>
      <c r="G94" s="50">
        <v>3.8939643779999997</v>
      </c>
      <c r="H94" s="50">
        <v>4.0969999999999995</v>
      </c>
      <c r="I94" s="50">
        <v>4.6790000000000003</v>
      </c>
      <c r="J94" s="50">
        <v>4.8549999999999995</v>
      </c>
      <c r="K94" s="50">
        <v>4.9690000000000012</v>
      </c>
      <c r="L94" s="50">
        <v>4.669999999999999</v>
      </c>
      <c r="M94" s="50">
        <v>5.5179999999999998</v>
      </c>
      <c r="N94" s="50">
        <v>5.968</v>
      </c>
      <c r="O94" s="50">
        <v>6.2</v>
      </c>
      <c r="P94" s="50">
        <v>6.3380000000000001</v>
      </c>
      <c r="Q94" s="50">
        <v>6.4859999999999989</v>
      </c>
      <c r="R94" s="50">
        <v>6.8789999999999996</v>
      </c>
      <c r="S94" s="50">
        <v>6.6940000000000008</v>
      </c>
      <c r="T94" s="50">
        <v>5.9409999999999989</v>
      </c>
      <c r="U94" s="50">
        <v>5.4909999999999997</v>
      </c>
      <c r="V94" s="50">
        <v>5.157</v>
      </c>
      <c r="W94" s="50">
        <v>5.0209999999999999</v>
      </c>
      <c r="X94" s="50">
        <v>4.91</v>
      </c>
      <c r="Y94" s="50">
        <v>5.6280000000000001</v>
      </c>
      <c r="Z94" s="50">
        <v>6.0020000000000007</v>
      </c>
      <c r="AA94" s="50">
        <v>6.2829999999999995</v>
      </c>
      <c r="AB94" s="50">
        <v>6.27</v>
      </c>
      <c r="AC94" s="50">
        <v>8.0650000000000013</v>
      </c>
      <c r="AD94" s="50">
        <v>8.3879999999999981</v>
      </c>
      <c r="AE94" s="50">
        <v>8.9310000000000009</v>
      </c>
      <c r="AF94" s="50">
        <v>9.5679999999999996</v>
      </c>
      <c r="AG94" s="50">
        <v>9.375</v>
      </c>
      <c r="AH94" s="50">
        <v>9.277000000000001</v>
      </c>
      <c r="AI94" s="50">
        <v>8.9020000000000028</v>
      </c>
      <c r="AJ94" s="50">
        <v>9.4809999999999999</v>
      </c>
      <c r="AK94" s="50">
        <v>9.8889999999999993</v>
      </c>
      <c r="AL94" s="50">
        <v>11.756</v>
      </c>
      <c r="AM94" s="50">
        <v>12.839000000000002</v>
      </c>
      <c r="AN94" s="50">
        <v>12.924999999999999</v>
      </c>
      <c r="AO94" s="50">
        <v>15.262000000000002</v>
      </c>
      <c r="AP94" s="50">
        <v>13.751999999999999</v>
      </c>
      <c r="AQ94" s="50">
        <v>14.920061768692664</v>
      </c>
      <c r="AR94" s="50">
        <v>16.045116701952715</v>
      </c>
      <c r="AS94" s="50">
        <v>14.539843246615149</v>
      </c>
      <c r="AT94" s="50">
        <v>16.47470124290388</v>
      </c>
      <c r="AU94" s="50">
        <v>17.797698289212804</v>
      </c>
      <c r="AV94" s="50">
        <v>17.947472554831919</v>
      </c>
      <c r="AW94" s="50">
        <v>17.203949841587789</v>
      </c>
      <c r="AX94" s="50">
        <v>17.591696864549981</v>
      </c>
      <c r="AY94" s="50">
        <v>16.641511551968513</v>
      </c>
      <c r="AZ94" s="50">
        <v>18.245389835397102</v>
      </c>
      <c r="BA94" s="50">
        <v>18.881820474695679</v>
      </c>
      <c r="BB94" s="50">
        <v>21.369155331999817</v>
      </c>
      <c r="BC94" s="50">
        <v>21.622531199993837</v>
      </c>
      <c r="BD94" s="50">
        <v>20.187613149286747</v>
      </c>
      <c r="BE94" s="51">
        <v>14.259168803534612</v>
      </c>
      <c r="BF94" s="54">
        <v>-0.29559729420356251</v>
      </c>
      <c r="BG94" s="54">
        <v>2.053227147050074E-2</v>
      </c>
      <c r="BH94" s="54">
        <v>3.5587979195780251E-3</v>
      </c>
    </row>
    <row r="95" spans="1:60" x14ac:dyDescent="0.15">
      <c r="A95" s="49" t="s">
        <v>108</v>
      </c>
      <c r="B95" s="50">
        <v>12.642000000000001</v>
      </c>
      <c r="C95" s="50">
        <v>14.125999999999999</v>
      </c>
      <c r="D95" s="50">
        <v>14.57</v>
      </c>
      <c r="E95" s="50">
        <v>16.316000000000003</v>
      </c>
      <c r="F95" s="50">
        <v>19.596000000000004</v>
      </c>
      <c r="G95" s="50">
        <v>19.505000000000003</v>
      </c>
      <c r="H95" s="50">
        <v>20.474999999999998</v>
      </c>
      <c r="I95" s="50">
        <v>22.090999999999998</v>
      </c>
      <c r="J95" s="50">
        <v>23.314</v>
      </c>
      <c r="K95" s="50">
        <v>22.833999999999996</v>
      </c>
      <c r="L95" s="50">
        <v>23.347000000000001</v>
      </c>
      <c r="M95" s="50">
        <v>24.593</v>
      </c>
      <c r="N95" s="50">
        <v>26.413</v>
      </c>
      <c r="O95" s="50">
        <v>28.716999999999992</v>
      </c>
      <c r="P95" s="50">
        <v>31.003999999999998</v>
      </c>
      <c r="Q95" s="50">
        <v>31.632999999999999</v>
      </c>
      <c r="R95" s="50">
        <v>34.036000000000001</v>
      </c>
      <c r="S95" s="50">
        <v>35.403000000000006</v>
      </c>
      <c r="T95" s="50">
        <v>37.222999999999999</v>
      </c>
      <c r="U95" s="50">
        <v>39.934000000000005</v>
      </c>
      <c r="V95" s="50">
        <v>43.332999999999984</v>
      </c>
      <c r="W95" s="50">
        <v>45.53</v>
      </c>
      <c r="X95" s="50">
        <v>46.995000000000005</v>
      </c>
      <c r="Y95" s="50">
        <v>51.530000000000008</v>
      </c>
      <c r="Z95" s="50">
        <v>55.801000000000002</v>
      </c>
      <c r="AA95" s="50">
        <v>57.942999999999998</v>
      </c>
      <c r="AB95" s="50">
        <v>58.902999999999999</v>
      </c>
      <c r="AC95" s="50">
        <v>62.07500000000001</v>
      </c>
      <c r="AD95" s="50">
        <v>62.661999999999999</v>
      </c>
      <c r="AE95" s="50">
        <v>67.383999999999986</v>
      </c>
      <c r="AF95" s="50">
        <v>75.231999999999999</v>
      </c>
      <c r="AG95" s="50">
        <v>81.061999999999998</v>
      </c>
      <c r="AH95" s="50">
        <v>86.502999999999986</v>
      </c>
      <c r="AI95" s="50">
        <v>92.527000000000001</v>
      </c>
      <c r="AJ95" s="50">
        <v>101.59409714999998</v>
      </c>
      <c r="AK95" s="50">
        <v>106.68770585999999</v>
      </c>
      <c r="AL95" s="50">
        <v>107.2559558</v>
      </c>
      <c r="AM95" s="50">
        <v>109.78201530605322</v>
      </c>
      <c r="AN95" s="50">
        <v>111.99646030739787</v>
      </c>
      <c r="AO95" s="50">
        <v>118.4483653779338</v>
      </c>
      <c r="AP95" s="50">
        <v>120.86100397418258</v>
      </c>
      <c r="AQ95" s="50">
        <v>127.9045172533107</v>
      </c>
      <c r="AR95" s="50">
        <v>136.71884351822291</v>
      </c>
      <c r="AS95" s="50">
        <v>143.46408091786273</v>
      </c>
      <c r="AT95" s="50">
        <v>151.35273520580273</v>
      </c>
      <c r="AU95" s="50">
        <v>153.95956335719328</v>
      </c>
      <c r="AV95" s="50">
        <v>161.37801882081399</v>
      </c>
      <c r="AW95" s="50">
        <v>171.99498316794899</v>
      </c>
      <c r="AX95" s="50">
        <v>173.77011939144259</v>
      </c>
      <c r="AY95" s="50">
        <v>179.05544734321262</v>
      </c>
      <c r="AZ95" s="50">
        <v>193.94007748428649</v>
      </c>
      <c r="BA95" s="50">
        <v>214.30936164887333</v>
      </c>
      <c r="BB95" s="50">
        <v>220.69729887751868</v>
      </c>
      <c r="BC95" s="50">
        <v>229.00476971799594</v>
      </c>
      <c r="BD95" s="50">
        <v>236.50760901590016</v>
      </c>
      <c r="BE95" s="51">
        <v>213.10915405168362</v>
      </c>
      <c r="BF95" s="54">
        <v>-0.10139513274954715</v>
      </c>
      <c r="BG95" s="54">
        <v>4.5647935606415002E-2</v>
      </c>
      <c r="BH95" s="54">
        <v>5.3187701508531589E-2</v>
      </c>
    </row>
    <row r="96" spans="1:60" x14ac:dyDescent="0.15">
      <c r="A96" s="49" t="s">
        <v>107</v>
      </c>
      <c r="B96" s="50">
        <v>6.1199999999999992</v>
      </c>
      <c r="C96" s="50">
        <v>5.8939999999999992</v>
      </c>
      <c r="D96" s="50">
        <v>5.67</v>
      </c>
      <c r="E96" s="50">
        <v>5.9930000000000012</v>
      </c>
      <c r="F96" s="50">
        <v>6.3930000000000007</v>
      </c>
      <c r="G96" s="50">
        <v>6.79</v>
      </c>
      <c r="H96" s="50">
        <v>7.0240000000000009</v>
      </c>
      <c r="I96" s="50">
        <v>7.5799999999999983</v>
      </c>
      <c r="J96" s="50">
        <v>9.0510000000000002</v>
      </c>
      <c r="K96" s="50">
        <v>9.4629999999999992</v>
      </c>
      <c r="L96" s="50">
        <v>10.858000000000001</v>
      </c>
      <c r="M96" s="50">
        <v>11.715999999999999</v>
      </c>
      <c r="N96" s="50">
        <v>13.783000000000001</v>
      </c>
      <c r="O96" s="50">
        <v>15.086</v>
      </c>
      <c r="P96" s="50">
        <v>16.46</v>
      </c>
      <c r="Q96" s="50">
        <v>18.413000000000004</v>
      </c>
      <c r="R96" s="50">
        <v>20.551999999999996</v>
      </c>
      <c r="S96" s="50">
        <v>21.371000000000002</v>
      </c>
      <c r="T96" s="50">
        <v>20.973999999999997</v>
      </c>
      <c r="U96" s="50">
        <v>22.065000000000005</v>
      </c>
      <c r="V96" s="50">
        <v>21.777000000000005</v>
      </c>
      <c r="W96" s="50">
        <v>23.822000000000003</v>
      </c>
      <c r="X96" s="50">
        <v>24.772000000000002</v>
      </c>
      <c r="Y96" s="50">
        <v>26.042000000000002</v>
      </c>
      <c r="Z96" s="50">
        <v>27.541</v>
      </c>
      <c r="AA96" s="50">
        <v>31.669000000000004</v>
      </c>
      <c r="AB96" s="50">
        <v>33.590999999999994</v>
      </c>
      <c r="AC96" s="50">
        <v>36.215000000000003</v>
      </c>
      <c r="AD96" s="50">
        <v>38.010999999999996</v>
      </c>
      <c r="AE96" s="50">
        <v>39.04999999999999</v>
      </c>
      <c r="AF96" s="50">
        <v>41.548000000000002</v>
      </c>
      <c r="AG96" s="50">
        <v>44.103000000000002</v>
      </c>
      <c r="AH96" s="50">
        <v>48.869</v>
      </c>
      <c r="AI96" s="50">
        <v>46.541000000000011</v>
      </c>
      <c r="AJ96" s="50">
        <v>48.672000000000004</v>
      </c>
      <c r="AK96" s="50">
        <v>54.336913372399835</v>
      </c>
      <c r="AL96" s="50">
        <v>56.090092600817144</v>
      </c>
      <c r="AM96" s="50">
        <v>57.016018429068858</v>
      </c>
      <c r="AN96" s="50">
        <v>57.652621422539504</v>
      </c>
      <c r="AO96" s="50">
        <v>61.503757382956948</v>
      </c>
      <c r="AP96" s="50">
        <v>60.870828785269808</v>
      </c>
      <c r="AQ96" s="50">
        <v>57.981333664823893</v>
      </c>
      <c r="AR96" s="50">
        <v>61.502061400673647</v>
      </c>
      <c r="AS96" s="50">
        <v>61.359515629173551</v>
      </c>
      <c r="AT96" s="50">
        <v>62.582130498226178</v>
      </c>
      <c r="AU96" s="50">
        <v>66.48001460945261</v>
      </c>
      <c r="AV96" s="50">
        <v>72.593739352141554</v>
      </c>
      <c r="AW96" s="50">
        <v>76.417027320287175</v>
      </c>
      <c r="AX96" s="50">
        <v>75.438273587272704</v>
      </c>
      <c r="AY96" s="50">
        <v>74.396609643729931</v>
      </c>
      <c r="AZ96" s="50">
        <v>69.779028589987277</v>
      </c>
      <c r="BA96" s="50">
        <v>67.615884025319446</v>
      </c>
      <c r="BB96" s="50">
        <v>71.894566732755166</v>
      </c>
      <c r="BC96" s="50">
        <v>73.440011264800063</v>
      </c>
      <c r="BD96" s="50">
        <v>72.087729082175841</v>
      </c>
      <c r="BE96" s="51">
        <v>53.170048597033492</v>
      </c>
      <c r="BF96" s="54">
        <v>-0.2644410371179009</v>
      </c>
      <c r="BG96" s="54">
        <v>1.4240853907088402E-2</v>
      </c>
      <c r="BH96" s="54">
        <v>1.3270160479766563E-2</v>
      </c>
    </row>
    <row r="97" spans="1:60" x14ac:dyDescent="0.15">
      <c r="A97" s="49" t="s">
        <v>106</v>
      </c>
      <c r="B97" s="50">
        <v>87.936000000000007</v>
      </c>
      <c r="C97" s="50">
        <v>100.047</v>
      </c>
      <c r="D97" s="50">
        <v>122.96899999999999</v>
      </c>
      <c r="E97" s="50">
        <v>142.74100000000004</v>
      </c>
      <c r="F97" s="50">
        <v>169.072</v>
      </c>
      <c r="G97" s="50">
        <v>199.238</v>
      </c>
      <c r="H97" s="50">
        <v>219.76499999999999</v>
      </c>
      <c r="I97" s="50">
        <v>234.46600000000001</v>
      </c>
      <c r="J97" s="50">
        <v>269.19200000000001</v>
      </c>
      <c r="K97" s="50">
        <v>259.03199999999998</v>
      </c>
      <c r="L97" s="50">
        <v>244.09300000000002</v>
      </c>
      <c r="M97" s="50">
        <v>253.54900000000001</v>
      </c>
      <c r="N97" s="50">
        <v>260.45699999999999</v>
      </c>
      <c r="O97" s="50">
        <v>266.53800000000001</v>
      </c>
      <c r="P97" s="50">
        <v>269.12925000000001</v>
      </c>
      <c r="Q97" s="50">
        <v>241.38200000000001</v>
      </c>
      <c r="R97" s="50">
        <v>227.67575000000005</v>
      </c>
      <c r="S97" s="50">
        <v>211.59025000000003</v>
      </c>
      <c r="T97" s="50">
        <v>211.30474999999998</v>
      </c>
      <c r="U97" s="50">
        <v>221.98875000000001</v>
      </c>
      <c r="V97" s="50">
        <v>210.18725000000003</v>
      </c>
      <c r="W97" s="50">
        <v>212.18075000000002</v>
      </c>
      <c r="X97" s="50">
        <v>213.14499999999998</v>
      </c>
      <c r="Y97" s="50">
        <v>229.34025</v>
      </c>
      <c r="Z97" s="50">
        <v>238.19849999999994</v>
      </c>
      <c r="AA97" s="50">
        <v>248.0482408176461</v>
      </c>
      <c r="AB97" s="50">
        <v>250.56751116417394</v>
      </c>
      <c r="AC97" s="50">
        <v>255.95226097604211</v>
      </c>
      <c r="AD97" s="50">
        <v>250.3556916779597</v>
      </c>
      <c r="AE97" s="50">
        <v>264.89413617858452</v>
      </c>
      <c r="AF97" s="50">
        <v>274.76009408318055</v>
      </c>
      <c r="AG97" s="50">
        <v>276.4942422983753</v>
      </c>
      <c r="AH97" s="50">
        <v>273.34962407956408</v>
      </c>
      <c r="AI97" s="50">
        <v>263.26624358702787</v>
      </c>
      <c r="AJ97" s="50">
        <v>267.41312981429962</v>
      </c>
      <c r="AK97" s="50">
        <v>263.60250195006034</v>
      </c>
      <c r="AL97" s="50">
        <v>255.51465552327315</v>
      </c>
      <c r="AM97" s="50">
        <v>253.31523563287851</v>
      </c>
      <c r="AN97" s="50">
        <v>259.50479997996189</v>
      </c>
      <c r="AO97" s="50">
        <v>252.67757564309005</v>
      </c>
      <c r="AP97" s="50">
        <v>248.50930977585091</v>
      </c>
      <c r="AQ97" s="50">
        <v>239.51552078010627</v>
      </c>
      <c r="AR97" s="50">
        <v>232.27942481547461</v>
      </c>
      <c r="AS97" s="50">
        <v>224.12710944285428</v>
      </c>
      <c r="AT97" s="50">
        <v>199.89020261316867</v>
      </c>
      <c r="AU97" s="50">
        <v>201.94621209246722</v>
      </c>
      <c r="AV97" s="50">
        <v>202.41318453957854</v>
      </c>
      <c r="AW97" s="50">
        <v>216.57490033360043</v>
      </c>
      <c r="AX97" s="50">
        <v>206.53257543459193</v>
      </c>
      <c r="AY97" s="50">
        <v>196.00482886343326</v>
      </c>
      <c r="AZ97" s="50">
        <v>187.90670324019194</v>
      </c>
      <c r="BA97" s="50">
        <v>182.54431009595396</v>
      </c>
      <c r="BB97" s="50">
        <v>179.73880163325128</v>
      </c>
      <c r="BC97" s="50">
        <v>174.27055059566302</v>
      </c>
      <c r="BD97" s="50">
        <v>168.3339460184834</v>
      </c>
      <c r="BE97" s="51">
        <v>149.03413010268139</v>
      </c>
      <c r="BF97" s="54">
        <v>-0.11707093820768288</v>
      </c>
      <c r="BG97" s="54">
        <v>-1.7035078731872266E-2</v>
      </c>
      <c r="BH97" s="54">
        <v>3.7195881433430417E-2</v>
      </c>
    </row>
    <row r="98" spans="1:60" x14ac:dyDescent="0.15">
      <c r="A98" s="49" t="s">
        <v>105</v>
      </c>
      <c r="B98" s="50">
        <v>2.2849583</v>
      </c>
      <c r="C98" s="50">
        <v>2.6586430999999999</v>
      </c>
      <c r="D98" s="50">
        <v>2.7131212000000002</v>
      </c>
      <c r="E98" s="50">
        <v>2.7534774</v>
      </c>
      <c r="F98" s="50">
        <v>2.8388500000000003</v>
      </c>
      <c r="G98" s="50">
        <v>3.1283201441860462</v>
      </c>
      <c r="H98" s="50">
        <v>3.425106976744186</v>
      </c>
      <c r="I98" s="50">
        <v>3.8058790697674421</v>
      </c>
      <c r="J98" s="50">
        <v>4.1247488372093031</v>
      </c>
      <c r="K98" s="50">
        <v>4.110586046511628</v>
      </c>
      <c r="L98" s="50">
        <v>4.3345627906976745</v>
      </c>
      <c r="M98" s="50">
        <v>4.8406511627906976</v>
      </c>
      <c r="N98" s="50">
        <v>5.5104976744186054</v>
      </c>
      <c r="O98" s="50">
        <v>5.9414232558139544</v>
      </c>
      <c r="P98" s="50">
        <v>7.2050744186046511</v>
      </c>
      <c r="Q98" s="50">
        <v>8.1547298160792803</v>
      </c>
      <c r="R98" s="50">
        <v>8.6880775348478476</v>
      </c>
      <c r="S98" s="50">
        <v>9.0731162752509835</v>
      </c>
      <c r="T98" s="50">
        <v>9.7139181573327313</v>
      </c>
      <c r="U98" s="50">
        <v>9.5382055845660965</v>
      </c>
      <c r="V98" s="50">
        <v>9.5105409966678209</v>
      </c>
      <c r="W98" s="50">
        <v>9.1047248101167675</v>
      </c>
      <c r="X98" s="50">
        <v>9.3354966678798057</v>
      </c>
      <c r="Y98" s="50">
        <v>10.145075942067896</v>
      </c>
      <c r="Z98" s="50">
        <v>10.49079104483657</v>
      </c>
      <c r="AA98" s="50">
        <v>12.632265108641505</v>
      </c>
      <c r="AB98" s="50">
        <v>13.600953303334666</v>
      </c>
      <c r="AC98" s="50">
        <v>14.879487658674801</v>
      </c>
      <c r="AD98" s="50">
        <v>16.388645917749187</v>
      </c>
      <c r="AE98" s="50">
        <v>18.044931343361306</v>
      </c>
      <c r="AF98" s="50">
        <v>18.869399510385644</v>
      </c>
      <c r="AG98" s="50">
        <v>20.646675109110177</v>
      </c>
      <c r="AH98" s="50">
        <v>23.872202109704396</v>
      </c>
      <c r="AI98" s="50">
        <v>20.292216475852847</v>
      </c>
      <c r="AJ98" s="50">
        <v>22.342103845225854</v>
      </c>
      <c r="AK98" s="50">
        <v>22.409775402520051</v>
      </c>
      <c r="AL98" s="50">
        <v>23.304178403042524</v>
      </c>
      <c r="AM98" s="50">
        <v>26.028973170035972</v>
      </c>
      <c r="AN98" s="50">
        <v>27.565905327839687</v>
      </c>
      <c r="AO98" s="50">
        <v>27.984980416720514</v>
      </c>
      <c r="AP98" s="50">
        <v>27.997665695467049</v>
      </c>
      <c r="AQ98" s="50">
        <v>28.864077147685943</v>
      </c>
      <c r="AR98" s="50">
        <v>30.790764502652173</v>
      </c>
      <c r="AS98" s="50">
        <v>29.438316201612096</v>
      </c>
      <c r="AT98" s="50">
        <v>29.209628302660178</v>
      </c>
      <c r="AU98" s="50">
        <v>29.206094307777001</v>
      </c>
      <c r="AV98" s="50">
        <v>31.494081394076971</v>
      </c>
      <c r="AW98" s="50">
        <v>32.780824563322803</v>
      </c>
      <c r="AX98" s="50">
        <v>34.934387613956176</v>
      </c>
      <c r="AY98" s="50">
        <v>35.046435782647407</v>
      </c>
      <c r="AZ98" s="50">
        <v>32.242452591390141</v>
      </c>
      <c r="BA98" s="50">
        <v>36.16517095306093</v>
      </c>
      <c r="BB98" s="50">
        <v>34.01499314049147</v>
      </c>
      <c r="BC98" s="50">
        <v>34.184819077769824</v>
      </c>
      <c r="BD98" s="50">
        <v>35.994741621607204</v>
      </c>
      <c r="BE98" s="51">
        <v>31.071316872546944</v>
      </c>
      <c r="BF98" s="54">
        <v>-0.13914029749414192</v>
      </c>
      <c r="BG98" s="54">
        <v>2.1107116541609461E-2</v>
      </c>
      <c r="BH98" s="54">
        <v>7.754767431966971E-3</v>
      </c>
    </row>
    <row r="99" spans="1:60" x14ac:dyDescent="0.15">
      <c r="A99" s="49" t="s">
        <v>104</v>
      </c>
      <c r="B99" s="50">
        <v>2.7180000000000004</v>
      </c>
      <c r="C99" s="50">
        <v>3.0139999999999998</v>
      </c>
      <c r="D99" s="50">
        <v>3.17</v>
      </c>
      <c r="E99" s="50">
        <v>3.2530000000000001</v>
      </c>
      <c r="F99" s="50">
        <v>3.3780000000000001</v>
      </c>
      <c r="G99" s="50">
        <v>3.9749999999999996</v>
      </c>
      <c r="H99" s="50">
        <v>4.1029999999999998</v>
      </c>
      <c r="I99" s="50">
        <v>4.4170000000000007</v>
      </c>
      <c r="J99" s="50">
        <v>4.6790000000000003</v>
      </c>
      <c r="K99" s="50">
        <v>4.464530450022945</v>
      </c>
      <c r="L99" s="50">
        <v>4.3138857672167301</v>
      </c>
      <c r="M99" s="50">
        <v>4.430426227039554</v>
      </c>
      <c r="N99" s="50">
        <v>4.394354447632403</v>
      </c>
      <c r="O99" s="50">
        <v>4.1881122578408023</v>
      </c>
      <c r="P99" s="50">
        <v>4.2322253659090352</v>
      </c>
      <c r="Q99" s="50">
        <v>4.0745972702279225</v>
      </c>
      <c r="R99" s="50">
        <v>3.8650600420690537</v>
      </c>
      <c r="S99" s="50">
        <v>3.8418950202087903</v>
      </c>
      <c r="T99" s="50">
        <v>3.677314165270821</v>
      </c>
      <c r="U99" s="50">
        <v>3.715861133907155</v>
      </c>
      <c r="V99" s="50">
        <v>3.5075107911571735</v>
      </c>
      <c r="W99" s="50">
        <v>3.1255073061183487</v>
      </c>
      <c r="X99" s="50">
        <v>3.6215452698515085</v>
      </c>
      <c r="Y99" s="50">
        <v>3.6107460409300463</v>
      </c>
      <c r="Z99" s="50">
        <v>3.6559187282313403</v>
      </c>
      <c r="AA99" s="50">
        <v>4.1354499825955884</v>
      </c>
      <c r="AB99" s="50">
        <v>4.2085472247137945</v>
      </c>
      <c r="AC99" s="50">
        <v>4.3383610475777159</v>
      </c>
      <c r="AD99" s="50">
        <v>4.2925216518420672</v>
      </c>
      <c r="AE99" s="50">
        <v>5.0329007493936357</v>
      </c>
      <c r="AF99" s="50">
        <v>5.4257221958223321</v>
      </c>
      <c r="AG99" s="50">
        <v>5.5529944164253573</v>
      </c>
      <c r="AH99" s="50">
        <v>5.8976533470617909</v>
      </c>
      <c r="AI99" s="50">
        <v>5.9647335262645225</v>
      </c>
      <c r="AJ99" s="50">
        <v>5.9897743865938278</v>
      </c>
      <c r="AK99" s="50">
        <v>6.1554353672934639</v>
      </c>
      <c r="AL99" s="50">
        <v>6.1739893087377258</v>
      </c>
      <c r="AM99" s="50">
        <v>6.4066644138985733</v>
      </c>
      <c r="AN99" s="50">
        <v>6.7702654618277416</v>
      </c>
      <c r="AO99" s="50">
        <v>6.7819968207267021</v>
      </c>
      <c r="AP99" s="50">
        <v>7.0446079124953522</v>
      </c>
      <c r="AQ99" s="50">
        <v>7.1176584593725218</v>
      </c>
      <c r="AR99" s="50">
        <v>7.1455935971724802</v>
      </c>
      <c r="AS99" s="50">
        <v>7.2495304098369546</v>
      </c>
      <c r="AT99" s="50">
        <v>6.915572199217765</v>
      </c>
      <c r="AU99" s="50">
        <v>6.9239325648433612</v>
      </c>
      <c r="AV99" s="50">
        <v>7.1440074654931127</v>
      </c>
      <c r="AW99" s="50">
        <v>7.0367763694483045</v>
      </c>
      <c r="AX99" s="50">
        <v>7.1364843142832095</v>
      </c>
      <c r="AY99" s="50">
        <v>7.2567476096007546</v>
      </c>
      <c r="AZ99" s="50">
        <v>7.5521237872067335</v>
      </c>
      <c r="BA99" s="50">
        <v>7.7304002916242975</v>
      </c>
      <c r="BB99" s="50">
        <v>8.1527634795027311</v>
      </c>
      <c r="BC99" s="50">
        <v>8.1751468200519621</v>
      </c>
      <c r="BD99" s="50">
        <v>8.3289480544323933</v>
      </c>
      <c r="BE99" s="51">
        <v>6.8970997516184687</v>
      </c>
      <c r="BF99" s="54">
        <v>-0.17417479712607897</v>
      </c>
      <c r="BG99" s="54">
        <v>1.8770130623802173E-2</v>
      </c>
      <c r="BH99" s="54">
        <v>1.7213755293434443E-3</v>
      </c>
    </row>
    <row r="100" spans="1:60" x14ac:dyDescent="0.15">
      <c r="A100" s="49" t="s">
        <v>103</v>
      </c>
      <c r="B100" s="50">
        <v>3.7769999999999997</v>
      </c>
      <c r="C100" s="50">
        <v>3.8779999999999997</v>
      </c>
      <c r="D100" s="50">
        <v>4.3350000000000009</v>
      </c>
      <c r="E100" s="50">
        <v>4.9359999999999999</v>
      </c>
      <c r="F100" s="50">
        <v>4.6319999999999997</v>
      </c>
      <c r="G100" s="50">
        <v>4.5810000000000004</v>
      </c>
      <c r="H100" s="50">
        <v>4.29</v>
      </c>
      <c r="I100" s="50">
        <v>3.5539999999999989</v>
      </c>
      <c r="J100" s="50">
        <v>3.6410000000000005</v>
      </c>
      <c r="K100" s="50">
        <v>3.9210000000000003</v>
      </c>
      <c r="L100" s="50">
        <v>4.0659999999999998</v>
      </c>
      <c r="M100" s="50">
        <v>4.0609999999999999</v>
      </c>
      <c r="N100" s="50">
        <v>4.2699999999999996</v>
      </c>
      <c r="O100" s="50">
        <v>4.5010000000000003</v>
      </c>
      <c r="P100" s="50">
        <v>4.7990000000000004</v>
      </c>
      <c r="Q100" s="50">
        <v>5.0150000000000006</v>
      </c>
      <c r="R100" s="50">
        <v>5.3259999999999996</v>
      </c>
      <c r="S100" s="50">
        <v>5.8639999999999999</v>
      </c>
      <c r="T100" s="50">
        <v>6.4710000000000001</v>
      </c>
      <c r="U100" s="50">
        <v>7.0259999999999998</v>
      </c>
      <c r="V100" s="50">
        <v>7.5010000000000003</v>
      </c>
      <c r="W100" s="50">
        <v>8.08</v>
      </c>
      <c r="X100" s="50">
        <v>8.8489999999999984</v>
      </c>
      <c r="Y100" s="50">
        <v>9.5280000000000005</v>
      </c>
      <c r="Z100" s="50">
        <v>10.215</v>
      </c>
      <c r="AA100" s="50">
        <v>10.694000000000001</v>
      </c>
      <c r="AB100" s="50">
        <v>11.273999999999999</v>
      </c>
      <c r="AC100" s="50">
        <v>12.334000000000001</v>
      </c>
      <c r="AD100" s="50">
        <v>13.458999999999998</v>
      </c>
      <c r="AE100" s="50">
        <v>14.442</v>
      </c>
      <c r="AF100" s="50">
        <v>15.667999999999999</v>
      </c>
      <c r="AG100" s="50">
        <v>16.490000000000002</v>
      </c>
      <c r="AH100" s="50">
        <v>17.011000000000003</v>
      </c>
      <c r="AI100" s="50">
        <v>17.590000000000003</v>
      </c>
      <c r="AJ100" s="50">
        <v>18.226000000000003</v>
      </c>
      <c r="AK100" s="50">
        <v>18.834000000000003</v>
      </c>
      <c r="AL100" s="50">
        <v>18.461000000000002</v>
      </c>
      <c r="AM100" s="50">
        <v>17.981999999999996</v>
      </c>
      <c r="AN100" s="50">
        <v>15.902000000000001</v>
      </c>
      <c r="AO100" s="50">
        <v>16.042000000000002</v>
      </c>
      <c r="AP100" s="50">
        <v>15.240153360000001</v>
      </c>
      <c r="AQ100" s="50">
        <v>17.577193382000004</v>
      </c>
      <c r="AR100" s="50">
        <v>19.142217136000003</v>
      </c>
      <c r="AS100" s="50">
        <v>19.416772208000001</v>
      </c>
      <c r="AT100" s="50">
        <v>20.749066803999995</v>
      </c>
      <c r="AU100" s="50">
        <v>20.547989773999998</v>
      </c>
      <c r="AV100" s="50">
        <v>20.677424039000002</v>
      </c>
      <c r="AW100" s="50">
        <v>19.990850192000003</v>
      </c>
      <c r="AX100" s="50">
        <v>21.909956327000003</v>
      </c>
      <c r="AY100" s="50">
        <v>22.649436776999998</v>
      </c>
      <c r="AZ100" s="50">
        <v>24.584516871999998</v>
      </c>
      <c r="BA100" s="50">
        <v>27.471534207999998</v>
      </c>
      <c r="BB100" s="50">
        <v>28.297029952999992</v>
      </c>
      <c r="BC100" s="50">
        <v>23.435913008</v>
      </c>
      <c r="BD100" s="50">
        <v>20.656372110193235</v>
      </c>
      <c r="BE100" s="51">
        <v>20.176286816000001</v>
      </c>
      <c r="BF100" s="54">
        <v>-2.5910249779026118E-2</v>
      </c>
      <c r="BG100" s="54">
        <v>-4.4764215757364667E-4</v>
      </c>
      <c r="BH100" s="54">
        <v>5.0355899796761987E-3</v>
      </c>
    </row>
    <row r="101" spans="1:60" x14ac:dyDescent="0.15">
      <c r="A101" s="49" t="s">
        <v>102</v>
      </c>
      <c r="B101" s="50">
        <v>4.1760000000000002</v>
      </c>
      <c r="C101" s="50">
        <v>4.556</v>
      </c>
      <c r="D101" s="50">
        <v>5.1450000000000005</v>
      </c>
      <c r="E101" s="50">
        <v>5.883</v>
      </c>
      <c r="F101" s="50">
        <v>6.3029999999999999</v>
      </c>
      <c r="G101" s="50">
        <v>7.1830000000000007</v>
      </c>
      <c r="H101" s="50">
        <v>8.3190000000000008</v>
      </c>
      <c r="I101" s="50">
        <v>8.1639999999999997</v>
      </c>
      <c r="J101" s="50">
        <v>9.5970000000000013</v>
      </c>
      <c r="K101" s="50">
        <v>8.9770000000000021</v>
      </c>
      <c r="L101" s="50">
        <v>9.6839999999999993</v>
      </c>
      <c r="M101" s="50">
        <v>9.9539999999999988</v>
      </c>
      <c r="N101" s="50">
        <v>10.89</v>
      </c>
      <c r="O101" s="50">
        <v>11.222999999999999</v>
      </c>
      <c r="P101" s="50">
        <v>11.589000000000002</v>
      </c>
      <c r="Q101" s="50">
        <v>10.881000000000002</v>
      </c>
      <c r="R101" s="50">
        <v>10.225</v>
      </c>
      <c r="S101" s="50">
        <v>9.8410000000000011</v>
      </c>
      <c r="T101" s="50">
        <v>10.29</v>
      </c>
      <c r="U101" s="50">
        <v>8.395999999999999</v>
      </c>
      <c r="V101" s="50">
        <v>7.4450000000000003</v>
      </c>
      <c r="W101" s="50">
        <v>7.8299999999999992</v>
      </c>
      <c r="X101" s="50">
        <v>9.1029999999999998</v>
      </c>
      <c r="Y101" s="50">
        <v>9.8079999999999998</v>
      </c>
      <c r="Z101" s="50">
        <v>10.998999999999999</v>
      </c>
      <c r="AA101" s="50">
        <v>11.486000000000001</v>
      </c>
      <c r="AB101" s="50">
        <v>11.124999999999998</v>
      </c>
      <c r="AC101" s="50">
        <v>13.680000000000001</v>
      </c>
      <c r="AD101" s="50">
        <v>14.085000000000003</v>
      </c>
      <c r="AE101" s="50">
        <v>14.896000000000003</v>
      </c>
      <c r="AF101" s="50">
        <v>16.795999999999999</v>
      </c>
      <c r="AG101" s="50">
        <v>17.535</v>
      </c>
      <c r="AH101" s="50">
        <v>18.841999999999999</v>
      </c>
      <c r="AI101" s="50">
        <v>19.054000000000002</v>
      </c>
      <c r="AJ101" s="50">
        <v>18.020000000000003</v>
      </c>
      <c r="AK101" s="50">
        <v>16.576000000000001</v>
      </c>
      <c r="AL101" s="50">
        <v>16.484999999999999</v>
      </c>
      <c r="AM101" s="50">
        <v>15.570786046511628</v>
      </c>
      <c r="AN101" s="50">
        <v>15.487483720930236</v>
      </c>
      <c r="AO101" s="50">
        <v>15.942349084468235</v>
      </c>
      <c r="AP101" s="50">
        <v>14.804070007262291</v>
      </c>
      <c r="AQ101" s="50">
        <v>13.282784197570914</v>
      </c>
      <c r="AR101" s="50">
        <v>13.80549375050227</v>
      </c>
      <c r="AS101" s="50">
        <v>13.195740402984599</v>
      </c>
      <c r="AT101" s="50">
        <v>13.703956042741904</v>
      </c>
      <c r="AU101" s="50">
        <v>14.347098363263605</v>
      </c>
      <c r="AV101" s="50">
        <v>13.521813879821043</v>
      </c>
      <c r="AW101" s="50">
        <v>13.997627594768081</v>
      </c>
      <c r="AX101" s="50">
        <v>14.660694560327826</v>
      </c>
      <c r="AY101" s="50">
        <v>15.560756293977569</v>
      </c>
      <c r="AZ101" s="50">
        <v>17.693904317725554</v>
      </c>
      <c r="BA101" s="50">
        <v>18.970242093397552</v>
      </c>
      <c r="BB101" s="50">
        <v>20.304124069124548</v>
      </c>
      <c r="BC101" s="50">
        <v>20.371773214607146</v>
      </c>
      <c r="BD101" s="50">
        <v>20.802840924802698</v>
      </c>
      <c r="BE101" s="51">
        <v>17.036320238079995</v>
      </c>
      <c r="BF101" s="54">
        <v>-0.18329554235216705</v>
      </c>
      <c r="BG101" s="54">
        <v>4.262388346529522E-2</v>
      </c>
      <c r="BH101" s="54">
        <v>4.251918316971969E-3</v>
      </c>
    </row>
    <row r="102" spans="1:60" x14ac:dyDescent="0.15">
      <c r="A102" s="49" t="s">
        <v>101</v>
      </c>
      <c r="B102" s="50">
        <v>4.1088667042458304</v>
      </c>
      <c r="C102" s="50">
        <v>4.6970205199271327</v>
      </c>
      <c r="D102" s="50">
        <v>5.657415331162829</v>
      </c>
      <c r="E102" s="50">
        <v>7.0353146000729812</v>
      </c>
      <c r="F102" s="50">
        <v>6.9180471069486895</v>
      </c>
      <c r="G102" s="50">
        <v>7.5068409180296207</v>
      </c>
      <c r="H102" s="50">
        <v>6.5119999999999996</v>
      </c>
      <c r="I102" s="50">
        <v>8.1669999999999998</v>
      </c>
      <c r="J102" s="50">
        <v>7.676000000000001</v>
      </c>
      <c r="K102" s="50">
        <v>7.5600000000000005</v>
      </c>
      <c r="L102" s="50">
        <v>7.386000000000001</v>
      </c>
      <c r="M102" s="50">
        <v>8.7810000000000006</v>
      </c>
      <c r="N102" s="50">
        <v>8.8109999999999982</v>
      </c>
      <c r="O102" s="50">
        <v>9.0489999999999995</v>
      </c>
      <c r="P102" s="50">
        <v>9.6479999999999979</v>
      </c>
      <c r="Q102" s="50">
        <v>9.5760000000000005</v>
      </c>
      <c r="R102" s="50">
        <v>11.029</v>
      </c>
      <c r="S102" s="50">
        <v>10.724</v>
      </c>
      <c r="T102" s="50">
        <v>11.358000000000001</v>
      </c>
      <c r="U102" s="50">
        <v>11.927000000000001</v>
      </c>
      <c r="V102" s="50">
        <v>12.14</v>
      </c>
      <c r="W102" s="50">
        <v>14.091999999999999</v>
      </c>
      <c r="X102" s="50">
        <v>14.784000000000001</v>
      </c>
      <c r="Y102" s="50">
        <v>17.125000000000004</v>
      </c>
      <c r="Z102" s="50">
        <v>19.553000000000004</v>
      </c>
      <c r="AA102" s="50">
        <v>23.322399999999995</v>
      </c>
      <c r="AB102" s="50">
        <v>23.743200000000002</v>
      </c>
      <c r="AC102" s="50">
        <v>24.611699999999999</v>
      </c>
      <c r="AD102" s="50">
        <v>26.636499999999998</v>
      </c>
      <c r="AE102" s="50">
        <v>30.646799999999999</v>
      </c>
      <c r="AF102" s="50">
        <v>31.9754</v>
      </c>
      <c r="AG102" s="50">
        <v>32.268899999999995</v>
      </c>
      <c r="AH102" s="50">
        <v>33.963200000000008</v>
      </c>
      <c r="AI102" s="50">
        <v>34.363500000000002</v>
      </c>
      <c r="AJ102" s="50">
        <v>33.990099999999998</v>
      </c>
      <c r="AK102" s="50">
        <v>36.229200000000006</v>
      </c>
      <c r="AL102" s="50">
        <v>38.926099999999991</v>
      </c>
      <c r="AM102" s="50">
        <v>37.869099999999996</v>
      </c>
      <c r="AN102" s="50">
        <v>35.193800000000003</v>
      </c>
      <c r="AO102" s="50">
        <v>39.030100000000004</v>
      </c>
      <c r="AP102" s="50">
        <v>41.398600000000002</v>
      </c>
      <c r="AQ102" s="50">
        <v>44.491171200000004</v>
      </c>
      <c r="AR102" s="50">
        <v>48.284302000000011</v>
      </c>
      <c r="AS102" s="50">
        <v>51.383042922019008</v>
      </c>
      <c r="AT102" s="50">
        <v>55.465335098669271</v>
      </c>
      <c r="AU102" s="50">
        <v>60.948717445791416</v>
      </c>
      <c r="AV102" s="50">
        <v>63.695377586206895</v>
      </c>
      <c r="AW102" s="50">
        <v>63.367630000000005</v>
      </c>
      <c r="AX102" s="50">
        <v>63.733580000000003</v>
      </c>
      <c r="AY102" s="50">
        <v>65.285600000000002</v>
      </c>
      <c r="AZ102" s="50">
        <v>68.981244999999987</v>
      </c>
      <c r="BA102" s="50">
        <v>71.671332753556626</v>
      </c>
      <c r="BB102" s="50">
        <v>73.57413018018346</v>
      </c>
      <c r="BC102" s="50">
        <v>74.239103998650322</v>
      </c>
      <c r="BD102" s="50">
        <v>72.003084531091162</v>
      </c>
      <c r="BE102" s="51">
        <v>69.501078392329916</v>
      </c>
      <c r="BF102" s="54">
        <v>-3.738589552241367E-2</v>
      </c>
      <c r="BG102" s="54">
        <v>2.6438530015698181E-2</v>
      </c>
      <c r="BH102" s="54">
        <v>1.7346052676628764E-2</v>
      </c>
    </row>
    <row r="103" spans="1:60" x14ac:dyDescent="0.15">
      <c r="A103" s="49" t="s">
        <v>100</v>
      </c>
      <c r="B103" s="50">
        <v>1.2870000000000001</v>
      </c>
      <c r="C103" s="50">
        <v>1.9269999999999998</v>
      </c>
      <c r="D103" s="50">
        <v>3.3420000000000001</v>
      </c>
      <c r="E103" s="50">
        <v>4.9420000000000002</v>
      </c>
      <c r="F103" s="50">
        <v>6.7089999999999996</v>
      </c>
      <c r="G103" s="50">
        <v>8.379999999999999</v>
      </c>
      <c r="H103" s="50">
        <v>9.4610000000000003</v>
      </c>
      <c r="I103" s="50">
        <v>9.8760000000000012</v>
      </c>
      <c r="J103" s="50">
        <v>12.157999999999999</v>
      </c>
      <c r="K103" s="50">
        <v>12.549999999999999</v>
      </c>
      <c r="L103" s="50">
        <v>14.194000000000003</v>
      </c>
      <c r="M103" s="50">
        <v>15.949000000000002</v>
      </c>
      <c r="N103" s="50">
        <v>18.983999999999998</v>
      </c>
      <c r="O103" s="50">
        <v>21.672000000000001</v>
      </c>
      <c r="P103" s="50">
        <v>24.366999999999997</v>
      </c>
      <c r="Q103" s="50">
        <v>24.123000000000001</v>
      </c>
      <c r="R103" s="50">
        <v>23.872</v>
      </c>
      <c r="S103" s="50">
        <v>23.683</v>
      </c>
      <c r="T103" s="50">
        <v>24.710999999999999</v>
      </c>
      <c r="U103" s="50">
        <v>24.770000000000003</v>
      </c>
      <c r="V103" s="50">
        <v>26.081000000000003</v>
      </c>
      <c r="W103" s="50">
        <v>28.352000000000004</v>
      </c>
      <c r="X103" s="50">
        <v>29.768000000000001</v>
      </c>
      <c r="Y103" s="50">
        <v>35.643999999999998</v>
      </c>
      <c r="Z103" s="50">
        <v>40.959000000000003</v>
      </c>
      <c r="AA103" s="50">
        <v>49.527000000000008</v>
      </c>
      <c r="AB103" s="50">
        <v>59.889999999999993</v>
      </c>
      <c r="AC103" s="50">
        <v>72.309999999999988</v>
      </c>
      <c r="AD103" s="50">
        <v>79.306999999999988</v>
      </c>
      <c r="AE103" s="50">
        <v>86.997</v>
      </c>
      <c r="AF103" s="50">
        <v>94.844999999999999</v>
      </c>
      <c r="AG103" s="50">
        <v>101.435</v>
      </c>
      <c r="AH103" s="50">
        <v>111.35200000000002</v>
      </c>
      <c r="AI103" s="50">
        <v>89.556362051180628</v>
      </c>
      <c r="AJ103" s="50">
        <v>96.109342865699176</v>
      </c>
      <c r="AK103" s="50">
        <v>98.440422228200504</v>
      </c>
      <c r="AL103" s="50">
        <v>98.501454051622105</v>
      </c>
      <c r="AM103" s="50">
        <v>100.30090947576251</v>
      </c>
      <c r="AN103" s="50">
        <v>101.22473224851213</v>
      </c>
      <c r="AO103" s="50">
        <v>100.32359640089932</v>
      </c>
      <c r="AP103" s="50">
        <v>100.64348542606706</v>
      </c>
      <c r="AQ103" s="50">
        <v>100.57729817695903</v>
      </c>
      <c r="AR103" s="50">
        <v>103.12303197067983</v>
      </c>
      <c r="AS103" s="50">
        <v>98.045907796085928</v>
      </c>
      <c r="AT103" s="50">
        <v>99.267708709166087</v>
      </c>
      <c r="AU103" s="50">
        <v>101.59827129440409</v>
      </c>
      <c r="AV103" s="50">
        <v>102.1576001400494</v>
      </c>
      <c r="AW103" s="50">
        <v>105.15480234111283</v>
      </c>
      <c r="AX103" s="50">
        <v>105.04850426287373</v>
      </c>
      <c r="AY103" s="50">
        <v>104.4025379671188</v>
      </c>
      <c r="AZ103" s="50">
        <v>109.24456316716505</v>
      </c>
      <c r="BA103" s="50">
        <v>117.88722208546632</v>
      </c>
      <c r="BB103" s="50">
        <v>118.93621163010782</v>
      </c>
      <c r="BC103" s="50">
        <v>117.82696077054763</v>
      </c>
      <c r="BD103" s="50">
        <v>116.39229410403011</v>
      </c>
      <c r="BE103" s="51">
        <v>110.64569681399423</v>
      </c>
      <c r="BF103" s="54">
        <v>-5.1970003543896248E-2</v>
      </c>
      <c r="BG103" s="54">
        <v>1.6041911957149768E-2</v>
      </c>
      <c r="BH103" s="54">
        <v>2.7614910872946225E-2</v>
      </c>
    </row>
    <row r="104" spans="1:60" x14ac:dyDescent="0.15">
      <c r="A104" s="49" t="s">
        <v>99</v>
      </c>
      <c r="B104" s="50">
        <v>0.45607137313381552</v>
      </c>
      <c r="C104" s="50">
        <v>0.46707589380643133</v>
      </c>
      <c r="D104" s="50">
        <v>0.47838639871697131</v>
      </c>
      <c r="E104" s="50">
        <v>0.48983051277926337</v>
      </c>
      <c r="F104" s="50">
        <v>0.50117781456088761</v>
      </c>
      <c r="G104" s="50">
        <v>1.00305</v>
      </c>
      <c r="H104" s="50">
        <v>0.90912000000000004</v>
      </c>
      <c r="I104" s="50">
        <v>0.99803000000000008</v>
      </c>
      <c r="J104" s="50">
        <v>1.0424200000000001</v>
      </c>
      <c r="K104" s="50">
        <v>0.82516000000000012</v>
      </c>
      <c r="L104" s="50">
        <v>0.79768000000000006</v>
      </c>
      <c r="M104" s="50">
        <v>0.79096</v>
      </c>
      <c r="N104" s="50">
        <v>0.83892000000000011</v>
      </c>
      <c r="O104" s="50">
        <v>0.97592000000000001</v>
      </c>
      <c r="P104" s="50">
        <v>1.00515</v>
      </c>
      <c r="Q104" s="50">
        <v>1.0128900000000001</v>
      </c>
      <c r="R104" s="50">
        <v>1.1949799999999999</v>
      </c>
      <c r="S104" s="50">
        <v>1.3380700000000001</v>
      </c>
      <c r="T104" s="50">
        <v>1.4653600000000002</v>
      </c>
      <c r="U104" s="50">
        <v>1.2331000000000003</v>
      </c>
      <c r="V104" s="50">
        <v>1.13825</v>
      </c>
      <c r="W104" s="50">
        <v>1.1420700000000001</v>
      </c>
      <c r="X104" s="50">
        <v>1.3006199999999997</v>
      </c>
      <c r="Y104" s="50">
        <v>1.2560899999999999</v>
      </c>
      <c r="Z104" s="50">
        <v>1.19539</v>
      </c>
      <c r="AA104" s="50">
        <v>1.2744899999999999</v>
      </c>
      <c r="AB104" s="50">
        <v>1.3493900000000001</v>
      </c>
      <c r="AC104" s="50">
        <v>1.58836</v>
      </c>
      <c r="AD104" s="50">
        <v>1.5423</v>
      </c>
      <c r="AE104" s="50">
        <v>1.7079599999999999</v>
      </c>
      <c r="AF104" s="50">
        <v>1.8488399999999996</v>
      </c>
      <c r="AG104" s="50">
        <v>2.26098</v>
      </c>
      <c r="AH104" s="50">
        <v>2.45167</v>
      </c>
      <c r="AI104" s="50">
        <v>2.6246999999999998</v>
      </c>
      <c r="AJ104" s="50">
        <v>2.8623799999999999</v>
      </c>
      <c r="AK104" s="50">
        <v>3.3955900000000003</v>
      </c>
      <c r="AL104" s="50">
        <v>3.3359400000000003</v>
      </c>
      <c r="AM104" s="50">
        <v>3.5090799999999995</v>
      </c>
      <c r="AN104" s="50">
        <v>3.4829300000000005</v>
      </c>
      <c r="AO104" s="50">
        <v>3.4656100000000003</v>
      </c>
      <c r="AP104" s="50">
        <v>3.9407020000000004</v>
      </c>
      <c r="AQ104" s="50">
        <v>4.1124030000000005</v>
      </c>
      <c r="AR104" s="50">
        <v>4.3655930000000005</v>
      </c>
      <c r="AS104" s="50">
        <v>3.9695959999999997</v>
      </c>
      <c r="AT104" s="50">
        <v>4.1909989999999997</v>
      </c>
      <c r="AU104" s="50">
        <v>4.1586974399999992</v>
      </c>
      <c r="AV104" s="50">
        <v>4.4456536900000003</v>
      </c>
      <c r="AW104" s="50">
        <v>4.6013001000000004</v>
      </c>
      <c r="AX104" s="50">
        <v>3.8618080399999997</v>
      </c>
      <c r="AY104" s="50">
        <v>4.3227256000000009</v>
      </c>
      <c r="AZ104" s="50">
        <v>4.1401219999999999</v>
      </c>
      <c r="BA104" s="50">
        <v>4.8653912269772084</v>
      </c>
      <c r="BB104" s="50">
        <v>5.2211243251370369</v>
      </c>
      <c r="BC104" s="50">
        <v>5.1980831157930005</v>
      </c>
      <c r="BD104" s="50">
        <v>5.6107739655930002</v>
      </c>
      <c r="BE104" s="51">
        <v>4.7099090369236167</v>
      </c>
      <c r="BF104" s="54">
        <v>-0.16285338496947133</v>
      </c>
      <c r="BG104" s="54">
        <v>2.960471233202977E-2</v>
      </c>
      <c r="BH104" s="54">
        <v>1.1754973037313775E-3</v>
      </c>
    </row>
    <row r="105" spans="1:60" x14ac:dyDescent="0.15">
      <c r="A105" s="49" t="s">
        <v>98</v>
      </c>
      <c r="B105" s="50">
        <v>2.1640000000000001</v>
      </c>
      <c r="C105" s="50">
        <v>2.5640000000000001</v>
      </c>
      <c r="D105" s="50">
        <v>3.0500000000000003</v>
      </c>
      <c r="E105" s="50">
        <v>3.6430000000000002</v>
      </c>
      <c r="F105" s="50">
        <v>4.3689999999999998</v>
      </c>
      <c r="G105" s="50">
        <v>5.2539999999999996</v>
      </c>
      <c r="H105" s="50">
        <v>7.3659999999999997</v>
      </c>
      <c r="I105" s="50">
        <v>7.9960000000000004</v>
      </c>
      <c r="J105" s="50">
        <v>10.197000000000001</v>
      </c>
      <c r="K105" s="50">
        <v>9.1539999999999999</v>
      </c>
      <c r="L105" s="50">
        <v>10.609999999999998</v>
      </c>
      <c r="M105" s="50">
        <v>13.68</v>
      </c>
      <c r="N105" s="50">
        <v>15.102</v>
      </c>
      <c r="O105" s="50">
        <v>17.706999999999997</v>
      </c>
      <c r="P105" s="50">
        <v>17.744</v>
      </c>
      <c r="Q105" s="50">
        <v>18.425000000000001</v>
      </c>
      <c r="R105" s="50">
        <v>16.149000000000001</v>
      </c>
      <c r="S105" s="50">
        <v>18.301488567469182</v>
      </c>
      <c r="T105" s="50">
        <v>18.944351010294081</v>
      </c>
      <c r="U105" s="50">
        <v>18.016144423230205</v>
      </c>
      <c r="V105" s="50">
        <v>17.80214908837954</v>
      </c>
      <c r="W105" s="50">
        <v>19.618171903381583</v>
      </c>
      <c r="X105" s="50">
        <v>20.576071304880827</v>
      </c>
      <c r="Y105" s="50">
        <v>23.814536950095416</v>
      </c>
      <c r="Z105" s="50">
        <v>26.701621084883698</v>
      </c>
      <c r="AA105" s="50">
        <v>27.612480052792648</v>
      </c>
      <c r="AB105" s="50">
        <v>29.082352241376412</v>
      </c>
      <c r="AC105" s="50">
        <v>29.905011340996829</v>
      </c>
      <c r="AD105" s="50">
        <v>32.116793269858213</v>
      </c>
      <c r="AE105" s="50">
        <v>33.492552069277373</v>
      </c>
      <c r="AF105" s="50">
        <v>36.6588968229049</v>
      </c>
      <c r="AG105" s="50">
        <v>36.682919673072746</v>
      </c>
      <c r="AH105" s="50">
        <v>37.699112151740167</v>
      </c>
      <c r="AI105" s="50">
        <v>39.737504055417631</v>
      </c>
      <c r="AJ105" s="50">
        <v>42.59961629512167</v>
      </c>
      <c r="AK105" s="50">
        <v>43.495502185962657</v>
      </c>
      <c r="AL105" s="50">
        <v>44.596888785350863</v>
      </c>
      <c r="AM105" s="50">
        <v>45.149904519486732</v>
      </c>
      <c r="AN105" s="50">
        <v>46.753472936716477</v>
      </c>
      <c r="AO105" s="50">
        <v>49.118252003725772</v>
      </c>
      <c r="AP105" s="50">
        <v>49.203484123044227</v>
      </c>
      <c r="AQ105" s="50">
        <v>49.159377349214388</v>
      </c>
      <c r="AR105" s="50">
        <v>50.701138425064315</v>
      </c>
      <c r="AS105" s="50">
        <v>47.718682213187869</v>
      </c>
      <c r="AT105" s="50">
        <v>46.861131378778502</v>
      </c>
      <c r="AU105" s="50">
        <v>48.844670065353789</v>
      </c>
      <c r="AV105" s="50">
        <v>45.109224827533389</v>
      </c>
      <c r="AW105" s="50">
        <v>44.684446144120564</v>
      </c>
      <c r="AX105" s="50">
        <v>45.677518998114685</v>
      </c>
      <c r="AY105" s="50">
        <v>47.13855635771219</v>
      </c>
      <c r="AZ105" s="50">
        <v>48.306812218249192</v>
      </c>
      <c r="BA105" s="50">
        <v>48.536988366706005</v>
      </c>
      <c r="BB105" s="50">
        <v>47.926288286010141</v>
      </c>
      <c r="BC105" s="50">
        <v>47.749340490669752</v>
      </c>
      <c r="BD105" s="50">
        <v>45.353104240613916</v>
      </c>
      <c r="BE105" s="51">
        <v>43.104455242688474</v>
      </c>
      <c r="BF105" s="54">
        <v>-5.2177701464634518E-2</v>
      </c>
      <c r="BG105" s="54">
        <v>-3.265651288115623E-3</v>
      </c>
      <c r="BH105" s="54">
        <v>1.0757993523731796E-2</v>
      </c>
    </row>
    <row r="106" spans="1:60" x14ac:dyDescent="0.15">
      <c r="A106" s="49" t="s">
        <v>97</v>
      </c>
      <c r="B106" s="50">
        <v>2.3000000000000003</v>
      </c>
      <c r="C106" s="50">
        <v>2.7189999999999999</v>
      </c>
      <c r="D106" s="50">
        <v>3.0229999999999997</v>
      </c>
      <c r="E106" s="50">
        <v>3.9929999999999994</v>
      </c>
      <c r="F106" s="50">
        <v>4.33</v>
      </c>
      <c r="G106" s="50">
        <v>5.0530000000000008</v>
      </c>
      <c r="H106" s="50">
        <v>5.6260000000000003</v>
      </c>
      <c r="I106" s="50">
        <v>7.08</v>
      </c>
      <c r="J106" s="50">
        <v>7.4990000000000006</v>
      </c>
      <c r="K106" s="50">
        <v>7.6550000000000002</v>
      </c>
      <c r="L106" s="50">
        <v>8.25</v>
      </c>
      <c r="M106" s="50">
        <v>8.697000000000001</v>
      </c>
      <c r="N106" s="50">
        <v>9.7789999999999999</v>
      </c>
      <c r="O106" s="50">
        <v>10.979000000000001</v>
      </c>
      <c r="P106" s="50">
        <v>11.101000000000003</v>
      </c>
      <c r="Q106" s="50">
        <v>11.582000000000001</v>
      </c>
      <c r="R106" s="50">
        <v>11.042</v>
      </c>
      <c r="S106" s="50">
        <v>9.9970000000000017</v>
      </c>
      <c r="T106" s="50">
        <v>11.195999999999998</v>
      </c>
      <c r="U106" s="50">
        <v>11.648</v>
      </c>
      <c r="V106" s="50">
        <v>11.022999999999998</v>
      </c>
      <c r="W106" s="50">
        <v>11.496483876875097</v>
      </c>
      <c r="X106" s="50">
        <v>12.571533429493357</v>
      </c>
      <c r="Y106" s="50">
        <v>14.214170154940605</v>
      </c>
      <c r="Z106" s="50">
        <v>16.709634984091753</v>
      </c>
      <c r="AA106" s="50">
        <v>20.055032421696744</v>
      </c>
      <c r="AB106" s="50">
        <v>21.457873585134582</v>
      </c>
      <c r="AC106" s="50">
        <v>24.175614765389216</v>
      </c>
      <c r="AD106" s="50">
        <v>27.933909714167381</v>
      </c>
      <c r="AE106" s="50">
        <v>31.1766457383359</v>
      </c>
      <c r="AF106" s="50">
        <v>33.965325155255627</v>
      </c>
      <c r="AG106" s="50">
        <v>37.444333975421465</v>
      </c>
      <c r="AH106" s="50">
        <v>37.65836315281733</v>
      </c>
      <c r="AI106" s="50">
        <v>34.459618719367974</v>
      </c>
      <c r="AJ106" s="50">
        <v>36.697992164106459</v>
      </c>
      <c r="AK106" s="50">
        <v>34.166157450620467</v>
      </c>
      <c r="AL106" s="50">
        <v>33.476517264793102</v>
      </c>
      <c r="AM106" s="50">
        <v>37.448345481680157</v>
      </c>
      <c r="AN106" s="50">
        <v>41.459657783236366</v>
      </c>
      <c r="AO106" s="50">
        <v>45.625009693074283</v>
      </c>
      <c r="AP106" s="50">
        <v>45.909933615893024</v>
      </c>
      <c r="AQ106" s="50">
        <v>44.902055301473091</v>
      </c>
      <c r="AR106" s="50">
        <v>45.332900553060057</v>
      </c>
      <c r="AS106" s="50">
        <v>43.713890670363782</v>
      </c>
      <c r="AT106" s="50">
        <v>45.518774865613807</v>
      </c>
      <c r="AU106" s="50">
        <v>46.889325187759667</v>
      </c>
      <c r="AV106" s="50">
        <v>48.813241346076282</v>
      </c>
      <c r="AW106" s="50">
        <v>51.07811706483475</v>
      </c>
      <c r="AX106" s="50">
        <v>53.004500042149246</v>
      </c>
      <c r="AY106" s="50">
        <v>53.02234951961799</v>
      </c>
      <c r="AZ106" s="50">
        <v>55.257764080705329</v>
      </c>
      <c r="BA106" s="50">
        <v>57.434993486797296</v>
      </c>
      <c r="BB106" s="50">
        <v>58.908111974799183</v>
      </c>
      <c r="BC106" s="50">
        <v>58.996937452951457</v>
      </c>
      <c r="BD106" s="50">
        <v>59.243663792968533</v>
      </c>
      <c r="BE106" s="51">
        <v>53.952596695084665</v>
      </c>
      <c r="BF106" s="54">
        <v>-9.179848469988372E-2</v>
      </c>
      <c r="BG106" s="54">
        <v>2.6703717236709279E-2</v>
      </c>
      <c r="BH106" s="54">
        <v>1.3465468536055505E-2</v>
      </c>
    </row>
    <row r="107" spans="1:60" x14ac:dyDescent="0.15">
      <c r="A107" s="49" t="s">
        <v>96</v>
      </c>
      <c r="B107" s="50">
        <v>1.4857637720660002</v>
      </c>
      <c r="C107" s="50">
        <v>3.2471421998870005</v>
      </c>
      <c r="D107" s="50">
        <v>4.7557217543570012</v>
      </c>
      <c r="E107" s="50">
        <v>4.8515480423590009</v>
      </c>
      <c r="F107" s="50">
        <v>5.8636561642430012</v>
      </c>
      <c r="G107" s="50">
        <v>6.0790371533139993</v>
      </c>
      <c r="H107" s="50">
        <v>5.1426774289699999</v>
      </c>
      <c r="I107" s="50">
        <v>5.3346825209320006</v>
      </c>
      <c r="J107" s="50">
        <v>5.2411009000019995</v>
      </c>
      <c r="K107" s="50">
        <v>3.1911564554299994</v>
      </c>
      <c r="L107" s="50">
        <v>3.0384855945120002</v>
      </c>
      <c r="M107" s="50">
        <v>0.7926353001130001</v>
      </c>
      <c r="N107" s="50">
        <v>0.79498570499999999</v>
      </c>
      <c r="O107" s="50">
        <v>0.96498046269000004</v>
      </c>
      <c r="P107" s="50">
        <v>1.1131561038900002</v>
      </c>
      <c r="Q107" s="50">
        <v>1.9312975527799998</v>
      </c>
      <c r="R107" s="50">
        <v>1.6827408887199999</v>
      </c>
      <c r="S107" s="50">
        <v>1.70919568676</v>
      </c>
      <c r="T107" s="50">
        <v>1.9582571631399999</v>
      </c>
      <c r="U107" s="50">
        <v>1.9154447075100003</v>
      </c>
      <c r="V107" s="50">
        <v>1.9430696406700001</v>
      </c>
      <c r="W107" s="50">
        <v>2.1695664640000003</v>
      </c>
      <c r="X107" s="50">
        <v>2.5311634181000002</v>
      </c>
      <c r="Y107" s="50">
        <v>2.6429803166700001</v>
      </c>
      <c r="Z107" s="50">
        <v>2.44657352681</v>
      </c>
      <c r="AA107" s="50">
        <v>2.86952038501</v>
      </c>
      <c r="AB107" s="50">
        <v>2.8011426725099997</v>
      </c>
      <c r="AC107" s="50">
        <v>3.0640000000000001</v>
      </c>
      <c r="AD107" s="50">
        <v>3.9420000000000002</v>
      </c>
      <c r="AE107" s="50">
        <v>4.3600000000000003</v>
      </c>
      <c r="AF107" s="50">
        <v>4.7970000000000006</v>
      </c>
      <c r="AG107" s="50">
        <v>5.5200000000000005</v>
      </c>
      <c r="AH107" s="50">
        <v>6.3050000000000006</v>
      </c>
      <c r="AI107" s="50">
        <v>6.968</v>
      </c>
      <c r="AJ107" s="50">
        <v>7.6490000000000018</v>
      </c>
      <c r="AK107" s="50">
        <v>8.27</v>
      </c>
      <c r="AL107" s="50">
        <v>8.9700000000000006</v>
      </c>
      <c r="AM107" s="50">
        <v>9.847999999999999</v>
      </c>
      <c r="AN107" s="50">
        <v>10.486912</v>
      </c>
      <c r="AO107" s="50">
        <v>12.465073443638152</v>
      </c>
      <c r="AP107" s="50">
        <v>12.213490999999999</v>
      </c>
      <c r="AQ107" s="50">
        <v>11.972497000000001</v>
      </c>
      <c r="AR107" s="50">
        <v>13.338763999999999</v>
      </c>
      <c r="AS107" s="50">
        <v>14.076756</v>
      </c>
      <c r="AT107" s="50">
        <v>14.177618000000001</v>
      </c>
      <c r="AU107" s="50">
        <v>15.328999999999999</v>
      </c>
      <c r="AV107" s="50">
        <v>16.674000000000003</v>
      </c>
      <c r="AW107" s="50">
        <v>17.007432739374863</v>
      </c>
      <c r="AX107" s="50">
        <v>17.341398920233946</v>
      </c>
      <c r="AY107" s="50">
        <v>17.860673368315435</v>
      </c>
      <c r="AZ107" s="50">
        <v>19.936530046479405</v>
      </c>
      <c r="BA107" s="50">
        <v>21.33231468203666</v>
      </c>
      <c r="BB107" s="50">
        <v>22.304713348541565</v>
      </c>
      <c r="BC107" s="50">
        <v>23.743992669622127</v>
      </c>
      <c r="BD107" s="50">
        <v>25.296696456922984</v>
      </c>
      <c r="BE107" s="51">
        <v>22.413911110317152</v>
      </c>
      <c r="BF107" s="54">
        <v>-0.11637984216277453</v>
      </c>
      <c r="BG107" s="54">
        <v>5.9610013723622401E-2</v>
      </c>
      <c r="BH107" s="54">
        <v>5.5940553988834641E-3</v>
      </c>
    </row>
    <row r="108" spans="1:60" x14ac:dyDescent="0.15">
      <c r="A108" s="49" t="s">
        <v>95</v>
      </c>
      <c r="B108" s="50">
        <v>3.2186488817977148</v>
      </c>
      <c r="C108" s="50">
        <v>3.3931864590966869</v>
      </c>
      <c r="D108" s="50">
        <v>3.6126666881726068</v>
      </c>
      <c r="E108" s="50">
        <v>3.8122056724803386</v>
      </c>
      <c r="F108" s="50">
        <v>3.9958573014480137</v>
      </c>
      <c r="G108" s="50">
        <v>4.1795514827230429</v>
      </c>
      <c r="H108" s="50">
        <v>4.2945288584229182</v>
      </c>
      <c r="I108" s="50">
        <v>4.8298938077168456</v>
      </c>
      <c r="J108" s="50">
        <v>4.780301268509513</v>
      </c>
      <c r="K108" s="50">
        <v>5.2339699461177043</v>
      </c>
      <c r="L108" s="50">
        <v>5.1592271850857658</v>
      </c>
      <c r="M108" s="50">
        <v>5.4641235492540279</v>
      </c>
      <c r="N108" s="50">
        <v>5.6203432669659756</v>
      </c>
      <c r="O108" s="50">
        <v>6.4095012345334634</v>
      </c>
      <c r="P108" s="50">
        <v>7.0282111722152401</v>
      </c>
      <c r="Q108" s="50">
        <v>7.8623267255916867</v>
      </c>
      <c r="R108" s="50">
        <v>8.1125088385480399</v>
      </c>
      <c r="S108" s="50">
        <v>7.9206745913725891</v>
      </c>
      <c r="T108" s="50">
        <v>8.0764547229891672</v>
      </c>
      <c r="U108" s="50">
        <v>7.7230702865869443</v>
      </c>
      <c r="V108" s="50">
        <v>7.9861049283865899</v>
      </c>
      <c r="W108" s="50">
        <v>8.3047804673336891</v>
      </c>
      <c r="X108" s="50">
        <v>8.0423257717793692</v>
      </c>
      <c r="Y108" s="50">
        <v>8.0620337141567067</v>
      </c>
      <c r="Z108" s="50">
        <v>7.990539872708732</v>
      </c>
      <c r="AA108" s="50">
        <v>8.5954623814469286</v>
      </c>
      <c r="AB108" s="50">
        <v>7.9128251023907854</v>
      </c>
      <c r="AC108" s="50">
        <v>7.4218245690851896</v>
      </c>
      <c r="AD108" s="50">
        <v>7.7480869878985841</v>
      </c>
      <c r="AE108" s="50">
        <v>7.6916820821675973</v>
      </c>
      <c r="AF108" s="50">
        <v>8.1806919235059823</v>
      </c>
      <c r="AG108" s="50">
        <v>8.7611948612290149</v>
      </c>
      <c r="AH108" s="50">
        <v>8.9406514603604386</v>
      </c>
      <c r="AI108" s="50">
        <v>9.4470335220474091</v>
      </c>
      <c r="AJ108" s="50">
        <v>9.0437864201966836</v>
      </c>
      <c r="AK108" s="50">
        <v>9.6288200438726292</v>
      </c>
      <c r="AL108" s="50">
        <v>9.969245890637529</v>
      </c>
      <c r="AM108" s="50">
        <v>10.467540645160145</v>
      </c>
      <c r="AN108" s="50">
        <v>11.111833888041481</v>
      </c>
      <c r="AO108" s="50">
        <v>11.084385671163247</v>
      </c>
      <c r="AP108" s="50">
        <v>10.788154237844534</v>
      </c>
      <c r="AQ108" s="50">
        <v>11.206580437165531</v>
      </c>
      <c r="AR108" s="50">
        <v>12.093268145121606</v>
      </c>
      <c r="AS108" s="50">
        <v>11.755601874400581</v>
      </c>
      <c r="AT108" s="50">
        <v>12.620853457182346</v>
      </c>
      <c r="AU108" s="50">
        <v>14.693229266088599</v>
      </c>
      <c r="AV108" s="50">
        <v>15.113769185650696</v>
      </c>
      <c r="AW108" s="50">
        <v>15.652995840023623</v>
      </c>
      <c r="AX108" s="50">
        <v>16.342765400028373</v>
      </c>
      <c r="AY108" s="50">
        <v>17.441126445708221</v>
      </c>
      <c r="AZ108" s="50">
        <v>19.693139333681014</v>
      </c>
      <c r="BA108" s="50">
        <v>19.696989756142475</v>
      </c>
      <c r="BB108" s="50">
        <v>20.174240124379125</v>
      </c>
      <c r="BC108" s="50">
        <v>21.409090094526729</v>
      </c>
      <c r="BD108" s="50">
        <v>22.058607132176736</v>
      </c>
      <c r="BE108" s="51">
        <v>21.525620069801796</v>
      </c>
      <c r="BF108" s="54">
        <v>-2.6828540370588794E-2</v>
      </c>
      <c r="BG108" s="54">
        <v>5.7423447204849376E-2</v>
      </c>
      <c r="BH108" s="54">
        <v>5.372356059285056E-3</v>
      </c>
    </row>
    <row r="109" spans="1:60" s="32" customFormat="1" x14ac:dyDescent="0.15">
      <c r="A109" s="37" t="s">
        <v>94</v>
      </c>
      <c r="B109" s="55">
        <v>164.57015629124336</v>
      </c>
      <c r="C109" s="55">
        <v>187.58796537271726</v>
      </c>
      <c r="D109" s="55">
        <v>218.90523340340943</v>
      </c>
      <c r="E109" s="55">
        <v>250.37330832569168</v>
      </c>
      <c r="F109" s="55">
        <v>290.93953084520052</v>
      </c>
      <c r="G109" s="55">
        <v>338.35276407625264</v>
      </c>
      <c r="H109" s="55">
        <v>375.607433264137</v>
      </c>
      <c r="I109" s="55">
        <v>404.17848539841617</v>
      </c>
      <c r="J109" s="55">
        <v>459.68757100572066</v>
      </c>
      <c r="K109" s="55">
        <v>456.32940289808215</v>
      </c>
      <c r="L109" s="55">
        <v>453.33384133751235</v>
      </c>
      <c r="M109" s="55">
        <v>481.86579623919721</v>
      </c>
      <c r="N109" s="55">
        <v>506.43010109401683</v>
      </c>
      <c r="O109" s="55">
        <v>534.41179472112344</v>
      </c>
      <c r="P109" s="55">
        <v>547.41082702602148</v>
      </c>
      <c r="Q109" s="55">
        <v>519.40391241757175</v>
      </c>
      <c r="R109" s="55">
        <v>504.35478625614195</v>
      </c>
      <c r="S109" s="55">
        <v>489.9456146465136</v>
      </c>
      <c r="T109" s="55">
        <v>494.11501665069289</v>
      </c>
      <c r="U109" s="55">
        <v>510.14492525595898</v>
      </c>
      <c r="V109" s="55">
        <v>505.34299992911423</v>
      </c>
      <c r="W109" s="55">
        <v>523.99157832039714</v>
      </c>
      <c r="X109" s="55">
        <v>541.08318653635729</v>
      </c>
      <c r="Y109" s="55">
        <v>587.93367926431768</v>
      </c>
      <c r="Z109" s="55">
        <v>624.38259857731828</v>
      </c>
      <c r="AA109" s="55">
        <v>661.64920264832551</v>
      </c>
      <c r="AB109" s="55">
        <v>689.10105925532389</v>
      </c>
      <c r="AC109" s="55">
        <v>735.31141411110366</v>
      </c>
      <c r="AD109" s="55">
        <v>766.16778495991957</v>
      </c>
      <c r="AE109" s="55">
        <v>811.57738390828729</v>
      </c>
      <c r="AF109" s="55">
        <v>868.5190885251742</v>
      </c>
      <c r="AG109" s="55">
        <v>910.47127584981979</v>
      </c>
      <c r="AH109" s="55">
        <v>954.32054130150732</v>
      </c>
      <c r="AI109" s="55">
        <v>928.88542282576975</v>
      </c>
      <c r="AJ109" s="55">
        <v>970.96921287869236</v>
      </c>
      <c r="AK109" s="55">
        <v>997.21070134635909</v>
      </c>
      <c r="AL109" s="55">
        <v>1003.4945029440998</v>
      </c>
      <c r="AM109" s="55">
        <v>1033.392864171549</v>
      </c>
      <c r="AN109" s="55">
        <v>1075.760623006265</v>
      </c>
      <c r="AO109" s="55">
        <v>1140.9772006823123</v>
      </c>
      <c r="AP109" s="55">
        <v>1144.2344390555065</v>
      </c>
      <c r="AQ109" s="55">
        <v>1169.8375998030936</v>
      </c>
      <c r="AR109" s="55">
        <v>1208.7597491124604</v>
      </c>
      <c r="AS109" s="55">
        <v>1204.8386975211681</v>
      </c>
      <c r="AT109" s="55">
        <v>1213.812228791036</v>
      </c>
      <c r="AU109" s="55">
        <v>1294.6730518166312</v>
      </c>
      <c r="AV109" s="55">
        <v>1333.5750897269438</v>
      </c>
      <c r="AW109" s="55">
        <v>1391.63695736306</v>
      </c>
      <c r="AX109" s="55">
        <v>1413.0874321110905</v>
      </c>
      <c r="AY109" s="55">
        <v>1432.8616968350307</v>
      </c>
      <c r="AZ109" s="55">
        <v>1497.4000539434685</v>
      </c>
      <c r="BA109" s="55">
        <v>1554.5194434337254</v>
      </c>
      <c r="BB109" s="55">
        <v>1601.3782074465591</v>
      </c>
      <c r="BC109" s="55">
        <v>1624.952577667982</v>
      </c>
      <c r="BD109" s="55">
        <v>1640.2464625428138</v>
      </c>
      <c r="BE109" s="55">
        <v>1549.4713045572587</v>
      </c>
      <c r="BF109" s="56">
        <v>-5.7923420845422569E-2</v>
      </c>
      <c r="BG109" s="56">
        <v>3.0565880933274947E-2</v>
      </c>
      <c r="BH109" s="56">
        <v>0.38671645809658473</v>
      </c>
    </row>
    <row r="110" spans="1:60"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1"/>
      <c r="BF110" s="54"/>
      <c r="BG110" s="54"/>
      <c r="BH110" s="54"/>
    </row>
    <row r="111" spans="1:60" s="63" customFormat="1" x14ac:dyDescent="0.15">
      <c r="A111" s="155" t="s">
        <v>93</v>
      </c>
      <c r="B111" s="156">
        <v>1513.2583391489823</v>
      </c>
      <c r="C111" s="156">
        <v>1627.5130375211425</v>
      </c>
      <c r="D111" s="156">
        <v>1744.1141153093226</v>
      </c>
      <c r="E111" s="156">
        <v>1892.1732468161356</v>
      </c>
      <c r="F111" s="156">
        <v>2049.1261542327916</v>
      </c>
      <c r="G111" s="156">
        <v>2231.666506359817</v>
      </c>
      <c r="H111" s="156">
        <v>2356.6271283549845</v>
      </c>
      <c r="I111" s="156">
        <v>2535.5719556149634</v>
      </c>
      <c r="J111" s="156">
        <v>2740.0591799506924</v>
      </c>
      <c r="K111" s="156">
        <v>2700.9703893859578</v>
      </c>
      <c r="L111" s="156">
        <v>2667.5080018154413</v>
      </c>
      <c r="M111" s="156">
        <v>2839.8878618429362</v>
      </c>
      <c r="N111" s="156">
        <v>2938.3283693374415</v>
      </c>
      <c r="O111" s="156">
        <v>3063.9559936458731</v>
      </c>
      <c r="P111" s="156">
        <v>3111.6528766943461</v>
      </c>
      <c r="Q111" s="156">
        <v>2984.3948340757893</v>
      </c>
      <c r="R111" s="156">
        <v>2875.7412912050563</v>
      </c>
      <c r="S111" s="156">
        <v>2783.17569233727</v>
      </c>
      <c r="T111" s="156">
        <v>2761.2238228116616</v>
      </c>
      <c r="U111" s="156">
        <v>2818.7638586301041</v>
      </c>
      <c r="V111" s="156">
        <v>2818.8823155655741</v>
      </c>
      <c r="W111" s="156">
        <v>2906.2959094216744</v>
      </c>
      <c r="X111" s="156">
        <v>2963.3024734446717</v>
      </c>
      <c r="Y111" s="156">
        <v>3062.1674656477985</v>
      </c>
      <c r="Z111" s="156">
        <v>3111.2430729912849</v>
      </c>
      <c r="AA111" s="156">
        <v>3146.7281222152392</v>
      </c>
      <c r="AB111" s="156">
        <v>3146.4707430460248</v>
      </c>
      <c r="AC111" s="156">
        <v>3195.1098150654352</v>
      </c>
      <c r="AD111" s="156">
        <v>3176.2933452809652</v>
      </c>
      <c r="AE111" s="156">
        <v>3247.4725520963725</v>
      </c>
      <c r="AF111" s="156">
        <v>3297.1501000419594</v>
      </c>
      <c r="AG111" s="156">
        <v>3367.9717567195903</v>
      </c>
      <c r="AH111" s="156">
        <v>3457.7572058596861</v>
      </c>
      <c r="AI111" s="156">
        <v>3469.7902513778054</v>
      </c>
      <c r="AJ111" s="156">
        <v>3531.9530552398815</v>
      </c>
      <c r="AK111" s="156">
        <v>3568.7699928262741</v>
      </c>
      <c r="AL111" s="156">
        <v>3600.8379854428558</v>
      </c>
      <c r="AM111" s="156">
        <v>3631.0948234675438</v>
      </c>
      <c r="AN111" s="156">
        <v>3713.6474045427617</v>
      </c>
      <c r="AO111" s="156">
        <v>3856.3516111029758</v>
      </c>
      <c r="AP111" s="156">
        <v>3890.6620586527488</v>
      </c>
      <c r="AQ111" s="156">
        <v>3932.4559849807101</v>
      </c>
      <c r="AR111" s="156">
        <v>3983.5363481752606</v>
      </c>
      <c r="AS111" s="156">
        <v>3941.8029226441158</v>
      </c>
      <c r="AT111" s="156">
        <v>3861.6242820744933</v>
      </c>
      <c r="AU111" s="156">
        <v>3985.1524093886269</v>
      </c>
      <c r="AV111" s="156">
        <v>4023.2880069807538</v>
      </c>
      <c r="AW111" s="156">
        <v>4079.9777279886748</v>
      </c>
      <c r="AX111" s="156">
        <v>4120.7969660696272</v>
      </c>
      <c r="AY111" s="156">
        <v>4145.7996502438546</v>
      </c>
      <c r="AZ111" s="156">
        <v>4237.8340703314725</v>
      </c>
      <c r="BA111" s="156">
        <v>4311.9442462334773</v>
      </c>
      <c r="BB111" s="156">
        <v>4371.6296648620355</v>
      </c>
      <c r="BC111" s="156">
        <v>4409.4013665136963</v>
      </c>
      <c r="BD111" s="156">
        <v>4422.6814121509378</v>
      </c>
      <c r="BE111" s="156">
        <v>4006.7374225129802</v>
      </c>
      <c r="BF111" s="157">
        <v>-9.6523199358646172E-2</v>
      </c>
      <c r="BG111" s="157">
        <v>1.3658260645661668E-2</v>
      </c>
      <c r="BH111" s="157">
        <v>1</v>
      </c>
    </row>
    <row r="112" spans="1:60" x14ac:dyDescent="0.15">
      <c r="A112" s="31" t="s">
        <v>92</v>
      </c>
      <c r="B112" s="50">
        <v>1128.7910889202192</v>
      </c>
      <c r="C112" s="50">
        <v>1213.4854035765343</v>
      </c>
      <c r="D112" s="50">
        <v>1302.1445412232706</v>
      </c>
      <c r="E112" s="50">
        <v>1418.065691028334</v>
      </c>
      <c r="F112" s="50">
        <v>1541.5004717944914</v>
      </c>
      <c r="G112" s="50">
        <v>1675.6072815264147</v>
      </c>
      <c r="H112" s="50">
        <v>1755.8010714836694</v>
      </c>
      <c r="I112" s="50">
        <v>1882.8428784041503</v>
      </c>
      <c r="J112" s="50">
        <v>2027.3235644003162</v>
      </c>
      <c r="K112" s="50">
        <v>1943.2938562135471</v>
      </c>
      <c r="L112" s="50">
        <v>1881.7504278588983</v>
      </c>
      <c r="M112" s="50">
        <v>2005.0708419736313</v>
      </c>
      <c r="N112" s="50">
        <v>2054.6373124951269</v>
      </c>
      <c r="O112" s="50">
        <v>2123.9449431882722</v>
      </c>
      <c r="P112" s="50">
        <v>2132.5667618190055</v>
      </c>
      <c r="Q112" s="50">
        <v>1984.1043304709874</v>
      </c>
      <c r="R112" s="50">
        <v>1865.6384916037268</v>
      </c>
      <c r="S112" s="50">
        <v>1765.4552924805928</v>
      </c>
      <c r="T112" s="50">
        <v>1734.1208188711264</v>
      </c>
      <c r="U112" s="50">
        <v>1775.8004601886362</v>
      </c>
      <c r="V112" s="50">
        <v>1774.2736106335726</v>
      </c>
      <c r="W112" s="50">
        <v>1835.1556517506081</v>
      </c>
      <c r="X112" s="50">
        <v>1859.7203471135708</v>
      </c>
      <c r="Y112" s="50">
        <v>1928.0008155133728</v>
      </c>
      <c r="Z112" s="50">
        <v>1951.8859678554131</v>
      </c>
      <c r="AA112" s="50">
        <v>1964.0020512410745</v>
      </c>
      <c r="AB112" s="50">
        <v>1965.3868767312335</v>
      </c>
      <c r="AC112" s="50">
        <v>2013.0290115653538</v>
      </c>
      <c r="AD112" s="50">
        <v>2017.7526274373147</v>
      </c>
      <c r="AE112" s="50">
        <v>2073.7745581667073</v>
      </c>
      <c r="AF112" s="50">
        <v>2103.9236335503401</v>
      </c>
      <c r="AG112" s="50">
        <v>2164.7447978961236</v>
      </c>
      <c r="AH112" s="50">
        <v>2192.2945742098232</v>
      </c>
      <c r="AI112" s="50">
        <v>2201.0245455392655</v>
      </c>
      <c r="AJ112" s="50">
        <v>2232.2614454138902</v>
      </c>
      <c r="AK112" s="50">
        <v>2231.7125422817726</v>
      </c>
      <c r="AL112" s="50">
        <v>2229.9081104471284</v>
      </c>
      <c r="AM112" s="50">
        <v>2225.8277896924369</v>
      </c>
      <c r="AN112" s="50">
        <v>2256.3928709544925</v>
      </c>
      <c r="AO112" s="50">
        <v>2297.5256855964603</v>
      </c>
      <c r="AP112" s="50">
        <v>2300.6005565127866</v>
      </c>
      <c r="AQ112" s="50">
        <v>2282.873853661099</v>
      </c>
      <c r="AR112" s="50">
        <v>2265.5617047535325</v>
      </c>
      <c r="AS112" s="50">
        <v>2182.0381862747267</v>
      </c>
      <c r="AT112" s="50">
        <v>2066.5530409253483</v>
      </c>
      <c r="AU112" s="50">
        <v>2079.5730301413714</v>
      </c>
      <c r="AV112" s="50">
        <v>2050.8230641699843</v>
      </c>
      <c r="AW112" s="50">
        <v>2034.5577608513502</v>
      </c>
      <c r="AX112" s="50">
        <v>2020.1642565218222</v>
      </c>
      <c r="AY112" s="50">
        <v>1996.3927978605495</v>
      </c>
      <c r="AZ112" s="50">
        <v>2027.9817347140879</v>
      </c>
      <c r="BA112" s="50">
        <v>2052.6102760015237</v>
      </c>
      <c r="BB112" s="50">
        <v>2066.6332500635699</v>
      </c>
      <c r="BC112" s="50">
        <v>2080.7297225309617</v>
      </c>
      <c r="BD112" s="50">
        <v>2064.4732465575789</v>
      </c>
      <c r="BE112" s="51">
        <v>1796.8036954208146</v>
      </c>
      <c r="BF112" s="54">
        <v>-0.13203312336720396</v>
      </c>
      <c r="BG112" s="54">
        <v>-1.0068635218185573E-4</v>
      </c>
      <c r="BH112" s="54">
        <v>0.44844558201517476</v>
      </c>
    </row>
    <row r="113" spans="1:60" x14ac:dyDescent="0.15">
      <c r="A113" s="31" t="s">
        <v>91</v>
      </c>
      <c r="B113" s="50">
        <v>384.46725022876285</v>
      </c>
      <c r="C113" s="50">
        <v>414.02763394460868</v>
      </c>
      <c r="D113" s="50">
        <v>441.96957408605209</v>
      </c>
      <c r="E113" s="50">
        <v>474.10755578780208</v>
      </c>
      <c r="F113" s="50">
        <v>507.62568243830111</v>
      </c>
      <c r="G113" s="50">
        <v>556.05922483340225</v>
      </c>
      <c r="H113" s="50">
        <v>600.82605687131456</v>
      </c>
      <c r="I113" s="50">
        <v>652.72907721081253</v>
      </c>
      <c r="J113" s="50">
        <v>712.73561555037611</v>
      </c>
      <c r="K113" s="50">
        <v>757.67653317241093</v>
      </c>
      <c r="L113" s="50">
        <v>785.75757395654352</v>
      </c>
      <c r="M113" s="50">
        <v>834.81701986930477</v>
      </c>
      <c r="N113" s="50">
        <v>883.69105684231636</v>
      </c>
      <c r="O113" s="50">
        <v>940.01105045760175</v>
      </c>
      <c r="P113" s="50">
        <v>979.08611487534006</v>
      </c>
      <c r="Q113" s="50">
        <v>1000.2905036048029</v>
      </c>
      <c r="R113" s="50">
        <v>1010.1027996013285</v>
      </c>
      <c r="S113" s="50">
        <v>1017.720399856677</v>
      </c>
      <c r="T113" s="50">
        <v>1027.1030039405348</v>
      </c>
      <c r="U113" s="50">
        <v>1042.9633984414681</v>
      </c>
      <c r="V113" s="50">
        <v>1044.608704932001</v>
      </c>
      <c r="W113" s="50">
        <v>1071.1402576710666</v>
      </c>
      <c r="X113" s="50">
        <v>1103.582126331102</v>
      </c>
      <c r="Y113" s="50">
        <v>1134.1666501344264</v>
      </c>
      <c r="Z113" s="50">
        <v>1159.3571051358724</v>
      </c>
      <c r="AA113" s="50">
        <v>1182.7260709741654</v>
      </c>
      <c r="AB113" s="50">
        <v>1181.0838663147917</v>
      </c>
      <c r="AC113" s="50">
        <v>1182.0808035000837</v>
      </c>
      <c r="AD113" s="50">
        <v>1158.5407178436512</v>
      </c>
      <c r="AE113" s="50">
        <v>1173.697993929665</v>
      </c>
      <c r="AF113" s="50">
        <v>1193.226466491619</v>
      </c>
      <c r="AG113" s="50">
        <v>1203.2269588234676</v>
      </c>
      <c r="AH113" s="50">
        <v>1265.4626316498639</v>
      </c>
      <c r="AI113" s="50">
        <v>1268.7657058385407</v>
      </c>
      <c r="AJ113" s="50">
        <v>1299.6916098259917</v>
      </c>
      <c r="AK113" s="50">
        <v>1337.0574505445015</v>
      </c>
      <c r="AL113" s="50">
        <v>1370.9298749957281</v>
      </c>
      <c r="AM113" s="50">
        <v>1405.2670337751081</v>
      </c>
      <c r="AN113" s="50">
        <v>1457.2545335882687</v>
      </c>
      <c r="AO113" s="50">
        <v>1558.8259255065141</v>
      </c>
      <c r="AP113" s="50">
        <v>1590.0615021399631</v>
      </c>
      <c r="AQ113" s="50">
        <v>1649.5821313196086</v>
      </c>
      <c r="AR113" s="50">
        <v>1717.9746434217302</v>
      </c>
      <c r="AS113" s="50">
        <v>1759.7647363693902</v>
      </c>
      <c r="AT113" s="50">
        <v>1795.0712411491459</v>
      </c>
      <c r="AU113" s="50">
        <v>1905.579379247255</v>
      </c>
      <c r="AV113" s="50">
        <v>1972.4649428107705</v>
      </c>
      <c r="AW113" s="50">
        <v>2045.419967137326</v>
      </c>
      <c r="AX113" s="50">
        <v>2100.632709547805</v>
      </c>
      <c r="AY113" s="50">
        <v>2149.4068523833039</v>
      </c>
      <c r="AZ113" s="50">
        <v>2209.8523356173828</v>
      </c>
      <c r="BA113" s="50">
        <v>2259.3339702319522</v>
      </c>
      <c r="BB113" s="50">
        <v>2304.9964147984656</v>
      </c>
      <c r="BC113" s="50">
        <v>2328.6716439827342</v>
      </c>
      <c r="BD113" s="50">
        <v>2358.2081655933603</v>
      </c>
      <c r="BE113" s="51">
        <v>2209.9337270921624</v>
      </c>
      <c r="BF113" s="54">
        <v>-6.5436338931076476E-2</v>
      </c>
      <c r="BG113" s="54">
        <v>2.7661401596309254E-2</v>
      </c>
      <c r="BH113" s="54">
        <v>0.55155441798482441</v>
      </c>
    </row>
    <row r="114" spans="1:60" x14ac:dyDescent="0.15">
      <c r="A114" s="40" t="s">
        <v>90</v>
      </c>
      <c r="B114" s="64">
        <v>326.20142840380402</v>
      </c>
      <c r="C114" s="64">
        <v>359.32621890177944</v>
      </c>
      <c r="D114" s="64">
        <v>389.88324056728595</v>
      </c>
      <c r="E114" s="64">
        <v>431.35681118049001</v>
      </c>
      <c r="F114" s="64">
        <v>484.66425253332875</v>
      </c>
      <c r="G114" s="64">
        <v>541.40668481445414</v>
      </c>
      <c r="H114" s="64">
        <v>569.4734192489617</v>
      </c>
      <c r="I114" s="64">
        <v>610.90723366050895</v>
      </c>
      <c r="J114" s="64">
        <v>658.51974719086559</v>
      </c>
      <c r="K114" s="64">
        <v>619.78146525631996</v>
      </c>
      <c r="L114" s="64">
        <v>604.78379495678371</v>
      </c>
      <c r="M114" s="64">
        <v>652.17045042985126</v>
      </c>
      <c r="N114" s="64">
        <v>641.26351252644417</v>
      </c>
      <c r="O114" s="64">
        <v>671.9154066088596</v>
      </c>
      <c r="P114" s="64">
        <v>691.51864058819797</v>
      </c>
      <c r="Q114" s="64">
        <v>649.7993329051385</v>
      </c>
      <c r="R114" s="64">
        <v>604.72286759322162</v>
      </c>
      <c r="S114" s="64">
        <v>567.0733766884947</v>
      </c>
      <c r="T114" s="64">
        <v>548.07377580974821</v>
      </c>
      <c r="U114" s="64">
        <v>535.12315000012984</v>
      </c>
      <c r="V114" s="64">
        <v>555.88079695378337</v>
      </c>
      <c r="W114" s="64">
        <v>575.0398327349875</v>
      </c>
      <c r="X114" s="64">
        <v>575.96336356155223</v>
      </c>
      <c r="Y114" s="64">
        <v>577.34652628949482</v>
      </c>
      <c r="Z114" s="64">
        <v>578.05741969581152</v>
      </c>
      <c r="AA114" s="64">
        <v>591.6303296149498</v>
      </c>
      <c r="AB114" s="64">
        <v>592.42754470251873</v>
      </c>
      <c r="AC114" s="64">
        <v>594.14402474332292</v>
      </c>
      <c r="AD114" s="64">
        <v>584.92551683598447</v>
      </c>
      <c r="AE114" s="64">
        <v>587.55316292186967</v>
      </c>
      <c r="AF114" s="64">
        <v>600.55943952583948</v>
      </c>
      <c r="AG114" s="64">
        <v>612.13541211117217</v>
      </c>
      <c r="AH114" s="64">
        <v>617.77589615541137</v>
      </c>
      <c r="AI114" s="64">
        <v>636.03324453549396</v>
      </c>
      <c r="AJ114" s="64">
        <v>630.95943815797489</v>
      </c>
      <c r="AK114" s="64">
        <v>621.97186186311205</v>
      </c>
      <c r="AL114" s="64">
        <v>630.82861807669872</v>
      </c>
      <c r="AM114" s="64">
        <v>626.61205278169598</v>
      </c>
      <c r="AN114" s="64">
        <v>629.49673516110408</v>
      </c>
      <c r="AO114" s="64">
        <v>633.66908655611269</v>
      </c>
      <c r="AP114" s="64">
        <v>635.43573156113519</v>
      </c>
      <c r="AQ114" s="64">
        <v>636.09969898686768</v>
      </c>
      <c r="AR114" s="64">
        <v>621.94869957505568</v>
      </c>
      <c r="AS114" s="64">
        <v>616.10017300371737</v>
      </c>
      <c r="AT114" s="64">
        <v>580.47039708480042</v>
      </c>
      <c r="AU114" s="64">
        <v>575.00556614200082</v>
      </c>
      <c r="AV114" s="64">
        <v>557.64645785494963</v>
      </c>
      <c r="AW114" s="64">
        <v>534.562515437922</v>
      </c>
      <c r="AX114" s="64">
        <v>519.96370486904186</v>
      </c>
      <c r="AY114" s="64">
        <v>509.02665491250394</v>
      </c>
      <c r="AZ114" s="64">
        <v>517.71339035243534</v>
      </c>
      <c r="BA114" s="64">
        <v>527.73515966745617</v>
      </c>
      <c r="BB114" s="64">
        <v>536.40212150387924</v>
      </c>
      <c r="BC114" s="64">
        <v>537.56011047833397</v>
      </c>
      <c r="BD114" s="64">
        <v>535.47385284460449</v>
      </c>
      <c r="BE114" s="55">
        <v>462.48891712950217</v>
      </c>
      <c r="BF114" s="65">
        <v>-0.1386595559088265</v>
      </c>
      <c r="BG114" s="65">
        <v>-8.0362099358188832E-3</v>
      </c>
      <c r="BH114" s="65">
        <v>0.1154278078046438</v>
      </c>
    </row>
    <row r="115" spans="1:60" x14ac:dyDescent="0.1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66"/>
      <c r="BF115" s="42"/>
      <c r="BG115" s="42"/>
      <c r="BH115" s="42"/>
    </row>
    <row r="116" spans="1:60" x14ac:dyDescent="0.15">
      <c r="A116" s="67" t="s">
        <v>89</v>
      </c>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66"/>
      <c r="BF116" s="42"/>
      <c r="BG116" s="42"/>
      <c r="BH116" s="42"/>
    </row>
    <row r="117" spans="1:60" x14ac:dyDescent="0.15">
      <c r="A117" s="31" t="s">
        <v>324</v>
      </c>
      <c r="BH117" s="33"/>
    </row>
    <row r="118" spans="1:60" x14ac:dyDescent="0.15">
      <c r="A118" s="31" t="s">
        <v>326</v>
      </c>
    </row>
    <row r="119" spans="1:60" x14ac:dyDescent="0.15">
      <c r="A119" s="31" t="s">
        <v>84</v>
      </c>
    </row>
    <row r="120" spans="1:60" x14ac:dyDescent="0.15">
      <c r="A120" s="31" t="s">
        <v>83</v>
      </c>
    </row>
    <row r="121" spans="1:60" x14ac:dyDescent="0.15">
      <c r="A121" s="49" t="s">
        <v>219</v>
      </c>
    </row>
    <row r="122" spans="1:60" x14ac:dyDescent="0.15">
      <c r="A122" s="32" t="s">
        <v>327</v>
      </c>
    </row>
    <row r="123" spans="1:60" x14ac:dyDescent="0.15">
      <c r="A123" s="49" t="s">
        <v>328</v>
      </c>
    </row>
    <row r="124" spans="1:60" x14ac:dyDescent="0.15">
      <c r="A124" s="124" t="s">
        <v>329</v>
      </c>
    </row>
    <row r="125" spans="1:60" x14ac:dyDescent="0.15">
      <c r="A125" s="124" t="s">
        <v>223</v>
      </c>
    </row>
  </sheetData>
  <mergeCells count="1">
    <mergeCell ref="BF2:BG2"/>
  </mergeCells>
  <conditionalFormatting sqref="BF4:BH53 BF55:BH114">
    <cfRule type="cellIs" dxfId="343" priority="7" operator="lessThanOrEqual">
      <formula>0</formula>
    </cfRule>
    <cfRule type="cellIs" dxfId="342" priority="8" operator="greaterThan">
      <formula>0</formula>
    </cfRule>
  </conditionalFormatting>
  <conditionalFormatting sqref="BF4:BH53 BF55:BH56">
    <cfRule type="cellIs" dxfId="341" priority="5" operator="lessThanOrEqual">
      <formula>0</formula>
    </cfRule>
    <cfRule type="cellIs" dxfId="340" priority="6" operator="greaterThan">
      <formula>0</formula>
    </cfRule>
  </conditionalFormatting>
  <conditionalFormatting sqref="BF54:BH54">
    <cfRule type="cellIs" dxfId="339" priority="3" operator="lessThanOrEqual">
      <formula>0</formula>
    </cfRule>
    <cfRule type="cellIs" dxfId="338" priority="4" operator="greaterThan">
      <formula>0</formula>
    </cfRule>
  </conditionalFormatting>
  <conditionalFormatting sqref="BF54:BH54">
    <cfRule type="cellIs" dxfId="337" priority="1" operator="lessThanOrEqual">
      <formula>0</formula>
    </cfRule>
    <cfRule type="cellIs" dxfId="336" priority="2" operator="greaterThan">
      <formula>0</formula>
    </cfRule>
  </conditionalFormatting>
  <hyperlinks>
    <hyperlink ref="L1" location="Contents!A1" display="Contents" xr:uid="{CBEF219F-B78C-426B-8903-4BBCA5829FCE}"/>
    <hyperlink ref="BJ1" location="Contents!A1" display="Contents" xr:uid="{31AF4B18-19BC-4995-924C-705158A65CE2}"/>
  </hyperlink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23A60-123B-4C16-B66C-45961D8A6BE5}">
  <dimension ref="A1:BJ125"/>
  <sheetViews>
    <sheetView showGridLines="0" workbookViewId="0">
      <pane xSplit="1" ySplit="3" topLeftCell="B106" activePane="bottomRight" state="frozen"/>
      <selection activeCell="AL81" sqref="AL81"/>
      <selection pane="topRight" activeCell="AL81" sqref="AL81"/>
      <selection pane="bottomLeft" activeCell="AL81" sqref="AL81"/>
      <selection pane="bottomRight" activeCell="B117" sqref="B117"/>
    </sheetView>
  </sheetViews>
  <sheetFormatPr baseColWidth="10" defaultColWidth="9" defaultRowHeight="11" x14ac:dyDescent="0.15"/>
  <cols>
    <col min="1" max="1" width="30.75" style="31" customWidth="1"/>
    <col min="2" max="56" width="8.5" style="31" customWidth="1"/>
    <col min="57" max="57" width="8.5" style="32" customWidth="1"/>
    <col min="58" max="59" width="12" style="31" customWidth="1"/>
    <col min="60" max="16384" width="9" style="31"/>
  </cols>
  <sheetData>
    <row r="1" spans="1:62" ht="13" x14ac:dyDescent="0.15">
      <c r="A1" s="153" t="s">
        <v>323</v>
      </c>
      <c r="L1" s="30" t="s">
        <v>199</v>
      </c>
      <c r="BH1" s="48"/>
      <c r="BJ1" s="30" t="s">
        <v>199</v>
      </c>
    </row>
    <row r="2" spans="1:62" x14ac:dyDescent="0.15">
      <c r="BF2" s="1230" t="s">
        <v>197</v>
      </c>
      <c r="BG2" s="1230"/>
      <c r="BH2" s="48" t="s">
        <v>196</v>
      </c>
    </row>
    <row r="3" spans="1:62" x14ac:dyDescent="0.15">
      <c r="A3" s="31" t="s">
        <v>195</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4"/>
      <c r="BF4" s="33"/>
      <c r="BG4" s="33"/>
      <c r="BH4" s="33"/>
    </row>
    <row r="5" spans="1:62" x14ac:dyDescent="0.15">
      <c r="A5" s="31" t="s">
        <v>193</v>
      </c>
      <c r="B5" s="35">
        <v>2.3141446700000001</v>
      </c>
      <c r="C5" s="35">
        <v>2.438144002</v>
      </c>
      <c r="D5" s="35">
        <v>2.6031822740000004</v>
      </c>
      <c r="E5" s="35">
        <v>2.7712551429999999</v>
      </c>
      <c r="F5" s="35">
        <v>2.8855631239999995</v>
      </c>
      <c r="G5" s="35">
        <v>3.0772809170000004</v>
      </c>
      <c r="H5" s="35">
        <v>3.1602614140000007</v>
      </c>
      <c r="I5" s="35">
        <v>3.3275983280000001</v>
      </c>
      <c r="J5" s="35">
        <v>3.6346781684633811</v>
      </c>
      <c r="K5" s="35">
        <v>3.6972069535059977</v>
      </c>
      <c r="L5" s="35">
        <v>3.6475985154415067</v>
      </c>
      <c r="M5" s="35">
        <v>3.7363987471927502</v>
      </c>
      <c r="N5" s="35">
        <v>3.7656503380584412</v>
      </c>
      <c r="O5" s="35">
        <v>3.8868915732167713</v>
      </c>
      <c r="P5" s="35">
        <v>4.037705427918115</v>
      </c>
      <c r="Q5" s="35">
        <v>3.9657714661659602</v>
      </c>
      <c r="R5" s="35">
        <v>3.7561423801586957</v>
      </c>
      <c r="S5" s="35">
        <v>3.4101698360474186</v>
      </c>
      <c r="T5" s="35">
        <v>3.2065045557926197</v>
      </c>
      <c r="U5" s="35">
        <v>3.2367832436025004</v>
      </c>
      <c r="V5" s="35">
        <v>3.2508845771815436</v>
      </c>
      <c r="W5" s="35">
        <v>3.3230342495589973</v>
      </c>
      <c r="X5" s="35">
        <v>3.4294660105197741</v>
      </c>
      <c r="Y5" s="35">
        <v>3.6100737984297213</v>
      </c>
      <c r="Z5" s="35">
        <v>3.7507349389064917</v>
      </c>
      <c r="AA5" s="35">
        <v>3.4661090590913699</v>
      </c>
      <c r="AB5" s="35">
        <v>3.2856218430103286</v>
      </c>
      <c r="AC5" s="35">
        <v>3.3713882342387063</v>
      </c>
      <c r="AD5" s="35">
        <v>3.4148863410897552</v>
      </c>
      <c r="AE5" s="35">
        <v>3.4878888759325419</v>
      </c>
      <c r="AF5" s="35">
        <v>3.6599294800239432</v>
      </c>
      <c r="AG5" s="35">
        <v>3.7503763052781154</v>
      </c>
      <c r="AH5" s="35">
        <v>3.8652642173348801</v>
      </c>
      <c r="AI5" s="35">
        <v>3.9399185412432964</v>
      </c>
      <c r="AJ5" s="35">
        <v>4.0159863591067122</v>
      </c>
      <c r="AK5" s="35">
        <v>3.9930534260315498</v>
      </c>
      <c r="AL5" s="35">
        <v>4.1056673442432672</v>
      </c>
      <c r="AM5" s="35">
        <v>4.2589875852642383</v>
      </c>
      <c r="AN5" s="35">
        <v>4.4178746368914918</v>
      </c>
      <c r="AO5" s="35">
        <v>4.6113151062607853</v>
      </c>
      <c r="AP5" s="35">
        <v>4.4839978464402339</v>
      </c>
      <c r="AQ5" s="35">
        <v>4.5236557923186833</v>
      </c>
      <c r="AR5" s="35">
        <v>4.6487224952316017</v>
      </c>
      <c r="AS5" s="35">
        <v>4.4858615358977962</v>
      </c>
      <c r="AT5" s="35">
        <v>4.3702256514922126</v>
      </c>
      <c r="AU5" s="35">
        <v>4.5674495161339257</v>
      </c>
      <c r="AV5" s="35">
        <v>4.5764055165697632</v>
      </c>
      <c r="AW5" s="35">
        <v>4.6359620765093119</v>
      </c>
      <c r="AX5" s="35">
        <v>4.6132078315888858</v>
      </c>
      <c r="AY5" s="35">
        <v>4.6118821504419021</v>
      </c>
      <c r="AZ5" s="35">
        <v>4.624487254724353</v>
      </c>
      <c r="BA5" s="35">
        <v>4.6116562547716278</v>
      </c>
      <c r="BB5" s="35">
        <v>4.571622884836156</v>
      </c>
      <c r="BC5" s="35">
        <v>4.7341583911472904</v>
      </c>
      <c r="BD5" s="35">
        <v>4.7807277211870582</v>
      </c>
      <c r="BE5" s="36">
        <v>4.2605972513659234</v>
      </c>
      <c r="BF5" s="53">
        <v>-0.11123232213394574</v>
      </c>
      <c r="BG5" s="53">
        <v>9.0182347981966338E-3</v>
      </c>
      <c r="BH5" s="53">
        <v>2.4523769396548989E-2</v>
      </c>
    </row>
    <row r="6" spans="1:62" x14ac:dyDescent="0.15">
      <c r="A6" s="31" t="s">
        <v>192</v>
      </c>
      <c r="B6" s="35">
        <v>0.64241392300000011</v>
      </c>
      <c r="C6" s="35">
        <v>0.67317827800000007</v>
      </c>
      <c r="D6" s="35">
        <v>0.72099483899999983</v>
      </c>
      <c r="E6" s="35">
        <v>0.7840220400000002</v>
      </c>
      <c r="F6" s="35">
        <v>0.82857041499999995</v>
      </c>
      <c r="G6" s="35">
        <v>0.89090900999999989</v>
      </c>
      <c r="H6" s="35">
        <v>0.94477237999999986</v>
      </c>
      <c r="I6" s="35">
        <v>1.0638471410000001</v>
      </c>
      <c r="J6" s="35">
        <v>1.138484147</v>
      </c>
      <c r="K6" s="35">
        <v>1.2861078900000003</v>
      </c>
      <c r="L6" s="35">
        <v>1.419159931</v>
      </c>
      <c r="M6" s="35">
        <v>1.5632507980000001</v>
      </c>
      <c r="N6" s="35">
        <v>1.6135313149999997</v>
      </c>
      <c r="O6" s="35">
        <v>1.8166299867740463</v>
      </c>
      <c r="P6" s="35">
        <v>1.9495523184695509</v>
      </c>
      <c r="Q6" s="35">
        <v>2.1732098126909505</v>
      </c>
      <c r="R6" s="35">
        <v>2.3790979718059195</v>
      </c>
      <c r="S6" s="35">
        <v>2.4633839751172451</v>
      </c>
      <c r="T6" s="35">
        <v>2.4001838577922592</v>
      </c>
      <c r="U6" s="35">
        <v>2.5406313772424589</v>
      </c>
      <c r="V6" s="35">
        <v>2.645929386487194</v>
      </c>
      <c r="W6" s="35">
        <v>2.6787176261804211</v>
      </c>
      <c r="X6" s="35">
        <v>2.8091557244319869</v>
      </c>
      <c r="Y6" s="35">
        <v>2.8022497397871375</v>
      </c>
      <c r="Z6" s="35">
        <v>2.9987958775839498</v>
      </c>
      <c r="AA6" s="35">
        <v>3.1320034461667619</v>
      </c>
      <c r="AB6" s="35">
        <v>3.2612535297495731</v>
      </c>
      <c r="AC6" s="35">
        <v>3.2976763693062039</v>
      </c>
      <c r="AD6" s="35">
        <v>3.2915402199385313</v>
      </c>
      <c r="AE6" s="35">
        <v>3.5477293507495729</v>
      </c>
      <c r="AF6" s="35">
        <v>3.3069275216943659</v>
      </c>
      <c r="AG6" s="35">
        <v>3.3845268733682419</v>
      </c>
      <c r="AH6" s="35">
        <v>3.4948639961900967</v>
      </c>
      <c r="AI6" s="35">
        <v>3.6788669623005124</v>
      </c>
      <c r="AJ6" s="35">
        <v>3.6451545548833235</v>
      </c>
      <c r="AK6" s="35">
        <v>3.8174845255304493</v>
      </c>
      <c r="AL6" s="35">
        <v>3.754114303817436</v>
      </c>
      <c r="AM6" s="35">
        <v>3.5900142297658446</v>
      </c>
      <c r="AN6" s="35">
        <v>3.6842493790724506</v>
      </c>
      <c r="AO6" s="35">
        <v>3.833957793406308</v>
      </c>
      <c r="AP6" s="35">
        <v>3.9268252950364944</v>
      </c>
      <c r="AQ6" s="35">
        <v>3.8867139204829373</v>
      </c>
      <c r="AR6" s="35">
        <v>4.0375321452672432</v>
      </c>
      <c r="AS6" s="35">
        <v>4.0276554053437197</v>
      </c>
      <c r="AT6" s="35">
        <v>3.8912210639841565</v>
      </c>
      <c r="AU6" s="35">
        <v>3.9081115483649977</v>
      </c>
      <c r="AV6" s="35">
        <v>3.9732577922759424</v>
      </c>
      <c r="AW6" s="35">
        <v>4.0373975590113478</v>
      </c>
      <c r="AX6" s="35">
        <v>3.9254926460534763</v>
      </c>
      <c r="AY6" s="35">
        <v>3.7478031293850744</v>
      </c>
      <c r="AZ6" s="35">
        <v>3.70473842886779</v>
      </c>
      <c r="BA6" s="35">
        <v>3.7316279384405879</v>
      </c>
      <c r="BB6" s="35">
        <v>3.5931021093776669</v>
      </c>
      <c r="BC6" s="35">
        <v>3.505452126114605</v>
      </c>
      <c r="BD6" s="35">
        <v>3.2363130166355871</v>
      </c>
      <c r="BE6" s="36">
        <v>2.4647990960185213</v>
      </c>
      <c r="BF6" s="54">
        <v>-0.2404737552814753</v>
      </c>
      <c r="BG6" s="54">
        <v>-1.8260055750719983E-2</v>
      </c>
      <c r="BH6" s="54">
        <v>1.4187251475178023E-2</v>
      </c>
    </row>
    <row r="7" spans="1:62" x14ac:dyDescent="0.15">
      <c r="A7" s="31" t="s">
        <v>191</v>
      </c>
      <c r="B7" s="35">
        <v>23.092117492776499</v>
      </c>
      <c r="C7" s="35">
        <v>24.232482560100937</v>
      </c>
      <c r="D7" s="35">
        <v>25.159658688012179</v>
      </c>
      <c r="E7" s="35">
        <v>26.848659919720639</v>
      </c>
      <c r="F7" s="35">
        <v>28.194616379793128</v>
      </c>
      <c r="G7" s="35">
        <v>29.434289316958541</v>
      </c>
      <c r="H7" s="35">
        <v>30.462061648515146</v>
      </c>
      <c r="I7" s="35">
        <v>32.831685723184187</v>
      </c>
      <c r="J7" s="35">
        <v>34.758920109396229</v>
      </c>
      <c r="K7" s="35">
        <v>33.377425365153627</v>
      </c>
      <c r="L7" s="35">
        <v>32.579418506239705</v>
      </c>
      <c r="M7" s="35">
        <v>35.026542872636874</v>
      </c>
      <c r="N7" s="35">
        <v>36.977520648386161</v>
      </c>
      <c r="O7" s="35">
        <v>37.805090022265603</v>
      </c>
      <c r="P7" s="35">
        <v>36.928201133635866</v>
      </c>
      <c r="Q7" s="35">
        <v>34.032497853011172</v>
      </c>
      <c r="R7" s="35">
        <v>31.725917689193736</v>
      </c>
      <c r="S7" s="35">
        <v>30.061913156462211</v>
      </c>
      <c r="T7" s="35">
        <v>29.921312392121941</v>
      </c>
      <c r="U7" s="35">
        <v>30.863943474393235</v>
      </c>
      <c r="V7" s="35">
        <v>30.745577348375118</v>
      </c>
      <c r="W7" s="35">
        <v>32.240119655433169</v>
      </c>
      <c r="X7" s="35">
        <v>32.911750578345945</v>
      </c>
      <c r="Y7" s="35">
        <v>34.275181537428821</v>
      </c>
      <c r="Z7" s="35">
        <v>34.263112786690762</v>
      </c>
      <c r="AA7" s="35">
        <v>33.504886209630278</v>
      </c>
      <c r="AB7" s="35">
        <v>32.790635665942027</v>
      </c>
      <c r="AC7" s="35">
        <v>33.470593719319702</v>
      </c>
      <c r="AD7" s="35">
        <v>33.753761703589966</v>
      </c>
      <c r="AE7" s="35">
        <v>34.631088887632842</v>
      </c>
      <c r="AF7" s="35">
        <v>34.55109781551522</v>
      </c>
      <c r="AG7" s="35">
        <v>35.809701294914447</v>
      </c>
      <c r="AH7" s="35">
        <v>36.287165583779576</v>
      </c>
      <c r="AI7" s="35">
        <v>36.904004316739567</v>
      </c>
      <c r="AJ7" s="35">
        <v>37.933534407696811</v>
      </c>
      <c r="AK7" s="35">
        <v>38.35488051250158</v>
      </c>
      <c r="AL7" s="35">
        <v>38.29265432675691</v>
      </c>
      <c r="AM7" s="35">
        <v>38.312687366111405</v>
      </c>
      <c r="AN7" s="35">
        <v>38.893256845247194</v>
      </c>
      <c r="AO7" s="35">
        <v>40.31232097344121</v>
      </c>
      <c r="AP7" s="35">
        <v>40.3706816465644</v>
      </c>
      <c r="AQ7" s="35">
        <v>39.855272504459258</v>
      </c>
      <c r="AR7" s="35">
        <v>39.606319881578685</v>
      </c>
      <c r="AS7" s="35">
        <v>36.985302586007911</v>
      </c>
      <c r="AT7" s="35">
        <v>35.054080638014746</v>
      </c>
      <c r="AU7" s="35">
        <v>35.608420413338344</v>
      </c>
      <c r="AV7" s="35">
        <v>34.908953550643048</v>
      </c>
      <c r="AW7" s="35">
        <v>34.111583601235914</v>
      </c>
      <c r="AX7" s="35">
        <v>34.700019834060889</v>
      </c>
      <c r="AY7" s="35">
        <v>34.93815704396399</v>
      </c>
      <c r="AZ7" s="35">
        <v>35.660069031577009</v>
      </c>
      <c r="BA7" s="35">
        <v>35.924692207544318</v>
      </c>
      <c r="BB7" s="35">
        <v>36.276650843628211</v>
      </c>
      <c r="BC7" s="35">
        <v>37.1430436432804</v>
      </c>
      <c r="BD7" s="35">
        <v>37.131994378590697</v>
      </c>
      <c r="BE7" s="36">
        <v>32.540306925460008</v>
      </c>
      <c r="BF7" s="54">
        <v>-0.12605289518864859</v>
      </c>
      <c r="BG7" s="54">
        <v>5.7753081693758812E-3</v>
      </c>
      <c r="BH7" s="54">
        <v>0.18730026239327585</v>
      </c>
    </row>
    <row r="8" spans="1:62" s="32" customFormat="1" x14ac:dyDescent="0.15">
      <c r="A8" s="37" t="s">
        <v>190</v>
      </c>
      <c r="B8" s="38">
        <v>26.048676085776499</v>
      </c>
      <c r="C8" s="38">
        <v>27.343804840100937</v>
      </c>
      <c r="D8" s="38">
        <v>28.48383580101218</v>
      </c>
      <c r="E8" s="38">
        <v>30.40393710272064</v>
      </c>
      <c r="F8" s="38">
        <v>31.908749918793127</v>
      </c>
      <c r="G8" s="38">
        <v>33.402479243958538</v>
      </c>
      <c r="H8" s="38">
        <v>34.567095442515146</v>
      </c>
      <c r="I8" s="38">
        <v>37.223131192184184</v>
      </c>
      <c r="J8" s="38">
        <v>39.53208242485961</v>
      </c>
      <c r="K8" s="38">
        <v>38.360740208659621</v>
      </c>
      <c r="L8" s="38">
        <v>37.646176952681209</v>
      </c>
      <c r="M8" s="38">
        <v>40.326192417829624</v>
      </c>
      <c r="N8" s="38">
        <v>42.356702301444599</v>
      </c>
      <c r="O8" s="38">
        <v>43.508611582256421</v>
      </c>
      <c r="P8" s="38">
        <v>42.915458880023536</v>
      </c>
      <c r="Q8" s="38">
        <v>40.171479131868082</v>
      </c>
      <c r="R8" s="38">
        <v>37.861158041158347</v>
      </c>
      <c r="S8" s="38">
        <v>35.935466967626873</v>
      </c>
      <c r="T8" s="38">
        <v>35.528000805706817</v>
      </c>
      <c r="U8" s="38">
        <v>36.641358095238196</v>
      </c>
      <c r="V8" s="38">
        <v>36.642391312043856</v>
      </c>
      <c r="W8" s="38">
        <v>38.241871531172585</v>
      </c>
      <c r="X8" s="38">
        <v>39.150372313297709</v>
      </c>
      <c r="Y8" s="38">
        <v>40.687505075645682</v>
      </c>
      <c r="Z8" s="38">
        <v>41.012643603181203</v>
      </c>
      <c r="AA8" s="38">
        <v>40.102998714888408</v>
      </c>
      <c r="AB8" s="38">
        <v>39.337511038701926</v>
      </c>
      <c r="AC8" s="38">
        <v>40.139658322864612</v>
      </c>
      <c r="AD8" s="38">
        <v>40.460188264618253</v>
      </c>
      <c r="AE8" s="38">
        <v>41.66670711431496</v>
      </c>
      <c r="AF8" s="38">
        <v>41.51795481723353</v>
      </c>
      <c r="AG8" s="38">
        <v>42.944604473560801</v>
      </c>
      <c r="AH8" s="38">
        <v>43.647293797304556</v>
      </c>
      <c r="AI8" s="38">
        <v>44.522789820283379</v>
      </c>
      <c r="AJ8" s="38">
        <v>45.59467532168685</v>
      </c>
      <c r="AK8" s="38">
        <v>46.165418464063578</v>
      </c>
      <c r="AL8" s="38">
        <v>46.152435974817614</v>
      </c>
      <c r="AM8" s="38">
        <v>46.16168918114149</v>
      </c>
      <c r="AN8" s="38">
        <v>46.995380861211139</v>
      </c>
      <c r="AO8" s="38">
        <v>48.757593873108306</v>
      </c>
      <c r="AP8" s="38">
        <v>48.781504788041126</v>
      </c>
      <c r="AQ8" s="38">
        <v>48.265642217260876</v>
      </c>
      <c r="AR8" s="38">
        <v>48.29257452207753</v>
      </c>
      <c r="AS8" s="38">
        <v>45.498819527249424</v>
      </c>
      <c r="AT8" s="38">
        <v>43.315527353491113</v>
      </c>
      <c r="AU8" s="38">
        <v>44.08398147783727</v>
      </c>
      <c r="AV8" s="38">
        <v>43.458616859488757</v>
      </c>
      <c r="AW8" s="38">
        <v>42.784943236756575</v>
      </c>
      <c r="AX8" s="38">
        <v>43.238720311703247</v>
      </c>
      <c r="AY8" s="38">
        <v>43.297842323790967</v>
      </c>
      <c r="AZ8" s="38">
        <v>43.989294715169152</v>
      </c>
      <c r="BA8" s="38">
        <v>44.267976400756538</v>
      </c>
      <c r="BB8" s="38">
        <v>44.441375837842031</v>
      </c>
      <c r="BC8" s="38">
        <v>45.382654160542295</v>
      </c>
      <c r="BD8" s="38">
        <v>45.149035116413344</v>
      </c>
      <c r="BE8" s="38">
        <v>39.265703272844455</v>
      </c>
      <c r="BF8" s="56">
        <v>-0.13268534245301322</v>
      </c>
      <c r="BG8" s="56">
        <v>4.1543794985383631E-3</v>
      </c>
      <c r="BH8" s="56">
        <v>0.22601128326500286</v>
      </c>
    </row>
    <row r="9" spans="1:62" x14ac:dyDescent="0.1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6"/>
      <c r="BF9" s="54"/>
      <c r="BG9" s="54"/>
      <c r="BH9" s="54"/>
    </row>
    <row r="10" spans="1:62" x14ac:dyDescent="0.15">
      <c r="A10" s="31" t="s">
        <v>189</v>
      </c>
      <c r="B10" s="35">
        <v>0.9908650137914875</v>
      </c>
      <c r="C10" s="35">
        <v>1.0219906012446562</v>
      </c>
      <c r="D10" s="35">
        <v>1.046618286221576</v>
      </c>
      <c r="E10" s="35">
        <v>1.0683761820025408</v>
      </c>
      <c r="F10" s="35">
        <v>1.1087245242376</v>
      </c>
      <c r="G10" s="35">
        <v>1.0022610224359725</v>
      </c>
      <c r="H10" s="35">
        <v>1.0673558430000001</v>
      </c>
      <c r="I10" s="35">
        <v>1.0626222170000001</v>
      </c>
      <c r="J10" s="35">
        <v>1.0700596769999999</v>
      </c>
      <c r="K10" s="35">
        <v>1.0695500159999998</v>
      </c>
      <c r="L10" s="35">
        <v>1.012569949</v>
      </c>
      <c r="M10" s="35">
        <v>1.044702995</v>
      </c>
      <c r="N10" s="35">
        <v>1.1002715010000004</v>
      </c>
      <c r="O10" s="35">
        <v>1.0701689290000003</v>
      </c>
      <c r="P10" s="35">
        <v>1.1514590949999999</v>
      </c>
      <c r="Q10" s="35">
        <v>1.0691207050000002</v>
      </c>
      <c r="R10" s="35">
        <v>1.0028372609999998</v>
      </c>
      <c r="S10" s="35">
        <v>0.95406605600000005</v>
      </c>
      <c r="T10" s="35">
        <v>0.96751156900000002</v>
      </c>
      <c r="U10" s="35">
        <v>0.92016211000000003</v>
      </c>
      <c r="V10" s="35">
        <v>0.85507285099999997</v>
      </c>
      <c r="W10" s="35">
        <v>0.89898826700000023</v>
      </c>
      <c r="X10" s="35">
        <v>0.95959107600000004</v>
      </c>
      <c r="Y10" s="35">
        <v>0.96600146899999995</v>
      </c>
      <c r="Z10" s="35">
        <v>0.88675467700000021</v>
      </c>
      <c r="AA10" s="35">
        <v>0.82785490600000022</v>
      </c>
      <c r="AB10" s="35">
        <v>0.864924162</v>
      </c>
      <c r="AC10" s="35">
        <v>0.909694734</v>
      </c>
      <c r="AD10" s="35">
        <v>0.891911919</v>
      </c>
      <c r="AE10" s="35">
        <v>0.94133544599999996</v>
      </c>
      <c r="AF10" s="35">
        <v>0.93430901700000024</v>
      </c>
      <c r="AG10" s="35">
        <v>0.9352718069999999</v>
      </c>
      <c r="AH10" s="35">
        <v>0.99103091700000012</v>
      </c>
      <c r="AI10" s="35">
        <v>1.0197795949999999</v>
      </c>
      <c r="AJ10" s="35">
        <v>1.0330551379999999</v>
      </c>
      <c r="AK10" s="35">
        <v>0.95363222199999997</v>
      </c>
      <c r="AL10" s="35">
        <v>0.88306204999999993</v>
      </c>
      <c r="AM10" s="35">
        <v>0.83813462799999994</v>
      </c>
      <c r="AN10" s="35">
        <v>0.85471940600000029</v>
      </c>
      <c r="AO10" s="35">
        <v>0.91687120600000005</v>
      </c>
      <c r="AP10" s="35">
        <v>0.96032920387500009</v>
      </c>
      <c r="AQ10" s="35">
        <v>1.0128663269395946</v>
      </c>
      <c r="AR10" s="35">
        <v>1.129483953841361</v>
      </c>
      <c r="AS10" s="35">
        <v>1.1413859520533598</v>
      </c>
      <c r="AT10" s="35">
        <v>1.0910077390338513</v>
      </c>
      <c r="AU10" s="35">
        <v>1.1813687404418018</v>
      </c>
      <c r="AV10" s="35">
        <v>1.224020771191781</v>
      </c>
      <c r="AW10" s="35">
        <v>1.3005230340357408</v>
      </c>
      <c r="AX10" s="35">
        <v>1.3816206673411249</v>
      </c>
      <c r="AY10" s="35">
        <v>1.3676962235211976</v>
      </c>
      <c r="AZ10" s="35">
        <v>1.3943111479028527</v>
      </c>
      <c r="BA10" s="35">
        <v>1.3510592401333386</v>
      </c>
      <c r="BB10" s="35">
        <v>1.3352298845073203</v>
      </c>
      <c r="BC10" s="35">
        <v>1.271558535756794</v>
      </c>
      <c r="BD10" s="35">
        <v>1.147720199139552</v>
      </c>
      <c r="BE10" s="36">
        <v>1.0347996882315504</v>
      </c>
      <c r="BF10" s="54">
        <v>-0.10085021815188333</v>
      </c>
      <c r="BG10" s="54">
        <v>5.0804357564411262E-3</v>
      </c>
      <c r="BH10" s="54">
        <v>5.9562515367242346E-3</v>
      </c>
    </row>
    <row r="11" spans="1:62" x14ac:dyDescent="0.15">
      <c r="A11" s="31" t="s">
        <v>188</v>
      </c>
      <c r="B11" s="35">
        <v>0.63983007400000014</v>
      </c>
      <c r="C11" s="35">
        <v>0.69767135700000005</v>
      </c>
      <c r="D11" s="35">
        <v>0.71997024099999996</v>
      </c>
      <c r="E11" s="35">
        <v>0.86470616199999994</v>
      </c>
      <c r="F11" s="35">
        <v>0.94884376300000017</v>
      </c>
      <c r="G11" s="35">
        <v>1.0735856120000002</v>
      </c>
      <c r="H11" s="35">
        <v>1.18294191</v>
      </c>
      <c r="I11" s="35">
        <v>1.360720473</v>
      </c>
      <c r="J11" s="35">
        <v>1.6751936989999998</v>
      </c>
      <c r="K11" s="35">
        <v>1.8066225729999996</v>
      </c>
      <c r="L11" s="35">
        <v>1.8649628300000001</v>
      </c>
      <c r="M11" s="35">
        <v>2.0172419820000003</v>
      </c>
      <c r="N11" s="35">
        <v>2.063231488</v>
      </c>
      <c r="O11" s="35">
        <v>2.244438508</v>
      </c>
      <c r="P11" s="35">
        <v>2.3585001660000002</v>
      </c>
      <c r="Q11" s="35">
        <v>2.2775403879999998</v>
      </c>
      <c r="R11" s="35">
        <v>2.1729893709999999</v>
      </c>
      <c r="S11" s="35">
        <v>2.2027364409999999</v>
      </c>
      <c r="T11" s="35">
        <v>2.0912146470000001</v>
      </c>
      <c r="U11" s="35">
        <v>2.1167881280000005</v>
      </c>
      <c r="V11" s="35">
        <v>2.1481646379999999</v>
      </c>
      <c r="W11" s="35">
        <v>2.3723269600000001</v>
      </c>
      <c r="X11" s="35">
        <v>2.4409720560000006</v>
      </c>
      <c r="Y11" s="35">
        <v>2.4837600430000002</v>
      </c>
      <c r="Z11" s="35">
        <v>2.502684441</v>
      </c>
      <c r="AA11" s="35">
        <v>2.4716533730000001</v>
      </c>
      <c r="AB11" s="35">
        <v>2.4995190310000006</v>
      </c>
      <c r="AC11" s="35">
        <v>2.6949649250000003</v>
      </c>
      <c r="AD11" s="35">
        <v>2.8036796170000002</v>
      </c>
      <c r="AE11" s="35">
        <v>2.9929388180000003</v>
      </c>
      <c r="AF11" s="35">
        <v>3.1237576530000002</v>
      </c>
      <c r="AG11" s="35">
        <v>3.3229518549999995</v>
      </c>
      <c r="AH11" s="35">
        <v>3.5713741659999996</v>
      </c>
      <c r="AI11" s="35">
        <v>3.7228833949999998</v>
      </c>
      <c r="AJ11" s="35">
        <v>3.7796989120000002</v>
      </c>
      <c r="AK11" s="35">
        <v>3.7216639660000004</v>
      </c>
      <c r="AL11" s="35">
        <v>3.782649998967432</v>
      </c>
      <c r="AM11" s="35">
        <v>3.7065105060618553</v>
      </c>
      <c r="AN11" s="35">
        <v>3.5968484746812446</v>
      </c>
      <c r="AO11" s="35">
        <v>3.7171029771859452</v>
      </c>
      <c r="AP11" s="35">
        <v>3.7949944970509715</v>
      </c>
      <c r="AQ11" s="35">
        <v>3.8682197487231842</v>
      </c>
      <c r="AR11" s="35">
        <v>4.0215014177628472</v>
      </c>
      <c r="AS11" s="35">
        <v>4.2000303160250398</v>
      </c>
      <c r="AT11" s="35">
        <v>4.1620621993234179</v>
      </c>
      <c r="AU11" s="35">
        <v>4.5392658148100784</v>
      </c>
      <c r="AV11" s="35">
        <v>4.825939624041121</v>
      </c>
      <c r="AW11" s="35">
        <v>4.977891806428711</v>
      </c>
      <c r="AX11" s="35">
        <v>5.2642929032744252</v>
      </c>
      <c r="AY11" s="35">
        <v>5.433426684521323</v>
      </c>
      <c r="AZ11" s="35">
        <v>5.0916103605154222</v>
      </c>
      <c r="BA11" s="35">
        <v>4.8296640686623666</v>
      </c>
      <c r="BB11" s="35">
        <v>4.9049867869341579</v>
      </c>
      <c r="BC11" s="35">
        <v>4.721070817253592</v>
      </c>
      <c r="BD11" s="35">
        <v>4.8101744472068217</v>
      </c>
      <c r="BE11" s="36">
        <v>4.6067901995461806</v>
      </c>
      <c r="BF11" s="54">
        <v>-4.4898809492191383E-2</v>
      </c>
      <c r="BG11" s="54">
        <v>1.4577498159611624E-2</v>
      </c>
      <c r="BH11" s="54">
        <v>2.6516437449170538E-2</v>
      </c>
    </row>
    <row r="12" spans="1:62" x14ac:dyDescent="0.15">
      <c r="A12" s="31" t="s">
        <v>187</v>
      </c>
      <c r="B12" s="35">
        <v>0.14978288746695953</v>
      </c>
      <c r="C12" s="35">
        <v>0.1639738379011797</v>
      </c>
      <c r="D12" s="35">
        <v>0.17118175812831082</v>
      </c>
      <c r="E12" s="35">
        <v>0.18037987722954787</v>
      </c>
      <c r="F12" s="35">
        <v>0.19207563339170991</v>
      </c>
      <c r="G12" s="35">
        <v>0.2027598741140772</v>
      </c>
      <c r="H12" s="35">
        <v>0.22460235000000003</v>
      </c>
      <c r="I12" s="35">
        <v>0.23792877600000001</v>
      </c>
      <c r="J12" s="35">
        <v>0.22645754299999998</v>
      </c>
      <c r="K12" s="35">
        <v>0.21678174200000003</v>
      </c>
      <c r="L12" s="35">
        <v>0.18894391799999999</v>
      </c>
      <c r="M12" s="35">
        <v>0.20030806300000001</v>
      </c>
      <c r="N12" s="35">
        <v>0.20521131599999998</v>
      </c>
      <c r="O12" s="35">
        <v>0.22448565599999998</v>
      </c>
      <c r="P12" s="35">
        <v>0.22656825399999997</v>
      </c>
      <c r="Q12" s="35">
        <v>0.22930841400000002</v>
      </c>
      <c r="R12" s="35">
        <v>0.23685230100000002</v>
      </c>
      <c r="S12" s="35">
        <v>0.21014561300000004</v>
      </c>
      <c r="T12" s="35">
        <v>0.20411760499999998</v>
      </c>
      <c r="U12" s="35">
        <v>0.20421798200000002</v>
      </c>
      <c r="V12" s="35">
        <v>0.19870029800000003</v>
      </c>
      <c r="W12" s="35">
        <v>0.21257949599999998</v>
      </c>
      <c r="X12" s="35">
        <v>0.22206702500000003</v>
      </c>
      <c r="Y12" s="35">
        <v>0.244660512</v>
      </c>
      <c r="Z12" s="35">
        <v>0.27061341999999999</v>
      </c>
      <c r="AA12" s="35">
        <v>0.28568001100000007</v>
      </c>
      <c r="AB12" s="35">
        <v>0.31853868159999998</v>
      </c>
      <c r="AC12" s="35">
        <v>0.34505869699999997</v>
      </c>
      <c r="AD12" s="35">
        <v>0.37615154459999994</v>
      </c>
      <c r="AE12" s="35">
        <v>0.40397113600000001</v>
      </c>
      <c r="AF12" s="35">
        <v>0.44408233120000007</v>
      </c>
      <c r="AG12" s="35">
        <v>0.47153846719999992</v>
      </c>
      <c r="AH12" s="35">
        <v>0.50717863804000007</v>
      </c>
      <c r="AI12" s="35">
        <v>0.51846658580000005</v>
      </c>
      <c r="AJ12" s="35">
        <v>0.5243779502</v>
      </c>
      <c r="AK12" s="35">
        <v>0.51252845960000004</v>
      </c>
      <c r="AL12" s="35">
        <v>0.48760030580000002</v>
      </c>
      <c r="AM12" s="35">
        <v>0.50887539720000008</v>
      </c>
      <c r="AN12" s="35">
        <v>0.49146428339999998</v>
      </c>
      <c r="AO12" s="35">
        <v>0.5210726886065975</v>
      </c>
      <c r="AP12" s="35">
        <v>0.54064090327732617</v>
      </c>
      <c r="AQ12" s="35">
        <v>0.60083257475317264</v>
      </c>
      <c r="AR12" s="35">
        <v>0.7732638008811531</v>
      </c>
      <c r="AS12" s="35">
        <v>0.80309581641912253</v>
      </c>
      <c r="AT12" s="35">
        <v>0.78427130653994692</v>
      </c>
      <c r="AU12" s="35">
        <v>0.69452301578178033</v>
      </c>
      <c r="AV12" s="35">
        <v>0.7583281694033801</v>
      </c>
      <c r="AW12" s="35">
        <v>0.75825821019999995</v>
      </c>
      <c r="AX12" s="35">
        <v>0.73169600200000007</v>
      </c>
      <c r="AY12" s="35">
        <v>0.7110282558513108</v>
      </c>
      <c r="AZ12" s="35">
        <v>0.71792974430000012</v>
      </c>
      <c r="BA12" s="35">
        <v>0.76086001153132232</v>
      </c>
      <c r="BB12" s="35">
        <v>0.72813066122543824</v>
      </c>
      <c r="BC12" s="35">
        <v>0.7603790889080001</v>
      </c>
      <c r="BD12" s="35">
        <v>0.7605161814159489</v>
      </c>
      <c r="BE12" s="36">
        <v>0.69302620189199593</v>
      </c>
      <c r="BF12" s="54">
        <v>-9.1232107129650575E-2</v>
      </c>
      <c r="BG12" s="54">
        <v>-3.0710372817277509E-3</v>
      </c>
      <c r="BH12" s="54">
        <v>3.9890216695597815E-3</v>
      </c>
    </row>
    <row r="13" spans="1:62" x14ac:dyDescent="0.15">
      <c r="A13" s="31" t="s">
        <v>186</v>
      </c>
      <c r="B13" s="35">
        <v>0.1657583719031627</v>
      </c>
      <c r="C13" s="35">
        <v>0.18891895551589769</v>
      </c>
      <c r="D13" s="35">
        <v>0.19058172384239472</v>
      </c>
      <c r="E13" s="35">
        <v>0.21273429404323149</v>
      </c>
      <c r="F13" s="35">
        <v>0.20437242054926441</v>
      </c>
      <c r="G13" s="35">
        <v>0.23152137433492165</v>
      </c>
      <c r="H13" s="35">
        <v>0.239464978</v>
      </c>
      <c r="I13" s="35">
        <v>0.271538428</v>
      </c>
      <c r="J13" s="35">
        <v>0.26110454500000002</v>
      </c>
      <c r="K13" s="35">
        <v>0.28933726400000004</v>
      </c>
      <c r="L13" s="35">
        <v>0.29101534399999995</v>
      </c>
      <c r="M13" s="35">
        <v>0.306879236</v>
      </c>
      <c r="N13" s="35">
        <v>0.30785979300000005</v>
      </c>
      <c r="O13" s="35">
        <v>0.314292868</v>
      </c>
      <c r="P13" s="35">
        <v>0.333320124</v>
      </c>
      <c r="Q13" s="35">
        <v>0.31830043748317405</v>
      </c>
      <c r="R13" s="35">
        <v>0.32609398004462192</v>
      </c>
      <c r="S13" s="35">
        <v>0.33456470201311145</v>
      </c>
      <c r="T13" s="35">
        <v>0.34606153952562957</v>
      </c>
      <c r="U13" s="35">
        <v>0.34417748254075042</v>
      </c>
      <c r="V13" s="35">
        <v>0.35731852128598746</v>
      </c>
      <c r="W13" s="35">
        <v>0.3539198462999063</v>
      </c>
      <c r="X13" s="35">
        <v>0.37263123858869363</v>
      </c>
      <c r="Y13" s="35">
        <v>0.39209285315371589</v>
      </c>
      <c r="Z13" s="35">
        <v>0.40269924375229693</v>
      </c>
      <c r="AA13" s="35">
        <v>0.40891481428459281</v>
      </c>
      <c r="AB13" s="35">
        <v>0.41956107046490637</v>
      </c>
      <c r="AC13" s="35">
        <v>0.46133641476450443</v>
      </c>
      <c r="AD13" s="35">
        <v>0.49047088868246691</v>
      </c>
      <c r="AE13" s="35">
        <v>0.50633127607882333</v>
      </c>
      <c r="AF13" s="35">
        <v>0.53323192451887369</v>
      </c>
      <c r="AG13" s="35">
        <v>0.55067734731641282</v>
      </c>
      <c r="AH13" s="35">
        <v>0.56249435694400596</v>
      </c>
      <c r="AI13" s="35">
        <v>0.54761746041972703</v>
      </c>
      <c r="AJ13" s="35">
        <v>0.48578911725742063</v>
      </c>
      <c r="AK13" s="35">
        <v>0.47581303370463007</v>
      </c>
      <c r="AL13" s="35">
        <v>0.44632081599956058</v>
      </c>
      <c r="AM13" s="35">
        <v>0.43895058045098517</v>
      </c>
      <c r="AN13" s="35">
        <v>0.45637440264328039</v>
      </c>
      <c r="AO13" s="35">
        <v>0.4563440664470883</v>
      </c>
      <c r="AP13" s="35">
        <v>0.47396317525957288</v>
      </c>
      <c r="AQ13" s="35">
        <v>0.46051782070271452</v>
      </c>
      <c r="AR13" s="35">
        <v>0.45440498688597214</v>
      </c>
      <c r="AS13" s="35">
        <v>0.49156662468024181</v>
      </c>
      <c r="AT13" s="35">
        <v>0.48379698920136643</v>
      </c>
      <c r="AU13" s="35">
        <v>0.50807527319543555</v>
      </c>
      <c r="AV13" s="35">
        <v>0.52257672477715422</v>
      </c>
      <c r="AW13" s="35">
        <v>0.5680868064866561</v>
      </c>
      <c r="AX13" s="35">
        <v>0.56151240585225082</v>
      </c>
      <c r="AY13" s="35">
        <v>0.59151929974803641</v>
      </c>
      <c r="AZ13" s="35">
        <v>0.63322250939646707</v>
      </c>
      <c r="BA13" s="35">
        <v>0.64969146517257181</v>
      </c>
      <c r="BB13" s="35">
        <v>0.6327627311093863</v>
      </c>
      <c r="BC13" s="35">
        <v>0.65080791670915394</v>
      </c>
      <c r="BD13" s="35">
        <v>0.68028243975976499</v>
      </c>
      <c r="BE13" s="36">
        <v>0.55261230862090316</v>
      </c>
      <c r="BF13" s="54">
        <v>-0.1898917174463095</v>
      </c>
      <c r="BG13" s="54">
        <v>3.4671793770114201E-2</v>
      </c>
      <c r="BH13" s="54">
        <v>3.1808068265473466E-3</v>
      </c>
    </row>
    <row r="14" spans="1:62" x14ac:dyDescent="0.15">
      <c r="A14" s="31" t="s">
        <v>185</v>
      </c>
      <c r="B14" s="35">
        <v>2.8514295000000002E-2</v>
      </c>
      <c r="C14" s="35">
        <v>2.9771097999999999E-2</v>
      </c>
      <c r="D14" s="35">
        <v>3.2152123000000005E-2</v>
      </c>
      <c r="E14" s="35">
        <v>3.8419712000000002E-2</v>
      </c>
      <c r="F14" s="35">
        <v>4.0654982999999999E-2</v>
      </c>
      <c r="G14" s="35">
        <v>4.6359521000000001E-2</v>
      </c>
      <c r="H14" s="35">
        <v>5.1236929000000007E-2</v>
      </c>
      <c r="I14" s="35">
        <v>5.2673584999999995E-2</v>
      </c>
      <c r="J14" s="35">
        <v>5.8623007000000012E-2</v>
      </c>
      <c r="K14" s="35">
        <v>6.6766627999999995E-2</v>
      </c>
      <c r="L14" s="35">
        <v>6.5331225999999992E-2</v>
      </c>
      <c r="M14" s="35">
        <v>7.3835781000000003E-2</v>
      </c>
      <c r="N14" s="35">
        <v>9.2139967999999989E-2</v>
      </c>
      <c r="O14" s="35">
        <v>9.4221836000000003E-2</v>
      </c>
      <c r="P14" s="35">
        <v>0.10034464899999999</v>
      </c>
      <c r="Q14" s="35">
        <v>0.12870422399999998</v>
      </c>
      <c r="R14" s="35">
        <v>0.143858598</v>
      </c>
      <c r="S14" s="35">
        <v>0.157112792</v>
      </c>
      <c r="T14" s="35">
        <v>0.143935699</v>
      </c>
      <c r="U14" s="35">
        <v>0.14466558800000004</v>
      </c>
      <c r="V14" s="35">
        <v>0.17788145599999999</v>
      </c>
      <c r="W14" s="35">
        <v>0.18069561100000003</v>
      </c>
      <c r="X14" s="35">
        <v>0.182270612</v>
      </c>
      <c r="Y14" s="35">
        <v>0.21523978099999999</v>
      </c>
      <c r="Z14" s="35">
        <v>0.22393908799999998</v>
      </c>
      <c r="AA14" s="35">
        <v>0.22901965500000004</v>
      </c>
      <c r="AB14" s="35">
        <v>0.25636655400000002</v>
      </c>
      <c r="AC14" s="35">
        <v>0.25576709400000003</v>
      </c>
      <c r="AD14" s="35">
        <v>0.25682445799999998</v>
      </c>
      <c r="AE14" s="35">
        <v>0.27920114400000001</v>
      </c>
      <c r="AF14" s="35">
        <v>0.27475707399999999</v>
      </c>
      <c r="AG14" s="35">
        <v>0.30859305500000006</v>
      </c>
      <c r="AH14" s="35">
        <v>0.35195400399999999</v>
      </c>
      <c r="AI14" s="35">
        <v>0.35427510600000001</v>
      </c>
      <c r="AJ14" s="35">
        <v>0.30958788099999995</v>
      </c>
      <c r="AK14" s="35">
        <v>0.28201805700000004</v>
      </c>
      <c r="AL14" s="35">
        <v>0.29290992000000005</v>
      </c>
      <c r="AM14" s="35">
        <v>0.29088219000000004</v>
      </c>
      <c r="AN14" s="35">
        <v>0.29732747600000009</v>
      </c>
      <c r="AO14" s="35">
        <v>0.31423597131731124</v>
      </c>
      <c r="AP14" s="35">
        <v>0.34250892730715266</v>
      </c>
      <c r="AQ14" s="35">
        <v>0.36301428401395014</v>
      </c>
      <c r="AR14" s="35">
        <v>0.36901068133398185</v>
      </c>
      <c r="AS14" s="35">
        <v>0.3801603173970709</v>
      </c>
      <c r="AT14" s="35">
        <v>0.38661538553753649</v>
      </c>
      <c r="AU14" s="35">
        <v>0.44685622179582168</v>
      </c>
      <c r="AV14" s="35">
        <v>0.45826379513874377</v>
      </c>
      <c r="AW14" s="35">
        <v>0.47438501334189964</v>
      </c>
      <c r="AX14" s="35">
        <v>0.50265304526366128</v>
      </c>
      <c r="AY14" s="35">
        <v>0.52944609781084551</v>
      </c>
      <c r="AZ14" s="35">
        <v>0.5135762921960868</v>
      </c>
      <c r="BA14" s="35">
        <v>0.48254749384777523</v>
      </c>
      <c r="BB14" s="35">
        <v>0.47114506370928089</v>
      </c>
      <c r="BC14" s="35">
        <v>0.51012115609217312</v>
      </c>
      <c r="BD14" s="35">
        <v>0.49446117877871315</v>
      </c>
      <c r="BE14" s="36">
        <v>0.39765924120342178</v>
      </c>
      <c r="BF14" s="54">
        <v>-0.19796991641708894</v>
      </c>
      <c r="BG14" s="54">
        <v>2.4908999726522385E-2</v>
      </c>
      <c r="BH14" s="54">
        <v>2.2889052764968336E-3</v>
      </c>
    </row>
    <row r="15" spans="1:62" x14ac:dyDescent="0.15">
      <c r="A15" s="31" t="s">
        <v>184</v>
      </c>
      <c r="B15" s="35">
        <v>0.16074739394948051</v>
      </c>
      <c r="C15" s="35">
        <v>0.20146347736836717</v>
      </c>
      <c r="D15" s="35">
        <v>0.20305542480164207</v>
      </c>
      <c r="E15" s="35">
        <v>0.20385429410389316</v>
      </c>
      <c r="F15" s="35">
        <v>0.20090942928206956</v>
      </c>
      <c r="G15" s="35">
        <v>0.21097441036371223</v>
      </c>
      <c r="H15" s="35">
        <v>0.20883252100000005</v>
      </c>
      <c r="I15" s="35">
        <v>0.17874800199999999</v>
      </c>
      <c r="J15" s="35">
        <v>0.21169188300000005</v>
      </c>
      <c r="K15" s="35">
        <v>0.25110438899999998</v>
      </c>
      <c r="L15" s="35">
        <v>0.25422204000000009</v>
      </c>
      <c r="M15" s="35">
        <v>0.25642682999999994</v>
      </c>
      <c r="N15" s="35">
        <v>0.25557543000000005</v>
      </c>
      <c r="O15" s="35">
        <v>0.25233718800000005</v>
      </c>
      <c r="P15" s="35">
        <v>0.26312994299999998</v>
      </c>
      <c r="Q15" s="35">
        <v>0.28350784499999998</v>
      </c>
      <c r="R15" s="35">
        <v>0.28939220100000002</v>
      </c>
      <c r="S15" s="35">
        <v>0.28218391200000004</v>
      </c>
      <c r="T15" s="35">
        <v>0.24891101899999998</v>
      </c>
      <c r="U15" s="35">
        <v>0.25703113500000008</v>
      </c>
      <c r="V15" s="35">
        <v>0.25179433500000004</v>
      </c>
      <c r="W15" s="35">
        <v>0.268287098</v>
      </c>
      <c r="X15" s="35">
        <v>0.28918013200000003</v>
      </c>
      <c r="Y15" s="35">
        <v>0.28474741800000003</v>
      </c>
      <c r="Z15" s="35">
        <v>0.25178848399999998</v>
      </c>
      <c r="AA15" s="35">
        <v>0.25115337700000007</v>
      </c>
      <c r="AB15" s="35">
        <v>0.232838039</v>
      </c>
      <c r="AC15" s="35">
        <v>0.24368300900000003</v>
      </c>
      <c r="AD15" s="35">
        <v>0.25393120899999999</v>
      </c>
      <c r="AE15" s="35">
        <v>0.27614041099999997</v>
      </c>
      <c r="AF15" s="35">
        <v>0.31307121199999999</v>
      </c>
      <c r="AG15" s="35">
        <v>0.32443845599999999</v>
      </c>
      <c r="AH15" s="35">
        <v>0.33470132600000002</v>
      </c>
      <c r="AI15" s="35">
        <v>0.32328655800000006</v>
      </c>
      <c r="AJ15" s="35">
        <v>0.33186328000000009</v>
      </c>
      <c r="AK15" s="35">
        <v>0.32315807799999996</v>
      </c>
      <c r="AL15" s="35">
        <v>0.304767383</v>
      </c>
      <c r="AM15" s="35">
        <v>0.30188566147032936</v>
      </c>
      <c r="AN15" s="35">
        <v>0.28519662547520963</v>
      </c>
      <c r="AO15" s="35">
        <v>0.31658674426906913</v>
      </c>
      <c r="AP15" s="35">
        <v>0.31374817914261588</v>
      </c>
      <c r="AQ15" s="35">
        <v>0.29753795019623308</v>
      </c>
      <c r="AR15" s="35">
        <v>0.31336432511580464</v>
      </c>
      <c r="AS15" s="35">
        <v>0.3486022478096017</v>
      </c>
      <c r="AT15" s="35">
        <v>0.35779131468666797</v>
      </c>
      <c r="AU15" s="35">
        <v>0.38106081556620369</v>
      </c>
      <c r="AV15" s="35">
        <v>0.42089172001219288</v>
      </c>
      <c r="AW15" s="35">
        <v>0.418541709141457</v>
      </c>
      <c r="AX15" s="35">
        <v>0.43565951909325151</v>
      </c>
      <c r="AY15" s="35">
        <v>0.43129131449654079</v>
      </c>
      <c r="AZ15" s="35">
        <v>0.46035029734406235</v>
      </c>
      <c r="BA15" s="35">
        <v>0.4912731624424701</v>
      </c>
      <c r="BB15" s="35">
        <v>0.50687470315181637</v>
      </c>
      <c r="BC15" s="35">
        <v>0.52315063344480628</v>
      </c>
      <c r="BD15" s="35">
        <v>0.53590219041614651</v>
      </c>
      <c r="BE15" s="36">
        <v>0.40378107055695428</v>
      </c>
      <c r="BF15" s="54">
        <v>-0.24859825022262694</v>
      </c>
      <c r="BG15" s="54">
        <v>4.1227365792573689E-2</v>
      </c>
      <c r="BH15" s="54">
        <v>2.3241421981051655E-3</v>
      </c>
    </row>
    <row r="16" spans="1:62" x14ac:dyDescent="0.15">
      <c r="A16" s="31" t="s">
        <v>183</v>
      </c>
      <c r="B16" s="35">
        <v>7.9912453632591168E-2</v>
      </c>
      <c r="C16" s="35">
        <v>8.0473080833842955E-2</v>
      </c>
      <c r="D16" s="35">
        <v>8.3958603750400443E-2</v>
      </c>
      <c r="E16" s="35">
        <v>8.5567635454917343E-2</v>
      </c>
      <c r="F16" s="35">
        <v>8.9705831515281359E-2</v>
      </c>
      <c r="G16" s="35">
        <v>9.2019102557027999E-2</v>
      </c>
      <c r="H16" s="35">
        <v>9.5088353000000014E-2</v>
      </c>
      <c r="I16" s="35">
        <v>0.15433797100000005</v>
      </c>
      <c r="J16" s="35">
        <v>0.155326295</v>
      </c>
      <c r="K16" s="35">
        <v>0.152946586</v>
      </c>
      <c r="L16" s="35">
        <v>0.11693359199999998</v>
      </c>
      <c r="M16" s="35">
        <v>0.13148854799999998</v>
      </c>
      <c r="N16" s="35">
        <v>0.128359106</v>
      </c>
      <c r="O16" s="35">
        <v>0.11549790800000001</v>
      </c>
      <c r="P16" s="35">
        <v>8.8900362999999996E-2</v>
      </c>
      <c r="Q16" s="35">
        <v>7.0325117000000006E-2</v>
      </c>
      <c r="R16" s="35">
        <v>6.9698216000000007E-2</v>
      </c>
      <c r="S16" s="35">
        <v>7.7309658999999989E-2</v>
      </c>
      <c r="T16" s="35">
        <v>6.7208354000000012E-2</v>
      </c>
      <c r="U16" s="35">
        <v>5.7489446E-2</v>
      </c>
      <c r="V16" s="35">
        <v>6.0825438000000009E-2</v>
      </c>
      <c r="W16" s="35">
        <v>6.564189500000002E-2</v>
      </c>
      <c r="X16" s="35">
        <v>4.3996713999999999E-2</v>
      </c>
      <c r="Y16" s="35">
        <v>3.9864870999999996E-2</v>
      </c>
      <c r="Z16" s="35">
        <v>3.5797212000000002E-2</v>
      </c>
      <c r="AA16" s="35">
        <v>5.3522078000000008E-2</v>
      </c>
      <c r="AB16" s="35">
        <v>5.0246662000000004E-2</v>
      </c>
      <c r="AC16" s="35">
        <v>7.1505610999999997E-2</v>
      </c>
      <c r="AD16" s="35">
        <v>6.2262043999999996E-2</v>
      </c>
      <c r="AE16" s="35">
        <v>4.7462063999999998E-2</v>
      </c>
      <c r="AF16" s="35">
        <v>5.4192241000000009E-2</v>
      </c>
      <c r="AG16" s="35">
        <v>6.2650574000000001E-2</v>
      </c>
      <c r="AH16" s="35">
        <v>3.6987681999999994E-2</v>
      </c>
      <c r="AI16" s="35">
        <v>4.2444708999999997E-2</v>
      </c>
      <c r="AJ16" s="35">
        <v>7.5075158000000003E-2</v>
      </c>
      <c r="AK16" s="35">
        <v>7.4306859779182055E-2</v>
      </c>
      <c r="AL16" s="35">
        <v>6.9058441876556687E-2</v>
      </c>
      <c r="AM16" s="35">
        <v>7.8288752230712647E-2</v>
      </c>
      <c r="AN16" s="35">
        <v>7.4691294549873555E-2</v>
      </c>
      <c r="AO16" s="35">
        <v>8.1951344793770545E-2</v>
      </c>
      <c r="AP16" s="35">
        <v>7.2394693745135019E-2</v>
      </c>
      <c r="AQ16" s="35">
        <v>7.9150355500379424E-2</v>
      </c>
      <c r="AR16" s="35">
        <v>9.0061803374010138E-2</v>
      </c>
      <c r="AS16" s="35">
        <v>9.5848496526171015E-2</v>
      </c>
      <c r="AT16" s="35">
        <v>9.1850290652654334E-2</v>
      </c>
      <c r="AU16" s="35">
        <v>9.5249738496873293E-2</v>
      </c>
      <c r="AV16" s="35">
        <v>8.9457384750561184E-2</v>
      </c>
      <c r="AW16" s="35">
        <v>8.542653929308186E-2</v>
      </c>
      <c r="AX16" s="35">
        <v>9.6222610121997634E-2</v>
      </c>
      <c r="AY16" s="35">
        <v>8.6396826395996912E-2</v>
      </c>
      <c r="AZ16" s="35">
        <v>9.4468712922543191E-2</v>
      </c>
      <c r="BA16" s="35">
        <v>9.9988322988797326E-2</v>
      </c>
      <c r="BB16" s="35">
        <v>9.2803618748867001E-2</v>
      </c>
      <c r="BC16" s="35">
        <v>8.7600012999240334E-2</v>
      </c>
      <c r="BD16" s="35">
        <v>8.1694157793985631E-2</v>
      </c>
      <c r="BE16" s="36">
        <v>7.9312583722943128E-2</v>
      </c>
      <c r="BF16" s="54">
        <v>-3.1804907347452116E-2</v>
      </c>
      <c r="BG16" s="54">
        <v>-1.1649363034107907E-2</v>
      </c>
      <c r="BH16" s="54">
        <v>4.565189804885623E-4</v>
      </c>
    </row>
    <row r="17" spans="1:60" x14ac:dyDescent="0.15">
      <c r="A17" s="31" t="s">
        <v>182</v>
      </c>
      <c r="B17" s="35">
        <v>0.40328554658423865</v>
      </c>
      <c r="C17" s="35">
        <v>0.39637907294154534</v>
      </c>
      <c r="D17" s="35">
        <v>0.40443175550262905</v>
      </c>
      <c r="E17" s="35">
        <v>0.44054391861508707</v>
      </c>
      <c r="F17" s="35">
        <v>0.43523138251224469</v>
      </c>
      <c r="G17" s="35">
        <v>0.45532721963346745</v>
      </c>
      <c r="H17" s="35">
        <v>0.45963035011167008</v>
      </c>
      <c r="I17" s="35">
        <v>0.50130993232755139</v>
      </c>
      <c r="J17" s="35">
        <v>0.55039609479563056</v>
      </c>
      <c r="K17" s="35">
        <v>0.55092840244311958</v>
      </c>
      <c r="L17" s="35">
        <v>0.58761355935559711</v>
      </c>
      <c r="M17" s="35">
        <v>0.58351103712942065</v>
      </c>
      <c r="N17" s="35">
        <v>0.65399043827158765</v>
      </c>
      <c r="O17" s="35">
        <v>0.6844538247692783</v>
      </c>
      <c r="P17" s="35">
        <v>0.73437734552630995</v>
      </c>
      <c r="Q17" s="35">
        <v>0.88893994513583785</v>
      </c>
      <c r="R17" s="35">
        <v>0.94189849058660058</v>
      </c>
      <c r="S17" s="35">
        <v>0.930903112058731</v>
      </c>
      <c r="T17" s="35">
        <v>0.90904689678388961</v>
      </c>
      <c r="U17" s="35">
        <v>0.85303161368049518</v>
      </c>
      <c r="V17" s="35">
        <v>0.87266903341250446</v>
      </c>
      <c r="W17" s="35">
        <v>0.91013386152512121</v>
      </c>
      <c r="X17" s="35">
        <v>0.86492791908500366</v>
      </c>
      <c r="Y17" s="35">
        <v>0.89555347084822279</v>
      </c>
      <c r="Z17" s="35">
        <v>0.87340557975583344</v>
      </c>
      <c r="AA17" s="35">
        <v>0.88198991353881906</v>
      </c>
      <c r="AB17" s="35">
        <v>0.83814800100701381</v>
      </c>
      <c r="AC17" s="35">
        <v>1.0002371073817138</v>
      </c>
      <c r="AD17" s="35">
        <v>0.90353644505262176</v>
      </c>
      <c r="AE17" s="35">
        <v>1.0084998021709883</v>
      </c>
      <c r="AF17" s="35">
        <v>0.97178235943663405</v>
      </c>
      <c r="AG17" s="35">
        <v>0.78997233842658121</v>
      </c>
      <c r="AH17" s="35">
        <v>0.85464967247798274</v>
      </c>
      <c r="AI17" s="35">
        <v>0.95080475681119381</v>
      </c>
      <c r="AJ17" s="35">
        <v>1.1214157313809339</v>
      </c>
      <c r="AK17" s="35">
        <v>1.1551368927124936</v>
      </c>
      <c r="AL17" s="35">
        <v>1.2368933316587609</v>
      </c>
      <c r="AM17" s="35">
        <v>1.3345053853227735</v>
      </c>
      <c r="AN17" s="35">
        <v>1.2518629514231709</v>
      </c>
      <c r="AO17" s="35">
        <v>1.2808293819760452</v>
      </c>
      <c r="AP17" s="35">
        <v>1.347148802600729</v>
      </c>
      <c r="AQ17" s="35">
        <v>1.3152303575742343</v>
      </c>
      <c r="AR17" s="35">
        <v>1.4174160738877928</v>
      </c>
      <c r="AS17" s="35">
        <v>1.403434515397425</v>
      </c>
      <c r="AT17" s="35">
        <v>1.4298952795457398</v>
      </c>
      <c r="AU17" s="35">
        <v>1.5069013901057389</v>
      </c>
      <c r="AV17" s="35">
        <v>1.4574934943811584</v>
      </c>
      <c r="AW17" s="35">
        <v>1.5926453476799742</v>
      </c>
      <c r="AX17" s="35">
        <v>1.7132001704801691</v>
      </c>
      <c r="AY17" s="35">
        <v>1.5201429868276053</v>
      </c>
      <c r="AZ17" s="35">
        <v>1.4244922052440525</v>
      </c>
      <c r="BA17" s="35">
        <v>1.0844305877638027</v>
      </c>
      <c r="BB17" s="35">
        <v>0.99811767263066431</v>
      </c>
      <c r="BC17" s="35">
        <v>0.82362480175892194</v>
      </c>
      <c r="BD17" s="35">
        <v>0.59409315847392308</v>
      </c>
      <c r="BE17" s="36">
        <v>0.48476942614388541</v>
      </c>
      <c r="BF17" s="54">
        <v>-0.18624728694582815</v>
      </c>
      <c r="BG17" s="54">
        <v>-8.4085294579905878E-2</v>
      </c>
      <c r="BH17" s="54">
        <v>2.7903068316158463E-3</v>
      </c>
    </row>
    <row r="18" spans="1:60" x14ac:dyDescent="0.15">
      <c r="A18" s="31" t="s">
        <v>181</v>
      </c>
      <c r="B18" s="35">
        <v>0.16890563650183352</v>
      </c>
      <c r="C18" s="35">
        <v>0.1706050017067707</v>
      </c>
      <c r="D18" s="35">
        <v>0.17945971211298589</v>
      </c>
      <c r="E18" s="35">
        <v>0.18303846869078075</v>
      </c>
      <c r="F18" s="35">
        <v>0.19438166389219441</v>
      </c>
      <c r="G18" s="35">
        <v>0.20104959444653547</v>
      </c>
      <c r="H18" s="35">
        <v>0.21060163785432451</v>
      </c>
      <c r="I18" s="35">
        <v>0.22946598495688744</v>
      </c>
      <c r="J18" s="35">
        <v>0.24081534589336398</v>
      </c>
      <c r="K18" s="35">
        <v>0.24563410221748824</v>
      </c>
      <c r="L18" s="35">
        <v>0.27256593396773077</v>
      </c>
      <c r="M18" s="35">
        <v>0.27929943444061361</v>
      </c>
      <c r="N18" s="35">
        <v>0.28287864261883544</v>
      </c>
      <c r="O18" s="35">
        <v>0.28660162551807356</v>
      </c>
      <c r="P18" s="35">
        <v>0.28670030523715179</v>
      </c>
      <c r="Q18" s="35">
        <v>0.26935495713967428</v>
      </c>
      <c r="R18" s="35">
        <v>0.26728671133701754</v>
      </c>
      <c r="S18" s="35">
        <v>0.26746561804538943</v>
      </c>
      <c r="T18" s="35">
        <v>0.26384810269883208</v>
      </c>
      <c r="U18" s="35">
        <v>0.25785683596767134</v>
      </c>
      <c r="V18" s="35">
        <v>0.25807138138594932</v>
      </c>
      <c r="W18" s="35">
        <v>0.25775025750834057</v>
      </c>
      <c r="X18" s="35">
        <v>0.27702198963889579</v>
      </c>
      <c r="Y18" s="35">
        <v>0.26858693532710387</v>
      </c>
      <c r="Z18" s="35">
        <v>0.2807387316870959</v>
      </c>
      <c r="AA18" s="35">
        <v>0.28982475758265569</v>
      </c>
      <c r="AB18" s="35">
        <v>0.31606386064274411</v>
      </c>
      <c r="AC18" s="35">
        <v>0.35943159288391119</v>
      </c>
      <c r="AD18" s="35">
        <v>0.38361621548471919</v>
      </c>
      <c r="AE18" s="35">
        <v>0.41986508471457962</v>
      </c>
      <c r="AF18" s="35">
        <v>0.46511088533121064</v>
      </c>
      <c r="AG18" s="35">
        <v>0.45424446914249833</v>
      </c>
      <c r="AH18" s="35">
        <v>0.49245503413469283</v>
      </c>
      <c r="AI18" s="35">
        <v>0.56455886295730995</v>
      </c>
      <c r="AJ18" s="35">
        <v>0.5568409125925281</v>
      </c>
      <c r="AK18" s="35">
        <v>0.57394761325423838</v>
      </c>
      <c r="AL18" s="35">
        <v>0.61480551061453381</v>
      </c>
      <c r="AM18" s="35">
        <v>0.6132724474829071</v>
      </c>
      <c r="AN18" s="35">
        <v>0.64074137286231359</v>
      </c>
      <c r="AO18" s="35">
        <v>0.65475138485919049</v>
      </c>
      <c r="AP18" s="35">
        <v>0.64910295870104828</v>
      </c>
      <c r="AQ18" s="35">
        <v>0.68699485578008757</v>
      </c>
      <c r="AR18" s="35">
        <v>0.72670705074473219</v>
      </c>
      <c r="AS18" s="35">
        <v>0.72925546822929976</v>
      </c>
      <c r="AT18" s="35">
        <v>0.72200426987773358</v>
      </c>
      <c r="AU18" s="35">
        <v>0.72997929300105813</v>
      </c>
      <c r="AV18" s="35">
        <v>0.7768684819959033</v>
      </c>
      <c r="AW18" s="35">
        <v>0.7816041002252232</v>
      </c>
      <c r="AX18" s="35">
        <v>0.78072071067046556</v>
      </c>
      <c r="AY18" s="35">
        <v>0.80735078386057035</v>
      </c>
      <c r="AZ18" s="35">
        <v>0.8772093022770957</v>
      </c>
      <c r="BA18" s="35">
        <v>0.90873697526200214</v>
      </c>
      <c r="BB18" s="35">
        <v>0.92356079552674331</v>
      </c>
      <c r="BC18" s="35">
        <v>0.90969974210571913</v>
      </c>
      <c r="BD18" s="35">
        <v>0.98210103158250805</v>
      </c>
      <c r="BE18" s="36">
        <v>0.85144111551143209</v>
      </c>
      <c r="BF18" s="54">
        <v>-0.13540995645066001</v>
      </c>
      <c r="BG18" s="54">
        <v>3.124448767891419E-2</v>
      </c>
      <c r="BH18" s="54">
        <v>4.90084942078217E-3</v>
      </c>
    </row>
    <row r="19" spans="1:60" x14ac:dyDescent="0.15">
      <c r="A19" s="31" t="s">
        <v>180</v>
      </c>
      <c r="B19" s="35">
        <v>0.75095678049126358</v>
      </c>
      <c r="C19" s="35">
        <v>0.77793185182700342</v>
      </c>
      <c r="D19" s="35">
        <v>0.81125423217247528</v>
      </c>
      <c r="E19" s="35">
        <v>0.82912739029745319</v>
      </c>
      <c r="F19" s="35">
        <v>0.85046410414772711</v>
      </c>
      <c r="G19" s="35">
        <v>0.97908065051529047</v>
      </c>
      <c r="H19" s="35">
        <v>0.9988096317373143</v>
      </c>
      <c r="I19" s="35">
        <v>1.0697280174637527</v>
      </c>
      <c r="J19" s="35">
        <v>1.1565623032290639</v>
      </c>
      <c r="K19" s="35">
        <v>1.1484218027406468</v>
      </c>
      <c r="L19" s="35">
        <v>1.1175622176333058</v>
      </c>
      <c r="M19" s="35">
        <v>1.1339525716476302</v>
      </c>
      <c r="N19" s="35">
        <v>1.1904880378154719</v>
      </c>
      <c r="O19" s="35">
        <v>1.2202630536988255</v>
      </c>
      <c r="P19" s="35">
        <v>1.2572581476348337</v>
      </c>
      <c r="Q19" s="35">
        <v>1.4205284384676808</v>
      </c>
      <c r="R19" s="35">
        <v>1.4353776479830689</v>
      </c>
      <c r="S19" s="35">
        <v>1.2441215493689628</v>
      </c>
      <c r="T19" s="35">
        <v>1.1867041914461021</v>
      </c>
      <c r="U19" s="35">
        <v>1.26233856669197</v>
      </c>
      <c r="V19" s="35">
        <v>1.1735910646255046</v>
      </c>
      <c r="W19" s="35">
        <v>1.151572255942402</v>
      </c>
      <c r="X19" s="35">
        <v>1.192278821987095</v>
      </c>
      <c r="Y19" s="35">
        <v>1.2017063558532062</v>
      </c>
      <c r="Z19" s="35">
        <v>1.2657582657731397</v>
      </c>
      <c r="AA19" s="35">
        <v>1.2465576608645375</v>
      </c>
      <c r="AB19" s="35">
        <v>1.216600243363237</v>
      </c>
      <c r="AC19" s="35">
        <v>1.1590339050700833</v>
      </c>
      <c r="AD19" s="35">
        <v>1.1684000640113483</v>
      </c>
      <c r="AE19" s="35">
        <v>1.2372820473542858</v>
      </c>
      <c r="AF19" s="35">
        <v>1.2374902293514523</v>
      </c>
      <c r="AG19" s="35">
        <v>1.2828361371382353</v>
      </c>
      <c r="AH19" s="35">
        <v>1.3621668631743389</v>
      </c>
      <c r="AI19" s="35">
        <v>1.4053823230535929</v>
      </c>
      <c r="AJ19" s="35">
        <v>1.3434756713290736</v>
      </c>
      <c r="AK19" s="35">
        <v>1.5287768043352192</v>
      </c>
      <c r="AL19" s="35">
        <v>1.5501869122717555</v>
      </c>
      <c r="AM19" s="35">
        <v>1.5577493263433251</v>
      </c>
      <c r="AN19" s="35">
        <v>1.5449537414744225</v>
      </c>
      <c r="AO19" s="35">
        <v>1.5478705419367003</v>
      </c>
      <c r="AP19" s="35">
        <v>1.5593550749210465</v>
      </c>
      <c r="AQ19" s="35">
        <v>1.5762876520026978</v>
      </c>
      <c r="AR19" s="35">
        <v>1.5182370523458599</v>
      </c>
      <c r="AS19" s="35">
        <v>1.4601576465252302</v>
      </c>
      <c r="AT19" s="35">
        <v>1.3680895278257821</v>
      </c>
      <c r="AU19" s="35">
        <v>1.3444649274028437</v>
      </c>
      <c r="AV19" s="35">
        <v>1.3563407417114866</v>
      </c>
      <c r="AW19" s="35">
        <v>1.3218422846071818</v>
      </c>
      <c r="AX19" s="35">
        <v>1.2578830515371746</v>
      </c>
      <c r="AY19" s="35">
        <v>1.2343146426255105</v>
      </c>
      <c r="AZ19" s="35">
        <v>1.28428238567508</v>
      </c>
      <c r="BA19" s="35">
        <v>1.3298131764458145</v>
      </c>
      <c r="BB19" s="35">
        <v>1.2944259548204844</v>
      </c>
      <c r="BC19" s="35">
        <v>1.3197353173694379</v>
      </c>
      <c r="BD19" s="35">
        <v>1.2881363823250942</v>
      </c>
      <c r="BE19" s="36">
        <v>1.1137515888175298</v>
      </c>
      <c r="BF19" s="54">
        <v>-0.13773994203565831</v>
      </c>
      <c r="BG19" s="54">
        <v>-6.003780089878008E-3</v>
      </c>
      <c r="BH19" s="54">
        <v>6.4106944444102601E-3</v>
      </c>
    </row>
    <row r="20" spans="1:60" x14ac:dyDescent="0.15">
      <c r="A20" s="31" t="s">
        <v>179</v>
      </c>
      <c r="B20" s="35">
        <v>9.7625987691567856E-2</v>
      </c>
      <c r="C20" s="35">
        <v>0.10114540166132348</v>
      </c>
      <c r="D20" s="35">
        <v>0.10845601377599356</v>
      </c>
      <c r="E20" s="35">
        <v>0.11211479804633766</v>
      </c>
      <c r="F20" s="35">
        <v>0.12027722863625513</v>
      </c>
      <c r="G20" s="35">
        <v>0.12508639343412972</v>
      </c>
      <c r="H20" s="35">
        <v>0.13492233023327058</v>
      </c>
      <c r="I20" s="35">
        <v>0.15709259845813045</v>
      </c>
      <c r="J20" s="35">
        <v>0.15868263761281567</v>
      </c>
      <c r="K20" s="35">
        <v>0.14094321428877279</v>
      </c>
      <c r="L20" s="35">
        <v>0.16150457529220161</v>
      </c>
      <c r="M20" s="35">
        <v>0.16477722805122871</v>
      </c>
      <c r="N20" s="35">
        <v>0.17387078997191643</v>
      </c>
      <c r="O20" s="35">
        <v>0.19749308560445444</v>
      </c>
      <c r="P20" s="35">
        <v>0.20795569852450299</v>
      </c>
      <c r="Q20" s="35">
        <v>0.20266810769336419</v>
      </c>
      <c r="R20" s="35">
        <v>0.19470763852433037</v>
      </c>
      <c r="S20" s="35">
        <v>0.18298276855750378</v>
      </c>
      <c r="T20" s="35">
        <v>0.1589436332267348</v>
      </c>
      <c r="U20" s="35">
        <v>0.15881574655473091</v>
      </c>
      <c r="V20" s="35">
        <v>0.16788020662818953</v>
      </c>
      <c r="W20" s="35">
        <v>0.16673949953281306</v>
      </c>
      <c r="X20" s="35">
        <v>0.17077072693989681</v>
      </c>
      <c r="Y20" s="35">
        <v>0.18928426230849851</v>
      </c>
      <c r="Z20" s="35">
        <v>0.18977029734646994</v>
      </c>
      <c r="AA20" s="35">
        <v>0.17896821839559027</v>
      </c>
      <c r="AB20" s="35">
        <v>0.18612215070316651</v>
      </c>
      <c r="AC20" s="35">
        <v>0.19454955636442792</v>
      </c>
      <c r="AD20" s="35">
        <v>0.20307997068590855</v>
      </c>
      <c r="AE20" s="35">
        <v>0.2242393368905071</v>
      </c>
      <c r="AF20" s="35">
        <v>0.25527038565263044</v>
      </c>
      <c r="AG20" s="35">
        <v>0.26397442355211392</v>
      </c>
      <c r="AH20" s="35">
        <v>0.26847845689163213</v>
      </c>
      <c r="AI20" s="35">
        <v>0.27457210199297472</v>
      </c>
      <c r="AJ20" s="35">
        <v>0.29721360429500315</v>
      </c>
      <c r="AK20" s="35">
        <v>0.2529839534809184</v>
      </c>
      <c r="AL20" s="35">
        <v>0.24690399835492771</v>
      </c>
      <c r="AM20" s="35">
        <v>0.24450849605328515</v>
      </c>
      <c r="AN20" s="35">
        <v>0.26029587207963012</v>
      </c>
      <c r="AO20" s="35">
        <v>0.28195412097550437</v>
      </c>
      <c r="AP20" s="35">
        <v>0.27534685397046765</v>
      </c>
      <c r="AQ20" s="35">
        <v>0.27457879057881718</v>
      </c>
      <c r="AR20" s="35">
        <v>0.29736306865915979</v>
      </c>
      <c r="AS20" s="35">
        <v>0.32885093357054823</v>
      </c>
      <c r="AT20" s="35">
        <v>0.35124300389033586</v>
      </c>
      <c r="AU20" s="35">
        <v>0.37579424439170284</v>
      </c>
      <c r="AV20" s="35">
        <v>0.38056266723653515</v>
      </c>
      <c r="AW20" s="35">
        <v>0.39459480002560471</v>
      </c>
      <c r="AX20" s="35">
        <v>0.39394045901425279</v>
      </c>
      <c r="AY20" s="35">
        <v>0.39376256508770185</v>
      </c>
      <c r="AZ20" s="35">
        <v>0.409081927052802</v>
      </c>
      <c r="BA20" s="35">
        <v>0.42776643790467167</v>
      </c>
      <c r="BB20" s="35">
        <v>0.44322844289934993</v>
      </c>
      <c r="BC20" s="35">
        <v>0.46371198987627205</v>
      </c>
      <c r="BD20" s="35">
        <v>0.46482124598997326</v>
      </c>
      <c r="BE20" s="36">
        <v>0.40065684849909522</v>
      </c>
      <c r="BF20" s="54">
        <v>-0.14039609612676673</v>
      </c>
      <c r="BG20" s="54">
        <v>2.8413641575687931E-2</v>
      </c>
      <c r="BH20" s="54">
        <v>2.3061593434089175E-3</v>
      </c>
    </row>
    <row r="21" spans="1:60" s="32" customFormat="1" x14ac:dyDescent="0.15">
      <c r="A21" s="37" t="s">
        <v>178</v>
      </c>
      <c r="B21" s="38">
        <v>3.6361844410125848</v>
      </c>
      <c r="C21" s="38">
        <v>3.8303237360005875</v>
      </c>
      <c r="D21" s="38">
        <v>3.9511198743084068</v>
      </c>
      <c r="E21" s="38">
        <v>4.2188627324837897</v>
      </c>
      <c r="F21" s="38">
        <v>4.3856409641643461</v>
      </c>
      <c r="G21" s="38">
        <v>4.6200247748351346</v>
      </c>
      <c r="H21" s="38">
        <v>4.8734868339365791</v>
      </c>
      <c r="I21" s="38">
        <v>5.2761659852063216</v>
      </c>
      <c r="J21" s="38">
        <v>5.7649130305308747</v>
      </c>
      <c r="K21" s="38">
        <v>5.9390367196900273</v>
      </c>
      <c r="L21" s="38">
        <v>5.9332251852488369</v>
      </c>
      <c r="M21" s="38">
        <v>6.1924237062688947</v>
      </c>
      <c r="N21" s="38">
        <v>6.4538765106778113</v>
      </c>
      <c r="O21" s="38">
        <v>6.7042544825906321</v>
      </c>
      <c r="P21" s="38">
        <v>7.008514090922799</v>
      </c>
      <c r="Q21" s="38">
        <v>7.1582985789197311</v>
      </c>
      <c r="R21" s="38">
        <v>7.0809924164756382</v>
      </c>
      <c r="S21" s="38">
        <v>6.8435922230436965</v>
      </c>
      <c r="T21" s="38">
        <v>6.5875032566811864</v>
      </c>
      <c r="U21" s="38">
        <v>6.5765746344356204</v>
      </c>
      <c r="V21" s="38">
        <v>6.5219692233381368</v>
      </c>
      <c r="W21" s="38">
        <v>6.8386350478085838</v>
      </c>
      <c r="X21" s="38">
        <v>7.0157083112395862</v>
      </c>
      <c r="Y21" s="38">
        <v>7.1814979714907476</v>
      </c>
      <c r="Z21" s="38">
        <v>7.1839494403148345</v>
      </c>
      <c r="AA21" s="38">
        <v>7.125138764666195</v>
      </c>
      <c r="AB21" s="38">
        <v>7.1989284557810684</v>
      </c>
      <c r="AC21" s="38">
        <v>7.6952626464646405</v>
      </c>
      <c r="AD21" s="38">
        <v>7.793864375517062</v>
      </c>
      <c r="AE21" s="38">
        <v>8.3372665662091805</v>
      </c>
      <c r="AF21" s="38">
        <v>8.6070553124907985</v>
      </c>
      <c r="AG21" s="38">
        <v>8.7671489297758427</v>
      </c>
      <c r="AH21" s="38">
        <v>9.3334711166626541</v>
      </c>
      <c r="AI21" s="38">
        <v>9.7240714540347994</v>
      </c>
      <c r="AJ21" s="38">
        <v>9.8583933560549575</v>
      </c>
      <c r="AK21" s="38">
        <v>9.8539659398666828</v>
      </c>
      <c r="AL21" s="38">
        <v>9.9151586685435262</v>
      </c>
      <c r="AM21" s="38">
        <v>9.9135633706161723</v>
      </c>
      <c r="AN21" s="38">
        <v>9.7544759005891457</v>
      </c>
      <c r="AO21" s="38">
        <v>10.089570428367223</v>
      </c>
      <c r="AP21" s="38">
        <v>10.329533269851067</v>
      </c>
      <c r="AQ21" s="38">
        <v>10.535230716765067</v>
      </c>
      <c r="AR21" s="38">
        <v>11.110814214832674</v>
      </c>
      <c r="AS21" s="38">
        <v>11.382388334633111</v>
      </c>
      <c r="AT21" s="38">
        <v>11.22862730611503</v>
      </c>
      <c r="AU21" s="38">
        <v>11.803539474989343</v>
      </c>
      <c r="AV21" s="38">
        <v>12.270743574640017</v>
      </c>
      <c r="AW21" s="38">
        <v>12.673799651465531</v>
      </c>
      <c r="AX21" s="38">
        <v>13.119401544648774</v>
      </c>
      <c r="AY21" s="38">
        <v>13.106375680746638</v>
      </c>
      <c r="AZ21" s="38">
        <v>12.900534884826465</v>
      </c>
      <c r="BA21" s="38">
        <v>12.415830942154935</v>
      </c>
      <c r="BB21" s="38">
        <v>12.331266315263512</v>
      </c>
      <c r="BC21" s="38">
        <v>12.041460012274111</v>
      </c>
      <c r="BD21" s="38">
        <v>11.839902612882428</v>
      </c>
      <c r="BE21" s="38">
        <v>10.618600272745894</v>
      </c>
      <c r="BF21" s="56">
        <v>-0.10560178998662917</v>
      </c>
      <c r="BG21" s="56">
        <v>5.3149623056332196E-3</v>
      </c>
      <c r="BH21" s="56">
        <v>6.1120093977309671E-2</v>
      </c>
    </row>
    <row r="22" spans="1:60" x14ac:dyDescent="0.15">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6"/>
      <c r="BF22" s="54"/>
      <c r="BG22" s="54"/>
      <c r="BH22" s="54"/>
    </row>
    <row r="23" spans="1:60" x14ac:dyDescent="0.15">
      <c r="A23" s="49" t="s">
        <v>177</v>
      </c>
      <c r="B23" s="35">
        <v>0.23507090899999999</v>
      </c>
      <c r="C23" s="35">
        <v>0.25843989000000001</v>
      </c>
      <c r="D23" s="35">
        <v>0.27557320299999999</v>
      </c>
      <c r="E23" s="35">
        <v>0.31847784200000007</v>
      </c>
      <c r="F23" s="35">
        <v>0.35001357999999999</v>
      </c>
      <c r="G23" s="35">
        <v>0.38535712699999997</v>
      </c>
      <c r="H23" s="35">
        <v>0.43058529400000012</v>
      </c>
      <c r="I23" s="35">
        <v>0.46484234699999999</v>
      </c>
      <c r="J23" s="35">
        <v>0.50374012000000001</v>
      </c>
      <c r="K23" s="35">
        <v>0.45081964400000002</v>
      </c>
      <c r="L23" s="35">
        <v>0.45561332900000001</v>
      </c>
      <c r="M23" s="35">
        <v>0.49468079100000001</v>
      </c>
      <c r="N23" s="35">
        <v>0.47371154600000004</v>
      </c>
      <c r="O23" s="35">
        <v>0.5096509090000001</v>
      </c>
      <c r="P23" s="35">
        <v>0.53067153900000008</v>
      </c>
      <c r="Q23" s="35">
        <v>0.51799481600000008</v>
      </c>
      <c r="R23" s="35">
        <v>0.47027118899999998</v>
      </c>
      <c r="S23" s="35">
        <v>0.44604284800000005</v>
      </c>
      <c r="T23" s="35">
        <v>0.43228722399999997</v>
      </c>
      <c r="U23" s="35">
        <v>0.42047447299999996</v>
      </c>
      <c r="V23" s="35">
        <v>0.42114932700000007</v>
      </c>
      <c r="W23" s="35">
        <v>0.44358587700000007</v>
      </c>
      <c r="X23" s="35">
        <v>0.45669724200000006</v>
      </c>
      <c r="Y23" s="35">
        <v>0.453520698</v>
      </c>
      <c r="Z23" s="35">
        <v>0.44719993999999996</v>
      </c>
      <c r="AA23" s="35">
        <v>0.4633188653428395</v>
      </c>
      <c r="AB23" s="35">
        <v>0.50005690084493903</v>
      </c>
      <c r="AC23" s="35">
        <v>0.48681684203051129</v>
      </c>
      <c r="AD23" s="35">
        <v>0.49090825603249511</v>
      </c>
      <c r="AE23" s="35">
        <v>0.48684960135607797</v>
      </c>
      <c r="AF23" s="35">
        <v>0.48550254514632185</v>
      </c>
      <c r="AG23" s="35">
        <v>0.50233041936155598</v>
      </c>
      <c r="AH23" s="35">
        <v>0.51023128700425835</v>
      </c>
      <c r="AI23" s="35">
        <v>0.52983618161376367</v>
      </c>
      <c r="AJ23" s="35">
        <v>0.52074470321932342</v>
      </c>
      <c r="AK23" s="35">
        <v>0.5102976550931474</v>
      </c>
      <c r="AL23" s="35">
        <v>0.55326800494372519</v>
      </c>
      <c r="AM23" s="35">
        <v>0.56455124145783142</v>
      </c>
      <c r="AN23" s="35">
        <v>0.61177112256924371</v>
      </c>
      <c r="AO23" s="35">
        <v>0.59518197302692588</v>
      </c>
      <c r="AP23" s="35">
        <v>0.59265456801297378</v>
      </c>
      <c r="AQ23" s="35">
        <v>0.59223460185876575</v>
      </c>
      <c r="AR23" s="35">
        <v>0.55676860418414076</v>
      </c>
      <c r="AS23" s="35">
        <v>0.55155688639947453</v>
      </c>
      <c r="AT23" s="35">
        <v>0.52361877133766999</v>
      </c>
      <c r="AU23" s="35">
        <v>0.54690412311112513</v>
      </c>
      <c r="AV23" s="35">
        <v>0.51038836274172839</v>
      </c>
      <c r="AW23" s="35">
        <v>0.5098874726894661</v>
      </c>
      <c r="AX23" s="35">
        <v>0.52613500141075598</v>
      </c>
      <c r="AY23" s="35">
        <v>0.50456468541156452</v>
      </c>
      <c r="AZ23" s="35">
        <v>0.50285710597641797</v>
      </c>
      <c r="BA23" s="35">
        <v>0.52010530833275204</v>
      </c>
      <c r="BB23" s="35">
        <v>0.52684511642137699</v>
      </c>
      <c r="BC23" s="35">
        <v>0.5319481772756407</v>
      </c>
      <c r="BD23" s="35">
        <v>0.55232404082994457</v>
      </c>
      <c r="BE23" s="36">
        <v>0.47986559557287511</v>
      </c>
      <c r="BF23" s="54">
        <v>-0.13356209034617728</v>
      </c>
      <c r="BG23" s="54">
        <v>5.3513697614042677E-3</v>
      </c>
      <c r="BH23" s="54">
        <v>2.7620806457108889E-3</v>
      </c>
    </row>
    <row r="24" spans="1:60" x14ac:dyDescent="0.15">
      <c r="A24" s="49" t="s">
        <v>176</v>
      </c>
      <c r="B24" s="35">
        <v>0.67847313400000009</v>
      </c>
      <c r="C24" s="35">
        <v>0.69213714100000001</v>
      </c>
      <c r="D24" s="35">
        <v>0.76331390899999996</v>
      </c>
      <c r="E24" s="35">
        <v>0.88617317399999984</v>
      </c>
      <c r="F24" s="35">
        <v>1.0224250530000001</v>
      </c>
      <c r="G24" s="35">
        <v>1.1153363350000001</v>
      </c>
      <c r="H24" s="35">
        <v>1.1430231870000001</v>
      </c>
      <c r="I24" s="35">
        <v>1.236500908</v>
      </c>
      <c r="J24" s="35">
        <v>1.2982834759999999</v>
      </c>
      <c r="K24" s="35">
        <v>1.1436624550000001</v>
      </c>
      <c r="L24" s="35">
        <v>1.085363028</v>
      </c>
      <c r="M24" s="35">
        <v>1.1321369340000005</v>
      </c>
      <c r="N24" s="35">
        <v>1.1135150310000004</v>
      </c>
      <c r="O24" s="35">
        <v>1.188181878</v>
      </c>
      <c r="P24" s="35">
        <v>1.1808624539999999</v>
      </c>
      <c r="Q24" s="35">
        <v>1.0914216500000002</v>
      </c>
      <c r="R24" s="35">
        <v>1.0003714340000001</v>
      </c>
      <c r="S24" s="35">
        <v>0.9472496170000001</v>
      </c>
      <c r="T24" s="35">
        <v>0.85951982300000018</v>
      </c>
      <c r="U24" s="35">
        <v>0.8316434920000001</v>
      </c>
      <c r="V24" s="35">
        <v>0.84412396000000001</v>
      </c>
      <c r="W24" s="35">
        <v>0.95379916799999998</v>
      </c>
      <c r="X24" s="35">
        <v>0.96065424099999996</v>
      </c>
      <c r="Y24" s="35">
        <v>0.99081753699999986</v>
      </c>
      <c r="Z24" s="35">
        <v>0.97309999299999994</v>
      </c>
      <c r="AA24" s="35">
        <v>1.0047263236574657</v>
      </c>
      <c r="AB24" s="35">
        <v>1.0773602755125122</v>
      </c>
      <c r="AC24" s="35">
        <v>1.0989845798812907</v>
      </c>
      <c r="AD24" s="35">
        <v>1.0811014890805697</v>
      </c>
      <c r="AE24" s="35">
        <v>1.175267996720833</v>
      </c>
      <c r="AF24" s="35">
        <v>1.1709571775479812</v>
      </c>
      <c r="AG24" s="35">
        <v>1.2681135017323397</v>
      </c>
      <c r="AH24" s="35">
        <v>1.2993501268111431</v>
      </c>
      <c r="AI24" s="35">
        <v>1.3173947918765723</v>
      </c>
      <c r="AJ24" s="35">
        <v>1.2737248980617675</v>
      </c>
      <c r="AK24" s="35">
        <v>1.2943265893075353</v>
      </c>
      <c r="AL24" s="35">
        <v>1.3141307465336092</v>
      </c>
      <c r="AM24" s="35">
        <v>1.3196281193973101</v>
      </c>
      <c r="AN24" s="35">
        <v>1.3946963701435304</v>
      </c>
      <c r="AO24" s="35">
        <v>1.411637728455702</v>
      </c>
      <c r="AP24" s="35">
        <v>1.4039512708838395</v>
      </c>
      <c r="AQ24" s="35">
        <v>1.399473979851674</v>
      </c>
      <c r="AR24" s="35">
        <v>1.4134650636852619</v>
      </c>
      <c r="AS24" s="35">
        <v>1.4826290402887428</v>
      </c>
      <c r="AT24" s="35">
        <v>1.333965489605432</v>
      </c>
      <c r="AU24" s="35">
        <v>1.3821740404834417</v>
      </c>
      <c r="AV24" s="35">
        <v>1.2938965559320061</v>
      </c>
      <c r="AW24" s="35">
        <v>1.2445519949993893</v>
      </c>
      <c r="AX24" s="35">
        <v>1.2812830237461128</v>
      </c>
      <c r="AY24" s="35">
        <v>1.2595902268236807</v>
      </c>
      <c r="AZ24" s="35">
        <v>1.2999846324034465</v>
      </c>
      <c r="BA24" s="35">
        <v>1.3199708562822625</v>
      </c>
      <c r="BB24" s="35">
        <v>1.3424349785490566</v>
      </c>
      <c r="BC24" s="35">
        <v>1.4208231457748015</v>
      </c>
      <c r="BD24" s="35">
        <v>1.3299502105599998</v>
      </c>
      <c r="BE24" s="36">
        <v>0.93079225692519485</v>
      </c>
      <c r="BF24" s="54">
        <v>-0.30204221081977678</v>
      </c>
      <c r="BG24" s="54">
        <v>-3.0141170976571985E-4</v>
      </c>
      <c r="BH24" s="54">
        <v>5.3575903372722689E-3</v>
      </c>
    </row>
    <row r="25" spans="1:60" x14ac:dyDescent="0.15">
      <c r="A25" s="49" t="s">
        <v>175</v>
      </c>
      <c r="B25" s="35">
        <v>0.15737570000000004</v>
      </c>
      <c r="C25" s="35">
        <v>0.17954679000000001</v>
      </c>
      <c r="D25" s="35">
        <v>0.22580082000000001</v>
      </c>
      <c r="E25" s="35">
        <v>0.26761719</v>
      </c>
      <c r="F25" s="35">
        <v>0.32860363999999997</v>
      </c>
      <c r="G25" s="35">
        <v>0.38174127500000005</v>
      </c>
      <c r="H25" s="35">
        <v>0.41986484100000004</v>
      </c>
      <c r="I25" s="35">
        <v>0.4366244740000001</v>
      </c>
      <c r="J25" s="35">
        <v>0.46039730800000001</v>
      </c>
      <c r="K25" s="35">
        <v>0.47875326499999998</v>
      </c>
      <c r="L25" s="35">
        <v>0.50745926500000005</v>
      </c>
      <c r="M25" s="35">
        <v>0.52735116199999998</v>
      </c>
      <c r="N25" s="35">
        <v>0.54823209299999998</v>
      </c>
      <c r="O25" s="35">
        <v>0.56447226300000009</v>
      </c>
      <c r="P25" s="35">
        <v>0.58161574699999985</v>
      </c>
      <c r="Q25" s="35">
        <v>0.59407387499999997</v>
      </c>
      <c r="R25" s="35">
        <v>0.52950905500000001</v>
      </c>
      <c r="S25" s="35">
        <v>0.51311475000000006</v>
      </c>
      <c r="T25" s="35">
        <v>0.49552570700000009</v>
      </c>
      <c r="U25" s="35">
        <v>0.47584417400000006</v>
      </c>
      <c r="V25" s="35">
        <v>0.43970157100000001</v>
      </c>
      <c r="W25" s="35">
        <v>0.46348912200000003</v>
      </c>
      <c r="X25" s="35">
        <v>0.44536303600000005</v>
      </c>
      <c r="Y25" s="35">
        <v>0.47284512200000006</v>
      </c>
      <c r="Z25" s="35">
        <v>0.46125165400000001</v>
      </c>
      <c r="AA25" s="35">
        <v>0.42550562627397159</v>
      </c>
      <c r="AB25" s="35">
        <v>0.28284282575257108</v>
      </c>
      <c r="AC25" s="35">
        <v>0.25181310927673339</v>
      </c>
      <c r="AD25" s="35">
        <v>0.27263457543041997</v>
      </c>
      <c r="AE25" s="35">
        <v>0.25817812073132324</v>
      </c>
      <c r="AF25" s="35">
        <v>0.26603288456958007</v>
      </c>
      <c r="AG25" s="35">
        <v>0.24454627684329219</v>
      </c>
      <c r="AH25" s="35">
        <v>0.1935681444353943</v>
      </c>
      <c r="AI25" s="35">
        <v>0.20390364053612522</v>
      </c>
      <c r="AJ25" s="35">
        <v>0.18524048316957095</v>
      </c>
      <c r="AK25" s="35">
        <v>0.18255437752653506</v>
      </c>
      <c r="AL25" s="35">
        <v>0.18873338496696476</v>
      </c>
      <c r="AM25" s="35">
        <v>0.19496765079461673</v>
      </c>
      <c r="AN25" s="35">
        <v>0.20832592590289309</v>
      </c>
      <c r="AO25" s="35">
        <v>0.20282564014648441</v>
      </c>
      <c r="AP25" s="35">
        <v>0.22189873781713867</v>
      </c>
      <c r="AQ25" s="35">
        <v>0.22436960860195926</v>
      </c>
      <c r="AR25" s="35">
        <v>0.22103276341728212</v>
      </c>
      <c r="AS25" s="35">
        <v>0.21251991861752892</v>
      </c>
      <c r="AT25" s="35">
        <v>0.19147116551921084</v>
      </c>
      <c r="AU25" s="35">
        <v>0.17092044003205872</v>
      </c>
      <c r="AV25" s="35">
        <v>0.16316221157601929</v>
      </c>
      <c r="AW25" s="35">
        <v>0.16904959781603623</v>
      </c>
      <c r="AX25" s="35">
        <v>0.15626224146390533</v>
      </c>
      <c r="AY25" s="35">
        <v>0.16890814281383132</v>
      </c>
      <c r="AZ25" s="35">
        <v>0.1897004026064415</v>
      </c>
      <c r="BA25" s="35">
        <v>0.19139395316958235</v>
      </c>
      <c r="BB25" s="35">
        <v>0.20031181537567305</v>
      </c>
      <c r="BC25" s="35">
        <v>0.19966314136859081</v>
      </c>
      <c r="BD25" s="35">
        <v>0.20848853220800004</v>
      </c>
      <c r="BE25" s="36">
        <v>0.18905294715576812</v>
      </c>
      <c r="BF25" s="54">
        <v>-9.5698899828742245E-2</v>
      </c>
      <c r="BG25" s="54">
        <v>8.5510342777637138E-3</v>
      </c>
      <c r="BH25" s="54">
        <v>1.0881786299560821E-3</v>
      </c>
    </row>
    <row r="26" spans="1:60" x14ac:dyDescent="0.15">
      <c r="A26" s="49" t="s">
        <v>174</v>
      </c>
      <c r="B26" s="35" t="s">
        <v>111</v>
      </c>
      <c r="C26" s="35" t="s">
        <v>111</v>
      </c>
      <c r="D26" s="35" t="s">
        <v>111</v>
      </c>
      <c r="E26" s="35" t="s">
        <v>111</v>
      </c>
      <c r="F26" s="35" t="s">
        <v>111</v>
      </c>
      <c r="G26" s="35" t="s">
        <v>111</v>
      </c>
      <c r="H26" s="35" t="s">
        <v>111</v>
      </c>
      <c r="I26" s="35" t="s">
        <v>111</v>
      </c>
      <c r="J26" s="35" t="s">
        <v>111</v>
      </c>
      <c r="K26" s="35" t="s">
        <v>111</v>
      </c>
      <c r="L26" s="35" t="s">
        <v>111</v>
      </c>
      <c r="M26" s="35" t="s">
        <v>111</v>
      </c>
      <c r="N26" s="35" t="s">
        <v>111</v>
      </c>
      <c r="O26" s="35" t="s">
        <v>111</v>
      </c>
      <c r="P26" s="35" t="s">
        <v>111</v>
      </c>
      <c r="Q26" s="35" t="s">
        <v>111</v>
      </c>
      <c r="R26" s="35" t="s">
        <v>111</v>
      </c>
      <c r="S26" s="35" t="s">
        <v>111</v>
      </c>
      <c r="T26" s="35" t="s">
        <v>111</v>
      </c>
      <c r="U26" s="35" t="s">
        <v>111</v>
      </c>
      <c r="V26" s="35" t="s">
        <v>111</v>
      </c>
      <c r="W26" s="35" t="s">
        <v>111</v>
      </c>
      <c r="X26" s="35" t="s">
        <v>111</v>
      </c>
      <c r="Y26" s="35" t="s">
        <v>111</v>
      </c>
      <c r="Z26" s="35" t="s">
        <v>111</v>
      </c>
      <c r="AA26" s="35">
        <v>0.19539221800000001</v>
      </c>
      <c r="AB26" s="35">
        <v>0.13858651399999999</v>
      </c>
      <c r="AC26" s="35">
        <v>0.13858651400000002</v>
      </c>
      <c r="AD26" s="35">
        <v>0.14642460199999999</v>
      </c>
      <c r="AE26" s="35">
        <v>0.15106323200000002</v>
      </c>
      <c r="AF26" s="35">
        <v>0.16736208800000002</v>
      </c>
      <c r="AG26" s="35">
        <v>0.15872741799999998</v>
      </c>
      <c r="AH26" s="35">
        <v>0.169517481</v>
      </c>
      <c r="AI26" s="35">
        <v>0.19106832400000001</v>
      </c>
      <c r="AJ26" s="35">
        <v>0.18919004500000006</v>
      </c>
      <c r="AK26" s="35">
        <v>0.16829752100000001</v>
      </c>
      <c r="AL26" s="35">
        <v>0.17246695499999998</v>
      </c>
      <c r="AM26" s="35">
        <v>0.18065559799999997</v>
      </c>
      <c r="AN26" s="35">
        <v>0.19992122699999998</v>
      </c>
      <c r="AO26" s="35">
        <v>0.18757232850000002</v>
      </c>
      <c r="AP26" s="35">
        <v>0.1930770292</v>
      </c>
      <c r="AQ26" s="35">
        <v>0.19609940390000002</v>
      </c>
      <c r="AR26" s="35">
        <v>0.20077273441489363</v>
      </c>
      <c r="AS26" s="35">
        <v>0.19038438377588424</v>
      </c>
      <c r="AT26" s="35">
        <v>0.18593905519752449</v>
      </c>
      <c r="AU26" s="35">
        <v>0.15799636010000001</v>
      </c>
      <c r="AV26" s="35">
        <v>0.15024443540000001</v>
      </c>
      <c r="AW26" s="35">
        <v>0.13464037870000001</v>
      </c>
      <c r="AX26" s="35">
        <v>0.12951908040000004</v>
      </c>
      <c r="AY26" s="35">
        <v>0.13558525639999999</v>
      </c>
      <c r="AZ26" s="35">
        <v>0.14085767944000005</v>
      </c>
      <c r="BA26" s="35">
        <v>0.14145542990000001</v>
      </c>
      <c r="BB26" s="35">
        <v>0.15120558580000004</v>
      </c>
      <c r="BC26" s="35">
        <v>0.14650352350000004</v>
      </c>
      <c r="BD26" s="35">
        <v>0.14300465720000002</v>
      </c>
      <c r="BE26" s="36">
        <v>0.12922501964265357</v>
      </c>
      <c r="BF26" s="54">
        <v>-9.8826930942125357E-2</v>
      </c>
      <c r="BG26" s="54">
        <v>-2.5912531733274236E-2</v>
      </c>
      <c r="BH26" s="54">
        <v>7.4381228616832043E-4</v>
      </c>
    </row>
    <row r="27" spans="1:60" x14ac:dyDescent="0.15">
      <c r="A27" s="49" t="s">
        <v>173</v>
      </c>
      <c r="B27" s="35">
        <v>1.6848902000000002E-2</v>
      </c>
      <c r="C27" s="35">
        <v>1.9219077000000001E-2</v>
      </c>
      <c r="D27" s="35">
        <v>2.0834116999999999E-2</v>
      </c>
      <c r="E27" s="35">
        <v>2.3138105999999999E-2</v>
      </c>
      <c r="F27" s="35">
        <v>2.7323257000000004E-2</v>
      </c>
      <c r="G27" s="35">
        <v>2.8817385000000001E-2</v>
      </c>
      <c r="H27" s="35">
        <v>3.4374651999999999E-2</v>
      </c>
      <c r="I27" s="35">
        <v>3.8653286000000002E-2</v>
      </c>
      <c r="J27" s="35">
        <v>4.1469013000000006E-2</v>
      </c>
      <c r="K27" s="35">
        <v>3.6767103000000002E-2</v>
      </c>
      <c r="L27" s="35">
        <v>3.0708828000000001E-2</v>
      </c>
      <c r="M27" s="35">
        <v>3.1223014E-2</v>
      </c>
      <c r="N27" s="35">
        <v>3.5269141000000004E-2</v>
      </c>
      <c r="O27" s="35">
        <v>3.6160147000000004E-2</v>
      </c>
      <c r="P27" s="35">
        <v>3.6694200000000003E-2</v>
      </c>
      <c r="Q27" s="35">
        <v>3.7003194000000003E-2</v>
      </c>
      <c r="R27" s="35">
        <v>3.5482296999999996E-2</v>
      </c>
      <c r="S27" s="35">
        <v>4.2529651000000002E-2</v>
      </c>
      <c r="T27" s="35">
        <v>4.4750446999999999E-2</v>
      </c>
      <c r="U27" s="35">
        <v>4.5404960000000001E-2</v>
      </c>
      <c r="V27" s="35">
        <v>4.4941642999999989E-2</v>
      </c>
      <c r="W27" s="35">
        <v>4.8529902E-2</v>
      </c>
      <c r="X27" s="35">
        <v>5.7144943000000004E-2</v>
      </c>
      <c r="Y27" s="35">
        <v>6.1185657000000004E-2</v>
      </c>
      <c r="Z27" s="35">
        <v>6.3201897000000007E-2</v>
      </c>
      <c r="AA27" s="35">
        <v>6.6834381000000012E-2</v>
      </c>
      <c r="AB27" s="35">
        <v>6.8359703999999979E-2</v>
      </c>
      <c r="AC27" s="35">
        <v>7.8593004000000008E-2</v>
      </c>
      <c r="AD27" s="35">
        <v>8.235387999999999E-2</v>
      </c>
      <c r="AE27" s="35">
        <v>8.1417168999999998E-2</v>
      </c>
      <c r="AF27" s="35">
        <v>8.6350547E-2</v>
      </c>
      <c r="AG27" s="35">
        <v>8.7990544000000018E-2</v>
      </c>
      <c r="AH27" s="35">
        <v>8.9883874000000016E-2</v>
      </c>
      <c r="AI27" s="35">
        <v>9.8221628000000005E-2</v>
      </c>
      <c r="AJ27" s="35">
        <v>0.10296561200000001</v>
      </c>
      <c r="AK27" s="35">
        <v>0.10743273100000002</v>
      </c>
      <c r="AL27" s="35">
        <v>0.10797574600000001</v>
      </c>
      <c r="AM27" s="35">
        <v>0.10682717900000002</v>
      </c>
      <c r="AN27" s="35">
        <v>0.11367569</v>
      </c>
      <c r="AO27" s="35">
        <v>0.11057208499999999</v>
      </c>
      <c r="AP27" s="35">
        <v>0.12412234400000001</v>
      </c>
      <c r="AQ27" s="35">
        <v>0.12260383</v>
      </c>
      <c r="AR27" s="35">
        <v>0.12473008891822977</v>
      </c>
      <c r="AS27" s="35">
        <v>0.12737668816478945</v>
      </c>
      <c r="AT27" s="35">
        <v>0.12453229296638479</v>
      </c>
      <c r="AU27" s="35">
        <v>0.12061427200000001</v>
      </c>
      <c r="AV27" s="35">
        <v>0.11860701999999998</v>
      </c>
      <c r="AW27" s="35">
        <v>0.11048394400000001</v>
      </c>
      <c r="AX27" s="35">
        <v>9.7872683999999988E-2</v>
      </c>
      <c r="AY27" s="35">
        <v>9.8170778E-2</v>
      </c>
      <c r="AZ27" s="35">
        <v>0.100550287234</v>
      </c>
      <c r="BA27" s="35">
        <v>0.10967532466500002</v>
      </c>
      <c r="BB27" s="35">
        <v>0.11259209362890645</v>
      </c>
      <c r="BC27" s="35">
        <v>0.11140083141000001</v>
      </c>
      <c r="BD27" s="35">
        <v>0.11082660386700001</v>
      </c>
      <c r="BE27" s="36">
        <v>9.4323169503999993E-2</v>
      </c>
      <c r="BF27" s="54">
        <v>-0.15123758516496999</v>
      </c>
      <c r="BG27" s="54">
        <v>-1.1592108805839607E-2</v>
      </c>
      <c r="BH27" s="54">
        <v>5.4291910762654504E-4</v>
      </c>
    </row>
    <row r="28" spans="1:60" x14ac:dyDescent="0.15">
      <c r="A28" s="49" t="s">
        <v>172</v>
      </c>
      <c r="B28" s="35">
        <v>0.16936879399999999</v>
      </c>
      <c r="C28" s="35">
        <v>0.18699112200000001</v>
      </c>
      <c r="D28" s="35">
        <v>0.20807687100000002</v>
      </c>
      <c r="E28" s="35">
        <v>0.22982453700000002</v>
      </c>
      <c r="F28" s="35">
        <v>0.246574559</v>
      </c>
      <c r="G28" s="35">
        <v>0.29638315399999998</v>
      </c>
      <c r="H28" s="35">
        <v>0.32630295400000003</v>
      </c>
      <c r="I28" s="35">
        <v>0.357015678</v>
      </c>
      <c r="J28" s="35">
        <v>0.40137950500000003</v>
      </c>
      <c r="K28" s="35">
        <v>0.41155598400000004</v>
      </c>
      <c r="L28" s="35">
        <v>0.45412079400000005</v>
      </c>
      <c r="M28" s="35">
        <v>0.47999329900000004</v>
      </c>
      <c r="N28" s="35">
        <v>0.50216865799999999</v>
      </c>
      <c r="O28" s="35">
        <v>0.51967249400000004</v>
      </c>
      <c r="P28" s="35">
        <v>0.52815544100000011</v>
      </c>
      <c r="Q28" s="35">
        <v>0.49120391699999999</v>
      </c>
      <c r="R28" s="35">
        <v>0.48438921600000001</v>
      </c>
      <c r="S28" s="35">
        <v>0.44367722600000004</v>
      </c>
      <c r="T28" s="35">
        <v>0.43442341200000001</v>
      </c>
      <c r="U28" s="35">
        <v>0.46180181600000003</v>
      </c>
      <c r="V28" s="35">
        <v>0.45312412700000004</v>
      </c>
      <c r="W28" s="35">
        <v>0.43519781599999996</v>
      </c>
      <c r="X28" s="35">
        <v>0.43694673499999998</v>
      </c>
      <c r="Y28" s="35">
        <v>0.41998287300000003</v>
      </c>
      <c r="Z28" s="35">
        <v>0.40110000700000009</v>
      </c>
      <c r="AA28" s="35">
        <v>0.36225231099999999</v>
      </c>
      <c r="AB28" s="35">
        <v>0.30308717399999996</v>
      </c>
      <c r="AC28" s="35">
        <v>0.29045239632779779</v>
      </c>
      <c r="AD28" s="35">
        <v>0.29406108511436652</v>
      </c>
      <c r="AE28" s="35">
        <v>0.30410232109389829</v>
      </c>
      <c r="AF28" s="35">
        <v>0.34270265810228001</v>
      </c>
      <c r="AG28" s="35">
        <v>0.35872090653213556</v>
      </c>
      <c r="AH28" s="35">
        <v>0.34208390900944219</v>
      </c>
      <c r="AI28" s="35">
        <v>0.35310762969403353</v>
      </c>
      <c r="AJ28" s="35">
        <v>0.3515028380483845</v>
      </c>
      <c r="AK28" s="35">
        <v>0.33994471365215617</v>
      </c>
      <c r="AL28" s="35">
        <v>0.35971136843232909</v>
      </c>
      <c r="AM28" s="35">
        <v>0.34830262464115175</v>
      </c>
      <c r="AN28" s="35">
        <v>0.3727127420025626</v>
      </c>
      <c r="AO28" s="35">
        <v>0.41070605444683594</v>
      </c>
      <c r="AP28" s="35">
        <v>0.42896559930725492</v>
      </c>
      <c r="AQ28" s="35">
        <v>0.42303749111844674</v>
      </c>
      <c r="AR28" s="35">
        <v>0.42009214000000006</v>
      </c>
      <c r="AS28" s="35">
        <v>0.42203470199999998</v>
      </c>
      <c r="AT28" s="35">
        <v>0.40744431799999992</v>
      </c>
      <c r="AU28" s="35">
        <v>0.38474436099999998</v>
      </c>
      <c r="AV28" s="35">
        <v>0.38981535970818704</v>
      </c>
      <c r="AW28" s="35">
        <v>0.38496921437659459</v>
      </c>
      <c r="AX28" s="35">
        <v>0.36733940777323904</v>
      </c>
      <c r="AY28" s="35">
        <v>0.38871566769632726</v>
      </c>
      <c r="AZ28" s="35">
        <v>0.37755552607570647</v>
      </c>
      <c r="BA28" s="35">
        <v>0.35450115318204495</v>
      </c>
      <c r="BB28" s="35">
        <v>0.41506550424269678</v>
      </c>
      <c r="BC28" s="35">
        <v>0.41800985900000009</v>
      </c>
      <c r="BD28" s="35">
        <v>0.42337269100000013</v>
      </c>
      <c r="BE28" s="36">
        <v>0.3711608062282431</v>
      </c>
      <c r="BF28" s="54">
        <v>-0.12571898581720797</v>
      </c>
      <c r="BG28" s="54">
        <v>3.8422201680534673E-3</v>
      </c>
      <c r="BH28" s="54">
        <v>2.136381705184761E-3</v>
      </c>
    </row>
    <row r="29" spans="1:60" x14ac:dyDescent="0.15">
      <c r="A29" s="49" t="s">
        <v>171</v>
      </c>
      <c r="B29" s="35">
        <v>0.44325160500000005</v>
      </c>
      <c r="C29" s="35">
        <v>0.50485573800000005</v>
      </c>
      <c r="D29" s="35">
        <v>0.53393926199999997</v>
      </c>
      <c r="E29" s="35">
        <v>0.58036314600000005</v>
      </c>
      <c r="F29" s="35">
        <v>0.69777561099999996</v>
      </c>
      <c r="G29" s="35">
        <v>0.77615850900000005</v>
      </c>
      <c r="H29" s="35">
        <v>0.76624582400000008</v>
      </c>
      <c r="I29" s="35">
        <v>0.81068935900000005</v>
      </c>
      <c r="J29" s="35">
        <v>0.74959425999999996</v>
      </c>
      <c r="K29" s="35">
        <v>0.67865063999999997</v>
      </c>
      <c r="L29" s="35">
        <v>0.67075055199999989</v>
      </c>
      <c r="M29" s="35">
        <v>0.71366519300000009</v>
      </c>
      <c r="N29" s="35">
        <v>0.71273616400000006</v>
      </c>
      <c r="O29" s="35">
        <v>0.71107615599999996</v>
      </c>
      <c r="P29" s="35">
        <v>0.68017588400000006</v>
      </c>
      <c r="Q29" s="35">
        <v>0.58079257000000017</v>
      </c>
      <c r="R29" s="35">
        <v>0.54708244200000011</v>
      </c>
      <c r="S29" s="35">
        <v>0.47130444100000002</v>
      </c>
      <c r="T29" s="35">
        <v>0.44586955900000019</v>
      </c>
      <c r="U29" s="35">
        <v>0.44076998800000011</v>
      </c>
      <c r="V29" s="35">
        <v>0.45423868800000006</v>
      </c>
      <c r="W29" s="35">
        <v>0.44824032399999997</v>
      </c>
      <c r="X29" s="35">
        <v>0.41286597500000005</v>
      </c>
      <c r="Y29" s="35">
        <v>0.41039449099999997</v>
      </c>
      <c r="Z29" s="35">
        <v>0.39514720800000008</v>
      </c>
      <c r="AA29" s="35">
        <v>0.38707719999999995</v>
      </c>
      <c r="AB29" s="35">
        <v>0.39271256900000001</v>
      </c>
      <c r="AC29" s="35">
        <v>0.38920983100000012</v>
      </c>
      <c r="AD29" s="35">
        <v>0.40747997300000005</v>
      </c>
      <c r="AE29" s="35">
        <v>0.43350511200000003</v>
      </c>
      <c r="AF29" s="35">
        <v>0.45136680000000001</v>
      </c>
      <c r="AG29" s="35">
        <v>0.48984720399999998</v>
      </c>
      <c r="AH29" s="35">
        <v>0.47260560900000009</v>
      </c>
      <c r="AI29" s="35">
        <v>0.45719914399999995</v>
      </c>
      <c r="AJ29" s="35">
        <v>0.45375314400000011</v>
      </c>
      <c r="AK29" s="35">
        <v>0.44112484899999999</v>
      </c>
      <c r="AL29" s="35">
        <v>0.42309315999999997</v>
      </c>
      <c r="AM29" s="35">
        <v>0.40944062499999995</v>
      </c>
      <c r="AN29" s="35">
        <v>0.39595792900000004</v>
      </c>
      <c r="AO29" s="35">
        <v>0.38895835700000003</v>
      </c>
      <c r="AP29" s="35">
        <v>0.39265542530251035</v>
      </c>
      <c r="AQ29" s="35">
        <v>0.40000844757163467</v>
      </c>
      <c r="AR29" s="35">
        <v>0.40240340073080871</v>
      </c>
      <c r="AS29" s="35">
        <v>0.39450870226801016</v>
      </c>
      <c r="AT29" s="35">
        <v>0.35481233837157938</v>
      </c>
      <c r="AU29" s="35">
        <v>0.3582601878194942</v>
      </c>
      <c r="AV29" s="35">
        <v>0.34676205057088028</v>
      </c>
      <c r="AW29" s="35">
        <v>0.32175025478469738</v>
      </c>
      <c r="AX29" s="35">
        <v>0.3204907689344213</v>
      </c>
      <c r="AY29" s="35">
        <v>0.32199637072682963</v>
      </c>
      <c r="AZ29" s="35">
        <v>0.32556758009599635</v>
      </c>
      <c r="BA29" s="35">
        <v>0.31983645381893516</v>
      </c>
      <c r="BB29" s="35">
        <v>0.31703593951853382</v>
      </c>
      <c r="BC29" s="35">
        <v>0.32169713081563778</v>
      </c>
      <c r="BD29" s="35">
        <v>0.31689801719809846</v>
      </c>
      <c r="BE29" s="36">
        <v>0.26224214845875093</v>
      </c>
      <c r="BF29" s="54">
        <v>-0.17473248280717268</v>
      </c>
      <c r="BG29" s="54">
        <v>-1.1237286233424126E-2</v>
      </c>
      <c r="BH29" s="54">
        <v>1.5094517494692035E-3</v>
      </c>
    </row>
    <row r="30" spans="1:60" x14ac:dyDescent="0.15">
      <c r="A30" s="49" t="s">
        <v>170</v>
      </c>
      <c r="B30" s="35" t="s">
        <v>111</v>
      </c>
      <c r="C30" s="35" t="s">
        <v>111</v>
      </c>
      <c r="D30" s="35" t="s">
        <v>111</v>
      </c>
      <c r="E30" s="35" t="s">
        <v>111</v>
      </c>
      <c r="F30" s="35" t="s">
        <v>111</v>
      </c>
      <c r="G30" s="35" t="s">
        <v>111</v>
      </c>
      <c r="H30" s="35" t="s">
        <v>111</v>
      </c>
      <c r="I30" s="35" t="s">
        <v>111</v>
      </c>
      <c r="J30" s="35" t="s">
        <v>111</v>
      </c>
      <c r="K30" s="35" t="s">
        <v>111</v>
      </c>
      <c r="L30" s="35" t="s">
        <v>111</v>
      </c>
      <c r="M30" s="35" t="s">
        <v>111</v>
      </c>
      <c r="N30" s="35" t="s">
        <v>111</v>
      </c>
      <c r="O30" s="35" t="s">
        <v>111</v>
      </c>
      <c r="P30" s="35" t="s">
        <v>111</v>
      </c>
      <c r="Q30" s="35" t="s">
        <v>111</v>
      </c>
      <c r="R30" s="35" t="s">
        <v>111</v>
      </c>
      <c r="S30" s="35" t="s">
        <v>111</v>
      </c>
      <c r="T30" s="35" t="s">
        <v>111</v>
      </c>
      <c r="U30" s="35" t="s">
        <v>111</v>
      </c>
      <c r="V30" s="35">
        <v>0.145605870650652</v>
      </c>
      <c r="W30" s="35">
        <v>0.14403952038418896</v>
      </c>
      <c r="X30" s="35">
        <v>0.14547526181738238</v>
      </c>
      <c r="Y30" s="35">
        <v>0.14672989080134241</v>
      </c>
      <c r="Z30" s="35">
        <v>0.15132308090835692</v>
      </c>
      <c r="AA30" s="35">
        <v>0.14883556363342265</v>
      </c>
      <c r="AB30" s="35">
        <v>0.13111455615375847</v>
      </c>
      <c r="AC30" s="35">
        <v>7.0466552000000016E-2</v>
      </c>
      <c r="AD30" s="35">
        <v>7.4694342999999996E-2</v>
      </c>
      <c r="AE30" s="35">
        <v>6.809385200000001E-2</v>
      </c>
      <c r="AF30" s="35">
        <v>5.3510897000000002E-2</v>
      </c>
      <c r="AG30" s="35">
        <v>5.7914344999999999E-2</v>
      </c>
      <c r="AH30" s="35">
        <v>5.6867548999999996E-2</v>
      </c>
      <c r="AI30" s="35">
        <v>5.7097790999999995E-2</v>
      </c>
      <c r="AJ30" s="35">
        <v>5.3333267000000004E-2</v>
      </c>
      <c r="AK30" s="35">
        <v>4.7984613000000002E-2</v>
      </c>
      <c r="AL30" s="35">
        <v>5.5500988000000001E-2</v>
      </c>
      <c r="AM30" s="35">
        <v>6.2146076000000008E-2</v>
      </c>
      <c r="AN30" s="35">
        <v>5.8332169000000003E-2</v>
      </c>
      <c r="AO30" s="35">
        <v>5.9198298000000003E-2</v>
      </c>
      <c r="AP30" s="35">
        <v>6.0308412999999998E-2</v>
      </c>
      <c r="AQ30" s="35">
        <v>6.3018914999999995E-2</v>
      </c>
      <c r="AR30" s="35">
        <v>6.7261225999999993E-2</v>
      </c>
      <c r="AS30" s="35">
        <v>6.404390071826245E-2</v>
      </c>
      <c r="AT30" s="35">
        <v>5.7543222245351897E-2</v>
      </c>
      <c r="AU30" s="35">
        <v>5.9312910966309473E-2</v>
      </c>
      <c r="AV30" s="35">
        <v>5.7823706063119096E-2</v>
      </c>
      <c r="AW30" s="35">
        <v>6.8516569880714417E-2</v>
      </c>
      <c r="AX30" s="35">
        <v>6.767441654998399E-2</v>
      </c>
      <c r="AY30" s="35">
        <v>6.2653461171386732E-2</v>
      </c>
      <c r="AZ30" s="35">
        <v>6.2508254073074351E-2</v>
      </c>
      <c r="BA30" s="35">
        <v>6.0958550616443639E-2</v>
      </c>
      <c r="BB30" s="35">
        <v>6.3623005018489831E-2</v>
      </c>
      <c r="BC30" s="35">
        <v>6.2909214151706846E-2</v>
      </c>
      <c r="BD30" s="35">
        <v>5.6119457960000008E-2</v>
      </c>
      <c r="BE30" s="36">
        <v>5.1845454536118746E-2</v>
      </c>
      <c r="BF30" s="54">
        <v>-7.8683184616555546E-2</v>
      </c>
      <c r="BG30" s="54">
        <v>-2.5022401698578944E-3</v>
      </c>
      <c r="BH30" s="54">
        <v>2.9841965721951835E-4</v>
      </c>
    </row>
    <row r="31" spans="1:60" x14ac:dyDescent="0.15">
      <c r="A31" s="49" t="s">
        <v>169</v>
      </c>
      <c r="B31" s="35">
        <v>0.24294773700000002</v>
      </c>
      <c r="C31" s="35">
        <v>0.2947128</v>
      </c>
      <c r="D31" s="35">
        <v>0.30878134200000001</v>
      </c>
      <c r="E31" s="35">
        <v>0.35001613900000006</v>
      </c>
      <c r="F31" s="35">
        <v>0.40651995200000007</v>
      </c>
      <c r="G31" s="35">
        <v>0.45712058599999994</v>
      </c>
      <c r="H31" s="35">
        <v>0.47310804200000001</v>
      </c>
      <c r="I31" s="35">
        <v>0.50349573700000005</v>
      </c>
      <c r="J31" s="35">
        <v>0.56326409799999999</v>
      </c>
      <c r="K31" s="35">
        <v>0.490848746</v>
      </c>
      <c r="L31" s="35">
        <v>0.50756094399999996</v>
      </c>
      <c r="M31" s="35">
        <v>0.54455008100000002</v>
      </c>
      <c r="N31" s="35">
        <v>0.533655883</v>
      </c>
      <c r="O31" s="35">
        <v>0.53680195500000005</v>
      </c>
      <c r="P31" s="35">
        <v>0.56837817700000004</v>
      </c>
      <c r="Q31" s="35">
        <v>0.547304919</v>
      </c>
      <c r="R31" s="35">
        <v>0.52350694100000006</v>
      </c>
      <c r="S31" s="35">
        <v>0.48456027700000004</v>
      </c>
      <c r="T31" s="35">
        <v>0.45002074700000005</v>
      </c>
      <c r="U31" s="35">
        <v>0.45631363800000008</v>
      </c>
      <c r="V31" s="35">
        <v>0.46102868200000002</v>
      </c>
      <c r="W31" s="35">
        <v>0.48277745900000002</v>
      </c>
      <c r="X31" s="35">
        <v>0.48077189600000003</v>
      </c>
      <c r="Y31" s="35">
        <v>0.47475694800000007</v>
      </c>
      <c r="Z31" s="35">
        <v>0.47406049499999997</v>
      </c>
      <c r="AA31" s="35">
        <v>0.48115958630957933</v>
      </c>
      <c r="AB31" s="35">
        <v>0.47747059244220103</v>
      </c>
      <c r="AC31" s="35">
        <v>0.47246640949583957</v>
      </c>
      <c r="AD31" s="35">
        <v>0.44958445234660621</v>
      </c>
      <c r="AE31" s="35">
        <v>0.46580551051467856</v>
      </c>
      <c r="AF31" s="35">
        <v>0.42324677352916756</v>
      </c>
      <c r="AG31" s="35">
        <v>0.44054905346936657</v>
      </c>
      <c r="AH31" s="35">
        <v>0.43410376706612352</v>
      </c>
      <c r="AI31" s="35">
        <v>0.45284610642752887</v>
      </c>
      <c r="AJ31" s="35">
        <v>0.4578436314275986</v>
      </c>
      <c r="AK31" s="35">
        <v>0.45548855266202648</v>
      </c>
      <c r="AL31" s="35">
        <v>0.44684699625615409</v>
      </c>
      <c r="AM31" s="35">
        <v>0.45732574356145195</v>
      </c>
      <c r="AN31" s="35">
        <v>0.47200295618551064</v>
      </c>
      <c r="AO31" s="35">
        <v>0.43997884769038487</v>
      </c>
      <c r="AP31" s="35">
        <v>0.45636939147555688</v>
      </c>
      <c r="AQ31" s="35">
        <v>0.44261441949750241</v>
      </c>
      <c r="AR31" s="35">
        <v>0.44630386074230755</v>
      </c>
      <c r="AS31" s="35">
        <v>0.43113439742403498</v>
      </c>
      <c r="AT31" s="35">
        <v>0.40618104375172509</v>
      </c>
      <c r="AU31" s="35">
        <v>0.4217923360024346</v>
      </c>
      <c r="AV31" s="35">
        <v>0.40549834559595754</v>
      </c>
      <c r="AW31" s="35">
        <v>0.39237246713013291</v>
      </c>
      <c r="AX31" s="35">
        <v>0.4102182307540877</v>
      </c>
      <c r="AY31" s="35">
        <v>0.38776968096065667</v>
      </c>
      <c r="AZ31" s="35">
        <v>0.38797862434136499</v>
      </c>
      <c r="BA31" s="35">
        <v>0.41048608601957937</v>
      </c>
      <c r="BB31" s="35">
        <v>0.39770864870384381</v>
      </c>
      <c r="BC31" s="35">
        <v>0.3981185897037981</v>
      </c>
      <c r="BD31" s="35">
        <v>0.38962883799999998</v>
      </c>
      <c r="BE31" s="36">
        <v>0.3537972354243113</v>
      </c>
      <c r="BF31" s="54">
        <v>-9.444439964392437E-2</v>
      </c>
      <c r="BG31" s="54">
        <v>-4.1517965869266593E-3</v>
      </c>
      <c r="BH31" s="54">
        <v>2.0364379223830054E-3</v>
      </c>
    </row>
    <row r="32" spans="1:60" x14ac:dyDescent="0.15">
      <c r="A32" s="49" t="s">
        <v>168</v>
      </c>
      <c r="B32" s="35">
        <v>2.2942851700000002</v>
      </c>
      <c r="C32" s="35">
        <v>2.459242879</v>
      </c>
      <c r="D32" s="35">
        <v>2.8252438990000002</v>
      </c>
      <c r="E32" s="35">
        <v>3.061553918</v>
      </c>
      <c r="F32" s="35">
        <v>3.5376030520000001</v>
      </c>
      <c r="G32" s="35">
        <v>4.0187911490000001</v>
      </c>
      <c r="H32" s="35">
        <v>4.380294922</v>
      </c>
      <c r="I32" s="35">
        <v>4.8634457640000006</v>
      </c>
      <c r="J32" s="35">
        <v>5.4216921330000005</v>
      </c>
      <c r="K32" s="35">
        <v>5.1515557420000002</v>
      </c>
      <c r="L32" s="35">
        <v>4.7083503479999997</v>
      </c>
      <c r="M32" s="35">
        <v>5.0932218889999996</v>
      </c>
      <c r="N32" s="35">
        <v>4.8917461880000008</v>
      </c>
      <c r="O32" s="35">
        <v>5.0977892280000008</v>
      </c>
      <c r="P32" s="35">
        <v>5.0711113259999996</v>
      </c>
      <c r="Q32" s="35">
        <v>4.7124490640000012</v>
      </c>
      <c r="R32" s="35">
        <v>4.2542538420000007</v>
      </c>
      <c r="S32" s="35">
        <v>3.939826644</v>
      </c>
      <c r="T32" s="35">
        <v>3.8454172850000008</v>
      </c>
      <c r="U32" s="35">
        <v>3.707660937</v>
      </c>
      <c r="V32" s="35">
        <v>3.6462329859999998</v>
      </c>
      <c r="W32" s="35">
        <v>3.7197525049999993</v>
      </c>
      <c r="X32" s="35">
        <v>3.7449963420000003</v>
      </c>
      <c r="Y32" s="35">
        <v>3.7224730089999993</v>
      </c>
      <c r="Z32" s="35">
        <v>3.8220259950000006</v>
      </c>
      <c r="AA32" s="35">
        <v>3.8795317680000005</v>
      </c>
      <c r="AB32" s="35">
        <v>4.1084348480000008</v>
      </c>
      <c r="AC32" s="35">
        <v>4.1020838515770333</v>
      </c>
      <c r="AD32" s="35">
        <v>3.9535678875520857</v>
      </c>
      <c r="AE32" s="35">
        <v>3.8233268411379147</v>
      </c>
      <c r="AF32" s="35">
        <v>3.85450914454574</v>
      </c>
      <c r="AG32" s="35">
        <v>3.9350704617561894</v>
      </c>
      <c r="AH32" s="35">
        <v>3.9640096300029186</v>
      </c>
      <c r="AI32" s="35">
        <v>4.1080097213997373</v>
      </c>
      <c r="AJ32" s="35">
        <v>4.1658067639996812</v>
      </c>
      <c r="AK32" s="35">
        <v>4.1003346046376725</v>
      </c>
      <c r="AL32" s="35">
        <v>4.1204436096331873</v>
      </c>
      <c r="AM32" s="35">
        <v>4.006731212444361</v>
      </c>
      <c r="AN32" s="35">
        <v>4.0137169261255901</v>
      </c>
      <c r="AO32" s="35">
        <v>4.0494676491708512</v>
      </c>
      <c r="AP32" s="35">
        <v>3.993401264177856</v>
      </c>
      <c r="AQ32" s="35">
        <v>3.9819866192610722</v>
      </c>
      <c r="AR32" s="35">
        <v>3.8815817145947751</v>
      </c>
      <c r="AS32" s="35">
        <v>3.8067936114516416</v>
      </c>
      <c r="AT32" s="35">
        <v>3.6552148659612387</v>
      </c>
      <c r="AU32" s="35">
        <v>3.529652897692217</v>
      </c>
      <c r="AV32" s="35">
        <v>3.4538019904608666</v>
      </c>
      <c r="AW32" s="35">
        <v>3.3378070405619211</v>
      </c>
      <c r="AX32" s="35">
        <v>3.2944606311755065</v>
      </c>
      <c r="AY32" s="35">
        <v>3.1876329326607404</v>
      </c>
      <c r="AZ32" s="35">
        <v>3.187558183913056</v>
      </c>
      <c r="BA32" s="35">
        <v>3.1656128750562491</v>
      </c>
      <c r="BB32" s="35">
        <v>3.1790405435113005</v>
      </c>
      <c r="BC32" s="35">
        <v>3.1696543433625197</v>
      </c>
      <c r="BD32" s="35">
        <v>3.1440290827781898</v>
      </c>
      <c r="BE32" s="36">
        <v>2.6778959178176409</v>
      </c>
      <c r="BF32" s="54">
        <v>-0.1505869723238541</v>
      </c>
      <c r="BG32" s="54">
        <v>-1.4952066316375356E-2</v>
      </c>
      <c r="BH32" s="54">
        <v>1.5413825358748853E-2</v>
      </c>
    </row>
    <row r="33" spans="1:60" x14ac:dyDescent="0.15">
      <c r="A33" s="49" t="s">
        <v>167</v>
      </c>
      <c r="B33" s="35">
        <v>3.674051199</v>
      </c>
      <c r="C33" s="35">
        <v>4.1105957530000001</v>
      </c>
      <c r="D33" s="35">
        <v>4.2747178299999984</v>
      </c>
      <c r="E33" s="35">
        <v>4.7920418390000004</v>
      </c>
      <c r="F33" s="35">
        <v>5.3889902439999986</v>
      </c>
      <c r="G33" s="35">
        <v>5.9186532129999998</v>
      </c>
      <c r="H33" s="35">
        <v>6.165114354</v>
      </c>
      <c r="I33" s="35">
        <v>6.5081391469999996</v>
      </c>
      <c r="J33" s="35">
        <v>6.9377328219999992</v>
      </c>
      <c r="K33" s="35">
        <v>6.2946872660000004</v>
      </c>
      <c r="L33" s="35">
        <v>6.1139882329999997</v>
      </c>
      <c r="M33" s="35">
        <v>6.6058307220000003</v>
      </c>
      <c r="N33" s="35">
        <v>6.5245158800000009</v>
      </c>
      <c r="O33" s="35">
        <v>6.8050011860000001</v>
      </c>
      <c r="P33" s="35">
        <v>7.0198307660000001</v>
      </c>
      <c r="Q33" s="35">
        <v>6.3516377979999996</v>
      </c>
      <c r="R33" s="35">
        <v>5.7649838499999992</v>
      </c>
      <c r="S33" s="35">
        <v>5.4498872670000003</v>
      </c>
      <c r="T33" s="35">
        <v>5.3368131500000002</v>
      </c>
      <c r="U33" s="35">
        <v>5.3192052030000001</v>
      </c>
      <c r="V33" s="35">
        <v>5.4818685599999997</v>
      </c>
      <c r="W33" s="35">
        <v>5.7751944430000011</v>
      </c>
      <c r="X33" s="35">
        <v>5.6232281330000005</v>
      </c>
      <c r="Y33" s="35">
        <v>5.6264871860000003</v>
      </c>
      <c r="Z33" s="35">
        <v>5.2861787739999997</v>
      </c>
      <c r="AA33" s="35">
        <v>5.5342555040000008</v>
      </c>
      <c r="AB33" s="35">
        <v>5.7874126920000011</v>
      </c>
      <c r="AC33" s="35">
        <v>5.8379584058238203</v>
      </c>
      <c r="AD33" s="35">
        <v>5.9287421632754453</v>
      </c>
      <c r="AE33" s="35">
        <v>5.8751019523311268</v>
      </c>
      <c r="AF33" s="35">
        <v>5.8720663049282376</v>
      </c>
      <c r="AG33" s="35">
        <v>5.9719608193986415</v>
      </c>
      <c r="AH33" s="35">
        <v>5.9361375864607266</v>
      </c>
      <c r="AI33" s="35">
        <v>5.9425818883542147</v>
      </c>
      <c r="AJ33" s="35">
        <v>5.7639861403089574</v>
      </c>
      <c r="AK33" s="35">
        <v>5.6535652797189488</v>
      </c>
      <c r="AL33" s="35">
        <v>5.727468239673307</v>
      </c>
      <c r="AM33" s="35">
        <v>5.5360078633064012</v>
      </c>
      <c r="AN33" s="35">
        <v>5.4277814338780885</v>
      </c>
      <c r="AO33" s="35">
        <v>5.3657644862539664</v>
      </c>
      <c r="AP33" s="35">
        <v>5.2562073672151479</v>
      </c>
      <c r="AQ33" s="35">
        <v>5.2460538380265138</v>
      </c>
      <c r="AR33" s="35">
        <v>4.7500508109785944</v>
      </c>
      <c r="AS33" s="35">
        <v>5.0366496430546395</v>
      </c>
      <c r="AT33" s="35">
        <v>4.8234181241768983</v>
      </c>
      <c r="AU33" s="35">
        <v>4.8875193710000007</v>
      </c>
      <c r="AV33" s="35">
        <v>4.727774966000001</v>
      </c>
      <c r="AW33" s="35">
        <v>4.6994014380000007</v>
      </c>
      <c r="AX33" s="35">
        <v>4.8033446200000007</v>
      </c>
      <c r="AY33" s="35">
        <v>4.6739449520000003</v>
      </c>
      <c r="AZ33" s="35">
        <v>4.6675521480000004</v>
      </c>
      <c r="BA33" s="35">
        <v>4.7639474210000001</v>
      </c>
      <c r="BB33" s="35">
        <v>4.8673545697095966</v>
      </c>
      <c r="BC33" s="35">
        <v>4.6320574056674015</v>
      </c>
      <c r="BD33" s="35">
        <v>4.6610522749930405</v>
      </c>
      <c r="BE33" s="36">
        <v>4.2089027441610449</v>
      </c>
      <c r="BF33" s="54">
        <v>-9.9473088425371059E-2</v>
      </c>
      <c r="BG33" s="54">
        <v>-3.4183040897036721E-3</v>
      </c>
      <c r="BH33" s="54">
        <v>2.4226218584076805E-2</v>
      </c>
    </row>
    <row r="34" spans="1:60" x14ac:dyDescent="0.15">
      <c r="A34" s="49" t="s">
        <v>166</v>
      </c>
      <c r="B34" s="35">
        <v>0.18818362</v>
      </c>
      <c r="C34" s="35">
        <v>0.20547570400000004</v>
      </c>
      <c r="D34" s="35">
        <v>0.24160619600000002</v>
      </c>
      <c r="E34" s="35">
        <v>0.24729499899999999</v>
      </c>
      <c r="F34" s="35">
        <v>0.26313892300000002</v>
      </c>
      <c r="G34" s="35">
        <v>0.28500269199999995</v>
      </c>
      <c r="H34" s="35">
        <v>0.31484660400000003</v>
      </c>
      <c r="I34" s="35">
        <v>0.36472758500000002</v>
      </c>
      <c r="J34" s="35">
        <v>0.42451274999999999</v>
      </c>
      <c r="K34" s="35">
        <v>0.39838337100000004</v>
      </c>
      <c r="L34" s="35">
        <v>0.42209300199999999</v>
      </c>
      <c r="M34" s="35">
        <v>0.44925262499999996</v>
      </c>
      <c r="N34" s="35">
        <v>0.45770751700000001</v>
      </c>
      <c r="O34" s="35">
        <v>0.498372066</v>
      </c>
      <c r="P34" s="35">
        <v>0.52713164899999998</v>
      </c>
      <c r="Q34" s="35">
        <v>0.52190204100000004</v>
      </c>
      <c r="R34" s="35">
        <v>0.50703113999999994</v>
      </c>
      <c r="S34" s="35">
        <v>0.50943886800000016</v>
      </c>
      <c r="T34" s="35">
        <v>0.48887195999999999</v>
      </c>
      <c r="U34" s="35">
        <v>0.50098692499999997</v>
      </c>
      <c r="V34" s="35">
        <v>0.50933369699999997</v>
      </c>
      <c r="W34" s="35">
        <v>0.51689530200000011</v>
      </c>
      <c r="X34" s="35">
        <v>0.56146216400000004</v>
      </c>
      <c r="Y34" s="35">
        <v>0.57986339800000009</v>
      </c>
      <c r="Z34" s="35">
        <v>0.63882849500000005</v>
      </c>
      <c r="AA34" s="35">
        <v>0.67227317903222661</v>
      </c>
      <c r="AB34" s="35">
        <v>0.68599533225634768</v>
      </c>
      <c r="AC34" s="35">
        <v>0.70028132733105475</v>
      </c>
      <c r="AD34" s="35">
        <v>0.71464335110693356</v>
      </c>
      <c r="AE34" s="35">
        <v>0.73095568907470709</v>
      </c>
      <c r="AF34" s="35">
        <v>0.76252632789306651</v>
      </c>
      <c r="AG34" s="35">
        <v>0.79156996574365246</v>
      </c>
      <c r="AH34" s="35">
        <v>0.79941067499999996</v>
      </c>
      <c r="AI34" s="35">
        <v>0.83692501903222671</v>
      </c>
      <c r="AJ34" s="35">
        <v>0.81724143710693375</v>
      </c>
      <c r="AK34" s="35">
        <v>0.85049517289306653</v>
      </c>
      <c r="AL34" s="35">
        <v>0.86245453685058593</v>
      </c>
      <c r="AM34" s="35">
        <v>0.8666088388930665</v>
      </c>
      <c r="AN34" s="35">
        <v>0.90990063310693359</v>
      </c>
      <c r="AO34" s="35">
        <v>0.89182111085058602</v>
      </c>
      <c r="AP34" s="35">
        <v>0.89672856899999998</v>
      </c>
      <c r="AQ34" s="35">
        <v>0.93776342274365221</v>
      </c>
      <c r="AR34" s="35">
        <v>0.94838592581835934</v>
      </c>
      <c r="AS34" s="35">
        <v>0.90925740807470723</v>
      </c>
      <c r="AT34" s="35">
        <v>0.85251180289306638</v>
      </c>
      <c r="AU34" s="35">
        <v>0.77298895128857426</v>
      </c>
      <c r="AV34" s="35">
        <v>0.73648044103222654</v>
      </c>
      <c r="AW34" s="35">
        <v>0.64199318907470704</v>
      </c>
      <c r="AX34" s="35">
        <v>0.59314171685058603</v>
      </c>
      <c r="AY34" s="35">
        <v>0.58816150699999992</v>
      </c>
      <c r="AZ34" s="35">
        <v>0.61271581200000003</v>
      </c>
      <c r="BA34" s="35">
        <v>0.61170104492529309</v>
      </c>
      <c r="BB34" s="35">
        <v>0.6263754890169132</v>
      </c>
      <c r="BC34" s="35">
        <v>0.61910306429599993</v>
      </c>
      <c r="BD34" s="35">
        <v>0.638001271092</v>
      </c>
      <c r="BE34" s="36">
        <v>0.51206251324200724</v>
      </c>
      <c r="BF34" s="54">
        <v>-0.19958868661354667</v>
      </c>
      <c r="BG34" s="54">
        <v>-2.8568651225501118E-2</v>
      </c>
      <c r="BH34" s="54">
        <v>2.9474043779515583E-3</v>
      </c>
    </row>
    <row r="35" spans="1:60" x14ac:dyDescent="0.15">
      <c r="A35" s="49" t="s">
        <v>165</v>
      </c>
      <c r="B35" s="35">
        <v>0.15938313000000001</v>
      </c>
      <c r="C35" s="35">
        <v>0.17505436999999996</v>
      </c>
      <c r="D35" s="35">
        <v>0.18521890000000002</v>
      </c>
      <c r="E35" s="35">
        <v>0.19411396</v>
      </c>
      <c r="F35" s="35">
        <v>0.21713018999999997</v>
      </c>
      <c r="G35" s="35">
        <v>0.25219310000000006</v>
      </c>
      <c r="H35" s="35">
        <v>0.28413824500000001</v>
      </c>
      <c r="I35" s="35">
        <v>0.30957618099999995</v>
      </c>
      <c r="J35" s="35">
        <v>0.34830793800000004</v>
      </c>
      <c r="K35" s="35">
        <v>0.381319189</v>
      </c>
      <c r="L35" s="35">
        <v>0.43016936099999997</v>
      </c>
      <c r="M35" s="35">
        <v>0.45063442700000006</v>
      </c>
      <c r="N35" s="35">
        <v>0.47912769099999997</v>
      </c>
      <c r="O35" s="35">
        <v>0.52996719199999998</v>
      </c>
      <c r="P35" s="35">
        <v>0.49935529500000003</v>
      </c>
      <c r="Q35" s="35">
        <v>0.48542656600000006</v>
      </c>
      <c r="R35" s="35">
        <v>0.463833143</v>
      </c>
      <c r="S35" s="35">
        <v>0.43938046000000008</v>
      </c>
      <c r="T35" s="35">
        <v>0.41662994800000008</v>
      </c>
      <c r="U35" s="35">
        <v>0.43628761600000004</v>
      </c>
      <c r="V35" s="35">
        <v>0.44436152800000006</v>
      </c>
      <c r="W35" s="35">
        <v>0.41040583200000003</v>
      </c>
      <c r="X35" s="35">
        <v>0.43024271599999997</v>
      </c>
      <c r="Y35" s="35">
        <v>0.39832600599999995</v>
      </c>
      <c r="Z35" s="35">
        <v>0.38608847499999999</v>
      </c>
      <c r="AA35" s="35">
        <v>0.39003957207348638</v>
      </c>
      <c r="AB35" s="35">
        <v>0.33374736664392096</v>
      </c>
      <c r="AC35" s="35">
        <v>0.35562928960717771</v>
      </c>
      <c r="AD35" s="35">
        <v>0.32418185899354174</v>
      </c>
      <c r="AE35" s="35">
        <v>0.33654263641198351</v>
      </c>
      <c r="AF35" s="35">
        <v>0.32060396732774737</v>
      </c>
      <c r="AG35" s="35">
        <v>0.29594457090233989</v>
      </c>
      <c r="AH35" s="35">
        <v>0.30269209479050063</v>
      </c>
      <c r="AI35" s="35">
        <v>0.32119481881839751</v>
      </c>
      <c r="AJ35" s="35">
        <v>0.30433940247516633</v>
      </c>
      <c r="AK35" s="35">
        <v>0.29498273242166334</v>
      </c>
      <c r="AL35" s="35">
        <v>0.2847540533072529</v>
      </c>
      <c r="AM35" s="35">
        <v>0.27769282079447177</v>
      </c>
      <c r="AN35" s="35">
        <v>0.2601786666622391</v>
      </c>
      <c r="AO35" s="35">
        <v>0.27651042609115317</v>
      </c>
      <c r="AP35" s="35">
        <v>0.3189350532794305</v>
      </c>
      <c r="AQ35" s="35">
        <v>0.33703787837618449</v>
      </c>
      <c r="AR35" s="35">
        <v>0.33579045173153305</v>
      </c>
      <c r="AS35" s="35">
        <v>0.31902728166866107</v>
      </c>
      <c r="AT35" s="35">
        <v>0.30287549509453771</v>
      </c>
      <c r="AU35" s="35">
        <v>0.28403861830752186</v>
      </c>
      <c r="AV35" s="35">
        <v>0.27706612700855515</v>
      </c>
      <c r="AW35" s="35">
        <v>0.25946480072457379</v>
      </c>
      <c r="AX35" s="35">
        <v>0.25550157753113811</v>
      </c>
      <c r="AY35" s="35">
        <v>0.28250849622169216</v>
      </c>
      <c r="AZ35" s="35">
        <v>0.30263678735050853</v>
      </c>
      <c r="BA35" s="35">
        <v>0.30404515537493787</v>
      </c>
      <c r="BB35" s="35">
        <v>0.32579449520159953</v>
      </c>
      <c r="BC35" s="35">
        <v>0.34942173761382295</v>
      </c>
      <c r="BD35" s="35">
        <v>0.35308290067512343</v>
      </c>
      <c r="BE35" s="36">
        <v>0.32799528763722585</v>
      </c>
      <c r="BF35" s="54">
        <v>-7.359114524179533E-2</v>
      </c>
      <c r="BG35" s="54">
        <v>1.5456338632480637E-2</v>
      </c>
      <c r="BH35" s="54">
        <v>1.8879232939915463E-3</v>
      </c>
    </row>
    <row r="36" spans="1:60" x14ac:dyDescent="0.15">
      <c r="A36" s="49" t="s">
        <v>164</v>
      </c>
      <c r="B36" s="35">
        <v>2.0204877000000003E-2</v>
      </c>
      <c r="C36" s="35">
        <v>2.1784173000000004E-2</v>
      </c>
      <c r="D36" s="35">
        <v>2.1137553000000003E-2</v>
      </c>
      <c r="E36" s="35">
        <v>2.2569527000000002E-2</v>
      </c>
      <c r="F36" s="35">
        <v>2.0698200000000003E-2</v>
      </c>
      <c r="G36" s="35">
        <v>2.1152286000000003E-2</v>
      </c>
      <c r="H36" s="35">
        <v>2.3038918999999995E-2</v>
      </c>
      <c r="I36" s="35">
        <v>2.4684931999999996E-2</v>
      </c>
      <c r="J36" s="35">
        <v>2.8583009000000003E-2</v>
      </c>
      <c r="K36" s="35">
        <v>2.6676096000000003E-2</v>
      </c>
      <c r="L36" s="35">
        <v>2.5057477000000002E-2</v>
      </c>
      <c r="M36" s="35">
        <v>2.5175078999999996E-2</v>
      </c>
      <c r="N36" s="35">
        <v>2.6329134000000004E-2</v>
      </c>
      <c r="O36" s="35">
        <v>2.7743776000000001E-2</v>
      </c>
      <c r="P36" s="35">
        <v>2.6937947E-2</v>
      </c>
      <c r="Q36" s="35">
        <v>2.5063743999999999E-2</v>
      </c>
      <c r="R36" s="35">
        <v>2.4462948999999998E-2</v>
      </c>
      <c r="S36" s="35">
        <v>2.2356020000000004E-2</v>
      </c>
      <c r="T36" s="35">
        <v>2.1721402000000001E-2</v>
      </c>
      <c r="U36" s="35">
        <v>2.2665129999999999E-2</v>
      </c>
      <c r="V36" s="35">
        <v>2.2588373000000002E-2</v>
      </c>
      <c r="W36" s="35">
        <v>2.2913170999999996E-2</v>
      </c>
      <c r="X36" s="35">
        <v>2.4778778000000001E-2</v>
      </c>
      <c r="Y36" s="35">
        <v>2.5903459E-2</v>
      </c>
      <c r="Z36" s="35">
        <v>2.7708673E-2</v>
      </c>
      <c r="AA36" s="35">
        <v>2.8249994E-2</v>
      </c>
      <c r="AB36" s="35">
        <v>2.6524861000000004E-2</v>
      </c>
      <c r="AC36" s="35">
        <v>2.8585300000000004E-2</v>
      </c>
      <c r="AD36" s="35">
        <v>2.9658460000000001E-2</v>
      </c>
      <c r="AE36" s="35">
        <v>3.0046533E-2</v>
      </c>
      <c r="AF36" s="35">
        <v>3.0228599000000002E-2</v>
      </c>
      <c r="AG36" s="35">
        <v>3.3775179000000009E-2</v>
      </c>
      <c r="AH36" s="35">
        <v>3.3145580000000001E-2</v>
      </c>
      <c r="AI36" s="35">
        <v>3.3958920999999996E-2</v>
      </c>
      <c r="AJ36" s="35">
        <v>3.3901232000000003E-2</v>
      </c>
      <c r="AK36" s="35">
        <v>3.4554756999999998E-2</v>
      </c>
      <c r="AL36" s="35">
        <v>3.2428293000000004E-2</v>
      </c>
      <c r="AM36" s="35">
        <v>3.3733064E-2</v>
      </c>
      <c r="AN36" s="35">
        <v>3.4095419590257629E-2</v>
      </c>
      <c r="AO36" s="35">
        <v>3.5665106150060993E-2</v>
      </c>
      <c r="AP36" s="35">
        <v>3.6322319752678779E-2</v>
      </c>
      <c r="AQ36" s="35">
        <v>3.6930929515819527E-2</v>
      </c>
      <c r="AR36" s="35">
        <v>3.7050190689422655E-2</v>
      </c>
      <c r="AS36" s="35">
        <v>3.4304203517394008E-2</v>
      </c>
      <c r="AT36" s="35">
        <v>3.1798385737015968E-2</v>
      </c>
      <c r="AU36" s="35">
        <v>3.0453414761314392E-2</v>
      </c>
      <c r="AV36" s="35">
        <v>3.004174445660987E-2</v>
      </c>
      <c r="AW36" s="35">
        <v>2.9718079511660823E-2</v>
      </c>
      <c r="AX36" s="35">
        <v>3.1059256144520143E-2</v>
      </c>
      <c r="AY36" s="35">
        <v>3.2483006179475853E-2</v>
      </c>
      <c r="AZ36" s="35">
        <v>3.5439976596665666E-2</v>
      </c>
      <c r="BA36" s="35">
        <v>3.9033463836519386E-2</v>
      </c>
      <c r="BB36" s="35">
        <v>4.3578223160436899E-2</v>
      </c>
      <c r="BC36" s="35">
        <v>4.7186934583715784E-2</v>
      </c>
      <c r="BD36" s="35">
        <v>3.9953064741057358E-2</v>
      </c>
      <c r="BE36" s="36">
        <v>3.0133953489809507E-2</v>
      </c>
      <c r="BF36" s="54">
        <v>-0.24782690693885734</v>
      </c>
      <c r="BG36" s="54">
        <v>2.3091561419144035E-2</v>
      </c>
      <c r="BH36" s="54">
        <v>1.7344942100629257E-4</v>
      </c>
    </row>
    <row r="37" spans="1:60" x14ac:dyDescent="0.15">
      <c r="A37" s="49" t="s">
        <v>163</v>
      </c>
      <c r="B37" s="35">
        <v>0.10267979000000001</v>
      </c>
      <c r="C37" s="35">
        <v>0.11477358299999998</v>
      </c>
      <c r="D37" s="35">
        <v>0.128504488</v>
      </c>
      <c r="E37" s="35">
        <v>0.14293446100000001</v>
      </c>
      <c r="F37" s="35">
        <v>0.15535236600000002</v>
      </c>
      <c r="G37" s="35">
        <v>0.17433496300000001</v>
      </c>
      <c r="H37" s="35">
        <v>0.192575467</v>
      </c>
      <c r="I37" s="35">
        <v>0.211984108</v>
      </c>
      <c r="J37" s="35">
        <v>0.22972073700000001</v>
      </c>
      <c r="K37" s="35">
        <v>0.22751033400000006</v>
      </c>
      <c r="L37" s="35">
        <v>0.22253453200000003</v>
      </c>
      <c r="M37" s="35">
        <v>0.22601694500000005</v>
      </c>
      <c r="N37" s="35">
        <v>0.24104257199999998</v>
      </c>
      <c r="O37" s="35">
        <v>0.25881679200000002</v>
      </c>
      <c r="P37" s="35">
        <v>0.27166267300000002</v>
      </c>
      <c r="Q37" s="35">
        <v>0.24469808200000004</v>
      </c>
      <c r="R37" s="35">
        <v>0.21738344200000001</v>
      </c>
      <c r="S37" s="35">
        <v>0.19028849700000003</v>
      </c>
      <c r="T37" s="35">
        <v>0.17281637</v>
      </c>
      <c r="U37" s="35">
        <v>0.16994594799999999</v>
      </c>
      <c r="V37" s="35">
        <v>0.16948107000000001</v>
      </c>
      <c r="W37" s="35">
        <v>0.209226672</v>
      </c>
      <c r="X37" s="35">
        <v>0.18363282100000003</v>
      </c>
      <c r="Y37" s="35">
        <v>0.16649659600000002</v>
      </c>
      <c r="Z37" s="35">
        <v>0.17130404500000002</v>
      </c>
      <c r="AA37" s="35">
        <v>0.19037442619923212</v>
      </c>
      <c r="AB37" s="35">
        <v>0.20897201427079012</v>
      </c>
      <c r="AC37" s="35">
        <v>0.21869131666818997</v>
      </c>
      <c r="AD37" s="35">
        <v>0.22159229077270509</v>
      </c>
      <c r="AE37" s="35">
        <v>0.24171705842932131</v>
      </c>
      <c r="AF37" s="35">
        <v>0.24628075227643589</v>
      </c>
      <c r="AG37" s="35">
        <v>0.25929629218698119</v>
      </c>
      <c r="AH37" s="35">
        <v>0.28166412456016549</v>
      </c>
      <c r="AI37" s="35">
        <v>0.31561241849811561</v>
      </c>
      <c r="AJ37" s="35">
        <v>0.35729061339313517</v>
      </c>
      <c r="AK37" s="35">
        <v>0.35550538580799107</v>
      </c>
      <c r="AL37" s="35">
        <v>0.38307130124919891</v>
      </c>
      <c r="AM37" s="35">
        <v>0.3756006549567642</v>
      </c>
      <c r="AN37" s="35">
        <v>0.36582868010493469</v>
      </c>
      <c r="AO37" s="35">
        <v>0.37904204161143495</v>
      </c>
      <c r="AP37" s="35">
        <v>0.39897968592135413</v>
      </c>
      <c r="AQ37" s="35">
        <v>0.3984403997559981</v>
      </c>
      <c r="AR37" s="35">
        <v>0.4041794462274752</v>
      </c>
      <c r="AS37" s="35">
        <v>0.38570693598631567</v>
      </c>
      <c r="AT37" s="35">
        <v>0.33996756842908055</v>
      </c>
      <c r="AU37" s="35">
        <v>0.32343330712561613</v>
      </c>
      <c r="AV37" s="35">
        <v>0.30023672067944385</v>
      </c>
      <c r="AW37" s="35">
        <v>0.28457474895013501</v>
      </c>
      <c r="AX37" s="35">
        <v>0.28546240341791834</v>
      </c>
      <c r="AY37" s="35">
        <v>0.28238269462631205</v>
      </c>
      <c r="AZ37" s="35">
        <v>0.2966155607891216</v>
      </c>
      <c r="BA37" s="35">
        <v>0.31013606508037039</v>
      </c>
      <c r="BB37" s="35">
        <v>0.30806128756405271</v>
      </c>
      <c r="BC37" s="35">
        <v>0.32024744707839553</v>
      </c>
      <c r="BD37" s="35">
        <v>0.31669773902792592</v>
      </c>
      <c r="BE37" s="36">
        <v>0.26614707626277578</v>
      </c>
      <c r="BF37" s="54">
        <v>-0.16191413530939414</v>
      </c>
      <c r="BG37" s="54">
        <v>-7.0651647139534646E-3</v>
      </c>
      <c r="BH37" s="54">
        <v>1.5319283045919334E-3</v>
      </c>
    </row>
    <row r="38" spans="1:60" x14ac:dyDescent="0.15">
      <c r="A38" s="49" t="s">
        <v>162</v>
      </c>
      <c r="B38" s="35">
        <v>2.1986578140000002</v>
      </c>
      <c r="C38" s="35">
        <v>2.4243648630000001</v>
      </c>
      <c r="D38" s="35">
        <v>2.6833136120000001</v>
      </c>
      <c r="E38" s="35">
        <v>2.9586755980000001</v>
      </c>
      <c r="F38" s="35">
        <v>3.258973068</v>
      </c>
      <c r="G38" s="35">
        <v>3.6866130410000002</v>
      </c>
      <c r="H38" s="35">
        <v>3.9649343080000006</v>
      </c>
      <c r="I38" s="35">
        <v>4.1625058539999999</v>
      </c>
      <c r="J38" s="35">
        <v>4.3812697810000003</v>
      </c>
      <c r="K38" s="35">
        <v>4.2626807790000001</v>
      </c>
      <c r="L38" s="35">
        <v>4.0034658070000004</v>
      </c>
      <c r="M38" s="35">
        <v>4.1835991749999994</v>
      </c>
      <c r="N38" s="35">
        <v>4.0683195930000009</v>
      </c>
      <c r="O38" s="35">
        <v>4.2720324640000005</v>
      </c>
      <c r="P38" s="35">
        <v>4.4134004230000006</v>
      </c>
      <c r="Q38" s="35">
        <v>4.189972493</v>
      </c>
      <c r="R38" s="35">
        <v>4.09944503</v>
      </c>
      <c r="S38" s="35">
        <v>3.89270279</v>
      </c>
      <c r="T38" s="35">
        <v>3.7923711860000013</v>
      </c>
      <c r="U38" s="35">
        <v>3.6183166979999997</v>
      </c>
      <c r="V38" s="35">
        <v>3.5995832289999998</v>
      </c>
      <c r="W38" s="35">
        <v>3.6858112109999999</v>
      </c>
      <c r="X38" s="35">
        <v>3.84331888</v>
      </c>
      <c r="Y38" s="35">
        <v>3.9120893490000004</v>
      </c>
      <c r="Z38" s="35">
        <v>4.0252361240000001</v>
      </c>
      <c r="AA38" s="35">
        <v>4.0591145679999991</v>
      </c>
      <c r="AB38" s="35">
        <v>4.0842809440000005</v>
      </c>
      <c r="AC38" s="35">
        <v>4.1414102530000001</v>
      </c>
      <c r="AD38" s="35">
        <v>4.0312665599999997</v>
      </c>
      <c r="AE38" s="35">
        <v>4.018030413</v>
      </c>
      <c r="AF38" s="35">
        <v>4.1542331880000001</v>
      </c>
      <c r="AG38" s="35">
        <v>4.0826436169999996</v>
      </c>
      <c r="AH38" s="35">
        <v>4.1224987290000001</v>
      </c>
      <c r="AI38" s="35">
        <v>4.1110509700000009</v>
      </c>
      <c r="AJ38" s="35">
        <v>4.0770923490000008</v>
      </c>
      <c r="AK38" s="35">
        <v>4.0489298069999995</v>
      </c>
      <c r="AL38" s="35">
        <v>3.969372093</v>
      </c>
      <c r="AM38" s="35">
        <v>3.9831397350000004</v>
      </c>
      <c r="AN38" s="35">
        <v>3.9451578079999998</v>
      </c>
      <c r="AO38" s="35">
        <v>3.8607123268701136</v>
      </c>
      <c r="AP38" s="35">
        <v>3.7420799322154243</v>
      </c>
      <c r="AQ38" s="35">
        <v>3.737438206855626</v>
      </c>
      <c r="AR38" s="35">
        <v>3.6205629284646688</v>
      </c>
      <c r="AS38" s="35">
        <v>3.407801896300092</v>
      </c>
      <c r="AT38" s="35">
        <v>3.1535696449072677</v>
      </c>
      <c r="AU38" s="35">
        <v>3.0722083029232139</v>
      </c>
      <c r="AV38" s="35">
        <v>2.9839703042451351</v>
      </c>
      <c r="AW38" s="35">
        <v>2.7799693318263135</v>
      </c>
      <c r="AX38" s="35">
        <v>2.5433293678884277</v>
      </c>
      <c r="AY38" s="35">
        <v>2.4166044224900083</v>
      </c>
      <c r="AZ38" s="35">
        <v>2.5575988809374572</v>
      </c>
      <c r="BA38" s="35">
        <v>2.5372436771125209</v>
      </c>
      <c r="BB38" s="35">
        <v>2.5693016417991146</v>
      </c>
      <c r="BC38" s="35">
        <v>2.6291813212083444</v>
      </c>
      <c r="BD38" s="35">
        <v>2.5525872803078649</v>
      </c>
      <c r="BE38" s="36">
        <v>2.1335210870208394</v>
      </c>
      <c r="BF38" s="54">
        <v>-0.16645679039161698</v>
      </c>
      <c r="BG38" s="54">
        <v>-2.0920815551636829E-2</v>
      </c>
      <c r="BH38" s="54">
        <v>1.2280433013000575E-2</v>
      </c>
    </row>
    <row r="39" spans="1:60" x14ac:dyDescent="0.15">
      <c r="A39" s="49" t="s">
        <v>161</v>
      </c>
      <c r="B39" s="35" t="s">
        <v>111</v>
      </c>
      <c r="C39" s="35" t="s">
        <v>111</v>
      </c>
      <c r="D39" s="35" t="s">
        <v>111</v>
      </c>
      <c r="E39" s="35" t="s">
        <v>111</v>
      </c>
      <c r="F39" s="35" t="s">
        <v>111</v>
      </c>
      <c r="G39" s="35" t="s">
        <v>111</v>
      </c>
      <c r="H39" s="35" t="s">
        <v>111</v>
      </c>
      <c r="I39" s="35" t="s">
        <v>111</v>
      </c>
      <c r="J39" s="35" t="s">
        <v>111</v>
      </c>
      <c r="K39" s="35" t="s">
        <v>111</v>
      </c>
      <c r="L39" s="35" t="s">
        <v>111</v>
      </c>
      <c r="M39" s="35" t="s">
        <v>111</v>
      </c>
      <c r="N39" s="35" t="s">
        <v>111</v>
      </c>
      <c r="O39" s="35" t="s">
        <v>111</v>
      </c>
      <c r="P39" s="35" t="s">
        <v>111</v>
      </c>
      <c r="Q39" s="35" t="s">
        <v>111</v>
      </c>
      <c r="R39" s="35" t="s">
        <v>111</v>
      </c>
      <c r="S39" s="35" t="s">
        <v>111</v>
      </c>
      <c r="T39" s="35" t="s">
        <v>111</v>
      </c>
      <c r="U39" s="35" t="s">
        <v>111</v>
      </c>
      <c r="V39" s="35">
        <v>0.24455659707727151</v>
      </c>
      <c r="W39" s="35">
        <v>0.2058131136417008</v>
      </c>
      <c r="X39" s="35">
        <v>0.16730535359352539</v>
      </c>
      <c r="Y39" s="35">
        <v>0.15001590386519437</v>
      </c>
      <c r="Z39" s="35">
        <v>0.1499625126208734</v>
      </c>
      <c r="AA39" s="35">
        <v>0.14128627328500212</v>
      </c>
      <c r="AB39" s="35">
        <v>0.13699051223190703</v>
      </c>
      <c r="AC39" s="35">
        <v>0.10478229</v>
      </c>
      <c r="AD39" s="35">
        <v>9.3651775826316827E-2</v>
      </c>
      <c r="AE39" s="35">
        <v>8.8747107929118163E-2</v>
      </c>
      <c r="AF39" s="35">
        <v>7.9868378814735422E-2</v>
      </c>
      <c r="AG39" s="35">
        <v>8.4036575982059464E-2</v>
      </c>
      <c r="AH39" s="35">
        <v>7.4614140999523154E-2</v>
      </c>
      <c r="AI39" s="35">
        <v>7.1262914663681037E-2</v>
      </c>
      <c r="AJ39" s="35">
        <v>6.6374386898674004E-2</v>
      </c>
      <c r="AK39" s="35">
        <v>5.450103123818207E-2</v>
      </c>
      <c r="AL39" s="35">
        <v>6.3577396145812981E-2</v>
      </c>
      <c r="AM39" s="35">
        <v>6.3130577777545924E-2</v>
      </c>
      <c r="AN39" s="35">
        <v>6.3719715262279528E-2</v>
      </c>
      <c r="AO39" s="35">
        <v>6.8392012436965952E-2</v>
      </c>
      <c r="AP39" s="35">
        <v>7.2412567058685304E-2</v>
      </c>
      <c r="AQ39" s="35">
        <v>6.816189967732969E-2</v>
      </c>
      <c r="AR39" s="35">
        <v>7.4034100158631558E-2</v>
      </c>
      <c r="AS39" s="35">
        <v>7.2678197600156966E-2</v>
      </c>
      <c r="AT39" s="35">
        <v>6.6223311359879411E-2</v>
      </c>
      <c r="AU39" s="35">
        <v>7.4662276229658125E-2</v>
      </c>
      <c r="AV39" s="35">
        <v>6.8537074549931534E-2</v>
      </c>
      <c r="AW39" s="35">
        <v>6.8437326398272991E-2</v>
      </c>
      <c r="AX39" s="35">
        <v>6.9172339630831733E-2</v>
      </c>
      <c r="AY39" s="35">
        <v>6.9556287154685023E-2</v>
      </c>
      <c r="AZ39" s="35">
        <v>7.3012342408145789E-2</v>
      </c>
      <c r="BA39" s="35">
        <v>7.5305272211032753E-2</v>
      </c>
      <c r="BB39" s="35">
        <v>7.6920536776825435E-2</v>
      </c>
      <c r="BC39" s="35">
        <v>7.1618212545859206E-2</v>
      </c>
      <c r="BD39" s="35">
        <v>7.926834707899999E-2</v>
      </c>
      <c r="BE39" s="36">
        <v>7.1372769354374227E-2</v>
      </c>
      <c r="BF39" s="54">
        <v>-0.10206577517132498</v>
      </c>
      <c r="BG39" s="54">
        <v>1.8143260724477139E-2</v>
      </c>
      <c r="BH39" s="54">
        <v>4.108178345837797E-4</v>
      </c>
    </row>
    <row r="40" spans="1:60" x14ac:dyDescent="0.15">
      <c r="A40" s="49" t="s">
        <v>160</v>
      </c>
      <c r="B40" s="35" t="s">
        <v>111</v>
      </c>
      <c r="C40" s="35" t="s">
        <v>111</v>
      </c>
      <c r="D40" s="35" t="s">
        <v>111</v>
      </c>
      <c r="E40" s="35" t="s">
        <v>111</v>
      </c>
      <c r="F40" s="35" t="s">
        <v>111</v>
      </c>
      <c r="G40" s="35" t="s">
        <v>111</v>
      </c>
      <c r="H40" s="35" t="s">
        <v>111</v>
      </c>
      <c r="I40" s="35" t="s">
        <v>111</v>
      </c>
      <c r="J40" s="35" t="s">
        <v>111</v>
      </c>
      <c r="K40" s="35" t="s">
        <v>111</v>
      </c>
      <c r="L40" s="35" t="s">
        <v>111</v>
      </c>
      <c r="M40" s="35" t="s">
        <v>111</v>
      </c>
      <c r="N40" s="35" t="s">
        <v>111</v>
      </c>
      <c r="O40" s="35" t="s">
        <v>111</v>
      </c>
      <c r="P40" s="35" t="s">
        <v>111</v>
      </c>
      <c r="Q40" s="35" t="s">
        <v>111</v>
      </c>
      <c r="R40" s="35" t="s">
        <v>111</v>
      </c>
      <c r="S40" s="35" t="s">
        <v>111</v>
      </c>
      <c r="T40" s="35" t="s">
        <v>111</v>
      </c>
      <c r="U40" s="35" t="s">
        <v>111</v>
      </c>
      <c r="V40" s="35">
        <v>0.36857495056289946</v>
      </c>
      <c r="W40" s="35">
        <v>0.30840008405071606</v>
      </c>
      <c r="X40" s="35">
        <v>0.33842362199511988</v>
      </c>
      <c r="Y40" s="35">
        <v>0.32541042716767599</v>
      </c>
      <c r="Z40" s="35">
        <v>0.33385695729593795</v>
      </c>
      <c r="AA40" s="35">
        <v>0.31912608014615818</v>
      </c>
      <c r="AB40" s="35">
        <v>0.35102684181553656</v>
      </c>
      <c r="AC40" s="35">
        <v>0.18447966258807591</v>
      </c>
      <c r="AD40" s="35">
        <v>0.16048195016260158</v>
      </c>
      <c r="AE40" s="35">
        <v>0.1487946710189702</v>
      </c>
      <c r="AF40" s="35">
        <v>0.1349813441192412</v>
      </c>
      <c r="AG40" s="35">
        <v>0.1400885934173442</v>
      </c>
      <c r="AH40" s="35">
        <v>0.13876431300000003</v>
      </c>
      <c r="AI40" s="35">
        <v>0.15918385299999999</v>
      </c>
      <c r="AJ40" s="35">
        <v>0.13106067799999999</v>
      </c>
      <c r="AK40" s="35">
        <v>0.10101877500000001</v>
      </c>
      <c r="AL40" s="35">
        <v>0.11631572300000001</v>
      </c>
      <c r="AM40" s="35">
        <v>0.10768365300000002</v>
      </c>
      <c r="AN40" s="35">
        <v>0.103124958</v>
      </c>
      <c r="AO40" s="35">
        <v>0.11051343893511055</v>
      </c>
      <c r="AP40" s="35">
        <v>0.11795278616671827</v>
      </c>
      <c r="AQ40" s="35">
        <v>0.1186682796738437</v>
      </c>
      <c r="AR40" s="35">
        <v>0.11686245284971394</v>
      </c>
      <c r="AS40" s="35">
        <v>0.12722258633612338</v>
      </c>
      <c r="AT40" s="35">
        <v>0.10906445957424281</v>
      </c>
      <c r="AU40" s="35">
        <v>0.11240206090000002</v>
      </c>
      <c r="AV40" s="35">
        <v>0.1086524204</v>
      </c>
      <c r="AW40" s="35">
        <v>0.11130189159999999</v>
      </c>
      <c r="AX40" s="35">
        <v>0.10816205690000001</v>
      </c>
      <c r="AY40" s="35">
        <v>0.10598449650000002</v>
      </c>
      <c r="AZ40" s="35">
        <v>0.1158678927</v>
      </c>
      <c r="BA40" s="35">
        <v>0.12598770849999999</v>
      </c>
      <c r="BB40" s="35">
        <v>0.13103815890000001</v>
      </c>
      <c r="BC40" s="35">
        <v>0.13823628520000003</v>
      </c>
      <c r="BD40" s="35">
        <v>0.13804075500000001</v>
      </c>
      <c r="BE40" s="36">
        <v>0.12936195347392032</v>
      </c>
      <c r="BF40" s="54">
        <v>-6.5431759529212652E-2</v>
      </c>
      <c r="BG40" s="54">
        <v>2.3840741657229936E-2</v>
      </c>
      <c r="BH40" s="54">
        <v>7.4460046996097887E-4</v>
      </c>
    </row>
    <row r="41" spans="1:60" x14ac:dyDescent="0.15">
      <c r="A41" s="49" t="s">
        <v>159</v>
      </c>
      <c r="B41" s="35">
        <v>3.5396509000000007E-2</v>
      </c>
      <c r="C41" s="35">
        <v>4.0282462000000005E-2</v>
      </c>
      <c r="D41" s="35">
        <v>4.4488958000000009E-2</v>
      </c>
      <c r="E41" s="35">
        <v>4.9109883999999999E-2</v>
      </c>
      <c r="F41" s="35">
        <v>5.4376346999999998E-2</v>
      </c>
      <c r="G41" s="35">
        <v>5.7683846999999996E-2</v>
      </c>
      <c r="H41" s="35">
        <v>6.0052555000000007E-2</v>
      </c>
      <c r="I41" s="35">
        <v>6.3060880000000014E-2</v>
      </c>
      <c r="J41" s="35">
        <v>7.007380299999999E-2</v>
      </c>
      <c r="K41" s="35">
        <v>6.3017053000000003E-2</v>
      </c>
      <c r="L41" s="35">
        <v>5.6203595000000002E-2</v>
      </c>
      <c r="M41" s="35">
        <v>6.0865985000000011E-2</v>
      </c>
      <c r="N41" s="35">
        <v>5.9876398000000011E-2</v>
      </c>
      <c r="O41" s="35">
        <v>6.0299883000000006E-2</v>
      </c>
      <c r="P41" s="35">
        <v>5.5890781000000007E-2</v>
      </c>
      <c r="Q41" s="35">
        <v>4.675762600000001E-2</v>
      </c>
      <c r="R41" s="35">
        <v>4.4934755999999999E-2</v>
      </c>
      <c r="S41" s="35">
        <v>4.4447520000000004E-2</v>
      </c>
      <c r="T41" s="35">
        <v>4.2330844999999999E-2</v>
      </c>
      <c r="U41" s="35">
        <v>4.2405672999999998E-2</v>
      </c>
      <c r="V41" s="35">
        <v>4.5064340000000001E-2</v>
      </c>
      <c r="W41" s="35">
        <v>4.9088054000000006E-2</v>
      </c>
      <c r="X41" s="35">
        <v>5.5642459000000005E-2</v>
      </c>
      <c r="Y41" s="35">
        <v>5.7116731000000004E-2</v>
      </c>
      <c r="Z41" s="35">
        <v>6.2771704000000011E-2</v>
      </c>
      <c r="AA41" s="35">
        <v>6.8850784223449715E-2</v>
      </c>
      <c r="AB41" s="35">
        <v>8.0219265910278323E-2</v>
      </c>
      <c r="AC41" s="35">
        <v>8.2557899258697512E-2</v>
      </c>
      <c r="AD41" s="35">
        <v>8.2326096966156004E-2</v>
      </c>
      <c r="AE41" s="35">
        <v>8.2232785792633073E-2</v>
      </c>
      <c r="AF41" s="35">
        <v>7.7079120813507068E-2</v>
      </c>
      <c r="AG41" s="35">
        <v>7.9835487907852165E-2</v>
      </c>
      <c r="AH41" s="35">
        <v>8.3372058715881353E-2</v>
      </c>
      <c r="AI41" s="35">
        <v>8.6727705101440455E-2</v>
      </c>
      <c r="AJ41" s="35">
        <v>9.2661931797119151E-2</v>
      </c>
      <c r="AK41" s="35">
        <v>9.9398888234520449E-2</v>
      </c>
      <c r="AL41" s="35">
        <v>0.10551951777036903</v>
      </c>
      <c r="AM41" s="35">
        <v>0.10752771953904083</v>
      </c>
      <c r="AN41" s="35">
        <v>0.11544066163965822</v>
      </c>
      <c r="AO41" s="35">
        <v>0.13093698584867303</v>
      </c>
      <c r="AP41" s="35">
        <v>0.13448397030028209</v>
      </c>
      <c r="AQ41" s="35">
        <v>0.12788038798735479</v>
      </c>
      <c r="AR41" s="35">
        <v>0.12447011412805527</v>
      </c>
      <c r="AS41" s="35">
        <v>0.12545751877581726</v>
      </c>
      <c r="AT41" s="35">
        <v>0.11745016816441614</v>
      </c>
      <c r="AU41" s="35">
        <v>0.12300196114367343</v>
      </c>
      <c r="AV41" s="35">
        <v>0.1256023759703549</v>
      </c>
      <c r="AW41" s="35">
        <v>0.12120016989643706</v>
      </c>
      <c r="AX41" s="35">
        <v>0.11918759444306641</v>
      </c>
      <c r="AY41" s="35">
        <v>0.11488815069897121</v>
      </c>
      <c r="AZ41" s="35">
        <v>0.11289279662676742</v>
      </c>
      <c r="BA41" s="35">
        <v>0.11275149711291128</v>
      </c>
      <c r="BB41" s="35">
        <v>0.1179684780576206</v>
      </c>
      <c r="BC41" s="35">
        <v>0.12480712508600568</v>
      </c>
      <c r="BD41" s="35">
        <v>0.12621951263600004</v>
      </c>
      <c r="BE41" s="36">
        <v>9.9240702849047874E-2</v>
      </c>
      <c r="BF41" s="54">
        <v>-0.21589339618885672</v>
      </c>
      <c r="BG41" s="54">
        <v>7.2268296012565347E-3</v>
      </c>
      <c r="BH41" s="54">
        <v>5.7122416596434779E-4</v>
      </c>
    </row>
    <row r="42" spans="1:60" x14ac:dyDescent="0.15">
      <c r="A42" s="49" t="s">
        <v>158</v>
      </c>
      <c r="B42" s="35">
        <v>1.0652563370000001</v>
      </c>
      <c r="C42" s="35">
        <v>1.1551587620000001</v>
      </c>
      <c r="D42" s="35">
        <v>1.1806801010000001</v>
      </c>
      <c r="E42" s="35">
        <v>1.273529229</v>
      </c>
      <c r="F42" s="35">
        <v>1.3890145679999999</v>
      </c>
      <c r="G42" s="35">
        <v>1.5445127680000001</v>
      </c>
      <c r="H42" s="35">
        <v>1.5256412110000002</v>
      </c>
      <c r="I42" s="35">
        <v>1.7019673160000004</v>
      </c>
      <c r="J42" s="35">
        <v>1.756535969</v>
      </c>
      <c r="K42" s="35">
        <v>1.5059716190000001</v>
      </c>
      <c r="L42" s="35">
        <v>1.484948511</v>
      </c>
      <c r="M42" s="35">
        <v>1.6711503639999998</v>
      </c>
      <c r="N42" s="35">
        <v>1.6038699559999998</v>
      </c>
      <c r="O42" s="35">
        <v>1.6386603809378069</v>
      </c>
      <c r="P42" s="35">
        <v>1.7655905207129832</v>
      </c>
      <c r="Q42" s="35">
        <v>1.6512316719859237</v>
      </c>
      <c r="R42" s="35">
        <v>1.5367245980118169</v>
      </c>
      <c r="S42" s="35">
        <v>1.3430437397453976</v>
      </c>
      <c r="T42" s="35">
        <v>1.2727241846937241</v>
      </c>
      <c r="U42" s="35">
        <v>1.2564247712320902</v>
      </c>
      <c r="V42" s="35">
        <v>1.2713251500373255</v>
      </c>
      <c r="W42" s="35">
        <v>1.409640509217869</v>
      </c>
      <c r="X42" s="35">
        <v>1.4197394432891222</v>
      </c>
      <c r="Y42" s="35">
        <v>1.5064055123123088</v>
      </c>
      <c r="Z42" s="35">
        <v>1.4864125124203242</v>
      </c>
      <c r="AA42" s="35">
        <v>1.5426713072821385</v>
      </c>
      <c r="AB42" s="35">
        <v>1.4808591278630145</v>
      </c>
      <c r="AC42" s="35">
        <v>1.554810639079462</v>
      </c>
      <c r="AD42" s="35">
        <v>1.5362893590225633</v>
      </c>
      <c r="AE42" s="35">
        <v>1.5265995404593018</v>
      </c>
      <c r="AF42" s="35">
        <v>1.6109093078791463</v>
      </c>
      <c r="AG42" s="35">
        <v>1.6105555304112824</v>
      </c>
      <c r="AH42" s="35">
        <v>1.67309429248285</v>
      </c>
      <c r="AI42" s="35">
        <v>1.6929604962217217</v>
      </c>
      <c r="AJ42" s="35">
        <v>1.7254567813587132</v>
      </c>
      <c r="AK42" s="35">
        <v>1.7502569141556668</v>
      </c>
      <c r="AL42" s="35">
        <v>1.8349869966837857</v>
      </c>
      <c r="AM42" s="35">
        <v>1.8433831246430488</v>
      </c>
      <c r="AN42" s="35">
        <v>1.8461102137552765</v>
      </c>
      <c r="AO42" s="35">
        <v>1.9311172627313351</v>
      </c>
      <c r="AP42" s="35">
        <v>2.0499224653134136</v>
      </c>
      <c r="AQ42" s="35">
        <v>2.0414612735972315</v>
      </c>
      <c r="AR42" s="35">
        <v>2.100672525942354</v>
      </c>
      <c r="AS42" s="35">
        <v>1.9975553994268136</v>
      </c>
      <c r="AT42" s="35">
        <v>1.9082801571283117</v>
      </c>
      <c r="AU42" s="35">
        <v>1.9437460816462098</v>
      </c>
      <c r="AV42" s="35">
        <v>1.9672450491980895</v>
      </c>
      <c r="AW42" s="35">
        <v>1.8679378137796327</v>
      </c>
      <c r="AX42" s="35">
        <v>1.7748540286851429</v>
      </c>
      <c r="AY42" s="35">
        <v>1.6934113965497564</v>
      </c>
      <c r="AZ42" s="35">
        <v>1.6531056764248822</v>
      </c>
      <c r="BA42" s="35">
        <v>1.7059035425329485</v>
      </c>
      <c r="BB42" s="35">
        <v>1.6412185604159932</v>
      </c>
      <c r="BC42" s="35">
        <v>1.682301024580352</v>
      </c>
      <c r="BD42" s="35">
        <v>1.6424421439522852</v>
      </c>
      <c r="BE42" s="36">
        <v>1.5149154751552125</v>
      </c>
      <c r="BF42" s="54">
        <v>-8.016463934634277E-2</v>
      </c>
      <c r="BG42" s="54">
        <v>-1.4889848250308146E-2</v>
      </c>
      <c r="BH42" s="54">
        <v>8.7197722704391578E-3</v>
      </c>
    </row>
    <row r="43" spans="1:60" x14ac:dyDescent="0.15">
      <c r="A43" s="49" t="s">
        <v>157</v>
      </c>
      <c r="B43" s="35" t="s">
        <v>111</v>
      </c>
      <c r="C43" s="35" t="s">
        <v>111</v>
      </c>
      <c r="D43" s="35" t="s">
        <v>111</v>
      </c>
      <c r="E43" s="35" t="s">
        <v>111</v>
      </c>
      <c r="F43" s="35" t="s">
        <v>111</v>
      </c>
      <c r="G43" s="35" t="s">
        <v>111</v>
      </c>
      <c r="H43" s="35" t="s">
        <v>111</v>
      </c>
      <c r="I43" s="35" t="s">
        <v>111</v>
      </c>
      <c r="J43" s="35" t="s">
        <v>111</v>
      </c>
      <c r="K43" s="35" t="s">
        <v>111</v>
      </c>
      <c r="L43" s="35" t="s">
        <v>111</v>
      </c>
      <c r="M43" s="35" t="s">
        <v>111</v>
      </c>
      <c r="N43" s="35" t="s">
        <v>111</v>
      </c>
      <c r="O43" s="35" t="s">
        <v>111</v>
      </c>
      <c r="P43" s="35" t="s">
        <v>111</v>
      </c>
      <c r="Q43" s="35" t="s">
        <v>111</v>
      </c>
      <c r="R43" s="35" t="s">
        <v>111</v>
      </c>
      <c r="S43" s="35" t="s">
        <v>111</v>
      </c>
      <c r="T43" s="35" t="s">
        <v>111</v>
      </c>
      <c r="U43" s="35" t="s">
        <v>111</v>
      </c>
      <c r="V43" s="35" t="s">
        <v>111</v>
      </c>
      <c r="W43" s="35" t="s">
        <v>111</v>
      </c>
      <c r="X43" s="35" t="s">
        <v>111</v>
      </c>
      <c r="Y43" s="35" t="s">
        <v>111</v>
      </c>
      <c r="Z43" s="35" t="s">
        <v>111</v>
      </c>
      <c r="AA43" s="35">
        <v>4.5867336516239164E-2</v>
      </c>
      <c r="AB43" s="35">
        <v>4.1062681392917626E-2</v>
      </c>
      <c r="AC43" s="35">
        <v>4.4232955351091383E-2</v>
      </c>
      <c r="AD43" s="35">
        <v>4.7580243836753848E-2</v>
      </c>
      <c r="AE43" s="35">
        <v>3.6957524351627108E-2</v>
      </c>
      <c r="AF43" s="35">
        <v>3.475913710998154E-2</v>
      </c>
      <c r="AG43" s="35">
        <v>5.2845339642380244E-2</v>
      </c>
      <c r="AH43" s="35">
        <v>4.4299779525277146E-2</v>
      </c>
      <c r="AI43" s="35">
        <v>3.9869325473983766E-2</v>
      </c>
      <c r="AJ43" s="35">
        <v>3.987194448168755E-2</v>
      </c>
      <c r="AK43" s="35">
        <v>4.0566756748411183E-2</v>
      </c>
      <c r="AL43" s="35">
        <v>3.3233481028731353E-2</v>
      </c>
      <c r="AM43" s="35">
        <v>3.7527130455886841E-2</v>
      </c>
      <c r="AN43" s="35">
        <v>3.6311051403139116E-2</v>
      </c>
      <c r="AO43" s="35">
        <v>3.6994732614770896E-2</v>
      </c>
      <c r="AP43" s="35">
        <v>3.8093664051782626E-2</v>
      </c>
      <c r="AQ43" s="35">
        <v>4.0064240299661637E-2</v>
      </c>
      <c r="AR43" s="35">
        <v>4.3464942368949891E-2</v>
      </c>
      <c r="AS43" s="35">
        <v>3.9198722114828111E-2</v>
      </c>
      <c r="AT43" s="35">
        <v>4.1014772250528339E-2</v>
      </c>
      <c r="AU43" s="35">
        <v>3.9500295294189455E-2</v>
      </c>
      <c r="AV43" s="35">
        <v>4.0927530593067168E-2</v>
      </c>
      <c r="AW43" s="35">
        <v>3.9556024743404382E-2</v>
      </c>
      <c r="AX43" s="35">
        <v>3.8606529874958488E-2</v>
      </c>
      <c r="AY43" s="35">
        <v>3.8304702639294724E-2</v>
      </c>
      <c r="AZ43" s="35">
        <v>4.1066818585571291E-2</v>
      </c>
      <c r="BA43" s="35">
        <v>4.609011446882412E-2</v>
      </c>
      <c r="BB43" s="35">
        <v>4.3866126685035083E-2</v>
      </c>
      <c r="BC43" s="35">
        <v>4.2093581765999998E-2</v>
      </c>
      <c r="BD43" s="35">
        <v>4.5780547963000004E-2</v>
      </c>
      <c r="BE43" s="36">
        <v>4.1173387496023429E-2</v>
      </c>
      <c r="BF43" s="54">
        <v>-0.10309304434369049</v>
      </c>
      <c r="BG43" s="54">
        <v>1.1053340043123194E-2</v>
      </c>
      <c r="BH43" s="54">
        <v>2.3699181139534358E-4</v>
      </c>
    </row>
    <row r="44" spans="1:60" x14ac:dyDescent="0.15">
      <c r="A44" s="49" t="s">
        <v>156</v>
      </c>
      <c r="B44" s="35">
        <v>0.217139473</v>
      </c>
      <c r="C44" s="35">
        <v>0.245104246</v>
      </c>
      <c r="D44" s="35">
        <v>0.25376533599999995</v>
      </c>
      <c r="E44" s="35">
        <v>0.28226273999999996</v>
      </c>
      <c r="F44" s="35">
        <v>0.31028272100000004</v>
      </c>
      <c r="G44" s="35">
        <v>0.34928491700000003</v>
      </c>
      <c r="H44" s="35">
        <v>0.34560288500000003</v>
      </c>
      <c r="I44" s="35">
        <v>0.36198807799999999</v>
      </c>
      <c r="J44" s="35">
        <v>0.36780007100000001</v>
      </c>
      <c r="K44" s="35">
        <v>0.33464850900000004</v>
      </c>
      <c r="L44" s="35">
        <v>0.34643790800000002</v>
      </c>
      <c r="M44" s="35">
        <v>0.38318734700000001</v>
      </c>
      <c r="N44" s="35">
        <v>0.37749371300000001</v>
      </c>
      <c r="O44" s="35">
        <v>0.41996279100000006</v>
      </c>
      <c r="P44" s="35">
        <v>0.41764994100000008</v>
      </c>
      <c r="Q44" s="35">
        <v>0.40350419000000004</v>
      </c>
      <c r="R44" s="35">
        <v>0.37506062900000003</v>
      </c>
      <c r="S44" s="35">
        <v>0.36040417100000005</v>
      </c>
      <c r="T44" s="35">
        <v>0.35392415600000005</v>
      </c>
      <c r="U44" s="35">
        <v>0.36784882800000013</v>
      </c>
      <c r="V44" s="35">
        <v>0.38597327200000003</v>
      </c>
      <c r="W44" s="35">
        <v>0.41390589600000005</v>
      </c>
      <c r="X44" s="35">
        <v>0.41254153299999996</v>
      </c>
      <c r="Y44" s="35">
        <v>0.387335498</v>
      </c>
      <c r="Z44" s="35">
        <v>0.39181243399999993</v>
      </c>
      <c r="AA44" s="35">
        <v>0.37705607875625613</v>
      </c>
      <c r="AB44" s="35">
        <v>0.34889803796618657</v>
      </c>
      <c r="AC44" s="35">
        <v>0.35943625356402586</v>
      </c>
      <c r="AD44" s="35">
        <v>0.37976020798937987</v>
      </c>
      <c r="AE44" s="35">
        <v>0.38748357466857913</v>
      </c>
      <c r="AF44" s="35">
        <v>0.38310438975103761</v>
      </c>
      <c r="AG44" s="35">
        <v>0.41025456539245608</v>
      </c>
      <c r="AH44" s="35">
        <v>0.41584531592419444</v>
      </c>
      <c r="AI44" s="35">
        <v>0.41664662925374407</v>
      </c>
      <c r="AJ44" s="35">
        <v>0.41306704588732035</v>
      </c>
      <c r="AK44" s="35">
        <v>0.38275050204022215</v>
      </c>
      <c r="AL44" s="35">
        <v>0.43430854261919027</v>
      </c>
      <c r="AM44" s="35">
        <v>0.4204519856387634</v>
      </c>
      <c r="AN44" s="35">
        <v>0.43401303787569812</v>
      </c>
      <c r="AO44" s="35">
        <v>0.42477570777829249</v>
      </c>
      <c r="AP44" s="35">
        <v>0.42341321450689196</v>
      </c>
      <c r="AQ44" s="35">
        <v>0.43304573476363617</v>
      </c>
      <c r="AR44" s="35">
        <v>0.43043128438480899</v>
      </c>
      <c r="AS44" s="35">
        <v>0.42434805847645007</v>
      </c>
      <c r="AT44" s="35">
        <v>0.42847577119033875</v>
      </c>
      <c r="AU44" s="35">
        <v>0.43777756818903379</v>
      </c>
      <c r="AV44" s="35">
        <v>0.43028459774149558</v>
      </c>
      <c r="AW44" s="35">
        <v>0.42038289762129244</v>
      </c>
      <c r="AX44" s="35">
        <v>0.43526906777348345</v>
      </c>
      <c r="AY44" s="35">
        <v>0.41359502425636524</v>
      </c>
      <c r="AZ44" s="35">
        <v>0.41808171103823544</v>
      </c>
      <c r="BA44" s="35">
        <v>0.39899509838400637</v>
      </c>
      <c r="BB44" s="35">
        <v>0.39518825002986446</v>
      </c>
      <c r="BC44" s="35">
        <v>0.41178688411330722</v>
      </c>
      <c r="BD44" s="35">
        <v>0.39227653660348516</v>
      </c>
      <c r="BE44" s="36">
        <v>0.37399520357124516</v>
      </c>
      <c r="BF44" s="54">
        <v>-4.920808676928945E-2</v>
      </c>
      <c r="BG44" s="54">
        <v>-8.7878740665299215E-3</v>
      </c>
      <c r="BH44" s="54">
        <v>2.1526963443578699E-3</v>
      </c>
    </row>
    <row r="45" spans="1:60" x14ac:dyDescent="0.15">
      <c r="A45" s="49" t="s">
        <v>155</v>
      </c>
      <c r="B45" s="35">
        <v>0.23192913000000001</v>
      </c>
      <c r="C45" s="35">
        <v>0.24123069999999999</v>
      </c>
      <c r="D45" s="35">
        <v>0.26179332</v>
      </c>
      <c r="E45" s="35">
        <v>0.32755709000000005</v>
      </c>
      <c r="F45" s="35">
        <v>0.36028090000000002</v>
      </c>
      <c r="G45" s="35">
        <v>0.38103695000000004</v>
      </c>
      <c r="H45" s="35">
        <v>0.40400924800000004</v>
      </c>
      <c r="I45" s="35">
        <v>0.45344788800000002</v>
      </c>
      <c r="J45" s="35">
        <v>0.503023145</v>
      </c>
      <c r="K45" s="35">
        <v>0.52972889199999995</v>
      </c>
      <c r="L45" s="35">
        <v>0.57662207600000004</v>
      </c>
      <c r="M45" s="35">
        <v>0.63648814099999995</v>
      </c>
      <c r="N45" s="35">
        <v>0.68110673099999997</v>
      </c>
      <c r="O45" s="35">
        <v>0.72836592700000002</v>
      </c>
      <c r="P45" s="35">
        <v>0.74267045200000004</v>
      </c>
      <c r="Q45" s="35">
        <v>0.73349649399999983</v>
      </c>
      <c r="R45" s="35">
        <v>0.68773011500000003</v>
      </c>
      <c r="S45" s="35">
        <v>0.64935741899999999</v>
      </c>
      <c r="T45" s="35">
        <v>0.67121155899999996</v>
      </c>
      <c r="U45" s="35">
        <v>0.68895156899999999</v>
      </c>
      <c r="V45" s="35">
        <v>0.70047643999999998</v>
      </c>
      <c r="W45" s="35">
        <v>0.72353745000000014</v>
      </c>
      <c r="X45" s="35">
        <v>0.73289032499999995</v>
      </c>
      <c r="Y45" s="35">
        <v>0.75074770599999996</v>
      </c>
      <c r="Z45" s="35">
        <v>0.74557407200000014</v>
      </c>
      <c r="AA45" s="35">
        <v>0.683118424</v>
      </c>
      <c r="AB45" s="35">
        <v>0.6451182310000001</v>
      </c>
      <c r="AC45" s="35">
        <v>0.5895753210000001</v>
      </c>
      <c r="AD45" s="35">
        <v>0.60817234700000011</v>
      </c>
      <c r="AE45" s="35">
        <v>0.64135496300000006</v>
      </c>
      <c r="AF45" s="35">
        <v>0.64963227900000009</v>
      </c>
      <c r="AG45" s="35">
        <v>0.75892675998464321</v>
      </c>
      <c r="AH45" s="35">
        <v>0.79098006493809592</v>
      </c>
      <c r="AI45" s="35">
        <v>0.89957122904820797</v>
      </c>
      <c r="AJ45" s="35">
        <v>0.94232661716048671</v>
      </c>
      <c r="AK45" s="35">
        <v>0.86627296111881869</v>
      </c>
      <c r="AL45" s="35">
        <v>0.84628672198224175</v>
      </c>
      <c r="AM45" s="35">
        <v>0.86255461613448603</v>
      </c>
      <c r="AN45" s="35">
        <v>0.87610957467587258</v>
      </c>
      <c r="AO45" s="35">
        <v>0.93620925223356422</v>
      </c>
      <c r="AP45" s="35">
        <v>0.96821923900497187</v>
      </c>
      <c r="AQ45" s="35">
        <v>1.0495716245163931</v>
      </c>
      <c r="AR45" s="35">
        <v>1.0864862298886238</v>
      </c>
      <c r="AS45" s="35">
        <v>1.1148261300498192</v>
      </c>
      <c r="AT45" s="35">
        <v>1.1025567538921563</v>
      </c>
      <c r="AU45" s="35">
        <v>1.1629783511967213</v>
      </c>
      <c r="AV45" s="35">
        <v>1.1583740871967214</v>
      </c>
      <c r="AW45" s="35">
        <v>1.1148662916383563</v>
      </c>
      <c r="AX45" s="35">
        <v>1.0367181421967218</v>
      </c>
      <c r="AY45" s="35">
        <v>1.0407108351967218</v>
      </c>
      <c r="AZ45" s="35">
        <v>1.0882608861967213</v>
      </c>
      <c r="BA45" s="35">
        <v>1.1959726606383561</v>
      </c>
      <c r="BB45" s="35">
        <v>1.2980194300000001</v>
      </c>
      <c r="BC45" s="35">
        <v>1.3314258723039318</v>
      </c>
      <c r="BD45" s="35">
        <v>1.3571159707607119</v>
      </c>
      <c r="BE45" s="36">
        <v>1.2822902830311895</v>
      </c>
      <c r="BF45" s="54">
        <v>-5.7717405719637349E-2</v>
      </c>
      <c r="BG45" s="54">
        <v>2.0990263999121295E-2</v>
      </c>
      <c r="BH45" s="54">
        <v>7.3807941340643798E-3</v>
      </c>
    </row>
    <row r="46" spans="1:60" x14ac:dyDescent="0.15">
      <c r="A46" s="49" t="s">
        <v>154</v>
      </c>
      <c r="B46" s="35">
        <v>0.10990624800000001</v>
      </c>
      <c r="C46" s="35">
        <v>0.11265312</v>
      </c>
      <c r="D46" s="35">
        <v>0.12428676700000001</v>
      </c>
      <c r="E46" s="35">
        <v>0.13333257900000001</v>
      </c>
      <c r="F46" s="35">
        <v>0.13992702500000001</v>
      </c>
      <c r="G46" s="35">
        <v>0.19330237026200001</v>
      </c>
      <c r="H46" s="35">
        <v>0.21933290800999999</v>
      </c>
      <c r="I46" s="35">
        <v>0.23857381453100002</v>
      </c>
      <c r="J46" s="35">
        <v>0.26227515674500002</v>
      </c>
      <c r="K46" s="35">
        <v>0.27955708487800002</v>
      </c>
      <c r="L46" s="35">
        <v>0.29278044322200003</v>
      </c>
      <c r="M46" s="35">
        <v>0.30668017061899999</v>
      </c>
      <c r="N46" s="35">
        <v>0.30342516607000003</v>
      </c>
      <c r="O46" s="35">
        <v>0.31446584078799988</v>
      </c>
      <c r="P46" s="35">
        <v>0.33634631095799994</v>
      </c>
      <c r="Q46" s="35">
        <v>0.3600460142039999</v>
      </c>
      <c r="R46" s="35">
        <v>0.38163986697299995</v>
      </c>
      <c r="S46" s="35">
        <v>0.39963879292099996</v>
      </c>
      <c r="T46" s="35">
        <v>0.40334032037399997</v>
      </c>
      <c r="U46" s="35">
        <v>0.40249817938899995</v>
      </c>
      <c r="V46" s="35">
        <v>0.38996445571499999</v>
      </c>
      <c r="W46" s="35">
        <v>0.41566391965299992</v>
      </c>
      <c r="X46" s="35">
        <v>0.40384705531699999</v>
      </c>
      <c r="Y46" s="35">
        <v>0.42287671151700007</v>
      </c>
      <c r="Z46" s="35">
        <v>0.53243979089299986</v>
      </c>
      <c r="AA46" s="35">
        <v>0.48978439044723437</v>
      </c>
      <c r="AB46" s="35">
        <v>0.51088460158205473</v>
      </c>
      <c r="AC46" s="35">
        <v>0.56307080413820809</v>
      </c>
      <c r="AD46" s="35">
        <v>0.5318654086485296</v>
      </c>
      <c r="AE46" s="35">
        <v>0.53071290352389155</v>
      </c>
      <c r="AF46" s="35">
        <v>0.59884981608672061</v>
      </c>
      <c r="AG46" s="35">
        <v>0.56983218152241066</v>
      </c>
      <c r="AH46" s="35">
        <v>0.61057557161798648</v>
      </c>
      <c r="AI46" s="35">
        <v>0.66935058484400889</v>
      </c>
      <c r="AJ46" s="35">
        <v>0.69284661405373593</v>
      </c>
      <c r="AK46" s="35">
        <v>0.67936228473456617</v>
      </c>
      <c r="AL46" s="35">
        <v>0.67831791662906149</v>
      </c>
      <c r="AM46" s="35">
        <v>0.7005172697099562</v>
      </c>
      <c r="AN46" s="35">
        <v>0.65682091092335149</v>
      </c>
      <c r="AO46" s="35">
        <v>0.66660602479190278</v>
      </c>
      <c r="AP46" s="35">
        <v>0.68826204014655135</v>
      </c>
      <c r="AQ46" s="35">
        <v>0.60941713360873828</v>
      </c>
      <c r="AR46" s="35">
        <v>0.61840637653654262</v>
      </c>
      <c r="AS46" s="35">
        <v>0.59770900954891149</v>
      </c>
      <c r="AT46" s="35">
        <v>0.55367709856361158</v>
      </c>
      <c r="AU46" s="35">
        <v>0.54167394214008335</v>
      </c>
      <c r="AV46" s="35">
        <v>0.50880112130084953</v>
      </c>
      <c r="AW46" s="35">
        <v>0.46329927327290499</v>
      </c>
      <c r="AX46" s="35">
        <v>0.47831780123229023</v>
      </c>
      <c r="AY46" s="35">
        <v>0.48641762081955181</v>
      </c>
      <c r="AZ46" s="35">
        <v>0.4820862312659322</v>
      </c>
      <c r="BA46" s="35">
        <v>0.49145409800239215</v>
      </c>
      <c r="BB46" s="35">
        <v>0.48970167460593184</v>
      </c>
      <c r="BC46" s="35">
        <v>0.48693337693317162</v>
      </c>
      <c r="BD46" s="35">
        <v>0.5022532414389147</v>
      </c>
      <c r="BE46" s="36">
        <v>0.41095277334015407</v>
      </c>
      <c r="BF46" s="54">
        <v>-0.18401730891583268</v>
      </c>
      <c r="BG46" s="54">
        <v>-9.7003654389151706E-3</v>
      </c>
      <c r="BH46" s="54">
        <v>2.3654221348979225E-3</v>
      </c>
    </row>
    <row r="47" spans="1:60" x14ac:dyDescent="0.15">
      <c r="A47" s="49" t="s">
        <v>153</v>
      </c>
      <c r="B47" s="35">
        <v>0.30440307</v>
      </c>
      <c r="C47" s="35">
        <v>0.31729449000000004</v>
      </c>
      <c r="D47" s="35">
        <v>0.35955504000000005</v>
      </c>
      <c r="E47" s="35">
        <v>0.37919973000000001</v>
      </c>
      <c r="F47" s="35">
        <v>0.42273641000000001</v>
      </c>
      <c r="G47" s="35">
        <v>0.45815973999999998</v>
      </c>
      <c r="H47" s="35">
        <v>0.46544337499999999</v>
      </c>
      <c r="I47" s="35">
        <v>0.49683078999999991</v>
      </c>
      <c r="J47" s="35">
        <v>0.55890856300000002</v>
      </c>
      <c r="K47" s="35">
        <v>0.51462566399999998</v>
      </c>
      <c r="L47" s="35">
        <v>0.5850933370000001</v>
      </c>
      <c r="M47" s="35">
        <v>0.652791711</v>
      </c>
      <c r="N47" s="35">
        <v>0.70524811300000001</v>
      </c>
      <c r="O47" s="35">
        <v>0.78435256200000014</v>
      </c>
      <c r="P47" s="35">
        <v>0.83434605599999989</v>
      </c>
      <c r="Q47" s="35">
        <v>0.7898089290000001</v>
      </c>
      <c r="R47" s="35">
        <v>0.70801862400000015</v>
      </c>
      <c r="S47" s="35">
        <v>0.697507973</v>
      </c>
      <c r="T47" s="35">
        <v>0.62319439999999993</v>
      </c>
      <c r="U47" s="35">
        <v>0.59653178500000004</v>
      </c>
      <c r="V47" s="35">
        <v>0.63784768800000002</v>
      </c>
      <c r="W47" s="35">
        <v>0.68363614299999997</v>
      </c>
      <c r="X47" s="35">
        <v>0.75350207299999994</v>
      </c>
      <c r="Y47" s="35">
        <v>0.70620548800000005</v>
      </c>
      <c r="Z47" s="35">
        <v>0.72820308500000008</v>
      </c>
      <c r="AA47" s="35">
        <v>0.79206481000000017</v>
      </c>
      <c r="AB47" s="35">
        <v>0.6574710290000001</v>
      </c>
      <c r="AC47" s="35">
        <v>0.538357945</v>
      </c>
      <c r="AD47" s="35">
        <v>0.51037268899999999</v>
      </c>
      <c r="AE47" s="35">
        <v>0.47354302500000006</v>
      </c>
      <c r="AF47" s="35">
        <v>0.57169779200000004</v>
      </c>
      <c r="AG47" s="35">
        <v>0.54812457100000012</v>
      </c>
      <c r="AH47" s="35">
        <v>0.57329515199999992</v>
      </c>
      <c r="AI47" s="35">
        <v>0.50263428799999998</v>
      </c>
      <c r="AJ47" s="35">
        <v>0.39924415600000002</v>
      </c>
      <c r="AK47" s="35">
        <v>0.41946720799999998</v>
      </c>
      <c r="AL47" s="35">
        <v>0.44701832900000005</v>
      </c>
      <c r="AM47" s="35">
        <v>0.450891441</v>
      </c>
      <c r="AN47" s="35">
        <v>0.40035354699999998</v>
      </c>
      <c r="AO47" s="35">
        <v>0.45882971699999997</v>
      </c>
      <c r="AP47" s="35">
        <v>0.44367556899999999</v>
      </c>
      <c r="AQ47" s="35">
        <v>0.4378117700000001</v>
      </c>
      <c r="AR47" s="35">
        <v>0.43883742376009499</v>
      </c>
      <c r="AS47" s="35">
        <v>0.43641129467792533</v>
      </c>
      <c r="AT47" s="35">
        <v>0.38834530819787982</v>
      </c>
      <c r="AU47" s="35">
        <v>0.37040913700000017</v>
      </c>
      <c r="AV47" s="35">
        <v>0.38054286799999998</v>
      </c>
      <c r="AW47" s="35">
        <v>0.38304756700000003</v>
      </c>
      <c r="AX47" s="35">
        <v>0.349515405</v>
      </c>
      <c r="AY47" s="35">
        <v>0.37509465699999994</v>
      </c>
      <c r="AZ47" s="35">
        <v>0.38134421699999999</v>
      </c>
      <c r="BA47" s="35">
        <v>0.39929277400000007</v>
      </c>
      <c r="BB47" s="35">
        <v>0.41798764499999996</v>
      </c>
      <c r="BC47" s="35">
        <v>0.42962861635608274</v>
      </c>
      <c r="BD47" s="35">
        <v>0.44551299340944883</v>
      </c>
      <c r="BE47" s="36">
        <v>0.43833023392025106</v>
      </c>
      <c r="BF47" s="54">
        <v>-1.8810636733644692E-2</v>
      </c>
      <c r="BG47" s="54">
        <v>1.3827882763565835E-2</v>
      </c>
      <c r="BH47" s="54">
        <v>2.5230053304731818E-3</v>
      </c>
    </row>
    <row r="48" spans="1:60" x14ac:dyDescent="0.15">
      <c r="A48" s="49" t="s">
        <v>152</v>
      </c>
      <c r="B48" s="35">
        <v>9.736955600000001E-2</v>
      </c>
      <c r="C48" s="35">
        <v>0.107463348</v>
      </c>
      <c r="D48" s="35">
        <v>0.11956727900000003</v>
      </c>
      <c r="E48" s="35">
        <v>0.132130303</v>
      </c>
      <c r="F48" s="35">
        <v>0.14174550100000002</v>
      </c>
      <c r="G48" s="35">
        <v>0.17034271600000001</v>
      </c>
      <c r="H48" s="35">
        <v>0.18758914200000001</v>
      </c>
      <c r="I48" s="35">
        <v>0.20519935100000003</v>
      </c>
      <c r="J48" s="35">
        <v>0.23073915900000003</v>
      </c>
      <c r="K48" s="35">
        <v>0.23658776700000003</v>
      </c>
      <c r="L48" s="35">
        <v>0.26099737499999998</v>
      </c>
      <c r="M48" s="35">
        <v>0.27589948300000006</v>
      </c>
      <c r="N48" s="35">
        <v>0.28866751000000002</v>
      </c>
      <c r="O48" s="35">
        <v>0.29872288700000005</v>
      </c>
      <c r="P48" s="35">
        <v>0.30360539800000003</v>
      </c>
      <c r="Q48" s="35">
        <v>0.28236014599999998</v>
      </c>
      <c r="R48" s="35">
        <v>0.27844427200000005</v>
      </c>
      <c r="S48" s="35">
        <v>0.25505269999999997</v>
      </c>
      <c r="T48" s="35">
        <v>0.24970222500000003</v>
      </c>
      <c r="U48" s="35">
        <v>0.26547976300000004</v>
      </c>
      <c r="V48" s="35">
        <v>0.263604322</v>
      </c>
      <c r="W48" s="35">
        <v>0.25514119099999999</v>
      </c>
      <c r="X48" s="35">
        <v>0.24966360900000004</v>
      </c>
      <c r="Y48" s="35">
        <v>0.24403860699999999</v>
      </c>
      <c r="Z48" s="35">
        <v>0.24188273600000001</v>
      </c>
      <c r="AA48" s="35">
        <v>0.21021545100000003</v>
      </c>
      <c r="AB48" s="35">
        <v>0.18465344500000003</v>
      </c>
      <c r="AC48" s="35">
        <v>0.16798549200000001</v>
      </c>
      <c r="AD48" s="35">
        <v>0.13902150000000005</v>
      </c>
      <c r="AE48" s="35">
        <v>0.14399548000000001</v>
      </c>
      <c r="AF48" s="35">
        <v>0.139965434</v>
      </c>
      <c r="AG48" s="35">
        <v>0.14599329800000002</v>
      </c>
      <c r="AH48" s="35">
        <v>0.14580918800000003</v>
      </c>
      <c r="AI48" s="35">
        <v>0.16333458200000003</v>
      </c>
      <c r="AJ48" s="35">
        <v>0.14808534800000001</v>
      </c>
      <c r="AK48" s="35">
        <v>0.14711407400000001</v>
      </c>
      <c r="AL48" s="35">
        <v>0.13630486282740784</v>
      </c>
      <c r="AM48" s="35">
        <v>0.15187933081641775</v>
      </c>
      <c r="AN48" s="35">
        <v>0.14333754921266892</v>
      </c>
      <c r="AO48" s="35">
        <v>0.13685031660633451</v>
      </c>
      <c r="AP48" s="35">
        <v>0.16399819494440843</v>
      </c>
      <c r="AQ48" s="35">
        <v>0.14593213209510708</v>
      </c>
      <c r="AR48" s="35">
        <v>0.15402573482321166</v>
      </c>
      <c r="AS48" s="35">
        <v>0.16610569741600423</v>
      </c>
      <c r="AT48" s="35">
        <v>0.15614263065190886</v>
      </c>
      <c r="AU48" s="35">
        <v>0.16363043015856935</v>
      </c>
      <c r="AV48" s="35">
        <v>0.16101106500000001</v>
      </c>
      <c r="AW48" s="35">
        <v>0.14926845300000002</v>
      </c>
      <c r="AX48" s="35">
        <v>0.14945291300000005</v>
      </c>
      <c r="AY48" s="35">
        <v>0.13861106300000001</v>
      </c>
      <c r="AZ48" s="35">
        <v>0.14998082200000004</v>
      </c>
      <c r="BA48" s="35">
        <v>0.15605560900000001</v>
      </c>
      <c r="BB48" s="35">
        <v>0.17560084200000001</v>
      </c>
      <c r="BC48" s="35">
        <v>0.17805448500000001</v>
      </c>
      <c r="BD48" s="35">
        <v>0.16926372800000003</v>
      </c>
      <c r="BE48" s="36">
        <v>0.15981209079086306</v>
      </c>
      <c r="BF48" s="54">
        <v>-5.8419381297938777E-2</v>
      </c>
      <c r="BG48" s="54">
        <v>8.101453673678316E-3</v>
      </c>
      <c r="BH48" s="54">
        <v>9.198698281277359E-4</v>
      </c>
    </row>
    <row r="49" spans="1:60" x14ac:dyDescent="0.15">
      <c r="A49" s="49" t="s">
        <v>151</v>
      </c>
      <c r="B49" s="35" t="s">
        <v>111</v>
      </c>
      <c r="C49" s="35" t="s">
        <v>111</v>
      </c>
      <c r="D49" s="35" t="s">
        <v>111</v>
      </c>
      <c r="E49" s="35" t="s">
        <v>111</v>
      </c>
      <c r="F49" s="35" t="s">
        <v>111</v>
      </c>
      <c r="G49" s="35" t="s">
        <v>111</v>
      </c>
      <c r="H49" s="35" t="s">
        <v>111</v>
      </c>
      <c r="I49" s="35" t="s">
        <v>111</v>
      </c>
      <c r="J49" s="35" t="s">
        <v>111</v>
      </c>
      <c r="K49" s="35" t="s">
        <v>111</v>
      </c>
      <c r="L49" s="35" t="s">
        <v>111</v>
      </c>
      <c r="M49" s="35" t="s">
        <v>111</v>
      </c>
      <c r="N49" s="35" t="s">
        <v>111</v>
      </c>
      <c r="O49" s="35" t="s">
        <v>111</v>
      </c>
      <c r="P49" s="35" t="s">
        <v>111</v>
      </c>
      <c r="Q49" s="35" t="s">
        <v>111</v>
      </c>
      <c r="R49" s="35" t="s">
        <v>111</v>
      </c>
      <c r="S49" s="35" t="s">
        <v>111</v>
      </c>
      <c r="T49" s="35" t="s">
        <v>111</v>
      </c>
      <c r="U49" s="35" t="s">
        <v>111</v>
      </c>
      <c r="V49" s="35" t="s">
        <v>111</v>
      </c>
      <c r="W49" s="35" t="s">
        <v>111</v>
      </c>
      <c r="X49" s="35" t="s">
        <v>111</v>
      </c>
      <c r="Y49" s="35" t="s">
        <v>111</v>
      </c>
      <c r="Z49" s="35" t="s">
        <v>111</v>
      </c>
      <c r="AA49" s="35">
        <v>7.2598058226989753E-2</v>
      </c>
      <c r="AB49" s="35">
        <v>7.0194363908752458E-2</v>
      </c>
      <c r="AC49" s="35">
        <v>6.8127921129241945E-2</v>
      </c>
      <c r="AD49" s="35">
        <v>8.1917658220367437E-2</v>
      </c>
      <c r="AE49" s="35">
        <v>8.8640369056701668E-2</v>
      </c>
      <c r="AF49" s="35">
        <v>9.609993759710693E-2</v>
      </c>
      <c r="AG49" s="35">
        <v>0.11102193887756348</v>
      </c>
      <c r="AH49" s="35">
        <v>0.11110995088845826</v>
      </c>
      <c r="AI49" s="35">
        <v>0.10652789228674317</v>
      </c>
      <c r="AJ49" s="35">
        <v>0.10700570563632203</v>
      </c>
      <c r="AK49" s="35">
        <v>0.10141386934350585</v>
      </c>
      <c r="AL49" s="35">
        <v>0.10573713189356994</v>
      </c>
      <c r="AM49" s="35">
        <v>0.10271232942092896</v>
      </c>
      <c r="AN49" s="35">
        <v>0.10407999838780213</v>
      </c>
      <c r="AO49" s="35">
        <v>0.10748863425201416</v>
      </c>
      <c r="AP49" s="35">
        <v>0.10916172231949614</v>
      </c>
      <c r="AQ49" s="35">
        <v>0.11435177814767074</v>
      </c>
      <c r="AR49" s="35">
        <v>0.11287964822386549</v>
      </c>
      <c r="AS49" s="35">
        <v>0.13095546465463331</v>
      </c>
      <c r="AT49" s="35">
        <v>0.11141972101702502</v>
      </c>
      <c r="AU49" s="35">
        <v>0.11183737078654289</v>
      </c>
      <c r="AV49" s="35">
        <v>0.11141107475871467</v>
      </c>
      <c r="AW49" s="35">
        <v>0.10909391448879052</v>
      </c>
      <c r="AX49" s="35">
        <v>0.10316873915372279</v>
      </c>
      <c r="AY49" s="35">
        <v>0.10203069335545162</v>
      </c>
      <c r="AZ49" s="35">
        <v>0.10050854333020354</v>
      </c>
      <c r="BA49" s="35">
        <v>0.10787438091966592</v>
      </c>
      <c r="BB49" s="35">
        <v>0.11046882883158918</v>
      </c>
      <c r="BC49" s="35">
        <v>0.11355446806416566</v>
      </c>
      <c r="BD49" s="35">
        <v>0.10823727476700001</v>
      </c>
      <c r="BE49" s="36">
        <v>8.4698115937150834E-2</v>
      </c>
      <c r="BF49" s="54">
        <v>-0.2196154189795908</v>
      </c>
      <c r="BG49" s="54">
        <v>-2.8936587601144925E-3</v>
      </c>
      <c r="BH49" s="54">
        <v>4.8751781523093877E-4</v>
      </c>
    </row>
    <row r="50" spans="1:60" x14ac:dyDescent="0.15">
      <c r="A50" s="49" t="s">
        <v>150</v>
      </c>
      <c r="B50" s="35">
        <v>0.5989729170000001</v>
      </c>
      <c r="C50" s="35">
        <v>0.70860032399999995</v>
      </c>
      <c r="D50" s="35">
        <v>0.85852838399999998</v>
      </c>
      <c r="E50" s="35">
        <v>0.91188216200000016</v>
      </c>
      <c r="F50" s="35">
        <v>1.038172501</v>
      </c>
      <c r="G50" s="35">
        <v>1.184348682</v>
      </c>
      <c r="H50" s="35">
        <v>1.3035958920000001</v>
      </c>
      <c r="I50" s="35">
        <v>1.3745326740000001</v>
      </c>
      <c r="J50" s="35">
        <v>1.6510587490000002</v>
      </c>
      <c r="K50" s="35">
        <v>1.7306689429999997</v>
      </c>
      <c r="L50" s="35">
        <v>1.7996571320000001</v>
      </c>
      <c r="M50" s="35">
        <v>2.0413016989999999</v>
      </c>
      <c r="N50" s="35">
        <v>1.9272776149999999</v>
      </c>
      <c r="O50" s="35">
        <v>1.9846383599999999</v>
      </c>
      <c r="P50" s="35">
        <v>2.1035039220000002</v>
      </c>
      <c r="Q50" s="35">
        <v>2.2272061169999997</v>
      </c>
      <c r="R50" s="35">
        <v>2.1565401100000003</v>
      </c>
      <c r="S50" s="35">
        <v>2.0386331059999998</v>
      </c>
      <c r="T50" s="35">
        <v>2.0427513000000004</v>
      </c>
      <c r="U50" s="35">
        <v>1.9266514790000004</v>
      </c>
      <c r="V50" s="35">
        <v>1.854794633</v>
      </c>
      <c r="W50" s="35">
        <v>1.8377226760000005</v>
      </c>
      <c r="X50" s="35">
        <v>1.9299480330000001</v>
      </c>
      <c r="Y50" s="35">
        <v>1.9759663649999997</v>
      </c>
      <c r="Z50" s="35">
        <v>2.0706443479999996</v>
      </c>
      <c r="AA50" s="35">
        <v>2.003760050069336</v>
      </c>
      <c r="AB50" s="35">
        <v>2.0471352449306641</v>
      </c>
      <c r="AC50" s="35">
        <v>2.2944885761386717</v>
      </c>
      <c r="AD50" s="35">
        <v>2.1884152001386719</v>
      </c>
      <c r="AE50" s="35">
        <v>2.2987603060000001</v>
      </c>
      <c r="AF50" s="35">
        <v>2.445350541138672</v>
      </c>
      <c r="AG50" s="35">
        <v>2.5113033696493043</v>
      </c>
      <c r="AH50" s="35">
        <v>2.6094154931835458</v>
      </c>
      <c r="AI50" s="35">
        <v>2.82815798505177</v>
      </c>
      <c r="AJ50" s="35">
        <v>2.9265440741365816</v>
      </c>
      <c r="AK50" s="35">
        <v>2.9650195439620619</v>
      </c>
      <c r="AL50" s="35">
        <v>3.0893487626058622</v>
      </c>
      <c r="AM50" s="35">
        <v>3.114871987901175</v>
      </c>
      <c r="AN50" s="35">
        <v>3.1885755904589557</v>
      </c>
      <c r="AO50" s="35">
        <v>3.2637854901822263</v>
      </c>
      <c r="AP50" s="35">
        <v>3.2919190802392428</v>
      </c>
      <c r="AQ50" s="35">
        <v>3.3137542409686711</v>
      </c>
      <c r="AR50" s="35">
        <v>3.3382690202651091</v>
      </c>
      <c r="AS50" s="35">
        <v>3.2225958865485529</v>
      </c>
      <c r="AT50" s="35">
        <v>3.0235130192400321</v>
      </c>
      <c r="AU50" s="35">
        <v>2.9423522334426924</v>
      </c>
      <c r="AV50" s="35">
        <v>2.8079899102634824</v>
      </c>
      <c r="AW50" s="35">
        <v>2.6246443045224686</v>
      </c>
      <c r="AX50" s="35">
        <v>2.4670060498765238</v>
      </c>
      <c r="AY50" s="35">
        <v>2.4605660048874749</v>
      </c>
      <c r="AZ50" s="35">
        <v>2.5434828407206966</v>
      </c>
      <c r="BA50" s="35">
        <v>2.6287619365395645</v>
      </c>
      <c r="BB50" s="35">
        <v>2.6423500768914256</v>
      </c>
      <c r="BC50" s="35">
        <v>2.6930054546157045</v>
      </c>
      <c r="BD50" s="35">
        <v>2.6954231210078268</v>
      </c>
      <c r="BE50" s="36">
        <v>2.205669098115437</v>
      </c>
      <c r="BF50" s="54">
        <v>-0.18393417988040328</v>
      </c>
      <c r="BG50" s="54">
        <v>-1.1420704169286977E-2</v>
      </c>
      <c r="BH50" s="54">
        <v>1.269571309748552E-2</v>
      </c>
    </row>
    <row r="51" spans="1:60" x14ac:dyDescent="0.15">
      <c r="A51" s="49" t="s">
        <v>149</v>
      </c>
      <c r="B51" s="35">
        <v>0.82693168948948681</v>
      </c>
      <c r="C51" s="35">
        <v>0.93476403027330768</v>
      </c>
      <c r="D51" s="35">
        <v>0.93160937830717439</v>
      </c>
      <c r="E51" s="35">
        <v>1.0537565811013527</v>
      </c>
      <c r="F51" s="35">
        <v>1.1286541907575536</v>
      </c>
      <c r="G51" s="35">
        <v>1.2281115135039864</v>
      </c>
      <c r="H51" s="35">
        <v>1.1549055214774069</v>
      </c>
      <c r="I51" s="35">
        <v>1.185426351440076</v>
      </c>
      <c r="J51" s="35">
        <v>1.2117305252035671</v>
      </c>
      <c r="K51" s="35">
        <v>1.088346570557007</v>
      </c>
      <c r="L51" s="35">
        <v>1.0853448783431681</v>
      </c>
      <c r="M51" s="35">
        <v>1.1967341907860551</v>
      </c>
      <c r="N51" s="35">
        <v>1.1603898106768364</v>
      </c>
      <c r="O51" s="35">
        <v>1.4006217617329659</v>
      </c>
      <c r="P51" s="35">
        <v>1.5078472007695742</v>
      </c>
      <c r="Q51" s="35">
        <v>1.330654203960874</v>
      </c>
      <c r="R51" s="35">
        <v>1.1968480352028072</v>
      </c>
      <c r="S51" s="35">
        <v>1.1126447477798798</v>
      </c>
      <c r="T51" s="35">
        <v>0.96717093094841267</v>
      </c>
      <c r="U51" s="35">
        <v>0.9241420681933854</v>
      </c>
      <c r="V51" s="35">
        <v>0.99079927275467872</v>
      </c>
      <c r="W51" s="35">
        <v>1.0582018751930773</v>
      </c>
      <c r="X51" s="35">
        <v>0.91363839180782502</v>
      </c>
      <c r="Y51" s="35">
        <v>0.85523007794118988</v>
      </c>
      <c r="Z51" s="35">
        <v>0.82158976797557803</v>
      </c>
      <c r="AA51" s="35">
        <v>0.81986445681107523</v>
      </c>
      <c r="AB51" s="35">
        <v>0.70640162324941791</v>
      </c>
      <c r="AC51" s="35">
        <v>0.74408207134030446</v>
      </c>
      <c r="AD51" s="35">
        <v>0.73127552800435969</v>
      </c>
      <c r="AE51" s="35">
        <v>0.77454870630246453</v>
      </c>
      <c r="AF51" s="35">
        <v>0.73650210582558628</v>
      </c>
      <c r="AG51" s="35">
        <v>0.7876453206722871</v>
      </c>
      <c r="AH51" s="35">
        <v>0.73921606667294959</v>
      </c>
      <c r="AI51" s="35">
        <v>0.83397544313282013</v>
      </c>
      <c r="AJ51" s="35">
        <v>0.80136939080035385</v>
      </c>
      <c r="AK51" s="35">
        <v>0.69158680315094945</v>
      </c>
      <c r="AL51" s="35">
        <v>0.70348302381130146</v>
      </c>
      <c r="AM51" s="35">
        <v>0.71439055968524467</v>
      </c>
      <c r="AN51" s="35">
        <v>0.76546004879332241</v>
      </c>
      <c r="AO51" s="35">
        <v>0.73292976416034017</v>
      </c>
      <c r="AP51" s="35">
        <v>0.73383920487764698</v>
      </c>
      <c r="AQ51" s="35">
        <v>0.73992663255529478</v>
      </c>
      <c r="AR51" s="35">
        <v>0.72221986505822344</v>
      </c>
      <c r="AS51" s="35">
        <v>0.68205526100060654</v>
      </c>
      <c r="AT51" s="35">
        <v>0.65635919600445647</v>
      </c>
      <c r="AU51" s="35">
        <v>0.65512168888397804</v>
      </c>
      <c r="AV51" s="35">
        <v>0.60740148996020626</v>
      </c>
      <c r="AW51" s="35">
        <v>0.59842249127942482</v>
      </c>
      <c r="AX51" s="35">
        <v>0.59067222953356802</v>
      </c>
      <c r="AY51" s="35">
        <v>0.57810036163815637</v>
      </c>
      <c r="AZ51" s="35">
        <v>0.56690214069472933</v>
      </c>
      <c r="BA51" s="35">
        <v>0.5853038544729634</v>
      </c>
      <c r="BB51" s="35">
        <v>0.58143398063415974</v>
      </c>
      <c r="BC51" s="35">
        <v>0.55323020832075609</v>
      </c>
      <c r="BD51" s="35">
        <v>0.5916549067480622</v>
      </c>
      <c r="BE51" s="36">
        <v>0.54505338100389467</v>
      </c>
      <c r="BF51" s="54">
        <v>-8.1281743941716722E-2</v>
      </c>
      <c r="BG51" s="54">
        <v>-1.0324795242799389E-2</v>
      </c>
      <c r="BH51" s="54">
        <v>3.1372980443677375E-3</v>
      </c>
    </row>
    <row r="52" spans="1:60" x14ac:dyDescent="0.15">
      <c r="A52" s="49" t="s">
        <v>148</v>
      </c>
      <c r="B52" s="35">
        <v>0.34696644900000001</v>
      </c>
      <c r="C52" s="35">
        <v>0.36888504599999999</v>
      </c>
      <c r="D52" s="35">
        <v>0.39899686100000004</v>
      </c>
      <c r="E52" s="35">
        <v>0.44255756700000004</v>
      </c>
      <c r="F52" s="35">
        <v>0.48125811800000001</v>
      </c>
      <c r="G52" s="35">
        <v>0.53934333499999998</v>
      </c>
      <c r="H52" s="35">
        <v>0.57232644199999994</v>
      </c>
      <c r="I52" s="35">
        <v>0.58676217300000011</v>
      </c>
      <c r="J52" s="35">
        <v>0.63149693600000001</v>
      </c>
      <c r="K52" s="35">
        <v>0.56198485100000006</v>
      </c>
      <c r="L52" s="35">
        <v>0.54041678100000012</v>
      </c>
      <c r="M52" s="35">
        <v>0.56165826100000005</v>
      </c>
      <c r="N52" s="35">
        <v>0.56456901700000006</v>
      </c>
      <c r="O52" s="35">
        <v>0.5789490140000001</v>
      </c>
      <c r="P52" s="35">
        <v>0.55489103899999992</v>
      </c>
      <c r="Q52" s="35">
        <v>0.55447165100000007</v>
      </c>
      <c r="R52" s="35">
        <v>0.51308776400000011</v>
      </c>
      <c r="S52" s="35">
        <v>0.48476746600000004</v>
      </c>
      <c r="T52" s="35">
        <v>0.53040453400000021</v>
      </c>
      <c r="U52" s="35">
        <v>0.513461956</v>
      </c>
      <c r="V52" s="35">
        <v>0.5225407729999999</v>
      </c>
      <c r="W52" s="35">
        <v>0.57185342800000005</v>
      </c>
      <c r="X52" s="35">
        <v>0.53865289000000005</v>
      </c>
      <c r="Y52" s="35">
        <v>0.54021948099999995</v>
      </c>
      <c r="Z52" s="35">
        <v>0.5183751040000002</v>
      </c>
      <c r="AA52" s="35">
        <v>0.55547192599999995</v>
      </c>
      <c r="AB52" s="35">
        <v>0.5650289300000001</v>
      </c>
      <c r="AC52" s="35">
        <v>0.57289703800000025</v>
      </c>
      <c r="AD52" s="35">
        <v>0.53680965899999999</v>
      </c>
      <c r="AE52" s="35">
        <v>0.5547658310000001</v>
      </c>
      <c r="AF52" s="35">
        <v>0.51408034199999997</v>
      </c>
      <c r="AG52" s="35">
        <v>0.53252646100000001</v>
      </c>
      <c r="AH52" s="35">
        <v>0.5602542800000001</v>
      </c>
      <c r="AI52" s="35">
        <v>0.56716247499999994</v>
      </c>
      <c r="AJ52" s="35">
        <v>0.55034754299999999</v>
      </c>
      <c r="AK52" s="35">
        <v>0.53383058900000002</v>
      </c>
      <c r="AL52" s="35">
        <v>0.57130488300000004</v>
      </c>
      <c r="AM52" s="35">
        <v>0.54151140399999997</v>
      </c>
      <c r="AN52" s="35">
        <v>0.52699543000000004</v>
      </c>
      <c r="AO52" s="35">
        <v>0.52443543900000023</v>
      </c>
      <c r="AP52" s="35">
        <v>0.53388892591061698</v>
      </c>
      <c r="AQ52" s="35">
        <v>0.54718079546494081</v>
      </c>
      <c r="AR52" s="35">
        <v>0.49358515133753605</v>
      </c>
      <c r="AS52" s="35">
        <v>0.52610712978301444</v>
      </c>
      <c r="AT52" s="35">
        <v>0.53441627830409055</v>
      </c>
      <c r="AU52" s="35">
        <v>0.49597759734953573</v>
      </c>
      <c r="AV52" s="35">
        <v>0.48106504448234666</v>
      </c>
      <c r="AW52" s="35">
        <v>0.49008749570530674</v>
      </c>
      <c r="AX52" s="35">
        <v>0.51298145648819582</v>
      </c>
      <c r="AY52" s="35">
        <v>0.45987834334099997</v>
      </c>
      <c r="AZ52" s="35">
        <v>0.46561013119099987</v>
      </c>
      <c r="BA52" s="35">
        <v>0.44000855823003182</v>
      </c>
      <c r="BB52" s="35">
        <v>0.4508529627819185</v>
      </c>
      <c r="BC52" s="35">
        <v>0.43455075719560737</v>
      </c>
      <c r="BD52" s="35">
        <v>0.44415220126385191</v>
      </c>
      <c r="BE52" s="36">
        <v>0.36939444435211455</v>
      </c>
      <c r="BF52" s="54">
        <v>-0.17058799018503101</v>
      </c>
      <c r="BG52" s="54">
        <v>-1.8330689473767592E-2</v>
      </c>
      <c r="BH52" s="54">
        <v>2.1262146209086903E-3</v>
      </c>
    </row>
    <row r="53" spans="1:60" x14ac:dyDescent="0.15">
      <c r="A53" s="49" t="s">
        <v>147</v>
      </c>
      <c r="B53" s="35">
        <v>0.15115948000000001</v>
      </c>
      <c r="C53" s="35">
        <v>0.18041800100000002</v>
      </c>
      <c r="D53" s="35">
        <v>0.21185209399999999</v>
      </c>
      <c r="E53" s="35">
        <v>0.25453196</v>
      </c>
      <c r="F53" s="35">
        <v>0.283171389</v>
      </c>
      <c r="G53" s="35">
        <v>0.30001710299999995</v>
      </c>
      <c r="H53" s="35">
        <v>0.355641492</v>
      </c>
      <c r="I53" s="35">
        <v>0.40315117000000006</v>
      </c>
      <c r="J53" s="35">
        <v>0.49159965899999997</v>
      </c>
      <c r="K53" s="35">
        <v>0.47833686599999997</v>
      </c>
      <c r="L53" s="35">
        <v>0.52833114900000011</v>
      </c>
      <c r="M53" s="35">
        <v>0.59679318100000001</v>
      </c>
      <c r="N53" s="35">
        <v>0.6757640840000001</v>
      </c>
      <c r="O53" s="35">
        <v>0.72386835400000016</v>
      </c>
      <c r="P53" s="35">
        <v>0.644736647</v>
      </c>
      <c r="Q53" s="35">
        <v>0.65772604499999998</v>
      </c>
      <c r="R53" s="35">
        <v>0.64810519200000005</v>
      </c>
      <c r="S53" s="35">
        <v>0.69364032900000017</v>
      </c>
      <c r="T53" s="35">
        <v>0.729422609</v>
      </c>
      <c r="U53" s="35">
        <v>0.72589123400000011</v>
      </c>
      <c r="V53" s="35">
        <v>0.76035215700000003</v>
      </c>
      <c r="W53" s="35">
        <v>0.82348014199999986</v>
      </c>
      <c r="X53" s="35">
        <v>0.9293045350000001</v>
      </c>
      <c r="Y53" s="35">
        <v>0.98763275499999992</v>
      </c>
      <c r="Z53" s="35">
        <v>0.93069592700000003</v>
      </c>
      <c r="AA53" s="35">
        <v>0.98821873300000018</v>
      </c>
      <c r="AB53" s="35">
        <v>0.96290036199999973</v>
      </c>
      <c r="AC53" s="35">
        <v>1.017239212</v>
      </c>
      <c r="AD53" s="35">
        <v>1.1655340390000004</v>
      </c>
      <c r="AE53" s="35">
        <v>1.114509894</v>
      </c>
      <c r="AF53" s="35">
        <v>1.2497327880000002</v>
      </c>
      <c r="AG53" s="35">
        <v>1.3052578929999998</v>
      </c>
      <c r="AH53" s="35">
        <v>1.2855653289999998</v>
      </c>
      <c r="AI53" s="35">
        <v>1.2832509470000002</v>
      </c>
      <c r="AJ53" s="35">
        <v>1.2772865469999999</v>
      </c>
      <c r="AK53" s="35">
        <v>1.3386150699999999</v>
      </c>
      <c r="AL53" s="35">
        <v>1.2456155920000003</v>
      </c>
      <c r="AM53" s="35">
        <v>1.3317412939999997</v>
      </c>
      <c r="AN53" s="35">
        <v>1.3124890820000001</v>
      </c>
      <c r="AO53" s="35">
        <v>1.3419762580000001</v>
      </c>
      <c r="AP53" s="35">
        <v>1.324866474</v>
      </c>
      <c r="AQ53" s="35">
        <v>1.3773894180000001</v>
      </c>
      <c r="AR53" s="35">
        <v>1.402330643</v>
      </c>
      <c r="AS53" s="35">
        <v>1.3832008980000001</v>
      </c>
      <c r="AT53" s="35">
        <v>1.407803315</v>
      </c>
      <c r="AU53" s="35">
        <v>1.372349563</v>
      </c>
      <c r="AV53" s="35">
        <v>1.342877291</v>
      </c>
      <c r="AW53" s="35">
        <v>1.4109233220000004</v>
      </c>
      <c r="AX53" s="35">
        <v>1.5087423960000002</v>
      </c>
      <c r="AY53" s="35">
        <v>1.5519425459999998</v>
      </c>
      <c r="AZ53" s="35">
        <v>1.847951868665529</v>
      </c>
      <c r="BA53" s="35">
        <v>1.9771087987139626</v>
      </c>
      <c r="BB53" s="35">
        <v>2.074144146668349</v>
      </c>
      <c r="BC53" s="35">
        <v>2.0014388322008592</v>
      </c>
      <c r="BD53" s="35">
        <v>2.0062501360463276</v>
      </c>
      <c r="BE53" s="36">
        <v>1.8218278471856555</v>
      </c>
      <c r="BF53" s="54">
        <v>-9.4404958370515324E-2</v>
      </c>
      <c r="BG53" s="54">
        <v>3.6058575066062915E-2</v>
      </c>
      <c r="BH53" s="54">
        <v>1.0486343432313102E-2</v>
      </c>
    </row>
    <row r="54" spans="1:60" x14ac:dyDescent="0.15">
      <c r="A54" s="49" t="s">
        <v>146</v>
      </c>
      <c r="B54" s="35" t="s">
        <v>111</v>
      </c>
      <c r="C54" s="35" t="s">
        <v>111</v>
      </c>
      <c r="D54" s="35" t="s">
        <v>111</v>
      </c>
      <c r="E54" s="35" t="s">
        <v>111</v>
      </c>
      <c r="F54" s="35" t="s">
        <v>111</v>
      </c>
      <c r="G54" s="35" t="s">
        <v>111</v>
      </c>
      <c r="H54" s="35" t="s">
        <v>111</v>
      </c>
      <c r="I54" s="35" t="s">
        <v>111</v>
      </c>
      <c r="J54" s="35" t="s">
        <v>111</v>
      </c>
      <c r="K54" s="35" t="s">
        <v>111</v>
      </c>
      <c r="L54" s="35" t="s">
        <v>111</v>
      </c>
      <c r="M54" s="35" t="s">
        <v>111</v>
      </c>
      <c r="N54" s="35" t="s">
        <v>111</v>
      </c>
      <c r="O54" s="35" t="s">
        <v>111</v>
      </c>
      <c r="P54" s="35" t="s">
        <v>111</v>
      </c>
      <c r="Q54" s="35" t="s">
        <v>111</v>
      </c>
      <c r="R54" s="35" t="s">
        <v>111</v>
      </c>
      <c r="S54" s="35" t="s">
        <v>111</v>
      </c>
      <c r="T54" s="35" t="s">
        <v>111</v>
      </c>
      <c r="U54" s="35" t="s">
        <v>111</v>
      </c>
      <c r="V54" s="35">
        <v>2.7356273916029377</v>
      </c>
      <c r="W54" s="35">
        <v>2.7450090478969811</v>
      </c>
      <c r="X54" s="35">
        <v>2.8539681858245851</v>
      </c>
      <c r="Y54" s="35">
        <v>2.6208217487340373</v>
      </c>
      <c r="Z54" s="35">
        <v>2.5049073845276224</v>
      </c>
      <c r="AA54" s="35">
        <v>2.7786316315338109</v>
      </c>
      <c r="AB54" s="35">
        <v>2.6636298984003171</v>
      </c>
      <c r="AC54" s="35">
        <v>1.7065846860000002</v>
      </c>
      <c r="AD54" s="35">
        <v>1.22806346</v>
      </c>
      <c r="AE54" s="35">
        <v>1.061565286</v>
      </c>
      <c r="AF54" s="35">
        <v>1.1009184810000001</v>
      </c>
      <c r="AG54" s="35">
        <v>0.68333071199999995</v>
      </c>
      <c r="AH54" s="35">
        <v>0.79049169499999994</v>
      </c>
      <c r="AI54" s="35">
        <v>0.72314789699999993</v>
      </c>
      <c r="AJ54" s="35">
        <v>0.544718708</v>
      </c>
      <c r="AK54" s="35">
        <v>0.51256026200000004</v>
      </c>
      <c r="AL54" s="35">
        <v>0.56539786199999997</v>
      </c>
      <c r="AM54" s="35">
        <v>0.57426562699999995</v>
      </c>
      <c r="AN54" s="35">
        <v>0.59409920999999988</v>
      </c>
      <c r="AO54" s="35">
        <v>0.59756533999999994</v>
      </c>
      <c r="AP54" s="35">
        <v>0.61282872100000008</v>
      </c>
      <c r="AQ54" s="35">
        <v>0.62848413316400009</v>
      </c>
      <c r="AR54" s="35">
        <v>0.64936802479700018</v>
      </c>
      <c r="AS54" s="35">
        <v>0.62242116980700002</v>
      </c>
      <c r="AT54" s="35">
        <v>0.6054467330740001</v>
      </c>
      <c r="AU54" s="35">
        <v>0.56926035313800005</v>
      </c>
      <c r="AV54" s="35">
        <v>0.5678986623129999</v>
      </c>
      <c r="AW54" s="35">
        <v>0.5751474494940001</v>
      </c>
      <c r="AX54" s="35">
        <v>0.53283779359099992</v>
      </c>
      <c r="AY54" s="35">
        <v>0.48091355136500008</v>
      </c>
      <c r="AZ54" s="35">
        <v>0.42682817655120131</v>
      </c>
      <c r="BA54" s="35">
        <v>0.4454126228871455</v>
      </c>
      <c r="BB54" s="35">
        <v>0.45690284547800003</v>
      </c>
      <c r="BC54" s="35">
        <v>0.47054351266700006</v>
      </c>
      <c r="BD54" s="35">
        <v>0.47526385130824844</v>
      </c>
      <c r="BE54" s="36">
        <v>0.45190474094942767</v>
      </c>
      <c r="BF54" s="54">
        <v>-5.1747724338990997E-2</v>
      </c>
      <c r="BG54" s="54">
        <v>-2.3918943287203676E-2</v>
      </c>
      <c r="BH54" s="54">
        <v>2.6011394652939836E-3</v>
      </c>
    </row>
    <row r="55" spans="1:60" x14ac:dyDescent="0.15">
      <c r="A55" s="49" t="s">
        <v>145</v>
      </c>
      <c r="B55" s="35">
        <v>3.1885903720000002</v>
      </c>
      <c r="C55" s="35">
        <v>3.4160970110000002</v>
      </c>
      <c r="D55" s="35">
        <v>3.6712027300000001</v>
      </c>
      <c r="E55" s="35">
        <v>3.8861851129999998</v>
      </c>
      <c r="F55" s="35">
        <v>4.1772247239999993</v>
      </c>
      <c r="G55" s="35">
        <v>4.4236240540000002</v>
      </c>
      <c r="H55" s="35">
        <v>4.4470298550000011</v>
      </c>
      <c r="I55" s="35">
        <v>4.7153177760000009</v>
      </c>
      <c r="J55" s="35">
        <v>4.8402030910000011</v>
      </c>
      <c r="K55" s="35">
        <v>4.4959186539999996</v>
      </c>
      <c r="L55" s="35">
        <v>3.9320624479999999</v>
      </c>
      <c r="M55" s="35">
        <v>3.909031669</v>
      </c>
      <c r="N55" s="35">
        <v>3.9417635979999996</v>
      </c>
      <c r="O55" s="35">
        <v>4.0437313230000003</v>
      </c>
      <c r="P55" s="35">
        <v>4.0800091900000002</v>
      </c>
      <c r="Q55" s="35">
        <v>3.4888462639999998</v>
      </c>
      <c r="R55" s="35">
        <v>3.2301722900000001</v>
      </c>
      <c r="S55" s="35">
        <v>3.2673569179999999</v>
      </c>
      <c r="T55" s="35">
        <v>3.1419760999999999</v>
      </c>
      <c r="U55" s="35">
        <v>3.8622320990000008</v>
      </c>
      <c r="V55" s="35">
        <v>3.355793013</v>
      </c>
      <c r="W55" s="35">
        <v>3.3634614149999993</v>
      </c>
      <c r="X55" s="35">
        <v>3.2708499220000005</v>
      </c>
      <c r="Y55" s="35">
        <v>3.4794107510000001</v>
      </c>
      <c r="Z55" s="35">
        <v>3.5567931649999998</v>
      </c>
      <c r="AA55" s="35">
        <v>3.6025960590000001</v>
      </c>
      <c r="AB55" s="35">
        <v>3.5858026709999997</v>
      </c>
      <c r="AC55" s="35">
        <v>3.6258603850000002</v>
      </c>
      <c r="AD55" s="35">
        <v>3.6440593200000007</v>
      </c>
      <c r="AE55" s="35">
        <v>3.6059994860000004</v>
      </c>
      <c r="AF55" s="35">
        <v>3.5638330520000001</v>
      </c>
      <c r="AG55" s="35">
        <v>3.6525657750000002</v>
      </c>
      <c r="AH55" s="35">
        <v>3.5475956689999997</v>
      </c>
      <c r="AI55" s="35">
        <v>3.5336627369999998</v>
      </c>
      <c r="AJ55" s="35">
        <v>3.4843251411600007</v>
      </c>
      <c r="AK55" s="35">
        <v>3.4371786405355356</v>
      </c>
      <c r="AL55" s="35">
        <v>3.4289804262877004</v>
      </c>
      <c r="AM55" s="35">
        <v>3.4059149915319527</v>
      </c>
      <c r="AN55" s="35">
        <v>3.431625308992527</v>
      </c>
      <c r="AO55" s="35">
        <v>3.5236194012430642</v>
      </c>
      <c r="AP55" s="35">
        <v>3.6461070924582568</v>
      </c>
      <c r="AQ55" s="35">
        <v>3.6140984766603039</v>
      </c>
      <c r="AR55" s="35">
        <v>3.4977830690997673</v>
      </c>
      <c r="AS55" s="35">
        <v>3.4169207208995132</v>
      </c>
      <c r="AT55" s="35">
        <v>3.2475393972489814</v>
      </c>
      <c r="AU55" s="35">
        <v>3.1974761660700981</v>
      </c>
      <c r="AV55" s="35">
        <v>3.1438060509234464</v>
      </c>
      <c r="AW55" s="35">
        <v>3.0530927001479977</v>
      </c>
      <c r="AX55" s="35">
        <v>3.002302105281256</v>
      </c>
      <c r="AY55" s="35">
        <v>2.999027178488022</v>
      </c>
      <c r="AZ55" s="35">
        <v>3.0828469609263718</v>
      </c>
      <c r="BA55" s="35">
        <v>3.1833068966706226</v>
      </c>
      <c r="BB55" s="35">
        <v>3.1883318886605618</v>
      </c>
      <c r="BC55" s="35">
        <v>3.1455719924252041</v>
      </c>
      <c r="BD55" s="35">
        <v>3.0827587493452588</v>
      </c>
      <c r="BE55" s="36">
        <v>2.3859542738111177</v>
      </c>
      <c r="BF55" s="54">
        <v>-0.22814742685642742</v>
      </c>
      <c r="BG55" s="54">
        <v>-5.1937363808182146E-3</v>
      </c>
      <c r="BH55" s="54">
        <v>1.373342490489932E-2</v>
      </c>
    </row>
    <row r="56" spans="1:60" x14ac:dyDescent="0.15">
      <c r="A56" s="49" t="s">
        <v>144</v>
      </c>
      <c r="B56" s="35">
        <v>0.17524522897379924</v>
      </c>
      <c r="C56" s="35">
        <v>0.20609717875992434</v>
      </c>
      <c r="D56" s="35">
        <v>0.25180243267165597</v>
      </c>
      <c r="E56" s="35">
        <v>0.29251176495110431</v>
      </c>
      <c r="F56" s="35">
        <v>0.31405148361682034</v>
      </c>
      <c r="G56" s="35">
        <v>0.37408040388609531</v>
      </c>
      <c r="H56" s="35">
        <v>0.47367721332600005</v>
      </c>
      <c r="I56" s="35">
        <v>0.49220417914199999</v>
      </c>
      <c r="J56" s="35">
        <v>0.53658205395800007</v>
      </c>
      <c r="K56" s="35">
        <v>0.60181208777400008</v>
      </c>
      <c r="L56" s="35">
        <v>0.59128534559000001</v>
      </c>
      <c r="M56" s="35">
        <v>0.62943160740600002</v>
      </c>
      <c r="N56" s="35">
        <v>0.68543302744200008</v>
      </c>
      <c r="O56" s="35">
        <v>0.75022834918900005</v>
      </c>
      <c r="P56" s="35">
        <v>0.8043469599930001</v>
      </c>
      <c r="Q56" s="35">
        <v>0.738341563501</v>
      </c>
      <c r="R56" s="35">
        <v>0.68049231564199997</v>
      </c>
      <c r="S56" s="35">
        <v>0.69668623240799998</v>
      </c>
      <c r="T56" s="35">
        <v>0.74231357933099995</v>
      </c>
      <c r="U56" s="35">
        <v>0.69854823370500008</v>
      </c>
      <c r="V56" s="35">
        <v>0.97372222710829182</v>
      </c>
      <c r="W56" s="35">
        <v>1.0186773492244465</v>
      </c>
      <c r="X56" s="35">
        <v>1.021954281106195</v>
      </c>
      <c r="Y56" s="35">
        <v>1.0960043464662259</v>
      </c>
      <c r="Z56" s="35">
        <v>1.0505530438836845</v>
      </c>
      <c r="AA56" s="35">
        <v>0.71684380446796581</v>
      </c>
      <c r="AB56" s="35">
        <v>0.55442312146336359</v>
      </c>
      <c r="AC56" s="35">
        <v>0.42685941166683466</v>
      </c>
      <c r="AD56" s="35">
        <v>0.37677839433052029</v>
      </c>
      <c r="AE56" s="35">
        <v>0.3509039988639025</v>
      </c>
      <c r="AF56" s="35">
        <v>0.3386320855319187</v>
      </c>
      <c r="AG56" s="35">
        <v>0.3944633903731084</v>
      </c>
      <c r="AH56" s="35">
        <v>0.43367995487443906</v>
      </c>
      <c r="AI56" s="35">
        <v>0.41345239263123573</v>
      </c>
      <c r="AJ56" s="35">
        <v>0.37182101103414178</v>
      </c>
      <c r="AK56" s="35">
        <v>0.40682342379950764</v>
      </c>
      <c r="AL56" s="35">
        <v>0.47554051517391949</v>
      </c>
      <c r="AM56" s="35">
        <v>0.51008200232791401</v>
      </c>
      <c r="AN56" s="35">
        <v>0.55982176179427112</v>
      </c>
      <c r="AO56" s="35">
        <v>0.60159196737148746</v>
      </c>
      <c r="AP56" s="35">
        <v>0.6263488045268748</v>
      </c>
      <c r="AQ56" s="35">
        <v>0.64145430790825475</v>
      </c>
      <c r="AR56" s="35">
        <v>0.67339400716925157</v>
      </c>
      <c r="AS56" s="35">
        <v>0.67466420139776484</v>
      </c>
      <c r="AT56" s="35">
        <v>0.67503185826476497</v>
      </c>
      <c r="AU56" s="35">
        <v>0.6841529773268672</v>
      </c>
      <c r="AV56" s="35">
        <v>0.68554894401621225</v>
      </c>
      <c r="AW56" s="35">
        <v>0.64675389255405014</v>
      </c>
      <c r="AX56" s="35">
        <v>0.63362792721712602</v>
      </c>
      <c r="AY56" s="35">
        <v>0.6292059620604683</v>
      </c>
      <c r="AZ56" s="35">
        <v>0.65147189967144581</v>
      </c>
      <c r="BA56" s="35">
        <v>0.69706702334760418</v>
      </c>
      <c r="BB56" s="35">
        <v>0.73094430264295585</v>
      </c>
      <c r="BC56" s="35">
        <v>0.72518816272572395</v>
      </c>
      <c r="BD56" s="35">
        <v>0.73575592315139082</v>
      </c>
      <c r="BE56" s="36">
        <v>0.66793579246068047</v>
      </c>
      <c r="BF56" s="54">
        <v>-9.4657874548930487E-2</v>
      </c>
      <c r="BG56" s="54">
        <v>8.6510610403927046E-3</v>
      </c>
      <c r="BH56" s="54">
        <v>3.8446026178032906E-3</v>
      </c>
    </row>
    <row r="57" spans="1:60" s="32" customFormat="1" x14ac:dyDescent="0.15">
      <c r="A57" s="37" t="s">
        <v>143</v>
      </c>
      <c r="B57" s="38">
        <v>17.930048840463286</v>
      </c>
      <c r="C57" s="38">
        <v>19.68124260203323</v>
      </c>
      <c r="D57" s="38">
        <v>21.36419068297883</v>
      </c>
      <c r="E57" s="38">
        <v>23.493341139052458</v>
      </c>
      <c r="F57" s="38">
        <v>26.162017573374367</v>
      </c>
      <c r="G57" s="38">
        <v>29.001503214652079</v>
      </c>
      <c r="H57" s="38">
        <v>30.433295352813417</v>
      </c>
      <c r="I57" s="38">
        <v>32.571347801113085</v>
      </c>
      <c r="J57" s="38">
        <v>34.90197383090657</v>
      </c>
      <c r="K57" s="38">
        <v>32.855075175209009</v>
      </c>
      <c r="L57" s="38">
        <v>31.717416479155172</v>
      </c>
      <c r="M57" s="38">
        <v>33.879345145811058</v>
      </c>
      <c r="N57" s="38">
        <v>33.582961830188836</v>
      </c>
      <c r="O57" s="38">
        <v>35.28260593964778</v>
      </c>
      <c r="P57" s="38">
        <v>36.087417939433564</v>
      </c>
      <c r="Q57" s="38">
        <v>33.655395644651797</v>
      </c>
      <c r="R57" s="38">
        <v>31.359804537829632</v>
      </c>
      <c r="S57" s="38">
        <v>29.83554047085428</v>
      </c>
      <c r="T57" s="38">
        <v>29.007504963347142</v>
      </c>
      <c r="U57" s="38">
        <v>29.178388636519479</v>
      </c>
      <c r="V57" s="38">
        <v>32.638379994509052</v>
      </c>
      <c r="W57" s="38">
        <v>33.643090618261986</v>
      </c>
      <c r="X57" s="38">
        <v>33.79945087575075</v>
      </c>
      <c r="Y57" s="38">
        <v>33.967310329804974</v>
      </c>
      <c r="Z57" s="38">
        <v>33.850229400525379</v>
      </c>
      <c r="AA57" s="38">
        <v>34.496966741287871</v>
      </c>
      <c r="AB57" s="38">
        <v>34.199659158591466</v>
      </c>
      <c r="AC57" s="38">
        <v>33.307457545274069</v>
      </c>
      <c r="AD57" s="38">
        <v>32.545270064851394</v>
      </c>
      <c r="AE57" s="38">
        <v>32.390119491769063</v>
      </c>
      <c r="AF57" s="38">
        <v>33.013476987534219</v>
      </c>
      <c r="AG57" s="38">
        <v>33.357608338759192</v>
      </c>
      <c r="AH57" s="38">
        <v>33.635748482963876</v>
      </c>
      <c r="AI57" s="38">
        <v>34.32088837096007</v>
      </c>
      <c r="AJ57" s="38">
        <v>33.822370184615664</v>
      </c>
      <c r="AK57" s="38">
        <v>33.413556938782691</v>
      </c>
      <c r="AL57" s="38">
        <v>33.882997161305276</v>
      </c>
      <c r="AM57" s="38">
        <v>33.764396091829788</v>
      </c>
      <c r="AN57" s="38">
        <v>33.942543349446616</v>
      </c>
      <c r="AO57" s="38">
        <v>34.260232204450574</v>
      </c>
      <c r="AP57" s="38">
        <v>34.496050706387017</v>
      </c>
      <c r="AQ57" s="38">
        <v>34.587766251023289</v>
      </c>
      <c r="AR57" s="38">
        <v>33.90795196438949</v>
      </c>
      <c r="AS57" s="38">
        <v>33.536162946224103</v>
      </c>
      <c r="AT57" s="38">
        <v>31.877623533320609</v>
      </c>
      <c r="AU57" s="38">
        <v>31.501323948509171</v>
      </c>
      <c r="AV57" s="38">
        <v>30.64354699913865</v>
      </c>
      <c r="AW57" s="38">
        <v>29.616613802168679</v>
      </c>
      <c r="AX57" s="38">
        <v>29.073689003918492</v>
      </c>
      <c r="AY57" s="38">
        <v>28.529911156133419</v>
      </c>
      <c r="AZ57" s="38">
        <v>29.248979397830688</v>
      </c>
      <c r="BA57" s="38">
        <v>29.932755265004523</v>
      </c>
      <c r="BB57" s="38">
        <v>30.469267672281827</v>
      </c>
      <c r="BC57" s="38">
        <v>30.411894718910109</v>
      </c>
      <c r="BD57" s="38">
        <v>30.27368660291906</v>
      </c>
      <c r="BE57" s="38">
        <v>26.072845779877014</v>
      </c>
      <c r="BF57" s="56">
        <v>-0.14111522533174725</v>
      </c>
      <c r="BG57" s="56">
        <v>-5.1492370676055055E-3</v>
      </c>
      <c r="BH57" s="56">
        <v>0.15007390271692542</v>
      </c>
    </row>
    <row r="58" spans="1:60" x14ac:dyDescent="0.15">
      <c r="A58" s="49"/>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6"/>
      <c r="BF58" s="59"/>
      <c r="BG58" s="59"/>
      <c r="BH58" s="59"/>
    </row>
    <row r="59" spans="1:60" x14ac:dyDescent="0.15">
      <c r="A59" s="49" t="s">
        <v>142</v>
      </c>
      <c r="B59" s="35" t="s">
        <v>111</v>
      </c>
      <c r="C59" s="35" t="s">
        <v>111</v>
      </c>
      <c r="D59" s="35" t="s">
        <v>111</v>
      </c>
      <c r="E59" s="35" t="s">
        <v>111</v>
      </c>
      <c r="F59" s="35" t="s">
        <v>111</v>
      </c>
      <c r="G59" s="35" t="s">
        <v>111</v>
      </c>
      <c r="H59" s="35" t="s">
        <v>111</v>
      </c>
      <c r="I59" s="35" t="s">
        <v>111</v>
      </c>
      <c r="J59" s="35" t="s">
        <v>111</v>
      </c>
      <c r="K59" s="35" t="s">
        <v>111</v>
      </c>
      <c r="L59" s="35" t="s">
        <v>111</v>
      </c>
      <c r="M59" s="35" t="s">
        <v>111</v>
      </c>
      <c r="N59" s="35" t="s">
        <v>111</v>
      </c>
      <c r="O59" s="35" t="s">
        <v>111</v>
      </c>
      <c r="P59" s="35" t="s">
        <v>111</v>
      </c>
      <c r="Q59" s="35" t="s">
        <v>111</v>
      </c>
      <c r="R59" s="35" t="s">
        <v>111</v>
      </c>
      <c r="S59" s="35" t="s">
        <v>111</v>
      </c>
      <c r="T59" s="35" t="s">
        <v>111</v>
      </c>
      <c r="U59" s="35" t="s">
        <v>111</v>
      </c>
      <c r="V59" s="35">
        <v>0.34986797176508494</v>
      </c>
      <c r="W59" s="35">
        <v>0.36654253468137532</v>
      </c>
      <c r="X59" s="35">
        <v>0.34497687036473396</v>
      </c>
      <c r="Y59" s="35">
        <v>0.35331570303582083</v>
      </c>
      <c r="Z59" s="35">
        <v>0.34452437553357212</v>
      </c>
      <c r="AA59" s="35">
        <v>0.36142138224710529</v>
      </c>
      <c r="AB59" s="35">
        <v>0.34848406038835261</v>
      </c>
      <c r="AC59" s="35">
        <v>0.33955009049322482</v>
      </c>
      <c r="AD59" s="35">
        <v>0.3385994666016261</v>
      </c>
      <c r="AE59" s="35">
        <v>0.31017248615989162</v>
      </c>
      <c r="AF59" s="35">
        <v>0.27963791862601622</v>
      </c>
      <c r="AG59" s="35">
        <v>0.25117928105691056</v>
      </c>
      <c r="AH59" s="35">
        <v>0.23904966457723575</v>
      </c>
      <c r="AI59" s="35">
        <v>0.2515445765284553</v>
      </c>
      <c r="AJ59" s="35">
        <v>0.24115929300813008</v>
      </c>
      <c r="AK59" s="35">
        <v>0.26735869894037945</v>
      </c>
      <c r="AL59" s="35">
        <v>0.17017322704878052</v>
      </c>
      <c r="AM59" s="35">
        <v>0.15667007800000005</v>
      </c>
      <c r="AN59" s="35">
        <v>0.18215889900000004</v>
      </c>
      <c r="AO59" s="35">
        <v>0.19646317400000002</v>
      </c>
      <c r="AP59" s="35">
        <v>0.22967464100000001</v>
      </c>
      <c r="AQ59" s="35">
        <v>0.20560528792000002</v>
      </c>
      <c r="AR59" s="35">
        <v>0.19387749422</v>
      </c>
      <c r="AS59" s="35">
        <v>0.15500050600000001</v>
      </c>
      <c r="AT59" s="35">
        <v>0.14454016570000006</v>
      </c>
      <c r="AU59" s="35">
        <v>0.14269123859999999</v>
      </c>
      <c r="AV59" s="35">
        <v>0.1748936623</v>
      </c>
      <c r="AW59" s="35">
        <v>0.18291674890000006</v>
      </c>
      <c r="AX59" s="35">
        <v>0.1990949085</v>
      </c>
      <c r="AY59" s="35">
        <v>0.195458971692891</v>
      </c>
      <c r="AZ59" s="35">
        <v>0.19836684873649291</v>
      </c>
      <c r="BA59" s="35">
        <v>0.19704592182606634</v>
      </c>
      <c r="BB59" s="35">
        <v>0.19879958762331354</v>
      </c>
      <c r="BC59" s="35">
        <v>0.20835510396422305</v>
      </c>
      <c r="BD59" s="35">
        <v>0.20768989049235012</v>
      </c>
      <c r="BE59" s="36">
        <v>0.18205943491989143</v>
      </c>
      <c r="BF59" s="59">
        <v>-0.1258023953913896</v>
      </c>
      <c r="BG59" s="59">
        <v>3.6913863240616518E-2</v>
      </c>
      <c r="BH59" s="59">
        <v>1.0479243484021053E-3</v>
      </c>
    </row>
    <row r="60" spans="1:60" x14ac:dyDescent="0.15">
      <c r="A60" s="49" t="s">
        <v>141</v>
      </c>
      <c r="B60" s="35" t="s">
        <v>111</v>
      </c>
      <c r="C60" s="35" t="s">
        <v>111</v>
      </c>
      <c r="D60" s="35" t="s">
        <v>111</v>
      </c>
      <c r="E60" s="35" t="s">
        <v>111</v>
      </c>
      <c r="F60" s="35" t="s">
        <v>111</v>
      </c>
      <c r="G60" s="35" t="s">
        <v>111</v>
      </c>
      <c r="H60" s="35" t="s">
        <v>111</v>
      </c>
      <c r="I60" s="35" t="s">
        <v>111</v>
      </c>
      <c r="J60" s="35" t="s">
        <v>111</v>
      </c>
      <c r="K60" s="35" t="s">
        <v>111</v>
      </c>
      <c r="L60" s="35" t="s">
        <v>111</v>
      </c>
      <c r="M60" s="35" t="s">
        <v>111</v>
      </c>
      <c r="N60" s="35" t="s">
        <v>111</v>
      </c>
      <c r="O60" s="35" t="s">
        <v>111</v>
      </c>
      <c r="P60" s="35" t="s">
        <v>111</v>
      </c>
      <c r="Q60" s="35" t="s">
        <v>111</v>
      </c>
      <c r="R60" s="35" t="s">
        <v>111</v>
      </c>
      <c r="S60" s="35" t="s">
        <v>111</v>
      </c>
      <c r="T60" s="35" t="s">
        <v>111</v>
      </c>
      <c r="U60" s="35" t="s">
        <v>111</v>
      </c>
      <c r="V60" s="35">
        <v>1.0668252591718952</v>
      </c>
      <c r="W60" s="35">
        <v>1.2604270467116683</v>
      </c>
      <c r="X60" s="35">
        <v>1.246702479347517</v>
      </c>
      <c r="Y60" s="35">
        <v>1.207688936831663</v>
      </c>
      <c r="Z60" s="35">
        <v>1.1308568654558875</v>
      </c>
      <c r="AA60" s="35">
        <v>1.0457207474294241</v>
      </c>
      <c r="AB60" s="35">
        <v>1.0112148536331103</v>
      </c>
      <c r="AC60" s="35">
        <v>0.861451352</v>
      </c>
      <c r="AD60" s="35">
        <v>0.61396839600000019</v>
      </c>
      <c r="AE60" s="35">
        <v>0.49816280699999993</v>
      </c>
      <c r="AF60" s="35">
        <v>0.452012462</v>
      </c>
      <c r="AG60" s="35">
        <v>0.44448874200000005</v>
      </c>
      <c r="AH60" s="35">
        <v>0.38829708400000001</v>
      </c>
      <c r="AI60" s="35">
        <v>0.36753626499999997</v>
      </c>
      <c r="AJ60" s="35">
        <v>0.33699380200000001</v>
      </c>
      <c r="AK60" s="35">
        <v>0.33053690499999999</v>
      </c>
      <c r="AL60" s="35">
        <v>0.32223400400000002</v>
      </c>
      <c r="AM60" s="35">
        <v>0.33491434000000003</v>
      </c>
      <c r="AN60" s="35">
        <v>0.34189695399999998</v>
      </c>
      <c r="AO60" s="35">
        <v>0.34133771400000001</v>
      </c>
      <c r="AP60" s="35">
        <v>0.318042408</v>
      </c>
      <c r="AQ60" s="35">
        <v>0.37107304600000007</v>
      </c>
      <c r="AR60" s="35">
        <v>0.33910467700000002</v>
      </c>
      <c r="AS60" s="35">
        <v>0.33625907399999999</v>
      </c>
      <c r="AT60" s="35">
        <v>0.38877174799999997</v>
      </c>
      <c r="AU60" s="35">
        <v>0.31352634699999998</v>
      </c>
      <c r="AV60" s="35">
        <v>0.35619243</v>
      </c>
      <c r="AW60" s="35">
        <v>0.43580295199999997</v>
      </c>
      <c r="AX60" s="35">
        <v>0.30029894899999998</v>
      </c>
      <c r="AY60" s="35">
        <v>0.34050498743902435</v>
      </c>
      <c r="AZ60" s="35">
        <v>0.2907667044286828</v>
      </c>
      <c r="BA60" s="35">
        <v>0.28588946949049432</v>
      </c>
      <c r="BB60" s="35">
        <v>0.28527366801051696</v>
      </c>
      <c r="BC60" s="35">
        <v>0.31507403196449701</v>
      </c>
      <c r="BD60" s="35">
        <v>0.3004378962076959</v>
      </c>
      <c r="BE60" s="36">
        <v>0.27564555928699713</v>
      </c>
      <c r="BF60" s="59">
        <v>-8.5027445560482917E-2</v>
      </c>
      <c r="BG60" s="59">
        <v>-2.5445791010787921E-2</v>
      </c>
      <c r="BH60" s="59">
        <v>1.58660106372878E-3</v>
      </c>
    </row>
    <row r="61" spans="1:60" x14ac:dyDescent="0.15">
      <c r="A61" s="49" t="s">
        <v>140</v>
      </c>
      <c r="B61" s="35" t="s">
        <v>111</v>
      </c>
      <c r="C61" s="35" t="s">
        <v>111</v>
      </c>
      <c r="D61" s="35" t="s">
        <v>111</v>
      </c>
      <c r="E61" s="35" t="s">
        <v>111</v>
      </c>
      <c r="F61" s="35" t="s">
        <v>111</v>
      </c>
      <c r="G61" s="35" t="s">
        <v>111</v>
      </c>
      <c r="H61" s="35" t="s">
        <v>111</v>
      </c>
      <c r="I61" s="35" t="s">
        <v>111</v>
      </c>
      <c r="J61" s="35" t="s">
        <v>111</v>
      </c>
      <c r="K61" s="35" t="s">
        <v>111</v>
      </c>
      <c r="L61" s="35" t="s">
        <v>111</v>
      </c>
      <c r="M61" s="35" t="s">
        <v>111</v>
      </c>
      <c r="N61" s="35" t="s">
        <v>111</v>
      </c>
      <c r="O61" s="35" t="s">
        <v>111</v>
      </c>
      <c r="P61" s="35" t="s">
        <v>111</v>
      </c>
      <c r="Q61" s="35" t="s">
        <v>111</v>
      </c>
      <c r="R61" s="35" t="s">
        <v>111</v>
      </c>
      <c r="S61" s="35" t="s">
        <v>111</v>
      </c>
      <c r="T61" s="35" t="s">
        <v>111</v>
      </c>
      <c r="U61" s="35" t="s">
        <v>111</v>
      </c>
      <c r="V61" s="35">
        <v>0.88879637917888199</v>
      </c>
      <c r="W61" s="35">
        <v>0.80959425199062496</v>
      </c>
      <c r="X61" s="35">
        <v>0.78247826657277109</v>
      </c>
      <c r="Y61" s="35">
        <v>0.78570553348941963</v>
      </c>
      <c r="Z61" s="35">
        <v>0.80177482103922004</v>
      </c>
      <c r="AA61" s="35">
        <v>0.92277838282742841</v>
      </c>
      <c r="AB61" s="35">
        <v>0.93094980311719622</v>
      </c>
      <c r="AC61" s="35">
        <v>0.86971818999999995</v>
      </c>
      <c r="AD61" s="35">
        <v>0.67178704</v>
      </c>
      <c r="AE61" s="35">
        <v>0.52668933984552835</v>
      </c>
      <c r="AF61" s="35">
        <v>0.51482582956910572</v>
      </c>
      <c r="AG61" s="35">
        <v>0.43526615820596209</v>
      </c>
      <c r="AH61" s="35">
        <v>0.43793197677235773</v>
      </c>
      <c r="AI61" s="35">
        <v>0.36398883589430903</v>
      </c>
      <c r="AJ61" s="35">
        <v>0.3001631797073171</v>
      </c>
      <c r="AK61" s="35">
        <v>0.33197257499999999</v>
      </c>
      <c r="AL61" s="35">
        <v>0.33181624999999998</v>
      </c>
      <c r="AM61" s="35">
        <v>0.33900282400000004</v>
      </c>
      <c r="AN61" s="35">
        <v>0.36983551100000001</v>
      </c>
      <c r="AO61" s="35">
        <v>0.39232625997947146</v>
      </c>
      <c r="AP61" s="35">
        <v>0.40231221305233689</v>
      </c>
      <c r="AQ61" s="35">
        <v>0.46070034469200583</v>
      </c>
      <c r="AR61" s="35">
        <v>0.49943861248807131</v>
      </c>
      <c r="AS61" s="35">
        <v>0.4992329115345856</v>
      </c>
      <c r="AT61" s="35">
        <v>0.40581236587062375</v>
      </c>
      <c r="AU61" s="35">
        <v>0.41867375458725498</v>
      </c>
      <c r="AV61" s="35">
        <v>0.55483828849850925</v>
      </c>
      <c r="AW61" s="35">
        <v>0.59263373712384715</v>
      </c>
      <c r="AX61" s="35">
        <v>0.60362149335418069</v>
      </c>
      <c r="AY61" s="35">
        <v>0.61683240903598102</v>
      </c>
      <c r="AZ61" s="35">
        <v>0.73420624606798002</v>
      </c>
      <c r="BA61" s="35">
        <v>0.68940721603681931</v>
      </c>
      <c r="BB61" s="35">
        <v>0.76959004439915712</v>
      </c>
      <c r="BC61" s="35">
        <v>0.81185594115547843</v>
      </c>
      <c r="BD61" s="35">
        <v>0.76225401976852614</v>
      </c>
      <c r="BE61" s="36">
        <v>0.75215988485941598</v>
      </c>
      <c r="BF61" s="54">
        <v>-1.5938540495228803E-2</v>
      </c>
      <c r="BG61" s="54">
        <v>6.5068265284998761E-2</v>
      </c>
      <c r="BH61" s="54">
        <v>4.3293919789563632E-3</v>
      </c>
    </row>
    <row r="62" spans="1:60" x14ac:dyDescent="0.15">
      <c r="A62" s="49" t="s">
        <v>139</v>
      </c>
      <c r="B62" s="35" t="s">
        <v>111</v>
      </c>
      <c r="C62" s="35" t="s">
        <v>111</v>
      </c>
      <c r="D62" s="35" t="s">
        <v>111</v>
      </c>
      <c r="E62" s="35" t="s">
        <v>111</v>
      </c>
      <c r="F62" s="35" t="s">
        <v>111</v>
      </c>
      <c r="G62" s="35" t="s">
        <v>111</v>
      </c>
      <c r="H62" s="35" t="s">
        <v>111</v>
      </c>
      <c r="I62" s="35" t="s">
        <v>111</v>
      </c>
      <c r="J62" s="35" t="s">
        <v>111</v>
      </c>
      <c r="K62" s="35" t="s">
        <v>111</v>
      </c>
      <c r="L62" s="35" t="s">
        <v>111</v>
      </c>
      <c r="M62" s="35" t="s">
        <v>111</v>
      </c>
      <c r="N62" s="35" t="s">
        <v>111</v>
      </c>
      <c r="O62" s="35" t="s">
        <v>111</v>
      </c>
      <c r="P62" s="35" t="s">
        <v>111</v>
      </c>
      <c r="Q62" s="35" t="s">
        <v>111</v>
      </c>
      <c r="R62" s="35" t="s">
        <v>111</v>
      </c>
      <c r="S62" s="35" t="s">
        <v>111</v>
      </c>
      <c r="T62" s="35" t="s">
        <v>111</v>
      </c>
      <c r="U62" s="35" t="s">
        <v>111</v>
      </c>
      <c r="V62" s="35">
        <v>10.570622250210427</v>
      </c>
      <c r="W62" s="35">
        <v>10.696892518462814</v>
      </c>
      <c r="X62" s="35">
        <v>10.784361717376116</v>
      </c>
      <c r="Y62" s="35">
        <v>10.699242528393562</v>
      </c>
      <c r="Z62" s="35">
        <v>10.898840571407517</v>
      </c>
      <c r="AA62" s="35">
        <v>10.744675678954582</v>
      </c>
      <c r="AB62" s="35">
        <v>10.470523369347529</v>
      </c>
      <c r="AC62" s="35">
        <v>9.9989072579999991</v>
      </c>
      <c r="AD62" s="35">
        <v>8.3377037730000012</v>
      </c>
      <c r="AE62" s="35">
        <v>7.3657343725326898</v>
      </c>
      <c r="AF62" s="35">
        <v>6.4276193695310102</v>
      </c>
      <c r="AG62" s="35">
        <v>5.5422338808364406</v>
      </c>
      <c r="AH62" s="35">
        <v>5.4968671739778108</v>
      </c>
      <c r="AI62" s="35">
        <v>5.2655078676529854</v>
      </c>
      <c r="AJ62" s="35">
        <v>5.3831378937264933</v>
      </c>
      <c r="AK62" s="35">
        <v>5.2769020762016856</v>
      </c>
      <c r="AL62" s="35">
        <v>5.4339185646893924</v>
      </c>
      <c r="AM62" s="35">
        <v>5.2423701145499999</v>
      </c>
      <c r="AN62" s="35">
        <v>5.4330673431162637</v>
      </c>
      <c r="AO62" s="35">
        <v>5.3561176250882561</v>
      </c>
      <c r="AP62" s="35">
        <v>5.3805974210079999</v>
      </c>
      <c r="AQ62" s="35">
        <v>5.6186275041584279</v>
      </c>
      <c r="AR62" s="35">
        <v>5.6115514081480686</v>
      </c>
      <c r="AS62" s="35">
        <v>5.7798961677340532</v>
      </c>
      <c r="AT62" s="35">
        <v>5.5457364967758087</v>
      </c>
      <c r="AU62" s="35">
        <v>5.7747663714485</v>
      </c>
      <c r="AV62" s="35">
        <v>6.15655914760453</v>
      </c>
      <c r="AW62" s="35">
        <v>6.262298488633502</v>
      </c>
      <c r="AX62" s="35">
        <v>6.2959882873924657</v>
      </c>
      <c r="AY62" s="35">
        <v>6.6010064953508607</v>
      </c>
      <c r="AZ62" s="35">
        <v>6.3428576217080179</v>
      </c>
      <c r="BA62" s="35">
        <v>6.4808021524678772</v>
      </c>
      <c r="BB62" s="35">
        <v>6.4579074284054858</v>
      </c>
      <c r="BC62" s="35">
        <v>6.5625072674622942</v>
      </c>
      <c r="BD62" s="35">
        <v>6.7162151096268916</v>
      </c>
      <c r="BE62" s="36">
        <v>6.3884779350384591</v>
      </c>
      <c r="BF62" s="54">
        <v>-5.1396810063401355E-2</v>
      </c>
      <c r="BG62" s="54">
        <v>1.9334061746921094E-2</v>
      </c>
      <c r="BH62" s="54">
        <v>3.6771736550221278E-2</v>
      </c>
    </row>
    <row r="63" spans="1:60" x14ac:dyDescent="0.15">
      <c r="A63" s="49" t="s">
        <v>138</v>
      </c>
      <c r="B63" s="35" t="s">
        <v>111</v>
      </c>
      <c r="C63" s="35" t="s">
        <v>111</v>
      </c>
      <c r="D63" s="35" t="s">
        <v>111</v>
      </c>
      <c r="E63" s="35" t="s">
        <v>111</v>
      </c>
      <c r="F63" s="35" t="s">
        <v>111</v>
      </c>
      <c r="G63" s="35" t="s">
        <v>111</v>
      </c>
      <c r="H63" s="35" t="s">
        <v>111</v>
      </c>
      <c r="I63" s="35" t="s">
        <v>111</v>
      </c>
      <c r="J63" s="35" t="s">
        <v>111</v>
      </c>
      <c r="K63" s="35" t="s">
        <v>111</v>
      </c>
      <c r="L63" s="35" t="s">
        <v>111</v>
      </c>
      <c r="M63" s="35" t="s">
        <v>111</v>
      </c>
      <c r="N63" s="35" t="s">
        <v>111</v>
      </c>
      <c r="O63" s="35" t="s">
        <v>111</v>
      </c>
      <c r="P63" s="35" t="s">
        <v>111</v>
      </c>
      <c r="Q63" s="35" t="s">
        <v>111</v>
      </c>
      <c r="R63" s="35" t="s">
        <v>111</v>
      </c>
      <c r="S63" s="35" t="s">
        <v>111</v>
      </c>
      <c r="T63" s="35" t="s">
        <v>111</v>
      </c>
      <c r="U63" s="35" t="s">
        <v>111</v>
      </c>
      <c r="V63" s="35">
        <v>0.20735768691554812</v>
      </c>
      <c r="W63" s="35">
        <v>0.15095465460035787</v>
      </c>
      <c r="X63" s="35">
        <v>0.15079615971536445</v>
      </c>
      <c r="Y63" s="35">
        <v>0.1506871590597913</v>
      </c>
      <c r="Z63" s="35">
        <v>0.15053404209536184</v>
      </c>
      <c r="AA63" s="35">
        <v>0.1973406626134491</v>
      </c>
      <c r="AB63" s="35">
        <v>0.22070141621832581</v>
      </c>
      <c r="AC63" s="35">
        <v>0.212627556</v>
      </c>
      <c r="AD63" s="35">
        <v>0.12235549700000001</v>
      </c>
      <c r="AE63" s="35">
        <v>0.12294950600000001</v>
      </c>
      <c r="AF63" s="35">
        <v>0.11300029900000001</v>
      </c>
      <c r="AG63" s="35">
        <v>0.131435793</v>
      </c>
      <c r="AH63" s="35">
        <v>0.12862210999999998</v>
      </c>
      <c r="AI63" s="35">
        <v>0.165029384</v>
      </c>
      <c r="AJ63" s="35">
        <v>0.18013827300000002</v>
      </c>
      <c r="AK63" s="35">
        <v>0.173523803</v>
      </c>
      <c r="AL63" s="35">
        <v>0.16569557099999999</v>
      </c>
      <c r="AM63" s="35">
        <v>0.18927855599999999</v>
      </c>
      <c r="AN63" s="35">
        <v>0.21576932700000001</v>
      </c>
      <c r="AO63" s="35">
        <v>0.21549628300000001</v>
      </c>
      <c r="AP63" s="35">
        <v>0.21646470700000003</v>
      </c>
      <c r="AQ63" s="35">
        <v>0.210694879</v>
      </c>
      <c r="AR63" s="35">
        <v>0.22144872199999999</v>
      </c>
      <c r="AS63" s="35">
        <v>0.22723845400000001</v>
      </c>
      <c r="AT63" s="35">
        <v>0.21765572800000002</v>
      </c>
      <c r="AU63" s="35">
        <v>0.24061761400000004</v>
      </c>
      <c r="AV63" s="35">
        <v>0.25068895400000002</v>
      </c>
      <c r="AW63" s="35">
        <v>0.26125131600000001</v>
      </c>
      <c r="AX63" s="35">
        <v>0.26971060800000002</v>
      </c>
      <c r="AY63" s="35">
        <v>0.28220953900000001</v>
      </c>
      <c r="AZ63" s="35">
        <v>0.28417611800000003</v>
      </c>
      <c r="BA63" s="35">
        <v>0.282112788</v>
      </c>
      <c r="BB63" s="35">
        <v>0.28255522759900004</v>
      </c>
      <c r="BC63" s="35">
        <v>0.28472168892900002</v>
      </c>
      <c r="BD63" s="35">
        <v>0.29127958924070935</v>
      </c>
      <c r="BE63" s="36">
        <v>0.27657491328913886</v>
      </c>
      <c r="BF63" s="54">
        <v>-5.3077337666754487E-2</v>
      </c>
      <c r="BG63" s="54">
        <v>2.956553322884603E-2</v>
      </c>
      <c r="BH63" s="54">
        <v>1.5919503755486139E-3</v>
      </c>
    </row>
    <row r="64" spans="1:60" x14ac:dyDescent="0.15">
      <c r="A64" s="49" t="s">
        <v>137</v>
      </c>
      <c r="B64" s="35">
        <v>7.181458420968224</v>
      </c>
      <c r="C64" s="35">
        <v>7.6904906564031057</v>
      </c>
      <c r="D64" s="35">
        <v>8.3791570256140666</v>
      </c>
      <c r="E64" s="35">
        <v>8.932017848321486</v>
      </c>
      <c r="F64" s="35">
        <v>9.498164319399848</v>
      </c>
      <c r="G64" s="35">
        <v>10.455989361885431</v>
      </c>
      <c r="H64" s="35">
        <v>11.085011946560551</v>
      </c>
      <c r="I64" s="35">
        <v>12.022779806331435</v>
      </c>
      <c r="J64" s="35">
        <v>12.925434210448982</v>
      </c>
      <c r="K64" s="35">
        <v>14.199014248838226</v>
      </c>
      <c r="L64" s="35">
        <v>14.884546863284672</v>
      </c>
      <c r="M64" s="35">
        <v>15.295034220085036</v>
      </c>
      <c r="N64" s="35">
        <v>15.907498763672512</v>
      </c>
      <c r="O64" s="35">
        <v>16.880779465970729</v>
      </c>
      <c r="P64" s="35">
        <v>17.176836854844133</v>
      </c>
      <c r="Q64" s="35">
        <v>18.006126225479242</v>
      </c>
      <c r="R64" s="35">
        <v>18.163119092077398</v>
      </c>
      <c r="S64" s="35">
        <v>18.030522445981152</v>
      </c>
      <c r="T64" s="35">
        <v>17.767145803944903</v>
      </c>
      <c r="U64" s="35">
        <v>17.769706579734578</v>
      </c>
      <c r="V64" s="35" t="s">
        <v>111</v>
      </c>
      <c r="W64" s="35" t="s">
        <v>111</v>
      </c>
      <c r="X64" s="35" t="s">
        <v>111</v>
      </c>
      <c r="Y64" s="35" t="s">
        <v>111</v>
      </c>
      <c r="Z64" s="35" t="s">
        <v>111</v>
      </c>
      <c r="AA64" s="35" t="s">
        <v>111</v>
      </c>
      <c r="AB64" s="35" t="s">
        <v>111</v>
      </c>
      <c r="AC64" s="35" t="s">
        <v>111</v>
      </c>
      <c r="AD64" s="35" t="s">
        <v>111</v>
      </c>
      <c r="AE64" s="35" t="s">
        <v>111</v>
      </c>
      <c r="AF64" s="35" t="s">
        <v>111</v>
      </c>
      <c r="AG64" s="35" t="s">
        <v>111</v>
      </c>
      <c r="AH64" s="35" t="s">
        <v>111</v>
      </c>
      <c r="AI64" s="35" t="s">
        <v>111</v>
      </c>
      <c r="AJ64" s="35" t="s">
        <v>111</v>
      </c>
      <c r="AK64" s="35" t="s">
        <v>111</v>
      </c>
      <c r="AL64" s="35" t="s">
        <v>111</v>
      </c>
      <c r="AM64" s="35" t="s">
        <v>111</v>
      </c>
      <c r="AN64" s="35" t="s">
        <v>111</v>
      </c>
      <c r="AO64" s="35" t="s">
        <v>111</v>
      </c>
      <c r="AP64" s="35" t="s">
        <v>111</v>
      </c>
      <c r="AQ64" s="35" t="s">
        <v>111</v>
      </c>
      <c r="AR64" s="35" t="s">
        <v>111</v>
      </c>
      <c r="AS64" s="35" t="s">
        <v>111</v>
      </c>
      <c r="AT64" s="35" t="s">
        <v>111</v>
      </c>
      <c r="AU64" s="35" t="s">
        <v>111</v>
      </c>
      <c r="AV64" s="35" t="s">
        <v>111</v>
      </c>
      <c r="AW64" s="35" t="s">
        <v>111</v>
      </c>
      <c r="AX64" s="35" t="s">
        <v>111</v>
      </c>
      <c r="AY64" s="35" t="s">
        <v>111</v>
      </c>
      <c r="AZ64" s="35" t="s">
        <v>111</v>
      </c>
      <c r="BA64" s="35" t="s">
        <v>111</v>
      </c>
      <c r="BB64" s="35" t="s">
        <v>111</v>
      </c>
      <c r="BC64" s="35" t="s">
        <v>111</v>
      </c>
      <c r="BD64" s="35" t="s">
        <v>111</v>
      </c>
      <c r="BE64" s="36" t="s">
        <v>111</v>
      </c>
      <c r="BF64" s="54" t="s">
        <v>111</v>
      </c>
      <c r="BG64" s="54" t="s">
        <v>111</v>
      </c>
      <c r="BH64" s="54" t="s">
        <v>111</v>
      </c>
    </row>
    <row r="65" spans="1:60" x14ac:dyDescent="0.15">
      <c r="A65" s="49" t="s">
        <v>136</v>
      </c>
      <c r="B65" s="35" t="s">
        <v>111</v>
      </c>
      <c r="C65" s="35" t="s">
        <v>111</v>
      </c>
      <c r="D65" s="35" t="s">
        <v>111</v>
      </c>
      <c r="E65" s="35" t="s">
        <v>111</v>
      </c>
      <c r="F65" s="35" t="s">
        <v>111</v>
      </c>
      <c r="G65" s="35" t="s">
        <v>111</v>
      </c>
      <c r="H65" s="35" t="s">
        <v>111</v>
      </c>
      <c r="I65" s="35" t="s">
        <v>111</v>
      </c>
      <c r="J65" s="35" t="s">
        <v>111</v>
      </c>
      <c r="K65" s="35" t="s">
        <v>111</v>
      </c>
      <c r="L65" s="35" t="s">
        <v>111</v>
      </c>
      <c r="M65" s="35" t="s">
        <v>111</v>
      </c>
      <c r="N65" s="35" t="s">
        <v>111</v>
      </c>
      <c r="O65" s="35" t="s">
        <v>111</v>
      </c>
      <c r="P65" s="35" t="s">
        <v>111</v>
      </c>
      <c r="Q65" s="35" t="s">
        <v>111</v>
      </c>
      <c r="R65" s="35" t="s">
        <v>111</v>
      </c>
      <c r="S65" s="35" t="s">
        <v>111</v>
      </c>
      <c r="T65" s="35" t="s">
        <v>111</v>
      </c>
      <c r="U65" s="35" t="s">
        <v>111</v>
      </c>
      <c r="V65" s="35">
        <v>0.49645109180753427</v>
      </c>
      <c r="W65" s="35">
        <v>0.50894045483003636</v>
      </c>
      <c r="X65" s="35">
        <v>0.48255846647393835</v>
      </c>
      <c r="Y65" s="35">
        <v>0.59502779664143013</v>
      </c>
      <c r="Z65" s="35">
        <v>0.56854454201092952</v>
      </c>
      <c r="AA65" s="35">
        <v>0.472997687</v>
      </c>
      <c r="AB65" s="35">
        <v>0.45372895900000004</v>
      </c>
      <c r="AC65" s="35">
        <v>0.36326457099999998</v>
      </c>
      <c r="AD65" s="35">
        <v>0.38036851900000002</v>
      </c>
      <c r="AE65" s="35">
        <v>0.32419927000000004</v>
      </c>
      <c r="AF65" s="35">
        <v>0.28404916700000005</v>
      </c>
      <c r="AG65" s="35">
        <v>0.28127212999999995</v>
      </c>
      <c r="AH65" s="35">
        <v>0.29843508900000004</v>
      </c>
      <c r="AI65" s="35">
        <v>0.28767667500000005</v>
      </c>
      <c r="AJ65" s="35">
        <v>0.29871990199999993</v>
      </c>
      <c r="AK65" s="35">
        <v>0.29880517000000001</v>
      </c>
      <c r="AL65" s="35">
        <v>0.29784019</v>
      </c>
      <c r="AM65" s="35">
        <v>0.29635746699999999</v>
      </c>
      <c r="AN65" s="35">
        <v>0.28935792900000001</v>
      </c>
      <c r="AO65" s="35">
        <v>0.263701303</v>
      </c>
      <c r="AP65" s="35">
        <v>0.22552145099999998</v>
      </c>
      <c r="AQ65" s="35">
        <v>0.22477253199999997</v>
      </c>
      <c r="AR65" s="35">
        <v>0.21539888399999998</v>
      </c>
      <c r="AS65" s="35">
        <v>0.21671598999999997</v>
      </c>
      <c r="AT65" s="35">
        <v>0.19869408</v>
      </c>
      <c r="AU65" s="35">
        <v>0.18607639399999998</v>
      </c>
      <c r="AV65" s="35">
        <v>0.15937551200000002</v>
      </c>
      <c r="AW65" s="35">
        <v>0.15395347700000001</v>
      </c>
      <c r="AX65" s="35">
        <v>0.167665488</v>
      </c>
      <c r="AY65" s="35">
        <v>0.15103810300000001</v>
      </c>
      <c r="AZ65" s="35">
        <v>0.152085737</v>
      </c>
      <c r="BA65" s="35">
        <v>0.15787375900000003</v>
      </c>
      <c r="BB65" s="35">
        <v>0.16461753598799997</v>
      </c>
      <c r="BC65" s="35">
        <v>0.18067864705299996</v>
      </c>
      <c r="BD65" s="35">
        <v>0.18807924752524388</v>
      </c>
      <c r="BE65" s="36">
        <v>0.16289158740698806</v>
      </c>
      <c r="BF65" s="53">
        <v>-0.13628680164089735</v>
      </c>
      <c r="BG65" s="53">
        <v>-5.475251079517407E-3</v>
      </c>
      <c r="BH65" s="53">
        <v>9.375952455787965E-4</v>
      </c>
    </row>
    <row r="66" spans="1:60" x14ac:dyDescent="0.15">
      <c r="A66" s="49" t="s">
        <v>135</v>
      </c>
      <c r="B66" s="35">
        <v>0</v>
      </c>
      <c r="C66" s="35">
        <v>0</v>
      </c>
      <c r="D66" s="35">
        <v>0</v>
      </c>
      <c r="E66" s="35">
        <v>0</v>
      </c>
      <c r="F66" s="35">
        <v>0</v>
      </c>
      <c r="G66" s="35">
        <v>0</v>
      </c>
      <c r="H66" s="35">
        <v>0</v>
      </c>
      <c r="I66" s="35">
        <v>0</v>
      </c>
      <c r="J66" s="35">
        <v>0</v>
      </c>
      <c r="K66" s="35">
        <v>0</v>
      </c>
      <c r="L66" s="35">
        <v>0</v>
      </c>
      <c r="M66" s="35">
        <v>0</v>
      </c>
      <c r="N66" s="35">
        <v>0</v>
      </c>
      <c r="O66" s="35">
        <v>0</v>
      </c>
      <c r="P66" s="35">
        <v>0</v>
      </c>
      <c r="Q66" s="35">
        <v>0</v>
      </c>
      <c r="R66" s="35">
        <v>0</v>
      </c>
      <c r="S66" s="35">
        <v>0</v>
      </c>
      <c r="T66" s="35">
        <v>0</v>
      </c>
      <c r="U66" s="35">
        <v>0</v>
      </c>
      <c r="V66" s="35">
        <v>0.62885599261644842</v>
      </c>
      <c r="W66" s="35">
        <v>0.59745106759347322</v>
      </c>
      <c r="X66" s="35">
        <v>0.59034573824658509</v>
      </c>
      <c r="Y66" s="35">
        <v>0.59077460572087148</v>
      </c>
      <c r="Z66" s="35">
        <v>0.56175224673877633</v>
      </c>
      <c r="AA66" s="35">
        <v>0.59137736822819509</v>
      </c>
      <c r="AB66" s="35">
        <v>0.43960779235027753</v>
      </c>
      <c r="AC66" s="35">
        <v>0.35006352658265588</v>
      </c>
      <c r="AD66" s="35">
        <v>0.21526381739837397</v>
      </c>
      <c r="AE66" s="35">
        <v>0.10071201272357724</v>
      </c>
      <c r="AF66" s="35">
        <v>9.6113636723577256E-2</v>
      </c>
      <c r="AG66" s="35">
        <v>8.5972219607046069E-2</v>
      </c>
      <c r="AH66" s="35">
        <v>8.4594375048780479E-2</v>
      </c>
      <c r="AI66" s="35">
        <v>8.1801883257452579E-2</v>
      </c>
      <c r="AJ66" s="35">
        <v>6.5084466907859073E-2</v>
      </c>
      <c r="AK66" s="35">
        <v>6.1893122024390242E-2</v>
      </c>
      <c r="AL66" s="35">
        <v>6.5194140024390251E-2</v>
      </c>
      <c r="AM66" s="35">
        <v>6.6765909907859078E-2</v>
      </c>
      <c r="AN66" s="35">
        <v>7.3657115999999995E-2</v>
      </c>
      <c r="AO66" s="35">
        <v>8.1102963E-2</v>
      </c>
      <c r="AP66" s="35">
        <v>8.7278655600000005E-2</v>
      </c>
      <c r="AQ66" s="35">
        <v>9.5767192000000001E-2</v>
      </c>
      <c r="AR66" s="35">
        <v>0.11469599700000001</v>
      </c>
      <c r="AS66" s="35">
        <v>0.12344170460000001</v>
      </c>
      <c r="AT66" s="35">
        <v>0.1302944104</v>
      </c>
      <c r="AU66" s="35">
        <v>0.12825175280000001</v>
      </c>
      <c r="AV66" s="35">
        <v>0.13312478859999999</v>
      </c>
      <c r="AW66" s="35">
        <v>0.14852630246022913</v>
      </c>
      <c r="AX66" s="35">
        <v>0.15408478999999997</v>
      </c>
      <c r="AY66" s="35">
        <v>0.14940721364832371</v>
      </c>
      <c r="AZ66" s="35">
        <v>0.1539233126</v>
      </c>
      <c r="BA66" s="35">
        <v>0.16836421909589042</v>
      </c>
      <c r="BB66" s="35">
        <v>0.16018861893217737</v>
      </c>
      <c r="BC66" s="35">
        <v>0.18905911626000002</v>
      </c>
      <c r="BD66" s="35">
        <v>0.17835673263569246</v>
      </c>
      <c r="BE66" s="36">
        <v>0.15571981346094371</v>
      </c>
      <c r="BF66" s="59">
        <v>-0.1293048084316516</v>
      </c>
      <c r="BG66" s="59">
        <v>3.1897053308878265E-2</v>
      </c>
      <c r="BH66" s="59">
        <v>8.9631489917652073E-4</v>
      </c>
    </row>
    <row r="67" spans="1:60" s="32" customFormat="1" x14ac:dyDescent="0.15">
      <c r="A67" s="37" t="s">
        <v>134</v>
      </c>
      <c r="B67" s="38">
        <v>7.181458420968224</v>
      </c>
      <c r="C67" s="38">
        <v>7.6904906564031057</v>
      </c>
      <c r="D67" s="38">
        <v>8.3791570256140666</v>
      </c>
      <c r="E67" s="38">
        <v>8.932017848321486</v>
      </c>
      <c r="F67" s="38">
        <v>9.498164319399848</v>
      </c>
      <c r="G67" s="38">
        <v>10.455989361885431</v>
      </c>
      <c r="H67" s="38">
        <v>11.085011946560551</v>
      </c>
      <c r="I67" s="38">
        <v>12.022779806331435</v>
      </c>
      <c r="J67" s="38">
        <v>12.925434210448982</v>
      </c>
      <c r="K67" s="38">
        <v>14.199014248838226</v>
      </c>
      <c r="L67" s="38">
        <v>14.884546863284672</v>
      </c>
      <c r="M67" s="38">
        <v>15.295034220085036</v>
      </c>
      <c r="N67" s="38">
        <v>15.907498763672512</v>
      </c>
      <c r="O67" s="38">
        <v>16.880779465970729</v>
      </c>
      <c r="P67" s="38">
        <v>17.176836854844133</v>
      </c>
      <c r="Q67" s="38">
        <v>18.006126225479242</v>
      </c>
      <c r="R67" s="38">
        <v>18.163119092077398</v>
      </c>
      <c r="S67" s="38">
        <v>18.030522445981152</v>
      </c>
      <c r="T67" s="38">
        <v>17.767145803944903</v>
      </c>
      <c r="U67" s="38">
        <v>17.769706579734578</v>
      </c>
      <c r="V67" s="38">
        <v>14.20877663166582</v>
      </c>
      <c r="W67" s="38">
        <v>14.390802528870351</v>
      </c>
      <c r="X67" s="38">
        <v>14.382219698097025</v>
      </c>
      <c r="Y67" s="38">
        <v>14.382442263172555</v>
      </c>
      <c r="Z67" s="38">
        <v>14.456827464281263</v>
      </c>
      <c r="AA67" s="38">
        <v>14.336311909300184</v>
      </c>
      <c r="AB67" s="38">
        <v>13.875210254054791</v>
      </c>
      <c r="AC67" s="38">
        <v>12.99558254407588</v>
      </c>
      <c r="AD67" s="38">
        <v>10.680046509</v>
      </c>
      <c r="AE67" s="38">
        <v>9.2486197942616855</v>
      </c>
      <c r="AF67" s="38">
        <v>8.1672586824497095</v>
      </c>
      <c r="AG67" s="38">
        <v>7.1718482047063583</v>
      </c>
      <c r="AH67" s="38">
        <v>7.0737974733761844</v>
      </c>
      <c r="AI67" s="38">
        <v>6.783085487333202</v>
      </c>
      <c r="AJ67" s="38">
        <v>6.8053968103498006</v>
      </c>
      <c r="AK67" s="38">
        <v>6.7409923501664553</v>
      </c>
      <c r="AL67" s="38">
        <v>6.7868719467625631</v>
      </c>
      <c r="AM67" s="38">
        <v>6.6253592894578581</v>
      </c>
      <c r="AN67" s="38">
        <v>6.9057430791162639</v>
      </c>
      <c r="AO67" s="38">
        <v>6.8465453220677279</v>
      </c>
      <c r="AP67" s="38">
        <v>6.8598914966603379</v>
      </c>
      <c r="AQ67" s="38">
        <v>7.1872407857704337</v>
      </c>
      <c r="AR67" s="38">
        <v>7.1955157948561403</v>
      </c>
      <c r="AS67" s="38">
        <v>7.3377848078686387</v>
      </c>
      <c r="AT67" s="38">
        <v>7.0315049947464336</v>
      </c>
      <c r="AU67" s="38">
        <v>7.2046034724357559</v>
      </c>
      <c r="AV67" s="38">
        <v>7.7856727830030401</v>
      </c>
      <c r="AW67" s="38">
        <v>8.037383022117579</v>
      </c>
      <c r="AX67" s="38">
        <v>7.9904645242466481</v>
      </c>
      <c r="AY67" s="38">
        <v>8.3364577191670808</v>
      </c>
      <c r="AZ67" s="38">
        <v>8.156382588541172</v>
      </c>
      <c r="BA67" s="38">
        <v>8.2614955259171481</v>
      </c>
      <c r="BB67" s="38">
        <v>8.3189321109576504</v>
      </c>
      <c r="BC67" s="38">
        <v>8.5522517967884948</v>
      </c>
      <c r="BD67" s="38">
        <v>8.6443124854971085</v>
      </c>
      <c r="BE67" s="38">
        <v>8.193529128261833</v>
      </c>
      <c r="BF67" s="56">
        <v>-5.4737730691295949E-2</v>
      </c>
      <c r="BG67" s="56">
        <v>2.0864770570152125E-2</v>
      </c>
      <c r="BH67" s="56">
        <v>4.7161514461612451E-2</v>
      </c>
    </row>
    <row r="68" spans="1:60" x14ac:dyDescent="0.1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6"/>
      <c r="BF68" s="54"/>
      <c r="BG68" s="54"/>
      <c r="BH68" s="54"/>
    </row>
    <row r="69" spans="1:60" x14ac:dyDescent="0.15">
      <c r="A69" s="31" t="s">
        <v>133</v>
      </c>
      <c r="B69" s="35">
        <v>0.29498292992187214</v>
      </c>
      <c r="C69" s="35">
        <v>0.32286427107288301</v>
      </c>
      <c r="D69" s="35">
        <v>0.35713961072781913</v>
      </c>
      <c r="E69" s="35">
        <v>0.39410084597266937</v>
      </c>
      <c r="F69" s="35">
        <v>0.43043735014360773</v>
      </c>
      <c r="G69" s="35">
        <v>0.46510684665819091</v>
      </c>
      <c r="H69" s="35">
        <v>0.50992792594893188</v>
      </c>
      <c r="I69" s="35">
        <v>0.5675708151441865</v>
      </c>
      <c r="J69" s="35">
        <v>0.6812708904730469</v>
      </c>
      <c r="K69" s="35">
        <v>0.79185242782505449</v>
      </c>
      <c r="L69" s="35">
        <v>0.92851065731047888</v>
      </c>
      <c r="M69" s="35">
        <v>1.0523703959966952</v>
      </c>
      <c r="N69" s="35">
        <v>1.220973569926201</v>
      </c>
      <c r="O69" s="35">
        <v>1.2245425140469886</v>
      </c>
      <c r="P69" s="35">
        <v>1.2885162437484006</v>
      </c>
      <c r="Q69" s="35">
        <v>1.1890250468842529</v>
      </c>
      <c r="R69" s="35">
        <v>1.1830261573074321</v>
      </c>
      <c r="S69" s="35">
        <v>1.2883646629927425</v>
      </c>
      <c r="T69" s="35">
        <v>1.5684495418392468</v>
      </c>
      <c r="U69" s="35">
        <v>1.6979189149285603</v>
      </c>
      <c r="V69" s="35">
        <v>1.8662005140087854</v>
      </c>
      <c r="W69" s="35">
        <v>1.721869012296825</v>
      </c>
      <c r="X69" s="35">
        <v>1.79581032266601</v>
      </c>
      <c r="Y69" s="35">
        <v>1.8010057324769557</v>
      </c>
      <c r="Z69" s="35">
        <v>1.9319092461353682</v>
      </c>
      <c r="AA69" s="35">
        <v>1.9915602839932749</v>
      </c>
      <c r="AB69" s="35">
        <v>2.1115673214501931</v>
      </c>
      <c r="AC69" s="35">
        <v>2.2703016305827219</v>
      </c>
      <c r="AD69" s="35">
        <v>2.4901347952270183</v>
      </c>
      <c r="AE69" s="35">
        <v>2.5721389114518316</v>
      </c>
      <c r="AF69" s="35">
        <v>2.529533378631839</v>
      </c>
      <c r="AG69" s="35">
        <v>2.6548858576235896</v>
      </c>
      <c r="AH69" s="35">
        <v>2.7294155424812736</v>
      </c>
      <c r="AI69" s="35">
        <v>2.649823717881187</v>
      </c>
      <c r="AJ69" s="35">
        <v>2.7081565419092324</v>
      </c>
      <c r="AK69" s="35">
        <v>2.7925602978104807</v>
      </c>
      <c r="AL69" s="35">
        <v>2.8790784550587665</v>
      </c>
      <c r="AM69" s="35">
        <v>2.9037913541169242</v>
      </c>
      <c r="AN69" s="35">
        <v>2.9170205652244152</v>
      </c>
      <c r="AO69" s="35">
        <v>3.0560628275813939</v>
      </c>
      <c r="AP69" s="35">
        <v>3.2765560377923206</v>
      </c>
      <c r="AQ69" s="35">
        <v>3.5709637741697016</v>
      </c>
      <c r="AR69" s="35">
        <v>3.5966658273681054</v>
      </c>
      <c r="AS69" s="35">
        <v>3.7069412610392365</v>
      </c>
      <c r="AT69" s="35">
        <v>3.5998761112838498</v>
      </c>
      <c r="AU69" s="35">
        <v>3.3678278908139387</v>
      </c>
      <c r="AV69" s="35">
        <v>3.4334430806677432</v>
      </c>
      <c r="AW69" s="35">
        <v>3.5386112060058115</v>
      </c>
      <c r="AX69" s="35">
        <v>3.7713797267355655</v>
      </c>
      <c r="AY69" s="35">
        <v>3.498853863010817</v>
      </c>
      <c r="AZ69" s="35">
        <v>3.0872754446759787</v>
      </c>
      <c r="BA69" s="35">
        <v>3.072502779447789</v>
      </c>
      <c r="BB69" s="35">
        <v>3.1259794311817415</v>
      </c>
      <c r="BC69" s="35">
        <v>3.2700544600216022</v>
      </c>
      <c r="BD69" s="35">
        <v>3.5311984896607029</v>
      </c>
      <c r="BE69" s="36">
        <v>3.3111094359037003</v>
      </c>
      <c r="BF69" s="54">
        <v>-6.4888960935088114E-2</v>
      </c>
      <c r="BG69" s="54">
        <v>-1.9243563006047237E-3</v>
      </c>
      <c r="BH69" s="54">
        <v>1.9058568426482275E-2</v>
      </c>
    </row>
    <row r="70" spans="1:60" x14ac:dyDescent="0.15">
      <c r="A70" s="31" t="s">
        <v>132</v>
      </c>
      <c r="B70" s="35">
        <v>5.5541128080003693E-2</v>
      </c>
      <c r="C70" s="35">
        <v>6.0099447585834957E-2</v>
      </c>
      <c r="D70" s="35">
        <v>6.5059984749351554E-2</v>
      </c>
      <c r="E70" s="35">
        <v>7.0517480672955726E-2</v>
      </c>
      <c r="F70" s="35">
        <v>7.6224520877883395E-2</v>
      </c>
      <c r="G70" s="35">
        <v>0.10307489597520803</v>
      </c>
      <c r="H70" s="35">
        <v>0.11050122731932632</v>
      </c>
      <c r="I70" s="35">
        <v>0.13685446582792982</v>
      </c>
      <c r="J70" s="35">
        <v>0.1327087100048</v>
      </c>
      <c r="K70" s="35">
        <v>0.13176366265585965</v>
      </c>
      <c r="L70" s="35">
        <v>0.13181443364345263</v>
      </c>
      <c r="M70" s="35">
        <v>0.16451561267025963</v>
      </c>
      <c r="N70" s="35">
        <v>0.19205505789875091</v>
      </c>
      <c r="O70" s="35">
        <v>0.18018452865874615</v>
      </c>
      <c r="P70" s="35">
        <v>0.21718474588408709</v>
      </c>
      <c r="Q70" s="35">
        <v>0.29141930751679812</v>
      </c>
      <c r="R70" s="35">
        <v>0.3126317994716834</v>
      </c>
      <c r="S70" s="35">
        <v>0.32582311755832305</v>
      </c>
      <c r="T70" s="35">
        <v>0.37077891853488498</v>
      </c>
      <c r="U70" s="35">
        <v>0.40474887630501777</v>
      </c>
      <c r="V70" s="35">
        <v>0.47430899976461294</v>
      </c>
      <c r="W70" s="35">
        <v>0.50629648009813366</v>
      </c>
      <c r="X70" s="35">
        <v>0.52455739459372441</v>
      </c>
      <c r="Y70" s="35">
        <v>0.57384924740722487</v>
      </c>
      <c r="Z70" s="35">
        <v>0.64024932194109452</v>
      </c>
      <c r="AA70" s="35">
        <v>0.63889934312077179</v>
      </c>
      <c r="AB70" s="35">
        <v>0.47117563034526555</v>
      </c>
      <c r="AC70" s="35">
        <v>0.73927705808717725</v>
      </c>
      <c r="AD70" s="35">
        <v>1.0303546387070441</v>
      </c>
      <c r="AE70" s="35">
        <v>1.1792193941634084</v>
      </c>
      <c r="AF70" s="35">
        <v>1.14633930656202</v>
      </c>
      <c r="AG70" s="35">
        <v>1.1998594428975129</v>
      </c>
      <c r="AH70" s="35">
        <v>1.4410194845957953</v>
      </c>
      <c r="AI70" s="35">
        <v>0.96787768695161291</v>
      </c>
      <c r="AJ70" s="35">
        <v>0.70432461171002569</v>
      </c>
      <c r="AK70" s="35">
        <v>0.93869821564356071</v>
      </c>
      <c r="AL70" s="35">
        <v>1.0823287800684722</v>
      </c>
      <c r="AM70" s="35">
        <v>1.0208778563820289</v>
      </c>
      <c r="AN70" s="35">
        <v>0.96098007064388469</v>
      </c>
      <c r="AO70" s="35">
        <v>1.0423538902872247</v>
      </c>
      <c r="AP70" s="35">
        <v>0.98902562478376155</v>
      </c>
      <c r="AQ70" s="35">
        <v>1.0115352192341696</v>
      </c>
      <c r="AR70" s="35">
        <v>0.96818966987416499</v>
      </c>
      <c r="AS70" s="35">
        <v>0.95788609803447688</v>
      </c>
      <c r="AT70" s="35">
        <v>1.0875499277358351</v>
      </c>
      <c r="AU70" s="35">
        <v>1.1591908355137965</v>
      </c>
      <c r="AV70" s="35">
        <v>1.2775760451104767</v>
      </c>
      <c r="AW70" s="35">
        <v>1.3632836757210354</v>
      </c>
      <c r="AX70" s="35">
        <v>1.461587424538549</v>
      </c>
      <c r="AY70" s="35">
        <v>1.3884654392046247</v>
      </c>
      <c r="AZ70" s="35">
        <v>1.3977375958892049</v>
      </c>
      <c r="BA70" s="35">
        <v>1.5453995377513685</v>
      </c>
      <c r="BB70" s="35">
        <v>1.4758639679226715</v>
      </c>
      <c r="BC70" s="35">
        <v>1.4538756627121496</v>
      </c>
      <c r="BD70" s="35">
        <v>1.4684177754840704</v>
      </c>
      <c r="BE70" s="36">
        <v>1.2888980495484381</v>
      </c>
      <c r="BF70" s="54">
        <v>-0.12465206316754285</v>
      </c>
      <c r="BG70" s="54">
        <v>3.0481128722841033E-2</v>
      </c>
      <c r="BH70" s="54">
        <v>7.418828083939199E-3</v>
      </c>
    </row>
    <row r="71" spans="1:60" x14ac:dyDescent="0.15">
      <c r="A71" s="31" t="s">
        <v>131</v>
      </c>
      <c r="B71" s="35">
        <v>0.16464604607127875</v>
      </c>
      <c r="C71" s="35">
        <v>0.17173374259527124</v>
      </c>
      <c r="D71" s="35">
        <v>0.17901194251976901</v>
      </c>
      <c r="E71" s="35">
        <v>0.18666905647906915</v>
      </c>
      <c r="F71" s="35">
        <v>0.19468026905878702</v>
      </c>
      <c r="G71" s="35">
        <v>0.20297426823162679</v>
      </c>
      <c r="H71" s="35">
        <v>0.21168768500000001</v>
      </c>
      <c r="I71" s="35">
        <v>0.221117376</v>
      </c>
      <c r="J71" s="35">
        <v>0.23398533399999999</v>
      </c>
      <c r="K71" s="35">
        <v>0.23865133599999999</v>
      </c>
      <c r="L71" s="35">
        <v>0.24612620300000002</v>
      </c>
      <c r="M71" s="35">
        <v>0.260040985</v>
      </c>
      <c r="N71" s="35">
        <v>0.27186986300000004</v>
      </c>
      <c r="O71" s="35">
        <v>0.28993407900000001</v>
      </c>
      <c r="P71" s="35">
        <v>0.31803131299999998</v>
      </c>
      <c r="Q71" s="35">
        <v>0.34025029600000006</v>
      </c>
      <c r="R71" s="35">
        <v>0.34617487900000005</v>
      </c>
      <c r="S71" s="35">
        <v>0.33521542799999998</v>
      </c>
      <c r="T71" s="35">
        <v>0.31687743500000004</v>
      </c>
      <c r="U71" s="35">
        <v>0.29527870500000003</v>
      </c>
      <c r="V71" s="35">
        <v>0.27866354900000007</v>
      </c>
      <c r="W71" s="35">
        <v>0.2890076319999999</v>
      </c>
      <c r="X71" s="35">
        <v>0.32349252999999994</v>
      </c>
      <c r="Y71" s="35">
        <v>0.35676555900000001</v>
      </c>
      <c r="Z71" s="35">
        <v>0.36594811199999999</v>
      </c>
      <c r="AA71" s="35">
        <v>0.37857019899999994</v>
      </c>
      <c r="AB71" s="35">
        <v>0.38847687500000005</v>
      </c>
      <c r="AC71" s="35">
        <v>0.40812904500000002</v>
      </c>
      <c r="AD71" s="35">
        <v>0.42306775600000007</v>
      </c>
      <c r="AE71" s="35">
        <v>0.46852986299999999</v>
      </c>
      <c r="AF71" s="35">
        <v>0.52665990200000001</v>
      </c>
      <c r="AG71" s="35">
        <v>0.52719533900000004</v>
      </c>
      <c r="AH71" s="35">
        <v>0.49493883151197005</v>
      </c>
      <c r="AI71" s="35">
        <v>0.52832267795590004</v>
      </c>
      <c r="AJ71" s="35">
        <v>0.56324230613481008</v>
      </c>
      <c r="AK71" s="35">
        <v>0.57881670225252002</v>
      </c>
      <c r="AL71" s="35">
        <v>0.53459412021516506</v>
      </c>
      <c r="AM71" s="35">
        <v>0.52932174399362331</v>
      </c>
      <c r="AN71" s="35">
        <v>0.54130696171064741</v>
      </c>
      <c r="AO71" s="35">
        <v>0.50800979836549287</v>
      </c>
      <c r="AP71" s="35">
        <v>0.52310166185688578</v>
      </c>
      <c r="AQ71" s="35">
        <v>0.50373850120314112</v>
      </c>
      <c r="AR71" s="35">
        <v>0.53100145425078693</v>
      </c>
      <c r="AS71" s="35">
        <v>0.51601581005680641</v>
      </c>
      <c r="AT71" s="35">
        <v>0.46671436787184778</v>
      </c>
      <c r="AU71" s="35">
        <v>0.48233236743763003</v>
      </c>
      <c r="AV71" s="35">
        <v>0.5091691054827</v>
      </c>
      <c r="AW71" s="35">
        <v>0.5987093462591786</v>
      </c>
      <c r="AX71" s="35">
        <v>0.44318458555246831</v>
      </c>
      <c r="AY71" s="35">
        <v>0.42211544244576876</v>
      </c>
      <c r="AZ71" s="35">
        <v>0.44896300445751774</v>
      </c>
      <c r="BA71" s="35">
        <v>0.45837653670684408</v>
      </c>
      <c r="BB71" s="35">
        <v>0.50366712417453829</v>
      </c>
      <c r="BC71" s="35">
        <v>0.4941824304891988</v>
      </c>
      <c r="BD71" s="35">
        <v>0.50268407279547822</v>
      </c>
      <c r="BE71" s="36">
        <v>0.4228537566927873</v>
      </c>
      <c r="BF71" s="54">
        <v>-0.16110646550896612</v>
      </c>
      <c r="BG71" s="54">
        <v>7.4520743559312042E-3</v>
      </c>
      <c r="BH71" s="54">
        <v>2.4339235571430263E-3</v>
      </c>
    </row>
    <row r="72" spans="1:60" x14ac:dyDescent="0.15">
      <c r="A72" s="31" t="s">
        <v>130</v>
      </c>
      <c r="B72" s="35">
        <v>0.22305620811064614</v>
      </c>
      <c r="C72" s="35">
        <v>0.21697719205966953</v>
      </c>
      <c r="D72" s="35">
        <v>0.21107674023267359</v>
      </c>
      <c r="E72" s="35">
        <v>0.20540214261095432</v>
      </c>
      <c r="F72" s="35">
        <v>0.19990915178672114</v>
      </c>
      <c r="G72" s="35">
        <v>0.19460169814213144</v>
      </c>
      <c r="H72" s="35">
        <v>0.19140765100000001</v>
      </c>
      <c r="I72" s="35">
        <v>0.20639442599999996</v>
      </c>
      <c r="J72" s="35">
        <v>0.19510974599999997</v>
      </c>
      <c r="K72" s="35">
        <v>0.17840366400000002</v>
      </c>
      <c r="L72" s="35">
        <v>0.13857420300000001</v>
      </c>
      <c r="M72" s="35">
        <v>0.16412564499999999</v>
      </c>
      <c r="N72" s="35">
        <v>0.15881676899999997</v>
      </c>
      <c r="O72" s="35">
        <v>0.17122879699999999</v>
      </c>
      <c r="P72" s="35">
        <v>0.19203382299999999</v>
      </c>
      <c r="Q72" s="35">
        <v>0.16577843900000003</v>
      </c>
      <c r="R72" s="35">
        <v>0.23115875300000002</v>
      </c>
      <c r="S72" s="35">
        <v>0.25923591700000004</v>
      </c>
      <c r="T72" s="35">
        <v>0.28692352700000001</v>
      </c>
      <c r="U72" s="35">
        <v>0.30315671499999997</v>
      </c>
      <c r="V72" s="35">
        <v>0.29035831400000001</v>
      </c>
      <c r="W72" s="35">
        <v>0.30100823300000001</v>
      </c>
      <c r="X72" s="35">
        <v>0.29558235899999996</v>
      </c>
      <c r="Y72" s="35">
        <v>0.28444913699999996</v>
      </c>
      <c r="Z72" s="35">
        <v>0.279109</v>
      </c>
      <c r="AA72" s="35">
        <v>0.186075613</v>
      </c>
      <c r="AB72" s="35">
        <v>0.14893451099999999</v>
      </c>
      <c r="AC72" s="35">
        <v>0.20442695799999999</v>
      </c>
      <c r="AD72" s="35">
        <v>0.17525845700000001</v>
      </c>
      <c r="AE72" s="35">
        <v>0.21679019900000002</v>
      </c>
      <c r="AF72" s="35">
        <v>0.22467153500000003</v>
      </c>
      <c r="AG72" s="35">
        <v>0.21834396300000003</v>
      </c>
      <c r="AH72" s="35">
        <v>0.24115051800000006</v>
      </c>
      <c r="AI72" s="35">
        <v>0.362949142</v>
      </c>
      <c r="AJ72" s="35">
        <v>0.41662484900000002</v>
      </c>
      <c r="AK72" s="35">
        <v>0.43467427649999996</v>
      </c>
      <c r="AL72" s="35">
        <v>0.44659649536853452</v>
      </c>
      <c r="AM72" s="35">
        <v>0.51869262929295357</v>
      </c>
      <c r="AN72" s="35">
        <v>0.63392262542741551</v>
      </c>
      <c r="AO72" s="35">
        <v>0.71743583268782096</v>
      </c>
      <c r="AP72" s="35">
        <v>0.78207511345748493</v>
      </c>
      <c r="AQ72" s="35">
        <v>0.73155055730343332</v>
      </c>
      <c r="AR72" s="35">
        <v>0.73794845028545542</v>
      </c>
      <c r="AS72" s="35">
        <v>0.781442511115084</v>
      </c>
      <c r="AT72" s="35">
        <v>0.80799590621656858</v>
      </c>
      <c r="AU72" s="35">
        <v>0.91078437706749105</v>
      </c>
      <c r="AV72" s="35">
        <v>0.88163573354948044</v>
      </c>
      <c r="AW72" s="35">
        <v>0.87965958808401712</v>
      </c>
      <c r="AX72" s="35">
        <v>0.89543474705978698</v>
      </c>
      <c r="AY72" s="35">
        <v>0.9193156770855514</v>
      </c>
      <c r="AZ72" s="35">
        <v>0.87536630450910435</v>
      </c>
      <c r="BA72" s="35">
        <v>0.84454871800119702</v>
      </c>
      <c r="BB72" s="35">
        <v>0.88234982034823273</v>
      </c>
      <c r="BC72" s="35">
        <v>0.87792036848728305</v>
      </c>
      <c r="BD72" s="35">
        <v>0.82996217427565278</v>
      </c>
      <c r="BE72" s="36">
        <v>0.76094285563348618</v>
      </c>
      <c r="BF72" s="54">
        <v>-8.5664623866438472E-2</v>
      </c>
      <c r="BG72" s="54">
        <v>2.6859140859414321E-3</v>
      </c>
      <c r="BH72" s="54">
        <v>4.3799462879351983E-3</v>
      </c>
    </row>
    <row r="73" spans="1:60" x14ac:dyDescent="0.15">
      <c r="A73" s="31" t="s">
        <v>129</v>
      </c>
      <c r="B73" s="35">
        <v>1.9050981000000002E-2</v>
      </c>
      <c r="C73" s="35">
        <v>1.9873001000000001E-2</v>
      </c>
      <c r="D73" s="35">
        <v>2.0735214000000002E-2</v>
      </c>
      <c r="E73" s="35">
        <v>2.1682376999999999E-2</v>
      </c>
      <c r="F73" s="35">
        <v>2.2586160000000001E-2</v>
      </c>
      <c r="G73" s="35">
        <v>2.3621453000000001E-2</v>
      </c>
      <c r="H73" s="35">
        <v>5.569741000000001E-2</v>
      </c>
      <c r="I73" s="35">
        <v>6.3637980000000011E-2</v>
      </c>
      <c r="J73" s="35">
        <v>5.5353289999999992E-2</v>
      </c>
      <c r="K73" s="35">
        <v>5.0860380000000004E-2</v>
      </c>
      <c r="L73" s="35">
        <v>4.6456910000000011E-2</v>
      </c>
      <c r="M73" s="35">
        <v>5.3483030000000001E-2</v>
      </c>
      <c r="N73" s="35">
        <v>5.1523808000000004E-2</v>
      </c>
      <c r="O73" s="35">
        <v>4.902102500000001E-2</v>
      </c>
      <c r="P73" s="35">
        <v>5.0701416999999999E-2</v>
      </c>
      <c r="Q73" s="35">
        <v>3.8151144999999997E-2</v>
      </c>
      <c r="R73" s="35">
        <v>3.7485351E-2</v>
      </c>
      <c r="S73" s="35">
        <v>5.5980897999999994E-2</v>
      </c>
      <c r="T73" s="35">
        <v>4.3205171000000001E-2</v>
      </c>
      <c r="U73" s="35">
        <v>7.0153541E-2</v>
      </c>
      <c r="V73" s="35">
        <v>6.1240665999999999E-2</v>
      </c>
      <c r="W73" s="35">
        <v>4.3562227000000002E-2</v>
      </c>
      <c r="X73" s="35">
        <v>4.9493915999999999E-2</v>
      </c>
      <c r="Y73" s="35">
        <v>4.5235761000000013E-2</v>
      </c>
      <c r="Z73" s="35">
        <v>5.8937715000000009E-2</v>
      </c>
      <c r="AA73" s="35">
        <v>8.779416000000001E-2</v>
      </c>
      <c r="AB73" s="35">
        <v>0.14418799799999998</v>
      </c>
      <c r="AC73" s="35">
        <v>0.12731669499999998</v>
      </c>
      <c r="AD73" s="35">
        <v>0.121702169</v>
      </c>
      <c r="AE73" s="35">
        <v>0.106499923</v>
      </c>
      <c r="AF73" s="35">
        <v>0.11719966599999999</v>
      </c>
      <c r="AG73" s="35">
        <v>0.11286647099999998</v>
      </c>
      <c r="AH73" s="35">
        <v>9.9336461000000001E-2</v>
      </c>
      <c r="AI73" s="35">
        <v>9.9819377000000029E-2</v>
      </c>
      <c r="AJ73" s="35">
        <v>0.127617446</v>
      </c>
      <c r="AK73" s="35">
        <v>0.136241734</v>
      </c>
      <c r="AL73" s="35">
        <v>0.151948574</v>
      </c>
      <c r="AM73" s="35">
        <v>0.17769711280079631</v>
      </c>
      <c r="AN73" s="35">
        <v>0.17040249060120025</v>
      </c>
      <c r="AO73" s="35">
        <v>0.16645239842228976</v>
      </c>
      <c r="AP73" s="35">
        <v>0.18554299474095087</v>
      </c>
      <c r="AQ73" s="35">
        <v>0.19322185457031846</v>
      </c>
      <c r="AR73" s="35">
        <v>0.18636406172053294</v>
      </c>
      <c r="AS73" s="35">
        <v>0.25256595753572048</v>
      </c>
      <c r="AT73" s="35">
        <v>0.24108646459873195</v>
      </c>
      <c r="AU73" s="35">
        <v>0.27552960174992674</v>
      </c>
      <c r="AV73" s="35">
        <v>0.29087149726991435</v>
      </c>
      <c r="AW73" s="35">
        <v>0.31555727577554993</v>
      </c>
      <c r="AX73" s="35">
        <v>0.36380876589638367</v>
      </c>
      <c r="AY73" s="35">
        <v>0.37413141688987522</v>
      </c>
      <c r="AZ73" s="35">
        <v>0.37627689475200027</v>
      </c>
      <c r="BA73" s="35">
        <v>0.38524294979873686</v>
      </c>
      <c r="BB73" s="35">
        <v>0.45647160182874635</v>
      </c>
      <c r="BC73" s="35">
        <v>0.46782902901181117</v>
      </c>
      <c r="BD73" s="35">
        <v>0.48351196742811636</v>
      </c>
      <c r="BE73" s="36">
        <v>0.42181482379183205</v>
      </c>
      <c r="BF73" s="54">
        <v>-0.12998570333046633</v>
      </c>
      <c r="BG73" s="54">
        <v>7.2070732501805956E-2</v>
      </c>
      <c r="BH73" s="54">
        <v>2.4279435150554186E-3</v>
      </c>
    </row>
    <row r="74" spans="1:60" x14ac:dyDescent="0.15">
      <c r="A74" s="31" t="s">
        <v>128</v>
      </c>
      <c r="B74" s="35">
        <v>2.0618390000000002E-3</v>
      </c>
      <c r="C74" s="35">
        <v>2.0591920000000001E-3</v>
      </c>
      <c r="D74" s="35">
        <v>3.1169779999999998E-3</v>
      </c>
      <c r="E74" s="35">
        <v>4.0307910000000006E-3</v>
      </c>
      <c r="F74" s="35">
        <v>4.6815839999999999E-3</v>
      </c>
      <c r="G74" s="35">
        <v>4.0461739999999996E-3</v>
      </c>
      <c r="H74" s="35">
        <v>3.8861900000000007E-3</v>
      </c>
      <c r="I74" s="35">
        <v>4.6255890000000003E-3</v>
      </c>
      <c r="J74" s="35">
        <v>6.0048570000000006E-3</v>
      </c>
      <c r="K74" s="35">
        <v>8.2003660000000006E-3</v>
      </c>
      <c r="L74" s="35">
        <v>9.7714719999999998E-3</v>
      </c>
      <c r="M74" s="35">
        <v>1.3454064999999999E-2</v>
      </c>
      <c r="N74" s="35">
        <v>1.7749291E-2</v>
      </c>
      <c r="O74" s="35">
        <v>1.7354918E-2</v>
      </c>
      <c r="P74" s="35">
        <v>1.8789718E-2</v>
      </c>
      <c r="Q74" s="35">
        <v>1.5481655061130389E-2</v>
      </c>
      <c r="R74" s="35">
        <v>2.2738180325083259E-2</v>
      </c>
      <c r="S74" s="35">
        <v>2.5249553277179069E-2</v>
      </c>
      <c r="T74" s="35">
        <v>2.7619589676954007E-2</v>
      </c>
      <c r="U74" s="35">
        <v>3.252506485922118E-2</v>
      </c>
      <c r="V74" s="35">
        <v>3.4556451981909778E-2</v>
      </c>
      <c r="W74" s="35">
        <v>4.3347496930741317E-2</v>
      </c>
      <c r="X74" s="35">
        <v>4.2442557930741316E-2</v>
      </c>
      <c r="Y74" s="35">
        <v>4.6399359847377392E-2</v>
      </c>
      <c r="Z74" s="35">
        <v>4.8871878022944459E-2</v>
      </c>
      <c r="AA74" s="35">
        <v>4.9077581543926996E-2</v>
      </c>
      <c r="AB74" s="35">
        <v>4.2632353351033596E-2</v>
      </c>
      <c r="AC74" s="35">
        <v>4.92100804351773E-2</v>
      </c>
      <c r="AD74" s="35">
        <v>5.2444486893430758E-2</v>
      </c>
      <c r="AE74" s="35">
        <v>6.0485899688725926E-2</v>
      </c>
      <c r="AF74" s="35">
        <v>5.8558706668696059E-2</v>
      </c>
      <c r="AG74" s="35">
        <v>6.428951688871716E-2</v>
      </c>
      <c r="AH74" s="35">
        <v>7.7800112232837892E-2</v>
      </c>
      <c r="AI74" s="35">
        <v>8.2569962130708011E-2</v>
      </c>
      <c r="AJ74" s="35">
        <v>7.8175846036631622E-2</v>
      </c>
      <c r="AK74" s="35">
        <v>7.6416241294948339E-2</v>
      </c>
      <c r="AL74" s="35">
        <v>8.7308902413380185E-2</v>
      </c>
      <c r="AM74" s="35">
        <v>9.8964775692948107E-2</v>
      </c>
      <c r="AN74" s="35">
        <v>0.11593539780742181</v>
      </c>
      <c r="AO74" s="35">
        <v>0.14308598754638799</v>
      </c>
      <c r="AP74" s="35">
        <v>0.15817003047708167</v>
      </c>
      <c r="AQ74" s="35">
        <v>0.20406119198411021</v>
      </c>
      <c r="AR74" s="35">
        <v>0.22592426638434393</v>
      </c>
      <c r="AS74" s="35">
        <v>0.27397409944269813</v>
      </c>
      <c r="AT74" s="35">
        <v>0.26748645152437067</v>
      </c>
      <c r="AU74" s="35">
        <v>0.28588928276145459</v>
      </c>
      <c r="AV74" s="35">
        <v>0.36335044056976629</v>
      </c>
      <c r="AW74" s="35">
        <v>0.38452033782666534</v>
      </c>
      <c r="AX74" s="35">
        <v>0.4585297689563177</v>
      </c>
      <c r="AY74" s="35">
        <v>0.48317863274973821</v>
      </c>
      <c r="AZ74" s="35">
        <v>0.56966669385967017</v>
      </c>
      <c r="BA74" s="35">
        <v>0.5963079131621335</v>
      </c>
      <c r="BB74" s="35">
        <v>0.53588747419406491</v>
      </c>
      <c r="BC74" s="35">
        <v>0.54966619210026968</v>
      </c>
      <c r="BD74" s="35">
        <v>0.60311635364271954</v>
      </c>
      <c r="BE74" s="36">
        <v>0.45136474890519424</v>
      </c>
      <c r="BF74" s="54">
        <v>-0.25365726005005451</v>
      </c>
      <c r="BG74" s="54">
        <v>8.4700727711873647E-2</v>
      </c>
      <c r="BH74" s="54">
        <v>2.5980313000327619E-3</v>
      </c>
    </row>
    <row r="75" spans="1:60" x14ac:dyDescent="0.15">
      <c r="A75" s="31" t="s">
        <v>127</v>
      </c>
      <c r="B75" s="35">
        <v>0.82488797800000002</v>
      </c>
      <c r="C75" s="35">
        <v>0.83196574000000001</v>
      </c>
      <c r="D75" s="35">
        <v>0.839043502</v>
      </c>
      <c r="E75" s="35">
        <v>0.84621077099999997</v>
      </c>
      <c r="F75" s="35">
        <v>0.85345386899999998</v>
      </c>
      <c r="G75" s="35">
        <v>0.89097822891040479</v>
      </c>
      <c r="H75" s="35">
        <v>0.90164303428513171</v>
      </c>
      <c r="I75" s="35">
        <v>0.96351684224287237</v>
      </c>
      <c r="J75" s="35">
        <v>1.0220412723850842</v>
      </c>
      <c r="K75" s="35">
        <v>1.0717659707598113</v>
      </c>
      <c r="L75" s="35">
        <v>0.81905707090346924</v>
      </c>
      <c r="M75" s="35">
        <v>0.95400739806486334</v>
      </c>
      <c r="N75" s="35">
        <v>1.1039436269106422</v>
      </c>
      <c r="O75" s="35">
        <v>1.1930552281182303</v>
      </c>
      <c r="P75" s="35">
        <v>1.4422618324442968</v>
      </c>
      <c r="Q75" s="35">
        <v>1.1791379335623722</v>
      </c>
      <c r="R75" s="35">
        <v>1.4166926652758391</v>
      </c>
      <c r="S75" s="35">
        <v>1.5756891694446227</v>
      </c>
      <c r="T75" s="35">
        <v>1.7514324826322538</v>
      </c>
      <c r="U75" s="35">
        <v>1.9526329552528332</v>
      </c>
      <c r="V75" s="35">
        <v>1.9840816679870794</v>
      </c>
      <c r="W75" s="35">
        <v>1.9629323243040928</v>
      </c>
      <c r="X75" s="35">
        <v>2.0776969912060084</v>
      </c>
      <c r="Y75" s="35">
        <v>2.137768446022084</v>
      </c>
      <c r="Z75" s="35">
        <v>2.0644029526043672</v>
      </c>
      <c r="AA75" s="35">
        <v>2.1956293261832895</v>
      </c>
      <c r="AB75" s="35">
        <v>2.2980140866720733</v>
      </c>
      <c r="AC75" s="35">
        <v>2.2261727032758758</v>
      </c>
      <c r="AD75" s="35">
        <v>2.2408931579759694</v>
      </c>
      <c r="AE75" s="35">
        <v>2.7117555827258055</v>
      </c>
      <c r="AF75" s="35">
        <v>2.5998151055989189</v>
      </c>
      <c r="AG75" s="35">
        <v>2.6879682914848693</v>
      </c>
      <c r="AH75" s="35">
        <v>2.7342684612048971</v>
      </c>
      <c r="AI75" s="35">
        <v>2.9080331519479135</v>
      </c>
      <c r="AJ75" s="35">
        <v>3.011509171121681</v>
      </c>
      <c r="AK75" s="35">
        <v>3.1020645724884046</v>
      </c>
      <c r="AL75" s="35">
        <v>3.2838683643804694</v>
      </c>
      <c r="AM75" s="35">
        <v>3.3933185711073053</v>
      </c>
      <c r="AN75" s="35">
        <v>3.5943749369895683</v>
      </c>
      <c r="AO75" s="35">
        <v>3.8819656342206583</v>
      </c>
      <c r="AP75" s="35">
        <v>3.8948430178100684</v>
      </c>
      <c r="AQ75" s="35">
        <v>4.0689463084167015</v>
      </c>
      <c r="AR75" s="35">
        <v>4.3305238206287404</v>
      </c>
      <c r="AS75" s="35">
        <v>4.7901015362698187</v>
      </c>
      <c r="AT75" s="35">
        <v>5.2186507902584918</v>
      </c>
      <c r="AU75" s="35">
        <v>5.7352880320704021</v>
      </c>
      <c r="AV75" s="35">
        <v>6.0257517499087871</v>
      </c>
      <c r="AW75" s="35">
        <v>6.338314994942909</v>
      </c>
      <c r="AX75" s="35">
        <v>6.356301027836559</v>
      </c>
      <c r="AY75" s="35">
        <v>6.9849258691227787</v>
      </c>
      <c r="AZ75" s="35">
        <v>7.2423140259156886</v>
      </c>
      <c r="BA75" s="35">
        <v>7.1612109194041542</v>
      </c>
      <c r="BB75" s="35">
        <v>6.9916519871397425</v>
      </c>
      <c r="BC75" s="35">
        <v>6.6038938013753867</v>
      </c>
      <c r="BD75" s="35">
        <v>6.6656475475435695</v>
      </c>
      <c r="BE75" s="36">
        <v>6.5112096935228561</v>
      </c>
      <c r="BF75" s="54">
        <v>-2.5838156489933928E-2</v>
      </c>
      <c r="BG75" s="54">
        <v>2.4774737981078987E-2</v>
      </c>
      <c r="BH75" s="54">
        <v>3.7478173973223269E-2</v>
      </c>
    </row>
    <row r="76" spans="1:60" x14ac:dyDescent="0.15">
      <c r="A76" s="31" t="s">
        <v>126</v>
      </c>
      <c r="B76" s="35">
        <v>3.076319325485639E-3</v>
      </c>
      <c r="C76" s="35">
        <v>3.2833481975050932E-3</v>
      </c>
      <c r="D76" s="35">
        <v>3.528921433351984E-3</v>
      </c>
      <c r="E76" s="35">
        <v>3.9409670141482191E-3</v>
      </c>
      <c r="F76" s="35">
        <v>4.379130540443853E-3</v>
      </c>
      <c r="G76" s="35">
        <v>5.0961284043394206E-3</v>
      </c>
      <c r="H76" s="35">
        <v>6.0139099999999999E-3</v>
      </c>
      <c r="I76" s="35">
        <v>7.9025399999999996E-3</v>
      </c>
      <c r="J76" s="35">
        <v>1.2332200000000001E-2</v>
      </c>
      <c r="K76" s="35">
        <v>1.7083840000000003E-2</v>
      </c>
      <c r="L76" s="35">
        <v>2.7627150000000003E-2</v>
      </c>
      <c r="M76" s="35">
        <v>4.0590849999999998E-2</v>
      </c>
      <c r="N76" s="35">
        <v>6.0035400000000003E-2</v>
      </c>
      <c r="O76" s="35">
        <v>6.6251921000000005E-2</v>
      </c>
      <c r="P76" s="35">
        <v>9.0181380999999991E-2</v>
      </c>
      <c r="Q76" s="35">
        <v>0.21667109800000001</v>
      </c>
      <c r="R76" s="35">
        <v>0.23537113100000004</v>
      </c>
      <c r="S76" s="35">
        <v>0.26062555000000004</v>
      </c>
      <c r="T76" s="35">
        <v>0.26100998600000003</v>
      </c>
      <c r="U76" s="35">
        <v>0.29805042700000001</v>
      </c>
      <c r="V76" s="35">
        <v>0.37066871699999998</v>
      </c>
      <c r="W76" s="35">
        <v>0.44841502300000002</v>
      </c>
      <c r="X76" s="35">
        <v>0.49097552000000005</v>
      </c>
      <c r="Y76" s="35">
        <v>0.58905905000000003</v>
      </c>
      <c r="Z76" s="35">
        <v>0.61841681199999998</v>
      </c>
      <c r="AA76" s="35">
        <v>0.64828871300000013</v>
      </c>
      <c r="AB76" s="35">
        <v>0.80037877800000001</v>
      </c>
      <c r="AC76" s="35">
        <v>0.80597943699999985</v>
      </c>
      <c r="AD76" s="35">
        <v>0.83512927700000006</v>
      </c>
      <c r="AE76" s="35">
        <v>0.87570588499999991</v>
      </c>
      <c r="AF76" s="35">
        <v>0.87540661399999997</v>
      </c>
      <c r="AG76" s="35">
        <v>0.84591152200000008</v>
      </c>
      <c r="AH76" s="35">
        <v>0.85934305</v>
      </c>
      <c r="AI76" s="35">
        <v>0.856117354</v>
      </c>
      <c r="AJ76" s="35">
        <v>0.83519400700000013</v>
      </c>
      <c r="AK76" s="35">
        <v>0.82548337100000013</v>
      </c>
      <c r="AL76" s="35">
        <v>0.81560491099999988</v>
      </c>
      <c r="AM76" s="35">
        <v>0.84682700100000008</v>
      </c>
      <c r="AN76" s="35">
        <v>0.93760401800000004</v>
      </c>
      <c r="AO76" s="35">
        <v>1.013139743</v>
      </c>
      <c r="AP76" s="35">
        <v>1.0540016270000001</v>
      </c>
      <c r="AQ76" s="35">
        <v>1.1343280830000002</v>
      </c>
      <c r="AR76" s="35">
        <v>1.2140936670000002</v>
      </c>
      <c r="AS76" s="35">
        <v>1.2763213850000001</v>
      </c>
      <c r="AT76" s="35">
        <v>1.2468158309999999</v>
      </c>
      <c r="AU76" s="35">
        <v>1.3373337380000001</v>
      </c>
      <c r="AV76" s="35">
        <v>1.436927628446</v>
      </c>
      <c r="AW76" s="35">
        <v>1.509397465098</v>
      </c>
      <c r="AX76" s="35">
        <v>1.6769341107870002</v>
      </c>
      <c r="AY76" s="35">
        <v>1.6684428848059998</v>
      </c>
      <c r="AZ76" s="35">
        <v>1.8164234308479998</v>
      </c>
      <c r="BA76" s="35">
        <v>1.972130386026</v>
      </c>
      <c r="BB76" s="35">
        <v>1.9507351244609374</v>
      </c>
      <c r="BC76" s="35">
        <v>1.9369112618450002</v>
      </c>
      <c r="BD76" s="35">
        <v>1.8588383941570119</v>
      </c>
      <c r="BE76" s="36">
        <v>1.5117059444843615</v>
      </c>
      <c r="BF76" s="54">
        <v>-0.18896897916860711</v>
      </c>
      <c r="BG76" s="54">
        <v>4.0744040297099327E-2</v>
      </c>
      <c r="BH76" s="54">
        <v>8.7012983839393557E-3</v>
      </c>
    </row>
    <row r="77" spans="1:60" x14ac:dyDescent="0.15">
      <c r="A77" s="31" t="s">
        <v>125</v>
      </c>
      <c r="B77" s="35">
        <v>0.24448517808905476</v>
      </c>
      <c r="C77" s="35">
        <v>0.25426562427978816</v>
      </c>
      <c r="D77" s="35">
        <v>0.26438045986695863</v>
      </c>
      <c r="E77" s="35">
        <v>0.27506592682339526</v>
      </c>
      <c r="F77" s="35">
        <v>0.28608014386484354</v>
      </c>
      <c r="G77" s="35">
        <v>0.27775276750762484</v>
      </c>
      <c r="H77" s="35">
        <v>0.28952830782285</v>
      </c>
      <c r="I77" s="35">
        <v>0.28252302968906762</v>
      </c>
      <c r="J77" s="35">
        <v>0.30402062505074928</v>
      </c>
      <c r="K77" s="35">
        <v>0.32589027654401576</v>
      </c>
      <c r="L77" s="35">
        <v>0.35923454699036839</v>
      </c>
      <c r="M77" s="35">
        <v>0.4043750950197102</v>
      </c>
      <c r="N77" s="35">
        <v>0.44528901094708789</v>
      </c>
      <c r="O77" s="35">
        <v>0.46851381649908036</v>
      </c>
      <c r="P77" s="35">
        <v>0.54324382150512007</v>
      </c>
      <c r="Q77" s="35">
        <v>0.52739731125255818</v>
      </c>
      <c r="R77" s="35">
        <v>0.56435577129411041</v>
      </c>
      <c r="S77" s="35">
        <v>0.635071223569877</v>
      </c>
      <c r="T77" s="35">
        <v>0.68441104883252979</v>
      </c>
      <c r="U77" s="35">
        <v>0.74140683284292475</v>
      </c>
      <c r="V77" s="35">
        <v>0.75669451975496937</v>
      </c>
      <c r="W77" s="35">
        <v>0.74382538843203228</v>
      </c>
      <c r="X77" s="35">
        <v>0.80026640173309815</v>
      </c>
      <c r="Y77" s="35">
        <v>0.80197016042793401</v>
      </c>
      <c r="Z77" s="35">
        <v>0.79317085493364947</v>
      </c>
      <c r="AA77" s="35">
        <v>0.83490890825201003</v>
      </c>
      <c r="AB77" s="35">
        <v>0.90350632419576205</v>
      </c>
      <c r="AC77" s="35">
        <v>0.91455955887638207</v>
      </c>
      <c r="AD77" s="35">
        <v>0.93713010726818269</v>
      </c>
      <c r="AE77" s="35">
        <v>0.96764238873513231</v>
      </c>
      <c r="AF77" s="35">
        <v>1.0432122709667666</v>
      </c>
      <c r="AG77" s="35">
        <v>1.0447312488338183</v>
      </c>
      <c r="AH77" s="35">
        <v>1.1029606339585922</v>
      </c>
      <c r="AI77" s="35">
        <v>1.1440348790364361</v>
      </c>
      <c r="AJ77" s="35">
        <v>1.1628396372617888</v>
      </c>
      <c r="AK77" s="35">
        <v>1.1780659499204156</v>
      </c>
      <c r="AL77" s="35">
        <v>1.2083960890060852</v>
      </c>
      <c r="AM77" s="35">
        <v>1.2394452934479283</v>
      </c>
      <c r="AN77" s="35">
        <v>1.2747491307879319</v>
      </c>
      <c r="AO77" s="35">
        <v>1.3551101230601377</v>
      </c>
      <c r="AP77" s="35">
        <v>1.5242510039778603</v>
      </c>
      <c r="AQ77" s="35">
        <v>1.5431389051570263</v>
      </c>
      <c r="AR77" s="35">
        <v>1.6132745000072379</v>
      </c>
      <c r="AS77" s="35">
        <v>1.6618143793308069</v>
      </c>
      <c r="AT77" s="35">
        <v>1.605897481138943</v>
      </c>
      <c r="AU77" s="35">
        <v>1.492129515097582</v>
      </c>
      <c r="AV77" s="35">
        <v>1.4713755856513118</v>
      </c>
      <c r="AW77" s="35">
        <v>1.3947151932612347</v>
      </c>
      <c r="AX77" s="35">
        <v>1.2804152868786705</v>
      </c>
      <c r="AY77" s="35">
        <v>1.278418894328377</v>
      </c>
      <c r="AZ77" s="35">
        <v>1.110835651542738</v>
      </c>
      <c r="BA77" s="35">
        <v>1.0702066760189992</v>
      </c>
      <c r="BB77" s="35">
        <v>1.086059176986198</v>
      </c>
      <c r="BC77" s="35">
        <v>1.0802256102005729</v>
      </c>
      <c r="BD77" s="35">
        <v>1.0908363798780878</v>
      </c>
      <c r="BE77" s="36">
        <v>1.0346899326773635</v>
      </c>
      <c r="BF77" s="59">
        <v>-5.4062616504683247E-2</v>
      </c>
      <c r="BG77" s="59">
        <v>-3.7935521946617423E-2</v>
      </c>
      <c r="BH77" s="59">
        <v>5.9556197896376015E-3</v>
      </c>
    </row>
    <row r="78" spans="1:60" s="32" customFormat="1" x14ac:dyDescent="0.15">
      <c r="A78" s="37" t="s">
        <v>124</v>
      </c>
      <c r="B78" s="38">
        <v>1.8317886075983412</v>
      </c>
      <c r="C78" s="38">
        <v>1.8831215587909524</v>
      </c>
      <c r="D78" s="38">
        <v>1.943093353529924</v>
      </c>
      <c r="E78" s="38">
        <v>2.0076203585731922</v>
      </c>
      <c r="F78" s="38">
        <v>2.0724321792722864</v>
      </c>
      <c r="G78" s="38">
        <v>2.1672524608295265</v>
      </c>
      <c r="H78" s="38">
        <v>2.2802933413762405</v>
      </c>
      <c r="I78" s="38">
        <v>2.4541430639040565</v>
      </c>
      <c r="J78" s="38">
        <v>2.6428269249136802</v>
      </c>
      <c r="K78" s="38">
        <v>2.8144719237847418</v>
      </c>
      <c r="L78" s="38">
        <v>2.707172646847769</v>
      </c>
      <c r="M78" s="38">
        <v>3.1069630767515286</v>
      </c>
      <c r="N78" s="38">
        <v>3.5222563966826819</v>
      </c>
      <c r="O78" s="38">
        <v>3.6600868273230449</v>
      </c>
      <c r="P78" s="38">
        <v>4.1609442955819045</v>
      </c>
      <c r="Q78" s="38">
        <v>3.9633122322771119</v>
      </c>
      <c r="R78" s="38">
        <v>4.3496346876741487</v>
      </c>
      <c r="S78" s="38">
        <v>4.7612555198427442</v>
      </c>
      <c r="T78" s="38">
        <v>5.3107077005158709</v>
      </c>
      <c r="U78" s="38">
        <v>5.7958720321885568</v>
      </c>
      <c r="V78" s="38">
        <v>6.1167733994973563</v>
      </c>
      <c r="W78" s="38">
        <v>6.0602638170618235</v>
      </c>
      <c r="X78" s="38">
        <v>6.4003179931295824</v>
      </c>
      <c r="Y78" s="38">
        <v>6.6365024531815759</v>
      </c>
      <c r="Z78" s="38">
        <v>6.8010158926374249</v>
      </c>
      <c r="AA78" s="38">
        <v>7.0108041280932749</v>
      </c>
      <c r="AB78" s="38">
        <v>7.3088738780143272</v>
      </c>
      <c r="AC78" s="38">
        <v>7.745373166257334</v>
      </c>
      <c r="AD78" s="38">
        <v>8.3061148450716455</v>
      </c>
      <c r="AE78" s="38">
        <v>9.1587680467649033</v>
      </c>
      <c r="AF78" s="38">
        <v>9.1213964854282406</v>
      </c>
      <c r="AG78" s="38">
        <v>9.3560516527285067</v>
      </c>
      <c r="AH78" s="38">
        <v>9.7802330949853662</v>
      </c>
      <c r="AI78" s="38">
        <v>9.5995479489037567</v>
      </c>
      <c r="AJ78" s="38">
        <v>9.6076844161741697</v>
      </c>
      <c r="AK78" s="38">
        <v>10.063021360910332</v>
      </c>
      <c r="AL78" s="38">
        <v>10.489724691510871</v>
      </c>
      <c r="AM78" s="38">
        <v>10.728936337834508</v>
      </c>
      <c r="AN78" s="38">
        <v>11.146296197192486</v>
      </c>
      <c r="AO78" s="38">
        <v>11.883616235171406</v>
      </c>
      <c r="AP78" s="38">
        <v>12.387567111896413</v>
      </c>
      <c r="AQ78" s="38">
        <v>12.9614843950386</v>
      </c>
      <c r="AR78" s="38">
        <v>13.403985717519369</v>
      </c>
      <c r="AS78" s="38">
        <v>14.21706303782465</v>
      </c>
      <c r="AT78" s="38">
        <v>14.542073331628639</v>
      </c>
      <c r="AU78" s="38">
        <v>15.04630564051222</v>
      </c>
      <c r="AV78" s="38">
        <v>15.690100866656181</v>
      </c>
      <c r="AW78" s="38">
        <v>16.3227690829744</v>
      </c>
      <c r="AX78" s="38">
        <v>16.7075754442413</v>
      </c>
      <c r="AY78" s="38">
        <v>17.017848119643531</v>
      </c>
      <c r="AZ78" s="38">
        <v>16.924859046449903</v>
      </c>
      <c r="BA78" s="38">
        <v>17.105926416317221</v>
      </c>
      <c r="BB78" s="38">
        <v>17.008665708236872</v>
      </c>
      <c r="BC78" s="38">
        <v>16.734558816243275</v>
      </c>
      <c r="BD78" s="38">
        <v>17.034213154865409</v>
      </c>
      <c r="BE78" s="38">
        <v>15.71458924116002</v>
      </c>
      <c r="BF78" s="56">
        <v>-7.9989603129642539E-2</v>
      </c>
      <c r="BG78" s="56">
        <v>1.5943543628190726E-2</v>
      </c>
      <c r="BH78" s="56">
        <v>9.0452333317388112E-2</v>
      </c>
    </row>
    <row r="79" spans="1:60" x14ac:dyDescent="0.1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6"/>
      <c r="BF79" s="54"/>
      <c r="BG79" s="54"/>
      <c r="BH79" s="54"/>
    </row>
    <row r="80" spans="1:60" x14ac:dyDescent="0.15">
      <c r="A80" s="49" t="s">
        <v>123</v>
      </c>
      <c r="B80" s="35">
        <v>5.5458907000000009E-2</v>
      </c>
      <c r="C80" s="35">
        <v>7.2981739000000032E-2</v>
      </c>
      <c r="D80" s="35">
        <v>6.8191312000000004E-2</v>
      </c>
      <c r="E80" s="35">
        <v>7.2602285000000016E-2</v>
      </c>
      <c r="F80" s="35">
        <v>7.6701348000000003E-2</v>
      </c>
      <c r="G80" s="35">
        <v>8.7651651000000011E-2</v>
      </c>
      <c r="H80" s="35">
        <v>9.8784180999999999E-2</v>
      </c>
      <c r="I80" s="35">
        <v>0.10843709099999999</v>
      </c>
      <c r="J80" s="35">
        <v>0.11844124199999999</v>
      </c>
      <c r="K80" s="35">
        <v>0.13155782700000002</v>
      </c>
      <c r="L80" s="35">
        <v>0.14627040299999999</v>
      </c>
      <c r="M80" s="35">
        <v>0.16818383700000003</v>
      </c>
      <c r="N80" s="35">
        <v>0.19010337699999999</v>
      </c>
      <c r="O80" s="35">
        <v>0.19658860100000003</v>
      </c>
      <c r="P80" s="35">
        <v>0.23514702200000004</v>
      </c>
      <c r="Q80" s="35">
        <v>0.23832874800000003</v>
      </c>
      <c r="R80" s="35">
        <v>0.25676306199999999</v>
      </c>
      <c r="S80" s="35">
        <v>0.27206430400000009</v>
      </c>
      <c r="T80" s="35">
        <v>0.30561271600000006</v>
      </c>
      <c r="U80" s="35">
        <v>0.33840722299999998</v>
      </c>
      <c r="V80" s="35">
        <v>0.34759369100000004</v>
      </c>
      <c r="W80" s="35">
        <v>0.352876515</v>
      </c>
      <c r="X80" s="35">
        <v>0.35676188599999997</v>
      </c>
      <c r="Y80" s="35">
        <v>0.35702135500000004</v>
      </c>
      <c r="Z80" s="35">
        <v>0.37417198000000002</v>
      </c>
      <c r="AA80" s="35">
        <v>0.402521817</v>
      </c>
      <c r="AB80" s="35">
        <v>0.39826002999999999</v>
      </c>
      <c r="AC80" s="35">
        <v>0.40065355999999996</v>
      </c>
      <c r="AD80" s="35">
        <v>0.39871755599999997</v>
      </c>
      <c r="AE80" s="35">
        <v>0.381783225</v>
      </c>
      <c r="AF80" s="35">
        <v>0.37131221800000003</v>
      </c>
      <c r="AG80" s="35">
        <v>0.35431948699999993</v>
      </c>
      <c r="AH80" s="35">
        <v>0.35151631000000011</v>
      </c>
      <c r="AI80" s="35">
        <v>0.36237149300000004</v>
      </c>
      <c r="AJ80" s="35">
        <v>0.35603404500000002</v>
      </c>
      <c r="AK80" s="35">
        <v>0.37127692699999998</v>
      </c>
      <c r="AL80" s="35">
        <v>0.38439120199999999</v>
      </c>
      <c r="AM80" s="35">
        <v>0.42623002700000001</v>
      </c>
      <c r="AN80" s="35">
        <v>0.44342682499999997</v>
      </c>
      <c r="AO80" s="35">
        <v>0.46348858900000001</v>
      </c>
      <c r="AP80" s="35">
        <v>0.48316818563999997</v>
      </c>
      <c r="AQ80" s="35">
        <v>0.50344459469999991</v>
      </c>
      <c r="AR80" s="35">
        <v>0.56300398731025003</v>
      </c>
      <c r="AS80" s="35">
        <v>0.611697227023</v>
      </c>
      <c r="AT80" s="35">
        <v>0.64848394600000014</v>
      </c>
      <c r="AU80" s="35">
        <v>0.65380289800000002</v>
      </c>
      <c r="AV80" s="35">
        <v>0.69201955100000001</v>
      </c>
      <c r="AW80" s="35">
        <v>0.73582296399999991</v>
      </c>
      <c r="AX80" s="35">
        <v>0.76887498600000004</v>
      </c>
      <c r="AY80" s="35">
        <v>0.79893055000000013</v>
      </c>
      <c r="AZ80" s="35">
        <v>0.85013453980000009</v>
      </c>
      <c r="BA80" s="35">
        <v>0.8264298645</v>
      </c>
      <c r="BB80" s="35">
        <v>0.81184361690000006</v>
      </c>
      <c r="BC80" s="35">
        <v>0.82561607340000009</v>
      </c>
      <c r="BD80" s="35">
        <v>0.85321114414999999</v>
      </c>
      <c r="BE80" s="36">
        <v>0.72451746369000003</v>
      </c>
      <c r="BF80" s="54">
        <v>-0.15315462915325917</v>
      </c>
      <c r="BG80" s="54">
        <v>2.7816840073958682E-2</v>
      </c>
      <c r="BH80" s="54">
        <v>4.1702836844317607E-3</v>
      </c>
    </row>
    <row r="81" spans="1:60" x14ac:dyDescent="0.15">
      <c r="A81" s="49" t="s">
        <v>122</v>
      </c>
      <c r="B81" s="35">
        <v>0.29301765200000002</v>
      </c>
      <c r="C81" s="35">
        <v>0.31442397800000005</v>
      </c>
      <c r="D81" s="35">
        <v>0.25676148999999993</v>
      </c>
      <c r="E81" s="35">
        <v>0.26855913000000003</v>
      </c>
      <c r="F81" s="35">
        <v>0.19936319</v>
      </c>
      <c r="G81" s="35">
        <v>0.25799731600000003</v>
      </c>
      <c r="H81" s="35">
        <v>0.26668007399999993</v>
      </c>
      <c r="I81" s="35">
        <v>0.30474859200000004</v>
      </c>
      <c r="J81" s="35">
        <v>0.28645925900000002</v>
      </c>
      <c r="K81" s="35">
        <v>0.31593744899999998</v>
      </c>
      <c r="L81" s="35">
        <v>0.34924612500000002</v>
      </c>
      <c r="M81" s="35">
        <v>0.41305871500000002</v>
      </c>
      <c r="N81" s="35">
        <v>0.44148980600000004</v>
      </c>
      <c r="O81" s="35">
        <v>0.45611297899999992</v>
      </c>
      <c r="P81" s="35">
        <v>0.50018211199999996</v>
      </c>
      <c r="Q81" s="35">
        <v>0.55905319800000008</v>
      </c>
      <c r="R81" s="35">
        <v>0.64497093100000003</v>
      </c>
      <c r="S81" s="35">
        <v>0.73349774699999992</v>
      </c>
      <c r="T81" s="35">
        <v>0.80486660099999996</v>
      </c>
      <c r="U81" s="35">
        <v>0.87027458700000004</v>
      </c>
      <c r="V81" s="35">
        <v>0.88447685800000009</v>
      </c>
      <c r="W81" s="35">
        <v>0.88707429800000004</v>
      </c>
      <c r="X81" s="35">
        <v>0.93762614000000011</v>
      </c>
      <c r="Y81" s="35">
        <v>0.93274513899999989</v>
      </c>
      <c r="Z81" s="35">
        <v>0.96700515900000017</v>
      </c>
      <c r="AA81" s="35">
        <v>0.99140540700000013</v>
      </c>
      <c r="AB81" s="35">
        <v>0.9742662700000001</v>
      </c>
      <c r="AC81" s="35">
        <v>0.935358896</v>
      </c>
      <c r="AD81" s="35">
        <v>0.87548704499999985</v>
      </c>
      <c r="AE81" s="35">
        <v>0.91417596500000009</v>
      </c>
      <c r="AF81" s="35">
        <v>0.99135632600000001</v>
      </c>
      <c r="AG81" s="35">
        <v>1.0479470150000001</v>
      </c>
      <c r="AH81" s="35">
        <v>1.1063746270000001</v>
      </c>
      <c r="AI81" s="35">
        <v>1.164282418</v>
      </c>
      <c r="AJ81" s="35">
        <v>1.1910982060000002</v>
      </c>
      <c r="AK81" s="35">
        <v>1.165533763</v>
      </c>
      <c r="AL81" s="35">
        <v>1.1006436760000002</v>
      </c>
      <c r="AM81" s="35">
        <v>1.0878106940000001</v>
      </c>
      <c r="AN81" s="35">
        <v>1.1250869089999997</v>
      </c>
      <c r="AO81" s="35">
        <v>1.0823675369999999</v>
      </c>
      <c r="AP81" s="35">
        <v>1.2575181788290972</v>
      </c>
      <c r="AQ81" s="35">
        <v>1.1969780891695321</v>
      </c>
      <c r="AR81" s="35">
        <v>1.2826989194059579</v>
      </c>
      <c r="AS81" s="35">
        <v>1.3444179391214075</v>
      </c>
      <c r="AT81" s="35">
        <v>1.4463386482774525</v>
      </c>
      <c r="AU81" s="35">
        <v>1.5245822766808808</v>
      </c>
      <c r="AV81" s="35">
        <v>1.427772072706047</v>
      </c>
      <c r="AW81" s="35">
        <v>1.4927689677537939</v>
      </c>
      <c r="AX81" s="35">
        <v>1.5132689400013586</v>
      </c>
      <c r="AY81" s="35">
        <v>1.6266165581938767</v>
      </c>
      <c r="AZ81" s="35">
        <v>1.6848463566253022</v>
      </c>
      <c r="BA81" s="35">
        <v>1.7235918986253018</v>
      </c>
      <c r="BB81" s="35">
        <v>1.5952602220542755</v>
      </c>
      <c r="BC81" s="35">
        <v>1.4719834921893773</v>
      </c>
      <c r="BD81" s="35">
        <v>1.4819899271371602</v>
      </c>
      <c r="BE81" s="36">
        <v>1.3319215489806153</v>
      </c>
      <c r="BF81" s="54">
        <v>-0.10371697219880405</v>
      </c>
      <c r="BG81" s="54">
        <v>2.4380108402837219E-3</v>
      </c>
      <c r="BH81" s="54">
        <v>7.6664690404668334E-3</v>
      </c>
    </row>
    <row r="82" spans="1:60" x14ac:dyDescent="0.15">
      <c r="A82" s="49" t="s">
        <v>121</v>
      </c>
      <c r="B82" s="35">
        <v>4.1565473548302846E-2</v>
      </c>
      <c r="C82" s="35">
        <v>5.9447389259917584E-2</v>
      </c>
      <c r="D82" s="35">
        <v>6.5311800960565325E-2</v>
      </c>
      <c r="E82" s="35">
        <v>7.1672919942755958E-2</v>
      </c>
      <c r="F82" s="35">
        <v>7.7584266768172497E-2</v>
      </c>
      <c r="G82" s="35">
        <v>8.1206930648540912E-2</v>
      </c>
      <c r="H82" s="35">
        <v>8.5703673000000008E-2</v>
      </c>
      <c r="I82" s="35">
        <v>9.1187922000000005E-2</v>
      </c>
      <c r="J82" s="35">
        <v>0.10905929600000001</v>
      </c>
      <c r="K82" s="35">
        <v>0.11693053900000003</v>
      </c>
      <c r="L82" s="35">
        <v>0.12104409600000002</v>
      </c>
      <c r="M82" s="35">
        <v>0.13217997199999998</v>
      </c>
      <c r="N82" s="35">
        <v>0.14905098</v>
      </c>
      <c r="O82" s="35">
        <v>0.159862636</v>
      </c>
      <c r="P82" s="35">
        <v>0.18130102800000003</v>
      </c>
      <c r="Q82" s="35">
        <v>0.18368049700000003</v>
      </c>
      <c r="R82" s="35">
        <v>0.18063705299999999</v>
      </c>
      <c r="S82" s="35">
        <v>0.19012189800000001</v>
      </c>
      <c r="T82" s="35">
        <v>0.19206620900000002</v>
      </c>
      <c r="U82" s="35">
        <v>0.19974023200000005</v>
      </c>
      <c r="V82" s="35">
        <v>0.19890137099999999</v>
      </c>
      <c r="W82" s="35">
        <v>0.195449173</v>
      </c>
      <c r="X82" s="35">
        <v>0.19538877300000002</v>
      </c>
      <c r="Y82" s="35">
        <v>0.20885503999999999</v>
      </c>
      <c r="Z82" s="35">
        <v>0.22921218300000001</v>
      </c>
      <c r="AA82" s="35">
        <v>0.23723422700000002</v>
      </c>
      <c r="AB82" s="35">
        <v>0.23749256800000004</v>
      </c>
      <c r="AC82" s="35">
        <v>0.28023364100000003</v>
      </c>
      <c r="AD82" s="35">
        <v>0.28507800300000002</v>
      </c>
      <c r="AE82" s="35">
        <v>0.30992806000000001</v>
      </c>
      <c r="AF82" s="35">
        <v>0.29349129200000001</v>
      </c>
      <c r="AG82" s="35">
        <v>0.276686396</v>
      </c>
      <c r="AH82" s="35">
        <v>0.29426089999999999</v>
      </c>
      <c r="AI82" s="35">
        <v>0.29162420900000002</v>
      </c>
      <c r="AJ82" s="35">
        <v>0.321325682</v>
      </c>
      <c r="AK82" s="35">
        <v>0.30053731</v>
      </c>
      <c r="AL82" s="35">
        <v>0.30109421799999997</v>
      </c>
      <c r="AM82" s="35">
        <v>0.31333106400000005</v>
      </c>
      <c r="AN82" s="35">
        <v>0.31350282099999999</v>
      </c>
      <c r="AO82" s="35">
        <v>0.36221669869000001</v>
      </c>
      <c r="AP82" s="35">
        <v>0.39360329826000001</v>
      </c>
      <c r="AQ82" s="35">
        <v>0.3991429056700001</v>
      </c>
      <c r="AR82" s="35">
        <v>0.41730135540000002</v>
      </c>
      <c r="AS82" s="35">
        <v>0.46002051790000009</v>
      </c>
      <c r="AT82" s="35">
        <v>0.46484017718900006</v>
      </c>
      <c r="AU82" s="35">
        <v>0.51702647586799999</v>
      </c>
      <c r="AV82" s="35">
        <v>0.55165985773999993</v>
      </c>
      <c r="AW82" s="35">
        <v>0.55508633496100002</v>
      </c>
      <c r="AX82" s="35">
        <v>0.56146558784400002</v>
      </c>
      <c r="AY82" s="35">
        <v>0.534905347664</v>
      </c>
      <c r="AZ82" s="35">
        <v>0.52280975222535631</v>
      </c>
      <c r="BA82" s="35">
        <v>0.53538674599999991</v>
      </c>
      <c r="BB82" s="35">
        <v>0.56686296700000005</v>
      </c>
      <c r="BC82" s="35">
        <v>0.55334273753293695</v>
      </c>
      <c r="BD82" s="35">
        <v>0.56161347361651814</v>
      </c>
      <c r="BE82" s="36">
        <v>0.49868591426550196</v>
      </c>
      <c r="BF82" s="54">
        <v>-0.11447390810875091</v>
      </c>
      <c r="BG82" s="54">
        <v>1.9091985201731498E-2</v>
      </c>
      <c r="BH82" s="54">
        <v>2.8704093912733973E-3</v>
      </c>
    </row>
    <row r="83" spans="1:60" x14ac:dyDescent="0.15">
      <c r="A83" s="49" t="s">
        <v>120</v>
      </c>
      <c r="B83" s="35">
        <v>0.242489485</v>
      </c>
      <c r="C83" s="35">
        <v>0.26348450099999998</v>
      </c>
      <c r="D83" s="35">
        <v>0.28717102999999999</v>
      </c>
      <c r="E83" s="35">
        <v>0.31215599099999997</v>
      </c>
      <c r="F83" s="35">
        <v>0.34317058700000003</v>
      </c>
      <c r="G83" s="35">
        <v>0.37188073199999999</v>
      </c>
      <c r="H83" s="35">
        <v>0.40645848000000001</v>
      </c>
      <c r="I83" s="35">
        <v>0.44302368599999992</v>
      </c>
      <c r="J83" s="35">
        <v>0.48876944300000008</v>
      </c>
      <c r="K83" s="35">
        <v>0.47627139899999993</v>
      </c>
      <c r="L83" s="35">
        <v>0.50599699599999992</v>
      </c>
      <c r="M83" s="35">
        <v>0.51163116200000003</v>
      </c>
      <c r="N83" s="35">
        <v>0.50665746100000009</v>
      </c>
      <c r="O83" s="35">
        <v>0.53214259500000016</v>
      </c>
      <c r="P83" s="35">
        <v>0.50432356899999997</v>
      </c>
      <c r="Q83" s="35">
        <v>0.51865978599999996</v>
      </c>
      <c r="R83" s="35">
        <v>0.56201257700000007</v>
      </c>
      <c r="S83" s="35">
        <v>0.56968367200000003</v>
      </c>
      <c r="T83" s="35">
        <v>0.57551001599999996</v>
      </c>
      <c r="U83" s="35">
        <v>0.62660367699999975</v>
      </c>
      <c r="V83" s="35">
        <v>0.61214352299999986</v>
      </c>
      <c r="W83" s="35">
        <v>0.59091273600000005</v>
      </c>
      <c r="X83" s="35">
        <v>0.62510633900000001</v>
      </c>
      <c r="Y83" s="35">
        <v>0.68858762391198913</v>
      </c>
      <c r="Z83" s="35">
        <v>0.71344370498694931</v>
      </c>
      <c r="AA83" s="35">
        <v>0.72036616738535542</v>
      </c>
      <c r="AB83" s="35">
        <v>0.72631624282859142</v>
      </c>
      <c r="AC83" s="35">
        <v>0.75010945266788831</v>
      </c>
      <c r="AD83" s="35">
        <v>0.78038161446635035</v>
      </c>
      <c r="AE83" s="35">
        <v>0.81444064682753592</v>
      </c>
      <c r="AF83" s="35">
        <v>0.86853843536811159</v>
      </c>
      <c r="AG83" s="35">
        <v>0.89462596616066448</v>
      </c>
      <c r="AH83" s="35">
        <v>0.9093701152225786</v>
      </c>
      <c r="AI83" s="35">
        <v>0.9232305601098898</v>
      </c>
      <c r="AJ83" s="35">
        <v>0.93593045824842225</v>
      </c>
      <c r="AK83" s="35">
        <v>0.95147390119889119</v>
      </c>
      <c r="AL83" s="35">
        <v>0.97193655838035897</v>
      </c>
      <c r="AM83" s="35">
        <v>0.99699165992566574</v>
      </c>
      <c r="AN83" s="35">
        <v>1.0329234031300383</v>
      </c>
      <c r="AO83" s="35">
        <v>1.0716925492215388</v>
      </c>
      <c r="AP83" s="35">
        <v>1.0735877863603147</v>
      </c>
      <c r="AQ83" s="35">
        <v>1.0944435664584458</v>
      </c>
      <c r="AR83" s="35">
        <v>1.1168911557985688</v>
      </c>
      <c r="AS83" s="35">
        <v>1.0592091573749187</v>
      </c>
      <c r="AT83" s="35">
        <v>1.0388096114504803</v>
      </c>
      <c r="AU83" s="35">
        <v>1.0844883359248958</v>
      </c>
      <c r="AV83" s="35">
        <v>1.0972098142657072</v>
      </c>
      <c r="AW83" s="35">
        <v>1.1253359874481035</v>
      </c>
      <c r="AX83" s="35">
        <v>1.1452227302947084</v>
      </c>
      <c r="AY83" s="35">
        <v>1.129237689990396</v>
      </c>
      <c r="AZ83" s="35">
        <v>1.2459741435697993</v>
      </c>
      <c r="BA83" s="35">
        <v>1.1952008275484873</v>
      </c>
      <c r="BB83" s="35">
        <v>1.1923993808213116</v>
      </c>
      <c r="BC83" s="35">
        <v>1.1892401763653777</v>
      </c>
      <c r="BD83" s="35">
        <v>1.1743244404446866</v>
      </c>
      <c r="BE83" s="36">
        <v>1.0164368598876865</v>
      </c>
      <c r="BF83" s="54">
        <v>-0.1368146015819649</v>
      </c>
      <c r="BG83" s="54">
        <v>1.233724203843467E-2</v>
      </c>
      <c r="BH83" s="54">
        <v>5.8505560810861879E-3</v>
      </c>
    </row>
    <row r="84" spans="1:60" x14ac:dyDescent="0.15">
      <c r="A84" s="49" t="s">
        <v>119</v>
      </c>
      <c r="B84" s="35">
        <v>0.23311007134380515</v>
      </c>
      <c r="C84" s="35">
        <v>0.24549856883113369</v>
      </c>
      <c r="D84" s="35">
        <v>0.25816476974591646</v>
      </c>
      <c r="E84" s="35">
        <v>0.26878914694012973</v>
      </c>
      <c r="F84" s="35">
        <v>0.28466035502425879</v>
      </c>
      <c r="G84" s="35">
        <v>0.29759463712987211</v>
      </c>
      <c r="H84" s="35">
        <v>0.35586190070484569</v>
      </c>
      <c r="I84" s="35">
        <v>0.36983470465016766</v>
      </c>
      <c r="J84" s="35">
        <v>0.38822715422527254</v>
      </c>
      <c r="K84" s="35">
        <v>0.38896185269630584</v>
      </c>
      <c r="L84" s="35">
        <v>0.37331926226903034</v>
      </c>
      <c r="M84" s="35">
        <v>0.37333956920826827</v>
      </c>
      <c r="N84" s="35">
        <v>0.38119197046831593</v>
      </c>
      <c r="O84" s="35">
        <v>0.3744850152896847</v>
      </c>
      <c r="P84" s="35">
        <v>0.38146744140462746</v>
      </c>
      <c r="Q84" s="35">
        <v>0.39563543880929197</v>
      </c>
      <c r="R84" s="35">
        <v>0.38450905900639404</v>
      </c>
      <c r="S84" s="35">
        <v>0.3712583809704792</v>
      </c>
      <c r="T84" s="35">
        <v>0.36809201090374216</v>
      </c>
      <c r="U84" s="35">
        <v>0.37484749166271242</v>
      </c>
      <c r="V84" s="35">
        <v>0.38397866756515286</v>
      </c>
      <c r="W84" s="35">
        <v>0.40854544623371658</v>
      </c>
      <c r="X84" s="35">
        <v>0.41442125416861741</v>
      </c>
      <c r="Y84" s="35">
        <v>0.45102624582231343</v>
      </c>
      <c r="Z84" s="35">
        <v>0.46971997559753387</v>
      </c>
      <c r="AA84" s="35">
        <v>0.47939892597066269</v>
      </c>
      <c r="AB84" s="35">
        <v>0.46679852160145796</v>
      </c>
      <c r="AC84" s="35">
        <v>0.46910402005793</v>
      </c>
      <c r="AD84" s="35">
        <v>0.48203050120672258</v>
      </c>
      <c r="AE84" s="35">
        <v>0.50739880569747808</v>
      </c>
      <c r="AF84" s="35">
        <v>0.52511943211594836</v>
      </c>
      <c r="AG84" s="35">
        <v>0.54207061691964042</v>
      </c>
      <c r="AH84" s="35">
        <v>0.5501523521890499</v>
      </c>
      <c r="AI84" s="35">
        <v>0.55811039345662339</v>
      </c>
      <c r="AJ84" s="35">
        <v>0.58877370417859698</v>
      </c>
      <c r="AK84" s="35">
        <v>0.59304250595090258</v>
      </c>
      <c r="AL84" s="35">
        <v>0.62503352553787461</v>
      </c>
      <c r="AM84" s="35">
        <v>0.63292458896895532</v>
      </c>
      <c r="AN84" s="35">
        <v>0.63632439746246183</v>
      </c>
      <c r="AO84" s="35">
        <v>0.69396157836900929</v>
      </c>
      <c r="AP84" s="35">
        <v>0.72482120123629667</v>
      </c>
      <c r="AQ84" s="35">
        <v>0.76685987376636167</v>
      </c>
      <c r="AR84" s="35">
        <v>0.79534449491843839</v>
      </c>
      <c r="AS84" s="35">
        <v>0.81630723175213349</v>
      </c>
      <c r="AT84" s="35">
        <v>0.85408555635711525</v>
      </c>
      <c r="AU84" s="35">
        <v>0.88630091128074606</v>
      </c>
      <c r="AV84" s="35">
        <v>0.93367716692259428</v>
      </c>
      <c r="AW84" s="35">
        <v>0.94611049033312233</v>
      </c>
      <c r="AX84" s="35">
        <v>1.013298102280237</v>
      </c>
      <c r="AY84" s="35">
        <v>1.0455919701273269</v>
      </c>
      <c r="AZ84" s="35">
        <v>1.1528844373666247</v>
      </c>
      <c r="BA84" s="35">
        <v>1.1659074773493574</v>
      </c>
      <c r="BB84" s="35">
        <v>1.230673521651489</v>
      </c>
      <c r="BC84" s="35">
        <v>1.2749655642098632</v>
      </c>
      <c r="BD84" s="35">
        <v>1.330286408556284</v>
      </c>
      <c r="BE84" s="36">
        <v>1.0983824776058917</v>
      </c>
      <c r="BF84" s="54">
        <v>-0.17658225661803761</v>
      </c>
      <c r="BG84" s="54">
        <v>4.5308249058037875E-2</v>
      </c>
      <c r="BH84" s="54">
        <v>6.3222306641120187E-3</v>
      </c>
    </row>
    <row r="85" spans="1:60" x14ac:dyDescent="0.15">
      <c r="A85" s="49" t="s">
        <v>118</v>
      </c>
      <c r="B85" s="35">
        <v>8.5681271179377586E-2</v>
      </c>
      <c r="C85" s="35">
        <v>8.737062907291808E-2</v>
      </c>
      <c r="D85" s="35">
        <v>8.9429246099160142E-2</v>
      </c>
      <c r="E85" s="35">
        <v>9.1856546352112489E-2</v>
      </c>
      <c r="F85" s="35">
        <v>9.4834015920789161E-2</v>
      </c>
      <c r="G85" s="35">
        <v>9.6296829328006858E-2</v>
      </c>
      <c r="H85" s="35">
        <v>0.11328722393788208</v>
      </c>
      <c r="I85" s="35">
        <v>0.11847132557519485</v>
      </c>
      <c r="J85" s="35">
        <v>0.12216636061725838</v>
      </c>
      <c r="K85" s="35">
        <v>0.12792131680138225</v>
      </c>
      <c r="L85" s="35">
        <v>0.12303625372144616</v>
      </c>
      <c r="M85" s="35">
        <v>0.12793595942828201</v>
      </c>
      <c r="N85" s="35">
        <v>0.13573983649763194</v>
      </c>
      <c r="O85" s="35">
        <v>0.15963770362897794</v>
      </c>
      <c r="P85" s="35">
        <v>0.16305292061611162</v>
      </c>
      <c r="Q85" s="35">
        <v>0.16209059093936928</v>
      </c>
      <c r="R85" s="35">
        <v>0.17083692384966456</v>
      </c>
      <c r="S85" s="35">
        <v>0.15829562594490082</v>
      </c>
      <c r="T85" s="35">
        <v>0.18063111847707841</v>
      </c>
      <c r="U85" s="35">
        <v>0.16369960459883803</v>
      </c>
      <c r="V85" s="35">
        <v>0.18319217400016935</v>
      </c>
      <c r="W85" s="35">
        <v>0.17599594998217649</v>
      </c>
      <c r="X85" s="35">
        <v>0.18005381711611182</v>
      </c>
      <c r="Y85" s="35">
        <v>0.1902519028596259</v>
      </c>
      <c r="Z85" s="35">
        <v>0.19367183334473456</v>
      </c>
      <c r="AA85" s="35">
        <v>0.17590910435449397</v>
      </c>
      <c r="AB85" s="35">
        <v>0.16756234855765162</v>
      </c>
      <c r="AC85" s="35">
        <v>0.16699309500398882</v>
      </c>
      <c r="AD85" s="35">
        <v>0.17294104519276393</v>
      </c>
      <c r="AE85" s="35">
        <v>0.17039730956752838</v>
      </c>
      <c r="AF85" s="35">
        <v>0.16541250717426959</v>
      </c>
      <c r="AG85" s="35">
        <v>0.16616643174736584</v>
      </c>
      <c r="AH85" s="35">
        <v>0.17176950248383294</v>
      </c>
      <c r="AI85" s="35">
        <v>0.1621576205789946</v>
      </c>
      <c r="AJ85" s="35">
        <v>0.17170980451372744</v>
      </c>
      <c r="AK85" s="35">
        <v>0.18804742759539339</v>
      </c>
      <c r="AL85" s="35">
        <v>0.19973843823109411</v>
      </c>
      <c r="AM85" s="35">
        <v>0.20631648491811816</v>
      </c>
      <c r="AN85" s="35">
        <v>0.2257442418774038</v>
      </c>
      <c r="AO85" s="35">
        <v>0.23887113168882057</v>
      </c>
      <c r="AP85" s="35">
        <v>0.22341025066066927</v>
      </c>
      <c r="AQ85" s="35">
        <v>0.25784594832154917</v>
      </c>
      <c r="AR85" s="35">
        <v>0.29179689600968389</v>
      </c>
      <c r="AS85" s="35">
        <v>0.33409093152202834</v>
      </c>
      <c r="AT85" s="35">
        <v>0.37372447995502167</v>
      </c>
      <c r="AU85" s="35">
        <v>0.40819839660781859</v>
      </c>
      <c r="AV85" s="35">
        <v>0.43370529150901932</v>
      </c>
      <c r="AW85" s="35">
        <v>0.45998502614715209</v>
      </c>
      <c r="AX85" s="35">
        <v>0.51614861281316415</v>
      </c>
      <c r="AY85" s="35">
        <v>0.55572564847143435</v>
      </c>
      <c r="AZ85" s="35">
        <v>0.54591506218456631</v>
      </c>
      <c r="BA85" s="35">
        <v>0.52792938189123606</v>
      </c>
      <c r="BB85" s="35">
        <v>0.49569206927327991</v>
      </c>
      <c r="BC85" s="35">
        <v>0.4987335109310469</v>
      </c>
      <c r="BD85" s="35">
        <v>0.47740422421509082</v>
      </c>
      <c r="BE85" s="36">
        <v>0.41650071221052537</v>
      </c>
      <c r="BF85" s="54">
        <v>-0.12995589260772855</v>
      </c>
      <c r="BG85" s="54">
        <v>2.4786678190962697E-2</v>
      </c>
      <c r="BH85" s="54">
        <v>2.397355773647635E-3</v>
      </c>
    </row>
    <row r="86" spans="1:60" x14ac:dyDescent="0.15">
      <c r="A86" s="49" t="s">
        <v>117</v>
      </c>
      <c r="B86" s="35">
        <v>0.15854350159946135</v>
      </c>
      <c r="C86" s="35">
        <v>0.17084190966579973</v>
      </c>
      <c r="D86" s="35">
        <v>0.17381035232732397</v>
      </c>
      <c r="E86" s="35">
        <v>0.17350584556961546</v>
      </c>
      <c r="F86" s="35">
        <v>0.19186511492872724</v>
      </c>
      <c r="G86" s="35">
        <v>0.21114156630682912</v>
      </c>
      <c r="H86" s="35">
        <v>0.27971380717549688</v>
      </c>
      <c r="I86" s="35">
        <v>0.29858870528545278</v>
      </c>
      <c r="J86" s="35">
        <v>0.32964347014353812</v>
      </c>
      <c r="K86" s="35">
        <v>0.33913135088880386</v>
      </c>
      <c r="L86" s="35">
        <v>0.3688777355474267</v>
      </c>
      <c r="M86" s="35">
        <v>0.45198811197444777</v>
      </c>
      <c r="N86" s="35">
        <v>0.4877113946218945</v>
      </c>
      <c r="O86" s="35">
        <v>0.5238489621774115</v>
      </c>
      <c r="P86" s="35">
        <v>0.59068537766385243</v>
      </c>
      <c r="Q86" s="35">
        <v>0.62838947122841171</v>
      </c>
      <c r="R86" s="35">
        <v>0.63706232381766026</v>
      </c>
      <c r="S86" s="35">
        <v>0.67382409491540218</v>
      </c>
      <c r="T86" s="35">
        <v>0.63192670186755595</v>
      </c>
      <c r="U86" s="35">
        <v>0.57733945825714006</v>
      </c>
      <c r="V86" s="35">
        <v>0.60194965446699134</v>
      </c>
      <c r="W86" s="35">
        <v>0.55862240064210034</v>
      </c>
      <c r="X86" s="35">
        <v>0.59696421949245737</v>
      </c>
      <c r="Y86" s="35">
        <v>0.62126967686935242</v>
      </c>
      <c r="Z86" s="35">
        <v>0.63763215345877533</v>
      </c>
      <c r="AA86" s="35">
        <v>0.61614395470244787</v>
      </c>
      <c r="AB86" s="35">
        <v>0.65835126419695522</v>
      </c>
      <c r="AC86" s="35">
        <v>0.71988194640824665</v>
      </c>
      <c r="AD86" s="35">
        <v>0.71231179088974395</v>
      </c>
      <c r="AE86" s="35">
        <v>0.71417749821331566</v>
      </c>
      <c r="AF86" s="35">
        <v>0.72129000663616116</v>
      </c>
      <c r="AG86" s="35">
        <v>0.76272867339652484</v>
      </c>
      <c r="AH86" s="35">
        <v>0.7603518183636262</v>
      </c>
      <c r="AI86" s="35">
        <v>0.76877328875963413</v>
      </c>
      <c r="AJ86" s="35">
        <v>0.81851166432843492</v>
      </c>
      <c r="AK86" s="35">
        <v>0.80522615047710444</v>
      </c>
      <c r="AL86" s="35">
        <v>0.83718436726731471</v>
      </c>
      <c r="AM86" s="35">
        <v>0.87996426166325781</v>
      </c>
      <c r="AN86" s="35">
        <v>0.86728394647404561</v>
      </c>
      <c r="AO86" s="35">
        <v>0.91036463365429021</v>
      </c>
      <c r="AP86" s="35">
        <v>0.94991121632306141</v>
      </c>
      <c r="AQ86" s="35">
        <v>0.88528356068196967</v>
      </c>
      <c r="AR86" s="35">
        <v>0.90831060577392586</v>
      </c>
      <c r="AS86" s="35">
        <v>1.0312207162711082</v>
      </c>
      <c r="AT86" s="35">
        <v>1.0342121988298556</v>
      </c>
      <c r="AU86" s="35">
        <v>1.0973367074968503</v>
      </c>
      <c r="AV86" s="35">
        <v>1.1097992756874704</v>
      </c>
      <c r="AW86" s="35">
        <v>1.1604160748254704</v>
      </c>
      <c r="AX86" s="35">
        <v>1.1792036278039038</v>
      </c>
      <c r="AY86" s="35">
        <v>1.1073138664681168</v>
      </c>
      <c r="AZ86" s="35">
        <v>1.1370422776780336</v>
      </c>
      <c r="BA86" s="35">
        <v>1.2787456458971318</v>
      </c>
      <c r="BB86" s="35">
        <v>1.3982662262554979</v>
      </c>
      <c r="BC86" s="35">
        <v>1.6126091223837911</v>
      </c>
      <c r="BD86" s="35">
        <v>1.6261566027053576</v>
      </c>
      <c r="BE86" s="36">
        <v>1.4507985567279666</v>
      </c>
      <c r="BF86" s="54">
        <v>-0.11027349774426709</v>
      </c>
      <c r="BG86" s="54">
        <v>4.6297701043865436E-2</v>
      </c>
      <c r="BH86" s="54">
        <v>8.3507187248539651E-3</v>
      </c>
    </row>
    <row r="87" spans="1:60" x14ac:dyDescent="0.15">
      <c r="A87" s="49" t="s">
        <v>116</v>
      </c>
      <c r="B87" s="35">
        <v>5.9877750608394661E-2</v>
      </c>
      <c r="C87" s="35">
        <v>6.6377623070383279E-2</v>
      </c>
      <c r="D87" s="35">
        <v>7.099599657002903E-2</v>
      </c>
      <c r="E87" s="35">
        <v>8.0931838615459911E-2</v>
      </c>
      <c r="F87" s="35">
        <v>9.0082897434601183E-2</v>
      </c>
      <c r="G87" s="35">
        <v>9.7629527517591269E-2</v>
      </c>
      <c r="H87" s="35">
        <v>9.1312687566877146E-2</v>
      </c>
      <c r="I87" s="35">
        <v>0.10631607845254017</v>
      </c>
      <c r="J87" s="35">
        <v>0.13665510585908996</v>
      </c>
      <c r="K87" s="35">
        <v>0.149083260629885</v>
      </c>
      <c r="L87" s="35">
        <v>0.15335394567618643</v>
      </c>
      <c r="M87" s="35">
        <v>0.19960332390917923</v>
      </c>
      <c r="N87" s="35">
        <v>0.22677033236631272</v>
      </c>
      <c r="O87" s="35">
        <v>0.24865137552618044</v>
      </c>
      <c r="P87" s="35">
        <v>0.27118021625566358</v>
      </c>
      <c r="Q87" s="35">
        <v>0.30453246895873853</v>
      </c>
      <c r="R87" s="35">
        <v>0.34041032231062529</v>
      </c>
      <c r="S87" s="35">
        <v>0.36811289300271088</v>
      </c>
      <c r="T87" s="35">
        <v>0.38936275950206767</v>
      </c>
      <c r="U87" s="35">
        <v>0.37528094945271651</v>
      </c>
      <c r="V87" s="35">
        <v>0.39201385499265273</v>
      </c>
      <c r="W87" s="35">
        <v>0.37828910949192829</v>
      </c>
      <c r="X87" s="35">
        <v>0.43751054950491713</v>
      </c>
      <c r="Y87" s="35">
        <v>0.44803191028927886</v>
      </c>
      <c r="Z87" s="35">
        <v>0.45211238595782149</v>
      </c>
      <c r="AA87" s="35">
        <v>0.45602560028043093</v>
      </c>
      <c r="AB87" s="35">
        <v>0.46378002075662145</v>
      </c>
      <c r="AC87" s="35">
        <v>0.44747630139139105</v>
      </c>
      <c r="AD87" s="35">
        <v>0.4975237814930632</v>
      </c>
      <c r="AE87" s="35">
        <v>0.53550750149306325</v>
      </c>
      <c r="AF87" s="35">
        <v>0.56224795137829364</v>
      </c>
      <c r="AG87" s="35">
        <v>0.56685629519857417</v>
      </c>
      <c r="AH87" s="35">
        <v>0.59021020837829374</v>
      </c>
      <c r="AI87" s="35">
        <v>0.6166134243782937</v>
      </c>
      <c r="AJ87" s="35">
        <v>0.64178489309994236</v>
      </c>
      <c r="AK87" s="35">
        <v>0.67501547637371473</v>
      </c>
      <c r="AL87" s="35">
        <v>0.6718091838723742</v>
      </c>
      <c r="AM87" s="35">
        <v>0.6671505498723741</v>
      </c>
      <c r="AN87" s="35">
        <v>0.70903867387237429</v>
      </c>
      <c r="AO87" s="35">
        <v>0.70835143477371465</v>
      </c>
      <c r="AP87" s="35">
        <v>0.75735044026165033</v>
      </c>
      <c r="AQ87" s="35">
        <v>0.78676716431237415</v>
      </c>
      <c r="AR87" s="35">
        <v>0.72395358797237419</v>
      </c>
      <c r="AS87" s="35">
        <v>0.75252656913371463</v>
      </c>
      <c r="AT87" s="35">
        <v>0.80028480297237414</v>
      </c>
      <c r="AU87" s="35">
        <v>0.80931525469237431</v>
      </c>
      <c r="AV87" s="35">
        <v>0.53618897643237418</v>
      </c>
      <c r="AW87" s="35">
        <v>0.68195648510325746</v>
      </c>
      <c r="AX87" s="35">
        <v>0.71818311991758965</v>
      </c>
      <c r="AY87" s="35">
        <v>0.7334849195469052</v>
      </c>
      <c r="AZ87" s="35">
        <v>0.65050320172502518</v>
      </c>
      <c r="BA87" s="35">
        <v>0.59606223443183259</v>
      </c>
      <c r="BB87" s="35">
        <v>0.61444583571048428</v>
      </c>
      <c r="BC87" s="35">
        <v>0.62610388163769126</v>
      </c>
      <c r="BD87" s="35">
        <v>0.64651145909268048</v>
      </c>
      <c r="BE87" s="36">
        <v>0.53368676036002527</v>
      </c>
      <c r="BF87" s="54">
        <v>-0.17676849756147017</v>
      </c>
      <c r="BG87" s="54">
        <v>-2.1111636899434738E-2</v>
      </c>
      <c r="BH87" s="54">
        <v>3.0718723852306432E-3</v>
      </c>
    </row>
    <row r="88" spans="1:60" x14ac:dyDescent="0.15">
      <c r="A88" s="49" t="s">
        <v>115</v>
      </c>
      <c r="B88" s="35">
        <v>8.6552795918500135E-3</v>
      </c>
      <c r="C88" s="35">
        <v>8.8512885675486406E-3</v>
      </c>
      <c r="D88" s="35">
        <v>9.1772532131540845E-3</v>
      </c>
      <c r="E88" s="35">
        <v>9.3939665091307481E-3</v>
      </c>
      <c r="F88" s="35">
        <v>9.6413352478823475E-3</v>
      </c>
      <c r="G88" s="35">
        <v>9.9164515496714834E-3</v>
      </c>
      <c r="H88" s="35">
        <v>1.0247433673002789E-2</v>
      </c>
      <c r="I88" s="35">
        <v>1.0705132726319922E-2</v>
      </c>
      <c r="J88" s="35">
        <v>1.1768773647749293E-2</v>
      </c>
      <c r="K88" s="35">
        <v>1.4305497922001325E-2</v>
      </c>
      <c r="L88" s="35">
        <v>1.4503286452031052E-2</v>
      </c>
      <c r="M88" s="35">
        <v>1.3466657337488162E-2</v>
      </c>
      <c r="N88" s="35">
        <v>1.3428294675090803E-2</v>
      </c>
      <c r="O88" s="35">
        <v>1.4920820511715645E-2</v>
      </c>
      <c r="P88" s="35">
        <v>1.610421198889413E-2</v>
      </c>
      <c r="Q88" s="35">
        <v>1.6604333448995357E-2</v>
      </c>
      <c r="R88" s="35">
        <v>1.9162854044291525E-2</v>
      </c>
      <c r="S88" s="35">
        <v>1.9238607663213027E-2</v>
      </c>
      <c r="T88" s="35">
        <v>1.9410373945524351E-2</v>
      </c>
      <c r="U88" s="35">
        <v>1.9847611090159544E-2</v>
      </c>
      <c r="V88" s="35">
        <v>2.3141616372244905E-2</v>
      </c>
      <c r="W88" s="35">
        <v>2.4956304472324047E-2</v>
      </c>
      <c r="X88" s="35">
        <v>2.6124990343022805E-2</v>
      </c>
      <c r="Y88" s="35">
        <v>2.7893152173402946E-2</v>
      </c>
      <c r="Z88" s="35">
        <v>3.1142738623511166E-2</v>
      </c>
      <c r="AA88" s="35">
        <v>4.3440264609652467E-2</v>
      </c>
      <c r="AB88" s="35">
        <v>4.2352359000000006E-2</v>
      </c>
      <c r="AC88" s="35">
        <v>4.8445087999999997E-2</v>
      </c>
      <c r="AD88" s="35">
        <v>4.8957841000000002E-2</v>
      </c>
      <c r="AE88" s="35">
        <v>4.9742065000000002E-2</v>
      </c>
      <c r="AF88" s="35">
        <v>5.5126799000000004E-2</v>
      </c>
      <c r="AG88" s="35">
        <v>5.5938476000000001E-2</v>
      </c>
      <c r="AH88" s="35">
        <v>5.9958496555789997E-2</v>
      </c>
      <c r="AI88" s="35">
        <v>6.2405553899190003E-2</v>
      </c>
      <c r="AJ88" s="35">
        <v>6.5793444871430004E-2</v>
      </c>
      <c r="AK88" s="35">
        <v>6.7301895899190001E-2</v>
      </c>
      <c r="AL88" s="35">
        <v>7.4099797948119994E-2</v>
      </c>
      <c r="AM88" s="35">
        <v>7.1257800275000005E-2</v>
      </c>
      <c r="AN88" s="35">
        <v>7.4524339357000008E-2</v>
      </c>
      <c r="AO88" s="35">
        <v>7.5053266351E-2</v>
      </c>
      <c r="AP88" s="35">
        <v>7.8081733732000003E-2</v>
      </c>
      <c r="AQ88" s="35">
        <v>7.973798700000001E-2</v>
      </c>
      <c r="AR88" s="35">
        <v>8.333549400000001E-2</v>
      </c>
      <c r="AS88" s="35">
        <v>9.1382708000000007E-2</v>
      </c>
      <c r="AT88" s="35">
        <v>9.3030559999999984E-2</v>
      </c>
      <c r="AU88" s="35">
        <v>9.6814377999999993E-2</v>
      </c>
      <c r="AV88" s="35">
        <v>0.100216414</v>
      </c>
      <c r="AW88" s="35">
        <v>0.10377005710041001</v>
      </c>
      <c r="AX88" s="35">
        <v>0.11092458258512</v>
      </c>
      <c r="AY88" s="35">
        <v>0.11378074652851</v>
      </c>
      <c r="AZ88" s="35">
        <v>0.11910187762247001</v>
      </c>
      <c r="BA88" s="35">
        <v>0.12118241260598833</v>
      </c>
      <c r="BB88" s="35">
        <v>0.12219192349022001</v>
      </c>
      <c r="BC88" s="35">
        <v>0.12512483223158799</v>
      </c>
      <c r="BD88" s="35">
        <v>0.1254219799195789</v>
      </c>
      <c r="BE88" s="36">
        <v>0.1157211119549362</v>
      </c>
      <c r="BF88" s="54">
        <v>-7.9866749612642729E-2</v>
      </c>
      <c r="BG88" s="54">
        <v>3.0326337925426383E-2</v>
      </c>
      <c r="BH88" s="54">
        <v>6.6608451737259686E-4</v>
      </c>
    </row>
    <row r="89" spans="1:60" s="32" customFormat="1" x14ac:dyDescent="0.15">
      <c r="A89" s="37" t="s">
        <v>114</v>
      </c>
      <c r="B89" s="38">
        <v>1.1783993918711919</v>
      </c>
      <c r="C89" s="38">
        <v>1.2892776264677011</v>
      </c>
      <c r="D89" s="38">
        <v>1.2790132509161487</v>
      </c>
      <c r="E89" s="38">
        <v>1.3494676699292045</v>
      </c>
      <c r="F89" s="38">
        <v>1.3679031103244317</v>
      </c>
      <c r="G89" s="38">
        <v>1.5113156414805118</v>
      </c>
      <c r="H89" s="38">
        <v>1.7080494610581047</v>
      </c>
      <c r="I89" s="38">
        <v>1.8513132376896753</v>
      </c>
      <c r="J89" s="38">
        <v>1.9911901044929081</v>
      </c>
      <c r="K89" s="38">
        <v>2.0601004929383788</v>
      </c>
      <c r="L89" s="38">
        <v>2.1556481036661208</v>
      </c>
      <c r="M89" s="38">
        <v>2.3913873078576655</v>
      </c>
      <c r="N89" s="38">
        <v>2.5321434526292466</v>
      </c>
      <c r="O89" s="38">
        <v>2.6662506881339696</v>
      </c>
      <c r="P89" s="38">
        <v>2.8434438989291482</v>
      </c>
      <c r="Q89" s="38">
        <v>3.0069745323848078</v>
      </c>
      <c r="R89" s="38">
        <v>3.1963651060286353</v>
      </c>
      <c r="S89" s="38">
        <v>3.3560972234967061</v>
      </c>
      <c r="T89" s="38">
        <v>3.4674785066959677</v>
      </c>
      <c r="U89" s="38">
        <v>3.5460408340615666</v>
      </c>
      <c r="V89" s="38">
        <v>3.627391410397212</v>
      </c>
      <c r="W89" s="38">
        <v>3.5727219328222453</v>
      </c>
      <c r="X89" s="38">
        <v>3.7699579686251257</v>
      </c>
      <c r="Y89" s="38">
        <v>3.9256820459259636</v>
      </c>
      <c r="Z89" s="38">
        <v>4.0681121139693266</v>
      </c>
      <c r="AA89" s="38">
        <v>4.1224454683030425</v>
      </c>
      <c r="AB89" s="38">
        <v>4.1351796249412773</v>
      </c>
      <c r="AC89" s="38">
        <v>4.2182560005294469</v>
      </c>
      <c r="AD89" s="38">
        <v>4.253429178248644</v>
      </c>
      <c r="AE89" s="38">
        <v>4.397551076798921</v>
      </c>
      <c r="AF89" s="38">
        <v>4.5538949676727833</v>
      </c>
      <c r="AG89" s="38">
        <v>4.6673393574227671</v>
      </c>
      <c r="AH89" s="38">
        <v>4.7939643301931714</v>
      </c>
      <c r="AI89" s="38">
        <v>4.9095689611826279</v>
      </c>
      <c r="AJ89" s="38">
        <v>5.0909619022405508</v>
      </c>
      <c r="AK89" s="38">
        <v>5.1174553574951993</v>
      </c>
      <c r="AL89" s="38">
        <v>5.1659309672371378</v>
      </c>
      <c r="AM89" s="38">
        <v>5.2819771306233729</v>
      </c>
      <c r="AN89" s="38">
        <v>5.4278555571733236</v>
      </c>
      <c r="AO89" s="38">
        <v>5.6063674187483752</v>
      </c>
      <c r="AP89" s="38">
        <v>5.9414522913030892</v>
      </c>
      <c r="AQ89" s="38">
        <v>5.970503690080232</v>
      </c>
      <c r="AR89" s="38">
        <v>6.1826364965891996</v>
      </c>
      <c r="AS89" s="38">
        <v>6.50087299809831</v>
      </c>
      <c r="AT89" s="38">
        <v>6.7538099810312993</v>
      </c>
      <c r="AU89" s="38">
        <v>7.0778656345515687</v>
      </c>
      <c r="AV89" s="38">
        <v>6.882248420263215</v>
      </c>
      <c r="AW89" s="38">
        <v>7.261252387672311</v>
      </c>
      <c r="AX89" s="38">
        <v>7.5265902895400822</v>
      </c>
      <c r="AY89" s="38">
        <v>7.6455872969905654</v>
      </c>
      <c r="AZ89" s="38">
        <v>7.909211648797176</v>
      </c>
      <c r="BA89" s="38">
        <v>7.9704364888493346</v>
      </c>
      <c r="BB89" s="38">
        <v>8.0276357631565602</v>
      </c>
      <c r="BC89" s="38">
        <v>8.1777193908816717</v>
      </c>
      <c r="BD89" s="38">
        <v>8.276919659837354</v>
      </c>
      <c r="BE89" s="38">
        <v>7.1866514056831479</v>
      </c>
      <c r="BF89" s="56">
        <v>-0.13409625311675255</v>
      </c>
      <c r="BG89" s="56">
        <v>2.0544602688693514E-2</v>
      </c>
      <c r="BH89" s="56">
        <v>4.1365980262475031E-2</v>
      </c>
    </row>
    <row r="90" spans="1:60" x14ac:dyDescent="0.1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6"/>
      <c r="BF90" s="54"/>
      <c r="BG90" s="54"/>
      <c r="BH90" s="54"/>
    </row>
    <row r="91" spans="1:60" x14ac:dyDescent="0.15">
      <c r="A91" s="49" t="s">
        <v>113</v>
      </c>
      <c r="B91" s="35">
        <v>0.72006969099999985</v>
      </c>
      <c r="C91" s="35">
        <v>0.77057118699999994</v>
      </c>
      <c r="D91" s="35">
        <v>0.84379596000000001</v>
      </c>
      <c r="E91" s="35">
        <v>0.91902595600000003</v>
      </c>
      <c r="F91" s="35">
        <v>0.94481324600000005</v>
      </c>
      <c r="G91" s="35">
        <v>1.0447035179999999</v>
      </c>
      <c r="H91" s="35">
        <v>1.0999604329999999</v>
      </c>
      <c r="I91" s="35">
        <v>1.11972008</v>
      </c>
      <c r="J91" s="35">
        <v>1.1948146350000002</v>
      </c>
      <c r="K91" s="35">
        <v>1.2662465880000002</v>
      </c>
      <c r="L91" s="35">
        <v>1.2531762700000002</v>
      </c>
      <c r="M91" s="35">
        <v>1.2809573470000002</v>
      </c>
      <c r="N91" s="35">
        <v>1.3413627270000001</v>
      </c>
      <c r="O91" s="35">
        <v>1.3714080965946929</v>
      </c>
      <c r="P91" s="35">
        <v>1.3892932930880395</v>
      </c>
      <c r="Q91" s="35">
        <v>1.3239634050937379</v>
      </c>
      <c r="R91" s="35">
        <v>1.3047059684342845</v>
      </c>
      <c r="S91" s="35">
        <v>1.2846570220119566</v>
      </c>
      <c r="T91" s="35">
        <v>1.1523005211933364</v>
      </c>
      <c r="U91" s="35">
        <v>1.1915241965011882</v>
      </c>
      <c r="V91" s="35">
        <v>1.1980829764242111</v>
      </c>
      <c r="W91" s="35">
        <v>1.1813293571628054</v>
      </c>
      <c r="X91" s="35">
        <v>1.2120116575358868</v>
      </c>
      <c r="Y91" s="35">
        <v>1.2671031827294048</v>
      </c>
      <c r="Z91" s="35">
        <v>1.3194582923219615</v>
      </c>
      <c r="AA91" s="35">
        <v>1.3494945011295281</v>
      </c>
      <c r="AB91" s="35">
        <v>1.3054349885500891</v>
      </c>
      <c r="AC91" s="35">
        <v>1.333969006502542</v>
      </c>
      <c r="AD91" s="35">
        <v>1.3753869370856362</v>
      </c>
      <c r="AE91" s="35">
        <v>1.4241210178780157</v>
      </c>
      <c r="AF91" s="35">
        <v>1.5399990036911286</v>
      </c>
      <c r="AG91" s="35">
        <v>1.5804554680620424</v>
      </c>
      <c r="AH91" s="35">
        <v>1.6058082565934659</v>
      </c>
      <c r="AI91" s="35">
        <v>1.6054928833741167</v>
      </c>
      <c r="AJ91" s="35">
        <v>1.6421542876724347</v>
      </c>
      <c r="AK91" s="35">
        <v>1.6415336905803835</v>
      </c>
      <c r="AL91" s="35">
        <v>1.6455072430646855</v>
      </c>
      <c r="AM91" s="35">
        <v>1.663109329056077</v>
      </c>
      <c r="AN91" s="35">
        <v>1.6569356980274332</v>
      </c>
      <c r="AO91" s="35">
        <v>1.6966645665787112</v>
      </c>
      <c r="AP91" s="35">
        <v>1.7187938902838706</v>
      </c>
      <c r="AQ91" s="35">
        <v>1.7754506627618902</v>
      </c>
      <c r="AR91" s="35">
        <v>1.8043097791870539</v>
      </c>
      <c r="AS91" s="35">
        <v>1.8088098446218646</v>
      </c>
      <c r="AT91" s="35">
        <v>1.7639194395357241</v>
      </c>
      <c r="AU91" s="35">
        <v>1.7852245894435266</v>
      </c>
      <c r="AV91" s="35">
        <v>1.8775926379965897</v>
      </c>
      <c r="AW91" s="35">
        <v>1.9442791795380086</v>
      </c>
      <c r="AX91" s="35">
        <v>2.0042035250898103</v>
      </c>
      <c r="AY91" s="35">
        <v>2.0088878771472221</v>
      </c>
      <c r="AZ91" s="35">
        <v>1.9949458017696939</v>
      </c>
      <c r="BA91" s="35">
        <v>2.0027642242934047</v>
      </c>
      <c r="BB91" s="35">
        <v>2.0939154955358625</v>
      </c>
      <c r="BC91" s="35">
        <v>2.1266784939171499</v>
      </c>
      <c r="BD91" s="35">
        <v>2.1085326798498141</v>
      </c>
      <c r="BE91" s="36">
        <v>1.8297987282092314</v>
      </c>
      <c r="BF91" s="54">
        <v>-0.13456438424177841</v>
      </c>
      <c r="BG91" s="54">
        <v>1.8005581155055239E-2</v>
      </c>
      <c r="BH91" s="54">
        <v>1.0532223396218829E-2</v>
      </c>
    </row>
    <row r="92" spans="1:60" x14ac:dyDescent="0.15">
      <c r="A92" s="49" t="s">
        <v>112</v>
      </c>
      <c r="B92" s="35" t="s">
        <v>111</v>
      </c>
      <c r="C92" s="35" t="s">
        <v>111</v>
      </c>
      <c r="D92" s="35" t="s">
        <v>111</v>
      </c>
      <c r="E92" s="35" t="s">
        <v>111</v>
      </c>
      <c r="F92" s="35" t="s">
        <v>111</v>
      </c>
      <c r="G92" s="35" t="s">
        <v>111</v>
      </c>
      <c r="H92" s="35">
        <v>2.9287049999999999E-2</v>
      </c>
      <c r="I92" s="35">
        <v>3.5708463999999995E-2</v>
      </c>
      <c r="J92" s="35">
        <v>4.0349178000000006E-2</v>
      </c>
      <c r="K92" s="35">
        <v>4.1974432000000006E-2</v>
      </c>
      <c r="L92" s="35">
        <v>4.9074462000000006E-2</v>
      </c>
      <c r="M92" s="35">
        <v>5.3095951000000002E-2</v>
      </c>
      <c r="N92" s="35">
        <v>5.2282102000000004E-2</v>
      </c>
      <c r="O92" s="35">
        <v>5.5656436999999996E-2</v>
      </c>
      <c r="P92" s="35">
        <v>6.1604411999999997E-2</v>
      </c>
      <c r="Q92" s="35">
        <v>6.9447609999999993E-2</v>
      </c>
      <c r="R92" s="35">
        <v>7.1614589000000006E-2</v>
      </c>
      <c r="S92" s="35">
        <v>7.0636759000000007E-2</v>
      </c>
      <c r="T92" s="35">
        <v>6.3170981000000001E-2</v>
      </c>
      <c r="U92" s="35">
        <v>6.3655389999999992E-2</v>
      </c>
      <c r="V92" s="35">
        <v>7.1059553999999983E-2</v>
      </c>
      <c r="W92" s="35">
        <v>7.6591754000000012E-2</v>
      </c>
      <c r="X92" s="35">
        <v>7.5403747999999993E-2</v>
      </c>
      <c r="Y92" s="35">
        <v>7.5543342000000013E-2</v>
      </c>
      <c r="Z92" s="35">
        <v>8.2591032000000009E-2</v>
      </c>
      <c r="AA92" s="35">
        <v>8.0020162000000006E-2</v>
      </c>
      <c r="AB92" s="35">
        <v>7.4242298999999984E-2</v>
      </c>
      <c r="AC92" s="35">
        <v>8.2815345999999998E-2</v>
      </c>
      <c r="AD92" s="35">
        <v>9.2769004999999988E-2</v>
      </c>
      <c r="AE92" s="35">
        <v>9.6684591000000014E-2</v>
      </c>
      <c r="AF92" s="35">
        <v>0.12547254900000002</v>
      </c>
      <c r="AG92" s="35">
        <v>0.12818333800000001</v>
      </c>
      <c r="AH92" s="35">
        <v>0.147156975</v>
      </c>
      <c r="AI92" s="35">
        <v>0.16220071200000002</v>
      </c>
      <c r="AJ92" s="35">
        <v>0.144661857</v>
      </c>
      <c r="AK92" s="35">
        <v>0.14215580600000005</v>
      </c>
      <c r="AL92" s="35">
        <v>0.16980024499999999</v>
      </c>
      <c r="AM92" s="35">
        <v>0.17051188670499998</v>
      </c>
      <c r="AN92" s="35">
        <v>0.17674712984899998</v>
      </c>
      <c r="AO92" s="35">
        <v>0.16678592101699999</v>
      </c>
      <c r="AP92" s="35">
        <v>0.16784228023300002</v>
      </c>
      <c r="AQ92" s="35">
        <v>0.16964265961700001</v>
      </c>
      <c r="AR92" s="35">
        <v>0.16041408647899999</v>
      </c>
      <c r="AS92" s="35">
        <v>0.16298147422900003</v>
      </c>
      <c r="AT92" s="35">
        <v>0.15239347128499997</v>
      </c>
      <c r="AU92" s="35">
        <v>0.16977921311999999</v>
      </c>
      <c r="AV92" s="35">
        <v>0.219392666249</v>
      </c>
      <c r="AW92" s="35">
        <v>0.23413848770000006</v>
      </c>
      <c r="AX92" s="35">
        <v>0.22922424584699999</v>
      </c>
      <c r="AY92" s="35">
        <v>0.25737197312629728</v>
      </c>
      <c r="AZ92" s="35">
        <v>0.27239610802706404</v>
      </c>
      <c r="BA92" s="35">
        <v>0.29811680670509544</v>
      </c>
      <c r="BB92" s="35">
        <v>0.33381186544607866</v>
      </c>
      <c r="BC92" s="35">
        <v>0.38172478102260465</v>
      </c>
      <c r="BD92" s="35">
        <v>0.3764720185718049</v>
      </c>
      <c r="BE92" s="36">
        <v>0.33144245740161637</v>
      </c>
      <c r="BF92" s="54">
        <v>-0.12201475644631776</v>
      </c>
      <c r="BG92" s="54">
        <v>9.4653409501370689E-2</v>
      </c>
      <c r="BH92" s="54">
        <v>1.9077650183755084E-3</v>
      </c>
    </row>
    <row r="93" spans="1:60" x14ac:dyDescent="0.15">
      <c r="A93" s="49" t="s">
        <v>110</v>
      </c>
      <c r="B93" s="35">
        <v>0.46462513100000002</v>
      </c>
      <c r="C93" s="35">
        <v>0.59687967899999994</v>
      </c>
      <c r="D93" s="35">
        <v>0.58929424300000011</v>
      </c>
      <c r="E93" s="35">
        <v>0.64452447200000007</v>
      </c>
      <c r="F93" s="35">
        <v>0.86415958900000001</v>
      </c>
      <c r="G93" s="35">
        <v>1.1953639739999999</v>
      </c>
      <c r="H93" s="35">
        <v>1.6256796529999999</v>
      </c>
      <c r="I93" s="35">
        <v>1.8709073969999999</v>
      </c>
      <c r="J93" s="35">
        <v>2.2823391259999997</v>
      </c>
      <c r="K93" s="35">
        <v>2.6246628650000003</v>
      </c>
      <c r="L93" s="35">
        <v>2.8946816269999998</v>
      </c>
      <c r="M93" s="35">
        <v>3.309071023</v>
      </c>
      <c r="N93" s="35">
        <v>3.4957501709999996</v>
      </c>
      <c r="O93" s="35">
        <v>3.8758927600000002</v>
      </c>
      <c r="P93" s="35">
        <v>3.8854782800000001</v>
      </c>
      <c r="Q93" s="35">
        <v>3.6421957965731946</v>
      </c>
      <c r="R93" s="35">
        <v>3.4574629764602194</v>
      </c>
      <c r="S93" s="35">
        <v>3.4233077381178303</v>
      </c>
      <c r="T93" s="35">
        <v>3.4988801417492326</v>
      </c>
      <c r="U93" s="35">
        <v>3.6280666666351191</v>
      </c>
      <c r="V93" s="35">
        <v>3.7989333137834782</v>
      </c>
      <c r="W93" s="35">
        <v>4.0412663955485257</v>
      </c>
      <c r="X93" s="35">
        <v>4.2950000340116894</v>
      </c>
      <c r="Y93" s="35">
        <v>4.6173697186313492</v>
      </c>
      <c r="Z93" s="35">
        <v>4.8354148635571965</v>
      </c>
      <c r="AA93" s="35">
        <v>4.7936459904027604</v>
      </c>
      <c r="AB93" s="35">
        <v>5.1828039627854494</v>
      </c>
      <c r="AC93" s="35">
        <v>5.6371726049414184</v>
      </c>
      <c r="AD93" s="35">
        <v>6.2304102289887551</v>
      </c>
      <c r="AE93" s="35">
        <v>6.3148320107290878</v>
      </c>
      <c r="AF93" s="35">
        <v>6.8406113042474548</v>
      </c>
      <c r="AG93" s="35">
        <v>7.4983296522144425</v>
      </c>
      <c r="AH93" s="35">
        <v>8.1837902906537376</v>
      </c>
      <c r="AI93" s="35">
        <v>8.4073483363518626</v>
      </c>
      <c r="AJ93" s="35">
        <v>8.9466100529780821</v>
      </c>
      <c r="AK93" s="35">
        <v>9.5800931902596513</v>
      </c>
      <c r="AL93" s="35">
        <v>9.795123333562751</v>
      </c>
      <c r="AM93" s="35">
        <v>10.576829934860083</v>
      </c>
      <c r="AN93" s="35">
        <v>11.777488048834229</v>
      </c>
      <c r="AO93" s="35">
        <v>13.752259091228844</v>
      </c>
      <c r="AP93" s="35">
        <v>13.992388355104049</v>
      </c>
      <c r="AQ93" s="35">
        <v>15.029908070300934</v>
      </c>
      <c r="AR93" s="35">
        <v>15.771753170992033</v>
      </c>
      <c r="AS93" s="35">
        <v>16.088868881258204</v>
      </c>
      <c r="AT93" s="35">
        <v>16.694352344474957</v>
      </c>
      <c r="AU93" s="35">
        <v>18.991959770199539</v>
      </c>
      <c r="AV93" s="35">
        <v>19.68237788417078</v>
      </c>
      <c r="AW93" s="35">
        <v>20.632388432386662</v>
      </c>
      <c r="AX93" s="35">
        <v>21.538507794244108</v>
      </c>
      <c r="AY93" s="35">
        <v>22.385861681119295</v>
      </c>
      <c r="AZ93" s="35">
        <v>24.237540665784458</v>
      </c>
      <c r="BA93" s="35">
        <v>25.062933165622187</v>
      </c>
      <c r="BB93" s="35">
        <v>26.202554857074482</v>
      </c>
      <c r="BC93" s="35">
        <v>27.064348526372715</v>
      </c>
      <c r="BD93" s="35">
        <v>27.935037139891723</v>
      </c>
      <c r="BE93" s="36">
        <v>28.499239596028715</v>
      </c>
      <c r="BF93" s="54">
        <v>1.7409523346935574E-2</v>
      </c>
      <c r="BG93" s="54">
        <v>5.2829312178419574E-2</v>
      </c>
      <c r="BH93" s="54">
        <v>0.16404009545984194</v>
      </c>
    </row>
    <row r="94" spans="1:60" x14ac:dyDescent="0.15">
      <c r="A94" s="49" t="s">
        <v>109</v>
      </c>
      <c r="B94" s="35">
        <v>8.9537478921179997E-2</v>
      </c>
      <c r="C94" s="35">
        <v>9.8254951159599993E-2</v>
      </c>
      <c r="D94" s="35">
        <v>0.11773531419198301</v>
      </c>
      <c r="E94" s="35">
        <v>0.12858717381491402</v>
      </c>
      <c r="F94" s="35">
        <v>0.15257253521439401</v>
      </c>
      <c r="G94" s="35">
        <v>0.16465480424495404</v>
      </c>
      <c r="H94" s="35">
        <v>0.17368433099999997</v>
      </c>
      <c r="I94" s="35">
        <v>0.19801043699999998</v>
      </c>
      <c r="J94" s="35">
        <v>0.20563440699999999</v>
      </c>
      <c r="K94" s="35">
        <v>0.21051400699999998</v>
      </c>
      <c r="L94" s="35">
        <v>0.19820632799999999</v>
      </c>
      <c r="M94" s="35">
        <v>0.23399256200000002</v>
      </c>
      <c r="N94" s="35">
        <v>0.25272860600000002</v>
      </c>
      <c r="O94" s="35">
        <v>0.26265133299999999</v>
      </c>
      <c r="P94" s="35">
        <v>0.26897918100000001</v>
      </c>
      <c r="Q94" s="35">
        <v>0.27494123200000004</v>
      </c>
      <c r="R94" s="35">
        <v>0.291607699</v>
      </c>
      <c r="S94" s="35">
        <v>0.28418921600000002</v>
      </c>
      <c r="T94" s="35">
        <v>0.25306822800000006</v>
      </c>
      <c r="U94" s="35">
        <v>0.23454019100000001</v>
      </c>
      <c r="V94" s="35">
        <v>0.22054009600000005</v>
      </c>
      <c r="W94" s="35">
        <v>0.215544191</v>
      </c>
      <c r="X94" s="35">
        <v>0.211428433</v>
      </c>
      <c r="Y94" s="35">
        <v>0.24253096199999999</v>
      </c>
      <c r="Z94" s="35">
        <v>0.25864804000000002</v>
      </c>
      <c r="AA94" s="35">
        <v>0.27174881900000003</v>
      </c>
      <c r="AB94" s="35">
        <v>0.27169212500000001</v>
      </c>
      <c r="AC94" s="35">
        <v>0.34872932899999998</v>
      </c>
      <c r="AD94" s="35">
        <v>0.363218598</v>
      </c>
      <c r="AE94" s="35">
        <v>0.38754642699999997</v>
      </c>
      <c r="AF94" s="35">
        <v>0.41481155800000002</v>
      </c>
      <c r="AG94" s="35">
        <v>0.40646394699999999</v>
      </c>
      <c r="AH94" s="35">
        <v>0.40230117000000004</v>
      </c>
      <c r="AI94" s="35">
        <v>0.38599163800000003</v>
      </c>
      <c r="AJ94" s="35">
        <v>0.41070062300000004</v>
      </c>
      <c r="AK94" s="35">
        <v>0.42799915299999997</v>
      </c>
      <c r="AL94" s="35">
        <v>0.50880669300000014</v>
      </c>
      <c r="AM94" s="35">
        <v>0.55607897399999995</v>
      </c>
      <c r="AN94" s="35">
        <v>0.55959328699999999</v>
      </c>
      <c r="AO94" s="35">
        <v>0.65901444100000006</v>
      </c>
      <c r="AP94" s="35">
        <v>0.59439417699999997</v>
      </c>
      <c r="AQ94" s="35">
        <v>0.64245416292180646</v>
      </c>
      <c r="AR94" s="35">
        <v>0.68857080717227004</v>
      </c>
      <c r="AS94" s="35">
        <v>0.62405456064749587</v>
      </c>
      <c r="AT94" s="35">
        <v>0.7080655234480937</v>
      </c>
      <c r="AU94" s="35">
        <v>0.76549201669965439</v>
      </c>
      <c r="AV94" s="35">
        <v>0.77077875337147361</v>
      </c>
      <c r="AW94" s="35">
        <v>0.73849794887545295</v>
      </c>
      <c r="AX94" s="35">
        <v>0.75441543947573042</v>
      </c>
      <c r="AY94" s="35">
        <v>0.71547668522581886</v>
      </c>
      <c r="AZ94" s="35">
        <v>0.78437035409618538</v>
      </c>
      <c r="BA94" s="35">
        <v>0.81243967848779286</v>
      </c>
      <c r="BB94" s="35">
        <v>0.91758947070802976</v>
      </c>
      <c r="BC94" s="35">
        <v>0.92964129480951452</v>
      </c>
      <c r="BD94" s="35">
        <v>0.8693585487436184</v>
      </c>
      <c r="BE94" s="36">
        <v>0.61233059490143238</v>
      </c>
      <c r="BF94" s="54">
        <v>-0.29757686127128458</v>
      </c>
      <c r="BG94" s="54">
        <v>2.0733922353018075E-2</v>
      </c>
      <c r="BH94" s="54">
        <v>3.524542081277485E-3</v>
      </c>
    </row>
    <row r="95" spans="1:60" x14ac:dyDescent="0.15">
      <c r="A95" s="49" t="s">
        <v>108</v>
      </c>
      <c r="B95" s="35">
        <v>0.52918247699999998</v>
      </c>
      <c r="C95" s="35">
        <v>0.59093885400000012</v>
      </c>
      <c r="D95" s="35">
        <v>0.609696821</v>
      </c>
      <c r="E95" s="35">
        <v>0.68317522400000008</v>
      </c>
      <c r="F95" s="35">
        <v>0.8205438020000001</v>
      </c>
      <c r="G95" s="35">
        <v>0.81680920999999995</v>
      </c>
      <c r="H95" s="35">
        <v>0.87599686799999998</v>
      </c>
      <c r="I95" s="35">
        <v>0.94457972600000006</v>
      </c>
      <c r="J95" s="35">
        <v>0.99705267200000014</v>
      </c>
      <c r="K95" s="35">
        <v>0.97755466000000013</v>
      </c>
      <c r="L95" s="35">
        <v>1.001134204</v>
      </c>
      <c r="M95" s="35">
        <v>1.055731296</v>
      </c>
      <c r="N95" s="35">
        <v>1.1341585279999999</v>
      </c>
      <c r="O95" s="35">
        <v>1.2325482580000002</v>
      </c>
      <c r="P95" s="35">
        <v>1.3301019209999998</v>
      </c>
      <c r="Q95" s="35">
        <v>1.3565382360000002</v>
      </c>
      <c r="R95" s="35">
        <v>1.4603590230000001</v>
      </c>
      <c r="S95" s="35">
        <v>1.5215628160000001</v>
      </c>
      <c r="T95" s="35">
        <v>1.599670602</v>
      </c>
      <c r="U95" s="35">
        <v>1.7174413119999998</v>
      </c>
      <c r="V95" s="35">
        <v>1.8634888630000002</v>
      </c>
      <c r="W95" s="35">
        <v>1.9593340610000005</v>
      </c>
      <c r="X95" s="35">
        <v>2.0223604060000007</v>
      </c>
      <c r="Y95" s="35">
        <v>2.219402852</v>
      </c>
      <c r="Z95" s="35">
        <v>2.4039815230000001</v>
      </c>
      <c r="AA95" s="35">
        <v>2.4986095810000006</v>
      </c>
      <c r="AB95" s="35">
        <v>2.5419639290000005</v>
      </c>
      <c r="AC95" s="35">
        <v>2.6790716450000005</v>
      </c>
      <c r="AD95" s="35">
        <v>2.7073541059999999</v>
      </c>
      <c r="AE95" s="35">
        <v>2.9097601630000001</v>
      </c>
      <c r="AF95" s="35">
        <v>3.244866145</v>
      </c>
      <c r="AG95" s="35">
        <v>3.5019408820000004</v>
      </c>
      <c r="AH95" s="35">
        <v>3.7434805209999999</v>
      </c>
      <c r="AI95" s="35">
        <v>4.0086269620000001</v>
      </c>
      <c r="AJ95" s="35">
        <v>4.4012841557727285</v>
      </c>
      <c r="AK95" s="35">
        <v>4.6124539929932995</v>
      </c>
      <c r="AL95" s="35">
        <v>4.6260798880837202</v>
      </c>
      <c r="AM95" s="35">
        <v>4.7218834251458839</v>
      </c>
      <c r="AN95" s="35">
        <v>4.8101276154560546</v>
      </c>
      <c r="AO95" s="35">
        <v>5.0911840796625381</v>
      </c>
      <c r="AP95" s="35">
        <v>5.1773187631446698</v>
      </c>
      <c r="AQ95" s="35">
        <v>5.4691574874856554</v>
      </c>
      <c r="AR95" s="35">
        <v>5.8424420864190498</v>
      </c>
      <c r="AS95" s="35">
        <v>6.136988342542546</v>
      </c>
      <c r="AT95" s="35">
        <v>6.4565164388594107</v>
      </c>
      <c r="AU95" s="35">
        <v>6.5972501255073182</v>
      </c>
      <c r="AV95" s="35">
        <v>6.9127791898298137</v>
      </c>
      <c r="AW95" s="35">
        <v>7.3311029744707925</v>
      </c>
      <c r="AX95" s="35">
        <v>7.3845439126147934</v>
      </c>
      <c r="AY95" s="35">
        <v>7.5881255584811074</v>
      </c>
      <c r="AZ95" s="35">
        <v>8.2006356790394115</v>
      </c>
      <c r="BA95" s="35">
        <v>8.9929050304863125</v>
      </c>
      <c r="BB95" s="35">
        <v>9.2587945573750972</v>
      </c>
      <c r="BC95" s="35">
        <v>9.6769274100764555</v>
      </c>
      <c r="BD95" s="35">
        <v>9.9878147483950013</v>
      </c>
      <c r="BE95" s="36">
        <v>9.0212260269429727</v>
      </c>
      <c r="BF95" s="54">
        <v>-9.9244620066153644E-2</v>
      </c>
      <c r="BG95" s="54">
        <v>4.4593265823083428E-2</v>
      </c>
      <c r="BH95" s="54">
        <v>5.1925693443089178E-2</v>
      </c>
    </row>
    <row r="96" spans="1:60" x14ac:dyDescent="0.15">
      <c r="A96" s="49" t="s">
        <v>107</v>
      </c>
      <c r="B96" s="35">
        <v>0.26115704000000001</v>
      </c>
      <c r="C96" s="35">
        <v>0.25151207399999997</v>
      </c>
      <c r="D96" s="35">
        <v>0.24265007600000002</v>
      </c>
      <c r="E96" s="35">
        <v>0.25667749900000003</v>
      </c>
      <c r="F96" s="35">
        <v>0.27480269300000004</v>
      </c>
      <c r="G96" s="35">
        <v>0.29157359999999999</v>
      </c>
      <c r="H96" s="35">
        <v>0.30219777199999998</v>
      </c>
      <c r="I96" s="35">
        <v>0.32682127999999999</v>
      </c>
      <c r="J96" s="35">
        <v>0.39014840299999992</v>
      </c>
      <c r="K96" s="35">
        <v>0.40759107900000002</v>
      </c>
      <c r="L96" s="35">
        <v>0.46745411400000009</v>
      </c>
      <c r="M96" s="35">
        <v>0.50362789799999996</v>
      </c>
      <c r="N96" s="35">
        <v>0.59384826299999993</v>
      </c>
      <c r="O96" s="35">
        <v>0.65539379300000011</v>
      </c>
      <c r="P96" s="35">
        <v>0.71484809400000004</v>
      </c>
      <c r="Q96" s="35">
        <v>0.79989605399999997</v>
      </c>
      <c r="R96" s="35">
        <v>0.89301677999999995</v>
      </c>
      <c r="S96" s="35">
        <v>0.92813613400000017</v>
      </c>
      <c r="T96" s="35">
        <v>0.91013126300000002</v>
      </c>
      <c r="U96" s="35">
        <v>0.95837361100000007</v>
      </c>
      <c r="V96" s="35">
        <v>0.94374239900000023</v>
      </c>
      <c r="W96" s="35">
        <v>1.0273374550000001</v>
      </c>
      <c r="X96" s="35">
        <v>1.0676247349999997</v>
      </c>
      <c r="Y96" s="35">
        <v>1.1226559510000003</v>
      </c>
      <c r="Z96" s="35">
        <v>1.1887090230000001</v>
      </c>
      <c r="AA96" s="35">
        <v>1.364567257</v>
      </c>
      <c r="AB96" s="35">
        <v>1.447539481</v>
      </c>
      <c r="AC96" s="35">
        <v>1.5615063549999999</v>
      </c>
      <c r="AD96" s="35">
        <v>1.64092036</v>
      </c>
      <c r="AE96" s="35">
        <v>1.6844125140000001</v>
      </c>
      <c r="AF96" s="35">
        <v>1.7948071779999997</v>
      </c>
      <c r="AG96" s="35">
        <v>1.912573914</v>
      </c>
      <c r="AH96" s="35">
        <v>2.1182567750000003</v>
      </c>
      <c r="AI96" s="35">
        <v>2.018970945</v>
      </c>
      <c r="AJ96" s="35">
        <v>2.1120833420000005</v>
      </c>
      <c r="AK96" s="35">
        <v>2.353854651415487</v>
      </c>
      <c r="AL96" s="35">
        <v>2.4324005298747884</v>
      </c>
      <c r="AM96" s="35">
        <v>2.4702611325419106</v>
      </c>
      <c r="AN96" s="35">
        <v>2.5004086492216295</v>
      </c>
      <c r="AO96" s="35">
        <v>2.669270854811483</v>
      </c>
      <c r="AP96" s="35">
        <v>2.6462956827500657</v>
      </c>
      <c r="AQ96" s="35">
        <v>2.5226532896624874</v>
      </c>
      <c r="AR96" s="35">
        <v>2.6754571896202002</v>
      </c>
      <c r="AS96" s="35">
        <v>2.6755382321994041</v>
      </c>
      <c r="AT96" s="35">
        <v>2.7281658032389018</v>
      </c>
      <c r="AU96" s="35">
        <v>2.8990459716751276</v>
      </c>
      <c r="AV96" s="35">
        <v>3.1613845481428702</v>
      </c>
      <c r="AW96" s="35">
        <v>3.3254165919072873</v>
      </c>
      <c r="AX96" s="35">
        <v>3.2912425287800877</v>
      </c>
      <c r="AY96" s="35">
        <v>3.2460449196157826</v>
      </c>
      <c r="AZ96" s="35">
        <v>3.0513966733310922</v>
      </c>
      <c r="BA96" s="35">
        <v>2.9628441623141861</v>
      </c>
      <c r="BB96" s="35">
        <v>3.150194155641449</v>
      </c>
      <c r="BC96" s="35">
        <v>3.2209963594670024</v>
      </c>
      <c r="BD96" s="35">
        <v>3.1644848852374898</v>
      </c>
      <c r="BE96" s="36">
        <v>2.3413938901615197</v>
      </c>
      <c r="BF96" s="54">
        <v>-0.26212425599237255</v>
      </c>
      <c r="BG96" s="54">
        <v>1.4946678120451251E-2</v>
      </c>
      <c r="BH96" s="54">
        <v>1.3476937725198363E-2</v>
      </c>
    </row>
    <row r="97" spans="1:60" x14ac:dyDescent="0.15">
      <c r="A97" s="49" t="s">
        <v>106</v>
      </c>
      <c r="B97" s="35">
        <v>3.6495731119999997</v>
      </c>
      <c r="C97" s="35">
        <v>4.1582113250000008</v>
      </c>
      <c r="D97" s="35">
        <v>5.1046860880000002</v>
      </c>
      <c r="E97" s="35">
        <v>5.9255967270000003</v>
      </c>
      <c r="F97" s="35">
        <v>7.0161653809999995</v>
      </c>
      <c r="G97" s="35">
        <v>8.2681483040000003</v>
      </c>
      <c r="H97" s="35">
        <v>9.1272230759999982</v>
      </c>
      <c r="I97" s="35">
        <v>9.7513174159999991</v>
      </c>
      <c r="J97" s="35">
        <v>11.199845238</v>
      </c>
      <c r="K97" s="35">
        <v>10.784872990999999</v>
      </c>
      <c r="L97" s="35">
        <v>10.177605639999999</v>
      </c>
      <c r="M97" s="35">
        <v>10.585013805999999</v>
      </c>
      <c r="N97" s="35">
        <v>10.869295023000001</v>
      </c>
      <c r="O97" s="35">
        <v>11.243372669999999</v>
      </c>
      <c r="P97" s="35">
        <v>11.360831373</v>
      </c>
      <c r="Q97" s="35">
        <v>10.213245787999998</v>
      </c>
      <c r="R97" s="35">
        <v>9.6545013739999987</v>
      </c>
      <c r="S97" s="35">
        <v>8.9950886639999972</v>
      </c>
      <c r="T97" s="35">
        <v>8.9954198550000015</v>
      </c>
      <c r="U97" s="35">
        <v>9.5161723550000001</v>
      </c>
      <c r="V97" s="35">
        <v>9.0349673619999997</v>
      </c>
      <c r="W97" s="35">
        <v>9.1251319270000018</v>
      </c>
      <c r="X97" s="35">
        <v>9.1694206390000002</v>
      </c>
      <c r="Y97" s="35">
        <v>9.8598548649999991</v>
      </c>
      <c r="Z97" s="35">
        <v>10.246257396000001</v>
      </c>
      <c r="AA97" s="35">
        <v>10.667387596970354</v>
      </c>
      <c r="AB97" s="35">
        <v>10.784969205963066</v>
      </c>
      <c r="AC97" s="35">
        <v>11.029737143495511</v>
      </c>
      <c r="AD97" s="35">
        <v>10.801645794442489</v>
      </c>
      <c r="AE97" s="35">
        <v>11.417870985924694</v>
      </c>
      <c r="AF97" s="35">
        <v>11.845627122545213</v>
      </c>
      <c r="AG97" s="35">
        <v>11.930559868998017</v>
      </c>
      <c r="AH97" s="35">
        <v>11.800663429980185</v>
      </c>
      <c r="AI97" s="35">
        <v>11.380545856743884</v>
      </c>
      <c r="AJ97" s="35">
        <v>11.569716952208596</v>
      </c>
      <c r="AK97" s="35">
        <v>11.406086778671591</v>
      </c>
      <c r="AL97" s="35">
        <v>11.065241741210025</v>
      </c>
      <c r="AM97" s="35">
        <v>10.989565042499885</v>
      </c>
      <c r="AN97" s="35">
        <v>11.248839776124393</v>
      </c>
      <c r="AO97" s="35">
        <v>10.953816354155691</v>
      </c>
      <c r="AP97" s="35">
        <v>10.784648143944393</v>
      </c>
      <c r="AQ97" s="35">
        <v>10.398310779935446</v>
      </c>
      <c r="AR97" s="35">
        <v>10.076310592015385</v>
      </c>
      <c r="AS97" s="35">
        <v>9.7024755107123841</v>
      </c>
      <c r="AT97" s="35">
        <v>8.6954785854714149</v>
      </c>
      <c r="AU97" s="35">
        <v>8.7821347432559129</v>
      </c>
      <c r="AV97" s="35">
        <v>8.7832831605894448</v>
      </c>
      <c r="AW97" s="35">
        <v>9.3698775454626428</v>
      </c>
      <c r="AX97" s="35">
        <v>8.9508240379112323</v>
      </c>
      <c r="AY97" s="35">
        <v>8.5000416373455874</v>
      </c>
      <c r="AZ97" s="35">
        <v>8.1608298034316427</v>
      </c>
      <c r="BA97" s="35">
        <v>7.9373868354178043</v>
      </c>
      <c r="BB97" s="35">
        <v>7.8213981308762195</v>
      </c>
      <c r="BC97" s="35">
        <v>7.5812247699997526</v>
      </c>
      <c r="BD97" s="35">
        <v>7.3216692191902277</v>
      </c>
      <c r="BE97" s="36">
        <v>6.4941348021828817</v>
      </c>
      <c r="BF97" s="54">
        <v>-0.11544880401080393</v>
      </c>
      <c r="BG97" s="54">
        <v>-1.7049469411116625E-2</v>
      </c>
      <c r="BH97" s="54">
        <v>3.7379891813941864E-2</v>
      </c>
    </row>
    <row r="98" spans="1:60" x14ac:dyDescent="0.15">
      <c r="A98" s="49" t="s">
        <v>105</v>
      </c>
      <c r="B98" s="35">
        <v>9.7625853951900002E-2</v>
      </c>
      <c r="C98" s="35">
        <v>0.11374281111829999</v>
      </c>
      <c r="D98" s="35">
        <v>0.11507214739160002</v>
      </c>
      <c r="E98" s="35">
        <v>0.11665512213820001</v>
      </c>
      <c r="F98" s="35">
        <v>0.12036897805000001</v>
      </c>
      <c r="G98" s="35">
        <v>0.13281065253201393</v>
      </c>
      <c r="H98" s="35">
        <v>0.14545198302325582</v>
      </c>
      <c r="I98" s="35">
        <v>0.16160767593023256</v>
      </c>
      <c r="J98" s="35">
        <v>0.17592547816279072</v>
      </c>
      <c r="K98" s="35">
        <v>0.17530664595348835</v>
      </c>
      <c r="L98" s="35">
        <v>0.1849334392093023</v>
      </c>
      <c r="M98" s="35">
        <v>0.2063004498372093</v>
      </c>
      <c r="N98" s="35">
        <v>0.23452896532558143</v>
      </c>
      <c r="O98" s="35">
        <v>0.25398920274418607</v>
      </c>
      <c r="P98" s="35">
        <v>0.30850526158139541</v>
      </c>
      <c r="Q98" s="35">
        <v>0.34882274713953487</v>
      </c>
      <c r="R98" s="35">
        <v>0.37215624851162799</v>
      </c>
      <c r="S98" s="35">
        <v>0.38935200593023267</v>
      </c>
      <c r="T98" s="35">
        <v>0.41690256713953489</v>
      </c>
      <c r="U98" s="35">
        <v>0.40969955937209307</v>
      </c>
      <c r="V98" s="35">
        <v>0.40898844225581399</v>
      </c>
      <c r="W98" s="35">
        <v>0.39303506741860467</v>
      </c>
      <c r="X98" s="35">
        <v>0.40344613767441861</v>
      </c>
      <c r="Y98" s="35">
        <v>0.43790589062790708</v>
      </c>
      <c r="Z98" s="35">
        <v>0.45460469009302323</v>
      </c>
      <c r="AA98" s="35">
        <v>0.54604207530232562</v>
      </c>
      <c r="AB98" s="35">
        <v>0.588734158744186</v>
      </c>
      <c r="AC98" s="35">
        <v>0.64128996509302327</v>
      </c>
      <c r="AD98" s="35">
        <v>0.70716502167441853</v>
      </c>
      <c r="AE98" s="35">
        <v>0.78303265497674412</v>
      </c>
      <c r="AF98" s="35">
        <v>0.81991342774418607</v>
      </c>
      <c r="AG98" s="35">
        <v>0.89808321037209293</v>
      </c>
      <c r="AH98" s="35">
        <v>1.0316213212790699</v>
      </c>
      <c r="AI98" s="35">
        <v>0.88522370916279081</v>
      </c>
      <c r="AJ98" s="35">
        <v>0.97354354893023243</v>
      </c>
      <c r="AK98" s="35">
        <v>0.9804058647906978</v>
      </c>
      <c r="AL98" s="35">
        <v>1.0226592337906975</v>
      </c>
      <c r="AM98" s="35">
        <v>1.1430455526046512</v>
      </c>
      <c r="AN98" s="35">
        <v>1.205036099488372</v>
      </c>
      <c r="AO98" s="35">
        <v>1.2263242111331414</v>
      </c>
      <c r="AP98" s="35">
        <v>1.2263891788250307</v>
      </c>
      <c r="AQ98" s="35">
        <v>1.2667044026046512</v>
      </c>
      <c r="AR98" s="35">
        <v>1.3507196052093025</v>
      </c>
      <c r="AS98" s="35">
        <v>1.2955275914418607</v>
      </c>
      <c r="AT98" s="35">
        <v>1.2878236522790698</v>
      </c>
      <c r="AU98" s="35">
        <v>1.2924238260465117</v>
      </c>
      <c r="AV98" s="35">
        <v>1.3828692618479872</v>
      </c>
      <c r="AW98" s="35">
        <v>1.4465640582645025</v>
      </c>
      <c r="AX98" s="35">
        <v>1.5405286184160023</v>
      </c>
      <c r="AY98" s="35">
        <v>1.5441886815990162</v>
      </c>
      <c r="AZ98" s="35">
        <v>1.4297169781543664</v>
      </c>
      <c r="BA98" s="35">
        <v>1.5957704226551803</v>
      </c>
      <c r="BB98" s="35">
        <v>1.5107950441497739</v>
      </c>
      <c r="BC98" s="35">
        <v>1.5152005352933626</v>
      </c>
      <c r="BD98" s="35">
        <v>1.5946788843202111</v>
      </c>
      <c r="BE98" s="36">
        <v>1.3772643740781503</v>
      </c>
      <c r="BF98" s="54">
        <v>-0.13869721975522353</v>
      </c>
      <c r="BG98" s="54">
        <v>2.1601882788577109E-2</v>
      </c>
      <c r="BH98" s="54">
        <v>7.9274599112006284E-3</v>
      </c>
    </row>
    <row r="99" spans="1:60" x14ac:dyDescent="0.15">
      <c r="A99" s="49" t="s">
        <v>104</v>
      </c>
      <c r="B99" s="35">
        <v>0.11749024199999999</v>
      </c>
      <c r="C99" s="35">
        <v>0.13008053000000003</v>
      </c>
      <c r="D99" s="35">
        <v>0.13662651000000001</v>
      </c>
      <c r="E99" s="35">
        <v>0.140385501</v>
      </c>
      <c r="F99" s="35">
        <v>0.14581839100000002</v>
      </c>
      <c r="G99" s="35">
        <v>0.171395513</v>
      </c>
      <c r="H99" s="35">
        <v>0.177035362</v>
      </c>
      <c r="I99" s="35">
        <v>0.190595348</v>
      </c>
      <c r="J99" s="35">
        <v>0.20146592800000002</v>
      </c>
      <c r="K99" s="35">
        <v>0.19275882470529829</v>
      </c>
      <c r="L99" s="35">
        <v>0.18659829594190819</v>
      </c>
      <c r="M99" s="35">
        <v>0.19154323029686679</v>
      </c>
      <c r="N99" s="35">
        <v>0.19031998333750322</v>
      </c>
      <c r="O99" s="35">
        <v>0.18184121414883897</v>
      </c>
      <c r="P99" s="35">
        <v>0.18353933707797607</v>
      </c>
      <c r="Q99" s="35">
        <v>0.17708710648869924</v>
      </c>
      <c r="R99" s="35">
        <v>0.16822140512010475</v>
      </c>
      <c r="S99" s="35">
        <v>0.16754813231322616</v>
      </c>
      <c r="T99" s="35">
        <v>0.16057846721563301</v>
      </c>
      <c r="U99" s="35">
        <v>0.16250840432558319</v>
      </c>
      <c r="V99" s="35">
        <v>0.15402393638943657</v>
      </c>
      <c r="W99" s="35">
        <v>0.13901262939172465</v>
      </c>
      <c r="X99" s="35">
        <v>0.15991303076602911</v>
      </c>
      <c r="Y99" s="35">
        <v>0.159712363056043</v>
      </c>
      <c r="Z99" s="35">
        <v>0.1619157456207202</v>
      </c>
      <c r="AA99" s="35">
        <v>0.18249220922463522</v>
      </c>
      <c r="AB99" s="35">
        <v>0.18523977189916216</v>
      </c>
      <c r="AC99" s="35">
        <v>0.19115827781458256</v>
      </c>
      <c r="AD99" s="35">
        <v>0.18939050654260539</v>
      </c>
      <c r="AE99" s="35">
        <v>0.22059904444829981</v>
      </c>
      <c r="AF99" s="35">
        <v>0.23726111410255188</v>
      </c>
      <c r="AG99" s="35">
        <v>0.24236481238258864</v>
      </c>
      <c r="AH99" s="35">
        <v>0.25655106780845194</v>
      </c>
      <c r="AI99" s="35">
        <v>0.25965275648536895</v>
      </c>
      <c r="AJ99" s="35">
        <v>0.26097182162342014</v>
      </c>
      <c r="AK99" s="35">
        <v>0.26814322779444588</v>
      </c>
      <c r="AL99" s="35">
        <v>0.26936220316576492</v>
      </c>
      <c r="AM99" s="35">
        <v>0.27953546508245325</v>
      </c>
      <c r="AN99" s="35">
        <v>0.29504069531036564</v>
      </c>
      <c r="AO99" s="35">
        <v>0.29643779982691387</v>
      </c>
      <c r="AP99" s="35">
        <v>0.30732604334441704</v>
      </c>
      <c r="AQ99" s="35">
        <v>0.31030189382069179</v>
      </c>
      <c r="AR99" s="35">
        <v>0.31172596126840324</v>
      </c>
      <c r="AS99" s="35">
        <v>0.31590648032329183</v>
      </c>
      <c r="AT99" s="35">
        <v>0.30150955992501161</v>
      </c>
      <c r="AU99" s="35">
        <v>0.3018446153960993</v>
      </c>
      <c r="AV99" s="35">
        <v>0.31099846879743687</v>
      </c>
      <c r="AW99" s="35">
        <v>0.30645386751087589</v>
      </c>
      <c r="AX99" s="35">
        <v>0.31083622122801058</v>
      </c>
      <c r="AY99" s="35">
        <v>0.31610380764921803</v>
      </c>
      <c r="AZ99" s="35">
        <v>0.32874799588082371</v>
      </c>
      <c r="BA99" s="35">
        <v>0.33702108451922319</v>
      </c>
      <c r="BB99" s="35">
        <v>0.35543340906351423</v>
      </c>
      <c r="BC99" s="35">
        <v>0.35685732934494291</v>
      </c>
      <c r="BD99" s="35">
        <v>0.36327657375982669</v>
      </c>
      <c r="BE99" s="36">
        <v>0.30124384037397967</v>
      </c>
      <c r="BF99" s="54">
        <v>-0.17302465539525169</v>
      </c>
      <c r="BG99" s="54">
        <v>1.8811012326629406E-2</v>
      </c>
      <c r="BH99" s="54">
        <v>1.7339433975116652E-3</v>
      </c>
    </row>
    <row r="100" spans="1:60" x14ac:dyDescent="0.15">
      <c r="A100" s="49" t="s">
        <v>103</v>
      </c>
      <c r="B100" s="35">
        <v>0.16171445300000001</v>
      </c>
      <c r="C100" s="35">
        <v>0.16602081300000007</v>
      </c>
      <c r="D100" s="35">
        <v>0.185572446</v>
      </c>
      <c r="E100" s="35">
        <v>0.211357189</v>
      </c>
      <c r="F100" s="35">
        <v>0.19822846799999999</v>
      </c>
      <c r="G100" s="35">
        <v>0.196110334</v>
      </c>
      <c r="H100" s="35">
        <v>0.18441575699999999</v>
      </c>
      <c r="I100" s="35">
        <v>0.15220873400000001</v>
      </c>
      <c r="J100" s="35">
        <v>0.15600344699999999</v>
      </c>
      <c r="K100" s="35">
        <v>0.16807852000000001</v>
      </c>
      <c r="L100" s="35">
        <v>0.17453062399999997</v>
      </c>
      <c r="M100" s="35">
        <v>0.17458381599999998</v>
      </c>
      <c r="N100" s="35">
        <v>0.18379058499999998</v>
      </c>
      <c r="O100" s="35">
        <v>0.19391596699999999</v>
      </c>
      <c r="P100" s="35">
        <v>0.20715706499999997</v>
      </c>
      <c r="Q100" s="35">
        <v>0.216368791</v>
      </c>
      <c r="R100" s="35">
        <v>0.22963210100000003</v>
      </c>
      <c r="S100" s="35">
        <v>0.25267786700000006</v>
      </c>
      <c r="T100" s="35">
        <v>0.27844243499999999</v>
      </c>
      <c r="U100" s="35">
        <v>0.30193437200000001</v>
      </c>
      <c r="V100" s="35">
        <v>0.32225408800000005</v>
      </c>
      <c r="W100" s="35">
        <v>0.34730615599999998</v>
      </c>
      <c r="X100" s="35">
        <v>0.38052312199999999</v>
      </c>
      <c r="Y100" s="35">
        <v>0.40985612399999999</v>
      </c>
      <c r="Z100" s="35">
        <v>0.43926167300000002</v>
      </c>
      <c r="AA100" s="35">
        <v>0.459368373</v>
      </c>
      <c r="AB100" s="35">
        <v>0.48356935600000006</v>
      </c>
      <c r="AC100" s="35">
        <v>0.52851876000000009</v>
      </c>
      <c r="AD100" s="35">
        <v>0.57615048300000005</v>
      </c>
      <c r="AE100" s="35">
        <v>0.61762611499999998</v>
      </c>
      <c r="AF100" s="35">
        <v>0.66951322499999988</v>
      </c>
      <c r="AG100" s="35">
        <v>0.704122621</v>
      </c>
      <c r="AH100" s="35">
        <v>0.72572722600000006</v>
      </c>
      <c r="AI100" s="35">
        <v>0.75038306600000004</v>
      </c>
      <c r="AJ100" s="35">
        <v>0.77764960100000025</v>
      </c>
      <c r="AK100" s="35">
        <v>0.80309603000000007</v>
      </c>
      <c r="AL100" s="35">
        <v>0.78739872599999994</v>
      </c>
      <c r="AM100" s="35">
        <v>0.76750559799999996</v>
      </c>
      <c r="AN100" s="35">
        <v>0.68126065299999994</v>
      </c>
      <c r="AO100" s="35">
        <v>0.6888845440000001</v>
      </c>
      <c r="AP100" s="35">
        <v>0.65482078250600007</v>
      </c>
      <c r="AQ100" s="35">
        <v>0.75217538599930012</v>
      </c>
      <c r="AR100" s="35">
        <v>0.81833641031539994</v>
      </c>
      <c r="AS100" s="35">
        <v>0.83055466548421208</v>
      </c>
      <c r="AT100" s="35">
        <v>0.88621613702002211</v>
      </c>
      <c r="AU100" s="35">
        <v>0.87796829229899997</v>
      </c>
      <c r="AV100" s="35">
        <v>0.88391444829794596</v>
      </c>
      <c r="AW100" s="35">
        <v>0.85655479264706313</v>
      </c>
      <c r="AX100" s="35">
        <v>0.93892241424518097</v>
      </c>
      <c r="AY100" s="35">
        <v>0.97101482986333076</v>
      </c>
      <c r="AZ100" s="35">
        <v>1.0582578472419848</v>
      </c>
      <c r="BA100" s="35">
        <v>1.1838548964301441</v>
      </c>
      <c r="BB100" s="35">
        <v>1.2221757649949589</v>
      </c>
      <c r="BC100" s="35">
        <v>1.018994351187144</v>
      </c>
      <c r="BD100" s="35">
        <v>0.90241432745830663</v>
      </c>
      <c r="BE100" s="36">
        <v>0.88267719660948796</v>
      </c>
      <c r="BF100" s="54">
        <v>-2.4543955591591726E-2</v>
      </c>
      <c r="BG100" s="54">
        <v>1.8129303594447421E-3</v>
      </c>
      <c r="BH100" s="54">
        <v>5.0806426292237892E-3</v>
      </c>
    </row>
    <row r="101" spans="1:60" x14ac:dyDescent="0.15">
      <c r="A101" s="49" t="s">
        <v>102</v>
      </c>
      <c r="B101" s="35">
        <v>0.17887278400000001</v>
      </c>
      <c r="C101" s="35">
        <v>0.19514506700000001</v>
      </c>
      <c r="D101" s="35">
        <v>0.22008149499999999</v>
      </c>
      <c r="E101" s="35">
        <v>0.251336116</v>
      </c>
      <c r="F101" s="35">
        <v>0.26936058000000002</v>
      </c>
      <c r="G101" s="35">
        <v>0.30627634800000003</v>
      </c>
      <c r="H101" s="35">
        <v>0.35545121000000002</v>
      </c>
      <c r="I101" s="35">
        <v>0.34884816900000004</v>
      </c>
      <c r="J101" s="35">
        <v>0.40938170399999996</v>
      </c>
      <c r="K101" s="35">
        <v>0.38274893700000007</v>
      </c>
      <c r="L101" s="35">
        <v>0.4128767499999999</v>
      </c>
      <c r="M101" s="35">
        <v>0.42421958800000004</v>
      </c>
      <c r="N101" s="35">
        <v>0.46336698700000006</v>
      </c>
      <c r="O101" s="35">
        <v>0.47785750999999999</v>
      </c>
      <c r="P101" s="35">
        <v>0.49309419900000007</v>
      </c>
      <c r="Q101" s="35">
        <v>0.46239964500000003</v>
      </c>
      <c r="R101" s="35">
        <v>0.43466195000000002</v>
      </c>
      <c r="S101" s="35">
        <v>0.41828047200000001</v>
      </c>
      <c r="T101" s="35">
        <v>0.43748852999999999</v>
      </c>
      <c r="U101" s="35">
        <v>0.35810437200000012</v>
      </c>
      <c r="V101" s="35">
        <v>0.31838675900000002</v>
      </c>
      <c r="W101" s="35">
        <v>0.33474181100000006</v>
      </c>
      <c r="X101" s="35">
        <v>0.388650202</v>
      </c>
      <c r="Y101" s="35">
        <v>0.41897813099999986</v>
      </c>
      <c r="Z101" s="35">
        <v>0.47023106000000003</v>
      </c>
      <c r="AA101" s="35">
        <v>0.49156450299999999</v>
      </c>
      <c r="AB101" s="35">
        <v>0.47625342000000004</v>
      </c>
      <c r="AC101" s="35">
        <v>0.58608220299999991</v>
      </c>
      <c r="AD101" s="35">
        <v>0.60490118400000004</v>
      </c>
      <c r="AE101" s="35">
        <v>0.63899941800000004</v>
      </c>
      <c r="AF101" s="35">
        <v>0.71937586799999997</v>
      </c>
      <c r="AG101" s="35">
        <v>0.75195085900000003</v>
      </c>
      <c r="AH101" s="35">
        <v>0.80890273599999996</v>
      </c>
      <c r="AI101" s="35">
        <v>0.81713273799999997</v>
      </c>
      <c r="AJ101" s="35">
        <v>0.77456832000000009</v>
      </c>
      <c r="AK101" s="35">
        <v>0.71499214500000008</v>
      </c>
      <c r="AL101" s="35">
        <v>0.71103733600000008</v>
      </c>
      <c r="AM101" s="35">
        <v>0.67407806495348843</v>
      </c>
      <c r="AN101" s="35">
        <v>0.67071796527906991</v>
      </c>
      <c r="AO101" s="35">
        <v>0.69018767861893349</v>
      </c>
      <c r="AP101" s="35">
        <v>0.64135903794152704</v>
      </c>
      <c r="AQ101" s="35">
        <v>0.57691276814060066</v>
      </c>
      <c r="AR101" s="35">
        <v>0.59946068984427436</v>
      </c>
      <c r="AS101" s="35">
        <v>0.57365513899212872</v>
      </c>
      <c r="AT101" s="35">
        <v>0.59628470056920435</v>
      </c>
      <c r="AU101" s="35">
        <v>0.62358120536909789</v>
      </c>
      <c r="AV101" s="35">
        <v>0.58945300050124594</v>
      </c>
      <c r="AW101" s="35">
        <v>0.60994184232204529</v>
      </c>
      <c r="AX101" s="35">
        <v>0.63941437681499702</v>
      </c>
      <c r="AY101" s="35">
        <v>0.67863417525144787</v>
      </c>
      <c r="AZ101" s="35">
        <v>0.7733547450639261</v>
      </c>
      <c r="BA101" s="35">
        <v>0.83059167579790938</v>
      </c>
      <c r="BB101" s="35">
        <v>0.88938653249721078</v>
      </c>
      <c r="BC101" s="35">
        <v>0.89410238163436206</v>
      </c>
      <c r="BD101" s="35">
        <v>0.91274948292688529</v>
      </c>
      <c r="BE101" s="36">
        <v>0.7483570899759987</v>
      </c>
      <c r="BF101" s="54">
        <v>-0.18234695013997126</v>
      </c>
      <c r="BG101" s="54">
        <v>4.349360755479581E-2</v>
      </c>
      <c r="BH101" s="54">
        <v>4.3075032954499829E-3</v>
      </c>
    </row>
    <row r="102" spans="1:60" x14ac:dyDescent="0.15">
      <c r="A102" s="49" t="s">
        <v>101</v>
      </c>
      <c r="B102" s="35">
        <v>0.17222934989549915</v>
      </c>
      <c r="C102" s="35">
        <v>0.19686806901337089</v>
      </c>
      <c r="D102" s="35">
        <v>0.23659606131643879</v>
      </c>
      <c r="E102" s="35">
        <v>0.29399312892503382</v>
      </c>
      <c r="F102" s="35">
        <v>0.28902105523585703</v>
      </c>
      <c r="G102" s="35">
        <v>0.3138137379624914</v>
      </c>
      <c r="H102" s="35">
        <v>0.27234613400000002</v>
      </c>
      <c r="I102" s="35">
        <v>0.34110991600000001</v>
      </c>
      <c r="J102" s="35">
        <v>0.32139404700000002</v>
      </c>
      <c r="K102" s="35">
        <v>0.31678805700000007</v>
      </c>
      <c r="L102" s="35">
        <v>0.30949604500000005</v>
      </c>
      <c r="M102" s="35">
        <v>0.36702977400000009</v>
      </c>
      <c r="N102" s="35">
        <v>0.36836688499999998</v>
      </c>
      <c r="O102" s="35">
        <v>0.379152141</v>
      </c>
      <c r="P102" s="35">
        <v>0.40437172300000002</v>
      </c>
      <c r="Q102" s="35">
        <v>0.401531478</v>
      </c>
      <c r="R102" s="35">
        <v>0.46190232800000003</v>
      </c>
      <c r="S102" s="35">
        <v>0.44954885400000005</v>
      </c>
      <c r="T102" s="35">
        <v>0.47618509799999997</v>
      </c>
      <c r="U102" s="35">
        <v>0.50055982900000007</v>
      </c>
      <c r="V102" s="35">
        <v>0.51034214099999997</v>
      </c>
      <c r="W102" s="35">
        <v>0.59185109200000008</v>
      </c>
      <c r="X102" s="35">
        <v>0.62218403400000011</v>
      </c>
      <c r="Y102" s="35">
        <v>0.71999387200000009</v>
      </c>
      <c r="Z102" s="35">
        <v>0.82123888700000003</v>
      </c>
      <c r="AA102" s="35">
        <v>0.98129815899999984</v>
      </c>
      <c r="AB102" s="35">
        <v>0.99858690099999992</v>
      </c>
      <c r="AC102" s="35">
        <v>1.033706053</v>
      </c>
      <c r="AD102" s="35">
        <v>1.11938958</v>
      </c>
      <c r="AE102" s="35">
        <v>1.2879580659999998</v>
      </c>
      <c r="AF102" s="35">
        <v>1.3455922690000002</v>
      </c>
      <c r="AG102" s="35">
        <v>1.358790277</v>
      </c>
      <c r="AH102" s="35">
        <v>1.4319668140000001</v>
      </c>
      <c r="AI102" s="35">
        <v>1.4525178829999998</v>
      </c>
      <c r="AJ102" s="35">
        <v>1.4374587880000005</v>
      </c>
      <c r="AK102" s="35">
        <v>1.5323691509999999</v>
      </c>
      <c r="AL102" s="35">
        <v>1.6488757169999999</v>
      </c>
      <c r="AM102" s="35">
        <v>1.604037779</v>
      </c>
      <c r="AN102" s="35">
        <v>1.4911076190000001</v>
      </c>
      <c r="AO102" s="35">
        <v>1.653215251</v>
      </c>
      <c r="AP102" s="35">
        <v>1.7487193268000001</v>
      </c>
      <c r="AQ102" s="35">
        <v>1.8765572022800003</v>
      </c>
      <c r="AR102" s="35">
        <v>2.0365360799959995</v>
      </c>
      <c r="AS102" s="35">
        <v>2.165227585781945</v>
      </c>
      <c r="AT102" s="35">
        <v>2.3358750667789394</v>
      </c>
      <c r="AU102" s="35">
        <v>2.5651518791238117</v>
      </c>
      <c r="AV102" s="35">
        <v>2.6808307927034485</v>
      </c>
      <c r="AW102" s="35">
        <v>2.6692886743999997</v>
      </c>
      <c r="AX102" s="35">
        <v>2.6855387306000003</v>
      </c>
      <c r="AY102" s="35">
        <v>2.7552913049999996</v>
      </c>
      <c r="AZ102" s="35">
        <v>2.9107016483499999</v>
      </c>
      <c r="BA102" s="35">
        <v>3.0245816754492858</v>
      </c>
      <c r="BB102" s="35">
        <v>3.1011325517737727</v>
      </c>
      <c r="BC102" s="35">
        <v>3.1357028739520447</v>
      </c>
      <c r="BD102" s="35">
        <v>3.0482374374266685</v>
      </c>
      <c r="BE102" s="36">
        <v>2.9340996992787782</v>
      </c>
      <c r="BF102" s="54">
        <v>-4.0073782472810682E-2</v>
      </c>
      <c r="BG102" s="54">
        <v>2.6975110227000165E-2</v>
      </c>
      <c r="BH102" s="54">
        <v>1.688852059145653E-2</v>
      </c>
    </row>
    <row r="103" spans="1:60" x14ac:dyDescent="0.15">
      <c r="A103" s="49" t="s">
        <v>100</v>
      </c>
      <c r="B103" s="35">
        <v>5.4448505000000008E-2</v>
      </c>
      <c r="C103" s="35">
        <v>8.1523233000000001E-2</v>
      </c>
      <c r="D103" s="35">
        <v>0.14132571500000002</v>
      </c>
      <c r="E103" s="35">
        <v>0.20894284399999996</v>
      </c>
      <c r="F103" s="35">
        <v>0.28357501000000002</v>
      </c>
      <c r="G103" s="35">
        <v>0.35420751800000005</v>
      </c>
      <c r="H103" s="35">
        <v>0.40004626100000001</v>
      </c>
      <c r="I103" s="35">
        <v>0.41757467800000003</v>
      </c>
      <c r="J103" s="35">
        <v>0.51400634999999995</v>
      </c>
      <c r="K103" s="35">
        <v>0.53095659400000006</v>
      </c>
      <c r="L103" s="35">
        <v>0.60182647300000014</v>
      </c>
      <c r="M103" s="35">
        <v>0.67561782999999986</v>
      </c>
      <c r="N103" s="35">
        <v>0.80499590600000004</v>
      </c>
      <c r="O103" s="35">
        <v>0.92051247200000008</v>
      </c>
      <c r="P103" s="35">
        <v>1.035663376</v>
      </c>
      <c r="Q103" s="35">
        <v>1.0259371540000002</v>
      </c>
      <c r="R103" s="35">
        <v>1.0157284030000002</v>
      </c>
      <c r="S103" s="35">
        <v>1.008246229</v>
      </c>
      <c r="T103" s="35">
        <v>1.0549118470000001</v>
      </c>
      <c r="U103" s="35">
        <v>1.059445169</v>
      </c>
      <c r="V103" s="35">
        <v>1.120030029</v>
      </c>
      <c r="W103" s="35">
        <v>1.2200432779999999</v>
      </c>
      <c r="X103" s="35">
        <v>1.282551394</v>
      </c>
      <c r="Y103" s="35">
        <v>1.5334348510000002</v>
      </c>
      <c r="Z103" s="35">
        <v>1.7520549840000001</v>
      </c>
      <c r="AA103" s="35">
        <v>2.123678451</v>
      </c>
      <c r="AB103" s="35">
        <v>2.5824514539999996</v>
      </c>
      <c r="AC103" s="35">
        <v>3.1250704759999994</v>
      </c>
      <c r="AD103" s="35">
        <v>3.431454832</v>
      </c>
      <c r="AE103" s="35">
        <v>3.7666631250000004</v>
      </c>
      <c r="AF103" s="35">
        <v>4.1096720190000013</v>
      </c>
      <c r="AG103" s="35">
        <v>4.3973333520000004</v>
      </c>
      <c r="AH103" s="35">
        <v>4.8339931950000015</v>
      </c>
      <c r="AI103" s="35">
        <v>3.9129378817403624</v>
      </c>
      <c r="AJ103" s="35">
        <v>4.1991815839260695</v>
      </c>
      <c r="AK103" s="35">
        <v>4.3010759494957851</v>
      </c>
      <c r="AL103" s="35">
        <v>4.3043640871554283</v>
      </c>
      <c r="AM103" s="35">
        <v>4.3890292494599734</v>
      </c>
      <c r="AN103" s="35">
        <v>4.4290433115866614</v>
      </c>
      <c r="AO103" s="35">
        <v>4.3914880769796802</v>
      </c>
      <c r="AP103" s="35">
        <v>4.4097360583651382</v>
      </c>
      <c r="AQ103" s="35">
        <v>4.411019434484694</v>
      </c>
      <c r="AR103" s="35">
        <v>4.5317365483828294</v>
      </c>
      <c r="AS103" s="35">
        <v>4.317810887380789</v>
      </c>
      <c r="AT103" s="35">
        <v>4.3746465577168054</v>
      </c>
      <c r="AU103" s="35">
        <v>4.4783739165139549</v>
      </c>
      <c r="AV103" s="35">
        <v>4.5074232039178543</v>
      </c>
      <c r="AW103" s="35">
        <v>4.6450478147473842</v>
      </c>
      <c r="AX103" s="35">
        <v>4.6426044735829795</v>
      </c>
      <c r="AY103" s="35">
        <v>4.6212531524955471</v>
      </c>
      <c r="AZ103" s="35">
        <v>4.8354943288184478</v>
      </c>
      <c r="BA103" s="35">
        <v>5.2161149035453462</v>
      </c>
      <c r="BB103" s="35">
        <v>5.2703998515322494</v>
      </c>
      <c r="BC103" s="35">
        <v>5.2242219245383055</v>
      </c>
      <c r="BD103" s="35">
        <v>5.1642929156927053</v>
      </c>
      <c r="BE103" s="36">
        <v>4.9038561416810031</v>
      </c>
      <c r="BF103" s="54">
        <v>-5.3024739791174391E-2</v>
      </c>
      <c r="BG103" s="54">
        <v>1.6732695694803068E-2</v>
      </c>
      <c r="BH103" s="54">
        <v>2.8226333088366983E-2</v>
      </c>
    </row>
    <row r="104" spans="1:60" x14ac:dyDescent="0.15">
      <c r="A104" s="49" t="s">
        <v>99</v>
      </c>
      <c r="B104" s="35">
        <v>1.9743791918541767E-2</v>
      </c>
      <c r="C104" s="35">
        <v>2.0220188770268016E-2</v>
      </c>
      <c r="D104" s="35">
        <v>2.0709831989733637E-2</v>
      </c>
      <c r="E104" s="35">
        <v>2.1205259284776019E-2</v>
      </c>
      <c r="F104" s="35">
        <v>2.1696495478080245E-2</v>
      </c>
      <c r="G104" s="35">
        <v>4.3386408760000002E-2</v>
      </c>
      <c r="H104" s="35">
        <v>3.9511733430000001E-2</v>
      </c>
      <c r="I104" s="35">
        <v>4.3164360429999993E-2</v>
      </c>
      <c r="J104" s="35">
        <v>4.4979039169999999E-2</v>
      </c>
      <c r="K104" s="35">
        <v>3.5631065719999994E-2</v>
      </c>
      <c r="L104" s="35">
        <v>3.4478233599999998E-2</v>
      </c>
      <c r="M104" s="35">
        <v>3.421322278000001E-2</v>
      </c>
      <c r="N104" s="35">
        <v>3.6305602700000002E-2</v>
      </c>
      <c r="O104" s="35">
        <v>4.2232685280000001E-2</v>
      </c>
      <c r="P104" s="35">
        <v>4.3449877239999997E-2</v>
      </c>
      <c r="Q104" s="35">
        <v>4.3802612170000005E-2</v>
      </c>
      <c r="R104" s="35">
        <v>5.1705110610000007E-2</v>
      </c>
      <c r="S104" s="35">
        <v>5.7952238100000011E-2</v>
      </c>
      <c r="T104" s="35">
        <v>6.3407378640000012E-2</v>
      </c>
      <c r="U104" s="35">
        <v>5.3416387010000003E-2</v>
      </c>
      <c r="V104" s="35">
        <v>4.9079435769999992E-2</v>
      </c>
      <c r="W104" s="35">
        <v>4.9198215249999989E-2</v>
      </c>
      <c r="X104" s="35">
        <v>5.6063970110000007E-2</v>
      </c>
      <c r="Y104" s="35">
        <v>5.4438377350000004E-2</v>
      </c>
      <c r="Z104" s="35">
        <v>5.1882931250000007E-2</v>
      </c>
      <c r="AA104" s="35">
        <v>5.5426232280000001E-2</v>
      </c>
      <c r="AB104" s="35">
        <v>5.8527674420000016E-2</v>
      </c>
      <c r="AC104" s="35">
        <v>6.885437928999999E-2</v>
      </c>
      <c r="AD104" s="35">
        <v>6.6931660210000007E-2</v>
      </c>
      <c r="AE104" s="35">
        <v>7.4141107090000005E-2</v>
      </c>
      <c r="AF104" s="35">
        <v>8.0297563769999997E-2</v>
      </c>
      <c r="AG104" s="35">
        <v>9.8018471199999999E-2</v>
      </c>
      <c r="AH104" s="35">
        <v>0.10629743259999999</v>
      </c>
      <c r="AI104" s="35">
        <v>0.11351831957</v>
      </c>
      <c r="AJ104" s="35">
        <v>0.12388406439999998</v>
      </c>
      <c r="AK104" s="35">
        <v>0.14673019189</v>
      </c>
      <c r="AL104" s="35">
        <v>0.14421799220000003</v>
      </c>
      <c r="AM104" s="35">
        <v>0.15196309752000003</v>
      </c>
      <c r="AN104" s="35">
        <v>0.15102894804</v>
      </c>
      <c r="AO104" s="35">
        <v>0.15025005128999999</v>
      </c>
      <c r="AP104" s="35">
        <v>0.17058475290600003</v>
      </c>
      <c r="AQ104" s="35">
        <v>0.177993294139</v>
      </c>
      <c r="AR104" s="35">
        <v>0.18899326812899997</v>
      </c>
      <c r="AS104" s="35">
        <v>0.17174642255799999</v>
      </c>
      <c r="AT104" s="35">
        <v>0.18097011361700002</v>
      </c>
      <c r="AU104" s="35">
        <v>0.17985971773229997</v>
      </c>
      <c r="AV104" s="35">
        <v>0.19162869611359998</v>
      </c>
      <c r="AW104" s="35">
        <v>0.19868160128269999</v>
      </c>
      <c r="AX104" s="35">
        <v>0.16772083584948</v>
      </c>
      <c r="AY104" s="35">
        <v>0.18766134249250002</v>
      </c>
      <c r="AZ104" s="35">
        <v>0.180480849464</v>
      </c>
      <c r="BA104" s="35">
        <v>0.21218806990458178</v>
      </c>
      <c r="BB104" s="35">
        <v>0.22782090765368801</v>
      </c>
      <c r="BC104" s="35">
        <v>0.22727642526046879</v>
      </c>
      <c r="BD104" s="35">
        <v>0.24518771793719038</v>
      </c>
      <c r="BE104" s="36">
        <v>0.20598728642198935</v>
      </c>
      <c r="BF104" s="54">
        <v>-0.16217467434029409</v>
      </c>
      <c r="BG104" s="54">
        <v>3.083506999728991E-2</v>
      </c>
      <c r="BH104" s="54">
        <v>1.185651779035027E-3</v>
      </c>
    </row>
    <row r="105" spans="1:60" x14ac:dyDescent="0.15">
      <c r="A105" s="49" t="s">
        <v>98</v>
      </c>
      <c r="B105" s="35">
        <v>9.2477424000000003E-2</v>
      </c>
      <c r="C105" s="35">
        <v>0.10939959699999999</v>
      </c>
      <c r="D105" s="35">
        <v>0.12993431499999999</v>
      </c>
      <c r="E105" s="35">
        <v>0.15496734300000001</v>
      </c>
      <c r="F105" s="35">
        <v>0.18557754200000001</v>
      </c>
      <c r="G105" s="35">
        <v>0.22286161300000001</v>
      </c>
      <c r="H105" s="35">
        <v>0.31194194000000003</v>
      </c>
      <c r="I105" s="35">
        <v>0.33757676999999997</v>
      </c>
      <c r="J105" s="35">
        <v>0.430649962</v>
      </c>
      <c r="K105" s="35">
        <v>0.38657911899999997</v>
      </c>
      <c r="L105" s="35">
        <v>0.44798983100000001</v>
      </c>
      <c r="M105" s="35">
        <v>0.57924586500000008</v>
      </c>
      <c r="N105" s="35">
        <v>0.64077498199999994</v>
      </c>
      <c r="O105" s="35">
        <v>0.75093237300000026</v>
      </c>
      <c r="P105" s="35">
        <v>0.75452363500000008</v>
      </c>
      <c r="Q105" s="35">
        <v>0.7839656570000002</v>
      </c>
      <c r="R105" s="35">
        <v>0.69015704000000022</v>
      </c>
      <c r="S105" s="35">
        <v>0.77867106935532882</v>
      </c>
      <c r="T105" s="35">
        <v>0.80617062144292284</v>
      </c>
      <c r="U105" s="35">
        <v>0.76700950218362562</v>
      </c>
      <c r="V105" s="35">
        <v>0.75905333803957697</v>
      </c>
      <c r="W105" s="35">
        <v>0.83722688684412849</v>
      </c>
      <c r="X105" s="35">
        <v>0.87900428755399296</v>
      </c>
      <c r="Y105" s="35">
        <v>1.0161983664662659</v>
      </c>
      <c r="Z105" s="35">
        <v>1.136589054752162</v>
      </c>
      <c r="AA105" s="35">
        <v>1.1762717985656002</v>
      </c>
      <c r="AB105" s="35">
        <v>1.2387867202845535</v>
      </c>
      <c r="AC105" s="35">
        <v>1.2757044227338277</v>
      </c>
      <c r="AD105" s="35">
        <v>1.3696174903029739</v>
      </c>
      <c r="AE105" s="35">
        <v>1.4355764360228789</v>
      </c>
      <c r="AF105" s="35">
        <v>1.5690750293832656</v>
      </c>
      <c r="AG105" s="35">
        <v>1.5719427108870943</v>
      </c>
      <c r="AH105" s="35">
        <v>1.6154455435203818</v>
      </c>
      <c r="AI105" s="35">
        <v>1.6988409981062209</v>
      </c>
      <c r="AJ105" s="35">
        <v>1.8199852841566952</v>
      </c>
      <c r="AK105" s="35">
        <v>1.8590269194082156</v>
      </c>
      <c r="AL105" s="35">
        <v>1.924655504354265</v>
      </c>
      <c r="AM105" s="35">
        <v>1.9474211447862151</v>
      </c>
      <c r="AN105" s="35">
        <v>2.0152476445571641</v>
      </c>
      <c r="AO105" s="35">
        <v>2.1146610351868804</v>
      </c>
      <c r="AP105" s="35">
        <v>2.116885453239759</v>
      </c>
      <c r="AQ105" s="35">
        <v>2.1164965377358023</v>
      </c>
      <c r="AR105" s="35">
        <v>2.1904675340312036</v>
      </c>
      <c r="AS105" s="35">
        <v>2.0668826727429161</v>
      </c>
      <c r="AT105" s="35">
        <v>2.0339102283810631</v>
      </c>
      <c r="AU105" s="35">
        <v>2.1202038195777351</v>
      </c>
      <c r="AV105" s="35">
        <v>1.9588847482519496</v>
      </c>
      <c r="AW105" s="35">
        <v>1.9430169338443686</v>
      </c>
      <c r="AX105" s="35">
        <v>1.9931533838953714</v>
      </c>
      <c r="AY105" s="35">
        <v>2.055412431184648</v>
      </c>
      <c r="AZ105" s="35">
        <v>2.1080731296189876</v>
      </c>
      <c r="BA105" s="35">
        <v>2.1181164597420765</v>
      </c>
      <c r="BB105" s="35">
        <v>2.0924937916986819</v>
      </c>
      <c r="BC105" s="35">
        <v>2.0881228083144294</v>
      </c>
      <c r="BD105" s="35">
        <v>1.9840887966442746</v>
      </c>
      <c r="BE105" s="36">
        <v>1.8893145986422697</v>
      </c>
      <c r="BF105" s="54">
        <v>-5.0368844335975882E-2</v>
      </c>
      <c r="BG105" s="54">
        <v>-2.4769669335001909E-3</v>
      </c>
      <c r="BH105" s="54">
        <v>1.0874793556180979E-2</v>
      </c>
    </row>
    <row r="106" spans="1:60" x14ac:dyDescent="0.15">
      <c r="A106" s="49" t="s">
        <v>97</v>
      </c>
      <c r="B106" s="35">
        <v>9.9706859000000009E-2</v>
      </c>
      <c r="C106" s="35">
        <v>0.117689274</v>
      </c>
      <c r="D106" s="35">
        <v>0.13062294700000002</v>
      </c>
      <c r="E106" s="35">
        <v>0.17218254900000002</v>
      </c>
      <c r="F106" s="35">
        <v>0.186478949</v>
      </c>
      <c r="G106" s="35">
        <v>0.21709101600000003</v>
      </c>
      <c r="H106" s="35">
        <v>0.24167654700000002</v>
      </c>
      <c r="I106" s="35">
        <v>0.30338183100000005</v>
      </c>
      <c r="J106" s="35">
        <v>0.32115771799999998</v>
      </c>
      <c r="K106" s="35">
        <v>0.32695203900000003</v>
      </c>
      <c r="L106" s="35">
        <v>0.35446955500000005</v>
      </c>
      <c r="M106" s="35">
        <v>0.37321470700000003</v>
      </c>
      <c r="N106" s="35">
        <v>0.41932841700000001</v>
      </c>
      <c r="O106" s="35">
        <v>0.47000806500000003</v>
      </c>
      <c r="P106" s="35">
        <v>0.47617049700000003</v>
      </c>
      <c r="Q106" s="35">
        <v>0.49564499700000003</v>
      </c>
      <c r="R106" s="35">
        <v>0.47305033299999999</v>
      </c>
      <c r="S106" s="35">
        <v>0.43006538100000002</v>
      </c>
      <c r="T106" s="35">
        <v>0.48171064099999999</v>
      </c>
      <c r="U106" s="35">
        <v>0.50202433800000001</v>
      </c>
      <c r="V106" s="35">
        <v>0.47644626700000003</v>
      </c>
      <c r="W106" s="35">
        <v>0.49670957822104933</v>
      </c>
      <c r="X106" s="35">
        <v>0.54345560576785967</v>
      </c>
      <c r="Y106" s="35">
        <v>0.61495378864799644</v>
      </c>
      <c r="Z106" s="35">
        <v>0.72271727762623705</v>
      </c>
      <c r="AA106" s="35">
        <v>0.86760278295428717</v>
      </c>
      <c r="AB106" s="35">
        <v>0.92703548217563736</v>
      </c>
      <c r="AC106" s="35">
        <v>1.0431941777985569</v>
      </c>
      <c r="AD106" s="35">
        <v>1.205985389369175</v>
      </c>
      <c r="AE106" s="35">
        <v>1.3451396962462272</v>
      </c>
      <c r="AF106" s="35">
        <v>1.466828490070428</v>
      </c>
      <c r="AG106" s="35">
        <v>1.6213707451428623</v>
      </c>
      <c r="AH106" s="35">
        <v>1.6330768596354892</v>
      </c>
      <c r="AI106" s="35">
        <v>1.4950073343722576</v>
      </c>
      <c r="AJ106" s="35">
        <v>1.5938761711061866</v>
      </c>
      <c r="AK106" s="35">
        <v>1.4887513090240205</v>
      </c>
      <c r="AL106" s="35">
        <v>1.4636964860617647</v>
      </c>
      <c r="AM106" s="35">
        <v>1.6349146660175919</v>
      </c>
      <c r="AN106" s="35">
        <v>1.8108487823676045</v>
      </c>
      <c r="AO106" s="35">
        <v>1.9921187162287686</v>
      </c>
      <c r="AP106" s="35">
        <v>2.0041900295607697</v>
      </c>
      <c r="AQ106" s="35">
        <v>1.9649527901392814</v>
      </c>
      <c r="AR106" s="35">
        <v>1.9886957970609556</v>
      </c>
      <c r="AS106" s="35">
        <v>1.9242644543909437</v>
      </c>
      <c r="AT106" s="35">
        <v>2.0091924127331531</v>
      </c>
      <c r="AU106" s="35">
        <v>2.073773231035712</v>
      </c>
      <c r="AV106" s="35">
        <v>2.1624925148642866</v>
      </c>
      <c r="AW106" s="35">
        <v>2.2645685352104969</v>
      </c>
      <c r="AX106" s="35">
        <v>2.3447280466756033</v>
      </c>
      <c r="AY106" s="35">
        <v>2.3478951169204452</v>
      </c>
      <c r="AZ106" s="35">
        <v>2.4442309581806794</v>
      </c>
      <c r="BA106" s="35">
        <v>2.536907386376825</v>
      </c>
      <c r="BB106" s="35">
        <v>2.6036920574674167</v>
      </c>
      <c r="BC106" s="35">
        <v>2.6128604113677918</v>
      </c>
      <c r="BD106" s="35">
        <v>2.6247447668290151</v>
      </c>
      <c r="BE106" s="36">
        <v>2.3881912710290663</v>
      </c>
      <c r="BF106" s="54">
        <v>-9.2610379353566419E-2</v>
      </c>
      <c r="BG106" s="54">
        <v>2.7085397937298694E-2</v>
      </c>
      <c r="BH106" s="54">
        <v>1.3746300940975271E-2</v>
      </c>
    </row>
    <row r="107" spans="1:60" x14ac:dyDescent="0.15">
      <c r="A107" s="49" t="s">
        <v>96</v>
      </c>
      <c r="B107" s="35">
        <v>6.484154548405921E-2</v>
      </c>
      <c r="C107" s="35">
        <v>0.14171143663990352</v>
      </c>
      <c r="D107" s="35">
        <v>0.20754870608747344</v>
      </c>
      <c r="E107" s="35">
        <v>0.21173074681874737</v>
      </c>
      <c r="F107" s="35">
        <v>0.25590106248669664</v>
      </c>
      <c r="G107" s="35">
        <v>0.26530069684459279</v>
      </c>
      <c r="H107" s="35">
        <v>0.22443618473488292</v>
      </c>
      <c r="I107" s="35">
        <v>0.23237806259648913</v>
      </c>
      <c r="J107" s="35">
        <v>0.22818717627145849</v>
      </c>
      <c r="K107" s="35">
        <v>0.13927038366515498</v>
      </c>
      <c r="L107" s="35">
        <v>0.13284599955266871</v>
      </c>
      <c r="M107" s="35">
        <v>3.4645534663509017E-2</v>
      </c>
      <c r="N107" s="35">
        <v>3.432119043433933E-2</v>
      </c>
      <c r="O107" s="35">
        <v>4.1606774820356573E-2</v>
      </c>
      <c r="P107" s="35">
        <v>4.807558915075158E-2</v>
      </c>
      <c r="Q107" s="35">
        <v>8.3891537559121376E-2</v>
      </c>
      <c r="R107" s="35">
        <v>7.2988535402667171E-2</v>
      </c>
      <c r="S107" s="35">
        <v>7.4199871692119973E-2</v>
      </c>
      <c r="T107" s="35">
        <v>8.4888368232388017E-2</v>
      </c>
      <c r="U107" s="35">
        <v>8.2984350061765424E-2</v>
      </c>
      <c r="V107" s="35">
        <v>8.4372209532980399E-2</v>
      </c>
      <c r="W107" s="35">
        <v>9.3844336161929665E-2</v>
      </c>
      <c r="X107" s="35">
        <v>0.10952476136713771</v>
      </c>
      <c r="Y107" s="35">
        <v>0.11459882465784132</v>
      </c>
      <c r="Z107" s="35">
        <v>0.10608940958544094</v>
      </c>
      <c r="AA107" s="35">
        <v>0.12488592458718535</v>
      </c>
      <c r="AB107" s="35">
        <v>0.12168307724169589</v>
      </c>
      <c r="AC107" s="35">
        <v>0.13296722000000002</v>
      </c>
      <c r="AD107" s="35">
        <v>0.16999952000000002</v>
      </c>
      <c r="AE107" s="35">
        <v>0.18844054000000002</v>
      </c>
      <c r="AF107" s="35">
        <v>0.20739296200000001</v>
      </c>
      <c r="AG107" s="35">
        <v>0.2391064</v>
      </c>
      <c r="AH107" s="35">
        <v>0.27308974500000005</v>
      </c>
      <c r="AI107" s="35">
        <v>0.30097505000000002</v>
      </c>
      <c r="AJ107" s="35">
        <v>0.330698665</v>
      </c>
      <c r="AK107" s="35">
        <v>0.35732363</v>
      </c>
      <c r="AL107" s="35">
        <v>0.38738473400000006</v>
      </c>
      <c r="AM107" s="35">
        <v>0.42547277500000003</v>
      </c>
      <c r="AN107" s="35">
        <v>0.453731377421</v>
      </c>
      <c r="AO107" s="35">
        <v>0.54072982660280733</v>
      </c>
      <c r="AP107" s="35">
        <v>0.52912797711999993</v>
      </c>
      <c r="AQ107" s="35">
        <v>0.51937479915999996</v>
      </c>
      <c r="AR107" s="35">
        <v>0.578942625549</v>
      </c>
      <c r="AS107" s="35">
        <v>0.61226789621</v>
      </c>
      <c r="AT107" s="35">
        <v>0.61759436950100011</v>
      </c>
      <c r="AU107" s="35">
        <v>0.66822332699999998</v>
      </c>
      <c r="AV107" s="35">
        <v>0.72667388200000005</v>
      </c>
      <c r="AW107" s="35">
        <v>0.74212622410128548</v>
      </c>
      <c r="AX107" s="35">
        <v>0.75638375858797524</v>
      </c>
      <c r="AY107" s="35">
        <v>0.77919153463589941</v>
      </c>
      <c r="AZ107" s="35">
        <v>0.87006294229245584</v>
      </c>
      <c r="BA107" s="35">
        <v>0.93077305500511365</v>
      </c>
      <c r="BB107" s="35">
        <v>0.9743175622875293</v>
      </c>
      <c r="BC107" s="35">
        <v>1.0370963618401297</v>
      </c>
      <c r="BD107" s="35">
        <v>1.103961110045991</v>
      </c>
      <c r="BE107" s="36">
        <v>0.97726510916039955</v>
      </c>
      <c r="BF107" s="54">
        <v>-0.11718358822375019</v>
      </c>
      <c r="BG107" s="54">
        <v>5.9802756237664845E-2</v>
      </c>
      <c r="BH107" s="54">
        <v>5.625085583637242E-3</v>
      </c>
    </row>
    <row r="108" spans="1:60" x14ac:dyDescent="0.15">
      <c r="A108" s="49" t="s">
        <v>95</v>
      </c>
      <c r="B108" s="35">
        <v>0.13937840266627893</v>
      </c>
      <c r="C108" s="35">
        <v>0.1468219904592247</v>
      </c>
      <c r="D108" s="35">
        <v>0.15623978292654001</v>
      </c>
      <c r="E108" s="35">
        <v>0.16491093214884889</v>
      </c>
      <c r="F108" s="35">
        <v>0.1728181619566484</v>
      </c>
      <c r="G108" s="35">
        <v>0.18075489808041431</v>
      </c>
      <c r="H108" s="35">
        <v>0.18578841431125456</v>
      </c>
      <c r="I108" s="35">
        <v>0.20805454627746151</v>
      </c>
      <c r="J108" s="35">
        <v>0.20618821467391552</v>
      </c>
      <c r="K108" s="35">
        <v>0.22572694960798095</v>
      </c>
      <c r="L108" s="35">
        <v>0.22299553543912942</v>
      </c>
      <c r="M108" s="35">
        <v>0.23498567922767305</v>
      </c>
      <c r="N108" s="35">
        <v>0.24260237079434807</v>
      </c>
      <c r="O108" s="35">
        <v>0.27667251748986427</v>
      </c>
      <c r="P108" s="35">
        <v>0.30335678577790609</v>
      </c>
      <c r="Q108" s="35">
        <v>0.33883987161099133</v>
      </c>
      <c r="R108" s="35">
        <v>0.34931854277124252</v>
      </c>
      <c r="S108" s="35">
        <v>0.34108785504864159</v>
      </c>
      <c r="T108" s="35">
        <v>0.34789210502650264</v>
      </c>
      <c r="U108" s="35">
        <v>0.33205309837467006</v>
      </c>
      <c r="V108" s="35">
        <v>0.34378249192748556</v>
      </c>
      <c r="W108" s="35">
        <v>0.35724870405054127</v>
      </c>
      <c r="X108" s="35">
        <v>0.34543460241850543</v>
      </c>
      <c r="Y108" s="35">
        <v>0.3466175501261462</v>
      </c>
      <c r="Z108" s="35">
        <v>0.34438824481028996</v>
      </c>
      <c r="AA108" s="35">
        <v>0.37094278967975064</v>
      </c>
      <c r="AB108" s="35">
        <v>0.34199646093944697</v>
      </c>
      <c r="AC108" s="35">
        <v>0.32098496628760825</v>
      </c>
      <c r="AD108" s="35">
        <v>0.33536773973482537</v>
      </c>
      <c r="AE108" s="35">
        <v>0.33319682744428936</v>
      </c>
      <c r="AF108" s="35">
        <v>0.35454475668611612</v>
      </c>
      <c r="AG108" s="35">
        <v>0.37903616911952875</v>
      </c>
      <c r="AH108" s="35">
        <v>0.38651738867996283</v>
      </c>
      <c r="AI108" s="35">
        <v>0.40799644118800671</v>
      </c>
      <c r="AJ108" s="35">
        <v>0.39078007515261665</v>
      </c>
      <c r="AK108" s="35">
        <v>0.41634654053890296</v>
      </c>
      <c r="AL108" s="35">
        <v>0.43065336641702467</v>
      </c>
      <c r="AM108" s="35">
        <v>0.45127289635793222</v>
      </c>
      <c r="AN108" s="35">
        <v>0.47894588844139058</v>
      </c>
      <c r="AO108" s="35">
        <v>0.47834575003465168</v>
      </c>
      <c r="AP108" s="35">
        <v>0.46592824261861004</v>
      </c>
      <c r="AQ108" s="35">
        <v>0.48482364713917464</v>
      </c>
      <c r="AR108" s="35">
        <v>0.52339535762301448</v>
      </c>
      <c r="AS108" s="35">
        <v>0.5091894794415216</v>
      </c>
      <c r="AT108" s="35">
        <v>0.54766241102143964</v>
      </c>
      <c r="AU108" s="35">
        <v>0.63826198230260889</v>
      </c>
      <c r="AV108" s="35">
        <v>0.65730946150153657</v>
      </c>
      <c r="AW108" s="35">
        <v>0.68078098129416853</v>
      </c>
      <c r="AX108" s="35">
        <v>0.71145914651139874</v>
      </c>
      <c r="AY108" s="35">
        <v>0.75956650204656861</v>
      </c>
      <c r="AZ108" s="35">
        <v>0.85865347986584961</v>
      </c>
      <c r="BA108" s="35">
        <v>0.8594478612464802</v>
      </c>
      <c r="BB108" s="35">
        <v>0.88132493556648372</v>
      </c>
      <c r="BC108" s="35">
        <v>0.93566365039107491</v>
      </c>
      <c r="BD108" s="35">
        <v>0.96445587757613938</v>
      </c>
      <c r="BE108" s="36">
        <v>0.94363427211074624</v>
      </c>
      <c r="BF108" s="54">
        <v>-2.426222051790583E-2</v>
      </c>
      <c r="BG108" s="54">
        <v>5.8222382347887125E-2</v>
      </c>
      <c r="BH108" s="54">
        <v>5.4315082883051842E-3</v>
      </c>
    </row>
    <row r="109" spans="1:60" s="32" customFormat="1" x14ac:dyDescent="0.15">
      <c r="A109" s="37" t="s">
        <v>94</v>
      </c>
      <c r="B109" s="38">
        <v>6.9126741408374572</v>
      </c>
      <c r="C109" s="38">
        <v>7.8855910801606681</v>
      </c>
      <c r="D109" s="38">
        <v>9.1881884599037704</v>
      </c>
      <c r="E109" s="38">
        <v>10.505253783130518</v>
      </c>
      <c r="F109" s="38">
        <v>12.201901939421676</v>
      </c>
      <c r="G109" s="38">
        <v>14.185262146424465</v>
      </c>
      <c r="H109" s="38">
        <v>15.77213070949939</v>
      </c>
      <c r="I109" s="38">
        <v>16.983564891234185</v>
      </c>
      <c r="J109" s="38">
        <v>19.319522723278165</v>
      </c>
      <c r="K109" s="38">
        <v>19.194213757651919</v>
      </c>
      <c r="L109" s="38">
        <v>19.104373426743006</v>
      </c>
      <c r="M109" s="38">
        <v>20.317089579805259</v>
      </c>
      <c r="N109" s="38">
        <v>21.358127294591771</v>
      </c>
      <c r="O109" s="38">
        <v>22.685644270077944</v>
      </c>
      <c r="P109" s="38">
        <v>23.26904389991607</v>
      </c>
      <c r="Q109" s="38">
        <v>22.058519718635281</v>
      </c>
      <c r="R109" s="38">
        <v>21.45279040731015</v>
      </c>
      <c r="S109" s="38">
        <v>20.875208324569332</v>
      </c>
      <c r="T109" s="38">
        <v>21.08121965063955</v>
      </c>
      <c r="U109" s="38">
        <v>21.839513103464046</v>
      </c>
      <c r="V109" s="38">
        <v>21.677573702122984</v>
      </c>
      <c r="W109" s="38">
        <v>22.48675289504931</v>
      </c>
      <c r="X109" s="38">
        <v>23.224000800205513</v>
      </c>
      <c r="Y109" s="38">
        <v>25.231149012292946</v>
      </c>
      <c r="Z109" s="38">
        <v>26.79603412761703</v>
      </c>
      <c r="AA109" s="38">
        <v>28.405047206096423</v>
      </c>
      <c r="AB109" s="38">
        <v>29.611510468003289</v>
      </c>
      <c r="AC109" s="38">
        <v>31.620532330957072</v>
      </c>
      <c r="AD109" s="38">
        <v>32.988058436350876</v>
      </c>
      <c r="AE109" s="38">
        <v>34.926600739760232</v>
      </c>
      <c r="AF109" s="38">
        <v>37.385661585240342</v>
      </c>
      <c r="AG109" s="38">
        <v>39.220626698378666</v>
      </c>
      <c r="AH109" s="38">
        <v>41.104646747750735</v>
      </c>
      <c r="AI109" s="38">
        <v>40.063363511094892</v>
      </c>
      <c r="AJ109" s="38">
        <v>41.909809193927053</v>
      </c>
      <c r="AK109" s="38">
        <v>43.032438221862478</v>
      </c>
      <c r="AL109" s="38">
        <v>43.337265059940918</v>
      </c>
      <c r="AM109" s="38">
        <v>44.616516013591145</v>
      </c>
      <c r="AN109" s="38">
        <v>46.412149189004367</v>
      </c>
      <c r="AO109" s="38">
        <v>49.211638249356049</v>
      </c>
      <c r="AP109" s="38">
        <v>49.356748175687294</v>
      </c>
      <c r="AQ109" s="38">
        <v>50.46488926832842</v>
      </c>
      <c r="AR109" s="38">
        <v>52.138267589294372</v>
      </c>
      <c r="AS109" s="38">
        <v>51.982750120958485</v>
      </c>
      <c r="AT109" s="38">
        <v>52.370576815856211</v>
      </c>
      <c r="AU109" s="38">
        <v>55.810552242297909</v>
      </c>
      <c r="AV109" s="38">
        <v>57.460067319147257</v>
      </c>
      <c r="AW109" s="38">
        <v>59.938726485965731</v>
      </c>
      <c r="AX109" s="38">
        <v>60.884251490369763</v>
      </c>
      <c r="AY109" s="38">
        <v>61.718023211199736</v>
      </c>
      <c r="AZ109" s="38">
        <v>64.49988998841107</v>
      </c>
      <c r="BA109" s="38">
        <v>66.91475739399894</v>
      </c>
      <c r="BB109" s="38">
        <v>68.907230941342505</v>
      </c>
      <c r="BC109" s="38">
        <v>70.027640688789262</v>
      </c>
      <c r="BD109" s="38">
        <v>70.671457130496904</v>
      </c>
      <c r="BE109" s="38">
        <v>66.681456975190244</v>
      </c>
      <c r="BF109" s="56">
        <v>-5.9036421461621358E-2</v>
      </c>
      <c r="BG109" s="56">
        <v>3.0423296281891776E-2</v>
      </c>
      <c r="BH109" s="56">
        <v>0.38381489199928648</v>
      </c>
    </row>
    <row r="110" spans="1:60" x14ac:dyDescent="0.1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6"/>
      <c r="BF110" s="54"/>
      <c r="BG110" s="54"/>
      <c r="BH110" s="54"/>
    </row>
    <row r="111" spans="1:60" s="63" customFormat="1" x14ac:dyDescent="0.15">
      <c r="A111" s="155" t="s">
        <v>93</v>
      </c>
      <c r="B111" s="158">
        <v>64.719229928527625</v>
      </c>
      <c r="C111" s="158">
        <v>69.60385209995718</v>
      </c>
      <c r="D111" s="158">
        <v>74.588598448263369</v>
      </c>
      <c r="E111" s="158">
        <v>80.910500634211246</v>
      </c>
      <c r="F111" s="158">
        <v>87.596810004750068</v>
      </c>
      <c r="G111" s="158">
        <v>95.343826844065646</v>
      </c>
      <c r="H111" s="158">
        <v>100.71936308775942</v>
      </c>
      <c r="I111" s="158">
        <v>108.38244597766298</v>
      </c>
      <c r="J111" s="158">
        <v>117.07794324943079</v>
      </c>
      <c r="K111" s="158">
        <v>115.4226525267719</v>
      </c>
      <c r="L111" s="158">
        <v>114.14855965762679</v>
      </c>
      <c r="M111" s="158">
        <v>121.50843545440905</v>
      </c>
      <c r="N111" s="158">
        <v>125.71356654988743</v>
      </c>
      <c r="O111" s="158">
        <v>131.3882332560006</v>
      </c>
      <c r="P111" s="158">
        <v>133.46165985965109</v>
      </c>
      <c r="Q111" s="158">
        <v>128.02010606421609</v>
      </c>
      <c r="R111" s="158">
        <v>123.46386428855398</v>
      </c>
      <c r="S111" s="158">
        <v>119.63768317541481</v>
      </c>
      <c r="T111" s="158">
        <v>118.74956068753147</v>
      </c>
      <c r="U111" s="158">
        <v>121.34745391564205</v>
      </c>
      <c r="V111" s="158">
        <v>121.43325567357444</v>
      </c>
      <c r="W111" s="158">
        <v>125.23413837104691</v>
      </c>
      <c r="X111" s="158">
        <v>127.74202796034533</v>
      </c>
      <c r="Y111" s="158">
        <v>132.0120891515144</v>
      </c>
      <c r="Z111" s="158">
        <v>134.16881204252647</v>
      </c>
      <c r="AA111" s="158">
        <v>135.59971293263544</v>
      </c>
      <c r="AB111" s="158">
        <v>135.66687287808813</v>
      </c>
      <c r="AC111" s="158">
        <v>137.72212255642313</v>
      </c>
      <c r="AD111" s="158">
        <v>137.02697167365793</v>
      </c>
      <c r="AE111" s="158">
        <v>140.1256328298789</v>
      </c>
      <c r="AF111" s="158">
        <v>142.36669883804962</v>
      </c>
      <c r="AG111" s="158">
        <v>145.48522765533218</v>
      </c>
      <c r="AH111" s="158">
        <v>149.3691550432365</v>
      </c>
      <c r="AI111" s="158">
        <v>149.92331555379266</v>
      </c>
      <c r="AJ111" s="158">
        <v>152.68929118504911</v>
      </c>
      <c r="AK111" s="158">
        <v>154.38684863314739</v>
      </c>
      <c r="AL111" s="158">
        <v>155.73038447011791</v>
      </c>
      <c r="AM111" s="158">
        <v>157.09243741509434</v>
      </c>
      <c r="AN111" s="158">
        <v>160.58444413373331</v>
      </c>
      <c r="AO111" s="158">
        <v>166.65556373126969</v>
      </c>
      <c r="AP111" s="158">
        <v>168.15274783982639</v>
      </c>
      <c r="AQ111" s="158">
        <v>169.97275732426698</v>
      </c>
      <c r="AR111" s="158">
        <v>172.23174629955881</v>
      </c>
      <c r="AS111" s="158">
        <v>170.45584177285676</v>
      </c>
      <c r="AT111" s="158">
        <v>167.11974331618941</v>
      </c>
      <c r="AU111" s="158">
        <v>172.52817189113327</v>
      </c>
      <c r="AV111" s="158">
        <v>174.19099682233721</v>
      </c>
      <c r="AW111" s="158">
        <v>176.63548766912078</v>
      </c>
      <c r="AX111" s="158">
        <v>178.54069260866828</v>
      </c>
      <c r="AY111" s="158">
        <v>179.65204550767189</v>
      </c>
      <c r="AZ111" s="158">
        <v>183.62915227002557</v>
      </c>
      <c r="BA111" s="158">
        <v>186.86917843299858</v>
      </c>
      <c r="BB111" s="158">
        <v>189.50437434908088</v>
      </c>
      <c r="BC111" s="158">
        <v>191.32817958442931</v>
      </c>
      <c r="BD111" s="158">
        <v>191.88952676291163</v>
      </c>
      <c r="BE111" s="158">
        <v>173.73337607576261</v>
      </c>
      <c r="BF111" s="157">
        <v>-9.7091448172502592E-2</v>
      </c>
      <c r="BG111" s="157">
        <v>1.3916874873875829E-2</v>
      </c>
      <c r="BH111" s="157">
        <v>1</v>
      </c>
    </row>
    <row r="112" spans="1:60" x14ac:dyDescent="0.15">
      <c r="A112" s="31" t="s">
        <v>92</v>
      </c>
      <c r="B112" s="35">
        <v>48.346620880707398</v>
      </c>
      <c r="C112" s="35">
        <v>51.9679027173866</v>
      </c>
      <c r="D112" s="35">
        <v>55.75724377180984</v>
      </c>
      <c r="E112" s="35">
        <v>60.708545706573837</v>
      </c>
      <c r="F112" s="35">
        <v>65.959553052550461</v>
      </c>
      <c r="G112" s="35">
        <v>71.636894024405152</v>
      </c>
      <c r="H112" s="35">
        <v>75.087050859002545</v>
      </c>
      <c r="I112" s="35">
        <v>80.539958366155247</v>
      </c>
      <c r="J112" s="35">
        <v>86.668378890808185</v>
      </c>
      <c r="K112" s="35">
        <v>83.103462603799926</v>
      </c>
      <c r="L112" s="35">
        <v>80.594338800188268</v>
      </c>
      <c r="M112" s="35">
        <v>85.865100566531552</v>
      </c>
      <c r="N112" s="35">
        <v>87.956396368528942</v>
      </c>
      <c r="O112" s="35">
        <v>91.201851256458724</v>
      </c>
      <c r="P112" s="35">
        <v>91.593120926630064</v>
      </c>
      <c r="Q112" s="35">
        <v>85.295739816084492</v>
      </c>
      <c r="R112" s="35">
        <v>80.319738597944976</v>
      </c>
      <c r="S112" s="35">
        <v>76.156634622411431</v>
      </c>
      <c r="T112" s="35">
        <v>74.859988905657545</v>
      </c>
      <c r="U112" s="35">
        <v>76.776741873420221</v>
      </c>
      <c r="V112" s="35">
        <v>76.790717457941341</v>
      </c>
      <c r="W112" s="35">
        <v>79.446644751167554</v>
      </c>
      <c r="X112" s="35">
        <v>80.559978185008291</v>
      </c>
      <c r="Y112" s="35">
        <v>83.511377229189563</v>
      </c>
      <c r="Z112" s="35">
        <v>84.573703132990232</v>
      </c>
      <c r="AA112" s="35">
        <v>84.975043430993452</v>
      </c>
      <c r="AB112" s="35">
        <v>85.115466470761433</v>
      </c>
      <c r="AC112" s="35">
        <v>87.156547303421149</v>
      </c>
      <c r="AD112" s="35">
        <v>87.42881874422514</v>
      </c>
      <c r="AE112" s="35">
        <v>89.851284698466998</v>
      </c>
      <c r="AF112" s="35">
        <v>91.202212206614064</v>
      </c>
      <c r="AG112" s="35">
        <v>93.832309215420281</v>
      </c>
      <c r="AH112" s="35">
        <v>95.049933975311419</v>
      </c>
      <c r="AI112" s="35">
        <v>95.424416798121499</v>
      </c>
      <c r="AJ112" s="35">
        <v>96.829427565639847</v>
      </c>
      <c r="AK112" s="35">
        <v>96.925270964871174</v>
      </c>
      <c r="AL112" s="35">
        <v>96.7980573795639</v>
      </c>
      <c r="AM112" s="35">
        <v>96.669255452135857</v>
      </c>
      <c r="AN112" s="35">
        <v>97.944420926360209</v>
      </c>
      <c r="AO112" s="35">
        <v>99.645707617886345</v>
      </c>
      <c r="AP112" s="35">
        <v>99.775720501163988</v>
      </c>
      <c r="AQ112" s="35">
        <v>99.022692842072047</v>
      </c>
      <c r="AR112" s="35">
        <v>98.331679624492878</v>
      </c>
      <c r="AS112" s="35">
        <v>94.687687069112329</v>
      </c>
      <c r="AT112" s="35">
        <v>89.851706507603552</v>
      </c>
      <c r="AU112" s="35">
        <v>90.504960112479665</v>
      </c>
      <c r="AV112" s="35">
        <v>89.264603657693655</v>
      </c>
      <c r="AW112" s="35">
        <v>88.5335909548225</v>
      </c>
      <c r="AX112" s="35">
        <v>88.019028905291506</v>
      </c>
      <c r="AY112" s="35">
        <v>87.072519902328494</v>
      </c>
      <c r="AZ112" s="35">
        <v>88.426587819965803</v>
      </c>
      <c r="BA112" s="35">
        <v>89.532559484509449</v>
      </c>
      <c r="BB112" s="35">
        <v>90.202540499030462</v>
      </c>
      <c r="BC112" s="35">
        <v>90.86387946356551</v>
      </c>
      <c r="BD112" s="35">
        <v>90.15934269268908</v>
      </c>
      <c r="BE112" s="36">
        <v>78.524129541245443</v>
      </c>
      <c r="BF112" s="54">
        <v>-0.13143130372921163</v>
      </c>
      <c r="BG112" s="54">
        <v>3.4185575452827521E-4</v>
      </c>
      <c r="BH112" s="54">
        <v>0.45198068048250101</v>
      </c>
    </row>
    <row r="113" spans="1:60" x14ac:dyDescent="0.15">
      <c r="A113" s="31" t="s">
        <v>91</v>
      </c>
      <c r="B113" s="35">
        <v>16.372609047820191</v>
      </c>
      <c r="C113" s="35">
        <v>17.635949382570594</v>
      </c>
      <c r="D113" s="35">
        <v>18.831354676453497</v>
      </c>
      <c r="E113" s="35">
        <v>20.201954927637463</v>
      </c>
      <c r="F113" s="35">
        <v>21.637256952199653</v>
      </c>
      <c r="G113" s="35">
        <v>23.706932819660533</v>
      </c>
      <c r="H113" s="35">
        <v>25.632312228756877</v>
      </c>
      <c r="I113" s="35">
        <v>27.842487611507671</v>
      </c>
      <c r="J113" s="35">
        <v>30.40956435862261</v>
      </c>
      <c r="K113" s="35">
        <v>32.319189922971987</v>
      </c>
      <c r="L113" s="35">
        <v>33.554220857438487</v>
      </c>
      <c r="M113" s="35">
        <v>35.643334887877515</v>
      </c>
      <c r="N113" s="35">
        <v>37.757170181358511</v>
      </c>
      <c r="O113" s="35">
        <v>40.186381999541801</v>
      </c>
      <c r="P113" s="35">
        <v>41.868538933021036</v>
      </c>
      <c r="Q113" s="35">
        <v>42.724366248131574</v>
      </c>
      <c r="R113" s="35">
        <v>43.144125690608966</v>
      </c>
      <c r="S113" s="35">
        <v>43.481048553003347</v>
      </c>
      <c r="T113" s="35">
        <v>43.889571781873897</v>
      </c>
      <c r="U113" s="35">
        <v>44.570712042221842</v>
      </c>
      <c r="V113" s="35">
        <v>44.642538215633117</v>
      </c>
      <c r="W113" s="35">
        <v>45.787493619879285</v>
      </c>
      <c r="X113" s="35">
        <v>47.182049775336957</v>
      </c>
      <c r="Y113" s="35">
        <v>48.500711922324875</v>
      </c>
      <c r="Z113" s="35">
        <v>49.595108909536194</v>
      </c>
      <c r="AA113" s="35">
        <v>50.624669501642025</v>
      </c>
      <c r="AB113" s="35">
        <v>50.551406407326702</v>
      </c>
      <c r="AC113" s="35">
        <v>50.565575253001924</v>
      </c>
      <c r="AD113" s="35">
        <v>49.598152929432736</v>
      </c>
      <c r="AE113" s="35">
        <v>50.274348131411934</v>
      </c>
      <c r="AF113" s="35">
        <v>51.164486631435572</v>
      </c>
      <c r="AG113" s="35">
        <v>51.652918439911851</v>
      </c>
      <c r="AH113" s="35">
        <v>54.319221067925149</v>
      </c>
      <c r="AI113" s="35">
        <v>54.498898755671256</v>
      </c>
      <c r="AJ113" s="35">
        <v>55.859863619409204</v>
      </c>
      <c r="AK113" s="35">
        <v>57.461577668276249</v>
      </c>
      <c r="AL113" s="35">
        <v>58.932327090554018</v>
      </c>
      <c r="AM113" s="35">
        <v>60.423181962958452</v>
      </c>
      <c r="AN113" s="35">
        <v>62.640023207373098</v>
      </c>
      <c r="AO113" s="35">
        <v>67.009856113383364</v>
      </c>
      <c r="AP113" s="35">
        <v>68.377027338662373</v>
      </c>
      <c r="AQ113" s="35">
        <v>70.950064482194918</v>
      </c>
      <c r="AR113" s="35">
        <v>73.900066675065844</v>
      </c>
      <c r="AS113" s="35">
        <v>75.768154703744386</v>
      </c>
      <c r="AT113" s="35">
        <v>77.268036808585791</v>
      </c>
      <c r="AU113" s="35">
        <v>82.023211778653561</v>
      </c>
      <c r="AV113" s="35">
        <v>84.926393164643486</v>
      </c>
      <c r="AW113" s="35">
        <v>88.101896714298292</v>
      </c>
      <c r="AX113" s="35">
        <v>90.521663703376802</v>
      </c>
      <c r="AY113" s="35">
        <v>92.579525605343434</v>
      </c>
      <c r="AZ113" s="35">
        <v>95.202564450059839</v>
      </c>
      <c r="BA113" s="35">
        <v>97.336618948489189</v>
      </c>
      <c r="BB113" s="35">
        <v>99.301833850050471</v>
      </c>
      <c r="BC113" s="35">
        <v>100.46430012086367</v>
      </c>
      <c r="BD113" s="35">
        <v>101.73018407022251</v>
      </c>
      <c r="BE113" s="36">
        <v>95.209246534517135</v>
      </c>
      <c r="BF113" s="54">
        <v>-6.6657424746204286E-2</v>
      </c>
      <c r="BG113" s="54">
        <v>2.7886104850929794E-2</v>
      </c>
      <c r="BH113" s="54">
        <v>0.54801931951749883</v>
      </c>
    </row>
    <row r="114" spans="1:60" x14ac:dyDescent="0.15">
      <c r="A114" s="40" t="s">
        <v>90</v>
      </c>
      <c r="B114" s="41">
        <v>13.839278499489485</v>
      </c>
      <c r="C114" s="41">
        <v>15.252245087273307</v>
      </c>
      <c r="D114" s="41">
        <v>16.565581441307174</v>
      </c>
      <c r="E114" s="41">
        <v>18.323999415101355</v>
      </c>
      <c r="F114" s="41">
        <v>20.588609197757545</v>
      </c>
      <c r="G114" s="41">
        <v>23.008074312765981</v>
      </c>
      <c r="H114" s="41">
        <v>24.230206102487408</v>
      </c>
      <c r="I114" s="41">
        <v>26.001155832971079</v>
      </c>
      <c r="J114" s="41">
        <v>28.020171190948574</v>
      </c>
      <c r="K114" s="41">
        <v>26.370205481435011</v>
      </c>
      <c r="L114" s="41">
        <v>25.768201670565162</v>
      </c>
      <c r="M114" s="41">
        <v>27.788662571405059</v>
      </c>
      <c r="N114" s="41">
        <v>27.32667874974684</v>
      </c>
      <c r="O114" s="41">
        <v>28.753577628458775</v>
      </c>
      <c r="P114" s="41">
        <v>29.574952221440562</v>
      </c>
      <c r="Q114" s="41">
        <v>27.804585073150797</v>
      </c>
      <c r="R114" s="41">
        <v>25.905445994187627</v>
      </c>
      <c r="S114" s="41">
        <v>24.328217030446275</v>
      </c>
      <c r="T114" s="41">
        <v>23.502899569016137</v>
      </c>
      <c r="U114" s="41">
        <v>23.001636621814477</v>
      </c>
      <c r="V114" s="41">
        <v>23.894980593797822</v>
      </c>
      <c r="W114" s="41">
        <v>24.699881595140553</v>
      </c>
      <c r="X114" s="41">
        <v>24.765985856819974</v>
      </c>
      <c r="Y114" s="41">
        <v>24.847862696604711</v>
      </c>
      <c r="Z114" s="41">
        <v>24.890256105114073</v>
      </c>
      <c r="AA114" s="41">
        <v>25.425648494013608</v>
      </c>
      <c r="AB114" s="41">
        <v>25.47562836136867</v>
      </c>
      <c r="AC114" s="41">
        <v>25.554824369692117</v>
      </c>
      <c r="AD114" s="41">
        <v>25.167075336694733</v>
      </c>
      <c r="AE114" s="41">
        <v>25.280997589884951</v>
      </c>
      <c r="AF114" s="41">
        <v>25.834258099141273</v>
      </c>
      <c r="AG114" s="41">
        <v>26.328872859351243</v>
      </c>
      <c r="AH114" s="41">
        <v>26.562769435639961</v>
      </c>
      <c r="AI114" s="41">
        <v>27.348543812601115</v>
      </c>
      <c r="AJ114" s="41">
        <v>27.145935688052507</v>
      </c>
      <c r="AK114" s="41">
        <v>26.789919915839018</v>
      </c>
      <c r="AL114" s="41">
        <v>27.165551144685729</v>
      </c>
      <c r="AM114" s="41">
        <v>26.976972482415263</v>
      </c>
      <c r="AN114" s="41">
        <v>27.091650913820718</v>
      </c>
      <c r="AO114" s="41">
        <v>27.25583962684324</v>
      </c>
      <c r="AP114" s="41">
        <v>27.324002236167669</v>
      </c>
      <c r="AQ114" s="41">
        <v>27.340851892214427</v>
      </c>
      <c r="AR114" s="41">
        <v>26.758095463684317</v>
      </c>
      <c r="AS114" s="41">
        <v>26.495315453886917</v>
      </c>
      <c r="AT114" s="41">
        <v>24.991731902808652</v>
      </c>
      <c r="AU114" s="41">
        <v>24.775131834178143</v>
      </c>
      <c r="AV114" s="41">
        <v>24.021821902512094</v>
      </c>
      <c r="AW114" s="41">
        <v>23.047070891545175</v>
      </c>
      <c r="AX114" s="41">
        <v>22.469623592473379</v>
      </c>
      <c r="AY114" s="41">
        <v>22.017851996493008</v>
      </c>
      <c r="AZ114" s="41">
        <v>22.377907848234017</v>
      </c>
      <c r="BA114" s="41">
        <v>22.809591974334282</v>
      </c>
      <c r="BB114" s="41">
        <v>23.199658483541228</v>
      </c>
      <c r="BC114" s="41">
        <v>23.252951520435573</v>
      </c>
      <c r="BD114" s="41">
        <v>23.174589513605437</v>
      </c>
      <c r="BE114" s="38">
        <v>20.032324354829402</v>
      </c>
      <c r="BF114" s="65">
        <v>-0.13795274706167571</v>
      </c>
      <c r="BG114" s="65">
        <v>-7.5204436262312768E-3</v>
      </c>
      <c r="BH114" s="65">
        <v>0.1153049851865746</v>
      </c>
    </row>
    <row r="115" spans="1:60" x14ac:dyDescent="0.1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66"/>
      <c r="BF115" s="42"/>
      <c r="BG115" s="42"/>
      <c r="BH115" s="42"/>
    </row>
    <row r="116" spans="1:60" x14ac:dyDescent="0.15">
      <c r="A116" s="67" t="s">
        <v>89</v>
      </c>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66"/>
      <c r="BF116" s="42"/>
      <c r="BG116" s="42"/>
      <c r="BH116" s="42"/>
    </row>
    <row r="117" spans="1:60" x14ac:dyDescent="0.15">
      <c r="A117" s="31" t="s">
        <v>324</v>
      </c>
      <c r="BH117" s="33"/>
    </row>
    <row r="118" spans="1:60" x14ac:dyDescent="0.15">
      <c r="A118" s="31" t="s">
        <v>326</v>
      </c>
    </row>
    <row r="119" spans="1:60" x14ac:dyDescent="0.15">
      <c r="A119" s="31" t="s">
        <v>84</v>
      </c>
    </row>
    <row r="120" spans="1:60" x14ac:dyDescent="0.15">
      <c r="A120" s="31" t="s">
        <v>83</v>
      </c>
    </row>
    <row r="121" spans="1:60" x14ac:dyDescent="0.15">
      <c r="A121" s="49" t="s">
        <v>219</v>
      </c>
    </row>
    <row r="122" spans="1:60" x14ac:dyDescent="0.15">
      <c r="A122" s="32" t="s">
        <v>330</v>
      </c>
    </row>
    <row r="123" spans="1:60" x14ac:dyDescent="0.15">
      <c r="A123" s="49" t="s">
        <v>321</v>
      </c>
    </row>
    <row r="124" spans="1:60" x14ac:dyDescent="0.15">
      <c r="A124" s="124" t="s">
        <v>331</v>
      </c>
    </row>
    <row r="125" spans="1:60" x14ac:dyDescent="0.15">
      <c r="A125" s="124" t="s">
        <v>223</v>
      </c>
    </row>
  </sheetData>
  <mergeCells count="1">
    <mergeCell ref="BF2:BG2"/>
  </mergeCells>
  <conditionalFormatting sqref="BF4:BH114">
    <cfRule type="cellIs" dxfId="335" priority="3" operator="lessThanOrEqual">
      <formula>0</formula>
    </cfRule>
    <cfRule type="cellIs" dxfId="334" priority="4" operator="greaterThan">
      <formula>0</formula>
    </cfRule>
  </conditionalFormatting>
  <conditionalFormatting sqref="BF4:BH56">
    <cfRule type="cellIs" dxfId="333" priority="1" operator="lessThanOrEqual">
      <formula>0</formula>
    </cfRule>
    <cfRule type="cellIs" dxfId="332" priority="2" operator="greaterThan">
      <formula>0</formula>
    </cfRule>
  </conditionalFormatting>
  <hyperlinks>
    <hyperlink ref="L1" location="Contents!A1" display="Contents" xr:uid="{03AD0036-7796-4465-B91B-3007D4E485D3}"/>
    <hyperlink ref="BJ1" location="Contents!A1" display="Contents" xr:uid="{D001362E-B74C-4967-AE58-B8F4E147689D}"/>
  </hyperlink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794FB-7E38-465E-9372-5DE8187DF938}">
  <dimension ref="A1:BJ217"/>
  <sheetViews>
    <sheetView showGridLines="0" zoomScale="105" zoomScaleNormal="105" workbookViewId="0">
      <pane xSplit="1" ySplit="3" topLeftCell="AS205"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31" customWidth="1"/>
    <col min="2" max="56" width="8.5" style="31" customWidth="1"/>
    <col min="57" max="57" width="8.5" style="32" customWidth="1"/>
    <col min="58" max="59" width="12" style="31" customWidth="1"/>
    <col min="60" max="16384" width="9" style="31"/>
  </cols>
  <sheetData>
    <row r="1" spans="1:62" ht="13" x14ac:dyDescent="0.15">
      <c r="A1" s="73" t="s">
        <v>332</v>
      </c>
      <c r="L1" s="30" t="s">
        <v>199</v>
      </c>
      <c r="BH1" s="48"/>
      <c r="BJ1" s="30" t="s">
        <v>199</v>
      </c>
    </row>
    <row r="2" spans="1:62" x14ac:dyDescent="0.15">
      <c r="BF2" s="1230" t="s">
        <v>197</v>
      </c>
      <c r="BG2" s="1230"/>
      <c r="BH2" s="48" t="s">
        <v>196</v>
      </c>
    </row>
    <row r="3" spans="1:62" x14ac:dyDescent="0.15">
      <c r="A3" s="31" t="s">
        <v>287</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60"/>
      <c r="BB4" s="160"/>
      <c r="BC4" s="160"/>
      <c r="BD4" s="159"/>
      <c r="BE4" s="160"/>
      <c r="BF4" s="54"/>
      <c r="BG4" s="54"/>
      <c r="BH4" s="54"/>
    </row>
    <row r="5" spans="1:62" x14ac:dyDescent="0.15">
      <c r="A5" s="161" t="s">
        <v>333</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60"/>
      <c r="BB5" s="160"/>
      <c r="BC5" s="160"/>
      <c r="BD5" s="159"/>
      <c r="BE5" s="160"/>
      <c r="BF5" s="54"/>
      <c r="BG5" s="54"/>
      <c r="BH5" s="54"/>
    </row>
    <row r="6" spans="1:62" x14ac:dyDescent="0.15">
      <c r="A6" s="162" t="s">
        <v>334</v>
      </c>
      <c r="B6" s="159">
        <v>5189.2242465753425</v>
      </c>
      <c r="C6" s="159">
        <v>5418.7858767123298</v>
      </c>
      <c r="D6" s="159">
        <v>5585.2062191780824</v>
      </c>
      <c r="E6" s="159">
        <v>5918.2965573770489</v>
      </c>
      <c r="F6" s="159">
        <v>6199.1441232876714</v>
      </c>
      <c r="G6" s="159">
        <v>6477.4565890410977</v>
      </c>
      <c r="H6" s="159">
        <v>6734.438712328767</v>
      </c>
      <c r="I6" s="159">
        <v>7131.6545792349743</v>
      </c>
      <c r="J6" s="159">
        <v>7508.1799505202898</v>
      </c>
      <c r="K6" s="159">
        <v>7392.339516815533</v>
      </c>
      <c r="L6" s="159">
        <v>7545.326724888082</v>
      </c>
      <c r="M6" s="159">
        <v>7880.04590842371</v>
      </c>
      <c r="N6" s="159">
        <v>8109.3139015269544</v>
      </c>
      <c r="O6" s="159">
        <v>8613.8824476014252</v>
      </c>
      <c r="P6" s="159">
        <v>8332.8164367500722</v>
      </c>
      <c r="Q6" s="159">
        <v>7913.7961953230388</v>
      </c>
      <c r="R6" s="159">
        <v>7796.7400189997734</v>
      </c>
      <c r="S6" s="159">
        <v>7646.8429972332051</v>
      </c>
      <c r="T6" s="159">
        <v>7692.1597390104935</v>
      </c>
      <c r="U6" s="159">
        <v>7805.1077730294628</v>
      </c>
      <c r="V6" s="159">
        <v>7866.0191904139838</v>
      </c>
      <c r="W6" s="159">
        <v>8094.1128439129434</v>
      </c>
      <c r="X6" s="159">
        <v>8370.6321521825048</v>
      </c>
      <c r="Y6" s="159">
        <v>8560.2659337653859</v>
      </c>
      <c r="Z6" s="159">
        <v>8691.389041519833</v>
      </c>
      <c r="AA6" s="159">
        <v>8546.2041608670788</v>
      </c>
      <c r="AB6" s="159">
        <v>8431.2559874370654</v>
      </c>
      <c r="AC6" s="159">
        <v>8606.7466555106166</v>
      </c>
      <c r="AD6" s="159">
        <v>8770.9334764965461</v>
      </c>
      <c r="AE6" s="159">
        <v>8952.1974769589306</v>
      </c>
      <c r="AF6" s="159">
        <v>9124.8369201223995</v>
      </c>
      <c r="AG6" s="159">
        <v>9318.8376133005768</v>
      </c>
      <c r="AH6" s="159">
        <v>9466.1483345044926</v>
      </c>
      <c r="AI6" s="159">
        <v>9736.7395936738631</v>
      </c>
      <c r="AJ6" s="159">
        <v>9892.9221996878769</v>
      </c>
      <c r="AK6" s="159">
        <v>9983.3692898977679</v>
      </c>
      <c r="AL6" s="159">
        <v>10081.956052352169</v>
      </c>
      <c r="AM6" s="159">
        <v>10373.848647209976</v>
      </c>
      <c r="AN6" s="159">
        <v>10474.045753554654</v>
      </c>
      <c r="AO6" s="159">
        <v>10742.681257924894</v>
      </c>
      <c r="AP6" s="159">
        <v>10746.137177795759</v>
      </c>
      <c r="AQ6" s="159">
        <v>10765.715510078917</v>
      </c>
      <c r="AR6" s="159">
        <v>10727.442812858968</v>
      </c>
      <c r="AS6" s="159">
        <v>10194.337215817155</v>
      </c>
      <c r="AT6" s="159">
        <v>10091.380516933403</v>
      </c>
      <c r="AU6" s="159">
        <v>10074.917576364707</v>
      </c>
      <c r="AV6" s="159">
        <v>9797.5113921991087</v>
      </c>
      <c r="AW6" s="159">
        <v>9687.2886980198982</v>
      </c>
      <c r="AX6" s="159">
        <v>9871.0277020673184</v>
      </c>
      <c r="AY6" s="159">
        <v>9915.7585250151024</v>
      </c>
      <c r="AZ6" s="159">
        <v>10138.193305838187</v>
      </c>
      <c r="BA6" s="159">
        <v>10295.850851953244</v>
      </c>
      <c r="BB6" s="159">
        <v>10230.907058705985</v>
      </c>
      <c r="BC6" s="159">
        <v>10240.743137073983</v>
      </c>
      <c r="BD6" s="159">
        <v>10162.214307207387</v>
      </c>
      <c r="BE6" s="160">
        <v>8684.2557113954681</v>
      </c>
      <c r="BF6" s="54">
        <v>-0.14543666873505123</v>
      </c>
      <c r="BG6" s="54">
        <v>6.9971635833976364E-4</v>
      </c>
      <c r="BH6" s="54">
        <v>0.41806672751746676</v>
      </c>
    </row>
    <row r="7" spans="1:62" x14ac:dyDescent="0.15">
      <c r="A7" s="162" t="s">
        <v>335</v>
      </c>
      <c r="B7" s="159">
        <v>0</v>
      </c>
      <c r="C7" s="159">
        <v>0</v>
      </c>
      <c r="D7" s="159">
        <v>0</v>
      </c>
      <c r="E7" s="159">
        <v>0</v>
      </c>
      <c r="F7" s="159">
        <v>0</v>
      </c>
      <c r="G7" s="159">
        <v>0</v>
      </c>
      <c r="H7" s="159">
        <v>0</v>
      </c>
      <c r="I7" s="159">
        <v>0</v>
      </c>
      <c r="J7" s="159">
        <v>0</v>
      </c>
      <c r="K7" s="159">
        <v>0</v>
      </c>
      <c r="L7" s="159">
        <v>0</v>
      </c>
      <c r="M7" s="159">
        <v>0</v>
      </c>
      <c r="N7" s="159">
        <v>0</v>
      </c>
      <c r="O7" s="159">
        <v>0</v>
      </c>
      <c r="P7" s="159">
        <v>0</v>
      </c>
      <c r="Q7" s="159">
        <v>7586.0149417521443</v>
      </c>
      <c r="R7" s="159">
        <v>7484.330110247095</v>
      </c>
      <c r="S7" s="159">
        <v>7407.9908764102338</v>
      </c>
      <c r="T7" s="159">
        <v>7458.5475251218604</v>
      </c>
      <c r="U7" s="159">
        <v>7567.3536549937944</v>
      </c>
      <c r="V7" s="159">
        <v>7639.1990268371383</v>
      </c>
      <c r="W7" s="159">
        <v>7813.1817481922462</v>
      </c>
      <c r="X7" s="159">
        <v>8079.2577097116273</v>
      </c>
      <c r="Y7" s="159">
        <v>8274.8812494226004</v>
      </c>
      <c r="Z7" s="159">
        <v>8382.8310305003306</v>
      </c>
      <c r="AA7" s="159">
        <v>8262.4486298593038</v>
      </c>
      <c r="AB7" s="159">
        <v>8177.9671528111221</v>
      </c>
      <c r="AC7" s="159">
        <v>8312.6768767984922</v>
      </c>
      <c r="AD7" s="159">
        <v>8491.61841888052</v>
      </c>
      <c r="AE7" s="159">
        <v>8639.013925552299</v>
      </c>
      <c r="AF7" s="159">
        <v>8813.2535382264305</v>
      </c>
      <c r="AG7" s="159">
        <v>8946.9965571415887</v>
      </c>
      <c r="AH7" s="159">
        <v>9082.2726228985484</v>
      </c>
      <c r="AI7" s="159">
        <v>9329.88516886447</v>
      </c>
      <c r="AJ7" s="159">
        <v>9526.9302801747217</v>
      </c>
      <c r="AK7" s="159">
        <v>9567.534483209949</v>
      </c>
      <c r="AL7" s="159">
        <v>9729.0741298801931</v>
      </c>
      <c r="AM7" s="159">
        <v>9967.9352290443021</v>
      </c>
      <c r="AN7" s="159">
        <v>10049.073949580554</v>
      </c>
      <c r="AO7" s="159">
        <v>10234.350263323178</v>
      </c>
      <c r="AP7" s="159">
        <v>10289.489935209316</v>
      </c>
      <c r="AQ7" s="159">
        <v>10334.07442028502</v>
      </c>
      <c r="AR7" s="159">
        <v>10323.44659314588</v>
      </c>
      <c r="AS7" s="159">
        <v>9861.8188787798535</v>
      </c>
      <c r="AT7" s="159">
        <v>9788.3740606065676</v>
      </c>
      <c r="AU7" s="159">
        <v>9695.7919141737038</v>
      </c>
      <c r="AV7" s="159">
        <v>9431.9282569578845</v>
      </c>
      <c r="AW7" s="159">
        <v>9355.6395901501437</v>
      </c>
      <c r="AX7" s="159">
        <v>9492.0553642914711</v>
      </c>
      <c r="AY7" s="159">
        <v>9566.0845090971379</v>
      </c>
      <c r="AZ7" s="159">
        <v>9800.7092727914387</v>
      </c>
      <c r="BA7" s="159">
        <v>9966.8896788585789</v>
      </c>
      <c r="BB7" s="159">
        <v>9945.4327920150845</v>
      </c>
      <c r="BC7" s="159">
        <v>9949.4581143894175</v>
      </c>
      <c r="BD7" s="159">
        <v>9899.2006966737426</v>
      </c>
      <c r="BE7" s="160">
        <v>8456.3564088909661</v>
      </c>
      <c r="BF7" s="54">
        <v>-0.14575361506384965</v>
      </c>
      <c r="BG7" s="54">
        <v>1.1264995321005333E-3</v>
      </c>
      <c r="BH7" s="54">
        <v>0.40709548038150922</v>
      </c>
    </row>
    <row r="8" spans="1:62" x14ac:dyDescent="0.15">
      <c r="A8" s="162" t="s">
        <v>336</v>
      </c>
      <c r="B8" s="159">
        <v>0</v>
      </c>
      <c r="C8" s="159">
        <v>0</v>
      </c>
      <c r="D8" s="159">
        <v>0</v>
      </c>
      <c r="E8" s="159">
        <v>0</v>
      </c>
      <c r="F8" s="159">
        <v>0</v>
      </c>
      <c r="G8" s="159">
        <v>0</v>
      </c>
      <c r="H8" s="159">
        <v>0</v>
      </c>
      <c r="I8" s="159">
        <v>0</v>
      </c>
      <c r="J8" s="159">
        <v>0</v>
      </c>
      <c r="K8" s="159">
        <v>0</v>
      </c>
      <c r="L8" s="159">
        <v>0</v>
      </c>
      <c r="M8" s="159">
        <v>0</v>
      </c>
      <c r="N8" s="159">
        <v>0</v>
      </c>
      <c r="O8" s="159">
        <v>0</v>
      </c>
      <c r="P8" s="159">
        <v>0</v>
      </c>
      <c r="Q8" s="159">
        <v>327.78125357089397</v>
      </c>
      <c r="R8" s="159">
        <v>312.40990875267937</v>
      </c>
      <c r="S8" s="159">
        <v>238.8521208229723</v>
      </c>
      <c r="T8" s="159">
        <v>233.61221388863314</v>
      </c>
      <c r="U8" s="159">
        <v>237.75411803566794</v>
      </c>
      <c r="V8" s="159">
        <v>226.82016357684631</v>
      </c>
      <c r="W8" s="159">
        <v>280.93109572069682</v>
      </c>
      <c r="X8" s="159">
        <v>291.3744424708778</v>
      </c>
      <c r="Y8" s="159">
        <v>285.38468434278508</v>
      </c>
      <c r="Z8" s="159">
        <v>308.55801101950351</v>
      </c>
      <c r="AA8" s="159">
        <v>283.75553100777478</v>
      </c>
      <c r="AB8" s="159">
        <v>253.28883462594297</v>
      </c>
      <c r="AC8" s="159">
        <v>294.0697787121253</v>
      </c>
      <c r="AD8" s="159">
        <v>279.3150576160279</v>
      </c>
      <c r="AE8" s="159">
        <v>313.18355140663277</v>
      </c>
      <c r="AF8" s="159">
        <v>311.58338189596952</v>
      </c>
      <c r="AG8" s="159">
        <v>371.84105615898721</v>
      </c>
      <c r="AH8" s="159">
        <v>383.8757116059457</v>
      </c>
      <c r="AI8" s="159">
        <v>406.85442480939201</v>
      </c>
      <c r="AJ8" s="159">
        <v>365.99191951315549</v>
      </c>
      <c r="AK8" s="159">
        <v>415.83480668781925</v>
      </c>
      <c r="AL8" s="159">
        <v>352.88192247197628</v>
      </c>
      <c r="AM8" s="159">
        <v>405.91341816567626</v>
      </c>
      <c r="AN8" s="159">
        <v>424.97180397409812</v>
      </c>
      <c r="AO8" s="159">
        <v>508.33099460171604</v>
      </c>
      <c r="AP8" s="159">
        <v>456.64724258644389</v>
      </c>
      <c r="AQ8" s="159">
        <v>431.64108979389687</v>
      </c>
      <c r="AR8" s="159">
        <v>403.99621971308835</v>
      </c>
      <c r="AS8" s="159">
        <v>332.51833703730148</v>
      </c>
      <c r="AT8" s="159">
        <v>303.00645632683307</v>
      </c>
      <c r="AU8" s="159">
        <v>379.12566219100347</v>
      </c>
      <c r="AV8" s="159">
        <v>365.58313524122349</v>
      </c>
      <c r="AW8" s="159">
        <v>331.64910786975378</v>
      </c>
      <c r="AX8" s="159">
        <v>378.97233777584859</v>
      </c>
      <c r="AY8" s="159">
        <v>349.67401591796346</v>
      </c>
      <c r="AZ8" s="159">
        <v>337.48403304674736</v>
      </c>
      <c r="BA8" s="159">
        <v>328.96117309466445</v>
      </c>
      <c r="BB8" s="159">
        <v>285.47426669090009</v>
      </c>
      <c r="BC8" s="159">
        <v>291.28502268456691</v>
      </c>
      <c r="BD8" s="159">
        <v>263.01361053364354</v>
      </c>
      <c r="BE8" s="160">
        <v>227.89930250450197</v>
      </c>
      <c r="BF8" s="54">
        <v>-0.13350757003752056</v>
      </c>
      <c r="BG8" s="54">
        <v>-1.4055124494350757E-2</v>
      </c>
      <c r="BH8" s="54">
        <v>1.097124713595753E-2</v>
      </c>
    </row>
    <row r="9" spans="1:62" x14ac:dyDescent="0.15">
      <c r="A9" s="162" t="s">
        <v>337</v>
      </c>
      <c r="B9" s="159">
        <v>3456.1952602739725</v>
      </c>
      <c r="C9" s="159">
        <v>3619.5220684931505</v>
      </c>
      <c r="D9" s="159">
        <v>3858.3351095890412</v>
      </c>
      <c r="E9" s="159">
        <v>4174.5812404371591</v>
      </c>
      <c r="F9" s="159">
        <v>4307.2801095890409</v>
      </c>
      <c r="G9" s="159">
        <v>4384.8969452054798</v>
      </c>
      <c r="H9" s="159">
        <v>4546.6894246575348</v>
      </c>
      <c r="I9" s="159">
        <v>4870.2593442622956</v>
      </c>
      <c r="J9" s="159">
        <v>5078.2815874476692</v>
      </c>
      <c r="K9" s="159">
        <v>4879.2995878229203</v>
      </c>
      <c r="L9" s="159">
        <v>4789.2090251871186</v>
      </c>
      <c r="M9" s="159">
        <v>5100.0113321296185</v>
      </c>
      <c r="N9" s="159">
        <v>5360.8539336211388</v>
      </c>
      <c r="O9" s="159">
        <v>5495.5533686934341</v>
      </c>
      <c r="P9" s="159">
        <v>5447.4798243177083</v>
      </c>
      <c r="Q9" s="159">
        <v>4971.6008329450797</v>
      </c>
      <c r="R9" s="159">
        <v>4813.3737095254155</v>
      </c>
      <c r="S9" s="159">
        <v>4604.6191970223099</v>
      </c>
      <c r="T9" s="159">
        <v>4583.1160771441882</v>
      </c>
      <c r="U9" s="159">
        <v>4868.1331899625357</v>
      </c>
      <c r="V9" s="159">
        <v>4929.5738295776055</v>
      </c>
      <c r="W9" s="159">
        <v>5306.3923191455378</v>
      </c>
      <c r="X9" s="159">
        <v>5427.7754423500855</v>
      </c>
      <c r="Y9" s="159">
        <v>5669.4869172250246</v>
      </c>
      <c r="Z9" s="159">
        <v>5743.6506565351583</v>
      </c>
      <c r="AA9" s="159">
        <v>5692.1470495451322</v>
      </c>
      <c r="AB9" s="159">
        <v>5556.454815454701</v>
      </c>
      <c r="AC9" s="159">
        <v>5603.353615543896</v>
      </c>
      <c r="AD9" s="159">
        <v>5721.8820593023711</v>
      </c>
      <c r="AE9" s="159">
        <v>5951.7608486360914</v>
      </c>
      <c r="AF9" s="159">
        <v>5965.1132735996453</v>
      </c>
      <c r="AG9" s="159">
        <v>6209.5092293729376</v>
      </c>
      <c r="AH9" s="159">
        <v>6398.2921134702065</v>
      </c>
      <c r="AI9" s="159">
        <v>6459.5772971905826</v>
      </c>
      <c r="AJ9" s="159">
        <v>6620.6673072651374</v>
      </c>
      <c r="AK9" s="159">
        <v>6814.2089151692071</v>
      </c>
      <c r="AL9" s="159">
        <v>6811.5265823513091</v>
      </c>
      <c r="AM9" s="159">
        <v>6659.1040955924645</v>
      </c>
      <c r="AN9" s="159">
        <v>6864.1303075650094</v>
      </c>
      <c r="AO9" s="159">
        <v>7130.3907919800386</v>
      </c>
      <c r="AP9" s="159">
        <v>7244.1558236137917</v>
      </c>
      <c r="AQ9" s="159">
        <v>7279.0884932697791</v>
      </c>
      <c r="AR9" s="159">
        <v>7297.7266744805447</v>
      </c>
      <c r="AS9" s="159">
        <v>6914.833238586727</v>
      </c>
      <c r="AT9" s="159">
        <v>6266.0145678899698</v>
      </c>
      <c r="AU9" s="159">
        <v>6557.8216900723519</v>
      </c>
      <c r="AV9" s="159">
        <v>6613.313569535725</v>
      </c>
      <c r="AW9" s="159">
        <v>6372.6844710986916</v>
      </c>
      <c r="AX9" s="159">
        <v>6445.1866548937187</v>
      </c>
      <c r="AY9" s="159">
        <v>6707.779275339275</v>
      </c>
      <c r="AZ9" s="159">
        <v>6752.4793970853962</v>
      </c>
      <c r="BA9" s="159">
        <v>6636.5461962178042</v>
      </c>
      <c r="BB9" s="159">
        <v>6799.4614040871411</v>
      </c>
      <c r="BC9" s="159">
        <v>7107.718395798136</v>
      </c>
      <c r="BD9" s="159">
        <v>7034.7186280419946</v>
      </c>
      <c r="BE9" s="160">
        <v>5752.4737592623005</v>
      </c>
      <c r="BF9" s="54">
        <v>-0.18227379609304817</v>
      </c>
      <c r="BG9" s="54">
        <v>1.1638928955900907E-2</v>
      </c>
      <c r="BH9" s="54">
        <v>0.27692849676330467</v>
      </c>
    </row>
    <row r="10" spans="1:62" x14ac:dyDescent="0.15">
      <c r="A10" s="162" t="s">
        <v>338</v>
      </c>
      <c r="B10" s="159">
        <v>0</v>
      </c>
      <c r="C10" s="159">
        <v>0</v>
      </c>
      <c r="D10" s="159">
        <v>0</v>
      </c>
      <c r="E10" s="159">
        <v>0</v>
      </c>
      <c r="F10" s="159">
        <v>0</v>
      </c>
      <c r="G10" s="159">
        <v>0</v>
      </c>
      <c r="H10" s="159">
        <v>0</v>
      </c>
      <c r="I10" s="159">
        <v>0</v>
      </c>
      <c r="J10" s="159">
        <v>0</v>
      </c>
      <c r="K10" s="159">
        <v>0</v>
      </c>
      <c r="L10" s="159">
        <v>0</v>
      </c>
      <c r="M10" s="159">
        <v>0</v>
      </c>
      <c r="N10" s="159">
        <v>0</v>
      </c>
      <c r="O10" s="159">
        <v>0</v>
      </c>
      <c r="P10" s="159">
        <v>0</v>
      </c>
      <c r="Q10" s="159">
        <v>3574.4328698370587</v>
      </c>
      <c r="R10" s="159">
        <v>3513.4459266299064</v>
      </c>
      <c r="S10" s="159">
        <v>3306.7185566095513</v>
      </c>
      <c r="T10" s="159">
        <v>3271.2970760395201</v>
      </c>
      <c r="U10" s="159">
        <v>3437.1182510446847</v>
      </c>
      <c r="V10" s="159">
        <v>3457.7047881938756</v>
      </c>
      <c r="W10" s="159">
        <v>3763.7236648776229</v>
      </c>
      <c r="X10" s="159">
        <v>3804.203696029123</v>
      </c>
      <c r="Y10" s="159">
        <v>3978.0513012083416</v>
      </c>
      <c r="Z10" s="159">
        <v>4020.1362499252327</v>
      </c>
      <c r="AA10" s="159">
        <v>3984.1149354261192</v>
      </c>
      <c r="AB10" s="159">
        <v>3905.4852146907897</v>
      </c>
      <c r="AC10" s="159">
        <v>3968.1148813616296</v>
      </c>
      <c r="AD10" s="159">
        <v>4067.0437481297913</v>
      </c>
      <c r="AE10" s="159">
        <v>4233.2247120207867</v>
      </c>
      <c r="AF10" s="159">
        <v>4254.9454709395741</v>
      </c>
      <c r="AG10" s="159">
        <v>4417.8567079445975</v>
      </c>
      <c r="AH10" s="159">
        <v>4577.5855340730268</v>
      </c>
      <c r="AI10" s="159">
        <v>4596.6105677945206</v>
      </c>
      <c r="AJ10" s="159">
        <v>4699.3578140791205</v>
      </c>
      <c r="AK10" s="159">
        <v>4848.0590931062579</v>
      </c>
      <c r="AL10" s="159">
        <v>4924.3453020903589</v>
      </c>
      <c r="AM10" s="159">
        <v>4837.2263582249252</v>
      </c>
      <c r="AN10" s="159">
        <v>5066.2011654187991</v>
      </c>
      <c r="AO10" s="159">
        <v>5258.9126937826304</v>
      </c>
      <c r="AP10" s="159">
        <v>5311.6450432775036</v>
      </c>
      <c r="AQ10" s="159">
        <v>5409.6949822657398</v>
      </c>
      <c r="AR10" s="159">
        <v>5451.4230858740812</v>
      </c>
      <c r="AS10" s="159">
        <v>5181.5737295722947</v>
      </c>
      <c r="AT10" s="159">
        <v>4693.9093553630464</v>
      </c>
      <c r="AU10" s="159">
        <v>4939.5276196840978</v>
      </c>
      <c r="AV10" s="159">
        <v>5009.6794659203069</v>
      </c>
      <c r="AW10" s="159">
        <v>4790.2248666975102</v>
      </c>
      <c r="AX10" s="159">
        <v>4814.4199557543197</v>
      </c>
      <c r="AY10" s="159">
        <v>5031.5639225725281</v>
      </c>
      <c r="AZ10" s="159">
        <v>4985.6798520569755</v>
      </c>
      <c r="BA10" s="159">
        <v>4794.3962178626607</v>
      </c>
      <c r="BB10" s="159">
        <v>4879.5048657644047</v>
      </c>
      <c r="BC10" s="159">
        <v>5143.9279203839787</v>
      </c>
      <c r="BD10" s="159">
        <v>5034.857758321481</v>
      </c>
      <c r="BE10" s="160">
        <v>4553.5450054526718</v>
      </c>
      <c r="BF10" s="54">
        <v>-9.5596097441543071E-2</v>
      </c>
      <c r="BG10" s="54">
        <v>7.0365901434987776E-3</v>
      </c>
      <c r="BH10" s="54">
        <v>0.21921114742569017</v>
      </c>
    </row>
    <row r="11" spans="1:62" x14ac:dyDescent="0.15">
      <c r="A11" s="162" t="s">
        <v>339</v>
      </c>
      <c r="B11" s="159">
        <v>0</v>
      </c>
      <c r="C11" s="159">
        <v>0</v>
      </c>
      <c r="D11" s="159">
        <v>0</v>
      </c>
      <c r="E11" s="159">
        <v>0</v>
      </c>
      <c r="F11" s="159">
        <v>0</v>
      </c>
      <c r="G11" s="159">
        <v>0</v>
      </c>
      <c r="H11" s="159">
        <v>0</v>
      </c>
      <c r="I11" s="159">
        <v>0</v>
      </c>
      <c r="J11" s="159">
        <v>0</v>
      </c>
      <c r="K11" s="159">
        <v>0</v>
      </c>
      <c r="L11" s="159">
        <v>0</v>
      </c>
      <c r="M11" s="159">
        <v>0</v>
      </c>
      <c r="N11" s="159">
        <v>0</v>
      </c>
      <c r="O11" s="159">
        <v>0</v>
      </c>
      <c r="P11" s="159">
        <v>0</v>
      </c>
      <c r="Q11" s="159">
        <v>1397.167963108021</v>
      </c>
      <c r="R11" s="159">
        <v>1299.9277828955092</v>
      </c>
      <c r="S11" s="159">
        <v>1297.9006404127595</v>
      </c>
      <c r="T11" s="159">
        <v>1311.8190011046677</v>
      </c>
      <c r="U11" s="159">
        <v>1431.0149389178512</v>
      </c>
      <c r="V11" s="159">
        <v>1471.8690413837296</v>
      </c>
      <c r="W11" s="159">
        <v>1542.6686542679145</v>
      </c>
      <c r="X11" s="159">
        <v>1623.5717463209619</v>
      </c>
      <c r="Y11" s="159">
        <v>1691.4356160166835</v>
      </c>
      <c r="Z11" s="159">
        <v>1723.5144066099256</v>
      </c>
      <c r="AA11" s="159">
        <v>1708.0321141190129</v>
      </c>
      <c r="AB11" s="159">
        <v>1650.9696007639118</v>
      </c>
      <c r="AC11" s="159">
        <v>1635.2387341822653</v>
      </c>
      <c r="AD11" s="159">
        <v>1654.8383111725791</v>
      </c>
      <c r="AE11" s="159">
        <v>1718.5361366153049</v>
      </c>
      <c r="AF11" s="159">
        <v>1710.1678026600716</v>
      </c>
      <c r="AG11" s="159">
        <v>1791.6525214283402</v>
      </c>
      <c r="AH11" s="159">
        <v>1820.7065793971801</v>
      </c>
      <c r="AI11" s="159">
        <v>1862.9667293960624</v>
      </c>
      <c r="AJ11" s="159">
        <v>1921.3094931860167</v>
      </c>
      <c r="AK11" s="159">
        <v>1966.1498220629485</v>
      </c>
      <c r="AL11" s="159">
        <v>1887.1812802609509</v>
      </c>
      <c r="AM11" s="159">
        <v>1821.8777373675409</v>
      </c>
      <c r="AN11" s="159">
        <v>1797.9291421462101</v>
      </c>
      <c r="AO11" s="159">
        <v>1871.4780981974081</v>
      </c>
      <c r="AP11" s="159">
        <v>1932.5107803362882</v>
      </c>
      <c r="AQ11" s="159">
        <v>1869.3935110040395</v>
      </c>
      <c r="AR11" s="159">
        <v>1846.3035886064633</v>
      </c>
      <c r="AS11" s="159">
        <v>1733.259509014433</v>
      </c>
      <c r="AT11" s="159">
        <v>1572.1052125269234</v>
      </c>
      <c r="AU11" s="159">
        <v>1618.2940703882539</v>
      </c>
      <c r="AV11" s="159">
        <v>1603.6341036154181</v>
      </c>
      <c r="AW11" s="159">
        <v>1582.4596044011814</v>
      </c>
      <c r="AX11" s="159">
        <v>1630.7666991393987</v>
      </c>
      <c r="AY11" s="159">
        <v>1676.2153527667472</v>
      </c>
      <c r="AZ11" s="159">
        <v>1766.7995450284207</v>
      </c>
      <c r="BA11" s="159">
        <v>1842.1499783551446</v>
      </c>
      <c r="BB11" s="159">
        <v>1919.9565383227366</v>
      </c>
      <c r="BC11" s="159">
        <v>1963.7904754141573</v>
      </c>
      <c r="BD11" s="159">
        <v>1999.8608697205136</v>
      </c>
      <c r="BE11" s="160">
        <v>1198.9287538096287</v>
      </c>
      <c r="BF11" s="54">
        <v>-0.40049391837084025</v>
      </c>
      <c r="BG11" s="54">
        <v>2.4358127349496606E-2</v>
      </c>
      <c r="BH11" s="54">
        <v>5.7717349337614486E-2</v>
      </c>
    </row>
    <row r="12" spans="1:62" x14ac:dyDescent="0.15">
      <c r="A12" s="162" t="s">
        <v>340</v>
      </c>
      <c r="B12" s="159">
        <v>1873.4784246575343</v>
      </c>
      <c r="C12" s="159">
        <v>1995.7511095890413</v>
      </c>
      <c r="D12" s="159">
        <v>2095.7372602739729</v>
      </c>
      <c r="E12" s="159">
        <v>2158.6196994535521</v>
      </c>
      <c r="F12" s="159">
        <v>2331.9037808219177</v>
      </c>
      <c r="G12" s="159">
        <v>2580.8904246575339</v>
      </c>
      <c r="H12" s="159">
        <v>2683.662246575343</v>
      </c>
      <c r="I12" s="159">
        <v>2932.55199453552</v>
      </c>
      <c r="J12" s="159">
        <v>3282.8301544570945</v>
      </c>
      <c r="K12" s="159">
        <v>3120.8662996884459</v>
      </c>
      <c r="L12" s="159">
        <v>2930.8273211714741</v>
      </c>
      <c r="M12" s="159">
        <v>3306.378633550702</v>
      </c>
      <c r="N12" s="159">
        <v>3579.6581650796384</v>
      </c>
      <c r="O12" s="159">
        <v>3545.5687194060997</v>
      </c>
      <c r="P12" s="159">
        <v>3347.840405495775</v>
      </c>
      <c r="Q12" s="159">
        <v>3033.9513660545249</v>
      </c>
      <c r="R12" s="159">
        <v>2581.0201951698587</v>
      </c>
      <c r="S12" s="159">
        <v>2182.1256629230302</v>
      </c>
      <c r="T12" s="159">
        <v>1864.2162778210759</v>
      </c>
      <c r="U12" s="159">
        <v>1819.4904183879205</v>
      </c>
      <c r="V12" s="159">
        <v>1653.089584928699</v>
      </c>
      <c r="W12" s="159">
        <v>1890.9956751650091</v>
      </c>
      <c r="X12" s="159">
        <v>1775.4415201588488</v>
      </c>
      <c r="Y12" s="159">
        <v>1916.0563656698132</v>
      </c>
      <c r="Z12" s="159">
        <v>1956.5316036241536</v>
      </c>
      <c r="AA12" s="159">
        <v>1814.4789910127195</v>
      </c>
      <c r="AB12" s="159">
        <v>1697.1617465340864</v>
      </c>
      <c r="AC12" s="159">
        <v>1614.105250293203</v>
      </c>
      <c r="AD12" s="159">
        <v>1567.8446497738992</v>
      </c>
      <c r="AE12" s="159">
        <v>1562.3811754645421</v>
      </c>
      <c r="AF12" s="159">
        <v>1322.1452426955602</v>
      </c>
      <c r="AG12" s="159">
        <v>1335.4986217657686</v>
      </c>
      <c r="AH12" s="159">
        <v>1349.5418183269087</v>
      </c>
      <c r="AI12" s="159">
        <v>1499.3414528039432</v>
      </c>
      <c r="AJ12" s="159">
        <v>1411.4338852464816</v>
      </c>
      <c r="AK12" s="159">
        <v>1509.8782537004981</v>
      </c>
      <c r="AL12" s="159">
        <v>1417.7281870779655</v>
      </c>
      <c r="AM12" s="159">
        <v>1220.7502687399519</v>
      </c>
      <c r="AN12" s="159">
        <v>1275.1486483167437</v>
      </c>
      <c r="AO12" s="159">
        <v>1356.3706062221827</v>
      </c>
      <c r="AP12" s="159">
        <v>1394.4592094592297</v>
      </c>
      <c r="AQ12" s="159">
        <v>1064.9644916181464</v>
      </c>
      <c r="AR12" s="159">
        <v>1102.8247643045629</v>
      </c>
      <c r="AS12" s="159">
        <v>951.40795362395318</v>
      </c>
      <c r="AT12" s="159">
        <v>824.12224458663241</v>
      </c>
      <c r="AU12" s="159">
        <v>803.3385427654149</v>
      </c>
      <c r="AV12" s="159">
        <v>726.84621406247982</v>
      </c>
      <c r="AW12" s="159">
        <v>657.31404243205407</v>
      </c>
      <c r="AX12" s="159">
        <v>579.99045865898393</v>
      </c>
      <c r="AY12" s="159">
        <v>450.63867020355622</v>
      </c>
      <c r="AZ12" s="159">
        <v>423.17631129361848</v>
      </c>
      <c r="BA12" s="159">
        <v>472.37428255395952</v>
      </c>
      <c r="BB12" s="159">
        <v>517.0196314925164</v>
      </c>
      <c r="BC12" s="159">
        <v>471.95638873262652</v>
      </c>
      <c r="BD12" s="159">
        <v>395.52838662160457</v>
      </c>
      <c r="BE12" s="160">
        <v>304.25987964880977</v>
      </c>
      <c r="BF12" s="54">
        <v>-0.23075083877635783</v>
      </c>
      <c r="BG12" s="54">
        <v>-7.0779885806576792E-2</v>
      </c>
      <c r="BH12" s="54">
        <v>1.4647303859641454E-2</v>
      </c>
    </row>
    <row r="13" spans="1:62" x14ac:dyDescent="0.15">
      <c r="A13" s="162" t="s">
        <v>341</v>
      </c>
      <c r="B13" s="159">
        <v>2417.5254575906447</v>
      </c>
      <c r="C13" s="159">
        <v>2550.8312234078862</v>
      </c>
      <c r="D13" s="159">
        <v>2623.9294365603514</v>
      </c>
      <c r="E13" s="159">
        <v>2849.6706148162625</v>
      </c>
      <c r="F13" s="159">
        <v>3088.6792207067501</v>
      </c>
      <c r="G13" s="159">
        <v>3166.2577817569245</v>
      </c>
      <c r="H13" s="159">
        <v>3227.1157145252973</v>
      </c>
      <c r="I13" s="159">
        <v>3544.7804830826044</v>
      </c>
      <c r="J13" s="159">
        <v>3757.4507572188891</v>
      </c>
      <c r="K13" s="159">
        <v>3676.9235332855087</v>
      </c>
      <c r="L13" s="159">
        <v>3521.8517826474267</v>
      </c>
      <c r="M13" s="159">
        <v>3742.8256399652992</v>
      </c>
      <c r="N13" s="159">
        <v>3997.5011268304661</v>
      </c>
      <c r="O13" s="159">
        <v>3985.4524464488004</v>
      </c>
      <c r="P13" s="159">
        <v>4332.0900305446758</v>
      </c>
      <c r="Q13" s="159">
        <v>4151.6883382519127</v>
      </c>
      <c r="R13" s="159">
        <v>3937.8552748076545</v>
      </c>
      <c r="S13" s="159">
        <v>3848.5201402758603</v>
      </c>
      <c r="T13" s="159">
        <v>3968.0870192054317</v>
      </c>
      <c r="U13" s="159">
        <v>4192.5774737752299</v>
      </c>
      <c r="V13" s="159">
        <v>4333.593152125417</v>
      </c>
      <c r="W13" s="159">
        <v>4139.0222622660149</v>
      </c>
      <c r="X13" s="159">
        <v>4350.72273177856</v>
      </c>
      <c r="Y13" s="159">
        <v>4478.9236723033137</v>
      </c>
      <c r="Z13" s="159">
        <v>4448.227349635933</v>
      </c>
      <c r="AA13" s="159">
        <v>4252.4599618793818</v>
      </c>
      <c r="AB13" s="159">
        <v>4336.2809837087352</v>
      </c>
      <c r="AC13" s="159">
        <v>4573.8582371942739</v>
      </c>
      <c r="AD13" s="159">
        <v>4567.8976860073071</v>
      </c>
      <c r="AE13" s="159">
        <v>4785.1350955964172</v>
      </c>
      <c r="AF13" s="159">
        <v>4843.5943233706748</v>
      </c>
      <c r="AG13" s="159">
        <v>5061.8929155489404</v>
      </c>
      <c r="AH13" s="159">
        <v>5110.9043582038667</v>
      </c>
      <c r="AI13" s="159">
        <v>5045.5805292287814</v>
      </c>
      <c r="AJ13" s="159">
        <v>5466.787421181778</v>
      </c>
      <c r="AK13" s="159">
        <v>5300.6599677350041</v>
      </c>
      <c r="AL13" s="159">
        <v>5286.8050667629832</v>
      </c>
      <c r="AM13" s="159">
        <v>5450.9056619651328</v>
      </c>
      <c r="AN13" s="159">
        <v>5437.393782711988</v>
      </c>
      <c r="AO13" s="159">
        <v>5644.8339617466027</v>
      </c>
      <c r="AP13" s="159">
        <v>5506.4916579460769</v>
      </c>
      <c r="AQ13" s="159">
        <v>5584.6381332093861</v>
      </c>
      <c r="AR13" s="159">
        <v>5602.7264556030004</v>
      </c>
      <c r="AS13" s="159">
        <v>5206.8024329789259</v>
      </c>
      <c r="AT13" s="159">
        <v>5154.8561802183613</v>
      </c>
      <c r="AU13" s="159">
        <v>5311.0702752257939</v>
      </c>
      <c r="AV13" s="159">
        <v>5324.0367919883101</v>
      </c>
      <c r="AW13" s="159">
        <v>5375.3066935932247</v>
      </c>
      <c r="AX13" s="159">
        <v>5568.6916508947834</v>
      </c>
      <c r="AY13" s="159">
        <v>5435.3572045604014</v>
      </c>
      <c r="AZ13" s="159">
        <v>5591.8491050645052</v>
      </c>
      <c r="BA13" s="159">
        <v>5619.749221712962</v>
      </c>
      <c r="BB13" s="159">
        <v>5636.3756669983177</v>
      </c>
      <c r="BC13" s="159">
        <v>5963.0946210430939</v>
      </c>
      <c r="BD13" s="159">
        <v>6117.8770144327555</v>
      </c>
      <c r="BE13" s="160">
        <v>6031.426007795897</v>
      </c>
      <c r="BF13" s="54">
        <v>-1.4130883382080239E-2</v>
      </c>
      <c r="BG13" s="54">
        <v>1.7275110748236289E-2</v>
      </c>
      <c r="BH13" s="54">
        <v>0.29035747185958727</v>
      </c>
    </row>
    <row r="14" spans="1:62" x14ac:dyDescent="0.15">
      <c r="A14" s="162" t="s">
        <v>342</v>
      </c>
      <c r="B14" s="159">
        <v>0</v>
      </c>
      <c r="C14" s="159">
        <v>0</v>
      </c>
      <c r="D14" s="159">
        <v>0</v>
      </c>
      <c r="E14" s="159">
        <v>0</v>
      </c>
      <c r="F14" s="159">
        <v>0</v>
      </c>
      <c r="G14" s="159">
        <v>0</v>
      </c>
      <c r="H14" s="159">
        <v>0</v>
      </c>
      <c r="I14" s="159">
        <v>0</v>
      </c>
      <c r="J14" s="159">
        <v>0</v>
      </c>
      <c r="K14" s="159">
        <v>0</v>
      </c>
      <c r="L14" s="159">
        <v>0</v>
      </c>
      <c r="M14" s="159">
        <v>0</v>
      </c>
      <c r="N14" s="159">
        <v>0</v>
      </c>
      <c r="O14" s="159">
        <v>0</v>
      </c>
      <c r="P14" s="159">
        <v>0</v>
      </c>
      <c r="Q14" s="159">
        <v>1862.0498363344304</v>
      </c>
      <c r="R14" s="159">
        <v>1950.869351494609</v>
      </c>
      <c r="S14" s="159">
        <v>2055.876070968719</v>
      </c>
      <c r="T14" s="159">
        <v>2039.7780868059081</v>
      </c>
      <c r="U14" s="159">
        <v>2239.5130444076049</v>
      </c>
      <c r="V14" s="159">
        <v>2338.2657159957726</v>
      </c>
      <c r="W14" s="159">
        <v>2193.5137672039336</v>
      </c>
      <c r="X14" s="159">
        <v>2307.5171786735318</v>
      </c>
      <c r="Y14" s="159">
        <v>2373.6023423415018</v>
      </c>
      <c r="Z14" s="159">
        <v>2399.8629502088693</v>
      </c>
      <c r="AA14" s="159">
        <v>2114.9549162076546</v>
      </c>
      <c r="AB14" s="159">
        <v>2298.2413166401711</v>
      </c>
      <c r="AC14" s="159">
        <v>2401.7195997109097</v>
      </c>
      <c r="AD14" s="159">
        <v>2406.1227707609505</v>
      </c>
      <c r="AE14" s="159">
        <v>2540.5771545898215</v>
      </c>
      <c r="AF14" s="159">
        <v>2637.4105044535336</v>
      </c>
      <c r="AG14" s="159">
        <v>2734.9381842883386</v>
      </c>
      <c r="AH14" s="159">
        <v>2760.9299084056183</v>
      </c>
      <c r="AI14" s="159">
        <v>2701.5439795675275</v>
      </c>
      <c r="AJ14" s="159">
        <v>2994.4838987578951</v>
      </c>
      <c r="AK14" s="159">
        <v>3007.7511141914774</v>
      </c>
      <c r="AL14" s="159">
        <v>2859.4873238723926</v>
      </c>
      <c r="AM14" s="159">
        <v>3006.6030514634008</v>
      </c>
      <c r="AN14" s="159">
        <v>2901.2137006554185</v>
      </c>
      <c r="AO14" s="159">
        <v>2994.574440051003</v>
      </c>
      <c r="AP14" s="159">
        <v>2861.7867350690358</v>
      </c>
      <c r="AQ14" s="159">
        <v>2905.893586208203</v>
      </c>
      <c r="AR14" s="159">
        <v>2965.4449625636216</v>
      </c>
      <c r="AS14" s="159">
        <v>2802.6697088958199</v>
      </c>
      <c r="AT14" s="159">
        <v>2886.8716833453759</v>
      </c>
      <c r="AU14" s="159">
        <v>3022.4705835922077</v>
      </c>
      <c r="AV14" s="159">
        <v>3098.3716497697683</v>
      </c>
      <c r="AW14" s="159">
        <v>3116.0347288766097</v>
      </c>
      <c r="AX14" s="159">
        <v>3292.9326133441109</v>
      </c>
      <c r="AY14" s="159">
        <v>3229.6644526514729</v>
      </c>
      <c r="AZ14" s="159">
        <v>3314.4705697205945</v>
      </c>
      <c r="BA14" s="159">
        <v>3379.9637760666592</v>
      </c>
      <c r="BB14" s="159">
        <v>3409.8450567097016</v>
      </c>
      <c r="BC14" s="159">
        <v>3744.2633094175108</v>
      </c>
      <c r="BD14" s="159">
        <v>3808.7273472925826</v>
      </c>
      <c r="BE14" s="160">
        <v>3873.7476710454639</v>
      </c>
      <c r="BF14" s="54">
        <v>1.7071404126394185E-2</v>
      </c>
      <c r="BG14" s="54">
        <v>2.809971879027362E-2</v>
      </c>
      <c r="BH14" s="54">
        <v>0.18648518259743313</v>
      </c>
    </row>
    <row r="15" spans="1:62" x14ac:dyDescent="0.15">
      <c r="A15" s="163" t="s">
        <v>190</v>
      </c>
      <c r="B15" s="164">
        <v>12936.423389097494</v>
      </c>
      <c r="C15" s="164">
        <v>13584.890278202407</v>
      </c>
      <c r="D15" s="164">
        <v>14163.208025601447</v>
      </c>
      <c r="E15" s="164">
        <v>15101.168112084022</v>
      </c>
      <c r="F15" s="164">
        <v>15927.007234405381</v>
      </c>
      <c r="G15" s="164">
        <v>16609.501740661039</v>
      </c>
      <c r="H15" s="164">
        <v>17191.906098086944</v>
      </c>
      <c r="I15" s="164">
        <v>18479.246401115393</v>
      </c>
      <c r="J15" s="164">
        <v>19626.742449643942</v>
      </c>
      <c r="K15" s="164">
        <v>19069.428937612407</v>
      </c>
      <c r="L15" s="164">
        <v>18787.214853894104</v>
      </c>
      <c r="M15" s="164">
        <v>20029.261514069331</v>
      </c>
      <c r="N15" s="164">
        <v>21047.327127058197</v>
      </c>
      <c r="O15" s="164">
        <v>21640.456982149757</v>
      </c>
      <c r="P15" s="164">
        <v>21460.226697108235</v>
      </c>
      <c r="Q15" s="164">
        <v>20071.036732574557</v>
      </c>
      <c r="R15" s="164">
        <v>19128.989198502702</v>
      </c>
      <c r="S15" s="164">
        <v>18282.107997454405</v>
      </c>
      <c r="T15" s="164">
        <v>18107.579113181189</v>
      </c>
      <c r="U15" s="164">
        <v>18685.308855155148</v>
      </c>
      <c r="V15" s="164">
        <v>18782.275757045707</v>
      </c>
      <c r="W15" s="164">
        <v>19430.523100489503</v>
      </c>
      <c r="X15" s="164">
        <v>19924.571846469997</v>
      </c>
      <c r="Y15" s="164">
        <v>20624.732888963539</v>
      </c>
      <c r="Z15" s="164">
        <v>20839.798651315079</v>
      </c>
      <c r="AA15" s="164">
        <v>20305.290163304315</v>
      </c>
      <c r="AB15" s="164">
        <v>20021.153533134588</v>
      </c>
      <c r="AC15" s="164">
        <v>20398.06375854199</v>
      </c>
      <c r="AD15" s="164">
        <v>20628.557871580124</v>
      </c>
      <c r="AE15" s="164">
        <v>21251.474596655979</v>
      </c>
      <c r="AF15" s="164">
        <v>21255.689759788282</v>
      </c>
      <c r="AG15" s="164">
        <v>21925.738379988223</v>
      </c>
      <c r="AH15" s="164">
        <v>22324.886624505474</v>
      </c>
      <c r="AI15" s="164">
        <v>22741.238872897167</v>
      </c>
      <c r="AJ15" s="164">
        <v>23391.810813381271</v>
      </c>
      <c r="AK15" s="164">
        <v>23608.116426502478</v>
      </c>
      <c r="AL15" s="164">
        <v>23598.015888544429</v>
      </c>
      <c r="AM15" s="164">
        <v>23704.608673507522</v>
      </c>
      <c r="AN15" s="164">
        <v>24050.718492148397</v>
      </c>
      <c r="AO15" s="164">
        <v>24874.276617873722</v>
      </c>
      <c r="AP15" s="164">
        <v>24891.243868814858</v>
      </c>
      <c r="AQ15" s="164">
        <v>24694.406628176228</v>
      </c>
      <c r="AR15" s="164">
        <v>24730.720707247077</v>
      </c>
      <c r="AS15" s="164">
        <v>23267.380841006761</v>
      </c>
      <c r="AT15" s="164">
        <v>22336.373509628364</v>
      </c>
      <c r="AU15" s="164">
        <v>22747.148084428267</v>
      </c>
      <c r="AV15" s="164">
        <v>22461.707967785624</v>
      </c>
      <c r="AW15" s="164">
        <v>22092.593905143869</v>
      </c>
      <c r="AX15" s="164">
        <v>22464.896466514805</v>
      </c>
      <c r="AY15" s="164">
        <v>22509.533675118335</v>
      </c>
      <c r="AZ15" s="164">
        <v>22905.698119281707</v>
      </c>
      <c r="BA15" s="164">
        <v>23024.520552437971</v>
      </c>
      <c r="BB15" s="164">
        <v>23183.763761283961</v>
      </c>
      <c r="BC15" s="164">
        <v>23783.512542647841</v>
      </c>
      <c r="BD15" s="164">
        <v>23710.338336303743</v>
      </c>
      <c r="BE15" s="164">
        <v>20772.415358102473</v>
      </c>
      <c r="BF15" s="56">
        <v>-0.12390894370760253</v>
      </c>
      <c r="BG15" s="56">
        <v>5.9873249041073606E-3</v>
      </c>
      <c r="BH15" s="56">
        <v>1</v>
      </c>
    </row>
    <row r="16" spans="1:62" x14ac:dyDescent="0.15">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60"/>
      <c r="BF16" s="54"/>
      <c r="BG16" s="54"/>
      <c r="BH16" s="54"/>
    </row>
    <row r="17" spans="1:60" x14ac:dyDescent="0.15">
      <c r="A17" s="32" t="s">
        <v>343</v>
      </c>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60"/>
      <c r="BF17" s="54"/>
      <c r="BG17" s="54"/>
      <c r="BH17" s="54"/>
    </row>
    <row r="18" spans="1:60" x14ac:dyDescent="0.15">
      <c r="A18" s="162" t="s">
        <v>334</v>
      </c>
      <c r="B18" s="159">
        <v>4712.88</v>
      </c>
      <c r="C18" s="159">
        <v>4913.3730000000014</v>
      </c>
      <c r="D18" s="159">
        <v>5048.4580000000005</v>
      </c>
      <c r="E18" s="159">
        <v>5344.2649999999994</v>
      </c>
      <c r="F18" s="159">
        <v>5596.0169999999998</v>
      </c>
      <c r="G18" s="159">
        <v>5839.0470000000014</v>
      </c>
      <c r="H18" s="159">
        <v>6063.4520000000002</v>
      </c>
      <c r="I18" s="159">
        <v>6422.6860000000015</v>
      </c>
      <c r="J18" s="159">
        <v>6719.6900000000014</v>
      </c>
      <c r="K18" s="159">
        <v>6581.8960000000015</v>
      </c>
      <c r="L18" s="159">
        <v>6713.1400000000012</v>
      </c>
      <c r="M18" s="159">
        <v>7014.1970000000001</v>
      </c>
      <c r="N18" s="159">
        <v>7214.9920000000011</v>
      </c>
      <c r="O18" s="159">
        <v>7655.7610140000006</v>
      </c>
      <c r="P18" s="159">
        <v>7310.1704250000012</v>
      </c>
      <c r="Q18" s="159">
        <v>6860.5630380000002</v>
      </c>
      <c r="R18" s="159">
        <v>6718.9664653698628</v>
      </c>
      <c r="S18" s="159">
        <v>6626.1675619452053</v>
      </c>
      <c r="T18" s="159">
        <v>6721.4414249452057</v>
      </c>
      <c r="U18" s="159">
        <v>6824.9985796010942</v>
      </c>
      <c r="V18" s="159">
        <v>6878.2301369452052</v>
      </c>
      <c r="W18" s="159">
        <v>7096.3808219178081</v>
      </c>
      <c r="X18" s="159">
        <v>7345.1260273972603</v>
      </c>
      <c r="Y18" s="159">
        <v>7516.8770491803289</v>
      </c>
      <c r="Z18" s="159">
        <v>7586.347945205478</v>
      </c>
      <c r="AA18" s="159">
        <v>7420.2530438356171</v>
      </c>
      <c r="AB18" s="159">
        <v>7296.1526136986286</v>
      </c>
      <c r="AC18" s="159">
        <v>7461.4564125683046</v>
      </c>
      <c r="AD18" s="159">
        <v>7605.1643835616424</v>
      </c>
      <c r="AE18" s="159">
        <v>7749.2493150684932</v>
      </c>
      <c r="AF18" s="159">
        <v>7917.5150684931505</v>
      </c>
      <c r="AG18" s="159">
        <v>8099.5928961748623</v>
      </c>
      <c r="AH18" s="159">
        <v>8241.4054794520562</v>
      </c>
      <c r="AI18" s="159">
        <v>8489.2136986301375</v>
      </c>
      <c r="AJ18" s="159">
        <v>8623.5315068493164</v>
      </c>
      <c r="AK18" s="159">
        <v>8705.6256830601069</v>
      </c>
      <c r="AL18" s="159">
        <v>8776.4821917808222</v>
      </c>
      <c r="AM18" s="159">
        <v>9039.1095890410961</v>
      </c>
      <c r="AN18" s="159">
        <v>9091.0027397260274</v>
      </c>
      <c r="AO18" s="159">
        <v>9287.1530054644809</v>
      </c>
      <c r="AP18" s="159">
        <v>9282.9643835616444</v>
      </c>
      <c r="AQ18" s="159">
        <v>9241.7780821917804</v>
      </c>
      <c r="AR18" s="159">
        <v>9148.2465753424658</v>
      </c>
      <c r="AS18" s="159">
        <v>8623.081969945355</v>
      </c>
      <c r="AT18" s="159">
        <v>8536.9095945205463</v>
      </c>
      <c r="AU18" s="159">
        <v>8424.5268876712344</v>
      </c>
      <c r="AV18" s="159">
        <v>8180.7954739726038</v>
      </c>
      <c r="AW18" s="159">
        <v>8094.1081693989072</v>
      </c>
      <c r="AX18" s="159">
        <v>8263.1737178082203</v>
      </c>
      <c r="AY18" s="159">
        <v>8286.631073972605</v>
      </c>
      <c r="AZ18" s="159">
        <v>8503.3617863013696</v>
      </c>
      <c r="BA18" s="159">
        <v>8612.7450218579215</v>
      </c>
      <c r="BB18" s="159">
        <v>8620.6262164383552</v>
      </c>
      <c r="BC18" s="159">
        <v>8633.0334630136967</v>
      </c>
      <c r="BD18" s="159">
        <v>8579.2512000000006</v>
      </c>
      <c r="BE18" s="160">
        <v>7407.0591557377047</v>
      </c>
      <c r="BF18" s="54">
        <v>-0.13663104354168998</v>
      </c>
      <c r="BG18" s="54">
        <v>4.9487929575575684E-4</v>
      </c>
      <c r="BH18" s="54">
        <v>0.43120334741534894</v>
      </c>
    </row>
    <row r="19" spans="1:60" x14ac:dyDescent="0.15">
      <c r="A19" s="162" t="s">
        <v>335</v>
      </c>
      <c r="B19" s="159">
        <v>0</v>
      </c>
      <c r="C19" s="159">
        <v>0</v>
      </c>
      <c r="D19" s="159">
        <v>0</v>
      </c>
      <c r="E19" s="159">
        <v>0</v>
      </c>
      <c r="F19" s="159">
        <v>0</v>
      </c>
      <c r="G19" s="159">
        <v>0</v>
      </c>
      <c r="H19" s="159">
        <v>0</v>
      </c>
      <c r="I19" s="159">
        <v>0</v>
      </c>
      <c r="J19" s="159">
        <v>0</v>
      </c>
      <c r="K19" s="159">
        <v>0</v>
      </c>
      <c r="L19" s="159">
        <v>0</v>
      </c>
      <c r="M19" s="159">
        <v>0</v>
      </c>
      <c r="N19" s="159">
        <v>0</v>
      </c>
      <c r="O19" s="159">
        <v>0</v>
      </c>
      <c r="P19" s="159">
        <v>0</v>
      </c>
      <c r="Q19" s="159">
        <v>6613.3720000000003</v>
      </c>
      <c r="R19" s="159">
        <v>6488.9863013698632</v>
      </c>
      <c r="S19" s="159">
        <v>6461.1205479452055</v>
      </c>
      <c r="T19" s="159">
        <v>6573.3205479452054</v>
      </c>
      <c r="U19" s="159">
        <v>6681.2568306010944</v>
      </c>
      <c r="V19" s="159">
        <v>6755.1205479452055</v>
      </c>
      <c r="W19" s="159">
        <v>6918.1616438356159</v>
      </c>
      <c r="X19" s="159">
        <v>7163.504109589041</v>
      </c>
      <c r="Y19" s="159">
        <v>7331.7513661202192</v>
      </c>
      <c r="Z19" s="159">
        <v>7383.4876712328751</v>
      </c>
      <c r="AA19" s="159">
        <v>7238.6831808219185</v>
      </c>
      <c r="AB19" s="159">
        <v>7140.0868602739711</v>
      </c>
      <c r="AC19" s="159">
        <v>7265.1148825136597</v>
      </c>
      <c r="AD19" s="159">
        <v>7422.1369863013688</v>
      </c>
      <c r="AE19" s="159">
        <v>7541.2958904109591</v>
      </c>
      <c r="AF19" s="159">
        <v>7722.8082191780823</v>
      </c>
      <c r="AG19" s="159">
        <v>7850.0519125683049</v>
      </c>
      <c r="AH19" s="159">
        <v>7961.3890410958911</v>
      </c>
      <c r="AI19" s="159">
        <v>8184.3397260273969</v>
      </c>
      <c r="AJ19" s="159">
        <v>8361.4219178082203</v>
      </c>
      <c r="AK19" s="159">
        <v>8386.2049180327849</v>
      </c>
      <c r="AL19" s="159">
        <v>8518.7369863013701</v>
      </c>
      <c r="AM19" s="159">
        <v>8734.9863013698632</v>
      </c>
      <c r="AN19" s="159">
        <v>8771.0082191780821</v>
      </c>
      <c r="AO19" s="159">
        <v>8896.9808743169397</v>
      </c>
      <c r="AP19" s="159">
        <v>8918.2246575342469</v>
      </c>
      <c r="AQ19" s="159">
        <v>8913.4849315068495</v>
      </c>
      <c r="AR19" s="159">
        <v>8854.6164383561645</v>
      </c>
      <c r="AS19" s="159">
        <v>8374.6530081967212</v>
      </c>
      <c r="AT19" s="159">
        <v>8290.5698684931485</v>
      </c>
      <c r="AU19" s="159">
        <v>8168.422778082193</v>
      </c>
      <c r="AV19" s="159">
        <v>7926.3899945205485</v>
      </c>
      <c r="AW19" s="159">
        <v>7857.7857650273227</v>
      </c>
      <c r="AX19" s="159">
        <v>7992.8367315068508</v>
      </c>
      <c r="AY19" s="159">
        <v>8055.568060273974</v>
      </c>
      <c r="AZ19" s="159">
        <v>8279.8932931506843</v>
      </c>
      <c r="BA19" s="159">
        <v>8394.0701584699436</v>
      </c>
      <c r="BB19" s="159">
        <v>8392.9193671232861</v>
      </c>
      <c r="BC19" s="159">
        <v>8399.6307232876698</v>
      </c>
      <c r="BD19" s="159">
        <v>8372.1580493150686</v>
      </c>
      <c r="BE19" s="160">
        <v>7222.4061502732238</v>
      </c>
      <c r="BF19" s="54">
        <v>-0.13733041018449321</v>
      </c>
      <c r="BG19" s="54">
        <v>9.7977709503727084E-4</v>
      </c>
      <c r="BH19" s="54">
        <v>0.42045373783447892</v>
      </c>
    </row>
    <row r="20" spans="1:60" x14ac:dyDescent="0.15">
      <c r="A20" s="162" t="s">
        <v>336</v>
      </c>
      <c r="B20" s="159">
        <v>0</v>
      </c>
      <c r="C20" s="159">
        <v>0</v>
      </c>
      <c r="D20" s="159">
        <v>0</v>
      </c>
      <c r="E20" s="159">
        <v>0</v>
      </c>
      <c r="F20" s="159">
        <v>0</v>
      </c>
      <c r="G20" s="159">
        <v>0</v>
      </c>
      <c r="H20" s="159">
        <v>0</v>
      </c>
      <c r="I20" s="159">
        <v>0</v>
      </c>
      <c r="J20" s="159">
        <v>0</v>
      </c>
      <c r="K20" s="159">
        <v>0</v>
      </c>
      <c r="L20" s="159">
        <v>0</v>
      </c>
      <c r="M20" s="159">
        <v>0</v>
      </c>
      <c r="N20" s="159">
        <v>0</v>
      </c>
      <c r="O20" s="159">
        <v>0</v>
      </c>
      <c r="P20" s="159">
        <v>0</v>
      </c>
      <c r="Q20" s="159">
        <v>247.19103800000002</v>
      </c>
      <c r="R20" s="159">
        <v>229.980164</v>
      </c>
      <c r="S20" s="159">
        <v>165.04701399999999</v>
      </c>
      <c r="T20" s="159">
        <v>148.12087700000001</v>
      </c>
      <c r="U20" s="159">
        <v>143.74174900000003</v>
      </c>
      <c r="V20" s="159">
        <v>123.10958899999999</v>
      </c>
      <c r="W20" s="159">
        <v>178.21917808219177</v>
      </c>
      <c r="X20" s="159">
        <v>181.62191780821917</v>
      </c>
      <c r="Y20" s="159">
        <v>185.12568306010928</v>
      </c>
      <c r="Z20" s="159">
        <v>202.86027397260273</v>
      </c>
      <c r="AA20" s="159">
        <v>181.56986301369864</v>
      </c>
      <c r="AB20" s="159">
        <v>156.06575342465754</v>
      </c>
      <c r="AC20" s="159">
        <v>196.34153005464481</v>
      </c>
      <c r="AD20" s="159">
        <v>183.02739726027394</v>
      </c>
      <c r="AE20" s="159">
        <v>207.95342465753424</v>
      </c>
      <c r="AF20" s="159">
        <v>194.70684931506852</v>
      </c>
      <c r="AG20" s="159">
        <v>249.5409836065574</v>
      </c>
      <c r="AH20" s="159">
        <v>280.01643835616437</v>
      </c>
      <c r="AI20" s="159">
        <v>304.87397260273974</v>
      </c>
      <c r="AJ20" s="159">
        <v>262.10958904109594</v>
      </c>
      <c r="AK20" s="159">
        <v>319.42076502732243</v>
      </c>
      <c r="AL20" s="159">
        <v>257.74520547945207</v>
      </c>
      <c r="AM20" s="159">
        <v>304.1232876712329</v>
      </c>
      <c r="AN20" s="159">
        <v>319.99452054794523</v>
      </c>
      <c r="AO20" s="159">
        <v>390.17213114754099</v>
      </c>
      <c r="AP20" s="159">
        <v>364.73972602739724</v>
      </c>
      <c r="AQ20" s="159">
        <v>328.2931506849315</v>
      </c>
      <c r="AR20" s="159">
        <v>293.63013698630135</v>
      </c>
      <c r="AS20" s="159">
        <v>248.42896174863392</v>
      </c>
      <c r="AT20" s="159">
        <v>246.33972602739726</v>
      </c>
      <c r="AU20" s="159">
        <v>256.10410958904112</v>
      </c>
      <c r="AV20" s="159">
        <v>254.40547945205481</v>
      </c>
      <c r="AW20" s="159">
        <v>236.32240437158475</v>
      </c>
      <c r="AX20" s="159">
        <v>270.33698630136985</v>
      </c>
      <c r="AY20" s="159">
        <v>231.06301369863019</v>
      </c>
      <c r="AZ20" s="159">
        <v>223.46849315068494</v>
      </c>
      <c r="BA20" s="159">
        <v>218.67486338797818</v>
      </c>
      <c r="BB20" s="159">
        <v>227.70684931506852</v>
      </c>
      <c r="BC20" s="159">
        <v>233.40273972602739</v>
      </c>
      <c r="BD20" s="159">
        <v>207.09315068493152</v>
      </c>
      <c r="BE20" s="160">
        <v>184.65300546448091</v>
      </c>
      <c r="BF20" s="54">
        <v>-0.1083577373091914</v>
      </c>
      <c r="BG20" s="54">
        <v>-1.720457046498669E-2</v>
      </c>
      <c r="BH20" s="54">
        <v>1.074960958087E-2</v>
      </c>
    </row>
    <row r="21" spans="1:60" x14ac:dyDescent="0.15">
      <c r="A21" s="162" t="s">
        <v>337</v>
      </c>
      <c r="B21" s="159">
        <v>2994.598</v>
      </c>
      <c r="C21" s="159">
        <v>3131.1869999999999</v>
      </c>
      <c r="D21" s="159">
        <v>3339.723</v>
      </c>
      <c r="E21" s="159">
        <v>3625.2790000000005</v>
      </c>
      <c r="F21" s="159">
        <v>3732.4959999999996</v>
      </c>
      <c r="G21" s="159">
        <v>3770.3090000000007</v>
      </c>
      <c r="H21" s="159">
        <v>3920.4280000000003</v>
      </c>
      <c r="I21" s="159">
        <v>4192.4900000000007</v>
      </c>
      <c r="J21" s="159">
        <v>4367.8240000000005</v>
      </c>
      <c r="K21" s="159">
        <v>4117.4470000000001</v>
      </c>
      <c r="L21" s="159">
        <v>4010.5510000000004</v>
      </c>
      <c r="M21" s="159">
        <v>4289.5429999999997</v>
      </c>
      <c r="N21" s="159">
        <v>4565.8820000000005</v>
      </c>
      <c r="O21" s="159">
        <v>4663.7039999999997</v>
      </c>
      <c r="P21" s="159">
        <v>4574.5890000000009</v>
      </c>
      <c r="Q21" s="159">
        <v>4091.9970000000003</v>
      </c>
      <c r="R21" s="159">
        <v>3963.0099999999998</v>
      </c>
      <c r="S21" s="159">
        <v>3812.0809999999992</v>
      </c>
      <c r="T21" s="159">
        <v>3863.1829999999991</v>
      </c>
      <c r="U21" s="159">
        <v>4135.5959999999995</v>
      </c>
      <c r="V21" s="159">
        <v>4200.264000000001</v>
      </c>
      <c r="W21" s="159">
        <v>4602.2543287671242</v>
      </c>
      <c r="X21" s="159">
        <v>4714.5486438356165</v>
      </c>
      <c r="Y21" s="159">
        <v>4937.818469945355</v>
      </c>
      <c r="Z21" s="159">
        <v>4985.8454794520558</v>
      </c>
      <c r="AA21" s="159">
        <v>4938.8670000000002</v>
      </c>
      <c r="AB21" s="159">
        <v>4826.3971643835612</v>
      </c>
      <c r="AC21" s="159">
        <v>4855.1772459016402</v>
      </c>
      <c r="AD21" s="159">
        <v>4955.7718767123297</v>
      </c>
      <c r="AE21" s="159">
        <v>5131.1210136986301</v>
      </c>
      <c r="AF21" s="159">
        <v>5149.0850136986301</v>
      </c>
      <c r="AG21" s="159">
        <v>5345.1725792349725</v>
      </c>
      <c r="AH21" s="159">
        <v>5502.9563972602737</v>
      </c>
      <c r="AI21" s="159">
        <v>5544.3997534246582</v>
      </c>
      <c r="AJ21" s="159">
        <v>5697.4844520547949</v>
      </c>
      <c r="AK21" s="159">
        <v>5851.6036721311475</v>
      </c>
      <c r="AL21" s="159">
        <v>5882.5202356164373</v>
      </c>
      <c r="AM21" s="159">
        <v>5726.8064356164377</v>
      </c>
      <c r="AN21" s="159">
        <v>5884.9719178082205</v>
      </c>
      <c r="AO21" s="159">
        <v>6114.1906065573776</v>
      </c>
      <c r="AP21" s="159">
        <v>6191.8076219178074</v>
      </c>
      <c r="AQ21" s="159">
        <v>6209.373030136986</v>
      </c>
      <c r="AR21" s="159">
        <v>6176.1897808219173</v>
      </c>
      <c r="AS21" s="159">
        <v>5781.0034180327875</v>
      </c>
      <c r="AT21" s="159">
        <v>5219.6840630136994</v>
      </c>
      <c r="AU21" s="159">
        <v>5446.5606301369862</v>
      </c>
      <c r="AV21" s="159">
        <v>5460.0490191780818</v>
      </c>
      <c r="AW21" s="159">
        <v>5219.5978524590164</v>
      </c>
      <c r="AX21" s="159">
        <v>5277.8719890410957</v>
      </c>
      <c r="AY21" s="159">
        <v>5539.1808876712339</v>
      </c>
      <c r="AZ21" s="159">
        <v>5559.1289863013699</v>
      </c>
      <c r="BA21" s="159">
        <v>5467.7290027322397</v>
      </c>
      <c r="BB21" s="159">
        <v>5612.6263863013701</v>
      </c>
      <c r="BC21" s="159">
        <v>5845.3230027397267</v>
      </c>
      <c r="BD21" s="159">
        <v>5844.4335369863011</v>
      </c>
      <c r="BE21" s="160">
        <v>4841.179062834618</v>
      </c>
      <c r="BF21" s="54">
        <v>-0.17165983115431471</v>
      </c>
      <c r="BG21" s="54">
        <v>1.136942621809256E-2</v>
      </c>
      <c r="BH21" s="54">
        <v>0.28183015329563432</v>
      </c>
    </row>
    <row r="22" spans="1:60" x14ac:dyDescent="0.15">
      <c r="A22" s="162" t="s">
        <v>338</v>
      </c>
      <c r="B22" s="159">
        <v>0</v>
      </c>
      <c r="C22" s="159">
        <v>0</v>
      </c>
      <c r="D22" s="159">
        <v>0</v>
      </c>
      <c r="E22" s="159">
        <v>0</v>
      </c>
      <c r="F22" s="159">
        <v>0</v>
      </c>
      <c r="G22" s="159">
        <v>0</v>
      </c>
      <c r="H22" s="159">
        <v>0</v>
      </c>
      <c r="I22" s="159">
        <v>0</v>
      </c>
      <c r="J22" s="159">
        <v>0</v>
      </c>
      <c r="K22" s="159">
        <v>0</v>
      </c>
      <c r="L22" s="159">
        <v>0</v>
      </c>
      <c r="M22" s="159">
        <v>0</v>
      </c>
      <c r="N22" s="159">
        <v>0</v>
      </c>
      <c r="O22" s="159">
        <v>0</v>
      </c>
      <c r="P22" s="159">
        <v>0</v>
      </c>
      <c r="Q22" s="159">
        <v>2866.0520000000006</v>
      </c>
      <c r="R22" s="159">
        <v>2828.701</v>
      </c>
      <c r="S22" s="159">
        <v>2670.8629999999998</v>
      </c>
      <c r="T22" s="159">
        <v>2690.2099999999996</v>
      </c>
      <c r="U22" s="159">
        <v>2844.8579999999997</v>
      </c>
      <c r="V22" s="159">
        <v>2868.0200000000009</v>
      </c>
      <c r="W22" s="159">
        <v>3196.6602739726036</v>
      </c>
      <c r="X22" s="159">
        <v>3235.0054794520543</v>
      </c>
      <c r="Y22" s="159">
        <v>3392.9863387978139</v>
      </c>
      <c r="Z22" s="159">
        <v>3412.1506849315074</v>
      </c>
      <c r="AA22" s="159">
        <v>3374.0684931506853</v>
      </c>
      <c r="AB22" s="159">
        <v>3308.6602739726027</v>
      </c>
      <c r="AC22" s="159">
        <v>3359.4836065573772</v>
      </c>
      <c r="AD22" s="159">
        <v>3436.8054794520549</v>
      </c>
      <c r="AE22" s="159">
        <v>3555.3178082191785</v>
      </c>
      <c r="AF22" s="159">
        <v>3580.6219178082192</v>
      </c>
      <c r="AG22" s="159">
        <v>3705.4836065573768</v>
      </c>
      <c r="AH22" s="159">
        <v>3838.5479452054792</v>
      </c>
      <c r="AI22" s="159">
        <v>3844.41095890411</v>
      </c>
      <c r="AJ22" s="159">
        <v>3951.9424657534255</v>
      </c>
      <c r="AK22" s="159">
        <v>4058.9234972677591</v>
      </c>
      <c r="AL22" s="159">
        <v>4154.7822493150679</v>
      </c>
      <c r="AM22" s="159">
        <v>4069.8231890410957</v>
      </c>
      <c r="AN22" s="159">
        <v>4252.5077808219185</v>
      </c>
      <c r="AO22" s="159">
        <v>4419.9096666666674</v>
      </c>
      <c r="AP22" s="159">
        <v>4443.0094027397254</v>
      </c>
      <c r="AQ22" s="159">
        <v>4522.784838356165</v>
      </c>
      <c r="AR22" s="159">
        <v>4521.6640547945199</v>
      </c>
      <c r="AS22" s="159">
        <v>4228.2199098360661</v>
      </c>
      <c r="AT22" s="159">
        <v>3808.9461178082197</v>
      </c>
      <c r="AU22" s="159">
        <v>3994.9828630136985</v>
      </c>
      <c r="AV22" s="159">
        <v>4022.4649232876704</v>
      </c>
      <c r="AW22" s="159">
        <v>3816.1888961748632</v>
      </c>
      <c r="AX22" s="159">
        <v>3838.2767287671231</v>
      </c>
      <c r="AY22" s="159">
        <v>4060.2556273972614</v>
      </c>
      <c r="AZ22" s="159">
        <v>4004.5006849315068</v>
      </c>
      <c r="BA22" s="159">
        <v>3844.8326038251366</v>
      </c>
      <c r="BB22" s="159">
        <v>3925.2723041095892</v>
      </c>
      <c r="BC22" s="159">
        <v>4132.8923041095895</v>
      </c>
      <c r="BD22" s="159">
        <v>4094.2769342465754</v>
      </c>
      <c r="BE22" s="160">
        <v>3755.6394999930876</v>
      </c>
      <c r="BF22" s="54">
        <v>-8.2709948470010675E-2</v>
      </c>
      <c r="BG22" s="54">
        <v>7.2499130351939556E-3</v>
      </c>
      <c r="BH22" s="54">
        <v>0.21863526266397673</v>
      </c>
    </row>
    <row r="23" spans="1:60" x14ac:dyDescent="0.15">
      <c r="A23" s="162" t="s">
        <v>339</v>
      </c>
      <c r="B23" s="159">
        <v>0</v>
      </c>
      <c r="C23" s="159">
        <v>0</v>
      </c>
      <c r="D23" s="159">
        <v>0</v>
      </c>
      <c r="E23" s="159">
        <v>0</v>
      </c>
      <c r="F23" s="159">
        <v>0</v>
      </c>
      <c r="G23" s="159">
        <v>0</v>
      </c>
      <c r="H23" s="159">
        <v>0</v>
      </c>
      <c r="I23" s="159">
        <v>0</v>
      </c>
      <c r="J23" s="159">
        <v>0</v>
      </c>
      <c r="K23" s="159">
        <v>0</v>
      </c>
      <c r="L23" s="159">
        <v>0</v>
      </c>
      <c r="M23" s="159">
        <v>0</v>
      </c>
      <c r="N23" s="159">
        <v>0</v>
      </c>
      <c r="O23" s="159">
        <v>0</v>
      </c>
      <c r="P23" s="159">
        <v>0</v>
      </c>
      <c r="Q23" s="159">
        <v>1225.9449999999999</v>
      </c>
      <c r="R23" s="159">
        <v>1134.3089999999997</v>
      </c>
      <c r="S23" s="159">
        <v>1141.2179999999998</v>
      </c>
      <c r="T23" s="159">
        <v>1172.9729999999997</v>
      </c>
      <c r="U23" s="159">
        <v>1290.7380000000001</v>
      </c>
      <c r="V23" s="159">
        <v>1332.2439999999999</v>
      </c>
      <c r="W23" s="159">
        <v>1405.5940547945204</v>
      </c>
      <c r="X23" s="159">
        <v>1479.5431643835618</v>
      </c>
      <c r="Y23" s="159">
        <v>1544.8321311475415</v>
      </c>
      <c r="Z23" s="159">
        <v>1573.6947945205482</v>
      </c>
      <c r="AA23" s="159">
        <v>1564.7985068493153</v>
      </c>
      <c r="AB23" s="159">
        <v>1517.7368904109587</v>
      </c>
      <c r="AC23" s="159">
        <v>1495.6936393442622</v>
      </c>
      <c r="AD23" s="159">
        <v>1518.9663972602739</v>
      </c>
      <c r="AE23" s="159">
        <v>1575.8032054794523</v>
      </c>
      <c r="AF23" s="159">
        <v>1568.4630958904111</v>
      </c>
      <c r="AG23" s="159">
        <v>1639.6889726775958</v>
      </c>
      <c r="AH23" s="159">
        <v>1664.4084520547945</v>
      </c>
      <c r="AI23" s="159">
        <v>1699.9887945205483</v>
      </c>
      <c r="AJ23" s="159">
        <v>1745.5419863013697</v>
      </c>
      <c r="AK23" s="159">
        <v>1792.6801748633882</v>
      </c>
      <c r="AL23" s="159">
        <v>1727.73798630137</v>
      </c>
      <c r="AM23" s="159">
        <v>1656.9832465753427</v>
      </c>
      <c r="AN23" s="159">
        <v>1632.4641369863018</v>
      </c>
      <c r="AO23" s="159">
        <v>1694.2809398907107</v>
      </c>
      <c r="AP23" s="159">
        <v>1748.7982191780823</v>
      </c>
      <c r="AQ23" s="159">
        <v>1686.5881917808215</v>
      </c>
      <c r="AR23" s="159">
        <v>1654.5257260273972</v>
      </c>
      <c r="AS23" s="159">
        <v>1552.7835081967216</v>
      </c>
      <c r="AT23" s="159">
        <v>1410.7379452054795</v>
      </c>
      <c r="AU23" s="159">
        <v>1451.5777671232875</v>
      </c>
      <c r="AV23" s="159">
        <v>1437.5840958904109</v>
      </c>
      <c r="AW23" s="159">
        <v>1403.408956284153</v>
      </c>
      <c r="AX23" s="159">
        <v>1439.5952602739726</v>
      </c>
      <c r="AY23" s="159">
        <v>1478.925260273973</v>
      </c>
      <c r="AZ23" s="159">
        <v>1554.628301369863</v>
      </c>
      <c r="BA23" s="159">
        <v>1622.8963989071037</v>
      </c>
      <c r="BB23" s="159">
        <v>1687.3540821917807</v>
      </c>
      <c r="BC23" s="159">
        <v>1712.4306986301367</v>
      </c>
      <c r="BD23" s="159">
        <v>1750.1566027397259</v>
      </c>
      <c r="BE23" s="160">
        <v>1085.5395628415299</v>
      </c>
      <c r="BF23" s="54">
        <v>-0.37974718311366695</v>
      </c>
      <c r="BG23" s="54">
        <v>2.1793313279891091E-2</v>
      </c>
      <c r="BH23" s="54">
        <v>6.3194890631657591E-2</v>
      </c>
    </row>
    <row r="24" spans="1:60" x14ac:dyDescent="0.15">
      <c r="A24" s="162" t="s">
        <v>340</v>
      </c>
      <c r="B24" s="159">
        <v>1608.249</v>
      </c>
      <c r="C24" s="159">
        <v>1716.2470000000003</v>
      </c>
      <c r="D24" s="159">
        <v>1785.9860000000001</v>
      </c>
      <c r="E24" s="159">
        <v>1825.79</v>
      </c>
      <c r="F24" s="159">
        <v>1977.874</v>
      </c>
      <c r="G24" s="159">
        <v>2203.5289999999995</v>
      </c>
      <c r="H24" s="159">
        <v>2296.0140000000006</v>
      </c>
      <c r="I24" s="159">
        <v>2529.0900000000006</v>
      </c>
      <c r="J24" s="159">
        <v>2822.4029999999998</v>
      </c>
      <c r="K24" s="159">
        <v>2638.9479999999999</v>
      </c>
      <c r="L24" s="159">
        <v>2461.8409999999999</v>
      </c>
      <c r="M24" s="159">
        <v>2800.951</v>
      </c>
      <c r="N24" s="159">
        <v>3071.0329999999994</v>
      </c>
      <c r="O24" s="159">
        <v>3022.5559999999996</v>
      </c>
      <c r="P24" s="159">
        <v>2826.1840000000007</v>
      </c>
      <c r="Q24" s="159">
        <v>2508.268</v>
      </c>
      <c r="R24" s="159">
        <v>2087.7530000000002</v>
      </c>
      <c r="S24" s="159">
        <v>1716.463</v>
      </c>
      <c r="T24" s="159">
        <v>1420.8340000000001</v>
      </c>
      <c r="U24" s="159">
        <v>1369.3970000000002</v>
      </c>
      <c r="V24" s="159">
        <v>1202.3009999999999</v>
      </c>
      <c r="W24" s="159">
        <v>1424.1041095890412</v>
      </c>
      <c r="X24" s="159">
        <v>1263.6739726027397</v>
      </c>
      <c r="Y24" s="159">
        <v>1381.5792349726776</v>
      </c>
      <c r="Z24" s="159">
        <v>1365.5616438356165</v>
      </c>
      <c r="AA24" s="159">
        <v>1223.6958904109588</v>
      </c>
      <c r="AB24" s="159">
        <v>1147.2383561643835</v>
      </c>
      <c r="AC24" s="159">
        <v>1079.3688524590161</v>
      </c>
      <c r="AD24" s="159">
        <v>1061.5041095890408</v>
      </c>
      <c r="AE24" s="159">
        <v>1003.090410958904</v>
      </c>
      <c r="AF24" s="159">
        <v>835.08767123287657</v>
      </c>
      <c r="AG24" s="159">
        <v>831.00546448087425</v>
      </c>
      <c r="AH24" s="159">
        <v>777.46849315068494</v>
      </c>
      <c r="AI24" s="159">
        <v>869.22465753424649</v>
      </c>
      <c r="AJ24" s="159">
        <v>814.04383561643829</v>
      </c>
      <c r="AK24" s="159">
        <v>893.2540983606558</v>
      </c>
      <c r="AL24" s="159">
        <v>793.83013698630134</v>
      </c>
      <c r="AM24" s="159">
        <v>686.41917808219182</v>
      </c>
      <c r="AN24" s="159">
        <v>763.23561643835615</v>
      </c>
      <c r="AO24" s="159">
        <v>858.70218579234961</v>
      </c>
      <c r="AP24" s="159">
        <v>913.92876712328768</v>
      </c>
      <c r="AQ24" s="159">
        <v>683.31780821917812</v>
      </c>
      <c r="AR24" s="159">
        <v>717.85479452054778</v>
      </c>
      <c r="AS24" s="159">
        <v>618.40163934426232</v>
      </c>
      <c r="AT24" s="159">
        <v>507.6958904109589</v>
      </c>
      <c r="AU24" s="159">
        <v>532.41369863013699</v>
      </c>
      <c r="AV24" s="159">
        <v>458.99726027397264</v>
      </c>
      <c r="AW24" s="159">
        <v>367.28142076502729</v>
      </c>
      <c r="AX24" s="159">
        <v>317.34246575342468</v>
      </c>
      <c r="AY24" s="159">
        <v>256.06027397260277</v>
      </c>
      <c r="AZ24" s="159">
        <v>258.24383561643833</v>
      </c>
      <c r="BA24" s="159">
        <v>325.47540983606552</v>
      </c>
      <c r="BB24" s="159">
        <v>341.03287671232874</v>
      </c>
      <c r="BC24" s="159">
        <v>316.85753424657537</v>
      </c>
      <c r="BD24" s="159">
        <v>274.96164383561643</v>
      </c>
      <c r="BE24" s="160">
        <v>216.91974305203109</v>
      </c>
      <c r="BF24" s="54">
        <v>-0.21109089971212569</v>
      </c>
      <c r="BG24" s="54">
        <v>-5.9482573691223894E-2</v>
      </c>
      <c r="BH24" s="54">
        <v>1.2628023802409802E-2</v>
      </c>
    </row>
    <row r="25" spans="1:60" x14ac:dyDescent="0.15">
      <c r="A25" s="162" t="s">
        <v>341</v>
      </c>
      <c r="B25" s="159">
        <v>2196.7090000000007</v>
      </c>
      <c r="C25" s="159">
        <v>2323.5659999999993</v>
      </c>
      <c r="D25" s="159">
        <v>2386.177999999999</v>
      </c>
      <c r="E25" s="159">
        <v>2597.5320000000006</v>
      </c>
      <c r="F25" s="159">
        <v>2830.4080000000017</v>
      </c>
      <c r="G25" s="159">
        <v>2884.3009999999972</v>
      </c>
      <c r="H25" s="159">
        <v>2932.5989999999997</v>
      </c>
      <c r="I25" s="159">
        <v>3222.717999999998</v>
      </c>
      <c r="J25" s="159">
        <v>3397.762000000002</v>
      </c>
      <c r="K25" s="159">
        <v>3314.4189999999976</v>
      </c>
      <c r="L25" s="159">
        <v>3136.4270000000001</v>
      </c>
      <c r="M25" s="159">
        <v>3356.3749999999982</v>
      </c>
      <c r="N25" s="159">
        <v>3579.5120000000015</v>
      </c>
      <c r="O25" s="159">
        <v>3504.6009859999986</v>
      </c>
      <c r="P25" s="159">
        <v>3801.5965750000037</v>
      </c>
      <c r="Q25" s="159">
        <v>3595.0329619999993</v>
      </c>
      <c r="R25" s="159">
        <v>3287.965192164384</v>
      </c>
      <c r="S25" s="159">
        <v>3141.0082051780837</v>
      </c>
      <c r="T25" s="159">
        <v>3225.6761914931476</v>
      </c>
      <c r="U25" s="159">
        <v>3395.6226553715824</v>
      </c>
      <c r="V25" s="159">
        <v>3445.622178123288</v>
      </c>
      <c r="W25" s="159">
        <v>3157.8876712328765</v>
      </c>
      <c r="X25" s="159">
        <v>3341.7013698630144</v>
      </c>
      <c r="Y25" s="159">
        <v>3447.0382513661207</v>
      </c>
      <c r="Z25" s="159">
        <v>3387.3972602739732</v>
      </c>
      <c r="AA25" s="159">
        <v>3356.9095890410958</v>
      </c>
      <c r="AB25" s="159">
        <v>3387.5369863013702</v>
      </c>
      <c r="AC25" s="159">
        <v>3572.7786885245901</v>
      </c>
      <c r="AD25" s="159">
        <v>3539.2109589041097</v>
      </c>
      <c r="AE25" s="159">
        <v>3750.6191780821919</v>
      </c>
      <c r="AF25" s="159">
        <v>3732.7123287671229</v>
      </c>
      <c r="AG25" s="159">
        <v>3968.6256830601092</v>
      </c>
      <c r="AH25" s="159">
        <v>4016.5589041095891</v>
      </c>
      <c r="AI25" s="159">
        <v>3923.7917808219177</v>
      </c>
      <c r="AJ25" s="159">
        <v>4290.169863013698</v>
      </c>
      <c r="AK25" s="159">
        <v>4143.0355191256831</v>
      </c>
      <c r="AL25" s="159">
        <v>4081.6547945205475</v>
      </c>
      <c r="AM25" s="159">
        <v>4172.673972602739</v>
      </c>
      <c r="AN25" s="159">
        <v>4109.0712328767131</v>
      </c>
      <c r="AO25" s="159">
        <v>4238.2786885245905</v>
      </c>
      <c r="AP25" s="159">
        <v>4142.7808219178078</v>
      </c>
      <c r="AQ25" s="159">
        <v>4178.3808219178081</v>
      </c>
      <c r="AR25" s="159">
        <v>4165.8520547945209</v>
      </c>
      <c r="AS25" s="159">
        <v>3825.7978142076504</v>
      </c>
      <c r="AT25" s="159">
        <v>3766.1808219178079</v>
      </c>
      <c r="AU25" s="159">
        <v>3918.2931506849313</v>
      </c>
      <c r="AV25" s="159">
        <v>3896.8082191780827</v>
      </c>
      <c r="AW25" s="159">
        <v>3904.8715846994537</v>
      </c>
      <c r="AX25" s="159">
        <v>4152.8465753424662</v>
      </c>
      <c r="AY25" s="159">
        <v>4049.1972602739725</v>
      </c>
      <c r="AZ25" s="159">
        <v>4203.6712328767126</v>
      </c>
      <c r="BA25" s="159">
        <v>4216.35519125683</v>
      </c>
      <c r="BB25" s="159">
        <v>4303.2520547945205</v>
      </c>
      <c r="BC25" s="159">
        <v>4651.5342465753438</v>
      </c>
      <c r="BD25" s="159">
        <v>4776.728767123288</v>
      </c>
      <c r="BE25" s="160">
        <v>4712.4896613264646</v>
      </c>
      <c r="BF25" s="54">
        <v>-1.3448346960572843E-2</v>
      </c>
      <c r="BG25" s="54">
        <v>2.4054196051317644E-2</v>
      </c>
      <c r="BH25" s="54">
        <v>0.27433847548660689</v>
      </c>
    </row>
    <row r="26" spans="1:60" x14ac:dyDescent="0.15">
      <c r="A26" s="162" t="s">
        <v>342</v>
      </c>
      <c r="B26" s="159">
        <v>0</v>
      </c>
      <c r="C26" s="159">
        <v>0</v>
      </c>
      <c r="D26" s="159">
        <v>0</v>
      </c>
      <c r="E26" s="159">
        <v>0</v>
      </c>
      <c r="F26" s="159">
        <v>0</v>
      </c>
      <c r="G26" s="159">
        <v>0</v>
      </c>
      <c r="H26" s="159">
        <v>0</v>
      </c>
      <c r="I26" s="159">
        <v>0</v>
      </c>
      <c r="J26" s="159">
        <v>0</v>
      </c>
      <c r="K26" s="159">
        <v>0</v>
      </c>
      <c r="L26" s="159">
        <v>0</v>
      </c>
      <c r="M26" s="159">
        <v>0</v>
      </c>
      <c r="N26" s="159">
        <v>0</v>
      </c>
      <c r="O26" s="159">
        <v>0</v>
      </c>
      <c r="P26" s="159">
        <v>0</v>
      </c>
      <c r="Q26" s="159">
        <v>1590.1479999999999</v>
      </c>
      <c r="R26" s="159">
        <v>1582.2260000000003</v>
      </c>
      <c r="S26" s="159">
        <v>1599.6480000000004</v>
      </c>
      <c r="T26" s="159">
        <v>1537.1839999999997</v>
      </c>
      <c r="U26" s="159">
        <v>1701.5439999999999</v>
      </c>
      <c r="V26" s="159">
        <v>1721.4510000000002</v>
      </c>
      <c r="W26" s="159">
        <v>1487.9150684931506</v>
      </c>
      <c r="X26" s="159">
        <v>1589.7589041095894</v>
      </c>
      <c r="Y26" s="159">
        <v>1630.0628415300548</v>
      </c>
      <c r="Z26" s="159">
        <v>1635.509589041096</v>
      </c>
      <c r="AA26" s="159">
        <v>1532.172602739726</v>
      </c>
      <c r="AB26" s="159">
        <v>1666.3835616438355</v>
      </c>
      <c r="AC26" s="159">
        <v>1725.9918032786886</v>
      </c>
      <c r="AD26" s="159">
        <v>1710.6904109589041</v>
      </c>
      <c r="AE26" s="159">
        <v>1852.8191780821917</v>
      </c>
      <c r="AF26" s="159">
        <v>1876.7917808219177</v>
      </c>
      <c r="AG26" s="159">
        <v>1993.5464480874316</v>
      </c>
      <c r="AH26" s="159">
        <v>2024.7753424657531</v>
      </c>
      <c r="AI26" s="159">
        <v>1938.5698630136985</v>
      </c>
      <c r="AJ26" s="159">
        <v>2181.2712328767129</v>
      </c>
      <c r="AK26" s="159">
        <v>2215.8060109289618</v>
      </c>
      <c r="AL26" s="159">
        <v>2027.0767123287674</v>
      </c>
      <c r="AM26" s="159">
        <v>2150.2575342465752</v>
      </c>
      <c r="AN26" s="159">
        <v>2057.3424657534251</v>
      </c>
      <c r="AO26" s="159">
        <v>2120.6967213114754</v>
      </c>
      <c r="AP26" s="159">
        <v>2015.8109589041096</v>
      </c>
      <c r="AQ26" s="159">
        <v>2041.2739726027398</v>
      </c>
      <c r="AR26" s="159">
        <v>2074.6876712328767</v>
      </c>
      <c r="AS26" s="159">
        <v>1942.3497267759567</v>
      </c>
      <c r="AT26" s="159">
        <v>2040.3424657534247</v>
      </c>
      <c r="AU26" s="159">
        <v>2161.8054794520549</v>
      </c>
      <c r="AV26" s="159">
        <v>2212.0794520547947</v>
      </c>
      <c r="AW26" s="159">
        <v>2239.0382513661202</v>
      </c>
      <c r="AX26" s="159">
        <v>2441.3671232876713</v>
      </c>
      <c r="AY26" s="159">
        <v>2384.0904109589046</v>
      </c>
      <c r="AZ26" s="159">
        <v>2446.3698630136987</v>
      </c>
      <c r="BA26" s="159">
        <v>2467.6693989071036</v>
      </c>
      <c r="BB26" s="159">
        <v>2527.3041095890412</v>
      </c>
      <c r="BC26" s="159">
        <v>2874.5369863013702</v>
      </c>
      <c r="BD26" s="159">
        <v>2935.3260273972601</v>
      </c>
      <c r="BE26" s="160">
        <v>2983.8353651156458</v>
      </c>
      <c r="BF26" s="54">
        <v>1.6526047623200091E-2</v>
      </c>
      <c r="BG26" s="54">
        <v>3.7039569365795666E-2</v>
      </c>
      <c r="BH26" s="54">
        <v>0.17370453921344761</v>
      </c>
    </row>
    <row r="27" spans="1:60" x14ac:dyDescent="0.15">
      <c r="A27" s="165" t="s">
        <v>344</v>
      </c>
      <c r="B27" s="164">
        <v>11512.436</v>
      </c>
      <c r="C27" s="164">
        <v>12084.373</v>
      </c>
      <c r="D27" s="164">
        <v>12560.345000000001</v>
      </c>
      <c r="E27" s="164">
        <v>13392.866</v>
      </c>
      <c r="F27" s="164">
        <v>14136.795</v>
      </c>
      <c r="G27" s="164">
        <v>14697.186</v>
      </c>
      <c r="H27" s="164">
        <v>15212.493</v>
      </c>
      <c r="I27" s="164">
        <v>16366.984</v>
      </c>
      <c r="J27" s="164">
        <v>17307.679000000004</v>
      </c>
      <c r="K27" s="164">
        <v>16652.71</v>
      </c>
      <c r="L27" s="164">
        <v>16321.959000000003</v>
      </c>
      <c r="M27" s="164">
        <v>17461.065999999999</v>
      </c>
      <c r="N27" s="164">
        <v>18431.419000000005</v>
      </c>
      <c r="O27" s="164">
        <v>18846.621999999999</v>
      </c>
      <c r="P27" s="164">
        <v>18512.540000000005</v>
      </c>
      <c r="Q27" s="164">
        <v>17055.860999999997</v>
      </c>
      <c r="R27" s="164">
        <v>16057.694657534246</v>
      </c>
      <c r="S27" s="164">
        <v>15295.71976712329</v>
      </c>
      <c r="T27" s="164">
        <v>15231.134616438354</v>
      </c>
      <c r="U27" s="164">
        <v>15725.614234972676</v>
      </c>
      <c r="V27" s="164">
        <v>15726.417315068495</v>
      </c>
      <c r="W27" s="164">
        <v>16280.626931506851</v>
      </c>
      <c r="X27" s="164">
        <v>16665.05001369863</v>
      </c>
      <c r="Y27" s="164">
        <v>17283.313005464483</v>
      </c>
      <c r="Z27" s="164">
        <v>17325.152328767123</v>
      </c>
      <c r="AA27" s="164">
        <v>16939.725523287671</v>
      </c>
      <c r="AB27" s="164">
        <v>16657.325120547943</v>
      </c>
      <c r="AC27" s="164">
        <v>16968.781199453551</v>
      </c>
      <c r="AD27" s="164">
        <v>17161.651328767122</v>
      </c>
      <c r="AE27" s="164">
        <v>17634.07991780822</v>
      </c>
      <c r="AF27" s="164">
        <v>17634.40008219178</v>
      </c>
      <c r="AG27" s="164">
        <v>18244.396622950819</v>
      </c>
      <c r="AH27" s="164">
        <v>18538.389273972603</v>
      </c>
      <c r="AI27" s="164">
        <v>18826.629890410961</v>
      </c>
      <c r="AJ27" s="164">
        <v>19425.229657534248</v>
      </c>
      <c r="AK27" s="164">
        <v>19593.518972677593</v>
      </c>
      <c r="AL27" s="164">
        <v>19534.487358904109</v>
      </c>
      <c r="AM27" s="164">
        <v>19625.009175342464</v>
      </c>
      <c r="AN27" s="164">
        <v>19848.281506849315</v>
      </c>
      <c r="AO27" s="164">
        <v>20498.324486338799</v>
      </c>
      <c r="AP27" s="164">
        <v>20531.481594520545</v>
      </c>
      <c r="AQ27" s="164">
        <v>20312.849742465754</v>
      </c>
      <c r="AR27" s="164">
        <v>20208.14320547945</v>
      </c>
      <c r="AS27" s="164">
        <v>18848.284841530054</v>
      </c>
      <c r="AT27" s="164">
        <v>18030.470369863015</v>
      </c>
      <c r="AU27" s="164">
        <v>18321.79436712329</v>
      </c>
      <c r="AV27" s="164">
        <v>17996.64997260274</v>
      </c>
      <c r="AW27" s="164">
        <v>17585.859027322404</v>
      </c>
      <c r="AX27" s="164">
        <v>18011.234747945207</v>
      </c>
      <c r="AY27" s="164">
        <v>18131.069495890417</v>
      </c>
      <c r="AZ27" s="164">
        <v>18524.40584109589</v>
      </c>
      <c r="BA27" s="164">
        <v>18622.304625683057</v>
      </c>
      <c r="BB27" s="164">
        <v>18877.537534246574</v>
      </c>
      <c r="BC27" s="164">
        <v>19446.748246575342</v>
      </c>
      <c r="BD27" s="164">
        <v>19475.375147945208</v>
      </c>
      <c r="BE27" s="164">
        <v>17177.647622950819</v>
      </c>
      <c r="BF27" s="56">
        <v>-0.11798116891405896</v>
      </c>
      <c r="BG27" s="56">
        <v>7.738562043819508E-3</v>
      </c>
      <c r="BH27" s="56">
        <v>1</v>
      </c>
    </row>
    <row r="28" spans="1:60" x14ac:dyDescent="0.15">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60"/>
      <c r="BF28" s="54"/>
      <c r="BG28" s="54"/>
      <c r="BH28" s="54"/>
    </row>
    <row r="29" spans="1:60" x14ac:dyDescent="0.15">
      <c r="A29" s="32" t="s">
        <v>345</v>
      </c>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60"/>
      <c r="BF29" s="54"/>
      <c r="BG29" s="54"/>
      <c r="BH29" s="54"/>
    </row>
    <row r="30" spans="1:60" x14ac:dyDescent="0.15">
      <c r="A30" s="162" t="s">
        <v>334</v>
      </c>
      <c r="B30" s="159">
        <v>399.48326266960714</v>
      </c>
      <c r="C30" s="159">
        <v>442.28645203301204</v>
      </c>
      <c r="D30" s="159">
        <v>456.96171970267937</v>
      </c>
      <c r="E30" s="159">
        <v>488.46192191145815</v>
      </c>
      <c r="F30" s="159">
        <v>520.58476181354695</v>
      </c>
      <c r="G30" s="159">
        <v>555.16062316054024</v>
      </c>
      <c r="H30" s="159">
        <v>594.91654966081455</v>
      </c>
      <c r="I30" s="159">
        <v>650.46235334643961</v>
      </c>
      <c r="J30" s="159">
        <v>720.24179381988199</v>
      </c>
      <c r="K30" s="159">
        <v>726.88418662660263</v>
      </c>
      <c r="L30" s="159">
        <v>742.83282760389102</v>
      </c>
      <c r="M30" s="159">
        <v>769.35396692567417</v>
      </c>
      <c r="N30" s="159">
        <v>786.86125659179493</v>
      </c>
      <c r="O30" s="159">
        <v>835.66716718088423</v>
      </c>
      <c r="P30" s="159">
        <v>865.94532403363155</v>
      </c>
      <c r="Q30" s="159">
        <v>855.39194766008097</v>
      </c>
      <c r="R30" s="159">
        <v>872.19548794970922</v>
      </c>
      <c r="S30" s="159">
        <v>853.46709435280752</v>
      </c>
      <c r="T30" s="159">
        <v>829.8063108355833</v>
      </c>
      <c r="U30" s="159">
        <v>815.01453944419825</v>
      </c>
      <c r="V30" s="159">
        <v>823.06304328818578</v>
      </c>
      <c r="W30" s="159">
        <v>852.96804128194105</v>
      </c>
      <c r="X30" s="159">
        <v>879.33619909945423</v>
      </c>
      <c r="Y30" s="159">
        <v>880.51816001201246</v>
      </c>
      <c r="Z30" s="159">
        <v>895.05829656255014</v>
      </c>
      <c r="AA30" s="159">
        <v>919.9797284872443</v>
      </c>
      <c r="AB30" s="159">
        <v>950.5620471422618</v>
      </c>
      <c r="AC30" s="159">
        <v>962.48661132657753</v>
      </c>
      <c r="AD30" s="159">
        <v>1004.1663219438608</v>
      </c>
      <c r="AE30" s="159">
        <v>1079.0889086361838</v>
      </c>
      <c r="AF30" s="159">
        <v>1119.9238632280965</v>
      </c>
      <c r="AG30" s="159">
        <v>1154.0780605960288</v>
      </c>
      <c r="AH30" s="159">
        <v>1228.4944034894424</v>
      </c>
      <c r="AI30" s="159">
        <v>1259.253698497502</v>
      </c>
      <c r="AJ30" s="159">
        <v>1320.7497217333166</v>
      </c>
      <c r="AK30" s="159">
        <v>1232.9808186670537</v>
      </c>
      <c r="AL30" s="159">
        <v>1224.2010031472394</v>
      </c>
      <c r="AM30" s="159">
        <v>1192.3196060671376</v>
      </c>
      <c r="AN30" s="159">
        <v>1175.0873108102526</v>
      </c>
      <c r="AO30" s="159">
        <v>1172.3805597603507</v>
      </c>
      <c r="AP30" s="159">
        <v>1227.6861730176188</v>
      </c>
      <c r="AQ30" s="159">
        <v>1262.9389914213245</v>
      </c>
      <c r="AR30" s="159">
        <v>1290.6108230736795</v>
      </c>
      <c r="AS30" s="159">
        <v>1296.7047328138945</v>
      </c>
      <c r="AT30" s="159">
        <v>1361.5603347974436</v>
      </c>
      <c r="AU30" s="159">
        <v>1444.9869050084187</v>
      </c>
      <c r="AV30" s="159">
        <v>1566.0929464878432</v>
      </c>
      <c r="AW30" s="159">
        <v>1635.1554064754591</v>
      </c>
      <c r="AX30" s="159">
        <v>1665.1712762762515</v>
      </c>
      <c r="AY30" s="159">
        <v>1682.431103526535</v>
      </c>
      <c r="AZ30" s="159">
        <v>1655.6057014002704</v>
      </c>
      <c r="BA30" s="159">
        <v>1669.5835065313981</v>
      </c>
      <c r="BB30" s="159">
        <v>1696.2371068691468</v>
      </c>
      <c r="BC30" s="159">
        <v>1592.8102786494887</v>
      </c>
      <c r="BD30" s="159">
        <v>1556.5049694232996</v>
      </c>
      <c r="BE30" s="160">
        <v>1308.7331369989615</v>
      </c>
      <c r="BF30" s="54">
        <v>-0.15918473586122883</v>
      </c>
      <c r="BG30" s="54">
        <v>1.3471083979628151E-2</v>
      </c>
      <c r="BH30" s="54">
        <v>0.24815941313448309</v>
      </c>
    </row>
    <row r="31" spans="1:60" x14ac:dyDescent="0.15">
      <c r="A31" s="162" t="s">
        <v>335</v>
      </c>
      <c r="B31" s="159">
        <v>0</v>
      </c>
      <c r="C31" s="159">
        <v>0</v>
      </c>
      <c r="D31" s="159">
        <v>0</v>
      </c>
      <c r="E31" s="159">
        <v>0</v>
      </c>
      <c r="F31" s="159">
        <v>0</v>
      </c>
      <c r="G31" s="159">
        <v>0</v>
      </c>
      <c r="H31" s="159">
        <v>0</v>
      </c>
      <c r="I31" s="159">
        <v>0</v>
      </c>
      <c r="J31" s="159">
        <v>0</v>
      </c>
      <c r="K31" s="159">
        <v>0</v>
      </c>
      <c r="L31" s="159">
        <v>0</v>
      </c>
      <c r="M31" s="159">
        <v>0</v>
      </c>
      <c r="N31" s="159">
        <v>0</v>
      </c>
      <c r="O31" s="159">
        <v>0</v>
      </c>
      <c r="P31" s="159">
        <v>0</v>
      </c>
      <c r="Q31" s="159">
        <v>801.28156514641967</v>
      </c>
      <c r="R31" s="159">
        <v>809.53576192231196</v>
      </c>
      <c r="S31" s="159">
        <v>781.74791627061597</v>
      </c>
      <c r="T31" s="159">
        <v>742.07261220544649</v>
      </c>
      <c r="U31" s="159">
        <v>722.16371977206677</v>
      </c>
      <c r="V31" s="159">
        <v>712.83318027448729</v>
      </c>
      <c r="W31" s="159">
        <v>740.08749333673552</v>
      </c>
      <c r="X31" s="159">
        <v>752.82496622274175</v>
      </c>
      <c r="Y31" s="159">
        <v>747.20559170600154</v>
      </c>
      <c r="Z31" s="159">
        <v>760.99610478172815</v>
      </c>
      <c r="AA31" s="159">
        <v>780.21863259683346</v>
      </c>
      <c r="AB31" s="159">
        <v>815.33897651969062</v>
      </c>
      <c r="AC31" s="159">
        <v>822.42528842806485</v>
      </c>
      <c r="AD31" s="159">
        <v>851.22935533419582</v>
      </c>
      <c r="AE31" s="159">
        <v>908.81085216906456</v>
      </c>
      <c r="AF31" s="159">
        <v>957.98481278064014</v>
      </c>
      <c r="AG31" s="159">
        <v>999.53395652743689</v>
      </c>
      <c r="AH31" s="159">
        <v>1040.0051198764359</v>
      </c>
      <c r="AI31" s="159">
        <v>1075.7776182272755</v>
      </c>
      <c r="AJ31" s="159">
        <v>1116.1875522642817</v>
      </c>
      <c r="AK31" s="159">
        <v>1031.5880385961379</v>
      </c>
      <c r="AL31" s="159">
        <v>1029.9108984944089</v>
      </c>
      <c r="AM31" s="159">
        <v>1027.5159815177353</v>
      </c>
      <c r="AN31" s="159">
        <v>1000.793729223153</v>
      </c>
      <c r="AO31" s="159">
        <v>993.19255983635821</v>
      </c>
      <c r="AP31" s="159">
        <v>1045.5780044634612</v>
      </c>
      <c r="AQ31" s="159">
        <v>1078.5075557010841</v>
      </c>
      <c r="AR31" s="159">
        <v>1098.0137387153388</v>
      </c>
      <c r="AS31" s="159">
        <v>1126.1308083402548</v>
      </c>
      <c r="AT31" s="159">
        <v>1178.2918993099652</v>
      </c>
      <c r="AU31" s="159">
        <v>1258.4021321938774</v>
      </c>
      <c r="AV31" s="159">
        <v>1382.4552456410922</v>
      </c>
      <c r="AW31" s="159">
        <v>1450.2354889189862</v>
      </c>
      <c r="AX31" s="159">
        <v>1504.4593458706231</v>
      </c>
      <c r="AY31" s="159">
        <v>1526.054286102167</v>
      </c>
      <c r="AZ31" s="159">
        <v>1488.0717754540885</v>
      </c>
      <c r="BA31" s="159">
        <v>1515.5809151343665</v>
      </c>
      <c r="BB31" s="159">
        <v>1525.2999784449735</v>
      </c>
      <c r="BC31" s="159">
        <v>1442.9673407726948</v>
      </c>
      <c r="BD31" s="159">
        <v>1377.03320387701</v>
      </c>
      <c r="BE31" s="160">
        <v>1152.841710374109</v>
      </c>
      <c r="BF31" s="54">
        <v>-0.16280761630997298</v>
      </c>
      <c r="BG31" s="54">
        <v>1.5708652399755829E-2</v>
      </c>
      <c r="BH31" s="54">
        <v>0.21859958626815118</v>
      </c>
    </row>
    <row r="32" spans="1:60" x14ac:dyDescent="0.15">
      <c r="A32" s="162" t="s">
        <v>336</v>
      </c>
      <c r="B32" s="159">
        <v>0</v>
      </c>
      <c r="C32" s="159">
        <v>0</v>
      </c>
      <c r="D32" s="159">
        <v>0</v>
      </c>
      <c r="E32" s="159">
        <v>0</v>
      </c>
      <c r="F32" s="159">
        <v>0</v>
      </c>
      <c r="G32" s="159">
        <v>0</v>
      </c>
      <c r="H32" s="159">
        <v>0</v>
      </c>
      <c r="I32" s="159">
        <v>0</v>
      </c>
      <c r="J32" s="159">
        <v>0</v>
      </c>
      <c r="K32" s="159">
        <v>0</v>
      </c>
      <c r="L32" s="159">
        <v>0</v>
      </c>
      <c r="M32" s="159">
        <v>0</v>
      </c>
      <c r="N32" s="159">
        <v>0</v>
      </c>
      <c r="O32" s="159">
        <v>0</v>
      </c>
      <c r="P32" s="159">
        <v>0</v>
      </c>
      <c r="Q32" s="159">
        <v>54.1103825136612</v>
      </c>
      <c r="R32" s="159">
        <v>62.659726027397255</v>
      </c>
      <c r="S32" s="159">
        <v>71.719178082191803</v>
      </c>
      <c r="T32" s="159">
        <v>87.733698630136971</v>
      </c>
      <c r="U32" s="159">
        <v>92.850819672131166</v>
      </c>
      <c r="V32" s="159">
        <v>110.22986301369865</v>
      </c>
      <c r="W32" s="159">
        <v>112.88054794520549</v>
      </c>
      <c r="X32" s="159">
        <v>126.51123287671233</v>
      </c>
      <c r="Y32" s="159">
        <v>133.31256830601097</v>
      </c>
      <c r="Z32" s="159">
        <v>134.06219178082193</v>
      </c>
      <c r="AA32" s="159">
        <v>139.7610958904109</v>
      </c>
      <c r="AB32" s="159">
        <v>135.22307062257164</v>
      </c>
      <c r="AC32" s="159">
        <v>140.061322898513</v>
      </c>
      <c r="AD32" s="159">
        <v>152.93696660966461</v>
      </c>
      <c r="AE32" s="159">
        <v>170.278056467119</v>
      </c>
      <c r="AF32" s="159">
        <v>161.93905044745634</v>
      </c>
      <c r="AG32" s="159">
        <v>154.54410406859165</v>
      </c>
      <c r="AH32" s="159">
        <v>188.48928361300619</v>
      </c>
      <c r="AI32" s="159">
        <v>183.47608027022613</v>
      </c>
      <c r="AJ32" s="159">
        <v>204.56216946903456</v>
      </c>
      <c r="AK32" s="159">
        <v>201.39278007091531</v>
      </c>
      <c r="AL32" s="159">
        <v>194.29010465283005</v>
      </c>
      <c r="AM32" s="159">
        <v>164.80362454940209</v>
      </c>
      <c r="AN32" s="159">
        <v>174.29358158709965</v>
      </c>
      <c r="AO32" s="159">
        <v>179.18799992399181</v>
      </c>
      <c r="AP32" s="159">
        <v>182.10816855415746</v>
      </c>
      <c r="AQ32" s="159">
        <v>184.43143572024056</v>
      </c>
      <c r="AR32" s="159">
        <v>192.59708435834074</v>
      </c>
      <c r="AS32" s="159">
        <v>170.57392447363929</v>
      </c>
      <c r="AT32" s="159">
        <v>183.26843548747885</v>
      </c>
      <c r="AU32" s="159">
        <v>186.58477281454157</v>
      </c>
      <c r="AV32" s="159">
        <v>183.63770084675048</v>
      </c>
      <c r="AW32" s="159">
        <v>184.91991755647305</v>
      </c>
      <c r="AX32" s="159">
        <v>160.71193040562841</v>
      </c>
      <c r="AY32" s="159">
        <v>156.37681742436797</v>
      </c>
      <c r="AZ32" s="159">
        <v>167.53392594618217</v>
      </c>
      <c r="BA32" s="159">
        <v>154.00259139703229</v>
      </c>
      <c r="BB32" s="159">
        <v>170.93712842417312</v>
      </c>
      <c r="BC32" s="159">
        <v>149.84293787679431</v>
      </c>
      <c r="BD32" s="159">
        <v>179.47176554628996</v>
      </c>
      <c r="BE32" s="160">
        <v>155.89142662485241</v>
      </c>
      <c r="BF32" s="54">
        <v>-0.1313874572396494</v>
      </c>
      <c r="BG32" s="54">
        <v>-2.0912141674699347E-3</v>
      </c>
      <c r="BH32" s="54">
        <v>2.9559826866331882E-2</v>
      </c>
    </row>
    <row r="33" spans="1:60" x14ac:dyDescent="0.15">
      <c r="A33" s="162" t="s">
        <v>337</v>
      </c>
      <c r="B33" s="159">
        <v>430.76002812226506</v>
      </c>
      <c r="C33" s="159">
        <v>444.69746522649012</v>
      </c>
      <c r="D33" s="159">
        <v>464.72329941486498</v>
      </c>
      <c r="E33" s="159">
        <v>494.10540059992087</v>
      </c>
      <c r="F33" s="159">
        <v>533.88293721914602</v>
      </c>
      <c r="G33" s="159">
        <v>570.75038227998436</v>
      </c>
      <c r="H33" s="159">
        <v>609.86572696090252</v>
      </c>
      <c r="I33" s="159">
        <v>651.92244831077221</v>
      </c>
      <c r="J33" s="159">
        <v>706.62838153014798</v>
      </c>
      <c r="K33" s="159">
        <v>759.70852477026222</v>
      </c>
      <c r="L33" s="159">
        <v>788.77064674347844</v>
      </c>
      <c r="M33" s="159">
        <v>830.6734034605854</v>
      </c>
      <c r="N33" s="159">
        <v>891.45761563435065</v>
      </c>
      <c r="O33" s="159">
        <v>942.204082189632</v>
      </c>
      <c r="P33" s="159">
        <v>991.45077025985722</v>
      </c>
      <c r="Q33" s="159">
        <v>1037.0171740100941</v>
      </c>
      <c r="R33" s="159">
        <v>1044.3380608486511</v>
      </c>
      <c r="S33" s="159">
        <v>1048.8931963569869</v>
      </c>
      <c r="T33" s="159">
        <v>1019.5548593735136</v>
      </c>
      <c r="U33" s="159">
        <v>1026.4755948754562</v>
      </c>
      <c r="V33" s="159">
        <v>1023.865385091432</v>
      </c>
      <c r="W33" s="159">
        <v>1095.3375769364404</v>
      </c>
      <c r="X33" s="159">
        <v>1148.7146929026474</v>
      </c>
      <c r="Y33" s="159">
        <v>1178.8470176783885</v>
      </c>
      <c r="Z33" s="159">
        <v>1177.7611097364386</v>
      </c>
      <c r="AA33" s="159">
        <v>1163.9978178818608</v>
      </c>
      <c r="AB33" s="159">
        <v>1202.9644603654945</v>
      </c>
      <c r="AC33" s="159">
        <v>1254.974825410626</v>
      </c>
      <c r="AD33" s="159">
        <v>1290.6526546346302</v>
      </c>
      <c r="AE33" s="159">
        <v>1370.0546743066357</v>
      </c>
      <c r="AF33" s="159">
        <v>1450.7289782932835</v>
      </c>
      <c r="AG33" s="159">
        <v>1504.8066559630008</v>
      </c>
      <c r="AH33" s="159">
        <v>1601.5117471386232</v>
      </c>
      <c r="AI33" s="159">
        <v>1679.4158660456956</v>
      </c>
      <c r="AJ33" s="159">
        <v>1668.7705491350473</v>
      </c>
      <c r="AK33" s="159">
        <v>1681.6790558739256</v>
      </c>
      <c r="AL33" s="159">
        <v>1733.3032499095682</v>
      </c>
      <c r="AM33" s="159">
        <v>1716.7973672051526</v>
      </c>
      <c r="AN33" s="159">
        <v>1722.3239423296225</v>
      </c>
      <c r="AO33" s="159">
        <v>1849.1863937990402</v>
      </c>
      <c r="AP33" s="159">
        <v>1871.3909076752109</v>
      </c>
      <c r="AQ33" s="159">
        <v>1906.5079368144407</v>
      </c>
      <c r="AR33" s="159">
        <v>2094.0509237485126</v>
      </c>
      <c r="AS33" s="159">
        <v>2142.0959157888115</v>
      </c>
      <c r="AT33" s="159">
        <v>2112.5508055236746</v>
      </c>
      <c r="AU33" s="159">
        <v>2299.1352479682328</v>
      </c>
      <c r="AV33" s="159">
        <v>2403.7180202278041</v>
      </c>
      <c r="AW33" s="159">
        <v>2515.6040657441363</v>
      </c>
      <c r="AX33" s="159">
        <v>2628.2708463479717</v>
      </c>
      <c r="AY33" s="159">
        <v>2639.0158199744119</v>
      </c>
      <c r="AZ33" s="159">
        <v>2614.9740174802946</v>
      </c>
      <c r="BA33" s="159">
        <v>2542.4051722680711</v>
      </c>
      <c r="BB33" s="159">
        <v>2534.9795575780645</v>
      </c>
      <c r="BC33" s="159">
        <v>2563.1110936616333</v>
      </c>
      <c r="BD33" s="159">
        <v>2572.0971982500741</v>
      </c>
      <c r="BE33" s="160">
        <v>2294.1973120120829</v>
      </c>
      <c r="BF33" s="54">
        <v>-0.10804408419209832</v>
      </c>
      <c r="BG33" s="54">
        <v>1.9877525111893446E-2</v>
      </c>
      <c r="BH33" s="54">
        <v>0.43502119910338821</v>
      </c>
    </row>
    <row r="34" spans="1:60" x14ac:dyDescent="0.15">
      <c r="A34" s="162" t="s">
        <v>338</v>
      </c>
      <c r="B34" s="159">
        <v>0</v>
      </c>
      <c r="C34" s="159">
        <v>0</v>
      </c>
      <c r="D34" s="159">
        <v>0</v>
      </c>
      <c r="E34" s="159">
        <v>0</v>
      </c>
      <c r="F34" s="159">
        <v>0</v>
      </c>
      <c r="G34" s="159">
        <v>0</v>
      </c>
      <c r="H34" s="159">
        <v>0</v>
      </c>
      <c r="I34" s="159">
        <v>0</v>
      </c>
      <c r="J34" s="159">
        <v>0</v>
      </c>
      <c r="K34" s="159">
        <v>0</v>
      </c>
      <c r="L34" s="159">
        <v>0</v>
      </c>
      <c r="M34" s="159">
        <v>0</v>
      </c>
      <c r="N34" s="159">
        <v>0</v>
      </c>
      <c r="O34" s="159">
        <v>0</v>
      </c>
      <c r="P34" s="159">
        <v>0</v>
      </c>
      <c r="Q34" s="159">
        <v>834.01938345708277</v>
      </c>
      <c r="R34" s="159">
        <v>835.57621355111019</v>
      </c>
      <c r="S34" s="159">
        <v>848.61882448835456</v>
      </c>
      <c r="T34" s="159">
        <v>825.25772546417363</v>
      </c>
      <c r="U34" s="159">
        <v>838.41259807035294</v>
      </c>
      <c r="V34" s="159">
        <v>830.4193110089044</v>
      </c>
      <c r="W34" s="159">
        <v>884.04372226765599</v>
      </c>
      <c r="X34" s="159">
        <v>930.53593542546116</v>
      </c>
      <c r="Y34" s="159">
        <v>964.28360341892107</v>
      </c>
      <c r="Z34" s="159">
        <v>972.5988610250256</v>
      </c>
      <c r="AA34" s="159">
        <v>960.97303371776013</v>
      </c>
      <c r="AB34" s="159">
        <v>1006.4333330789621</v>
      </c>
      <c r="AC34" s="159">
        <v>1053.5013503360321</v>
      </c>
      <c r="AD34" s="159">
        <v>1082.6808749451282</v>
      </c>
      <c r="AE34" s="159">
        <v>1156.7053180775763</v>
      </c>
      <c r="AF34" s="159">
        <v>1218.4979933702941</v>
      </c>
      <c r="AG34" s="159">
        <v>1260.0965332220931</v>
      </c>
      <c r="AH34" s="159">
        <v>1353.4988382348372</v>
      </c>
      <c r="AI34" s="159">
        <v>1425.6881889204271</v>
      </c>
      <c r="AJ34" s="159">
        <v>1420.4160793176827</v>
      </c>
      <c r="AK34" s="159">
        <v>1430.8962740104416</v>
      </c>
      <c r="AL34" s="159">
        <v>1486.007475898653</v>
      </c>
      <c r="AM34" s="159">
        <v>1492.5563605884688</v>
      </c>
      <c r="AN34" s="159">
        <v>1507.8652891250006</v>
      </c>
      <c r="AO34" s="159">
        <v>1631.2174184776572</v>
      </c>
      <c r="AP34" s="159">
        <v>1643.3078779301586</v>
      </c>
      <c r="AQ34" s="159">
        <v>1676.8568536405783</v>
      </c>
      <c r="AR34" s="159">
        <v>1849.5877139967788</v>
      </c>
      <c r="AS34" s="159">
        <v>1894.4561785851131</v>
      </c>
      <c r="AT34" s="159">
        <v>1865.1058744621041</v>
      </c>
      <c r="AU34" s="159">
        <v>2028.7203569136439</v>
      </c>
      <c r="AV34" s="159">
        <v>2120.0138151402339</v>
      </c>
      <c r="AW34" s="159">
        <v>2218.5555171082829</v>
      </c>
      <c r="AX34" s="159">
        <v>2325.5563078456862</v>
      </c>
      <c r="AY34" s="159">
        <v>2317.4626346545947</v>
      </c>
      <c r="AZ34" s="159">
        <v>2288.930884918771</v>
      </c>
      <c r="BA34" s="159">
        <v>2212.6014270782321</v>
      </c>
      <c r="BB34" s="159">
        <v>2203.7345235660978</v>
      </c>
      <c r="BC34" s="159">
        <v>2217.3697591004156</v>
      </c>
      <c r="BD34" s="159">
        <v>2219.7427839436405</v>
      </c>
      <c r="BE34" s="160">
        <v>2104.0434245014926</v>
      </c>
      <c r="BF34" s="54">
        <v>-5.2122867693974007E-2</v>
      </c>
      <c r="BG34" s="54">
        <v>1.7559741427831232E-2</v>
      </c>
      <c r="BH34" s="54">
        <v>0.39896459153702379</v>
      </c>
    </row>
    <row r="35" spans="1:60" x14ac:dyDescent="0.15">
      <c r="A35" s="162" t="s">
        <v>339</v>
      </c>
      <c r="B35" s="159">
        <v>0</v>
      </c>
      <c r="C35" s="159">
        <v>0</v>
      </c>
      <c r="D35" s="159">
        <v>0</v>
      </c>
      <c r="E35" s="159">
        <v>0</v>
      </c>
      <c r="F35" s="159">
        <v>0</v>
      </c>
      <c r="G35" s="159">
        <v>0</v>
      </c>
      <c r="H35" s="159">
        <v>0</v>
      </c>
      <c r="I35" s="159">
        <v>0</v>
      </c>
      <c r="J35" s="159">
        <v>0</v>
      </c>
      <c r="K35" s="159">
        <v>0</v>
      </c>
      <c r="L35" s="159">
        <v>0</v>
      </c>
      <c r="M35" s="159">
        <v>0</v>
      </c>
      <c r="N35" s="159">
        <v>0</v>
      </c>
      <c r="O35" s="159">
        <v>0</v>
      </c>
      <c r="P35" s="159">
        <v>0</v>
      </c>
      <c r="Q35" s="159">
        <v>202.99779055301116</v>
      </c>
      <c r="R35" s="159">
        <v>208.76184729754144</v>
      </c>
      <c r="S35" s="159">
        <v>200.27437186863273</v>
      </c>
      <c r="T35" s="159">
        <v>194.29713390934012</v>
      </c>
      <c r="U35" s="159">
        <v>188.06299680510321</v>
      </c>
      <c r="V35" s="159">
        <v>193.4460740825281</v>
      </c>
      <c r="W35" s="159">
        <v>211.29385466878512</v>
      </c>
      <c r="X35" s="159">
        <v>218.17875747718634</v>
      </c>
      <c r="Y35" s="159">
        <v>214.56341425946752</v>
      </c>
      <c r="Z35" s="159">
        <v>205.16224871141296</v>
      </c>
      <c r="AA35" s="159">
        <v>203.02478416410051</v>
      </c>
      <c r="AB35" s="159">
        <v>196.53112728653315</v>
      </c>
      <c r="AC35" s="159">
        <v>201.47347507459392</v>
      </c>
      <c r="AD35" s="159">
        <v>207.97177968950163</v>
      </c>
      <c r="AE35" s="159">
        <v>213.34935622905962</v>
      </c>
      <c r="AF35" s="159">
        <v>232.23098492298891</v>
      </c>
      <c r="AG35" s="159">
        <v>244.71012274090762</v>
      </c>
      <c r="AH35" s="159">
        <v>248.01290890378658</v>
      </c>
      <c r="AI35" s="159">
        <v>253.727677125268</v>
      </c>
      <c r="AJ35" s="159">
        <v>248.35446981736499</v>
      </c>
      <c r="AK35" s="159">
        <v>250.78278186348382</v>
      </c>
      <c r="AL35" s="159">
        <v>247.2957740109147</v>
      </c>
      <c r="AM35" s="159">
        <v>224.24100661668376</v>
      </c>
      <c r="AN35" s="159">
        <v>214.45865320462164</v>
      </c>
      <c r="AO35" s="159">
        <v>217.96897532138331</v>
      </c>
      <c r="AP35" s="159">
        <v>228.0830297450529</v>
      </c>
      <c r="AQ35" s="159">
        <v>229.65108317386199</v>
      </c>
      <c r="AR35" s="159">
        <v>244.46320975173413</v>
      </c>
      <c r="AS35" s="159">
        <v>247.6397372036983</v>
      </c>
      <c r="AT35" s="159">
        <v>247.44493106156986</v>
      </c>
      <c r="AU35" s="159">
        <v>270.41489105458982</v>
      </c>
      <c r="AV35" s="159">
        <v>283.70420508757115</v>
      </c>
      <c r="AW35" s="159">
        <v>297.04854863585314</v>
      </c>
      <c r="AX35" s="159">
        <v>302.71453850228642</v>
      </c>
      <c r="AY35" s="159">
        <v>321.55318531981703</v>
      </c>
      <c r="AZ35" s="159">
        <v>326.04313256152363</v>
      </c>
      <c r="BA35" s="159">
        <v>329.80374518983899</v>
      </c>
      <c r="BB35" s="159">
        <v>331.24503401196807</v>
      </c>
      <c r="BC35" s="159">
        <v>345.7413345612182</v>
      </c>
      <c r="BD35" s="159">
        <v>352.35441430643436</v>
      </c>
      <c r="BE35" s="160">
        <v>190.15388751059078</v>
      </c>
      <c r="BF35" s="54">
        <v>-0.46033346031754718</v>
      </c>
      <c r="BG35" s="54">
        <v>3.5977004475823415E-2</v>
      </c>
      <c r="BH35" s="54">
        <v>3.6056607566364515E-2</v>
      </c>
    </row>
    <row r="36" spans="1:60" x14ac:dyDescent="0.15">
      <c r="A36" s="162" t="s">
        <v>340</v>
      </c>
      <c r="B36" s="159">
        <v>581.88517925316535</v>
      </c>
      <c r="C36" s="159">
        <v>609.52789608286048</v>
      </c>
      <c r="D36" s="159">
        <v>622.23221368119482</v>
      </c>
      <c r="E36" s="159">
        <v>661.27834813741856</v>
      </c>
      <c r="F36" s="159">
        <v>665.41366249233749</v>
      </c>
      <c r="G36" s="159">
        <v>721.56553473551412</v>
      </c>
      <c r="H36" s="159">
        <v>754.03019556844833</v>
      </c>
      <c r="I36" s="159">
        <v>794.73251115649111</v>
      </c>
      <c r="J36" s="159">
        <v>876.46589839426167</v>
      </c>
      <c r="K36" s="159">
        <v>885.8169056854241</v>
      </c>
      <c r="L36" s="159">
        <v>835.8584853190672</v>
      </c>
      <c r="M36" s="159">
        <v>864.3418477222956</v>
      </c>
      <c r="N36" s="159">
        <v>884.07951301271669</v>
      </c>
      <c r="O36" s="159">
        <v>898.78758958831145</v>
      </c>
      <c r="P36" s="159">
        <v>948.63245203700944</v>
      </c>
      <c r="Q36" s="159">
        <v>942.59786867378659</v>
      </c>
      <c r="R36" s="159">
        <v>887.4708538225284</v>
      </c>
      <c r="S36" s="159">
        <v>809.06364855050253</v>
      </c>
      <c r="T36" s="159">
        <v>753.27978760196754</v>
      </c>
      <c r="U36" s="159">
        <v>735.21693938748274</v>
      </c>
      <c r="V36" s="159">
        <v>676.74139959308798</v>
      </c>
      <c r="W36" s="159">
        <v>693.92306516780161</v>
      </c>
      <c r="X36" s="159">
        <v>708.59700228017505</v>
      </c>
      <c r="Y36" s="159">
        <v>720.91525698986788</v>
      </c>
      <c r="Z36" s="159">
        <v>717.91778385877853</v>
      </c>
      <c r="AA36" s="159">
        <v>676.67950249022408</v>
      </c>
      <c r="AB36" s="159">
        <v>658.51011157682342</v>
      </c>
      <c r="AC36" s="159">
        <v>648.91681283961657</v>
      </c>
      <c r="AD36" s="159">
        <v>663.06058362217766</v>
      </c>
      <c r="AE36" s="159">
        <v>693.8021945881502</v>
      </c>
      <c r="AF36" s="159">
        <v>696.54068543450296</v>
      </c>
      <c r="AG36" s="159">
        <v>715.11144784152111</v>
      </c>
      <c r="AH36" s="159">
        <v>772.91835692179347</v>
      </c>
      <c r="AI36" s="159">
        <v>805.42557331906789</v>
      </c>
      <c r="AJ36" s="159">
        <v>683.09203848679908</v>
      </c>
      <c r="AK36" s="159">
        <v>759.65882053138421</v>
      </c>
      <c r="AL36" s="159">
        <v>767.8165722007675</v>
      </c>
      <c r="AM36" s="159">
        <v>757.88411348873444</v>
      </c>
      <c r="AN36" s="159">
        <v>697.88298677592138</v>
      </c>
      <c r="AO36" s="159">
        <v>710.34710661957604</v>
      </c>
      <c r="AP36" s="159">
        <v>723.45364625862908</v>
      </c>
      <c r="AQ36" s="159">
        <v>753.2785912514579</v>
      </c>
      <c r="AR36" s="159">
        <v>758.60368234650252</v>
      </c>
      <c r="AS36" s="159">
        <v>780.5759713900419</v>
      </c>
      <c r="AT36" s="159">
        <v>731.99597875324605</v>
      </c>
      <c r="AU36" s="159">
        <v>709.48832486687706</v>
      </c>
      <c r="AV36" s="159">
        <v>687.60530699562685</v>
      </c>
      <c r="AW36" s="159">
        <v>697.96920045813704</v>
      </c>
      <c r="AX36" s="159">
        <v>676.87293345084174</v>
      </c>
      <c r="AY36" s="159">
        <v>688.65183369060094</v>
      </c>
      <c r="AZ36" s="159">
        <v>684.20130115609822</v>
      </c>
      <c r="BA36" s="159">
        <v>624.14735009738285</v>
      </c>
      <c r="BB36" s="159">
        <v>560.57718215823786</v>
      </c>
      <c r="BC36" s="159">
        <v>524.95961419028413</v>
      </c>
      <c r="BD36" s="159">
        <v>518.35664607373099</v>
      </c>
      <c r="BE36" s="160">
        <v>476.74954619318243</v>
      </c>
      <c r="BF36" s="54">
        <v>-8.0267322114416118E-2</v>
      </c>
      <c r="BG36" s="54">
        <v>-3.3922433023164555E-2</v>
      </c>
      <c r="BH36" s="54">
        <v>9.0400314816453803E-2</v>
      </c>
    </row>
    <row r="37" spans="1:60" x14ac:dyDescent="0.15">
      <c r="A37" s="162" t="s">
        <v>341</v>
      </c>
      <c r="B37" s="159">
        <v>277.8938262474523</v>
      </c>
      <c r="C37" s="159">
        <v>288.74955232563713</v>
      </c>
      <c r="D37" s="159">
        <v>299.83141079505356</v>
      </c>
      <c r="E37" s="159">
        <v>321.4561521382584</v>
      </c>
      <c r="F37" s="159">
        <v>337.18907107398712</v>
      </c>
      <c r="G37" s="159">
        <v>319.05349488346241</v>
      </c>
      <c r="H37" s="159">
        <v>331.25567064830653</v>
      </c>
      <c r="I37" s="159">
        <v>375.03933815305891</v>
      </c>
      <c r="J37" s="159">
        <v>406.95012362628023</v>
      </c>
      <c r="K37" s="159">
        <v>421.61581271026876</v>
      </c>
      <c r="L37" s="159">
        <v>430.88431373182027</v>
      </c>
      <c r="M37" s="159">
        <v>454.20930992770622</v>
      </c>
      <c r="N37" s="159">
        <v>485.32548834721194</v>
      </c>
      <c r="O37" s="159">
        <v>496.46084438977516</v>
      </c>
      <c r="P37" s="159">
        <v>511.52248148286253</v>
      </c>
      <c r="Q37" s="159">
        <v>542.76170769639509</v>
      </c>
      <c r="R37" s="159">
        <v>555.73462606287671</v>
      </c>
      <c r="S37" s="159">
        <v>551.85366781544008</v>
      </c>
      <c r="T37" s="159">
        <v>548.00215169324076</v>
      </c>
      <c r="U37" s="159">
        <v>570.36455162045752</v>
      </c>
      <c r="V37" s="159">
        <v>615.09882567321574</v>
      </c>
      <c r="W37" s="159">
        <v>660.79747093531103</v>
      </c>
      <c r="X37" s="159">
        <v>664.43988185711282</v>
      </c>
      <c r="Y37" s="159">
        <v>693.43924458444269</v>
      </c>
      <c r="Z37" s="159">
        <v>696.12534190614724</v>
      </c>
      <c r="AA37" s="159">
        <v>710.5404718359398</v>
      </c>
      <c r="AB37" s="159">
        <v>703.47392752749477</v>
      </c>
      <c r="AC37" s="159">
        <v>869.92136435778093</v>
      </c>
      <c r="AD37" s="159">
        <v>848.38859407238579</v>
      </c>
      <c r="AE37" s="159">
        <v>922.94386040852214</v>
      </c>
      <c r="AF37" s="159">
        <v>940.1722240245183</v>
      </c>
      <c r="AG37" s="159">
        <v>904.34369238816646</v>
      </c>
      <c r="AH37" s="159">
        <v>960.36704775290468</v>
      </c>
      <c r="AI37" s="159">
        <v>1006.4383905871478</v>
      </c>
      <c r="AJ37" s="159">
        <v>1166.7249494014332</v>
      </c>
      <c r="AK37" s="159">
        <v>1136.963180857867</v>
      </c>
      <c r="AL37" s="159">
        <v>1139.925761113637</v>
      </c>
      <c r="AM37" s="159">
        <v>1197.6030387289372</v>
      </c>
      <c r="AN37" s="159">
        <v>1180.9240037293532</v>
      </c>
      <c r="AO37" s="159">
        <v>1193.7629155269258</v>
      </c>
      <c r="AP37" s="159">
        <v>1244.073242933305</v>
      </c>
      <c r="AQ37" s="159">
        <v>1254.0745700334658</v>
      </c>
      <c r="AR37" s="159">
        <v>1318.1025430968425</v>
      </c>
      <c r="AS37" s="159">
        <v>1365.7146282267026</v>
      </c>
      <c r="AT37" s="159">
        <v>1323.947465280944</v>
      </c>
      <c r="AU37" s="159">
        <v>1355.2252146803821</v>
      </c>
      <c r="AV37" s="159">
        <v>1407.3460031736095</v>
      </c>
      <c r="AW37" s="159">
        <v>1411.6617468896861</v>
      </c>
      <c r="AX37" s="159">
        <v>1520.272422690789</v>
      </c>
      <c r="AY37" s="159">
        <v>1468.0533342673075</v>
      </c>
      <c r="AZ37" s="159">
        <v>1421.7319386613451</v>
      </c>
      <c r="BA37" s="159">
        <v>1314.5337826182226</v>
      </c>
      <c r="BB37" s="159">
        <v>1344.0315481576934</v>
      </c>
      <c r="BC37" s="159">
        <v>1319.2749473229778</v>
      </c>
      <c r="BD37" s="159">
        <v>1241.7521178946979</v>
      </c>
      <c r="BE37" s="160">
        <v>1194.0798048712595</v>
      </c>
      <c r="BF37" s="54">
        <v>-3.8391167074684263E-2</v>
      </c>
      <c r="BG37" s="54">
        <v>-6.3889430912204004E-3</v>
      </c>
      <c r="BH37" s="54">
        <v>0.22641907294567493</v>
      </c>
    </row>
    <row r="38" spans="1:60" x14ac:dyDescent="0.15">
      <c r="A38" s="162" t="s">
        <v>342</v>
      </c>
      <c r="B38" s="159">
        <v>0</v>
      </c>
      <c r="C38" s="159">
        <v>0</v>
      </c>
      <c r="D38" s="159">
        <v>0</v>
      </c>
      <c r="E38" s="159">
        <v>0</v>
      </c>
      <c r="F38" s="159">
        <v>0</v>
      </c>
      <c r="G38" s="159">
        <v>0</v>
      </c>
      <c r="H38" s="159">
        <v>0</v>
      </c>
      <c r="I38" s="159">
        <v>0</v>
      </c>
      <c r="J38" s="159">
        <v>0</v>
      </c>
      <c r="K38" s="159">
        <v>0</v>
      </c>
      <c r="L38" s="159">
        <v>0</v>
      </c>
      <c r="M38" s="159">
        <v>0</v>
      </c>
      <c r="N38" s="159">
        <v>0</v>
      </c>
      <c r="O38" s="159">
        <v>0</v>
      </c>
      <c r="P38" s="159">
        <v>0</v>
      </c>
      <c r="Q38" s="159">
        <v>190.03003759587213</v>
      </c>
      <c r="R38" s="159">
        <v>196.48744116747443</v>
      </c>
      <c r="S38" s="159">
        <v>211.93097286234254</v>
      </c>
      <c r="T38" s="159">
        <v>220.3751171245238</v>
      </c>
      <c r="U38" s="159">
        <v>234.67899995473766</v>
      </c>
      <c r="V38" s="159">
        <v>249.59787187811247</v>
      </c>
      <c r="W38" s="159">
        <v>289.72399791451357</v>
      </c>
      <c r="X38" s="159">
        <v>316.80905851140568</v>
      </c>
      <c r="Y38" s="159">
        <v>335.87356734105344</v>
      </c>
      <c r="Z38" s="159">
        <v>334.25883807542414</v>
      </c>
      <c r="AA38" s="159">
        <v>355.89943161750699</v>
      </c>
      <c r="AB38" s="159">
        <v>363.2290309164577</v>
      </c>
      <c r="AC38" s="159">
        <v>386.00169700187689</v>
      </c>
      <c r="AD38" s="159">
        <v>408.37709269285682</v>
      </c>
      <c r="AE38" s="159">
        <v>422.9391439837932</v>
      </c>
      <c r="AF38" s="159">
        <v>444.53787057053376</v>
      </c>
      <c r="AG38" s="159">
        <v>460.07422717546137</v>
      </c>
      <c r="AH38" s="159">
        <v>478.63961064776862</v>
      </c>
      <c r="AI38" s="159">
        <v>499.22084793653511</v>
      </c>
      <c r="AJ38" s="159">
        <v>518.11826635319233</v>
      </c>
      <c r="AK38" s="159">
        <v>529.89447241278947</v>
      </c>
      <c r="AL38" s="159">
        <v>545.58074581181563</v>
      </c>
      <c r="AM38" s="159">
        <v>554.33093930594009</v>
      </c>
      <c r="AN38" s="159">
        <v>510.61355638755856</v>
      </c>
      <c r="AO38" s="159">
        <v>524.43329171391861</v>
      </c>
      <c r="AP38" s="159">
        <v>566.20438312000806</v>
      </c>
      <c r="AQ38" s="159">
        <v>595.01992442488336</v>
      </c>
      <c r="AR38" s="159">
        <v>630.50210692422502</v>
      </c>
      <c r="AS38" s="159">
        <v>647.6345000770217</v>
      </c>
      <c r="AT38" s="159">
        <v>645.21542284373857</v>
      </c>
      <c r="AU38" s="159">
        <v>639.72127189252535</v>
      </c>
      <c r="AV38" s="159">
        <v>675.16645567341868</v>
      </c>
      <c r="AW38" s="159">
        <v>712.36791026660012</v>
      </c>
      <c r="AX38" s="159">
        <v>714.82807968769953</v>
      </c>
      <c r="AY38" s="159">
        <v>706.58345653701804</v>
      </c>
      <c r="AZ38" s="159">
        <v>695.0549729544216</v>
      </c>
      <c r="BA38" s="159">
        <v>711.00138343702361</v>
      </c>
      <c r="BB38" s="159">
        <v>716.38236069374614</v>
      </c>
      <c r="BC38" s="159">
        <v>714.81701616246698</v>
      </c>
      <c r="BD38" s="159">
        <v>674.22640297099349</v>
      </c>
      <c r="BE38" s="160">
        <v>667.20822799000337</v>
      </c>
      <c r="BF38" s="54">
        <v>-1.0409225966328761E-2</v>
      </c>
      <c r="BG38" s="54">
        <v>4.4078575531814046E-3</v>
      </c>
      <c r="BH38" s="54">
        <v>0.12651471687816598</v>
      </c>
    </row>
    <row r="39" spans="1:60" x14ac:dyDescent="0.15">
      <c r="A39" s="37" t="s">
        <v>178</v>
      </c>
      <c r="B39" s="164">
        <v>1690.02229629249</v>
      </c>
      <c r="C39" s="164">
        <v>1785.2613656679996</v>
      </c>
      <c r="D39" s="164">
        <v>1843.7486435937926</v>
      </c>
      <c r="E39" s="164">
        <v>1965.3018227870559</v>
      </c>
      <c r="F39" s="164">
        <v>2057.0704325990173</v>
      </c>
      <c r="G39" s="164">
        <v>2166.5300350595012</v>
      </c>
      <c r="H39" s="164">
        <v>2290.0681428384719</v>
      </c>
      <c r="I39" s="164">
        <v>2472.1566509667618</v>
      </c>
      <c r="J39" s="164">
        <v>2710.2861973705722</v>
      </c>
      <c r="K39" s="164">
        <v>2794.0254297925576</v>
      </c>
      <c r="L39" s="164">
        <v>2798.3462733982574</v>
      </c>
      <c r="M39" s="164">
        <v>2918.5785280362616</v>
      </c>
      <c r="N39" s="164">
        <v>3047.7238735860742</v>
      </c>
      <c r="O39" s="164">
        <v>3173.1196833486028</v>
      </c>
      <c r="P39" s="164">
        <v>3317.5510278133606</v>
      </c>
      <c r="Q39" s="164">
        <v>3377.7686980403569</v>
      </c>
      <c r="R39" s="164">
        <v>3359.7390286837654</v>
      </c>
      <c r="S39" s="164">
        <v>3263.2776070757368</v>
      </c>
      <c r="T39" s="164">
        <v>3150.6431095043049</v>
      </c>
      <c r="U39" s="164">
        <v>3147.0716253275946</v>
      </c>
      <c r="V39" s="164">
        <v>3138.7686536459214</v>
      </c>
      <c r="W39" s="164">
        <v>3303.0261543214942</v>
      </c>
      <c r="X39" s="164">
        <v>3401.0877761393895</v>
      </c>
      <c r="Y39" s="164">
        <v>3473.7196792647114</v>
      </c>
      <c r="Z39" s="164">
        <v>3486.8625320639144</v>
      </c>
      <c r="AA39" s="164">
        <v>3471.1975206952684</v>
      </c>
      <c r="AB39" s="164">
        <v>3515.5105466120744</v>
      </c>
      <c r="AC39" s="164">
        <v>3736.299613934601</v>
      </c>
      <c r="AD39" s="164">
        <v>3806.2681542730543</v>
      </c>
      <c r="AE39" s="164">
        <v>4065.8896379394919</v>
      </c>
      <c r="AF39" s="164">
        <v>4207.3657509804016</v>
      </c>
      <c r="AG39" s="164">
        <v>4278.339856788717</v>
      </c>
      <c r="AH39" s="164">
        <v>4563.2915553027642</v>
      </c>
      <c r="AI39" s="164">
        <v>4750.5335284494131</v>
      </c>
      <c r="AJ39" s="164">
        <v>4839.3372587565964</v>
      </c>
      <c r="AK39" s="164">
        <v>4811.2818759302299</v>
      </c>
      <c r="AL39" s="164">
        <v>4865.2465863712123</v>
      </c>
      <c r="AM39" s="164">
        <v>4864.6041254899619</v>
      </c>
      <c r="AN39" s="164">
        <v>4776.2182436451494</v>
      </c>
      <c r="AO39" s="164">
        <v>4925.6769757058928</v>
      </c>
      <c r="AP39" s="164">
        <v>5066.6039698847635</v>
      </c>
      <c r="AQ39" s="164">
        <v>5176.8000895206887</v>
      </c>
      <c r="AR39" s="164">
        <v>5461.3679722655361</v>
      </c>
      <c r="AS39" s="164">
        <v>5585.0912482194508</v>
      </c>
      <c r="AT39" s="164">
        <v>5530.0545843553082</v>
      </c>
      <c r="AU39" s="164">
        <v>5808.8356925239104</v>
      </c>
      <c r="AV39" s="164">
        <v>6064.7622768848842</v>
      </c>
      <c r="AW39" s="164">
        <v>6260.3904195674186</v>
      </c>
      <c r="AX39" s="164">
        <v>6490.587478765854</v>
      </c>
      <c r="AY39" s="164">
        <v>6478.1520914588564</v>
      </c>
      <c r="AZ39" s="164">
        <v>6376.5129586980083</v>
      </c>
      <c r="BA39" s="164">
        <v>6150.6698115150739</v>
      </c>
      <c r="BB39" s="164">
        <v>6135.8253947631429</v>
      </c>
      <c r="BC39" s="164">
        <v>6000.1559338243842</v>
      </c>
      <c r="BD39" s="164">
        <v>5888.7109316418027</v>
      </c>
      <c r="BE39" s="164">
        <v>5273.7598000754861</v>
      </c>
      <c r="BF39" s="56">
        <v>-0.10442881960158723</v>
      </c>
      <c r="BG39" s="56">
        <v>6.3037284448541619E-3</v>
      </c>
      <c r="BH39" s="56">
        <v>1</v>
      </c>
    </row>
    <row r="40" spans="1:60" x14ac:dyDescent="0.15">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60"/>
      <c r="BF40" s="54"/>
      <c r="BG40" s="54"/>
      <c r="BH40" s="54"/>
    </row>
    <row r="41" spans="1:60" x14ac:dyDescent="0.15">
      <c r="A41" s="166" t="s">
        <v>346</v>
      </c>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60"/>
      <c r="BF41" s="54"/>
      <c r="BG41" s="54"/>
      <c r="BH41" s="54"/>
    </row>
    <row r="42" spans="1:60" x14ac:dyDescent="0.15">
      <c r="A42" s="162" t="s">
        <v>334</v>
      </c>
      <c r="B42" s="159">
        <v>102.04739726027397</v>
      </c>
      <c r="C42" s="159">
        <v>114.42520547945205</v>
      </c>
      <c r="D42" s="159">
        <v>115.07780821917808</v>
      </c>
      <c r="E42" s="159">
        <v>140.77281420765027</v>
      </c>
      <c r="F42" s="159">
        <v>152.58095890410956</v>
      </c>
      <c r="G42" s="159">
        <v>164.82698630136986</v>
      </c>
      <c r="H42" s="159">
        <v>179.92958904109588</v>
      </c>
      <c r="I42" s="159">
        <v>215.03647540983602</v>
      </c>
      <c r="J42" s="159">
        <v>259.18479452054794</v>
      </c>
      <c r="K42" s="159">
        <v>270.90315068493152</v>
      </c>
      <c r="L42" s="159">
        <v>276.03616438356164</v>
      </c>
      <c r="M42" s="159">
        <v>281.85478142076499</v>
      </c>
      <c r="N42" s="159">
        <v>267.29301369863015</v>
      </c>
      <c r="O42" s="159">
        <v>283.45287671232876</v>
      </c>
      <c r="P42" s="159">
        <v>281.61150684931505</v>
      </c>
      <c r="Q42" s="159">
        <v>238.91926229508198</v>
      </c>
      <c r="R42" s="159">
        <v>238.33561643835617</v>
      </c>
      <c r="S42" s="159">
        <v>240.33232876712333</v>
      </c>
      <c r="T42" s="159">
        <v>226.99178082191779</v>
      </c>
      <c r="U42" s="159">
        <v>214.79562841530054</v>
      </c>
      <c r="V42" s="159">
        <v>229.74041095890414</v>
      </c>
      <c r="W42" s="159">
        <v>248.82561643835618</v>
      </c>
      <c r="X42" s="159">
        <v>245.02547945205484</v>
      </c>
      <c r="Y42" s="159">
        <v>247.8770491803279</v>
      </c>
      <c r="Z42" s="159">
        <v>263.86</v>
      </c>
      <c r="AA42" s="159">
        <v>282.64054794520547</v>
      </c>
      <c r="AB42" s="159">
        <v>292.19136986301368</v>
      </c>
      <c r="AC42" s="159">
        <v>283.72745901639348</v>
      </c>
      <c r="AD42" s="159">
        <v>316.13424657534244</v>
      </c>
      <c r="AE42" s="159">
        <v>355.60136986301364</v>
      </c>
      <c r="AF42" s="159">
        <v>387.70602739726024</v>
      </c>
      <c r="AG42" s="159">
        <v>420.38333333333333</v>
      </c>
      <c r="AH42" s="159">
        <v>479.99</v>
      </c>
      <c r="AI42" s="159">
        <v>492.34561643835616</v>
      </c>
      <c r="AJ42" s="159">
        <v>592.61589041095885</v>
      </c>
      <c r="AK42" s="159">
        <v>482.84112021857919</v>
      </c>
      <c r="AL42" s="159">
        <v>475.3687001172359</v>
      </c>
      <c r="AM42" s="159">
        <v>434.12896581388173</v>
      </c>
      <c r="AN42" s="159">
        <v>440.41783195237628</v>
      </c>
      <c r="AO42" s="159">
        <v>456.77134945529417</v>
      </c>
      <c r="AP42" s="159">
        <v>470.95096253553061</v>
      </c>
      <c r="AQ42" s="159">
        <v>493.82350983179941</v>
      </c>
      <c r="AR42" s="159">
        <v>496.56427800716824</v>
      </c>
      <c r="AS42" s="159">
        <v>481.76116905996355</v>
      </c>
      <c r="AT42" s="159">
        <v>497.41373847469913</v>
      </c>
      <c r="AU42" s="159">
        <v>566.40707179572939</v>
      </c>
      <c r="AV42" s="159">
        <v>636.37823903019716</v>
      </c>
      <c r="AW42" s="159">
        <v>682.8384230802194</v>
      </c>
      <c r="AX42" s="159">
        <v>695.33099088426547</v>
      </c>
      <c r="AY42" s="159">
        <v>716.8295901970265</v>
      </c>
      <c r="AZ42" s="159">
        <v>676.71142219826356</v>
      </c>
      <c r="BA42" s="159">
        <v>685.6043961853602</v>
      </c>
      <c r="BB42" s="159">
        <v>719.05724151190407</v>
      </c>
      <c r="BC42" s="159">
        <v>625.10864069265824</v>
      </c>
      <c r="BD42" s="159">
        <v>652.09817691420324</v>
      </c>
      <c r="BE42" s="160">
        <v>598.35386468401646</v>
      </c>
      <c r="BF42" s="54">
        <v>-8.2417516461264273E-2</v>
      </c>
      <c r="BG42" s="54">
        <v>2.7447219012914026E-2</v>
      </c>
      <c r="BH42" s="54">
        <v>0.25762999033589501</v>
      </c>
    </row>
    <row r="43" spans="1:60" x14ac:dyDescent="0.15">
      <c r="A43" s="162" t="s">
        <v>335</v>
      </c>
      <c r="B43" s="159">
        <v>0</v>
      </c>
      <c r="C43" s="159">
        <v>0</v>
      </c>
      <c r="D43" s="159">
        <v>0</v>
      </c>
      <c r="E43" s="159">
        <v>0</v>
      </c>
      <c r="F43" s="159">
        <v>0</v>
      </c>
      <c r="G43" s="159">
        <v>0</v>
      </c>
      <c r="H43" s="159">
        <v>0</v>
      </c>
      <c r="I43" s="159">
        <v>0</v>
      </c>
      <c r="J43" s="159">
        <v>0</v>
      </c>
      <c r="K43" s="159">
        <v>0</v>
      </c>
      <c r="L43" s="159">
        <v>0</v>
      </c>
      <c r="M43" s="159">
        <v>0</v>
      </c>
      <c r="N43" s="159">
        <v>0</v>
      </c>
      <c r="O43" s="159">
        <v>0</v>
      </c>
      <c r="P43" s="159">
        <v>0</v>
      </c>
      <c r="Q43" s="159">
        <v>194.73019125683061</v>
      </c>
      <c r="R43" s="159">
        <v>186.8191780821918</v>
      </c>
      <c r="S43" s="159">
        <v>177.80575342465755</v>
      </c>
      <c r="T43" s="159">
        <v>148.69452054794519</v>
      </c>
      <c r="U43" s="159">
        <v>133.22786885245901</v>
      </c>
      <c r="V43" s="159">
        <v>130.36123287671234</v>
      </c>
      <c r="W43" s="159">
        <v>146.94205479452054</v>
      </c>
      <c r="X43" s="159">
        <v>129.04794520547946</v>
      </c>
      <c r="Y43" s="159">
        <v>124.97213114754101</v>
      </c>
      <c r="Z43" s="159">
        <v>141.47753424657532</v>
      </c>
      <c r="AA43" s="159">
        <v>161.16712328767125</v>
      </c>
      <c r="AB43" s="159">
        <v>174.45246575342466</v>
      </c>
      <c r="AC43" s="159">
        <v>162.49275956284154</v>
      </c>
      <c r="AD43" s="159">
        <v>182.50054794520545</v>
      </c>
      <c r="AE43" s="159">
        <v>204.46821917808217</v>
      </c>
      <c r="AF43" s="159">
        <v>238.23424657534247</v>
      </c>
      <c r="AG43" s="159">
        <v>278.95</v>
      </c>
      <c r="AH43" s="159">
        <v>304.44397260273973</v>
      </c>
      <c r="AI43" s="159">
        <v>321.70808219178082</v>
      </c>
      <c r="AJ43" s="159">
        <v>401.817808219178</v>
      </c>
      <c r="AK43" s="159">
        <v>296.00423497267758</v>
      </c>
      <c r="AL43" s="159">
        <v>296.53465753424655</v>
      </c>
      <c r="AM43" s="159">
        <v>286.79547945205479</v>
      </c>
      <c r="AN43" s="159">
        <v>281.0871232876712</v>
      </c>
      <c r="AO43" s="159">
        <v>293.93442622950818</v>
      </c>
      <c r="AP43" s="159">
        <v>305.20229612144482</v>
      </c>
      <c r="AQ43" s="159">
        <v>327.56627489964751</v>
      </c>
      <c r="AR43" s="159">
        <v>319.07026182051402</v>
      </c>
      <c r="AS43" s="159">
        <v>325.52515017422576</v>
      </c>
      <c r="AT43" s="159">
        <v>329.47063688338693</v>
      </c>
      <c r="AU43" s="159">
        <v>393.33518474984834</v>
      </c>
      <c r="AV43" s="159">
        <v>468.21101308025476</v>
      </c>
      <c r="AW43" s="159">
        <v>514.24866106107879</v>
      </c>
      <c r="AX43" s="159">
        <v>548.62743855611541</v>
      </c>
      <c r="AY43" s="159">
        <v>574.68930637113101</v>
      </c>
      <c r="AZ43" s="159">
        <v>521.57978152409078</v>
      </c>
      <c r="BA43" s="159">
        <v>540.6689694506988</v>
      </c>
      <c r="BB43" s="159">
        <v>556.26946858805377</v>
      </c>
      <c r="BC43" s="159">
        <v>483.28603776342658</v>
      </c>
      <c r="BD43" s="159">
        <v>480.84522667873966</v>
      </c>
      <c r="BE43" s="160">
        <v>449.4162233261705</v>
      </c>
      <c r="BF43" s="54">
        <v>-6.5361995105271964E-2</v>
      </c>
      <c r="BG43" s="54">
        <v>3.852955250813439E-2</v>
      </c>
      <c r="BH43" s="54">
        <v>0.193502714875017</v>
      </c>
    </row>
    <row r="44" spans="1:60" x14ac:dyDescent="0.15">
      <c r="A44" s="162" t="s">
        <v>336</v>
      </c>
      <c r="B44" s="159">
        <v>0</v>
      </c>
      <c r="C44" s="159">
        <v>0</v>
      </c>
      <c r="D44" s="159">
        <v>0</v>
      </c>
      <c r="E44" s="159">
        <v>0</v>
      </c>
      <c r="F44" s="159">
        <v>0</v>
      </c>
      <c r="G44" s="159">
        <v>0</v>
      </c>
      <c r="H44" s="159">
        <v>0</v>
      </c>
      <c r="I44" s="159">
        <v>0</v>
      </c>
      <c r="J44" s="159">
        <v>0</v>
      </c>
      <c r="K44" s="159">
        <v>0</v>
      </c>
      <c r="L44" s="159">
        <v>0</v>
      </c>
      <c r="M44" s="159">
        <v>0</v>
      </c>
      <c r="N44" s="159">
        <v>0</v>
      </c>
      <c r="O44" s="159">
        <v>0</v>
      </c>
      <c r="P44" s="159">
        <v>0</v>
      </c>
      <c r="Q44" s="159">
        <v>44.18907103825137</v>
      </c>
      <c r="R44" s="159">
        <v>51.516438356164379</v>
      </c>
      <c r="S44" s="159">
        <v>62.526575342465776</v>
      </c>
      <c r="T44" s="159">
        <v>78.297260273972597</v>
      </c>
      <c r="U44" s="159">
        <v>81.567759562841545</v>
      </c>
      <c r="V44" s="159">
        <v>99.3791780821918</v>
      </c>
      <c r="W44" s="159">
        <v>101.88356164383563</v>
      </c>
      <c r="X44" s="159">
        <v>115.97753424657535</v>
      </c>
      <c r="Y44" s="159">
        <v>122.90491803278691</v>
      </c>
      <c r="Z44" s="159">
        <v>122.38246575342467</v>
      </c>
      <c r="AA44" s="159">
        <v>121.47342465753422</v>
      </c>
      <c r="AB44" s="159">
        <v>117.73890410958904</v>
      </c>
      <c r="AC44" s="159">
        <v>121.23469945355191</v>
      </c>
      <c r="AD44" s="159">
        <v>133.63369863013702</v>
      </c>
      <c r="AE44" s="159">
        <v>151.13315068493148</v>
      </c>
      <c r="AF44" s="159">
        <v>149.47178082191778</v>
      </c>
      <c r="AG44" s="159">
        <v>141.43333333333334</v>
      </c>
      <c r="AH44" s="159">
        <v>175.54602739726027</v>
      </c>
      <c r="AI44" s="159">
        <v>170.63753424657534</v>
      </c>
      <c r="AJ44" s="159">
        <v>190.79808219178082</v>
      </c>
      <c r="AK44" s="159">
        <v>186.83688524590161</v>
      </c>
      <c r="AL44" s="159">
        <v>178.83404258298938</v>
      </c>
      <c r="AM44" s="159">
        <v>147.33348636182694</v>
      </c>
      <c r="AN44" s="159">
        <v>159.33070866470507</v>
      </c>
      <c r="AO44" s="159">
        <v>162.83692322578599</v>
      </c>
      <c r="AP44" s="159">
        <v>165.74866641408585</v>
      </c>
      <c r="AQ44" s="159">
        <v>166.2572349321519</v>
      </c>
      <c r="AR44" s="159">
        <v>177.49401618665428</v>
      </c>
      <c r="AS44" s="159">
        <v>156.23601888573785</v>
      </c>
      <c r="AT44" s="159">
        <v>167.9431015913122</v>
      </c>
      <c r="AU44" s="159">
        <v>173.071887045881</v>
      </c>
      <c r="AV44" s="159">
        <v>168.16722594994246</v>
      </c>
      <c r="AW44" s="159">
        <v>168.58976201914061</v>
      </c>
      <c r="AX44" s="159">
        <v>146.70355232815007</v>
      </c>
      <c r="AY44" s="159">
        <v>142.14028382589552</v>
      </c>
      <c r="AZ44" s="159">
        <v>155.13164067417276</v>
      </c>
      <c r="BA44" s="159">
        <v>144.93542673466135</v>
      </c>
      <c r="BB44" s="159">
        <v>162.7877729238503</v>
      </c>
      <c r="BC44" s="159">
        <v>141.82260292923166</v>
      </c>
      <c r="BD44" s="159">
        <v>171.25295023546363</v>
      </c>
      <c r="BE44" s="160">
        <v>148.93764135784593</v>
      </c>
      <c r="BF44" s="54">
        <v>-0.13030612813931286</v>
      </c>
      <c r="BG44" s="54">
        <v>1.9535520625579839E-3</v>
      </c>
      <c r="BH44" s="54">
        <v>6.4127275460878E-2</v>
      </c>
    </row>
    <row r="45" spans="1:60" x14ac:dyDescent="0.15">
      <c r="A45" s="162" t="s">
        <v>337</v>
      </c>
      <c r="B45" s="159">
        <v>64.526356164383571</v>
      </c>
      <c r="C45" s="159">
        <v>70.741315068493151</v>
      </c>
      <c r="D45" s="159">
        <v>75.497095890410961</v>
      </c>
      <c r="E45" s="159">
        <v>85.857759562841522</v>
      </c>
      <c r="F45" s="159">
        <v>111.89841095890411</v>
      </c>
      <c r="G45" s="159">
        <v>136.79506849315069</v>
      </c>
      <c r="H45" s="159">
        <v>151.57567123287672</v>
      </c>
      <c r="I45" s="159">
        <v>175.78437158469947</v>
      </c>
      <c r="J45" s="159">
        <v>210.43068493150685</v>
      </c>
      <c r="K45" s="159">
        <v>238.25468493150689</v>
      </c>
      <c r="L45" s="159">
        <v>255.21298630136988</v>
      </c>
      <c r="M45" s="159">
        <v>283.11393442622949</v>
      </c>
      <c r="N45" s="159">
        <v>306.38641095890409</v>
      </c>
      <c r="O45" s="159">
        <v>332.81978082191779</v>
      </c>
      <c r="P45" s="159">
        <v>358.92136986301369</v>
      </c>
      <c r="Q45" s="159">
        <v>378.35377049180335</v>
      </c>
      <c r="R45" s="159">
        <v>378.89539726027397</v>
      </c>
      <c r="S45" s="159">
        <v>399.24591780821925</v>
      </c>
      <c r="T45" s="159">
        <v>385.95846575342466</v>
      </c>
      <c r="U45" s="159">
        <v>394.91797814207655</v>
      </c>
      <c r="V45" s="159">
        <v>413.27550684931504</v>
      </c>
      <c r="W45" s="159">
        <v>447.60000000000008</v>
      </c>
      <c r="X45" s="159">
        <v>471.12164383561645</v>
      </c>
      <c r="Y45" s="159">
        <v>488.54360655737713</v>
      </c>
      <c r="Z45" s="159">
        <v>493.58942465753427</v>
      </c>
      <c r="AA45" s="159">
        <v>470.13035616438361</v>
      </c>
      <c r="AB45" s="159">
        <v>489.15408219178073</v>
      </c>
      <c r="AC45" s="159">
        <v>510.92677595628413</v>
      </c>
      <c r="AD45" s="159">
        <v>523.85090410958901</v>
      </c>
      <c r="AE45" s="159">
        <v>542.29315068493145</v>
      </c>
      <c r="AF45" s="159">
        <v>580.77106849315078</v>
      </c>
      <c r="AG45" s="159">
        <v>605.23956284152996</v>
      </c>
      <c r="AH45" s="159">
        <v>640.0523287671233</v>
      </c>
      <c r="AI45" s="159">
        <v>685.71950684931505</v>
      </c>
      <c r="AJ45" s="159">
        <v>681.31200000000013</v>
      </c>
      <c r="AK45" s="159">
        <v>683.90584699453552</v>
      </c>
      <c r="AL45" s="159">
        <v>714.20427397260289</v>
      </c>
      <c r="AM45" s="159">
        <v>732.03221917808219</v>
      </c>
      <c r="AN45" s="159">
        <v>715.79468493150694</v>
      </c>
      <c r="AO45" s="159">
        <v>757.23841530054654</v>
      </c>
      <c r="AP45" s="159">
        <v>751.8305560094019</v>
      </c>
      <c r="AQ45" s="159">
        <v>748.80374933220935</v>
      </c>
      <c r="AR45" s="159">
        <v>795.3597545231089</v>
      </c>
      <c r="AS45" s="159">
        <v>840.82068355324952</v>
      </c>
      <c r="AT45" s="159">
        <v>830.23282310039133</v>
      </c>
      <c r="AU45" s="159">
        <v>956.47325425856661</v>
      </c>
      <c r="AV45" s="159">
        <v>1020.7336133366855</v>
      </c>
      <c r="AW45" s="159">
        <v>1086.1770640691932</v>
      </c>
      <c r="AX45" s="159">
        <v>1134.0053761724675</v>
      </c>
      <c r="AY45" s="159">
        <v>1163.3414583905046</v>
      </c>
      <c r="AZ45" s="159">
        <v>1112.7230066264317</v>
      </c>
      <c r="BA45" s="159">
        <v>1049.1492824909371</v>
      </c>
      <c r="BB45" s="159">
        <v>1059.3050936510476</v>
      </c>
      <c r="BC45" s="159">
        <v>1082.1745034878404</v>
      </c>
      <c r="BD45" s="159">
        <v>1107.7534379279396</v>
      </c>
      <c r="BE45" s="160">
        <v>1048.6877547386505</v>
      </c>
      <c r="BF45" s="54">
        <v>-5.3320243627292929E-2</v>
      </c>
      <c r="BG45" s="54">
        <v>2.9258164630536543E-2</v>
      </c>
      <c r="BH45" s="54">
        <v>0.45152782001561115</v>
      </c>
    </row>
    <row r="46" spans="1:60" x14ac:dyDescent="0.15">
      <c r="A46" s="162" t="s">
        <v>338</v>
      </c>
      <c r="B46" s="159">
        <v>0</v>
      </c>
      <c r="C46" s="159">
        <v>0</v>
      </c>
      <c r="D46" s="159">
        <v>0</v>
      </c>
      <c r="E46" s="159">
        <v>0</v>
      </c>
      <c r="F46" s="159">
        <v>0</v>
      </c>
      <c r="G46" s="159">
        <v>0</v>
      </c>
      <c r="H46" s="159">
        <v>0</v>
      </c>
      <c r="I46" s="159">
        <v>0</v>
      </c>
      <c r="J46" s="159">
        <v>0</v>
      </c>
      <c r="K46" s="159">
        <v>0</v>
      </c>
      <c r="L46" s="159">
        <v>0</v>
      </c>
      <c r="M46" s="159">
        <v>0</v>
      </c>
      <c r="N46" s="159">
        <v>0</v>
      </c>
      <c r="O46" s="159">
        <v>0</v>
      </c>
      <c r="P46" s="159">
        <v>0</v>
      </c>
      <c r="Q46" s="159">
        <v>331.82732240437161</v>
      </c>
      <c r="R46" s="159">
        <v>328.8735890410959</v>
      </c>
      <c r="S46" s="159">
        <v>348.18783561643841</v>
      </c>
      <c r="T46" s="159">
        <v>336.86498630136987</v>
      </c>
      <c r="U46" s="159">
        <v>351.57797814207652</v>
      </c>
      <c r="V46" s="159">
        <v>368.95320547945204</v>
      </c>
      <c r="W46" s="159">
        <v>399.28372602739734</v>
      </c>
      <c r="X46" s="159">
        <v>422.09293150684937</v>
      </c>
      <c r="Y46" s="159">
        <v>440.83300546448095</v>
      </c>
      <c r="Z46" s="159">
        <v>444.06416438356166</v>
      </c>
      <c r="AA46" s="159">
        <v>424.36158904109595</v>
      </c>
      <c r="AB46" s="159">
        <v>441.55024657534238</v>
      </c>
      <c r="AC46" s="159">
        <v>455.50841530054646</v>
      </c>
      <c r="AD46" s="159">
        <v>467.5682739726027</v>
      </c>
      <c r="AE46" s="159">
        <v>484.34816438356165</v>
      </c>
      <c r="AF46" s="159">
        <v>514.14728767123302</v>
      </c>
      <c r="AG46" s="159">
        <v>534.47027322404369</v>
      </c>
      <c r="AH46" s="159">
        <v>564.03731506849317</v>
      </c>
      <c r="AI46" s="159">
        <v>604.95490410958905</v>
      </c>
      <c r="AJ46" s="159">
        <v>600.02926027397268</v>
      </c>
      <c r="AK46" s="159">
        <v>608.35688524590171</v>
      </c>
      <c r="AL46" s="159">
        <v>642.37753424657546</v>
      </c>
      <c r="AM46" s="159">
        <v>658.56471232876709</v>
      </c>
      <c r="AN46" s="159">
        <v>642.88849315068501</v>
      </c>
      <c r="AO46" s="159">
        <v>682.14158469945357</v>
      </c>
      <c r="AP46" s="159">
        <v>674.49173239735035</v>
      </c>
      <c r="AQ46" s="159">
        <v>671.40714027913339</v>
      </c>
      <c r="AR46" s="159">
        <v>710.10791497708738</v>
      </c>
      <c r="AS46" s="159">
        <v>749.94109245098196</v>
      </c>
      <c r="AT46" s="159">
        <v>736.40759541831756</v>
      </c>
      <c r="AU46" s="159">
        <v>848.5047617738993</v>
      </c>
      <c r="AV46" s="159">
        <v>900.63045263898891</v>
      </c>
      <c r="AW46" s="159">
        <v>960.66314227411431</v>
      </c>
      <c r="AX46" s="159">
        <v>1009.3422146441109</v>
      </c>
      <c r="AY46" s="159">
        <v>1034.4863448413673</v>
      </c>
      <c r="AZ46" s="159">
        <v>985.87820490686465</v>
      </c>
      <c r="BA46" s="159">
        <v>932.79216597490256</v>
      </c>
      <c r="BB46" s="159">
        <v>943.85575530654637</v>
      </c>
      <c r="BC46" s="159">
        <v>958.62686748391104</v>
      </c>
      <c r="BD46" s="159">
        <v>987.38738037350822</v>
      </c>
      <c r="BE46" s="160">
        <v>987.67310191242848</v>
      </c>
      <c r="BF46" s="54">
        <v>2.8937126866268592E-4</v>
      </c>
      <c r="BG46" s="54">
        <v>2.9762165350709413E-2</v>
      </c>
      <c r="BH46" s="54">
        <v>0.42525707063845342</v>
      </c>
    </row>
    <row r="47" spans="1:60" x14ac:dyDescent="0.15">
      <c r="A47" s="162" t="s">
        <v>339</v>
      </c>
      <c r="B47" s="159">
        <v>0</v>
      </c>
      <c r="C47" s="159">
        <v>0</v>
      </c>
      <c r="D47" s="159">
        <v>0</v>
      </c>
      <c r="E47" s="159">
        <v>0</v>
      </c>
      <c r="F47" s="159">
        <v>0</v>
      </c>
      <c r="G47" s="159">
        <v>0</v>
      </c>
      <c r="H47" s="159">
        <v>0</v>
      </c>
      <c r="I47" s="159">
        <v>0</v>
      </c>
      <c r="J47" s="159">
        <v>0</v>
      </c>
      <c r="K47" s="159">
        <v>0</v>
      </c>
      <c r="L47" s="159">
        <v>0</v>
      </c>
      <c r="M47" s="159">
        <v>0</v>
      </c>
      <c r="N47" s="159">
        <v>0</v>
      </c>
      <c r="O47" s="159">
        <v>0</v>
      </c>
      <c r="P47" s="159">
        <v>0</v>
      </c>
      <c r="Q47" s="159">
        <v>46.526448087431703</v>
      </c>
      <c r="R47" s="159">
        <v>50.021808219178084</v>
      </c>
      <c r="S47" s="159">
        <v>51.058082191780827</v>
      </c>
      <c r="T47" s="159">
        <v>49.093479452054801</v>
      </c>
      <c r="U47" s="159">
        <v>43.34</v>
      </c>
      <c r="V47" s="159">
        <v>44.322301369863013</v>
      </c>
      <c r="W47" s="159">
        <v>48.316273972602744</v>
      </c>
      <c r="X47" s="159">
        <v>49.028712328767114</v>
      </c>
      <c r="Y47" s="159">
        <v>47.710601092896177</v>
      </c>
      <c r="Z47" s="159">
        <v>49.525260273972599</v>
      </c>
      <c r="AA47" s="159">
        <v>45.768767123287674</v>
      </c>
      <c r="AB47" s="159">
        <v>47.603835616438353</v>
      </c>
      <c r="AC47" s="159">
        <v>55.4183606557377</v>
      </c>
      <c r="AD47" s="159">
        <v>56.282630136986306</v>
      </c>
      <c r="AE47" s="159">
        <v>57.944986301369866</v>
      </c>
      <c r="AF47" s="159">
        <v>66.623780821917805</v>
      </c>
      <c r="AG47" s="159">
        <v>70.769289617486336</v>
      </c>
      <c r="AH47" s="159">
        <v>76.015013698630142</v>
      </c>
      <c r="AI47" s="159">
        <v>80.764602739726016</v>
      </c>
      <c r="AJ47" s="159">
        <v>81.282739726027401</v>
      </c>
      <c r="AK47" s="159">
        <v>75.548961748633886</v>
      </c>
      <c r="AL47" s="159">
        <v>71.826739726027398</v>
      </c>
      <c r="AM47" s="159">
        <v>73.467506849315072</v>
      </c>
      <c r="AN47" s="159">
        <v>72.906191780821928</v>
      </c>
      <c r="AO47" s="159">
        <v>75.09683060109289</v>
      </c>
      <c r="AP47" s="159">
        <v>77.338823612051513</v>
      </c>
      <c r="AQ47" s="159">
        <v>77.396609053076062</v>
      </c>
      <c r="AR47" s="159">
        <v>85.251839546021586</v>
      </c>
      <c r="AS47" s="159">
        <v>90.879591102267554</v>
      </c>
      <c r="AT47" s="159">
        <v>93.825227682073802</v>
      </c>
      <c r="AU47" s="159">
        <v>107.96849248466734</v>
      </c>
      <c r="AV47" s="159">
        <v>120.10316069769664</v>
      </c>
      <c r="AW47" s="159">
        <v>125.5139217950789</v>
      </c>
      <c r="AX47" s="159">
        <v>124.66316152835665</v>
      </c>
      <c r="AY47" s="159">
        <v>128.8551135491372</v>
      </c>
      <c r="AZ47" s="159">
        <v>126.84480171956693</v>
      </c>
      <c r="BA47" s="159">
        <v>116.35711651603464</v>
      </c>
      <c r="BB47" s="159">
        <v>115.44933834450116</v>
      </c>
      <c r="BC47" s="159">
        <v>123.54763600392937</v>
      </c>
      <c r="BD47" s="159">
        <v>120.36605755443135</v>
      </c>
      <c r="BE47" s="160">
        <v>61.014652826222054</v>
      </c>
      <c r="BF47" s="54">
        <v>-0.4930908757343796</v>
      </c>
      <c r="BG47" s="54">
        <v>2.5223236663932225E-2</v>
      </c>
      <c r="BH47" s="54">
        <v>2.627074937715778E-2</v>
      </c>
    </row>
    <row r="48" spans="1:60" x14ac:dyDescent="0.15">
      <c r="A48" s="162" t="s">
        <v>340</v>
      </c>
      <c r="B48" s="159">
        <v>99.407945205479464</v>
      </c>
      <c r="C48" s="159">
        <v>105.00986301369862</v>
      </c>
      <c r="D48" s="159">
        <v>109.42876712328767</v>
      </c>
      <c r="E48" s="159">
        <v>133.80109289617488</v>
      </c>
      <c r="F48" s="159">
        <v>129.88794520547947</v>
      </c>
      <c r="G48" s="159">
        <v>147.80712328767126</v>
      </c>
      <c r="H48" s="159">
        <v>167.10068493150683</v>
      </c>
      <c r="I48" s="159">
        <v>186.42281420765028</v>
      </c>
      <c r="J48" s="159">
        <v>239.80383561643833</v>
      </c>
      <c r="K48" s="159">
        <v>255.93109589041092</v>
      </c>
      <c r="L48" s="159">
        <v>257.5142465753425</v>
      </c>
      <c r="M48" s="159">
        <v>278.84480874316938</v>
      </c>
      <c r="N48" s="159">
        <v>284.25383561643832</v>
      </c>
      <c r="O48" s="159">
        <v>307.28780821917803</v>
      </c>
      <c r="P48" s="159">
        <v>317.36082191780815</v>
      </c>
      <c r="Q48" s="159">
        <v>307.88825136612024</v>
      </c>
      <c r="R48" s="159">
        <v>267.88301369863007</v>
      </c>
      <c r="S48" s="159">
        <v>243.09191780821914</v>
      </c>
      <c r="T48" s="159">
        <v>225.65986301369864</v>
      </c>
      <c r="U48" s="159">
        <v>221.53866120218581</v>
      </c>
      <c r="V48" s="159">
        <v>201.19931506849315</v>
      </c>
      <c r="W48" s="159">
        <v>226.09479452054796</v>
      </c>
      <c r="X48" s="159">
        <v>227.67794520547946</v>
      </c>
      <c r="Y48" s="159">
        <v>225.7719945355191</v>
      </c>
      <c r="Z48" s="159">
        <v>230.72246575342461</v>
      </c>
      <c r="AA48" s="159">
        <v>213.968904109589</v>
      </c>
      <c r="AB48" s="159">
        <v>209.98493150684931</v>
      </c>
      <c r="AC48" s="159">
        <v>188.0536885245902</v>
      </c>
      <c r="AD48" s="159">
        <v>201.33849315068488</v>
      </c>
      <c r="AE48" s="159">
        <v>211.70726027397262</v>
      </c>
      <c r="AF48" s="159">
        <v>217.05205479452059</v>
      </c>
      <c r="AG48" s="159">
        <v>237.77800546448088</v>
      </c>
      <c r="AH48" s="159">
        <v>260.55876712328762</v>
      </c>
      <c r="AI48" s="159">
        <v>261.56780821917806</v>
      </c>
      <c r="AJ48" s="159">
        <v>187.78602739726028</v>
      </c>
      <c r="AK48" s="159">
        <v>244.058606557377</v>
      </c>
      <c r="AL48" s="159">
        <v>212.6293150684931</v>
      </c>
      <c r="AM48" s="159">
        <v>189.50835616438357</v>
      </c>
      <c r="AN48" s="159">
        <v>158.73260273972602</v>
      </c>
      <c r="AO48" s="159">
        <v>146.7960382513661</v>
      </c>
      <c r="AP48" s="159">
        <v>155.2635474029822</v>
      </c>
      <c r="AQ48" s="159">
        <v>153.36798800072603</v>
      </c>
      <c r="AR48" s="159">
        <v>168.65409052985899</v>
      </c>
      <c r="AS48" s="159">
        <v>184.75349307006346</v>
      </c>
      <c r="AT48" s="159">
        <v>179.09543116229838</v>
      </c>
      <c r="AU48" s="159">
        <v>152.34238591878238</v>
      </c>
      <c r="AV48" s="159">
        <v>126.24255018679852</v>
      </c>
      <c r="AW48" s="159">
        <v>125.50476979392636</v>
      </c>
      <c r="AX48" s="159">
        <v>139.22620154491034</v>
      </c>
      <c r="AY48" s="159">
        <v>161.19933657992354</v>
      </c>
      <c r="AZ48" s="159">
        <v>149.00273871798674</v>
      </c>
      <c r="BA48" s="159">
        <v>112.29084309608473</v>
      </c>
      <c r="BB48" s="159">
        <v>110.16956781196423</v>
      </c>
      <c r="BC48" s="159">
        <v>90.06043973133869</v>
      </c>
      <c r="BD48" s="159">
        <v>90.987695693847826</v>
      </c>
      <c r="BE48" s="160">
        <v>94.426127497553267</v>
      </c>
      <c r="BF48" s="54">
        <v>3.7790074553321507E-2</v>
      </c>
      <c r="BG48" s="54">
        <v>-6.547738414183446E-2</v>
      </c>
      <c r="BH48" s="54">
        <v>4.0656547488829936E-2</v>
      </c>
    </row>
    <row r="49" spans="1:60" x14ac:dyDescent="0.15">
      <c r="A49" s="162" t="s">
        <v>341</v>
      </c>
      <c r="B49" s="159">
        <v>39.692109589041102</v>
      </c>
      <c r="C49" s="159">
        <v>44.426191780821917</v>
      </c>
      <c r="D49" s="159">
        <v>44.536493150684933</v>
      </c>
      <c r="E49" s="159">
        <v>52.000710382513674</v>
      </c>
      <c r="F49" s="159">
        <v>62.197589041095888</v>
      </c>
      <c r="G49" s="159">
        <v>63.295506849315068</v>
      </c>
      <c r="H49" s="159">
        <v>65.881753424657532</v>
      </c>
      <c r="I49" s="159">
        <v>71.650163934426232</v>
      </c>
      <c r="J49" s="159">
        <v>88.041917808219182</v>
      </c>
      <c r="K49" s="159">
        <v>94.563232876712334</v>
      </c>
      <c r="L49" s="159">
        <v>99.548821917808212</v>
      </c>
      <c r="M49" s="159">
        <v>114.07234972677593</v>
      </c>
      <c r="N49" s="159">
        <v>123.61835616438354</v>
      </c>
      <c r="O49" s="159">
        <v>144.47397260273974</v>
      </c>
      <c r="P49" s="159">
        <v>165.38668493150686</v>
      </c>
      <c r="Q49" s="159">
        <v>154.66606557377051</v>
      </c>
      <c r="R49" s="159">
        <v>155.75676712328763</v>
      </c>
      <c r="S49" s="159">
        <v>183.90849315068493</v>
      </c>
      <c r="T49" s="159">
        <v>179.00194520547944</v>
      </c>
      <c r="U49" s="159">
        <v>200.05530054644805</v>
      </c>
      <c r="V49" s="159">
        <v>208.04509589041095</v>
      </c>
      <c r="W49" s="159">
        <v>245.12972602739734</v>
      </c>
      <c r="X49" s="159">
        <v>263.50197260273967</v>
      </c>
      <c r="Y49" s="159">
        <v>261.74565573770491</v>
      </c>
      <c r="Z49" s="159">
        <v>247.97945205479454</v>
      </c>
      <c r="AA49" s="159">
        <v>262.24298630136985</v>
      </c>
      <c r="AB49" s="159">
        <v>250.81931506849315</v>
      </c>
      <c r="AC49" s="159">
        <v>345.89983606557377</v>
      </c>
      <c r="AD49" s="159">
        <v>347.5147671232877</v>
      </c>
      <c r="AE49" s="159">
        <v>374.867698630137</v>
      </c>
      <c r="AF49" s="159">
        <v>367.05109589041098</v>
      </c>
      <c r="AG49" s="159">
        <v>372.04653005464479</v>
      </c>
      <c r="AH49" s="159">
        <v>382.9048767123287</v>
      </c>
      <c r="AI49" s="159">
        <v>398.67797260273983</v>
      </c>
      <c r="AJ49" s="159">
        <v>427.73873972602746</v>
      </c>
      <c r="AK49" s="159">
        <v>432.35434426229511</v>
      </c>
      <c r="AL49" s="159">
        <v>483.68794520547959</v>
      </c>
      <c r="AM49" s="159">
        <v>489.20468493150679</v>
      </c>
      <c r="AN49" s="159">
        <v>479.257808219178</v>
      </c>
      <c r="AO49" s="159">
        <v>492.80811475409837</v>
      </c>
      <c r="AP49" s="159">
        <v>516.19133190374771</v>
      </c>
      <c r="AQ49" s="159">
        <v>543.18663130302798</v>
      </c>
      <c r="AR49" s="159">
        <v>554.87210873496576</v>
      </c>
      <c r="AS49" s="159">
        <v>588.8525267253209</v>
      </c>
      <c r="AT49" s="159">
        <v>570.92776762972699</v>
      </c>
      <c r="AU49" s="159">
        <v>596.19086844564288</v>
      </c>
      <c r="AV49" s="159">
        <v>648.37547560565349</v>
      </c>
      <c r="AW49" s="159">
        <v>614.86604068361078</v>
      </c>
      <c r="AX49" s="159">
        <v>686.90252249867729</v>
      </c>
      <c r="AY49" s="159">
        <v>683.17595304767474</v>
      </c>
      <c r="AZ49" s="159">
        <v>619.45086497819989</v>
      </c>
      <c r="BA49" s="159">
        <v>586.33169056620068</v>
      </c>
      <c r="BB49" s="159">
        <v>592.00179610138491</v>
      </c>
      <c r="BC49" s="159">
        <v>594.53552005990446</v>
      </c>
      <c r="BD49" s="159">
        <v>587.56805520875264</v>
      </c>
      <c r="BE49" s="160">
        <v>581.0641287511238</v>
      </c>
      <c r="BF49" s="54">
        <v>-1.1069230874571789E-2</v>
      </c>
      <c r="BG49" s="54">
        <v>2.8770686239723009E-3</v>
      </c>
      <c r="BH49" s="54">
        <v>0.25018564215966388</v>
      </c>
    </row>
    <row r="50" spans="1:60" x14ac:dyDescent="0.15">
      <c r="A50" s="162" t="s">
        <v>342</v>
      </c>
      <c r="B50" s="159">
        <v>0</v>
      </c>
      <c r="C50" s="159">
        <v>0</v>
      </c>
      <c r="D50" s="159">
        <v>0</v>
      </c>
      <c r="E50" s="159">
        <v>0</v>
      </c>
      <c r="F50" s="159">
        <v>0</v>
      </c>
      <c r="G50" s="159">
        <v>0</v>
      </c>
      <c r="H50" s="159">
        <v>0</v>
      </c>
      <c r="I50" s="159">
        <v>0</v>
      </c>
      <c r="J50" s="159">
        <v>0</v>
      </c>
      <c r="K50" s="159">
        <v>0</v>
      </c>
      <c r="L50" s="159">
        <v>0</v>
      </c>
      <c r="M50" s="159">
        <v>0</v>
      </c>
      <c r="N50" s="159">
        <v>0</v>
      </c>
      <c r="O50" s="159">
        <v>0</v>
      </c>
      <c r="P50" s="159">
        <v>0</v>
      </c>
      <c r="Q50" s="159">
        <v>85.273497267759566</v>
      </c>
      <c r="R50" s="159">
        <v>91.132328767123298</v>
      </c>
      <c r="S50" s="159">
        <v>107.15835616438356</v>
      </c>
      <c r="T50" s="159">
        <v>112.06095890410958</v>
      </c>
      <c r="U50" s="159">
        <v>119.23797814207649</v>
      </c>
      <c r="V50" s="159">
        <v>122.09561643835616</v>
      </c>
      <c r="W50" s="159">
        <v>144.29630136986302</v>
      </c>
      <c r="X50" s="159">
        <v>159.21205479452053</v>
      </c>
      <c r="Y50" s="159">
        <v>163.96571038251366</v>
      </c>
      <c r="Z50" s="159">
        <v>165.73013698630137</v>
      </c>
      <c r="AA50" s="159">
        <v>177.99273972602739</v>
      </c>
      <c r="AB50" s="159">
        <v>174.16643835616441</v>
      </c>
      <c r="AC50" s="159">
        <v>177.8577868852459</v>
      </c>
      <c r="AD50" s="159">
        <v>191.0980821917808</v>
      </c>
      <c r="AE50" s="159">
        <v>199.24849315068494</v>
      </c>
      <c r="AF50" s="159">
        <v>206.80301369863014</v>
      </c>
      <c r="AG50" s="159">
        <v>207.25382513661202</v>
      </c>
      <c r="AH50" s="159">
        <v>218.15095890410959</v>
      </c>
      <c r="AI50" s="159">
        <v>229.06945205479457</v>
      </c>
      <c r="AJ50" s="159">
        <v>238.3791780821918</v>
      </c>
      <c r="AK50" s="159">
        <v>243.94685792349725</v>
      </c>
      <c r="AL50" s="159">
        <v>243.86616438356168</v>
      </c>
      <c r="AM50" s="159">
        <v>236.75520547945206</v>
      </c>
      <c r="AN50" s="159">
        <v>221.94273972602738</v>
      </c>
      <c r="AO50" s="159">
        <v>228.87909836065575</v>
      </c>
      <c r="AP50" s="159">
        <v>230.32258232011606</v>
      </c>
      <c r="AQ50" s="159">
        <v>249.86181806586166</v>
      </c>
      <c r="AR50" s="159">
        <v>254.88046500825993</v>
      </c>
      <c r="AS50" s="159">
        <v>268.31771367653789</v>
      </c>
      <c r="AT50" s="159">
        <v>256.61120674020083</v>
      </c>
      <c r="AU50" s="159">
        <v>267.05197780442904</v>
      </c>
      <c r="AV50" s="159">
        <v>289.55291754995312</v>
      </c>
      <c r="AW50" s="159">
        <v>300.0421647283232</v>
      </c>
      <c r="AX50" s="159">
        <v>316.22047042124012</v>
      </c>
      <c r="AY50" s="159">
        <v>307.14993596578392</v>
      </c>
      <c r="AZ50" s="159">
        <v>296.17534616776197</v>
      </c>
      <c r="BA50" s="159">
        <v>298.93060074005052</v>
      </c>
      <c r="BB50" s="159">
        <v>305.27514640405127</v>
      </c>
      <c r="BC50" s="159">
        <v>304.15699724053331</v>
      </c>
      <c r="BD50" s="159">
        <v>305.22313520831142</v>
      </c>
      <c r="BE50" s="160">
        <v>301.88110450764123</v>
      </c>
      <c r="BF50" s="54">
        <v>-1.0949467177149952E-2</v>
      </c>
      <c r="BG50" s="54">
        <v>1.7499449678168411E-2</v>
      </c>
      <c r="BH50" s="54">
        <v>0.12997931596541829</v>
      </c>
    </row>
    <row r="51" spans="1:60" x14ac:dyDescent="0.15">
      <c r="A51" s="165" t="s">
        <v>347</v>
      </c>
      <c r="B51" s="164">
        <v>305.67380821917806</v>
      </c>
      <c r="C51" s="164">
        <v>334.60257534246568</v>
      </c>
      <c r="D51" s="164">
        <v>344.5401643835616</v>
      </c>
      <c r="E51" s="164">
        <v>412.43237704918033</v>
      </c>
      <c r="F51" s="164">
        <v>456.56490410958907</v>
      </c>
      <c r="G51" s="164">
        <v>512.72468493150689</v>
      </c>
      <c r="H51" s="164">
        <v>564.48769863013695</v>
      </c>
      <c r="I51" s="164">
        <v>648.89382513661201</v>
      </c>
      <c r="J51" s="164">
        <v>797.4612328767123</v>
      </c>
      <c r="K51" s="164">
        <v>859.65216438356151</v>
      </c>
      <c r="L51" s="164">
        <v>888.31221917808239</v>
      </c>
      <c r="M51" s="164">
        <v>957.88587431693963</v>
      </c>
      <c r="N51" s="164">
        <v>981.55161643835606</v>
      </c>
      <c r="O51" s="164">
        <v>1068.0344383561644</v>
      </c>
      <c r="P51" s="164">
        <v>1123.2803835616437</v>
      </c>
      <c r="Q51" s="164">
        <v>1079.827349726776</v>
      </c>
      <c r="R51" s="164">
        <v>1040.8707945205479</v>
      </c>
      <c r="S51" s="164">
        <v>1066.5786575342468</v>
      </c>
      <c r="T51" s="164">
        <v>1017.6120547945204</v>
      </c>
      <c r="U51" s="164">
        <v>1031.307568306011</v>
      </c>
      <c r="V51" s="164">
        <v>1052.2603287671232</v>
      </c>
      <c r="W51" s="164">
        <v>1167.6501369863015</v>
      </c>
      <c r="X51" s="164">
        <v>1207.3270410958903</v>
      </c>
      <c r="Y51" s="164">
        <v>1223.9383060109292</v>
      </c>
      <c r="Z51" s="164">
        <v>1236.1513424657535</v>
      </c>
      <c r="AA51" s="164">
        <v>1228.9827945205479</v>
      </c>
      <c r="AB51" s="164">
        <v>1242.1496986301368</v>
      </c>
      <c r="AC51" s="164">
        <v>1328.6077595628415</v>
      </c>
      <c r="AD51" s="164">
        <v>1388.8384109589042</v>
      </c>
      <c r="AE51" s="164">
        <v>1484.4694794520547</v>
      </c>
      <c r="AF51" s="164">
        <v>1552.5802465753427</v>
      </c>
      <c r="AG51" s="164">
        <v>1635.4474316939891</v>
      </c>
      <c r="AH51" s="164">
        <v>1763.5059726027398</v>
      </c>
      <c r="AI51" s="164">
        <v>1838.310904109589</v>
      </c>
      <c r="AJ51" s="164">
        <v>1889.4526575342468</v>
      </c>
      <c r="AK51" s="164">
        <v>1843.1599180327869</v>
      </c>
      <c r="AL51" s="164">
        <v>1885.8902343638115</v>
      </c>
      <c r="AM51" s="164">
        <v>1844.8742260878541</v>
      </c>
      <c r="AN51" s="164">
        <v>1794.2029278427872</v>
      </c>
      <c r="AO51" s="164">
        <v>1853.6139177613052</v>
      </c>
      <c r="AP51" s="164">
        <v>1894.2363978516623</v>
      </c>
      <c r="AQ51" s="164">
        <v>1939.1818784677628</v>
      </c>
      <c r="AR51" s="164">
        <v>2015.4502317951019</v>
      </c>
      <c r="AS51" s="164">
        <v>2096.1878724085973</v>
      </c>
      <c r="AT51" s="164">
        <v>2077.6697603671159</v>
      </c>
      <c r="AU51" s="164">
        <v>2271.4135804187213</v>
      </c>
      <c r="AV51" s="164">
        <v>2431.7298781593345</v>
      </c>
      <c r="AW51" s="164">
        <v>2509.3862976269497</v>
      </c>
      <c r="AX51" s="164">
        <v>2655.4650911003205</v>
      </c>
      <c r="AY51" s="164">
        <v>2724.5463382151293</v>
      </c>
      <c r="AZ51" s="164">
        <v>2557.888032520882</v>
      </c>
      <c r="BA51" s="164">
        <v>2433.3762123385827</v>
      </c>
      <c r="BB51" s="164">
        <v>2480.5336990763008</v>
      </c>
      <c r="BC51" s="164">
        <v>2391.8791039717416</v>
      </c>
      <c r="BD51" s="164">
        <v>2438.4073657447434</v>
      </c>
      <c r="BE51" s="164">
        <v>2322.5318756713441</v>
      </c>
      <c r="BF51" s="56">
        <v>-4.7520972787911675E-2</v>
      </c>
      <c r="BG51" s="56">
        <v>1.6138658661595473E-2</v>
      </c>
      <c r="BH51" s="56">
        <v>1</v>
      </c>
    </row>
    <row r="52" spans="1:60" x14ac:dyDescent="0.15">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60"/>
      <c r="BF52" s="54"/>
      <c r="BG52" s="54"/>
      <c r="BH52" s="54"/>
    </row>
    <row r="53" spans="1:60" x14ac:dyDescent="0.15">
      <c r="A53" s="166" t="s">
        <v>348</v>
      </c>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60"/>
      <c r="BF53" s="54"/>
      <c r="BG53" s="54"/>
      <c r="BH53" s="54"/>
    </row>
    <row r="54" spans="1:60" x14ac:dyDescent="0.15">
      <c r="A54" s="162" t="s">
        <v>334</v>
      </c>
      <c r="B54" s="159">
        <v>1598.7093550057211</v>
      </c>
      <c r="C54" s="159">
        <v>1820.166602691043</v>
      </c>
      <c r="D54" s="159">
        <v>2089.9080638793203</v>
      </c>
      <c r="E54" s="159">
        <v>2241.160247082993</v>
      </c>
      <c r="F54" s="159">
        <v>2449.779035801595</v>
      </c>
      <c r="G54" s="159">
        <v>2615.2529709644273</v>
      </c>
      <c r="H54" s="159">
        <v>2851.3844447478236</v>
      </c>
      <c r="I54" s="159">
        <v>3087.3079372240336</v>
      </c>
      <c r="J54" s="159">
        <v>3299.5458351447951</v>
      </c>
      <c r="K54" s="159">
        <v>3218.1625476640543</v>
      </c>
      <c r="L54" s="159">
        <v>3210.6872940824314</v>
      </c>
      <c r="M54" s="159">
        <v>3394.7798525226276</v>
      </c>
      <c r="N54" s="159">
        <v>3371.6289833778592</v>
      </c>
      <c r="O54" s="159">
        <v>3815.4229384347618</v>
      </c>
      <c r="P54" s="159">
        <v>3868.2996047369452</v>
      </c>
      <c r="Q54" s="159">
        <v>3677.1291062178993</v>
      </c>
      <c r="R54" s="159">
        <v>3534.164213877601</v>
      </c>
      <c r="S54" s="159">
        <v>3583.5144415956743</v>
      </c>
      <c r="T54" s="159">
        <v>3661.374595387455</v>
      </c>
      <c r="U54" s="159">
        <v>3694.9619942050781</v>
      </c>
      <c r="V54" s="159">
        <v>3955.9926691455867</v>
      </c>
      <c r="W54" s="159">
        <v>4143.8970683551133</v>
      </c>
      <c r="X54" s="159">
        <v>4226.694002186443</v>
      </c>
      <c r="Y54" s="159">
        <v>4380.4106881436119</v>
      </c>
      <c r="Z54" s="159">
        <v>4458.6742073883861</v>
      </c>
      <c r="AA54" s="159">
        <v>4660.0089310748644</v>
      </c>
      <c r="AB54" s="159">
        <v>4547.241315246597</v>
      </c>
      <c r="AC54" s="159">
        <v>4498.3168634867079</v>
      </c>
      <c r="AD54" s="159">
        <v>4382.7716484494968</v>
      </c>
      <c r="AE54" s="159">
        <v>4433.2665988452927</v>
      </c>
      <c r="AF54" s="159">
        <v>4526.0964628636157</v>
      </c>
      <c r="AG54" s="159">
        <v>4519.7439979836827</v>
      </c>
      <c r="AH54" s="159">
        <v>4601.2495132267059</v>
      </c>
      <c r="AI54" s="159">
        <v>4605.9975903596187</v>
      </c>
      <c r="AJ54" s="159">
        <v>4545.4108961701759</v>
      </c>
      <c r="AK54" s="159">
        <v>4445.2198128226628</v>
      </c>
      <c r="AL54" s="159">
        <v>4356.2177316583238</v>
      </c>
      <c r="AM54" s="159">
        <v>4297.7342848993576</v>
      </c>
      <c r="AN54" s="159">
        <v>4183.4205557155901</v>
      </c>
      <c r="AO54" s="159">
        <v>4132.3454211782273</v>
      </c>
      <c r="AP54" s="159">
        <v>4039.9711673369879</v>
      </c>
      <c r="AQ54" s="159">
        <v>3897.0058257498636</v>
      </c>
      <c r="AR54" s="159">
        <v>3846.056685054737</v>
      </c>
      <c r="AS54" s="159">
        <v>3579.4196180199201</v>
      </c>
      <c r="AT54" s="159">
        <v>3494.822761281634</v>
      </c>
      <c r="AU54" s="159">
        <v>3419.9887868431965</v>
      </c>
      <c r="AV54" s="159">
        <v>3196.5670687877609</v>
      </c>
      <c r="AW54" s="159">
        <v>3046.8171093666815</v>
      </c>
      <c r="AX54" s="159">
        <v>2961.4861394114851</v>
      </c>
      <c r="AY54" s="159">
        <v>2889.0649804414707</v>
      </c>
      <c r="AZ54" s="159">
        <v>2813.7169905825676</v>
      </c>
      <c r="BA54" s="159">
        <v>2832.0450479910551</v>
      </c>
      <c r="BB54" s="159">
        <v>2860.4610051950126</v>
      </c>
      <c r="BC54" s="159">
        <v>2844.489436125662</v>
      </c>
      <c r="BD54" s="159">
        <v>2819.4572321021651</v>
      </c>
      <c r="BE54" s="160">
        <v>2579.515812222874</v>
      </c>
      <c r="BF54" s="54">
        <v>-8.5101989541580214E-2</v>
      </c>
      <c r="BG54" s="54">
        <v>-2.1244905593932994E-2</v>
      </c>
      <c r="BH54" s="54">
        <v>0.20172162056435075</v>
      </c>
    </row>
    <row r="55" spans="1:60" x14ac:dyDescent="0.15">
      <c r="A55" s="162" t="s">
        <v>335</v>
      </c>
      <c r="B55" s="159">
        <v>0</v>
      </c>
      <c r="C55" s="159">
        <v>0</v>
      </c>
      <c r="D55" s="159">
        <v>0</v>
      </c>
      <c r="E55" s="159">
        <v>0</v>
      </c>
      <c r="F55" s="159">
        <v>0</v>
      </c>
      <c r="G55" s="159">
        <v>0</v>
      </c>
      <c r="H55" s="159">
        <v>0</v>
      </c>
      <c r="I55" s="159">
        <v>0</v>
      </c>
      <c r="J55" s="159">
        <v>0</v>
      </c>
      <c r="K55" s="159">
        <v>0</v>
      </c>
      <c r="L55" s="159">
        <v>0</v>
      </c>
      <c r="M55" s="159">
        <v>0</v>
      </c>
      <c r="N55" s="159">
        <v>0</v>
      </c>
      <c r="O55" s="159">
        <v>0</v>
      </c>
      <c r="P55" s="159">
        <v>0</v>
      </c>
      <c r="Q55" s="159">
        <v>2833.8545073607415</v>
      </c>
      <c r="R55" s="159">
        <v>2734.8969504944498</v>
      </c>
      <c r="S55" s="159">
        <v>2764.494733411017</v>
      </c>
      <c r="T55" s="159">
        <v>2769.0700808651259</v>
      </c>
      <c r="U55" s="159">
        <v>2816.5259019299419</v>
      </c>
      <c r="V55" s="159">
        <v>3083.2716663327092</v>
      </c>
      <c r="W55" s="159">
        <v>3187.3228069907286</v>
      </c>
      <c r="X55" s="159">
        <v>3263.8407635809626</v>
      </c>
      <c r="Y55" s="159">
        <v>3350.3477887201152</v>
      </c>
      <c r="Z55" s="159">
        <v>3393.3345595966043</v>
      </c>
      <c r="AA55" s="159">
        <v>3533.4067962484305</v>
      </c>
      <c r="AB55" s="159">
        <v>3496.4126729193404</v>
      </c>
      <c r="AC55" s="159">
        <v>3447.4700650777418</v>
      </c>
      <c r="AD55" s="159">
        <v>3377.7049688447855</v>
      </c>
      <c r="AE55" s="159">
        <v>3348.328503766018</v>
      </c>
      <c r="AF55" s="159">
        <v>3364.9804297430328</v>
      </c>
      <c r="AG55" s="159">
        <v>3380.1773466705695</v>
      </c>
      <c r="AH55" s="159">
        <v>3424.1817639323681</v>
      </c>
      <c r="AI55" s="159">
        <v>3406.1786958598004</v>
      </c>
      <c r="AJ55" s="159">
        <v>3367.7619358497845</v>
      </c>
      <c r="AK55" s="159">
        <v>3219.6275811229834</v>
      </c>
      <c r="AL55" s="159">
        <v>3190.3191112478776</v>
      </c>
      <c r="AM55" s="159">
        <v>3154.3849500638071</v>
      </c>
      <c r="AN55" s="159">
        <v>3041.8363551350876</v>
      </c>
      <c r="AO55" s="159">
        <v>2973.122793036428</v>
      </c>
      <c r="AP55" s="159">
        <v>2865.666281821364</v>
      </c>
      <c r="AQ55" s="159">
        <v>2770.981499238655</v>
      </c>
      <c r="AR55" s="159">
        <v>2685.3343764333085</v>
      </c>
      <c r="AS55" s="159">
        <v>2529.8203068094467</v>
      </c>
      <c r="AT55" s="159">
        <v>2445.312095239914</v>
      </c>
      <c r="AU55" s="159">
        <v>2301.0863667193348</v>
      </c>
      <c r="AV55" s="159">
        <v>2200.5678480532561</v>
      </c>
      <c r="AW55" s="159">
        <v>2084.0353190371206</v>
      </c>
      <c r="AX55" s="159">
        <v>2014.5860460912395</v>
      </c>
      <c r="AY55" s="159">
        <v>1982.5996686354763</v>
      </c>
      <c r="AZ55" s="159">
        <v>1932.2274271187898</v>
      </c>
      <c r="BA55" s="159">
        <v>1935.3520103363321</v>
      </c>
      <c r="BB55" s="159">
        <v>1939.2481655785039</v>
      </c>
      <c r="BC55" s="159">
        <v>2007.5576202567593</v>
      </c>
      <c r="BD55" s="159">
        <v>2036.9878254682756</v>
      </c>
      <c r="BE55" s="160">
        <v>1767.6098902982089</v>
      </c>
      <c r="BF55" s="54">
        <v>-0.13224327205202624</v>
      </c>
      <c r="BG55" s="54">
        <v>-1.810417429319422E-2</v>
      </c>
      <c r="BH55" s="54">
        <v>0.13822948086108541</v>
      </c>
    </row>
    <row r="56" spans="1:60" x14ac:dyDescent="0.15">
      <c r="A56" s="162" t="s">
        <v>336</v>
      </c>
      <c r="B56" s="159">
        <v>0</v>
      </c>
      <c r="C56" s="159">
        <v>0</v>
      </c>
      <c r="D56" s="159">
        <v>0</v>
      </c>
      <c r="E56" s="159">
        <v>0</v>
      </c>
      <c r="F56" s="159">
        <v>0</v>
      </c>
      <c r="G56" s="159">
        <v>0</v>
      </c>
      <c r="H56" s="159">
        <v>0</v>
      </c>
      <c r="I56" s="159">
        <v>0</v>
      </c>
      <c r="J56" s="159">
        <v>0</v>
      </c>
      <c r="K56" s="159">
        <v>0</v>
      </c>
      <c r="L56" s="159">
        <v>0</v>
      </c>
      <c r="M56" s="159">
        <v>0</v>
      </c>
      <c r="N56" s="159">
        <v>0</v>
      </c>
      <c r="O56" s="159">
        <v>0</v>
      </c>
      <c r="P56" s="159">
        <v>0</v>
      </c>
      <c r="Q56" s="159">
        <v>843.27459885715871</v>
      </c>
      <c r="R56" s="159">
        <v>799.26726338315063</v>
      </c>
      <c r="S56" s="159">
        <v>819.01970818465759</v>
      </c>
      <c r="T56" s="159">
        <v>892.30451452232899</v>
      </c>
      <c r="U56" s="159">
        <v>878.4360922751365</v>
      </c>
      <c r="V56" s="159">
        <v>872.72100281287669</v>
      </c>
      <c r="W56" s="159">
        <v>956.57426136438357</v>
      </c>
      <c r="X56" s="159">
        <v>962.85323860547987</v>
      </c>
      <c r="Y56" s="159">
        <v>1030.0628994234971</v>
      </c>
      <c r="Z56" s="159">
        <v>1065.3396477917811</v>
      </c>
      <c r="AA56" s="159">
        <v>1126.6021348264342</v>
      </c>
      <c r="AB56" s="159">
        <v>1050.8286423272557</v>
      </c>
      <c r="AC56" s="159">
        <v>1050.8467984089655</v>
      </c>
      <c r="AD56" s="159">
        <v>1005.0666796047107</v>
      </c>
      <c r="AE56" s="159">
        <v>1084.9380950792754</v>
      </c>
      <c r="AF56" s="159">
        <v>1161.1160331205829</v>
      </c>
      <c r="AG56" s="159">
        <v>1139.566651313113</v>
      </c>
      <c r="AH56" s="159">
        <v>1177.0677492943389</v>
      </c>
      <c r="AI56" s="159">
        <v>1199.8188944998185</v>
      </c>
      <c r="AJ56" s="159">
        <v>1177.6489603203929</v>
      </c>
      <c r="AK56" s="159">
        <v>1225.5922316996775</v>
      </c>
      <c r="AL56" s="159">
        <v>1165.8986204104465</v>
      </c>
      <c r="AM56" s="159">
        <v>1143.3493348355507</v>
      </c>
      <c r="AN56" s="159">
        <v>1141.5842005805036</v>
      </c>
      <c r="AO56" s="159">
        <v>1159.2226281418002</v>
      </c>
      <c r="AP56" s="159">
        <v>1174.3048855156244</v>
      </c>
      <c r="AQ56" s="159">
        <v>1126.0243265112088</v>
      </c>
      <c r="AR56" s="159">
        <v>1160.7223086214271</v>
      </c>
      <c r="AS56" s="159">
        <v>1049.5993112104723</v>
      </c>
      <c r="AT56" s="159">
        <v>1049.5106660417205</v>
      </c>
      <c r="AU56" s="159">
        <v>1118.9024201238624</v>
      </c>
      <c r="AV56" s="159">
        <v>995.9992207345058</v>
      </c>
      <c r="AW56" s="159">
        <v>962.78179032956177</v>
      </c>
      <c r="AX56" s="159">
        <v>946.90009332024556</v>
      </c>
      <c r="AY56" s="159">
        <v>906.46531180599447</v>
      </c>
      <c r="AZ56" s="159">
        <v>881.48956346377702</v>
      </c>
      <c r="BA56" s="159">
        <v>896.6930376547225</v>
      </c>
      <c r="BB56" s="159">
        <v>921.21283961650863</v>
      </c>
      <c r="BC56" s="159">
        <v>836.93181586890307</v>
      </c>
      <c r="BD56" s="159">
        <v>782.46940663389</v>
      </c>
      <c r="BE56" s="160">
        <v>811.90592192466477</v>
      </c>
      <c r="BF56" s="54">
        <v>3.7620020720564584E-2</v>
      </c>
      <c r="BG56" s="54">
        <v>-2.8935559445002368E-2</v>
      </c>
      <c r="BH56" s="54">
        <v>6.349213970326531E-2</v>
      </c>
    </row>
    <row r="57" spans="1:60" x14ac:dyDescent="0.15">
      <c r="A57" s="162" t="s">
        <v>337</v>
      </c>
      <c r="B57" s="159">
        <v>2500.6741538580982</v>
      </c>
      <c r="C57" s="159">
        <v>2767.04259410962</v>
      </c>
      <c r="D57" s="159">
        <v>3023.3302489902526</v>
      </c>
      <c r="E57" s="159">
        <v>3424.0523663004951</v>
      </c>
      <c r="F57" s="159">
        <v>3901.3208655085309</v>
      </c>
      <c r="G57" s="159">
        <v>4459.9134204368529</v>
      </c>
      <c r="H57" s="159">
        <v>4749.0021055989673</v>
      </c>
      <c r="I57" s="159">
        <v>5088.850944697555</v>
      </c>
      <c r="J57" s="159">
        <v>5513.6023224765222</v>
      </c>
      <c r="K57" s="159">
        <v>5001.09190280857</v>
      </c>
      <c r="L57" s="159">
        <v>5058.0428653376994</v>
      </c>
      <c r="M57" s="159">
        <v>5468.8722010152396</v>
      </c>
      <c r="N57" s="159">
        <v>5579.2695410699425</v>
      </c>
      <c r="O57" s="159">
        <v>5854.9751025144578</v>
      </c>
      <c r="P57" s="159">
        <v>5948.3011490843128</v>
      </c>
      <c r="Q57" s="159">
        <v>5491.696795041712</v>
      </c>
      <c r="R57" s="159">
        <v>5180.6801660725141</v>
      </c>
      <c r="S57" s="159">
        <v>4997.2245971626053</v>
      </c>
      <c r="T57" s="159">
        <v>5004.768888831919</v>
      </c>
      <c r="U57" s="159">
        <v>5043.700529298626</v>
      </c>
      <c r="V57" s="159">
        <v>5748.2547342042544</v>
      </c>
      <c r="W57" s="159">
        <v>5965.5856131987948</v>
      </c>
      <c r="X57" s="159">
        <v>6020.1496075599434</v>
      </c>
      <c r="Y57" s="159">
        <v>6017.2135823440258</v>
      </c>
      <c r="Z57" s="159">
        <v>5951.4880400628526</v>
      </c>
      <c r="AA57" s="159">
        <v>6080.4546159280226</v>
      </c>
      <c r="AB57" s="159">
        <v>6173.638084556479</v>
      </c>
      <c r="AC57" s="159">
        <v>6061.3488738787328</v>
      </c>
      <c r="AD57" s="159">
        <v>6086.4846111750303</v>
      </c>
      <c r="AE57" s="159">
        <v>6063.8421983833678</v>
      </c>
      <c r="AF57" s="159">
        <v>6222.4423782487411</v>
      </c>
      <c r="AG57" s="159">
        <v>6531.6053912973775</v>
      </c>
      <c r="AH57" s="159">
        <v>6610.7263923011405</v>
      </c>
      <c r="AI57" s="159">
        <v>6782.2615131597931</v>
      </c>
      <c r="AJ57" s="159">
        <v>6844.6585085279094</v>
      </c>
      <c r="AK57" s="159">
        <v>6863.7927110699502</v>
      </c>
      <c r="AL57" s="159">
        <v>7151.7575346915073</v>
      </c>
      <c r="AM57" s="159">
        <v>7098.7283428146775</v>
      </c>
      <c r="AN57" s="159">
        <v>7310.5685335270837</v>
      </c>
      <c r="AO57" s="159">
        <v>7485.1237616332201</v>
      </c>
      <c r="AP57" s="159">
        <v>7664.7546207704963</v>
      </c>
      <c r="AQ57" s="159">
        <v>7842.380712281506</v>
      </c>
      <c r="AR57" s="159">
        <v>7717.2963557675266</v>
      </c>
      <c r="AS57" s="159">
        <v>7860.8408201640977</v>
      </c>
      <c r="AT57" s="159">
        <v>7538.2888191186148</v>
      </c>
      <c r="AU57" s="159">
        <v>7629.8584663607926</v>
      </c>
      <c r="AV57" s="159">
        <v>7509.6679273571817</v>
      </c>
      <c r="AW57" s="159">
        <v>7363.349777247663</v>
      </c>
      <c r="AX57" s="159">
        <v>7447.1845761104114</v>
      </c>
      <c r="AY57" s="159">
        <v>7383.840587852108</v>
      </c>
      <c r="AZ57" s="159">
        <v>7742.9907735038678</v>
      </c>
      <c r="BA57" s="159">
        <v>7887.0017418943107</v>
      </c>
      <c r="BB57" s="159">
        <v>8116.172358328181</v>
      </c>
      <c r="BC57" s="159">
        <v>8139.4880214038221</v>
      </c>
      <c r="BD57" s="159">
        <v>8190.8984302271847</v>
      </c>
      <c r="BE57" s="160">
        <v>6814.2564838980707</v>
      </c>
      <c r="BF57" s="54">
        <v>-0.16806971274956117</v>
      </c>
      <c r="BG57" s="54">
        <v>8.3374022635016587E-3</v>
      </c>
      <c r="BH57" s="54">
        <v>0.53288406078368611</v>
      </c>
    </row>
    <row r="58" spans="1:60" x14ac:dyDescent="0.15">
      <c r="A58" s="162" t="s">
        <v>338</v>
      </c>
      <c r="B58" s="159">
        <v>0</v>
      </c>
      <c r="C58" s="159">
        <v>0</v>
      </c>
      <c r="D58" s="159">
        <v>0</v>
      </c>
      <c r="E58" s="159">
        <v>0</v>
      </c>
      <c r="F58" s="159">
        <v>0</v>
      </c>
      <c r="G58" s="159">
        <v>0</v>
      </c>
      <c r="H58" s="159">
        <v>0</v>
      </c>
      <c r="I58" s="159">
        <v>0</v>
      </c>
      <c r="J58" s="159">
        <v>0</v>
      </c>
      <c r="K58" s="159">
        <v>0</v>
      </c>
      <c r="L58" s="159">
        <v>0</v>
      </c>
      <c r="M58" s="159">
        <v>0</v>
      </c>
      <c r="N58" s="159">
        <v>0</v>
      </c>
      <c r="O58" s="159">
        <v>0</v>
      </c>
      <c r="P58" s="159">
        <v>0</v>
      </c>
      <c r="Q58" s="159">
        <v>4924.8285199597449</v>
      </c>
      <c r="R58" s="159">
        <v>4639.6586450862142</v>
      </c>
      <c r="S58" s="159">
        <v>4464.6019903680854</v>
      </c>
      <c r="T58" s="159">
        <v>4480.1147755168504</v>
      </c>
      <c r="U58" s="159">
        <v>4499.0617557467149</v>
      </c>
      <c r="V58" s="159">
        <v>5120.7587635751916</v>
      </c>
      <c r="W58" s="159">
        <v>5310.2606271344412</v>
      </c>
      <c r="X58" s="159">
        <v>5327.7199623096449</v>
      </c>
      <c r="Y58" s="159">
        <v>5276.9114919022231</v>
      </c>
      <c r="Z58" s="159">
        <v>5175.6054126576246</v>
      </c>
      <c r="AA58" s="159">
        <v>5265.2583876044264</v>
      </c>
      <c r="AB58" s="159">
        <v>5380.6418014206029</v>
      </c>
      <c r="AC58" s="159">
        <v>5234.2627861963601</v>
      </c>
      <c r="AD58" s="159">
        <v>5247.1936519196288</v>
      </c>
      <c r="AE58" s="159">
        <v>5205.675145809274</v>
      </c>
      <c r="AF58" s="159">
        <v>5326.7187203449248</v>
      </c>
      <c r="AG58" s="159">
        <v>5586.3328662255662</v>
      </c>
      <c r="AH58" s="159">
        <v>5619.887404017627</v>
      </c>
      <c r="AI58" s="159">
        <v>5732.8164659078766</v>
      </c>
      <c r="AJ58" s="159">
        <v>5734.4443147474367</v>
      </c>
      <c r="AK58" s="159">
        <v>5718.1708402397244</v>
      </c>
      <c r="AL58" s="159">
        <v>6016.7137122326731</v>
      </c>
      <c r="AM58" s="159">
        <v>5994.6168179281585</v>
      </c>
      <c r="AN58" s="159">
        <v>6178.9446103209884</v>
      </c>
      <c r="AO58" s="159">
        <v>6281.9807954179614</v>
      </c>
      <c r="AP58" s="159">
        <v>6400.7465285124244</v>
      </c>
      <c r="AQ58" s="159">
        <v>6539.675462951931</v>
      </c>
      <c r="AR58" s="159">
        <v>6381.1711424953755</v>
      </c>
      <c r="AS58" s="159">
        <v>6531.0691891589404</v>
      </c>
      <c r="AT58" s="159">
        <v>6284.6263858293123</v>
      </c>
      <c r="AU58" s="159">
        <v>6380.5419645271568</v>
      </c>
      <c r="AV58" s="159">
        <v>6256.3003066201545</v>
      </c>
      <c r="AW58" s="159">
        <v>6137.1794821702988</v>
      </c>
      <c r="AX58" s="159">
        <v>6200.0663130882758</v>
      </c>
      <c r="AY58" s="159">
        <v>6105.3930588814992</v>
      </c>
      <c r="AZ58" s="159">
        <v>6396.1218047465973</v>
      </c>
      <c r="BA58" s="159">
        <v>6496.402970410435</v>
      </c>
      <c r="BB58" s="159">
        <v>6641.7051822227941</v>
      </c>
      <c r="BC58" s="159">
        <v>6597.4468670108499</v>
      </c>
      <c r="BD58" s="159">
        <v>6620.1202305029747</v>
      </c>
      <c r="BE58" s="160">
        <v>6077.105624273604</v>
      </c>
      <c r="BF58" s="54">
        <v>-8.2024885851372908E-2</v>
      </c>
      <c r="BG58" s="54">
        <v>5.2142608450460592E-3</v>
      </c>
      <c r="BH58" s="54">
        <v>0.4752378679209599</v>
      </c>
    </row>
    <row r="59" spans="1:60" x14ac:dyDescent="0.15">
      <c r="A59" s="162" t="s">
        <v>339</v>
      </c>
      <c r="B59" s="159">
        <v>0</v>
      </c>
      <c r="C59" s="159">
        <v>0</v>
      </c>
      <c r="D59" s="159">
        <v>0</v>
      </c>
      <c r="E59" s="159">
        <v>0</v>
      </c>
      <c r="F59" s="159">
        <v>0</v>
      </c>
      <c r="G59" s="159">
        <v>0</v>
      </c>
      <c r="H59" s="159">
        <v>0</v>
      </c>
      <c r="I59" s="159">
        <v>0</v>
      </c>
      <c r="J59" s="159">
        <v>0</v>
      </c>
      <c r="K59" s="159">
        <v>0</v>
      </c>
      <c r="L59" s="159">
        <v>0</v>
      </c>
      <c r="M59" s="159">
        <v>0</v>
      </c>
      <c r="N59" s="159">
        <v>0</v>
      </c>
      <c r="O59" s="159">
        <v>0</v>
      </c>
      <c r="P59" s="159">
        <v>0</v>
      </c>
      <c r="Q59" s="159">
        <v>566.86827508196723</v>
      </c>
      <c r="R59" s="159">
        <v>541.02152098630131</v>
      </c>
      <c r="S59" s="159">
        <v>532.62260679452072</v>
      </c>
      <c r="T59" s="159">
        <v>524.65411331506846</v>
      </c>
      <c r="U59" s="159">
        <v>544.63877355191278</v>
      </c>
      <c r="V59" s="159">
        <v>627.49597062906219</v>
      </c>
      <c r="W59" s="159">
        <v>655.32498606435513</v>
      </c>
      <c r="X59" s="159">
        <v>692.42964525030015</v>
      </c>
      <c r="Y59" s="159">
        <v>740.3020904418039</v>
      </c>
      <c r="Z59" s="159">
        <v>775.88262740522828</v>
      </c>
      <c r="AA59" s="159">
        <v>815.19622832359448</v>
      </c>
      <c r="AB59" s="159">
        <v>792.99628313587652</v>
      </c>
      <c r="AC59" s="159">
        <v>827.08608768237377</v>
      </c>
      <c r="AD59" s="159">
        <v>839.2909592553998</v>
      </c>
      <c r="AE59" s="159">
        <v>858.16705257409262</v>
      </c>
      <c r="AF59" s="159">
        <v>895.72365790381582</v>
      </c>
      <c r="AG59" s="159">
        <v>945.2725250718114</v>
      </c>
      <c r="AH59" s="159">
        <v>990.83898828351175</v>
      </c>
      <c r="AI59" s="159">
        <v>1049.445047251914</v>
      </c>
      <c r="AJ59" s="159">
        <v>1110.214193780472</v>
      </c>
      <c r="AK59" s="159">
        <v>1145.6218708302276</v>
      </c>
      <c r="AL59" s="159">
        <v>1135.0438224588347</v>
      </c>
      <c r="AM59" s="159">
        <v>1104.1115248865203</v>
      </c>
      <c r="AN59" s="159">
        <v>1131.6239232060962</v>
      </c>
      <c r="AO59" s="159">
        <v>1203.1429662152575</v>
      </c>
      <c r="AP59" s="159">
        <v>1264.0080922580703</v>
      </c>
      <c r="AQ59" s="159">
        <v>1302.7052493295753</v>
      </c>
      <c r="AR59" s="159">
        <v>1336.1252132721529</v>
      </c>
      <c r="AS59" s="159">
        <v>1329.7716310051587</v>
      </c>
      <c r="AT59" s="159">
        <v>1253.6624332893023</v>
      </c>
      <c r="AU59" s="159">
        <v>1249.3165018336363</v>
      </c>
      <c r="AV59" s="159">
        <v>1253.3676207370297</v>
      </c>
      <c r="AW59" s="159">
        <v>1226.1702950773654</v>
      </c>
      <c r="AX59" s="159">
        <v>1247.1182630221356</v>
      </c>
      <c r="AY59" s="159">
        <v>1278.4475289706074</v>
      </c>
      <c r="AZ59" s="159">
        <v>1346.8689687572719</v>
      </c>
      <c r="BA59" s="159">
        <v>1390.5987714838736</v>
      </c>
      <c r="BB59" s="159">
        <v>1474.4671761053885</v>
      </c>
      <c r="BC59" s="159">
        <v>1542.0411543929722</v>
      </c>
      <c r="BD59" s="159">
        <v>1570.7781997242107</v>
      </c>
      <c r="BE59" s="160">
        <v>737.15085962446608</v>
      </c>
      <c r="BF59" s="54">
        <v>-0.53070977191185154</v>
      </c>
      <c r="BG59" s="54">
        <v>2.2806372759822002E-2</v>
      </c>
      <c r="BH59" s="54">
        <v>5.764619286272616E-2</v>
      </c>
    </row>
    <row r="60" spans="1:60" x14ac:dyDescent="0.15">
      <c r="A60" s="162" t="s">
        <v>340</v>
      </c>
      <c r="B60" s="159">
        <v>2953.9816176694303</v>
      </c>
      <c r="C60" s="159">
        <v>3158.2426478040843</v>
      </c>
      <c r="D60" s="159">
        <v>3349.9726277164973</v>
      </c>
      <c r="E60" s="159">
        <v>3611.4904940103038</v>
      </c>
      <c r="F60" s="159">
        <v>4014.8365915948634</v>
      </c>
      <c r="G60" s="159">
        <v>4470.0785845029459</v>
      </c>
      <c r="H60" s="159">
        <v>4599.4050206768106</v>
      </c>
      <c r="I60" s="159">
        <v>4862.6392928737587</v>
      </c>
      <c r="J60" s="159">
        <v>5162.2015326258615</v>
      </c>
      <c r="K60" s="159">
        <v>4908.7986433144843</v>
      </c>
      <c r="L60" s="159">
        <v>4497.036679464285</v>
      </c>
      <c r="M60" s="159">
        <v>4757.5102000229035</v>
      </c>
      <c r="N60" s="159">
        <v>4516.0880280635211</v>
      </c>
      <c r="O60" s="159">
        <v>4672.0240380035975</v>
      </c>
      <c r="P60" s="159">
        <v>4798.7367854274389</v>
      </c>
      <c r="Q60" s="159">
        <v>4354.7036980085459</v>
      </c>
      <c r="R60" s="159">
        <v>3880.0651181196376</v>
      </c>
      <c r="S60" s="159">
        <v>3447.5225087865438</v>
      </c>
      <c r="T60" s="159">
        <v>3016.6101659845681</v>
      </c>
      <c r="U60" s="159">
        <v>2966.6144020167949</v>
      </c>
      <c r="V60" s="159">
        <v>3406.6771931294079</v>
      </c>
      <c r="W60" s="159">
        <v>3408.3543369393469</v>
      </c>
      <c r="X60" s="159">
        <v>3282.9816473625756</v>
      </c>
      <c r="Y60" s="159">
        <v>3147.9299529447717</v>
      </c>
      <c r="Z60" s="159">
        <v>3113.7814692882998</v>
      </c>
      <c r="AA60" s="159">
        <v>3156.6343525020893</v>
      </c>
      <c r="AB60" s="159">
        <v>3033.3306205461699</v>
      </c>
      <c r="AC60" s="159">
        <v>2739.7062390228725</v>
      </c>
      <c r="AD60" s="159">
        <v>2576.8270359961944</v>
      </c>
      <c r="AE60" s="159">
        <v>2441.7206972051413</v>
      </c>
      <c r="AF60" s="159">
        <v>2437.7760118813494</v>
      </c>
      <c r="AG60" s="159">
        <v>2305.8374114103963</v>
      </c>
      <c r="AH60" s="159">
        <v>2215.0385773639155</v>
      </c>
      <c r="AI60" s="159">
        <v>2308.053215236856</v>
      </c>
      <c r="AJ60" s="159">
        <v>2135.3152186748061</v>
      </c>
      <c r="AK60" s="159">
        <v>1901.882404041959</v>
      </c>
      <c r="AL60" s="159">
        <v>1927.0431811359699</v>
      </c>
      <c r="AM60" s="159">
        <v>1925.9407132853235</v>
      </c>
      <c r="AN60" s="159">
        <v>1884.2732003767576</v>
      </c>
      <c r="AO60" s="159">
        <v>1812.9317369830458</v>
      </c>
      <c r="AP60" s="159">
        <v>1825.8351440300135</v>
      </c>
      <c r="AQ60" s="159">
        <v>1791.6896817479724</v>
      </c>
      <c r="AR60" s="159">
        <v>1676.5375364261197</v>
      </c>
      <c r="AS60" s="159">
        <v>1614.9067693587697</v>
      </c>
      <c r="AT60" s="159">
        <v>1463.7990840597604</v>
      </c>
      <c r="AU60" s="159">
        <v>1325.2804635984487</v>
      </c>
      <c r="AV60" s="159">
        <v>1276.7956887509022</v>
      </c>
      <c r="AW60" s="159">
        <v>1157.769082399921</v>
      </c>
      <c r="AX60" s="159">
        <v>1032.5330069168972</v>
      </c>
      <c r="AY60" s="159">
        <v>959.42206505707043</v>
      </c>
      <c r="AZ60" s="159">
        <v>913.71048360304417</v>
      </c>
      <c r="BA60" s="159">
        <v>953.38101752792898</v>
      </c>
      <c r="BB60" s="159">
        <v>967.13963493763868</v>
      </c>
      <c r="BC60" s="159">
        <v>978.81487087153653</v>
      </c>
      <c r="BD60" s="159">
        <v>940.67640308722468</v>
      </c>
      <c r="BE60" s="160">
        <v>660.83076623199509</v>
      </c>
      <c r="BF60" s="54">
        <v>-0.29749405421120234</v>
      </c>
      <c r="BG60" s="54">
        <v>-4.3255712395778412E-2</v>
      </c>
      <c r="BH60" s="54">
        <v>5.1677858476946614E-2</v>
      </c>
    </row>
    <row r="61" spans="1:60" x14ac:dyDescent="0.15">
      <c r="A61" s="162" t="s">
        <v>341</v>
      </c>
      <c r="B61" s="159">
        <v>1165.7028074708976</v>
      </c>
      <c r="C61" s="159">
        <v>1292.0084140971589</v>
      </c>
      <c r="D61" s="159">
        <v>1362.4752910936088</v>
      </c>
      <c r="E61" s="159">
        <v>1498.7271551115516</v>
      </c>
      <c r="F61" s="159">
        <v>1664.6293713560412</v>
      </c>
      <c r="G61" s="159">
        <v>1777.9096108519461</v>
      </c>
      <c r="H61" s="159">
        <v>1800.1010800000001</v>
      </c>
      <c r="I61" s="159">
        <v>1913.3055431693988</v>
      </c>
      <c r="J61" s="159">
        <v>2100.3789109589038</v>
      </c>
      <c r="K61" s="159">
        <v>2005.9442317808218</v>
      </c>
      <c r="L61" s="159">
        <v>1888.5347117808221</v>
      </c>
      <c r="M61" s="159">
        <v>1987.4363210382512</v>
      </c>
      <c r="N61" s="159">
        <v>2081.1801534246574</v>
      </c>
      <c r="O61" s="159">
        <v>2180.2651672045213</v>
      </c>
      <c r="P61" s="159">
        <v>2295.0322893987668</v>
      </c>
      <c r="Q61" s="159">
        <v>2245.0523715253553</v>
      </c>
      <c r="R61" s="159">
        <v>2176.8172124524654</v>
      </c>
      <c r="S61" s="159">
        <v>2083.8481934591787</v>
      </c>
      <c r="T61" s="159">
        <v>2168.1085198338355</v>
      </c>
      <c r="U61" s="159">
        <v>2209.6117275062848</v>
      </c>
      <c r="V61" s="159">
        <v>2482.845297140399</v>
      </c>
      <c r="W61" s="159">
        <v>2580.6634506638916</v>
      </c>
      <c r="X61" s="159">
        <v>2684.5899958635346</v>
      </c>
      <c r="Y61" s="159">
        <v>2744.7596314163925</v>
      </c>
      <c r="Z61" s="159">
        <v>2723.8384692755321</v>
      </c>
      <c r="AA61" s="159">
        <v>2703.1348154330553</v>
      </c>
      <c r="AB61" s="159">
        <v>2704.6942206247022</v>
      </c>
      <c r="AC61" s="159">
        <v>2736.4935086085934</v>
      </c>
      <c r="AD61" s="159">
        <v>2656.9119895930839</v>
      </c>
      <c r="AE61" s="159">
        <v>2730.7304479890736</v>
      </c>
      <c r="AF61" s="159">
        <v>2811.8112602087185</v>
      </c>
      <c r="AG61" s="159">
        <v>2765.7069113271732</v>
      </c>
      <c r="AH61" s="159">
        <v>2896.6008633583551</v>
      </c>
      <c r="AI61" s="159">
        <v>2939.850906439714</v>
      </c>
      <c r="AJ61" s="159">
        <v>2902.0955317602998</v>
      </c>
      <c r="AK61" s="159">
        <v>2974.450887163096</v>
      </c>
      <c r="AL61" s="159">
        <v>3005.7255411304045</v>
      </c>
      <c r="AM61" s="159">
        <v>3073.209055716462</v>
      </c>
      <c r="AN61" s="159">
        <v>3097.7965013632129</v>
      </c>
      <c r="AO61" s="159">
        <v>3158.6376618402155</v>
      </c>
      <c r="AP61" s="159">
        <v>3211.8135401838254</v>
      </c>
      <c r="AQ61" s="159">
        <v>3234.3872527471162</v>
      </c>
      <c r="AR61" s="159">
        <v>3232.1236016417761</v>
      </c>
      <c r="AS61" s="159">
        <v>3186.9522476174857</v>
      </c>
      <c r="AT61" s="159">
        <v>3008.0742396391956</v>
      </c>
      <c r="AU61" s="159">
        <v>2968.7186217595658</v>
      </c>
      <c r="AV61" s="159">
        <v>2931.0279024901943</v>
      </c>
      <c r="AW61" s="159">
        <v>2825.164603420852</v>
      </c>
      <c r="AX61" s="159">
        <v>2781.3148665014364</v>
      </c>
      <c r="AY61" s="159">
        <v>2747.3462875539385</v>
      </c>
      <c r="AZ61" s="159">
        <v>2848.8518053664748</v>
      </c>
      <c r="BA61" s="159">
        <v>2946.6023371038627</v>
      </c>
      <c r="BB61" s="159">
        <v>2985.3970913110538</v>
      </c>
      <c r="BC61" s="159">
        <v>2945.3147289398826</v>
      </c>
      <c r="BD61" s="159">
        <v>2875.2121778884798</v>
      </c>
      <c r="BE61" s="160">
        <v>2732.8998587828182</v>
      </c>
      <c r="BF61" s="54">
        <v>-4.9496284204727403E-2</v>
      </c>
      <c r="BG61" s="54">
        <v>-4.5071734679564823E-3</v>
      </c>
      <c r="BH61" s="54">
        <v>0.21371646017501658</v>
      </c>
    </row>
    <row r="62" spans="1:60" x14ac:dyDescent="0.15">
      <c r="A62" s="162" t="s">
        <v>342</v>
      </c>
      <c r="B62" s="159">
        <v>0</v>
      </c>
      <c r="C62" s="159">
        <v>0</v>
      </c>
      <c r="D62" s="159">
        <v>0</v>
      </c>
      <c r="E62" s="159">
        <v>0</v>
      </c>
      <c r="F62" s="159">
        <v>0</v>
      </c>
      <c r="G62" s="159">
        <v>0</v>
      </c>
      <c r="H62" s="159">
        <v>0</v>
      </c>
      <c r="I62" s="159">
        <v>0</v>
      </c>
      <c r="J62" s="159">
        <v>0</v>
      </c>
      <c r="K62" s="159">
        <v>0</v>
      </c>
      <c r="L62" s="159">
        <v>0</v>
      </c>
      <c r="M62" s="159">
        <v>0</v>
      </c>
      <c r="N62" s="159">
        <v>0</v>
      </c>
      <c r="O62" s="159">
        <v>0</v>
      </c>
      <c r="P62" s="159">
        <v>0</v>
      </c>
      <c r="Q62" s="159">
        <v>605.71777600622954</v>
      </c>
      <c r="R62" s="159">
        <v>607.02358395931503</v>
      </c>
      <c r="S62" s="159">
        <v>599.15581718520548</v>
      </c>
      <c r="T62" s="159">
        <v>606.04638038178075</v>
      </c>
      <c r="U62" s="159">
        <v>669.23820149535504</v>
      </c>
      <c r="V62" s="159">
        <v>788.53761391362434</v>
      </c>
      <c r="W62" s="159">
        <v>802.88508052285999</v>
      </c>
      <c r="X62" s="159">
        <v>861.27602315111233</v>
      </c>
      <c r="Y62" s="159">
        <v>856.06804544572867</v>
      </c>
      <c r="Z62" s="159">
        <v>856.42400210074425</v>
      </c>
      <c r="AA62" s="159">
        <v>875.12585475732635</v>
      </c>
      <c r="AB62" s="159">
        <v>923.12037201729277</v>
      </c>
      <c r="AC62" s="159">
        <v>903.51267773956283</v>
      </c>
      <c r="AD62" s="159">
        <v>862.3248535865755</v>
      </c>
      <c r="AE62" s="159">
        <v>895.35944515068502</v>
      </c>
      <c r="AF62" s="159">
        <v>939.61775336342487</v>
      </c>
      <c r="AG62" s="159">
        <v>886.29508643229508</v>
      </c>
      <c r="AH62" s="159">
        <v>912.07117873547941</v>
      </c>
      <c r="AI62" s="159">
        <v>929.70708832057414</v>
      </c>
      <c r="AJ62" s="159">
        <v>951.90358909767838</v>
      </c>
      <c r="AK62" s="159">
        <v>967.90323359746196</v>
      </c>
      <c r="AL62" s="159">
        <v>972.45515685430314</v>
      </c>
      <c r="AM62" s="159">
        <v>998.45037968803592</v>
      </c>
      <c r="AN62" s="159">
        <v>997.836441642674</v>
      </c>
      <c r="AO62" s="159">
        <v>1013.554549626132</v>
      </c>
      <c r="AP62" s="159">
        <v>1045.7909367337584</v>
      </c>
      <c r="AQ62" s="159">
        <v>994.82327998498465</v>
      </c>
      <c r="AR62" s="159">
        <v>1022.1960933669673</v>
      </c>
      <c r="AS62" s="159">
        <v>1041.2681543198471</v>
      </c>
      <c r="AT62" s="159">
        <v>1033.8136926035343</v>
      </c>
      <c r="AU62" s="159">
        <v>1021.4213100962954</v>
      </c>
      <c r="AV62" s="159">
        <v>1010.190375547693</v>
      </c>
      <c r="AW62" s="159">
        <v>1002.5463978461852</v>
      </c>
      <c r="AX62" s="159">
        <v>1122.981737858473</v>
      </c>
      <c r="AY62" s="159">
        <v>1146.7239307123491</v>
      </c>
      <c r="AZ62" s="159">
        <v>1159.6447471166146</v>
      </c>
      <c r="BA62" s="159">
        <v>1206.7749672307614</v>
      </c>
      <c r="BB62" s="159">
        <v>1240.8649944000688</v>
      </c>
      <c r="BC62" s="159">
        <v>1259.7526706040246</v>
      </c>
      <c r="BD62" s="159">
        <v>1208.4142426816061</v>
      </c>
      <c r="BE62" s="160">
        <v>1131.091714718397</v>
      </c>
      <c r="BF62" s="54">
        <v>-6.3986773104909522E-2</v>
      </c>
      <c r="BG62" s="54">
        <v>1.5727838545623207E-2</v>
      </c>
      <c r="BH62" s="54">
        <v>8.8452899811180333E-2</v>
      </c>
    </row>
    <row r="63" spans="1:60" x14ac:dyDescent="0.15">
      <c r="A63" s="165" t="s">
        <v>143</v>
      </c>
      <c r="B63" s="164">
        <v>8219.0679340041461</v>
      </c>
      <c r="C63" s="164">
        <v>9037.4602587019072</v>
      </c>
      <c r="D63" s="164">
        <v>9825.6862316796796</v>
      </c>
      <c r="E63" s="164">
        <v>10775.430262505344</v>
      </c>
      <c r="F63" s="164">
        <v>12030.565864261031</v>
      </c>
      <c r="G63" s="164">
        <v>13323.154586756173</v>
      </c>
      <c r="H63" s="164">
        <v>13999.892651023602</v>
      </c>
      <c r="I63" s="164">
        <v>14952.103717964746</v>
      </c>
      <c r="J63" s="164">
        <v>16075.728601206081</v>
      </c>
      <c r="K63" s="164">
        <v>15133.997325567931</v>
      </c>
      <c r="L63" s="164">
        <v>14654.301550665237</v>
      </c>
      <c r="M63" s="164">
        <v>15608.598574599022</v>
      </c>
      <c r="N63" s="164">
        <v>15548.166705935981</v>
      </c>
      <c r="O63" s="164">
        <v>16522.687246157337</v>
      </c>
      <c r="P63" s="164">
        <v>16910.369828647461</v>
      </c>
      <c r="Q63" s="164">
        <v>15768.581970793512</v>
      </c>
      <c r="R63" s="164">
        <v>14771.726710522216</v>
      </c>
      <c r="S63" s="164">
        <v>14112.109741004002</v>
      </c>
      <c r="T63" s="164">
        <v>13850.862170037777</v>
      </c>
      <c r="U63" s="164">
        <v>13914.888653026783</v>
      </c>
      <c r="V63" s="164">
        <v>15593.769893619648</v>
      </c>
      <c r="W63" s="164">
        <v>16098.500469157147</v>
      </c>
      <c r="X63" s="164">
        <v>16214.415252972496</v>
      </c>
      <c r="Y63" s="164">
        <v>16290.313854848802</v>
      </c>
      <c r="Z63" s="164">
        <v>16247.782186015069</v>
      </c>
      <c r="AA63" s="164">
        <v>16600.232714938033</v>
      </c>
      <c r="AB63" s="164">
        <v>16458.904240973949</v>
      </c>
      <c r="AC63" s="164">
        <v>16035.865484996906</v>
      </c>
      <c r="AD63" s="164">
        <v>15702.995285213805</v>
      </c>
      <c r="AE63" s="164">
        <v>15669.559942422875</v>
      </c>
      <c r="AF63" s="164">
        <v>15998.126113202425</v>
      </c>
      <c r="AG63" s="164">
        <v>16122.893712018629</v>
      </c>
      <c r="AH63" s="164">
        <v>16323.615346250117</v>
      </c>
      <c r="AI63" s="164">
        <v>16636.163225195982</v>
      </c>
      <c r="AJ63" s="164">
        <v>16427.480155133191</v>
      </c>
      <c r="AK63" s="164">
        <v>16185.345815097669</v>
      </c>
      <c r="AL63" s="164">
        <v>16440.743988616206</v>
      </c>
      <c r="AM63" s="164">
        <v>16395.61239671582</v>
      </c>
      <c r="AN63" s="164">
        <v>16476.058790982643</v>
      </c>
      <c r="AO63" s="164">
        <v>16589.038581634712</v>
      </c>
      <c r="AP63" s="164">
        <v>16742.374472321324</v>
      </c>
      <c r="AQ63" s="164">
        <v>16765.463472526459</v>
      </c>
      <c r="AR63" s="164">
        <v>16472.01417889016</v>
      </c>
      <c r="AS63" s="164">
        <v>16242.119455160275</v>
      </c>
      <c r="AT63" s="164">
        <v>15504.984904099207</v>
      </c>
      <c r="AU63" s="164">
        <v>15343.846338562005</v>
      </c>
      <c r="AV63" s="164">
        <v>14914.05858738604</v>
      </c>
      <c r="AW63" s="164">
        <v>14393.100572435118</v>
      </c>
      <c r="AX63" s="164">
        <v>14222.518588940229</v>
      </c>
      <c r="AY63" s="164">
        <v>13979.673920904588</v>
      </c>
      <c r="AZ63" s="164">
        <v>14319.270053055952</v>
      </c>
      <c r="BA63" s="164">
        <v>14619.030144517157</v>
      </c>
      <c r="BB63" s="164">
        <v>14929.170089771886</v>
      </c>
      <c r="BC63" s="164">
        <v>14908.107057340903</v>
      </c>
      <c r="BD63" s="164">
        <v>14826.244243305053</v>
      </c>
      <c r="BE63" s="164">
        <v>12787.502921135758</v>
      </c>
      <c r="BF63" s="56">
        <v>-0.13750895295616827</v>
      </c>
      <c r="BG63" s="56">
        <v>-4.4662673165606348E-3</v>
      </c>
      <c r="BH63" s="56">
        <v>1</v>
      </c>
    </row>
    <row r="64" spans="1:60" x14ac:dyDescent="0.15">
      <c r="A64" s="32"/>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c r="AY64" s="159"/>
      <c r="AZ64" s="159"/>
      <c r="BA64" s="159"/>
      <c r="BB64" s="159"/>
      <c r="BC64" s="159"/>
      <c r="BD64" s="159"/>
      <c r="BE64" s="160"/>
      <c r="BF64" s="54"/>
      <c r="BG64" s="54"/>
      <c r="BH64" s="54"/>
    </row>
    <row r="65" spans="1:60" x14ac:dyDescent="0.15">
      <c r="A65" s="166" t="s">
        <v>349</v>
      </c>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59"/>
      <c r="AS65" s="159"/>
      <c r="AT65" s="159"/>
      <c r="AU65" s="159"/>
      <c r="AV65" s="159"/>
      <c r="AW65" s="159"/>
      <c r="AX65" s="159"/>
      <c r="AY65" s="159"/>
      <c r="AZ65" s="159"/>
      <c r="BA65" s="159"/>
      <c r="BB65" s="159"/>
      <c r="BC65" s="159"/>
      <c r="BD65" s="159"/>
      <c r="BE65" s="160"/>
      <c r="BF65" s="54"/>
      <c r="BG65" s="54"/>
      <c r="BH65" s="54"/>
    </row>
    <row r="66" spans="1:60" x14ac:dyDescent="0.15">
      <c r="A66" s="162" t="s">
        <v>334</v>
      </c>
      <c r="B66" s="159">
        <v>1141.0234084754397</v>
      </c>
      <c r="C66" s="159">
        <v>1310.3232904226993</v>
      </c>
      <c r="D66" s="159">
        <v>1505.627662409584</v>
      </c>
      <c r="E66" s="159">
        <v>1589.3091980833719</v>
      </c>
      <c r="F66" s="159">
        <v>1759.174416586013</v>
      </c>
      <c r="G66" s="159">
        <v>1935.9651429677829</v>
      </c>
      <c r="H66" s="159">
        <v>2187.6749834738512</v>
      </c>
      <c r="I66" s="159">
        <v>2402.1206819508093</v>
      </c>
      <c r="J66" s="159">
        <v>2542.42702009</v>
      </c>
      <c r="K66" s="159">
        <v>2482.6632338010404</v>
      </c>
      <c r="L66" s="159">
        <v>2528.2630978495554</v>
      </c>
      <c r="M66" s="159">
        <v>2682.3959353368355</v>
      </c>
      <c r="N66" s="159">
        <v>2640.5778265148451</v>
      </c>
      <c r="O66" s="159">
        <v>3033.4297545443515</v>
      </c>
      <c r="P66" s="159">
        <v>3066.3068817643421</v>
      </c>
      <c r="Q66" s="159">
        <v>2930.1775222015067</v>
      </c>
      <c r="R66" s="159">
        <v>2794.0483426173269</v>
      </c>
      <c r="S66" s="159">
        <v>2829.3899794860858</v>
      </c>
      <c r="T66" s="159">
        <v>2888.2204432504677</v>
      </c>
      <c r="U66" s="159">
        <v>2916.8390417733845</v>
      </c>
      <c r="V66" s="159">
        <v>2960.9334930463515</v>
      </c>
      <c r="W66" s="159">
        <v>3076.1091309687454</v>
      </c>
      <c r="X66" s="159">
        <v>3124.9670712003563</v>
      </c>
      <c r="Y66" s="159">
        <v>3251.2519412595884</v>
      </c>
      <c r="Z66" s="159">
        <v>3313.6974997712978</v>
      </c>
      <c r="AA66" s="159">
        <v>3510.4663385946983</v>
      </c>
      <c r="AB66" s="159">
        <v>3462.4183940912935</v>
      </c>
      <c r="AC66" s="159">
        <v>3487.3313728685457</v>
      </c>
      <c r="AD66" s="159">
        <v>3398.7241903895615</v>
      </c>
      <c r="AE66" s="159">
        <v>3480.9043862557637</v>
      </c>
      <c r="AF66" s="159">
        <v>3584.0125693283926</v>
      </c>
      <c r="AG66" s="159">
        <v>3540.4093303912332</v>
      </c>
      <c r="AH66" s="159">
        <v>3581.2582799439178</v>
      </c>
      <c r="AI66" s="159">
        <v>3608.18349937013</v>
      </c>
      <c r="AJ66" s="159">
        <v>3599.5164592019692</v>
      </c>
      <c r="AK66" s="159">
        <v>3543.6158781606559</v>
      </c>
      <c r="AL66" s="159">
        <v>3471.8963041404995</v>
      </c>
      <c r="AM66" s="159">
        <v>3406.9106585493109</v>
      </c>
      <c r="AN66" s="159">
        <v>3329.038999450212</v>
      </c>
      <c r="AO66" s="159">
        <v>3284.7803732382158</v>
      </c>
      <c r="AP66" s="159">
        <v>3194.3790641222267</v>
      </c>
      <c r="AQ66" s="159">
        <v>3055.4544631253457</v>
      </c>
      <c r="AR66" s="159">
        <v>3038.6262758314056</v>
      </c>
      <c r="AS66" s="159">
        <v>2837.4206244081665</v>
      </c>
      <c r="AT66" s="159">
        <v>2753.6189484148681</v>
      </c>
      <c r="AU66" s="159">
        <v>2717.7514226364287</v>
      </c>
      <c r="AV66" s="159">
        <v>2533.5577834728524</v>
      </c>
      <c r="AW66" s="159">
        <v>2412.1541488430239</v>
      </c>
      <c r="AX66" s="159">
        <v>2354.0225333394383</v>
      </c>
      <c r="AY66" s="159">
        <v>2314.2797435282864</v>
      </c>
      <c r="AZ66" s="159">
        <v>2248.6000837828633</v>
      </c>
      <c r="BA66" s="159">
        <v>2266.1364599164422</v>
      </c>
      <c r="BB66" s="159">
        <v>2297.8481926216164</v>
      </c>
      <c r="BC66" s="159">
        <v>2304.2527717305688</v>
      </c>
      <c r="BD66" s="159">
        <v>2273.7525110427928</v>
      </c>
      <c r="BE66" s="160">
        <v>2118.7751123090679</v>
      </c>
      <c r="BF66" s="54">
        <v>-6.8159308447623745E-2</v>
      </c>
      <c r="BG66" s="54">
        <v>-1.8966280331207841E-2</v>
      </c>
      <c r="BH66" s="54">
        <v>0.21676667841335981</v>
      </c>
    </row>
    <row r="67" spans="1:60" x14ac:dyDescent="0.15">
      <c r="A67" s="162" t="s">
        <v>335</v>
      </c>
      <c r="B67" s="159">
        <v>0</v>
      </c>
      <c r="C67" s="159">
        <v>0</v>
      </c>
      <c r="D67" s="159">
        <v>0</v>
      </c>
      <c r="E67" s="159">
        <v>0</v>
      </c>
      <c r="F67" s="159">
        <v>0</v>
      </c>
      <c r="G67" s="159">
        <v>0</v>
      </c>
      <c r="H67" s="159">
        <v>0</v>
      </c>
      <c r="I67" s="159">
        <v>0</v>
      </c>
      <c r="J67" s="159">
        <v>0</v>
      </c>
      <c r="K67" s="159">
        <v>0</v>
      </c>
      <c r="L67" s="159">
        <v>0</v>
      </c>
      <c r="M67" s="159">
        <v>0</v>
      </c>
      <c r="N67" s="159">
        <v>0</v>
      </c>
      <c r="O67" s="159">
        <v>0</v>
      </c>
      <c r="P67" s="159">
        <v>0</v>
      </c>
      <c r="Q67" s="159">
        <v>2203.8761473880636</v>
      </c>
      <c r="R67" s="159">
        <v>2108.9457367684222</v>
      </c>
      <c r="S67" s="159">
        <v>2127.3826000685513</v>
      </c>
      <c r="T67" s="159">
        <v>2120.8994903719749</v>
      </c>
      <c r="U67" s="159">
        <v>2152.3051352905968</v>
      </c>
      <c r="V67" s="159">
        <v>2203.0020792745709</v>
      </c>
      <c r="W67" s="159">
        <v>2258.6756915221699</v>
      </c>
      <c r="X67" s="159">
        <v>2305.6182161565207</v>
      </c>
      <c r="Y67" s="159">
        <v>2369.6461456612278</v>
      </c>
      <c r="Z67" s="159">
        <v>2398.1808656781468</v>
      </c>
      <c r="AA67" s="159">
        <v>2519.7705051381272</v>
      </c>
      <c r="AB67" s="159">
        <v>2519.2239983393792</v>
      </c>
      <c r="AC67" s="159">
        <v>2530.6903121644987</v>
      </c>
      <c r="AD67" s="159">
        <v>2483.4380587300566</v>
      </c>
      <c r="AE67" s="159">
        <v>2482.9394418614202</v>
      </c>
      <c r="AF67" s="159">
        <v>2512.6759882626043</v>
      </c>
      <c r="AG67" s="159">
        <v>2496.130657220197</v>
      </c>
      <c r="AH67" s="159">
        <v>2499.7398457180716</v>
      </c>
      <c r="AI67" s="159">
        <v>2514.0155637744206</v>
      </c>
      <c r="AJ67" s="159">
        <v>2514.5688687445895</v>
      </c>
      <c r="AK67" s="159">
        <v>2397.6225352587931</v>
      </c>
      <c r="AL67" s="159">
        <v>2376.0389284810112</v>
      </c>
      <c r="AM67" s="159">
        <v>2336.9713313849929</v>
      </c>
      <c r="AN67" s="159">
        <v>2267.2653336642284</v>
      </c>
      <c r="AO67" s="159">
        <v>2205.0661508407184</v>
      </c>
      <c r="AP67" s="159">
        <v>2091.1670717009342</v>
      </c>
      <c r="AQ67" s="159">
        <v>2014.2393261711391</v>
      </c>
      <c r="AR67" s="159">
        <v>1946.5135200965037</v>
      </c>
      <c r="AS67" s="159">
        <v>1826.4718113387221</v>
      </c>
      <c r="AT67" s="159">
        <v>1776.8650839307402</v>
      </c>
      <c r="AU67" s="159">
        <v>1672.5116217412685</v>
      </c>
      <c r="AV67" s="159">
        <v>1602.4778249910141</v>
      </c>
      <c r="AW67" s="159">
        <v>1516.0810593741401</v>
      </c>
      <c r="AX67" s="159">
        <v>1470.2881444027537</v>
      </c>
      <c r="AY67" s="159">
        <v>1465.995996390785</v>
      </c>
      <c r="AZ67" s="159">
        <v>1440.8219391026473</v>
      </c>
      <c r="BA67" s="159">
        <v>1449.257566248775</v>
      </c>
      <c r="BB67" s="159">
        <v>1462.8063773157076</v>
      </c>
      <c r="BC67" s="159">
        <v>1542.5669867505328</v>
      </c>
      <c r="BD67" s="159">
        <v>1573.2695205992818</v>
      </c>
      <c r="BE67" s="160">
        <v>1377.2645922680626</v>
      </c>
      <c r="BF67" s="54">
        <v>-0.1245844566139932</v>
      </c>
      <c r="BG67" s="54">
        <v>-1.2095718659529076E-2</v>
      </c>
      <c r="BH67" s="54">
        <v>0.1409045581231696</v>
      </c>
    </row>
    <row r="68" spans="1:60" x14ac:dyDescent="0.15">
      <c r="A68" s="162" t="s">
        <v>336</v>
      </c>
      <c r="B68" s="159">
        <v>0</v>
      </c>
      <c r="C68" s="159">
        <v>0</v>
      </c>
      <c r="D68" s="159">
        <v>0</v>
      </c>
      <c r="E68" s="159">
        <v>0</v>
      </c>
      <c r="F68" s="159">
        <v>0</v>
      </c>
      <c r="G68" s="159">
        <v>0</v>
      </c>
      <c r="H68" s="159">
        <v>0</v>
      </c>
      <c r="I68" s="159">
        <v>0</v>
      </c>
      <c r="J68" s="159">
        <v>0</v>
      </c>
      <c r="K68" s="159">
        <v>0</v>
      </c>
      <c r="L68" s="159">
        <v>0</v>
      </c>
      <c r="M68" s="159">
        <v>0</v>
      </c>
      <c r="N68" s="159">
        <v>0</v>
      </c>
      <c r="O68" s="159">
        <v>0</v>
      </c>
      <c r="P68" s="159">
        <v>0</v>
      </c>
      <c r="Q68" s="159">
        <v>726.30137481344275</v>
      </c>
      <c r="R68" s="159">
        <v>685.10260584890409</v>
      </c>
      <c r="S68" s="159">
        <v>702.00737941753425</v>
      </c>
      <c r="T68" s="159">
        <v>767.32095287849313</v>
      </c>
      <c r="U68" s="159">
        <v>764.53390648278696</v>
      </c>
      <c r="V68" s="159">
        <v>757.93141377178097</v>
      </c>
      <c r="W68" s="159">
        <v>817.43343944657556</v>
      </c>
      <c r="X68" s="159">
        <v>819.34885504383578</v>
      </c>
      <c r="Y68" s="159">
        <v>881.60579559836071</v>
      </c>
      <c r="Z68" s="159">
        <v>915.51663409315074</v>
      </c>
      <c r="AA68" s="159">
        <v>990.69583345657099</v>
      </c>
      <c r="AB68" s="159">
        <v>943.19439575191359</v>
      </c>
      <c r="AC68" s="159">
        <v>956.6410607040475</v>
      </c>
      <c r="AD68" s="159">
        <v>915.28613165950514</v>
      </c>
      <c r="AE68" s="159">
        <v>997.964944394344</v>
      </c>
      <c r="AF68" s="159">
        <v>1071.3365810657881</v>
      </c>
      <c r="AG68" s="159">
        <v>1044.2786731710364</v>
      </c>
      <c r="AH68" s="159">
        <v>1081.518434225846</v>
      </c>
      <c r="AI68" s="159">
        <v>1094.1679355957094</v>
      </c>
      <c r="AJ68" s="159">
        <v>1084.9475904573792</v>
      </c>
      <c r="AK68" s="159">
        <v>1145.9933429018633</v>
      </c>
      <c r="AL68" s="159">
        <v>1095.8573756594874</v>
      </c>
      <c r="AM68" s="159">
        <v>1069.939327164318</v>
      </c>
      <c r="AN68" s="159">
        <v>1061.773665785983</v>
      </c>
      <c r="AO68" s="159">
        <v>1079.7142223974972</v>
      </c>
      <c r="AP68" s="159">
        <v>1103.2119924212918</v>
      </c>
      <c r="AQ68" s="159">
        <v>1041.2151369542057</v>
      </c>
      <c r="AR68" s="159">
        <v>1092.1127557349023</v>
      </c>
      <c r="AS68" s="159">
        <v>1010.9488130694444</v>
      </c>
      <c r="AT68" s="159">
        <v>976.75386448412746</v>
      </c>
      <c r="AU68" s="159">
        <v>1045.2398008951602</v>
      </c>
      <c r="AV68" s="159">
        <v>931.07995848183828</v>
      </c>
      <c r="AW68" s="159">
        <v>896.07308946888395</v>
      </c>
      <c r="AX68" s="159">
        <v>883.73438893668413</v>
      </c>
      <c r="AY68" s="159">
        <v>848.28374713750134</v>
      </c>
      <c r="AZ68" s="159">
        <v>807.77814468021529</v>
      </c>
      <c r="BA68" s="159">
        <v>816.8788936676666</v>
      </c>
      <c r="BB68" s="159">
        <v>835.0418153059087</v>
      </c>
      <c r="BC68" s="159">
        <v>761.68578498003569</v>
      </c>
      <c r="BD68" s="159">
        <v>700.48299044351143</v>
      </c>
      <c r="BE68" s="160">
        <v>741.51052004100507</v>
      </c>
      <c r="BF68" s="54">
        <v>5.8570343830214977E-2</v>
      </c>
      <c r="BG68" s="54">
        <v>-3.269987125264795E-2</v>
      </c>
      <c r="BH68" s="54">
        <v>7.5862120290190183E-2</v>
      </c>
    </row>
    <row r="69" spans="1:60" x14ac:dyDescent="0.15">
      <c r="A69" s="162" t="s">
        <v>337</v>
      </c>
      <c r="B69" s="159">
        <v>1993.3129262005305</v>
      </c>
      <c r="C69" s="159">
        <v>2216.1885724929407</v>
      </c>
      <c r="D69" s="159">
        <v>2435.1080081229547</v>
      </c>
      <c r="E69" s="159">
        <v>2773.5856101918475</v>
      </c>
      <c r="F69" s="159">
        <v>3180.6496010406181</v>
      </c>
      <c r="G69" s="159">
        <v>3654.9478591252068</v>
      </c>
      <c r="H69" s="159">
        <v>3887.111876623625</v>
      </c>
      <c r="I69" s="159">
        <v>4148.82742286149</v>
      </c>
      <c r="J69" s="159">
        <v>4519.364118618988</v>
      </c>
      <c r="K69" s="159">
        <v>4083.7540950715834</v>
      </c>
      <c r="L69" s="159">
        <v>4146.9451249541362</v>
      </c>
      <c r="M69" s="159">
        <v>4519.9265981299932</v>
      </c>
      <c r="N69" s="159">
        <v>4571.3007564891204</v>
      </c>
      <c r="O69" s="159">
        <v>4819.202549506238</v>
      </c>
      <c r="P69" s="159">
        <v>4904.7412020048596</v>
      </c>
      <c r="Q69" s="159">
        <v>4525.6658981564669</v>
      </c>
      <c r="R69" s="159">
        <v>4271.5322768122414</v>
      </c>
      <c r="S69" s="159">
        <v>4092.3116319023329</v>
      </c>
      <c r="T69" s="159">
        <v>4062.1494904209599</v>
      </c>
      <c r="U69" s="159">
        <v>4088.1286194079157</v>
      </c>
      <c r="V69" s="159">
        <v>4366.4409096278323</v>
      </c>
      <c r="W69" s="159">
        <v>4538.5616862389243</v>
      </c>
      <c r="X69" s="159">
        <v>4573.3774534180466</v>
      </c>
      <c r="Y69" s="159">
        <v>4580.4345367593951</v>
      </c>
      <c r="Z69" s="159">
        <v>4538.7449705583613</v>
      </c>
      <c r="AA69" s="159">
        <v>4649.4442007398975</v>
      </c>
      <c r="AB69" s="159">
        <v>4804.7534103840762</v>
      </c>
      <c r="AC69" s="159">
        <v>4778.3209642182755</v>
      </c>
      <c r="AD69" s="159">
        <v>4780.1014658016347</v>
      </c>
      <c r="AE69" s="159">
        <v>4767.1718486460122</v>
      </c>
      <c r="AF69" s="159">
        <v>4896.1275394915574</v>
      </c>
      <c r="AG69" s="159">
        <v>5147.4032135796797</v>
      </c>
      <c r="AH69" s="159">
        <v>5193.2734956528893</v>
      </c>
      <c r="AI69" s="159">
        <v>5367.8718472395603</v>
      </c>
      <c r="AJ69" s="159">
        <v>5428.5154091516379</v>
      </c>
      <c r="AK69" s="159">
        <v>5422.4402358540538</v>
      </c>
      <c r="AL69" s="159">
        <v>5679.4892353999667</v>
      </c>
      <c r="AM69" s="159">
        <v>5617.0160192497397</v>
      </c>
      <c r="AN69" s="159">
        <v>5788.6741569800752</v>
      </c>
      <c r="AO69" s="159">
        <v>5896.3498194525037</v>
      </c>
      <c r="AP69" s="159">
        <v>6014.9724724078469</v>
      </c>
      <c r="AQ69" s="159">
        <v>6126.5588296130663</v>
      </c>
      <c r="AR69" s="159">
        <v>5968.0969353559003</v>
      </c>
      <c r="AS69" s="159">
        <v>6109.3666614474778</v>
      </c>
      <c r="AT69" s="159">
        <v>5837.9116183534588</v>
      </c>
      <c r="AU69" s="159">
        <v>5911.7671005311304</v>
      </c>
      <c r="AV69" s="159">
        <v>5783.261518622734</v>
      </c>
      <c r="AW69" s="159">
        <v>5598.4393655056592</v>
      </c>
      <c r="AX69" s="159">
        <v>5627.0536790018368</v>
      </c>
      <c r="AY69" s="159">
        <v>5537.2386323979936</v>
      </c>
      <c r="AZ69" s="159">
        <v>5770.3524283050738</v>
      </c>
      <c r="BA69" s="159">
        <v>5871.144428083634</v>
      </c>
      <c r="BB69" s="159">
        <v>6028.9854315919565</v>
      </c>
      <c r="BC69" s="159">
        <v>6048.7942066664373</v>
      </c>
      <c r="BD69" s="159">
        <v>6112.9243684165567</v>
      </c>
      <c r="BE69" s="160">
        <v>5136.8660880650741</v>
      </c>
      <c r="BF69" s="54">
        <v>-0.15967125086553513</v>
      </c>
      <c r="BG69" s="54">
        <v>4.6138256102661312E-3</v>
      </c>
      <c r="BH69" s="54">
        <v>0.52554015425949929</v>
      </c>
    </row>
    <row r="70" spans="1:60" x14ac:dyDescent="0.15">
      <c r="A70" s="162" t="s">
        <v>338</v>
      </c>
      <c r="B70" s="159">
        <v>0</v>
      </c>
      <c r="C70" s="159">
        <v>0</v>
      </c>
      <c r="D70" s="159">
        <v>0</v>
      </c>
      <c r="E70" s="159">
        <v>0</v>
      </c>
      <c r="F70" s="159">
        <v>0</v>
      </c>
      <c r="G70" s="159">
        <v>0</v>
      </c>
      <c r="H70" s="159">
        <v>0</v>
      </c>
      <c r="I70" s="159">
        <v>0</v>
      </c>
      <c r="J70" s="159">
        <v>0</v>
      </c>
      <c r="K70" s="159">
        <v>0</v>
      </c>
      <c r="L70" s="159">
        <v>0</v>
      </c>
      <c r="M70" s="159">
        <v>0</v>
      </c>
      <c r="N70" s="159">
        <v>0</v>
      </c>
      <c r="O70" s="159">
        <v>0</v>
      </c>
      <c r="P70" s="159">
        <v>0</v>
      </c>
      <c r="Q70" s="159">
        <v>4158.5770454788717</v>
      </c>
      <c r="R70" s="159">
        <v>3916.562132702652</v>
      </c>
      <c r="S70" s="159">
        <v>3741.4852235735652</v>
      </c>
      <c r="T70" s="159">
        <v>3718.5337786401383</v>
      </c>
      <c r="U70" s="159">
        <v>3734.3661600636528</v>
      </c>
      <c r="V70" s="159">
        <v>3985.3093098167251</v>
      </c>
      <c r="W70" s="159">
        <v>4145.3593368062539</v>
      </c>
      <c r="X70" s="159">
        <v>4154.761683904746</v>
      </c>
      <c r="Y70" s="159">
        <v>4119.4960479506008</v>
      </c>
      <c r="Z70" s="159">
        <v>4047.8278426393972</v>
      </c>
      <c r="AA70" s="159">
        <v>4123.4686618669102</v>
      </c>
      <c r="AB70" s="159">
        <v>4289.0691229703771</v>
      </c>
      <c r="AC70" s="159">
        <v>4229.7208800331691</v>
      </c>
      <c r="AD70" s="159">
        <v>4226.4033819434935</v>
      </c>
      <c r="AE70" s="159">
        <v>4199.281133277399</v>
      </c>
      <c r="AF70" s="159">
        <v>4307.5890148480148</v>
      </c>
      <c r="AG70" s="159">
        <v>4539.7737681799999</v>
      </c>
      <c r="AH70" s="159">
        <v>4554.0407766296521</v>
      </c>
      <c r="AI70" s="159">
        <v>4694.8784070013462</v>
      </c>
      <c r="AJ70" s="159">
        <v>4706.1953380013028</v>
      </c>
      <c r="AK70" s="159">
        <v>4683.4446871003283</v>
      </c>
      <c r="AL70" s="159">
        <v>4953.9913044680352</v>
      </c>
      <c r="AM70" s="159">
        <v>4911.6945484699763</v>
      </c>
      <c r="AN70" s="159">
        <v>5061.397263003958</v>
      </c>
      <c r="AO70" s="159">
        <v>5125.0572210955324</v>
      </c>
      <c r="AP70" s="159">
        <v>5205.5496259103793</v>
      </c>
      <c r="AQ70" s="159">
        <v>5281.724016309503</v>
      </c>
      <c r="AR70" s="159">
        <v>5089.2722639677295</v>
      </c>
      <c r="AS70" s="159">
        <v>5225.6346593824019</v>
      </c>
      <c r="AT70" s="159">
        <v>5017.4675932491218</v>
      </c>
      <c r="AU70" s="159">
        <v>5086.7681002110385</v>
      </c>
      <c r="AV70" s="159">
        <v>4947.4047460943302</v>
      </c>
      <c r="AW70" s="159">
        <v>4781.9340969979858</v>
      </c>
      <c r="AX70" s="159">
        <v>4810.1874160978477</v>
      </c>
      <c r="AY70" s="159">
        <v>4712.8045258403172</v>
      </c>
      <c r="AZ70" s="159">
        <v>4912.6053993940304</v>
      </c>
      <c r="BA70" s="159">
        <v>4972.9683539181424</v>
      </c>
      <c r="BB70" s="159">
        <v>5068.2079349183005</v>
      </c>
      <c r="BC70" s="159">
        <v>5036.3140180884538</v>
      </c>
      <c r="BD70" s="159">
        <v>5077.0472066724069</v>
      </c>
      <c r="BE70" s="160">
        <v>4673.4233039758892</v>
      </c>
      <c r="BF70" s="54">
        <v>-7.9499734051332704E-2</v>
      </c>
      <c r="BG70" s="54">
        <v>1.1811461185058381E-3</v>
      </c>
      <c r="BH70" s="54">
        <v>0.47812646115066765</v>
      </c>
    </row>
    <row r="71" spans="1:60" x14ac:dyDescent="0.15">
      <c r="A71" s="162" t="s">
        <v>339</v>
      </c>
      <c r="B71" s="159">
        <v>0</v>
      </c>
      <c r="C71" s="159">
        <v>0</v>
      </c>
      <c r="D71" s="159">
        <v>0</v>
      </c>
      <c r="E71" s="159">
        <v>0</v>
      </c>
      <c r="F71" s="159">
        <v>0</v>
      </c>
      <c r="G71" s="159">
        <v>0</v>
      </c>
      <c r="H71" s="159">
        <v>0</v>
      </c>
      <c r="I71" s="159">
        <v>0</v>
      </c>
      <c r="J71" s="159">
        <v>0</v>
      </c>
      <c r="K71" s="159">
        <v>0</v>
      </c>
      <c r="L71" s="159">
        <v>0</v>
      </c>
      <c r="M71" s="159">
        <v>0</v>
      </c>
      <c r="N71" s="159">
        <v>0</v>
      </c>
      <c r="O71" s="159">
        <v>0</v>
      </c>
      <c r="P71" s="159">
        <v>0</v>
      </c>
      <c r="Q71" s="159">
        <v>367.0888526775957</v>
      </c>
      <c r="R71" s="159">
        <v>354.970144109589</v>
      </c>
      <c r="S71" s="159">
        <v>350.82640832876717</v>
      </c>
      <c r="T71" s="159">
        <v>343.61571178082193</v>
      </c>
      <c r="U71" s="159">
        <v>353.76245934426231</v>
      </c>
      <c r="V71" s="159">
        <v>381.13159981110783</v>
      </c>
      <c r="W71" s="159">
        <v>393.20234943267025</v>
      </c>
      <c r="X71" s="159">
        <v>418.61576951330107</v>
      </c>
      <c r="Y71" s="159">
        <v>460.93848880879415</v>
      </c>
      <c r="Z71" s="159">
        <v>490.91712791896401</v>
      </c>
      <c r="AA71" s="159">
        <v>525.97553887298784</v>
      </c>
      <c r="AB71" s="159">
        <v>515.68428741369894</v>
      </c>
      <c r="AC71" s="159">
        <v>548.6000841851062</v>
      </c>
      <c r="AD71" s="159">
        <v>553.69808385813951</v>
      </c>
      <c r="AE71" s="159">
        <v>567.89071536861331</v>
      </c>
      <c r="AF71" s="159">
        <v>588.53852464354213</v>
      </c>
      <c r="AG71" s="159">
        <v>607.62944539968021</v>
      </c>
      <c r="AH71" s="159">
        <v>639.23271902323791</v>
      </c>
      <c r="AI71" s="159">
        <v>672.99344023821538</v>
      </c>
      <c r="AJ71" s="159">
        <v>722.3200711503348</v>
      </c>
      <c r="AK71" s="159">
        <v>738.99554875372507</v>
      </c>
      <c r="AL71" s="159">
        <v>725.4979309319308</v>
      </c>
      <c r="AM71" s="159">
        <v>705.32147077976458</v>
      </c>
      <c r="AN71" s="159">
        <v>727.27689397611744</v>
      </c>
      <c r="AO71" s="159">
        <v>771.29259835697178</v>
      </c>
      <c r="AP71" s="159">
        <v>809.42284649746887</v>
      </c>
      <c r="AQ71" s="159">
        <v>844.83481330356335</v>
      </c>
      <c r="AR71" s="159">
        <v>878.82467138817174</v>
      </c>
      <c r="AS71" s="159">
        <v>883.73200206507602</v>
      </c>
      <c r="AT71" s="159">
        <v>820.44402510433781</v>
      </c>
      <c r="AU71" s="159">
        <v>824.99900032008986</v>
      </c>
      <c r="AV71" s="159">
        <v>835.85677252840412</v>
      </c>
      <c r="AW71" s="159">
        <v>816.50526850767221</v>
      </c>
      <c r="AX71" s="159">
        <v>816.86626290398817</v>
      </c>
      <c r="AY71" s="159">
        <v>824.434106557674</v>
      </c>
      <c r="AZ71" s="159">
        <v>857.74702891104528</v>
      </c>
      <c r="BA71" s="159">
        <v>898.17607416549106</v>
      </c>
      <c r="BB71" s="159">
        <v>960.77749667365674</v>
      </c>
      <c r="BC71" s="159">
        <v>1012.4801885779831</v>
      </c>
      <c r="BD71" s="159">
        <v>1035.8771617441489</v>
      </c>
      <c r="BE71" s="160">
        <v>463.44278408918342</v>
      </c>
      <c r="BF71" s="54">
        <v>-0.55260835820642495</v>
      </c>
      <c r="BG71" s="54">
        <v>2.3589754355378689E-2</v>
      </c>
      <c r="BH71" s="54">
        <v>4.7413693108831513E-2</v>
      </c>
    </row>
    <row r="72" spans="1:60" x14ac:dyDescent="0.15">
      <c r="A72" s="162" t="s">
        <v>340</v>
      </c>
      <c r="B72" s="159">
        <v>2289.6374366772602</v>
      </c>
      <c r="C72" s="159">
        <v>2450.0607906296914</v>
      </c>
      <c r="D72" s="159">
        <v>2592.6486529255567</v>
      </c>
      <c r="E72" s="159">
        <v>2833.7392715885117</v>
      </c>
      <c r="F72" s="159">
        <v>3164.571301704389</v>
      </c>
      <c r="G72" s="159">
        <v>3514.5800808532922</v>
      </c>
      <c r="H72" s="159">
        <v>3594.4095028274951</v>
      </c>
      <c r="I72" s="159">
        <v>3821.0174106879658</v>
      </c>
      <c r="J72" s="159">
        <v>4134.7172757902454</v>
      </c>
      <c r="K72" s="159">
        <v>3939.7808389035235</v>
      </c>
      <c r="L72" s="159">
        <v>3672.3756014505871</v>
      </c>
      <c r="M72" s="159">
        <v>3952.8279914436675</v>
      </c>
      <c r="N72" s="159">
        <v>3704.7900327073571</v>
      </c>
      <c r="O72" s="159">
        <v>3846.1460623323651</v>
      </c>
      <c r="P72" s="159">
        <v>3996.3096140986704</v>
      </c>
      <c r="Q72" s="159">
        <v>3716.8856231451582</v>
      </c>
      <c r="R72" s="159">
        <v>3328.3861053525147</v>
      </c>
      <c r="S72" s="159">
        <v>2891.5433444851742</v>
      </c>
      <c r="T72" s="159">
        <v>2531.8752697379923</v>
      </c>
      <c r="U72" s="159">
        <v>2228.3828043665217</v>
      </c>
      <c r="V72" s="159">
        <v>2340.0788997060022</v>
      </c>
      <c r="W72" s="159">
        <v>2393.2720605972363</v>
      </c>
      <c r="X72" s="159">
        <v>2294.8273830319481</v>
      </c>
      <c r="Y72" s="159">
        <v>2168.1331773870047</v>
      </c>
      <c r="Z72" s="159">
        <v>2155.0311173660266</v>
      </c>
      <c r="AA72" s="159">
        <v>2159.4391200190071</v>
      </c>
      <c r="AB72" s="159">
        <v>2069.0333237014693</v>
      </c>
      <c r="AC72" s="159">
        <v>2000.5762539645127</v>
      </c>
      <c r="AD72" s="159">
        <v>1960.9022755333638</v>
      </c>
      <c r="AE72" s="159">
        <v>1912.5533315051939</v>
      </c>
      <c r="AF72" s="159">
        <v>1918.6324009580972</v>
      </c>
      <c r="AG72" s="159">
        <v>1894.5615875873739</v>
      </c>
      <c r="AH72" s="159">
        <v>1841.4655624340141</v>
      </c>
      <c r="AI72" s="159">
        <v>1956.1892461098428</v>
      </c>
      <c r="AJ72" s="159">
        <v>1838.6477250645005</v>
      </c>
      <c r="AK72" s="159">
        <v>1626.2941746296212</v>
      </c>
      <c r="AL72" s="159">
        <v>1641.5830917830954</v>
      </c>
      <c r="AM72" s="159">
        <v>1647.8889602850857</v>
      </c>
      <c r="AN72" s="159">
        <v>1606.7737178032169</v>
      </c>
      <c r="AO72" s="159">
        <v>1542.0788476896246</v>
      </c>
      <c r="AP72" s="159">
        <v>1552.2741175932877</v>
      </c>
      <c r="AQ72" s="159">
        <v>1528.4037956725858</v>
      </c>
      <c r="AR72" s="159">
        <v>1434.1348349200598</v>
      </c>
      <c r="AS72" s="159">
        <v>1379.306787326303</v>
      </c>
      <c r="AT72" s="159">
        <v>1232.3792541627572</v>
      </c>
      <c r="AU72" s="159">
        <v>1148.2837956824396</v>
      </c>
      <c r="AV72" s="159">
        <v>1106.3159110017195</v>
      </c>
      <c r="AW72" s="159">
        <v>1003.2901192780367</v>
      </c>
      <c r="AX72" s="159">
        <v>885.06407139130351</v>
      </c>
      <c r="AY72" s="159">
        <v>820.25780039322899</v>
      </c>
      <c r="AZ72" s="159">
        <v>783.69272430519231</v>
      </c>
      <c r="BA72" s="159">
        <v>821.64831030192852</v>
      </c>
      <c r="BB72" s="159">
        <v>825.14503952075847</v>
      </c>
      <c r="BC72" s="159">
        <v>852.35793541226315</v>
      </c>
      <c r="BD72" s="159">
        <v>824.39553266813596</v>
      </c>
      <c r="BE72" s="160">
        <v>568.48270637912162</v>
      </c>
      <c r="BF72" s="54">
        <v>-0.31042480963083185</v>
      </c>
      <c r="BG72" s="54">
        <v>-3.9407646851384093E-2</v>
      </c>
      <c r="BH72" s="54">
        <v>5.8160069599337491E-2</v>
      </c>
    </row>
    <row r="73" spans="1:60" x14ac:dyDescent="0.15">
      <c r="A73" s="162" t="s">
        <v>341</v>
      </c>
      <c r="B73" s="159">
        <v>909.15879452054799</v>
      </c>
      <c r="C73" s="159">
        <v>1016.3077808219177</v>
      </c>
      <c r="D73" s="159">
        <v>1072.5843287671232</v>
      </c>
      <c r="E73" s="159">
        <v>1190.6914754098361</v>
      </c>
      <c r="F73" s="159">
        <v>1348.2778904109589</v>
      </c>
      <c r="G73" s="159">
        <v>1459.6120824657535</v>
      </c>
      <c r="H73" s="159">
        <v>1481.8722032876713</v>
      </c>
      <c r="I73" s="159">
        <v>1568.8813901639342</v>
      </c>
      <c r="J73" s="159">
        <v>1704.5303356164384</v>
      </c>
      <c r="K73" s="159">
        <v>1636.0343413698629</v>
      </c>
      <c r="L73" s="159">
        <v>1553.6054789041093</v>
      </c>
      <c r="M73" s="159">
        <v>1636.9551188524586</v>
      </c>
      <c r="N73" s="159">
        <v>1727.091416438356</v>
      </c>
      <c r="O73" s="159">
        <v>1750.765311697671</v>
      </c>
      <c r="P73" s="159">
        <v>1875.1269065494519</v>
      </c>
      <c r="Q73" s="159">
        <v>1829.929011252131</v>
      </c>
      <c r="R73" s="159">
        <v>1782.3444207264386</v>
      </c>
      <c r="S73" s="159">
        <v>1673.9044592126027</v>
      </c>
      <c r="T73" s="159">
        <v>1726.0554720530138</v>
      </c>
      <c r="U73" s="159">
        <v>1754.7264473423497</v>
      </c>
      <c r="V73" s="159">
        <v>1776.68575567782</v>
      </c>
      <c r="W73" s="159">
        <v>1823.0388332974489</v>
      </c>
      <c r="X73" s="159">
        <v>1894.8166494865291</v>
      </c>
      <c r="Y73" s="159">
        <v>1926.3940613280583</v>
      </c>
      <c r="Z73" s="159">
        <v>1943.0428984563703</v>
      </c>
      <c r="AA73" s="159">
        <v>1934.0371621895863</v>
      </c>
      <c r="AB73" s="159">
        <v>1933.0142061002909</v>
      </c>
      <c r="AC73" s="159">
        <v>2035.8836512064643</v>
      </c>
      <c r="AD73" s="159">
        <v>1988.3571090455109</v>
      </c>
      <c r="AE73" s="159">
        <v>2039.5863229130136</v>
      </c>
      <c r="AF73" s="159">
        <v>2083.6041760493172</v>
      </c>
      <c r="AG73" s="159">
        <v>2106.2259254872688</v>
      </c>
      <c r="AH73" s="159">
        <v>2231.4926043461746</v>
      </c>
      <c r="AI73" s="159">
        <v>2270.4922224557472</v>
      </c>
      <c r="AJ73" s="159">
        <v>2258.6963598593147</v>
      </c>
      <c r="AK73" s="159">
        <v>2316.6614987772623</v>
      </c>
      <c r="AL73" s="159">
        <v>2320.3434106897762</v>
      </c>
      <c r="AM73" s="159">
        <v>2356.6857655038198</v>
      </c>
      <c r="AN73" s="159">
        <v>2350.1784322542762</v>
      </c>
      <c r="AO73" s="159">
        <v>2399.4444939691984</v>
      </c>
      <c r="AP73" s="159">
        <v>2418.7495461903509</v>
      </c>
      <c r="AQ73" s="159">
        <v>2463.6704071423424</v>
      </c>
      <c r="AR73" s="159">
        <v>2490.0384617112254</v>
      </c>
      <c r="AS73" s="159">
        <v>2434.6599384846809</v>
      </c>
      <c r="AT73" s="159">
        <v>2258.3823976660983</v>
      </c>
      <c r="AU73" s="159">
        <v>2220.145946837717</v>
      </c>
      <c r="AV73" s="159">
        <v>2208.7099569693646</v>
      </c>
      <c r="AW73" s="159">
        <v>2139.9120391024667</v>
      </c>
      <c r="AX73" s="159">
        <v>2088.1523397449773</v>
      </c>
      <c r="AY73" s="159">
        <v>2075.9486112749382</v>
      </c>
      <c r="AZ73" s="159">
        <v>2108.1983436088572</v>
      </c>
      <c r="BA73" s="159">
        <v>2131.5062029373689</v>
      </c>
      <c r="BB73" s="159">
        <v>2165.7577558550051</v>
      </c>
      <c r="BC73" s="159">
        <v>2142.694880801253</v>
      </c>
      <c r="BD73" s="159">
        <v>2086.8296132800715</v>
      </c>
      <c r="BE73" s="160">
        <v>1950.3263354038957</v>
      </c>
      <c r="BF73" s="54">
        <v>-6.5411798360298534E-2</v>
      </c>
      <c r="BG73" s="54">
        <v>-7.8691568852328198E-3</v>
      </c>
      <c r="BH73" s="54">
        <v>0.19953309772780334</v>
      </c>
    </row>
    <row r="74" spans="1:60" x14ac:dyDescent="0.15">
      <c r="A74" s="162" t="s">
        <v>342</v>
      </c>
      <c r="B74" s="159">
        <v>0</v>
      </c>
      <c r="C74" s="159">
        <v>0</v>
      </c>
      <c r="D74" s="159">
        <v>0</v>
      </c>
      <c r="E74" s="159">
        <v>0</v>
      </c>
      <c r="F74" s="159">
        <v>0</v>
      </c>
      <c r="G74" s="159">
        <v>0</v>
      </c>
      <c r="H74" s="159">
        <v>0</v>
      </c>
      <c r="I74" s="159">
        <v>0</v>
      </c>
      <c r="J74" s="159">
        <v>0</v>
      </c>
      <c r="K74" s="159">
        <v>0</v>
      </c>
      <c r="L74" s="159">
        <v>0</v>
      </c>
      <c r="M74" s="159">
        <v>0</v>
      </c>
      <c r="N74" s="159">
        <v>0</v>
      </c>
      <c r="O74" s="159">
        <v>0</v>
      </c>
      <c r="P74" s="159">
        <v>0</v>
      </c>
      <c r="Q74" s="159">
        <v>483.79971152535512</v>
      </c>
      <c r="R74" s="159">
        <v>487.08623963054788</v>
      </c>
      <c r="S74" s="159">
        <v>465.76211921260284</v>
      </c>
      <c r="T74" s="159">
        <v>455.69991671054805</v>
      </c>
      <c r="U74" s="159">
        <v>496.20772193251361</v>
      </c>
      <c r="V74" s="159">
        <v>523.13621124275699</v>
      </c>
      <c r="W74" s="159">
        <v>510.09370454736575</v>
      </c>
      <c r="X74" s="159">
        <v>540.61254418671103</v>
      </c>
      <c r="Y74" s="159">
        <v>529.35860926444377</v>
      </c>
      <c r="Z74" s="159">
        <v>536.36573557048905</v>
      </c>
      <c r="AA74" s="159">
        <v>555.57376556216514</v>
      </c>
      <c r="AB74" s="159">
        <v>584.07824315798769</v>
      </c>
      <c r="AC74" s="159">
        <v>601.56258484338798</v>
      </c>
      <c r="AD74" s="159">
        <v>580.92143221671245</v>
      </c>
      <c r="AE74" s="159">
        <v>588.34264953424668</v>
      </c>
      <c r="AF74" s="159">
        <v>595.9834574730138</v>
      </c>
      <c r="AG74" s="159">
        <v>603.32361648693984</v>
      </c>
      <c r="AH74" s="159">
        <v>618.07416722863013</v>
      </c>
      <c r="AI74" s="159">
        <v>630.20040668068475</v>
      </c>
      <c r="AJ74" s="159">
        <v>645.98812775684917</v>
      </c>
      <c r="AK74" s="159">
        <v>631.25858757775973</v>
      </c>
      <c r="AL74" s="159">
        <v>639.79421045917809</v>
      </c>
      <c r="AM74" s="159">
        <v>651.81976918260261</v>
      </c>
      <c r="AN74" s="159">
        <v>636.41991842821926</v>
      </c>
      <c r="AO74" s="159">
        <v>644.66115336584687</v>
      </c>
      <c r="AP74" s="159">
        <v>655.30520147836899</v>
      </c>
      <c r="AQ74" s="159">
        <v>635.16199846861082</v>
      </c>
      <c r="AR74" s="159">
        <v>675.81089163930858</v>
      </c>
      <c r="AS74" s="159">
        <v>673.26090813718406</v>
      </c>
      <c r="AT74" s="159">
        <v>663.68319822509841</v>
      </c>
      <c r="AU74" s="159">
        <v>666.70740691290041</v>
      </c>
      <c r="AV74" s="159">
        <v>661.53467991247726</v>
      </c>
      <c r="AW74" s="159">
        <v>677.27971682325904</v>
      </c>
      <c r="AX74" s="159">
        <v>786.2152522462361</v>
      </c>
      <c r="AY74" s="159">
        <v>796.32165822027673</v>
      </c>
      <c r="AZ74" s="159">
        <v>781.08238111747835</v>
      </c>
      <c r="BA74" s="159">
        <v>797.95304154938219</v>
      </c>
      <c r="BB74" s="159">
        <v>821.61107028497554</v>
      </c>
      <c r="BC74" s="159">
        <v>837.57108426939601</v>
      </c>
      <c r="BD74" s="159">
        <v>799.38742074520542</v>
      </c>
      <c r="BE74" s="160">
        <v>720.35372001193525</v>
      </c>
      <c r="BF74" s="54">
        <v>-9.8867831394686356E-2</v>
      </c>
      <c r="BG74" s="54">
        <v>1.877821263823809E-2</v>
      </c>
      <c r="BH74" s="54">
        <v>7.3697620036475592E-2</v>
      </c>
    </row>
    <row r="75" spans="1:60" x14ac:dyDescent="0.15">
      <c r="A75" s="165" t="s">
        <v>350</v>
      </c>
      <c r="B75" s="164">
        <v>6333.1325658737787</v>
      </c>
      <c r="C75" s="164">
        <v>6992.8804343672491</v>
      </c>
      <c r="D75" s="164">
        <v>7605.9686522252186</v>
      </c>
      <c r="E75" s="164">
        <v>8387.3255552735664</v>
      </c>
      <c r="F75" s="164">
        <v>9452.673209741979</v>
      </c>
      <c r="G75" s="164">
        <v>10565.105165412035</v>
      </c>
      <c r="H75" s="164">
        <v>11151.068566212642</v>
      </c>
      <c r="I75" s="164">
        <v>11940.846905664199</v>
      </c>
      <c r="J75" s="164">
        <v>12901.038750115671</v>
      </c>
      <c r="K75" s="164">
        <v>12142.23250914601</v>
      </c>
      <c r="L75" s="164">
        <v>11901.189303158388</v>
      </c>
      <c r="M75" s="164">
        <v>12792.105643762954</v>
      </c>
      <c r="N75" s="164">
        <v>12643.760032149677</v>
      </c>
      <c r="O75" s="164">
        <v>13449.543678080625</v>
      </c>
      <c r="P75" s="164">
        <v>13842.484604417325</v>
      </c>
      <c r="Q75" s="164">
        <v>13002.658054755262</v>
      </c>
      <c r="R75" s="164">
        <v>12176.311145508522</v>
      </c>
      <c r="S75" s="164">
        <v>11487.149415086196</v>
      </c>
      <c r="T75" s="164">
        <v>11208.300675462435</v>
      </c>
      <c r="U75" s="164">
        <v>10988.07691289017</v>
      </c>
      <c r="V75" s="164">
        <v>11444.139058058005</v>
      </c>
      <c r="W75" s="164">
        <v>11830.981711102355</v>
      </c>
      <c r="X75" s="164">
        <v>11887.98855713688</v>
      </c>
      <c r="Y75" s="164">
        <v>11926.213716734044</v>
      </c>
      <c r="Z75" s="164">
        <v>11950.516486152055</v>
      </c>
      <c r="AA75" s="164">
        <v>12253.38682154319</v>
      </c>
      <c r="AB75" s="164">
        <v>12269.219334277132</v>
      </c>
      <c r="AC75" s="164">
        <v>12302.112242257799</v>
      </c>
      <c r="AD75" s="164">
        <v>12128.085040770071</v>
      </c>
      <c r="AE75" s="164">
        <v>12200.215889319983</v>
      </c>
      <c r="AF75" s="164">
        <v>12482.376685827365</v>
      </c>
      <c r="AG75" s="164">
        <v>12688.600057045554</v>
      </c>
      <c r="AH75" s="164">
        <v>12847.489942376997</v>
      </c>
      <c r="AI75" s="164">
        <v>13202.73681517528</v>
      </c>
      <c r="AJ75" s="164">
        <v>13125.37595327742</v>
      </c>
      <c r="AK75" s="164">
        <v>12909.011787421594</v>
      </c>
      <c r="AL75" s="164">
        <v>13113.312042013338</v>
      </c>
      <c r="AM75" s="164">
        <v>13028.501403587956</v>
      </c>
      <c r="AN75" s="164">
        <v>13074.665306487779</v>
      </c>
      <c r="AO75" s="164">
        <v>13122.653534349543</v>
      </c>
      <c r="AP75" s="164">
        <v>13180.375200313712</v>
      </c>
      <c r="AQ75" s="164">
        <v>13174.087495553342</v>
      </c>
      <c r="AR75" s="164">
        <v>12930.89650781859</v>
      </c>
      <c r="AS75" s="164">
        <v>12760.754011666628</v>
      </c>
      <c r="AT75" s="164">
        <v>12082.292218597182</v>
      </c>
      <c r="AU75" s="164">
        <v>11997.948265687715</v>
      </c>
      <c r="AV75" s="164">
        <v>11631.84517006667</v>
      </c>
      <c r="AW75" s="164">
        <v>11153.795672729186</v>
      </c>
      <c r="AX75" s="164">
        <v>10954.292623477555</v>
      </c>
      <c r="AY75" s="164">
        <v>10747.724787594447</v>
      </c>
      <c r="AZ75" s="164">
        <v>10910.843580001987</v>
      </c>
      <c r="BA75" s="164">
        <v>11090.435401239374</v>
      </c>
      <c r="BB75" s="164">
        <v>11317.736419589337</v>
      </c>
      <c r="BC75" s="164">
        <v>11348.099794610522</v>
      </c>
      <c r="BD75" s="164">
        <v>11297.902025407557</v>
      </c>
      <c r="BE75" s="164">
        <v>9774.4502421571597</v>
      </c>
      <c r="BF75" s="56">
        <v>-0.13484377717423524</v>
      </c>
      <c r="BG75" s="56">
        <v>-6.6899103132883608E-3</v>
      </c>
      <c r="BH75" s="56">
        <v>1</v>
      </c>
    </row>
    <row r="76" spans="1:60" x14ac:dyDescent="0.15">
      <c r="A76" s="167"/>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c r="AK76" s="159"/>
      <c r="AL76" s="159"/>
      <c r="AM76" s="159"/>
      <c r="AN76" s="159"/>
      <c r="AO76" s="159"/>
      <c r="AP76" s="159"/>
      <c r="AQ76" s="159"/>
      <c r="AR76" s="159"/>
      <c r="AS76" s="159"/>
      <c r="AT76" s="159"/>
      <c r="AU76" s="159"/>
      <c r="AV76" s="159"/>
      <c r="AW76" s="159"/>
      <c r="AX76" s="159"/>
      <c r="AY76" s="159"/>
      <c r="AZ76" s="159"/>
      <c r="BA76" s="159"/>
      <c r="BB76" s="159"/>
      <c r="BC76" s="159"/>
      <c r="BD76" s="159"/>
      <c r="BE76" s="160"/>
      <c r="BF76" s="54"/>
      <c r="BG76" s="54"/>
      <c r="BH76" s="54"/>
    </row>
    <row r="77" spans="1:60" x14ac:dyDescent="0.15">
      <c r="A77" s="166" t="s">
        <v>351</v>
      </c>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159"/>
      <c r="AN77" s="159"/>
      <c r="AO77" s="159"/>
      <c r="AP77" s="159"/>
      <c r="AQ77" s="159"/>
      <c r="AR77" s="159"/>
      <c r="AS77" s="159"/>
      <c r="AT77" s="159"/>
      <c r="AU77" s="159"/>
      <c r="AV77" s="159"/>
      <c r="AW77" s="159"/>
      <c r="AX77" s="159"/>
      <c r="AY77" s="159"/>
      <c r="AZ77" s="159"/>
      <c r="BA77" s="159"/>
      <c r="BB77" s="159"/>
      <c r="BC77" s="159"/>
      <c r="BD77" s="159"/>
      <c r="BE77" s="160"/>
      <c r="BF77" s="54"/>
      <c r="BG77" s="54"/>
      <c r="BH77" s="54"/>
    </row>
    <row r="78" spans="1:60" x14ac:dyDescent="0.15">
      <c r="A78" s="162" t="s">
        <v>334</v>
      </c>
      <c r="B78" s="159" t="s">
        <v>111</v>
      </c>
      <c r="C78" s="159" t="s">
        <v>111</v>
      </c>
      <c r="D78" s="159" t="s">
        <v>111</v>
      </c>
      <c r="E78" s="159" t="s">
        <v>111</v>
      </c>
      <c r="F78" s="159" t="s">
        <v>111</v>
      </c>
      <c r="G78" s="159" t="s">
        <v>111</v>
      </c>
      <c r="H78" s="159" t="s">
        <v>111</v>
      </c>
      <c r="I78" s="159" t="s">
        <v>111</v>
      </c>
      <c r="J78" s="159" t="s">
        <v>111</v>
      </c>
      <c r="K78" s="159" t="s">
        <v>111</v>
      </c>
      <c r="L78" s="159" t="s">
        <v>111</v>
      </c>
      <c r="M78" s="159" t="s">
        <v>111</v>
      </c>
      <c r="N78" s="159" t="s">
        <v>111</v>
      </c>
      <c r="O78" s="159" t="s">
        <v>111</v>
      </c>
      <c r="P78" s="159" t="s">
        <v>111</v>
      </c>
      <c r="Q78" s="159" t="s">
        <v>111</v>
      </c>
      <c r="R78" s="159" t="s">
        <v>111</v>
      </c>
      <c r="S78" s="159" t="s">
        <v>111</v>
      </c>
      <c r="T78" s="159" t="s">
        <v>111</v>
      </c>
      <c r="U78" s="159" t="s">
        <v>111</v>
      </c>
      <c r="V78" s="159">
        <v>1355.0129747591639</v>
      </c>
      <c r="W78" s="159">
        <v>1369.4262428426955</v>
      </c>
      <c r="X78" s="159">
        <v>1372.2928441670592</v>
      </c>
      <c r="Y78" s="159">
        <v>1375.1168997455172</v>
      </c>
      <c r="Z78" s="159">
        <v>1397.1171192594747</v>
      </c>
      <c r="AA78" s="159">
        <v>1398.2474372258341</v>
      </c>
      <c r="AB78" s="159">
        <v>1347.7416016596101</v>
      </c>
      <c r="AC78" s="159">
        <v>1209.9226775956283</v>
      </c>
      <c r="AD78" s="159">
        <v>1022.8443835616438</v>
      </c>
      <c r="AE78" s="159">
        <v>1003.2906849315067</v>
      </c>
      <c r="AF78" s="159">
        <v>949.58630136986312</v>
      </c>
      <c r="AG78" s="159">
        <v>844.9214480874316</v>
      </c>
      <c r="AH78" s="159">
        <v>868.55301369863025</v>
      </c>
      <c r="AI78" s="159">
        <v>834.86520547945202</v>
      </c>
      <c r="AJ78" s="159">
        <v>843.54767123287661</v>
      </c>
      <c r="AK78" s="159">
        <v>815.60027322404369</v>
      </c>
      <c r="AL78" s="159">
        <v>856.64602739726035</v>
      </c>
      <c r="AM78" s="159">
        <v>898.61301369863031</v>
      </c>
      <c r="AN78" s="159">
        <v>935.44397260273979</v>
      </c>
      <c r="AO78" s="159">
        <v>931.23417426558547</v>
      </c>
      <c r="AP78" s="159">
        <v>947.18407443488263</v>
      </c>
      <c r="AQ78" s="159">
        <v>997.58479757958401</v>
      </c>
      <c r="AR78" s="159">
        <v>1061.5077915215472</v>
      </c>
      <c r="AS78" s="159">
        <v>1119.2467585480194</v>
      </c>
      <c r="AT78" s="159">
        <v>1102.4299556898895</v>
      </c>
      <c r="AU78" s="159">
        <v>1163.8204534636657</v>
      </c>
      <c r="AV78" s="159">
        <v>1174.7308071994539</v>
      </c>
      <c r="AW78" s="159">
        <v>1207.2081034656662</v>
      </c>
      <c r="AX78" s="159">
        <v>1194.1985950863395</v>
      </c>
      <c r="AY78" s="159">
        <v>1202.8360775411963</v>
      </c>
      <c r="AZ78" s="159">
        <v>1193.4183821224292</v>
      </c>
      <c r="BA78" s="159">
        <v>1189.3063487540862</v>
      </c>
      <c r="BB78" s="159">
        <v>1193.4779943582512</v>
      </c>
      <c r="BC78" s="159">
        <v>1222.6385775539866</v>
      </c>
      <c r="BD78" s="159">
        <v>1203.2320175994068</v>
      </c>
      <c r="BE78" s="160">
        <v>1121.9330179046083</v>
      </c>
      <c r="BF78" s="54">
        <v>-6.7567184471204356E-2</v>
      </c>
      <c r="BG78" s="54">
        <v>8.7878373226795148E-3</v>
      </c>
      <c r="BH78" s="54">
        <v>0.27042135357774788</v>
      </c>
    </row>
    <row r="79" spans="1:60" x14ac:dyDescent="0.15">
      <c r="A79" s="162" t="s">
        <v>335</v>
      </c>
      <c r="B79" s="159" t="s">
        <v>111</v>
      </c>
      <c r="C79" s="159" t="s">
        <v>111</v>
      </c>
      <c r="D79" s="159" t="s">
        <v>111</v>
      </c>
      <c r="E79" s="159" t="s">
        <v>111</v>
      </c>
      <c r="F79" s="159" t="s">
        <v>111</v>
      </c>
      <c r="G79" s="159" t="s">
        <v>111</v>
      </c>
      <c r="H79" s="159" t="s">
        <v>111</v>
      </c>
      <c r="I79" s="159" t="s">
        <v>111</v>
      </c>
      <c r="J79" s="159" t="s">
        <v>111</v>
      </c>
      <c r="K79" s="159" t="s">
        <v>111</v>
      </c>
      <c r="L79" s="159" t="s">
        <v>111</v>
      </c>
      <c r="M79" s="159" t="s">
        <v>111</v>
      </c>
      <c r="N79" s="159" t="s">
        <v>111</v>
      </c>
      <c r="O79" s="159" t="s">
        <v>111</v>
      </c>
      <c r="P79" s="159" t="s">
        <v>111</v>
      </c>
      <c r="Q79" s="159" t="s">
        <v>111</v>
      </c>
      <c r="R79" s="159" t="s">
        <v>111</v>
      </c>
      <c r="S79" s="159" t="s">
        <v>111</v>
      </c>
      <c r="T79" s="159" t="s">
        <v>111</v>
      </c>
      <c r="U79" s="159" t="s">
        <v>111</v>
      </c>
      <c r="V79" s="159">
        <v>1078.074084981469</v>
      </c>
      <c r="W79" s="159">
        <v>1098.0501166324052</v>
      </c>
      <c r="X79" s="159">
        <v>1108.666331362052</v>
      </c>
      <c r="Y79" s="159">
        <v>1120.4543710918965</v>
      </c>
      <c r="Z79" s="159">
        <v>1146.4630259823955</v>
      </c>
      <c r="AA79" s="159">
        <v>1162.4086346832748</v>
      </c>
      <c r="AB79" s="159">
        <v>1124.3362354556398</v>
      </c>
      <c r="AC79" s="159">
        <v>1011.0344262295082</v>
      </c>
      <c r="AD79" s="159">
        <v>846.57561643835606</v>
      </c>
      <c r="AE79" s="159">
        <v>845.09013698630122</v>
      </c>
      <c r="AF79" s="159">
        <v>809.55150684931527</v>
      </c>
      <c r="AG79" s="159">
        <v>731.7504098360655</v>
      </c>
      <c r="AH79" s="159">
        <v>753.24315068493161</v>
      </c>
      <c r="AI79" s="159">
        <v>724.26136986301367</v>
      </c>
      <c r="AJ79" s="159">
        <v>702.36684931506841</v>
      </c>
      <c r="AK79" s="159">
        <v>651.16912568306009</v>
      </c>
      <c r="AL79" s="159">
        <v>691.91068493150681</v>
      </c>
      <c r="AM79" s="159">
        <v>734.46287671232892</v>
      </c>
      <c r="AN79" s="159">
        <v>762.39383561643831</v>
      </c>
      <c r="AO79" s="159">
        <v>744.99073164263473</v>
      </c>
      <c r="AP79" s="159">
        <v>764.52681416090991</v>
      </c>
      <c r="AQ79" s="159">
        <v>811.38704415492657</v>
      </c>
      <c r="AR79" s="159">
        <v>869.73839426127313</v>
      </c>
      <c r="AS79" s="159">
        <v>924.84770608900351</v>
      </c>
      <c r="AT79" s="159">
        <v>922.88852689536873</v>
      </c>
      <c r="AU79" s="159">
        <v>970.94709796498091</v>
      </c>
      <c r="AV79" s="159">
        <v>983.91258829534399</v>
      </c>
      <c r="AW79" s="159">
        <v>1031.3275703782349</v>
      </c>
      <c r="AX79" s="159">
        <v>1075.0928478675764</v>
      </c>
      <c r="AY79" s="159">
        <v>1087.4780335684518</v>
      </c>
      <c r="AZ79" s="159">
        <v>1068.714048726272</v>
      </c>
      <c r="BA79" s="159">
        <v>1063.4226944987927</v>
      </c>
      <c r="BB79" s="159">
        <v>1055.7682081162591</v>
      </c>
      <c r="BC79" s="159">
        <v>1067.0335665451375</v>
      </c>
      <c r="BD79" s="159">
        <v>1052.4603013597316</v>
      </c>
      <c r="BE79" s="160">
        <v>970.81921390152172</v>
      </c>
      <c r="BF79" s="54">
        <v>-7.7571655056949185E-2</v>
      </c>
      <c r="BG79" s="54">
        <v>1.3224418450051623E-2</v>
      </c>
      <c r="BH79" s="54">
        <v>0.23399814580094314</v>
      </c>
    </row>
    <row r="80" spans="1:60" x14ac:dyDescent="0.15">
      <c r="A80" s="162" t="s">
        <v>336</v>
      </c>
      <c r="B80" s="159" t="s">
        <v>111</v>
      </c>
      <c r="C80" s="159" t="s">
        <v>111</v>
      </c>
      <c r="D80" s="159" t="s">
        <v>111</v>
      </c>
      <c r="E80" s="159" t="s">
        <v>111</v>
      </c>
      <c r="F80" s="159" t="s">
        <v>111</v>
      </c>
      <c r="G80" s="159" t="s">
        <v>111</v>
      </c>
      <c r="H80" s="159" t="s">
        <v>111</v>
      </c>
      <c r="I80" s="159" t="s">
        <v>111</v>
      </c>
      <c r="J80" s="159" t="s">
        <v>111</v>
      </c>
      <c r="K80" s="159" t="s">
        <v>111</v>
      </c>
      <c r="L80" s="159" t="s">
        <v>111</v>
      </c>
      <c r="M80" s="159" t="s">
        <v>111</v>
      </c>
      <c r="N80" s="159" t="s">
        <v>111</v>
      </c>
      <c r="O80" s="159" t="s">
        <v>111</v>
      </c>
      <c r="P80" s="159" t="s">
        <v>111</v>
      </c>
      <c r="Q80" s="159" t="s">
        <v>111</v>
      </c>
      <c r="R80" s="159" t="s">
        <v>111</v>
      </c>
      <c r="S80" s="159" t="s">
        <v>111</v>
      </c>
      <c r="T80" s="159" t="s">
        <v>111</v>
      </c>
      <c r="U80" s="159" t="s">
        <v>111</v>
      </c>
      <c r="V80" s="159">
        <v>276.93888977769478</v>
      </c>
      <c r="W80" s="159">
        <v>271.37612621029047</v>
      </c>
      <c r="X80" s="159">
        <v>263.62651280500705</v>
      </c>
      <c r="Y80" s="159">
        <v>254.6625286536206</v>
      </c>
      <c r="Z80" s="159">
        <v>250.65409327707962</v>
      </c>
      <c r="AA80" s="159">
        <v>235.83880254255925</v>
      </c>
      <c r="AB80" s="159">
        <v>223.4053662039704</v>
      </c>
      <c r="AC80" s="159">
        <v>198.88825136612022</v>
      </c>
      <c r="AD80" s="159">
        <v>176.26876712328769</v>
      </c>
      <c r="AE80" s="159">
        <v>158.2005479452055</v>
      </c>
      <c r="AF80" s="159">
        <v>140.03479452054796</v>
      </c>
      <c r="AG80" s="159">
        <v>113.17103825136613</v>
      </c>
      <c r="AH80" s="159">
        <v>115.30986301369863</v>
      </c>
      <c r="AI80" s="159">
        <v>110.60383561643837</v>
      </c>
      <c r="AJ80" s="159">
        <v>141.18082191780823</v>
      </c>
      <c r="AK80" s="159">
        <v>164.43114754098363</v>
      </c>
      <c r="AL80" s="159">
        <v>164.73534246575343</v>
      </c>
      <c r="AM80" s="159">
        <v>164.15013698630136</v>
      </c>
      <c r="AN80" s="159">
        <v>173.0501369863014</v>
      </c>
      <c r="AO80" s="159">
        <v>186.24344262295085</v>
      </c>
      <c r="AP80" s="159">
        <v>182.65726027397261</v>
      </c>
      <c r="AQ80" s="159">
        <v>186.19775342465755</v>
      </c>
      <c r="AR80" s="159">
        <v>191.76939726027396</v>
      </c>
      <c r="AS80" s="159">
        <v>194.39905245901645</v>
      </c>
      <c r="AT80" s="159">
        <v>179.54142879452058</v>
      </c>
      <c r="AU80" s="159">
        <v>192.87335549868496</v>
      </c>
      <c r="AV80" s="159">
        <v>190.81821890410961</v>
      </c>
      <c r="AW80" s="159">
        <v>175.8805330874317</v>
      </c>
      <c r="AX80" s="159">
        <v>119.10574721876316</v>
      </c>
      <c r="AY80" s="159">
        <v>115.35804397274444</v>
      </c>
      <c r="AZ80" s="159">
        <v>124.70433339615755</v>
      </c>
      <c r="BA80" s="159">
        <v>125.88365425529354</v>
      </c>
      <c r="BB80" s="159">
        <v>137.70978624199256</v>
      </c>
      <c r="BC80" s="159">
        <v>155.60501100884909</v>
      </c>
      <c r="BD80" s="159">
        <v>150.77171623967527</v>
      </c>
      <c r="BE80" s="160">
        <v>151.11380400308639</v>
      </c>
      <c r="BF80" s="54">
        <v>2.2689120475840596E-3</v>
      </c>
      <c r="BG80" s="54">
        <v>-1.7312300020598914E-2</v>
      </c>
      <c r="BH80" s="54">
        <v>3.6423207776804724E-2</v>
      </c>
    </row>
    <row r="81" spans="1:60" x14ac:dyDescent="0.15">
      <c r="A81" s="162" t="s">
        <v>337</v>
      </c>
      <c r="B81" s="159" t="s">
        <v>111</v>
      </c>
      <c r="C81" s="159" t="s">
        <v>111</v>
      </c>
      <c r="D81" s="159" t="s">
        <v>111</v>
      </c>
      <c r="E81" s="159" t="s">
        <v>111</v>
      </c>
      <c r="F81" s="159" t="s">
        <v>111</v>
      </c>
      <c r="G81" s="159" t="s">
        <v>111</v>
      </c>
      <c r="H81" s="159" t="s">
        <v>111</v>
      </c>
      <c r="I81" s="159" t="s">
        <v>111</v>
      </c>
      <c r="J81" s="159" t="s">
        <v>111</v>
      </c>
      <c r="K81" s="159" t="s">
        <v>111</v>
      </c>
      <c r="L81" s="159" t="s">
        <v>111</v>
      </c>
      <c r="M81" s="159" t="s">
        <v>111</v>
      </c>
      <c r="N81" s="159" t="s">
        <v>111</v>
      </c>
      <c r="O81" s="159" t="s">
        <v>111</v>
      </c>
      <c r="P81" s="159" t="s">
        <v>111</v>
      </c>
      <c r="Q81" s="159" t="s">
        <v>111</v>
      </c>
      <c r="R81" s="159" t="s">
        <v>111</v>
      </c>
      <c r="S81" s="159" t="s">
        <v>111</v>
      </c>
      <c r="T81" s="159" t="s">
        <v>111</v>
      </c>
      <c r="U81" s="159" t="s">
        <v>111</v>
      </c>
      <c r="V81" s="159">
        <v>2290.5494110294235</v>
      </c>
      <c r="W81" s="159">
        <v>2270.3059176107267</v>
      </c>
      <c r="X81" s="159">
        <v>2230.2524457373029</v>
      </c>
      <c r="Y81" s="159">
        <v>2191.1905912179041</v>
      </c>
      <c r="Z81" s="159">
        <v>2179.9579844515183</v>
      </c>
      <c r="AA81" s="159">
        <v>2133.1785403753051</v>
      </c>
      <c r="AB81" s="159">
        <v>2045.0145010182164</v>
      </c>
      <c r="AC81" s="159">
        <v>1800.5172677595629</v>
      </c>
      <c r="AD81" s="159">
        <v>1333.9565479452053</v>
      </c>
      <c r="AE81" s="159">
        <v>1113.9984657534246</v>
      </c>
      <c r="AF81" s="159">
        <v>1014.8750136986299</v>
      </c>
      <c r="AG81" s="159">
        <v>926.78311475409839</v>
      </c>
      <c r="AH81" s="159">
        <v>931.67934246575339</v>
      </c>
      <c r="AI81" s="159">
        <v>871.04399999999998</v>
      </c>
      <c r="AJ81" s="159">
        <v>871.27150684931507</v>
      </c>
      <c r="AK81" s="159">
        <v>889.03912568306021</v>
      </c>
      <c r="AL81" s="159">
        <v>897.27638356164402</v>
      </c>
      <c r="AM81" s="159">
        <v>894.45567123287663</v>
      </c>
      <c r="AN81" s="159">
        <v>919.22142465753427</v>
      </c>
      <c r="AO81" s="159">
        <v>922.8614322886533</v>
      </c>
      <c r="AP81" s="159">
        <v>980.44491155689593</v>
      </c>
      <c r="AQ81" s="159">
        <v>1035.3665815000618</v>
      </c>
      <c r="AR81" s="159">
        <v>1095.311200940949</v>
      </c>
      <c r="AS81" s="159">
        <v>1158.9973074550485</v>
      </c>
      <c r="AT81" s="159">
        <v>1056.2907136886661</v>
      </c>
      <c r="AU81" s="159">
        <v>1150.3083879652825</v>
      </c>
      <c r="AV81" s="159">
        <v>1281.4292001298647</v>
      </c>
      <c r="AW81" s="159">
        <v>1302.4594567380939</v>
      </c>
      <c r="AX81" s="159">
        <v>1409.3601692369527</v>
      </c>
      <c r="AY81" s="159">
        <v>1428.2580066200981</v>
      </c>
      <c r="AZ81" s="159">
        <v>1420.9291651280603</v>
      </c>
      <c r="BA81" s="159">
        <v>1409.9831479863178</v>
      </c>
      <c r="BB81" s="159">
        <v>1501.7506154654902</v>
      </c>
      <c r="BC81" s="159">
        <v>1528.2406718334125</v>
      </c>
      <c r="BD81" s="159">
        <v>1535.9082434751137</v>
      </c>
      <c r="BE81" s="160">
        <v>1419.7509274775541</v>
      </c>
      <c r="BF81" s="54">
        <v>-7.5627770402966643E-2</v>
      </c>
      <c r="BG81" s="54">
        <v>3.8145392849117998E-2</v>
      </c>
      <c r="BH81" s="54">
        <v>0.34220489229276491</v>
      </c>
    </row>
    <row r="82" spans="1:60" x14ac:dyDescent="0.15">
      <c r="A82" s="162" t="s">
        <v>338</v>
      </c>
      <c r="B82" s="159" t="s">
        <v>111</v>
      </c>
      <c r="C82" s="159" t="s">
        <v>111</v>
      </c>
      <c r="D82" s="159" t="s">
        <v>111</v>
      </c>
      <c r="E82" s="159" t="s">
        <v>111</v>
      </c>
      <c r="F82" s="159" t="s">
        <v>111</v>
      </c>
      <c r="G82" s="159" t="s">
        <v>111</v>
      </c>
      <c r="H82" s="159" t="s">
        <v>111</v>
      </c>
      <c r="I82" s="159" t="s">
        <v>111</v>
      </c>
      <c r="J82" s="159" t="s">
        <v>111</v>
      </c>
      <c r="K82" s="159" t="s">
        <v>111</v>
      </c>
      <c r="L82" s="159" t="s">
        <v>111</v>
      </c>
      <c r="M82" s="159" t="s">
        <v>111</v>
      </c>
      <c r="N82" s="159" t="s">
        <v>111</v>
      </c>
      <c r="O82" s="159" t="s">
        <v>111</v>
      </c>
      <c r="P82" s="159" t="s">
        <v>111</v>
      </c>
      <c r="Q82" s="159" t="s">
        <v>111</v>
      </c>
      <c r="R82" s="159" t="s">
        <v>111</v>
      </c>
      <c r="S82" s="159" t="s">
        <v>111</v>
      </c>
      <c r="T82" s="159" t="s">
        <v>111</v>
      </c>
      <c r="U82" s="159" t="s">
        <v>111</v>
      </c>
      <c r="V82" s="159">
        <v>1758.9659829303648</v>
      </c>
      <c r="W82" s="159">
        <v>1747.7470887427432</v>
      </c>
      <c r="X82" s="159">
        <v>1716.8780567406598</v>
      </c>
      <c r="Y82" s="159">
        <v>1690.7064056889762</v>
      </c>
      <c r="Z82" s="159">
        <v>1681.4523882069739</v>
      </c>
      <c r="AA82" s="159">
        <v>1650.2954686690587</v>
      </c>
      <c r="AB82" s="159">
        <v>1579.6601710472046</v>
      </c>
      <c r="AC82" s="159">
        <v>1401.1347540983606</v>
      </c>
      <c r="AD82" s="159">
        <v>1020.5484383561643</v>
      </c>
      <c r="AE82" s="159">
        <v>851.21665753424645</v>
      </c>
      <c r="AF82" s="159">
        <v>767.7668493150685</v>
      </c>
      <c r="AG82" s="159">
        <v>701.34191256830604</v>
      </c>
      <c r="AH82" s="159">
        <v>707.41238356164388</v>
      </c>
      <c r="AI82" s="159">
        <v>657.03183561643823</v>
      </c>
      <c r="AJ82" s="159">
        <v>659.89320547945204</v>
      </c>
      <c r="AK82" s="159">
        <v>666.95661202185818</v>
      </c>
      <c r="AL82" s="159">
        <v>672.34016438356161</v>
      </c>
      <c r="AM82" s="159">
        <v>663.38816438356162</v>
      </c>
      <c r="AN82" s="159">
        <v>686.34043835616433</v>
      </c>
      <c r="AO82" s="159">
        <v>687.11008977499205</v>
      </c>
      <c r="AP82" s="159">
        <v>720.23910772127965</v>
      </c>
      <c r="AQ82" s="159">
        <v>765.51768703430832</v>
      </c>
      <c r="AR82" s="159">
        <v>820.65276466697662</v>
      </c>
      <c r="AS82" s="159">
        <v>873.32713379384631</v>
      </c>
      <c r="AT82" s="159">
        <v>792.84420048318646</v>
      </c>
      <c r="AU82" s="159">
        <v>870.12497065021398</v>
      </c>
      <c r="AV82" s="159">
        <v>969.83057602027532</v>
      </c>
      <c r="AW82" s="159">
        <v>985.25935772170021</v>
      </c>
      <c r="AX82" s="159">
        <v>1096.4711121918824</v>
      </c>
      <c r="AY82" s="159">
        <v>1136.8590937541942</v>
      </c>
      <c r="AZ82" s="159">
        <v>1149.9951589627663</v>
      </c>
      <c r="BA82" s="159">
        <v>1059.862802594695</v>
      </c>
      <c r="BB82" s="159">
        <v>1110.886245218848</v>
      </c>
      <c r="BC82" s="159">
        <v>1166.345559763422</v>
      </c>
      <c r="BD82" s="159">
        <v>1190.6949101708603</v>
      </c>
      <c r="BE82" s="160">
        <v>1126.4704130537336</v>
      </c>
      <c r="BF82" s="54">
        <v>-5.3938667721281086E-2</v>
      </c>
      <c r="BG82" s="54">
        <v>4.1504772452348737E-2</v>
      </c>
      <c r="BH82" s="54">
        <v>0.27151500936500267</v>
      </c>
    </row>
    <row r="83" spans="1:60" x14ac:dyDescent="0.15">
      <c r="A83" s="162" t="s">
        <v>339</v>
      </c>
      <c r="B83" s="159" t="s">
        <v>111</v>
      </c>
      <c r="C83" s="159" t="s">
        <v>111</v>
      </c>
      <c r="D83" s="159" t="s">
        <v>111</v>
      </c>
      <c r="E83" s="159" t="s">
        <v>111</v>
      </c>
      <c r="F83" s="159" t="s">
        <v>111</v>
      </c>
      <c r="G83" s="159" t="s">
        <v>111</v>
      </c>
      <c r="H83" s="159" t="s">
        <v>111</v>
      </c>
      <c r="I83" s="159" t="s">
        <v>111</v>
      </c>
      <c r="J83" s="159" t="s">
        <v>111</v>
      </c>
      <c r="K83" s="159" t="s">
        <v>111</v>
      </c>
      <c r="L83" s="159" t="s">
        <v>111</v>
      </c>
      <c r="M83" s="159" t="s">
        <v>111</v>
      </c>
      <c r="N83" s="159" t="s">
        <v>111</v>
      </c>
      <c r="O83" s="159" t="s">
        <v>111</v>
      </c>
      <c r="P83" s="159" t="s">
        <v>111</v>
      </c>
      <c r="Q83" s="159" t="s">
        <v>111</v>
      </c>
      <c r="R83" s="159" t="s">
        <v>111</v>
      </c>
      <c r="S83" s="159" t="s">
        <v>111</v>
      </c>
      <c r="T83" s="159" t="s">
        <v>111</v>
      </c>
      <c r="U83" s="159" t="s">
        <v>111</v>
      </c>
      <c r="V83" s="159">
        <v>531.58342809905821</v>
      </c>
      <c r="W83" s="159">
        <v>522.55882886798292</v>
      </c>
      <c r="X83" s="159">
        <v>513.37438899664312</v>
      </c>
      <c r="Y83" s="159">
        <v>500.48418552892855</v>
      </c>
      <c r="Z83" s="159">
        <v>498.50559624454434</v>
      </c>
      <c r="AA83" s="159">
        <v>482.8830717062466</v>
      </c>
      <c r="AB83" s="159">
        <v>465.35432997101225</v>
      </c>
      <c r="AC83" s="159">
        <v>399.38251366120215</v>
      </c>
      <c r="AD83" s="159">
        <v>313.40810958904115</v>
      </c>
      <c r="AE83" s="159">
        <v>262.78180821917806</v>
      </c>
      <c r="AF83" s="159">
        <v>247.10816438356164</v>
      </c>
      <c r="AG83" s="159">
        <v>225.44120218579235</v>
      </c>
      <c r="AH83" s="159">
        <v>224.2669589041096</v>
      </c>
      <c r="AI83" s="159">
        <v>214.01216438356164</v>
      </c>
      <c r="AJ83" s="159">
        <v>211.37830136986298</v>
      </c>
      <c r="AK83" s="159">
        <v>222.0825136612022</v>
      </c>
      <c r="AL83" s="159">
        <v>224.93621917808218</v>
      </c>
      <c r="AM83" s="159">
        <v>231.06750684931507</v>
      </c>
      <c r="AN83" s="159">
        <v>232.88098630136986</v>
      </c>
      <c r="AO83" s="159">
        <v>235.75134251366117</v>
      </c>
      <c r="AP83" s="159">
        <v>260.20580383561651</v>
      </c>
      <c r="AQ83" s="159">
        <v>269.84889446575346</v>
      </c>
      <c r="AR83" s="159">
        <v>274.6584362739726</v>
      </c>
      <c r="AS83" s="159">
        <v>285.67017366120211</v>
      </c>
      <c r="AT83" s="159">
        <v>263.44651320547945</v>
      </c>
      <c r="AU83" s="159">
        <v>280.18341731506854</v>
      </c>
      <c r="AV83" s="159">
        <v>311.59862410958903</v>
      </c>
      <c r="AW83" s="159">
        <v>317.20009901639349</v>
      </c>
      <c r="AX83" s="159">
        <v>312.88905704507027</v>
      </c>
      <c r="AY83" s="159">
        <v>291.39891286590398</v>
      </c>
      <c r="AZ83" s="159">
        <v>270.93400616529448</v>
      </c>
      <c r="BA83" s="159">
        <v>350.12034539162312</v>
      </c>
      <c r="BB83" s="159">
        <v>390.86437024664207</v>
      </c>
      <c r="BC83" s="159">
        <v>361.89511206999083</v>
      </c>
      <c r="BD83" s="159">
        <v>345.21333330425364</v>
      </c>
      <c r="BE83" s="160">
        <v>293.28051442382036</v>
      </c>
      <c r="BF83" s="54">
        <v>-0.15043688603609728</v>
      </c>
      <c r="BG83" s="54">
        <v>2.7399879936091276E-2</v>
      </c>
      <c r="BH83" s="54">
        <v>7.0689882927762224E-2</v>
      </c>
    </row>
    <row r="84" spans="1:60" x14ac:dyDescent="0.15">
      <c r="A84" s="162" t="s">
        <v>340</v>
      </c>
      <c r="B84" s="159" t="s">
        <v>111</v>
      </c>
      <c r="C84" s="159" t="s">
        <v>111</v>
      </c>
      <c r="D84" s="159" t="s">
        <v>111</v>
      </c>
      <c r="E84" s="159" t="s">
        <v>111</v>
      </c>
      <c r="F84" s="159" t="s">
        <v>111</v>
      </c>
      <c r="G84" s="159" t="s">
        <v>111</v>
      </c>
      <c r="H84" s="159" t="s">
        <v>111</v>
      </c>
      <c r="I84" s="159" t="s">
        <v>111</v>
      </c>
      <c r="J84" s="159" t="s">
        <v>111</v>
      </c>
      <c r="K84" s="159" t="s">
        <v>111</v>
      </c>
      <c r="L84" s="159" t="s">
        <v>111</v>
      </c>
      <c r="M84" s="159" t="s">
        <v>111</v>
      </c>
      <c r="N84" s="159" t="s">
        <v>111</v>
      </c>
      <c r="O84" s="159" t="s">
        <v>111</v>
      </c>
      <c r="P84" s="159" t="s">
        <v>111</v>
      </c>
      <c r="Q84" s="159" t="s">
        <v>111</v>
      </c>
      <c r="R84" s="159" t="s">
        <v>111</v>
      </c>
      <c r="S84" s="159" t="s">
        <v>111</v>
      </c>
      <c r="T84" s="159" t="s">
        <v>111</v>
      </c>
      <c r="U84" s="159" t="s">
        <v>111</v>
      </c>
      <c r="V84" s="159">
        <v>1947.2115015520544</v>
      </c>
      <c r="W84" s="159">
        <v>1981.0138106306968</v>
      </c>
      <c r="X84" s="159">
        <v>1990.4386227703042</v>
      </c>
      <c r="Y84" s="159">
        <v>1986.5360898243</v>
      </c>
      <c r="Z84" s="159">
        <v>2000.0471937796935</v>
      </c>
      <c r="AA84" s="159">
        <v>1982.0156541678768</v>
      </c>
      <c r="AB84" s="159">
        <v>1913.5429101307686</v>
      </c>
      <c r="AC84" s="159">
        <v>1752.9990437158472</v>
      </c>
      <c r="AD84" s="159">
        <v>1563.4047945205477</v>
      </c>
      <c r="AE84" s="159">
        <v>1340.4763013698632</v>
      </c>
      <c r="AF84" s="159">
        <v>1099.5764383561643</v>
      </c>
      <c r="AG84" s="159">
        <v>967.22991803278694</v>
      </c>
      <c r="AH84" s="159">
        <v>888.28671232876718</v>
      </c>
      <c r="AI84" s="159">
        <v>890.51356164383571</v>
      </c>
      <c r="AJ84" s="159">
        <v>820.57657534246573</v>
      </c>
      <c r="AK84" s="159">
        <v>684.86311475409832</v>
      </c>
      <c r="AL84" s="159">
        <v>616.47191780821925</v>
      </c>
      <c r="AM84" s="159">
        <v>602.86726027397253</v>
      </c>
      <c r="AN84" s="159">
        <v>576.75397260273974</v>
      </c>
      <c r="AO84" s="159">
        <v>509.41147168469928</v>
      </c>
      <c r="AP84" s="159">
        <v>492.55942900310083</v>
      </c>
      <c r="AQ84" s="159">
        <v>541.64313277778024</v>
      </c>
      <c r="AR84" s="159">
        <v>401.29276057711661</v>
      </c>
      <c r="AS84" s="159">
        <v>375.36034094512547</v>
      </c>
      <c r="AT84" s="159">
        <v>340.30939876659164</v>
      </c>
      <c r="AU84" s="159">
        <v>331.75499759815568</v>
      </c>
      <c r="AV84" s="159">
        <v>354.18593260574124</v>
      </c>
      <c r="AW84" s="159">
        <v>352.32481724395393</v>
      </c>
      <c r="AX84" s="159">
        <v>397.52445637743722</v>
      </c>
      <c r="AY84" s="159">
        <v>466.80462446303682</v>
      </c>
      <c r="AZ84" s="159">
        <v>380.31476517490233</v>
      </c>
      <c r="BA84" s="159">
        <v>400.89482656841557</v>
      </c>
      <c r="BB84" s="159">
        <v>340.40867360105938</v>
      </c>
      <c r="BC84" s="159">
        <v>356.94255945302621</v>
      </c>
      <c r="BD84" s="159">
        <v>375.70420346578908</v>
      </c>
      <c r="BE84" s="160">
        <v>322.58711943869463</v>
      </c>
      <c r="BF84" s="54">
        <v>-0.14138006319093843</v>
      </c>
      <c r="BG84" s="54">
        <v>9.9438084109273461E-3</v>
      </c>
      <c r="BH84" s="54">
        <v>7.7753701952976567E-2</v>
      </c>
    </row>
    <row r="85" spans="1:60" x14ac:dyDescent="0.15">
      <c r="A85" s="162" t="s">
        <v>341</v>
      </c>
      <c r="B85" s="159" t="s">
        <v>111</v>
      </c>
      <c r="C85" s="159" t="s">
        <v>111</v>
      </c>
      <c r="D85" s="159" t="s">
        <v>111</v>
      </c>
      <c r="E85" s="159" t="s">
        <v>111</v>
      </c>
      <c r="F85" s="159" t="s">
        <v>111</v>
      </c>
      <c r="G85" s="159" t="s">
        <v>111</v>
      </c>
      <c r="H85" s="159" t="s">
        <v>111</v>
      </c>
      <c r="I85" s="159" t="s">
        <v>111</v>
      </c>
      <c r="J85" s="159" t="s">
        <v>111</v>
      </c>
      <c r="K85" s="159" t="s">
        <v>111</v>
      </c>
      <c r="L85" s="159" t="s">
        <v>111</v>
      </c>
      <c r="M85" s="159" t="s">
        <v>111</v>
      </c>
      <c r="N85" s="159" t="s">
        <v>111</v>
      </c>
      <c r="O85" s="159" t="s">
        <v>111</v>
      </c>
      <c r="P85" s="159" t="s">
        <v>111</v>
      </c>
      <c r="Q85" s="159" t="s">
        <v>111</v>
      </c>
      <c r="R85" s="159" t="s">
        <v>111</v>
      </c>
      <c r="S85" s="159" t="s">
        <v>111</v>
      </c>
      <c r="T85" s="159" t="s">
        <v>111</v>
      </c>
      <c r="U85" s="159" t="s">
        <v>111</v>
      </c>
      <c r="V85" s="159">
        <v>1042.8656842760456</v>
      </c>
      <c r="W85" s="159">
        <v>1104.1165182217628</v>
      </c>
      <c r="X85" s="159">
        <v>1132.1130884916408</v>
      </c>
      <c r="Y85" s="159">
        <v>1159.171427026705</v>
      </c>
      <c r="Z85" s="159">
        <v>1194.5439981970392</v>
      </c>
      <c r="AA85" s="159">
        <v>1210.570488585648</v>
      </c>
      <c r="AB85" s="159">
        <v>1206.5434114543684</v>
      </c>
      <c r="AC85" s="159">
        <v>1334.3163661202186</v>
      </c>
      <c r="AD85" s="159">
        <v>1095.7525753424657</v>
      </c>
      <c r="AE85" s="159">
        <v>901.62452048054797</v>
      </c>
      <c r="AF85" s="159">
        <v>800.55132620986285</v>
      </c>
      <c r="AG85" s="159">
        <v>640.20218702295074</v>
      </c>
      <c r="AH85" s="159">
        <v>678.22275877972595</v>
      </c>
      <c r="AI85" s="159">
        <v>603.29461350893166</v>
      </c>
      <c r="AJ85" s="159">
        <v>700.69063278186297</v>
      </c>
      <c r="AK85" s="159">
        <v>845.68289742963123</v>
      </c>
      <c r="AL85" s="159">
        <v>904.7507958720895</v>
      </c>
      <c r="AM85" s="159">
        <v>806.70450136986301</v>
      </c>
      <c r="AN85" s="159">
        <v>922.49841680794452</v>
      </c>
      <c r="AO85" s="159">
        <v>972.02562344166813</v>
      </c>
      <c r="AP85" s="159">
        <v>939.50838815250449</v>
      </c>
      <c r="AQ85" s="159">
        <v>942.65183446178196</v>
      </c>
      <c r="AR85" s="159">
        <v>988.21120382526442</v>
      </c>
      <c r="AS85" s="159">
        <v>962.25720273515037</v>
      </c>
      <c r="AT85" s="159">
        <v>996.81358019922698</v>
      </c>
      <c r="AU85" s="159">
        <v>931.95651851464982</v>
      </c>
      <c r="AV85" s="159">
        <v>1062.8584113218901</v>
      </c>
      <c r="AW85" s="159">
        <v>1128.9629480409044</v>
      </c>
      <c r="AX85" s="159">
        <v>1006.9720374062806</v>
      </c>
      <c r="AY85" s="159">
        <v>1067.5430291174619</v>
      </c>
      <c r="AZ85" s="159">
        <v>1107.5966714095018</v>
      </c>
      <c r="BA85" s="159">
        <v>1155.9766321899397</v>
      </c>
      <c r="BB85" s="159">
        <v>1169.3032876559921</v>
      </c>
      <c r="BC85" s="159">
        <v>1211.7827065302884</v>
      </c>
      <c r="BD85" s="159">
        <v>1252.1190590181996</v>
      </c>
      <c r="BE85" s="160">
        <v>1284.5618696391261</v>
      </c>
      <c r="BF85" s="54">
        <v>2.5910324091996007E-2</v>
      </c>
      <c r="BG85" s="54">
        <v>2.3064860334885973E-2</v>
      </c>
      <c r="BH85" s="54">
        <v>0.30962005217651078</v>
      </c>
    </row>
    <row r="86" spans="1:60" x14ac:dyDescent="0.15">
      <c r="A86" s="162" t="s">
        <v>342</v>
      </c>
      <c r="B86" s="159" t="s">
        <v>111</v>
      </c>
      <c r="C86" s="159" t="s">
        <v>111</v>
      </c>
      <c r="D86" s="159" t="s">
        <v>111</v>
      </c>
      <c r="E86" s="159" t="s">
        <v>111</v>
      </c>
      <c r="F86" s="159" t="s">
        <v>111</v>
      </c>
      <c r="G86" s="159" t="s">
        <v>111</v>
      </c>
      <c r="H86" s="159" t="s">
        <v>111</v>
      </c>
      <c r="I86" s="159" t="s">
        <v>111</v>
      </c>
      <c r="J86" s="159" t="s">
        <v>111</v>
      </c>
      <c r="K86" s="159" t="s">
        <v>111</v>
      </c>
      <c r="L86" s="159" t="s">
        <v>111</v>
      </c>
      <c r="M86" s="159" t="s">
        <v>111</v>
      </c>
      <c r="N86" s="159" t="s">
        <v>111</v>
      </c>
      <c r="O86" s="159" t="s">
        <v>111</v>
      </c>
      <c r="P86" s="159" t="s">
        <v>111</v>
      </c>
      <c r="Q86" s="159" t="s">
        <v>111</v>
      </c>
      <c r="R86" s="159" t="s">
        <v>111</v>
      </c>
      <c r="S86" s="159" t="s">
        <v>111</v>
      </c>
      <c r="T86" s="159" t="s">
        <v>111</v>
      </c>
      <c r="U86" s="159" t="s">
        <v>111</v>
      </c>
      <c r="V86" s="159">
        <v>177.70516504205315</v>
      </c>
      <c r="W86" s="159">
        <v>186.29113932579506</v>
      </c>
      <c r="X86" s="159">
        <v>194.93478361941067</v>
      </c>
      <c r="Y86" s="159">
        <v>201.96719912819717</v>
      </c>
      <c r="Z86" s="159">
        <v>214.1820740188509</v>
      </c>
      <c r="AA86" s="159">
        <v>231.14750764930497</v>
      </c>
      <c r="AB86" s="159">
        <v>233.66736113635463</v>
      </c>
      <c r="AC86" s="159">
        <v>221.60437158469944</v>
      </c>
      <c r="AD86" s="159">
        <v>179.37095890410956</v>
      </c>
      <c r="AE86" s="159">
        <v>177.05095890410956</v>
      </c>
      <c r="AF86" s="159">
        <v>178.00438356164386</v>
      </c>
      <c r="AG86" s="159">
        <v>151.18032786885246</v>
      </c>
      <c r="AH86" s="159">
        <v>178.00438356164381</v>
      </c>
      <c r="AI86" s="159">
        <v>139.42246575342466</v>
      </c>
      <c r="AJ86" s="159">
        <v>192.75068493150681</v>
      </c>
      <c r="AK86" s="159">
        <v>250.95300546448087</v>
      </c>
      <c r="AL86" s="159">
        <v>220.94027397260274</v>
      </c>
      <c r="AM86" s="159">
        <v>241.28</v>
      </c>
      <c r="AN86" s="159">
        <v>280.49753424657541</v>
      </c>
      <c r="AO86" s="159">
        <v>305.83920268915426</v>
      </c>
      <c r="AP86" s="159">
        <v>331.40867176894284</v>
      </c>
      <c r="AQ86" s="159">
        <v>352.23242592583654</v>
      </c>
      <c r="AR86" s="159">
        <v>367.78914471710021</v>
      </c>
      <c r="AS86" s="159">
        <v>389.01585366198105</v>
      </c>
      <c r="AT86" s="159">
        <v>396.40691740322723</v>
      </c>
      <c r="AU86" s="159">
        <v>386.50318011008187</v>
      </c>
      <c r="AV86" s="159">
        <v>442.46882647946956</v>
      </c>
      <c r="AW86" s="159">
        <v>467.98389253477279</v>
      </c>
      <c r="AX86" s="159">
        <v>421.24136820080116</v>
      </c>
      <c r="AY86" s="159">
        <v>418.42447624931924</v>
      </c>
      <c r="AZ86" s="159">
        <v>439.26176892167484</v>
      </c>
      <c r="BA86" s="159">
        <v>456.40084591883317</v>
      </c>
      <c r="BB86" s="159">
        <v>475.56916917483585</v>
      </c>
      <c r="BC86" s="159">
        <v>487.90550529623022</v>
      </c>
      <c r="BD86" s="159">
        <v>522.64548097206421</v>
      </c>
      <c r="BE86" s="160">
        <v>564.45736885652661</v>
      </c>
      <c r="BF86" s="54">
        <v>8.0000477200523834E-2</v>
      </c>
      <c r="BG86" s="54">
        <v>2.8031915204624891E-2</v>
      </c>
      <c r="BH86" s="54">
        <v>0.13605208447131581</v>
      </c>
    </row>
    <row r="87" spans="1:60" x14ac:dyDescent="0.15">
      <c r="A87" s="165" t="s">
        <v>134</v>
      </c>
      <c r="B87" s="164" t="s">
        <v>111</v>
      </c>
      <c r="C87" s="164" t="s">
        <v>111</v>
      </c>
      <c r="D87" s="164" t="s">
        <v>111</v>
      </c>
      <c r="E87" s="164" t="s">
        <v>111</v>
      </c>
      <c r="F87" s="164" t="s">
        <v>111</v>
      </c>
      <c r="G87" s="164" t="s">
        <v>111</v>
      </c>
      <c r="H87" s="164" t="s">
        <v>111</v>
      </c>
      <c r="I87" s="164" t="s">
        <v>111</v>
      </c>
      <c r="J87" s="164" t="s">
        <v>111</v>
      </c>
      <c r="K87" s="164" t="s">
        <v>111</v>
      </c>
      <c r="L87" s="164" t="s">
        <v>111</v>
      </c>
      <c r="M87" s="164" t="s">
        <v>111</v>
      </c>
      <c r="N87" s="164" t="s">
        <v>111</v>
      </c>
      <c r="O87" s="164" t="s">
        <v>111</v>
      </c>
      <c r="P87" s="164" t="s">
        <v>111</v>
      </c>
      <c r="Q87" s="164" t="s">
        <v>111</v>
      </c>
      <c r="R87" s="164" t="s">
        <v>111</v>
      </c>
      <c r="S87" s="164" t="s">
        <v>111</v>
      </c>
      <c r="T87" s="164" t="s">
        <v>111</v>
      </c>
      <c r="U87" s="164" t="s">
        <v>111</v>
      </c>
      <c r="V87" s="164">
        <v>6635.6395716166871</v>
      </c>
      <c r="W87" s="164">
        <v>6724.8624893058823</v>
      </c>
      <c r="X87" s="164">
        <v>6725.0970011663076</v>
      </c>
      <c r="Y87" s="164">
        <v>6712.0150078144261</v>
      </c>
      <c r="Z87" s="164">
        <v>6771.6662956877262</v>
      </c>
      <c r="AA87" s="164">
        <v>6724.0121203546641</v>
      </c>
      <c r="AB87" s="164">
        <v>6512.8424242629635</v>
      </c>
      <c r="AC87" s="164">
        <v>6097.755355191257</v>
      </c>
      <c r="AD87" s="164">
        <v>5015.958301369863</v>
      </c>
      <c r="AE87" s="164">
        <v>4359.3899725353422</v>
      </c>
      <c r="AF87" s="164">
        <v>3864.5890796345202</v>
      </c>
      <c r="AG87" s="164">
        <v>3379.1366678972672</v>
      </c>
      <c r="AH87" s="164">
        <v>3366.7418272728769</v>
      </c>
      <c r="AI87" s="164">
        <v>3199.7173806322189</v>
      </c>
      <c r="AJ87" s="164">
        <v>3236.0863862065203</v>
      </c>
      <c r="AK87" s="164">
        <v>3235.1854110908334</v>
      </c>
      <c r="AL87" s="164">
        <v>3275.145124639213</v>
      </c>
      <c r="AM87" s="164">
        <v>3202.6404465753426</v>
      </c>
      <c r="AN87" s="164">
        <v>3353.9177866709583</v>
      </c>
      <c r="AO87" s="164">
        <v>3335.5327016806059</v>
      </c>
      <c r="AP87" s="164">
        <v>3359.6968031473834</v>
      </c>
      <c r="AQ87" s="164">
        <v>3517.246346319208</v>
      </c>
      <c r="AR87" s="164">
        <v>3546.3229568648776</v>
      </c>
      <c r="AS87" s="164">
        <v>3615.8616096833434</v>
      </c>
      <c r="AT87" s="164">
        <v>3495.8436483443743</v>
      </c>
      <c r="AU87" s="164">
        <v>3577.8403575417537</v>
      </c>
      <c r="AV87" s="164">
        <v>3873.2043512569498</v>
      </c>
      <c r="AW87" s="164">
        <v>3990.9553254886182</v>
      </c>
      <c r="AX87" s="164">
        <v>4008.0552581070106</v>
      </c>
      <c r="AY87" s="164">
        <v>4165.4417377417931</v>
      </c>
      <c r="AZ87" s="164">
        <v>4102.258983834894</v>
      </c>
      <c r="BA87" s="164">
        <v>4156.160955498759</v>
      </c>
      <c r="BB87" s="164">
        <v>4204.9405710807932</v>
      </c>
      <c r="BC87" s="164">
        <v>4319.6045153707137</v>
      </c>
      <c r="BD87" s="164">
        <v>4366.9635235585092</v>
      </c>
      <c r="BE87" s="164">
        <v>4148.8329344599824</v>
      </c>
      <c r="BF87" s="56">
        <v>-4.9950174285124049E-2</v>
      </c>
      <c r="BG87" s="56">
        <v>2.2498680832174101E-2</v>
      </c>
      <c r="BH87" s="56">
        <v>1</v>
      </c>
    </row>
    <row r="88" spans="1:60" x14ac:dyDescent="0.15">
      <c r="A88" s="32"/>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c r="AV88" s="159"/>
      <c r="AW88" s="159"/>
      <c r="AX88" s="159"/>
      <c r="AY88" s="159"/>
      <c r="AZ88" s="159"/>
      <c r="BA88" s="159"/>
      <c r="BB88" s="159"/>
      <c r="BC88" s="159"/>
      <c r="BD88" s="159"/>
      <c r="BE88" s="160"/>
      <c r="BF88" s="54"/>
      <c r="BG88" s="54"/>
      <c r="BH88" s="54"/>
    </row>
    <row r="89" spans="1:60" x14ac:dyDescent="0.15">
      <c r="A89" s="166" t="s">
        <v>137</v>
      </c>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60"/>
      <c r="BF89" s="54"/>
      <c r="BG89" s="54"/>
      <c r="BH89" s="54"/>
    </row>
    <row r="90" spans="1:60" x14ac:dyDescent="0.15">
      <c r="A90" s="162" t="s">
        <v>334</v>
      </c>
      <c r="B90" s="159">
        <v>600.00153041095928</v>
      </c>
      <c r="C90" s="159">
        <v>642.56026191780802</v>
      </c>
      <c r="D90" s="159">
        <v>700.76397698630058</v>
      </c>
      <c r="E90" s="159">
        <v>748.60191147541013</v>
      </c>
      <c r="F90" s="159">
        <v>802.88305150684937</v>
      </c>
      <c r="G90" s="159">
        <v>871.72097917808219</v>
      </c>
      <c r="H90" s="159">
        <v>910.6474487671228</v>
      </c>
      <c r="I90" s="159">
        <v>982.11176557377041</v>
      </c>
      <c r="J90" s="159">
        <v>1056.6381205479499</v>
      </c>
      <c r="K90" s="159">
        <v>1132.4342367123295</v>
      </c>
      <c r="L90" s="159">
        <v>1279.2345090410995</v>
      </c>
      <c r="M90" s="159">
        <v>1298.3680327868901</v>
      </c>
      <c r="N90" s="159">
        <v>1429.4044701369862</v>
      </c>
      <c r="O90" s="159">
        <v>1533.0832806575361</v>
      </c>
      <c r="P90" s="159">
        <v>1561.4621098352081</v>
      </c>
      <c r="Q90" s="159">
        <v>1634.4280855359723</v>
      </c>
      <c r="R90" s="159">
        <v>1655.7637899824524</v>
      </c>
      <c r="S90" s="159">
        <v>1646.7107202650598</v>
      </c>
      <c r="T90" s="159">
        <v>1626.1200886601794</v>
      </c>
      <c r="U90" s="159">
        <v>1625.8324975671112</v>
      </c>
      <c r="V90" s="159" t="s">
        <v>111</v>
      </c>
      <c r="W90" s="159" t="s">
        <v>111</v>
      </c>
      <c r="X90" s="159" t="s">
        <v>111</v>
      </c>
      <c r="Y90" s="159" t="s">
        <v>111</v>
      </c>
      <c r="Z90" s="159" t="s">
        <v>111</v>
      </c>
      <c r="AA90" s="159" t="s">
        <v>111</v>
      </c>
      <c r="AB90" s="159" t="s">
        <v>111</v>
      </c>
      <c r="AC90" s="159" t="s">
        <v>111</v>
      </c>
      <c r="AD90" s="159" t="s">
        <v>111</v>
      </c>
      <c r="AE90" s="159" t="s">
        <v>111</v>
      </c>
      <c r="AF90" s="159" t="s">
        <v>111</v>
      </c>
      <c r="AG90" s="159" t="s">
        <v>111</v>
      </c>
      <c r="AH90" s="159" t="s">
        <v>111</v>
      </c>
      <c r="AI90" s="159" t="s">
        <v>111</v>
      </c>
      <c r="AJ90" s="159" t="s">
        <v>111</v>
      </c>
      <c r="AK90" s="159" t="s">
        <v>111</v>
      </c>
      <c r="AL90" s="159" t="s">
        <v>111</v>
      </c>
      <c r="AM90" s="159" t="s">
        <v>111</v>
      </c>
      <c r="AN90" s="159" t="s">
        <v>111</v>
      </c>
      <c r="AO90" s="159" t="s">
        <v>111</v>
      </c>
      <c r="AP90" s="159" t="s">
        <v>111</v>
      </c>
      <c r="AQ90" s="159" t="s">
        <v>111</v>
      </c>
      <c r="AR90" s="159" t="s">
        <v>111</v>
      </c>
      <c r="AS90" s="159" t="s">
        <v>111</v>
      </c>
      <c r="AT90" s="159" t="s">
        <v>111</v>
      </c>
      <c r="AU90" s="159" t="s">
        <v>111</v>
      </c>
      <c r="AV90" s="159" t="s">
        <v>111</v>
      </c>
      <c r="AW90" s="159" t="s">
        <v>111</v>
      </c>
      <c r="AX90" s="159" t="s">
        <v>111</v>
      </c>
      <c r="AY90" s="159" t="s">
        <v>111</v>
      </c>
      <c r="AZ90" s="159" t="s">
        <v>111</v>
      </c>
      <c r="BA90" s="159" t="s">
        <v>111</v>
      </c>
      <c r="BB90" s="159" t="s">
        <v>111</v>
      </c>
      <c r="BC90" s="159" t="s">
        <v>111</v>
      </c>
      <c r="BD90" s="159" t="s">
        <v>111</v>
      </c>
      <c r="BE90" s="160" t="s">
        <v>111</v>
      </c>
      <c r="BF90" s="54" t="s">
        <v>111</v>
      </c>
      <c r="BG90" s="54" t="s">
        <v>111</v>
      </c>
      <c r="BH90" s="54" t="s">
        <v>111</v>
      </c>
    </row>
    <row r="91" spans="1:60" x14ac:dyDescent="0.15">
      <c r="A91" s="162" t="s">
        <v>335</v>
      </c>
      <c r="B91" s="159">
        <v>0</v>
      </c>
      <c r="C91" s="159">
        <v>0</v>
      </c>
      <c r="D91" s="159">
        <v>0</v>
      </c>
      <c r="E91" s="159">
        <v>0</v>
      </c>
      <c r="F91" s="159">
        <v>0</v>
      </c>
      <c r="G91" s="159">
        <v>0</v>
      </c>
      <c r="H91" s="159">
        <v>0</v>
      </c>
      <c r="I91" s="159">
        <v>0</v>
      </c>
      <c r="J91" s="159">
        <v>0</v>
      </c>
      <c r="K91" s="159">
        <v>0</v>
      </c>
      <c r="L91" s="159">
        <v>0</v>
      </c>
      <c r="M91" s="159">
        <v>0</v>
      </c>
      <c r="N91" s="159">
        <v>0</v>
      </c>
      <c r="O91" s="159">
        <v>0</v>
      </c>
      <c r="P91" s="159">
        <v>0</v>
      </c>
      <c r="Q91" s="159">
        <v>1279.0522268699697</v>
      </c>
      <c r="R91" s="159">
        <v>1308.0218533269301</v>
      </c>
      <c r="S91" s="159">
        <v>1312.7676968265</v>
      </c>
      <c r="T91" s="159">
        <v>1307.7975218463901</v>
      </c>
      <c r="U91" s="159">
        <v>1318.7059783162499</v>
      </c>
      <c r="V91" s="159" t="s">
        <v>111</v>
      </c>
      <c r="W91" s="159" t="s">
        <v>111</v>
      </c>
      <c r="X91" s="159" t="s">
        <v>111</v>
      </c>
      <c r="Y91" s="159" t="s">
        <v>111</v>
      </c>
      <c r="Z91" s="159" t="s">
        <v>111</v>
      </c>
      <c r="AA91" s="159" t="s">
        <v>111</v>
      </c>
      <c r="AB91" s="159" t="s">
        <v>111</v>
      </c>
      <c r="AC91" s="159" t="s">
        <v>111</v>
      </c>
      <c r="AD91" s="159" t="s">
        <v>111</v>
      </c>
      <c r="AE91" s="159" t="s">
        <v>111</v>
      </c>
      <c r="AF91" s="159" t="s">
        <v>111</v>
      </c>
      <c r="AG91" s="159" t="s">
        <v>111</v>
      </c>
      <c r="AH91" s="159" t="s">
        <v>111</v>
      </c>
      <c r="AI91" s="159" t="s">
        <v>111</v>
      </c>
      <c r="AJ91" s="159" t="s">
        <v>111</v>
      </c>
      <c r="AK91" s="159" t="s">
        <v>111</v>
      </c>
      <c r="AL91" s="159" t="s">
        <v>111</v>
      </c>
      <c r="AM91" s="159" t="s">
        <v>111</v>
      </c>
      <c r="AN91" s="159" t="s">
        <v>111</v>
      </c>
      <c r="AO91" s="159" t="s">
        <v>111</v>
      </c>
      <c r="AP91" s="159" t="s">
        <v>111</v>
      </c>
      <c r="AQ91" s="159" t="s">
        <v>111</v>
      </c>
      <c r="AR91" s="159" t="s">
        <v>111</v>
      </c>
      <c r="AS91" s="159" t="s">
        <v>111</v>
      </c>
      <c r="AT91" s="159" t="s">
        <v>111</v>
      </c>
      <c r="AU91" s="159" t="s">
        <v>111</v>
      </c>
      <c r="AV91" s="159" t="s">
        <v>111</v>
      </c>
      <c r="AW91" s="159" t="s">
        <v>111</v>
      </c>
      <c r="AX91" s="159" t="s">
        <v>111</v>
      </c>
      <c r="AY91" s="159" t="s">
        <v>111</v>
      </c>
      <c r="AZ91" s="159" t="s">
        <v>111</v>
      </c>
      <c r="BA91" s="159" t="s">
        <v>111</v>
      </c>
      <c r="BB91" s="159" t="s">
        <v>111</v>
      </c>
      <c r="BC91" s="159" t="s">
        <v>111</v>
      </c>
      <c r="BD91" s="159" t="s">
        <v>111</v>
      </c>
      <c r="BE91" s="160" t="s">
        <v>111</v>
      </c>
      <c r="BF91" s="54" t="s">
        <v>111</v>
      </c>
      <c r="BG91" s="54" t="s">
        <v>111</v>
      </c>
      <c r="BH91" s="54" t="s">
        <v>111</v>
      </c>
    </row>
    <row r="92" spans="1:60" x14ac:dyDescent="0.15">
      <c r="A92" s="162" t="s">
        <v>336</v>
      </c>
      <c r="B92" s="159">
        <v>0</v>
      </c>
      <c r="C92" s="159">
        <v>0</v>
      </c>
      <c r="D92" s="159">
        <v>0</v>
      </c>
      <c r="E92" s="159">
        <v>0</v>
      </c>
      <c r="F92" s="159">
        <v>0</v>
      </c>
      <c r="G92" s="159">
        <v>0</v>
      </c>
      <c r="H92" s="159">
        <v>0</v>
      </c>
      <c r="I92" s="159">
        <v>0</v>
      </c>
      <c r="J92" s="159">
        <v>0</v>
      </c>
      <c r="K92" s="159">
        <v>0</v>
      </c>
      <c r="L92" s="159">
        <v>0</v>
      </c>
      <c r="M92" s="159">
        <v>0</v>
      </c>
      <c r="N92" s="159">
        <v>0</v>
      </c>
      <c r="O92" s="159">
        <v>0</v>
      </c>
      <c r="P92" s="159">
        <v>0</v>
      </c>
      <c r="Q92" s="159">
        <v>355.37585866600256</v>
      </c>
      <c r="R92" s="159">
        <v>347.74193665552224</v>
      </c>
      <c r="S92" s="159">
        <v>333.94302343855969</v>
      </c>
      <c r="T92" s="159">
        <v>318.32256681378931</v>
      </c>
      <c r="U92" s="159">
        <v>307.12651925086124</v>
      </c>
      <c r="V92" s="159" t="s">
        <v>111</v>
      </c>
      <c r="W92" s="159" t="s">
        <v>111</v>
      </c>
      <c r="X92" s="159" t="s">
        <v>111</v>
      </c>
      <c r="Y92" s="159" t="s">
        <v>111</v>
      </c>
      <c r="Z92" s="159" t="s">
        <v>111</v>
      </c>
      <c r="AA92" s="159" t="s">
        <v>111</v>
      </c>
      <c r="AB92" s="159" t="s">
        <v>111</v>
      </c>
      <c r="AC92" s="159" t="s">
        <v>111</v>
      </c>
      <c r="AD92" s="159" t="s">
        <v>111</v>
      </c>
      <c r="AE92" s="159" t="s">
        <v>111</v>
      </c>
      <c r="AF92" s="159" t="s">
        <v>111</v>
      </c>
      <c r="AG92" s="159" t="s">
        <v>111</v>
      </c>
      <c r="AH92" s="159" t="s">
        <v>111</v>
      </c>
      <c r="AI92" s="159" t="s">
        <v>111</v>
      </c>
      <c r="AJ92" s="159" t="s">
        <v>111</v>
      </c>
      <c r="AK92" s="159" t="s">
        <v>111</v>
      </c>
      <c r="AL92" s="159" t="s">
        <v>111</v>
      </c>
      <c r="AM92" s="159" t="s">
        <v>111</v>
      </c>
      <c r="AN92" s="159" t="s">
        <v>111</v>
      </c>
      <c r="AO92" s="159" t="s">
        <v>111</v>
      </c>
      <c r="AP92" s="159" t="s">
        <v>111</v>
      </c>
      <c r="AQ92" s="159" t="s">
        <v>111</v>
      </c>
      <c r="AR92" s="159" t="s">
        <v>111</v>
      </c>
      <c r="AS92" s="159" t="s">
        <v>111</v>
      </c>
      <c r="AT92" s="159" t="s">
        <v>111</v>
      </c>
      <c r="AU92" s="159" t="s">
        <v>111</v>
      </c>
      <c r="AV92" s="159" t="s">
        <v>111</v>
      </c>
      <c r="AW92" s="159" t="s">
        <v>111</v>
      </c>
      <c r="AX92" s="159" t="s">
        <v>111</v>
      </c>
      <c r="AY92" s="159" t="s">
        <v>111</v>
      </c>
      <c r="AZ92" s="159" t="s">
        <v>111</v>
      </c>
      <c r="BA92" s="159" t="s">
        <v>111</v>
      </c>
      <c r="BB92" s="159" t="s">
        <v>111</v>
      </c>
      <c r="BC92" s="159" t="s">
        <v>111</v>
      </c>
      <c r="BD92" s="159" t="s">
        <v>111</v>
      </c>
      <c r="BE92" s="160" t="s">
        <v>111</v>
      </c>
      <c r="BF92" s="54" t="s">
        <v>111</v>
      </c>
      <c r="BG92" s="54" t="s">
        <v>111</v>
      </c>
      <c r="BH92" s="54" t="s">
        <v>111</v>
      </c>
    </row>
    <row r="93" spans="1:60" x14ac:dyDescent="0.15">
      <c r="A93" s="162" t="s">
        <v>337</v>
      </c>
      <c r="B93" s="159">
        <v>1247.1575432547918</v>
      </c>
      <c r="C93" s="159">
        <v>1335.668223649312</v>
      </c>
      <c r="D93" s="159">
        <v>1456.6526641972546</v>
      </c>
      <c r="E93" s="159">
        <v>1556.0903520000047</v>
      </c>
      <c r="F93" s="159">
        <v>1668.8939399013666</v>
      </c>
      <c r="G93" s="159">
        <v>1812.0012495780843</v>
      </c>
      <c r="H93" s="159">
        <v>1892.8879898301334</v>
      </c>
      <c r="I93" s="159">
        <v>2041.4636828852497</v>
      </c>
      <c r="J93" s="159">
        <v>2196.3861006904049</v>
      </c>
      <c r="K93" s="159">
        <v>2360.0031536219253</v>
      </c>
      <c r="L93" s="159">
        <v>2513.0772767342469</v>
      </c>
      <c r="M93" s="159">
        <v>2612.2523016393375</v>
      </c>
      <c r="N93" s="159">
        <v>2805.033856043839</v>
      </c>
      <c r="O93" s="159">
        <v>3014.9135179397281</v>
      </c>
      <c r="P93" s="159">
        <v>3008.4287484389342</v>
      </c>
      <c r="Q93" s="159">
        <v>3085.7251941891423</v>
      </c>
      <c r="R93" s="159">
        <v>3063.6848294435886</v>
      </c>
      <c r="S93" s="159">
        <v>2986.5967804991665</v>
      </c>
      <c r="T93" s="159">
        <v>2891.1720082708935</v>
      </c>
      <c r="U93" s="159">
        <v>2833.9861140940616</v>
      </c>
      <c r="V93" s="159" t="s">
        <v>111</v>
      </c>
      <c r="W93" s="159" t="s">
        <v>111</v>
      </c>
      <c r="X93" s="159" t="s">
        <v>111</v>
      </c>
      <c r="Y93" s="159" t="s">
        <v>111</v>
      </c>
      <c r="Z93" s="159" t="s">
        <v>111</v>
      </c>
      <c r="AA93" s="159" t="s">
        <v>111</v>
      </c>
      <c r="AB93" s="159" t="s">
        <v>111</v>
      </c>
      <c r="AC93" s="159" t="s">
        <v>111</v>
      </c>
      <c r="AD93" s="159" t="s">
        <v>111</v>
      </c>
      <c r="AE93" s="159" t="s">
        <v>111</v>
      </c>
      <c r="AF93" s="159" t="s">
        <v>111</v>
      </c>
      <c r="AG93" s="159" t="s">
        <v>111</v>
      </c>
      <c r="AH93" s="159" t="s">
        <v>111</v>
      </c>
      <c r="AI93" s="159" t="s">
        <v>111</v>
      </c>
      <c r="AJ93" s="159" t="s">
        <v>111</v>
      </c>
      <c r="AK93" s="159" t="s">
        <v>111</v>
      </c>
      <c r="AL93" s="159" t="s">
        <v>111</v>
      </c>
      <c r="AM93" s="159" t="s">
        <v>111</v>
      </c>
      <c r="AN93" s="159" t="s">
        <v>111</v>
      </c>
      <c r="AO93" s="159" t="s">
        <v>111</v>
      </c>
      <c r="AP93" s="159" t="s">
        <v>111</v>
      </c>
      <c r="AQ93" s="159" t="s">
        <v>111</v>
      </c>
      <c r="AR93" s="159" t="s">
        <v>111</v>
      </c>
      <c r="AS93" s="159" t="s">
        <v>111</v>
      </c>
      <c r="AT93" s="159" t="s">
        <v>111</v>
      </c>
      <c r="AU93" s="159" t="s">
        <v>111</v>
      </c>
      <c r="AV93" s="159" t="s">
        <v>111</v>
      </c>
      <c r="AW93" s="159" t="s">
        <v>111</v>
      </c>
      <c r="AX93" s="159" t="s">
        <v>111</v>
      </c>
      <c r="AY93" s="159" t="s">
        <v>111</v>
      </c>
      <c r="AZ93" s="159" t="s">
        <v>111</v>
      </c>
      <c r="BA93" s="159" t="s">
        <v>111</v>
      </c>
      <c r="BB93" s="159" t="s">
        <v>111</v>
      </c>
      <c r="BC93" s="159" t="s">
        <v>111</v>
      </c>
      <c r="BD93" s="159" t="s">
        <v>111</v>
      </c>
      <c r="BE93" s="160" t="s">
        <v>111</v>
      </c>
      <c r="BF93" s="54" t="s">
        <v>111</v>
      </c>
      <c r="BG93" s="54" t="s">
        <v>111</v>
      </c>
      <c r="BH93" s="54" t="s">
        <v>111</v>
      </c>
    </row>
    <row r="94" spans="1:60" x14ac:dyDescent="0.15">
      <c r="A94" s="162" t="s">
        <v>338</v>
      </c>
      <c r="B94" s="159">
        <v>0</v>
      </c>
      <c r="C94" s="159">
        <v>0</v>
      </c>
      <c r="D94" s="159">
        <v>0</v>
      </c>
      <c r="E94" s="159">
        <v>0</v>
      </c>
      <c r="F94" s="159">
        <v>0</v>
      </c>
      <c r="G94" s="159">
        <v>0</v>
      </c>
      <c r="H94" s="159">
        <v>0</v>
      </c>
      <c r="I94" s="159">
        <v>0</v>
      </c>
      <c r="J94" s="159">
        <v>0</v>
      </c>
      <c r="K94" s="159">
        <v>0</v>
      </c>
      <c r="L94" s="159">
        <v>0</v>
      </c>
      <c r="M94" s="159">
        <v>0</v>
      </c>
      <c r="N94" s="159">
        <v>0</v>
      </c>
      <c r="O94" s="159">
        <v>0</v>
      </c>
      <c r="P94" s="159">
        <v>0</v>
      </c>
      <c r="Q94" s="159">
        <v>2376.5323567205601</v>
      </c>
      <c r="R94" s="159">
        <v>2368.23278657731</v>
      </c>
      <c r="S94" s="159">
        <v>2316.06747094611</v>
      </c>
      <c r="T94" s="159">
        <v>2248.3181763346502</v>
      </c>
      <c r="U94" s="159">
        <v>2209.11931310419</v>
      </c>
      <c r="V94" s="159" t="s">
        <v>111</v>
      </c>
      <c r="W94" s="159" t="s">
        <v>111</v>
      </c>
      <c r="X94" s="159" t="s">
        <v>111</v>
      </c>
      <c r="Y94" s="159" t="s">
        <v>111</v>
      </c>
      <c r="Z94" s="159" t="s">
        <v>111</v>
      </c>
      <c r="AA94" s="159" t="s">
        <v>111</v>
      </c>
      <c r="AB94" s="159" t="s">
        <v>111</v>
      </c>
      <c r="AC94" s="159" t="s">
        <v>111</v>
      </c>
      <c r="AD94" s="159" t="s">
        <v>111</v>
      </c>
      <c r="AE94" s="159" t="s">
        <v>111</v>
      </c>
      <c r="AF94" s="159" t="s">
        <v>111</v>
      </c>
      <c r="AG94" s="159" t="s">
        <v>111</v>
      </c>
      <c r="AH94" s="159" t="s">
        <v>111</v>
      </c>
      <c r="AI94" s="159" t="s">
        <v>111</v>
      </c>
      <c r="AJ94" s="159" t="s">
        <v>111</v>
      </c>
      <c r="AK94" s="159" t="s">
        <v>111</v>
      </c>
      <c r="AL94" s="159" t="s">
        <v>111</v>
      </c>
      <c r="AM94" s="159" t="s">
        <v>111</v>
      </c>
      <c r="AN94" s="159" t="s">
        <v>111</v>
      </c>
      <c r="AO94" s="159" t="s">
        <v>111</v>
      </c>
      <c r="AP94" s="159" t="s">
        <v>111</v>
      </c>
      <c r="AQ94" s="159" t="s">
        <v>111</v>
      </c>
      <c r="AR94" s="159" t="s">
        <v>111</v>
      </c>
      <c r="AS94" s="159" t="s">
        <v>111</v>
      </c>
      <c r="AT94" s="159" t="s">
        <v>111</v>
      </c>
      <c r="AU94" s="159" t="s">
        <v>111</v>
      </c>
      <c r="AV94" s="159" t="s">
        <v>111</v>
      </c>
      <c r="AW94" s="159" t="s">
        <v>111</v>
      </c>
      <c r="AX94" s="159" t="s">
        <v>111</v>
      </c>
      <c r="AY94" s="159" t="s">
        <v>111</v>
      </c>
      <c r="AZ94" s="159" t="s">
        <v>111</v>
      </c>
      <c r="BA94" s="159" t="s">
        <v>111</v>
      </c>
      <c r="BB94" s="159" t="s">
        <v>111</v>
      </c>
      <c r="BC94" s="159" t="s">
        <v>111</v>
      </c>
      <c r="BD94" s="159" t="s">
        <v>111</v>
      </c>
      <c r="BE94" s="160" t="s">
        <v>111</v>
      </c>
      <c r="BF94" s="54" t="s">
        <v>111</v>
      </c>
      <c r="BG94" s="54" t="s">
        <v>111</v>
      </c>
      <c r="BH94" s="54" t="s">
        <v>111</v>
      </c>
    </row>
    <row r="95" spans="1:60" x14ac:dyDescent="0.15">
      <c r="A95" s="162" t="s">
        <v>339</v>
      </c>
      <c r="B95" s="159">
        <v>0</v>
      </c>
      <c r="C95" s="159">
        <v>0</v>
      </c>
      <c r="D95" s="159">
        <v>0</v>
      </c>
      <c r="E95" s="159">
        <v>0</v>
      </c>
      <c r="F95" s="159">
        <v>0</v>
      </c>
      <c r="G95" s="159">
        <v>0</v>
      </c>
      <c r="H95" s="159">
        <v>0</v>
      </c>
      <c r="I95" s="159">
        <v>0</v>
      </c>
      <c r="J95" s="159">
        <v>0</v>
      </c>
      <c r="K95" s="159">
        <v>0</v>
      </c>
      <c r="L95" s="159">
        <v>0</v>
      </c>
      <c r="M95" s="159">
        <v>0</v>
      </c>
      <c r="N95" s="159">
        <v>0</v>
      </c>
      <c r="O95" s="159">
        <v>0</v>
      </c>
      <c r="P95" s="159">
        <v>0</v>
      </c>
      <c r="Q95" s="159">
        <v>709.19283746858252</v>
      </c>
      <c r="R95" s="159">
        <v>695.45204286627813</v>
      </c>
      <c r="S95" s="159">
        <v>670.52930955305646</v>
      </c>
      <c r="T95" s="159">
        <v>642.85383193624352</v>
      </c>
      <c r="U95" s="159">
        <v>624.86680098987154</v>
      </c>
      <c r="V95" s="159" t="s">
        <v>111</v>
      </c>
      <c r="W95" s="159" t="s">
        <v>111</v>
      </c>
      <c r="X95" s="159" t="s">
        <v>111</v>
      </c>
      <c r="Y95" s="159" t="s">
        <v>111</v>
      </c>
      <c r="Z95" s="159" t="s">
        <v>111</v>
      </c>
      <c r="AA95" s="159" t="s">
        <v>111</v>
      </c>
      <c r="AB95" s="159" t="s">
        <v>111</v>
      </c>
      <c r="AC95" s="159" t="s">
        <v>111</v>
      </c>
      <c r="AD95" s="159" t="s">
        <v>111</v>
      </c>
      <c r="AE95" s="159" t="s">
        <v>111</v>
      </c>
      <c r="AF95" s="159" t="s">
        <v>111</v>
      </c>
      <c r="AG95" s="159" t="s">
        <v>111</v>
      </c>
      <c r="AH95" s="159" t="s">
        <v>111</v>
      </c>
      <c r="AI95" s="159" t="s">
        <v>111</v>
      </c>
      <c r="AJ95" s="159" t="s">
        <v>111</v>
      </c>
      <c r="AK95" s="159" t="s">
        <v>111</v>
      </c>
      <c r="AL95" s="159" t="s">
        <v>111</v>
      </c>
      <c r="AM95" s="159" t="s">
        <v>111</v>
      </c>
      <c r="AN95" s="159" t="s">
        <v>111</v>
      </c>
      <c r="AO95" s="159" t="s">
        <v>111</v>
      </c>
      <c r="AP95" s="159" t="s">
        <v>111</v>
      </c>
      <c r="AQ95" s="159" t="s">
        <v>111</v>
      </c>
      <c r="AR95" s="159" t="s">
        <v>111</v>
      </c>
      <c r="AS95" s="159" t="s">
        <v>111</v>
      </c>
      <c r="AT95" s="159" t="s">
        <v>111</v>
      </c>
      <c r="AU95" s="159" t="s">
        <v>111</v>
      </c>
      <c r="AV95" s="159" t="s">
        <v>111</v>
      </c>
      <c r="AW95" s="159" t="s">
        <v>111</v>
      </c>
      <c r="AX95" s="159" t="s">
        <v>111</v>
      </c>
      <c r="AY95" s="159" t="s">
        <v>111</v>
      </c>
      <c r="AZ95" s="159" t="s">
        <v>111</v>
      </c>
      <c r="BA95" s="159" t="s">
        <v>111</v>
      </c>
      <c r="BB95" s="159" t="s">
        <v>111</v>
      </c>
      <c r="BC95" s="159" t="s">
        <v>111</v>
      </c>
      <c r="BD95" s="159" t="s">
        <v>111</v>
      </c>
      <c r="BE95" s="160" t="s">
        <v>111</v>
      </c>
      <c r="BF95" s="54" t="s">
        <v>111</v>
      </c>
      <c r="BG95" s="54" t="s">
        <v>111</v>
      </c>
      <c r="BH95" s="54" t="s">
        <v>111</v>
      </c>
    </row>
    <row r="96" spans="1:60" x14ac:dyDescent="0.15">
      <c r="A96" s="162" t="s">
        <v>340</v>
      </c>
      <c r="B96" s="159">
        <v>1026.2311200000001</v>
      </c>
      <c r="C96" s="159">
        <v>1099.038278465754</v>
      </c>
      <c r="D96" s="159">
        <v>1198.5882549041137</v>
      </c>
      <c r="E96" s="159">
        <v>1280.408836721316</v>
      </c>
      <c r="F96" s="159">
        <v>1373.2175485479461</v>
      </c>
      <c r="G96" s="159">
        <v>1490.9774878356211</v>
      </c>
      <c r="H96" s="159">
        <v>1557.5239499178099</v>
      </c>
      <c r="I96" s="159">
        <v>1679.786715245906</v>
      </c>
      <c r="J96" s="159">
        <v>1807.2652536986332</v>
      </c>
      <c r="K96" s="159">
        <v>1946.7986853698624</v>
      </c>
      <c r="L96" s="159">
        <v>1994.170743123291</v>
      </c>
      <c r="M96" s="159">
        <v>2132.2758688524609</v>
      </c>
      <c r="N96" s="159">
        <v>2219.6865846575333</v>
      </c>
      <c r="O96" s="159">
        <v>2355.7218726575329</v>
      </c>
      <c r="P96" s="159">
        <v>2404.603232386386</v>
      </c>
      <c r="Q96" s="159">
        <v>2521.6460602858247</v>
      </c>
      <c r="R96" s="159">
        <v>2558.4635561120567</v>
      </c>
      <c r="S96" s="159">
        <v>2547.5370061119793</v>
      </c>
      <c r="T96" s="159">
        <v>2517.9176063068508</v>
      </c>
      <c r="U96" s="159">
        <v>2518.9373396412284</v>
      </c>
      <c r="V96" s="159" t="s">
        <v>111</v>
      </c>
      <c r="W96" s="159" t="s">
        <v>111</v>
      </c>
      <c r="X96" s="159" t="s">
        <v>111</v>
      </c>
      <c r="Y96" s="159" t="s">
        <v>111</v>
      </c>
      <c r="Z96" s="159" t="s">
        <v>111</v>
      </c>
      <c r="AA96" s="159" t="s">
        <v>111</v>
      </c>
      <c r="AB96" s="159" t="s">
        <v>111</v>
      </c>
      <c r="AC96" s="159" t="s">
        <v>111</v>
      </c>
      <c r="AD96" s="159" t="s">
        <v>111</v>
      </c>
      <c r="AE96" s="159" t="s">
        <v>111</v>
      </c>
      <c r="AF96" s="159" t="s">
        <v>111</v>
      </c>
      <c r="AG96" s="159" t="s">
        <v>111</v>
      </c>
      <c r="AH96" s="159" t="s">
        <v>111</v>
      </c>
      <c r="AI96" s="159" t="s">
        <v>111</v>
      </c>
      <c r="AJ96" s="159" t="s">
        <v>111</v>
      </c>
      <c r="AK96" s="159" t="s">
        <v>111</v>
      </c>
      <c r="AL96" s="159" t="s">
        <v>111</v>
      </c>
      <c r="AM96" s="159" t="s">
        <v>111</v>
      </c>
      <c r="AN96" s="159" t="s">
        <v>111</v>
      </c>
      <c r="AO96" s="159" t="s">
        <v>111</v>
      </c>
      <c r="AP96" s="159" t="s">
        <v>111</v>
      </c>
      <c r="AQ96" s="159" t="s">
        <v>111</v>
      </c>
      <c r="AR96" s="159" t="s">
        <v>111</v>
      </c>
      <c r="AS96" s="159" t="s">
        <v>111</v>
      </c>
      <c r="AT96" s="159" t="s">
        <v>111</v>
      </c>
      <c r="AU96" s="159" t="s">
        <v>111</v>
      </c>
      <c r="AV96" s="159" t="s">
        <v>111</v>
      </c>
      <c r="AW96" s="159" t="s">
        <v>111</v>
      </c>
      <c r="AX96" s="159" t="s">
        <v>111</v>
      </c>
      <c r="AY96" s="159" t="s">
        <v>111</v>
      </c>
      <c r="AZ96" s="159" t="s">
        <v>111</v>
      </c>
      <c r="BA96" s="159" t="s">
        <v>111</v>
      </c>
      <c r="BB96" s="159" t="s">
        <v>111</v>
      </c>
      <c r="BC96" s="159" t="s">
        <v>111</v>
      </c>
      <c r="BD96" s="159" t="s">
        <v>111</v>
      </c>
      <c r="BE96" s="160" t="s">
        <v>111</v>
      </c>
      <c r="BF96" s="54" t="s">
        <v>111</v>
      </c>
      <c r="BG96" s="54" t="s">
        <v>111</v>
      </c>
      <c r="BH96" s="54" t="s">
        <v>111</v>
      </c>
    </row>
    <row r="97" spans="1:60" x14ac:dyDescent="0.15">
      <c r="A97" s="162" t="s">
        <v>341</v>
      </c>
      <c r="B97" s="159">
        <v>440.56222224657597</v>
      </c>
      <c r="C97" s="159">
        <v>471.55203221917793</v>
      </c>
      <c r="D97" s="159">
        <v>510.121325095891</v>
      </c>
      <c r="E97" s="159">
        <v>522.20927065573801</v>
      </c>
      <c r="F97" s="159">
        <v>531.25421621917803</v>
      </c>
      <c r="G97" s="159">
        <v>651.6629265205479</v>
      </c>
      <c r="H97" s="159">
        <v>765.48027846575292</v>
      </c>
      <c r="I97" s="159">
        <v>843.75579393442604</v>
      </c>
      <c r="J97" s="159">
        <v>921.1602856438351</v>
      </c>
      <c r="K97" s="159">
        <v>1148.677423693151</v>
      </c>
      <c r="L97" s="159">
        <v>1125.3035736986301</v>
      </c>
      <c r="M97" s="159">
        <v>1012.226459016394</v>
      </c>
      <c r="N97" s="159">
        <v>921.59273332602697</v>
      </c>
      <c r="O97" s="159">
        <v>918.608435013698</v>
      </c>
      <c r="P97" s="159">
        <v>993.37893480795788</v>
      </c>
      <c r="Q97" s="159">
        <v>1096.3587739929549</v>
      </c>
      <c r="R97" s="159">
        <v>1164.2220350704724</v>
      </c>
      <c r="S97" s="159">
        <v>1207.5826581357328</v>
      </c>
      <c r="T97" s="159">
        <v>1238.2769517947031</v>
      </c>
      <c r="U97" s="159">
        <v>1280.699971691771</v>
      </c>
      <c r="V97" s="159" t="s">
        <v>111</v>
      </c>
      <c r="W97" s="159" t="s">
        <v>111</v>
      </c>
      <c r="X97" s="159" t="s">
        <v>111</v>
      </c>
      <c r="Y97" s="159" t="s">
        <v>111</v>
      </c>
      <c r="Z97" s="159" t="s">
        <v>111</v>
      </c>
      <c r="AA97" s="159" t="s">
        <v>111</v>
      </c>
      <c r="AB97" s="159" t="s">
        <v>111</v>
      </c>
      <c r="AC97" s="159" t="s">
        <v>111</v>
      </c>
      <c r="AD97" s="159" t="s">
        <v>111</v>
      </c>
      <c r="AE97" s="159" t="s">
        <v>111</v>
      </c>
      <c r="AF97" s="159" t="s">
        <v>111</v>
      </c>
      <c r="AG97" s="159" t="s">
        <v>111</v>
      </c>
      <c r="AH97" s="159" t="s">
        <v>111</v>
      </c>
      <c r="AI97" s="159" t="s">
        <v>111</v>
      </c>
      <c r="AJ97" s="159" t="s">
        <v>111</v>
      </c>
      <c r="AK97" s="159" t="s">
        <v>111</v>
      </c>
      <c r="AL97" s="159" t="s">
        <v>111</v>
      </c>
      <c r="AM97" s="159" t="s">
        <v>111</v>
      </c>
      <c r="AN97" s="159" t="s">
        <v>111</v>
      </c>
      <c r="AO97" s="159" t="s">
        <v>111</v>
      </c>
      <c r="AP97" s="159" t="s">
        <v>111</v>
      </c>
      <c r="AQ97" s="159" t="s">
        <v>111</v>
      </c>
      <c r="AR97" s="159" t="s">
        <v>111</v>
      </c>
      <c r="AS97" s="159" t="s">
        <v>111</v>
      </c>
      <c r="AT97" s="159" t="s">
        <v>111</v>
      </c>
      <c r="AU97" s="159" t="s">
        <v>111</v>
      </c>
      <c r="AV97" s="159" t="s">
        <v>111</v>
      </c>
      <c r="AW97" s="159" t="s">
        <v>111</v>
      </c>
      <c r="AX97" s="159" t="s">
        <v>111</v>
      </c>
      <c r="AY97" s="159" t="s">
        <v>111</v>
      </c>
      <c r="AZ97" s="159" t="s">
        <v>111</v>
      </c>
      <c r="BA97" s="159" t="s">
        <v>111</v>
      </c>
      <c r="BB97" s="159" t="s">
        <v>111</v>
      </c>
      <c r="BC97" s="159" t="s">
        <v>111</v>
      </c>
      <c r="BD97" s="159" t="s">
        <v>111</v>
      </c>
      <c r="BE97" s="160" t="s">
        <v>111</v>
      </c>
      <c r="BF97" s="54" t="s">
        <v>111</v>
      </c>
      <c r="BG97" s="54" t="s">
        <v>111</v>
      </c>
      <c r="BH97" s="54" t="s">
        <v>111</v>
      </c>
    </row>
    <row r="98" spans="1:60" x14ac:dyDescent="0.15">
      <c r="A98" s="162" t="s">
        <v>342</v>
      </c>
      <c r="B98" s="159">
        <v>0</v>
      </c>
      <c r="C98" s="159">
        <v>0</v>
      </c>
      <c r="D98" s="159">
        <v>0</v>
      </c>
      <c r="E98" s="159">
        <v>0</v>
      </c>
      <c r="F98" s="159">
        <v>0</v>
      </c>
      <c r="G98" s="159">
        <v>0</v>
      </c>
      <c r="H98" s="159">
        <v>0</v>
      </c>
      <c r="I98" s="159">
        <v>0</v>
      </c>
      <c r="J98" s="159">
        <v>0</v>
      </c>
      <c r="K98" s="159">
        <v>0</v>
      </c>
      <c r="L98" s="159">
        <v>0</v>
      </c>
      <c r="M98" s="159">
        <v>0</v>
      </c>
      <c r="N98" s="159">
        <v>0</v>
      </c>
      <c r="O98" s="159">
        <v>0</v>
      </c>
      <c r="P98" s="159">
        <v>0</v>
      </c>
      <c r="Q98" s="159">
        <v>217.53683495530015</v>
      </c>
      <c r="R98" s="159">
        <v>230.66479478276119</v>
      </c>
      <c r="S98" s="159">
        <v>240.03578124173546</v>
      </c>
      <c r="T98" s="159">
        <v>247.9421723297979</v>
      </c>
      <c r="U98" s="159">
        <v>259.22665453377545</v>
      </c>
      <c r="V98" s="159" t="s">
        <v>111</v>
      </c>
      <c r="W98" s="159" t="s">
        <v>111</v>
      </c>
      <c r="X98" s="159" t="s">
        <v>111</v>
      </c>
      <c r="Y98" s="159" t="s">
        <v>111</v>
      </c>
      <c r="Z98" s="159" t="s">
        <v>111</v>
      </c>
      <c r="AA98" s="159" t="s">
        <v>111</v>
      </c>
      <c r="AB98" s="159" t="s">
        <v>111</v>
      </c>
      <c r="AC98" s="159" t="s">
        <v>111</v>
      </c>
      <c r="AD98" s="159" t="s">
        <v>111</v>
      </c>
      <c r="AE98" s="159" t="s">
        <v>111</v>
      </c>
      <c r="AF98" s="159" t="s">
        <v>111</v>
      </c>
      <c r="AG98" s="159" t="s">
        <v>111</v>
      </c>
      <c r="AH98" s="159" t="s">
        <v>111</v>
      </c>
      <c r="AI98" s="159" t="s">
        <v>111</v>
      </c>
      <c r="AJ98" s="159" t="s">
        <v>111</v>
      </c>
      <c r="AK98" s="159" t="s">
        <v>111</v>
      </c>
      <c r="AL98" s="159" t="s">
        <v>111</v>
      </c>
      <c r="AM98" s="159" t="s">
        <v>111</v>
      </c>
      <c r="AN98" s="159" t="s">
        <v>111</v>
      </c>
      <c r="AO98" s="159" t="s">
        <v>111</v>
      </c>
      <c r="AP98" s="159" t="s">
        <v>111</v>
      </c>
      <c r="AQ98" s="159" t="s">
        <v>111</v>
      </c>
      <c r="AR98" s="159" t="s">
        <v>111</v>
      </c>
      <c r="AS98" s="159" t="s">
        <v>111</v>
      </c>
      <c r="AT98" s="159" t="s">
        <v>111</v>
      </c>
      <c r="AU98" s="159" t="s">
        <v>111</v>
      </c>
      <c r="AV98" s="159" t="s">
        <v>111</v>
      </c>
      <c r="AW98" s="159" t="s">
        <v>111</v>
      </c>
      <c r="AX98" s="159" t="s">
        <v>111</v>
      </c>
      <c r="AY98" s="159" t="s">
        <v>111</v>
      </c>
      <c r="AZ98" s="159" t="s">
        <v>111</v>
      </c>
      <c r="BA98" s="159" t="s">
        <v>111</v>
      </c>
      <c r="BB98" s="159" t="s">
        <v>111</v>
      </c>
      <c r="BC98" s="159" t="s">
        <v>111</v>
      </c>
      <c r="BD98" s="159" t="s">
        <v>111</v>
      </c>
      <c r="BE98" s="160" t="s">
        <v>111</v>
      </c>
      <c r="BF98" s="54" t="s">
        <v>111</v>
      </c>
      <c r="BG98" s="54" t="s">
        <v>111</v>
      </c>
      <c r="BH98" s="54" t="s">
        <v>111</v>
      </c>
    </row>
    <row r="99" spans="1:60" x14ac:dyDescent="0.15">
      <c r="A99" s="165" t="s">
        <v>352</v>
      </c>
      <c r="B99" s="164">
        <v>3313.9524159123271</v>
      </c>
      <c r="C99" s="164">
        <v>3548.8187962520519</v>
      </c>
      <c r="D99" s="164">
        <v>3866.1262211835597</v>
      </c>
      <c r="E99" s="164">
        <v>4107.3103708524686</v>
      </c>
      <c r="F99" s="164">
        <v>4376.2487561753405</v>
      </c>
      <c r="G99" s="164">
        <v>4826.3626431123357</v>
      </c>
      <c r="H99" s="164">
        <v>5126.5396669808197</v>
      </c>
      <c r="I99" s="164">
        <v>5547.1179576393524</v>
      </c>
      <c r="J99" s="164">
        <v>5981.4497605808228</v>
      </c>
      <c r="K99" s="164">
        <v>6587.9134993972675</v>
      </c>
      <c r="L99" s="164">
        <v>6911.7861025972679</v>
      </c>
      <c r="M99" s="164">
        <v>7055.1226622950826</v>
      </c>
      <c r="N99" s="164">
        <v>7375.7176441643851</v>
      </c>
      <c r="O99" s="164">
        <v>7822.3271062684953</v>
      </c>
      <c r="P99" s="164">
        <v>7967.873025468486</v>
      </c>
      <c r="Q99" s="164">
        <v>8338.1581140038943</v>
      </c>
      <c r="R99" s="164">
        <v>8442.1342106085704</v>
      </c>
      <c r="S99" s="164">
        <v>8388.4271650119372</v>
      </c>
      <c r="T99" s="164">
        <v>8273.486655032626</v>
      </c>
      <c r="U99" s="164">
        <v>8259.4559229941715</v>
      </c>
      <c r="V99" s="164" t="s">
        <v>111</v>
      </c>
      <c r="W99" s="164" t="s">
        <v>111</v>
      </c>
      <c r="X99" s="164" t="s">
        <v>111</v>
      </c>
      <c r="Y99" s="164" t="s">
        <v>111</v>
      </c>
      <c r="Z99" s="164" t="s">
        <v>111</v>
      </c>
      <c r="AA99" s="164" t="s">
        <v>111</v>
      </c>
      <c r="AB99" s="164" t="s">
        <v>111</v>
      </c>
      <c r="AC99" s="164" t="s">
        <v>111</v>
      </c>
      <c r="AD99" s="164" t="s">
        <v>111</v>
      </c>
      <c r="AE99" s="164" t="s">
        <v>111</v>
      </c>
      <c r="AF99" s="164" t="s">
        <v>111</v>
      </c>
      <c r="AG99" s="164" t="s">
        <v>111</v>
      </c>
      <c r="AH99" s="164" t="s">
        <v>111</v>
      </c>
      <c r="AI99" s="164" t="s">
        <v>111</v>
      </c>
      <c r="AJ99" s="164" t="s">
        <v>111</v>
      </c>
      <c r="AK99" s="164" t="s">
        <v>111</v>
      </c>
      <c r="AL99" s="164" t="s">
        <v>111</v>
      </c>
      <c r="AM99" s="164" t="s">
        <v>111</v>
      </c>
      <c r="AN99" s="164" t="s">
        <v>111</v>
      </c>
      <c r="AO99" s="164" t="s">
        <v>111</v>
      </c>
      <c r="AP99" s="164" t="s">
        <v>111</v>
      </c>
      <c r="AQ99" s="164" t="s">
        <v>111</v>
      </c>
      <c r="AR99" s="164" t="s">
        <v>111</v>
      </c>
      <c r="AS99" s="164" t="s">
        <v>111</v>
      </c>
      <c r="AT99" s="164" t="s">
        <v>111</v>
      </c>
      <c r="AU99" s="164" t="s">
        <v>111</v>
      </c>
      <c r="AV99" s="164" t="s">
        <v>111</v>
      </c>
      <c r="AW99" s="164" t="s">
        <v>111</v>
      </c>
      <c r="AX99" s="164" t="s">
        <v>111</v>
      </c>
      <c r="AY99" s="164" t="s">
        <v>111</v>
      </c>
      <c r="AZ99" s="164" t="s">
        <v>111</v>
      </c>
      <c r="BA99" s="164" t="s">
        <v>111</v>
      </c>
      <c r="BB99" s="164" t="s">
        <v>111</v>
      </c>
      <c r="BC99" s="164" t="s">
        <v>111</v>
      </c>
      <c r="BD99" s="164">
        <v>0</v>
      </c>
      <c r="BE99" s="164">
        <v>0</v>
      </c>
      <c r="BF99" s="56" t="s">
        <v>111</v>
      </c>
      <c r="BG99" s="56" t="s">
        <v>111</v>
      </c>
      <c r="BH99" s="56" t="s">
        <v>111</v>
      </c>
    </row>
    <row r="100" spans="1:60" x14ac:dyDescent="0.15">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60"/>
      <c r="BF100" s="54"/>
      <c r="BG100" s="54"/>
      <c r="BH100" s="54"/>
    </row>
    <row r="101" spans="1:60" x14ac:dyDescent="0.15">
      <c r="A101" s="166" t="s">
        <v>353</v>
      </c>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60"/>
      <c r="BF101" s="54"/>
      <c r="BG101" s="54"/>
      <c r="BH101" s="54"/>
    </row>
    <row r="102" spans="1:60" x14ac:dyDescent="0.15">
      <c r="A102" s="162" t="s">
        <v>334</v>
      </c>
      <c r="B102" s="159">
        <v>153.01900321210479</v>
      </c>
      <c r="C102" s="159">
        <v>156.07457347045613</v>
      </c>
      <c r="D102" s="159">
        <v>159.10930587954266</v>
      </c>
      <c r="E102" s="159">
        <v>162.33811594318007</v>
      </c>
      <c r="F102" s="159">
        <v>166.94175635618174</v>
      </c>
      <c r="G102" s="159">
        <v>172.7762856263443</v>
      </c>
      <c r="H102" s="159">
        <v>180.29920585734732</v>
      </c>
      <c r="I102" s="159">
        <v>195.35225591744964</v>
      </c>
      <c r="J102" s="159">
        <v>211.77334868376886</v>
      </c>
      <c r="K102" s="159">
        <v>234.02335392152071</v>
      </c>
      <c r="L102" s="159">
        <v>234.31701715188984</v>
      </c>
      <c r="M102" s="159">
        <v>258.91802427950984</v>
      </c>
      <c r="N102" s="159">
        <v>304.91327100840886</v>
      </c>
      <c r="O102" s="159">
        <v>327.27121527669232</v>
      </c>
      <c r="P102" s="159">
        <v>377.35000758209753</v>
      </c>
      <c r="Q102" s="159">
        <v>332.01469320943391</v>
      </c>
      <c r="R102" s="159">
        <v>335.91056403743545</v>
      </c>
      <c r="S102" s="159">
        <v>356.9292646342862</v>
      </c>
      <c r="T102" s="159">
        <v>410.18581167944023</v>
      </c>
      <c r="U102" s="159">
        <v>434.404255592433</v>
      </c>
      <c r="V102" s="159">
        <v>479.02735532274733</v>
      </c>
      <c r="W102" s="159">
        <v>472.56125933517086</v>
      </c>
      <c r="X102" s="159">
        <v>478.07554429090197</v>
      </c>
      <c r="Y102" s="159">
        <v>497.41929118749692</v>
      </c>
      <c r="Z102" s="159">
        <v>539.0597843019242</v>
      </c>
      <c r="AA102" s="159">
        <v>565.06216613768095</v>
      </c>
      <c r="AB102" s="159">
        <v>555.26603755795315</v>
      </c>
      <c r="AC102" s="159">
        <v>631.7668340968786</v>
      </c>
      <c r="AD102" s="159">
        <v>682.48544333426025</v>
      </c>
      <c r="AE102" s="159">
        <v>776.34113468469911</v>
      </c>
      <c r="AF102" s="159">
        <v>804.28674154647877</v>
      </c>
      <c r="AG102" s="159">
        <v>848.09234876077664</v>
      </c>
      <c r="AH102" s="159">
        <v>881.23258476990395</v>
      </c>
      <c r="AI102" s="159">
        <v>924.32534476834417</v>
      </c>
      <c r="AJ102" s="159">
        <v>914.3572392491667</v>
      </c>
      <c r="AK102" s="159">
        <v>951.10027412735815</v>
      </c>
      <c r="AL102" s="159">
        <v>1035.0641763574504</v>
      </c>
      <c r="AM102" s="159">
        <v>1113.0611410300285</v>
      </c>
      <c r="AN102" s="159">
        <v>1177.3153106762106</v>
      </c>
      <c r="AO102" s="159">
        <v>1247.1370720987766</v>
      </c>
      <c r="AP102" s="159">
        <v>1333.1234535882641</v>
      </c>
      <c r="AQ102" s="159">
        <v>1410.016990492582</v>
      </c>
      <c r="AR102" s="159">
        <v>1430.9940041526447</v>
      </c>
      <c r="AS102" s="159">
        <v>1535.0155485263576</v>
      </c>
      <c r="AT102" s="159">
        <v>1600.6946615770084</v>
      </c>
      <c r="AU102" s="159">
        <v>1636.5057868975573</v>
      </c>
      <c r="AV102" s="159">
        <v>1707.4822607049489</v>
      </c>
      <c r="AW102" s="159">
        <v>1795.5008990844676</v>
      </c>
      <c r="AX102" s="159">
        <v>1861.6378060027153</v>
      </c>
      <c r="AY102" s="159">
        <v>1946.0851995647145</v>
      </c>
      <c r="AZ102" s="159">
        <v>1973.8041189562521</v>
      </c>
      <c r="BA102" s="159">
        <v>2013.1850685969398</v>
      </c>
      <c r="BB102" s="159">
        <v>2126.7287727730386</v>
      </c>
      <c r="BC102" s="159">
        <v>2128.1034642699369</v>
      </c>
      <c r="BD102" s="159">
        <v>2216.5598249737727</v>
      </c>
      <c r="BE102" s="160">
        <v>1888.5917140228366</v>
      </c>
      <c r="BF102" s="54">
        <v>-0.14796267046607536</v>
      </c>
      <c r="BG102" s="54">
        <v>3.3087474599599931E-2</v>
      </c>
      <c r="BH102" s="54">
        <v>0.22697902676982393</v>
      </c>
    </row>
    <row r="103" spans="1:60" x14ac:dyDescent="0.15">
      <c r="A103" s="162" t="s">
        <v>335</v>
      </c>
      <c r="B103" s="159">
        <v>0</v>
      </c>
      <c r="C103" s="159">
        <v>0</v>
      </c>
      <c r="D103" s="159">
        <v>0</v>
      </c>
      <c r="E103" s="159">
        <v>0</v>
      </c>
      <c r="F103" s="159">
        <v>0</v>
      </c>
      <c r="G103" s="159">
        <v>0</v>
      </c>
      <c r="H103" s="159">
        <v>0</v>
      </c>
      <c r="I103" s="159">
        <v>0</v>
      </c>
      <c r="J103" s="159">
        <v>0</v>
      </c>
      <c r="K103" s="159">
        <v>0</v>
      </c>
      <c r="L103" s="159">
        <v>0</v>
      </c>
      <c r="M103" s="159">
        <v>0</v>
      </c>
      <c r="N103" s="159">
        <v>0</v>
      </c>
      <c r="O103" s="159">
        <v>0</v>
      </c>
      <c r="P103" s="159">
        <v>0</v>
      </c>
      <c r="Q103" s="159">
        <v>302.98190632418806</v>
      </c>
      <c r="R103" s="159">
        <v>323.74261883195601</v>
      </c>
      <c r="S103" s="159">
        <v>343.88652490825882</v>
      </c>
      <c r="T103" s="159">
        <v>395.86033222738553</v>
      </c>
      <c r="U103" s="159">
        <v>420.30206980008325</v>
      </c>
      <c r="V103" s="159">
        <v>462.83721833644597</v>
      </c>
      <c r="W103" s="159">
        <v>456.30043741736273</v>
      </c>
      <c r="X103" s="159">
        <v>460.96184566076505</v>
      </c>
      <c r="Y103" s="159">
        <v>477.21218736236023</v>
      </c>
      <c r="Z103" s="159">
        <v>506.74334594575976</v>
      </c>
      <c r="AA103" s="159">
        <v>541.25175517877688</v>
      </c>
      <c r="AB103" s="159">
        <v>518.67343481822707</v>
      </c>
      <c r="AC103" s="159">
        <v>558.75426579086763</v>
      </c>
      <c r="AD103" s="159">
        <v>598.12544333426013</v>
      </c>
      <c r="AE103" s="159">
        <v>689.56551824634289</v>
      </c>
      <c r="AF103" s="159">
        <v>717.33359086154724</v>
      </c>
      <c r="AG103" s="159">
        <v>726.07376952580387</v>
      </c>
      <c r="AH103" s="159">
        <v>752.55861216716426</v>
      </c>
      <c r="AI103" s="159">
        <v>789.43749864505628</v>
      </c>
      <c r="AJ103" s="159">
        <v>792.42921322176949</v>
      </c>
      <c r="AK103" s="159">
        <v>830.62823568279248</v>
      </c>
      <c r="AL103" s="159">
        <v>883.58309472265569</v>
      </c>
      <c r="AM103" s="159">
        <v>937.95906049961775</v>
      </c>
      <c r="AN103" s="159">
        <v>984.5375064882661</v>
      </c>
      <c r="AO103" s="159">
        <v>1046.0203548751074</v>
      </c>
      <c r="AP103" s="159">
        <v>1127.934398451278</v>
      </c>
      <c r="AQ103" s="159">
        <v>1210.1035653966919</v>
      </c>
      <c r="AR103" s="159">
        <v>1222.2585597581237</v>
      </c>
      <c r="AS103" s="159">
        <v>1280.1765934689799</v>
      </c>
      <c r="AT103" s="159">
        <v>1342.5548320336297</v>
      </c>
      <c r="AU103" s="159">
        <v>1378.5821740419067</v>
      </c>
      <c r="AV103" s="159">
        <v>1416.3392736875535</v>
      </c>
      <c r="AW103" s="159">
        <v>1495.2019103142393</v>
      </c>
      <c r="AX103" s="159">
        <v>1586.5191299196106</v>
      </c>
      <c r="AY103" s="159">
        <v>1612.800844413847</v>
      </c>
      <c r="AZ103" s="159">
        <v>1638.7001532998681</v>
      </c>
      <c r="BA103" s="159">
        <v>1678.352317204447</v>
      </c>
      <c r="BB103" s="159">
        <v>1784.6513254362196</v>
      </c>
      <c r="BC103" s="159">
        <v>1822.5426660057617</v>
      </c>
      <c r="BD103" s="159">
        <v>1851.7373632624071</v>
      </c>
      <c r="BE103" s="160">
        <v>1520.6571519314971</v>
      </c>
      <c r="BF103" s="54">
        <v>-0.1787943678727798</v>
      </c>
      <c r="BG103" s="54">
        <v>3.267755006140427E-2</v>
      </c>
      <c r="BH103" s="54">
        <v>0.18275907801203553</v>
      </c>
    </row>
    <row r="104" spans="1:60" x14ac:dyDescent="0.15">
      <c r="A104" s="162" t="s">
        <v>336</v>
      </c>
      <c r="B104" s="159">
        <v>0</v>
      </c>
      <c r="C104" s="159">
        <v>0</v>
      </c>
      <c r="D104" s="159">
        <v>0</v>
      </c>
      <c r="E104" s="159">
        <v>0</v>
      </c>
      <c r="F104" s="159">
        <v>0</v>
      </c>
      <c r="G104" s="159">
        <v>0</v>
      </c>
      <c r="H104" s="159">
        <v>0</v>
      </c>
      <c r="I104" s="159">
        <v>0</v>
      </c>
      <c r="J104" s="159">
        <v>0</v>
      </c>
      <c r="K104" s="159">
        <v>0</v>
      </c>
      <c r="L104" s="159">
        <v>0</v>
      </c>
      <c r="M104" s="159">
        <v>0</v>
      </c>
      <c r="N104" s="159">
        <v>0</v>
      </c>
      <c r="O104" s="159">
        <v>0</v>
      </c>
      <c r="P104" s="159">
        <v>0</v>
      </c>
      <c r="Q104" s="159">
        <v>29.032786885245894</v>
      </c>
      <c r="R104" s="159">
        <v>12.167945205479473</v>
      </c>
      <c r="S104" s="159">
        <v>13.042739726027403</v>
      </c>
      <c r="T104" s="159">
        <v>14.325479452054754</v>
      </c>
      <c r="U104" s="159">
        <v>14.102185792349747</v>
      </c>
      <c r="V104" s="159">
        <v>16.190136986301393</v>
      </c>
      <c r="W104" s="159">
        <v>16.260821917808208</v>
      </c>
      <c r="X104" s="159">
        <v>17.113698630136945</v>
      </c>
      <c r="Y104" s="159">
        <v>20.207103825136638</v>
      </c>
      <c r="Z104" s="159">
        <v>32.316438356164383</v>
      </c>
      <c r="AA104" s="159">
        <v>23.810410958904107</v>
      </c>
      <c r="AB104" s="159">
        <v>36.592602739726011</v>
      </c>
      <c r="AC104" s="159">
        <v>73.012568306011161</v>
      </c>
      <c r="AD104" s="159">
        <v>84.36</v>
      </c>
      <c r="AE104" s="159">
        <v>86.775616438356124</v>
      </c>
      <c r="AF104" s="159">
        <v>86.953150684931529</v>
      </c>
      <c r="AG104" s="159">
        <v>122.01857923497269</v>
      </c>
      <c r="AH104" s="159">
        <v>128.67397260273972</v>
      </c>
      <c r="AI104" s="159">
        <v>134.88784612328809</v>
      </c>
      <c r="AJ104" s="159">
        <v>121.92802602739718</v>
      </c>
      <c r="AK104" s="159">
        <v>120.47203844456567</v>
      </c>
      <c r="AL104" s="159">
        <v>151.48108163479472</v>
      </c>
      <c r="AM104" s="159">
        <v>175.10208053041049</v>
      </c>
      <c r="AN104" s="159">
        <v>192.77780418794467</v>
      </c>
      <c r="AO104" s="159">
        <v>201.1167172236691</v>
      </c>
      <c r="AP104" s="159">
        <v>205.18905513698638</v>
      </c>
      <c r="AQ104" s="159">
        <v>199.91342509589032</v>
      </c>
      <c r="AR104" s="159">
        <v>208.73544439452098</v>
      </c>
      <c r="AS104" s="159">
        <v>254.83895505737729</v>
      </c>
      <c r="AT104" s="159">
        <v>258.13982954337899</v>
      </c>
      <c r="AU104" s="159">
        <v>257.92361285565084</v>
      </c>
      <c r="AV104" s="159">
        <v>291.14298701739551</v>
      </c>
      <c r="AW104" s="159">
        <v>300.29898877022816</v>
      </c>
      <c r="AX104" s="159">
        <v>275.11867608310439</v>
      </c>
      <c r="AY104" s="159">
        <v>333.28435515086716</v>
      </c>
      <c r="AZ104" s="159">
        <v>335.10396565638433</v>
      </c>
      <c r="BA104" s="159">
        <v>334.83275139249253</v>
      </c>
      <c r="BB104" s="159">
        <v>342.07744733681898</v>
      </c>
      <c r="BC104" s="159">
        <v>305.56079826417533</v>
      </c>
      <c r="BD104" s="159">
        <v>364.8224617113658</v>
      </c>
      <c r="BE104" s="160">
        <v>367.93456209133939</v>
      </c>
      <c r="BF104" s="54">
        <v>8.5304516760695837E-3</v>
      </c>
      <c r="BG104" s="54">
        <v>3.5196166480628399E-2</v>
      </c>
      <c r="BH104" s="54">
        <v>4.4219948757788383E-2</v>
      </c>
    </row>
    <row r="105" spans="1:60" x14ac:dyDescent="0.15">
      <c r="A105" s="162" t="s">
        <v>337</v>
      </c>
      <c r="B105" s="159">
        <v>258.64667220916095</v>
      </c>
      <c r="C105" s="159">
        <v>268.09737036279694</v>
      </c>
      <c r="D105" s="159">
        <v>281.61609963047897</v>
      </c>
      <c r="E105" s="159">
        <v>293.36528606285947</v>
      </c>
      <c r="F105" s="159">
        <v>308.2201702810936</v>
      </c>
      <c r="G105" s="159">
        <v>324.06925090863723</v>
      </c>
      <c r="H105" s="159">
        <v>336.65010850565005</v>
      </c>
      <c r="I105" s="159">
        <v>365.8924744147721</v>
      </c>
      <c r="J105" s="159">
        <v>411.09477840685111</v>
      </c>
      <c r="K105" s="159">
        <v>452.78031384408069</v>
      </c>
      <c r="L105" s="159">
        <v>480.28839244778021</v>
      </c>
      <c r="M105" s="159">
        <v>551.66334267392199</v>
      </c>
      <c r="N105" s="159">
        <v>628.72250758929852</v>
      </c>
      <c r="O105" s="159">
        <v>637.664529421824</v>
      </c>
      <c r="P105" s="159">
        <v>720.94694690609219</v>
      </c>
      <c r="Q105" s="159">
        <v>766.40832415943862</v>
      </c>
      <c r="R105" s="159">
        <v>828.26928748771184</v>
      </c>
      <c r="S105" s="159">
        <v>923.33300676832948</v>
      </c>
      <c r="T105" s="159">
        <v>1046.4191912148724</v>
      </c>
      <c r="U105" s="159">
        <v>1106.8739628862336</v>
      </c>
      <c r="V105" s="159">
        <v>1129.2584376867958</v>
      </c>
      <c r="W105" s="159">
        <v>1092.9294673058173</v>
      </c>
      <c r="X105" s="159">
        <v>1140.1058840681937</v>
      </c>
      <c r="Y105" s="159">
        <v>1171.0363598002989</v>
      </c>
      <c r="Z105" s="159">
        <v>1232.2003052079954</v>
      </c>
      <c r="AA105" s="159">
        <v>1290.4072430478693</v>
      </c>
      <c r="AB105" s="159">
        <v>1329.5188879082441</v>
      </c>
      <c r="AC105" s="159">
        <v>1335.2172622616274</v>
      </c>
      <c r="AD105" s="159">
        <v>1396.7350273520967</v>
      </c>
      <c r="AE105" s="159">
        <v>1488.4647737194491</v>
      </c>
      <c r="AF105" s="159">
        <v>1450.640688433338</v>
      </c>
      <c r="AG105" s="159">
        <v>1477.630883409342</v>
      </c>
      <c r="AH105" s="159">
        <v>1537.7292319551834</v>
      </c>
      <c r="AI105" s="159">
        <v>1551.2270175812992</v>
      </c>
      <c r="AJ105" s="159">
        <v>1572.8845639707101</v>
      </c>
      <c r="AK105" s="159">
        <v>1704.0938051483631</v>
      </c>
      <c r="AL105" s="159">
        <v>1754.6421072914045</v>
      </c>
      <c r="AM105" s="159">
        <v>1792.2842872893082</v>
      </c>
      <c r="AN105" s="159">
        <v>1792.1761149352174</v>
      </c>
      <c r="AO105" s="159">
        <v>1877.2633844048401</v>
      </c>
      <c r="AP105" s="159">
        <v>2012.2519153206531</v>
      </c>
      <c r="AQ105" s="159">
        <v>2132.0326071415575</v>
      </c>
      <c r="AR105" s="159">
        <v>2246.058856970772</v>
      </c>
      <c r="AS105" s="159">
        <v>2296.4235784181742</v>
      </c>
      <c r="AT105" s="159">
        <v>2288.4006002332753</v>
      </c>
      <c r="AU105" s="159">
        <v>2288.7646970082078</v>
      </c>
      <c r="AV105" s="159">
        <v>2399.1477074439272</v>
      </c>
      <c r="AW105" s="159">
        <v>2488.1505457660869</v>
      </c>
      <c r="AX105" s="159">
        <v>2625.2271356898527</v>
      </c>
      <c r="AY105" s="159">
        <v>2544.5832255241198</v>
      </c>
      <c r="AZ105" s="159">
        <v>2475.3660380643864</v>
      </c>
      <c r="BA105" s="159">
        <v>2398.6991368665626</v>
      </c>
      <c r="BB105" s="159">
        <v>2276.6527659038634</v>
      </c>
      <c r="BC105" s="159">
        <v>2235.1989070120421</v>
      </c>
      <c r="BD105" s="159">
        <v>2361.1020665261822</v>
      </c>
      <c r="BE105" s="160">
        <v>2013.6310050859738</v>
      </c>
      <c r="BF105" s="54">
        <v>-0.14716477799345284</v>
      </c>
      <c r="BG105" s="54">
        <v>3.1324300049269116E-3</v>
      </c>
      <c r="BH105" s="54">
        <v>0.24200678336897019</v>
      </c>
    </row>
    <row r="106" spans="1:60" x14ac:dyDescent="0.15">
      <c r="A106" s="162" t="s">
        <v>338</v>
      </c>
      <c r="B106" s="159">
        <v>0</v>
      </c>
      <c r="C106" s="159">
        <v>0</v>
      </c>
      <c r="D106" s="159">
        <v>0</v>
      </c>
      <c r="E106" s="159">
        <v>0</v>
      </c>
      <c r="F106" s="159">
        <v>0</v>
      </c>
      <c r="G106" s="159">
        <v>0</v>
      </c>
      <c r="H106" s="159">
        <v>0</v>
      </c>
      <c r="I106" s="159">
        <v>0</v>
      </c>
      <c r="J106" s="159">
        <v>0</v>
      </c>
      <c r="K106" s="159">
        <v>0</v>
      </c>
      <c r="L106" s="159">
        <v>0</v>
      </c>
      <c r="M106" s="159">
        <v>0</v>
      </c>
      <c r="N106" s="159">
        <v>0</v>
      </c>
      <c r="O106" s="159">
        <v>0</v>
      </c>
      <c r="P106" s="159">
        <v>0</v>
      </c>
      <c r="Q106" s="159">
        <v>523.83723847311444</v>
      </c>
      <c r="R106" s="159">
        <v>590.02583919730307</v>
      </c>
      <c r="S106" s="159">
        <v>660.5671181239959</v>
      </c>
      <c r="T106" s="159">
        <v>744.93021548880313</v>
      </c>
      <c r="U106" s="159">
        <v>808.35736305662181</v>
      </c>
      <c r="V106" s="159">
        <v>832.36741106347017</v>
      </c>
      <c r="W106" s="159">
        <v>815.33262896601411</v>
      </c>
      <c r="X106" s="159">
        <v>815.80459454009144</v>
      </c>
      <c r="Y106" s="159">
        <v>835.75831069824585</v>
      </c>
      <c r="Z106" s="159">
        <v>857.05998649795708</v>
      </c>
      <c r="AA106" s="159">
        <v>880.37274390902633</v>
      </c>
      <c r="AB106" s="159">
        <v>928.79526351313439</v>
      </c>
      <c r="AC106" s="159">
        <v>935.84922369485798</v>
      </c>
      <c r="AD106" s="159">
        <v>978.15305100332637</v>
      </c>
      <c r="AE106" s="159">
        <v>1064.4460802705648</v>
      </c>
      <c r="AF106" s="159">
        <v>1033.5961889041696</v>
      </c>
      <c r="AG106" s="159">
        <v>1060.6316560672728</v>
      </c>
      <c r="AH106" s="159">
        <v>1124.3982859564446</v>
      </c>
      <c r="AI106" s="159">
        <v>1138.8124623493773</v>
      </c>
      <c r="AJ106" s="159">
        <v>1171.7456701495025</v>
      </c>
      <c r="AK106" s="159">
        <v>1267.762568430416</v>
      </c>
      <c r="AL106" s="159">
        <v>1322.8770317760698</v>
      </c>
      <c r="AM106" s="159">
        <v>1362.4540602226612</v>
      </c>
      <c r="AN106" s="159">
        <v>1367.4958484242366</v>
      </c>
      <c r="AO106" s="159">
        <v>1448.2578439286694</v>
      </c>
      <c r="AP106" s="159">
        <v>1583.0907105094514</v>
      </c>
      <c r="AQ106" s="159">
        <v>1692.4510877109856</v>
      </c>
      <c r="AR106" s="159">
        <v>1790.3988258279726</v>
      </c>
      <c r="AS106" s="159">
        <v>1855.2613331364523</v>
      </c>
      <c r="AT106" s="159">
        <v>1843.9203056406941</v>
      </c>
      <c r="AU106" s="159">
        <v>1852.172576925057</v>
      </c>
      <c r="AV106" s="159">
        <v>1970.7150764075393</v>
      </c>
      <c r="AW106" s="159">
        <v>2045.7944474485259</v>
      </c>
      <c r="AX106" s="159">
        <v>2120.9312838730407</v>
      </c>
      <c r="AY106" s="159">
        <v>2056.5982220095998</v>
      </c>
      <c r="AZ106" s="159">
        <v>1900.3300934313886</v>
      </c>
      <c r="BA106" s="159">
        <v>1797.6626042894563</v>
      </c>
      <c r="BB106" s="159">
        <v>1703.9045289094984</v>
      </c>
      <c r="BC106" s="159">
        <v>1677.4433757403374</v>
      </c>
      <c r="BD106" s="159">
        <v>1773.0636156174426</v>
      </c>
      <c r="BE106" s="160">
        <v>1731.7925556423049</v>
      </c>
      <c r="BF106" s="54">
        <v>-2.3276694424055222E-2</v>
      </c>
      <c r="BG106" s="54">
        <v>-3.9108326311786401E-3</v>
      </c>
      <c r="BH106" s="54">
        <v>0.20813423352876334</v>
      </c>
    </row>
    <row r="107" spans="1:60" x14ac:dyDescent="0.15">
      <c r="A107" s="162" t="s">
        <v>339</v>
      </c>
      <c r="B107" s="159">
        <v>0</v>
      </c>
      <c r="C107" s="159">
        <v>0</v>
      </c>
      <c r="D107" s="159">
        <v>0</v>
      </c>
      <c r="E107" s="159">
        <v>0</v>
      </c>
      <c r="F107" s="159">
        <v>0</v>
      </c>
      <c r="G107" s="159">
        <v>0</v>
      </c>
      <c r="H107" s="159">
        <v>0</v>
      </c>
      <c r="I107" s="159">
        <v>0</v>
      </c>
      <c r="J107" s="159">
        <v>0</v>
      </c>
      <c r="K107" s="159">
        <v>0</v>
      </c>
      <c r="L107" s="159">
        <v>0</v>
      </c>
      <c r="M107" s="159">
        <v>0</v>
      </c>
      <c r="N107" s="159">
        <v>0</v>
      </c>
      <c r="O107" s="159">
        <v>0</v>
      </c>
      <c r="P107" s="159">
        <v>0</v>
      </c>
      <c r="Q107" s="159">
        <v>242.57108568632415</v>
      </c>
      <c r="R107" s="159">
        <v>238.24344829040876</v>
      </c>
      <c r="S107" s="159">
        <v>262.76588864433381</v>
      </c>
      <c r="T107" s="159">
        <v>301.48897572606938</v>
      </c>
      <c r="U107" s="159">
        <v>298.51659982961155</v>
      </c>
      <c r="V107" s="159">
        <v>296.8910266233259</v>
      </c>
      <c r="W107" s="159">
        <v>277.59683833980313</v>
      </c>
      <c r="X107" s="159">
        <v>324.30128952810242</v>
      </c>
      <c r="Y107" s="159">
        <v>335.27804910205282</v>
      </c>
      <c r="Z107" s="159">
        <v>375.14031871003777</v>
      </c>
      <c r="AA107" s="159">
        <v>410.03449913884293</v>
      </c>
      <c r="AB107" s="159">
        <v>400.72362439510977</v>
      </c>
      <c r="AC107" s="159">
        <v>399.36803856676937</v>
      </c>
      <c r="AD107" s="159">
        <v>418.58197634877047</v>
      </c>
      <c r="AE107" s="159">
        <v>424.01869344888422</v>
      </c>
      <c r="AF107" s="159">
        <v>417.04449952916809</v>
      </c>
      <c r="AG107" s="159">
        <v>416.99922734206888</v>
      </c>
      <c r="AH107" s="159">
        <v>413.33094599873874</v>
      </c>
      <c r="AI107" s="159">
        <v>412.41455523192201</v>
      </c>
      <c r="AJ107" s="159">
        <v>401.13889382120738</v>
      </c>
      <c r="AK107" s="159">
        <v>436.33123671794749</v>
      </c>
      <c r="AL107" s="159">
        <v>431.76507551533467</v>
      </c>
      <c r="AM107" s="159">
        <v>429.83022706664724</v>
      </c>
      <c r="AN107" s="159">
        <v>424.68026651098097</v>
      </c>
      <c r="AO107" s="159">
        <v>429.00554047617067</v>
      </c>
      <c r="AP107" s="159">
        <v>429.16120481120157</v>
      </c>
      <c r="AQ107" s="159">
        <v>439.58151943057209</v>
      </c>
      <c r="AR107" s="159">
        <v>455.66003114279965</v>
      </c>
      <c r="AS107" s="159">
        <v>441.16224528172262</v>
      </c>
      <c r="AT107" s="159">
        <v>444.48029459258112</v>
      </c>
      <c r="AU107" s="159">
        <v>436.59212008315029</v>
      </c>
      <c r="AV107" s="159">
        <v>428.43263103638776</v>
      </c>
      <c r="AW107" s="159">
        <v>442.35609831756051</v>
      </c>
      <c r="AX107" s="159">
        <v>504.29585181681171</v>
      </c>
      <c r="AY107" s="159">
        <v>487.98500351452026</v>
      </c>
      <c r="AZ107" s="159">
        <v>575.0359446329976</v>
      </c>
      <c r="BA107" s="159">
        <v>601.03653257710698</v>
      </c>
      <c r="BB107" s="159">
        <v>572.74823699436536</v>
      </c>
      <c r="BC107" s="159">
        <v>557.7555312717044</v>
      </c>
      <c r="BD107" s="159">
        <v>588.03845090873983</v>
      </c>
      <c r="BE107" s="160">
        <v>281.83844944366876</v>
      </c>
      <c r="BF107" s="54">
        <v>-0.52071425089954115</v>
      </c>
      <c r="BG107" s="54">
        <v>2.8384024137883435E-2</v>
      </c>
      <c r="BH107" s="54">
        <v>3.3872549840206823E-2</v>
      </c>
    </row>
    <row r="108" spans="1:60" x14ac:dyDescent="0.15">
      <c r="A108" s="162" t="s">
        <v>340</v>
      </c>
      <c r="B108" s="159">
        <v>272.93096843523983</v>
      </c>
      <c r="C108" s="159">
        <v>281.8066840901954</v>
      </c>
      <c r="D108" s="159">
        <v>290.67485658407946</v>
      </c>
      <c r="E108" s="159">
        <v>300.72710562761063</v>
      </c>
      <c r="F108" s="159">
        <v>310.69377003463313</v>
      </c>
      <c r="G108" s="159">
        <v>318.17877514439709</v>
      </c>
      <c r="H108" s="159">
        <v>344.22111197992058</v>
      </c>
      <c r="I108" s="159">
        <v>371.75858194708132</v>
      </c>
      <c r="J108" s="159">
        <v>385.8088210353007</v>
      </c>
      <c r="K108" s="159">
        <v>393.2697244035532</v>
      </c>
      <c r="L108" s="159">
        <v>348.37344552579015</v>
      </c>
      <c r="M108" s="159">
        <v>401.26286164176645</v>
      </c>
      <c r="N108" s="159">
        <v>448.93899739302145</v>
      </c>
      <c r="O108" s="159">
        <v>461.6200100869101</v>
      </c>
      <c r="P108" s="159">
        <v>525.3535599404097</v>
      </c>
      <c r="Q108" s="159">
        <v>565.29742318028059</v>
      </c>
      <c r="R108" s="159">
        <v>658.73785415628663</v>
      </c>
      <c r="S108" s="159">
        <v>697.51570463839198</v>
      </c>
      <c r="T108" s="159">
        <v>768.81731965085362</v>
      </c>
      <c r="U108" s="159">
        <v>839.09565141846474</v>
      </c>
      <c r="V108" s="159">
        <v>899.59515052524137</v>
      </c>
      <c r="W108" s="159">
        <v>918.73969678021399</v>
      </c>
      <c r="X108" s="159">
        <v>974.53932967457786</v>
      </c>
      <c r="Y108" s="159">
        <v>987.00569009605579</v>
      </c>
      <c r="Z108" s="159">
        <v>939.64196131291328</v>
      </c>
      <c r="AA108" s="159">
        <v>947.73305567332386</v>
      </c>
      <c r="AB108" s="159">
        <v>1080.0804189560715</v>
      </c>
      <c r="AC108" s="159">
        <v>1152.3463857886195</v>
      </c>
      <c r="AD108" s="159">
        <v>1251.3355400461496</v>
      </c>
      <c r="AE108" s="159">
        <v>1397.8532400572244</v>
      </c>
      <c r="AF108" s="159">
        <v>1415.7469668529793</v>
      </c>
      <c r="AG108" s="159">
        <v>1385.080179769395</v>
      </c>
      <c r="AH108" s="159">
        <v>1498.0981477878336</v>
      </c>
      <c r="AI108" s="159">
        <v>1361.0104785160408</v>
      </c>
      <c r="AJ108" s="159">
        <v>1298.9149666176941</v>
      </c>
      <c r="AK108" s="159">
        <v>1340.4183099383902</v>
      </c>
      <c r="AL108" s="159">
        <v>1364.171619229224</v>
      </c>
      <c r="AM108" s="159">
        <v>1333.1731963813377</v>
      </c>
      <c r="AN108" s="159">
        <v>1403.5463324810892</v>
      </c>
      <c r="AO108" s="159">
        <v>1512.2645551849862</v>
      </c>
      <c r="AP108" s="159">
        <v>1529.3854329280391</v>
      </c>
      <c r="AQ108" s="159">
        <v>1537.7691378123723</v>
      </c>
      <c r="AR108" s="159">
        <v>1593.5118519829807</v>
      </c>
      <c r="AS108" s="159">
        <v>1746.8304520868014</v>
      </c>
      <c r="AT108" s="159">
        <v>1814.6855068852472</v>
      </c>
      <c r="AU108" s="159">
        <v>1917.9958768482384</v>
      </c>
      <c r="AV108" s="159">
        <v>1947.3670228363026</v>
      </c>
      <c r="AW108" s="159">
        <v>2009.5515145011539</v>
      </c>
      <c r="AX108" s="159">
        <v>2035.7303040085865</v>
      </c>
      <c r="AY108" s="159">
        <v>2123.452144816114</v>
      </c>
      <c r="AZ108" s="159">
        <v>2063.7622928169985</v>
      </c>
      <c r="BA108" s="159">
        <v>2037.8938186377723</v>
      </c>
      <c r="BB108" s="159">
        <v>2042.8976113746803</v>
      </c>
      <c r="BC108" s="159">
        <v>1964.4622205955284</v>
      </c>
      <c r="BD108" s="159">
        <v>1924.9243666733455</v>
      </c>
      <c r="BE108" s="160">
        <v>1995.7585299821783</v>
      </c>
      <c r="BF108" s="54">
        <v>3.6798413763782456E-2</v>
      </c>
      <c r="BG108" s="54">
        <v>5.9148740602326111E-3</v>
      </c>
      <c r="BH108" s="54">
        <v>0.23985879289813072</v>
      </c>
    </row>
    <row r="109" spans="1:60" x14ac:dyDescent="0.15">
      <c r="A109" s="162" t="s">
        <v>341</v>
      </c>
      <c r="B109" s="159">
        <v>178.75203029022481</v>
      </c>
      <c r="C109" s="159">
        <v>181.28529980525417</v>
      </c>
      <c r="D109" s="159">
        <v>184.05043356001096</v>
      </c>
      <c r="E109" s="159">
        <v>186.68973227929672</v>
      </c>
      <c r="F109" s="159">
        <v>190.590672770494</v>
      </c>
      <c r="G109" s="159">
        <v>220.09755666690606</v>
      </c>
      <c r="H109" s="159">
        <v>227.7768143959922</v>
      </c>
      <c r="I109" s="159">
        <v>236.43632937054599</v>
      </c>
      <c r="J109" s="159">
        <v>255.57687509684035</v>
      </c>
      <c r="K109" s="159">
        <v>269.35024315983742</v>
      </c>
      <c r="L109" s="159">
        <v>241.83266102786794</v>
      </c>
      <c r="M109" s="159">
        <v>278.36614506309456</v>
      </c>
      <c r="N109" s="159">
        <v>311.18647872118703</v>
      </c>
      <c r="O109" s="159">
        <v>336.84743228382621</v>
      </c>
      <c r="P109" s="159">
        <v>382.08566278590547</v>
      </c>
      <c r="Q109" s="159">
        <v>247.36601195962123</v>
      </c>
      <c r="R109" s="159">
        <v>276.68504571038204</v>
      </c>
      <c r="S109" s="159">
        <v>320.01884222278528</v>
      </c>
      <c r="T109" s="159">
        <v>339.84279117281085</v>
      </c>
      <c r="U109" s="159">
        <v>420.25362826401664</v>
      </c>
      <c r="V109" s="159">
        <v>457.79596071616106</v>
      </c>
      <c r="W109" s="159">
        <v>471.08008746549672</v>
      </c>
      <c r="X109" s="159">
        <v>533.84204814278326</v>
      </c>
      <c r="Y109" s="159">
        <v>578.41554314200869</v>
      </c>
      <c r="Z109" s="159">
        <v>623.0707761333623</v>
      </c>
      <c r="AA109" s="159">
        <v>630.46634140922151</v>
      </c>
      <c r="AB109" s="159">
        <v>602.2425656651169</v>
      </c>
      <c r="AC109" s="159">
        <v>660.43443456424905</v>
      </c>
      <c r="AD109" s="159">
        <v>737.40601957866568</v>
      </c>
      <c r="AE109" s="159">
        <v>825.6866508234209</v>
      </c>
      <c r="AF109" s="159">
        <v>805.19784254850686</v>
      </c>
      <c r="AG109" s="159">
        <v>889.18635620518796</v>
      </c>
      <c r="AH109" s="159">
        <v>913.54141246660402</v>
      </c>
      <c r="AI109" s="159">
        <v>914.53840910372185</v>
      </c>
      <c r="AJ109" s="159">
        <v>977.00265139044006</v>
      </c>
      <c r="AK109" s="159">
        <v>1000.0422245902201</v>
      </c>
      <c r="AL109" s="159">
        <v>1095.2750229076189</v>
      </c>
      <c r="AM109" s="159">
        <v>1155.2977167675508</v>
      </c>
      <c r="AN109" s="159">
        <v>1236.759729675794</v>
      </c>
      <c r="AO109" s="159">
        <v>1325.5455721465617</v>
      </c>
      <c r="AP109" s="159">
        <v>1400.2600099338242</v>
      </c>
      <c r="AQ109" s="159">
        <v>1467.5563338501524</v>
      </c>
      <c r="AR109" s="159">
        <v>1492.6695914753143</v>
      </c>
      <c r="AS109" s="159">
        <v>1592.2634604477234</v>
      </c>
      <c r="AT109" s="159">
        <v>1724.1815698099119</v>
      </c>
      <c r="AU109" s="159">
        <v>1952.3683326084272</v>
      </c>
      <c r="AV109" s="159">
        <v>2121.9024264243767</v>
      </c>
      <c r="AW109" s="159">
        <v>2209.2501529443698</v>
      </c>
      <c r="AX109" s="159">
        <v>2167.2222008602394</v>
      </c>
      <c r="AY109" s="159">
        <v>2270.8640487690232</v>
      </c>
      <c r="AZ109" s="159">
        <v>2359.9566685440241</v>
      </c>
      <c r="BA109" s="159">
        <v>2551.9753473851983</v>
      </c>
      <c r="BB109" s="159">
        <v>2553.2264181895166</v>
      </c>
      <c r="BC109" s="159">
        <v>2551.3332543435599</v>
      </c>
      <c r="BD109" s="159">
        <v>2507.9385374442481</v>
      </c>
      <c r="BE109" s="160">
        <v>2422.5747991910825</v>
      </c>
      <c r="BF109" s="54">
        <v>-3.4037412392154076E-2</v>
      </c>
      <c r="BG109" s="54">
        <v>3.8181747166359026E-2</v>
      </c>
      <c r="BH109" s="54">
        <v>0.29115539696307519</v>
      </c>
    </row>
    <row r="110" spans="1:60" x14ac:dyDescent="0.15">
      <c r="A110" s="162" t="s">
        <v>342</v>
      </c>
      <c r="B110" s="159">
        <v>0</v>
      </c>
      <c r="C110" s="159">
        <v>0</v>
      </c>
      <c r="D110" s="159">
        <v>0</v>
      </c>
      <c r="E110" s="159">
        <v>0</v>
      </c>
      <c r="F110" s="159">
        <v>0</v>
      </c>
      <c r="G110" s="159">
        <v>0</v>
      </c>
      <c r="H110" s="159">
        <v>0</v>
      </c>
      <c r="I110" s="159">
        <v>0</v>
      </c>
      <c r="J110" s="159">
        <v>0</v>
      </c>
      <c r="K110" s="159">
        <v>0</v>
      </c>
      <c r="L110" s="159">
        <v>0</v>
      </c>
      <c r="M110" s="159">
        <v>0</v>
      </c>
      <c r="N110" s="159">
        <v>0</v>
      </c>
      <c r="O110" s="159">
        <v>0</v>
      </c>
      <c r="P110" s="159">
        <v>0</v>
      </c>
      <c r="Q110" s="159">
        <v>108.87024867351217</v>
      </c>
      <c r="R110" s="159">
        <v>119.84979853944695</v>
      </c>
      <c r="S110" s="159">
        <v>129.92827640980138</v>
      </c>
      <c r="T110" s="159">
        <v>149.91524620556845</v>
      </c>
      <c r="U110" s="159">
        <v>194.08299657783866</v>
      </c>
      <c r="V110" s="159">
        <v>213.12128293176539</v>
      </c>
      <c r="W110" s="159">
        <v>259.01564910933229</v>
      </c>
      <c r="X110" s="159">
        <v>288.51865088250952</v>
      </c>
      <c r="Y110" s="159">
        <v>313.84595414888668</v>
      </c>
      <c r="Z110" s="159">
        <v>343.78697407740384</v>
      </c>
      <c r="AA110" s="159">
        <v>329.65799512135294</v>
      </c>
      <c r="AB110" s="159">
        <v>324.32585524125363</v>
      </c>
      <c r="AC110" s="159">
        <v>350.66115567884015</v>
      </c>
      <c r="AD110" s="159">
        <v>385.63976215962674</v>
      </c>
      <c r="AE110" s="159">
        <v>432.71924143546943</v>
      </c>
      <c r="AF110" s="159">
        <v>451.85666933030564</v>
      </c>
      <c r="AG110" s="159">
        <v>518.09633954440358</v>
      </c>
      <c r="AH110" s="159">
        <v>539.40895017706521</v>
      </c>
      <c r="AI110" s="159">
        <v>550.26888228133907</v>
      </c>
      <c r="AJ110" s="159">
        <v>587.08241520164802</v>
      </c>
      <c r="AK110" s="159">
        <v>628.99768861334167</v>
      </c>
      <c r="AL110" s="159">
        <v>724.4246377994823</v>
      </c>
      <c r="AM110" s="159">
        <v>789.9194863182496</v>
      </c>
      <c r="AN110" s="159">
        <v>838.77267735450448</v>
      </c>
      <c r="AO110" s="159">
        <v>894.75546810723972</v>
      </c>
      <c r="AP110" s="159">
        <v>1032.0243042313107</v>
      </c>
      <c r="AQ110" s="159">
        <v>1027.9377814727522</v>
      </c>
      <c r="AR110" s="159">
        <v>1036.3036265956514</v>
      </c>
      <c r="AS110" s="159">
        <v>1162.0492267696516</v>
      </c>
      <c r="AT110" s="159">
        <v>1302.8501975333704</v>
      </c>
      <c r="AU110" s="159">
        <v>1578.2394576429431</v>
      </c>
      <c r="AV110" s="159">
        <v>1736.3920732752899</v>
      </c>
      <c r="AW110" s="159">
        <v>1844.4376641851256</v>
      </c>
      <c r="AX110" s="159">
        <v>1806.2219158258092</v>
      </c>
      <c r="AY110" s="159">
        <v>1892.2783485761593</v>
      </c>
      <c r="AZ110" s="159">
        <v>1922.8278585782243</v>
      </c>
      <c r="BA110" s="159">
        <v>2049.9295566713749</v>
      </c>
      <c r="BB110" s="159">
        <v>2105.7440168519474</v>
      </c>
      <c r="BC110" s="159">
        <v>2140.5856622319138</v>
      </c>
      <c r="BD110" s="159">
        <v>2076.4250668180616</v>
      </c>
      <c r="BE110" s="160">
        <v>2046.7296830364357</v>
      </c>
      <c r="BF110" s="54">
        <v>-1.4301206557447044E-2</v>
      </c>
      <c r="BG110" s="54">
        <v>4.7712626873014141E-2</v>
      </c>
      <c r="BH110" s="54">
        <v>0.24598472399678384</v>
      </c>
    </row>
    <row r="111" spans="1:60" x14ac:dyDescent="0.15">
      <c r="A111" s="165" t="s">
        <v>124</v>
      </c>
      <c r="B111" s="164">
        <v>863.34867414673045</v>
      </c>
      <c r="C111" s="164">
        <v>887.26392772870258</v>
      </c>
      <c r="D111" s="164">
        <v>915.450695654112</v>
      </c>
      <c r="E111" s="164">
        <v>943.120239912947</v>
      </c>
      <c r="F111" s="164">
        <v>976.44636944240256</v>
      </c>
      <c r="G111" s="164">
        <v>1035.1218683462846</v>
      </c>
      <c r="H111" s="164">
        <v>1088.9472407389101</v>
      </c>
      <c r="I111" s="164">
        <v>1169.4396416498489</v>
      </c>
      <c r="J111" s="164">
        <v>1264.253823222761</v>
      </c>
      <c r="K111" s="164">
        <v>1349.4236353289921</v>
      </c>
      <c r="L111" s="164">
        <v>1304.8115161533281</v>
      </c>
      <c r="M111" s="164">
        <v>1490.2103736582928</v>
      </c>
      <c r="N111" s="164">
        <v>1693.7612547119161</v>
      </c>
      <c r="O111" s="164">
        <v>1763.4031870692527</v>
      </c>
      <c r="P111" s="164">
        <v>2005.7361772145048</v>
      </c>
      <c r="Q111" s="164">
        <v>1911.0864525087741</v>
      </c>
      <c r="R111" s="164">
        <v>2099.6027513918161</v>
      </c>
      <c r="S111" s="164">
        <v>2297.7968182637928</v>
      </c>
      <c r="T111" s="164">
        <v>2565.2651137179769</v>
      </c>
      <c r="U111" s="164">
        <v>2800.6274981611477</v>
      </c>
      <c r="V111" s="164">
        <v>2965.6769042509454</v>
      </c>
      <c r="W111" s="164">
        <v>2955.3105108866994</v>
      </c>
      <c r="X111" s="164">
        <v>3126.5628061764569</v>
      </c>
      <c r="Y111" s="164">
        <v>3233.8768842258605</v>
      </c>
      <c r="Z111" s="164">
        <v>3333.9728269561951</v>
      </c>
      <c r="AA111" s="164">
        <v>3433.6688062680955</v>
      </c>
      <c r="AB111" s="164">
        <v>3567.1079100873858</v>
      </c>
      <c r="AC111" s="164">
        <v>3779.7649167113746</v>
      </c>
      <c r="AD111" s="164">
        <v>4067.9620303111719</v>
      </c>
      <c r="AE111" s="164">
        <v>4488.3457992847934</v>
      </c>
      <c r="AF111" s="164">
        <v>4475.8722393813032</v>
      </c>
      <c r="AG111" s="164">
        <v>4599.9897681447019</v>
      </c>
      <c r="AH111" s="164">
        <v>4830.6013769795245</v>
      </c>
      <c r="AI111" s="164">
        <v>4751.1012499694061</v>
      </c>
      <c r="AJ111" s="164">
        <v>4763.1594212280106</v>
      </c>
      <c r="AK111" s="164">
        <v>4995.6546138043313</v>
      </c>
      <c r="AL111" s="164">
        <v>5249.1529257856982</v>
      </c>
      <c r="AM111" s="164">
        <v>5393.8163414682249</v>
      </c>
      <c r="AN111" s="164">
        <v>5609.7974877683118</v>
      </c>
      <c r="AO111" s="164">
        <v>5962.2105838351645</v>
      </c>
      <c r="AP111" s="164">
        <v>6275.0208117707807</v>
      </c>
      <c r="AQ111" s="164">
        <v>6547.3750692966642</v>
      </c>
      <c r="AR111" s="164">
        <v>6763.2343045817124</v>
      </c>
      <c r="AS111" s="164">
        <v>7170.5330394790572</v>
      </c>
      <c r="AT111" s="164">
        <v>7427.9623385054429</v>
      </c>
      <c r="AU111" s="164">
        <v>7795.6346933624309</v>
      </c>
      <c r="AV111" s="164">
        <v>8175.8994174095551</v>
      </c>
      <c r="AW111" s="164">
        <v>8502.453112296078</v>
      </c>
      <c r="AX111" s="164">
        <v>8689.8174465613938</v>
      </c>
      <c r="AY111" s="164">
        <v>8884.9846186739705</v>
      </c>
      <c r="AZ111" s="164">
        <v>8872.8891183816613</v>
      </c>
      <c r="BA111" s="164">
        <v>9001.753371486473</v>
      </c>
      <c r="BB111" s="164">
        <v>8999.5055682411003</v>
      </c>
      <c r="BC111" s="164">
        <v>8879.097846221066</v>
      </c>
      <c r="BD111" s="164">
        <v>9010.5247956175481</v>
      </c>
      <c r="BE111" s="164">
        <v>8320.5560482820711</v>
      </c>
      <c r="BF111" s="56">
        <v>-7.6573647260929523E-2</v>
      </c>
      <c r="BG111" s="56">
        <v>1.9501899558206803E-2</v>
      </c>
      <c r="BH111" s="56">
        <v>1</v>
      </c>
    </row>
    <row r="112" spans="1:60" x14ac:dyDescent="0.15">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159"/>
      <c r="BE112" s="160"/>
      <c r="BF112" s="54"/>
      <c r="BG112" s="54"/>
      <c r="BH112" s="54"/>
    </row>
    <row r="113" spans="1:60" x14ac:dyDescent="0.15">
      <c r="A113" s="166" t="s">
        <v>354</v>
      </c>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D113" s="159"/>
      <c r="BE113" s="160"/>
      <c r="BF113" s="54"/>
      <c r="BG113" s="54"/>
      <c r="BH113" s="54"/>
    </row>
    <row r="114" spans="1:60" x14ac:dyDescent="0.15">
      <c r="A114" s="162" t="s">
        <v>334</v>
      </c>
      <c r="B114" s="159">
        <v>126.38735366394259</v>
      </c>
      <c r="C114" s="159">
        <v>133.76953185901309</v>
      </c>
      <c r="D114" s="159">
        <v>143.66224917695567</v>
      </c>
      <c r="E114" s="159">
        <v>152.02048511754646</v>
      </c>
      <c r="F114" s="159">
        <v>164.40535966403658</v>
      </c>
      <c r="G114" s="159">
        <v>175.45829984042496</v>
      </c>
      <c r="H114" s="159">
        <v>189.71337638696701</v>
      </c>
      <c r="I114" s="159">
        <v>205.95098102083767</v>
      </c>
      <c r="J114" s="159">
        <v>220.23029754644543</v>
      </c>
      <c r="K114" s="159">
        <v>223.355235699058</v>
      </c>
      <c r="L114" s="159">
        <v>234.89691842260439</v>
      </c>
      <c r="M114" s="159">
        <v>261.40637504395869</v>
      </c>
      <c r="N114" s="159">
        <v>274.87783477481088</v>
      </c>
      <c r="O114" s="159">
        <v>301.07584739473214</v>
      </c>
      <c r="P114" s="159">
        <v>313.1125115985439</v>
      </c>
      <c r="Q114" s="159">
        <v>335.94233726188975</v>
      </c>
      <c r="R114" s="159">
        <v>358.64441527247288</v>
      </c>
      <c r="S114" s="159">
        <v>384.54098026978085</v>
      </c>
      <c r="T114" s="159">
        <v>388.24335376798791</v>
      </c>
      <c r="U114" s="159">
        <v>391.68757367466333</v>
      </c>
      <c r="V114" s="159">
        <v>409.74816877621248</v>
      </c>
      <c r="W114" s="159">
        <v>407.47837380679766</v>
      </c>
      <c r="X114" s="159">
        <v>442.24936302283862</v>
      </c>
      <c r="Y114" s="159">
        <v>471.4372580683127</v>
      </c>
      <c r="Z114" s="159">
        <v>488.33967833109875</v>
      </c>
      <c r="AA114" s="159">
        <v>500.0520159761254</v>
      </c>
      <c r="AB114" s="159">
        <v>505.82034395110378</v>
      </c>
      <c r="AC114" s="159">
        <v>509.62234219224916</v>
      </c>
      <c r="AD114" s="159">
        <v>524.91019383841433</v>
      </c>
      <c r="AE114" s="159">
        <v>536.02414665019523</v>
      </c>
      <c r="AF114" s="159">
        <v>554.37082022427614</v>
      </c>
      <c r="AG114" s="159">
        <v>544.05757181268211</v>
      </c>
      <c r="AH114" s="159">
        <v>558.04540347677062</v>
      </c>
      <c r="AI114" s="159">
        <v>568.44255326948257</v>
      </c>
      <c r="AJ114" s="159">
        <v>575.20997258477496</v>
      </c>
      <c r="AK114" s="159">
        <v>579.08149168937462</v>
      </c>
      <c r="AL114" s="159">
        <v>597.704895990306</v>
      </c>
      <c r="AM114" s="159">
        <v>595.45926470339828</v>
      </c>
      <c r="AN114" s="159">
        <v>637.67803764565576</v>
      </c>
      <c r="AO114" s="159">
        <v>678.19252893599401</v>
      </c>
      <c r="AP114" s="159">
        <v>701.23548993528698</v>
      </c>
      <c r="AQ114" s="159">
        <v>686.09819894996292</v>
      </c>
      <c r="AR114" s="159">
        <v>703.46218683071606</v>
      </c>
      <c r="AS114" s="159">
        <v>760.82420582166549</v>
      </c>
      <c r="AT114" s="159">
        <v>801.26410811900075</v>
      </c>
      <c r="AU114" s="159">
        <v>836.67863148614254</v>
      </c>
      <c r="AV114" s="159">
        <v>817.21730385190244</v>
      </c>
      <c r="AW114" s="159">
        <v>869.36797461118192</v>
      </c>
      <c r="AX114" s="159">
        <v>883.59056299227825</v>
      </c>
      <c r="AY114" s="159">
        <v>903.09863879949057</v>
      </c>
      <c r="AZ114" s="159">
        <v>979.72940958176662</v>
      </c>
      <c r="BA114" s="159">
        <v>1048.5183277616904</v>
      </c>
      <c r="BB114" s="159">
        <v>1086.882359075862</v>
      </c>
      <c r="BC114" s="159">
        <v>1188.388240637471</v>
      </c>
      <c r="BD114" s="159">
        <v>1210.8380373263055</v>
      </c>
      <c r="BE114" s="160">
        <v>1004.6747834825979</v>
      </c>
      <c r="BF114" s="54">
        <v>-0.17026493014618538</v>
      </c>
      <c r="BG114" s="54">
        <v>4.2151928700306707E-2</v>
      </c>
      <c r="BH114" s="54">
        <v>0.28229175958269581</v>
      </c>
    </row>
    <row r="115" spans="1:60" x14ac:dyDescent="0.15">
      <c r="A115" s="162" t="s">
        <v>335</v>
      </c>
      <c r="B115" s="159">
        <v>0</v>
      </c>
      <c r="C115" s="159">
        <v>0</v>
      </c>
      <c r="D115" s="159">
        <v>0</v>
      </c>
      <c r="E115" s="159">
        <v>0</v>
      </c>
      <c r="F115" s="159">
        <v>0</v>
      </c>
      <c r="G115" s="159">
        <v>0</v>
      </c>
      <c r="H115" s="159">
        <v>0</v>
      </c>
      <c r="I115" s="159">
        <v>0</v>
      </c>
      <c r="J115" s="159">
        <v>0</v>
      </c>
      <c r="K115" s="159">
        <v>0</v>
      </c>
      <c r="L115" s="159">
        <v>0</v>
      </c>
      <c r="M115" s="159">
        <v>0</v>
      </c>
      <c r="N115" s="159">
        <v>0</v>
      </c>
      <c r="O115" s="159">
        <v>0</v>
      </c>
      <c r="P115" s="159">
        <v>0</v>
      </c>
      <c r="Q115" s="159">
        <v>334.43468698866565</v>
      </c>
      <c r="R115" s="159">
        <v>356.49866184781541</v>
      </c>
      <c r="S115" s="159">
        <v>381.8831720506027</v>
      </c>
      <c r="T115" s="159">
        <v>385.56116198716592</v>
      </c>
      <c r="U115" s="159">
        <v>389.5476829642808</v>
      </c>
      <c r="V115" s="159">
        <v>407.91940165292471</v>
      </c>
      <c r="W115" s="159">
        <v>406.25919572460572</v>
      </c>
      <c r="X115" s="159">
        <v>426.54634932420851</v>
      </c>
      <c r="Y115" s="159">
        <v>448.38479905191906</v>
      </c>
      <c r="Z115" s="159">
        <v>461.85913038589308</v>
      </c>
      <c r="AA115" s="159">
        <v>474.74187898982393</v>
      </c>
      <c r="AB115" s="159">
        <v>484.4603439511036</v>
      </c>
      <c r="AC115" s="159">
        <v>500.01715093541856</v>
      </c>
      <c r="AD115" s="159">
        <v>505.86663219457859</v>
      </c>
      <c r="AE115" s="159">
        <v>520.29674938992127</v>
      </c>
      <c r="AF115" s="159">
        <v>537.13164214208439</v>
      </c>
      <c r="AG115" s="159">
        <v>533.35811826076963</v>
      </c>
      <c r="AH115" s="159">
        <v>541.0012938877295</v>
      </c>
      <c r="AI115" s="159">
        <v>550.59378614619493</v>
      </c>
      <c r="AJ115" s="159">
        <v>554.80093148888466</v>
      </c>
      <c r="AK115" s="159">
        <v>553.81619114292653</v>
      </c>
      <c r="AL115" s="159">
        <v>571.93147133277171</v>
      </c>
      <c r="AM115" s="159">
        <v>582.77981264860375</v>
      </c>
      <c r="AN115" s="159">
        <v>611.56324312510799</v>
      </c>
      <c r="AO115" s="159">
        <v>656.07959966957753</v>
      </c>
      <c r="AP115" s="159">
        <v>673.5135513640015</v>
      </c>
      <c r="AQ115" s="159">
        <v>656.61838428924068</v>
      </c>
      <c r="AR115" s="159">
        <v>679.2448351028836</v>
      </c>
      <c r="AS115" s="159">
        <v>732.25162645488626</v>
      </c>
      <c r="AT115" s="159">
        <v>771.71276102660727</v>
      </c>
      <c r="AU115" s="159">
        <v>809.54125699648864</v>
      </c>
      <c r="AV115" s="159">
        <v>810.09883347183768</v>
      </c>
      <c r="AW115" s="159">
        <v>866.40283338516076</v>
      </c>
      <c r="AX115" s="159">
        <v>879.85571559740026</v>
      </c>
      <c r="AY115" s="159">
        <v>897.57066150147239</v>
      </c>
      <c r="AZ115" s="159">
        <v>975.18820623808324</v>
      </c>
      <c r="BA115" s="159">
        <v>1042.9616612367622</v>
      </c>
      <c r="BB115" s="159">
        <v>1080.1268858570779</v>
      </c>
      <c r="BC115" s="159">
        <v>1181.7185750236522</v>
      </c>
      <c r="BD115" s="159">
        <v>1204.0679326049262</v>
      </c>
      <c r="BE115" s="160">
        <v>998.60430223015373</v>
      </c>
      <c r="BF115" s="54">
        <v>-0.17064122780038227</v>
      </c>
      <c r="BG115" s="54">
        <v>4.5489151766454405E-2</v>
      </c>
      <c r="BH115" s="54">
        <v>0.28058608640124494</v>
      </c>
    </row>
    <row r="116" spans="1:60" x14ac:dyDescent="0.15">
      <c r="A116" s="162" t="s">
        <v>336</v>
      </c>
      <c r="B116" s="159">
        <v>0</v>
      </c>
      <c r="C116" s="159">
        <v>0</v>
      </c>
      <c r="D116" s="159">
        <v>0</v>
      </c>
      <c r="E116" s="159">
        <v>0</v>
      </c>
      <c r="F116" s="159">
        <v>0</v>
      </c>
      <c r="G116" s="159">
        <v>0</v>
      </c>
      <c r="H116" s="159">
        <v>0</v>
      </c>
      <c r="I116" s="159">
        <v>0</v>
      </c>
      <c r="J116" s="159">
        <v>0</v>
      </c>
      <c r="K116" s="159">
        <v>0</v>
      </c>
      <c r="L116" s="159">
        <v>0</v>
      </c>
      <c r="M116" s="159">
        <v>0</v>
      </c>
      <c r="N116" s="159">
        <v>0</v>
      </c>
      <c r="O116" s="159">
        <v>0</v>
      </c>
      <c r="P116" s="159">
        <v>0</v>
      </c>
      <c r="Q116" s="159">
        <v>1.5076502732240438</v>
      </c>
      <c r="R116" s="159">
        <v>2.1457534246575345</v>
      </c>
      <c r="S116" s="159">
        <v>2.6578082191780825</v>
      </c>
      <c r="T116" s="159">
        <v>2.6821917808219182</v>
      </c>
      <c r="U116" s="159">
        <v>2.139890710382514</v>
      </c>
      <c r="V116" s="159">
        <v>1.8287671232876714</v>
      </c>
      <c r="W116" s="159">
        <v>1.2191780821917808</v>
      </c>
      <c r="X116" s="159">
        <v>15.703013698630139</v>
      </c>
      <c r="Y116" s="159">
        <v>23.052459016393442</v>
      </c>
      <c r="Z116" s="159">
        <v>26.480547945205483</v>
      </c>
      <c r="AA116" s="159">
        <v>25.310136986301369</v>
      </c>
      <c r="AB116" s="159">
        <v>21.36</v>
      </c>
      <c r="AC116" s="159">
        <v>9.6051912568306008</v>
      </c>
      <c r="AD116" s="159">
        <v>19.043561643835616</v>
      </c>
      <c r="AE116" s="159">
        <v>15.727397260273971</v>
      </c>
      <c r="AF116" s="159">
        <v>17.239178082191785</v>
      </c>
      <c r="AG116" s="159">
        <v>10.699453551912567</v>
      </c>
      <c r="AH116" s="159">
        <v>17.044109589041099</v>
      </c>
      <c r="AI116" s="159">
        <v>17.848767123287672</v>
      </c>
      <c r="AJ116" s="159">
        <v>20.409041095890412</v>
      </c>
      <c r="AK116" s="159">
        <v>25.265300546448088</v>
      </c>
      <c r="AL116" s="159">
        <v>25.77342465753425</v>
      </c>
      <c r="AM116" s="159">
        <v>12.67945205479452</v>
      </c>
      <c r="AN116" s="159">
        <v>26.114794520547949</v>
      </c>
      <c r="AO116" s="159">
        <v>22.112929266416586</v>
      </c>
      <c r="AP116" s="159">
        <v>27.721938571285477</v>
      </c>
      <c r="AQ116" s="159">
        <v>29.479814660722258</v>
      </c>
      <c r="AR116" s="159">
        <v>24.217351727832348</v>
      </c>
      <c r="AS116" s="159">
        <v>28.572579366779472</v>
      </c>
      <c r="AT116" s="159">
        <v>29.551347092393705</v>
      </c>
      <c r="AU116" s="159">
        <v>27.137374489653975</v>
      </c>
      <c r="AV116" s="159">
        <v>7.1184703800649345</v>
      </c>
      <c r="AW116" s="159">
        <v>2.965141226021041</v>
      </c>
      <c r="AX116" s="159">
        <v>3.7348473948775816</v>
      </c>
      <c r="AY116" s="159">
        <v>5.5279772980183006</v>
      </c>
      <c r="AZ116" s="159">
        <v>4.5412033436834616</v>
      </c>
      <c r="BA116" s="159">
        <v>5.5566665249280529</v>
      </c>
      <c r="BB116" s="159">
        <v>6.7554732187839672</v>
      </c>
      <c r="BC116" s="159">
        <v>6.6696656138187445</v>
      </c>
      <c r="BD116" s="159">
        <v>6.7701047213796626</v>
      </c>
      <c r="BE116" s="160">
        <v>6.0704812524439768</v>
      </c>
      <c r="BF116" s="54">
        <v>-0.10334012511302948</v>
      </c>
      <c r="BG116" s="54">
        <v>-0.13701785489335594</v>
      </c>
      <c r="BH116" s="54">
        <v>1.7056731814508207E-3</v>
      </c>
    </row>
    <row r="117" spans="1:60" x14ac:dyDescent="0.15">
      <c r="A117" s="162" t="s">
        <v>337</v>
      </c>
      <c r="B117" s="159">
        <v>229.010072733915</v>
      </c>
      <c r="C117" s="159">
        <v>248.8917313834047</v>
      </c>
      <c r="D117" s="159">
        <v>254.09187847030057</v>
      </c>
      <c r="E117" s="159">
        <v>264.19782651752877</v>
      </c>
      <c r="F117" s="159">
        <v>278.11622410270871</v>
      </c>
      <c r="G117" s="159">
        <v>296.61080261428509</v>
      </c>
      <c r="H117" s="159">
        <v>339.01832916380602</v>
      </c>
      <c r="I117" s="159">
        <v>371.71236899625455</v>
      </c>
      <c r="J117" s="159">
        <v>396.61462370775121</v>
      </c>
      <c r="K117" s="159">
        <v>410.88346794931562</v>
      </c>
      <c r="L117" s="159">
        <v>435.66865204306254</v>
      </c>
      <c r="M117" s="159">
        <v>480.01070942957585</v>
      </c>
      <c r="N117" s="159">
        <v>513.65316454135802</v>
      </c>
      <c r="O117" s="159">
        <v>548.0390576084701</v>
      </c>
      <c r="P117" s="159">
        <v>578.26890503345555</v>
      </c>
      <c r="Q117" s="159">
        <v>608.64688936114976</v>
      </c>
      <c r="R117" s="159">
        <v>646.68771898640989</v>
      </c>
      <c r="S117" s="159">
        <v>669.00676485293127</v>
      </c>
      <c r="T117" s="159">
        <v>688.69559662440793</v>
      </c>
      <c r="U117" s="159">
        <v>700.30970243992908</v>
      </c>
      <c r="V117" s="159">
        <v>713.62430722787076</v>
      </c>
      <c r="W117" s="159">
        <v>690.33559590918799</v>
      </c>
      <c r="X117" s="159">
        <v>716.02855511293239</v>
      </c>
      <c r="Y117" s="159">
        <v>746.09714281860545</v>
      </c>
      <c r="Z117" s="159">
        <v>771.1083195540449</v>
      </c>
      <c r="AA117" s="159">
        <v>786.9685724062382</v>
      </c>
      <c r="AB117" s="159">
        <v>783.52763533612915</v>
      </c>
      <c r="AC117" s="159">
        <v>792.3289272175117</v>
      </c>
      <c r="AD117" s="159">
        <v>814.97049853827184</v>
      </c>
      <c r="AE117" s="159">
        <v>845.10299885807808</v>
      </c>
      <c r="AF117" s="159">
        <v>880.26062539628072</v>
      </c>
      <c r="AG117" s="159">
        <v>908.7315638526735</v>
      </c>
      <c r="AH117" s="159">
        <v>939.02724883208543</v>
      </c>
      <c r="AI117" s="159">
        <v>981.7526805189076</v>
      </c>
      <c r="AJ117" s="159">
        <v>1041.8462824975502</v>
      </c>
      <c r="AK117" s="159">
        <v>1076.0387725953456</v>
      </c>
      <c r="AL117" s="159">
        <v>1104.3882458694807</v>
      </c>
      <c r="AM117" s="159">
        <v>1137.7578540271393</v>
      </c>
      <c r="AN117" s="159">
        <v>1167.2797247796757</v>
      </c>
      <c r="AO117" s="159">
        <v>1192.922797007717</v>
      </c>
      <c r="AP117" s="159">
        <v>1252.0137292558345</v>
      </c>
      <c r="AQ117" s="159">
        <v>1302.0827166230833</v>
      </c>
      <c r="AR117" s="159">
        <v>1384.2720733826095</v>
      </c>
      <c r="AS117" s="159">
        <v>1465.0777074398004</v>
      </c>
      <c r="AT117" s="159">
        <v>1520.5495016937471</v>
      </c>
      <c r="AU117" s="159">
        <v>1632.3160291869692</v>
      </c>
      <c r="AV117" s="159">
        <v>1626.4886305469715</v>
      </c>
      <c r="AW117" s="159">
        <v>1687.2190073028976</v>
      </c>
      <c r="AX117" s="159">
        <v>1798.7250791720967</v>
      </c>
      <c r="AY117" s="159">
        <v>1839.1232509598306</v>
      </c>
      <c r="AZ117" s="159">
        <v>1895.2009859668863</v>
      </c>
      <c r="BA117" s="159">
        <v>1859.6715794522597</v>
      </c>
      <c r="BB117" s="159">
        <v>1896.9957394860457</v>
      </c>
      <c r="BC117" s="159">
        <v>1905.4463912886426</v>
      </c>
      <c r="BD117" s="159">
        <v>1940.6501910417478</v>
      </c>
      <c r="BE117" s="160">
        <v>1682.818006402425</v>
      </c>
      <c r="BF117" s="54">
        <v>-0.13285866037552996</v>
      </c>
      <c r="BG117" s="54">
        <v>2.469512396756568E-2</v>
      </c>
      <c r="BH117" s="54">
        <v>0.47283525365102702</v>
      </c>
    </row>
    <row r="118" spans="1:60" x14ac:dyDescent="0.15">
      <c r="A118" s="162" t="s">
        <v>338</v>
      </c>
      <c r="B118" s="159">
        <v>0</v>
      </c>
      <c r="C118" s="159">
        <v>0</v>
      </c>
      <c r="D118" s="159">
        <v>0</v>
      </c>
      <c r="E118" s="159">
        <v>0</v>
      </c>
      <c r="F118" s="159">
        <v>0</v>
      </c>
      <c r="G118" s="159">
        <v>0</v>
      </c>
      <c r="H118" s="159">
        <v>0</v>
      </c>
      <c r="I118" s="159">
        <v>0</v>
      </c>
      <c r="J118" s="159">
        <v>0</v>
      </c>
      <c r="K118" s="159">
        <v>0</v>
      </c>
      <c r="L118" s="159">
        <v>0</v>
      </c>
      <c r="M118" s="159">
        <v>0</v>
      </c>
      <c r="N118" s="159">
        <v>0</v>
      </c>
      <c r="O118" s="159">
        <v>0</v>
      </c>
      <c r="P118" s="159">
        <v>0</v>
      </c>
      <c r="Q118" s="159">
        <v>449.75909710116002</v>
      </c>
      <c r="R118" s="159">
        <v>482.86388677810953</v>
      </c>
      <c r="S118" s="159">
        <v>498.32761993220743</v>
      </c>
      <c r="T118" s="159">
        <v>514.71244780353652</v>
      </c>
      <c r="U118" s="159">
        <v>519.96671023741067</v>
      </c>
      <c r="V118" s="159">
        <v>517.79097085708861</v>
      </c>
      <c r="W118" s="159">
        <v>495.52631685835632</v>
      </c>
      <c r="X118" s="159">
        <v>514.9183615831696</v>
      </c>
      <c r="Y118" s="159">
        <v>537.48718397752339</v>
      </c>
      <c r="Z118" s="159">
        <v>547.38032809757919</v>
      </c>
      <c r="AA118" s="159">
        <v>566.33192193302921</v>
      </c>
      <c r="AB118" s="159">
        <v>574.83855994127373</v>
      </c>
      <c r="AC118" s="159">
        <v>581.93033891878724</v>
      </c>
      <c r="AD118" s="159">
        <v>600.93388459516007</v>
      </c>
      <c r="AE118" s="159">
        <v>624.52977198270662</v>
      </c>
      <c r="AF118" s="159">
        <v>654.12133696769206</v>
      </c>
      <c r="AG118" s="159">
        <v>670.16347676402108</v>
      </c>
      <c r="AH118" s="159">
        <v>699.04039947082379</v>
      </c>
      <c r="AI118" s="159">
        <v>735.61125314294611</v>
      </c>
      <c r="AJ118" s="159">
        <v>783.58671415723188</v>
      </c>
      <c r="AK118" s="159">
        <v>812.3247096328713</v>
      </c>
      <c r="AL118" s="159">
        <v>848.63479753843114</v>
      </c>
      <c r="AM118" s="159">
        <v>886.18880526248847</v>
      </c>
      <c r="AN118" s="159">
        <v>909.87088032439408</v>
      </c>
      <c r="AO118" s="159">
        <v>933.41993336364362</v>
      </c>
      <c r="AP118" s="159">
        <v>982.92885309644305</v>
      </c>
      <c r="AQ118" s="159">
        <v>1029.7937146545639</v>
      </c>
      <c r="AR118" s="159">
        <v>1107.7214937001581</v>
      </c>
      <c r="AS118" s="159">
        <v>1166.6643730623764</v>
      </c>
      <c r="AT118" s="159">
        <v>1226.2701081880584</v>
      </c>
      <c r="AU118" s="159">
        <v>1311.8410985817395</v>
      </c>
      <c r="AV118" s="159">
        <v>1322.6509549176287</v>
      </c>
      <c r="AW118" s="159">
        <v>1379.652811367665</v>
      </c>
      <c r="AX118" s="159">
        <v>1480.1325409671658</v>
      </c>
      <c r="AY118" s="159">
        <v>1538.5033331351483</v>
      </c>
      <c r="AZ118" s="159">
        <v>1633.70970778791</v>
      </c>
      <c r="BA118" s="159">
        <v>1605.3933901315077</v>
      </c>
      <c r="BB118" s="159">
        <v>1635.9349608392854</v>
      </c>
      <c r="BC118" s="159">
        <v>1642.9342299437342</v>
      </c>
      <c r="BD118" s="159">
        <v>1679.0176808292867</v>
      </c>
      <c r="BE118" s="160">
        <v>1522.2632525327076</v>
      </c>
      <c r="BF118" s="54">
        <v>-9.3360796664842871E-2</v>
      </c>
      <c r="BG118" s="54">
        <v>3.1922098100458429E-2</v>
      </c>
      <c r="BH118" s="54">
        <v>0.42772286034287527</v>
      </c>
    </row>
    <row r="119" spans="1:60" x14ac:dyDescent="0.15">
      <c r="A119" s="162" t="s">
        <v>339</v>
      </c>
      <c r="B119" s="159">
        <v>0</v>
      </c>
      <c r="C119" s="159">
        <v>0</v>
      </c>
      <c r="D119" s="159">
        <v>0</v>
      </c>
      <c r="E119" s="159">
        <v>0</v>
      </c>
      <c r="F119" s="159">
        <v>0</v>
      </c>
      <c r="G119" s="159">
        <v>0</v>
      </c>
      <c r="H119" s="159">
        <v>0</v>
      </c>
      <c r="I119" s="159">
        <v>0</v>
      </c>
      <c r="J119" s="159">
        <v>0</v>
      </c>
      <c r="K119" s="159">
        <v>0</v>
      </c>
      <c r="L119" s="159">
        <v>0</v>
      </c>
      <c r="M119" s="159">
        <v>0</v>
      </c>
      <c r="N119" s="159">
        <v>0</v>
      </c>
      <c r="O119" s="159">
        <v>0</v>
      </c>
      <c r="P119" s="159">
        <v>0</v>
      </c>
      <c r="Q119" s="159">
        <v>158.88779225999008</v>
      </c>
      <c r="R119" s="159">
        <v>163.82383220830016</v>
      </c>
      <c r="S119" s="159">
        <v>170.67914492072393</v>
      </c>
      <c r="T119" s="159">
        <v>173.98314882087141</v>
      </c>
      <c r="U119" s="159">
        <v>180.34299220251862</v>
      </c>
      <c r="V119" s="159">
        <v>195.83333637078212</v>
      </c>
      <c r="W119" s="159">
        <v>194.80927905083146</v>
      </c>
      <c r="X119" s="159">
        <v>201.11019352976291</v>
      </c>
      <c r="Y119" s="159">
        <v>208.60995884108203</v>
      </c>
      <c r="Z119" s="159">
        <v>223.72799145646519</v>
      </c>
      <c r="AA119" s="159">
        <v>220.6366504732093</v>
      </c>
      <c r="AB119" s="159">
        <v>208.68907539485545</v>
      </c>
      <c r="AC119" s="159">
        <v>210.39858829872432</v>
      </c>
      <c r="AD119" s="159">
        <v>214.03661394311183</v>
      </c>
      <c r="AE119" s="159">
        <v>220.57322687537166</v>
      </c>
      <c r="AF119" s="159">
        <v>226.1392884285886</v>
      </c>
      <c r="AG119" s="159">
        <v>238.56808708865202</v>
      </c>
      <c r="AH119" s="159">
        <v>239.98684936126122</v>
      </c>
      <c r="AI119" s="159">
        <v>246.14142737596219</v>
      </c>
      <c r="AJ119" s="159">
        <v>258.25956834031814</v>
      </c>
      <c r="AK119" s="159">
        <v>263.71406296247415</v>
      </c>
      <c r="AL119" s="159">
        <v>255.75344833104947</v>
      </c>
      <c r="AM119" s="159">
        <v>251.56904876465111</v>
      </c>
      <c r="AN119" s="159">
        <v>257.4088444552815</v>
      </c>
      <c r="AO119" s="159">
        <v>259.50286364407316</v>
      </c>
      <c r="AP119" s="159">
        <v>269.08487615939129</v>
      </c>
      <c r="AQ119" s="159">
        <v>272.28900196851953</v>
      </c>
      <c r="AR119" s="159">
        <v>276.55057968245154</v>
      </c>
      <c r="AS119" s="159">
        <v>298.41333437742406</v>
      </c>
      <c r="AT119" s="159">
        <v>294.27939350568857</v>
      </c>
      <c r="AU119" s="159">
        <v>320.47493060523004</v>
      </c>
      <c r="AV119" s="159">
        <v>303.83767562934253</v>
      </c>
      <c r="AW119" s="159">
        <v>307.56619593523169</v>
      </c>
      <c r="AX119" s="159">
        <v>318.5925382049308</v>
      </c>
      <c r="AY119" s="159">
        <v>300.61991782468175</v>
      </c>
      <c r="AZ119" s="159">
        <v>261.4912781789767</v>
      </c>
      <c r="BA119" s="159">
        <v>254.27818932075093</v>
      </c>
      <c r="BB119" s="159">
        <v>261.0607786467603</v>
      </c>
      <c r="BC119" s="159">
        <v>262.51216134490818</v>
      </c>
      <c r="BD119" s="159">
        <v>261.63251021246145</v>
      </c>
      <c r="BE119" s="160">
        <v>160.55475386971705</v>
      </c>
      <c r="BF119" s="54">
        <v>-0.3863348490623858</v>
      </c>
      <c r="BG119" s="54">
        <v>-1.1690009397247958E-2</v>
      </c>
      <c r="BH119" s="54">
        <v>4.5112393308151658E-2</v>
      </c>
    </row>
    <row r="120" spans="1:60" x14ac:dyDescent="0.15">
      <c r="A120" s="162" t="s">
        <v>340</v>
      </c>
      <c r="B120" s="159">
        <v>141.34809055101223</v>
      </c>
      <c r="C120" s="159">
        <v>161.91788883336366</v>
      </c>
      <c r="D120" s="159">
        <v>142.67442083285607</v>
      </c>
      <c r="E120" s="159">
        <v>151.64563866960589</v>
      </c>
      <c r="F120" s="159">
        <v>135.38318311728042</v>
      </c>
      <c r="G120" s="159">
        <v>165.4113865741908</v>
      </c>
      <c r="H120" s="159">
        <v>188.92038009678632</v>
      </c>
      <c r="I120" s="159">
        <v>197.01277505377965</v>
      </c>
      <c r="J120" s="159">
        <v>214.87216553129232</v>
      </c>
      <c r="K120" s="159">
        <v>220.61405636219027</v>
      </c>
      <c r="L120" s="159">
        <v>221.50904312410196</v>
      </c>
      <c r="M120" s="159">
        <v>249.68064057216739</v>
      </c>
      <c r="N120" s="159">
        <v>255.99055190402566</v>
      </c>
      <c r="O120" s="159">
        <v>257.66296020362574</v>
      </c>
      <c r="P120" s="159">
        <v>283.13093513628894</v>
      </c>
      <c r="Q120" s="159">
        <v>300.82110669872861</v>
      </c>
      <c r="R120" s="159">
        <v>320.37832558522166</v>
      </c>
      <c r="S120" s="159">
        <v>336.1610698344586</v>
      </c>
      <c r="T120" s="159">
        <v>350.99556104568393</v>
      </c>
      <c r="U120" s="159">
        <v>355.10773266015696</v>
      </c>
      <c r="V120" s="159">
        <v>349.4813864230332</v>
      </c>
      <c r="W120" s="159">
        <v>350.90049784071113</v>
      </c>
      <c r="X120" s="159">
        <v>357.96940526139218</v>
      </c>
      <c r="Y120" s="159">
        <v>377.47461633212123</v>
      </c>
      <c r="Z120" s="159">
        <v>392.85303666942275</v>
      </c>
      <c r="AA120" s="159">
        <v>383.39578437132923</v>
      </c>
      <c r="AB120" s="159">
        <v>388.08481312760415</v>
      </c>
      <c r="AC120" s="159">
        <v>391.39826525673868</v>
      </c>
      <c r="AD120" s="159">
        <v>374.65808260697838</v>
      </c>
      <c r="AE120" s="159">
        <v>393.18978091518733</v>
      </c>
      <c r="AF120" s="159">
        <v>408.27512598595325</v>
      </c>
      <c r="AG120" s="159">
        <v>420.27719096624361</v>
      </c>
      <c r="AH120" s="159">
        <v>440.79275867974252</v>
      </c>
      <c r="AI120" s="159">
        <v>447.63236040374102</v>
      </c>
      <c r="AJ120" s="159">
        <v>447.62432061894384</v>
      </c>
      <c r="AK120" s="159">
        <v>412.13227022859195</v>
      </c>
      <c r="AL120" s="159">
        <v>380.97299818398193</v>
      </c>
      <c r="AM120" s="159">
        <v>381.01013108709333</v>
      </c>
      <c r="AN120" s="159">
        <v>389.91791577823864</v>
      </c>
      <c r="AO120" s="159">
        <v>371.50022848188661</v>
      </c>
      <c r="AP120" s="159">
        <v>437.78976995426223</v>
      </c>
      <c r="AQ120" s="159">
        <v>405.7114245152527</v>
      </c>
      <c r="AR120" s="159">
        <v>407.73467513718498</v>
      </c>
      <c r="AS120" s="159">
        <v>407.14114256582144</v>
      </c>
      <c r="AT120" s="159">
        <v>428.40233149392549</v>
      </c>
      <c r="AU120" s="159">
        <v>442.0370190093812</v>
      </c>
      <c r="AV120" s="159">
        <v>379.43800731893833</v>
      </c>
      <c r="AW120" s="159">
        <v>429.48802622098873</v>
      </c>
      <c r="AX120" s="159">
        <v>428.11128349259957</v>
      </c>
      <c r="AY120" s="159">
        <v>427.40721055182661</v>
      </c>
      <c r="AZ120" s="159">
        <v>418.19553983815473</v>
      </c>
      <c r="BA120" s="159">
        <v>409.54432764615547</v>
      </c>
      <c r="BB120" s="159">
        <v>378.78863730391589</v>
      </c>
      <c r="BC120" s="159">
        <v>337.7601143820113</v>
      </c>
      <c r="BD120" s="159">
        <v>321.48269168231019</v>
      </c>
      <c r="BE120" s="160">
        <v>274.63008942402541</v>
      </c>
      <c r="BF120" s="54">
        <v>-0.14573911277495655</v>
      </c>
      <c r="BG120" s="54">
        <v>-2.8303637399410886E-2</v>
      </c>
      <c r="BH120" s="54">
        <v>7.7165081131155985E-2</v>
      </c>
    </row>
    <row r="121" spans="1:60" x14ac:dyDescent="0.15">
      <c r="A121" s="162" t="s">
        <v>341</v>
      </c>
      <c r="B121" s="159">
        <v>55.486415158215969</v>
      </c>
      <c r="C121" s="159">
        <v>58.658171421000219</v>
      </c>
      <c r="D121" s="159">
        <v>60.649016246040375</v>
      </c>
      <c r="E121" s="159">
        <v>64.754956786011107</v>
      </c>
      <c r="F121" s="159">
        <v>68.763241479608809</v>
      </c>
      <c r="G121" s="159">
        <v>74.882647840105477</v>
      </c>
      <c r="H121" s="159">
        <v>86.323465514393078</v>
      </c>
      <c r="I121" s="159">
        <v>96.064462805370468</v>
      </c>
      <c r="J121" s="159">
        <v>106.72475941908374</v>
      </c>
      <c r="K121" s="159">
        <v>116.55083528228108</v>
      </c>
      <c r="L121" s="159">
        <v>126.10175736716175</v>
      </c>
      <c r="M121" s="159">
        <v>136.43352643745376</v>
      </c>
      <c r="N121" s="159">
        <v>153.35276296678936</v>
      </c>
      <c r="O121" s="159">
        <v>158.11616599780481</v>
      </c>
      <c r="P121" s="159">
        <v>175.12199355078678</v>
      </c>
      <c r="Q121" s="159">
        <v>177.44617404056186</v>
      </c>
      <c r="R121" s="159">
        <v>190.60170369643069</v>
      </c>
      <c r="S121" s="159">
        <v>203.19985083974188</v>
      </c>
      <c r="T121" s="159">
        <v>216.890121858035</v>
      </c>
      <c r="U121" s="159">
        <v>232.45750697094024</v>
      </c>
      <c r="V121" s="159">
        <v>253.01158299421655</v>
      </c>
      <c r="W121" s="159">
        <v>253.21798525097734</v>
      </c>
      <c r="X121" s="159">
        <v>282.07452239347862</v>
      </c>
      <c r="Y121" s="159">
        <v>274.44068328683488</v>
      </c>
      <c r="Z121" s="159">
        <v>292.45969702086813</v>
      </c>
      <c r="AA121" s="159">
        <v>308.27134363179789</v>
      </c>
      <c r="AB121" s="159">
        <v>306.22178306545021</v>
      </c>
      <c r="AC121" s="159">
        <v>326.44562606369351</v>
      </c>
      <c r="AD121" s="159">
        <v>331.65832313509031</v>
      </c>
      <c r="AE121" s="159">
        <v>342.85720035925601</v>
      </c>
      <c r="AF121" s="159">
        <v>349.7069479788787</v>
      </c>
      <c r="AG121" s="159">
        <v>364.96618013884046</v>
      </c>
      <c r="AH121" s="159">
        <v>369.15238741496995</v>
      </c>
      <c r="AI121" s="159">
        <v>369.73654964240865</v>
      </c>
      <c r="AJ121" s="159">
        <v>388.02223677298485</v>
      </c>
      <c r="AK121" s="159">
        <v>398.15854150951048</v>
      </c>
      <c r="AL121" s="159">
        <v>421.49930492128192</v>
      </c>
      <c r="AM121" s="159">
        <v>450.59353888041852</v>
      </c>
      <c r="AN121" s="159">
        <v>446.26949041018798</v>
      </c>
      <c r="AO121" s="159">
        <v>483.69829005118771</v>
      </c>
      <c r="AP121" s="159">
        <v>501.71246951850924</v>
      </c>
      <c r="AQ121" s="159">
        <v>519.3906376328556</v>
      </c>
      <c r="AR121" s="159">
        <v>527.71270237923557</v>
      </c>
      <c r="AS121" s="159">
        <v>543.604803643232</v>
      </c>
      <c r="AT121" s="159">
        <v>557.68947045430832</v>
      </c>
      <c r="AU121" s="159">
        <v>555.88062836278687</v>
      </c>
      <c r="AV121" s="159">
        <v>559.45883501921196</v>
      </c>
      <c r="AW121" s="159">
        <v>567.08731098686019</v>
      </c>
      <c r="AX121" s="159">
        <v>580.93117834189241</v>
      </c>
      <c r="AY121" s="159">
        <v>579.13565847086807</v>
      </c>
      <c r="AZ121" s="159">
        <v>584.36001535920184</v>
      </c>
      <c r="BA121" s="159">
        <v>588.02834866184583</v>
      </c>
      <c r="BB121" s="159">
        <v>593.19143663491377</v>
      </c>
      <c r="BC121" s="159">
        <v>612.97780658324655</v>
      </c>
      <c r="BD121" s="159">
        <v>624.68397135290263</v>
      </c>
      <c r="BE121" s="160">
        <v>596.87149221557956</v>
      </c>
      <c r="BF121" s="54">
        <v>-4.4522479225917233E-2</v>
      </c>
      <c r="BG121" s="54">
        <v>1.1408948549623155E-2</v>
      </c>
      <c r="BH121" s="54">
        <v>0.16770790563512114</v>
      </c>
    </row>
    <row r="122" spans="1:60" x14ac:dyDescent="0.15">
      <c r="A122" s="162" t="s">
        <v>342</v>
      </c>
      <c r="B122" s="159">
        <v>0</v>
      </c>
      <c r="C122" s="159">
        <v>0</v>
      </c>
      <c r="D122" s="159">
        <v>0</v>
      </c>
      <c r="E122" s="159">
        <v>0</v>
      </c>
      <c r="F122" s="159">
        <v>0</v>
      </c>
      <c r="G122" s="159">
        <v>0</v>
      </c>
      <c r="H122" s="159">
        <v>0</v>
      </c>
      <c r="I122" s="159">
        <v>0</v>
      </c>
      <c r="J122" s="159">
        <v>0</v>
      </c>
      <c r="K122" s="159">
        <v>0</v>
      </c>
      <c r="L122" s="159">
        <v>0</v>
      </c>
      <c r="M122" s="159">
        <v>0</v>
      </c>
      <c r="N122" s="159">
        <v>0</v>
      </c>
      <c r="O122" s="159">
        <v>0</v>
      </c>
      <c r="P122" s="159">
        <v>0</v>
      </c>
      <c r="Q122" s="159">
        <v>57.917889068164982</v>
      </c>
      <c r="R122" s="159">
        <v>62.33154584489904</v>
      </c>
      <c r="S122" s="159">
        <v>66.279309690217005</v>
      </c>
      <c r="T122" s="159">
        <v>74.860086510848092</v>
      </c>
      <c r="U122" s="159">
        <v>83.081507237716508</v>
      </c>
      <c r="V122" s="159">
        <v>89.22108622887032</v>
      </c>
      <c r="W122" s="159">
        <v>94.790324195004914</v>
      </c>
      <c r="X122" s="159">
        <v>102.38467411727189</v>
      </c>
      <c r="Y122" s="159">
        <v>106.36958837329782</v>
      </c>
      <c r="Z122" s="159">
        <v>116.48019708500689</v>
      </c>
      <c r="AA122" s="159">
        <v>138.27713393171237</v>
      </c>
      <c r="AB122" s="159">
        <v>135.30347777679913</v>
      </c>
      <c r="AC122" s="159">
        <v>147.32189906282767</v>
      </c>
      <c r="AD122" s="159">
        <v>150.54406223809019</v>
      </c>
      <c r="AE122" s="159">
        <v>165.16015796171897</v>
      </c>
      <c r="AF122" s="159">
        <v>171.61170125058237</v>
      </c>
      <c r="AG122" s="159">
        <v>172.77033996390259</v>
      </c>
      <c r="AH122" s="159">
        <v>186.18727110661368</v>
      </c>
      <c r="AI122" s="159">
        <v>200.01390566378856</v>
      </c>
      <c r="AJ122" s="159">
        <v>200.62060960836237</v>
      </c>
      <c r="AK122" s="159">
        <v>204.65703988011779</v>
      </c>
      <c r="AL122" s="159">
        <v>218.57566362974691</v>
      </c>
      <c r="AM122" s="159">
        <v>238.21125105423982</v>
      </c>
      <c r="AN122" s="159">
        <v>250.58543866153207</v>
      </c>
      <c r="AO122" s="159">
        <v>264.59667234410512</v>
      </c>
      <c r="AP122" s="159">
        <v>285.50102739667534</v>
      </c>
      <c r="AQ122" s="159">
        <v>297.89485610857076</v>
      </c>
      <c r="AR122" s="159">
        <v>321.24105173912341</v>
      </c>
      <c r="AS122" s="159">
        <v>341.47305870666929</v>
      </c>
      <c r="AT122" s="159">
        <v>351.09639807467715</v>
      </c>
      <c r="AU122" s="159">
        <v>363.4305610530339</v>
      </c>
      <c r="AV122" s="159">
        <v>372.69894382984756</v>
      </c>
      <c r="AW122" s="159">
        <v>381.1661775366797</v>
      </c>
      <c r="AX122" s="159">
        <v>386.5122285672054</v>
      </c>
      <c r="AY122" s="159">
        <v>387.59134492362182</v>
      </c>
      <c r="AZ122" s="159">
        <v>386.48046023352464</v>
      </c>
      <c r="BA122" s="159">
        <v>396.49207974899446</v>
      </c>
      <c r="BB122" s="159">
        <v>413.95400634710535</v>
      </c>
      <c r="BC122" s="159">
        <v>429.56443406296819</v>
      </c>
      <c r="BD122" s="159">
        <v>438.7813319420589</v>
      </c>
      <c r="BE122" s="160">
        <v>431.76550257876693</v>
      </c>
      <c r="BF122" s="54">
        <v>-1.5989352446330596E-2</v>
      </c>
      <c r="BG122" s="54">
        <v>2.2544405129649281E-2</v>
      </c>
      <c r="BH122" s="54">
        <v>0.12131671407892787</v>
      </c>
    </row>
    <row r="123" spans="1:60" x14ac:dyDescent="0.15">
      <c r="A123" s="165" t="s">
        <v>114</v>
      </c>
      <c r="B123" s="164">
        <v>552.23193210708587</v>
      </c>
      <c r="C123" s="164">
        <v>603.23732349678164</v>
      </c>
      <c r="D123" s="164">
        <v>601.07756472615267</v>
      </c>
      <c r="E123" s="164">
        <v>632.61890709069223</v>
      </c>
      <c r="F123" s="164">
        <v>646.66800836363461</v>
      </c>
      <c r="G123" s="164">
        <v>712.36313686900633</v>
      </c>
      <c r="H123" s="164">
        <v>803.97555116195247</v>
      </c>
      <c r="I123" s="164">
        <v>870.74058787624233</v>
      </c>
      <c r="J123" s="164">
        <v>938.4418462045727</v>
      </c>
      <c r="K123" s="164">
        <v>971.40359529284501</v>
      </c>
      <c r="L123" s="164">
        <v>1018.1763709569307</v>
      </c>
      <c r="M123" s="164">
        <v>1127.5312514831558</v>
      </c>
      <c r="N123" s="164">
        <v>1197.8743141869838</v>
      </c>
      <c r="O123" s="164">
        <v>1264.8940312046327</v>
      </c>
      <c r="P123" s="164">
        <v>1349.634345319075</v>
      </c>
      <c r="Q123" s="164">
        <v>1422.8565073623299</v>
      </c>
      <c r="R123" s="164">
        <v>1516.312163540535</v>
      </c>
      <c r="S123" s="164">
        <v>1592.9086657969126</v>
      </c>
      <c r="T123" s="164">
        <v>1644.8246332961148</v>
      </c>
      <c r="U123" s="164">
        <v>1679.5625157456898</v>
      </c>
      <c r="V123" s="164">
        <v>1725.8654454213329</v>
      </c>
      <c r="W123" s="164">
        <v>1701.9324528076741</v>
      </c>
      <c r="X123" s="164">
        <v>1798.3218457906419</v>
      </c>
      <c r="Y123" s="164">
        <v>1869.4497005058743</v>
      </c>
      <c r="Z123" s="164">
        <v>1944.7607315754344</v>
      </c>
      <c r="AA123" s="164">
        <v>1978.6877163854908</v>
      </c>
      <c r="AB123" s="164">
        <v>1983.6545754802871</v>
      </c>
      <c r="AC123" s="164">
        <v>2019.7951607301929</v>
      </c>
      <c r="AD123" s="164">
        <v>2046.1970981187549</v>
      </c>
      <c r="AE123" s="164">
        <v>2117.1741267827165</v>
      </c>
      <c r="AF123" s="164">
        <v>2192.613519585389</v>
      </c>
      <c r="AG123" s="164">
        <v>2238.0325067704398</v>
      </c>
      <c r="AH123" s="164">
        <v>2307.0177984035686</v>
      </c>
      <c r="AI123" s="164">
        <v>2367.5641438345397</v>
      </c>
      <c r="AJ123" s="164">
        <v>2452.7028124742537</v>
      </c>
      <c r="AK123" s="164">
        <v>2465.4110760228227</v>
      </c>
      <c r="AL123" s="164">
        <v>2504.5654449650501</v>
      </c>
      <c r="AM123" s="164">
        <v>2564.8207886980495</v>
      </c>
      <c r="AN123" s="164">
        <v>2641.145168613758</v>
      </c>
      <c r="AO123" s="164">
        <v>2726.3138444767851</v>
      </c>
      <c r="AP123" s="164">
        <v>2892.7514586638931</v>
      </c>
      <c r="AQ123" s="164">
        <v>2913.2829777211546</v>
      </c>
      <c r="AR123" s="164">
        <v>3023.1816377297459</v>
      </c>
      <c r="AS123" s="164">
        <v>3176.6478594705195</v>
      </c>
      <c r="AT123" s="164">
        <v>3307.9054117609817</v>
      </c>
      <c r="AU123" s="164">
        <v>3466.9123080452796</v>
      </c>
      <c r="AV123" s="164">
        <v>3382.6027767370247</v>
      </c>
      <c r="AW123" s="164">
        <v>3553.1623191219282</v>
      </c>
      <c r="AX123" s="164">
        <v>3691.3581039988671</v>
      </c>
      <c r="AY123" s="164">
        <v>3748.7647587820156</v>
      </c>
      <c r="AZ123" s="164">
        <v>3877.4859507460096</v>
      </c>
      <c r="BA123" s="164">
        <v>3905.7625835219515</v>
      </c>
      <c r="BB123" s="164">
        <v>3955.8581725007375</v>
      </c>
      <c r="BC123" s="164">
        <v>4044.5725528913713</v>
      </c>
      <c r="BD123" s="164">
        <v>4097.6548914032664</v>
      </c>
      <c r="BE123" s="164">
        <v>3558.9943715246281</v>
      </c>
      <c r="BF123" s="56">
        <v>-0.13145580439405202</v>
      </c>
      <c r="BG123" s="56">
        <v>2.1640802704797402E-2</v>
      </c>
      <c r="BH123" s="56">
        <v>1</v>
      </c>
    </row>
    <row r="124" spans="1:60" x14ac:dyDescent="0.15">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59"/>
      <c r="AZ124" s="159"/>
      <c r="BA124" s="159"/>
      <c r="BB124" s="159"/>
      <c r="BC124" s="159"/>
      <c r="BD124" s="159"/>
      <c r="BE124" s="160"/>
      <c r="BF124" s="54"/>
      <c r="BG124" s="54"/>
      <c r="BH124" s="54"/>
    </row>
    <row r="125" spans="1:60" x14ac:dyDescent="0.15">
      <c r="A125" s="166" t="s">
        <v>355</v>
      </c>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59"/>
      <c r="AQ125" s="159"/>
      <c r="AR125" s="159"/>
      <c r="AS125" s="159"/>
      <c r="AT125" s="159"/>
      <c r="AU125" s="159"/>
      <c r="AV125" s="159"/>
      <c r="AW125" s="159"/>
      <c r="AX125" s="159"/>
      <c r="AY125" s="159"/>
      <c r="AZ125" s="159"/>
      <c r="BA125" s="159"/>
      <c r="BB125" s="159"/>
      <c r="BC125" s="159"/>
      <c r="BD125" s="159"/>
      <c r="BE125" s="160"/>
      <c r="BF125" s="54"/>
      <c r="BG125" s="54"/>
      <c r="BH125" s="54"/>
    </row>
    <row r="126" spans="1:60" x14ac:dyDescent="0.15">
      <c r="A126" s="162" t="s">
        <v>334</v>
      </c>
      <c r="B126" s="159">
        <v>634.22390335584259</v>
      </c>
      <c r="C126" s="159">
        <v>730.87295468920706</v>
      </c>
      <c r="D126" s="159">
        <v>819.77461714266735</v>
      </c>
      <c r="E126" s="159">
        <v>910.71459125476508</v>
      </c>
      <c r="F126" s="159">
        <v>1062.7894504496528</v>
      </c>
      <c r="G126" s="159">
        <v>1227.5497782761504</v>
      </c>
      <c r="H126" s="159">
        <v>1401.814564901922</v>
      </c>
      <c r="I126" s="159">
        <v>1522.4128307294347</v>
      </c>
      <c r="J126" s="159">
        <v>1697.0644265629733</v>
      </c>
      <c r="K126" s="159">
        <v>1701.1703662190528</v>
      </c>
      <c r="L126" s="159">
        <v>1720.1655940431508</v>
      </c>
      <c r="M126" s="159">
        <v>1865.4460393331271</v>
      </c>
      <c r="N126" s="159">
        <v>1957.7591093993874</v>
      </c>
      <c r="O126" s="159">
        <v>2183.3324854012117</v>
      </c>
      <c r="P126" s="159">
        <v>2263.0050586190341</v>
      </c>
      <c r="Q126" s="159">
        <v>2105.8055923127968</v>
      </c>
      <c r="R126" s="159">
        <v>2068.292941548631</v>
      </c>
      <c r="S126" s="159">
        <v>2095.9880940698158</v>
      </c>
      <c r="T126" s="159">
        <v>2169.970204633396</v>
      </c>
      <c r="U126" s="159">
        <v>2258.9432836802162</v>
      </c>
      <c r="V126" s="159">
        <v>2365.8983852345173</v>
      </c>
      <c r="W126" s="159">
        <v>2467.5693482615357</v>
      </c>
      <c r="X126" s="159">
        <v>2567.3936904004267</v>
      </c>
      <c r="Y126" s="159">
        <v>2760.6210753091291</v>
      </c>
      <c r="Z126" s="159">
        <v>2968.853822094386</v>
      </c>
      <c r="AA126" s="159">
        <v>3061.4955096311141</v>
      </c>
      <c r="AB126" s="159">
        <v>3190.2705254183065</v>
      </c>
      <c r="AC126" s="159">
        <v>3474.2002445358476</v>
      </c>
      <c r="AD126" s="159">
        <v>3662.7547422342382</v>
      </c>
      <c r="AE126" s="159">
        <v>3887.6205018323212</v>
      </c>
      <c r="AF126" s="159">
        <v>4370.9382340993598</v>
      </c>
      <c r="AG126" s="159">
        <v>4636.3358561708128</v>
      </c>
      <c r="AH126" s="159">
        <v>5035.5777690230689</v>
      </c>
      <c r="AI126" s="159">
        <v>5106.1043725506752</v>
      </c>
      <c r="AJ126" s="159">
        <v>5423.5179663119752</v>
      </c>
      <c r="AK126" s="159">
        <v>5599.9766274751391</v>
      </c>
      <c r="AL126" s="159">
        <v>5834.3987263548852</v>
      </c>
      <c r="AM126" s="159">
        <v>6120.9751350101824</v>
      </c>
      <c r="AN126" s="159">
        <v>6383.985446228513</v>
      </c>
      <c r="AO126" s="159">
        <v>6738.2133579356769</v>
      </c>
      <c r="AP126" s="159">
        <v>6714.2938805260146</v>
      </c>
      <c r="AQ126" s="159">
        <v>6961.250756815798</v>
      </c>
      <c r="AR126" s="159">
        <v>7318.3735517515497</v>
      </c>
      <c r="AS126" s="159">
        <v>7327.8220207617605</v>
      </c>
      <c r="AT126" s="159">
        <v>7550.098455788233</v>
      </c>
      <c r="AU126" s="159">
        <v>8123.2388776339776</v>
      </c>
      <c r="AV126" s="159">
        <v>8319.5544842124345</v>
      </c>
      <c r="AW126" s="159">
        <v>8765.6202096574762</v>
      </c>
      <c r="AX126" s="159">
        <v>9279.6249987874817</v>
      </c>
      <c r="AY126" s="159">
        <v>9553.2909917026009</v>
      </c>
      <c r="AZ126" s="159">
        <v>10335.722996473658</v>
      </c>
      <c r="BA126" s="159">
        <v>10630.24817015167</v>
      </c>
      <c r="BB126" s="159">
        <v>11010.109922830603</v>
      </c>
      <c r="BC126" s="159">
        <v>11260.167959878909</v>
      </c>
      <c r="BD126" s="159">
        <v>11521.740275851385</v>
      </c>
      <c r="BE126" s="160">
        <v>10992.146799367523</v>
      </c>
      <c r="BF126" s="54">
        <v>-4.5964712257387519E-2</v>
      </c>
      <c r="BG126" s="54">
        <v>4.3173501376002843E-2</v>
      </c>
      <c r="BH126" s="54">
        <v>0.32699836299545226</v>
      </c>
    </row>
    <row r="127" spans="1:60" x14ac:dyDescent="0.15">
      <c r="A127" s="162" t="s">
        <v>335</v>
      </c>
      <c r="B127" s="159">
        <v>0</v>
      </c>
      <c r="C127" s="159">
        <v>0</v>
      </c>
      <c r="D127" s="159">
        <v>0</v>
      </c>
      <c r="E127" s="159">
        <v>0</v>
      </c>
      <c r="F127" s="159">
        <v>0</v>
      </c>
      <c r="G127" s="159">
        <v>0</v>
      </c>
      <c r="H127" s="159">
        <v>0</v>
      </c>
      <c r="I127" s="159">
        <v>0</v>
      </c>
      <c r="J127" s="159">
        <v>0</v>
      </c>
      <c r="K127" s="159">
        <v>0</v>
      </c>
      <c r="L127" s="159">
        <v>0</v>
      </c>
      <c r="M127" s="159">
        <v>0</v>
      </c>
      <c r="N127" s="159">
        <v>0</v>
      </c>
      <c r="O127" s="159">
        <v>0</v>
      </c>
      <c r="P127" s="159">
        <v>0</v>
      </c>
      <c r="Q127" s="159">
        <v>1417.0513398133694</v>
      </c>
      <c r="R127" s="159">
        <v>1418.0764187802438</v>
      </c>
      <c r="S127" s="159">
        <v>1442.3702364923204</v>
      </c>
      <c r="T127" s="159">
        <v>1481.9477864573651</v>
      </c>
      <c r="U127" s="159">
        <v>1531.3823579600905</v>
      </c>
      <c r="V127" s="159">
        <v>1629.2233324121266</v>
      </c>
      <c r="W127" s="159">
        <v>1704.5092505086898</v>
      </c>
      <c r="X127" s="159">
        <v>1763.6091541900055</v>
      </c>
      <c r="Y127" s="159">
        <v>1881.4165910986396</v>
      </c>
      <c r="Z127" s="159">
        <v>2037.5843022040685</v>
      </c>
      <c r="AA127" s="159">
        <v>2151.3662725717327</v>
      </c>
      <c r="AB127" s="159">
        <v>2255.9320938153751</v>
      </c>
      <c r="AC127" s="159">
        <v>2392.7385068357771</v>
      </c>
      <c r="AD127" s="159">
        <v>2550.5127571407775</v>
      </c>
      <c r="AE127" s="159">
        <v>2636.2588510526971</v>
      </c>
      <c r="AF127" s="159">
        <v>2795.7705495849273</v>
      </c>
      <c r="AG127" s="159">
        <v>2961.5681611484938</v>
      </c>
      <c r="AH127" s="159">
        <v>3060.233055513856</v>
      </c>
      <c r="AI127" s="159">
        <v>3089.8097994493933</v>
      </c>
      <c r="AJ127" s="159">
        <v>3193.9917468492431</v>
      </c>
      <c r="AK127" s="159">
        <v>3263.3023828136038</v>
      </c>
      <c r="AL127" s="159">
        <v>3333.6421655326799</v>
      </c>
      <c r="AM127" s="159">
        <v>3510.8609565793095</v>
      </c>
      <c r="AN127" s="159">
        <v>3620.2346405481521</v>
      </c>
      <c r="AO127" s="159">
        <v>3831.2326693257019</v>
      </c>
      <c r="AP127" s="159">
        <v>3884.9398557187483</v>
      </c>
      <c r="AQ127" s="159">
        <v>3953.6068594796493</v>
      </c>
      <c r="AR127" s="159">
        <v>4092.8424100560242</v>
      </c>
      <c r="AS127" s="159">
        <v>4211.7799468600824</v>
      </c>
      <c r="AT127" s="159">
        <v>4328.1949304743621</v>
      </c>
      <c r="AU127" s="159">
        <v>4619.4295592499175</v>
      </c>
      <c r="AV127" s="159">
        <v>4796.3026057024199</v>
      </c>
      <c r="AW127" s="159">
        <v>5075.4420982592528</v>
      </c>
      <c r="AX127" s="159">
        <v>5456.4730686770681</v>
      </c>
      <c r="AY127" s="159">
        <v>5578.5723722436796</v>
      </c>
      <c r="AZ127" s="159">
        <v>6107.4789354492359</v>
      </c>
      <c r="BA127" s="159">
        <v>6342.764135514135</v>
      </c>
      <c r="BB127" s="159">
        <v>6550.3050867297916</v>
      </c>
      <c r="BC127" s="159">
        <v>6765.9578506392036</v>
      </c>
      <c r="BD127" s="159">
        <v>6990.9525803174674</v>
      </c>
      <c r="BE127" s="160">
        <v>6457.7508008732657</v>
      </c>
      <c r="BF127" s="54">
        <v>-7.6270261215244606E-2</v>
      </c>
      <c r="BG127" s="54">
        <v>4.9114656771500176E-2</v>
      </c>
      <c r="BH127" s="54">
        <v>0.19210750902995874</v>
      </c>
    </row>
    <row r="128" spans="1:60" ht="11.5" customHeight="1" x14ac:dyDescent="0.15">
      <c r="A128" s="162" t="s">
        <v>336</v>
      </c>
      <c r="B128" s="159">
        <v>0</v>
      </c>
      <c r="C128" s="159">
        <v>0</v>
      </c>
      <c r="D128" s="159">
        <v>0</v>
      </c>
      <c r="E128" s="159">
        <v>0</v>
      </c>
      <c r="F128" s="159">
        <v>0</v>
      </c>
      <c r="G128" s="159">
        <v>0</v>
      </c>
      <c r="H128" s="159">
        <v>0</v>
      </c>
      <c r="I128" s="159">
        <v>0</v>
      </c>
      <c r="J128" s="159">
        <v>0</v>
      </c>
      <c r="K128" s="159">
        <v>0</v>
      </c>
      <c r="L128" s="159">
        <v>0</v>
      </c>
      <c r="M128" s="159">
        <v>0</v>
      </c>
      <c r="N128" s="159">
        <v>0</v>
      </c>
      <c r="O128" s="159">
        <v>0</v>
      </c>
      <c r="P128" s="159">
        <v>0</v>
      </c>
      <c r="Q128" s="159">
        <v>688.75425249942703</v>
      </c>
      <c r="R128" s="159">
        <v>650.21652276838699</v>
      </c>
      <c r="S128" s="159">
        <v>653.61785757749533</v>
      </c>
      <c r="T128" s="159">
        <v>688.02241817603067</v>
      </c>
      <c r="U128" s="159">
        <v>727.56092572012597</v>
      </c>
      <c r="V128" s="159">
        <v>736.67505282239074</v>
      </c>
      <c r="W128" s="159">
        <v>763.06009775284701</v>
      </c>
      <c r="X128" s="159">
        <v>803.78453621042127</v>
      </c>
      <c r="Y128" s="159">
        <v>879.20448421049082</v>
      </c>
      <c r="Z128" s="159">
        <v>931.26951989031772</v>
      </c>
      <c r="AA128" s="159">
        <v>910.1292370593834</v>
      </c>
      <c r="AB128" s="159">
        <v>934.33843160293327</v>
      </c>
      <c r="AC128" s="159">
        <v>1081.4617377000698</v>
      </c>
      <c r="AD128" s="159">
        <v>1112.2419850934609</v>
      </c>
      <c r="AE128" s="159">
        <v>1251.3616507796257</v>
      </c>
      <c r="AF128" s="159">
        <v>1575.1676845144329</v>
      </c>
      <c r="AG128" s="159">
        <v>1674.7676950223206</v>
      </c>
      <c r="AH128" s="159">
        <v>1975.3447135092138</v>
      </c>
      <c r="AI128" s="159">
        <v>2016.294573101281</v>
      </c>
      <c r="AJ128" s="159">
        <v>2229.5262194627317</v>
      </c>
      <c r="AK128" s="159">
        <v>2336.674244661534</v>
      </c>
      <c r="AL128" s="159">
        <v>2500.7565608222044</v>
      </c>
      <c r="AM128" s="159">
        <v>2610.1141784308738</v>
      </c>
      <c r="AN128" s="159">
        <v>2763.7508056803617</v>
      </c>
      <c r="AO128" s="159">
        <v>2906.9806886099741</v>
      </c>
      <c r="AP128" s="159">
        <v>2829.3540248072659</v>
      </c>
      <c r="AQ128" s="159">
        <v>3007.6438973361483</v>
      </c>
      <c r="AR128" s="159">
        <v>3225.531141695526</v>
      </c>
      <c r="AS128" s="159">
        <v>3116.0420739016754</v>
      </c>
      <c r="AT128" s="159">
        <v>3221.90352531387</v>
      </c>
      <c r="AU128" s="159">
        <v>3503.8093183840583</v>
      </c>
      <c r="AV128" s="159">
        <v>3523.2518785100165</v>
      </c>
      <c r="AW128" s="159">
        <v>3690.1781113982224</v>
      </c>
      <c r="AX128" s="159">
        <v>3823.1519301104145</v>
      </c>
      <c r="AY128" s="159">
        <v>3974.7186194589249</v>
      </c>
      <c r="AZ128" s="159">
        <v>4228.2440610244248</v>
      </c>
      <c r="BA128" s="159">
        <v>4287.4840346375377</v>
      </c>
      <c r="BB128" s="159">
        <v>4459.8048361008105</v>
      </c>
      <c r="BC128" s="159">
        <v>4494.2101092397043</v>
      </c>
      <c r="BD128" s="159">
        <v>4530.787695533917</v>
      </c>
      <c r="BE128" s="160">
        <v>4534.3959984942558</v>
      </c>
      <c r="BF128" s="54">
        <v>7.9639638906403576E-4</v>
      </c>
      <c r="BG128" s="54">
        <v>3.4680151591319097E-2</v>
      </c>
      <c r="BH128" s="54">
        <v>0.13489085396549344</v>
      </c>
    </row>
    <row r="129" spans="1:60" ht="11.5" customHeight="1" x14ac:dyDescent="0.15">
      <c r="A129" s="162" t="s">
        <v>337</v>
      </c>
      <c r="B129" s="159">
        <v>787.28117140677318</v>
      </c>
      <c r="C129" s="159">
        <v>915.84117409155738</v>
      </c>
      <c r="D129" s="159">
        <v>1041.9076161887883</v>
      </c>
      <c r="E129" s="159">
        <v>1199.1584345376075</v>
      </c>
      <c r="F129" s="159">
        <v>1380.5573985087563</v>
      </c>
      <c r="G129" s="159">
        <v>1608.0292271084345</v>
      </c>
      <c r="H129" s="159">
        <v>1880.3015019472198</v>
      </c>
      <c r="I129" s="159">
        <v>2048.3407079438093</v>
      </c>
      <c r="J129" s="159">
        <v>2413.1362619639872</v>
      </c>
      <c r="K129" s="159">
        <v>2424.4511455497359</v>
      </c>
      <c r="L129" s="159">
        <v>2551.5603265302284</v>
      </c>
      <c r="M129" s="159">
        <v>2726.5080666161884</v>
      </c>
      <c r="N129" s="159">
        <v>2909.2229489010501</v>
      </c>
      <c r="O129" s="159">
        <v>3190.4250655338178</v>
      </c>
      <c r="P129" s="159">
        <v>3366.3039357217208</v>
      </c>
      <c r="Q129" s="159">
        <v>3164.9894765386039</v>
      </c>
      <c r="R129" s="159">
        <v>3255.8651428508365</v>
      </c>
      <c r="S129" s="159">
        <v>3257.4360304719225</v>
      </c>
      <c r="T129" s="159">
        <v>3371.4372913494376</v>
      </c>
      <c r="U129" s="159">
        <v>3551.0456296228763</v>
      </c>
      <c r="V129" s="159">
        <v>3607.7530289959032</v>
      </c>
      <c r="W129" s="159">
        <v>3797.5123073587938</v>
      </c>
      <c r="X129" s="159">
        <v>4038.3158229382011</v>
      </c>
      <c r="Y129" s="159">
        <v>4427.7851492418977</v>
      </c>
      <c r="Z129" s="159">
        <v>4721.0854734873055</v>
      </c>
      <c r="AA129" s="159">
        <v>5016.9717630136574</v>
      </c>
      <c r="AB129" s="159">
        <v>5276.8676358484308</v>
      </c>
      <c r="AC129" s="159">
        <v>5647.0899890269848</v>
      </c>
      <c r="AD129" s="159">
        <v>6053.1584575596053</v>
      </c>
      <c r="AE129" s="159">
        <v>6298.2265047215678</v>
      </c>
      <c r="AF129" s="159">
        <v>6781.0212150463522</v>
      </c>
      <c r="AG129" s="159">
        <v>7257.1834008777096</v>
      </c>
      <c r="AH129" s="159">
        <v>7519.7760555954028</v>
      </c>
      <c r="AI129" s="159">
        <v>7252.973228470395</v>
      </c>
      <c r="AJ129" s="159">
        <v>7671.8342128936529</v>
      </c>
      <c r="AK129" s="159">
        <v>7805.1562142405446</v>
      </c>
      <c r="AL129" s="159">
        <v>7950.6537904985662</v>
      </c>
      <c r="AM129" s="159">
        <v>8129.7778671982041</v>
      </c>
      <c r="AN129" s="159">
        <v>8291.3524802427291</v>
      </c>
      <c r="AO129" s="159">
        <v>8825.8287709207416</v>
      </c>
      <c r="AP129" s="159">
        <v>9025.8801472480027</v>
      </c>
      <c r="AQ129" s="159">
        <v>9095.4631287747798</v>
      </c>
      <c r="AR129" s="159">
        <v>9305.252033204004</v>
      </c>
      <c r="AS129" s="159">
        <v>9394.1808024873135</v>
      </c>
      <c r="AT129" s="159">
        <v>9415.1174137163343</v>
      </c>
      <c r="AU129" s="159">
        <v>9975.5658626276763</v>
      </c>
      <c r="AV129" s="159">
        <v>10330.572764831313</v>
      </c>
      <c r="AW129" s="159">
        <v>10771.580574354708</v>
      </c>
      <c r="AX129" s="159">
        <v>10936.433328464234</v>
      </c>
      <c r="AY129" s="159">
        <v>11006.690183489922</v>
      </c>
      <c r="AZ129" s="159">
        <v>11284.135471485142</v>
      </c>
      <c r="BA129" s="159">
        <v>11430.933086039162</v>
      </c>
      <c r="BB129" s="159">
        <v>11787.706530858313</v>
      </c>
      <c r="BC129" s="159">
        <v>12054.3155550179</v>
      </c>
      <c r="BD129" s="159">
        <v>12118.386684468989</v>
      </c>
      <c r="BE129" s="160">
        <v>10574.463398821952</v>
      </c>
      <c r="BF129" s="54">
        <v>-0.12740336860398593</v>
      </c>
      <c r="BG129" s="54">
        <v>2.5561966856791463E-2</v>
      </c>
      <c r="BH129" s="54">
        <v>0.31457296596230544</v>
      </c>
    </row>
    <row r="130" spans="1:60" ht="11.5" customHeight="1" x14ac:dyDescent="0.15">
      <c r="A130" s="162" t="s">
        <v>338</v>
      </c>
      <c r="B130" s="159">
        <v>0</v>
      </c>
      <c r="C130" s="159">
        <v>0</v>
      </c>
      <c r="D130" s="159">
        <v>0</v>
      </c>
      <c r="E130" s="159">
        <v>0</v>
      </c>
      <c r="F130" s="159">
        <v>0</v>
      </c>
      <c r="G130" s="159">
        <v>0</v>
      </c>
      <c r="H130" s="159">
        <v>0</v>
      </c>
      <c r="I130" s="159">
        <v>0</v>
      </c>
      <c r="J130" s="159">
        <v>0</v>
      </c>
      <c r="K130" s="159">
        <v>0</v>
      </c>
      <c r="L130" s="159">
        <v>0</v>
      </c>
      <c r="M130" s="159">
        <v>0</v>
      </c>
      <c r="N130" s="159">
        <v>0</v>
      </c>
      <c r="O130" s="159">
        <v>0</v>
      </c>
      <c r="P130" s="159">
        <v>0</v>
      </c>
      <c r="Q130" s="159">
        <v>2110.8033093923591</v>
      </c>
      <c r="R130" s="159">
        <v>2150.7698655537397</v>
      </c>
      <c r="S130" s="159">
        <v>2163.4571888144201</v>
      </c>
      <c r="T130" s="159">
        <v>2251.8880353724253</v>
      </c>
      <c r="U130" s="159">
        <v>2353.5052281824474</v>
      </c>
      <c r="V130" s="159">
        <v>2470.7622051538565</v>
      </c>
      <c r="W130" s="159">
        <v>2592.8339687955799</v>
      </c>
      <c r="X130" s="159">
        <v>2776.8889839099365</v>
      </c>
      <c r="Y130" s="159">
        <v>3066.9188635691371</v>
      </c>
      <c r="Z130" s="159">
        <v>3336.0418692625408</v>
      </c>
      <c r="AA130" s="159">
        <v>3537.1379871223376</v>
      </c>
      <c r="AB130" s="159">
        <v>3761.7547681130245</v>
      </c>
      <c r="AC130" s="159">
        <v>4048.16130054422</v>
      </c>
      <c r="AD130" s="159">
        <v>4365.4429490002376</v>
      </c>
      <c r="AE130" s="159">
        <v>4524.709822956439</v>
      </c>
      <c r="AF130" s="159">
        <v>4840.8437469320424</v>
      </c>
      <c r="AG130" s="159">
        <v>5187.1297584013892</v>
      </c>
      <c r="AH130" s="159">
        <v>5363.9213686390312</v>
      </c>
      <c r="AI130" s="159">
        <v>5168.3781853243518</v>
      </c>
      <c r="AJ130" s="159">
        <v>5458.994814767666</v>
      </c>
      <c r="AK130" s="159">
        <v>5604.4953897974747</v>
      </c>
      <c r="AL130" s="159">
        <v>5748.0869942681074</v>
      </c>
      <c r="AM130" s="159">
        <v>5926.8775158636754</v>
      </c>
      <c r="AN130" s="159">
        <v>6113.9173763766785</v>
      </c>
      <c r="AO130" s="159">
        <v>6597.3898098770433</v>
      </c>
      <c r="AP130" s="159">
        <v>6726.2882900234408</v>
      </c>
      <c r="AQ130" s="159">
        <v>6836.712904805634</v>
      </c>
      <c r="AR130" s="159">
        <v>7088.7518733489942</v>
      </c>
      <c r="AS130" s="159">
        <v>7258.1908625148399</v>
      </c>
      <c r="AT130" s="159">
        <v>7356.5458736440314</v>
      </c>
      <c r="AU130" s="159">
        <v>7767.1262999920173</v>
      </c>
      <c r="AV130" s="159">
        <v>8114.6461388162379</v>
      </c>
      <c r="AW130" s="159">
        <v>8523.8937371573647</v>
      </c>
      <c r="AX130" s="159">
        <v>8617.2966333880249</v>
      </c>
      <c r="AY130" s="159">
        <v>8645.7841742081073</v>
      </c>
      <c r="AZ130" s="159">
        <v>8843.0631759604767</v>
      </c>
      <c r="BA130" s="159">
        <v>8846.5118930490662</v>
      </c>
      <c r="BB130" s="159">
        <v>9067.7926586966878</v>
      </c>
      <c r="BC130" s="159">
        <v>9223.2235445938477</v>
      </c>
      <c r="BD130" s="159">
        <v>9283.4115434510368</v>
      </c>
      <c r="BE130" s="160">
        <v>8649.6047778510328</v>
      </c>
      <c r="BF130" s="54">
        <v>-6.8273044088745793E-2</v>
      </c>
      <c r="BG130" s="54">
        <v>2.3536573310562359E-2</v>
      </c>
      <c r="BH130" s="54">
        <v>0.25731157475786931</v>
      </c>
    </row>
    <row r="131" spans="1:60" ht="11.5" customHeight="1" x14ac:dyDescent="0.15">
      <c r="A131" s="162" t="s">
        <v>339</v>
      </c>
      <c r="B131" s="159">
        <v>0</v>
      </c>
      <c r="C131" s="159">
        <v>0</v>
      </c>
      <c r="D131" s="159">
        <v>0</v>
      </c>
      <c r="E131" s="159">
        <v>0</v>
      </c>
      <c r="F131" s="159">
        <v>0</v>
      </c>
      <c r="G131" s="159">
        <v>0</v>
      </c>
      <c r="H131" s="159">
        <v>0</v>
      </c>
      <c r="I131" s="159">
        <v>0</v>
      </c>
      <c r="J131" s="159">
        <v>0</v>
      </c>
      <c r="K131" s="159">
        <v>0</v>
      </c>
      <c r="L131" s="159">
        <v>0</v>
      </c>
      <c r="M131" s="159">
        <v>0</v>
      </c>
      <c r="N131" s="159">
        <v>0</v>
      </c>
      <c r="O131" s="159">
        <v>0</v>
      </c>
      <c r="P131" s="159">
        <v>0</v>
      </c>
      <c r="Q131" s="159">
        <v>1054.1861671462452</v>
      </c>
      <c r="R131" s="159">
        <v>1105.0952772970979</v>
      </c>
      <c r="S131" s="159">
        <v>1093.9788416575036</v>
      </c>
      <c r="T131" s="159">
        <v>1119.5492559770128</v>
      </c>
      <c r="U131" s="159">
        <v>1197.5404014404294</v>
      </c>
      <c r="V131" s="159">
        <v>1136.9908238420462</v>
      </c>
      <c r="W131" s="159">
        <v>1204.6783385632148</v>
      </c>
      <c r="X131" s="159">
        <v>1261.4268390282657</v>
      </c>
      <c r="Y131" s="159">
        <v>1360.8662856727599</v>
      </c>
      <c r="Z131" s="159">
        <v>1385.0436042247668</v>
      </c>
      <c r="AA131" s="159">
        <v>1479.8337758913203</v>
      </c>
      <c r="AB131" s="159">
        <v>1515.1128677354068</v>
      </c>
      <c r="AC131" s="159">
        <v>1598.9286884827654</v>
      </c>
      <c r="AD131" s="159">
        <v>1687.7155085593665</v>
      </c>
      <c r="AE131" s="159">
        <v>1773.5166817651295</v>
      </c>
      <c r="AF131" s="159">
        <v>1940.1774681143097</v>
      </c>
      <c r="AG131" s="159">
        <v>2070.0536424763245</v>
      </c>
      <c r="AH131" s="159">
        <v>2155.8546869563697</v>
      </c>
      <c r="AI131" s="159">
        <v>2084.5950431460428</v>
      </c>
      <c r="AJ131" s="159">
        <v>2212.8393981259846</v>
      </c>
      <c r="AK131" s="159">
        <v>2200.6608244430709</v>
      </c>
      <c r="AL131" s="159">
        <v>2202.5667962304597</v>
      </c>
      <c r="AM131" s="159">
        <v>2202.9003513345288</v>
      </c>
      <c r="AN131" s="159">
        <v>2177.4351038660516</v>
      </c>
      <c r="AO131" s="159">
        <v>2228.4389610436992</v>
      </c>
      <c r="AP131" s="159">
        <v>2299.5918572245623</v>
      </c>
      <c r="AQ131" s="159">
        <v>2258.7502239691466</v>
      </c>
      <c r="AR131" s="159">
        <v>2216.5001598550075</v>
      </c>
      <c r="AS131" s="159">
        <v>2135.9899399724723</v>
      </c>
      <c r="AT131" s="159">
        <v>2058.5715400723066</v>
      </c>
      <c r="AU131" s="159">
        <v>2208.4395626356568</v>
      </c>
      <c r="AV131" s="159">
        <v>2215.9266260150739</v>
      </c>
      <c r="AW131" s="159">
        <v>2247.6868371973464</v>
      </c>
      <c r="AX131" s="159">
        <v>2319.1366950762108</v>
      </c>
      <c r="AY131" s="159">
        <v>2360.9060092818117</v>
      </c>
      <c r="AZ131" s="159">
        <v>2441.0722955246652</v>
      </c>
      <c r="BA131" s="159">
        <v>2584.4211929900925</v>
      </c>
      <c r="BB131" s="159">
        <v>2719.9138721616259</v>
      </c>
      <c r="BC131" s="159">
        <v>2831.092010424054</v>
      </c>
      <c r="BD131" s="159">
        <v>2834.9751410179524</v>
      </c>
      <c r="BE131" s="160">
        <v>1924.8586209709167</v>
      </c>
      <c r="BF131" s="54">
        <v>-0.32103156986422143</v>
      </c>
      <c r="BG131" s="54">
        <v>3.2519658459543299E-2</v>
      </c>
      <c r="BH131" s="54">
        <v>5.726139120443606E-2</v>
      </c>
    </row>
    <row r="132" spans="1:60" ht="11.5" customHeight="1" x14ac:dyDescent="0.15">
      <c r="A132" s="162" t="s">
        <v>340</v>
      </c>
      <c r="B132" s="159">
        <v>1375.1697983511826</v>
      </c>
      <c r="C132" s="159">
        <v>1534.9025623282655</v>
      </c>
      <c r="D132" s="159">
        <v>1859.6677998072448</v>
      </c>
      <c r="E132" s="159">
        <v>2124.909990065702</v>
      </c>
      <c r="F132" s="159">
        <v>2479.5767075425233</v>
      </c>
      <c r="G132" s="159">
        <v>2914.2364695121801</v>
      </c>
      <c r="H132" s="159">
        <v>3223.2802183922345</v>
      </c>
      <c r="I132" s="159">
        <v>3407.0030669360917</v>
      </c>
      <c r="J132" s="159">
        <v>3880.0969349950319</v>
      </c>
      <c r="K132" s="159">
        <v>3830.9736252658499</v>
      </c>
      <c r="L132" s="159">
        <v>3670.4853876432053</v>
      </c>
      <c r="M132" s="159">
        <v>3820.454846722057</v>
      </c>
      <c r="N132" s="159">
        <v>4008.4959201953716</v>
      </c>
      <c r="O132" s="159">
        <v>4151.7474013451983</v>
      </c>
      <c r="P132" s="159">
        <v>4115.0762742788938</v>
      </c>
      <c r="Q132" s="159">
        <v>3832.5885001520501</v>
      </c>
      <c r="R132" s="159">
        <v>3531.3791144275074</v>
      </c>
      <c r="S132" s="159">
        <v>3201.9057301740913</v>
      </c>
      <c r="T132" s="159">
        <v>3110.6660954746603</v>
      </c>
      <c r="U132" s="159">
        <v>3009.6691363353984</v>
      </c>
      <c r="V132" s="159">
        <v>2703.6428683608378</v>
      </c>
      <c r="W132" s="159">
        <v>2720.8658583906608</v>
      </c>
      <c r="X132" s="159">
        <v>2709.6141065401403</v>
      </c>
      <c r="Y132" s="159">
        <v>2961.065488036797</v>
      </c>
      <c r="Z132" s="159">
        <v>3148.1788333877535</v>
      </c>
      <c r="AA132" s="159">
        <v>3378.5275365142197</v>
      </c>
      <c r="AB132" s="159">
        <v>3438.2003389227575</v>
      </c>
      <c r="AC132" s="159">
        <v>3529.4614031135193</v>
      </c>
      <c r="AD132" s="159">
        <v>3565.3604410638836</v>
      </c>
      <c r="AE132" s="159">
        <v>3839.4638726075482</v>
      </c>
      <c r="AF132" s="159">
        <v>3797.0248866036741</v>
      </c>
      <c r="AG132" s="159">
        <v>3772.183821655557</v>
      </c>
      <c r="AH132" s="159">
        <v>3787.7177626129105</v>
      </c>
      <c r="AI132" s="159">
        <v>3572.950147137316</v>
      </c>
      <c r="AJ132" s="159">
        <v>3646.7891090427606</v>
      </c>
      <c r="AK132" s="159">
        <v>3579.2396468117358</v>
      </c>
      <c r="AL132" s="159">
        <v>3434.1565636479286</v>
      </c>
      <c r="AM132" s="159">
        <v>3300.283669184998</v>
      </c>
      <c r="AN132" s="159">
        <v>3450.782271143561</v>
      </c>
      <c r="AO132" s="159">
        <v>3464.8879722721881</v>
      </c>
      <c r="AP132" s="159">
        <v>3430.1642424524462</v>
      </c>
      <c r="AQ132" s="159">
        <v>3552.814915100867</v>
      </c>
      <c r="AR132" s="159">
        <v>3564.8186521777948</v>
      </c>
      <c r="AS132" s="159">
        <v>3348.9550149495944</v>
      </c>
      <c r="AT132" s="159">
        <v>3032.560170559384</v>
      </c>
      <c r="AU132" s="159">
        <v>3053.1496238288973</v>
      </c>
      <c r="AV132" s="159">
        <v>3104.8634560256337</v>
      </c>
      <c r="AW132" s="159">
        <v>3224.9691621434604</v>
      </c>
      <c r="AX132" s="159">
        <v>2967.5891926884428</v>
      </c>
      <c r="AY132" s="159">
        <v>2800.7492433876687</v>
      </c>
      <c r="AZ132" s="159">
        <v>2811.6922890117526</v>
      </c>
      <c r="BA132" s="159">
        <v>2865.5542120546497</v>
      </c>
      <c r="BB132" s="159">
        <v>2737.0085447421702</v>
      </c>
      <c r="BC132" s="159">
        <v>2574.2014603617672</v>
      </c>
      <c r="BD132" s="159">
        <v>2327.8439673122211</v>
      </c>
      <c r="BE132" s="160">
        <v>2358.0902115243166</v>
      </c>
      <c r="BF132" s="54">
        <v>1.2993243807065902E-2</v>
      </c>
      <c r="BG132" s="54">
        <v>-2.6099824709287955E-2</v>
      </c>
      <c r="BH132" s="54">
        <v>7.0149321423583891E-2</v>
      </c>
    </row>
    <row r="133" spans="1:60" x14ac:dyDescent="0.15">
      <c r="A133" s="162" t="s">
        <v>341</v>
      </c>
      <c r="B133" s="159">
        <v>446.8466895814658</v>
      </c>
      <c r="C133" s="159">
        <v>519.70521951352498</v>
      </c>
      <c r="D133" s="159">
        <v>587.40038172820755</v>
      </c>
      <c r="E133" s="159">
        <v>676.12633392517898</v>
      </c>
      <c r="F133" s="159">
        <v>801.05922208314394</v>
      </c>
      <c r="G133" s="159">
        <v>904.75449389708558</v>
      </c>
      <c r="H133" s="159">
        <v>896.96532746541197</v>
      </c>
      <c r="I133" s="159">
        <v>971.63135768943437</v>
      </c>
      <c r="J133" s="159">
        <v>1077.5300906870491</v>
      </c>
      <c r="K133" s="159">
        <v>1049.198606096345</v>
      </c>
      <c r="L133" s="159">
        <v>1032.0871924483135</v>
      </c>
      <c r="M133" s="159">
        <v>1113.58216254333</v>
      </c>
      <c r="N133" s="159">
        <v>1170.3215862652339</v>
      </c>
      <c r="O133" s="159">
        <v>1351.0815646631577</v>
      </c>
      <c r="P133" s="159">
        <v>1423.5071246286032</v>
      </c>
      <c r="Q133" s="159">
        <v>1460.6617007189341</v>
      </c>
      <c r="R133" s="159">
        <v>1468.5133239477518</v>
      </c>
      <c r="S133" s="159">
        <v>1533.2884357330026</v>
      </c>
      <c r="T133" s="159">
        <v>1557.0613239555976</v>
      </c>
      <c r="U133" s="159">
        <v>1718.457861766381</v>
      </c>
      <c r="V133" s="159">
        <v>1872.1956172870528</v>
      </c>
      <c r="W133" s="159">
        <v>1968.3350885156856</v>
      </c>
      <c r="X133" s="159">
        <v>1990.24570704077</v>
      </c>
      <c r="Y133" s="159">
        <v>2092.3345513373561</v>
      </c>
      <c r="Z133" s="159">
        <v>2213.3827270089755</v>
      </c>
      <c r="AA133" s="159">
        <v>2373.3189923844589</v>
      </c>
      <c r="AB133" s="159">
        <v>2513.2144756281095</v>
      </c>
      <c r="AC133" s="159">
        <v>2713.9808709547224</v>
      </c>
      <c r="AD133" s="159">
        <v>2821.1088732366716</v>
      </c>
      <c r="AE133" s="159">
        <v>3020.0796629140336</v>
      </c>
      <c r="AF133" s="159">
        <v>3354.7179606868117</v>
      </c>
      <c r="AG133" s="159">
        <v>3517.6395393664498</v>
      </c>
      <c r="AH133" s="159">
        <v>3849.2763812102553</v>
      </c>
      <c r="AI133" s="159">
        <v>3811.3583117553139</v>
      </c>
      <c r="AJ133" s="159">
        <v>3917.2504895069328</v>
      </c>
      <c r="AK133" s="159">
        <v>4209.21589018333</v>
      </c>
      <c r="AL133" s="159">
        <v>4213.4202582978705</v>
      </c>
      <c r="AM133" s="159">
        <v>4560.0137017827446</v>
      </c>
      <c r="AN133" s="159">
        <v>4875.7361871722533</v>
      </c>
      <c r="AO133" s="159">
        <v>5294.1394408964661</v>
      </c>
      <c r="AP133" s="159">
        <v>5293.0630304664473</v>
      </c>
      <c r="AQ133" s="159">
        <v>5432.7465681948761</v>
      </c>
      <c r="AR133" s="159">
        <v>5710.5166102580451</v>
      </c>
      <c r="AS133" s="159">
        <v>5685.8718420600862</v>
      </c>
      <c r="AT133" s="159">
        <v>6086.9106080751053</v>
      </c>
      <c r="AU133" s="159">
        <v>6676.1831735453288</v>
      </c>
      <c r="AV133" s="159">
        <v>6902.5173773634551</v>
      </c>
      <c r="AW133" s="159">
        <v>7052.3957555332108</v>
      </c>
      <c r="AX133" s="159">
        <v>7237.3456953518762</v>
      </c>
      <c r="AY133" s="159">
        <v>7549.7765093297321</v>
      </c>
      <c r="AZ133" s="159">
        <v>7900.9047306283055</v>
      </c>
      <c r="BA133" s="159">
        <v>8596.0590354612268</v>
      </c>
      <c r="BB133" s="159">
        <v>9155.5401979269427</v>
      </c>
      <c r="BC133" s="159">
        <v>9441.0604519555018</v>
      </c>
      <c r="BD133" s="159">
        <v>9729.9107485610093</v>
      </c>
      <c r="BE133" s="160">
        <v>9690.5956996444002</v>
      </c>
      <c r="BF133" s="54">
        <v>-4.0406381859590113E-3</v>
      </c>
      <c r="BG133" s="54">
        <v>4.80239157025657E-2</v>
      </c>
      <c r="BH133" s="54">
        <v>0.28827934961865848</v>
      </c>
    </row>
    <row r="134" spans="1:60" x14ac:dyDescent="0.15">
      <c r="A134" s="162" t="s">
        <v>342</v>
      </c>
      <c r="B134" s="159">
        <v>0</v>
      </c>
      <c r="C134" s="159">
        <v>0</v>
      </c>
      <c r="D134" s="159">
        <v>0</v>
      </c>
      <c r="E134" s="159">
        <v>0</v>
      </c>
      <c r="F134" s="159">
        <v>0</v>
      </c>
      <c r="G134" s="159">
        <v>0</v>
      </c>
      <c r="H134" s="159">
        <v>0</v>
      </c>
      <c r="I134" s="159">
        <v>0</v>
      </c>
      <c r="J134" s="159">
        <v>0</v>
      </c>
      <c r="K134" s="159">
        <v>0</v>
      </c>
      <c r="L134" s="159">
        <v>0</v>
      </c>
      <c r="M134" s="159">
        <v>0</v>
      </c>
      <c r="N134" s="159">
        <v>0</v>
      </c>
      <c r="O134" s="159">
        <v>0</v>
      </c>
      <c r="P134" s="159">
        <v>0</v>
      </c>
      <c r="Q134" s="159">
        <v>607.76148722551579</v>
      </c>
      <c r="R134" s="159">
        <v>630.59034168130893</v>
      </c>
      <c r="S134" s="159">
        <v>681.79424105604323</v>
      </c>
      <c r="T134" s="159">
        <v>713.20942553235932</v>
      </c>
      <c r="U134" s="159">
        <v>788.10576739346493</v>
      </c>
      <c r="V134" s="159">
        <v>872.88058423025632</v>
      </c>
      <c r="W134" s="159">
        <v>926.52035858392287</v>
      </c>
      <c r="X134" s="159">
        <v>906.1786323398793</v>
      </c>
      <c r="Y134" s="159">
        <v>953.3917842126383</v>
      </c>
      <c r="Z134" s="159">
        <v>1042.8673639028668</v>
      </c>
      <c r="AA134" s="159">
        <v>1132.8099400282692</v>
      </c>
      <c r="AB134" s="159">
        <v>1199.2859882743996</v>
      </c>
      <c r="AC134" s="159">
        <v>1286.4409007164559</v>
      </c>
      <c r="AD134" s="159">
        <v>1395.8674954654762</v>
      </c>
      <c r="AE134" s="159">
        <v>1443.1336124181876</v>
      </c>
      <c r="AF134" s="159">
        <v>1543.9109476538374</v>
      </c>
      <c r="AG134" s="159">
        <v>1633.4459820216121</v>
      </c>
      <c r="AH134" s="159">
        <v>1703.0084931525339</v>
      </c>
      <c r="AI134" s="159">
        <v>1742.9003716020522</v>
      </c>
      <c r="AJ134" s="159">
        <v>1813.5480545509411</v>
      </c>
      <c r="AK134" s="159">
        <v>1890.8407817271529</v>
      </c>
      <c r="AL134" s="159">
        <v>1928.0770464283273</v>
      </c>
      <c r="AM134" s="159">
        <v>2043.2851617746435</v>
      </c>
      <c r="AN134" s="159">
        <v>2125.3131473890526</v>
      </c>
      <c r="AO134" s="159">
        <v>2218.4212734058706</v>
      </c>
      <c r="AP134" s="159">
        <v>2294.2208735538798</v>
      </c>
      <c r="AQ134" s="159">
        <v>2419.3822993624967</v>
      </c>
      <c r="AR134" s="159">
        <v>2543.7035748116627</v>
      </c>
      <c r="AS134" s="159">
        <v>2528.1351382024113</v>
      </c>
      <c r="AT134" s="159">
        <v>2624.2854737695329</v>
      </c>
      <c r="AU134" s="159">
        <v>2757.3166192532444</v>
      </c>
      <c r="AV134" s="159">
        <v>2872.0194603746409</v>
      </c>
      <c r="AW134" s="159">
        <v>2958.2269943399119</v>
      </c>
      <c r="AX134" s="159">
        <v>3058.233805750117</v>
      </c>
      <c r="AY134" s="159">
        <v>3227.8939192988782</v>
      </c>
      <c r="AZ134" s="159">
        <v>3369.2368066371678</v>
      </c>
      <c r="BA134" s="159">
        <v>3744.7945991453466</v>
      </c>
      <c r="BB134" s="159">
        <v>4011.6659058732871</v>
      </c>
      <c r="BC134" s="159">
        <v>4221.5266731874099</v>
      </c>
      <c r="BD134" s="159">
        <v>4290.5487085821969</v>
      </c>
      <c r="BE134" s="160">
        <v>4240.0828137047865</v>
      </c>
      <c r="BF134" s="54">
        <v>-1.1762107437788938E-2</v>
      </c>
      <c r="BG134" s="54">
        <v>5.0389026557221772E-2</v>
      </c>
      <c r="BH134" s="54">
        <v>0.12613551878022536</v>
      </c>
    </row>
    <row r="135" spans="1:60" x14ac:dyDescent="0.15">
      <c r="A135" s="165" t="s">
        <v>94</v>
      </c>
      <c r="B135" s="164">
        <v>3243.5215626952645</v>
      </c>
      <c r="C135" s="164">
        <v>3701.3219106225542</v>
      </c>
      <c r="D135" s="164">
        <v>4308.7504148669077</v>
      </c>
      <c r="E135" s="164">
        <v>4910.9093497832537</v>
      </c>
      <c r="F135" s="164">
        <v>5723.9827785840771</v>
      </c>
      <c r="G135" s="164">
        <v>6654.5699687938504</v>
      </c>
      <c r="H135" s="164">
        <v>7402.361612706788</v>
      </c>
      <c r="I135" s="164">
        <v>7949.38796329877</v>
      </c>
      <c r="J135" s="164">
        <v>9067.827714209041</v>
      </c>
      <c r="K135" s="164">
        <v>9005.7937431309838</v>
      </c>
      <c r="L135" s="164">
        <v>8974.2985006648996</v>
      </c>
      <c r="M135" s="164">
        <v>9525.9911152147033</v>
      </c>
      <c r="N135" s="164">
        <v>10045.799564761042</v>
      </c>
      <c r="O135" s="164">
        <v>10876.586516943386</v>
      </c>
      <c r="P135" s="164">
        <v>11167.89239324825</v>
      </c>
      <c r="Q135" s="164">
        <v>10564.045269722385</v>
      </c>
      <c r="R135" s="164">
        <v>10324.050522774727</v>
      </c>
      <c r="S135" s="164">
        <v>10088.618290448832</v>
      </c>
      <c r="T135" s="164">
        <v>10209.134915413091</v>
      </c>
      <c r="U135" s="164">
        <v>10538.115911404871</v>
      </c>
      <c r="V135" s="164">
        <v>10549.48989987831</v>
      </c>
      <c r="W135" s="164">
        <v>10954.282602526675</v>
      </c>
      <c r="X135" s="164">
        <v>11305.569326919536</v>
      </c>
      <c r="Y135" s="164">
        <v>12241.80626392518</v>
      </c>
      <c r="Z135" s="164">
        <v>13051.50085597842</v>
      </c>
      <c r="AA135" s="164">
        <v>13830.313801543449</v>
      </c>
      <c r="AB135" s="164">
        <v>14418.552975817605</v>
      </c>
      <c r="AC135" s="164">
        <v>15364.732507631074</v>
      </c>
      <c r="AD135" s="164">
        <v>16102.382514094397</v>
      </c>
      <c r="AE135" s="164">
        <v>17045.390542075471</v>
      </c>
      <c r="AF135" s="164">
        <v>18303.702296436197</v>
      </c>
      <c r="AG135" s="164">
        <v>19183.342618070528</v>
      </c>
      <c r="AH135" s="164">
        <v>20192.347968441638</v>
      </c>
      <c r="AI135" s="164">
        <v>19743.386059913701</v>
      </c>
      <c r="AJ135" s="164">
        <v>20659.391777755322</v>
      </c>
      <c r="AK135" s="164">
        <v>21193.588378710752</v>
      </c>
      <c r="AL135" s="164">
        <v>21432.629338799248</v>
      </c>
      <c r="AM135" s="164">
        <v>22111.050373176127</v>
      </c>
      <c r="AN135" s="164">
        <v>23001.856384787054</v>
      </c>
      <c r="AO135" s="164">
        <v>24323.069542025074</v>
      </c>
      <c r="AP135" s="164">
        <v>24463.401300692913</v>
      </c>
      <c r="AQ135" s="164">
        <v>25042.275368886323</v>
      </c>
      <c r="AR135" s="164">
        <v>25898.960847391394</v>
      </c>
      <c r="AS135" s="164">
        <v>25756.829680258754</v>
      </c>
      <c r="AT135" s="164">
        <v>26084.686648139057</v>
      </c>
      <c r="AU135" s="164">
        <v>27828.137537635885</v>
      </c>
      <c r="AV135" s="164">
        <v>28657.508082432836</v>
      </c>
      <c r="AW135" s="164">
        <v>29814.565701688851</v>
      </c>
      <c r="AX135" s="164">
        <v>30420.993215292037</v>
      </c>
      <c r="AY135" s="164">
        <v>30910.506927909923</v>
      </c>
      <c r="AZ135" s="164">
        <v>32332.455487598858</v>
      </c>
      <c r="BA135" s="164">
        <v>33522.794503706711</v>
      </c>
      <c r="BB135" s="164">
        <v>34690.365196358027</v>
      </c>
      <c r="BC135" s="164">
        <v>35329.745427214075</v>
      </c>
      <c r="BD135" s="164">
        <v>35697.881676193603</v>
      </c>
      <c r="BE135" s="164">
        <v>33615.296109358191</v>
      </c>
      <c r="BF135" s="56">
        <v>-5.8339191824490211E-2</v>
      </c>
      <c r="BG135" s="56">
        <v>3.1871653595727301E-2</v>
      </c>
      <c r="BH135" s="56">
        <v>1</v>
      </c>
    </row>
    <row r="136" spans="1:60" x14ac:dyDescent="0.15">
      <c r="A136" s="32"/>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c r="BF136" s="54"/>
      <c r="BG136" s="54"/>
      <c r="BH136" s="54"/>
    </row>
    <row r="137" spans="1:60" x14ac:dyDescent="0.15">
      <c r="A137" s="166" t="s">
        <v>356</v>
      </c>
      <c r="B137" s="159"/>
      <c r="C137" s="159"/>
      <c r="D137" s="159"/>
      <c r="E137" s="159"/>
      <c r="F137" s="159"/>
      <c r="G137" s="159"/>
      <c r="H137" s="159"/>
      <c r="I137" s="159"/>
      <c r="J137" s="159"/>
      <c r="K137" s="159"/>
      <c r="L137" s="159"/>
      <c r="M137" s="159"/>
      <c r="N137" s="159"/>
      <c r="O137" s="159"/>
      <c r="P137" s="159"/>
      <c r="Q137" s="159"/>
      <c r="R137" s="159"/>
      <c r="S137" s="159"/>
      <c r="T137" s="159"/>
      <c r="U137" s="159"/>
      <c r="V137" s="159"/>
      <c r="W137" s="159"/>
      <c r="X137" s="159"/>
      <c r="Y137" s="159"/>
      <c r="Z137" s="159"/>
      <c r="AA137" s="159"/>
      <c r="AB137" s="159"/>
      <c r="AC137" s="159"/>
      <c r="AD137" s="159"/>
      <c r="AE137" s="159"/>
      <c r="AF137" s="159"/>
      <c r="AG137" s="159"/>
      <c r="AH137" s="159"/>
      <c r="AI137" s="159"/>
      <c r="AJ137" s="159"/>
      <c r="AK137" s="159"/>
      <c r="AL137" s="159"/>
      <c r="AM137" s="159"/>
      <c r="AN137" s="159"/>
      <c r="AO137" s="159"/>
      <c r="AP137" s="159"/>
      <c r="AQ137" s="159"/>
      <c r="AR137" s="159"/>
      <c r="AS137" s="159"/>
      <c r="AT137" s="159"/>
      <c r="AU137" s="159"/>
      <c r="AV137" s="159"/>
      <c r="AW137" s="159"/>
      <c r="AX137" s="159"/>
      <c r="AY137" s="159"/>
      <c r="AZ137" s="159"/>
      <c r="BA137" s="159"/>
      <c r="BB137" s="159"/>
      <c r="BC137" s="159"/>
      <c r="BD137" s="159"/>
      <c r="BE137" s="160"/>
      <c r="BF137" s="54"/>
      <c r="BG137" s="54"/>
      <c r="BH137" s="54"/>
    </row>
    <row r="138" spans="1:60" x14ac:dyDescent="0.15">
      <c r="A138" s="162" t="s">
        <v>334</v>
      </c>
      <c r="B138" s="159">
        <v>32.713698630136982</v>
      </c>
      <c r="C138" s="159">
        <v>42.344794520547943</v>
      </c>
      <c r="D138" s="159">
        <v>41.544109589041099</v>
      </c>
      <c r="E138" s="159">
        <v>45.445901639344257</v>
      </c>
      <c r="F138" s="159">
        <v>61.218082191780816</v>
      </c>
      <c r="G138" s="159">
        <v>84.506575342465752</v>
      </c>
      <c r="H138" s="159">
        <v>109.99123287671232</v>
      </c>
      <c r="I138" s="159">
        <v>129.08278688524592</v>
      </c>
      <c r="J138" s="159">
        <v>161.14356164383562</v>
      </c>
      <c r="K138" s="159">
        <v>186.26219178082192</v>
      </c>
      <c r="L138" s="159">
        <v>209.07027397260273</v>
      </c>
      <c r="M138" s="159">
        <v>253.26051912568309</v>
      </c>
      <c r="N138" s="159">
        <v>272.07273972602741</v>
      </c>
      <c r="O138" s="159">
        <v>288.88356164383561</v>
      </c>
      <c r="P138" s="159">
        <v>310.53191780821919</v>
      </c>
      <c r="Q138" s="159">
        <v>259.14168419341615</v>
      </c>
      <c r="R138" s="159">
        <v>253.96142961770195</v>
      </c>
      <c r="S138" s="159">
        <v>274.5335071786406</v>
      </c>
      <c r="T138" s="159">
        <v>302.56857289638833</v>
      </c>
      <c r="U138" s="159">
        <v>326.19338917761002</v>
      </c>
      <c r="V138" s="159">
        <v>366.3336832103036</v>
      </c>
      <c r="W138" s="159">
        <v>390.37162133647701</v>
      </c>
      <c r="X138" s="159">
        <v>426.282519224677</v>
      </c>
      <c r="Y138" s="159">
        <v>482.57197485139324</v>
      </c>
      <c r="Z138" s="159">
        <v>511.25691532455573</v>
      </c>
      <c r="AA138" s="159">
        <v>519.04634913519226</v>
      </c>
      <c r="AB138" s="159">
        <v>581.17580148590253</v>
      </c>
      <c r="AC138" s="159">
        <v>657.97770905786308</v>
      </c>
      <c r="AD138" s="159">
        <v>751.83805273981545</v>
      </c>
      <c r="AE138" s="159">
        <v>717.24156956912645</v>
      </c>
      <c r="AF138" s="159">
        <v>779.53155051477984</v>
      </c>
      <c r="AG138" s="159">
        <v>855.41781343537366</v>
      </c>
      <c r="AH138" s="159">
        <v>885.9707091908673</v>
      </c>
      <c r="AI138" s="159">
        <v>905.87957239965567</v>
      </c>
      <c r="AJ138" s="159">
        <v>966.06969148973872</v>
      </c>
      <c r="AK138" s="159">
        <v>1015.5840584842365</v>
      </c>
      <c r="AL138" s="159">
        <v>1047.7335227398692</v>
      </c>
      <c r="AM138" s="159">
        <v>1116.7663027197993</v>
      </c>
      <c r="AN138" s="159">
        <v>1218.2441643322536</v>
      </c>
      <c r="AO138" s="159">
        <v>1370.0361970396134</v>
      </c>
      <c r="AP138" s="159">
        <v>1493.9079515567273</v>
      </c>
      <c r="AQ138" s="159">
        <v>1684.6007157978795</v>
      </c>
      <c r="AR138" s="159">
        <v>1816.9303249447885</v>
      </c>
      <c r="AS138" s="159">
        <v>1940.5523689136203</v>
      </c>
      <c r="AT138" s="159">
        <v>2010.4024021442749</v>
      </c>
      <c r="AU138" s="159">
        <v>2369.4354524794999</v>
      </c>
      <c r="AV138" s="159">
        <v>2548.6435963985132</v>
      </c>
      <c r="AW138" s="159">
        <v>2730.8290100919553</v>
      </c>
      <c r="AX138" s="159">
        <v>3056.7578385454644</v>
      </c>
      <c r="AY138" s="159">
        <v>3268.580777917246</v>
      </c>
      <c r="AZ138" s="159">
        <v>3715.8798807950807</v>
      </c>
      <c r="BA138" s="159">
        <v>3894.5778947323615</v>
      </c>
      <c r="BB138" s="159">
        <v>4089.4069053163857</v>
      </c>
      <c r="BC138" s="159">
        <v>4320.7885753424653</v>
      </c>
      <c r="BD138" s="159">
        <v>4555.1433287671225</v>
      </c>
      <c r="BE138" s="160">
        <v>4511.0891532623009</v>
      </c>
      <c r="BF138" s="54">
        <v>-9.6713039141065327E-3</v>
      </c>
      <c r="BG138" s="54">
        <v>8.5230285786443316E-2</v>
      </c>
      <c r="BH138" s="54">
        <v>0.31713232835784094</v>
      </c>
    </row>
    <row r="139" spans="1:60" x14ac:dyDescent="0.15">
      <c r="A139" s="162" t="s">
        <v>335</v>
      </c>
      <c r="B139" s="159">
        <v>0</v>
      </c>
      <c r="C139" s="159">
        <v>0</v>
      </c>
      <c r="D139" s="159">
        <v>0</v>
      </c>
      <c r="E139" s="159">
        <v>0</v>
      </c>
      <c r="F139" s="159">
        <v>0</v>
      </c>
      <c r="G139" s="159">
        <v>0</v>
      </c>
      <c r="H139" s="159">
        <v>0</v>
      </c>
      <c r="I139" s="159">
        <v>0</v>
      </c>
      <c r="J139" s="159">
        <v>0</v>
      </c>
      <c r="K139" s="159">
        <v>0</v>
      </c>
      <c r="L139" s="159">
        <v>0</v>
      </c>
      <c r="M139" s="159">
        <v>0</v>
      </c>
      <c r="N139" s="159">
        <v>0</v>
      </c>
      <c r="O139" s="159">
        <v>0</v>
      </c>
      <c r="P139" s="159">
        <v>0</v>
      </c>
      <c r="Q139" s="159">
        <v>228.62513661202186</v>
      </c>
      <c r="R139" s="159">
        <v>215.8213698630137</v>
      </c>
      <c r="S139" s="159">
        <v>227.92164383561644</v>
      </c>
      <c r="T139" s="159">
        <v>251.28027397260274</v>
      </c>
      <c r="U139" s="159">
        <v>274.5045081967213</v>
      </c>
      <c r="V139" s="159">
        <v>320.28095890410958</v>
      </c>
      <c r="W139" s="159">
        <v>344.09863013698629</v>
      </c>
      <c r="X139" s="159">
        <v>372.53739726027402</v>
      </c>
      <c r="Y139" s="159">
        <v>409.37281420765026</v>
      </c>
      <c r="Z139" s="159">
        <v>425.1156164383562</v>
      </c>
      <c r="AA139" s="159">
        <v>435.61602739726027</v>
      </c>
      <c r="AB139" s="159">
        <v>506.60698630136989</v>
      </c>
      <c r="AC139" s="159">
        <v>573.87978142076497</v>
      </c>
      <c r="AD139" s="159">
        <v>662.07082191780819</v>
      </c>
      <c r="AE139" s="159">
        <v>618.86698630136993</v>
      </c>
      <c r="AF139" s="159">
        <v>667.44958904109581</v>
      </c>
      <c r="AG139" s="159">
        <v>724.34535519125677</v>
      </c>
      <c r="AH139" s="159">
        <v>744.00022465753409</v>
      </c>
      <c r="AI139" s="159">
        <v>759.55458082191785</v>
      </c>
      <c r="AJ139" s="159">
        <v>778.28369315068505</v>
      </c>
      <c r="AK139" s="159">
        <v>802.57652868852449</v>
      </c>
      <c r="AL139" s="159">
        <v>826.29752054794506</v>
      </c>
      <c r="AM139" s="159">
        <v>874.74381780821909</v>
      </c>
      <c r="AN139" s="159">
        <v>942.18197260273973</v>
      </c>
      <c r="AO139" s="159">
        <v>1071.291700229508</v>
      </c>
      <c r="AP139" s="159">
        <v>1110.6435572204109</v>
      </c>
      <c r="AQ139" s="159">
        <v>1199.318862650822</v>
      </c>
      <c r="AR139" s="159">
        <v>1262.5863289456165</v>
      </c>
      <c r="AS139" s="159">
        <v>1402.0518955628709</v>
      </c>
      <c r="AT139" s="159">
        <v>1412.1066891288162</v>
      </c>
      <c r="AU139" s="159">
        <v>1591.3511237123764</v>
      </c>
      <c r="AV139" s="159">
        <v>1737.6682813300199</v>
      </c>
      <c r="AW139" s="159">
        <v>1862.9817423323923</v>
      </c>
      <c r="AX139" s="159">
        <v>2142.7034549838204</v>
      </c>
      <c r="AY139" s="159">
        <v>2236.3514628487528</v>
      </c>
      <c r="AZ139" s="159">
        <v>2600.6586753156284</v>
      </c>
      <c r="BA139" s="159">
        <v>2706.9069384482086</v>
      </c>
      <c r="BB139" s="159">
        <v>2812.727657039673</v>
      </c>
      <c r="BC139" s="159">
        <v>2982.5284931506849</v>
      </c>
      <c r="BD139" s="159">
        <v>3111.102479452054</v>
      </c>
      <c r="BE139" s="160">
        <v>2941.8823177713521</v>
      </c>
      <c r="BF139" s="54">
        <v>-5.4392345735427505E-2</v>
      </c>
      <c r="BG139" s="54">
        <v>8.2192900901517207E-2</v>
      </c>
      <c r="BH139" s="54">
        <v>0.20681612743452302</v>
      </c>
    </row>
    <row r="140" spans="1:60" x14ac:dyDescent="0.15">
      <c r="A140" s="162" t="s">
        <v>336</v>
      </c>
      <c r="B140" s="159">
        <v>0</v>
      </c>
      <c r="C140" s="159">
        <v>0</v>
      </c>
      <c r="D140" s="159">
        <v>0</v>
      </c>
      <c r="E140" s="159">
        <v>0</v>
      </c>
      <c r="F140" s="159">
        <v>0</v>
      </c>
      <c r="G140" s="159">
        <v>0</v>
      </c>
      <c r="H140" s="159">
        <v>0</v>
      </c>
      <c r="I140" s="159">
        <v>0</v>
      </c>
      <c r="J140" s="159">
        <v>0</v>
      </c>
      <c r="K140" s="159">
        <v>0</v>
      </c>
      <c r="L140" s="159">
        <v>0</v>
      </c>
      <c r="M140" s="159">
        <v>0</v>
      </c>
      <c r="N140" s="159">
        <v>0</v>
      </c>
      <c r="O140" s="159">
        <v>0</v>
      </c>
      <c r="P140" s="159">
        <v>0</v>
      </c>
      <c r="Q140" s="159">
        <v>30.516547581394249</v>
      </c>
      <c r="R140" s="159">
        <v>38.140059754688252</v>
      </c>
      <c r="S140" s="159">
        <v>46.611863343024162</v>
      </c>
      <c r="T140" s="159">
        <v>51.288298923785582</v>
      </c>
      <c r="U140" s="159">
        <v>51.688880980888712</v>
      </c>
      <c r="V140" s="159">
        <v>46.052724306193994</v>
      </c>
      <c r="W140" s="159">
        <v>46.272991199490733</v>
      </c>
      <c r="X140" s="159">
        <v>53.745121964402998</v>
      </c>
      <c r="Y140" s="159">
        <v>73.199160643742999</v>
      </c>
      <c r="Z140" s="159">
        <v>86.141298886199522</v>
      </c>
      <c r="AA140" s="159">
        <v>83.430321737932019</v>
      </c>
      <c r="AB140" s="159">
        <v>74.568815184532653</v>
      </c>
      <c r="AC140" s="159">
        <v>84.097927637098095</v>
      </c>
      <c r="AD140" s="159">
        <v>89.767230822007264</v>
      </c>
      <c r="AE140" s="159">
        <v>98.374583267756563</v>
      </c>
      <c r="AF140" s="159">
        <v>112.08196147368405</v>
      </c>
      <c r="AG140" s="159">
        <v>131.07245824411692</v>
      </c>
      <c r="AH140" s="159">
        <v>141.97048453333315</v>
      </c>
      <c r="AI140" s="159">
        <v>146.32499157773782</v>
      </c>
      <c r="AJ140" s="159">
        <v>187.78599833905372</v>
      </c>
      <c r="AK140" s="159">
        <v>213.00752979571203</v>
      </c>
      <c r="AL140" s="159">
        <v>221.43600219192402</v>
      </c>
      <c r="AM140" s="159">
        <v>242.02248491158028</v>
      </c>
      <c r="AN140" s="159">
        <v>276.06219172951393</v>
      </c>
      <c r="AO140" s="159">
        <v>298.74449681010543</v>
      </c>
      <c r="AP140" s="159">
        <v>383.26439433631651</v>
      </c>
      <c r="AQ140" s="159">
        <v>485.28185314705757</v>
      </c>
      <c r="AR140" s="159">
        <v>554.34399599917197</v>
      </c>
      <c r="AS140" s="159">
        <v>538.50047335074942</v>
      </c>
      <c r="AT140" s="159">
        <v>598.29571301545866</v>
      </c>
      <c r="AU140" s="159">
        <v>778.08432876712334</v>
      </c>
      <c r="AV140" s="159">
        <v>810.97531506849316</v>
      </c>
      <c r="AW140" s="159">
        <v>867.8472677595629</v>
      </c>
      <c r="AX140" s="159">
        <v>914.05438356164393</v>
      </c>
      <c r="AY140" s="159">
        <v>1032.2293150684932</v>
      </c>
      <c r="AZ140" s="159">
        <v>1115.221205479452</v>
      </c>
      <c r="BA140" s="159">
        <v>1187.6709562841531</v>
      </c>
      <c r="BB140" s="159">
        <v>1276.6792482767125</v>
      </c>
      <c r="BC140" s="159">
        <v>1338.2600821917808</v>
      </c>
      <c r="BD140" s="159">
        <v>1444.0408493150685</v>
      </c>
      <c r="BE140" s="160">
        <v>1569.2068354909488</v>
      </c>
      <c r="BF140" s="54">
        <v>8.6677593805776665E-2</v>
      </c>
      <c r="BG140" s="54">
        <v>9.2109937144151832E-2</v>
      </c>
      <c r="BH140" s="54">
        <v>0.11031620092331791</v>
      </c>
    </row>
    <row r="141" spans="1:60" x14ac:dyDescent="0.15">
      <c r="A141" s="162" t="s">
        <v>337</v>
      </c>
      <c r="B141" s="159">
        <v>74.068602739726018</v>
      </c>
      <c r="C141" s="159">
        <v>95.855890410958907</v>
      </c>
      <c r="D141" s="159">
        <v>94.036876712328777</v>
      </c>
      <c r="E141" s="159">
        <v>102.93169398907105</v>
      </c>
      <c r="F141" s="159">
        <v>138.73556164383561</v>
      </c>
      <c r="G141" s="159">
        <v>191.36432876712328</v>
      </c>
      <c r="H141" s="159">
        <v>249.04136986301373</v>
      </c>
      <c r="I141" s="159">
        <v>292.22409836065577</v>
      </c>
      <c r="J141" s="159">
        <v>364.82465753424657</v>
      </c>
      <c r="K141" s="159">
        <v>421.21408219178079</v>
      </c>
      <c r="L141" s="159">
        <v>463.70542465753419</v>
      </c>
      <c r="M141" s="159">
        <v>522.7707103825137</v>
      </c>
      <c r="N141" s="159">
        <v>552.36701369863022</v>
      </c>
      <c r="O141" s="159">
        <v>590.86876712328763</v>
      </c>
      <c r="P141" s="159">
        <v>635.18136986301374</v>
      </c>
      <c r="Q141" s="159">
        <v>424.84650273224054</v>
      </c>
      <c r="R141" s="159">
        <v>417.83786301369867</v>
      </c>
      <c r="S141" s="159">
        <v>404.83019178082202</v>
      </c>
      <c r="T141" s="159">
        <v>422.86323287671229</v>
      </c>
      <c r="U141" s="159">
        <v>446.96770491803278</v>
      </c>
      <c r="V141" s="159">
        <v>487.02427397260277</v>
      </c>
      <c r="W141" s="159">
        <v>523.73961643835617</v>
      </c>
      <c r="X141" s="159">
        <v>563.74153424657538</v>
      </c>
      <c r="Y141" s="159">
        <v>610.97879781420761</v>
      </c>
      <c r="Z141" s="159">
        <v>648.92558904109592</v>
      </c>
      <c r="AA141" s="159">
        <v>635.17698630136988</v>
      </c>
      <c r="AB141" s="159">
        <v>701.14367123287673</v>
      </c>
      <c r="AC141" s="159">
        <v>793.54765027322412</v>
      </c>
      <c r="AD141" s="159">
        <v>914.25779726027395</v>
      </c>
      <c r="AE141" s="159">
        <v>887.33736986301369</v>
      </c>
      <c r="AF141" s="159">
        <v>1007.1305424657534</v>
      </c>
      <c r="AG141" s="159">
        <v>1110.6281566655846</v>
      </c>
      <c r="AH141" s="159">
        <v>1228.3584547805156</v>
      </c>
      <c r="AI141" s="159">
        <v>1241.279684996101</v>
      </c>
      <c r="AJ141" s="159">
        <v>1444.0826257673166</v>
      </c>
      <c r="AK141" s="159">
        <v>1572.9446907103827</v>
      </c>
      <c r="AL141" s="159">
        <v>1653.4497630351741</v>
      </c>
      <c r="AM141" s="159">
        <v>1788.8925600237776</v>
      </c>
      <c r="AN141" s="159">
        <v>1949.3494439939461</v>
      </c>
      <c r="AO141" s="159">
        <v>2321.2267453173899</v>
      </c>
      <c r="AP141" s="159">
        <v>2508.1948644388985</v>
      </c>
      <c r="AQ141" s="159">
        <v>2680.5150797876158</v>
      </c>
      <c r="AR141" s="159">
        <v>2856.9088743397979</v>
      </c>
      <c r="AS141" s="159">
        <v>3075.6656991221089</v>
      </c>
      <c r="AT141" s="159">
        <v>3124.3335758278836</v>
      </c>
      <c r="AU141" s="159">
        <v>3441.9604119484898</v>
      </c>
      <c r="AV141" s="159">
        <v>3654.7945134900506</v>
      </c>
      <c r="AW141" s="159">
        <v>3947.1234381028084</v>
      </c>
      <c r="AX141" s="159">
        <v>4048.9401352468717</v>
      </c>
      <c r="AY141" s="159">
        <v>4094.0538752097023</v>
      </c>
      <c r="AZ141" s="159">
        <v>4194.8299581785022</v>
      </c>
      <c r="BA141" s="159">
        <v>4150.5364406120589</v>
      </c>
      <c r="BB141" s="159">
        <v>4247.9293030128802</v>
      </c>
      <c r="BC141" s="159">
        <v>4338.2069705395488</v>
      </c>
      <c r="BD141" s="159">
        <v>4385.9396495386118</v>
      </c>
      <c r="BE141" s="160">
        <v>4295.7006383241824</v>
      </c>
      <c r="BF141" s="54">
        <v>-2.0574613064710645E-2</v>
      </c>
      <c r="BG141" s="54">
        <v>3.4500072762621015E-2</v>
      </c>
      <c r="BH141" s="54">
        <v>0.30199038393529154</v>
      </c>
    </row>
    <row r="142" spans="1:60" x14ac:dyDescent="0.15">
      <c r="A142" s="162" t="s">
        <v>338</v>
      </c>
      <c r="B142" s="159">
        <v>0</v>
      </c>
      <c r="C142" s="159">
        <v>0</v>
      </c>
      <c r="D142" s="159">
        <v>0</v>
      </c>
      <c r="E142" s="159">
        <v>0</v>
      </c>
      <c r="F142" s="159">
        <v>0</v>
      </c>
      <c r="G142" s="159">
        <v>0</v>
      </c>
      <c r="H142" s="159">
        <v>0</v>
      </c>
      <c r="I142" s="159">
        <v>0</v>
      </c>
      <c r="J142" s="159">
        <v>0</v>
      </c>
      <c r="K142" s="159">
        <v>0</v>
      </c>
      <c r="L142" s="159">
        <v>0</v>
      </c>
      <c r="M142" s="159">
        <v>0</v>
      </c>
      <c r="N142" s="159">
        <v>0</v>
      </c>
      <c r="O142" s="159">
        <v>0</v>
      </c>
      <c r="P142" s="159">
        <v>0</v>
      </c>
      <c r="Q142" s="159">
        <v>344.28103825136617</v>
      </c>
      <c r="R142" s="159">
        <v>341.21835616438358</v>
      </c>
      <c r="S142" s="159">
        <v>329.52761643835623</v>
      </c>
      <c r="T142" s="159">
        <v>341.68843835616434</v>
      </c>
      <c r="U142" s="159">
        <v>362.46224043715847</v>
      </c>
      <c r="V142" s="159">
        <v>401.92027397260279</v>
      </c>
      <c r="W142" s="159">
        <v>438.48449315068495</v>
      </c>
      <c r="X142" s="159">
        <v>479.17726027397259</v>
      </c>
      <c r="Y142" s="159">
        <v>531.57595628415299</v>
      </c>
      <c r="Z142" s="159">
        <v>568.6359452054794</v>
      </c>
      <c r="AA142" s="159">
        <v>557.06783561643829</v>
      </c>
      <c r="AB142" s="159">
        <v>615.52153424657536</v>
      </c>
      <c r="AC142" s="159">
        <v>700.71005464480879</v>
      </c>
      <c r="AD142" s="159">
        <v>818.67879452054785</v>
      </c>
      <c r="AE142" s="159">
        <v>785.22120547945201</v>
      </c>
      <c r="AF142" s="159">
        <v>891.17364383561642</v>
      </c>
      <c r="AG142" s="159">
        <v>985.42061183321539</v>
      </c>
      <c r="AH142" s="159">
        <v>1077.7490753143384</v>
      </c>
      <c r="AI142" s="159">
        <v>1082.9309722602736</v>
      </c>
      <c r="AJ142" s="159">
        <v>1257.2834476851247</v>
      </c>
      <c r="AK142" s="159">
        <v>1376.8037398907106</v>
      </c>
      <c r="AL142" s="159">
        <v>1451.37633837764</v>
      </c>
      <c r="AM142" s="159">
        <v>1579.563573973327</v>
      </c>
      <c r="AN142" s="159">
        <v>1737.9892271933318</v>
      </c>
      <c r="AO142" s="159">
        <v>2066.0312341537151</v>
      </c>
      <c r="AP142" s="159">
        <v>2237.5373740279397</v>
      </c>
      <c r="AQ142" s="159">
        <v>2392.0436023936436</v>
      </c>
      <c r="AR142" s="159">
        <v>2547.9723258028116</v>
      </c>
      <c r="AS142" s="159">
        <v>2760.891862009541</v>
      </c>
      <c r="AT142" s="159">
        <v>2761.391472334185</v>
      </c>
      <c r="AU142" s="159">
        <v>3004.7749983190879</v>
      </c>
      <c r="AV142" s="159">
        <v>3196.0880259158816</v>
      </c>
      <c r="AW142" s="159">
        <v>3452.5318274718657</v>
      </c>
      <c r="AX142" s="159">
        <v>3503.3945432184214</v>
      </c>
      <c r="AY142" s="159">
        <v>3505.8551907871524</v>
      </c>
      <c r="AZ142" s="159">
        <v>3540.3590474152356</v>
      </c>
      <c r="BA142" s="159">
        <v>3419.5734893129738</v>
      </c>
      <c r="BB142" s="159">
        <v>3426.9738704236447</v>
      </c>
      <c r="BC142" s="159">
        <v>3435.1157924573563</v>
      </c>
      <c r="BD142" s="159">
        <v>3429.8948714564199</v>
      </c>
      <c r="BE142" s="160">
        <v>3501.0676405442637</v>
      </c>
      <c r="BF142" s="54">
        <v>2.0750714454878416E-2</v>
      </c>
      <c r="BG142" s="54">
        <v>2.1916197784885849E-2</v>
      </c>
      <c r="BH142" s="54">
        <v>0.24612719785889264</v>
      </c>
    </row>
    <row r="143" spans="1:60" x14ac:dyDescent="0.15">
      <c r="A143" s="162" t="s">
        <v>339</v>
      </c>
      <c r="B143" s="159">
        <v>0</v>
      </c>
      <c r="C143" s="159">
        <v>0</v>
      </c>
      <c r="D143" s="159">
        <v>0</v>
      </c>
      <c r="E143" s="159">
        <v>0</v>
      </c>
      <c r="F143" s="159">
        <v>0</v>
      </c>
      <c r="G143" s="159">
        <v>0</v>
      </c>
      <c r="H143" s="159">
        <v>0</v>
      </c>
      <c r="I143" s="159">
        <v>0</v>
      </c>
      <c r="J143" s="159">
        <v>0</v>
      </c>
      <c r="K143" s="159">
        <v>0</v>
      </c>
      <c r="L143" s="159">
        <v>0</v>
      </c>
      <c r="M143" s="159">
        <v>0</v>
      </c>
      <c r="N143" s="159">
        <v>0</v>
      </c>
      <c r="O143" s="159">
        <v>0</v>
      </c>
      <c r="P143" s="159">
        <v>0</v>
      </c>
      <c r="Q143" s="159">
        <v>80.565464480874326</v>
      </c>
      <c r="R143" s="159">
        <v>76.619506849315073</v>
      </c>
      <c r="S143" s="159">
        <v>75.302575342465758</v>
      </c>
      <c r="T143" s="159">
        <v>81.174794520547948</v>
      </c>
      <c r="U143" s="159">
        <v>84.505464480874323</v>
      </c>
      <c r="V143" s="159">
        <v>85.103999999999999</v>
      </c>
      <c r="W143" s="159">
        <v>85.255123287671225</v>
      </c>
      <c r="X143" s="159">
        <v>84.564273972602734</v>
      </c>
      <c r="Y143" s="159">
        <v>79.402841530054644</v>
      </c>
      <c r="Z143" s="159">
        <v>80.289643835616445</v>
      </c>
      <c r="AA143" s="159">
        <v>78.109150684931507</v>
      </c>
      <c r="AB143" s="159">
        <v>85.622136986301371</v>
      </c>
      <c r="AC143" s="159">
        <v>92.837595628415301</v>
      </c>
      <c r="AD143" s="159">
        <v>95.579002739726036</v>
      </c>
      <c r="AE143" s="159">
        <v>102.11616438356164</v>
      </c>
      <c r="AF143" s="159">
        <v>115.95689863013698</v>
      </c>
      <c r="AG143" s="159">
        <v>125.20754483236925</v>
      </c>
      <c r="AH143" s="159">
        <v>150.60937946617707</v>
      </c>
      <c r="AI143" s="159">
        <v>158.34871273582723</v>
      </c>
      <c r="AJ143" s="159">
        <v>186.79917808219182</v>
      </c>
      <c r="AK143" s="159">
        <v>196.14095081967213</v>
      </c>
      <c r="AL143" s="159">
        <v>202.07342465753425</v>
      </c>
      <c r="AM143" s="159">
        <v>209.32898605045051</v>
      </c>
      <c r="AN143" s="159">
        <v>211.36021680061435</v>
      </c>
      <c r="AO143" s="159">
        <v>255.19551116367481</v>
      </c>
      <c r="AP143" s="159">
        <v>270.65749041095887</v>
      </c>
      <c r="AQ143" s="159">
        <v>288.47147739397263</v>
      </c>
      <c r="AR143" s="159">
        <v>308.93654853698644</v>
      </c>
      <c r="AS143" s="159">
        <v>314.77383711256823</v>
      </c>
      <c r="AT143" s="159">
        <v>362.9421034936986</v>
      </c>
      <c r="AU143" s="159">
        <v>437.18541362940198</v>
      </c>
      <c r="AV143" s="159">
        <v>458.70648757416893</v>
      </c>
      <c r="AW143" s="159">
        <v>494.59161063094285</v>
      </c>
      <c r="AX143" s="159">
        <v>545.54559202845041</v>
      </c>
      <c r="AY143" s="159">
        <v>588.19868442254983</v>
      </c>
      <c r="AZ143" s="159">
        <v>654.47091076326626</v>
      </c>
      <c r="BA143" s="159">
        <v>730.96295129908526</v>
      </c>
      <c r="BB143" s="159">
        <v>820.95543258923567</v>
      </c>
      <c r="BC143" s="159">
        <v>903.09117808219185</v>
      </c>
      <c r="BD143" s="159">
        <v>956.0447780821919</v>
      </c>
      <c r="BE143" s="160">
        <v>794.63299777991926</v>
      </c>
      <c r="BF143" s="54">
        <v>-0.16883286641245154</v>
      </c>
      <c r="BG143" s="54">
        <v>0.10170187402383801</v>
      </c>
      <c r="BH143" s="54">
        <v>5.5863186076398938E-2</v>
      </c>
    </row>
    <row r="144" spans="1:60" x14ac:dyDescent="0.15">
      <c r="A144" s="162" t="s">
        <v>340</v>
      </c>
      <c r="B144" s="159">
        <v>79.977780821917818</v>
      </c>
      <c r="C144" s="159">
        <v>103.50189041095889</v>
      </c>
      <c r="D144" s="159">
        <v>101.53413698630141</v>
      </c>
      <c r="E144" s="159">
        <v>111.10614754098361</v>
      </c>
      <c r="F144" s="159">
        <v>149.7866301369863</v>
      </c>
      <c r="G144" s="159">
        <v>206.56758904109591</v>
      </c>
      <c r="H144" s="159">
        <v>300.6430410958904</v>
      </c>
      <c r="I144" s="159">
        <v>335.81180327868856</v>
      </c>
      <c r="J144" s="159">
        <v>393.85561643835615</v>
      </c>
      <c r="K144" s="159">
        <v>454.37441095890415</v>
      </c>
      <c r="L144" s="159">
        <v>496.92526027397253</v>
      </c>
      <c r="M144" s="159">
        <v>555.47153005464475</v>
      </c>
      <c r="N144" s="159">
        <v>583.1948493150685</v>
      </c>
      <c r="O144" s="159">
        <v>719.4541095890412</v>
      </c>
      <c r="P144" s="159">
        <v>644.76172602739723</v>
      </c>
      <c r="Q144" s="159">
        <v>716.13540983606561</v>
      </c>
      <c r="R144" s="159">
        <v>664.04564383561637</v>
      </c>
      <c r="S144" s="159">
        <v>639.93232876712341</v>
      </c>
      <c r="T144" s="159">
        <v>621.01052054794513</v>
      </c>
      <c r="U144" s="159">
        <v>612.15338797814206</v>
      </c>
      <c r="V144" s="159">
        <v>598.70934246575348</v>
      </c>
      <c r="W144" s="159">
        <v>631.65394520547943</v>
      </c>
      <c r="X144" s="159">
        <v>643.51249315068492</v>
      </c>
      <c r="Y144" s="159">
        <v>663.33229508196723</v>
      </c>
      <c r="Z144" s="159">
        <v>690.28865753424657</v>
      </c>
      <c r="AA144" s="159">
        <v>657.06213698630131</v>
      </c>
      <c r="AB144" s="159">
        <v>662.01197260273966</v>
      </c>
      <c r="AC144" s="159">
        <v>635.48707650273218</v>
      </c>
      <c r="AD144" s="159">
        <v>723.72338082191789</v>
      </c>
      <c r="AE144" s="159">
        <v>687.0769698630138</v>
      </c>
      <c r="AF144" s="159">
        <v>673.44009315068502</v>
      </c>
      <c r="AG144" s="159">
        <v>706.37624733538485</v>
      </c>
      <c r="AH144" s="159">
        <v>720.55614514349486</v>
      </c>
      <c r="AI144" s="159">
        <v>735.71353441811982</v>
      </c>
      <c r="AJ144" s="159">
        <v>761.78827671232864</v>
      </c>
      <c r="AK144" s="159">
        <v>766.41651639344263</v>
      </c>
      <c r="AL144" s="159">
        <v>770.79585753424635</v>
      </c>
      <c r="AM144" s="159">
        <v>758.36136600136865</v>
      </c>
      <c r="AN144" s="159">
        <v>889.40606940583666</v>
      </c>
      <c r="AO144" s="159">
        <v>951.29959100672943</v>
      </c>
      <c r="AP144" s="159">
        <v>898.76611283874149</v>
      </c>
      <c r="AQ144" s="159">
        <v>954.34523544547937</v>
      </c>
      <c r="AR144" s="159">
        <v>905.56604329808215</v>
      </c>
      <c r="AS144" s="159">
        <v>723.56382515407097</v>
      </c>
      <c r="AT144" s="159">
        <v>662.34392957399177</v>
      </c>
      <c r="AU144" s="159">
        <v>665.88569159630129</v>
      </c>
      <c r="AV144" s="159">
        <v>587.62482139890233</v>
      </c>
      <c r="AW144" s="159">
        <v>559.7652583839739</v>
      </c>
      <c r="AX144" s="159">
        <v>564.07271450330256</v>
      </c>
      <c r="AY144" s="159">
        <v>584.15681248972055</v>
      </c>
      <c r="AZ144" s="159">
        <v>622.09974550513152</v>
      </c>
      <c r="BA144" s="159">
        <v>593.34565854013147</v>
      </c>
      <c r="BB144" s="159">
        <v>554.58462784492565</v>
      </c>
      <c r="BC144" s="159">
        <v>555.59639679568784</v>
      </c>
      <c r="BD144" s="159">
        <v>562.86093011946264</v>
      </c>
      <c r="BE144" s="160">
        <v>644.41405251063009</v>
      </c>
      <c r="BF144" s="54">
        <v>0.14489035928263561</v>
      </c>
      <c r="BG144" s="54">
        <v>-1.6143510947766337E-2</v>
      </c>
      <c r="BH144" s="54">
        <v>4.5302702286745329E-2</v>
      </c>
    </row>
    <row r="145" spans="1:60" x14ac:dyDescent="0.15">
      <c r="A145" s="162" t="s">
        <v>341</v>
      </c>
      <c r="B145" s="159">
        <v>28.733424657534247</v>
      </c>
      <c r="C145" s="159">
        <v>34.962904109589047</v>
      </c>
      <c r="D145" s="159">
        <v>36.179013698630136</v>
      </c>
      <c r="E145" s="159">
        <v>38.521967213114763</v>
      </c>
      <c r="F145" s="159">
        <v>50.820657534246578</v>
      </c>
      <c r="G145" s="159">
        <v>71.785972602739733</v>
      </c>
      <c r="H145" s="159">
        <v>93.589643835616442</v>
      </c>
      <c r="I145" s="159">
        <v>107.4693442622951</v>
      </c>
      <c r="J145" s="159">
        <v>138.49939726027398</v>
      </c>
      <c r="K145" s="159">
        <v>154.85967123287671</v>
      </c>
      <c r="L145" s="159">
        <v>172.29550684931507</v>
      </c>
      <c r="M145" s="159">
        <v>202.62344262295085</v>
      </c>
      <c r="N145" s="159">
        <v>217.26098630136988</v>
      </c>
      <c r="O145" s="159">
        <v>219.85479452054796</v>
      </c>
      <c r="P145" s="159">
        <v>236.6253698630137</v>
      </c>
      <c r="Q145" s="159">
        <v>306.71174027629104</v>
      </c>
      <c r="R145" s="159">
        <v>289.51297520928665</v>
      </c>
      <c r="S145" s="159">
        <v>294.31517373690144</v>
      </c>
      <c r="T145" s="159">
        <v>307.88388521220747</v>
      </c>
      <c r="U145" s="159">
        <v>327.57335337565405</v>
      </c>
      <c r="V145" s="159">
        <v>355.37711235932352</v>
      </c>
      <c r="W145" s="159">
        <v>379.1893186411981</v>
      </c>
      <c r="X145" s="159">
        <v>414.74740925488311</v>
      </c>
      <c r="Y145" s="159">
        <v>446.04150401191094</v>
      </c>
      <c r="Z145" s="159">
        <v>464.59770638456047</v>
      </c>
      <c r="AA145" s="159">
        <v>485.60343861306211</v>
      </c>
      <c r="AB145" s="159">
        <v>546.23749193086792</v>
      </c>
      <c r="AC145" s="159">
        <v>617.86885356971436</v>
      </c>
      <c r="AD145" s="159">
        <v>623.65161555633642</v>
      </c>
      <c r="AE145" s="159">
        <v>777.16463353906238</v>
      </c>
      <c r="AF145" s="159">
        <v>882.13009345185083</v>
      </c>
      <c r="AG145" s="159">
        <v>987.47165850517013</v>
      </c>
      <c r="AH145" s="159">
        <v>1172.4933685930996</v>
      </c>
      <c r="AI145" s="159">
        <v>1256.1376354437473</v>
      </c>
      <c r="AJ145" s="159">
        <v>1215.0413448316115</v>
      </c>
      <c r="AK145" s="159">
        <v>1341.9784175662821</v>
      </c>
      <c r="AL145" s="159">
        <v>1337.6344011373405</v>
      </c>
      <c r="AM145" s="159">
        <v>1536.1973500953904</v>
      </c>
      <c r="AN145" s="159">
        <v>1724.16839403373</v>
      </c>
      <c r="AO145" s="159">
        <v>2095.0485053065104</v>
      </c>
      <c r="AP145" s="159">
        <v>1977.1779750207652</v>
      </c>
      <c r="AQ145" s="159">
        <v>2082.9094291768761</v>
      </c>
      <c r="AR145" s="159">
        <v>2198.1740572807244</v>
      </c>
      <c r="AS145" s="159">
        <v>2164.4075896707186</v>
      </c>
      <c r="AT145" s="159">
        <v>2443.3290275572326</v>
      </c>
      <c r="AU145" s="159">
        <v>2912.3247149450381</v>
      </c>
      <c r="AV145" s="159">
        <v>2947.70428861967</v>
      </c>
      <c r="AW145" s="159">
        <v>2932.3280063753368</v>
      </c>
      <c r="AX145" s="159">
        <v>2997.9895104976863</v>
      </c>
      <c r="AY145" s="159">
        <v>3173.625510115382</v>
      </c>
      <c r="AZ145" s="159">
        <v>3533.6757923569239</v>
      </c>
      <c r="BA145" s="159">
        <v>3860.823717159421</v>
      </c>
      <c r="BB145" s="159">
        <v>4245.089403724478</v>
      </c>
      <c r="BC145" s="159">
        <v>4361.2272770264626</v>
      </c>
      <c r="BD145" s="159">
        <v>4501.1546167097331</v>
      </c>
      <c r="BE145" s="160">
        <v>4773.4233852408779</v>
      </c>
      <c r="BF145" s="54">
        <v>6.0488650516557607E-2</v>
      </c>
      <c r="BG145" s="54">
        <v>6.3002284047572132E-2</v>
      </c>
      <c r="BH145" s="54">
        <v>0.3355745854201222</v>
      </c>
    </row>
    <row r="146" spans="1:60" x14ac:dyDescent="0.15">
      <c r="A146" s="162" t="s">
        <v>342</v>
      </c>
      <c r="B146" s="159">
        <v>0</v>
      </c>
      <c r="C146" s="159">
        <v>0</v>
      </c>
      <c r="D146" s="159">
        <v>0</v>
      </c>
      <c r="E146" s="159">
        <v>0</v>
      </c>
      <c r="F146" s="159">
        <v>0</v>
      </c>
      <c r="G146" s="159">
        <v>0</v>
      </c>
      <c r="H146" s="159">
        <v>0</v>
      </c>
      <c r="I146" s="159">
        <v>0</v>
      </c>
      <c r="J146" s="159">
        <v>0</v>
      </c>
      <c r="K146" s="159">
        <v>0</v>
      </c>
      <c r="L146" s="159">
        <v>0</v>
      </c>
      <c r="M146" s="159">
        <v>0</v>
      </c>
      <c r="N146" s="159">
        <v>0</v>
      </c>
      <c r="O146" s="159">
        <v>0</v>
      </c>
      <c r="P146" s="159">
        <v>0</v>
      </c>
      <c r="Q146" s="159">
        <v>37.906010928961749</v>
      </c>
      <c r="R146" s="159">
        <v>34.513972602739727</v>
      </c>
      <c r="S146" s="159">
        <v>38.32767123287671</v>
      </c>
      <c r="T146" s="159">
        <v>46.30465753424658</v>
      </c>
      <c r="U146" s="159">
        <v>46.812021857923497</v>
      </c>
      <c r="V146" s="159">
        <v>49.482739726027397</v>
      </c>
      <c r="W146" s="159">
        <v>63.8158904109589</v>
      </c>
      <c r="X146" s="159">
        <v>66.390136986301357</v>
      </c>
      <c r="Y146" s="159">
        <v>73.530054644808743</v>
      </c>
      <c r="Z146" s="159">
        <v>79.483835616438355</v>
      </c>
      <c r="AA146" s="159">
        <v>80.786849315068494</v>
      </c>
      <c r="AB146" s="159">
        <v>95.819178082191797</v>
      </c>
      <c r="AC146" s="159">
        <v>113.55956284153007</v>
      </c>
      <c r="AD146" s="159">
        <v>159.12657534246574</v>
      </c>
      <c r="AE146" s="159">
        <v>181.43035616438357</v>
      </c>
      <c r="AF146" s="159">
        <v>238.54684931506847</v>
      </c>
      <c r="AG146" s="159">
        <v>265.45179959645748</v>
      </c>
      <c r="AH146" s="159">
        <v>288.67848901349646</v>
      </c>
      <c r="AI146" s="159">
        <v>349.42858543992924</v>
      </c>
      <c r="AJ146" s="159">
        <v>344.33249315068485</v>
      </c>
      <c r="AK146" s="159">
        <v>388.49839177937264</v>
      </c>
      <c r="AL146" s="159">
        <v>393.14612115207876</v>
      </c>
      <c r="AM146" s="159">
        <v>451.85295192780808</v>
      </c>
      <c r="AN146" s="159">
        <v>506.59965425102098</v>
      </c>
      <c r="AO146" s="159">
        <v>588.17827356740509</v>
      </c>
      <c r="AP146" s="159">
        <v>596.23304351790625</v>
      </c>
      <c r="AQ146" s="159">
        <v>667.41805427774045</v>
      </c>
      <c r="AR146" s="159">
        <v>699.68042771598857</v>
      </c>
      <c r="AS146" s="159">
        <v>627.11531310744556</v>
      </c>
      <c r="AT146" s="159">
        <v>639.75976593488735</v>
      </c>
      <c r="AU146" s="159">
        <v>677.16144371216024</v>
      </c>
      <c r="AV146" s="159">
        <v>690.69786628608222</v>
      </c>
      <c r="AW146" s="159">
        <v>689.07852003653807</v>
      </c>
      <c r="AX146" s="159">
        <v>771.20249131960338</v>
      </c>
      <c r="AY146" s="159">
        <v>884.01922148031258</v>
      </c>
      <c r="AZ146" s="159">
        <v>1028.2329540396645</v>
      </c>
      <c r="BA146" s="159">
        <v>1207.4994231487044</v>
      </c>
      <c r="BB146" s="159">
        <v>1350.5406878344504</v>
      </c>
      <c r="BC146" s="159">
        <v>1408.4592876712327</v>
      </c>
      <c r="BD146" s="159">
        <v>1402.6688219178081</v>
      </c>
      <c r="BE146" s="160">
        <v>1457.5414171882951</v>
      </c>
      <c r="BF146" s="54">
        <v>3.9120136138380834E-2</v>
      </c>
      <c r="BG146" s="54">
        <v>8.1667602011014528E-2</v>
      </c>
      <c r="BH146" s="54">
        <v>0.10246605367500576</v>
      </c>
    </row>
    <row r="147" spans="1:60" x14ac:dyDescent="0.15">
      <c r="A147" s="165" t="s">
        <v>357</v>
      </c>
      <c r="B147" s="164">
        <v>215.49350684931508</v>
      </c>
      <c r="C147" s="164">
        <v>276.6654794520548</v>
      </c>
      <c r="D147" s="164">
        <v>273.2941369863014</v>
      </c>
      <c r="E147" s="164">
        <v>298.00571038251366</v>
      </c>
      <c r="F147" s="164">
        <v>400.56093150684933</v>
      </c>
      <c r="G147" s="164">
        <v>554.22446575342474</v>
      </c>
      <c r="H147" s="164">
        <v>753.26528767123295</v>
      </c>
      <c r="I147" s="164">
        <v>864.58803278688526</v>
      </c>
      <c r="J147" s="164">
        <v>1058.3232328767124</v>
      </c>
      <c r="K147" s="164">
        <v>1216.7103561643835</v>
      </c>
      <c r="L147" s="164">
        <v>1341.9964657534247</v>
      </c>
      <c r="M147" s="164">
        <v>1534.1262021857924</v>
      </c>
      <c r="N147" s="164">
        <v>1624.8955890410962</v>
      </c>
      <c r="O147" s="164">
        <v>1819.0612328767124</v>
      </c>
      <c r="P147" s="164">
        <v>1827.1003835616439</v>
      </c>
      <c r="Q147" s="164">
        <v>1706.8353370380132</v>
      </c>
      <c r="R147" s="164">
        <v>1625.3579116763035</v>
      </c>
      <c r="S147" s="164">
        <v>1613.6112014634875</v>
      </c>
      <c r="T147" s="164">
        <v>1654.3262115332532</v>
      </c>
      <c r="U147" s="164">
        <v>1712.8878354494389</v>
      </c>
      <c r="V147" s="164">
        <v>1807.4444120079834</v>
      </c>
      <c r="W147" s="164">
        <v>1924.9545016215106</v>
      </c>
      <c r="X147" s="164">
        <v>2048.2839558768205</v>
      </c>
      <c r="Y147" s="164">
        <v>2202.924571759479</v>
      </c>
      <c r="Z147" s="164">
        <v>2315.0688682844584</v>
      </c>
      <c r="AA147" s="164">
        <v>2296.8889110359255</v>
      </c>
      <c r="AB147" s="164">
        <v>2490.5689372523866</v>
      </c>
      <c r="AC147" s="164">
        <v>2704.8812894035336</v>
      </c>
      <c r="AD147" s="164">
        <v>3013.4708463783436</v>
      </c>
      <c r="AE147" s="164">
        <v>3068.8205428342162</v>
      </c>
      <c r="AF147" s="164">
        <v>3342.2322795830692</v>
      </c>
      <c r="AG147" s="164">
        <v>3659.8938759415132</v>
      </c>
      <c r="AH147" s="164">
        <v>4007.3786777079772</v>
      </c>
      <c r="AI147" s="164">
        <v>4139.0104272576236</v>
      </c>
      <c r="AJ147" s="164">
        <v>4386.9819388009955</v>
      </c>
      <c r="AK147" s="164">
        <v>4696.923683154344</v>
      </c>
      <c r="AL147" s="164">
        <v>4809.6135444466299</v>
      </c>
      <c r="AM147" s="164">
        <v>5200.2175788403365</v>
      </c>
      <c r="AN147" s="164">
        <v>5781.1680717657664</v>
      </c>
      <c r="AO147" s="164">
        <v>6737.611038670243</v>
      </c>
      <c r="AP147" s="164">
        <v>6878.0469038551328</v>
      </c>
      <c r="AQ147" s="164">
        <v>7402.3704602078506</v>
      </c>
      <c r="AR147" s="164">
        <v>7777.5792998633933</v>
      </c>
      <c r="AS147" s="164">
        <v>7904.1894828605182</v>
      </c>
      <c r="AT147" s="164">
        <v>8240.4089351033836</v>
      </c>
      <c r="AU147" s="164">
        <v>9389.6062709693288</v>
      </c>
      <c r="AV147" s="164">
        <v>9738.7672199071367</v>
      </c>
      <c r="AW147" s="164">
        <v>10170.045712954075</v>
      </c>
      <c r="AX147" s="164">
        <v>10667.760198793325</v>
      </c>
      <c r="AY147" s="164">
        <v>11120.416975732051</v>
      </c>
      <c r="AZ147" s="164">
        <v>12066.485376835637</v>
      </c>
      <c r="BA147" s="164">
        <v>12499.283711043974</v>
      </c>
      <c r="BB147" s="164">
        <v>13137.010239898669</v>
      </c>
      <c r="BC147" s="164">
        <v>13575.819219704164</v>
      </c>
      <c r="BD147" s="164">
        <v>14005.09852513493</v>
      </c>
      <c r="BE147" s="164">
        <v>14224.627229337992</v>
      </c>
      <c r="BF147" s="56">
        <v>1.567491323313952E-2</v>
      </c>
      <c r="BG147" s="56">
        <v>5.4468815055751962E-2</v>
      </c>
      <c r="BH147" s="56">
        <v>1</v>
      </c>
    </row>
    <row r="148" spans="1:60" x14ac:dyDescent="0.15">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159"/>
      <c r="AA148" s="159"/>
      <c r="AB148" s="159"/>
      <c r="AC148" s="159"/>
      <c r="AD148" s="159"/>
      <c r="AE148" s="159"/>
      <c r="AF148" s="159"/>
      <c r="AG148" s="159"/>
      <c r="AH148" s="159"/>
      <c r="AI148" s="159"/>
      <c r="AJ148" s="159"/>
      <c r="AK148" s="159"/>
      <c r="AL148" s="159"/>
      <c r="AM148" s="159"/>
      <c r="AN148" s="159"/>
      <c r="AO148" s="159"/>
      <c r="AP148" s="159"/>
      <c r="AQ148" s="159"/>
      <c r="AR148" s="159"/>
      <c r="AS148" s="159"/>
      <c r="AT148" s="159"/>
      <c r="AU148" s="159"/>
      <c r="AV148" s="159"/>
      <c r="AW148" s="159"/>
      <c r="AX148" s="159"/>
      <c r="AY148" s="159"/>
      <c r="AZ148" s="159"/>
      <c r="BA148" s="159"/>
      <c r="BB148" s="159"/>
      <c r="BC148" s="159"/>
      <c r="BD148" s="159"/>
      <c r="BE148" s="160"/>
      <c r="BF148" s="54"/>
      <c r="BG148" s="54"/>
      <c r="BH148" s="54"/>
    </row>
    <row r="149" spans="1:60" x14ac:dyDescent="0.15">
      <c r="A149" s="166" t="s">
        <v>358</v>
      </c>
      <c r="B149" s="159"/>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159"/>
      <c r="Z149" s="159"/>
      <c r="AA149" s="159"/>
      <c r="AB149" s="159"/>
      <c r="AC149" s="159"/>
      <c r="AD149" s="159"/>
      <c r="AE149" s="159"/>
      <c r="AF149" s="159"/>
      <c r="AG149" s="159"/>
      <c r="AH149" s="159"/>
      <c r="AI149" s="159"/>
      <c r="AJ149" s="159"/>
      <c r="AK149" s="159"/>
      <c r="AL149" s="159"/>
      <c r="AM149" s="159"/>
      <c r="AN149" s="159"/>
      <c r="AO149" s="159"/>
      <c r="AP149" s="159"/>
      <c r="AQ149" s="159"/>
      <c r="AR149" s="159"/>
      <c r="AS149" s="159"/>
      <c r="AT149" s="159"/>
      <c r="AU149" s="159"/>
      <c r="AV149" s="159"/>
      <c r="AW149" s="159"/>
      <c r="AX149" s="159"/>
      <c r="AY149" s="159"/>
      <c r="AZ149" s="159"/>
      <c r="BA149" s="159"/>
      <c r="BB149" s="159"/>
      <c r="BC149" s="159"/>
      <c r="BD149" s="159"/>
      <c r="BE149" s="160"/>
      <c r="BF149" s="54"/>
      <c r="BG149" s="54"/>
      <c r="BH149" s="54"/>
    </row>
    <row r="150" spans="1:60" x14ac:dyDescent="0.15">
      <c r="A150" s="162" t="s">
        <v>334</v>
      </c>
      <c r="B150" s="159">
        <v>20.634794520547945</v>
      </c>
      <c r="C150" s="159">
        <v>20.634794520547945</v>
      </c>
      <c r="D150" s="159">
        <v>21.458356164383563</v>
      </c>
      <c r="E150" s="159">
        <v>23.749590163934421</v>
      </c>
      <c r="F150" s="159">
        <v>33.377123287671239</v>
      </c>
      <c r="G150" s="159">
        <v>35.253013698630134</v>
      </c>
      <c r="H150" s="159">
        <v>62.520136986301367</v>
      </c>
      <c r="I150" s="159">
        <v>67.260382513661213</v>
      </c>
      <c r="J150" s="159">
        <v>72.742739726027395</v>
      </c>
      <c r="K150" s="159">
        <v>68.791095890410958</v>
      </c>
      <c r="L150" s="159">
        <v>73.399589041095894</v>
      </c>
      <c r="M150" s="159">
        <v>81.81407103825137</v>
      </c>
      <c r="N150" s="159">
        <v>88.366986301369849</v>
      </c>
      <c r="O150" s="159">
        <v>92.25191780821919</v>
      </c>
      <c r="P150" s="159">
        <v>95.752328767123288</v>
      </c>
      <c r="Q150" s="159">
        <v>87.296448087431713</v>
      </c>
      <c r="R150" s="159">
        <v>108.03698630136986</v>
      </c>
      <c r="S150" s="159">
        <v>110.46972602739726</v>
      </c>
      <c r="T150" s="159">
        <v>107.69397260273972</v>
      </c>
      <c r="U150" s="159">
        <v>122.8928961748634</v>
      </c>
      <c r="V150" s="159">
        <v>125.75726027397261</v>
      </c>
      <c r="W150" s="159">
        <v>131.38821917808218</v>
      </c>
      <c r="X150" s="159">
        <v>136.0468493150685</v>
      </c>
      <c r="Y150" s="159">
        <v>143.66010928961748</v>
      </c>
      <c r="Z150" s="159">
        <v>156.80794520547946</v>
      </c>
      <c r="AA150" s="159">
        <v>164.21794520547945</v>
      </c>
      <c r="AB150" s="159">
        <v>163.59931506849318</v>
      </c>
      <c r="AC150" s="159">
        <v>160.21857923497265</v>
      </c>
      <c r="AD150" s="159">
        <v>147.57657534246576</v>
      </c>
      <c r="AE150" s="159">
        <v>154.63273972602741</v>
      </c>
      <c r="AF150" s="159">
        <v>187.08369863013701</v>
      </c>
      <c r="AG150" s="159">
        <v>205.73688524590165</v>
      </c>
      <c r="AH150" s="159">
        <v>264.92945205479447</v>
      </c>
      <c r="AI150" s="159">
        <v>321.67068493150691</v>
      </c>
      <c r="AJ150" s="159">
        <v>380.49232156849371</v>
      </c>
      <c r="AK150" s="159">
        <v>401.22396796311534</v>
      </c>
      <c r="AL150" s="159">
        <v>417.65921777534265</v>
      </c>
      <c r="AM150" s="159">
        <v>402.67014467272469</v>
      </c>
      <c r="AN150" s="159">
        <v>403.52980429252648</v>
      </c>
      <c r="AO150" s="159">
        <v>457.29451067144038</v>
      </c>
      <c r="AP150" s="159">
        <v>449.61474845047792</v>
      </c>
      <c r="AQ150" s="159">
        <v>479.28049058943702</v>
      </c>
      <c r="AR150" s="159">
        <v>491.29082721920872</v>
      </c>
      <c r="AS150" s="159">
        <v>520.47341088935502</v>
      </c>
      <c r="AT150" s="159">
        <v>516.53443148937413</v>
      </c>
      <c r="AU150" s="159">
        <v>519.24289178639674</v>
      </c>
      <c r="AV150" s="159">
        <v>544.90973203278463</v>
      </c>
      <c r="AW150" s="159">
        <v>582.88324989456635</v>
      </c>
      <c r="AX150" s="159">
        <v>603.36839038725918</v>
      </c>
      <c r="AY150" s="159">
        <v>622.07399066630148</v>
      </c>
      <c r="AZ150" s="159">
        <v>726.43669282828205</v>
      </c>
      <c r="BA150" s="159">
        <v>777.68293283250227</v>
      </c>
      <c r="BB150" s="159">
        <v>776.59640007921098</v>
      </c>
      <c r="BC150" s="159">
        <v>813.47543156597533</v>
      </c>
      <c r="BD150" s="159">
        <v>845.44892588539017</v>
      </c>
      <c r="BE150" s="160">
        <v>802.55116029927092</v>
      </c>
      <c r="BF150" s="54">
        <v>-5.0739629885028115E-2</v>
      </c>
      <c r="BG150" s="54">
        <v>5.0506659881750071E-2</v>
      </c>
      <c r="BH150" s="54">
        <v>0.17188641708895844</v>
      </c>
    </row>
    <row r="151" spans="1:60" x14ac:dyDescent="0.15">
      <c r="A151" s="162" t="s">
        <v>335</v>
      </c>
      <c r="B151" s="159">
        <v>0</v>
      </c>
      <c r="C151" s="159">
        <v>0</v>
      </c>
      <c r="D151" s="159">
        <v>0</v>
      </c>
      <c r="E151" s="159">
        <v>0</v>
      </c>
      <c r="F151" s="159">
        <v>0</v>
      </c>
      <c r="G151" s="159">
        <v>0</v>
      </c>
      <c r="H151" s="159">
        <v>0</v>
      </c>
      <c r="I151" s="159">
        <v>0</v>
      </c>
      <c r="J151" s="159">
        <v>0</v>
      </c>
      <c r="K151" s="159">
        <v>0</v>
      </c>
      <c r="L151" s="159">
        <v>0</v>
      </c>
      <c r="M151" s="159">
        <v>0</v>
      </c>
      <c r="N151" s="159">
        <v>0</v>
      </c>
      <c r="O151" s="159">
        <v>0</v>
      </c>
      <c r="P151" s="159">
        <v>0</v>
      </c>
      <c r="Q151" s="159">
        <v>34.723224043715852</v>
      </c>
      <c r="R151" s="159">
        <v>36.007945205479452</v>
      </c>
      <c r="S151" s="159">
        <v>38.684520547945205</v>
      </c>
      <c r="T151" s="159">
        <v>41.955890410958901</v>
      </c>
      <c r="U151" s="159">
        <v>46.221584699453558</v>
      </c>
      <c r="V151" s="159">
        <v>51.335342465753428</v>
      </c>
      <c r="W151" s="159">
        <v>55.544657534246575</v>
      </c>
      <c r="X151" s="159">
        <v>59.982739726027397</v>
      </c>
      <c r="Y151" s="159">
        <v>67.849453551912575</v>
      </c>
      <c r="Z151" s="159">
        <v>77.094520547945208</v>
      </c>
      <c r="AA151" s="159">
        <v>81.967260273972599</v>
      </c>
      <c r="AB151" s="159">
        <v>82.05876712328768</v>
      </c>
      <c r="AC151" s="159">
        <v>81.948633879781411</v>
      </c>
      <c r="AD151" s="159">
        <v>86.039315068493153</v>
      </c>
      <c r="AE151" s="159">
        <v>92.353287671232863</v>
      </c>
      <c r="AF151" s="159">
        <v>103.56287671232876</v>
      </c>
      <c r="AG151" s="159">
        <v>111.47021857923497</v>
      </c>
      <c r="AH151" s="159">
        <v>117.24315068493149</v>
      </c>
      <c r="AI151" s="159">
        <v>124.1290410958904</v>
      </c>
      <c r="AJ151" s="159">
        <v>132.13801176849364</v>
      </c>
      <c r="AK151" s="159">
        <v>146.88491273907164</v>
      </c>
      <c r="AL151" s="159">
        <v>158.77707464657553</v>
      </c>
      <c r="AM151" s="159">
        <v>144.95863782340965</v>
      </c>
      <c r="AN151" s="159">
        <v>152.99396867608809</v>
      </c>
      <c r="AO151" s="159">
        <v>158.8271609446644</v>
      </c>
      <c r="AP151" s="159">
        <v>170.35381694362866</v>
      </c>
      <c r="AQ151" s="159">
        <v>180.39013442505345</v>
      </c>
      <c r="AR151" s="159">
        <v>200.3947724246882</v>
      </c>
      <c r="AS151" s="159">
        <v>217.60770050684127</v>
      </c>
      <c r="AT151" s="159">
        <v>260.13196573594945</v>
      </c>
      <c r="AU151" s="159">
        <v>288.22766164941049</v>
      </c>
      <c r="AV151" s="159">
        <v>301.8104991560723</v>
      </c>
      <c r="AW151" s="159">
        <v>320.89983459401986</v>
      </c>
      <c r="AX151" s="159">
        <v>352.99066435986185</v>
      </c>
      <c r="AY151" s="159">
        <v>381.68377148821929</v>
      </c>
      <c r="AZ151" s="159">
        <v>441.42455584198063</v>
      </c>
      <c r="BA151" s="159">
        <v>490.04757764124548</v>
      </c>
      <c r="BB151" s="159">
        <v>538.71206319427938</v>
      </c>
      <c r="BC151" s="159">
        <v>575.19984458515341</v>
      </c>
      <c r="BD151" s="159">
        <v>620.59727910484219</v>
      </c>
      <c r="BE151" s="160">
        <v>552.60555756045369</v>
      </c>
      <c r="BF151" s="54">
        <v>-0.10955852343158945</v>
      </c>
      <c r="BG151" s="54">
        <v>9.0841405922105434E-2</v>
      </c>
      <c r="BH151" s="54">
        <v>0.11835431066736302</v>
      </c>
    </row>
    <row r="152" spans="1:60" x14ac:dyDescent="0.15">
      <c r="A152" s="162" t="s">
        <v>336</v>
      </c>
      <c r="B152" s="159">
        <v>0</v>
      </c>
      <c r="C152" s="159">
        <v>0</v>
      </c>
      <c r="D152" s="159">
        <v>0</v>
      </c>
      <c r="E152" s="159">
        <v>0</v>
      </c>
      <c r="F152" s="159">
        <v>0</v>
      </c>
      <c r="G152" s="159">
        <v>0</v>
      </c>
      <c r="H152" s="159">
        <v>0</v>
      </c>
      <c r="I152" s="159">
        <v>0</v>
      </c>
      <c r="J152" s="159">
        <v>0</v>
      </c>
      <c r="K152" s="159">
        <v>0</v>
      </c>
      <c r="L152" s="159">
        <v>0</v>
      </c>
      <c r="M152" s="159">
        <v>0</v>
      </c>
      <c r="N152" s="159">
        <v>0</v>
      </c>
      <c r="O152" s="159">
        <v>0</v>
      </c>
      <c r="P152" s="159">
        <v>0</v>
      </c>
      <c r="Q152" s="159">
        <v>52.573224043715854</v>
      </c>
      <c r="R152" s="159">
        <v>72.02904109589042</v>
      </c>
      <c r="S152" s="159">
        <v>71.785205479452046</v>
      </c>
      <c r="T152" s="159">
        <v>65.738082191780819</v>
      </c>
      <c r="U152" s="159">
        <v>76.671311475409837</v>
      </c>
      <c r="V152" s="159">
        <v>74.421917808219177</v>
      </c>
      <c r="W152" s="159">
        <v>75.843561643835613</v>
      </c>
      <c r="X152" s="159">
        <v>76.064109589041095</v>
      </c>
      <c r="Y152" s="159">
        <v>75.81065573770492</v>
      </c>
      <c r="Z152" s="159">
        <v>79.713424657534247</v>
      </c>
      <c r="AA152" s="159">
        <v>82.250684931506868</v>
      </c>
      <c r="AB152" s="159">
        <v>81.540547945205489</v>
      </c>
      <c r="AC152" s="159">
        <v>78.269945355191254</v>
      </c>
      <c r="AD152" s="159">
        <v>61.537260273972606</v>
      </c>
      <c r="AE152" s="159">
        <v>62.279452054794525</v>
      </c>
      <c r="AF152" s="159">
        <v>83.520821917808235</v>
      </c>
      <c r="AG152" s="159">
        <v>94.26666666666668</v>
      </c>
      <c r="AH152" s="159">
        <v>147.686301369863</v>
      </c>
      <c r="AI152" s="159">
        <v>197.54164383561647</v>
      </c>
      <c r="AJ152" s="159">
        <v>248.35430980000007</v>
      </c>
      <c r="AK152" s="159">
        <v>254.33905522404373</v>
      </c>
      <c r="AL152" s="159">
        <v>258.8821431287671</v>
      </c>
      <c r="AM152" s="159">
        <v>257.71150684931507</v>
      </c>
      <c r="AN152" s="159">
        <v>250.53583561643836</v>
      </c>
      <c r="AO152" s="159">
        <v>298.46734972677598</v>
      </c>
      <c r="AP152" s="159">
        <v>279.26093150684926</v>
      </c>
      <c r="AQ152" s="159">
        <v>298.8903561643836</v>
      </c>
      <c r="AR152" s="159">
        <v>290.89605479452052</v>
      </c>
      <c r="AS152" s="159">
        <v>302.86571038251367</v>
      </c>
      <c r="AT152" s="159">
        <v>256.40246575342468</v>
      </c>
      <c r="AU152" s="159">
        <v>231.01523013698625</v>
      </c>
      <c r="AV152" s="159">
        <v>243.09923287671234</v>
      </c>
      <c r="AW152" s="159">
        <v>261.98341530054648</v>
      </c>
      <c r="AX152" s="159">
        <v>250.3777260273973</v>
      </c>
      <c r="AY152" s="159">
        <v>240.39021917808222</v>
      </c>
      <c r="AZ152" s="159">
        <v>285.01213698630141</v>
      </c>
      <c r="BA152" s="159">
        <v>287.63535519125685</v>
      </c>
      <c r="BB152" s="159">
        <v>237.88433688493157</v>
      </c>
      <c r="BC152" s="159">
        <v>238.27558698082194</v>
      </c>
      <c r="BD152" s="159">
        <v>224.85164678054798</v>
      </c>
      <c r="BE152" s="160">
        <v>249.94560273881726</v>
      </c>
      <c r="BF152" s="54">
        <v>0.11160227784660437</v>
      </c>
      <c r="BG152" s="54">
        <v>-1.3044918259803917E-2</v>
      </c>
      <c r="BH152" s="54">
        <v>5.3532106421595414E-2</v>
      </c>
    </row>
    <row r="153" spans="1:60" x14ac:dyDescent="0.15">
      <c r="A153" s="162" t="s">
        <v>337</v>
      </c>
      <c r="B153" s="159">
        <v>80.942136986301364</v>
      </c>
      <c r="C153" s="159">
        <v>89.879616438356166</v>
      </c>
      <c r="D153" s="159">
        <v>91.813369863013691</v>
      </c>
      <c r="E153" s="159">
        <v>108.13972677595631</v>
      </c>
      <c r="F153" s="159">
        <v>127.53808219178083</v>
      </c>
      <c r="G153" s="159">
        <v>126.3988493150685</v>
      </c>
      <c r="H153" s="159">
        <v>203.24405479452057</v>
      </c>
      <c r="I153" s="159">
        <v>213.58683060109291</v>
      </c>
      <c r="J153" s="159">
        <v>224.76109589041096</v>
      </c>
      <c r="K153" s="159">
        <v>228.64975342465755</v>
      </c>
      <c r="L153" s="159">
        <v>236.95035616438355</v>
      </c>
      <c r="M153" s="159">
        <v>253.28508196721313</v>
      </c>
      <c r="N153" s="159">
        <v>276.64372602739729</v>
      </c>
      <c r="O153" s="159">
        <v>302.49331506849313</v>
      </c>
      <c r="P153" s="159">
        <v>327.85824657534249</v>
      </c>
      <c r="Q153" s="159">
        <v>343.98907103825138</v>
      </c>
      <c r="R153" s="159">
        <v>363.70334246575345</v>
      </c>
      <c r="S153" s="159">
        <v>394.39989041095896</v>
      </c>
      <c r="T153" s="159">
        <v>419.05578082191784</v>
      </c>
      <c r="U153" s="159">
        <v>448.96530054644802</v>
      </c>
      <c r="V153" s="159">
        <v>487.35019178082189</v>
      </c>
      <c r="W153" s="159">
        <v>517.88010958904113</v>
      </c>
      <c r="X153" s="159">
        <v>536.48975342465758</v>
      </c>
      <c r="Y153" s="159">
        <v>602.66617486338805</v>
      </c>
      <c r="Z153" s="159">
        <v>659.79205479452048</v>
      </c>
      <c r="AA153" s="159">
        <v>682.98531506849315</v>
      </c>
      <c r="AB153" s="159">
        <v>697.57326027397266</v>
      </c>
      <c r="AC153" s="159">
        <v>745.29890710382506</v>
      </c>
      <c r="AD153" s="159">
        <v>771.30164383561646</v>
      </c>
      <c r="AE153" s="159">
        <v>830.35112328767127</v>
      </c>
      <c r="AF153" s="159">
        <v>888.25473972602731</v>
      </c>
      <c r="AG153" s="159">
        <v>988.50661202185802</v>
      </c>
      <c r="AH153" s="159">
        <v>1036.765917808219</v>
      </c>
      <c r="AI153" s="159">
        <v>1084.2462465753424</v>
      </c>
      <c r="AJ153" s="159">
        <v>1143.3950036246565</v>
      </c>
      <c r="AK153" s="159">
        <v>1105.0705767371574</v>
      </c>
      <c r="AL153" s="159">
        <v>1060.5828567309584</v>
      </c>
      <c r="AM153" s="159">
        <v>1067.6215616438358</v>
      </c>
      <c r="AN153" s="159">
        <v>1053.3177589041097</v>
      </c>
      <c r="AO153" s="159">
        <v>1092.1118688524589</v>
      </c>
      <c r="AP153" s="159">
        <v>1109.7860328767122</v>
      </c>
      <c r="AQ153" s="159">
        <v>1164.981901369863</v>
      </c>
      <c r="AR153" s="159">
        <v>1251.5357917808217</v>
      </c>
      <c r="AS153" s="159">
        <v>1350.7654644808742</v>
      </c>
      <c r="AT153" s="159">
        <v>1437.6635035537101</v>
      </c>
      <c r="AU153" s="159">
        <v>1517.0436457005155</v>
      </c>
      <c r="AV153" s="159">
        <v>1599.3829769929471</v>
      </c>
      <c r="AW153" s="159">
        <v>1683.7228888559214</v>
      </c>
      <c r="AX153" s="159">
        <v>1682.5845726054185</v>
      </c>
      <c r="AY153" s="159">
        <v>1692.4952194798743</v>
      </c>
      <c r="AZ153" s="159">
        <v>1771.5091800966479</v>
      </c>
      <c r="BA153" s="159">
        <v>1845.5280162891981</v>
      </c>
      <c r="BB153" s="159">
        <v>1876.4578812500586</v>
      </c>
      <c r="BC153" s="159">
        <v>1954.8289730959557</v>
      </c>
      <c r="BD153" s="159">
        <v>1963.8649805917223</v>
      </c>
      <c r="BE153" s="160">
        <v>1608.8030467495764</v>
      </c>
      <c r="BF153" s="54">
        <v>-0.18079752801293092</v>
      </c>
      <c r="BG153" s="54">
        <v>3.1681012804070541E-2</v>
      </c>
      <c r="BH153" s="54">
        <v>0.34456543730429146</v>
      </c>
    </row>
    <row r="154" spans="1:60" x14ac:dyDescent="0.15">
      <c r="A154" s="162" t="s">
        <v>338</v>
      </c>
      <c r="B154" s="159">
        <v>0</v>
      </c>
      <c r="C154" s="159">
        <v>0</v>
      </c>
      <c r="D154" s="159">
        <v>0</v>
      </c>
      <c r="E154" s="159">
        <v>0</v>
      </c>
      <c r="F154" s="159">
        <v>0</v>
      </c>
      <c r="G154" s="159">
        <v>0</v>
      </c>
      <c r="H154" s="159">
        <v>0</v>
      </c>
      <c r="I154" s="159">
        <v>0</v>
      </c>
      <c r="J154" s="159">
        <v>0</v>
      </c>
      <c r="K154" s="159">
        <v>0</v>
      </c>
      <c r="L154" s="159">
        <v>0</v>
      </c>
      <c r="M154" s="159">
        <v>0</v>
      </c>
      <c r="N154" s="159">
        <v>0</v>
      </c>
      <c r="O154" s="159">
        <v>0</v>
      </c>
      <c r="P154" s="159">
        <v>0</v>
      </c>
      <c r="Q154" s="159">
        <v>231.3007650273224</v>
      </c>
      <c r="R154" s="159">
        <v>240.55945205479452</v>
      </c>
      <c r="S154" s="159">
        <v>259.40361643835621</v>
      </c>
      <c r="T154" s="159">
        <v>277.02147945205485</v>
      </c>
      <c r="U154" s="159">
        <v>295.24071038251361</v>
      </c>
      <c r="V154" s="159">
        <v>323.27347945205474</v>
      </c>
      <c r="W154" s="159">
        <v>343.16</v>
      </c>
      <c r="X154" s="159">
        <v>348.14695890410962</v>
      </c>
      <c r="Y154" s="159">
        <v>402.738087431694</v>
      </c>
      <c r="Z154" s="159">
        <v>447.33430136986294</v>
      </c>
      <c r="AA154" s="159">
        <v>463.70542465753425</v>
      </c>
      <c r="AB154" s="159">
        <v>482.22257534246575</v>
      </c>
      <c r="AC154" s="159">
        <v>527.09180327868853</v>
      </c>
      <c r="AD154" s="159">
        <v>548.9129315068493</v>
      </c>
      <c r="AE154" s="159">
        <v>597.16789041095888</v>
      </c>
      <c r="AF154" s="159">
        <v>631.64739726027392</v>
      </c>
      <c r="AG154" s="159">
        <v>725.10792349726785</v>
      </c>
      <c r="AH154" s="159">
        <v>757.03671232876707</v>
      </c>
      <c r="AI154" s="159">
        <v>780.70432876712334</v>
      </c>
      <c r="AJ154" s="159">
        <v>833.03582061314944</v>
      </c>
      <c r="AK154" s="159">
        <v>811.03759569125555</v>
      </c>
      <c r="AL154" s="159">
        <v>784.28679367561597</v>
      </c>
      <c r="AM154" s="159">
        <v>791.15446027397263</v>
      </c>
      <c r="AN154" s="159">
        <v>776.71680547945209</v>
      </c>
      <c r="AO154" s="159">
        <v>833.32276502732225</v>
      </c>
      <c r="AP154" s="159">
        <v>834.08318356164386</v>
      </c>
      <c r="AQ154" s="159">
        <v>876.81569863013681</v>
      </c>
      <c r="AR154" s="159">
        <v>954.09925479452033</v>
      </c>
      <c r="AS154" s="159">
        <v>1052.2146557377048</v>
      </c>
      <c r="AT154" s="159">
        <v>1138.3962158824772</v>
      </c>
      <c r="AU154" s="159">
        <v>1216.26728405668</v>
      </c>
      <c r="AV154" s="159">
        <v>1299.3147358970566</v>
      </c>
      <c r="AW154" s="159">
        <v>1404.4264079816044</v>
      </c>
      <c r="AX154" s="159">
        <v>1408.4382931533637</v>
      </c>
      <c r="AY154" s="159">
        <v>1416.0583427675456</v>
      </c>
      <c r="AZ154" s="159">
        <v>1491.2380896856889</v>
      </c>
      <c r="BA154" s="159">
        <v>1571.3212403329139</v>
      </c>
      <c r="BB154" s="159">
        <v>1627.465087922935</v>
      </c>
      <c r="BC154" s="159">
        <v>1700.9006820975994</v>
      </c>
      <c r="BD154" s="159">
        <v>1728.403076275667</v>
      </c>
      <c r="BE154" s="160">
        <v>1476.9590444090179</v>
      </c>
      <c r="BF154" s="54">
        <v>-0.1454776581446825</v>
      </c>
      <c r="BG154" s="54">
        <v>4.2641864115787076E-2</v>
      </c>
      <c r="BH154" s="54">
        <v>0.31632774443429901</v>
      </c>
    </row>
    <row r="155" spans="1:60" x14ac:dyDescent="0.15">
      <c r="A155" s="162" t="s">
        <v>339</v>
      </c>
      <c r="B155" s="159">
        <v>0</v>
      </c>
      <c r="C155" s="159">
        <v>0</v>
      </c>
      <c r="D155" s="159">
        <v>0</v>
      </c>
      <c r="E155" s="159">
        <v>0</v>
      </c>
      <c r="F155" s="159">
        <v>0</v>
      </c>
      <c r="G155" s="159">
        <v>0</v>
      </c>
      <c r="H155" s="159">
        <v>0</v>
      </c>
      <c r="I155" s="159">
        <v>0</v>
      </c>
      <c r="J155" s="159">
        <v>0</v>
      </c>
      <c r="K155" s="159">
        <v>0</v>
      </c>
      <c r="L155" s="159">
        <v>0</v>
      </c>
      <c r="M155" s="159">
        <v>0</v>
      </c>
      <c r="N155" s="159">
        <v>0</v>
      </c>
      <c r="O155" s="159">
        <v>0</v>
      </c>
      <c r="P155" s="159">
        <v>0</v>
      </c>
      <c r="Q155" s="159">
        <v>112.68830601092898</v>
      </c>
      <c r="R155" s="159">
        <v>123.14389041095892</v>
      </c>
      <c r="S155" s="159">
        <v>134.99627397260275</v>
      </c>
      <c r="T155" s="159">
        <v>142.03430136986302</v>
      </c>
      <c r="U155" s="159">
        <v>153.72459016393441</v>
      </c>
      <c r="V155" s="159">
        <v>164.07671232876714</v>
      </c>
      <c r="W155" s="159">
        <v>174.7201095890411</v>
      </c>
      <c r="X155" s="159">
        <v>188.34279452054795</v>
      </c>
      <c r="Y155" s="159">
        <v>199.928087431694</v>
      </c>
      <c r="Z155" s="159">
        <v>212.45775342465754</v>
      </c>
      <c r="AA155" s="159">
        <v>219.2798904109589</v>
      </c>
      <c r="AB155" s="159">
        <v>215.35068493150689</v>
      </c>
      <c r="AC155" s="159">
        <v>218.20710382513658</v>
      </c>
      <c r="AD155" s="159">
        <v>222.38871232876713</v>
      </c>
      <c r="AE155" s="159">
        <v>233.18323287671237</v>
      </c>
      <c r="AF155" s="159">
        <v>256.60734246575345</v>
      </c>
      <c r="AG155" s="159">
        <v>263.39868852459023</v>
      </c>
      <c r="AH155" s="159">
        <v>279.72920547945205</v>
      </c>
      <c r="AI155" s="159">
        <v>303.54191780821918</v>
      </c>
      <c r="AJ155" s="159">
        <v>310.35918301150696</v>
      </c>
      <c r="AK155" s="159">
        <v>294.03298104590181</v>
      </c>
      <c r="AL155" s="159">
        <v>276.29606305534247</v>
      </c>
      <c r="AM155" s="159">
        <v>276.46710136986309</v>
      </c>
      <c r="AN155" s="159">
        <v>276.60095342465752</v>
      </c>
      <c r="AO155" s="159">
        <v>258.78910382513658</v>
      </c>
      <c r="AP155" s="159">
        <v>275.70284931506842</v>
      </c>
      <c r="AQ155" s="159">
        <v>288.16620273972603</v>
      </c>
      <c r="AR155" s="159">
        <v>297.43653698630141</v>
      </c>
      <c r="AS155" s="159">
        <v>298.55080874316934</v>
      </c>
      <c r="AT155" s="159">
        <v>299.26728767123291</v>
      </c>
      <c r="AU155" s="159">
        <v>300.77636164383557</v>
      </c>
      <c r="AV155" s="159">
        <v>300.06824109589036</v>
      </c>
      <c r="AW155" s="159">
        <v>279.29648087431696</v>
      </c>
      <c r="AX155" s="159">
        <v>274.14627945205478</v>
      </c>
      <c r="AY155" s="159">
        <v>276.4368767123288</v>
      </c>
      <c r="AZ155" s="159">
        <v>280.27109041095889</v>
      </c>
      <c r="BA155" s="159">
        <v>274.20677595628416</v>
      </c>
      <c r="BB155" s="159">
        <v>248.99279332712354</v>
      </c>
      <c r="BC155" s="159">
        <v>253.9282909983562</v>
      </c>
      <c r="BD155" s="159">
        <v>235.46190431605535</v>
      </c>
      <c r="BE155" s="160">
        <v>131.8440023405584</v>
      </c>
      <c r="BF155" s="54">
        <v>-0.44006227791487196</v>
      </c>
      <c r="BG155" s="54">
        <v>-2.3693590569589973E-2</v>
      </c>
      <c r="BH155" s="54">
        <v>2.8237692869992378E-2</v>
      </c>
    </row>
    <row r="156" spans="1:60" x14ac:dyDescent="0.15">
      <c r="A156" s="162" t="s">
        <v>340</v>
      </c>
      <c r="B156" s="159">
        <v>55.068164383561644</v>
      </c>
      <c r="C156" s="159">
        <v>63.771780821917808</v>
      </c>
      <c r="D156" s="159">
        <v>70.741972602739722</v>
      </c>
      <c r="E156" s="159">
        <v>73.187213114754115</v>
      </c>
      <c r="F156" s="159">
        <v>80.193698630136993</v>
      </c>
      <c r="G156" s="159">
        <v>77.401972602739718</v>
      </c>
      <c r="H156" s="159">
        <v>90.101589041095878</v>
      </c>
      <c r="I156" s="159">
        <v>100.80983606557378</v>
      </c>
      <c r="J156" s="159">
        <v>107.08915068493148</v>
      </c>
      <c r="K156" s="159">
        <v>104.82657534246576</v>
      </c>
      <c r="L156" s="159">
        <v>106.5052602739726</v>
      </c>
      <c r="M156" s="159">
        <v>103.8304918032787</v>
      </c>
      <c r="N156" s="159">
        <v>107.34460273972603</v>
      </c>
      <c r="O156" s="159">
        <v>118.21956164383562</v>
      </c>
      <c r="P156" s="159">
        <v>131.24761643835615</v>
      </c>
      <c r="Q156" s="159">
        <v>133.81868852459016</v>
      </c>
      <c r="R156" s="159">
        <v>134.45901369863014</v>
      </c>
      <c r="S156" s="159">
        <v>130.02509589041097</v>
      </c>
      <c r="T156" s="159">
        <v>137.34197260273973</v>
      </c>
      <c r="U156" s="159">
        <v>141.67967213114756</v>
      </c>
      <c r="V156" s="159">
        <v>144.32663013698632</v>
      </c>
      <c r="W156" s="159">
        <v>144.88997260273973</v>
      </c>
      <c r="X156" s="159">
        <v>148.06142465753427</v>
      </c>
      <c r="Y156" s="159">
        <v>154.45081967213113</v>
      </c>
      <c r="Z156" s="159">
        <v>161.34287671232877</v>
      </c>
      <c r="AA156" s="159">
        <v>165.76832876712328</v>
      </c>
      <c r="AB156" s="159">
        <v>167.81301369863016</v>
      </c>
      <c r="AC156" s="159">
        <v>170.56270491803278</v>
      </c>
      <c r="AD156" s="159">
        <v>170.70328767123286</v>
      </c>
      <c r="AE156" s="159">
        <v>182.83767123287672</v>
      </c>
      <c r="AF156" s="159">
        <v>198.7735890410959</v>
      </c>
      <c r="AG156" s="159">
        <v>207.69467213114754</v>
      </c>
      <c r="AH156" s="159">
        <v>209.64197260273971</v>
      </c>
      <c r="AI156" s="159">
        <v>223.4984383561644</v>
      </c>
      <c r="AJ156" s="159">
        <v>232.75026865808215</v>
      </c>
      <c r="AK156" s="159">
        <v>224.46309313114764</v>
      </c>
      <c r="AL156" s="159">
        <v>239.32071391890412</v>
      </c>
      <c r="AM156" s="159">
        <v>236.53099315068494</v>
      </c>
      <c r="AN156" s="159">
        <v>229.44678698630136</v>
      </c>
      <c r="AO156" s="159">
        <v>240.92127868852455</v>
      </c>
      <c r="AP156" s="159">
        <v>241.1178657534247</v>
      </c>
      <c r="AQ156" s="159">
        <v>228.32229657534245</v>
      </c>
      <c r="AR156" s="159">
        <v>232.47156780821916</v>
      </c>
      <c r="AS156" s="159">
        <v>227.65684631147545</v>
      </c>
      <c r="AT156" s="159">
        <v>222.14598493150689</v>
      </c>
      <c r="AU156" s="159">
        <v>198.88652671232879</v>
      </c>
      <c r="AV156" s="159">
        <v>178.04652328767125</v>
      </c>
      <c r="AW156" s="159">
        <v>146.67248360655736</v>
      </c>
      <c r="AX156" s="159">
        <v>117.07658219178079</v>
      </c>
      <c r="AY156" s="159">
        <v>106.94655410958906</v>
      </c>
      <c r="AZ156" s="159">
        <v>113.23870068493153</v>
      </c>
      <c r="BA156" s="159">
        <v>135.97049999999999</v>
      </c>
      <c r="BB156" s="159">
        <v>122.04125736493152</v>
      </c>
      <c r="BC156" s="159">
        <v>119.66348177589042</v>
      </c>
      <c r="BD156" s="159">
        <v>113.66892829818298</v>
      </c>
      <c r="BE156" s="160">
        <v>109.90631367892334</v>
      </c>
      <c r="BF156" s="54">
        <v>-3.3101522778408943E-2</v>
      </c>
      <c r="BG156" s="54">
        <v>-6.4808976177169297E-2</v>
      </c>
      <c r="BH156" s="54">
        <v>2.3539187790446555E-2</v>
      </c>
    </row>
    <row r="157" spans="1:60" x14ac:dyDescent="0.15">
      <c r="A157" s="162" t="s">
        <v>341</v>
      </c>
      <c r="B157" s="159">
        <v>95.588876712328769</v>
      </c>
      <c r="C157" s="159">
        <v>107.2425205479452</v>
      </c>
      <c r="D157" s="159">
        <v>105.36608219178083</v>
      </c>
      <c r="E157" s="159">
        <v>119.25737704918035</v>
      </c>
      <c r="F157" s="159">
        <v>151.23649315068494</v>
      </c>
      <c r="G157" s="159">
        <v>151.26312328767122</v>
      </c>
      <c r="H157" s="159">
        <v>60.493863013698629</v>
      </c>
      <c r="I157" s="159">
        <v>65.740109289617493</v>
      </c>
      <c r="J157" s="159">
        <v>69.07671232876713</v>
      </c>
      <c r="K157" s="159">
        <v>62.107890410958916</v>
      </c>
      <c r="L157" s="159">
        <v>60.006794520547942</v>
      </c>
      <c r="M157" s="159">
        <v>63.96677595628416</v>
      </c>
      <c r="N157" s="159">
        <v>69.733260273972604</v>
      </c>
      <c r="O157" s="159">
        <v>75.444219178082193</v>
      </c>
      <c r="P157" s="159">
        <v>78.824273972602754</v>
      </c>
      <c r="Q157" s="159">
        <v>78.275136612021868</v>
      </c>
      <c r="R157" s="159">
        <v>90.748438356164385</v>
      </c>
      <c r="S157" s="159">
        <v>92.735780821917814</v>
      </c>
      <c r="T157" s="159">
        <v>101.31243835616438</v>
      </c>
      <c r="U157" s="159">
        <v>109.26923497267759</v>
      </c>
      <c r="V157" s="159">
        <v>138.54169863013698</v>
      </c>
      <c r="W157" s="159">
        <v>149.96712328767123</v>
      </c>
      <c r="X157" s="159">
        <v>153.65961643835618</v>
      </c>
      <c r="Y157" s="159">
        <v>168.70825136612021</v>
      </c>
      <c r="Z157" s="159">
        <v>185.75446575342465</v>
      </c>
      <c r="AA157" s="159">
        <v>198.92093150684931</v>
      </c>
      <c r="AB157" s="159">
        <v>205.75284931506849</v>
      </c>
      <c r="AC157" s="159">
        <v>223.72169398907104</v>
      </c>
      <c r="AD157" s="159">
        <v>226.77134246575343</v>
      </c>
      <c r="AE157" s="159">
        <v>248.90402739726028</v>
      </c>
      <c r="AF157" s="159">
        <v>310.94509589041098</v>
      </c>
      <c r="AG157" s="159">
        <v>302.7140710382514</v>
      </c>
      <c r="AH157" s="159">
        <v>323.82646575342466</v>
      </c>
      <c r="AI157" s="159">
        <v>342.06991780821915</v>
      </c>
      <c r="AJ157" s="159">
        <v>415.86900961589032</v>
      </c>
      <c r="AK157" s="159">
        <v>556.02560813661205</v>
      </c>
      <c r="AL157" s="159">
        <v>591.96659595890412</v>
      </c>
      <c r="AM157" s="159">
        <v>652.48494246575342</v>
      </c>
      <c r="AN157" s="159">
        <v>726.93001643835612</v>
      </c>
      <c r="AO157" s="159">
        <v>762.48648087431707</v>
      </c>
      <c r="AP157" s="159">
        <v>802.87407671232882</v>
      </c>
      <c r="AQ157" s="159">
        <v>875.90209863013706</v>
      </c>
      <c r="AR157" s="159">
        <v>960.47283769139744</v>
      </c>
      <c r="AS157" s="159">
        <v>974.6473788166121</v>
      </c>
      <c r="AT157" s="159">
        <v>1056.3828441910136</v>
      </c>
      <c r="AU157" s="159">
        <v>1072.9110235616438</v>
      </c>
      <c r="AV157" s="159">
        <v>1152.3215043835617</v>
      </c>
      <c r="AW157" s="159">
        <v>1260.4437540983608</v>
      </c>
      <c r="AX157" s="159">
        <v>1313.6733447216989</v>
      </c>
      <c r="AY157" s="159">
        <v>1410.59393769863</v>
      </c>
      <c r="AZ157" s="159">
        <v>1536.1828666301367</v>
      </c>
      <c r="BA157" s="159">
        <v>1784.8288032786888</v>
      </c>
      <c r="BB157" s="159">
        <v>1949.2285927113423</v>
      </c>
      <c r="BC157" s="159">
        <v>2086.0617609294795</v>
      </c>
      <c r="BD157" s="159">
        <v>2224.5927601928861</v>
      </c>
      <c r="BE157" s="160">
        <v>2147.8178968176771</v>
      </c>
      <c r="BF157" s="54">
        <v>-3.4511873251152791E-2</v>
      </c>
      <c r="BG157" s="54">
        <v>7.7315523911148931E-2</v>
      </c>
      <c r="BH157" s="54">
        <v>0.46000895781630347</v>
      </c>
    </row>
    <row r="158" spans="1:60" x14ac:dyDescent="0.15">
      <c r="A158" s="162" t="s">
        <v>342</v>
      </c>
      <c r="B158" s="159">
        <v>0</v>
      </c>
      <c r="C158" s="159">
        <v>0</v>
      </c>
      <c r="D158" s="159">
        <v>0</v>
      </c>
      <c r="E158" s="159">
        <v>0</v>
      </c>
      <c r="F158" s="159">
        <v>0</v>
      </c>
      <c r="G158" s="159">
        <v>0</v>
      </c>
      <c r="H158" s="159">
        <v>0</v>
      </c>
      <c r="I158" s="159">
        <v>0</v>
      </c>
      <c r="J158" s="159">
        <v>0</v>
      </c>
      <c r="K158" s="159">
        <v>0</v>
      </c>
      <c r="L158" s="159">
        <v>0</v>
      </c>
      <c r="M158" s="159">
        <v>0</v>
      </c>
      <c r="N158" s="159">
        <v>0</v>
      </c>
      <c r="O158" s="159">
        <v>0</v>
      </c>
      <c r="P158" s="159">
        <v>0</v>
      </c>
      <c r="Q158" s="159">
        <v>12.6775956284153</v>
      </c>
      <c r="R158" s="159">
        <v>14.873424657534247</v>
      </c>
      <c r="S158" s="159">
        <v>17.797260273972604</v>
      </c>
      <c r="T158" s="159">
        <v>22.310136986301369</v>
      </c>
      <c r="U158" s="159">
        <v>28.080874316939891</v>
      </c>
      <c r="V158" s="159">
        <v>37.151780821917811</v>
      </c>
      <c r="W158" s="159">
        <v>45.351232876712331</v>
      </c>
      <c r="X158" s="159">
        <v>45.033424657534248</v>
      </c>
      <c r="Y158" s="159">
        <v>59.806557377049174</v>
      </c>
      <c r="Z158" s="159">
        <v>69.313972602739724</v>
      </c>
      <c r="AA158" s="159">
        <v>77.901095890410957</v>
      </c>
      <c r="AB158" s="159">
        <v>85.903424657534245</v>
      </c>
      <c r="AC158" s="159">
        <v>98.183060109289627</v>
      </c>
      <c r="AD158" s="159">
        <v>104.57972602739727</v>
      </c>
      <c r="AE158" s="159">
        <v>117.09493150684931</v>
      </c>
      <c r="AF158" s="159">
        <v>132.10849315068492</v>
      </c>
      <c r="AG158" s="159">
        <v>144.43647540983608</v>
      </c>
      <c r="AH158" s="159">
        <v>160.47972602739725</v>
      </c>
      <c r="AI158" s="159">
        <v>177.83205479452053</v>
      </c>
      <c r="AJ158" s="159">
        <v>208.15884391232876</v>
      </c>
      <c r="AK158" s="159">
        <v>253.14565571584708</v>
      </c>
      <c r="AL158" s="159">
        <v>279.11077868493157</v>
      </c>
      <c r="AM158" s="159">
        <v>299.20378082191792</v>
      </c>
      <c r="AN158" s="159">
        <v>332.33734246575335</v>
      </c>
      <c r="AO158" s="159">
        <v>366.31685792349731</v>
      </c>
      <c r="AP158" s="159">
        <v>379.71328767123282</v>
      </c>
      <c r="AQ158" s="159">
        <v>386.98263013698624</v>
      </c>
      <c r="AR158" s="159">
        <v>424.90339409643849</v>
      </c>
      <c r="AS158" s="159">
        <v>441.96259364699455</v>
      </c>
      <c r="AT158" s="159">
        <v>456.63115376876721</v>
      </c>
      <c r="AU158" s="159">
        <v>490.3535890410958</v>
      </c>
      <c r="AV158" s="159">
        <v>534.07646575342471</v>
      </c>
      <c r="AW158" s="159">
        <v>547.58677595628421</v>
      </c>
      <c r="AX158" s="159">
        <v>557.67597260273976</v>
      </c>
      <c r="AY158" s="159">
        <v>612.64400000000001</v>
      </c>
      <c r="AZ158" s="159">
        <v>661.47356164383552</v>
      </c>
      <c r="BA158" s="159">
        <v>749.51857923497289</v>
      </c>
      <c r="BB158" s="159">
        <v>857.54867986410954</v>
      </c>
      <c r="BC158" s="159">
        <v>971.25100247123282</v>
      </c>
      <c r="BD158" s="159">
        <v>1046.6863255136529</v>
      </c>
      <c r="BE158" s="160">
        <v>1056.1201988984787</v>
      </c>
      <c r="BF158" s="54">
        <v>9.0130855394487952E-3</v>
      </c>
      <c r="BG158" s="54">
        <v>8.648841836198784E-2</v>
      </c>
      <c r="BH158" s="54">
        <v>0.22619457298677906</v>
      </c>
    </row>
    <row r="159" spans="1:60" x14ac:dyDescent="0.15">
      <c r="A159" s="165" t="s">
        <v>359</v>
      </c>
      <c r="B159" s="164">
        <v>252.23397260273975</v>
      </c>
      <c r="C159" s="164">
        <v>281.52871232876714</v>
      </c>
      <c r="D159" s="164">
        <v>289.37978082191779</v>
      </c>
      <c r="E159" s="164">
        <v>324.33390710382514</v>
      </c>
      <c r="F159" s="164">
        <v>392.34539726027401</v>
      </c>
      <c r="G159" s="164">
        <v>390.31695890410958</v>
      </c>
      <c r="H159" s="164">
        <v>416.35964383561645</v>
      </c>
      <c r="I159" s="164">
        <v>447.39715846994545</v>
      </c>
      <c r="J159" s="164">
        <v>473.66969863013696</v>
      </c>
      <c r="K159" s="164">
        <v>464.37531506849319</v>
      </c>
      <c r="L159" s="164">
        <v>476.86199999999997</v>
      </c>
      <c r="M159" s="164">
        <v>502.89642076502736</v>
      </c>
      <c r="N159" s="164">
        <v>542.08857534246579</v>
      </c>
      <c r="O159" s="164">
        <v>588.40901369863013</v>
      </c>
      <c r="P159" s="164">
        <v>633.68246575342471</v>
      </c>
      <c r="Q159" s="164">
        <v>643.37934426229504</v>
      </c>
      <c r="R159" s="164">
        <v>696.94778082191783</v>
      </c>
      <c r="S159" s="164">
        <v>727.63049315068497</v>
      </c>
      <c r="T159" s="164">
        <v>765.40416438356169</v>
      </c>
      <c r="U159" s="164">
        <v>822.80710382513666</v>
      </c>
      <c r="V159" s="164">
        <v>895.97578082191785</v>
      </c>
      <c r="W159" s="164">
        <v>944.12542465753427</v>
      </c>
      <c r="X159" s="164">
        <v>974.25764383561659</v>
      </c>
      <c r="Y159" s="164">
        <v>1069.485355191257</v>
      </c>
      <c r="Z159" s="164">
        <v>1163.6973424657533</v>
      </c>
      <c r="AA159" s="164">
        <v>1211.8925205479452</v>
      </c>
      <c r="AB159" s="164">
        <v>1234.7384383561644</v>
      </c>
      <c r="AC159" s="164">
        <v>1299.8018852459015</v>
      </c>
      <c r="AD159" s="164">
        <v>1316.3528493150684</v>
      </c>
      <c r="AE159" s="164">
        <v>1416.7255616438358</v>
      </c>
      <c r="AF159" s="164">
        <v>1585.0571232876712</v>
      </c>
      <c r="AG159" s="164">
        <v>1704.6522404371585</v>
      </c>
      <c r="AH159" s="164">
        <v>1835.1638082191778</v>
      </c>
      <c r="AI159" s="164">
        <v>1971.4852876712328</v>
      </c>
      <c r="AJ159" s="164">
        <v>2172.5066034671227</v>
      </c>
      <c r="AK159" s="164">
        <v>2286.7832459680321</v>
      </c>
      <c r="AL159" s="164">
        <v>2309.5293843841091</v>
      </c>
      <c r="AM159" s="164">
        <v>2359.3076419329991</v>
      </c>
      <c r="AN159" s="164">
        <v>2413.2243666212939</v>
      </c>
      <c r="AO159" s="164">
        <v>2552.8141390867409</v>
      </c>
      <c r="AP159" s="164">
        <v>2603.3927237929438</v>
      </c>
      <c r="AQ159" s="164">
        <v>2748.4867871647793</v>
      </c>
      <c r="AR159" s="164">
        <v>2935.771024499647</v>
      </c>
      <c r="AS159" s="164">
        <v>3073.543100498317</v>
      </c>
      <c r="AT159" s="164">
        <v>3232.7267641656049</v>
      </c>
      <c r="AU159" s="164">
        <v>3308.0840877608844</v>
      </c>
      <c r="AV159" s="164">
        <v>3474.6607366969647</v>
      </c>
      <c r="AW159" s="164">
        <v>3673.722376455406</v>
      </c>
      <c r="AX159" s="164">
        <v>3716.7028899061575</v>
      </c>
      <c r="AY159" s="164">
        <v>3832.109701954395</v>
      </c>
      <c r="AZ159" s="164">
        <v>4147.3674402399974</v>
      </c>
      <c r="BA159" s="164">
        <v>4544.0102524003896</v>
      </c>
      <c r="BB159" s="164">
        <v>4724.3241314055431</v>
      </c>
      <c r="BC159" s="164">
        <v>4974.0296473673006</v>
      </c>
      <c r="BD159" s="164">
        <v>5147.5755949681816</v>
      </c>
      <c r="BE159" s="164">
        <v>4669.0784175454482</v>
      </c>
      <c r="BF159" s="56">
        <v>-9.2955833012043576E-2</v>
      </c>
      <c r="BG159" s="56">
        <v>4.76190171014792E-2</v>
      </c>
      <c r="BH159" s="56">
        <v>1</v>
      </c>
    </row>
    <row r="160" spans="1:60" x14ac:dyDescent="0.15">
      <c r="B160" s="159"/>
      <c r="C160" s="159"/>
      <c r="D160" s="159"/>
      <c r="E160" s="159"/>
      <c r="F160" s="159"/>
      <c r="G160" s="159"/>
      <c r="H160" s="159"/>
      <c r="I160" s="159"/>
      <c r="J160" s="159"/>
      <c r="K160" s="159"/>
      <c r="L160" s="159"/>
      <c r="M160" s="159"/>
      <c r="N160" s="159"/>
      <c r="O160" s="159"/>
      <c r="P160" s="159"/>
      <c r="Q160" s="159"/>
      <c r="R160" s="159"/>
      <c r="S160" s="159"/>
      <c r="T160" s="159"/>
      <c r="U160" s="159"/>
      <c r="V160" s="159"/>
      <c r="W160" s="159"/>
      <c r="X160" s="159"/>
      <c r="Y160" s="159"/>
      <c r="Z160" s="159"/>
      <c r="AA160" s="159"/>
      <c r="AB160" s="159"/>
      <c r="AC160" s="159"/>
      <c r="AD160" s="159"/>
      <c r="AE160" s="159"/>
      <c r="AF160" s="159"/>
      <c r="AG160" s="159"/>
      <c r="AH160" s="159"/>
      <c r="AI160" s="159"/>
      <c r="AJ160" s="159"/>
      <c r="AK160" s="159"/>
      <c r="AL160" s="159"/>
      <c r="AM160" s="159"/>
      <c r="AN160" s="159"/>
      <c r="AO160" s="159"/>
      <c r="AP160" s="159"/>
      <c r="AQ160" s="159"/>
      <c r="AR160" s="159"/>
      <c r="AS160" s="159"/>
      <c r="AT160" s="159"/>
      <c r="AU160" s="159"/>
      <c r="AV160" s="159"/>
      <c r="AW160" s="159"/>
      <c r="AX160" s="159"/>
      <c r="AY160" s="159"/>
      <c r="AZ160" s="159"/>
      <c r="BA160" s="159"/>
      <c r="BB160" s="159"/>
      <c r="BC160" s="159"/>
      <c r="BD160" s="159"/>
      <c r="BE160" s="160"/>
      <c r="BF160" s="54"/>
      <c r="BG160" s="54"/>
      <c r="BH160" s="54"/>
    </row>
    <row r="161" spans="1:60" x14ac:dyDescent="0.15">
      <c r="A161" s="161" t="s">
        <v>360</v>
      </c>
      <c r="B161" s="159"/>
      <c r="C161" s="159"/>
      <c r="D161" s="159"/>
      <c r="E161" s="159"/>
      <c r="F161" s="159"/>
      <c r="G161" s="159"/>
      <c r="H161" s="159"/>
      <c r="I161" s="159"/>
      <c r="J161" s="159"/>
      <c r="K161" s="159"/>
      <c r="L161" s="159"/>
      <c r="M161" s="159"/>
      <c r="N161" s="159"/>
      <c r="O161" s="159"/>
      <c r="P161" s="159"/>
      <c r="Q161" s="159"/>
      <c r="R161" s="159"/>
      <c r="S161" s="159"/>
      <c r="T161" s="159"/>
      <c r="U161" s="159"/>
      <c r="V161" s="159"/>
      <c r="W161" s="159"/>
      <c r="X161" s="159"/>
      <c r="Y161" s="159"/>
      <c r="Z161" s="159"/>
      <c r="AA161" s="159"/>
      <c r="AB161" s="159"/>
      <c r="AC161" s="159"/>
      <c r="AD161" s="159"/>
      <c r="AE161" s="159"/>
      <c r="AF161" s="159"/>
      <c r="AG161" s="159"/>
      <c r="AH161" s="159"/>
      <c r="AI161" s="159"/>
      <c r="AJ161" s="159"/>
      <c r="AK161" s="159"/>
      <c r="AL161" s="159"/>
      <c r="AM161" s="159"/>
      <c r="AN161" s="159"/>
      <c r="AO161" s="159"/>
      <c r="AP161" s="159"/>
      <c r="AQ161" s="159"/>
      <c r="AR161" s="159"/>
      <c r="AS161" s="159"/>
      <c r="AT161" s="159"/>
      <c r="AU161" s="159"/>
      <c r="AV161" s="159"/>
      <c r="AW161" s="159"/>
      <c r="AX161" s="159"/>
      <c r="AY161" s="159"/>
      <c r="AZ161" s="159"/>
      <c r="BA161" s="159"/>
      <c r="BB161" s="159"/>
      <c r="BC161" s="159"/>
      <c r="BD161" s="159"/>
      <c r="BE161" s="160"/>
      <c r="BF161" s="54"/>
      <c r="BG161" s="54"/>
      <c r="BH161" s="54"/>
    </row>
    <row r="162" spans="1:60" x14ac:dyDescent="0.15">
      <c r="A162" s="168" t="s">
        <v>334</v>
      </c>
      <c r="B162" s="159">
        <v>296.39068493150683</v>
      </c>
      <c r="C162" s="159">
        <v>356.21328767123282</v>
      </c>
      <c r="D162" s="159">
        <v>426.94808219178077</v>
      </c>
      <c r="E162" s="159">
        <v>491.00737704918038</v>
      </c>
      <c r="F162" s="159">
        <v>578.30041095890408</v>
      </c>
      <c r="G162" s="159">
        <v>696.41287671232874</v>
      </c>
      <c r="H162" s="159">
        <v>796.93315068493143</v>
      </c>
      <c r="I162" s="159">
        <v>874.78797814207644</v>
      </c>
      <c r="J162" s="159">
        <v>978.98602739726039</v>
      </c>
      <c r="K162" s="159">
        <v>944.87684931506863</v>
      </c>
      <c r="L162" s="159">
        <v>900.79342465753416</v>
      </c>
      <c r="M162" s="159">
        <v>993.80969945355196</v>
      </c>
      <c r="N162" s="159">
        <v>1021.1478082191782</v>
      </c>
      <c r="O162" s="159">
        <v>1173.3942465753425</v>
      </c>
      <c r="P162" s="159">
        <v>1189.4337671232879</v>
      </c>
      <c r="Q162" s="159">
        <v>1077.4900273224043</v>
      </c>
      <c r="R162" s="159">
        <v>1025.095</v>
      </c>
      <c r="S162" s="159">
        <v>997.21582191780817</v>
      </c>
      <c r="T162" s="159">
        <v>1027.5625342465753</v>
      </c>
      <c r="U162" s="159">
        <v>1060.211543715847</v>
      </c>
      <c r="V162" s="159">
        <v>1069.2621232876713</v>
      </c>
      <c r="W162" s="159">
        <v>1101.5874657534248</v>
      </c>
      <c r="X162" s="159">
        <v>1136.945890410959</v>
      </c>
      <c r="Y162" s="159">
        <v>1207.8293032786885</v>
      </c>
      <c r="Z162" s="159">
        <v>1290.4260273972604</v>
      </c>
      <c r="AA162" s="159">
        <v>1244.3272602739726</v>
      </c>
      <c r="AB162" s="159">
        <v>1246.6632876712329</v>
      </c>
      <c r="AC162" s="159">
        <v>1313.0085382513664</v>
      </c>
      <c r="AD162" s="159">
        <v>1318.9712328767123</v>
      </c>
      <c r="AE162" s="159">
        <v>1395.6343835616437</v>
      </c>
      <c r="AF162" s="159">
        <v>1637.8194520547945</v>
      </c>
      <c r="AG162" s="159">
        <v>1665.8834016393441</v>
      </c>
      <c r="AH162" s="159">
        <v>1745.3799315068495</v>
      </c>
      <c r="AI162" s="159">
        <v>1710.6197945205477</v>
      </c>
      <c r="AJ162" s="159">
        <v>1800.0263698630135</v>
      </c>
      <c r="AK162" s="159">
        <v>1830.3159153005463</v>
      </c>
      <c r="AL162" s="159">
        <v>1805.1311643835618</v>
      </c>
      <c r="AM162" s="159">
        <v>1904.9827232569451</v>
      </c>
      <c r="AN162" s="159">
        <v>1941.060074459607</v>
      </c>
      <c r="AO162" s="159">
        <v>1942.7060186645183</v>
      </c>
      <c r="AP162" s="159">
        <v>1811.8328039066243</v>
      </c>
      <c r="AQ162" s="159">
        <v>1792.5274030810808</v>
      </c>
      <c r="AR162" s="159">
        <v>1763.1559260534657</v>
      </c>
      <c r="AS162" s="159">
        <v>1599.2007153391537</v>
      </c>
      <c r="AT162" s="159">
        <v>1621.6966270851174</v>
      </c>
      <c r="AU162" s="159">
        <v>1678.4105641615797</v>
      </c>
      <c r="AV162" s="159">
        <v>1605.5432905778064</v>
      </c>
      <c r="AW162" s="159">
        <v>1589.0241309824078</v>
      </c>
      <c r="AX162" s="159">
        <v>1610.8120142572338</v>
      </c>
      <c r="AY162" s="159">
        <v>1552.0356415541662</v>
      </c>
      <c r="AZ162" s="159">
        <v>1584.2468184231425</v>
      </c>
      <c r="BA162" s="159">
        <v>1538.2002732377268</v>
      </c>
      <c r="BB162" s="159">
        <v>1555.6173596265758</v>
      </c>
      <c r="BC162" s="159">
        <v>1485.4391447005619</v>
      </c>
      <c r="BD162" s="159">
        <v>1474.025929173941</v>
      </c>
      <c r="BE162" s="160">
        <v>1347.79261913153</v>
      </c>
      <c r="BF162" s="54">
        <v>-8.563845963900607E-2</v>
      </c>
      <c r="BG162" s="54">
        <v>-9.5021185586261492E-3</v>
      </c>
      <c r="BH162" s="54">
        <v>0.41235904606102025</v>
      </c>
    </row>
    <row r="163" spans="1:60" x14ac:dyDescent="0.15">
      <c r="A163" s="168" t="s">
        <v>335</v>
      </c>
      <c r="B163" s="159">
        <v>0</v>
      </c>
      <c r="C163" s="159">
        <v>0</v>
      </c>
      <c r="D163" s="159">
        <v>0</v>
      </c>
      <c r="E163" s="159">
        <v>0</v>
      </c>
      <c r="F163" s="159">
        <v>0</v>
      </c>
      <c r="G163" s="159">
        <v>0</v>
      </c>
      <c r="H163" s="159">
        <v>0</v>
      </c>
      <c r="I163" s="159">
        <v>0</v>
      </c>
      <c r="J163" s="159">
        <v>0</v>
      </c>
      <c r="K163" s="159">
        <v>0</v>
      </c>
      <c r="L163" s="159">
        <v>0</v>
      </c>
      <c r="M163" s="159">
        <v>0</v>
      </c>
      <c r="N163" s="159">
        <v>0</v>
      </c>
      <c r="O163" s="159">
        <v>0</v>
      </c>
      <c r="P163" s="159">
        <v>0</v>
      </c>
      <c r="Q163" s="159">
        <v>560.04986338797812</v>
      </c>
      <c r="R163" s="159">
        <v>572.5421917808219</v>
      </c>
      <c r="S163" s="159">
        <v>575.08150684931502</v>
      </c>
      <c r="T163" s="159">
        <v>580.98369863013693</v>
      </c>
      <c r="U163" s="159">
        <v>585.76980874316928</v>
      </c>
      <c r="V163" s="159">
        <v>593.09383561643824</v>
      </c>
      <c r="W163" s="159">
        <v>607.80205479452047</v>
      </c>
      <c r="X163" s="159">
        <v>618.96589041095888</v>
      </c>
      <c r="Y163" s="159">
        <v>638.87978142076497</v>
      </c>
      <c r="Z163" s="159">
        <v>685.26260273972605</v>
      </c>
      <c r="AA163" s="159">
        <v>722.68890410958909</v>
      </c>
      <c r="AB163" s="159">
        <v>743.01273972602735</v>
      </c>
      <c r="AC163" s="159">
        <v>761.35573770491806</v>
      </c>
      <c r="AD163" s="159">
        <v>775.70356164383554</v>
      </c>
      <c r="AE163" s="159">
        <v>813.24424657534234</v>
      </c>
      <c r="AF163" s="159">
        <v>826.62712328767111</v>
      </c>
      <c r="AG163" s="159">
        <v>854.50614754098342</v>
      </c>
      <c r="AH163" s="159">
        <v>879.58671232876713</v>
      </c>
      <c r="AI163" s="159">
        <v>898.11684931506841</v>
      </c>
      <c r="AJ163" s="159">
        <v>922.11452054794518</v>
      </c>
      <c r="AK163" s="159">
        <v>941.61079234972669</v>
      </c>
      <c r="AL163" s="159">
        <v>951.96863013698623</v>
      </c>
      <c r="AM163" s="159">
        <v>1027.1318328459863</v>
      </c>
      <c r="AN163" s="159">
        <v>1035.2839100760455</v>
      </c>
      <c r="AO163" s="159">
        <v>1052.085936697305</v>
      </c>
      <c r="AP163" s="159">
        <v>1061.7835720342136</v>
      </c>
      <c r="AQ163" s="159">
        <v>1048.4219286373216</v>
      </c>
      <c r="AR163" s="159">
        <v>1030.4877305863886</v>
      </c>
      <c r="AS163" s="159">
        <v>983.70232488422255</v>
      </c>
      <c r="AT163" s="159">
        <v>989.77109405729584</v>
      </c>
      <c r="AU163" s="159">
        <v>1001.0905736816669</v>
      </c>
      <c r="AV163" s="159">
        <v>973.54566857609973</v>
      </c>
      <c r="AW163" s="159">
        <v>974.80115678579909</v>
      </c>
      <c r="AX163" s="159">
        <v>944.58288631661981</v>
      </c>
      <c r="AY163" s="159">
        <v>915.13152742311343</v>
      </c>
      <c r="AZ163" s="159">
        <v>904.58584311092068</v>
      </c>
      <c r="BA163" s="159">
        <v>895.91032649674776</v>
      </c>
      <c r="BB163" s="159">
        <v>880.86413365045689</v>
      </c>
      <c r="BC163" s="159">
        <v>864.75269192625922</v>
      </c>
      <c r="BD163" s="159">
        <v>841.7571887288284</v>
      </c>
      <c r="BE163" s="160">
        <v>773.61239553068572</v>
      </c>
      <c r="BF163" s="54">
        <v>-8.0955403898659739E-2</v>
      </c>
      <c r="BG163" s="54">
        <v>-1.606772449487559E-2</v>
      </c>
      <c r="BH163" s="54">
        <v>0.23668779967616271</v>
      </c>
    </row>
    <row r="164" spans="1:60" x14ac:dyDescent="0.15">
      <c r="A164" s="162" t="s">
        <v>336</v>
      </c>
      <c r="B164" s="159">
        <v>0</v>
      </c>
      <c r="C164" s="159">
        <v>0</v>
      </c>
      <c r="D164" s="159">
        <v>0</v>
      </c>
      <c r="E164" s="159">
        <v>0</v>
      </c>
      <c r="F164" s="159">
        <v>0</v>
      </c>
      <c r="G164" s="159">
        <v>0</v>
      </c>
      <c r="H164" s="159">
        <v>0</v>
      </c>
      <c r="I164" s="159">
        <v>0</v>
      </c>
      <c r="J164" s="159">
        <v>0</v>
      </c>
      <c r="K164" s="159">
        <v>0</v>
      </c>
      <c r="L164" s="159">
        <v>0</v>
      </c>
      <c r="M164" s="159">
        <v>0</v>
      </c>
      <c r="N164" s="159">
        <v>0</v>
      </c>
      <c r="O164" s="159">
        <v>0</v>
      </c>
      <c r="P164" s="159">
        <v>0</v>
      </c>
      <c r="Q164" s="159">
        <v>517.44016393442621</v>
      </c>
      <c r="R164" s="159">
        <v>452.55280821917813</v>
      </c>
      <c r="S164" s="159">
        <v>422.13431506849321</v>
      </c>
      <c r="T164" s="159">
        <v>446.57883561643837</v>
      </c>
      <c r="U164" s="159">
        <v>474.44173497267764</v>
      </c>
      <c r="V164" s="159">
        <v>476.16828767123286</v>
      </c>
      <c r="W164" s="159">
        <v>493.78541095890427</v>
      </c>
      <c r="X164" s="159">
        <v>517.98</v>
      </c>
      <c r="Y164" s="159">
        <v>568.94952185792351</v>
      </c>
      <c r="Z164" s="159">
        <v>605.16342465753428</v>
      </c>
      <c r="AA164" s="159">
        <v>521.63835616438359</v>
      </c>
      <c r="AB164" s="159">
        <v>503.65054794520546</v>
      </c>
      <c r="AC164" s="159">
        <v>551.65280054644813</v>
      </c>
      <c r="AD164" s="159">
        <v>543.26767123287675</v>
      </c>
      <c r="AE164" s="159">
        <v>582.3901369863014</v>
      </c>
      <c r="AF164" s="159">
        <v>811.1923287671234</v>
      </c>
      <c r="AG164" s="159">
        <v>811.37725409836071</v>
      </c>
      <c r="AH164" s="159">
        <v>865.79321917808227</v>
      </c>
      <c r="AI164" s="159">
        <v>812.50294520547936</v>
      </c>
      <c r="AJ164" s="159">
        <v>877.91184931506848</v>
      </c>
      <c r="AK164" s="159">
        <v>888.70512295081971</v>
      </c>
      <c r="AL164" s="159">
        <v>853.16253424657555</v>
      </c>
      <c r="AM164" s="159">
        <v>877.85089041095887</v>
      </c>
      <c r="AN164" s="159">
        <v>905.77616438356165</v>
      </c>
      <c r="AO164" s="159">
        <v>890.62008196721331</v>
      </c>
      <c r="AP164" s="159">
        <v>750.0492318724107</v>
      </c>
      <c r="AQ164" s="159">
        <v>744.10547444375936</v>
      </c>
      <c r="AR164" s="159">
        <v>732.66819546707723</v>
      </c>
      <c r="AS164" s="159">
        <v>615.49839045493104</v>
      </c>
      <c r="AT164" s="159">
        <v>631.92553302782142</v>
      </c>
      <c r="AU164" s="159">
        <v>677.31999047991303</v>
      </c>
      <c r="AV164" s="159">
        <v>631.99762200170676</v>
      </c>
      <c r="AW164" s="159">
        <v>614.22297419660856</v>
      </c>
      <c r="AX164" s="159">
        <v>666.22912794061415</v>
      </c>
      <c r="AY164" s="159">
        <v>636.90411413105278</v>
      </c>
      <c r="AZ164" s="159">
        <v>679.66097531222181</v>
      </c>
      <c r="BA164" s="159">
        <v>642.28994674097885</v>
      </c>
      <c r="BB164" s="159">
        <v>674.75322597611898</v>
      </c>
      <c r="BC164" s="159">
        <v>620.68645277430278</v>
      </c>
      <c r="BD164" s="159">
        <v>632.26874044511271</v>
      </c>
      <c r="BE164" s="160">
        <v>574.1802236008441</v>
      </c>
      <c r="BF164" s="54">
        <v>-9.1873143694206183E-2</v>
      </c>
      <c r="BG164" s="54">
        <v>5.4298101264338428E-5</v>
      </c>
      <c r="BH164" s="54">
        <v>0.17567124638485748</v>
      </c>
    </row>
    <row r="165" spans="1:60" x14ac:dyDescent="0.15">
      <c r="A165" s="162" t="s">
        <v>337</v>
      </c>
      <c r="B165" s="159">
        <v>277.85945205479453</v>
      </c>
      <c r="C165" s="159">
        <v>324.76547945205482</v>
      </c>
      <c r="D165" s="159">
        <v>389.10542465753417</v>
      </c>
      <c r="E165" s="159">
        <v>460.70595628415299</v>
      </c>
      <c r="F165" s="159">
        <v>544.04860273972599</v>
      </c>
      <c r="G165" s="159">
        <v>655.41720547945204</v>
      </c>
      <c r="H165" s="159">
        <v>743.81309589041086</v>
      </c>
      <c r="I165" s="159">
        <v>838.39393442622941</v>
      </c>
      <c r="J165" s="159">
        <v>1039.331287671233</v>
      </c>
      <c r="K165" s="159">
        <v>1033.9355616438359</v>
      </c>
      <c r="L165" s="159">
        <v>1029.2143013698631</v>
      </c>
      <c r="M165" s="159">
        <v>1103.7538797814209</v>
      </c>
      <c r="N165" s="159">
        <v>1139.1113424657533</v>
      </c>
      <c r="O165" s="159">
        <v>1257.5060273972604</v>
      </c>
      <c r="P165" s="159">
        <v>1283.2742465753427</v>
      </c>
      <c r="Q165" s="159">
        <v>1246.1711475409836</v>
      </c>
      <c r="R165" s="159">
        <v>1266.6327123287672</v>
      </c>
      <c r="S165" s="159">
        <v>1210.2650410958904</v>
      </c>
      <c r="T165" s="159">
        <v>1245.3627945205478</v>
      </c>
      <c r="U165" s="159">
        <v>1337.7072677595629</v>
      </c>
      <c r="V165" s="159">
        <v>1328.3045479452055</v>
      </c>
      <c r="W165" s="159">
        <v>1391.2067397260275</v>
      </c>
      <c r="X165" s="159">
        <v>1449.3553424657534</v>
      </c>
      <c r="Y165" s="159">
        <v>1598.8562841530054</v>
      </c>
      <c r="Z165" s="159">
        <v>1650.7643835616436</v>
      </c>
      <c r="AA165" s="159">
        <v>1730.6880547945207</v>
      </c>
      <c r="AB165" s="159">
        <v>1800.6292054794519</v>
      </c>
      <c r="AC165" s="159">
        <v>1836.5551366120221</v>
      </c>
      <c r="AD165" s="159">
        <v>1865.596</v>
      </c>
      <c r="AE165" s="159">
        <v>1918.6654246575342</v>
      </c>
      <c r="AF165" s="159">
        <v>1985.3161643835617</v>
      </c>
      <c r="AG165" s="159">
        <v>2041.1333879781421</v>
      </c>
      <c r="AH165" s="159">
        <v>2004.5975342465754</v>
      </c>
      <c r="AI165" s="159">
        <v>1963.0755068493152</v>
      </c>
      <c r="AJ165" s="159">
        <v>1991.8688767123285</v>
      </c>
      <c r="AK165" s="159">
        <v>1965.766174863388</v>
      </c>
      <c r="AL165" s="159">
        <v>1964.3598356164387</v>
      </c>
      <c r="AM165" s="159">
        <v>1929.025779949867</v>
      </c>
      <c r="AN165" s="159">
        <v>1903.3915818320604</v>
      </c>
      <c r="AO165" s="159">
        <v>1860.0333053844649</v>
      </c>
      <c r="AP165" s="159">
        <v>1877.8796304324978</v>
      </c>
      <c r="AQ165" s="159">
        <v>1759.6987556686001</v>
      </c>
      <c r="AR165" s="159">
        <v>1620.8275398836845</v>
      </c>
      <c r="AS165" s="159">
        <v>1501.3821201278006</v>
      </c>
      <c r="AT165" s="159">
        <v>1380.5778704551049</v>
      </c>
      <c r="AU165" s="159">
        <v>1390.5534399407118</v>
      </c>
      <c r="AV165" s="159">
        <v>1342.4668557466612</v>
      </c>
      <c r="AW165" s="159">
        <v>1360.5091670991426</v>
      </c>
      <c r="AX165" s="159">
        <v>1344.9853007190286</v>
      </c>
      <c r="AY165" s="159">
        <v>1319.0591294976384</v>
      </c>
      <c r="AZ165" s="159">
        <v>1280.9596134394967</v>
      </c>
      <c r="BA165" s="159">
        <v>1290.3111751980794</v>
      </c>
      <c r="BB165" s="159">
        <v>1295.6833141271832</v>
      </c>
      <c r="BC165" s="159">
        <v>1280.2826507796601</v>
      </c>
      <c r="BD165" s="159">
        <v>1256.744968601628</v>
      </c>
      <c r="BE165" s="160">
        <v>1089.0728523955095</v>
      </c>
      <c r="BF165" s="54">
        <v>-0.13341777400763033</v>
      </c>
      <c r="BG165" s="54">
        <v>-9.353693307138089E-3</v>
      </c>
      <c r="BH165" s="54">
        <v>0.33320336981378018</v>
      </c>
    </row>
    <row r="166" spans="1:60" x14ac:dyDescent="0.15">
      <c r="A166" s="162" t="s">
        <v>338</v>
      </c>
      <c r="B166" s="159">
        <v>0</v>
      </c>
      <c r="C166" s="159">
        <v>0</v>
      </c>
      <c r="D166" s="159">
        <v>0</v>
      </c>
      <c r="E166" s="159">
        <v>0</v>
      </c>
      <c r="F166" s="159">
        <v>0</v>
      </c>
      <c r="G166" s="159">
        <v>0</v>
      </c>
      <c r="H166" s="159">
        <v>0</v>
      </c>
      <c r="I166" s="159">
        <v>0</v>
      </c>
      <c r="J166" s="159">
        <v>0</v>
      </c>
      <c r="K166" s="159">
        <v>0</v>
      </c>
      <c r="L166" s="159">
        <v>0</v>
      </c>
      <c r="M166" s="159">
        <v>0</v>
      </c>
      <c r="N166" s="159">
        <v>0</v>
      </c>
      <c r="O166" s="159">
        <v>0</v>
      </c>
      <c r="P166" s="159">
        <v>0</v>
      </c>
      <c r="Q166" s="159">
        <v>757.74032786885243</v>
      </c>
      <c r="R166" s="159">
        <v>754.97243835616439</v>
      </c>
      <c r="S166" s="159">
        <v>735.39249315068491</v>
      </c>
      <c r="T166" s="159">
        <v>751.98843835616435</v>
      </c>
      <c r="U166" s="159">
        <v>792.32945355191271</v>
      </c>
      <c r="V166" s="159">
        <v>803.43178082191776</v>
      </c>
      <c r="W166" s="159">
        <v>837.706904109589</v>
      </c>
      <c r="X166" s="159">
        <v>888.92542465753411</v>
      </c>
      <c r="Y166" s="159">
        <v>979.13519125683058</v>
      </c>
      <c r="Z166" s="159">
        <v>1049.5095890410958</v>
      </c>
      <c r="AA166" s="159">
        <v>1118.8978082191782</v>
      </c>
      <c r="AB166" s="159">
        <v>1171.1791232876712</v>
      </c>
      <c r="AC166" s="159">
        <v>1192.3974316939893</v>
      </c>
      <c r="AD166" s="159">
        <v>1208.6630684931506</v>
      </c>
      <c r="AE166" s="159">
        <v>1251.9310684931506</v>
      </c>
      <c r="AF166" s="159">
        <v>1281.3623013698632</v>
      </c>
      <c r="AG166" s="159">
        <v>1303.685956284153</v>
      </c>
      <c r="AH166" s="159">
        <v>1290.9070136986302</v>
      </c>
      <c r="AI166" s="159">
        <v>1251.522301369863</v>
      </c>
      <c r="AJ166" s="159">
        <v>1265.4408219178083</v>
      </c>
      <c r="AK166" s="159">
        <v>1248.449344262295</v>
      </c>
      <c r="AL166" s="159">
        <v>1233.3117260273973</v>
      </c>
      <c r="AM166" s="159">
        <v>1198.9275881690453</v>
      </c>
      <c r="AN166" s="159">
        <v>1179.4462667635671</v>
      </c>
      <c r="AO166" s="159">
        <v>1159.1223764227163</v>
      </c>
      <c r="AP166" s="159">
        <v>1142.3214507136547</v>
      </c>
      <c r="AQ166" s="159">
        <v>1073.1472226609972</v>
      </c>
      <c r="AR166" s="159">
        <v>997.60296719618577</v>
      </c>
      <c r="AS166" s="159">
        <v>919.3163013777488</v>
      </c>
      <c r="AT166" s="159">
        <v>837.15602889533125</v>
      </c>
      <c r="AU166" s="159">
        <v>840.6110408583944</v>
      </c>
      <c r="AV166" s="159">
        <v>815.94114836316862</v>
      </c>
      <c r="AW166" s="159">
        <v>821.08082039474289</v>
      </c>
      <c r="AX166" s="159">
        <v>816.85852888334966</v>
      </c>
      <c r="AY166" s="159">
        <v>803.11881924156216</v>
      </c>
      <c r="AZ166" s="159">
        <v>786.37365643442513</v>
      </c>
      <c r="BA166" s="159">
        <v>786.39726383964774</v>
      </c>
      <c r="BB166" s="159">
        <v>782.03476304682772</v>
      </c>
      <c r="BC166" s="159">
        <v>781.73893610681853</v>
      </c>
      <c r="BD166" s="159">
        <v>771.03674324253655</v>
      </c>
      <c r="BE166" s="160">
        <v>721.67728492250058</v>
      </c>
      <c r="BF166" s="54">
        <v>-6.4016998868897668E-2</v>
      </c>
      <c r="BG166" s="54">
        <v>-8.1936910670726837E-3</v>
      </c>
      <c r="BH166" s="54">
        <v>0.22079817959405806</v>
      </c>
    </row>
    <row r="167" spans="1:60" x14ac:dyDescent="0.15">
      <c r="A167" s="162" t="s">
        <v>339</v>
      </c>
      <c r="B167" s="159">
        <v>0</v>
      </c>
      <c r="C167" s="159">
        <v>0</v>
      </c>
      <c r="D167" s="159">
        <v>0</v>
      </c>
      <c r="E167" s="159">
        <v>0</v>
      </c>
      <c r="F167" s="159">
        <v>0</v>
      </c>
      <c r="G167" s="159">
        <v>0</v>
      </c>
      <c r="H167" s="159">
        <v>0</v>
      </c>
      <c r="I167" s="159">
        <v>0</v>
      </c>
      <c r="J167" s="159">
        <v>0</v>
      </c>
      <c r="K167" s="159">
        <v>0</v>
      </c>
      <c r="L167" s="159">
        <v>0</v>
      </c>
      <c r="M167" s="159">
        <v>0</v>
      </c>
      <c r="N167" s="159">
        <v>0</v>
      </c>
      <c r="O167" s="159">
        <v>0</v>
      </c>
      <c r="P167" s="159">
        <v>0</v>
      </c>
      <c r="Q167" s="159">
        <v>488.43081967213118</v>
      </c>
      <c r="R167" s="159">
        <v>511.66027397260268</v>
      </c>
      <c r="S167" s="159">
        <v>474.87254794520555</v>
      </c>
      <c r="T167" s="159">
        <v>493.37435616438353</v>
      </c>
      <c r="U167" s="159">
        <v>545.37781420765032</v>
      </c>
      <c r="V167" s="159">
        <v>524.87276712328764</v>
      </c>
      <c r="W167" s="159">
        <v>553.49983561643842</v>
      </c>
      <c r="X167" s="159">
        <v>560.42991780821922</v>
      </c>
      <c r="Y167" s="159">
        <v>619.72109289617492</v>
      </c>
      <c r="Z167" s="159">
        <v>601.25479452054799</v>
      </c>
      <c r="AA167" s="159">
        <v>611.79024657534251</v>
      </c>
      <c r="AB167" s="159">
        <v>629.45008219178067</v>
      </c>
      <c r="AC167" s="159">
        <v>644.15770491803278</v>
      </c>
      <c r="AD167" s="159">
        <v>656.9329315068494</v>
      </c>
      <c r="AE167" s="159">
        <v>666.7343561643836</v>
      </c>
      <c r="AF167" s="159">
        <v>703.95386301369865</v>
      </c>
      <c r="AG167" s="159">
        <v>737.44743169398907</v>
      </c>
      <c r="AH167" s="159">
        <v>713.6905205479452</v>
      </c>
      <c r="AI167" s="159">
        <v>711.55320547945212</v>
      </c>
      <c r="AJ167" s="159">
        <v>726.42805479452045</v>
      </c>
      <c r="AK167" s="159">
        <v>717.31683060109299</v>
      </c>
      <c r="AL167" s="159">
        <v>731.04810958904113</v>
      </c>
      <c r="AM167" s="159">
        <v>730.09819178082182</v>
      </c>
      <c r="AN167" s="159">
        <v>723.94531506849319</v>
      </c>
      <c r="AO167" s="159">
        <v>700.91092896174871</v>
      </c>
      <c r="AP167" s="159">
        <v>735.55817971884301</v>
      </c>
      <c r="AQ167" s="159">
        <v>686.55153300760298</v>
      </c>
      <c r="AR167" s="159">
        <v>623.22457268749883</v>
      </c>
      <c r="AS167" s="159">
        <v>582.06581875005168</v>
      </c>
      <c r="AT167" s="159">
        <v>543.42184155977372</v>
      </c>
      <c r="AU167" s="159">
        <v>549.94239908231748</v>
      </c>
      <c r="AV167" s="159">
        <v>526.52570738349254</v>
      </c>
      <c r="AW167" s="159">
        <v>539.4283467043997</v>
      </c>
      <c r="AX167" s="159">
        <v>528.12677183567882</v>
      </c>
      <c r="AY167" s="159">
        <v>515.94031025607615</v>
      </c>
      <c r="AZ167" s="159">
        <v>494.58595700507158</v>
      </c>
      <c r="BA167" s="159">
        <v>503.91391135843173</v>
      </c>
      <c r="BB167" s="159">
        <v>513.64855108035545</v>
      </c>
      <c r="BC167" s="159">
        <v>498.54371467284147</v>
      </c>
      <c r="BD167" s="159">
        <v>485.7082253590915</v>
      </c>
      <c r="BE167" s="160">
        <v>367.3955674730089</v>
      </c>
      <c r="BF167" s="54">
        <v>-0.24358792317880196</v>
      </c>
      <c r="BG167" s="54">
        <v>-1.1164984329239847E-2</v>
      </c>
      <c r="BH167" s="54">
        <v>0.11240519021972215</v>
      </c>
    </row>
    <row r="168" spans="1:60" x14ac:dyDescent="0.15">
      <c r="A168" s="162" t="s">
        <v>340</v>
      </c>
      <c r="B168" s="159">
        <v>930.64506849315069</v>
      </c>
      <c r="C168" s="159">
        <v>1018.8965753424659</v>
      </c>
      <c r="D168" s="159">
        <v>1277.6378082191782</v>
      </c>
      <c r="E168" s="159">
        <v>1463.569535519126</v>
      </c>
      <c r="F168" s="159">
        <v>1741.5623287671235</v>
      </c>
      <c r="G168" s="159">
        <v>2040.5145205479457</v>
      </c>
      <c r="H168" s="159">
        <v>2196.1358904109593</v>
      </c>
      <c r="I168" s="159">
        <v>2275.5042349726778</v>
      </c>
      <c r="J168" s="159">
        <v>2605.568219178082</v>
      </c>
      <c r="K168" s="159">
        <v>2478.7682191780818</v>
      </c>
      <c r="L168" s="159">
        <v>2283.8627397260275</v>
      </c>
      <c r="M168" s="159">
        <v>2290.2644808743171</v>
      </c>
      <c r="N168" s="159">
        <v>2356.0478082191785</v>
      </c>
      <c r="O168" s="159">
        <v>2277.2580821917809</v>
      </c>
      <c r="P168" s="159">
        <v>2262.0094520547946</v>
      </c>
      <c r="Q168" s="159">
        <v>1886.8133879781419</v>
      </c>
      <c r="R168" s="159">
        <v>1668.2497260273976</v>
      </c>
      <c r="S168" s="159">
        <v>1441.2126027397262</v>
      </c>
      <c r="T168" s="159">
        <v>1397.2136986301371</v>
      </c>
      <c r="U168" s="159">
        <v>1370.485136612022</v>
      </c>
      <c r="V168" s="159">
        <v>1135.7482191780823</v>
      </c>
      <c r="W168" s="159">
        <v>1077.7475616438358</v>
      </c>
      <c r="X168" s="159">
        <v>1036.7879726027397</v>
      </c>
      <c r="Y168" s="159">
        <v>1122.914480874317</v>
      </c>
      <c r="Z168" s="159">
        <v>1147.5257260273972</v>
      </c>
      <c r="AA168" s="159">
        <v>1267.2941587092319</v>
      </c>
      <c r="AB168" s="159">
        <v>1226.7462072201738</v>
      </c>
      <c r="AC168" s="159">
        <v>1216.0881409662425</v>
      </c>
      <c r="AD168" s="159">
        <v>1073.73982164618</v>
      </c>
      <c r="AE168" s="159">
        <v>1241.6321807384493</v>
      </c>
      <c r="AF168" s="159">
        <v>1093.6461620350349</v>
      </c>
      <c r="AG168" s="159">
        <v>1028.6087284339599</v>
      </c>
      <c r="AH168" s="159">
        <v>943.96006407942582</v>
      </c>
      <c r="AI168" s="159">
        <v>855.28553355923941</v>
      </c>
      <c r="AJ168" s="159">
        <v>837.51683191661311</v>
      </c>
      <c r="AK168" s="159">
        <v>777.10875724249843</v>
      </c>
      <c r="AL168" s="159">
        <v>672.44120236161996</v>
      </c>
      <c r="AM168" s="159">
        <v>631.70815005726354</v>
      </c>
      <c r="AN168" s="159">
        <v>748.82312653150825</v>
      </c>
      <c r="AO168" s="159">
        <v>653.23455678429775</v>
      </c>
      <c r="AP168" s="159">
        <v>675.44348742037016</v>
      </c>
      <c r="AQ168" s="159">
        <v>656.73404145714585</v>
      </c>
      <c r="AR168" s="159">
        <v>657.10874790235471</v>
      </c>
      <c r="AS168" s="159">
        <v>706.51490785531223</v>
      </c>
      <c r="AT168" s="159">
        <v>449.91286536747413</v>
      </c>
      <c r="AU168" s="159">
        <v>441.93682997977481</v>
      </c>
      <c r="AV168" s="159">
        <v>577.46227972737347</v>
      </c>
      <c r="AW168" s="159">
        <v>823.61657148449228</v>
      </c>
      <c r="AX168" s="159">
        <v>645.70243488389372</v>
      </c>
      <c r="AY168" s="159">
        <v>532.38546824566913</v>
      </c>
      <c r="AZ168" s="159">
        <v>432.56030247142246</v>
      </c>
      <c r="BA168" s="159">
        <v>370.97707642864293</v>
      </c>
      <c r="BB168" s="159">
        <v>284.36556141822552</v>
      </c>
      <c r="BC168" s="159">
        <v>269.23922261132617</v>
      </c>
      <c r="BD168" s="159">
        <v>210.29667710438721</v>
      </c>
      <c r="BE168" s="160">
        <v>190.40655192764564</v>
      </c>
      <c r="BF168" s="54">
        <v>-9.4581262293880641E-2</v>
      </c>
      <c r="BG168" s="54">
        <v>-7.323334431245776E-2</v>
      </c>
      <c r="BH168" s="54">
        <v>5.8255152166692324E-2</v>
      </c>
    </row>
    <row r="169" spans="1:60" x14ac:dyDescent="0.15">
      <c r="A169" s="162" t="s">
        <v>341</v>
      </c>
      <c r="B169" s="159">
        <v>200.18065753424656</v>
      </c>
      <c r="C169" s="159">
        <v>245.31654794520549</v>
      </c>
      <c r="D169" s="159">
        <v>294.71841095890409</v>
      </c>
      <c r="E169" s="159">
        <v>349.92469945355197</v>
      </c>
      <c r="F169" s="159">
        <v>420.12805479452055</v>
      </c>
      <c r="G169" s="159">
        <v>483.86400000000003</v>
      </c>
      <c r="H169" s="159">
        <v>548.56569863013704</v>
      </c>
      <c r="I169" s="159">
        <v>581.95300546448095</v>
      </c>
      <c r="J169" s="159">
        <v>640.71890410958918</v>
      </c>
      <c r="K169" s="159">
        <v>610.60520547945214</v>
      </c>
      <c r="L169" s="159">
        <v>573.71632876712329</v>
      </c>
      <c r="M169" s="159">
        <v>588.12950819672142</v>
      </c>
      <c r="N169" s="159">
        <v>611.92405479452043</v>
      </c>
      <c r="O169" s="159">
        <v>770.66980821917809</v>
      </c>
      <c r="P169" s="159">
        <v>808.53435616438355</v>
      </c>
      <c r="Q169" s="159">
        <v>776.19218579234973</v>
      </c>
      <c r="R169" s="159">
        <v>785.90745205479459</v>
      </c>
      <c r="S169" s="159">
        <v>803.58021917808219</v>
      </c>
      <c r="T169" s="159">
        <v>786.28871232876702</v>
      </c>
      <c r="U169" s="159">
        <v>904.23868852458997</v>
      </c>
      <c r="V169" s="159">
        <v>955.01928767123275</v>
      </c>
      <c r="W169" s="159">
        <v>973.78153424657535</v>
      </c>
      <c r="X169" s="159">
        <v>933.87917808219186</v>
      </c>
      <c r="Y169" s="159">
        <v>946.25218579234979</v>
      </c>
      <c r="Z169" s="159">
        <v>1001.6384657534246</v>
      </c>
      <c r="AA169" s="159">
        <v>1035.0230136986302</v>
      </c>
      <c r="AB169" s="159">
        <v>1066.9340821917808</v>
      </c>
      <c r="AC169" s="159">
        <v>1086.7916939890708</v>
      </c>
      <c r="AD169" s="159">
        <v>1110.2056438356165</v>
      </c>
      <c r="AE169" s="159">
        <v>1095.6235616438357</v>
      </c>
      <c r="AF169" s="159">
        <v>1186.832109589041</v>
      </c>
      <c r="AG169" s="159">
        <v>1205.4475409836066</v>
      </c>
      <c r="AH169" s="159">
        <v>1208.718301369863</v>
      </c>
      <c r="AI169" s="159">
        <v>1162.4860821917807</v>
      </c>
      <c r="AJ169" s="159">
        <v>1164.1461917808219</v>
      </c>
      <c r="AK169" s="159">
        <v>1122.4076961748633</v>
      </c>
      <c r="AL169" s="159">
        <v>1106.4579791780823</v>
      </c>
      <c r="AM169" s="159">
        <v>1053.3424641095892</v>
      </c>
      <c r="AN169" s="159">
        <v>1039.4886750684932</v>
      </c>
      <c r="AO169" s="159">
        <v>1019.2669961748634</v>
      </c>
      <c r="AP169" s="159">
        <v>1020.7260179434342</v>
      </c>
      <c r="AQ169" s="159">
        <v>999.47581346385721</v>
      </c>
      <c r="AR169" s="159">
        <v>1004.7616856776378</v>
      </c>
      <c r="AS169" s="159">
        <v>1024.5196387925066</v>
      </c>
      <c r="AT169" s="159">
        <v>925.03228368164105</v>
      </c>
      <c r="AU169" s="159">
        <v>913.29007723424149</v>
      </c>
      <c r="AV169" s="159">
        <v>886.98481733184201</v>
      </c>
      <c r="AW169" s="159">
        <v>902.93499213637097</v>
      </c>
      <c r="AX169" s="159">
        <v>894.52471464413225</v>
      </c>
      <c r="AY169" s="159">
        <v>875.82573156562671</v>
      </c>
      <c r="AZ169" s="159">
        <v>815.72689017788855</v>
      </c>
      <c r="BA169" s="159">
        <v>788.03774330318174</v>
      </c>
      <c r="BB169" s="159">
        <v>817.45887270158119</v>
      </c>
      <c r="BC169" s="159">
        <v>789.51501671253118</v>
      </c>
      <c r="BD169" s="159">
        <v>748.37732573530468</v>
      </c>
      <c r="BE169" s="160">
        <v>641.22088825916558</v>
      </c>
      <c r="BF169" s="54">
        <v>-0.1431850402079653</v>
      </c>
      <c r="BG169" s="54">
        <v>-2.0969158734135407E-2</v>
      </c>
      <c r="BH169" s="54">
        <v>0.19618243195850718</v>
      </c>
    </row>
    <row r="170" spans="1:60" x14ac:dyDescent="0.15">
      <c r="A170" s="162" t="s">
        <v>342</v>
      </c>
      <c r="B170" s="159">
        <v>0</v>
      </c>
      <c r="C170" s="159">
        <v>0</v>
      </c>
      <c r="D170" s="159">
        <v>0</v>
      </c>
      <c r="E170" s="159">
        <v>0</v>
      </c>
      <c r="F170" s="159">
        <v>0</v>
      </c>
      <c r="G170" s="159">
        <v>0</v>
      </c>
      <c r="H170" s="159">
        <v>0</v>
      </c>
      <c r="I170" s="159">
        <v>0</v>
      </c>
      <c r="J170" s="159">
        <v>0</v>
      </c>
      <c r="K170" s="159">
        <v>0</v>
      </c>
      <c r="L170" s="159">
        <v>0</v>
      </c>
      <c r="M170" s="159">
        <v>0</v>
      </c>
      <c r="N170" s="159">
        <v>0</v>
      </c>
      <c r="O170" s="159">
        <v>0</v>
      </c>
      <c r="P170" s="159">
        <v>0</v>
      </c>
      <c r="Q170" s="159">
        <v>473.25464480874314</v>
      </c>
      <c r="R170" s="159">
        <v>491.49041095890414</v>
      </c>
      <c r="S170" s="159">
        <v>525.24164383561651</v>
      </c>
      <c r="T170" s="159">
        <v>520.34739726027397</v>
      </c>
      <c r="U170" s="159">
        <v>575.43606557377041</v>
      </c>
      <c r="V170" s="159">
        <v>624.90630136986294</v>
      </c>
      <c r="W170" s="159">
        <v>637.20547945205476</v>
      </c>
      <c r="X170" s="159">
        <v>591.1232876712329</v>
      </c>
      <c r="Y170" s="159">
        <v>589.95191256830606</v>
      </c>
      <c r="Z170" s="159">
        <v>634.69479452054793</v>
      </c>
      <c r="AA170" s="159">
        <v>655.0980821917808</v>
      </c>
      <c r="AB170" s="159">
        <v>677.28109589041094</v>
      </c>
      <c r="AC170" s="159">
        <v>688.615300546448</v>
      </c>
      <c r="AD170" s="159">
        <v>697.62082191780826</v>
      </c>
      <c r="AE170" s="159">
        <v>679.12438356164387</v>
      </c>
      <c r="AF170" s="159">
        <v>691.58246575342457</v>
      </c>
      <c r="AG170" s="159">
        <v>704.74754098360654</v>
      </c>
      <c r="AH170" s="159">
        <v>691.77315068493147</v>
      </c>
      <c r="AI170" s="159">
        <v>657.32273972602741</v>
      </c>
      <c r="AJ170" s="159">
        <v>658.62575342465755</v>
      </c>
      <c r="AK170" s="159">
        <v>616.44326994535515</v>
      </c>
      <c r="AL170" s="159">
        <v>602.13102027397258</v>
      </c>
      <c r="AM170" s="159">
        <v>581.29923178082186</v>
      </c>
      <c r="AN170" s="159">
        <v>566.54244273972597</v>
      </c>
      <c r="AO170" s="159">
        <v>536.59701530054645</v>
      </c>
      <c r="AP170" s="159">
        <v>536.32580931506845</v>
      </c>
      <c r="AQ170" s="159">
        <v>551.84139726027399</v>
      </c>
      <c r="AR170" s="159">
        <v>537.40012821917799</v>
      </c>
      <c r="AS170" s="159">
        <v>533.39005901639348</v>
      </c>
      <c r="AT170" s="159">
        <v>499.57799452054786</v>
      </c>
      <c r="AU170" s="159">
        <v>491.74716821917804</v>
      </c>
      <c r="AV170" s="159">
        <v>495.78730520547936</v>
      </c>
      <c r="AW170" s="159">
        <v>536.23636939890707</v>
      </c>
      <c r="AX170" s="159">
        <v>507.59114739726027</v>
      </c>
      <c r="AY170" s="159">
        <v>491.90117808219173</v>
      </c>
      <c r="AZ170" s="159">
        <v>442.69127671232877</v>
      </c>
      <c r="BA170" s="159">
        <v>418.51617814207646</v>
      </c>
      <c r="BB170" s="159">
        <v>424.20681972602733</v>
      </c>
      <c r="BC170" s="159">
        <v>401.57436164383557</v>
      </c>
      <c r="BD170" s="159">
        <v>351.63245260273965</v>
      </c>
      <c r="BE170" s="160">
        <v>324.18247431693987</v>
      </c>
      <c r="BF170" s="54">
        <v>-7.8064405269247628E-2</v>
      </c>
      <c r="BG170" s="54">
        <v>-3.4508254856269294E-2</v>
      </c>
      <c r="BH170" s="54">
        <v>9.918408363533919E-2</v>
      </c>
    </row>
    <row r="171" spans="1:60" x14ac:dyDescent="0.15">
      <c r="A171" s="163" t="s">
        <v>361</v>
      </c>
      <c r="B171" s="169">
        <v>1705.0758630136986</v>
      </c>
      <c r="C171" s="169">
        <v>1945.1918904109589</v>
      </c>
      <c r="D171" s="169">
        <v>2388.4097260273975</v>
      </c>
      <c r="E171" s="169">
        <v>2765.2075683060116</v>
      </c>
      <c r="F171" s="169">
        <v>3284.0393972602742</v>
      </c>
      <c r="G171" s="169">
        <v>3876.2086027397268</v>
      </c>
      <c r="H171" s="169">
        <v>4285.4478356164382</v>
      </c>
      <c r="I171" s="169">
        <v>4570.6391530054643</v>
      </c>
      <c r="J171" s="169">
        <v>5264.6044383561648</v>
      </c>
      <c r="K171" s="169">
        <v>5068.1858356164385</v>
      </c>
      <c r="L171" s="169">
        <v>4787.5867945205482</v>
      </c>
      <c r="M171" s="169">
        <v>4975.957568306012</v>
      </c>
      <c r="N171" s="169">
        <v>5128.2310136986298</v>
      </c>
      <c r="O171" s="169">
        <v>5478.8281643835617</v>
      </c>
      <c r="P171" s="169">
        <v>5543.2518219178091</v>
      </c>
      <c r="Q171" s="169">
        <v>4986.6667486338802</v>
      </c>
      <c r="R171" s="169">
        <v>4745.88489041096</v>
      </c>
      <c r="S171" s="169">
        <v>4452.273684931507</v>
      </c>
      <c r="T171" s="169">
        <v>4456.4277397260275</v>
      </c>
      <c r="U171" s="169">
        <v>4672.6426366120222</v>
      </c>
      <c r="V171" s="169">
        <v>4488.334178082192</v>
      </c>
      <c r="W171" s="169">
        <v>4544.3233013698637</v>
      </c>
      <c r="X171" s="169">
        <v>4556.9683835616443</v>
      </c>
      <c r="Y171" s="169">
        <v>4875.8522540983613</v>
      </c>
      <c r="Z171" s="169">
        <v>5090.354602739726</v>
      </c>
      <c r="AA171" s="169">
        <v>5277.3324874763548</v>
      </c>
      <c r="AB171" s="169">
        <v>5340.9727825626396</v>
      </c>
      <c r="AC171" s="169">
        <v>5452.4435098187023</v>
      </c>
      <c r="AD171" s="169">
        <v>5368.5126983585096</v>
      </c>
      <c r="AE171" s="169">
        <v>5651.5555506014625</v>
      </c>
      <c r="AF171" s="169">
        <v>5903.613888062433</v>
      </c>
      <c r="AG171" s="169">
        <v>5941.0730590350531</v>
      </c>
      <c r="AH171" s="169">
        <v>5902.6558312027137</v>
      </c>
      <c r="AI171" s="169">
        <v>5691.4669171208834</v>
      </c>
      <c r="AJ171" s="169">
        <v>5793.558270272777</v>
      </c>
      <c r="AK171" s="169">
        <v>5695.5985435812963</v>
      </c>
      <c r="AL171" s="169">
        <v>5548.390181539703</v>
      </c>
      <c r="AM171" s="169">
        <v>5519.0591173736648</v>
      </c>
      <c r="AN171" s="169">
        <v>5632.7634578916695</v>
      </c>
      <c r="AO171" s="169">
        <v>5475.2408770081447</v>
      </c>
      <c r="AP171" s="169">
        <v>5385.8819397029265</v>
      </c>
      <c r="AQ171" s="169">
        <v>5208.4360136706837</v>
      </c>
      <c r="AR171" s="169">
        <v>5045.853899517143</v>
      </c>
      <c r="AS171" s="169">
        <v>4831.6173821147731</v>
      </c>
      <c r="AT171" s="169">
        <v>4377.2196465893376</v>
      </c>
      <c r="AU171" s="169">
        <v>4424.1909113163083</v>
      </c>
      <c r="AV171" s="169">
        <v>4412.4572433836829</v>
      </c>
      <c r="AW171" s="169">
        <v>4676.0848617024139</v>
      </c>
      <c r="AX171" s="169">
        <v>4496.0244645042885</v>
      </c>
      <c r="AY171" s="169">
        <v>4279.3059708631008</v>
      </c>
      <c r="AZ171" s="169">
        <v>4113.4936245119507</v>
      </c>
      <c r="BA171" s="169">
        <v>3987.5262681676309</v>
      </c>
      <c r="BB171" s="169">
        <v>3953.1251078735654</v>
      </c>
      <c r="BC171" s="169">
        <v>3824.4760348040791</v>
      </c>
      <c r="BD171" s="169">
        <v>3689.4449006152608</v>
      </c>
      <c r="BE171" s="169">
        <v>3268.4929117138508</v>
      </c>
      <c r="BF171" s="170">
        <v>-0.11409629368125573</v>
      </c>
      <c r="BG171" s="170">
        <v>-1.6948502947314981E-2</v>
      </c>
      <c r="BH171" s="170">
        <v>1</v>
      </c>
    </row>
    <row r="172" spans="1:60" x14ac:dyDescent="0.15">
      <c r="B172" s="159"/>
      <c r="C172" s="159"/>
      <c r="D172" s="159"/>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c r="AA172" s="159"/>
      <c r="AB172" s="159"/>
      <c r="AC172" s="159"/>
      <c r="AD172" s="159"/>
      <c r="AE172" s="159"/>
      <c r="AF172" s="159"/>
      <c r="AG172" s="159"/>
      <c r="AH172" s="159"/>
      <c r="AI172" s="159"/>
      <c r="AJ172" s="159"/>
      <c r="AK172" s="159"/>
      <c r="AL172" s="159"/>
      <c r="AM172" s="159"/>
      <c r="AN172" s="159"/>
      <c r="AO172" s="159"/>
      <c r="AP172" s="159"/>
      <c r="AQ172" s="159"/>
      <c r="AR172" s="159"/>
      <c r="AS172" s="159"/>
      <c r="AT172" s="159"/>
      <c r="AU172" s="159"/>
      <c r="AV172" s="159"/>
      <c r="AW172" s="159"/>
      <c r="AX172" s="159"/>
      <c r="AY172" s="159"/>
      <c r="AZ172" s="159"/>
      <c r="BA172" s="159"/>
      <c r="BB172" s="159"/>
      <c r="BC172" s="159"/>
      <c r="BD172" s="159"/>
      <c r="BE172" s="160"/>
      <c r="BF172" s="54"/>
      <c r="BG172" s="54"/>
      <c r="BH172" s="54"/>
    </row>
    <row r="173" spans="1:60" x14ac:dyDescent="0.15">
      <c r="A173" s="161" t="s">
        <v>362</v>
      </c>
      <c r="B173" s="159"/>
      <c r="C173" s="159"/>
      <c r="D173" s="159"/>
      <c r="E173" s="159"/>
      <c r="F173" s="159"/>
      <c r="G173" s="159"/>
      <c r="H173" s="159"/>
      <c r="I173" s="159"/>
      <c r="J173" s="159"/>
      <c r="K173" s="159"/>
      <c r="L173" s="159"/>
      <c r="M173" s="159"/>
      <c r="N173" s="159"/>
      <c r="O173" s="159"/>
      <c r="P173" s="159"/>
      <c r="Q173" s="159"/>
      <c r="R173" s="159"/>
      <c r="S173" s="159"/>
      <c r="T173" s="159"/>
      <c r="U173" s="159"/>
      <c r="V173" s="159"/>
      <c r="W173" s="159"/>
      <c r="X173" s="159"/>
      <c r="Y173" s="159"/>
      <c r="Z173" s="159"/>
      <c r="AA173" s="159"/>
      <c r="AB173" s="159"/>
      <c r="AC173" s="159"/>
      <c r="AD173" s="159"/>
      <c r="AE173" s="159"/>
      <c r="AF173" s="159"/>
      <c r="AG173" s="159"/>
      <c r="AH173" s="159"/>
      <c r="AI173" s="159"/>
      <c r="AJ173" s="159"/>
      <c r="AK173" s="159"/>
      <c r="AL173" s="159"/>
      <c r="AM173" s="159"/>
      <c r="AN173" s="159"/>
      <c r="AO173" s="159"/>
      <c r="AP173" s="159"/>
      <c r="AQ173" s="159"/>
      <c r="AR173" s="159"/>
      <c r="AS173" s="159"/>
      <c r="AT173" s="159"/>
      <c r="AU173" s="159"/>
      <c r="AV173" s="159"/>
      <c r="AW173" s="159"/>
      <c r="AX173" s="159"/>
      <c r="AY173" s="159"/>
      <c r="AZ173" s="159"/>
      <c r="BA173" s="159"/>
      <c r="BB173" s="159"/>
      <c r="BC173" s="159"/>
      <c r="BD173" s="159"/>
      <c r="BE173" s="160"/>
      <c r="BF173" s="54"/>
      <c r="BG173" s="54"/>
      <c r="BH173" s="54"/>
    </row>
    <row r="174" spans="1:60" x14ac:dyDescent="0.15">
      <c r="A174" s="162" t="s">
        <v>334</v>
      </c>
      <c r="B174" s="159">
        <v>8701.0486548935187</v>
      </c>
      <c r="C174" s="159">
        <v>9344.5162533728726</v>
      </c>
      <c r="D174" s="159">
        <v>9955.3861519455422</v>
      </c>
      <c r="E174" s="159">
        <v>10621.593830162406</v>
      </c>
      <c r="F174" s="159">
        <v>11366.52753887952</v>
      </c>
      <c r="G174" s="159">
        <v>12095.375526087073</v>
      </c>
      <c r="H174" s="159">
        <v>12863.214302650766</v>
      </c>
      <c r="I174" s="159">
        <v>13775.252703046935</v>
      </c>
      <c r="J174" s="159">
        <v>14713.673772826111</v>
      </c>
      <c r="K174" s="159">
        <v>14628.369443658146</v>
      </c>
      <c r="L174" s="159">
        <v>14967.460885233151</v>
      </c>
      <c r="M174" s="159">
        <v>15728.318199315489</v>
      </c>
      <c r="N174" s="159">
        <v>16234.758826816202</v>
      </c>
      <c r="O174" s="159">
        <v>17609.735381947237</v>
      </c>
      <c r="P174" s="159">
        <v>17581.991053155532</v>
      </c>
      <c r="Q174" s="159">
        <v>16854.507957521117</v>
      </c>
      <c r="R174" s="159">
        <v>16621.711431668078</v>
      </c>
      <c r="S174" s="159">
        <v>16567.993592420622</v>
      </c>
      <c r="T174" s="159">
        <v>16777.860103974541</v>
      </c>
      <c r="U174" s="159">
        <v>17025.951917193157</v>
      </c>
      <c r="V174" s="159">
        <v>17254.761786940402</v>
      </c>
      <c r="W174" s="159">
        <v>17808.013177796209</v>
      </c>
      <c r="X174" s="159">
        <v>18336.673795349634</v>
      </c>
      <c r="Y174" s="159">
        <v>18925.789306231472</v>
      </c>
      <c r="Z174" s="159">
        <v>19438.491949457642</v>
      </c>
      <c r="AA174" s="159">
        <v>19651.049949399952</v>
      </c>
      <c r="AB174" s="159">
        <v>19528.157858412895</v>
      </c>
      <c r="AC174" s="159">
        <v>19893.062228744515</v>
      </c>
      <c r="AD174" s="159">
        <v>20050.866209858454</v>
      </c>
      <c r="AE174" s="159">
        <v>20667.829452539143</v>
      </c>
      <c r="AF174" s="159">
        <v>21450.0393434541</v>
      </c>
      <c r="AG174" s="159">
        <v>21866.066896711971</v>
      </c>
      <c r="AH174" s="159">
        <v>22639.301022189</v>
      </c>
      <c r="AI174" s="159">
        <v>23035.728358598924</v>
      </c>
      <c r="AJ174" s="159">
        <v>23515.71566697014</v>
      </c>
      <c r="AK174" s="159">
        <v>23607.328587903401</v>
      </c>
      <c r="AL174" s="159">
        <v>23986.188613257651</v>
      </c>
      <c r="AM174" s="159">
        <v>24592.011092618715</v>
      </c>
      <c r="AN174" s="159">
        <v>24966.97638723363</v>
      </c>
      <c r="AO174" s="159">
        <v>25642.18437209952</v>
      </c>
      <c r="AP174" s="159">
        <v>25709.631416634798</v>
      </c>
      <c r="AQ174" s="159">
        <v>25980.611071088031</v>
      </c>
      <c r="AR174" s="159">
        <v>26378.447855243845</v>
      </c>
      <c r="AS174" s="159">
        <v>25813.370100308748</v>
      </c>
      <c r="AT174" s="159">
        <v>26002.250794186599</v>
      </c>
      <c r="AU174" s="159">
        <v>26700.137017697671</v>
      </c>
      <c r="AV174" s="159">
        <v>26579.156263443445</v>
      </c>
      <c r="AW174" s="159">
        <v>27006.958400680836</v>
      </c>
      <c r="AX174" s="159">
        <v>27716.73708062388</v>
      </c>
      <c r="AY174" s="159">
        <v>28092.565516591105</v>
      </c>
      <c r="AZ174" s="159">
        <v>29090.190904955121</v>
      </c>
      <c r="BA174" s="159">
        <v>29678.737321740064</v>
      </c>
      <c r="BB174" s="159">
        <v>30204.804219807877</v>
      </c>
      <c r="BC174" s="159">
        <v>30477.341094189422</v>
      </c>
      <c r="BD174" s="159">
        <v>30690.546664483729</v>
      </c>
      <c r="BE174" s="160">
        <v>27579.850975394838</v>
      </c>
      <c r="BF174" s="54">
        <v>-0.10135680289750937</v>
      </c>
      <c r="BG174" s="54">
        <v>1.6715321241956183E-2</v>
      </c>
      <c r="BH174" s="54">
        <v>0.31171648590443241</v>
      </c>
    </row>
    <row r="175" spans="1:60" x14ac:dyDescent="0.15">
      <c r="A175" s="162" t="s">
        <v>335</v>
      </c>
      <c r="B175" s="159">
        <v>0</v>
      </c>
      <c r="C175" s="159">
        <v>0</v>
      </c>
      <c r="D175" s="159">
        <v>0</v>
      </c>
      <c r="E175" s="159">
        <v>0</v>
      </c>
      <c r="F175" s="159">
        <v>0</v>
      </c>
      <c r="G175" s="159">
        <v>0</v>
      </c>
      <c r="H175" s="159">
        <v>0</v>
      </c>
      <c r="I175" s="159">
        <v>0</v>
      </c>
      <c r="J175" s="159">
        <v>0</v>
      </c>
      <c r="K175" s="159">
        <v>0</v>
      </c>
      <c r="L175" s="159">
        <v>0</v>
      </c>
      <c r="M175" s="159">
        <v>0</v>
      </c>
      <c r="N175" s="159">
        <v>0</v>
      </c>
      <c r="O175" s="159">
        <v>0</v>
      </c>
      <c r="P175" s="159">
        <v>0</v>
      </c>
      <c r="Q175" s="159">
        <v>14554.671174255513</v>
      </c>
      <c r="R175" s="159">
        <v>14435.102375450811</v>
      </c>
      <c r="S175" s="159">
        <v>14435.141156369547</v>
      </c>
      <c r="T175" s="159">
        <v>14540.857020710737</v>
      </c>
      <c r="U175" s="159">
        <v>14765.981365736494</v>
      </c>
      <c r="V175" s="159">
        <v>15013.357910827297</v>
      </c>
      <c r="W175" s="159">
        <v>15405.711048802781</v>
      </c>
      <c r="X175" s="159">
        <v>15855.707120052361</v>
      </c>
      <c r="Y175" s="159">
        <v>16299.902578453535</v>
      </c>
      <c r="Z175" s="159">
        <v>16689.811499396783</v>
      </c>
      <c r="AA175" s="159">
        <v>16905.84260012817</v>
      </c>
      <c r="AB175" s="159">
        <v>16873.120910290509</v>
      </c>
      <c r="AC175" s="159">
        <v>17045.116580095877</v>
      </c>
      <c r="AD175" s="159">
        <v>17221.633192167479</v>
      </c>
      <c r="AE175" s="159">
        <v>17587.364537162652</v>
      </c>
      <c r="AF175" s="159">
        <v>17996.006070187974</v>
      </c>
      <c r="AG175" s="159">
        <v>18279.458319110723</v>
      </c>
      <c r="AH175" s="159">
        <v>18653.495618961035</v>
      </c>
      <c r="AI175" s="159">
        <v>18965.943937055195</v>
      </c>
      <c r="AJ175" s="159">
        <v>19254.468509163748</v>
      </c>
      <c r="AK175" s="159">
        <v>19117.666038251467</v>
      </c>
      <c r="AL175" s="159">
        <v>19430.371556142098</v>
      </c>
      <c r="AM175" s="159">
        <v>19915.898867065691</v>
      </c>
      <c r="AN175" s="159">
        <v>20070.43325971677</v>
      </c>
      <c r="AO175" s="159">
        <v>20478.988971709015</v>
      </c>
      <c r="AP175" s="159">
        <v>20651.648841189075</v>
      </c>
      <c r="AQ175" s="159">
        <v>20815.279328545272</v>
      </c>
      <c r="AR175" s="159">
        <v>20970.878907472819</v>
      </c>
      <c r="AS175" s="159">
        <v>20666.825866802523</v>
      </c>
      <c r="AT175" s="159">
        <v>20777.329105586414</v>
      </c>
      <c r="AU175" s="159">
        <v>21033.78050134021</v>
      </c>
      <c r="AV175" s="159">
        <v>21021.604651809372</v>
      </c>
      <c r="AW175" s="159">
        <v>21358.284810443154</v>
      </c>
      <c r="AX175" s="159">
        <v>22009.041518314989</v>
      </c>
      <c r="AY175" s="159">
        <v>22251.160375562227</v>
      </c>
      <c r="AZ175" s="159">
        <v>23011.089819077781</v>
      </c>
      <c r="BA175" s="159">
        <v>23545.323412783411</v>
      </c>
      <c r="BB175" s="159">
        <v>23880.832442177907</v>
      </c>
      <c r="BC175" s="159">
        <v>24237.235733632646</v>
      </c>
      <c r="BD175" s="159">
        <v>24412.439903563554</v>
      </c>
      <c r="BE175" s="160">
        <v>21324.639478499703</v>
      </c>
      <c r="BF175" s="54">
        <v>-0.12648471178061627</v>
      </c>
      <c r="BG175" s="54">
        <v>1.6253716459154521E-2</v>
      </c>
      <c r="BH175" s="54">
        <v>0.24101804202448895</v>
      </c>
    </row>
    <row r="176" spans="1:60" x14ac:dyDescent="0.15">
      <c r="A176" s="162" t="s">
        <v>336</v>
      </c>
      <c r="B176" s="159">
        <v>0</v>
      </c>
      <c r="C176" s="159">
        <v>0</v>
      </c>
      <c r="D176" s="159">
        <v>0</v>
      </c>
      <c r="E176" s="159">
        <v>0</v>
      </c>
      <c r="F176" s="159">
        <v>0</v>
      </c>
      <c r="G176" s="159">
        <v>0</v>
      </c>
      <c r="H176" s="159">
        <v>0</v>
      </c>
      <c r="I176" s="159">
        <v>0</v>
      </c>
      <c r="J176" s="159">
        <v>0</v>
      </c>
      <c r="K176" s="159">
        <v>0</v>
      </c>
      <c r="L176" s="159">
        <v>0</v>
      </c>
      <c r="M176" s="159">
        <v>0</v>
      </c>
      <c r="N176" s="159">
        <v>0</v>
      </c>
      <c r="O176" s="159">
        <v>0</v>
      </c>
      <c r="P176" s="159">
        <v>0</v>
      </c>
      <c r="Q176" s="159">
        <v>2299.8367832656131</v>
      </c>
      <c r="R176" s="159">
        <v>2186.609056217274</v>
      </c>
      <c r="S176" s="159">
        <v>2132.8524360510819</v>
      </c>
      <c r="T176" s="159">
        <v>2237.0030832637958</v>
      </c>
      <c r="U176" s="159">
        <v>2259.9705514566558</v>
      </c>
      <c r="V176" s="159">
        <v>2241.4038761130969</v>
      </c>
      <c r="W176" s="159">
        <v>2402.3021289934236</v>
      </c>
      <c r="X176" s="159">
        <v>2480.9666752972666</v>
      </c>
      <c r="Y176" s="159">
        <v>2625.8867277779341</v>
      </c>
      <c r="Z176" s="159">
        <v>2748.6804500608741</v>
      </c>
      <c r="AA176" s="159">
        <v>2745.2073492717691</v>
      </c>
      <c r="AB176" s="159">
        <v>2655.0369481224006</v>
      </c>
      <c r="AC176" s="159">
        <v>2847.9456486486356</v>
      </c>
      <c r="AD176" s="159">
        <v>2829.2330176909882</v>
      </c>
      <c r="AE176" s="159">
        <v>3080.4649153764885</v>
      </c>
      <c r="AF176" s="159">
        <v>3454.0332732661132</v>
      </c>
      <c r="AG176" s="159">
        <v>3586.6085776012633</v>
      </c>
      <c r="AH176" s="159">
        <v>3985.8054032279842</v>
      </c>
      <c r="AI176" s="159">
        <v>4069.7844215437322</v>
      </c>
      <c r="AJ176" s="159">
        <v>4261.2471578064105</v>
      </c>
      <c r="AK176" s="159">
        <v>4489.6625496519446</v>
      </c>
      <c r="AL176" s="159">
        <v>4555.8170571155388</v>
      </c>
      <c r="AM176" s="159">
        <v>4676.1122255530081</v>
      </c>
      <c r="AN176" s="159">
        <v>4896.5431275168585</v>
      </c>
      <c r="AO176" s="159">
        <v>5163.1954003905203</v>
      </c>
      <c r="AP176" s="159">
        <v>5057.982575445737</v>
      </c>
      <c r="AQ176" s="159">
        <v>5165.3317425427649</v>
      </c>
      <c r="AR176" s="159">
        <v>5407.5689477710093</v>
      </c>
      <c r="AS176" s="159">
        <v>5146.5442335062598</v>
      </c>
      <c r="AT176" s="159">
        <v>5224.9216886001941</v>
      </c>
      <c r="AU176" s="159">
        <v>5666.3565163574558</v>
      </c>
      <c r="AV176" s="159">
        <v>5557.5516116340659</v>
      </c>
      <c r="AW176" s="159">
        <v>5648.6735902376922</v>
      </c>
      <c r="AX176" s="159">
        <v>5707.6955623088825</v>
      </c>
      <c r="AY176" s="159">
        <v>5841.4051410288803</v>
      </c>
      <c r="AZ176" s="159">
        <v>6079.101085877357</v>
      </c>
      <c r="BA176" s="159">
        <v>6133.4139089566715</v>
      </c>
      <c r="BB176" s="159">
        <v>6323.9717776299885</v>
      </c>
      <c r="BC176" s="159">
        <v>6240.1053605568113</v>
      </c>
      <c r="BD176" s="159">
        <v>6278.1067609201618</v>
      </c>
      <c r="BE176" s="160">
        <v>6255.2114968951446</v>
      </c>
      <c r="BF176" s="54">
        <v>-3.6468420969734128E-3</v>
      </c>
      <c r="BG176" s="54">
        <v>1.8532499537543101E-2</v>
      </c>
      <c r="BH176" s="54">
        <v>7.0698443879943576E-2</v>
      </c>
    </row>
    <row r="177" spans="1:60" x14ac:dyDescent="0.15">
      <c r="A177" s="162" t="s">
        <v>337</v>
      </c>
      <c r="B177" s="159">
        <v>8909.72490185897</v>
      </c>
      <c r="C177" s="159">
        <v>9599.7606273163383</v>
      </c>
      <c r="D177" s="159">
        <v>10380.656916480981</v>
      </c>
      <c r="E177" s="159">
        <v>11405.55090645557</v>
      </c>
      <c r="F177" s="159">
        <v>12378.271645110646</v>
      </c>
      <c r="G177" s="159">
        <v>13456.27127813175</v>
      </c>
      <c r="H177" s="159">
        <v>14354.415186664224</v>
      </c>
      <c r="I177" s="159">
        <v>15438.441971510701</v>
      </c>
      <c r="J177" s="159">
        <v>16715.744056223342</v>
      </c>
      <c r="K177" s="159">
        <v>16288.218096366805</v>
      </c>
      <c r="L177" s="159">
        <v>16616.617185023606</v>
      </c>
      <c r="M177" s="159">
        <v>17769.991356964467</v>
      </c>
      <c r="N177" s="159">
        <v>18688.213567400981</v>
      </c>
      <c r="O177" s="159">
        <v>19683.774723901359</v>
      </c>
      <c r="P177" s="159">
        <v>20061.180279762077</v>
      </c>
      <c r="Q177" s="159">
        <v>19126.084686245227</v>
      </c>
      <c r="R177" s="159">
        <v>18832.898915215119</v>
      </c>
      <c r="S177" s="159">
        <v>18487.109573134247</v>
      </c>
      <c r="T177" s="159">
        <v>18605.163912809217</v>
      </c>
      <c r="U177" s="159">
        <v>19130.524723179748</v>
      </c>
      <c r="V177" s="159">
        <v>19442.879133813294</v>
      </c>
      <c r="W177" s="159">
        <v>20218.398797465303</v>
      </c>
      <c r="X177" s="159">
        <v>20721.342450669312</v>
      </c>
      <c r="Y177" s="159">
        <v>21401.656760326154</v>
      </c>
      <c r="Z177" s="159">
        <v>21777.251889035317</v>
      </c>
      <c r="AA177" s="159">
        <v>22164.125602198099</v>
      </c>
      <c r="AB177" s="159">
        <v>22367.9860204877</v>
      </c>
      <c r="AC177" s="159">
        <v>22494.830761098947</v>
      </c>
      <c r="AD177" s="159">
        <v>22697.839856507224</v>
      </c>
      <c r="AE177" s="159">
        <v>23131.450464378613</v>
      </c>
      <c r="AF177" s="159">
        <v>23765.08217271628</v>
      </c>
      <c r="AG177" s="159">
        <v>24816.250239527144</v>
      </c>
      <c r="AH177" s="159">
        <v>25538.742131758387</v>
      </c>
      <c r="AI177" s="159">
        <v>25578.251602966673</v>
      </c>
      <c r="AJ177" s="159">
        <v>26291.93293113933</v>
      </c>
      <c r="AK177" s="159">
        <v>26834.008599780405</v>
      </c>
      <c r="AL177" s="159">
        <v>27403.547894173473</v>
      </c>
      <c r="AM177" s="159">
        <v>27428.905485359835</v>
      </c>
      <c r="AN177" s="159">
        <v>28067.052528036875</v>
      </c>
      <c r="AO177" s="159">
        <v>29283.577332034256</v>
      </c>
      <c r="AP177" s="159">
        <v>30050.892055440887</v>
      </c>
      <c r="AQ177" s="159">
        <v>30592.922176405205</v>
      </c>
      <c r="AR177" s="159">
        <v>31139.968118494908</v>
      </c>
      <c r="AS177" s="159">
        <v>31232.449370339982</v>
      </c>
      <c r="AT177" s="159">
        <v>30197.212421864293</v>
      </c>
      <c r="AU177" s="159">
        <v>31533.770381189497</v>
      </c>
      <c r="AV177" s="159">
        <v>32164.337820072797</v>
      </c>
      <c r="AW177" s="159">
        <v>32501.04789825228</v>
      </c>
      <c r="AX177" s="159">
        <v>33290.387789915243</v>
      </c>
      <c r="AY177" s="159">
        <v>33549.290349759751</v>
      </c>
      <c r="AZ177" s="159">
        <v>34186.075848714027</v>
      </c>
      <c r="BA177" s="159">
        <v>34165.240060724471</v>
      </c>
      <c r="BB177" s="159">
        <v>34913.718971707109</v>
      </c>
      <c r="BC177" s="159">
        <v>35533.519036015612</v>
      </c>
      <c r="BD177" s="159">
        <v>35753.761442031289</v>
      </c>
      <c r="BE177" s="160">
        <v>30551.590892960357</v>
      </c>
      <c r="BF177" s="54">
        <v>-0.14549995131296534</v>
      </c>
      <c r="BG177" s="54">
        <v>1.7034038735240786E-2</v>
      </c>
      <c r="BH177" s="54">
        <v>0.34530406130329444</v>
      </c>
    </row>
    <row r="178" spans="1:60" x14ac:dyDescent="0.15">
      <c r="A178" s="162" t="s">
        <v>338</v>
      </c>
      <c r="B178" s="159">
        <v>0</v>
      </c>
      <c r="C178" s="159">
        <v>0</v>
      </c>
      <c r="D178" s="159">
        <v>0</v>
      </c>
      <c r="E178" s="159">
        <v>0</v>
      </c>
      <c r="F178" s="159">
        <v>0</v>
      </c>
      <c r="G178" s="159">
        <v>0</v>
      </c>
      <c r="H178" s="159">
        <v>0</v>
      </c>
      <c r="I178" s="159">
        <v>0</v>
      </c>
      <c r="J178" s="159">
        <v>0</v>
      </c>
      <c r="K178" s="159">
        <v>0</v>
      </c>
      <c r="L178" s="159">
        <v>0</v>
      </c>
      <c r="M178" s="159">
        <v>0</v>
      </c>
      <c r="N178" s="159">
        <v>0</v>
      </c>
      <c r="O178" s="159">
        <v>0</v>
      </c>
      <c r="P178" s="159">
        <v>0</v>
      </c>
      <c r="Q178" s="159">
        <v>14794.212774941074</v>
      </c>
      <c r="R178" s="159">
        <v>14580.573163373683</v>
      </c>
      <c r="S178" s="159">
        <v>14258.358769282724</v>
      </c>
      <c r="T178" s="159">
        <v>14336.518452019958</v>
      </c>
      <c r="U178" s="159">
        <v>14665.541219442412</v>
      </c>
      <c r="V178" s="159">
        <v>14988.769432782748</v>
      </c>
      <c r="W178" s="159">
        <v>15609.468017642421</v>
      </c>
      <c r="X178" s="159">
        <v>15886.949590538088</v>
      </c>
      <c r="Y178" s="159">
        <v>16350.117160463369</v>
      </c>
      <c r="Z178" s="159">
        <v>16590.275095672932</v>
      </c>
      <c r="AA178" s="159">
        <v>16844.484478381757</v>
      </c>
      <c r="AB178" s="159">
        <v>17137.609111804984</v>
      </c>
      <c r="AC178" s="159">
        <v>17222.954635150254</v>
      </c>
      <c r="AD178" s="159">
        <v>17361.996597949445</v>
      </c>
      <c r="AE178" s="159">
        <v>17660.507508651608</v>
      </c>
      <c r="AF178" s="159">
        <v>18096.490306773765</v>
      </c>
      <c r="AG178" s="159">
        <v>18883.552911193252</v>
      </c>
      <c r="AH178" s="159">
        <v>19445.744213953443</v>
      </c>
      <c r="AI178" s="159">
        <v>19454.948959055957</v>
      </c>
      <c r="AJ178" s="159">
        <v>19928.43861269809</v>
      </c>
      <c r="AK178" s="159">
        <v>20348.665487239039</v>
      </c>
      <c r="AL178" s="159">
        <v>21019.005478187853</v>
      </c>
      <c r="AM178" s="159">
        <v>21163.308082473937</v>
      </c>
      <c r="AN178" s="159">
        <v>21830.635608346263</v>
      </c>
      <c r="AO178" s="159">
        <v>22838.288584622591</v>
      </c>
      <c r="AP178" s="159">
        <v>23368.246411070697</v>
      </c>
      <c r="AQ178" s="159">
        <v>23950.702693063733</v>
      </c>
      <c r="AR178" s="159">
        <v>24489.706899910358</v>
      </c>
      <c r="AS178" s="159">
        <v>24760.542799823874</v>
      </c>
      <c r="AT178" s="159">
        <v>24063.222103610435</v>
      </c>
      <c r="AU178" s="159">
        <v>25150.054887273945</v>
      </c>
      <c r="AV178" s="159">
        <v>25763.836333842395</v>
      </c>
      <c r="AW178" s="159">
        <v>26080.560219671337</v>
      </c>
      <c r="AX178" s="159">
        <v>26654.87414710841</v>
      </c>
      <c r="AY178" s="159">
        <v>26832.164439215674</v>
      </c>
      <c r="AZ178" s="159">
        <v>27197.830677864898</v>
      </c>
      <c r="BA178" s="159">
        <v>26812.831305416068</v>
      </c>
      <c r="BB178" s="159">
        <v>27243.462965217615</v>
      </c>
      <c r="BC178" s="159">
        <v>27668.691256536586</v>
      </c>
      <c r="BD178" s="159">
        <v>27800.908522836715</v>
      </c>
      <c r="BE178" s="160">
        <v>25764.825053307552</v>
      </c>
      <c r="BF178" s="54">
        <v>-7.3238019104902574E-2</v>
      </c>
      <c r="BG178" s="54">
        <v>1.4543145259381607E-2</v>
      </c>
      <c r="BH178" s="54">
        <v>0.29120246997435173</v>
      </c>
    </row>
    <row r="179" spans="1:60" x14ac:dyDescent="0.15">
      <c r="A179" s="162" t="s">
        <v>339</v>
      </c>
      <c r="B179" s="159">
        <v>0</v>
      </c>
      <c r="C179" s="159">
        <v>0</v>
      </c>
      <c r="D179" s="159">
        <v>0</v>
      </c>
      <c r="E179" s="159">
        <v>0</v>
      </c>
      <c r="F179" s="159">
        <v>0</v>
      </c>
      <c r="G179" s="159">
        <v>0</v>
      </c>
      <c r="H179" s="159">
        <v>0</v>
      </c>
      <c r="I179" s="159">
        <v>0</v>
      </c>
      <c r="J179" s="159">
        <v>0</v>
      </c>
      <c r="K179" s="159">
        <v>0</v>
      </c>
      <c r="L179" s="159">
        <v>0</v>
      </c>
      <c r="M179" s="159">
        <v>0</v>
      </c>
      <c r="N179" s="159">
        <v>0</v>
      </c>
      <c r="O179" s="159">
        <v>0</v>
      </c>
      <c r="P179" s="159">
        <v>0</v>
      </c>
      <c r="Q179" s="159">
        <v>4331.8719113041398</v>
      </c>
      <c r="R179" s="159">
        <v>4252.3257518414366</v>
      </c>
      <c r="S179" s="159">
        <v>4228.7508038515298</v>
      </c>
      <c r="T179" s="159">
        <v>4268.6454607892747</v>
      </c>
      <c r="U179" s="159">
        <v>4464.9835037372986</v>
      </c>
      <c r="V179" s="159">
        <v>4454.1097010305357</v>
      </c>
      <c r="W179" s="159">
        <v>4608.9307798228847</v>
      </c>
      <c r="X179" s="159">
        <v>4834.3928601312273</v>
      </c>
      <c r="Y179" s="159">
        <v>5051.5395998627764</v>
      </c>
      <c r="Z179" s="159">
        <v>5186.9767933623816</v>
      </c>
      <c r="AA179" s="159">
        <v>5319.6411238163282</v>
      </c>
      <c r="AB179" s="159">
        <v>5230.3769086827033</v>
      </c>
      <c r="AC179" s="159">
        <v>5271.8761259486964</v>
      </c>
      <c r="AD179" s="159">
        <v>5335.8432585577721</v>
      </c>
      <c r="AE179" s="159">
        <v>5470.9429557270196</v>
      </c>
      <c r="AF179" s="159">
        <v>5668.5918659425042</v>
      </c>
      <c r="AG179" s="159">
        <v>5932.697328333903</v>
      </c>
      <c r="AH179" s="159">
        <v>6092.9979178049553</v>
      </c>
      <c r="AI179" s="159">
        <v>6123.3026439107325</v>
      </c>
      <c r="AJ179" s="159">
        <v>6363.4943184412268</v>
      </c>
      <c r="AK179" s="159">
        <v>6485.3431125413526</v>
      </c>
      <c r="AL179" s="159">
        <v>6384.5424159856266</v>
      </c>
      <c r="AM179" s="159">
        <v>6265.5974028858909</v>
      </c>
      <c r="AN179" s="159">
        <v>6236.4169196906087</v>
      </c>
      <c r="AO179" s="159">
        <v>6445.2887474116505</v>
      </c>
      <c r="AP179" s="159">
        <v>6682.64564437019</v>
      </c>
      <c r="AQ179" s="159">
        <v>6642.2194833414651</v>
      </c>
      <c r="AR179" s="159">
        <v>6650.2612185845801</v>
      </c>
      <c r="AS179" s="159">
        <v>6471.906570516112</v>
      </c>
      <c r="AT179" s="159">
        <v>6133.9903182538492</v>
      </c>
      <c r="AU179" s="159">
        <v>6383.7154939155826</v>
      </c>
      <c r="AV179" s="159">
        <v>6400.5014862304133</v>
      </c>
      <c r="AW179" s="159">
        <v>6420.4876785809347</v>
      </c>
      <c r="AX179" s="159">
        <v>6635.5136428068436</v>
      </c>
      <c r="AY179" s="159">
        <v>6717.1259105440895</v>
      </c>
      <c r="AZ179" s="159">
        <v>6988.245170849149</v>
      </c>
      <c r="BA179" s="159">
        <v>7352.4087553084319</v>
      </c>
      <c r="BB179" s="159">
        <v>7670.2560064894878</v>
      </c>
      <c r="BC179" s="159">
        <v>7864.8277794790029</v>
      </c>
      <c r="BD179" s="159">
        <v>7952.852919194559</v>
      </c>
      <c r="BE179" s="160">
        <v>4786.7658396528068</v>
      </c>
      <c r="BF179" s="54">
        <v>-0.39810708329589028</v>
      </c>
      <c r="BG179" s="54">
        <v>2.6308643333881498E-2</v>
      </c>
      <c r="BH179" s="54">
        <v>5.4101591328942683E-2</v>
      </c>
    </row>
    <row r="180" spans="1:60" x14ac:dyDescent="0.15">
      <c r="A180" s="162" t="s">
        <v>340</v>
      </c>
      <c r="B180" s="159">
        <v>8225.0251989175613</v>
      </c>
      <c r="C180" s="159">
        <v>8841.1870671935685</v>
      </c>
      <c r="D180" s="159">
        <v>9559.5474337999531</v>
      </c>
      <c r="E180" s="159">
        <v>10289.080112685511</v>
      </c>
      <c r="F180" s="159">
        <v>11311.025244151508</v>
      </c>
      <c r="G180" s="159">
        <v>12661.33866296238</v>
      </c>
      <c r="H180" s="159">
        <v>13351.043123207355</v>
      </c>
      <c r="I180" s="159">
        <v>14245.484937748635</v>
      </c>
      <c r="J180" s="159">
        <v>15609.540760737464</v>
      </c>
      <c r="K180" s="159">
        <v>15307.137940089802</v>
      </c>
      <c r="L180" s="159">
        <v>14498.261105371215</v>
      </c>
      <c r="M180" s="159">
        <v>15531.904899084355</v>
      </c>
      <c r="N180" s="159">
        <v>15912.937760305826</v>
      </c>
      <c r="O180" s="159">
        <v>16343.13259129128</v>
      </c>
      <c r="P180" s="159">
        <v>16423.373644702202</v>
      </c>
      <c r="Q180" s="159">
        <v>15551.606023053757</v>
      </c>
      <c r="R180" s="159">
        <v>14417.515017393094</v>
      </c>
      <c r="S180" s="159">
        <v>13221.83133101899</v>
      </c>
      <c r="T180" s="159">
        <v>12382.50281388566</v>
      </c>
      <c r="U180" s="159">
        <v>12244.131619847447</v>
      </c>
      <c r="V180" s="159">
        <v>11636.439084512354</v>
      </c>
      <c r="W180" s="159">
        <v>11964.792940914438</v>
      </c>
      <c r="X180" s="159">
        <v>11799.581634048</v>
      </c>
      <c r="Y180" s="159">
        <v>12096.983459893729</v>
      </c>
      <c r="Z180" s="159">
        <v>12268.951881921026</v>
      </c>
      <c r="AA180" s="159">
        <v>12339.464876731781</v>
      </c>
      <c r="AB180" s="159">
        <v>12208.910959794286</v>
      </c>
      <c r="AC180" s="159">
        <v>11828.933400030419</v>
      </c>
      <c r="AD180" s="159">
        <v>11562.491127629824</v>
      </c>
      <c r="AE180" s="159">
        <v>11668.887262207643</v>
      </c>
      <c r="AF180" s="159">
        <v>11177.085357810181</v>
      </c>
      <c r="AG180" s="159">
        <v>10901.218591441657</v>
      </c>
      <c r="AH180" s="159">
        <v>10952.394134021877</v>
      </c>
      <c r="AI180" s="159">
        <v>10884.926789060797</v>
      </c>
      <c r="AJ180" s="159">
        <v>10443.746114029949</v>
      </c>
      <c r="AK180" s="159">
        <v>10188.072820006653</v>
      </c>
      <c r="AL180" s="159">
        <v>9908.3610392840546</v>
      </c>
      <c r="AM180" s="159">
        <v>9521.9093524414202</v>
      </c>
      <c r="AN180" s="159">
        <v>9678.3053274750491</v>
      </c>
      <c r="AO180" s="159">
        <v>9737.7136774485716</v>
      </c>
      <c r="AP180" s="159">
        <v>9833.6468740857199</v>
      </c>
      <c r="AQ180" s="159">
        <v>9647.8713748238461</v>
      </c>
      <c r="AR180" s="159">
        <v>9505.3239229522587</v>
      </c>
      <c r="AS180" s="159">
        <v>9225.1776449201116</v>
      </c>
      <c r="AT180" s="159">
        <v>8635.8747151047828</v>
      </c>
      <c r="AU180" s="159">
        <v>8583.0448485154138</v>
      </c>
      <c r="AV180" s="159">
        <v>8477.101628595623</v>
      </c>
      <c r="AW180" s="159">
        <v>8529.3858453996691</v>
      </c>
      <c r="AX180" s="159">
        <v>8118.35163559379</v>
      </c>
      <c r="AY180" s="159">
        <v>7917.1257921698716</v>
      </c>
      <c r="AZ180" s="159">
        <v>7695.0529828945664</v>
      </c>
      <c r="BA180" s="159">
        <v>7763.7898350862642</v>
      </c>
      <c r="BB180" s="159">
        <v>7543.8399156102141</v>
      </c>
      <c r="BC180" s="159">
        <v>7209.0972285867811</v>
      </c>
      <c r="BD180" s="159">
        <v>6804.5166649162284</v>
      </c>
      <c r="BE180" s="160">
        <v>6392.9061424432002</v>
      </c>
      <c r="BF180" s="54">
        <v>-6.0490780277645984E-2</v>
      </c>
      <c r="BG180" s="54">
        <v>-2.3552056949661671E-2</v>
      </c>
      <c r="BH180" s="54">
        <v>7.2254713747985588E-2</v>
      </c>
    </row>
    <row r="181" spans="1:60" x14ac:dyDescent="0.15">
      <c r="A181" s="162" t="s">
        <v>341</v>
      </c>
      <c r="B181" s="159">
        <v>4982.7694485854763</v>
      </c>
      <c r="C181" s="159">
        <v>5362.789912789638</v>
      </c>
      <c r="D181" s="159">
        <v>5628.4572950791635</v>
      </c>
      <c r="E181" s="159">
        <v>6119.634215712299</v>
      </c>
      <c r="F181" s="159">
        <v>6682.1650156892038</v>
      </c>
      <c r="G181" s="159">
        <v>7114.6185124169788</v>
      </c>
      <c r="H181" s="159">
        <v>7335.0183510151555</v>
      </c>
      <c r="I181" s="159">
        <v>7981.0133082048378</v>
      </c>
      <c r="J181" s="159">
        <v>8625.7718026508828</v>
      </c>
      <c r="K181" s="159">
        <v>8688.2606860082142</v>
      </c>
      <c r="L181" s="159">
        <v>8366.5959927020485</v>
      </c>
      <c r="M181" s="159">
        <v>8725.0795639915341</v>
      </c>
      <c r="N181" s="159">
        <v>9120.4603298815728</v>
      </c>
      <c r="O181" s="159">
        <v>9426.8320560015854</v>
      </c>
      <c r="P181" s="159">
        <v>10112.738517199561</v>
      </c>
      <c r="Q181" s="159">
        <v>9921.3350781857334</v>
      </c>
      <c r="R181" s="159">
        <v>9770.4292217480343</v>
      </c>
      <c r="S181" s="159">
        <v>9748.3117884817439</v>
      </c>
      <c r="T181" s="159">
        <v>10036.268879513655</v>
      </c>
      <c r="U181" s="159">
        <v>10624.422721595078</v>
      </c>
      <c r="V181" s="159">
        <v>11057.40612021251</v>
      </c>
      <c r="W181" s="159">
        <v>11177.232863319137</v>
      </c>
      <c r="X181" s="159">
        <v>11638.027975567884</v>
      </c>
      <c r="Y181" s="159">
        <v>12021.484753097042</v>
      </c>
      <c r="Z181" s="159">
        <v>12191.648359177869</v>
      </c>
      <c r="AA181" s="159">
        <v>12188.762415159505</v>
      </c>
      <c r="AB181" s="159">
        <v>12372.671367673978</v>
      </c>
      <c r="AC181" s="159">
        <v>13215.450407863531</v>
      </c>
      <c r="AD181" s="159">
        <v>13059.124060965674</v>
      </c>
      <c r="AE181" s="159">
        <v>13529.057438571266</v>
      </c>
      <c r="AF181" s="159">
        <v>13905.751885027965</v>
      </c>
      <c r="AG181" s="159">
        <v>14143.937781997705</v>
      </c>
      <c r="AH181" s="159">
        <v>14778.06520918668</v>
      </c>
      <c r="AI181" s="159">
        <v>14690.797710266017</v>
      </c>
      <c r="AJ181" s="159">
        <v>15518.573912795733</v>
      </c>
      <c r="AK181" s="159">
        <v>15865.173589468652</v>
      </c>
      <c r="AL181" s="159">
        <v>16067.401751005875</v>
      </c>
      <c r="AM181" s="159">
        <v>16694.327215211109</v>
      </c>
      <c r="AN181" s="159">
        <v>17197.378111870734</v>
      </c>
      <c r="AO181" s="159">
        <v>18072.64346564962</v>
      </c>
      <c r="AP181" s="159">
        <v>18096.922339134497</v>
      </c>
      <c r="AQ181" s="159">
        <v>18435.445330129638</v>
      </c>
      <c r="AR181" s="159">
        <v>18872.062708279485</v>
      </c>
      <c r="AS181" s="159">
        <v>18543.466617709306</v>
      </c>
      <c r="AT181" s="159">
        <v>18852.473113677057</v>
      </c>
      <c r="AU181" s="159">
        <v>19751.402764696944</v>
      </c>
      <c r="AV181" s="159">
        <v>20309.147747781051</v>
      </c>
      <c r="AW181" s="159">
        <v>20569.829211409098</v>
      </c>
      <c r="AX181" s="159">
        <v>20862.750052047297</v>
      </c>
      <c r="AY181" s="159">
        <v>21118.076072068736</v>
      </c>
      <c r="AZ181" s="159">
        <v>21815.250935033371</v>
      </c>
      <c r="BA181" s="159">
        <v>22772.924705133257</v>
      </c>
      <c r="BB181" s="159">
        <v>23437.065646874406</v>
      </c>
      <c r="BC181" s="159">
        <v>24044.838516718555</v>
      </c>
      <c r="BD181" s="159">
        <v>24349.493626592292</v>
      </c>
      <c r="BE181" s="160">
        <v>23953.009532140175</v>
      </c>
      <c r="BF181" s="54">
        <v>-1.6283052967438816E-2</v>
      </c>
      <c r="BG181" s="54">
        <v>2.5916844146411488E-2</v>
      </c>
      <c r="BH181" s="54">
        <v>0.27072473904428762</v>
      </c>
    </row>
    <row r="182" spans="1:60" x14ac:dyDescent="0.15">
      <c r="A182" s="162" t="s">
        <v>342</v>
      </c>
      <c r="B182" s="159">
        <v>0</v>
      </c>
      <c r="C182" s="159">
        <v>0</v>
      </c>
      <c r="D182" s="159">
        <v>0</v>
      </c>
      <c r="E182" s="159">
        <v>0</v>
      </c>
      <c r="F182" s="159">
        <v>0</v>
      </c>
      <c r="G182" s="159">
        <v>0</v>
      </c>
      <c r="H182" s="159">
        <v>0</v>
      </c>
      <c r="I182" s="159">
        <v>0</v>
      </c>
      <c r="J182" s="159">
        <v>0</v>
      </c>
      <c r="K182" s="159">
        <v>0</v>
      </c>
      <c r="L182" s="159">
        <v>0</v>
      </c>
      <c r="M182" s="159">
        <v>0</v>
      </c>
      <c r="N182" s="159">
        <v>0</v>
      </c>
      <c r="O182" s="159">
        <v>0</v>
      </c>
      <c r="P182" s="159">
        <v>0</v>
      </c>
      <c r="Q182" s="159">
        <v>3649.8841098590246</v>
      </c>
      <c r="R182" s="159">
        <v>3797.8168574698147</v>
      </c>
      <c r="S182" s="159">
        <v>3985.0004694140639</v>
      </c>
      <c r="T182" s="159">
        <v>4052.1265148907869</v>
      </c>
      <c r="U182" s="159">
        <v>4467.9271716004932</v>
      </c>
      <c r="V182" s="159">
        <v>4729.3293202204532</v>
      </c>
      <c r="W182" s="159">
        <v>4752.7403168553574</v>
      </c>
      <c r="X182" s="159">
        <v>4977.6190012951183</v>
      </c>
      <c r="Y182" s="159">
        <v>5141.1184809913029</v>
      </c>
      <c r="Z182" s="159">
        <v>5307.862399469167</v>
      </c>
      <c r="AA182" s="159">
        <v>5177.8727793131275</v>
      </c>
      <c r="AB182" s="159">
        <v>5477.1734020027261</v>
      </c>
      <c r="AC182" s="159">
        <v>5697.2623014951723</v>
      </c>
      <c r="AD182" s="159">
        <v>5788.2469958076827</v>
      </c>
      <c r="AE182" s="159">
        <v>6076.9397144437844</v>
      </c>
      <c r="AF182" s="159">
        <v>6366.9498301838594</v>
      </c>
      <c r="AG182" s="159">
        <v>6556.8004872948632</v>
      </c>
      <c r="AH182" s="159">
        <v>6758.2497957867217</v>
      </c>
      <c r="AI182" s="159">
        <v>6763.0775411252416</v>
      </c>
      <c r="AJ182" s="159">
        <v>7258.5075185012247</v>
      </c>
      <c r="AK182" s="159">
        <v>7480.997335886821</v>
      </c>
      <c r="AL182" s="159">
        <v>7469.540848368666</v>
      </c>
      <c r="AM182" s="159">
        <v>7872.0802696045084</v>
      </c>
      <c r="AN182" s="159">
        <v>7904.8324963373107</v>
      </c>
      <c r="AO182" s="159">
        <v>8216.1748979374261</v>
      </c>
      <c r="AP182" s="159">
        <v>8416.9369318736099</v>
      </c>
      <c r="AQ182" s="159">
        <v>8593.1841534877276</v>
      </c>
      <c r="AR182" s="159">
        <v>8887.1805607183469</v>
      </c>
      <c r="AS182" s="159">
        <v>8912.2456406334095</v>
      </c>
      <c r="AT182" s="159">
        <v>9240.5397855734518</v>
      </c>
      <c r="AU182" s="159">
        <v>9769.102983640325</v>
      </c>
      <c r="AV182" s="159">
        <v>10207.307784950122</v>
      </c>
      <c r="AW182" s="159">
        <v>10482.763765585883</v>
      </c>
      <c r="AX182" s="159">
        <v>10802.951749234218</v>
      </c>
      <c r="AY182" s="159">
        <v>11009.159928948817</v>
      </c>
      <c r="AZ182" s="159">
        <v>11286.977184162221</v>
      </c>
      <c r="BA182" s="159">
        <v>11945.357208218993</v>
      </c>
      <c r="BB182" s="159">
        <v>12374.025510050686</v>
      </c>
      <c r="BC182" s="159">
        <v>12998.41527096253</v>
      </c>
      <c r="BD182" s="159">
        <v>13019.768581259563</v>
      </c>
      <c r="BE182" s="160">
        <v>12955.082981930376</v>
      </c>
      <c r="BF182" s="54">
        <v>-4.9682602978284862E-3</v>
      </c>
      <c r="BG182" s="54">
        <v>3.4881426123652304E-2</v>
      </c>
      <c r="BH182" s="54">
        <v>0.14642258021373661</v>
      </c>
    </row>
    <row r="183" spans="1:60" x14ac:dyDescent="0.15">
      <c r="A183" s="171" t="s">
        <v>93</v>
      </c>
      <c r="B183" s="172">
        <v>30818.568204255531</v>
      </c>
      <c r="C183" s="172">
        <v>33148.253860672419</v>
      </c>
      <c r="D183" s="172">
        <v>35524.04779730564</v>
      </c>
      <c r="E183" s="172">
        <v>38435.859065015786</v>
      </c>
      <c r="F183" s="172">
        <v>41737.989443830877</v>
      </c>
      <c r="G183" s="172">
        <v>45327.603979598185</v>
      </c>
      <c r="H183" s="172">
        <v>47903.690963537505</v>
      </c>
      <c r="I183" s="172">
        <v>51440.192920511108</v>
      </c>
      <c r="J183" s="172">
        <v>55664.730392437792</v>
      </c>
      <c r="K183" s="172">
        <v>54911.986166122973</v>
      </c>
      <c r="L183" s="172">
        <v>54448.935168330019</v>
      </c>
      <c r="M183" s="172">
        <v>57755.294019355846</v>
      </c>
      <c r="N183" s="172">
        <v>59956.370484404579</v>
      </c>
      <c r="O183" s="172">
        <v>63063.474753141461</v>
      </c>
      <c r="P183" s="172">
        <v>64179.28349481937</v>
      </c>
      <c r="Q183" s="172">
        <v>61453.533745005829</v>
      </c>
      <c r="R183" s="172">
        <v>59642.554586024322</v>
      </c>
      <c r="S183" s="172">
        <v>58025.246285055604</v>
      </c>
      <c r="T183" s="172">
        <v>57801.795710183076</v>
      </c>
      <c r="U183" s="172">
        <v>59025.030981815435</v>
      </c>
      <c r="V183" s="172">
        <v>59391.486125478557</v>
      </c>
      <c r="W183" s="172">
        <v>61168.437779495085</v>
      </c>
      <c r="X183" s="172">
        <v>62495.625855634833</v>
      </c>
      <c r="Y183" s="172">
        <v>64445.914279548393</v>
      </c>
      <c r="Z183" s="172">
        <v>65676.344079591858</v>
      </c>
      <c r="AA183" s="172">
        <v>66343.402843489341</v>
      </c>
      <c r="AB183" s="172">
        <v>66477.726206368854</v>
      </c>
      <c r="AC183" s="172">
        <v>67432.276797737417</v>
      </c>
      <c r="AD183" s="172">
        <v>67370.321254961164</v>
      </c>
      <c r="AE183" s="172">
        <v>68997.224617696658</v>
      </c>
      <c r="AF183" s="172">
        <v>70297.958759008528</v>
      </c>
      <c r="AG183" s="172">
        <v>71727.473509678472</v>
      </c>
      <c r="AH183" s="172">
        <v>73908.502497155947</v>
      </c>
      <c r="AI183" s="172">
        <v>74189.704460892419</v>
      </c>
      <c r="AJ183" s="172">
        <v>75769.968624935151</v>
      </c>
      <c r="AK183" s="172">
        <v>76494.583597159115</v>
      </c>
      <c r="AL183" s="172">
        <v>77365.49929772105</v>
      </c>
      <c r="AM183" s="172">
        <v>78237.153145631077</v>
      </c>
      <c r="AN183" s="172">
        <v>79909.712354616291</v>
      </c>
      <c r="AO183" s="172">
        <v>82736.118847231963</v>
      </c>
      <c r="AP183" s="172">
        <v>83691.092685295909</v>
      </c>
      <c r="AQ183" s="172">
        <v>84656.849952446733</v>
      </c>
      <c r="AR183" s="172">
        <v>85895.802604970493</v>
      </c>
      <c r="AS183" s="172">
        <v>84814.463733278142</v>
      </c>
      <c r="AT183" s="172">
        <v>83687.811044832721</v>
      </c>
      <c r="AU183" s="172">
        <v>86568.355012099521</v>
      </c>
      <c r="AV183" s="172">
        <v>87529.74345989291</v>
      </c>
      <c r="AW183" s="172">
        <v>88607.221355741887</v>
      </c>
      <c r="AX183" s="172">
        <v>89988.226558180206</v>
      </c>
      <c r="AY183" s="172">
        <v>90677.057730589469</v>
      </c>
      <c r="AZ183" s="172">
        <v>92786.570671597088</v>
      </c>
      <c r="BA183" s="172">
        <v>94380.691922684055</v>
      </c>
      <c r="BB183" s="172">
        <v>96099.428753999615</v>
      </c>
      <c r="BC183" s="172">
        <v>97264.795875510375</v>
      </c>
      <c r="BD183" s="172">
        <v>97598.318398023534</v>
      </c>
      <c r="BE183" s="172">
        <v>88477.357542938567</v>
      </c>
      <c r="BF183" s="173">
        <v>-9.3454077947204395E-2</v>
      </c>
      <c r="BG183" s="173">
        <v>1.5495521977073379E-2</v>
      </c>
      <c r="BH183" s="173">
        <v>1</v>
      </c>
    </row>
    <row r="184" spans="1:60" x14ac:dyDescent="0.15">
      <c r="B184" s="159"/>
      <c r="C184" s="159"/>
      <c r="D184" s="159"/>
      <c r="E184" s="159"/>
      <c r="F184" s="159"/>
      <c r="G184" s="159"/>
      <c r="H184" s="159"/>
      <c r="I184" s="159"/>
      <c r="J184" s="159"/>
      <c r="K184" s="159"/>
      <c r="L184" s="159"/>
      <c r="M184" s="159"/>
      <c r="N184" s="159"/>
      <c r="O184" s="159"/>
      <c r="P184" s="159"/>
      <c r="Q184" s="159"/>
      <c r="R184" s="159"/>
      <c r="S184" s="159"/>
      <c r="T184" s="159"/>
      <c r="U184" s="159"/>
      <c r="V184" s="159"/>
      <c r="W184" s="159"/>
      <c r="X184" s="159"/>
      <c r="Y184" s="159"/>
      <c r="Z184" s="159"/>
      <c r="AA184" s="159"/>
      <c r="AB184" s="159"/>
      <c r="AC184" s="159"/>
      <c r="AD184" s="159"/>
      <c r="AE184" s="159"/>
      <c r="AF184" s="159"/>
      <c r="AG184" s="159"/>
      <c r="AH184" s="159"/>
      <c r="AI184" s="159"/>
      <c r="AJ184" s="159"/>
      <c r="AK184" s="159"/>
      <c r="AL184" s="159"/>
      <c r="AM184" s="159"/>
      <c r="AN184" s="159"/>
      <c r="AO184" s="159"/>
      <c r="AP184" s="159"/>
      <c r="AQ184" s="159"/>
      <c r="AR184" s="159"/>
      <c r="AS184" s="159"/>
      <c r="AT184" s="159"/>
      <c r="AU184" s="159"/>
      <c r="AV184" s="159"/>
      <c r="AW184" s="159"/>
      <c r="AX184" s="159"/>
      <c r="AY184" s="159"/>
      <c r="AZ184" s="159"/>
      <c r="BA184" s="159"/>
      <c r="BB184" s="159"/>
      <c r="BC184" s="159"/>
      <c r="BD184" s="159"/>
      <c r="BE184" s="160"/>
      <c r="BF184" s="54"/>
      <c r="BG184" s="54"/>
      <c r="BH184" s="54"/>
    </row>
    <row r="185" spans="1:60" x14ac:dyDescent="0.15">
      <c r="A185" s="161" t="s">
        <v>363</v>
      </c>
      <c r="B185" s="159"/>
      <c r="C185" s="159"/>
      <c r="D185" s="159"/>
      <c r="E185" s="159"/>
      <c r="F185" s="159"/>
      <c r="G185" s="159"/>
      <c r="H185" s="159"/>
      <c r="I185" s="159"/>
      <c r="J185" s="159"/>
      <c r="K185" s="159"/>
      <c r="L185" s="159"/>
      <c r="M185" s="159"/>
      <c r="N185" s="159"/>
      <c r="O185" s="159"/>
      <c r="P185" s="159"/>
      <c r="Q185" s="159"/>
      <c r="R185" s="159"/>
      <c r="S185" s="159"/>
      <c r="T185" s="159"/>
      <c r="U185" s="159"/>
      <c r="V185" s="159"/>
      <c r="W185" s="159"/>
      <c r="X185" s="159"/>
      <c r="Y185" s="159"/>
      <c r="Z185" s="159"/>
      <c r="AA185" s="159"/>
      <c r="AB185" s="159"/>
      <c r="AC185" s="159"/>
      <c r="AD185" s="159"/>
      <c r="AE185" s="159"/>
      <c r="AF185" s="159"/>
      <c r="AG185" s="159"/>
      <c r="AH185" s="159"/>
      <c r="AI185" s="159"/>
      <c r="AJ185" s="159"/>
      <c r="AK185" s="159"/>
      <c r="AL185" s="159"/>
      <c r="AM185" s="159"/>
      <c r="AN185" s="159"/>
      <c r="AO185" s="159"/>
      <c r="AP185" s="159"/>
      <c r="AQ185" s="159"/>
      <c r="AR185" s="159"/>
      <c r="AS185" s="159"/>
      <c r="AT185" s="159"/>
      <c r="AU185" s="159"/>
      <c r="AV185" s="159"/>
      <c r="AW185" s="159"/>
      <c r="AX185" s="159"/>
      <c r="AY185" s="159"/>
      <c r="AZ185" s="159"/>
      <c r="BA185" s="159"/>
      <c r="BB185" s="159"/>
      <c r="BC185" s="159"/>
      <c r="BD185" s="160"/>
      <c r="BE185" s="160"/>
      <c r="BF185" s="54"/>
      <c r="BG185" s="54"/>
      <c r="BH185" s="54"/>
    </row>
    <row r="186" spans="1:60" x14ac:dyDescent="0.15">
      <c r="A186" s="162" t="s">
        <v>334</v>
      </c>
      <c r="B186" s="159">
        <v>7264.6632283203544</v>
      </c>
      <c r="C186" s="159">
        <v>7781.5137582232755</v>
      </c>
      <c r="D186" s="159">
        <v>8287.3416710373622</v>
      </c>
      <c r="E186" s="159">
        <v>8841.3824691937025</v>
      </c>
      <c r="F186" s="159">
        <v>9431.211705864036</v>
      </c>
      <c r="G186" s="159">
        <v>9998.3108318642699</v>
      </c>
      <c r="H186" s="159">
        <v>10607.899038268373</v>
      </c>
      <c r="I186" s="159">
        <v>11333.298895065565</v>
      </c>
      <c r="J186" s="159">
        <v>12031.666285678784</v>
      </c>
      <c r="K186" s="159">
        <v>11817.461188972738</v>
      </c>
      <c r="L186" s="159">
        <v>11919.179371230788</v>
      </c>
      <c r="M186" s="159">
        <v>12521.195975864368</v>
      </c>
      <c r="N186" s="159">
        <v>12788.487528315771</v>
      </c>
      <c r="O186" s="159">
        <v>13910.185898622913</v>
      </c>
      <c r="P186" s="159">
        <v>13727.867525711288</v>
      </c>
      <c r="Q186" s="159">
        <v>13001.718917837237</v>
      </c>
      <c r="R186" s="159">
        <v>12717.678063119867</v>
      </c>
      <c r="S186" s="159">
        <v>12576.232596059399</v>
      </c>
      <c r="T186" s="159">
        <v>12741.029695439129</v>
      </c>
      <c r="U186" s="159">
        <v>12936.613049023666</v>
      </c>
      <c r="V186" s="159">
        <v>13127.329421984972</v>
      </c>
      <c r="W186" s="159">
        <v>13577.838806038953</v>
      </c>
      <c r="X186" s="159">
        <v>13956.771442854177</v>
      </c>
      <c r="Y186" s="159">
        <v>14403.290371228715</v>
      </c>
      <c r="Z186" s="159">
        <v>14757.314011613957</v>
      </c>
      <c r="AA186" s="159">
        <v>14803.056416386316</v>
      </c>
      <c r="AB186" s="159">
        <v>14711.401762698975</v>
      </c>
      <c r="AC186" s="159">
        <v>15102.149308477285</v>
      </c>
      <c r="AD186" s="159">
        <v>15269.055686661377</v>
      </c>
      <c r="AE186" s="159">
        <v>15662.519009957177</v>
      </c>
      <c r="AF186" s="159">
        <v>16214.057945837994</v>
      </c>
      <c r="AG186" s="159">
        <v>16465.6503881198</v>
      </c>
      <c r="AH186" s="159">
        <v>16900.353761297534</v>
      </c>
      <c r="AI186" s="159">
        <v>17163.842111123478</v>
      </c>
      <c r="AJ186" s="159">
        <v>17419.380694527525</v>
      </c>
      <c r="AK186" s="159">
        <v>17448.860993898044</v>
      </c>
      <c r="AL186" s="159">
        <v>17414.320718452964</v>
      </c>
      <c r="AM186" s="159">
        <v>17781.154662744793</v>
      </c>
      <c r="AN186" s="159">
        <v>17843.09103051608</v>
      </c>
      <c r="AO186" s="159">
        <v>18045.548063431917</v>
      </c>
      <c r="AP186" s="159">
        <v>17851.001501931431</v>
      </c>
      <c r="AQ186" s="159">
        <v>17730.649130239064</v>
      </c>
      <c r="AR186" s="159">
        <v>17706.11547261438</v>
      </c>
      <c r="AS186" s="159">
        <v>16698.928707986048</v>
      </c>
      <c r="AT186" s="159">
        <v>16591.06711142106</v>
      </c>
      <c r="AU186" s="159">
        <v>16598.688939783107</v>
      </c>
      <c r="AV186" s="159">
        <v>16097.29198297869</v>
      </c>
      <c r="AW186" s="159">
        <v>15929.719500512989</v>
      </c>
      <c r="AX186" s="159">
        <v>16067.16247340327</v>
      </c>
      <c r="AY186" s="159">
        <v>16043.429389217536</v>
      </c>
      <c r="AZ186" s="159">
        <v>16308.319985394392</v>
      </c>
      <c r="BA186" s="159">
        <v>16501.378653738619</v>
      </c>
      <c r="BB186" s="159">
        <v>16572.618659917742</v>
      </c>
      <c r="BC186" s="159">
        <v>16477.80981924152</v>
      </c>
      <c r="BD186" s="159">
        <v>16342.504705497429</v>
      </c>
      <c r="BE186" s="160">
        <v>14340.697375776666</v>
      </c>
      <c r="BF186" s="54">
        <v>-0.12249085227721412</v>
      </c>
      <c r="BG186" s="54">
        <v>-1.5083672956268668E-3</v>
      </c>
      <c r="BH186" s="54">
        <v>0.35600495832443479</v>
      </c>
    </row>
    <row r="187" spans="1:60" x14ac:dyDescent="0.15">
      <c r="A187" s="162" t="s">
        <v>335</v>
      </c>
      <c r="B187" s="159">
        <v>0</v>
      </c>
      <c r="C187" s="159">
        <v>0</v>
      </c>
      <c r="D187" s="159">
        <v>0</v>
      </c>
      <c r="E187" s="159">
        <v>0</v>
      </c>
      <c r="F187" s="159">
        <v>0</v>
      </c>
      <c r="G187" s="159">
        <v>0</v>
      </c>
      <c r="H187" s="159">
        <v>0</v>
      </c>
      <c r="I187" s="159">
        <v>0</v>
      </c>
      <c r="J187" s="159">
        <v>0</v>
      </c>
      <c r="K187" s="159">
        <v>0</v>
      </c>
      <c r="L187" s="159">
        <v>0</v>
      </c>
      <c r="M187" s="159">
        <v>0</v>
      </c>
      <c r="N187" s="159">
        <v>0</v>
      </c>
      <c r="O187" s="159">
        <v>0</v>
      </c>
      <c r="P187" s="159">
        <v>0</v>
      </c>
      <c r="Q187" s="159">
        <v>11279.339841365472</v>
      </c>
      <c r="R187" s="159">
        <v>11112.937397833353</v>
      </c>
      <c r="S187" s="159">
        <v>11067.344260202453</v>
      </c>
      <c r="T187" s="159">
        <v>11138.129199904879</v>
      </c>
      <c r="U187" s="159">
        <v>11310.784928876796</v>
      </c>
      <c r="V187" s="159">
        <v>11488.755858334976</v>
      </c>
      <c r="W187" s="159">
        <v>11785.595983200448</v>
      </c>
      <c r="X187" s="159">
        <v>12121.177734380557</v>
      </c>
      <c r="Y187" s="159">
        <v>12456.249822981557</v>
      </c>
      <c r="Z187" s="159">
        <v>12713.177859651987</v>
      </c>
      <c r="AA187" s="159">
        <v>12773.963956031563</v>
      </c>
      <c r="AB187" s="159">
        <v>12734.995866704438</v>
      </c>
      <c r="AC187" s="159">
        <v>12933.589637257473</v>
      </c>
      <c r="AD187" s="159">
        <v>13134.937804748784</v>
      </c>
      <c r="AE187" s="159">
        <v>13325.994101524697</v>
      </c>
      <c r="AF187" s="159">
        <v>13556.276466675352</v>
      </c>
      <c r="AG187" s="159">
        <v>13741.535803355064</v>
      </c>
      <c r="AH187" s="159">
        <v>13921.050537332192</v>
      </c>
      <c r="AI187" s="159">
        <v>14166.770385968695</v>
      </c>
      <c r="AJ187" s="159">
        <v>14388.281331526316</v>
      </c>
      <c r="AK187" s="159">
        <v>14283.879303198381</v>
      </c>
      <c r="AL187" s="159">
        <v>14395.853458989186</v>
      </c>
      <c r="AM187" s="159">
        <v>14674.165270100457</v>
      </c>
      <c r="AN187" s="159">
        <v>14668.442566865773</v>
      </c>
      <c r="AO187" s="159">
        <v>14766.219931716994</v>
      </c>
      <c r="AP187" s="159">
        <v>14713.729197941129</v>
      </c>
      <c r="AQ187" s="159">
        <v>14635.415450241724</v>
      </c>
      <c r="AR187" s="159">
        <v>14530.429137175317</v>
      </c>
      <c r="AS187" s="159">
        <v>13846.965661051225</v>
      </c>
      <c r="AT187" s="159">
        <v>13712.624663863173</v>
      </c>
      <c r="AU187" s="159">
        <v>13499.733591932796</v>
      </c>
      <c r="AV187" s="159">
        <v>13111.069860951971</v>
      </c>
      <c r="AW187" s="159">
        <v>12943.105527688516</v>
      </c>
      <c r="AX187" s="159">
        <v>13010.540487821692</v>
      </c>
      <c r="AY187" s="159">
        <v>13043.530887356643</v>
      </c>
      <c r="AZ187" s="159">
        <v>13266.696321118179</v>
      </c>
      <c r="BA187" s="159">
        <v>13453.971457694646</v>
      </c>
      <c r="BB187" s="159">
        <v>13427.635395869145</v>
      </c>
      <c r="BC187" s="159">
        <v>13486.661094209778</v>
      </c>
      <c r="BD187" s="159">
        <v>13458.775161173617</v>
      </c>
      <c r="BE187" s="160">
        <v>11614.893885750651</v>
      </c>
      <c r="BF187" s="54">
        <v>-0.13700216054892311</v>
      </c>
      <c r="BG187" s="54">
        <v>-1.866814846317455E-3</v>
      </c>
      <c r="BH187" s="54">
        <v>0.2883374291632349</v>
      </c>
    </row>
    <row r="188" spans="1:60" x14ac:dyDescent="0.15">
      <c r="A188" s="162" t="s">
        <v>336</v>
      </c>
      <c r="B188" s="159">
        <v>0</v>
      </c>
      <c r="C188" s="159">
        <v>0</v>
      </c>
      <c r="D188" s="159">
        <v>0</v>
      </c>
      <c r="E188" s="159">
        <v>0</v>
      </c>
      <c r="F188" s="159">
        <v>0</v>
      </c>
      <c r="G188" s="159">
        <v>0</v>
      </c>
      <c r="H188" s="159">
        <v>0</v>
      </c>
      <c r="I188" s="159">
        <v>0</v>
      </c>
      <c r="J188" s="159">
        <v>0</v>
      </c>
      <c r="K188" s="159">
        <v>0</v>
      </c>
      <c r="L188" s="159">
        <v>0</v>
      </c>
      <c r="M188" s="159">
        <v>0</v>
      </c>
      <c r="N188" s="159">
        <v>0</v>
      </c>
      <c r="O188" s="159">
        <v>0</v>
      </c>
      <c r="P188" s="159">
        <v>0</v>
      </c>
      <c r="Q188" s="159">
        <v>1722.3790764717683</v>
      </c>
      <c r="R188" s="159">
        <v>1604.7406652865154</v>
      </c>
      <c r="S188" s="159">
        <v>1508.8883358569451</v>
      </c>
      <c r="T188" s="159">
        <v>1602.9004955342493</v>
      </c>
      <c r="U188" s="159">
        <v>1625.8281201468706</v>
      </c>
      <c r="V188" s="159">
        <v>1638.5735636499971</v>
      </c>
      <c r="W188" s="159">
        <v>1792.2428228385052</v>
      </c>
      <c r="X188" s="159">
        <v>1835.5937084736179</v>
      </c>
      <c r="Y188" s="159">
        <v>1947.0405482471567</v>
      </c>
      <c r="Z188" s="159">
        <v>2044.1361519619697</v>
      </c>
      <c r="AA188" s="159">
        <v>2029.0924603547567</v>
      </c>
      <c r="AB188" s="159">
        <v>1976.4058959945419</v>
      </c>
      <c r="AC188" s="159">
        <v>2168.5596712198158</v>
      </c>
      <c r="AD188" s="159">
        <v>2134.1178819125948</v>
      </c>
      <c r="AE188" s="159">
        <v>2336.5249084324792</v>
      </c>
      <c r="AF188" s="159">
        <v>2657.7814791626388</v>
      </c>
      <c r="AG188" s="159">
        <v>2724.1145847647363</v>
      </c>
      <c r="AH188" s="159">
        <v>2979.3032239653453</v>
      </c>
      <c r="AI188" s="159">
        <v>2997.071725154779</v>
      </c>
      <c r="AJ188" s="159">
        <v>3031.0993630012131</v>
      </c>
      <c r="AK188" s="159">
        <v>3164.9816906996693</v>
      </c>
      <c r="AL188" s="159">
        <v>3018.4672594637705</v>
      </c>
      <c r="AM188" s="159">
        <v>3106.9893926443392</v>
      </c>
      <c r="AN188" s="159">
        <v>3174.6484636503069</v>
      </c>
      <c r="AO188" s="159">
        <v>3279.3281317149285</v>
      </c>
      <c r="AP188" s="159">
        <v>3137.2723039903008</v>
      </c>
      <c r="AQ188" s="159">
        <v>3095.2336799973473</v>
      </c>
      <c r="AR188" s="159">
        <v>3175.6863354390603</v>
      </c>
      <c r="AS188" s="159">
        <v>2851.9630469348249</v>
      </c>
      <c r="AT188" s="159">
        <v>2878.442447557884</v>
      </c>
      <c r="AU188" s="159">
        <v>3098.9553478503158</v>
      </c>
      <c r="AV188" s="159">
        <v>2986.2221220267206</v>
      </c>
      <c r="AW188" s="159">
        <v>2986.6139728244711</v>
      </c>
      <c r="AX188" s="159">
        <v>3056.6219855815798</v>
      </c>
      <c r="AY188" s="159">
        <v>2999.8985018608887</v>
      </c>
      <c r="AZ188" s="159">
        <v>3041.6236642762119</v>
      </c>
      <c r="BA188" s="159">
        <v>3047.4071960439687</v>
      </c>
      <c r="BB188" s="159">
        <v>3144.983264048592</v>
      </c>
      <c r="BC188" s="159">
        <v>2991.1487250317409</v>
      </c>
      <c r="BD188" s="159">
        <v>2883.7295443238145</v>
      </c>
      <c r="BE188" s="160">
        <v>2725.8034900260163</v>
      </c>
      <c r="BF188" s="54">
        <v>-5.4764516529870688E-2</v>
      </c>
      <c r="BG188" s="54">
        <v>1.8352744090566198E-4</v>
      </c>
      <c r="BH188" s="54">
        <v>6.7667529161199932E-2</v>
      </c>
    </row>
    <row r="189" spans="1:60" x14ac:dyDescent="0.15">
      <c r="A189" s="162" t="s">
        <v>337</v>
      </c>
      <c r="B189" s="159">
        <v>6280.3308714060095</v>
      </c>
      <c r="C189" s="159">
        <v>6764.8982026299273</v>
      </c>
      <c r="D189" s="159">
        <v>7322.9339670270656</v>
      </c>
      <c r="E189" s="159">
        <v>8127.1188178421235</v>
      </c>
      <c r="F189" s="159">
        <v>8816.5451626844551</v>
      </c>
      <c r="G189" s="159">
        <v>9569.703927618355</v>
      </c>
      <c r="H189" s="159">
        <v>10095.947712240066</v>
      </c>
      <c r="I189" s="159">
        <v>10860.138679692089</v>
      </c>
      <c r="J189" s="159">
        <v>11698.05074716255</v>
      </c>
      <c r="K189" s="159">
        <v>10998.248051637031</v>
      </c>
      <c r="L189" s="159">
        <v>10966.415714424251</v>
      </c>
      <c r="M189" s="159">
        <v>11770.569074588391</v>
      </c>
      <c r="N189" s="159">
        <v>12189.95080514618</v>
      </c>
      <c r="O189" s="159">
        <v>12756.535099147208</v>
      </c>
      <c r="P189" s="159">
        <v>12816.277651862685</v>
      </c>
      <c r="Q189" s="159">
        <v>11854.65504301173</v>
      </c>
      <c r="R189" s="159">
        <v>11441.697206464274</v>
      </c>
      <c r="S189" s="159">
        <v>10996.153671910053</v>
      </c>
      <c r="T189" s="159">
        <v>11029.422150542057</v>
      </c>
      <c r="U189" s="159">
        <v>11476.856774574355</v>
      </c>
      <c r="V189" s="159">
        <v>11837.752095167796</v>
      </c>
      <c r="W189" s="159">
        <v>12530.004870325261</v>
      </c>
      <c r="X189" s="159">
        <v>12814.26842284241</v>
      </c>
      <c r="Y189" s="159">
        <v>13292.724637477255</v>
      </c>
      <c r="Z189" s="159">
        <v>13438.567667765103</v>
      </c>
      <c r="AA189" s="159">
        <v>13678.462549677177</v>
      </c>
      <c r="AB189" s="159">
        <v>13870.785680759225</v>
      </c>
      <c r="AC189" s="159">
        <v>14035.268428575828</v>
      </c>
      <c r="AD189" s="159">
        <v>14332.557441416478</v>
      </c>
      <c r="AE189" s="159">
        <v>14719.972968481481</v>
      </c>
      <c r="AF189" s="159">
        <v>15085.026652812057</v>
      </c>
      <c r="AG189" s="159">
        <v>15788.670179696022</v>
      </c>
      <c r="AH189" s="159">
        <v>16062.940900111707</v>
      </c>
      <c r="AI189" s="159">
        <v>16071.789671183033</v>
      </c>
      <c r="AJ189" s="159">
        <v>16445.673924332175</v>
      </c>
      <c r="AK189" s="159">
        <v>16600.851603304087</v>
      </c>
      <c r="AL189" s="159">
        <v>16872.555340691844</v>
      </c>
      <c r="AM189" s="159">
        <v>16640.586514611121</v>
      </c>
      <c r="AN189" s="159">
        <v>17031.711899241174</v>
      </c>
      <c r="AO189" s="159">
        <v>17402.545596697772</v>
      </c>
      <c r="AP189" s="159">
        <v>17750.283019960872</v>
      </c>
      <c r="AQ189" s="159">
        <v>17840.9049889042</v>
      </c>
      <c r="AR189" s="159">
        <v>17674.659739124989</v>
      </c>
      <c r="AS189" s="159">
        <v>17305.364002345374</v>
      </c>
      <c r="AT189" s="159">
        <v>16204.757739390463</v>
      </c>
      <c r="AU189" s="159">
        <v>16631.469841086411</v>
      </c>
      <c r="AV189" s="159">
        <v>16582.048871538969</v>
      </c>
      <c r="AW189" s="159">
        <v>16281.450031925247</v>
      </c>
      <c r="AX189" s="159">
        <v>16446.071146848924</v>
      </c>
      <c r="AY189" s="159">
        <v>16641.283209645884</v>
      </c>
      <c r="AZ189" s="159">
        <v>17073.388830133721</v>
      </c>
      <c r="BA189" s="159">
        <v>17153.674817355892</v>
      </c>
      <c r="BB189" s="159">
        <v>17583.654772393395</v>
      </c>
      <c r="BC189" s="159">
        <v>17925.595150879108</v>
      </c>
      <c r="BD189" s="159">
        <v>17888.371621021397</v>
      </c>
      <c r="BE189" s="160">
        <v>14814.700277476417</v>
      </c>
      <c r="BF189" s="54">
        <v>-0.17182510564197895</v>
      </c>
      <c r="BG189" s="54">
        <v>9.9336124949092053E-3</v>
      </c>
      <c r="BH189" s="54">
        <v>0.36777198602493688</v>
      </c>
    </row>
    <row r="190" spans="1:60" x14ac:dyDescent="0.15">
      <c r="A190" s="162" t="s">
        <v>338</v>
      </c>
      <c r="B190" s="159">
        <v>0</v>
      </c>
      <c r="C190" s="159">
        <v>0</v>
      </c>
      <c r="D190" s="159">
        <v>0</v>
      </c>
      <c r="E190" s="159">
        <v>0</v>
      </c>
      <c r="F190" s="159">
        <v>0</v>
      </c>
      <c r="G190" s="159">
        <v>0</v>
      </c>
      <c r="H190" s="159">
        <v>0</v>
      </c>
      <c r="I190" s="159">
        <v>0</v>
      </c>
      <c r="J190" s="159">
        <v>0</v>
      </c>
      <c r="K190" s="159">
        <v>0</v>
      </c>
      <c r="L190" s="159">
        <v>0</v>
      </c>
      <c r="M190" s="159">
        <v>0</v>
      </c>
      <c r="N190" s="159">
        <v>0</v>
      </c>
      <c r="O190" s="159">
        <v>0</v>
      </c>
      <c r="P190" s="159">
        <v>0</v>
      </c>
      <c r="Q190" s="159">
        <v>9319.1791004840707</v>
      </c>
      <c r="R190" s="159">
        <v>9005.0152155693722</v>
      </c>
      <c r="S190" s="159">
        <v>8600.9433934401968</v>
      </c>
      <c r="T190" s="159">
        <v>8607.0605229135908</v>
      </c>
      <c r="U190" s="159">
        <v>8865.4891615967663</v>
      </c>
      <c r="V190" s="159">
        <v>9185.2366300707799</v>
      </c>
      <c r="W190" s="159">
        <v>9739.285771424089</v>
      </c>
      <c r="X190" s="159">
        <v>9868.4109397310713</v>
      </c>
      <c r="Y190" s="159">
        <v>10159.260429515112</v>
      </c>
      <c r="Z190" s="159">
        <v>10250.538579511176</v>
      </c>
      <c r="AA190" s="159">
        <v>10408.643665778905</v>
      </c>
      <c r="AB190" s="159">
        <v>10632.105117321973</v>
      </c>
      <c r="AC190" s="159">
        <v>10726.445542196641</v>
      </c>
      <c r="AD190" s="159">
        <v>10930.665377309539</v>
      </c>
      <c r="AE190" s="159">
        <v>11193.050787251024</v>
      </c>
      <c r="AF190" s="159">
        <v>11429.88069496909</v>
      </c>
      <c r="AG190" s="159">
        <v>11920.479737399459</v>
      </c>
      <c r="AH190" s="159">
        <v>12102.471093850621</v>
      </c>
      <c r="AI190" s="159">
        <v>12086.581606165735</v>
      </c>
      <c r="AJ190" s="159">
        <v>12280.313872885981</v>
      </c>
      <c r="AK190" s="159">
        <v>12376.877643684456</v>
      </c>
      <c r="AL190" s="159">
        <v>12740.373485153204</v>
      </c>
      <c r="AM190" s="159">
        <v>12615.612854965762</v>
      </c>
      <c r="AN190" s="159">
        <v>13027.686652181457</v>
      </c>
      <c r="AO190" s="159">
        <v>13293.307321535529</v>
      </c>
      <c r="AP190" s="159">
        <v>13481.371522281439</v>
      </c>
      <c r="AQ190" s="159">
        <v>13651.319192791874</v>
      </c>
      <c r="AR190" s="159">
        <v>13539.429184861912</v>
      </c>
      <c r="AS190" s="159">
        <v>13321.432035854374</v>
      </c>
      <c r="AT190" s="159">
        <v>12502.507107761176</v>
      </c>
      <c r="AU190" s="159">
        <v>12854.51701484829</v>
      </c>
      <c r="AV190" s="159">
        <v>12837.793419293488</v>
      </c>
      <c r="AW190" s="159">
        <v>12565.600632538706</v>
      </c>
      <c r="AX190" s="159">
        <v>12664.917583521505</v>
      </c>
      <c r="AY190" s="159">
        <v>12790.390958337617</v>
      </c>
      <c r="AZ190" s="159">
        <v>13067.121811056353</v>
      </c>
      <c r="BA190" s="159">
        <v>12993.424597686855</v>
      </c>
      <c r="BB190" s="159">
        <v>13243.53085571609</v>
      </c>
      <c r="BC190" s="159">
        <v>13472.802444486857</v>
      </c>
      <c r="BD190" s="159">
        <v>13378.814787688967</v>
      </c>
      <c r="BE190" s="160">
        <v>12249.673868359594</v>
      </c>
      <c r="BF190" s="54">
        <v>-8.4397679259929359E-2</v>
      </c>
      <c r="BG190" s="54">
        <v>6.7973253666779865E-3</v>
      </c>
      <c r="BH190" s="54">
        <v>0.304095715900085</v>
      </c>
    </row>
    <row r="191" spans="1:60" x14ac:dyDescent="0.15">
      <c r="A191" s="162" t="s">
        <v>339</v>
      </c>
      <c r="B191" s="159">
        <v>0</v>
      </c>
      <c r="C191" s="159">
        <v>0</v>
      </c>
      <c r="D191" s="159">
        <v>0</v>
      </c>
      <c r="E191" s="159">
        <v>0</v>
      </c>
      <c r="F191" s="159">
        <v>0</v>
      </c>
      <c r="G191" s="159">
        <v>0</v>
      </c>
      <c r="H191" s="159">
        <v>0</v>
      </c>
      <c r="I191" s="159">
        <v>0</v>
      </c>
      <c r="J191" s="159">
        <v>0</v>
      </c>
      <c r="K191" s="159">
        <v>0</v>
      </c>
      <c r="L191" s="159">
        <v>0</v>
      </c>
      <c r="M191" s="159">
        <v>0</v>
      </c>
      <c r="N191" s="159">
        <v>0</v>
      </c>
      <c r="O191" s="159">
        <v>0</v>
      </c>
      <c r="P191" s="159">
        <v>0</v>
      </c>
      <c r="Q191" s="159">
        <v>2535.4759425276607</v>
      </c>
      <c r="R191" s="159">
        <v>2436.681990894901</v>
      </c>
      <c r="S191" s="159">
        <v>2395.2102784698609</v>
      </c>
      <c r="T191" s="159">
        <v>2422.3616276284652</v>
      </c>
      <c r="U191" s="159">
        <v>2611.3676129775858</v>
      </c>
      <c r="V191" s="159">
        <v>2652.5154650970126</v>
      </c>
      <c r="W191" s="159">
        <v>2790.7190989011724</v>
      </c>
      <c r="X191" s="159">
        <v>2945.8574831113337</v>
      </c>
      <c r="Y191" s="159">
        <v>3133.4642079621426</v>
      </c>
      <c r="Z191" s="159">
        <v>3188.0290882539293</v>
      </c>
      <c r="AA191" s="159">
        <v>3269.8188838982683</v>
      </c>
      <c r="AB191" s="159">
        <v>3238.6805634372513</v>
      </c>
      <c r="AC191" s="159">
        <v>3308.822886379196</v>
      </c>
      <c r="AD191" s="159">
        <v>3401.892064106934</v>
      </c>
      <c r="AE191" s="159">
        <v>3526.9221812304531</v>
      </c>
      <c r="AF191" s="159">
        <v>3655.1459578429708</v>
      </c>
      <c r="AG191" s="159">
        <v>3868.1904422965572</v>
      </c>
      <c r="AH191" s="159">
        <v>3960.4698062610878</v>
      </c>
      <c r="AI191" s="159">
        <v>3985.2080650173079</v>
      </c>
      <c r="AJ191" s="159">
        <v>4165.3600514461941</v>
      </c>
      <c r="AK191" s="159">
        <v>4223.9739596196332</v>
      </c>
      <c r="AL191" s="159">
        <v>4132.181855538639</v>
      </c>
      <c r="AM191" s="159">
        <v>4024.9736596453513</v>
      </c>
      <c r="AN191" s="159">
        <v>4004.025247059717</v>
      </c>
      <c r="AO191" s="159">
        <v>4109.2382751622472</v>
      </c>
      <c r="AP191" s="159">
        <v>4268.9114976794272</v>
      </c>
      <c r="AQ191" s="159">
        <v>4189.5857961123311</v>
      </c>
      <c r="AR191" s="159">
        <v>4135.2305542630756</v>
      </c>
      <c r="AS191" s="159">
        <v>3983.9319664909995</v>
      </c>
      <c r="AT191" s="159">
        <v>3702.2506316292897</v>
      </c>
      <c r="AU191" s="159">
        <v>3776.9528262381209</v>
      </c>
      <c r="AV191" s="159">
        <v>3744.2554522454861</v>
      </c>
      <c r="AW191" s="159">
        <v>3715.8493993865377</v>
      </c>
      <c r="AX191" s="159">
        <v>3781.1535633274243</v>
      </c>
      <c r="AY191" s="159">
        <v>3850.8922513082671</v>
      </c>
      <c r="AZ191" s="159">
        <v>4006.2670190773638</v>
      </c>
      <c r="BA191" s="159">
        <v>4160.2502196690421</v>
      </c>
      <c r="BB191" s="159">
        <v>4340.1239166773012</v>
      </c>
      <c r="BC191" s="159">
        <v>4452.7927063922516</v>
      </c>
      <c r="BD191" s="159">
        <v>4509.5568333324318</v>
      </c>
      <c r="BE191" s="160">
        <v>2565.0264091168174</v>
      </c>
      <c r="BF191" s="54">
        <v>-0.43120211055831459</v>
      </c>
      <c r="BG191" s="54">
        <v>1.9921636314822022E-2</v>
      </c>
      <c r="BH191" s="54">
        <v>6.3676270124851719E-2</v>
      </c>
    </row>
    <row r="192" spans="1:60" x14ac:dyDescent="0.15">
      <c r="A192" s="162" t="s">
        <v>340</v>
      </c>
      <c r="B192" s="159">
        <v>5842.021614759451</v>
      </c>
      <c r="C192" s="159">
        <v>6272.6268591228427</v>
      </c>
      <c r="D192" s="159">
        <v>6832.9915296378877</v>
      </c>
      <c r="E192" s="159">
        <v>7356.3521131185662</v>
      </c>
      <c r="F192" s="159">
        <v>8199.2979318413745</v>
      </c>
      <c r="G192" s="159">
        <v>9233.7854096204137</v>
      </c>
      <c r="H192" s="159">
        <v>9620.0095028274973</v>
      </c>
      <c r="I192" s="159">
        <v>10213.260634731681</v>
      </c>
      <c r="J192" s="159">
        <v>11193.51669052131</v>
      </c>
      <c r="K192" s="159">
        <v>10666.517938778914</v>
      </c>
      <c r="L192" s="159">
        <v>9849.7386003014726</v>
      </c>
      <c r="M192" s="159">
        <v>10502.676158595506</v>
      </c>
      <c r="N192" s="159">
        <v>10594.921367699839</v>
      </c>
      <c r="O192" s="159">
        <v>10606.130543879444</v>
      </c>
      <c r="P192" s="159">
        <v>10535.449991868125</v>
      </c>
      <c r="Q192" s="159">
        <v>9403.3780473844781</v>
      </c>
      <c r="R192" s="159">
        <v>8272.1843816032087</v>
      </c>
      <c r="S192" s="159">
        <v>7195.2135638687796</v>
      </c>
      <c r="T192" s="159">
        <v>6390.1366356148201</v>
      </c>
      <c r="U192" s="159">
        <v>6255.9786524465644</v>
      </c>
      <c r="V192" s="159">
        <v>5711.4317228250875</v>
      </c>
      <c r="W192" s="159">
        <v>5855.0842569293136</v>
      </c>
      <c r="X192" s="159">
        <v>5539.7418131234845</v>
      </c>
      <c r="Y192" s="159">
        <v>5725.3590141421628</v>
      </c>
      <c r="Z192" s="159">
        <v>5820.5597625910732</v>
      </c>
      <c r="AA192" s="159">
        <v>5814.9155293909034</v>
      </c>
      <c r="AB192" s="159">
        <v>5660.3712596617979</v>
      </c>
      <c r="AC192" s="159">
        <v>5607.6296130358187</v>
      </c>
      <c r="AD192" s="159">
        <v>5378.1761382079203</v>
      </c>
      <c r="AE192" s="159">
        <v>5539.5200124601361</v>
      </c>
      <c r="AF192" s="159">
        <v>5154.1137585152383</v>
      </c>
      <c r="AG192" s="159">
        <v>5091.4539184152491</v>
      </c>
      <c r="AH192" s="159">
        <v>4937.9586791560123</v>
      </c>
      <c r="AI192" s="159">
        <v>4965.1745527007151</v>
      </c>
      <c r="AJ192" s="159">
        <v>4761.0794476342326</v>
      </c>
      <c r="AK192" s="159">
        <v>4603.9245393420533</v>
      </c>
      <c r="AL192" s="159">
        <v>4381.252925921015</v>
      </c>
      <c r="AM192" s="159">
        <v>4129.2319341253087</v>
      </c>
      <c r="AN192" s="159">
        <v>4249.0028012849098</v>
      </c>
      <c r="AO192" s="159">
        <v>4158.217155525087</v>
      </c>
      <c r="AP192" s="159">
        <v>4223.286917961178</v>
      </c>
      <c r="AQ192" s="159">
        <v>3827.2099178182257</v>
      </c>
      <c r="AR192" s="159">
        <v>3736.7003305769622</v>
      </c>
      <c r="AS192" s="159">
        <v>3541.6501235021797</v>
      </c>
      <c r="AT192" s="159">
        <v>2936.3725996053654</v>
      </c>
      <c r="AU192" s="159">
        <v>2788.6877100716947</v>
      </c>
      <c r="AV192" s="159">
        <v>2768.5589546859101</v>
      </c>
      <c r="AW192" s="159">
        <v>2848.3692808234473</v>
      </c>
      <c r="AX192" s="159">
        <v>2448.6538126460882</v>
      </c>
      <c r="AY192" s="159">
        <v>2097.2605906102744</v>
      </c>
      <c r="AZ192" s="159">
        <v>1931.8982965039249</v>
      </c>
      <c r="BA192" s="159">
        <v>1985.6422883070065</v>
      </c>
      <c r="BB192" s="159">
        <v>1903.047310696827</v>
      </c>
      <c r="BC192" s="159">
        <v>1849.974243676884</v>
      </c>
      <c r="BD192" s="159">
        <v>1637.1605896568467</v>
      </c>
      <c r="BE192" s="160">
        <v>1282.39335566717</v>
      </c>
      <c r="BF192" s="54">
        <v>-0.21669666142161226</v>
      </c>
      <c r="BG192" s="54">
        <v>-5.674739804076212E-2</v>
      </c>
      <c r="BH192" s="54">
        <v>3.1835159837552716E-2</v>
      </c>
    </row>
    <row r="193" spans="1:60" x14ac:dyDescent="0.15">
      <c r="A193" s="162" t="s">
        <v>341</v>
      </c>
      <c r="B193" s="159">
        <v>3824.2239274764311</v>
      </c>
      <c r="C193" s="159">
        <v>4130.6844878985021</v>
      </c>
      <c r="D193" s="159">
        <v>4325.6150313587441</v>
      </c>
      <c r="E193" s="159">
        <v>4745.4822250050538</v>
      </c>
      <c r="F193" s="159">
        <v>5221.9253476238555</v>
      </c>
      <c r="G193" s="159">
        <v>5479.5555469958499</v>
      </c>
      <c r="H193" s="159">
        <v>5625.3063013746132</v>
      </c>
      <c r="I193" s="159">
        <v>6083.2802339022774</v>
      </c>
      <c r="J193" s="159">
        <v>6553.8835859860146</v>
      </c>
      <c r="K193" s="159">
        <v>6332.6521505712662</v>
      </c>
      <c r="L193" s="159">
        <v>6015.0858348967295</v>
      </c>
      <c r="M193" s="159">
        <v>6348.9032059246147</v>
      </c>
      <c r="N193" s="159">
        <v>6720.7276343702797</v>
      </c>
      <c r="O193" s="159">
        <v>6961.6014547034856</v>
      </c>
      <c r="P193" s="159">
        <v>7461.0943027088015</v>
      </c>
      <c r="Q193" s="159">
        <v>7201.2703714274476</v>
      </c>
      <c r="R193" s="159">
        <v>6941.5260577259432</v>
      </c>
      <c r="S193" s="159">
        <v>6782.7266544360682</v>
      </c>
      <c r="T193" s="159">
        <v>6935.9645934779965</v>
      </c>
      <c r="U193" s="159">
        <v>7340.4174558067461</v>
      </c>
      <c r="V193" s="159">
        <v>7569.8850676653228</v>
      </c>
      <c r="W193" s="159">
        <v>7479.6991401484038</v>
      </c>
      <c r="X193" s="159">
        <v>7761.3159246799842</v>
      </c>
      <c r="Y193" s="159">
        <v>8010.1753712434338</v>
      </c>
      <c r="Z193" s="159">
        <v>8033.4531966235154</v>
      </c>
      <c r="AA193" s="159">
        <v>7888.4920298382794</v>
      </c>
      <c r="AB193" s="159">
        <v>8094.0531068843975</v>
      </c>
      <c r="AC193" s="159">
        <v>8544.8628305632355</v>
      </c>
      <c r="AD193" s="159">
        <v>8589.9573357363442</v>
      </c>
      <c r="AE193" s="159">
        <v>8875.3461789749581</v>
      </c>
      <c r="AF193" s="159">
        <v>9140.9789686644308</v>
      </c>
      <c r="AG193" s="159">
        <v>9452.1136250136788</v>
      </c>
      <c r="AH193" s="159">
        <v>9657.8084745082797</v>
      </c>
      <c r="AI193" s="159">
        <v>9531.4507881441659</v>
      </c>
      <c r="AJ193" s="159">
        <v>9961.0193770138412</v>
      </c>
      <c r="AK193" s="159">
        <v>9851.9220865359403</v>
      </c>
      <c r="AL193" s="159">
        <v>9827.7105966681938</v>
      </c>
      <c r="AM193" s="159">
        <v>10008.764399617688</v>
      </c>
      <c r="AN193" s="159">
        <v>9976.5341701869165</v>
      </c>
      <c r="AO193" s="159">
        <v>10222.173180220938</v>
      </c>
      <c r="AP193" s="159">
        <v>10120.164925918751</v>
      </c>
      <c r="AQ193" s="159">
        <v>10227.934118620848</v>
      </c>
      <c r="AR193" s="159">
        <v>10236.544953048318</v>
      </c>
      <c r="AS193" s="159">
        <v>9846.9555823172705</v>
      </c>
      <c r="AT193" s="159">
        <v>9563.9351672595803</v>
      </c>
      <c r="AU193" s="159">
        <v>9665.1387887405581</v>
      </c>
      <c r="AV193" s="159">
        <v>9625.9132658023391</v>
      </c>
      <c r="AW193" s="159">
        <v>9568.6565845231307</v>
      </c>
      <c r="AX193" s="159">
        <v>9693.7619242738801</v>
      </c>
      <c r="AY193" s="159">
        <v>9457.1864278803732</v>
      </c>
      <c r="AZ193" s="159">
        <v>9636.7101239067542</v>
      </c>
      <c r="BA193" s="159">
        <v>9785.7295843069787</v>
      </c>
      <c r="BB193" s="159">
        <v>9856.1887182067985</v>
      </c>
      <c r="BC193" s="159">
        <v>10119.102237606858</v>
      </c>
      <c r="BD193" s="159">
        <v>10188.331042619251</v>
      </c>
      <c r="BE193" s="160">
        <v>9844.505741305582</v>
      </c>
      <c r="BF193" s="54">
        <v>-3.3746969928185377E-2</v>
      </c>
      <c r="BG193" s="54">
        <v>6.3444190283115098E-3</v>
      </c>
      <c r="BH193" s="54">
        <v>0.24438789581307549</v>
      </c>
    </row>
    <row r="194" spans="1:60" x14ac:dyDescent="0.15">
      <c r="A194" s="162" t="s">
        <v>342</v>
      </c>
      <c r="B194" s="159">
        <v>0</v>
      </c>
      <c r="C194" s="159">
        <v>0</v>
      </c>
      <c r="D194" s="159">
        <v>0</v>
      </c>
      <c r="E194" s="159">
        <v>0</v>
      </c>
      <c r="F194" s="159">
        <v>0</v>
      </c>
      <c r="G194" s="159">
        <v>0</v>
      </c>
      <c r="H194" s="159">
        <v>0</v>
      </c>
      <c r="I194" s="159">
        <v>0</v>
      </c>
      <c r="J194" s="159">
        <v>0</v>
      </c>
      <c r="K194" s="159">
        <v>0</v>
      </c>
      <c r="L194" s="159">
        <v>0</v>
      </c>
      <c r="M194" s="159">
        <v>0</v>
      </c>
      <c r="N194" s="159">
        <v>0</v>
      </c>
      <c r="O194" s="159">
        <v>0</v>
      </c>
      <c r="P194" s="159">
        <v>0</v>
      </c>
      <c r="Q194" s="159">
        <v>2970.4644222297375</v>
      </c>
      <c r="R194" s="159">
        <v>3080.5272913291806</v>
      </c>
      <c r="S194" s="159">
        <v>3219.4915565662345</v>
      </c>
      <c r="T194" s="159">
        <v>3219.6108132745244</v>
      </c>
      <c r="U194" s="159">
        <v>3545.8810742456089</v>
      </c>
      <c r="V194" s="159">
        <v>3736.7173577620497</v>
      </c>
      <c r="W194" s="159">
        <v>3624.5613024556051</v>
      </c>
      <c r="X194" s="159">
        <v>3754.7840436977249</v>
      </c>
      <c r="Y194" s="159">
        <v>3837.4041329913089</v>
      </c>
      <c r="Z194" s="159">
        <v>3931.8345750557783</v>
      </c>
      <c r="AA194" s="159">
        <v>3702.2234700979752</v>
      </c>
      <c r="AB194" s="159">
        <v>3983.0030667733954</v>
      </c>
      <c r="AC194" s="159">
        <v>4153.1413562449534</v>
      </c>
      <c r="AD194" s="159">
        <v>4191.3797507240079</v>
      </c>
      <c r="AE194" s="159">
        <v>4355.2142226066717</v>
      </c>
      <c r="AF194" s="159">
        <v>4492.4929628753071</v>
      </c>
      <c r="AG194" s="159">
        <v>4624.1480703486877</v>
      </c>
      <c r="AH194" s="159">
        <v>4666.5752565361008</v>
      </c>
      <c r="AI194" s="159">
        <v>4600.536009581504</v>
      </c>
      <c r="AJ194" s="159">
        <v>4943.7935478773561</v>
      </c>
      <c r="AK194" s="159">
        <v>4951.5198627731606</v>
      </c>
      <c r="AL194" s="159">
        <v>4792.7717389433647</v>
      </c>
      <c r="AM194" s="159">
        <v>4956.9441923700833</v>
      </c>
      <c r="AN194" s="159">
        <v>4815.5849449875304</v>
      </c>
      <c r="AO194" s="159">
        <v>4890.3400234629626</v>
      </c>
      <c r="AP194" s="159">
        <v>4792.6512699436662</v>
      </c>
      <c r="AQ194" s="159">
        <v>4806.6220701372877</v>
      </c>
      <c r="AR194" s="159">
        <v>4889.7712976430894</v>
      </c>
      <c r="AS194" s="159">
        <v>4754.5171648876076</v>
      </c>
      <c r="AT194" s="159">
        <v>4803.1227317265584</v>
      </c>
      <c r="AU194" s="159">
        <v>4923.9288347220518</v>
      </c>
      <c r="AV194" s="159">
        <v>4968.3129348388838</v>
      </c>
      <c r="AW194" s="159">
        <v>5007.6710922537995</v>
      </c>
      <c r="AX194" s="159">
        <v>5265.4866159572312</v>
      </c>
      <c r="AY194" s="159">
        <v>5190.3373908943358</v>
      </c>
      <c r="AZ194" s="159">
        <v>5221.7866395962174</v>
      </c>
      <c r="BA194" s="159">
        <v>5355.9719861290096</v>
      </c>
      <c r="BB194" s="159">
        <v>5407.6997658728114</v>
      </c>
      <c r="BC194" s="159">
        <v>5740.8021145550874</v>
      </c>
      <c r="BD194" s="159">
        <v>5731.2205287251454</v>
      </c>
      <c r="BE194" s="160">
        <v>5685.6605397106387</v>
      </c>
      <c r="BF194" s="54">
        <v>-7.9494391789947105E-3</v>
      </c>
      <c r="BG194" s="54">
        <v>1.782319466229132E-2</v>
      </c>
      <c r="BH194" s="54">
        <v>0.14114539136050533</v>
      </c>
    </row>
    <row r="195" spans="1:60" x14ac:dyDescent="0.15">
      <c r="A195" s="174" t="s">
        <v>364</v>
      </c>
      <c r="B195" s="164">
        <v>23211.239641962249</v>
      </c>
      <c r="C195" s="164">
        <v>24949.723307874548</v>
      </c>
      <c r="D195" s="164">
        <v>26768.88219906106</v>
      </c>
      <c r="E195" s="164">
        <v>29070.335625159445</v>
      </c>
      <c r="F195" s="164">
        <v>31668.980148013721</v>
      </c>
      <c r="G195" s="164">
        <v>34281.355716098886</v>
      </c>
      <c r="H195" s="164">
        <v>35949.16255471055</v>
      </c>
      <c r="I195" s="164">
        <v>38489.978443391614</v>
      </c>
      <c r="J195" s="164">
        <v>41477.117309348658</v>
      </c>
      <c r="K195" s="164">
        <v>39814.879329959949</v>
      </c>
      <c r="L195" s="164">
        <v>38750.41952085324</v>
      </c>
      <c r="M195" s="164">
        <v>41143.344414972882</v>
      </c>
      <c r="N195" s="164">
        <v>42294.087335532065</v>
      </c>
      <c r="O195" s="164">
        <v>44234.452996353051</v>
      </c>
      <c r="P195" s="164">
        <v>44540.689472150894</v>
      </c>
      <c r="Q195" s="164">
        <v>41461.022379660892</v>
      </c>
      <c r="R195" s="164">
        <v>39373.085708913291</v>
      </c>
      <c r="S195" s="164">
        <v>37550.326486274302</v>
      </c>
      <c r="T195" s="164">
        <v>37096.553075074</v>
      </c>
      <c r="U195" s="164">
        <v>38009.865931851331</v>
      </c>
      <c r="V195" s="164">
        <v>38246.398307643176</v>
      </c>
      <c r="W195" s="164">
        <v>39442.62707344193</v>
      </c>
      <c r="X195" s="164">
        <v>40072.097603500057</v>
      </c>
      <c r="Y195" s="164">
        <v>41431.549394091569</v>
      </c>
      <c r="Z195" s="164">
        <v>42049.894638593651</v>
      </c>
      <c r="AA195" s="164">
        <v>42184.926525292671</v>
      </c>
      <c r="AB195" s="164">
        <v>42336.611810004397</v>
      </c>
      <c r="AC195" s="164">
        <v>43289.910180652172</v>
      </c>
      <c r="AD195" s="164">
        <v>43569.746602022118</v>
      </c>
      <c r="AE195" s="164">
        <v>44797.358169873754</v>
      </c>
      <c r="AF195" s="164">
        <v>45594.177325829718</v>
      </c>
      <c r="AG195" s="164">
        <v>46797.888111244749</v>
      </c>
      <c r="AH195" s="164">
        <v>47559.061815073539</v>
      </c>
      <c r="AI195" s="164">
        <v>47732.257123151394</v>
      </c>
      <c r="AJ195" s="164">
        <v>48587.153443507777</v>
      </c>
      <c r="AK195" s="164">
        <v>48505.559223080127</v>
      </c>
      <c r="AL195" s="164">
        <v>48495.839581734013</v>
      </c>
      <c r="AM195" s="164">
        <v>48559.737511098909</v>
      </c>
      <c r="AN195" s="164">
        <v>49100.339901229083</v>
      </c>
      <c r="AO195" s="164">
        <v>49828.483995875715</v>
      </c>
      <c r="AP195" s="164">
        <v>49944.736365772231</v>
      </c>
      <c r="AQ195" s="164">
        <v>49626.698155582337</v>
      </c>
      <c r="AR195" s="164">
        <v>49354.020495364646</v>
      </c>
      <c r="AS195" s="164">
        <v>47392.898416150871</v>
      </c>
      <c r="AT195" s="164">
        <v>45296.132617676471</v>
      </c>
      <c r="AU195" s="164">
        <v>45683.985279681772</v>
      </c>
      <c r="AV195" s="164">
        <v>45073.813075005906</v>
      </c>
      <c r="AW195" s="164">
        <v>44628.19539778481</v>
      </c>
      <c r="AX195" s="164">
        <v>44655.649357172158</v>
      </c>
      <c r="AY195" s="164">
        <v>44239.15961735406</v>
      </c>
      <c r="AZ195" s="164">
        <v>44950.317235938797</v>
      </c>
      <c r="BA195" s="164">
        <v>45426.425343708499</v>
      </c>
      <c r="BB195" s="164">
        <v>45915.509461214766</v>
      </c>
      <c r="BC195" s="164">
        <v>46372.481451404368</v>
      </c>
      <c r="BD195" s="164">
        <v>46056.367958794915</v>
      </c>
      <c r="BE195" s="164">
        <v>40282.29675022584</v>
      </c>
      <c r="BF195" s="56">
        <v>-0.12536966036346897</v>
      </c>
      <c r="BG195" s="56">
        <v>1.6658240011857561E-3</v>
      </c>
      <c r="BH195" s="56">
        <v>1</v>
      </c>
    </row>
    <row r="196" spans="1:60" x14ac:dyDescent="0.15">
      <c r="A196" s="175"/>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c r="BC196" s="160"/>
      <c r="BD196" s="160"/>
      <c r="BE196" s="160"/>
      <c r="BF196" s="176"/>
      <c r="BG196" s="176"/>
      <c r="BH196" s="176"/>
    </row>
    <row r="197" spans="1:60" x14ac:dyDescent="0.15">
      <c r="A197" s="161" t="s">
        <v>365</v>
      </c>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60"/>
      <c r="AZ197" s="160"/>
      <c r="BA197" s="160"/>
      <c r="BB197" s="160"/>
      <c r="BC197" s="160"/>
      <c r="BD197" s="160"/>
      <c r="BE197" s="160"/>
      <c r="BF197" s="176"/>
      <c r="BG197" s="176"/>
      <c r="BH197" s="176"/>
    </row>
    <row r="198" spans="1:60" x14ac:dyDescent="0.15">
      <c r="A198" s="168" t="s">
        <v>334</v>
      </c>
      <c r="B198" s="159">
        <v>1436.3854265731668</v>
      </c>
      <c r="C198" s="159">
        <v>1563.0024951495948</v>
      </c>
      <c r="D198" s="159">
        <v>1668.044480908188</v>
      </c>
      <c r="E198" s="159">
        <v>1780.2113609686999</v>
      </c>
      <c r="F198" s="159">
        <v>1935.3158330154943</v>
      </c>
      <c r="G198" s="159">
        <v>2097.0646942227977</v>
      </c>
      <c r="H198" s="159">
        <v>2255.3152643823923</v>
      </c>
      <c r="I198" s="159">
        <v>2441.9538079813751</v>
      </c>
      <c r="J198" s="159">
        <v>2682.0074871473212</v>
      </c>
      <c r="K198" s="159">
        <v>2810.9082546854111</v>
      </c>
      <c r="L198" s="159">
        <v>3048.2815140023617</v>
      </c>
      <c r="M198" s="159">
        <v>3207.122223451127</v>
      </c>
      <c r="N198" s="159">
        <v>3446.2712985004314</v>
      </c>
      <c r="O198" s="159">
        <v>3699.5494833243338</v>
      </c>
      <c r="P198" s="159">
        <v>3854.123527444242</v>
      </c>
      <c r="Q198" s="159">
        <v>3852.7890396838711</v>
      </c>
      <c r="R198" s="159">
        <v>3904.0333685482042</v>
      </c>
      <c r="S198" s="159">
        <v>3991.7609963612304</v>
      </c>
      <c r="T198" s="159">
        <v>4036.8304085354061</v>
      </c>
      <c r="U198" s="159">
        <v>4089.3388681694937</v>
      </c>
      <c r="V198" s="159">
        <v>4127.4323649554226</v>
      </c>
      <c r="W198" s="159">
        <v>4230.174371757239</v>
      </c>
      <c r="X198" s="159">
        <v>4379.9023524954528</v>
      </c>
      <c r="Y198" s="159">
        <v>4522.4989350027508</v>
      </c>
      <c r="Z198" s="159">
        <v>4681.1779378436977</v>
      </c>
      <c r="AA198" s="159">
        <v>4847.993533013625</v>
      </c>
      <c r="AB198" s="159">
        <v>4816.756095713924</v>
      </c>
      <c r="AC198" s="159">
        <v>4790.9129202672193</v>
      </c>
      <c r="AD198" s="159">
        <v>4781.8105231970831</v>
      </c>
      <c r="AE198" s="159">
        <v>5005.3104425819547</v>
      </c>
      <c r="AF198" s="159">
        <v>5235.9813976160985</v>
      </c>
      <c r="AG198" s="159">
        <v>5400.4165085921913</v>
      </c>
      <c r="AH198" s="159">
        <v>5738.9472608914766</v>
      </c>
      <c r="AI198" s="159">
        <v>5871.8862474754624</v>
      </c>
      <c r="AJ198" s="159">
        <v>6096.3349724426371</v>
      </c>
      <c r="AK198" s="159">
        <v>6158.467594005353</v>
      </c>
      <c r="AL198" s="159">
        <v>6571.86789480467</v>
      </c>
      <c r="AM198" s="159">
        <v>6810.8564298739147</v>
      </c>
      <c r="AN198" s="159">
        <v>7123.8853567175347</v>
      </c>
      <c r="AO198" s="159">
        <v>7596.6363086675819</v>
      </c>
      <c r="AP198" s="159">
        <v>7858.6299147033878</v>
      </c>
      <c r="AQ198" s="159">
        <v>8249.9619408489652</v>
      </c>
      <c r="AR198" s="159">
        <v>8672.3323826294654</v>
      </c>
      <c r="AS198" s="159">
        <v>9114.4413923227221</v>
      </c>
      <c r="AT198" s="159">
        <v>9411.1836827655479</v>
      </c>
      <c r="AU198" s="159">
        <v>10101.448077914554</v>
      </c>
      <c r="AV198" s="159">
        <v>10481.86428046477</v>
      </c>
      <c r="AW198" s="159">
        <v>11077.238900167846</v>
      </c>
      <c r="AX198" s="159">
        <v>11649.574607220597</v>
      </c>
      <c r="AY198" s="159">
        <v>12049.136127373584</v>
      </c>
      <c r="AZ198" s="159">
        <v>12781.870919560741</v>
      </c>
      <c r="BA198" s="159">
        <v>13177.358668001467</v>
      </c>
      <c r="BB198" s="159">
        <v>13632.185559890164</v>
      </c>
      <c r="BC198" s="159">
        <v>13999.531274947924</v>
      </c>
      <c r="BD198" s="159">
        <v>14348.041958986296</v>
      </c>
      <c r="BE198" s="160">
        <v>13239.15359961821</v>
      </c>
      <c r="BF198" s="54">
        <v>-7.7284995579036453E-2</v>
      </c>
      <c r="BG198" s="54">
        <v>4.3073324256162282E-2</v>
      </c>
      <c r="BH198" s="54">
        <v>0.27469938582627562</v>
      </c>
    </row>
    <row r="199" spans="1:60" x14ac:dyDescent="0.15">
      <c r="A199" s="168" t="s">
        <v>335</v>
      </c>
      <c r="B199" s="159">
        <v>0</v>
      </c>
      <c r="C199" s="159">
        <v>0</v>
      </c>
      <c r="D199" s="159">
        <v>0</v>
      </c>
      <c r="E199" s="159">
        <v>0</v>
      </c>
      <c r="F199" s="159">
        <v>0</v>
      </c>
      <c r="G199" s="159">
        <v>0</v>
      </c>
      <c r="H199" s="159">
        <v>0</v>
      </c>
      <c r="I199" s="159">
        <v>0</v>
      </c>
      <c r="J199" s="159">
        <v>0</v>
      </c>
      <c r="K199" s="159">
        <v>0</v>
      </c>
      <c r="L199" s="159">
        <v>0</v>
      </c>
      <c r="M199" s="159">
        <v>0</v>
      </c>
      <c r="N199" s="159">
        <v>0</v>
      </c>
      <c r="O199" s="159">
        <v>0</v>
      </c>
      <c r="P199" s="159">
        <v>0</v>
      </c>
      <c r="Q199" s="159">
        <v>3275.3313328900276</v>
      </c>
      <c r="R199" s="159">
        <v>3322.1649776174454</v>
      </c>
      <c r="S199" s="159">
        <v>3367.7968961670927</v>
      </c>
      <c r="T199" s="159">
        <v>3402.7278208058597</v>
      </c>
      <c r="U199" s="159">
        <v>3455.1964368597087</v>
      </c>
      <c r="V199" s="159">
        <v>3524.6020524923224</v>
      </c>
      <c r="W199" s="159">
        <v>3620.1150656023219</v>
      </c>
      <c r="X199" s="159">
        <v>3734.5293856718049</v>
      </c>
      <c r="Y199" s="159">
        <v>3843.6527554719723</v>
      </c>
      <c r="Z199" s="159">
        <v>3976.6336397447926</v>
      </c>
      <c r="AA199" s="159">
        <v>4131.8786440966142</v>
      </c>
      <c r="AB199" s="159">
        <v>4138.125043586062</v>
      </c>
      <c r="AC199" s="159">
        <v>4111.5269428384017</v>
      </c>
      <c r="AD199" s="159">
        <v>4086.6953874186866</v>
      </c>
      <c r="AE199" s="159">
        <v>4261.3704356379476</v>
      </c>
      <c r="AF199" s="159">
        <v>4439.7296035126274</v>
      </c>
      <c r="AG199" s="159">
        <v>4537.9225157556612</v>
      </c>
      <c r="AH199" s="159">
        <v>4732.4450816288336</v>
      </c>
      <c r="AI199" s="159">
        <v>4799.1735510865037</v>
      </c>
      <c r="AJ199" s="159">
        <v>4866.1871776374364</v>
      </c>
      <c r="AK199" s="159">
        <v>4833.7867350530805</v>
      </c>
      <c r="AL199" s="159">
        <v>5034.5180971529026</v>
      </c>
      <c r="AM199" s="159">
        <v>5241.7335969652459</v>
      </c>
      <c r="AN199" s="159">
        <v>5401.9906928509836</v>
      </c>
      <c r="AO199" s="159">
        <v>5712.7690399919938</v>
      </c>
      <c r="AP199" s="159">
        <v>5937.9196432479521</v>
      </c>
      <c r="AQ199" s="159">
        <v>6179.8638783035422</v>
      </c>
      <c r="AR199" s="159">
        <v>6440.4497702975141</v>
      </c>
      <c r="AS199" s="159">
        <v>6819.8602057512826</v>
      </c>
      <c r="AT199" s="159">
        <v>7064.7044417232419</v>
      </c>
      <c r="AU199" s="159">
        <v>7534.0469094074178</v>
      </c>
      <c r="AV199" s="159">
        <v>7910.5347908574222</v>
      </c>
      <c r="AW199" s="159">
        <v>8415.1792827546233</v>
      </c>
      <c r="AX199" s="159">
        <v>8998.5010304932985</v>
      </c>
      <c r="AY199" s="159">
        <v>9207.6294882055936</v>
      </c>
      <c r="AZ199" s="159">
        <v>9744.3934979595961</v>
      </c>
      <c r="BA199" s="159">
        <v>10091.351955088767</v>
      </c>
      <c r="BB199" s="159">
        <v>10453.197046308771</v>
      </c>
      <c r="BC199" s="159">
        <v>10750.574639422857</v>
      </c>
      <c r="BD199" s="159">
        <v>10953.664742389949</v>
      </c>
      <c r="BE199" s="160">
        <v>9709.7455927490792</v>
      </c>
      <c r="BF199" s="54">
        <v>-0.11356191547719963</v>
      </c>
      <c r="BG199" s="54">
        <v>4.483219114220649E-2</v>
      </c>
      <c r="BH199" s="54">
        <v>0.20146764902965375</v>
      </c>
    </row>
    <row r="200" spans="1:60" x14ac:dyDescent="0.15">
      <c r="A200" s="162" t="s">
        <v>336</v>
      </c>
      <c r="B200" s="159">
        <v>0</v>
      </c>
      <c r="C200" s="159">
        <v>0</v>
      </c>
      <c r="D200" s="159">
        <v>0</v>
      </c>
      <c r="E200" s="159">
        <v>0</v>
      </c>
      <c r="F200" s="159">
        <v>0</v>
      </c>
      <c r="G200" s="159">
        <v>0</v>
      </c>
      <c r="H200" s="159">
        <v>0</v>
      </c>
      <c r="I200" s="159">
        <v>0</v>
      </c>
      <c r="J200" s="159">
        <v>0</v>
      </c>
      <c r="K200" s="159">
        <v>0</v>
      </c>
      <c r="L200" s="159">
        <v>0</v>
      </c>
      <c r="M200" s="159">
        <v>0</v>
      </c>
      <c r="N200" s="159">
        <v>0</v>
      </c>
      <c r="O200" s="159">
        <v>0</v>
      </c>
      <c r="P200" s="159">
        <v>0</v>
      </c>
      <c r="Q200" s="159">
        <v>577.45770679384498</v>
      </c>
      <c r="R200" s="159">
        <v>581.86839093075855</v>
      </c>
      <c r="S200" s="159">
        <v>623.96410019413747</v>
      </c>
      <c r="T200" s="159">
        <v>634.10258772954603</v>
      </c>
      <c r="U200" s="159">
        <v>634.14243130978502</v>
      </c>
      <c r="V200" s="159">
        <v>602.83031246309929</v>
      </c>
      <c r="W200" s="159">
        <v>610.0593061549182</v>
      </c>
      <c r="X200" s="159">
        <v>645.37296682364774</v>
      </c>
      <c r="Y200" s="159">
        <v>678.84617953077793</v>
      </c>
      <c r="Z200" s="159">
        <v>704.54429809890405</v>
      </c>
      <c r="AA200" s="159">
        <v>716.11488891701094</v>
      </c>
      <c r="AB200" s="159">
        <v>678.63105212785854</v>
      </c>
      <c r="AC200" s="159">
        <v>679.3859774288203</v>
      </c>
      <c r="AD200" s="159">
        <v>695.11513577839253</v>
      </c>
      <c r="AE200" s="159">
        <v>743.94000694400938</v>
      </c>
      <c r="AF200" s="159">
        <v>796.25179410347403</v>
      </c>
      <c r="AG200" s="159">
        <v>862.49399283652815</v>
      </c>
      <c r="AH200" s="159">
        <v>1006.5021792626387</v>
      </c>
      <c r="AI200" s="159">
        <v>1072.7126963889523</v>
      </c>
      <c r="AJ200" s="159">
        <v>1230.1477948051977</v>
      </c>
      <c r="AK200" s="159">
        <v>1324.6808589522741</v>
      </c>
      <c r="AL200" s="159">
        <v>1537.3497976517697</v>
      </c>
      <c r="AM200" s="159">
        <v>1569.1228329086703</v>
      </c>
      <c r="AN200" s="159">
        <v>1721.8946638665509</v>
      </c>
      <c r="AO200" s="159">
        <v>1883.8672686755892</v>
      </c>
      <c r="AP200" s="159">
        <v>1920.7102714554362</v>
      </c>
      <c r="AQ200" s="159">
        <v>2070.0980625454167</v>
      </c>
      <c r="AR200" s="159">
        <v>2231.8826123319491</v>
      </c>
      <c r="AS200" s="159">
        <v>2294.5811865714381</v>
      </c>
      <c r="AT200" s="159">
        <v>2346.4792410423124</v>
      </c>
      <c r="AU200" s="159">
        <v>2567.40116850714</v>
      </c>
      <c r="AV200" s="159">
        <v>2571.3294896073448</v>
      </c>
      <c r="AW200" s="159">
        <v>2662.0596174132202</v>
      </c>
      <c r="AX200" s="159">
        <v>2651.0735767273018</v>
      </c>
      <c r="AY200" s="159">
        <v>2841.506639167992</v>
      </c>
      <c r="AZ200" s="159">
        <v>3037.4774216011442</v>
      </c>
      <c r="BA200" s="159">
        <v>3086.0067129127015</v>
      </c>
      <c r="BB200" s="159">
        <v>3178.9885135813961</v>
      </c>
      <c r="BC200" s="159">
        <v>3248.956635525069</v>
      </c>
      <c r="BD200" s="159">
        <v>3394.3772165963464</v>
      </c>
      <c r="BE200" s="160">
        <v>3529.4080068691292</v>
      </c>
      <c r="BF200" s="54">
        <v>3.9780726082112583E-2</v>
      </c>
      <c r="BG200" s="54">
        <v>3.761045420346365E-2</v>
      </c>
      <c r="BH200" s="54">
        <v>7.3231736796621844E-2</v>
      </c>
    </row>
    <row r="201" spans="1:60" x14ac:dyDescent="0.15">
      <c r="A201" s="162" t="s">
        <v>337</v>
      </c>
      <c r="B201" s="159">
        <v>2629.3940304529665</v>
      </c>
      <c r="C201" s="159">
        <v>2834.8624246864047</v>
      </c>
      <c r="D201" s="159">
        <v>3057.7229494539156</v>
      </c>
      <c r="E201" s="159">
        <v>3278.4320886134547</v>
      </c>
      <c r="F201" s="159">
        <v>3561.7264824261883</v>
      </c>
      <c r="G201" s="159">
        <v>3886.5673505134005</v>
      </c>
      <c r="H201" s="159">
        <v>4258.4674744241502</v>
      </c>
      <c r="I201" s="159">
        <v>4578.3032918186163</v>
      </c>
      <c r="J201" s="159">
        <v>5017.6933090607872</v>
      </c>
      <c r="K201" s="159">
        <v>5289.9700447297782</v>
      </c>
      <c r="L201" s="159">
        <v>5650.2014705993661</v>
      </c>
      <c r="M201" s="159">
        <v>5999.4222823760774</v>
      </c>
      <c r="N201" s="159">
        <v>6498.2627622547961</v>
      </c>
      <c r="O201" s="159">
        <v>6927.2396247541528</v>
      </c>
      <c r="P201" s="159">
        <v>7244.9026278993942</v>
      </c>
      <c r="Q201" s="159">
        <v>7271.4296432334941</v>
      </c>
      <c r="R201" s="159">
        <v>7391.2017087508584</v>
      </c>
      <c r="S201" s="159">
        <v>7490.955901224198</v>
      </c>
      <c r="T201" s="159">
        <v>7575.7417622671755</v>
      </c>
      <c r="U201" s="159">
        <v>7653.6679486053654</v>
      </c>
      <c r="V201" s="159">
        <v>7605.1270386454962</v>
      </c>
      <c r="W201" s="159">
        <v>7688.3939271400395</v>
      </c>
      <c r="X201" s="159">
        <v>7907.0740278268977</v>
      </c>
      <c r="Y201" s="159">
        <v>8108.9321228488925</v>
      </c>
      <c r="Z201" s="159">
        <v>8338.6842212702122</v>
      </c>
      <c r="AA201" s="159">
        <v>8485.663052520913</v>
      </c>
      <c r="AB201" s="159">
        <v>8497.200339728477</v>
      </c>
      <c r="AC201" s="159">
        <v>8459.5623325231136</v>
      </c>
      <c r="AD201" s="159">
        <v>8365.2824150907327</v>
      </c>
      <c r="AE201" s="159">
        <v>8411.4774958971357</v>
      </c>
      <c r="AF201" s="159">
        <v>8680.0555199042137</v>
      </c>
      <c r="AG201" s="159">
        <v>9027.5800598311198</v>
      </c>
      <c r="AH201" s="159">
        <v>9475.8012316466848</v>
      </c>
      <c r="AI201" s="159">
        <v>9506.4619317836332</v>
      </c>
      <c r="AJ201" s="159">
        <v>9846.2590068071549</v>
      </c>
      <c r="AK201" s="159">
        <v>10233.156996476315</v>
      </c>
      <c r="AL201" s="159">
        <v>10530.992553481639</v>
      </c>
      <c r="AM201" s="159">
        <v>10788.318970748713</v>
      </c>
      <c r="AN201" s="159">
        <v>11035.340628795697</v>
      </c>
      <c r="AO201" s="159">
        <v>11881.031735336468</v>
      </c>
      <c r="AP201" s="159">
        <v>12300.609035480027</v>
      </c>
      <c r="AQ201" s="159">
        <v>12752.017187501015</v>
      </c>
      <c r="AR201" s="159">
        <v>13465.308379369932</v>
      </c>
      <c r="AS201" s="159">
        <v>13927.085367994601</v>
      </c>
      <c r="AT201" s="159">
        <v>13992.454682473826</v>
      </c>
      <c r="AU201" s="159">
        <v>14902.300540103099</v>
      </c>
      <c r="AV201" s="159">
        <v>15582.288948533809</v>
      </c>
      <c r="AW201" s="159">
        <v>16219.597866327034</v>
      </c>
      <c r="AX201" s="159">
        <v>16844.316643066315</v>
      </c>
      <c r="AY201" s="159">
        <v>16908.007140113881</v>
      </c>
      <c r="AZ201" s="159">
        <v>17112.687018580309</v>
      </c>
      <c r="BA201" s="159">
        <v>17011.56524336859</v>
      </c>
      <c r="BB201" s="159">
        <v>17330.064199313703</v>
      </c>
      <c r="BC201" s="159">
        <v>17607.92388513649</v>
      </c>
      <c r="BD201" s="159">
        <v>17865.3898210099</v>
      </c>
      <c r="BE201" s="160">
        <v>15736.890615483937</v>
      </c>
      <c r="BF201" s="54">
        <v>-0.119140932655319</v>
      </c>
      <c r="BG201" s="54">
        <v>2.4735681730735148E-2</v>
      </c>
      <c r="BH201" s="54">
        <v>0.32652496659706265</v>
      </c>
    </row>
    <row r="202" spans="1:60" x14ac:dyDescent="0.15">
      <c r="A202" s="162" t="s">
        <v>338</v>
      </c>
      <c r="B202" s="159">
        <v>0</v>
      </c>
      <c r="C202" s="159">
        <v>0</v>
      </c>
      <c r="D202" s="159">
        <v>0</v>
      </c>
      <c r="E202" s="159">
        <v>0</v>
      </c>
      <c r="F202" s="159">
        <v>0</v>
      </c>
      <c r="G202" s="159">
        <v>0</v>
      </c>
      <c r="H202" s="159">
        <v>0</v>
      </c>
      <c r="I202" s="159">
        <v>0</v>
      </c>
      <c r="J202" s="159">
        <v>0</v>
      </c>
      <c r="K202" s="159">
        <v>0</v>
      </c>
      <c r="L202" s="159">
        <v>0</v>
      </c>
      <c r="M202" s="159">
        <v>0</v>
      </c>
      <c r="N202" s="159">
        <v>0</v>
      </c>
      <c r="O202" s="159">
        <v>0</v>
      </c>
      <c r="P202" s="159">
        <v>0</v>
      </c>
      <c r="Q202" s="159">
        <v>5475.0336744570104</v>
      </c>
      <c r="R202" s="159">
        <v>5575.5579478043155</v>
      </c>
      <c r="S202" s="159">
        <v>5657.4153758425264</v>
      </c>
      <c r="T202" s="159">
        <v>5729.4579291063665</v>
      </c>
      <c r="U202" s="159">
        <v>5800.0520578456553</v>
      </c>
      <c r="V202" s="159">
        <v>5803.5328027119722</v>
      </c>
      <c r="W202" s="159">
        <v>5870.1822462183263</v>
      </c>
      <c r="X202" s="159">
        <v>6018.5386508070133</v>
      </c>
      <c r="Y202" s="159">
        <v>6190.8567309482578</v>
      </c>
      <c r="Z202" s="159">
        <v>6339.7365161617581</v>
      </c>
      <c r="AA202" s="159">
        <v>6435.8408126028471</v>
      </c>
      <c r="AB202" s="159">
        <v>6505.503994483015</v>
      </c>
      <c r="AC202" s="159">
        <v>6496.5090929536173</v>
      </c>
      <c r="AD202" s="159">
        <v>6431.331220639895</v>
      </c>
      <c r="AE202" s="159">
        <v>6467.4567214005674</v>
      </c>
      <c r="AF202" s="159">
        <v>6666.6096118046762</v>
      </c>
      <c r="AG202" s="159">
        <v>6963.0731737937858</v>
      </c>
      <c r="AH202" s="159">
        <v>7343.2731201028118</v>
      </c>
      <c r="AI202" s="159">
        <v>7368.3673528902063</v>
      </c>
      <c r="AJ202" s="159">
        <v>7648.1247398121131</v>
      </c>
      <c r="AK202" s="159">
        <v>7971.7878435545908</v>
      </c>
      <c r="AL202" s="159">
        <v>8278.631993034649</v>
      </c>
      <c r="AM202" s="159">
        <v>8547.6952275081749</v>
      </c>
      <c r="AN202" s="159">
        <v>8802.9489561648043</v>
      </c>
      <c r="AO202" s="159">
        <v>9544.9812630870692</v>
      </c>
      <c r="AP202" s="159">
        <v>9886.8748887892616</v>
      </c>
      <c r="AQ202" s="159">
        <v>10299.383500271872</v>
      </c>
      <c r="AR202" s="159">
        <v>10950.277715048423</v>
      </c>
      <c r="AS202" s="159">
        <v>11439.110763969489</v>
      </c>
      <c r="AT202" s="159">
        <v>11560.714995849257</v>
      </c>
      <c r="AU202" s="159">
        <v>12295.537872425635</v>
      </c>
      <c r="AV202" s="159">
        <v>12926.042914548894</v>
      </c>
      <c r="AW202" s="159">
        <v>13514.959587132636</v>
      </c>
      <c r="AX202" s="159">
        <v>13989.956563586889</v>
      </c>
      <c r="AY202" s="159">
        <v>14041.773480878059</v>
      </c>
      <c r="AZ202" s="159">
        <v>14130.708866808522</v>
      </c>
      <c r="BA202" s="159">
        <v>13819.406707729198</v>
      </c>
      <c r="BB202" s="159">
        <v>13999.932109501524</v>
      </c>
      <c r="BC202" s="159">
        <v>14195.888812049732</v>
      </c>
      <c r="BD202" s="159">
        <v>14422.093735147755</v>
      </c>
      <c r="BE202" s="160">
        <v>13515.151184947952</v>
      </c>
      <c r="BF202" s="54">
        <v>-6.2885636916192977E-2</v>
      </c>
      <c r="BG202" s="54">
        <v>2.2361206722309568E-2</v>
      </c>
      <c r="BH202" s="54">
        <v>0.2804260636391081</v>
      </c>
    </row>
    <row r="203" spans="1:60" x14ac:dyDescent="0.15">
      <c r="A203" s="162" t="s">
        <v>339</v>
      </c>
      <c r="B203" s="159">
        <v>0</v>
      </c>
      <c r="C203" s="159">
        <v>0</v>
      </c>
      <c r="D203" s="159">
        <v>0</v>
      </c>
      <c r="E203" s="159">
        <v>0</v>
      </c>
      <c r="F203" s="159">
        <v>0</v>
      </c>
      <c r="G203" s="159">
        <v>0</v>
      </c>
      <c r="H203" s="159">
        <v>0</v>
      </c>
      <c r="I203" s="159">
        <v>0</v>
      </c>
      <c r="J203" s="159">
        <v>0</v>
      </c>
      <c r="K203" s="159">
        <v>0</v>
      </c>
      <c r="L203" s="159">
        <v>0</v>
      </c>
      <c r="M203" s="159">
        <v>0</v>
      </c>
      <c r="N203" s="159">
        <v>0</v>
      </c>
      <c r="O203" s="159">
        <v>0</v>
      </c>
      <c r="P203" s="159">
        <v>0</v>
      </c>
      <c r="Q203" s="159">
        <v>1796.3959687764802</v>
      </c>
      <c r="R203" s="159">
        <v>1815.6437609465352</v>
      </c>
      <c r="S203" s="159">
        <v>1833.540525381668</v>
      </c>
      <c r="T203" s="159">
        <v>1846.2838331608075</v>
      </c>
      <c r="U203" s="159">
        <v>1853.6158907597112</v>
      </c>
      <c r="V203" s="159">
        <v>1801.5942359335197</v>
      </c>
      <c r="W203" s="159">
        <v>1818.2116809217148</v>
      </c>
      <c r="X203" s="159">
        <v>1888.5353770198885</v>
      </c>
      <c r="Y203" s="159">
        <v>1918.0753919006349</v>
      </c>
      <c r="Z203" s="159">
        <v>1998.9477051084521</v>
      </c>
      <c r="AA203" s="159">
        <v>2049.8222399180581</v>
      </c>
      <c r="AB203" s="159">
        <v>1991.6963452454529</v>
      </c>
      <c r="AC203" s="159">
        <v>1963.0532395694995</v>
      </c>
      <c r="AD203" s="159">
        <v>1933.9511944508358</v>
      </c>
      <c r="AE203" s="159">
        <v>1944.0207744965676</v>
      </c>
      <c r="AF203" s="159">
        <v>2013.4459080995346</v>
      </c>
      <c r="AG203" s="159">
        <v>2064.5068860373362</v>
      </c>
      <c r="AH203" s="159">
        <v>2132.5281115438711</v>
      </c>
      <c r="AI203" s="159">
        <v>2138.0945788934268</v>
      </c>
      <c r="AJ203" s="159">
        <v>2198.1342669950332</v>
      </c>
      <c r="AK203" s="159">
        <v>2261.3691529217217</v>
      </c>
      <c r="AL203" s="159">
        <v>2252.3605604469867</v>
      </c>
      <c r="AM203" s="159">
        <v>2240.6237432405351</v>
      </c>
      <c r="AN203" s="159">
        <v>2232.3916726308958</v>
      </c>
      <c r="AO203" s="159">
        <v>2336.0504722494056</v>
      </c>
      <c r="AP203" s="159">
        <v>2413.734146690756</v>
      </c>
      <c r="AQ203" s="159">
        <v>2452.633687229139</v>
      </c>
      <c r="AR203" s="159">
        <v>2515.0306643215063</v>
      </c>
      <c r="AS203" s="159">
        <v>2487.9746040251134</v>
      </c>
      <c r="AT203" s="159">
        <v>2431.7396866245626</v>
      </c>
      <c r="AU203" s="159">
        <v>2606.7626676774662</v>
      </c>
      <c r="AV203" s="159">
        <v>2656.2460339849263</v>
      </c>
      <c r="AW203" s="159">
        <v>2704.6382791943947</v>
      </c>
      <c r="AX203" s="159">
        <v>2854.360079479422</v>
      </c>
      <c r="AY203" s="159">
        <v>2866.2336592358238</v>
      </c>
      <c r="AZ203" s="159">
        <v>2981.9781517717852</v>
      </c>
      <c r="BA203" s="159">
        <v>3192.1585356393884</v>
      </c>
      <c r="BB203" s="159">
        <v>3330.1320898121858</v>
      </c>
      <c r="BC203" s="159">
        <v>3412.0350730867549</v>
      </c>
      <c r="BD203" s="159">
        <v>3443.2960858621341</v>
      </c>
      <c r="BE203" s="160">
        <v>2221.7394305359912</v>
      </c>
      <c r="BF203" s="54">
        <v>-0.35476375683803241</v>
      </c>
      <c r="BG203" s="54">
        <v>3.5394201843699014E-2</v>
      </c>
      <c r="BH203" s="54">
        <v>4.6098902957954671E-2</v>
      </c>
    </row>
    <row r="204" spans="1:60" x14ac:dyDescent="0.15">
      <c r="A204" s="162" t="s">
        <v>340</v>
      </c>
      <c r="B204" s="159">
        <v>2383.0035841581143</v>
      </c>
      <c r="C204" s="159">
        <v>2568.5602080707235</v>
      </c>
      <c r="D204" s="159">
        <v>2726.5559041620713</v>
      </c>
      <c r="E204" s="159">
        <v>2932.7279995669414</v>
      </c>
      <c r="F204" s="159">
        <v>3111.7273123101263</v>
      </c>
      <c r="G204" s="159">
        <v>3427.553253341966</v>
      </c>
      <c r="H204" s="159">
        <v>3731.0336203798552</v>
      </c>
      <c r="I204" s="159">
        <v>4032.2243030169443</v>
      </c>
      <c r="J204" s="159">
        <v>4416.0240702161664</v>
      </c>
      <c r="K204" s="159">
        <v>4640.6200013108928</v>
      </c>
      <c r="L204" s="159">
        <v>4648.52250506974</v>
      </c>
      <c r="M204" s="159">
        <v>5029.2287404888521</v>
      </c>
      <c r="N204" s="159">
        <v>5318.0163926059877</v>
      </c>
      <c r="O204" s="159">
        <v>5737.0020474118319</v>
      </c>
      <c r="P204" s="159">
        <v>5887.9236528340743</v>
      </c>
      <c r="Q204" s="159">
        <v>6148.2279756692642</v>
      </c>
      <c r="R204" s="159">
        <v>6145.3306357898928</v>
      </c>
      <c r="S204" s="159">
        <v>6026.6177671502182</v>
      </c>
      <c r="T204" s="159">
        <v>5992.3661782708414</v>
      </c>
      <c r="U204" s="159">
        <v>5988.1529674008798</v>
      </c>
      <c r="V204" s="159">
        <v>5925.0073616872714</v>
      </c>
      <c r="W204" s="159">
        <v>6109.708683985129</v>
      </c>
      <c r="X204" s="159">
        <v>6259.8398209245297</v>
      </c>
      <c r="Y204" s="159">
        <v>6371.6244457515622</v>
      </c>
      <c r="Z204" s="159">
        <v>6448.3921193299393</v>
      </c>
      <c r="AA204" s="159">
        <v>6524.5493473408733</v>
      </c>
      <c r="AB204" s="159">
        <v>6548.5397001324791</v>
      </c>
      <c r="AC204" s="159">
        <v>6221.3037869945974</v>
      </c>
      <c r="AD204" s="159">
        <v>6184.3149894219141</v>
      </c>
      <c r="AE204" s="159">
        <v>6129.3672497475172</v>
      </c>
      <c r="AF204" s="159">
        <v>6022.9715992949468</v>
      </c>
      <c r="AG204" s="159">
        <v>5809.7646730264214</v>
      </c>
      <c r="AH204" s="159">
        <v>6014.4354548658648</v>
      </c>
      <c r="AI204" s="159">
        <v>5919.7522363600829</v>
      </c>
      <c r="AJ204" s="159">
        <v>5682.6666663957176</v>
      </c>
      <c r="AK204" s="159">
        <v>5584.1482806646054</v>
      </c>
      <c r="AL204" s="159">
        <v>5527.1081133630396</v>
      </c>
      <c r="AM204" s="159">
        <v>5392.6774183161015</v>
      </c>
      <c r="AN204" s="159">
        <v>5429.3025261901403</v>
      </c>
      <c r="AO204" s="159">
        <v>5579.4965219234809</v>
      </c>
      <c r="AP204" s="159">
        <v>5610.3599561245437</v>
      </c>
      <c r="AQ204" s="159">
        <v>5820.6614570056245</v>
      </c>
      <c r="AR204" s="159">
        <v>5768.6235923752965</v>
      </c>
      <c r="AS204" s="159">
        <v>5683.5275214179301</v>
      </c>
      <c r="AT204" s="159">
        <v>5699.5021154994192</v>
      </c>
      <c r="AU204" s="159">
        <v>5794.35713844372</v>
      </c>
      <c r="AV204" s="159">
        <v>5708.5426739097165</v>
      </c>
      <c r="AW204" s="159">
        <v>5681.0165645762218</v>
      </c>
      <c r="AX204" s="159">
        <v>5669.6978229477018</v>
      </c>
      <c r="AY204" s="159">
        <v>5819.8652015595972</v>
      </c>
      <c r="AZ204" s="159">
        <v>5763.1546863906415</v>
      </c>
      <c r="BA204" s="159">
        <v>5778.147546779257</v>
      </c>
      <c r="BB204" s="159">
        <v>5640.7926049133875</v>
      </c>
      <c r="BC204" s="159">
        <v>5359.1229849099</v>
      </c>
      <c r="BD204" s="159">
        <v>5167.3560752593821</v>
      </c>
      <c r="BE204" s="160">
        <v>5110.5127867760311</v>
      </c>
      <c r="BF204" s="54">
        <v>-1.1000458968854376E-2</v>
      </c>
      <c r="BG204" s="54">
        <v>-9.7538855144898573E-3</v>
      </c>
      <c r="BH204" s="54">
        <v>0.10603810230173538</v>
      </c>
    </row>
    <row r="205" spans="1:60" x14ac:dyDescent="0.15">
      <c r="A205" s="162" t="s">
        <v>341</v>
      </c>
      <c r="B205" s="159">
        <v>1158.5455211090452</v>
      </c>
      <c r="C205" s="159">
        <v>1232.1054248911385</v>
      </c>
      <c r="D205" s="159">
        <v>1302.8422637204205</v>
      </c>
      <c r="E205" s="159">
        <v>1374.1519907072436</v>
      </c>
      <c r="F205" s="159">
        <v>1460.2396680653467</v>
      </c>
      <c r="G205" s="159">
        <v>1635.0629654211282</v>
      </c>
      <c r="H205" s="159">
        <v>1709.7120496405419</v>
      </c>
      <c r="I205" s="159">
        <v>1897.7330743025632</v>
      </c>
      <c r="J205" s="159">
        <v>2071.8882166648696</v>
      </c>
      <c r="K205" s="159">
        <v>2355.6085354369438</v>
      </c>
      <c r="L205" s="159">
        <v>2351.5101578053136</v>
      </c>
      <c r="M205" s="159">
        <v>2376.1763580669158</v>
      </c>
      <c r="N205" s="159">
        <v>2399.7326955112921</v>
      </c>
      <c r="O205" s="159">
        <v>2465.2306012980966</v>
      </c>
      <c r="P205" s="159">
        <v>2651.644214490756</v>
      </c>
      <c r="Q205" s="159">
        <v>2720.0647067582895</v>
      </c>
      <c r="R205" s="159">
        <v>2828.9031640220901</v>
      </c>
      <c r="S205" s="159">
        <v>2965.5851340456702</v>
      </c>
      <c r="T205" s="159">
        <v>3100.304286035655</v>
      </c>
      <c r="U205" s="159">
        <v>3284.0052657883348</v>
      </c>
      <c r="V205" s="159">
        <v>3487.5210525471857</v>
      </c>
      <c r="W205" s="159">
        <v>3697.5337231707349</v>
      </c>
      <c r="X205" s="159">
        <v>3876.7120508878993</v>
      </c>
      <c r="Y205" s="159">
        <v>4011.3093818536204</v>
      </c>
      <c r="Z205" s="159">
        <v>4158.1951625543416</v>
      </c>
      <c r="AA205" s="159">
        <v>4300.2703853212233</v>
      </c>
      <c r="AB205" s="159">
        <v>4278.6182607895826</v>
      </c>
      <c r="AC205" s="159">
        <v>4670.5875773002963</v>
      </c>
      <c r="AD205" s="159">
        <v>4469.1667252293237</v>
      </c>
      <c r="AE205" s="159">
        <v>4653.7112595963099</v>
      </c>
      <c r="AF205" s="159">
        <v>4764.7729163635377</v>
      </c>
      <c r="AG205" s="159">
        <v>4691.8241569840347</v>
      </c>
      <c r="AH205" s="159">
        <v>5120.2567346784053</v>
      </c>
      <c r="AI205" s="159">
        <v>5159.3469221218538</v>
      </c>
      <c r="AJ205" s="159">
        <v>5557.5545357818892</v>
      </c>
      <c r="AK205" s="159">
        <v>6013.2515029327224</v>
      </c>
      <c r="AL205" s="159">
        <v>6239.6911543376882</v>
      </c>
      <c r="AM205" s="159">
        <v>6685.5628155934146</v>
      </c>
      <c r="AN205" s="159">
        <v>7220.8439416838137</v>
      </c>
      <c r="AO205" s="159">
        <v>7850.470285428697</v>
      </c>
      <c r="AP205" s="159">
        <v>7976.7574132157461</v>
      </c>
      <c r="AQ205" s="159">
        <v>8207.5112115087795</v>
      </c>
      <c r="AR205" s="159">
        <v>8635.5177552311652</v>
      </c>
      <c r="AS205" s="159">
        <v>8696.5110353920318</v>
      </c>
      <c r="AT205" s="159">
        <v>9288.5379464174694</v>
      </c>
      <c r="AU205" s="159">
        <v>10086.263975956374</v>
      </c>
      <c r="AV205" s="159">
        <v>10683.234481978714</v>
      </c>
      <c r="AW205" s="159">
        <v>11001.172626885971</v>
      </c>
      <c r="AX205" s="159">
        <v>11168.988127773406</v>
      </c>
      <c r="AY205" s="159">
        <v>11660.889644188363</v>
      </c>
      <c r="AZ205" s="159">
        <v>12178.54081112661</v>
      </c>
      <c r="BA205" s="159">
        <v>12987.195120826285</v>
      </c>
      <c r="BB205" s="159">
        <v>13580.876928667631</v>
      </c>
      <c r="BC205" s="159">
        <v>13925.736279111694</v>
      </c>
      <c r="BD205" s="159">
        <v>14161.162583973046</v>
      </c>
      <c r="BE205" s="160">
        <v>14108.503790834578</v>
      </c>
      <c r="BF205" s="54">
        <v>-3.7185360189327943E-3</v>
      </c>
      <c r="BG205" s="54">
        <v>4.3074083473200853E-2</v>
      </c>
      <c r="BH205" s="54">
        <v>0.29273754527492635</v>
      </c>
    </row>
    <row r="206" spans="1:60" x14ac:dyDescent="0.15">
      <c r="A206" s="162" t="s">
        <v>342</v>
      </c>
      <c r="B206" s="159">
        <v>0</v>
      </c>
      <c r="C206" s="159">
        <v>0</v>
      </c>
      <c r="D206" s="159">
        <v>0</v>
      </c>
      <c r="E206" s="159">
        <v>0</v>
      </c>
      <c r="F206" s="159">
        <v>0</v>
      </c>
      <c r="G206" s="159">
        <v>0</v>
      </c>
      <c r="H206" s="159">
        <v>0</v>
      </c>
      <c r="I206" s="159">
        <v>0</v>
      </c>
      <c r="J206" s="159">
        <v>0</v>
      </c>
      <c r="K206" s="159">
        <v>0</v>
      </c>
      <c r="L206" s="159">
        <v>0</v>
      </c>
      <c r="M206" s="159">
        <v>0</v>
      </c>
      <c r="N206" s="159">
        <v>0</v>
      </c>
      <c r="O206" s="159">
        <v>0</v>
      </c>
      <c r="P206" s="159">
        <v>0</v>
      </c>
      <c r="Q206" s="159">
        <v>679.41968762928843</v>
      </c>
      <c r="R206" s="159">
        <v>717.28956614063338</v>
      </c>
      <c r="S206" s="159">
        <v>765.50891284782927</v>
      </c>
      <c r="T206" s="159">
        <v>832.51570161626148</v>
      </c>
      <c r="U206" s="159">
        <v>922.04609735488577</v>
      </c>
      <c r="V206" s="159">
        <v>992.61196245840517</v>
      </c>
      <c r="W206" s="159">
        <v>1128.1790143997582</v>
      </c>
      <c r="X206" s="159">
        <v>1222.8349575973962</v>
      </c>
      <c r="Y206" s="159">
        <v>1303.7143479999947</v>
      </c>
      <c r="Z206" s="159">
        <v>1376.0278244133881</v>
      </c>
      <c r="AA206" s="159">
        <v>1475.6493092151516</v>
      </c>
      <c r="AB206" s="159">
        <v>1494.1703352293327</v>
      </c>
      <c r="AC206" s="159">
        <v>1544.1209452502201</v>
      </c>
      <c r="AD206" s="159">
        <v>1596.8672450836784</v>
      </c>
      <c r="AE206" s="159">
        <v>1721.7254918371145</v>
      </c>
      <c r="AF206" s="159">
        <v>1874.4568673085546</v>
      </c>
      <c r="AG206" s="159">
        <v>1932.6524169461775</v>
      </c>
      <c r="AH206" s="159">
        <v>2091.6745392506218</v>
      </c>
      <c r="AI206" s="159">
        <v>2162.5415315437385</v>
      </c>
      <c r="AJ206" s="159">
        <v>2314.7139706238668</v>
      </c>
      <c r="AK206" s="159">
        <v>2529.4774731136595</v>
      </c>
      <c r="AL206" s="159">
        <v>2676.769109425305</v>
      </c>
      <c r="AM206" s="159">
        <v>2915.1360772344256</v>
      </c>
      <c r="AN206" s="159">
        <v>3089.2475513497857</v>
      </c>
      <c r="AO206" s="159">
        <v>3325.8348744744599</v>
      </c>
      <c r="AP206" s="159">
        <v>3624.2856619299437</v>
      </c>
      <c r="AQ206" s="159">
        <v>3786.5620833504399</v>
      </c>
      <c r="AR206" s="159">
        <v>3997.4092630752634</v>
      </c>
      <c r="AS206" s="159">
        <v>4157.7284757457965</v>
      </c>
      <c r="AT206" s="159">
        <v>4437.4170538468989</v>
      </c>
      <c r="AU206" s="159">
        <v>4845.1741489182805</v>
      </c>
      <c r="AV206" s="159">
        <v>5238.9948501112431</v>
      </c>
      <c r="AW206" s="159">
        <v>5475.0926733320848</v>
      </c>
      <c r="AX206" s="159">
        <v>5537.4651332769863</v>
      </c>
      <c r="AY206" s="159">
        <v>5818.8225380544864</v>
      </c>
      <c r="AZ206" s="159">
        <v>6065.1905445660041</v>
      </c>
      <c r="BA206" s="159">
        <v>6589.3852220899871</v>
      </c>
      <c r="BB206" s="159">
        <v>6966.3257441778815</v>
      </c>
      <c r="BC206" s="159">
        <v>7257.6131564074376</v>
      </c>
      <c r="BD206" s="159">
        <v>7288.5480525344137</v>
      </c>
      <c r="BE206" s="160">
        <v>7269.4224422197403</v>
      </c>
      <c r="BF206" s="54">
        <v>-2.6240631435533457E-3</v>
      </c>
      <c r="BG206" s="54">
        <v>5.0875040896486867E-2</v>
      </c>
      <c r="BH206" s="54">
        <v>0.15083334936510548</v>
      </c>
    </row>
    <row r="207" spans="1:60" x14ac:dyDescent="0.15">
      <c r="A207" s="174" t="s">
        <v>366</v>
      </c>
      <c r="B207" s="169">
        <v>7607.3285622932926</v>
      </c>
      <c r="C207" s="169">
        <v>8198.5305527978617</v>
      </c>
      <c r="D207" s="169">
        <v>8755.1655982445955</v>
      </c>
      <c r="E207" s="169">
        <v>9365.5234398563407</v>
      </c>
      <c r="F207" s="169">
        <v>10069.009295817155</v>
      </c>
      <c r="G207" s="169">
        <v>11046.248263499292</v>
      </c>
      <c r="H207" s="169">
        <v>11954.52840882694</v>
      </c>
      <c r="I207" s="169">
        <v>12950.214477119498</v>
      </c>
      <c r="J207" s="169">
        <v>14187.613083089143</v>
      </c>
      <c r="K207" s="169">
        <v>15097.106836163026</v>
      </c>
      <c r="L207" s="169">
        <v>15698.515647476783</v>
      </c>
      <c r="M207" s="169">
        <v>16611.949604382971</v>
      </c>
      <c r="N207" s="169">
        <v>17662.283148872506</v>
      </c>
      <c r="O207" s="169">
        <v>18829.021756788414</v>
      </c>
      <c r="P207" s="169">
        <v>19638.594022668465</v>
      </c>
      <c r="Q207" s="169">
        <v>19992.511365344923</v>
      </c>
      <c r="R207" s="169">
        <v>20269.468877111045</v>
      </c>
      <c r="S207" s="169">
        <v>20474.919798781317</v>
      </c>
      <c r="T207" s="169">
        <v>20705.242635109076</v>
      </c>
      <c r="U207" s="169">
        <v>21015.165049964075</v>
      </c>
      <c r="V207" s="169">
        <v>21145.087817835374</v>
      </c>
      <c r="W207" s="169">
        <v>21725.810706053144</v>
      </c>
      <c r="X207" s="169">
        <v>22423.528252134776</v>
      </c>
      <c r="Y207" s="169">
        <v>23014.364885456827</v>
      </c>
      <c r="Z207" s="169">
        <v>23626.449440998189</v>
      </c>
      <c r="AA207" s="169">
        <v>24158.476318196634</v>
      </c>
      <c r="AB207" s="169">
        <v>24141.114396364464</v>
      </c>
      <c r="AC207" s="169">
        <v>24142.366617085227</v>
      </c>
      <c r="AD207" s="169">
        <v>23800.574652939053</v>
      </c>
      <c r="AE207" s="169">
        <v>24199.866447822918</v>
      </c>
      <c r="AF207" s="169">
        <v>24703.781433178796</v>
      </c>
      <c r="AG207" s="169">
        <v>24929.58539843377</v>
      </c>
      <c r="AH207" s="169">
        <v>26349.44068208243</v>
      </c>
      <c r="AI207" s="169">
        <v>26457.447337741032</v>
      </c>
      <c r="AJ207" s="169">
        <v>27182.815181427399</v>
      </c>
      <c r="AK207" s="169">
        <v>27989.024374078996</v>
      </c>
      <c r="AL207" s="169">
        <v>28869.659715987036</v>
      </c>
      <c r="AM207" s="169">
        <v>29677.415634532143</v>
      </c>
      <c r="AN207" s="169">
        <v>30809.372453387186</v>
      </c>
      <c r="AO207" s="169">
        <v>32907.634851356226</v>
      </c>
      <c r="AP207" s="169">
        <v>33746.356319523707</v>
      </c>
      <c r="AQ207" s="169">
        <v>35030.151796864389</v>
      </c>
      <c r="AR207" s="169">
        <v>36541.782109605861</v>
      </c>
      <c r="AS207" s="169">
        <v>37421.565317127286</v>
      </c>
      <c r="AT207" s="169">
        <v>38391.678427156265</v>
      </c>
      <c r="AU207" s="169">
        <v>40884.369732417748</v>
      </c>
      <c r="AV207" s="169">
        <v>42455.930384887004</v>
      </c>
      <c r="AW207" s="169">
        <v>43979.02595795707</v>
      </c>
      <c r="AX207" s="169">
        <v>45332.577201008025</v>
      </c>
      <c r="AY207" s="169">
        <v>46437.898113235424</v>
      </c>
      <c r="AZ207" s="169">
        <v>47836.253435658298</v>
      </c>
      <c r="BA207" s="169">
        <v>48954.266578975599</v>
      </c>
      <c r="BB207" s="169">
        <v>50183.919292784885</v>
      </c>
      <c r="BC207" s="169">
        <v>50892.314424106007</v>
      </c>
      <c r="BD207" s="169">
        <v>51541.950439228625</v>
      </c>
      <c r="BE207" s="169">
        <v>48195.060792712757</v>
      </c>
      <c r="BF207" s="170">
        <v>-6.4935254059934611E-2</v>
      </c>
      <c r="BG207" s="170">
        <v>2.98936370649594E-2</v>
      </c>
      <c r="BH207" s="170">
        <v>1</v>
      </c>
    </row>
    <row r="208" spans="1:60" x14ac:dyDescent="0.15">
      <c r="A208" s="175"/>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76"/>
      <c r="BG208" s="176"/>
      <c r="BH208" s="176"/>
    </row>
    <row r="209" spans="1:60" x14ac:dyDescent="0.15">
      <c r="A209" s="177" t="s">
        <v>89</v>
      </c>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60"/>
      <c r="BE209" s="160"/>
      <c r="BF209" s="176"/>
      <c r="BG209" s="176"/>
      <c r="BH209" s="176"/>
    </row>
    <row r="210" spans="1:60" x14ac:dyDescent="0.15">
      <c r="A210" s="49" t="s">
        <v>367</v>
      </c>
    </row>
    <row r="211" spans="1:60" x14ac:dyDescent="0.15">
      <c r="A211" s="130" t="s">
        <v>218</v>
      </c>
    </row>
    <row r="212" spans="1:60" x14ac:dyDescent="0.15">
      <c r="A212" s="31" t="s">
        <v>84</v>
      </c>
    </row>
    <row r="213" spans="1:60" x14ac:dyDescent="0.15">
      <c r="A213" s="49" t="s">
        <v>368</v>
      </c>
    </row>
    <row r="214" spans="1:60" x14ac:dyDescent="0.15">
      <c r="A214" s="49" t="s">
        <v>369</v>
      </c>
    </row>
    <row r="215" spans="1:60" x14ac:dyDescent="0.15">
      <c r="A215" s="49" t="s">
        <v>370</v>
      </c>
    </row>
    <row r="216" spans="1:60" x14ac:dyDescent="0.15">
      <c r="A216" s="162" t="s">
        <v>371</v>
      </c>
    </row>
    <row r="217" spans="1:60" x14ac:dyDescent="0.15">
      <c r="A217" s="32" t="s">
        <v>322</v>
      </c>
    </row>
  </sheetData>
  <mergeCells count="1">
    <mergeCell ref="BF2:BG2"/>
  </mergeCells>
  <hyperlinks>
    <hyperlink ref="L1" location="Contents!A1" display="Contents" xr:uid="{BD931D4B-CC7F-4CEA-A1EE-89E37177AF64}"/>
    <hyperlink ref="BJ1" location="Contents!A1" display="Contents" xr:uid="{10BBF870-E53E-440C-B48D-092F35927490}"/>
  </hyperlink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84AE-8C8F-45E4-8D63-8FF94409D1CE}">
  <dimension ref="A1:BJ131"/>
  <sheetViews>
    <sheetView showGridLines="0" tabSelected="1" workbookViewId="0">
      <pane xSplit="1" ySplit="3" topLeftCell="AB63" activePane="bottomRight" state="frozen"/>
      <selection activeCell="AL81" sqref="AL81"/>
      <selection pane="topRight" activeCell="AL81" sqref="AL81"/>
      <selection pane="bottomLeft" activeCell="AL81" sqref="AL81"/>
      <selection pane="bottomRight" activeCell="B111" sqref="B111:BE111"/>
    </sheetView>
  </sheetViews>
  <sheetFormatPr baseColWidth="10" defaultColWidth="9" defaultRowHeight="15" x14ac:dyDescent="0.2"/>
  <cols>
    <col min="1" max="1" width="30" style="1046" customWidth="1"/>
    <col min="2" max="57" width="9" style="1046"/>
    <col min="58" max="58" width="13.5" style="1046" customWidth="1"/>
    <col min="59" max="59" width="12" style="1046" customWidth="1"/>
    <col min="60" max="16384" width="9" style="1046"/>
  </cols>
  <sheetData>
    <row r="1" spans="1:62" x14ac:dyDescent="0.2">
      <c r="A1" s="1073" t="s">
        <v>198</v>
      </c>
      <c r="L1" s="30" t="s">
        <v>199</v>
      </c>
      <c r="BD1" s="1012"/>
      <c r="BE1" s="1012"/>
      <c r="BH1" s="1074"/>
      <c r="BJ1" s="30" t="s">
        <v>199</v>
      </c>
    </row>
    <row r="2" spans="1:62" s="1005" customFormat="1" ht="11" x14ac:dyDescent="0.15">
      <c r="BD2" s="1012"/>
      <c r="BE2" s="1012"/>
      <c r="BF2" s="1228" t="s">
        <v>197</v>
      </c>
      <c r="BG2" s="1228"/>
      <c r="BH2" s="1007" t="s">
        <v>196</v>
      </c>
    </row>
    <row r="3" spans="1:62" s="1005" customFormat="1" ht="11" x14ac:dyDescent="0.15">
      <c r="A3" s="1005" t="s">
        <v>195</v>
      </c>
      <c r="B3" s="1005">
        <v>1965</v>
      </c>
      <c r="C3" s="1005">
        <v>1966</v>
      </c>
      <c r="D3" s="1005">
        <v>1967</v>
      </c>
      <c r="E3" s="1005">
        <v>1968</v>
      </c>
      <c r="F3" s="1005">
        <v>1969</v>
      </c>
      <c r="G3" s="1005">
        <v>1970</v>
      </c>
      <c r="H3" s="1005">
        <v>1971</v>
      </c>
      <c r="I3" s="1005">
        <v>1972</v>
      </c>
      <c r="J3" s="1005">
        <v>1973</v>
      </c>
      <c r="K3" s="1005">
        <v>1974</v>
      </c>
      <c r="L3" s="1005">
        <v>1975</v>
      </c>
      <c r="M3" s="1005">
        <v>1976</v>
      </c>
      <c r="N3" s="1005">
        <v>1977</v>
      </c>
      <c r="O3" s="1005">
        <v>1978</v>
      </c>
      <c r="P3" s="1005">
        <v>1979</v>
      </c>
      <c r="Q3" s="1005">
        <v>1980</v>
      </c>
      <c r="R3" s="1005">
        <v>1981</v>
      </c>
      <c r="S3" s="1005">
        <v>1982</v>
      </c>
      <c r="T3" s="1005">
        <v>1983</v>
      </c>
      <c r="U3" s="1005">
        <v>1984</v>
      </c>
      <c r="V3" s="1005">
        <v>1985</v>
      </c>
      <c r="W3" s="1005">
        <v>1986</v>
      </c>
      <c r="X3" s="1005">
        <v>1987</v>
      </c>
      <c r="Y3" s="1005">
        <v>1988</v>
      </c>
      <c r="Z3" s="1005">
        <v>1989</v>
      </c>
      <c r="AA3" s="1005">
        <v>1990</v>
      </c>
      <c r="AB3" s="1005">
        <v>1991</v>
      </c>
      <c r="AC3" s="1005">
        <v>1992</v>
      </c>
      <c r="AD3" s="1005">
        <v>1993</v>
      </c>
      <c r="AE3" s="1005">
        <v>1994</v>
      </c>
      <c r="AF3" s="1005">
        <v>1995</v>
      </c>
      <c r="AG3" s="1005">
        <v>1996</v>
      </c>
      <c r="AH3" s="1005">
        <v>1997</v>
      </c>
      <c r="AI3" s="1005">
        <v>1998</v>
      </c>
      <c r="AJ3" s="1005">
        <v>1999</v>
      </c>
      <c r="AK3" s="1005">
        <v>2000</v>
      </c>
      <c r="AL3" s="1005">
        <v>2001</v>
      </c>
      <c r="AM3" s="1005">
        <v>2002</v>
      </c>
      <c r="AN3" s="1005">
        <v>2003</v>
      </c>
      <c r="AO3" s="1005">
        <v>2004</v>
      </c>
      <c r="AP3" s="1005">
        <v>2005</v>
      </c>
      <c r="AQ3" s="1005">
        <v>2006</v>
      </c>
      <c r="AR3" s="1005">
        <v>2007</v>
      </c>
      <c r="AS3" s="1005">
        <v>2008</v>
      </c>
      <c r="AT3" s="1005">
        <v>2009</v>
      </c>
      <c r="AU3" s="1005">
        <v>2010</v>
      </c>
      <c r="AV3" s="1005">
        <v>2011</v>
      </c>
      <c r="AW3" s="1005">
        <v>2012</v>
      </c>
      <c r="AX3" s="1005">
        <v>2013</v>
      </c>
      <c r="AY3" s="1005">
        <v>2014</v>
      </c>
      <c r="AZ3" s="1005">
        <v>2015</v>
      </c>
      <c r="BA3" s="1005">
        <v>2016</v>
      </c>
      <c r="BB3" s="1005">
        <v>2017</v>
      </c>
      <c r="BC3" s="1005">
        <v>2018</v>
      </c>
      <c r="BD3" s="1005">
        <v>2019</v>
      </c>
      <c r="BE3" s="1012">
        <v>2020</v>
      </c>
      <c r="BF3" s="1007">
        <v>2020</v>
      </c>
      <c r="BG3" s="1007" t="s">
        <v>194</v>
      </c>
      <c r="BH3" s="1007">
        <v>2020</v>
      </c>
    </row>
    <row r="4" spans="1:62" s="1005" customFormat="1" ht="11" x14ac:dyDescent="0.15">
      <c r="B4" s="1004"/>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1004"/>
      <c r="AP4" s="1004"/>
      <c r="AQ4" s="1004"/>
      <c r="AR4" s="1004"/>
      <c r="AS4" s="1004"/>
      <c r="AT4" s="1004"/>
      <c r="AU4" s="1004"/>
      <c r="AV4" s="1004"/>
      <c r="AW4" s="1004"/>
      <c r="AX4" s="1004"/>
      <c r="AY4" s="1004"/>
      <c r="AZ4" s="1004"/>
      <c r="BA4" s="1004"/>
      <c r="BB4" s="1004"/>
      <c r="BC4" s="1004"/>
      <c r="BD4" s="1004"/>
      <c r="BE4" s="1075"/>
      <c r="BF4" s="1004"/>
      <c r="BG4" s="1004"/>
      <c r="BH4" s="1004"/>
    </row>
    <row r="5" spans="1:62" s="1005" customFormat="1" ht="11" x14ac:dyDescent="0.15">
      <c r="A5" s="1005" t="s">
        <v>193</v>
      </c>
      <c r="B5" s="1076">
        <v>4.9243170479999998</v>
      </c>
      <c r="C5" s="1076">
        <v>5.2390948929999999</v>
      </c>
      <c r="D5" s="1076">
        <v>5.4802139699999994</v>
      </c>
      <c r="E5" s="1076">
        <v>5.8360562409999996</v>
      </c>
      <c r="F5" s="1076">
        <v>6.1859526500000017</v>
      </c>
      <c r="G5" s="1076">
        <v>6.6245811110000021</v>
      </c>
      <c r="H5" s="1076">
        <v>6.8319924340000009</v>
      </c>
      <c r="I5" s="1076">
        <v>7.3486415420000002</v>
      </c>
      <c r="J5" s="1076">
        <v>7.9802927544633819</v>
      </c>
      <c r="K5" s="1076">
        <v>8.2251625675059969</v>
      </c>
      <c r="L5" s="1076">
        <v>8.1068455914415054</v>
      </c>
      <c r="M5" s="1076">
        <v>8.487141247192751</v>
      </c>
      <c r="N5" s="1076">
        <v>8.9786628500584413</v>
      </c>
      <c r="O5" s="1076">
        <v>9.1430027772167719</v>
      </c>
      <c r="P5" s="1076">
        <v>9.409648503918115</v>
      </c>
      <c r="Q5" s="1076">
        <v>9.5899471661659597</v>
      </c>
      <c r="R5" s="1076">
        <v>9.5217015801586928</v>
      </c>
      <c r="S5" s="1076">
        <v>9.2349051360474181</v>
      </c>
      <c r="T5" s="1076">
        <v>9.1759517557926191</v>
      </c>
      <c r="U5" s="1076">
        <v>9.7588751436025021</v>
      </c>
      <c r="V5" s="1076">
        <v>10.074772251181541</v>
      </c>
      <c r="W5" s="1076">
        <v>10.167207604559</v>
      </c>
      <c r="X5" s="1076">
        <v>10.495338770519771</v>
      </c>
      <c r="Y5" s="1076">
        <v>10.928771149429721</v>
      </c>
      <c r="Z5" s="1076">
        <v>11.048979340403569</v>
      </c>
      <c r="AA5" s="1076">
        <v>10.618648512333793</v>
      </c>
      <c r="AB5" s="1076">
        <v>10.652655010805651</v>
      </c>
      <c r="AC5" s="1076">
        <v>10.938962426644835</v>
      </c>
      <c r="AD5" s="1076">
        <v>11.212856991470895</v>
      </c>
      <c r="AE5" s="1076">
        <v>11.64101951859651</v>
      </c>
      <c r="AF5" s="1076">
        <v>11.92768540779757</v>
      </c>
      <c r="AG5" s="1076">
        <v>12.246673300757296</v>
      </c>
      <c r="AH5" s="1076">
        <v>12.313672866760738</v>
      </c>
      <c r="AI5" s="1076">
        <v>12.146022963051903</v>
      </c>
      <c r="AJ5" s="1076">
        <v>12.53154112492876</v>
      </c>
      <c r="AK5" s="1076">
        <v>12.871762961276332</v>
      </c>
      <c r="AL5" s="1076">
        <v>12.615502498385094</v>
      </c>
      <c r="AM5" s="1076">
        <v>13.041305664654967</v>
      </c>
      <c r="AN5" s="1076">
        <v>13.114984197775271</v>
      </c>
      <c r="AO5" s="1076">
        <v>13.315744267173633</v>
      </c>
      <c r="AP5" s="1076">
        <v>13.42083451091913</v>
      </c>
      <c r="AQ5" s="1076">
        <v>13.340272676579296</v>
      </c>
      <c r="AR5" s="1076">
        <v>13.825411951754202</v>
      </c>
      <c r="AS5" s="1076">
        <v>13.687058436004193</v>
      </c>
      <c r="AT5" s="1076">
        <v>13.144814367527621</v>
      </c>
      <c r="AU5" s="1076">
        <v>13.274903254371189</v>
      </c>
      <c r="AV5" s="1076">
        <v>13.776654058839108</v>
      </c>
      <c r="AW5" s="1076">
        <v>13.812387823859906</v>
      </c>
      <c r="AX5" s="1076">
        <v>14.142186316985734</v>
      </c>
      <c r="AY5" s="1076">
        <v>14.194165719272389</v>
      </c>
      <c r="AZ5" s="1076">
        <v>14.264175840075129</v>
      </c>
      <c r="BA5" s="1076">
        <v>14.107118423398864</v>
      </c>
      <c r="BB5" s="1076">
        <v>14.243266306463376</v>
      </c>
      <c r="BC5" s="1076">
        <v>14.438669830347813</v>
      </c>
      <c r="BD5" s="1076">
        <v>14.451284239959259</v>
      </c>
      <c r="BE5" s="1077">
        <v>13.629231705370659</v>
      </c>
      <c r="BF5" s="1078">
        <v>-5.9461211772818823E-2</v>
      </c>
      <c r="BG5" s="1078">
        <v>9.5206305006616532E-3</v>
      </c>
      <c r="BH5" s="1078">
        <v>2.4485106432361074E-2</v>
      </c>
    </row>
    <row r="6" spans="1:62" s="1005" customFormat="1" ht="11" x14ac:dyDescent="0.15">
      <c r="A6" s="1005" t="s">
        <v>192</v>
      </c>
      <c r="B6" s="1076">
        <v>1.0502527126139394</v>
      </c>
      <c r="C6" s="1076">
        <v>1.1115715839562801</v>
      </c>
      <c r="D6" s="1076">
        <v>1.1324702682883336</v>
      </c>
      <c r="E6" s="1076">
        <v>1.2329965534507907</v>
      </c>
      <c r="F6" s="1076">
        <v>1.3536893345652081</v>
      </c>
      <c r="G6" s="1076">
        <v>1.4448340709047367</v>
      </c>
      <c r="H6" s="1076">
        <v>1.5199836106514335</v>
      </c>
      <c r="I6" s="1076">
        <v>1.6804659571661091</v>
      </c>
      <c r="J6" s="1076">
        <v>1.8126945313902842</v>
      </c>
      <c r="K6" s="1076">
        <v>1.9967721993175416</v>
      </c>
      <c r="L6" s="1076">
        <v>2.1341911591414457</v>
      </c>
      <c r="M6" s="1076">
        <v>2.2707185356239696</v>
      </c>
      <c r="N6" s="1076">
        <v>2.3948282607254856</v>
      </c>
      <c r="O6" s="1076">
        <v>2.6984441104196915</v>
      </c>
      <c r="P6" s="1076">
        <v>2.9835100744898955</v>
      </c>
      <c r="Q6" s="1076">
        <v>3.2516585100936144</v>
      </c>
      <c r="R6" s="1076">
        <v>3.5914036342253568</v>
      </c>
      <c r="S6" s="1076">
        <v>3.744463175417879</v>
      </c>
      <c r="T6" s="1076">
        <v>3.703859844625661</v>
      </c>
      <c r="U6" s="1076">
        <v>3.8754403908582997</v>
      </c>
      <c r="V6" s="1076">
        <v>4.0651329343328886</v>
      </c>
      <c r="W6" s="1076">
        <v>3.9479575542806633</v>
      </c>
      <c r="X6" s="1076">
        <v>4.0794453175762317</v>
      </c>
      <c r="Y6" s="1076">
        <v>4.1085890814403818</v>
      </c>
      <c r="Z6" s="1076">
        <v>4.337943074399802</v>
      </c>
      <c r="AA6" s="1076">
        <v>4.5641415352397852</v>
      </c>
      <c r="AB6" s="1076">
        <v>4.7414194331689119</v>
      </c>
      <c r="AC6" s="1076">
        <v>4.8234970154663337</v>
      </c>
      <c r="AD6" s="1076">
        <v>4.8480544391913876</v>
      </c>
      <c r="AE6" s="1076">
        <v>5.1271718241940816</v>
      </c>
      <c r="AF6" s="1076">
        <v>5.0461880501676735</v>
      </c>
      <c r="AG6" s="1076">
        <v>5.2051327726890184</v>
      </c>
      <c r="AH6" s="1076">
        <v>5.29451466165788</v>
      </c>
      <c r="AI6" s="1076">
        <v>5.53034836206219</v>
      </c>
      <c r="AJ6" s="1076">
        <v>5.5999802340152911</v>
      </c>
      <c r="AK6" s="1076">
        <v>5.8647118725720189</v>
      </c>
      <c r="AL6" s="1076">
        <v>5.7930565079132519</v>
      </c>
      <c r="AM6" s="1076">
        <v>5.9778250765693599</v>
      </c>
      <c r="AN6" s="1076">
        <v>6.0277411405154657</v>
      </c>
      <c r="AO6" s="1076">
        <v>6.3524791563457494</v>
      </c>
      <c r="AP6" s="1076">
        <v>6.7603331101651154</v>
      </c>
      <c r="AQ6" s="1076">
        <v>6.9742833693355726</v>
      </c>
      <c r="AR6" s="1076">
        <v>7.0105731646434277</v>
      </c>
      <c r="AS6" s="1076">
        <v>7.1577921677160745</v>
      </c>
      <c r="AT6" s="1076">
        <v>7.1009220628364904</v>
      </c>
      <c r="AU6" s="1076">
        <v>7.3087245805740952</v>
      </c>
      <c r="AV6" s="1076">
        <v>7.6598253843894595</v>
      </c>
      <c r="AW6" s="1076">
        <v>7.7053253220191769</v>
      </c>
      <c r="AX6" s="1076">
        <v>7.7380695634300585</v>
      </c>
      <c r="AY6" s="1076">
        <v>7.6968061758160555</v>
      </c>
      <c r="AZ6" s="1076">
        <v>7.6892581155173731</v>
      </c>
      <c r="BA6" s="1076">
        <v>7.7865666638623416</v>
      </c>
      <c r="BB6" s="1076">
        <v>7.8984276160198652</v>
      </c>
      <c r="BC6" s="1076">
        <v>7.8424171201354751</v>
      </c>
      <c r="BD6" s="1076">
        <v>7.553241088379667</v>
      </c>
      <c r="BE6" s="1077">
        <v>6.4758670652059287</v>
      </c>
      <c r="BF6" s="1078">
        <v>-0.14497983530800707</v>
      </c>
      <c r="BG6" s="1078">
        <v>6.1943169987752622E-3</v>
      </c>
      <c r="BH6" s="1078">
        <v>1.1633986255506004E-2</v>
      </c>
    </row>
    <row r="7" spans="1:62" s="1005" customFormat="1" ht="11" x14ac:dyDescent="0.15">
      <c r="A7" s="1005" t="s">
        <v>191</v>
      </c>
      <c r="B7" s="1076">
        <v>51.834093041402319</v>
      </c>
      <c r="C7" s="1076">
        <v>54.739544291153095</v>
      </c>
      <c r="D7" s="1076">
        <v>56.633850050778364</v>
      </c>
      <c r="E7" s="1076">
        <v>60.017154795415465</v>
      </c>
      <c r="F7" s="1076">
        <v>63.10862170236031</v>
      </c>
      <c r="G7" s="1076">
        <v>65.349036306686955</v>
      </c>
      <c r="H7" s="1076">
        <v>66.712163422025043</v>
      </c>
      <c r="I7" s="1076">
        <v>70.032759002171886</v>
      </c>
      <c r="J7" s="1076">
        <v>72.997693835626137</v>
      </c>
      <c r="K7" s="1076">
        <v>71.182190318364206</v>
      </c>
      <c r="L7" s="1076">
        <v>69.288419424376755</v>
      </c>
      <c r="M7" s="1076">
        <v>73.096387769115509</v>
      </c>
      <c r="N7" s="1076">
        <v>74.991521512242372</v>
      </c>
      <c r="O7" s="1076">
        <v>76.613332092022816</v>
      </c>
      <c r="P7" s="1076">
        <v>77.428408062119473</v>
      </c>
      <c r="Q7" s="1076">
        <v>74.435316127296517</v>
      </c>
      <c r="R7" s="1076">
        <v>72.230264214844127</v>
      </c>
      <c r="S7" s="1076">
        <v>69.244840239737101</v>
      </c>
      <c r="T7" s="1076">
        <v>68.980627022472703</v>
      </c>
      <c r="U7" s="1076">
        <v>72.520258683483846</v>
      </c>
      <c r="V7" s="1076">
        <v>72.349373176892882</v>
      </c>
      <c r="W7" s="1076">
        <v>73.009856384996979</v>
      </c>
      <c r="X7" s="1076">
        <v>75.484771766758811</v>
      </c>
      <c r="Y7" s="1076">
        <v>78.937546699386502</v>
      </c>
      <c r="Z7" s="1076">
        <v>80.821390884795875</v>
      </c>
      <c r="AA7" s="1076">
        <v>80.997613376453799</v>
      </c>
      <c r="AB7" s="1076">
        <v>80.879566106872758</v>
      </c>
      <c r="AC7" s="1076">
        <v>82.094201303113721</v>
      </c>
      <c r="AD7" s="1076">
        <v>83.806223141352532</v>
      </c>
      <c r="AE7" s="1076">
        <v>85.360414732811563</v>
      </c>
      <c r="AF7" s="1076">
        <v>87.195268246918758</v>
      </c>
      <c r="AG7" s="1076">
        <v>90.124156806533335</v>
      </c>
      <c r="AH7" s="1076">
        <v>90.808054766362659</v>
      </c>
      <c r="AI7" s="1076">
        <v>91.404339518272991</v>
      </c>
      <c r="AJ7" s="1076">
        <v>93.022752536426538</v>
      </c>
      <c r="AK7" s="1076">
        <v>95.132525411943959</v>
      </c>
      <c r="AL7" s="1076">
        <v>92.888991444010571</v>
      </c>
      <c r="AM7" s="1076">
        <v>94.231612833861391</v>
      </c>
      <c r="AN7" s="1076">
        <v>94.52270808392484</v>
      </c>
      <c r="AO7" s="1076">
        <v>96.381024726876518</v>
      </c>
      <c r="AP7" s="1076">
        <v>96.420366968325297</v>
      </c>
      <c r="AQ7" s="1076">
        <v>95.636170593018136</v>
      </c>
      <c r="AR7" s="1076">
        <v>96.967013392837998</v>
      </c>
      <c r="AS7" s="1076">
        <v>94.578803726232238</v>
      </c>
      <c r="AT7" s="1076">
        <v>89.87627189254917</v>
      </c>
      <c r="AU7" s="1076">
        <v>92.912180677942857</v>
      </c>
      <c r="AV7" s="1076">
        <v>92.049393675317319</v>
      </c>
      <c r="AW7" s="1076">
        <v>89.619538911718521</v>
      </c>
      <c r="AX7" s="1076">
        <v>92.04147626113361</v>
      </c>
      <c r="AY7" s="1076">
        <v>92.988150487195014</v>
      </c>
      <c r="AZ7" s="1076">
        <v>92.08614718868742</v>
      </c>
      <c r="BA7" s="1076">
        <v>91.959826030812593</v>
      </c>
      <c r="BB7" s="1076">
        <v>92.256766809711777</v>
      </c>
      <c r="BC7" s="1076">
        <v>95.638438229990641</v>
      </c>
      <c r="BD7" s="1076">
        <v>94.895969338380581</v>
      </c>
      <c r="BE7" s="1077">
        <v>87.794597389219192</v>
      </c>
      <c r="BF7" s="1078">
        <v>-7.7361008581247503E-2</v>
      </c>
      <c r="BG7" s="1078">
        <v>5.4495213409153642E-3</v>
      </c>
      <c r="BH7" s="1078">
        <v>0.15772422890237009</v>
      </c>
    </row>
    <row r="8" spans="1:62" s="1005" customFormat="1" ht="11" x14ac:dyDescent="0.15">
      <c r="A8" s="1079" t="s">
        <v>190</v>
      </c>
      <c r="B8" s="1080">
        <v>57.808662802016258</v>
      </c>
      <c r="C8" s="1080">
        <v>61.090210768109372</v>
      </c>
      <c r="D8" s="1080">
        <v>63.246534289066702</v>
      </c>
      <c r="E8" s="1080">
        <v>67.086207589866248</v>
      </c>
      <c r="F8" s="1080">
        <v>70.648263686925517</v>
      </c>
      <c r="G8" s="1080">
        <v>73.418451488591685</v>
      </c>
      <c r="H8" s="1080">
        <v>75.06413946667648</v>
      </c>
      <c r="I8" s="1080">
        <v>79.061866501337988</v>
      </c>
      <c r="J8" s="1080">
        <v>82.790681121479793</v>
      </c>
      <c r="K8" s="1080">
        <v>81.404125085187758</v>
      </c>
      <c r="L8" s="1080">
        <v>79.529456174959705</v>
      </c>
      <c r="M8" s="1080">
        <v>83.854247551932232</v>
      </c>
      <c r="N8" s="1080">
        <v>86.365012623026303</v>
      </c>
      <c r="O8" s="1080">
        <v>88.454778979659267</v>
      </c>
      <c r="P8" s="1080">
        <v>89.821566640527493</v>
      </c>
      <c r="Q8" s="1080">
        <v>87.276921803556093</v>
      </c>
      <c r="R8" s="1080">
        <v>85.343369429228176</v>
      </c>
      <c r="S8" s="1080">
        <v>82.224208551202395</v>
      </c>
      <c r="T8" s="1080">
        <v>81.860438622890982</v>
      </c>
      <c r="U8" s="1080">
        <v>86.154574217944656</v>
      </c>
      <c r="V8" s="1080">
        <v>86.489278362407319</v>
      </c>
      <c r="W8" s="1080">
        <v>87.125021543836638</v>
      </c>
      <c r="X8" s="1080">
        <v>90.059555854854807</v>
      </c>
      <c r="Y8" s="1080">
        <v>93.974906930256608</v>
      </c>
      <c r="Z8" s="1080">
        <v>96.20831329959924</v>
      </c>
      <c r="AA8" s="1080">
        <v>96.180403424027375</v>
      </c>
      <c r="AB8" s="1080">
        <v>96.273640550847318</v>
      </c>
      <c r="AC8" s="1080">
        <v>97.856660745224886</v>
      </c>
      <c r="AD8" s="1080">
        <v>99.86713457201482</v>
      </c>
      <c r="AE8" s="1080">
        <v>102.12860607560215</v>
      </c>
      <c r="AF8" s="1080">
        <v>104.169141704884</v>
      </c>
      <c r="AG8" s="1080">
        <v>107.57596287997964</v>
      </c>
      <c r="AH8" s="1080">
        <v>108.41624229478128</v>
      </c>
      <c r="AI8" s="1080">
        <v>109.08071084338708</v>
      </c>
      <c r="AJ8" s="1080">
        <v>111.15427389537059</v>
      </c>
      <c r="AK8" s="1080">
        <v>113.86900024579231</v>
      </c>
      <c r="AL8" s="1080">
        <v>111.29755045030892</v>
      </c>
      <c r="AM8" s="1080">
        <v>113.25074357508572</v>
      </c>
      <c r="AN8" s="1080">
        <v>113.66543342221557</v>
      </c>
      <c r="AO8" s="1080">
        <v>116.0492481503959</v>
      </c>
      <c r="AP8" s="1080">
        <v>116.60153458940955</v>
      </c>
      <c r="AQ8" s="1080">
        <v>115.95072663893299</v>
      </c>
      <c r="AR8" s="1080">
        <v>117.80299850923564</v>
      </c>
      <c r="AS8" s="1080">
        <v>115.4236543299525</v>
      </c>
      <c r="AT8" s="1080">
        <v>110.12200832291327</v>
      </c>
      <c r="AU8" s="1080">
        <v>113.49580851288815</v>
      </c>
      <c r="AV8" s="1080">
        <v>113.4858731185459</v>
      </c>
      <c r="AW8" s="1080">
        <v>111.13725205759761</v>
      </c>
      <c r="AX8" s="1080">
        <v>113.9217321415494</v>
      </c>
      <c r="AY8" s="1080">
        <v>114.87912238228346</v>
      </c>
      <c r="AZ8" s="1080">
        <v>114.03958114427992</v>
      </c>
      <c r="BA8" s="1080">
        <v>113.8535111180738</v>
      </c>
      <c r="BB8" s="1080">
        <v>114.39846073219502</v>
      </c>
      <c r="BC8" s="1080">
        <v>117.91952518047393</v>
      </c>
      <c r="BD8" s="1080">
        <v>116.90049466671951</v>
      </c>
      <c r="BE8" s="1080">
        <v>107.89969615979578</v>
      </c>
      <c r="BF8" s="1061">
        <v>-7.9517254793747383E-2</v>
      </c>
      <c r="BG8" s="1061">
        <v>5.9912946707267878E-3</v>
      </c>
      <c r="BH8" s="1061">
        <v>0.19384332159023715</v>
      </c>
    </row>
    <row r="9" spans="1:62" s="1005" customFormat="1" ht="11" x14ac:dyDescent="0.15">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c r="AU9" s="1076"/>
      <c r="AV9" s="1076"/>
      <c r="AW9" s="1076"/>
      <c r="AX9" s="1076"/>
      <c r="AY9" s="1076"/>
      <c r="AZ9" s="1076"/>
      <c r="BA9" s="1076"/>
      <c r="BB9" s="1076"/>
      <c r="BC9" s="1076"/>
      <c r="BD9" s="1076"/>
      <c r="BE9" s="1077"/>
      <c r="BF9" s="1078"/>
      <c r="BG9" s="1078"/>
      <c r="BH9" s="1078"/>
    </row>
    <row r="10" spans="1:62" s="1005" customFormat="1" ht="11" x14ac:dyDescent="0.15">
      <c r="A10" s="1005" t="s">
        <v>189</v>
      </c>
      <c r="B10" s="1076">
        <v>1.1819955908629527</v>
      </c>
      <c r="C10" s="1076">
        <v>1.2202650671205524</v>
      </c>
      <c r="D10" s="1076">
        <v>1.255671735381386</v>
      </c>
      <c r="E10" s="1076">
        <v>1.2979831789943246</v>
      </c>
      <c r="F10" s="1076">
        <v>1.3415026062243314</v>
      </c>
      <c r="G10" s="1076">
        <v>1.2712479865165307</v>
      </c>
      <c r="H10" s="1076">
        <v>1.3478236304401834</v>
      </c>
      <c r="I10" s="1076">
        <v>1.3647783401550622</v>
      </c>
      <c r="J10" s="1076">
        <v>1.4252255704680437</v>
      </c>
      <c r="K10" s="1076">
        <v>1.4807918514187728</v>
      </c>
      <c r="L10" s="1076">
        <v>1.4468285604635445</v>
      </c>
      <c r="M10" s="1076">
        <v>1.51761962966935</v>
      </c>
      <c r="N10" s="1076">
        <v>1.5848764631702374</v>
      </c>
      <c r="O10" s="1076">
        <v>1.5857522989152915</v>
      </c>
      <c r="P10" s="1076">
        <v>1.7012348584173866</v>
      </c>
      <c r="Q10" s="1076">
        <v>1.6886090433338881</v>
      </c>
      <c r="R10" s="1076">
        <v>1.6384826679448024</v>
      </c>
      <c r="S10" s="1076">
        <v>1.6673399547937975</v>
      </c>
      <c r="T10" s="1076">
        <v>1.7373197844515755</v>
      </c>
      <c r="U10" s="1076">
        <v>1.7408195432149816</v>
      </c>
      <c r="V10" s="1076">
        <v>1.7188947478850813</v>
      </c>
      <c r="W10" s="1076">
        <v>1.8165257137971118</v>
      </c>
      <c r="X10" s="1076">
        <v>1.8981385662433643</v>
      </c>
      <c r="Y10" s="1076">
        <v>1.9330052881716555</v>
      </c>
      <c r="Z10" s="1076">
        <v>1.8652508115184583</v>
      </c>
      <c r="AA10" s="1076">
        <v>1.8350035147108126</v>
      </c>
      <c r="AB10" s="1076">
        <v>1.8678552109613922</v>
      </c>
      <c r="AC10" s="1076">
        <v>2.0052426830916286</v>
      </c>
      <c r="AD10" s="1076">
        <v>2.0609789044945255</v>
      </c>
      <c r="AE10" s="1076">
        <v>2.1790331103282123</v>
      </c>
      <c r="AF10" s="1076">
        <v>2.2623170023862555</v>
      </c>
      <c r="AG10" s="1076">
        <v>2.3851440182216015</v>
      </c>
      <c r="AH10" s="1076">
        <v>2.4267879239190382</v>
      </c>
      <c r="AI10" s="1076">
        <v>2.5213016395197609</v>
      </c>
      <c r="AJ10" s="1076">
        <v>2.5447797568478472</v>
      </c>
      <c r="AK10" s="1076">
        <v>2.552568036403001</v>
      </c>
      <c r="AL10" s="1076">
        <v>2.4866754006051535</v>
      </c>
      <c r="AM10" s="1076">
        <v>2.3902946356839312</v>
      </c>
      <c r="AN10" s="1076">
        <v>2.5537044961765836</v>
      </c>
      <c r="AO10" s="1076">
        <v>2.7074454222404873</v>
      </c>
      <c r="AP10" s="1076">
        <v>2.8728945918119324</v>
      </c>
      <c r="AQ10" s="1076">
        <v>3.0218382236675705</v>
      </c>
      <c r="AR10" s="1076">
        <v>3.1647428801211324</v>
      </c>
      <c r="AS10" s="1076">
        <v>3.1995037732633342</v>
      </c>
      <c r="AT10" s="1076">
        <v>3.1108555939146711</v>
      </c>
      <c r="AU10" s="1076">
        <v>3.2337093872142115</v>
      </c>
      <c r="AV10" s="1076">
        <v>3.3365878822279593</v>
      </c>
      <c r="AW10" s="1076">
        <v>3.460080302614597</v>
      </c>
      <c r="AX10" s="1076">
        <v>3.594549709228521</v>
      </c>
      <c r="AY10" s="1076">
        <v>3.5883064331291261</v>
      </c>
      <c r="AZ10" s="1076">
        <v>3.6569211960094203</v>
      </c>
      <c r="BA10" s="1076">
        <v>3.6324254137403873</v>
      </c>
      <c r="BB10" s="1076">
        <v>3.6412461065024684</v>
      </c>
      <c r="BC10" s="1076">
        <v>3.5895682467582954</v>
      </c>
      <c r="BD10" s="1076">
        <v>3.380709340549763</v>
      </c>
      <c r="BE10" s="1077">
        <v>3.1486018040671078</v>
      </c>
      <c r="BF10" s="1078">
        <v>-7.1201114737977966E-2</v>
      </c>
      <c r="BG10" s="1078">
        <v>8.3534724173861541E-3</v>
      </c>
      <c r="BH10" s="1078">
        <v>5.6565074211283716E-3</v>
      </c>
    </row>
    <row r="11" spans="1:62" s="1005" customFormat="1" ht="11" x14ac:dyDescent="0.15">
      <c r="A11" s="1005" t="s">
        <v>188</v>
      </c>
      <c r="B11" s="1076">
        <v>0.96946937151070789</v>
      </c>
      <c r="C11" s="1076">
        <v>1.0576046463942477</v>
      </c>
      <c r="D11" s="1076">
        <v>1.0956531425761065</v>
      </c>
      <c r="E11" s="1076">
        <v>1.2528400211724779</v>
      </c>
      <c r="F11" s="1076">
        <v>1.367831548724425</v>
      </c>
      <c r="G11" s="1076">
        <v>1.5858166402278018</v>
      </c>
      <c r="H11" s="1076">
        <v>1.7342590984950117</v>
      </c>
      <c r="I11" s="1076">
        <v>1.9978797479863435</v>
      </c>
      <c r="J11" s="1076">
        <v>2.3820021418598647</v>
      </c>
      <c r="K11" s="1076">
        <v>2.6021404440630893</v>
      </c>
      <c r="L11" s="1076">
        <v>2.7492460669895191</v>
      </c>
      <c r="M11" s="1076">
        <v>3.0192837139422011</v>
      </c>
      <c r="N11" s="1076">
        <v>3.2265889758800155</v>
      </c>
      <c r="O11" s="1076">
        <v>3.5560236765017388</v>
      </c>
      <c r="P11" s="1076">
        <v>3.8498624965103461</v>
      </c>
      <c r="Q11" s="1076">
        <v>3.9279104302804306</v>
      </c>
      <c r="R11" s="1076">
        <v>3.8293116939683793</v>
      </c>
      <c r="S11" s="1076">
        <v>4.0192444084633836</v>
      </c>
      <c r="T11" s="1076">
        <v>4.0987496896140865</v>
      </c>
      <c r="U11" s="1076">
        <v>4.4006277431605954</v>
      </c>
      <c r="V11" s="1076">
        <v>4.6859556936395945</v>
      </c>
      <c r="W11" s="1076">
        <v>4.996394971920588</v>
      </c>
      <c r="X11" s="1076">
        <v>5.1457348717443834</v>
      </c>
      <c r="Y11" s="1076">
        <v>5.3422593192207177</v>
      </c>
      <c r="Z11" s="1076">
        <v>5.4497795816332228</v>
      </c>
      <c r="AA11" s="1076">
        <v>5.359907432130135</v>
      </c>
      <c r="AB11" s="1076">
        <v>5.5657084354627138</v>
      </c>
      <c r="AC11" s="1076">
        <v>5.825753708111737</v>
      </c>
      <c r="AD11" s="1076">
        <v>6.086154841132525</v>
      </c>
      <c r="AE11" s="1076">
        <v>6.3959721928044146</v>
      </c>
      <c r="AF11" s="1076">
        <v>6.7156755046515721</v>
      </c>
      <c r="AG11" s="1076">
        <v>7.0909722021381985</v>
      </c>
      <c r="AH11" s="1076">
        <v>7.4960640013217255</v>
      </c>
      <c r="AI11" s="1076">
        <v>7.7697212931582138</v>
      </c>
      <c r="AJ11" s="1076">
        <v>7.9087579095879574</v>
      </c>
      <c r="AK11" s="1076">
        <v>8.0420122728892185</v>
      </c>
      <c r="AL11" s="1076">
        <v>7.8719622649632948</v>
      </c>
      <c r="AM11" s="1076">
        <v>8.056398664321037</v>
      </c>
      <c r="AN11" s="1076">
        <v>8.1998378825987039</v>
      </c>
      <c r="AO11" s="1076">
        <v>8.5997245725114961</v>
      </c>
      <c r="AP11" s="1076">
        <v>8.8421697418672345</v>
      </c>
      <c r="AQ11" s="1076">
        <v>9.0645082875432141</v>
      </c>
      <c r="AR11" s="1076">
        <v>9.614841183119152</v>
      </c>
      <c r="AS11" s="1076">
        <v>10.034262765850134</v>
      </c>
      <c r="AT11" s="1076">
        <v>9.9513299401555031</v>
      </c>
      <c r="AU11" s="1076">
        <v>10.953562479849145</v>
      </c>
      <c r="AV11" s="1076">
        <v>11.458102838270968</v>
      </c>
      <c r="AW11" s="1076">
        <v>11.665557271552089</v>
      </c>
      <c r="AX11" s="1076">
        <v>12.103255521645147</v>
      </c>
      <c r="AY11" s="1076">
        <v>12.379609309034819</v>
      </c>
      <c r="AZ11" s="1076">
        <v>12.200074040960553</v>
      </c>
      <c r="BA11" s="1076">
        <v>11.885378816915642</v>
      </c>
      <c r="BB11" s="1076">
        <v>12.035743559790486</v>
      </c>
      <c r="BC11" s="1076">
        <v>12.116958958539502</v>
      </c>
      <c r="BD11" s="1076">
        <v>12.421383057769436</v>
      </c>
      <c r="BE11" s="1077">
        <v>12.007999086872854</v>
      </c>
      <c r="BF11" s="1078">
        <v>-3.5921338992279894E-2</v>
      </c>
      <c r="BG11" s="1078">
        <v>2.2418932634649114E-2</v>
      </c>
      <c r="BH11" s="1078">
        <v>2.1572539233148239E-2</v>
      </c>
    </row>
    <row r="12" spans="1:62" s="1005" customFormat="1" ht="11" x14ac:dyDescent="0.15">
      <c r="A12" s="1005" t="s">
        <v>187</v>
      </c>
      <c r="B12" s="1076">
        <v>0.26033918746695955</v>
      </c>
      <c r="C12" s="1076">
        <v>0.27912083790117975</v>
      </c>
      <c r="D12" s="1076">
        <v>0.28455950812831082</v>
      </c>
      <c r="E12" s="1076">
        <v>0.28386647722954789</v>
      </c>
      <c r="F12" s="1076">
        <v>0.30571225339170993</v>
      </c>
      <c r="G12" s="1076">
        <v>0.32266634811407718</v>
      </c>
      <c r="H12" s="1076">
        <v>0.34880410200000012</v>
      </c>
      <c r="I12" s="1076">
        <v>0.360137508</v>
      </c>
      <c r="J12" s="1076">
        <v>0.34633076900000004</v>
      </c>
      <c r="K12" s="1076">
        <v>0.34257042399999998</v>
      </c>
      <c r="L12" s="1076">
        <v>0.308504314</v>
      </c>
      <c r="M12" s="1076">
        <v>0.32436328299999995</v>
      </c>
      <c r="N12" s="1076">
        <v>0.33639137600000002</v>
      </c>
      <c r="O12" s="1076">
        <v>0.35615477200000001</v>
      </c>
      <c r="P12" s="1076">
        <v>0.36805054000000009</v>
      </c>
      <c r="Q12" s="1076">
        <v>0.38004133400000001</v>
      </c>
      <c r="R12" s="1076">
        <v>0.38995439499999995</v>
      </c>
      <c r="S12" s="1076">
        <v>0.35683937300000002</v>
      </c>
      <c r="T12" s="1076">
        <v>0.36658137700000004</v>
      </c>
      <c r="U12" s="1076">
        <v>0.38355117800000005</v>
      </c>
      <c r="V12" s="1076">
        <v>0.38893017200000002</v>
      </c>
      <c r="W12" s="1076">
        <v>0.40636104800000006</v>
      </c>
      <c r="X12" s="1076">
        <v>0.42633790900000001</v>
      </c>
      <c r="Y12" s="1076">
        <v>0.47600602200000003</v>
      </c>
      <c r="Z12" s="1076">
        <v>0.52516109599999994</v>
      </c>
      <c r="AA12" s="1076">
        <v>0.55324478380000008</v>
      </c>
      <c r="AB12" s="1076">
        <v>0.61985534520000007</v>
      </c>
      <c r="AC12" s="1076">
        <v>0.68569777219999994</v>
      </c>
      <c r="AD12" s="1076">
        <v>0.72510228208179539</v>
      </c>
      <c r="AE12" s="1076">
        <v>0.76210955000000014</v>
      </c>
      <c r="AF12" s="1076">
        <v>0.82136482039999992</v>
      </c>
      <c r="AG12" s="1076">
        <v>0.87156287192799997</v>
      </c>
      <c r="AH12" s="1076">
        <v>0.99698950487999993</v>
      </c>
      <c r="AI12" s="1076">
        <v>1.0012987469999999</v>
      </c>
      <c r="AJ12" s="1076">
        <v>1.0442921485999999</v>
      </c>
      <c r="AK12" s="1076">
        <v>1.1041036912</v>
      </c>
      <c r="AL12" s="1076">
        <v>1.1115207153324675</v>
      </c>
      <c r="AM12" s="1076">
        <v>1.1504106493548387</v>
      </c>
      <c r="AN12" s="1076">
        <v>1.1438017213384613</v>
      </c>
      <c r="AO12" s="1076">
        <v>1.2020097591885404</v>
      </c>
      <c r="AP12" s="1076">
        <v>1.2490353881209095</v>
      </c>
      <c r="AQ12" s="1076">
        <v>1.33373234643514</v>
      </c>
      <c r="AR12" s="1076">
        <v>1.3626578679588892</v>
      </c>
      <c r="AS12" s="1076">
        <v>1.3506495314397418</v>
      </c>
      <c r="AT12" s="1076">
        <v>1.3227191520925849</v>
      </c>
      <c r="AU12" s="1076">
        <v>1.3285094297028848</v>
      </c>
      <c r="AV12" s="1076">
        <v>1.4443373329067946</v>
      </c>
      <c r="AW12" s="1076">
        <v>1.4764718543363291</v>
      </c>
      <c r="AX12" s="1076">
        <v>1.4911132974327708</v>
      </c>
      <c r="AY12" s="1076">
        <v>1.4624689845852628</v>
      </c>
      <c r="AZ12" s="1076">
        <v>1.4952624638082499</v>
      </c>
      <c r="BA12" s="1076">
        <v>1.5687931544806346</v>
      </c>
      <c r="BB12" s="1076">
        <v>1.5798078774947473</v>
      </c>
      <c r="BC12" s="1076">
        <v>1.6438269145006343</v>
      </c>
      <c r="BD12" s="1076">
        <v>1.6845200454992657</v>
      </c>
      <c r="BE12" s="1077">
        <v>1.6067985126742763</v>
      </c>
      <c r="BF12" s="1078">
        <v>-4.8744859353304748E-2</v>
      </c>
      <c r="BG12" s="1078">
        <v>2.4473795193295622E-2</v>
      </c>
      <c r="BH12" s="1078">
        <v>2.8866361251079172E-3</v>
      </c>
    </row>
    <row r="13" spans="1:62" s="1005" customFormat="1" ht="11" x14ac:dyDescent="0.15">
      <c r="A13" s="1005" t="s">
        <v>186</v>
      </c>
      <c r="B13" s="1076">
        <v>0.3177445185617786</v>
      </c>
      <c r="C13" s="1076">
        <v>0.34622380119913032</v>
      </c>
      <c r="D13" s="1076">
        <v>0.36858254123208356</v>
      </c>
      <c r="E13" s="1076">
        <v>0.38830164694708663</v>
      </c>
      <c r="F13" s="1076">
        <v>0.39500156233793138</v>
      </c>
      <c r="G13" s="1076">
        <v>0.43093440056436888</v>
      </c>
      <c r="H13" s="1076">
        <v>0.42354590754474131</v>
      </c>
      <c r="I13" s="1076">
        <v>0.47575446345561911</v>
      </c>
      <c r="J13" s="1076">
        <v>0.47506921413959319</v>
      </c>
      <c r="K13" s="1076">
        <v>0.53235721993457119</v>
      </c>
      <c r="L13" s="1076">
        <v>0.54332490624253993</v>
      </c>
      <c r="M13" s="1076">
        <v>0.56600018448464018</v>
      </c>
      <c r="N13" s="1076">
        <v>0.57885169100529998</v>
      </c>
      <c r="O13" s="1076">
        <v>0.6191896849331201</v>
      </c>
      <c r="P13" s="1076">
        <v>0.65776970103199994</v>
      </c>
      <c r="Q13" s="1076">
        <v>0.66901164167497407</v>
      </c>
      <c r="R13" s="1076">
        <v>0.68490362205122191</v>
      </c>
      <c r="S13" s="1076">
        <v>0.71620229526091139</v>
      </c>
      <c r="T13" s="1076">
        <v>0.75274270214902961</v>
      </c>
      <c r="U13" s="1076">
        <v>0.77279220653715053</v>
      </c>
      <c r="V13" s="1076">
        <v>0.80340536045518751</v>
      </c>
      <c r="W13" s="1076">
        <v>0.82961041352950637</v>
      </c>
      <c r="X13" s="1076">
        <v>0.90201676026329358</v>
      </c>
      <c r="Y13" s="1076">
        <v>0.9026572598933158</v>
      </c>
      <c r="Z13" s="1076">
        <v>0.94978503137949699</v>
      </c>
      <c r="AA13" s="1076">
        <v>0.88821873209039259</v>
      </c>
      <c r="AB13" s="1076">
        <v>0.9225367528515066</v>
      </c>
      <c r="AC13" s="1076">
        <v>0.9649321257863045</v>
      </c>
      <c r="AD13" s="1076">
        <v>1.0623607707874669</v>
      </c>
      <c r="AE13" s="1076">
        <v>1.1406133473436235</v>
      </c>
      <c r="AF13" s="1076">
        <v>1.1583137957301537</v>
      </c>
      <c r="AG13" s="1076">
        <v>1.1880311359705829</v>
      </c>
      <c r="AH13" s="1076">
        <v>1.225092112804006</v>
      </c>
      <c r="AI13" s="1076">
        <v>1.229895570539727</v>
      </c>
      <c r="AJ13" s="1076">
        <v>1.1376174747950982</v>
      </c>
      <c r="AK13" s="1076">
        <v>1.1086137633837465</v>
      </c>
      <c r="AL13" s="1076">
        <v>1.0908016992229181</v>
      </c>
      <c r="AM13" s="1076">
        <v>1.0867541512906138</v>
      </c>
      <c r="AN13" s="1076">
        <v>1.1247073081308416</v>
      </c>
      <c r="AO13" s="1076">
        <v>1.1447830898654634</v>
      </c>
      <c r="AP13" s="1076">
        <v>1.1479104924958843</v>
      </c>
      <c r="AQ13" s="1076">
        <v>1.2839416887058523</v>
      </c>
      <c r="AR13" s="1076">
        <v>1.2873012396428578</v>
      </c>
      <c r="AS13" s="1076">
        <v>1.3926966039728641</v>
      </c>
      <c r="AT13" s="1076">
        <v>1.3668254635347408</v>
      </c>
      <c r="AU13" s="1076">
        <v>1.4381002897814068</v>
      </c>
      <c r="AV13" s="1076">
        <v>1.482826854058231</v>
      </c>
      <c r="AW13" s="1076">
        <v>1.5875870035510327</v>
      </c>
      <c r="AX13" s="1076">
        <v>1.599042686393509</v>
      </c>
      <c r="AY13" s="1076">
        <v>1.679738618307935</v>
      </c>
      <c r="AZ13" s="1076">
        <v>1.6988407481006524</v>
      </c>
      <c r="BA13" s="1076">
        <v>1.784954375554723</v>
      </c>
      <c r="BB13" s="1076">
        <v>1.8167255992699038</v>
      </c>
      <c r="BC13" s="1076">
        <v>1.850913066823114</v>
      </c>
      <c r="BD13" s="1076">
        <v>1.9088062932913767</v>
      </c>
      <c r="BE13" s="1077">
        <v>1.7673660986021185</v>
      </c>
      <c r="BF13" s="1078">
        <v>-7.6628552789874016E-2</v>
      </c>
      <c r="BG13" s="1078">
        <v>3.3962718495089916E-2</v>
      </c>
      <c r="BH13" s="1078">
        <v>3.1750980513573085E-3</v>
      </c>
    </row>
    <row r="14" spans="1:62" s="1005" customFormat="1" ht="11" x14ac:dyDescent="0.15">
      <c r="A14" s="1005" t="s">
        <v>185</v>
      </c>
      <c r="B14" s="1076">
        <v>3.1004295000000001E-2</v>
      </c>
      <c r="C14" s="1076">
        <v>3.2621098000000001E-2</v>
      </c>
      <c r="D14" s="1076">
        <v>3.5292122999999995E-2</v>
      </c>
      <c r="E14" s="1076">
        <v>4.1699712E-2</v>
      </c>
      <c r="F14" s="1076">
        <v>4.4294983000000003E-2</v>
      </c>
      <c r="G14" s="1076">
        <v>5.2921600999999999E-2</v>
      </c>
      <c r="H14" s="1076">
        <v>5.8149009000000002E-2</v>
      </c>
      <c r="I14" s="1076">
        <v>6.0766101000000003E-2</v>
      </c>
      <c r="J14" s="1076">
        <v>6.5066407000000007E-2</v>
      </c>
      <c r="K14" s="1076">
        <v>7.595342799999999E-2</v>
      </c>
      <c r="L14" s="1076">
        <v>7.6844726000000002E-2</v>
      </c>
      <c r="M14" s="1076">
        <v>8.4658733E-2</v>
      </c>
      <c r="N14" s="1076">
        <v>0.10077633200000001</v>
      </c>
      <c r="O14" s="1076">
        <v>0.105271936</v>
      </c>
      <c r="P14" s="1076">
        <v>0.10969552099999999</v>
      </c>
      <c r="Q14" s="1076">
        <v>0.13918268</v>
      </c>
      <c r="R14" s="1076">
        <v>0.15449562200000003</v>
      </c>
      <c r="S14" s="1076">
        <v>0.16974717600000003</v>
      </c>
      <c r="T14" s="1076">
        <v>0.16570931099999997</v>
      </c>
      <c r="U14" s="1076">
        <v>0.18356886400000008</v>
      </c>
      <c r="V14" s="1076">
        <v>0.217370336</v>
      </c>
      <c r="W14" s="1076">
        <v>0.22747262299999998</v>
      </c>
      <c r="X14" s="1076">
        <v>0.23416707600000003</v>
      </c>
      <c r="Y14" s="1076">
        <v>0.27074294499999996</v>
      </c>
      <c r="Z14" s="1076">
        <v>0.27921500399999999</v>
      </c>
      <c r="AA14" s="1076">
        <v>0.28830683200000007</v>
      </c>
      <c r="AB14" s="1076">
        <v>0.31868133200000004</v>
      </c>
      <c r="AC14" s="1076">
        <v>0.31710033899999995</v>
      </c>
      <c r="AD14" s="1076">
        <v>0.32828172100000003</v>
      </c>
      <c r="AE14" s="1076">
        <v>0.35691190300000003</v>
      </c>
      <c r="AF14" s="1076">
        <v>0.33800189100000005</v>
      </c>
      <c r="AG14" s="1076">
        <v>0.38437826599999997</v>
      </c>
      <c r="AH14" s="1076">
        <v>0.42855826699999999</v>
      </c>
      <c r="AI14" s="1076">
        <v>0.43080789200000003</v>
      </c>
      <c r="AJ14" s="1076">
        <v>0.3921570843694</v>
      </c>
      <c r="AK14" s="1076">
        <v>0.36989527925515003</v>
      </c>
      <c r="AL14" s="1076">
        <v>0.37513156100029638</v>
      </c>
      <c r="AM14" s="1076">
        <v>0.36992102413308303</v>
      </c>
      <c r="AN14" s="1076">
        <v>0.37606987522168595</v>
      </c>
      <c r="AO14" s="1076">
        <v>0.40586024792600955</v>
      </c>
      <c r="AP14" s="1076">
        <v>0.43003512023953361</v>
      </c>
      <c r="AQ14" s="1076">
        <v>0.45474352631993997</v>
      </c>
      <c r="AR14" s="1076">
        <v>0.47722036833793308</v>
      </c>
      <c r="AS14" s="1076">
        <v>0.5074440216355437</v>
      </c>
      <c r="AT14" s="1076">
        <v>0.49698276059002677</v>
      </c>
      <c r="AU14" s="1076">
        <v>0.55255352144414516</v>
      </c>
      <c r="AV14" s="1076">
        <v>0.58502327906024387</v>
      </c>
      <c r="AW14" s="1076">
        <v>0.61770981471903896</v>
      </c>
      <c r="AX14" s="1076">
        <v>0.63843299346502669</v>
      </c>
      <c r="AY14" s="1076">
        <v>0.67056843206872052</v>
      </c>
      <c r="AZ14" s="1076">
        <v>0.66767969042033837</v>
      </c>
      <c r="BA14" s="1076">
        <v>0.66382267592851507</v>
      </c>
      <c r="BB14" s="1076">
        <v>0.68729595048475045</v>
      </c>
      <c r="BC14" s="1076">
        <v>0.72622346407241056</v>
      </c>
      <c r="BD14" s="1076">
        <v>0.74426303028230656</v>
      </c>
      <c r="BE14" s="1077">
        <v>0.64516539395657335</v>
      </c>
      <c r="BF14" s="1078">
        <v>-0.13551712123266324</v>
      </c>
      <c r="BG14" s="1078">
        <v>4.1210435764974296E-2</v>
      </c>
      <c r="BH14" s="1078">
        <v>1.1590487034773944E-3</v>
      </c>
    </row>
    <row r="15" spans="1:62" s="1005" customFormat="1" ht="11" x14ac:dyDescent="0.15">
      <c r="A15" s="1005" t="s">
        <v>184</v>
      </c>
      <c r="B15" s="1076">
        <v>0.20167533734566001</v>
      </c>
      <c r="C15" s="1076">
        <v>0.24539537642567444</v>
      </c>
      <c r="D15" s="1076">
        <v>0.24973680121656891</v>
      </c>
      <c r="E15" s="1076">
        <v>0.25429380070806873</v>
      </c>
      <c r="F15" s="1076">
        <v>0.25609556984804033</v>
      </c>
      <c r="G15" s="1076">
        <v>0.26428486036371218</v>
      </c>
      <c r="H15" s="1076">
        <v>0.27614997100000005</v>
      </c>
      <c r="I15" s="1076">
        <v>0.24731510200000001</v>
      </c>
      <c r="J15" s="1076">
        <v>0.28407648299999999</v>
      </c>
      <c r="K15" s="1076">
        <v>0.32922308900000002</v>
      </c>
      <c r="L15" s="1076">
        <v>0.33902454000000004</v>
      </c>
      <c r="M15" s="1076">
        <v>0.34442183000000004</v>
      </c>
      <c r="N15" s="1076">
        <v>0.34649950499999993</v>
      </c>
      <c r="O15" s="1076">
        <v>0.34472878800000001</v>
      </c>
      <c r="P15" s="1076">
        <v>0.35871304300000001</v>
      </c>
      <c r="Q15" s="1076">
        <v>0.38326884500000002</v>
      </c>
      <c r="R15" s="1076">
        <v>0.40240190100000006</v>
      </c>
      <c r="S15" s="1076">
        <v>0.4020379870000001</v>
      </c>
      <c r="T15" s="1076">
        <v>0.35536161900000002</v>
      </c>
      <c r="U15" s="1076">
        <v>0.37461633500000002</v>
      </c>
      <c r="V15" s="1076">
        <v>0.37145213499999996</v>
      </c>
      <c r="W15" s="1076">
        <v>0.39753467300000001</v>
      </c>
      <c r="X15" s="1076">
        <v>0.42718543200000003</v>
      </c>
      <c r="Y15" s="1076">
        <v>0.41693326800000008</v>
      </c>
      <c r="Z15" s="1076">
        <v>0.38284805899999996</v>
      </c>
      <c r="AA15" s="1076">
        <v>0.37870595200000001</v>
      </c>
      <c r="AB15" s="1076">
        <v>0.37532873900000002</v>
      </c>
      <c r="AC15" s="1076">
        <v>0.36647205900000007</v>
      </c>
      <c r="AD15" s="1076">
        <v>0.39885925899999997</v>
      </c>
      <c r="AE15" s="1076">
        <v>0.43404051100000007</v>
      </c>
      <c r="AF15" s="1076">
        <v>0.47340986199999996</v>
      </c>
      <c r="AG15" s="1076">
        <v>0.48955200600000004</v>
      </c>
      <c r="AH15" s="1076">
        <v>0.49381397600000015</v>
      </c>
      <c r="AI15" s="1076">
        <v>0.49552140800000011</v>
      </c>
      <c r="AJ15" s="1076">
        <v>0.50987943000000002</v>
      </c>
      <c r="AK15" s="1076">
        <v>0.52484465300000005</v>
      </c>
      <c r="AL15" s="1076">
        <v>0.51814640248051957</v>
      </c>
      <c r="AM15" s="1076">
        <v>0.53050431168339796</v>
      </c>
      <c r="AN15" s="1076">
        <v>0.52281540365228285</v>
      </c>
      <c r="AO15" s="1076">
        <v>0.55710776215191293</v>
      </c>
      <c r="AP15" s="1076">
        <v>0.58263069124320133</v>
      </c>
      <c r="AQ15" s="1076">
        <v>0.5870569084694125</v>
      </c>
      <c r="AR15" s="1076">
        <v>0.64371490197645065</v>
      </c>
      <c r="AS15" s="1076">
        <v>0.69438780074117279</v>
      </c>
      <c r="AT15" s="1076">
        <v>0.71188463787335554</v>
      </c>
      <c r="AU15" s="1076">
        <v>0.81306502503154521</v>
      </c>
      <c r="AV15" s="1076">
        <v>0.89781005930267865</v>
      </c>
      <c r="AW15" s="1076">
        <v>0.92683534462993422</v>
      </c>
      <c r="AX15" s="1076">
        <v>0.94485971777690281</v>
      </c>
      <c r="AY15" s="1076">
        <v>0.96889895901850576</v>
      </c>
      <c r="AZ15" s="1076">
        <v>1.0158472501342326</v>
      </c>
      <c r="BA15" s="1076">
        <v>1.0861681145387547</v>
      </c>
      <c r="BB15" s="1076">
        <v>1.113573000094578</v>
      </c>
      <c r="BC15" s="1076">
        <v>1.1741366387737147</v>
      </c>
      <c r="BD15" s="1076">
        <v>1.1858130212645741</v>
      </c>
      <c r="BE15" s="1077">
        <v>0.99703482825213041</v>
      </c>
      <c r="BF15" s="1078">
        <v>-0.16149454294508236</v>
      </c>
      <c r="BG15" s="1078">
        <v>5.2351100059121913E-2</v>
      </c>
      <c r="BH15" s="1078">
        <v>1.791187090678369E-3</v>
      </c>
    </row>
    <row r="16" spans="1:62" s="1005" customFormat="1" ht="11" x14ac:dyDescent="0.15">
      <c r="A16" s="1005" t="s">
        <v>183</v>
      </c>
      <c r="B16" s="1076">
        <v>0.12105235363259116</v>
      </c>
      <c r="C16" s="1076">
        <v>0.12879858083384296</v>
      </c>
      <c r="D16" s="1076">
        <v>0.13729620375040044</v>
      </c>
      <c r="E16" s="1076">
        <v>0.14153143545491734</v>
      </c>
      <c r="F16" s="1076">
        <v>0.14595223151528139</v>
      </c>
      <c r="G16" s="1076">
        <v>0.16085009455702803</v>
      </c>
      <c r="H16" s="1076">
        <v>0.16252435300000001</v>
      </c>
      <c r="I16" s="1076">
        <v>0.22402667100000001</v>
      </c>
      <c r="J16" s="1076">
        <v>0.222209095</v>
      </c>
      <c r="K16" s="1076">
        <v>0.214035686</v>
      </c>
      <c r="L16" s="1076">
        <v>0.172458692</v>
      </c>
      <c r="M16" s="1076">
        <v>0.19391624799999999</v>
      </c>
      <c r="N16" s="1076">
        <v>0.20174650600000002</v>
      </c>
      <c r="O16" s="1076">
        <v>0.20312480800000002</v>
      </c>
      <c r="P16" s="1076">
        <v>0.179465763</v>
      </c>
      <c r="Q16" s="1076">
        <v>0.17258211700000001</v>
      </c>
      <c r="R16" s="1076">
        <v>0.18224241599999999</v>
      </c>
      <c r="S16" s="1076">
        <v>0.21404215900000007</v>
      </c>
      <c r="T16" s="1076">
        <v>0.20883845400000006</v>
      </c>
      <c r="U16" s="1076">
        <v>0.20585304599999998</v>
      </c>
      <c r="V16" s="1076">
        <v>0.21274263799999998</v>
      </c>
      <c r="W16" s="1076">
        <v>0.22118609500000005</v>
      </c>
      <c r="X16" s="1076">
        <v>0.20880331400000005</v>
      </c>
      <c r="Y16" s="1076">
        <v>0.22947417099999998</v>
      </c>
      <c r="Z16" s="1076">
        <v>0.22575831199999996</v>
      </c>
      <c r="AA16" s="1076">
        <v>0.25051357800000001</v>
      </c>
      <c r="AB16" s="1076">
        <v>0.24976261861850002</v>
      </c>
      <c r="AC16" s="1076">
        <v>0.26436245139255127</v>
      </c>
      <c r="AD16" s="1076">
        <v>0.27866134023300004</v>
      </c>
      <c r="AE16" s="1076">
        <v>0.29530805429108004</v>
      </c>
      <c r="AF16" s="1076">
        <v>0.32024983807474011</v>
      </c>
      <c r="AG16" s="1076">
        <v>0.36285914166621164</v>
      </c>
      <c r="AH16" s="1076">
        <v>0.36276379393649583</v>
      </c>
      <c r="AI16" s="1076">
        <v>0.36822082093649577</v>
      </c>
      <c r="AJ16" s="1076">
        <v>0.40925375024453436</v>
      </c>
      <c r="AK16" s="1076">
        <v>0.4277775864556369</v>
      </c>
      <c r="AL16" s="1076">
        <v>0.46155164966179002</v>
      </c>
      <c r="AM16" s="1076">
        <v>0.50086088049624544</v>
      </c>
      <c r="AN16" s="1076">
        <v>0.56154733969595738</v>
      </c>
      <c r="AO16" s="1076">
        <v>0.61753594641559761</v>
      </c>
      <c r="AP16" s="1076">
        <v>0.66214148285015384</v>
      </c>
      <c r="AQ16" s="1076">
        <v>0.77336796697796284</v>
      </c>
      <c r="AR16" s="1076">
        <v>0.79749203664876511</v>
      </c>
      <c r="AS16" s="1076">
        <v>0.78576002179056037</v>
      </c>
      <c r="AT16" s="1076">
        <v>0.7792481089545471</v>
      </c>
      <c r="AU16" s="1076">
        <v>0.84193044280499241</v>
      </c>
      <c r="AV16" s="1076">
        <v>0.82682228198441088</v>
      </c>
      <c r="AW16" s="1076">
        <v>0.81395914747387155</v>
      </c>
      <c r="AX16" s="1076">
        <v>0.82906221592484453</v>
      </c>
      <c r="AY16" s="1076">
        <v>0.8248011416929798</v>
      </c>
      <c r="AZ16" s="1076">
        <v>0.80028735565841913</v>
      </c>
      <c r="BA16" s="1076">
        <v>0.71003591645466768</v>
      </c>
      <c r="BB16" s="1076">
        <v>0.75342579406282606</v>
      </c>
      <c r="BC16" s="1076">
        <v>0.71313280343763852</v>
      </c>
      <c r="BD16" s="1076">
        <v>0.71077516545413344</v>
      </c>
      <c r="BE16" s="1077">
        <v>0.623723563823255</v>
      </c>
      <c r="BF16" s="1078">
        <v>-0.12487178602653692</v>
      </c>
      <c r="BG16" s="1078">
        <v>-9.1551674080390111E-3</v>
      </c>
      <c r="BH16" s="1078">
        <v>1.1205281540973421E-3</v>
      </c>
    </row>
    <row r="17" spans="1:60" s="1005" customFormat="1" ht="11" x14ac:dyDescent="0.15">
      <c r="A17" s="1005" t="s">
        <v>182</v>
      </c>
      <c r="B17" s="1076">
        <v>0.68846198658423863</v>
      </c>
      <c r="C17" s="1076">
        <v>0.69500422094154546</v>
      </c>
      <c r="D17" s="1076">
        <v>0.73268157150262925</v>
      </c>
      <c r="E17" s="1076">
        <v>0.78998556261508712</v>
      </c>
      <c r="F17" s="1076">
        <v>0.79848553451224469</v>
      </c>
      <c r="G17" s="1076">
        <v>0.80546365163346756</v>
      </c>
      <c r="H17" s="1076">
        <v>0.81808536382367014</v>
      </c>
      <c r="I17" s="1076">
        <v>0.86458649195555148</v>
      </c>
      <c r="J17" s="1076">
        <v>0.98964552227963054</v>
      </c>
      <c r="K17" s="1076">
        <v>1.0229134680671195</v>
      </c>
      <c r="L17" s="1076">
        <v>1.0632541578955972</v>
      </c>
      <c r="M17" s="1076">
        <v>1.1620624830334207</v>
      </c>
      <c r="N17" s="1076">
        <v>1.2948514265955877</v>
      </c>
      <c r="O17" s="1076">
        <v>1.3232027326092781</v>
      </c>
      <c r="P17" s="1076">
        <v>1.4583665882383101</v>
      </c>
      <c r="Q17" s="1076">
        <v>1.632995049427838</v>
      </c>
      <c r="R17" s="1076">
        <v>1.6940813480946006</v>
      </c>
      <c r="S17" s="1076">
        <v>1.7274252807427313</v>
      </c>
      <c r="T17" s="1076">
        <v>1.7198252604878899</v>
      </c>
      <c r="U17" s="1076">
        <v>1.752430083544495</v>
      </c>
      <c r="V17" s="1076">
        <v>1.7989708459605047</v>
      </c>
      <c r="W17" s="1076">
        <v>1.9322550618691212</v>
      </c>
      <c r="X17" s="1076">
        <v>1.9270425024050035</v>
      </c>
      <c r="Y17" s="1076">
        <v>2.0059005784202228</v>
      </c>
      <c r="Z17" s="1076">
        <v>2.0226556807118339</v>
      </c>
      <c r="AA17" s="1076">
        <v>2.1489372177868198</v>
      </c>
      <c r="AB17" s="1076">
        <v>2.158771921007014</v>
      </c>
      <c r="AC17" s="1076">
        <v>2.3369152455817139</v>
      </c>
      <c r="AD17" s="1076">
        <v>2.3117352670126214</v>
      </c>
      <c r="AE17" s="1076">
        <v>2.5096956606789886</v>
      </c>
      <c r="AF17" s="1076">
        <v>2.585436264916634</v>
      </c>
      <c r="AG17" s="1076">
        <v>2.5171654985065817</v>
      </c>
      <c r="AH17" s="1076">
        <v>2.6607329635579831</v>
      </c>
      <c r="AI17" s="1076">
        <v>2.823658955171195</v>
      </c>
      <c r="AJ17" s="1076">
        <v>2.8242475133809339</v>
      </c>
      <c r="AK17" s="1076">
        <v>2.9053720352884937</v>
      </c>
      <c r="AL17" s="1076">
        <v>3.0219626771470214</v>
      </c>
      <c r="AM17" s="1076">
        <v>3.0584110498711605</v>
      </c>
      <c r="AN17" s="1076">
        <v>2.8552965188204018</v>
      </c>
      <c r="AO17" s="1076">
        <v>3.098789678791332</v>
      </c>
      <c r="AP17" s="1076">
        <v>3.1908605964685774</v>
      </c>
      <c r="AQ17" s="1076">
        <v>3.3670236620438949</v>
      </c>
      <c r="AR17" s="1076">
        <v>3.558853869168118</v>
      </c>
      <c r="AS17" s="1076">
        <v>3.4897592824561414</v>
      </c>
      <c r="AT17" s="1076">
        <v>3.4823392823176929</v>
      </c>
      <c r="AU17" s="1076">
        <v>3.3604410968757743</v>
      </c>
      <c r="AV17" s="1076">
        <v>3.4416324724926195</v>
      </c>
      <c r="AW17" s="1076">
        <v>3.6055000076499941</v>
      </c>
      <c r="AX17" s="1076">
        <v>3.6537935174865552</v>
      </c>
      <c r="AY17" s="1076">
        <v>3.474866729493943</v>
      </c>
      <c r="AZ17" s="1076">
        <v>3.431898019596558</v>
      </c>
      <c r="BA17" s="1076">
        <v>2.9898668442061362</v>
      </c>
      <c r="BB17" s="1076">
        <v>2.9250978268574124</v>
      </c>
      <c r="BC17" s="1076">
        <v>2.4732527346641797</v>
      </c>
      <c r="BD17" s="1076">
        <v>1.9494161329795903</v>
      </c>
      <c r="BE17" s="1077">
        <v>1.4415450946445858</v>
      </c>
      <c r="BF17" s="1078">
        <v>-0.26254511670235492</v>
      </c>
      <c r="BG17" s="1078">
        <v>-5.6366506538387484E-2</v>
      </c>
      <c r="BH17" s="1078">
        <v>2.589756035588712E-3</v>
      </c>
    </row>
    <row r="18" spans="1:60" s="1005" customFormat="1" ht="11" x14ac:dyDescent="0.15">
      <c r="A18" s="1005" t="s">
        <v>181</v>
      </c>
      <c r="B18" s="1076">
        <v>0.18247871919440597</v>
      </c>
      <c r="C18" s="1076">
        <v>0.18560063394969106</v>
      </c>
      <c r="D18" s="1076">
        <v>0.19641198840062854</v>
      </c>
      <c r="E18" s="1076">
        <v>0.20175621104540634</v>
      </c>
      <c r="F18" s="1076">
        <v>0.21566185029158258</v>
      </c>
      <c r="G18" s="1076">
        <v>0.22494661811831962</v>
      </c>
      <c r="H18" s="1076">
        <v>0.23540704821490152</v>
      </c>
      <c r="I18" s="1076">
        <v>0.25664487672687636</v>
      </c>
      <c r="J18" s="1076">
        <v>0.26922885415344772</v>
      </c>
      <c r="K18" s="1076">
        <v>0.27698220651342859</v>
      </c>
      <c r="L18" s="1076">
        <v>0.30377676379201585</v>
      </c>
      <c r="M18" s="1076">
        <v>0.31595995801712085</v>
      </c>
      <c r="N18" s="1076">
        <v>0.31917081261010039</v>
      </c>
      <c r="O18" s="1076">
        <v>0.33399058910428792</v>
      </c>
      <c r="P18" s="1076">
        <v>0.34173196493355984</v>
      </c>
      <c r="Q18" s="1076">
        <v>0.33235881344683188</v>
      </c>
      <c r="R18" s="1076">
        <v>0.33668391867617514</v>
      </c>
      <c r="S18" s="1076">
        <v>0.33538505835254701</v>
      </c>
      <c r="T18" s="1076">
        <v>0.33618154300598962</v>
      </c>
      <c r="U18" s="1076">
        <v>0.33995454027482891</v>
      </c>
      <c r="V18" s="1076">
        <v>0.34817968633988811</v>
      </c>
      <c r="W18" s="1076">
        <v>0.36057381768081043</v>
      </c>
      <c r="X18" s="1076">
        <v>0.38402238432261587</v>
      </c>
      <c r="Y18" s="1076">
        <v>0.38111217064969133</v>
      </c>
      <c r="Z18" s="1076">
        <v>0.40522441581108171</v>
      </c>
      <c r="AA18" s="1076">
        <v>0.41947338379431837</v>
      </c>
      <c r="AB18" s="1076">
        <v>0.44411025392462461</v>
      </c>
      <c r="AC18" s="1076">
        <v>0.48682850462380467</v>
      </c>
      <c r="AD18" s="1076">
        <v>0.52273710704901444</v>
      </c>
      <c r="AE18" s="1076">
        <v>0.55463686477629071</v>
      </c>
      <c r="AF18" s="1076">
        <v>0.59855459428163027</v>
      </c>
      <c r="AG18" s="1076">
        <v>0.60775625129903899</v>
      </c>
      <c r="AH18" s="1076">
        <v>0.64115667027027168</v>
      </c>
      <c r="AI18" s="1076">
        <v>0.71168037527925221</v>
      </c>
      <c r="AJ18" s="1076">
        <v>0.73560553584491251</v>
      </c>
      <c r="AK18" s="1076">
        <v>0.76828901491718571</v>
      </c>
      <c r="AL18" s="1076">
        <v>0.79470466411441043</v>
      </c>
      <c r="AM18" s="1076">
        <v>0.80625249395236565</v>
      </c>
      <c r="AN18" s="1076">
        <v>0.84259316172479426</v>
      </c>
      <c r="AO18" s="1076">
        <v>0.86700969049966103</v>
      </c>
      <c r="AP18" s="1076">
        <v>0.86980779913313444</v>
      </c>
      <c r="AQ18" s="1076">
        <v>0.91956580915508612</v>
      </c>
      <c r="AR18" s="1076">
        <v>0.96379783213461523</v>
      </c>
      <c r="AS18" s="1076">
        <v>0.98794575708471255</v>
      </c>
      <c r="AT18" s="1076">
        <v>0.96888220351089815</v>
      </c>
      <c r="AU18" s="1076">
        <v>1.0089230414307848</v>
      </c>
      <c r="AV18" s="1076">
        <v>1.0612193070497349</v>
      </c>
      <c r="AW18" s="1076">
        <v>1.096208892388737</v>
      </c>
      <c r="AX18" s="1076">
        <v>1.1051081961258933</v>
      </c>
      <c r="AY18" s="1076">
        <v>1.142670961502473</v>
      </c>
      <c r="AZ18" s="1076">
        <v>1.2456130184494727</v>
      </c>
      <c r="BA18" s="1076">
        <v>1.2976106447518141</v>
      </c>
      <c r="BB18" s="1076">
        <v>1.3355616153258421</v>
      </c>
      <c r="BC18" s="1076">
        <v>1.3562278922743007</v>
      </c>
      <c r="BD18" s="1076">
        <v>1.4326825435287049</v>
      </c>
      <c r="BE18" s="1077">
        <v>1.2985476954191482</v>
      </c>
      <c r="BF18" s="1078">
        <v>-9.6101396121883731E-2</v>
      </c>
      <c r="BG18" s="1078">
        <v>3.9891190438201551E-2</v>
      </c>
      <c r="BH18" s="1078">
        <v>2.3328591968471736E-3</v>
      </c>
    </row>
    <row r="19" spans="1:60" s="1005" customFormat="1" ht="11" x14ac:dyDescent="0.15">
      <c r="A19" s="1005" t="s">
        <v>180</v>
      </c>
      <c r="B19" s="1076">
        <v>0.78931298208605061</v>
      </c>
      <c r="C19" s="1076">
        <v>0.81753598914764125</v>
      </c>
      <c r="D19" s="1076">
        <v>0.85083430769130775</v>
      </c>
      <c r="E19" s="1076">
        <v>0.86920977053469428</v>
      </c>
      <c r="F19" s="1076">
        <v>0.8911891365833714</v>
      </c>
      <c r="G19" s="1076">
        <v>1.0207307607812057</v>
      </c>
      <c r="H19" s="1076">
        <v>1.0556863157373144</v>
      </c>
      <c r="I19" s="1076">
        <v>1.1269156694637528</v>
      </c>
      <c r="J19" s="1076">
        <v>1.2151185912290641</v>
      </c>
      <c r="K19" s="1076">
        <v>1.2081438987406465</v>
      </c>
      <c r="L19" s="1076">
        <v>1.1753613856333862</v>
      </c>
      <c r="M19" s="1076">
        <v>1.1977276036476305</v>
      </c>
      <c r="N19" s="1076">
        <v>1.2565058658154724</v>
      </c>
      <c r="O19" s="1076">
        <v>1.289975873698826</v>
      </c>
      <c r="P19" s="1076">
        <v>1.3306634316348336</v>
      </c>
      <c r="Q19" s="1076">
        <v>1.4953573984676809</v>
      </c>
      <c r="R19" s="1076">
        <v>1.512666335983069</v>
      </c>
      <c r="S19" s="1076">
        <v>1.3206715253689627</v>
      </c>
      <c r="T19" s="1076">
        <v>1.2726705755199443</v>
      </c>
      <c r="U19" s="1076">
        <v>1.3480043849094132</v>
      </c>
      <c r="V19" s="1076">
        <v>1.2677227021469479</v>
      </c>
      <c r="W19" s="1076">
        <v>1.2494870773494886</v>
      </c>
      <c r="X19" s="1076">
        <v>1.2995072015969</v>
      </c>
      <c r="Y19" s="1076">
        <v>1.313319389849517</v>
      </c>
      <c r="Z19" s="1076">
        <v>1.3651230614517853</v>
      </c>
      <c r="AA19" s="1076">
        <v>1.3482215467279459</v>
      </c>
      <c r="AB19" s="1076">
        <v>1.3169253309351776</v>
      </c>
      <c r="AC19" s="1076">
        <v>1.2473052756762466</v>
      </c>
      <c r="AD19" s="1076">
        <v>1.2490878620645658</v>
      </c>
      <c r="AE19" s="1076">
        <v>1.3073603325912659</v>
      </c>
      <c r="AF19" s="1076">
        <v>1.3102227218633238</v>
      </c>
      <c r="AG19" s="1076">
        <v>1.3580402480039697</v>
      </c>
      <c r="AH19" s="1076">
        <v>1.4367357395161051</v>
      </c>
      <c r="AI19" s="1076">
        <v>1.4905770492664931</v>
      </c>
      <c r="AJ19" s="1076">
        <v>1.4512287239069968</v>
      </c>
      <c r="AK19" s="1076">
        <v>1.6468662554015274</v>
      </c>
      <c r="AL19" s="1076">
        <v>1.6780776536927118</v>
      </c>
      <c r="AM19" s="1076">
        <v>1.7048097537245737</v>
      </c>
      <c r="AN19" s="1076">
        <v>1.7394350246550561</v>
      </c>
      <c r="AO19" s="1076">
        <v>1.7494008383625324</v>
      </c>
      <c r="AP19" s="1076">
        <v>1.7522319008012746</v>
      </c>
      <c r="AQ19" s="1076">
        <v>1.7966658315851587</v>
      </c>
      <c r="AR19" s="1076">
        <v>1.7401931584058956</v>
      </c>
      <c r="AS19" s="1076">
        <v>1.6757065529554371</v>
      </c>
      <c r="AT19" s="1076">
        <v>1.573690689307528</v>
      </c>
      <c r="AU19" s="1076">
        <v>1.5538690492498302</v>
      </c>
      <c r="AV19" s="1076">
        <v>1.5878461588052601</v>
      </c>
      <c r="AW19" s="1076">
        <v>1.5684890321334299</v>
      </c>
      <c r="AX19" s="1076">
        <v>1.5304502216311786</v>
      </c>
      <c r="AY19" s="1076">
        <v>1.5148886648188915</v>
      </c>
      <c r="AZ19" s="1076">
        <v>1.5570670131024547</v>
      </c>
      <c r="BA19" s="1076">
        <v>1.6145496094412799</v>
      </c>
      <c r="BB19" s="1076">
        <v>1.5719572026078332</v>
      </c>
      <c r="BC19" s="1076">
        <v>1.6207350876240894</v>
      </c>
      <c r="BD19" s="1076">
        <v>1.6719833711545344</v>
      </c>
      <c r="BE19" s="1077">
        <v>1.5620806589908089</v>
      </c>
      <c r="BF19" s="1078">
        <v>-6.8284585885256988E-2</v>
      </c>
      <c r="BG19" s="1078">
        <v>6.0770861120569286E-3</v>
      </c>
      <c r="BH19" s="1078">
        <v>2.8062998720794364E-3</v>
      </c>
    </row>
    <row r="20" spans="1:60" s="1005" customFormat="1" ht="11" x14ac:dyDescent="0.15">
      <c r="A20" s="1005" t="s">
        <v>179</v>
      </c>
      <c r="B20" s="1076">
        <v>0.11189382717835833</v>
      </c>
      <c r="C20" s="1076">
        <v>0.12806102271098982</v>
      </c>
      <c r="D20" s="1076">
        <v>0.13659354851263311</v>
      </c>
      <c r="E20" s="1076">
        <v>0.1412366285637511</v>
      </c>
      <c r="F20" s="1076">
        <v>0.15154620227548937</v>
      </c>
      <c r="G20" s="1076">
        <v>0.15862040863921467</v>
      </c>
      <c r="H20" s="1076">
        <v>0.17512676579513264</v>
      </c>
      <c r="I20" s="1076">
        <v>0.19419562759006137</v>
      </c>
      <c r="J20" s="1076">
        <v>0.20098688433469294</v>
      </c>
      <c r="K20" s="1076">
        <v>0.18632681136815599</v>
      </c>
      <c r="L20" s="1076">
        <v>0.20536963481675569</v>
      </c>
      <c r="M20" s="1076">
        <v>0.20809425612241611</v>
      </c>
      <c r="N20" s="1076">
        <v>0.22135688382551583</v>
      </c>
      <c r="O20" s="1076">
        <v>0.25034996133554127</v>
      </c>
      <c r="P20" s="1076">
        <v>0.26095572950216273</v>
      </c>
      <c r="Q20" s="1076">
        <v>0.2758880200768844</v>
      </c>
      <c r="R20" s="1076">
        <v>0.25937788415252822</v>
      </c>
      <c r="S20" s="1076">
        <v>0.25069141582365601</v>
      </c>
      <c r="T20" s="1076">
        <v>0.23898242929091745</v>
      </c>
      <c r="U20" s="1076">
        <v>0.24116853071392882</v>
      </c>
      <c r="V20" s="1076">
        <v>0.28307138464041792</v>
      </c>
      <c r="W20" s="1076">
        <v>0.37118037595304137</v>
      </c>
      <c r="X20" s="1076">
        <v>0.43808536174012513</v>
      </c>
      <c r="Y20" s="1076">
        <v>0.46512443446872687</v>
      </c>
      <c r="Z20" s="1076">
        <v>0.51017654700269821</v>
      </c>
      <c r="AA20" s="1076">
        <v>0.55190885491453734</v>
      </c>
      <c r="AB20" s="1076">
        <v>0.58298157467967537</v>
      </c>
      <c r="AC20" s="1076">
        <v>0.59096393373572464</v>
      </c>
      <c r="AD20" s="1076">
        <v>0.63995383202919742</v>
      </c>
      <c r="AE20" s="1076">
        <v>0.71623988096528013</v>
      </c>
      <c r="AF20" s="1076">
        <v>0.80337421521349239</v>
      </c>
      <c r="AG20" s="1076">
        <v>0.84090982644360279</v>
      </c>
      <c r="AH20" s="1076">
        <v>0.91282332582566761</v>
      </c>
      <c r="AI20" s="1076">
        <v>0.94965481954437747</v>
      </c>
      <c r="AJ20" s="1076">
        <v>0.94987085712609109</v>
      </c>
      <c r="AK20" s="1076">
        <v>0.93227807240842708</v>
      </c>
      <c r="AL20" s="1076">
        <v>0.86261249238586757</v>
      </c>
      <c r="AM20" s="1076">
        <v>0.89206829361936213</v>
      </c>
      <c r="AN20" s="1076">
        <v>0.93392649789358628</v>
      </c>
      <c r="AO20" s="1076">
        <v>0.92057235555205241</v>
      </c>
      <c r="AP20" s="1076">
        <v>0.92766462010834871</v>
      </c>
      <c r="AQ20" s="1076">
        <v>0.92624032813046109</v>
      </c>
      <c r="AR20" s="1076">
        <v>0.99837059928070837</v>
      </c>
      <c r="AS20" s="1076">
        <v>1.0265780479764475</v>
      </c>
      <c r="AT20" s="1076">
        <v>1.0559454191970612</v>
      </c>
      <c r="AU20" s="1076">
        <v>1.1062003008858947</v>
      </c>
      <c r="AV20" s="1076">
        <v>1.1450028528412908</v>
      </c>
      <c r="AW20" s="1076">
        <v>1.1721835889269263</v>
      </c>
      <c r="AX20" s="1076">
        <v>1.2071202881676442</v>
      </c>
      <c r="AY20" s="1076">
        <v>1.182087896293128</v>
      </c>
      <c r="AZ20" s="1076">
        <v>1.2033140713597574</v>
      </c>
      <c r="BA20" s="1076">
        <v>1.2998804520910459</v>
      </c>
      <c r="BB20" s="1076">
        <v>1.287643842533849</v>
      </c>
      <c r="BC20" s="1076">
        <v>1.3125958371491335</v>
      </c>
      <c r="BD20" s="1076">
        <v>1.241908343792951</v>
      </c>
      <c r="BE20" s="1077">
        <v>1.0911625194795698</v>
      </c>
      <c r="BF20" s="1078">
        <v>-0.12378300173353551</v>
      </c>
      <c r="BG20" s="1078">
        <v>1.6353547648004785E-2</v>
      </c>
      <c r="BH20" s="1078">
        <v>1.9602888117260849E-3</v>
      </c>
    </row>
    <row r="21" spans="1:60" s="1005" customFormat="1" ht="11" x14ac:dyDescent="0.15">
      <c r="A21" s="1079" t="s">
        <v>178</v>
      </c>
      <c r="B21" s="1080">
        <v>4.8554281694237034</v>
      </c>
      <c r="C21" s="1080">
        <v>5.1362312746244942</v>
      </c>
      <c r="D21" s="1080">
        <v>5.3433134713920554</v>
      </c>
      <c r="E21" s="1080">
        <v>5.6627044452653621</v>
      </c>
      <c r="F21" s="1080">
        <v>5.9132734787044079</v>
      </c>
      <c r="G21" s="1080">
        <v>6.2984833705157266</v>
      </c>
      <c r="H21" s="1080">
        <v>6.6355615650509554</v>
      </c>
      <c r="I21" s="1080">
        <v>7.1730005993332657</v>
      </c>
      <c r="J21" s="1080">
        <v>7.8749595324643371</v>
      </c>
      <c r="K21" s="1080">
        <v>8.2714385271057864</v>
      </c>
      <c r="L21" s="1080">
        <v>8.3839937478333599</v>
      </c>
      <c r="M21" s="1080">
        <v>8.9341079229167786</v>
      </c>
      <c r="N21" s="1080">
        <v>9.4676158379022297</v>
      </c>
      <c r="O21" s="1080">
        <v>9.9677651210980827</v>
      </c>
      <c r="P21" s="1080">
        <v>10.616509637268598</v>
      </c>
      <c r="Q21" s="1080">
        <v>11.097205372708528</v>
      </c>
      <c r="R21" s="1080">
        <v>11.084601804870777</v>
      </c>
      <c r="S21" s="1080">
        <v>11.179626633805986</v>
      </c>
      <c r="T21" s="1080">
        <v>11.252962745519429</v>
      </c>
      <c r="U21" s="1080">
        <v>11.743386455355392</v>
      </c>
      <c r="V21" s="1080">
        <v>12.096695702067628</v>
      </c>
      <c r="W21" s="1080">
        <v>12.808581871099666</v>
      </c>
      <c r="X21" s="1080">
        <v>13.291041379315686</v>
      </c>
      <c r="Y21" s="1080">
        <v>13.73653484667385</v>
      </c>
      <c r="Z21" s="1080">
        <v>13.980977600508581</v>
      </c>
      <c r="AA21" s="1080">
        <v>14.022441827954962</v>
      </c>
      <c r="AB21" s="1080">
        <v>14.422517514640607</v>
      </c>
      <c r="AC21" s="1080">
        <v>15.091574098199711</v>
      </c>
      <c r="AD21" s="1080">
        <v>15.663913186884713</v>
      </c>
      <c r="AE21" s="1080">
        <v>16.651921407779163</v>
      </c>
      <c r="AF21" s="1080">
        <v>17.386920510517804</v>
      </c>
      <c r="AG21" s="1080">
        <v>18.096371466177786</v>
      </c>
      <c r="AH21" s="1080">
        <v>19.081518279031293</v>
      </c>
      <c r="AI21" s="1080">
        <v>19.792338570415517</v>
      </c>
      <c r="AJ21" s="1080">
        <v>19.907690184703767</v>
      </c>
      <c r="AK21" s="1080">
        <v>20.382620660602385</v>
      </c>
      <c r="AL21" s="1080">
        <v>20.273147180606454</v>
      </c>
      <c r="AM21" s="1080">
        <v>20.546685908130605</v>
      </c>
      <c r="AN21" s="1080">
        <v>20.853735229908359</v>
      </c>
      <c r="AO21" s="1080">
        <v>21.870239363505089</v>
      </c>
      <c r="AP21" s="1080">
        <v>22.527382425140186</v>
      </c>
      <c r="AQ21" s="1080">
        <v>23.528684579033694</v>
      </c>
      <c r="AR21" s="1080">
        <v>24.609185936794514</v>
      </c>
      <c r="AS21" s="1080">
        <v>25.144694159166097</v>
      </c>
      <c r="AT21" s="1080">
        <v>24.820703251448606</v>
      </c>
      <c r="AU21" s="1080">
        <v>26.19086406427061</v>
      </c>
      <c r="AV21" s="1080">
        <v>27.267211319000186</v>
      </c>
      <c r="AW21" s="1080">
        <v>27.99058225997598</v>
      </c>
      <c r="AX21" s="1080">
        <v>28.696788365277992</v>
      </c>
      <c r="AY21" s="1080">
        <v>28.888906129945788</v>
      </c>
      <c r="AZ21" s="1080">
        <v>28.972804867600104</v>
      </c>
      <c r="BA21" s="1080">
        <v>28.533486018103595</v>
      </c>
      <c r="BB21" s="1080">
        <v>28.74807837502469</v>
      </c>
      <c r="BC21" s="1080">
        <v>28.577571644617013</v>
      </c>
      <c r="BD21" s="1080">
        <v>28.332260345566635</v>
      </c>
      <c r="BE21" s="1080">
        <v>26.190025256782427</v>
      </c>
      <c r="BF21" s="1061">
        <v>-7.8136813224201518E-2</v>
      </c>
      <c r="BG21" s="1061">
        <v>1.3320232640383622E-2</v>
      </c>
      <c r="BH21" s="1061">
        <v>4.7050748695236344E-2</v>
      </c>
    </row>
    <row r="22" spans="1:60" s="1005" customFormat="1" ht="11" x14ac:dyDescent="0.15">
      <c r="B22" s="1076"/>
      <c r="C22" s="1076"/>
      <c r="D22" s="1076"/>
      <c r="E22" s="1076"/>
      <c r="F22" s="1076"/>
      <c r="G22" s="1076"/>
      <c r="H22" s="1076"/>
      <c r="I22" s="1076"/>
      <c r="J22" s="1076"/>
      <c r="K22" s="1076"/>
      <c r="L22" s="1076"/>
      <c r="M22" s="1076"/>
      <c r="N22" s="1076"/>
      <c r="O22" s="1076"/>
      <c r="P22" s="1076"/>
      <c r="Q22" s="1076"/>
      <c r="R22" s="1076"/>
      <c r="S22" s="1076"/>
      <c r="T22" s="1076"/>
      <c r="U22" s="1076"/>
      <c r="V22" s="1076"/>
      <c r="W22" s="1076"/>
      <c r="X22" s="1076"/>
      <c r="Y22" s="1076"/>
      <c r="Z22" s="1076"/>
      <c r="AA22" s="1076"/>
      <c r="AB22" s="1076"/>
      <c r="AC22" s="1076"/>
      <c r="AD22" s="1076"/>
      <c r="AE22" s="1076"/>
      <c r="AF22" s="1076"/>
      <c r="AG22" s="1076"/>
      <c r="AH22" s="1076"/>
      <c r="AI22" s="1076"/>
      <c r="AJ22" s="1076"/>
      <c r="AK22" s="1076"/>
      <c r="AL22" s="1076"/>
      <c r="AM22" s="1076"/>
      <c r="AN22" s="1076"/>
      <c r="AO22" s="1076"/>
      <c r="AP22" s="1076"/>
      <c r="AQ22" s="1076"/>
      <c r="AR22" s="1076"/>
      <c r="AS22" s="1076"/>
      <c r="AT22" s="1076"/>
      <c r="AU22" s="1076"/>
      <c r="AV22" s="1076"/>
      <c r="AW22" s="1076"/>
      <c r="AX22" s="1076"/>
      <c r="AY22" s="1076"/>
      <c r="AZ22" s="1076"/>
      <c r="BA22" s="1076"/>
      <c r="BB22" s="1076"/>
      <c r="BC22" s="1076"/>
      <c r="BD22" s="1076"/>
      <c r="BE22" s="1077"/>
      <c r="BF22" s="1078"/>
      <c r="BG22" s="1078"/>
      <c r="BH22" s="1078"/>
    </row>
    <row r="23" spans="1:60" s="1005" customFormat="1" ht="11" x14ac:dyDescent="0.15">
      <c r="A23" s="1005" t="s">
        <v>177</v>
      </c>
      <c r="B23" s="1076">
        <v>0.67181767695010142</v>
      </c>
      <c r="C23" s="1076">
        <v>0.70278896021657944</v>
      </c>
      <c r="D23" s="1076">
        <v>0.70989051107675438</v>
      </c>
      <c r="E23" s="1076">
        <v>0.75953739756037808</v>
      </c>
      <c r="F23" s="1076">
        <v>0.78814957799157781</v>
      </c>
      <c r="G23" s="1076">
        <v>0.90120193463848564</v>
      </c>
      <c r="H23" s="1076">
        <v>0.90025122215912745</v>
      </c>
      <c r="I23" s="1076">
        <v>0.93141945589124731</v>
      </c>
      <c r="J23" s="1076">
        <v>1.0010434365931391</v>
      </c>
      <c r="K23" s="1076">
        <v>1.0040107361107904</v>
      </c>
      <c r="L23" s="1076">
        <v>0.99647715660693148</v>
      </c>
      <c r="M23" s="1076">
        <v>1.0339491963855962</v>
      </c>
      <c r="N23" s="1076">
        <v>1.0336737619975089</v>
      </c>
      <c r="O23" s="1076">
        <v>1.0789925676730301</v>
      </c>
      <c r="P23" s="1076">
        <v>1.1418548577413641</v>
      </c>
      <c r="Q23" s="1076">
        <v>1.1363651313836982</v>
      </c>
      <c r="R23" s="1076">
        <v>1.1015709414268395</v>
      </c>
      <c r="S23" s="1076">
        <v>1.0648248022925413</v>
      </c>
      <c r="T23" s="1076">
        <v>1.0620366376887478</v>
      </c>
      <c r="U23" s="1076">
        <v>1.0535647129573305</v>
      </c>
      <c r="V23" s="1076">
        <v>1.1062045634020594</v>
      </c>
      <c r="W23" s="1076">
        <v>1.1173057111272824</v>
      </c>
      <c r="X23" s="1076">
        <v>1.1782861136198466</v>
      </c>
      <c r="Y23" s="1076">
        <v>1.1605392834720667</v>
      </c>
      <c r="Z23" s="1076">
        <v>1.1672250905634034</v>
      </c>
      <c r="AA23" s="1076">
        <v>1.1845709704759626</v>
      </c>
      <c r="AB23" s="1076">
        <v>1.2433351146053278</v>
      </c>
      <c r="AC23" s="1076">
        <v>1.2210303271018015</v>
      </c>
      <c r="AD23" s="1076">
        <v>1.2419365852128299</v>
      </c>
      <c r="AE23" s="1076">
        <v>1.2350461730628126</v>
      </c>
      <c r="AF23" s="1076">
        <v>1.2946242823036405</v>
      </c>
      <c r="AG23" s="1076">
        <v>1.298565147150087</v>
      </c>
      <c r="AH23" s="1076">
        <v>1.3251059414948547</v>
      </c>
      <c r="AI23" s="1076">
        <v>1.3458628463843816</v>
      </c>
      <c r="AJ23" s="1076">
        <v>1.3750869053763559</v>
      </c>
      <c r="AK23" s="1076">
        <v>1.3798125348829362</v>
      </c>
      <c r="AL23" s="1076">
        <v>1.4306887725512669</v>
      </c>
      <c r="AM23" s="1076">
        <v>1.4334116231328933</v>
      </c>
      <c r="AN23" s="1076">
        <v>1.4527766364208849</v>
      </c>
      <c r="AO23" s="1076">
        <v>1.4770330103272402</v>
      </c>
      <c r="AP23" s="1076">
        <v>1.5021406887624908</v>
      </c>
      <c r="AQ23" s="1076">
        <v>1.4851519911861122</v>
      </c>
      <c r="AR23" s="1076">
        <v>1.4503385061792009</v>
      </c>
      <c r="AS23" s="1076">
        <v>1.4794061909612364</v>
      </c>
      <c r="AT23" s="1076">
        <v>1.4293014864335167</v>
      </c>
      <c r="AU23" s="1076">
        <v>1.4779125651540459</v>
      </c>
      <c r="AV23" s="1076">
        <v>1.3838101797161819</v>
      </c>
      <c r="AW23" s="1076">
        <v>1.4513530466159292</v>
      </c>
      <c r="AX23" s="1076">
        <v>1.4418535989371772</v>
      </c>
      <c r="AY23" s="1076">
        <v>1.3817426487156022</v>
      </c>
      <c r="AZ23" s="1076">
        <v>1.384307737794483</v>
      </c>
      <c r="BA23" s="1076">
        <v>1.4298432933440948</v>
      </c>
      <c r="BB23" s="1076">
        <v>1.4645335201870329</v>
      </c>
      <c r="BC23" s="1076">
        <v>1.429693914809081</v>
      </c>
      <c r="BD23" s="1076">
        <v>1.4974714966245839</v>
      </c>
      <c r="BE23" s="1077">
        <v>1.3836956559036395</v>
      </c>
      <c r="BF23" s="1078">
        <v>-7.8503283841933613E-2</v>
      </c>
      <c r="BG23" s="1078">
        <v>4.6700873198974868E-3</v>
      </c>
      <c r="BH23" s="1078">
        <v>2.4858287053294236E-3</v>
      </c>
    </row>
    <row r="24" spans="1:60" s="1005" customFormat="1" ht="11" x14ac:dyDescent="0.15">
      <c r="A24" s="1005" t="s">
        <v>176</v>
      </c>
      <c r="B24" s="1076">
        <v>1.4864128905797998</v>
      </c>
      <c r="C24" s="1076">
        <v>1.4320981199198402</v>
      </c>
      <c r="D24" s="1076">
        <v>1.50338381106712</v>
      </c>
      <c r="E24" s="1076">
        <v>1.6753306156960401</v>
      </c>
      <c r="F24" s="1076">
        <v>1.8386363179201202</v>
      </c>
      <c r="G24" s="1076">
        <v>1.9423568088387999</v>
      </c>
      <c r="H24" s="1076">
        <v>1.9055173155438796</v>
      </c>
      <c r="I24" s="1076">
        <v>2.0257198989051601</v>
      </c>
      <c r="J24" s="1076">
        <v>2.0528737200846798</v>
      </c>
      <c r="K24" s="1076">
        <v>1.9824695392476799</v>
      </c>
      <c r="L24" s="1076">
        <v>1.863168410834616</v>
      </c>
      <c r="M24" s="1076">
        <v>1.9761719140061125</v>
      </c>
      <c r="N24" s="1076">
        <v>1.9790882039833766</v>
      </c>
      <c r="O24" s="1076">
        <v>2.0657486863237562</v>
      </c>
      <c r="P24" s="1076">
        <v>2.1256884981221198</v>
      </c>
      <c r="Q24" s="1076">
        <v>2.0346572733128796</v>
      </c>
      <c r="R24" s="1076">
        <v>1.9344244657838399</v>
      </c>
      <c r="S24" s="1076">
        <v>1.8499159551229201</v>
      </c>
      <c r="T24" s="1076">
        <v>1.7908557772045843</v>
      </c>
      <c r="U24" s="1076">
        <v>1.8710880265823999</v>
      </c>
      <c r="V24" s="1076">
        <v>1.9520204402070405</v>
      </c>
      <c r="W24" s="1076">
        <v>2.0133352284679957</v>
      </c>
      <c r="X24" s="1076">
        <v>2.0737289594244079</v>
      </c>
      <c r="Y24" s="1076">
        <v>2.1149597290528925</v>
      </c>
      <c r="Z24" s="1076">
        <v>2.1311035764659643</v>
      </c>
      <c r="AA24" s="1076">
        <v>2.2270851388774657</v>
      </c>
      <c r="AB24" s="1076">
        <v>2.3045508158045132</v>
      </c>
      <c r="AC24" s="1076">
        <v>2.2994639636452909</v>
      </c>
      <c r="AD24" s="1076">
        <v>2.26270733800057</v>
      </c>
      <c r="AE24" s="1076">
        <v>2.3807380209608326</v>
      </c>
      <c r="AF24" s="1076">
        <v>2.410034803327981</v>
      </c>
      <c r="AG24" s="1076">
        <v>2.5600258557803399</v>
      </c>
      <c r="AH24" s="1076">
        <v>2.5857353192511425</v>
      </c>
      <c r="AI24" s="1076">
        <v>2.6366697139965725</v>
      </c>
      <c r="AJ24" s="1076">
        <v>2.6169978898017678</v>
      </c>
      <c r="AK24" s="1076">
        <v>2.6645436157355356</v>
      </c>
      <c r="AL24" s="1076">
        <v>2.6415528328061293</v>
      </c>
      <c r="AM24" s="1076">
        <v>2.6290203117336977</v>
      </c>
      <c r="AN24" s="1076">
        <v>2.7304392350044537</v>
      </c>
      <c r="AO24" s="1076">
        <v>2.7406158617269627</v>
      </c>
      <c r="AP24" s="1076">
        <v>2.7089149086308777</v>
      </c>
      <c r="AQ24" s="1076">
        <v>2.7154048242430702</v>
      </c>
      <c r="AR24" s="1076">
        <v>2.7330077451492611</v>
      </c>
      <c r="AS24" s="1076">
        <v>2.7760412933215877</v>
      </c>
      <c r="AT24" s="1076">
        <v>2.5931188267080159</v>
      </c>
      <c r="AU24" s="1076">
        <v>2.7635595532060084</v>
      </c>
      <c r="AV24" s="1076">
        <v>2.5794018964808751</v>
      </c>
      <c r="AW24" s="1076">
        <v>2.4715450812620721</v>
      </c>
      <c r="AX24" s="1076">
        <v>2.5387588214498051</v>
      </c>
      <c r="AY24" s="1076">
        <v>2.3591515132000267</v>
      </c>
      <c r="AZ24" s="1076">
        <v>2.3924639366824061</v>
      </c>
      <c r="BA24" s="1076">
        <v>2.5787379390217064</v>
      </c>
      <c r="BB24" s="1076">
        <v>2.6064827005718709</v>
      </c>
      <c r="BC24" s="1076">
        <v>2.5870471384966574</v>
      </c>
      <c r="BD24" s="1076">
        <v>2.6673903075543244</v>
      </c>
      <c r="BE24" s="1077">
        <v>2.1908394772474065</v>
      </c>
      <c r="BF24" s="1078">
        <v>-0.18090218336303565</v>
      </c>
      <c r="BG24" s="1078">
        <v>2.8279160388846591E-3</v>
      </c>
      <c r="BH24" s="1078">
        <v>3.9358739315791961E-3</v>
      </c>
    </row>
    <row r="25" spans="1:60" s="1005" customFormat="1" ht="11" x14ac:dyDescent="0.15">
      <c r="A25" s="1005" t="s">
        <v>175</v>
      </c>
      <c r="B25" s="1076">
        <v>0.43044203800000003</v>
      </c>
      <c r="C25" s="1076">
        <v>0.46153874400000006</v>
      </c>
      <c r="D25" s="1076">
        <v>0.53632174200000016</v>
      </c>
      <c r="E25" s="1076">
        <v>0.60013342199999997</v>
      </c>
      <c r="F25" s="1076">
        <v>0.66865729400000007</v>
      </c>
      <c r="G25" s="1076">
        <v>0.75230208300000001</v>
      </c>
      <c r="H25" s="1076">
        <v>0.78338919700000009</v>
      </c>
      <c r="I25" s="1076">
        <v>0.80619415400000005</v>
      </c>
      <c r="J25" s="1076">
        <v>0.83740687200000019</v>
      </c>
      <c r="K25" s="1076">
        <v>0.86256850899999993</v>
      </c>
      <c r="L25" s="1076">
        <v>0.95299419699999999</v>
      </c>
      <c r="M25" s="1076">
        <v>1.008635194</v>
      </c>
      <c r="N25" s="1076">
        <v>1.0625134489999999</v>
      </c>
      <c r="O25" s="1076">
        <v>1.1006919470000001</v>
      </c>
      <c r="P25" s="1076">
        <v>1.1422482789999999</v>
      </c>
      <c r="Q25" s="1076">
        <v>1.205849771</v>
      </c>
      <c r="R25" s="1076">
        <v>1.1874283710000002</v>
      </c>
      <c r="S25" s="1076">
        <v>1.2165740540000003</v>
      </c>
      <c r="T25" s="1076">
        <v>1.2243272950000004</v>
      </c>
      <c r="U25" s="1076">
        <v>1.2171735819999996</v>
      </c>
      <c r="V25" s="1076">
        <v>1.208496075</v>
      </c>
      <c r="W25" s="1076">
        <v>1.2329875340000001</v>
      </c>
      <c r="X25" s="1076">
        <v>1.2423496360000001</v>
      </c>
      <c r="Y25" s="1076">
        <v>1.2706045779999999</v>
      </c>
      <c r="Z25" s="1076">
        <v>1.2597683420000003</v>
      </c>
      <c r="AA25" s="1076">
        <v>1.1636071210659715</v>
      </c>
      <c r="AB25" s="1076">
        <v>0.93978513318857138</v>
      </c>
      <c r="AC25" s="1076">
        <v>0.88264019442473352</v>
      </c>
      <c r="AD25" s="1076">
        <v>0.93958450254642001</v>
      </c>
      <c r="AE25" s="1076">
        <v>0.90448192773932323</v>
      </c>
      <c r="AF25" s="1076">
        <v>0.97277190804558022</v>
      </c>
      <c r="AG25" s="1076">
        <v>0.96830332461529234</v>
      </c>
      <c r="AH25" s="1076">
        <v>0.91774683267539425</v>
      </c>
      <c r="AI25" s="1076">
        <v>0.88032408679212515</v>
      </c>
      <c r="AJ25" s="1076">
        <v>0.76882483004157087</v>
      </c>
      <c r="AK25" s="1076">
        <v>0.77720729849053494</v>
      </c>
      <c r="AL25" s="1076">
        <v>0.80369432509849714</v>
      </c>
      <c r="AM25" s="1076">
        <v>0.78423744046584254</v>
      </c>
      <c r="AN25" s="1076">
        <v>0.81377513463981632</v>
      </c>
      <c r="AO25" s="1076">
        <v>0.78779657999833153</v>
      </c>
      <c r="AP25" s="1076">
        <v>0.85199803269496122</v>
      </c>
      <c r="AQ25" s="1076">
        <v>0.86838134071252537</v>
      </c>
      <c r="AR25" s="1076">
        <v>0.84218725709328213</v>
      </c>
      <c r="AS25" s="1076">
        <v>0.82826842178254712</v>
      </c>
      <c r="AT25" s="1076">
        <v>0.72389776172581166</v>
      </c>
      <c r="AU25" s="1076">
        <v>0.75342131683673019</v>
      </c>
      <c r="AV25" s="1076">
        <v>0.8018335217729291</v>
      </c>
      <c r="AW25" s="1076">
        <v>0.76051516598746127</v>
      </c>
      <c r="AX25" s="1076">
        <v>0.7032959766685013</v>
      </c>
      <c r="AY25" s="1076">
        <v>0.75087276523869417</v>
      </c>
      <c r="AZ25" s="1076">
        <v>0.79806102765768139</v>
      </c>
      <c r="BA25" s="1076">
        <v>0.75616019346609953</v>
      </c>
      <c r="BB25" s="1076">
        <v>0.7735117452005309</v>
      </c>
      <c r="BC25" s="1076">
        <v>0.77200612215194175</v>
      </c>
      <c r="BD25" s="1076">
        <v>0.74538524433108222</v>
      </c>
      <c r="BE25" s="1077">
        <v>0.68994474807093797</v>
      </c>
      <c r="BF25" s="1078">
        <v>-7.6907333001572153E-2</v>
      </c>
      <c r="BG25" s="1078">
        <v>2.9293844740057029E-3</v>
      </c>
      <c r="BH25" s="1078">
        <v>1.2394954428948887E-3</v>
      </c>
    </row>
    <row r="26" spans="1:60" s="1005" customFormat="1" ht="11" x14ac:dyDescent="0.15">
      <c r="A26" s="1005" t="s">
        <v>174</v>
      </c>
      <c r="B26" s="1076" t="s">
        <v>111</v>
      </c>
      <c r="C26" s="1076" t="s">
        <v>111</v>
      </c>
      <c r="D26" s="1076" t="s">
        <v>111</v>
      </c>
      <c r="E26" s="1076" t="s">
        <v>111</v>
      </c>
      <c r="F26" s="1076" t="s">
        <v>111</v>
      </c>
      <c r="G26" s="1076" t="s">
        <v>111</v>
      </c>
      <c r="H26" s="1076" t="s">
        <v>111</v>
      </c>
      <c r="I26" s="1076" t="s">
        <v>111</v>
      </c>
      <c r="J26" s="1076" t="s">
        <v>111</v>
      </c>
      <c r="K26" s="1076" t="s">
        <v>111</v>
      </c>
      <c r="L26" s="1076" t="s">
        <v>111</v>
      </c>
      <c r="M26" s="1076" t="s">
        <v>111</v>
      </c>
      <c r="N26" s="1076" t="s">
        <v>111</v>
      </c>
      <c r="O26" s="1076" t="s">
        <v>111</v>
      </c>
      <c r="P26" s="1076" t="s">
        <v>111</v>
      </c>
      <c r="Q26" s="1076" t="s">
        <v>111</v>
      </c>
      <c r="R26" s="1076" t="s">
        <v>111</v>
      </c>
      <c r="S26" s="1076" t="s">
        <v>111</v>
      </c>
      <c r="T26" s="1076" t="s">
        <v>111</v>
      </c>
      <c r="U26" s="1076" t="s">
        <v>111</v>
      </c>
      <c r="V26" s="1076" t="s">
        <v>111</v>
      </c>
      <c r="W26" s="1076" t="s">
        <v>111</v>
      </c>
      <c r="X26" s="1076" t="s">
        <v>111</v>
      </c>
      <c r="Y26" s="1076" t="s">
        <v>111</v>
      </c>
      <c r="Z26" s="1076" t="s">
        <v>111</v>
      </c>
      <c r="AA26" s="1076">
        <v>0.35917644753200001</v>
      </c>
      <c r="AB26" s="1076">
        <v>0.30151972548</v>
      </c>
      <c r="AC26" s="1076">
        <v>0.28706868306400007</v>
      </c>
      <c r="AD26" s="1076">
        <v>0.29945995161200001</v>
      </c>
      <c r="AE26" s="1076">
        <v>0.30199351276000003</v>
      </c>
      <c r="AF26" s="1076">
        <v>0.31254098154800003</v>
      </c>
      <c r="AG26" s="1076">
        <v>0.33419457759199994</v>
      </c>
      <c r="AH26" s="1076">
        <v>0.33231939067999999</v>
      </c>
      <c r="AI26" s="1076">
        <v>0.35150061596800003</v>
      </c>
      <c r="AJ26" s="1076">
        <v>0.36279940856799997</v>
      </c>
      <c r="AK26" s="1076">
        <v>0.34341569473199995</v>
      </c>
      <c r="AL26" s="1076">
        <v>0.36086095171870125</v>
      </c>
      <c r="AM26" s="1076">
        <v>0.36210927366606455</v>
      </c>
      <c r="AN26" s="1076">
        <v>0.37929909066738471</v>
      </c>
      <c r="AO26" s="1076">
        <v>0.39314847392820379</v>
      </c>
      <c r="AP26" s="1076">
        <v>0.3890035568848102</v>
      </c>
      <c r="AQ26" s="1076">
        <v>0.38447900051720768</v>
      </c>
      <c r="AR26" s="1076">
        <v>0.38750582401072342</v>
      </c>
      <c r="AS26" s="1076">
        <v>0.38471145275192525</v>
      </c>
      <c r="AT26" s="1076">
        <v>0.37882215975531852</v>
      </c>
      <c r="AU26" s="1076">
        <v>0.38406654562885884</v>
      </c>
      <c r="AV26" s="1076">
        <v>0.33676309369307317</v>
      </c>
      <c r="AW26" s="1076">
        <v>0.3120412213410908</v>
      </c>
      <c r="AX26" s="1076">
        <v>0.34012956510427705</v>
      </c>
      <c r="AY26" s="1076">
        <v>0.3394830253663233</v>
      </c>
      <c r="AZ26" s="1076">
        <v>0.32278847791714282</v>
      </c>
      <c r="BA26" s="1076">
        <v>0.33535128626234312</v>
      </c>
      <c r="BB26" s="1076">
        <v>0.3360839757120001</v>
      </c>
      <c r="BC26" s="1076">
        <v>0.34641772874884214</v>
      </c>
      <c r="BD26" s="1076">
        <v>0.33840336680931915</v>
      </c>
      <c r="BE26" s="1077">
        <v>0.32669054579757234</v>
      </c>
      <c r="BF26" s="1078">
        <v>-3.7249682975273424E-2</v>
      </c>
      <c r="BG26" s="1078">
        <v>-1.1219415867695703E-2</v>
      </c>
      <c r="BH26" s="1078">
        <v>5.8690415991296315E-4</v>
      </c>
    </row>
    <row r="27" spans="1:60" s="1005" customFormat="1" ht="11" x14ac:dyDescent="0.15">
      <c r="A27" s="1005" t="s">
        <v>173</v>
      </c>
      <c r="B27" s="1076">
        <v>1.6848902000000002E-2</v>
      </c>
      <c r="C27" s="1076">
        <v>1.9219077000000001E-2</v>
      </c>
      <c r="D27" s="1076">
        <v>2.0834116999999999E-2</v>
      </c>
      <c r="E27" s="1076">
        <v>2.3138105999999999E-2</v>
      </c>
      <c r="F27" s="1076">
        <v>2.7323257000000004E-2</v>
      </c>
      <c r="G27" s="1076">
        <v>2.8817385000000001E-2</v>
      </c>
      <c r="H27" s="1076">
        <v>3.4374652000000006E-2</v>
      </c>
      <c r="I27" s="1076">
        <v>3.8653286000000002E-2</v>
      </c>
      <c r="J27" s="1076">
        <v>4.1469013000000006E-2</v>
      </c>
      <c r="K27" s="1076">
        <v>3.6767103000000002E-2</v>
      </c>
      <c r="L27" s="1076">
        <v>3.0708827999999997E-2</v>
      </c>
      <c r="M27" s="1076">
        <v>3.1223014E-2</v>
      </c>
      <c r="N27" s="1076">
        <v>3.5269141000000004E-2</v>
      </c>
      <c r="O27" s="1076">
        <v>3.6160147000000004E-2</v>
      </c>
      <c r="P27" s="1076">
        <v>3.6694200000000003E-2</v>
      </c>
      <c r="Q27" s="1076">
        <v>3.700319400000001E-2</v>
      </c>
      <c r="R27" s="1076">
        <v>3.5482296999999996E-2</v>
      </c>
      <c r="S27" s="1076">
        <v>4.2529651000000002E-2</v>
      </c>
      <c r="T27" s="1076">
        <v>4.4750446999999999E-2</v>
      </c>
      <c r="U27" s="1076">
        <v>4.5404960000000001E-2</v>
      </c>
      <c r="V27" s="1076">
        <v>4.8835367000000005E-2</v>
      </c>
      <c r="W27" s="1076">
        <v>5.0916377999999998E-2</v>
      </c>
      <c r="X27" s="1076">
        <v>6.2210971000000011E-2</v>
      </c>
      <c r="Y27" s="1076">
        <v>6.4242020999999996E-2</v>
      </c>
      <c r="Z27" s="1076">
        <v>6.5923316999999981E-2</v>
      </c>
      <c r="AA27" s="1076">
        <v>6.9388328999999999E-2</v>
      </c>
      <c r="AB27" s="1076">
        <v>7.0243764000000014E-2</v>
      </c>
      <c r="AC27" s="1076">
        <v>8.2068048000000005E-2</v>
      </c>
      <c r="AD27" s="1076">
        <v>8.5284639999999995E-2</v>
      </c>
      <c r="AE27" s="1076">
        <v>8.5436497000000014E-2</v>
      </c>
      <c r="AF27" s="1076">
        <v>9.083042299999998E-2</v>
      </c>
      <c r="AG27" s="1076">
        <v>9.2177344000000022E-2</v>
      </c>
      <c r="AH27" s="1076">
        <v>9.3065842000000024E-2</v>
      </c>
      <c r="AI27" s="1076">
        <v>9.8807779999999998E-2</v>
      </c>
      <c r="AJ27" s="1076">
        <v>0.10397044400000001</v>
      </c>
      <c r="AK27" s="1076">
        <v>0.10893997900000002</v>
      </c>
      <c r="AL27" s="1076">
        <v>0.11019474999999999</v>
      </c>
      <c r="AM27" s="1076">
        <v>0.108669371</v>
      </c>
      <c r="AN27" s="1076">
        <v>0.115517882</v>
      </c>
      <c r="AO27" s="1076">
        <v>0.1124216346433121</v>
      </c>
      <c r="AP27" s="1076">
        <v>0.12597345454430381</v>
      </c>
      <c r="AQ27" s="1076">
        <v>0.12388182175472624</v>
      </c>
      <c r="AR27" s="1076">
        <v>0.12594777931330636</v>
      </c>
      <c r="AS27" s="1076">
        <v>0.12905311882815715</v>
      </c>
      <c r="AT27" s="1076">
        <v>0.12595489610972851</v>
      </c>
      <c r="AU27" s="1076">
        <v>0.12250502104429423</v>
      </c>
      <c r="AV27" s="1076">
        <v>0.12122221007626735</v>
      </c>
      <c r="AW27" s="1076">
        <v>0.11354308322909093</v>
      </c>
      <c r="AX27" s="1076">
        <v>0.10152564798265058</v>
      </c>
      <c r="AY27" s="1076">
        <v>0.10158403517370929</v>
      </c>
      <c r="AZ27" s="1076">
        <v>0.10473715180551348</v>
      </c>
      <c r="BA27" s="1076">
        <v>0.11390846265233137</v>
      </c>
      <c r="BB27" s="1076">
        <v>0.11699285442893259</v>
      </c>
      <c r="BC27" s="1076">
        <v>0.11649494448368423</v>
      </c>
      <c r="BD27" s="1076">
        <v>0.11656457778757354</v>
      </c>
      <c r="BE27" s="1077">
        <v>0.10152710956012247</v>
      </c>
      <c r="BF27" s="1078">
        <v>-0.13138523719932105</v>
      </c>
      <c r="BG27" s="1078">
        <v>-7.7179068505536241E-3</v>
      </c>
      <c r="BH27" s="1078">
        <v>1.8239488014353745E-4</v>
      </c>
    </row>
    <row r="28" spans="1:60" s="1005" customFormat="1" ht="11" x14ac:dyDescent="0.15">
      <c r="A28" s="1005" t="s">
        <v>172</v>
      </c>
      <c r="B28" s="1076">
        <v>1.6861615320000001</v>
      </c>
      <c r="C28" s="1076">
        <v>1.6988670620000001</v>
      </c>
      <c r="D28" s="1076">
        <v>1.6725614129999999</v>
      </c>
      <c r="E28" s="1076">
        <v>1.7446652570000001</v>
      </c>
      <c r="F28" s="1076">
        <v>1.8191461290000002</v>
      </c>
      <c r="G28" s="1076">
        <v>1.8956340320000002</v>
      </c>
      <c r="H28" s="1076">
        <v>1.992544758</v>
      </c>
      <c r="I28" s="1076">
        <v>2.0038280140000002</v>
      </c>
      <c r="J28" s="1076">
        <v>2.0158951490000003</v>
      </c>
      <c r="K28" s="1076">
        <v>2.037043744</v>
      </c>
      <c r="L28" s="1076">
        <v>2.1203081779999997</v>
      </c>
      <c r="M28" s="1076">
        <v>2.1796903030000001</v>
      </c>
      <c r="N28" s="1076">
        <v>2.2510656099999999</v>
      </c>
      <c r="O28" s="1076">
        <v>2.282668718</v>
      </c>
      <c r="P28" s="1076">
        <v>2.3065143809999999</v>
      </c>
      <c r="Q28" s="1076">
        <v>2.2334608850000004</v>
      </c>
      <c r="R28" s="1076">
        <v>2.2170812760000005</v>
      </c>
      <c r="S28" s="1076">
        <v>2.1913389820000004</v>
      </c>
      <c r="T28" s="1076">
        <v>2.1948082119999999</v>
      </c>
      <c r="U28" s="1076">
        <v>2.2679837800000002</v>
      </c>
      <c r="V28" s="1076">
        <v>2.2718418589999998</v>
      </c>
      <c r="W28" s="1076">
        <v>2.2962593839999998</v>
      </c>
      <c r="X28" s="1076">
        <v>2.347826779</v>
      </c>
      <c r="Y28" s="1076">
        <v>2.3581136050000007</v>
      </c>
      <c r="Z28" s="1076">
        <v>2.2858696510000001</v>
      </c>
      <c r="AA28" s="1076">
        <v>1.9648230542920002</v>
      </c>
      <c r="AB28" s="1076">
        <v>1.7881890388799999</v>
      </c>
      <c r="AC28" s="1076">
        <v>1.7351869443987071</v>
      </c>
      <c r="AD28" s="1076">
        <v>1.7209064595341499</v>
      </c>
      <c r="AE28" s="1076">
        <v>1.6751225142675008</v>
      </c>
      <c r="AF28" s="1076">
        <v>1.7458442818811946</v>
      </c>
      <c r="AG28" s="1076">
        <v>1.8060495798146183</v>
      </c>
      <c r="AH28" s="1076">
        <v>1.7318316710394688</v>
      </c>
      <c r="AI28" s="1076">
        <v>1.6811620253688362</v>
      </c>
      <c r="AJ28" s="1076">
        <v>1.6114490833770685</v>
      </c>
      <c r="AK28" s="1076">
        <v>1.7032958829978415</v>
      </c>
      <c r="AL28" s="1076">
        <v>1.7416121656558572</v>
      </c>
      <c r="AM28" s="1076">
        <v>1.7458443505499179</v>
      </c>
      <c r="AN28" s="1076">
        <v>1.8452141083640845</v>
      </c>
      <c r="AO28" s="1076">
        <v>1.8908368615418134</v>
      </c>
      <c r="AP28" s="1076">
        <v>1.8618945537219544</v>
      </c>
      <c r="AQ28" s="1076">
        <v>1.8972673703425456</v>
      </c>
      <c r="AR28" s="1076">
        <v>1.8761111541025002</v>
      </c>
      <c r="AS28" s="1076">
        <v>1.8393911191143506</v>
      </c>
      <c r="AT28" s="1076">
        <v>1.7632268205650352</v>
      </c>
      <c r="AU28" s="1076">
        <v>1.8365152390642359</v>
      </c>
      <c r="AV28" s="1076">
        <v>1.7938721077664337</v>
      </c>
      <c r="AW28" s="1076">
        <v>1.7827349518863138</v>
      </c>
      <c r="AX28" s="1076">
        <v>1.7471906323122295</v>
      </c>
      <c r="AY28" s="1076">
        <v>1.7081955462951353</v>
      </c>
      <c r="AZ28" s="1076">
        <v>1.6751288810144904</v>
      </c>
      <c r="BA28" s="1076">
        <v>1.6524754133898552</v>
      </c>
      <c r="BB28" s="1076">
        <v>1.7240924447626964</v>
      </c>
      <c r="BC28" s="1076">
        <v>1.7188580397174738</v>
      </c>
      <c r="BD28" s="1076">
        <v>1.698337792803754</v>
      </c>
      <c r="BE28" s="1077">
        <v>1.5375820056786194</v>
      </c>
      <c r="BF28" s="1078">
        <v>-9.7128399047266556E-2</v>
      </c>
      <c r="BG28" s="1078">
        <v>-3.7425339339343111E-3</v>
      </c>
      <c r="BH28" s="1078">
        <v>2.7622876968691418E-3</v>
      </c>
    </row>
    <row r="29" spans="1:60" s="1005" customFormat="1" ht="11" x14ac:dyDescent="0.15">
      <c r="A29" s="1005" t="s">
        <v>171</v>
      </c>
      <c r="B29" s="1076">
        <v>0.59833365579999997</v>
      </c>
      <c r="C29" s="1076">
        <v>0.68059708640000016</v>
      </c>
      <c r="D29" s="1076">
        <v>0.68442839320000004</v>
      </c>
      <c r="E29" s="1076">
        <v>0.71518713960000002</v>
      </c>
      <c r="F29" s="1076">
        <v>0.82095355339999998</v>
      </c>
      <c r="G29" s="1076">
        <v>0.8747464410000001</v>
      </c>
      <c r="H29" s="1076">
        <v>0.82667107400000006</v>
      </c>
      <c r="I29" s="1076">
        <v>0.87241670379999992</v>
      </c>
      <c r="J29" s="1076">
        <v>0.84407494120000004</v>
      </c>
      <c r="K29" s="1076">
        <v>0.76791456840000005</v>
      </c>
      <c r="L29" s="1076">
        <v>0.75684856720000004</v>
      </c>
      <c r="M29" s="1076">
        <v>0.83318317980000001</v>
      </c>
      <c r="N29" s="1076">
        <v>0.8502645888</v>
      </c>
      <c r="O29" s="1076">
        <v>0.86260755880000006</v>
      </c>
      <c r="P29" s="1076">
        <v>0.86087648080000001</v>
      </c>
      <c r="Q29" s="1076">
        <v>0.8386304736000002</v>
      </c>
      <c r="R29" s="1076">
        <v>0.75326086000000014</v>
      </c>
      <c r="S29" s="1076">
        <v>0.7199482638000001</v>
      </c>
      <c r="T29" s="1076">
        <v>0.68432060620000013</v>
      </c>
      <c r="U29" s="1076">
        <v>0.69576355280000002</v>
      </c>
      <c r="V29" s="1076">
        <v>0.78403054360000013</v>
      </c>
      <c r="W29" s="1076">
        <v>0.80134102480000002</v>
      </c>
      <c r="X29" s="1076">
        <v>0.77248451860000023</v>
      </c>
      <c r="Y29" s="1076">
        <v>0.7639737618000001</v>
      </c>
      <c r="Z29" s="1076">
        <v>0.70445316399999991</v>
      </c>
      <c r="AA29" s="1076">
        <v>0.72633451080000011</v>
      </c>
      <c r="AB29" s="1076">
        <v>0.8372498625130399</v>
      </c>
      <c r="AC29" s="1076">
        <v>0.78390671265194023</v>
      </c>
      <c r="AD29" s="1076">
        <v>0.83092235941558013</v>
      </c>
      <c r="AE29" s="1076">
        <v>0.89139129532312689</v>
      </c>
      <c r="AF29" s="1076">
        <v>0.87528667047579256</v>
      </c>
      <c r="AG29" s="1076">
        <v>1.041554390568884</v>
      </c>
      <c r="AH29" s="1076">
        <v>0.94407658199607203</v>
      </c>
      <c r="AI29" s="1076">
        <v>0.90984306925711411</v>
      </c>
      <c r="AJ29" s="1076">
        <v>0.88183382539470467</v>
      </c>
      <c r="AK29" s="1076">
        <v>0.84677439559746159</v>
      </c>
      <c r="AL29" s="1076">
        <v>0.84884758660964243</v>
      </c>
      <c r="AM29" s="1076">
        <v>0.84614673912144822</v>
      </c>
      <c r="AN29" s="1076">
        <v>0.91110481762655837</v>
      </c>
      <c r="AO29" s="1076">
        <v>0.86070528044286831</v>
      </c>
      <c r="AP29" s="1076">
        <v>0.83015436928403086</v>
      </c>
      <c r="AQ29" s="1076">
        <v>0.91506146446581393</v>
      </c>
      <c r="AR29" s="1076">
        <v>0.86695834004565797</v>
      </c>
      <c r="AS29" s="1076">
        <v>0.83404871016645576</v>
      </c>
      <c r="AT29" s="1076">
        <v>0.78401561327158531</v>
      </c>
      <c r="AU29" s="1076">
        <v>0.82318243913761568</v>
      </c>
      <c r="AV29" s="1076">
        <v>0.77654196167217437</v>
      </c>
      <c r="AW29" s="1076">
        <v>0.71796084626418277</v>
      </c>
      <c r="AX29" s="1076">
        <v>0.74999782703477347</v>
      </c>
      <c r="AY29" s="1076">
        <v>0.72453838737791032</v>
      </c>
      <c r="AZ29" s="1076">
        <v>0.69895236590174159</v>
      </c>
      <c r="BA29" s="1076">
        <v>0.7050924893119408</v>
      </c>
      <c r="BB29" s="1076">
        <v>0.70497927460989174</v>
      </c>
      <c r="BC29" s="1076">
        <v>0.69727356296604026</v>
      </c>
      <c r="BD29" s="1076">
        <v>0.6768198032234346</v>
      </c>
      <c r="BE29" s="1077">
        <v>0.59039198631287393</v>
      </c>
      <c r="BF29" s="1078">
        <v>-0.13008028037896313</v>
      </c>
      <c r="BG29" s="1078">
        <v>-1.4594834359113129E-2</v>
      </c>
      <c r="BH29" s="1078">
        <v>1.0606475063438391E-3</v>
      </c>
    </row>
    <row r="30" spans="1:60" s="1005" customFormat="1" ht="11" x14ac:dyDescent="0.15">
      <c r="A30" s="1005" t="s">
        <v>170</v>
      </c>
      <c r="B30" s="1076" t="s">
        <v>111</v>
      </c>
      <c r="C30" s="1076" t="s">
        <v>111</v>
      </c>
      <c r="D30" s="1076" t="s">
        <v>111</v>
      </c>
      <c r="E30" s="1076" t="s">
        <v>111</v>
      </c>
      <c r="F30" s="1076" t="s">
        <v>111</v>
      </c>
      <c r="G30" s="1076" t="s">
        <v>111</v>
      </c>
      <c r="H30" s="1076" t="s">
        <v>111</v>
      </c>
      <c r="I30" s="1076" t="s">
        <v>111</v>
      </c>
      <c r="J30" s="1076" t="s">
        <v>111</v>
      </c>
      <c r="K30" s="1076" t="s">
        <v>111</v>
      </c>
      <c r="L30" s="1076" t="s">
        <v>111</v>
      </c>
      <c r="M30" s="1076" t="s">
        <v>111</v>
      </c>
      <c r="N30" s="1076" t="s">
        <v>111</v>
      </c>
      <c r="O30" s="1076" t="s">
        <v>111</v>
      </c>
      <c r="P30" s="1076" t="s">
        <v>111</v>
      </c>
      <c r="Q30" s="1076" t="s">
        <v>111</v>
      </c>
      <c r="R30" s="1076" t="s">
        <v>111</v>
      </c>
      <c r="S30" s="1076" t="s">
        <v>111</v>
      </c>
      <c r="T30" s="1076" t="s">
        <v>111</v>
      </c>
      <c r="U30" s="1076" t="s">
        <v>111</v>
      </c>
      <c r="V30" s="1076">
        <v>0.42642940338684032</v>
      </c>
      <c r="W30" s="1076">
        <v>0.42437827087519009</v>
      </c>
      <c r="X30" s="1076">
        <v>0.43079885930412132</v>
      </c>
      <c r="Y30" s="1076">
        <v>0.42347831347133363</v>
      </c>
      <c r="Z30" s="1076">
        <v>0.43641020581917223</v>
      </c>
      <c r="AA30" s="1076">
        <v>0.4332847245134227</v>
      </c>
      <c r="AB30" s="1076">
        <v>0.39118678974975846</v>
      </c>
      <c r="AC30" s="1076">
        <v>0.28287071763200006</v>
      </c>
      <c r="AD30" s="1076">
        <v>0.22356648309999999</v>
      </c>
      <c r="AE30" s="1076">
        <v>0.22485105849199999</v>
      </c>
      <c r="AF30" s="1076">
        <v>0.20987624711600003</v>
      </c>
      <c r="AG30" s="1076">
        <v>0.22200439865199997</v>
      </c>
      <c r="AH30" s="1076">
        <v>0.21892590817599997</v>
      </c>
      <c r="AI30" s="1076">
        <v>0.20518509594000001</v>
      </c>
      <c r="AJ30" s="1076">
        <v>0.18971090302800003</v>
      </c>
      <c r="AK30" s="1076">
        <v>0.19431480382800004</v>
      </c>
      <c r="AL30" s="1076">
        <v>0.20222803996483116</v>
      </c>
      <c r="AM30" s="1076">
        <v>0.20132510713032264</v>
      </c>
      <c r="AN30" s="1076">
        <v>0.21894476255107695</v>
      </c>
      <c r="AO30" s="1076">
        <v>0.22727402939755414</v>
      </c>
      <c r="AP30" s="1076">
        <v>0.22431825449868356</v>
      </c>
      <c r="AQ30" s="1076">
        <v>0.22078480675766041</v>
      </c>
      <c r="AR30" s="1076">
        <v>0.25021494301999991</v>
      </c>
      <c r="AS30" s="1076">
        <v>0.23911581719236563</v>
      </c>
      <c r="AT30" s="1076">
        <v>0.21245706295418459</v>
      </c>
      <c r="AU30" s="1076">
        <v>0.25678139905462877</v>
      </c>
      <c r="AV30" s="1076">
        <v>0.2648611200594454</v>
      </c>
      <c r="AW30" s="1076">
        <v>0.26876042316172377</v>
      </c>
      <c r="AX30" s="1076">
        <v>0.27789057716478804</v>
      </c>
      <c r="AY30" s="1076">
        <v>0.27092367026733394</v>
      </c>
      <c r="AZ30" s="1076">
        <v>0.25304878199089403</v>
      </c>
      <c r="BA30" s="1076">
        <v>0.25455392459469017</v>
      </c>
      <c r="BB30" s="1076">
        <v>0.28176728619593766</v>
      </c>
      <c r="BC30" s="1076">
        <v>0.29112964862376678</v>
      </c>
      <c r="BD30" s="1076">
        <v>0.21676432617476213</v>
      </c>
      <c r="BE30" s="1077">
        <v>0.18636210165123956</v>
      </c>
      <c r="BF30" s="1078">
        <v>-0.14260377221243581</v>
      </c>
      <c r="BG30" s="1078">
        <v>2.0090952927669381E-3</v>
      </c>
      <c r="BH30" s="1078">
        <v>3.3480213650568331E-4</v>
      </c>
    </row>
    <row r="31" spans="1:60" s="1005" customFormat="1" ht="11" x14ac:dyDescent="0.15">
      <c r="A31" s="1005" t="s">
        <v>169</v>
      </c>
      <c r="B31" s="1076">
        <v>0.40941844444335362</v>
      </c>
      <c r="C31" s="1076">
        <v>0.46621720814008077</v>
      </c>
      <c r="D31" s="1076">
        <v>0.49020509505692933</v>
      </c>
      <c r="E31" s="1076">
        <v>0.53334405600088897</v>
      </c>
      <c r="F31" s="1076">
        <v>0.58807148767854545</v>
      </c>
      <c r="G31" s="1076">
        <v>0.64800601024242432</v>
      </c>
      <c r="H31" s="1076">
        <v>0.66480212280808082</v>
      </c>
      <c r="I31" s="1076">
        <v>0.70146171679797975</v>
      </c>
      <c r="J31" s="1076">
        <v>0.7735770777979798</v>
      </c>
      <c r="K31" s="1076">
        <v>0.74038604903030314</v>
      </c>
      <c r="L31" s="1076">
        <v>0.75262785309090929</v>
      </c>
      <c r="M31" s="1076">
        <v>0.80042626281818186</v>
      </c>
      <c r="N31" s="1076">
        <v>0.8445641174497609</v>
      </c>
      <c r="O31" s="1076">
        <v>0.87829738030568849</v>
      </c>
      <c r="P31" s="1076">
        <v>0.94859361612812343</v>
      </c>
      <c r="Q31" s="1076">
        <v>0.94469447827698039</v>
      </c>
      <c r="R31" s="1076">
        <v>0.95008797449282312</v>
      </c>
      <c r="S31" s="1076">
        <v>0.93798963957309933</v>
      </c>
      <c r="T31" s="1076">
        <v>0.92837324886071249</v>
      </c>
      <c r="U31" s="1076">
        <v>0.96784828021158986</v>
      </c>
      <c r="V31" s="1076">
        <v>1.0166402742381713</v>
      </c>
      <c r="W31" s="1076">
        <v>1.0284280804779375</v>
      </c>
      <c r="X31" s="1076">
        <v>1.0823832288017015</v>
      </c>
      <c r="Y31" s="1076">
        <v>1.0755141579946836</v>
      </c>
      <c r="Z31" s="1076">
        <v>1.0805254726714515</v>
      </c>
      <c r="AA31" s="1076">
        <v>1.1435426995472189</v>
      </c>
      <c r="AB31" s="1076">
        <v>1.1692232851588411</v>
      </c>
      <c r="AC31" s="1076">
        <v>1.1642333754713847</v>
      </c>
      <c r="AD31" s="1076">
        <v>1.1737635629260852</v>
      </c>
      <c r="AE31" s="1076">
        <v>1.2337548061021322</v>
      </c>
      <c r="AF31" s="1076">
        <v>1.1740605332314535</v>
      </c>
      <c r="AG31" s="1076">
        <v>1.2317702980201375</v>
      </c>
      <c r="AH31" s="1076">
        <v>1.2432343290012646</v>
      </c>
      <c r="AI31" s="1076">
        <v>1.2839486922861145</v>
      </c>
      <c r="AJ31" s="1076">
        <v>1.2614465011777312</v>
      </c>
      <c r="AK31" s="1076">
        <v>1.2671029577656943</v>
      </c>
      <c r="AL31" s="1076">
        <v>1.2960263973311557</v>
      </c>
      <c r="AM31" s="1076">
        <v>1.3029707886306465</v>
      </c>
      <c r="AN31" s="1076">
        <v>1.3965895907301522</v>
      </c>
      <c r="AO31" s="1076">
        <v>1.3846982118195093</v>
      </c>
      <c r="AP31" s="1076">
        <v>1.256801624683721</v>
      </c>
      <c r="AQ31" s="1076">
        <v>1.3500496695894737</v>
      </c>
      <c r="AR31" s="1076">
        <v>1.3450876807739462</v>
      </c>
      <c r="AS31" s="1076">
        <v>1.2924952887151231</v>
      </c>
      <c r="AT31" s="1076">
        <v>1.2007816008213139</v>
      </c>
      <c r="AU31" s="1076">
        <v>1.3027648133776535</v>
      </c>
      <c r="AV31" s="1076">
        <v>1.2173073366275702</v>
      </c>
      <c r="AW31" s="1076">
        <v>1.1830909241728895</v>
      </c>
      <c r="AX31" s="1076">
        <v>1.1898514138572143</v>
      </c>
      <c r="AY31" s="1076">
        <v>1.1472221311814932</v>
      </c>
      <c r="AZ31" s="1076">
        <v>1.1395191703924579</v>
      </c>
      <c r="BA31" s="1076">
        <v>1.1596251366826611</v>
      </c>
      <c r="BB31" s="1076">
        <v>1.1338730007121196</v>
      </c>
      <c r="BC31" s="1076">
        <v>1.156715066083301</v>
      </c>
      <c r="BD31" s="1076">
        <v>1.1252448042132166</v>
      </c>
      <c r="BE31" s="1077">
        <v>1.0962951509344903</v>
      </c>
      <c r="BF31" s="1078">
        <v>-2.8389373673675E-2</v>
      </c>
      <c r="BG31" s="1078">
        <v>-6.4761450984566205E-3</v>
      </c>
      <c r="BH31" s="1078">
        <v>1.969509656317221E-3</v>
      </c>
    </row>
    <row r="32" spans="1:60" s="1005" customFormat="1" ht="11" x14ac:dyDescent="0.15">
      <c r="A32" s="1005" t="s">
        <v>168</v>
      </c>
      <c r="B32" s="1076">
        <v>4.6843228602492184</v>
      </c>
      <c r="C32" s="1076">
        <v>4.7941756892709826</v>
      </c>
      <c r="D32" s="1076">
        <v>5.1072050996233784</v>
      </c>
      <c r="E32" s="1076">
        <v>5.3890324898882733</v>
      </c>
      <c r="F32" s="1076">
        <v>5.9405267532977373</v>
      </c>
      <c r="G32" s="1076">
        <v>6.4517397307350945</v>
      </c>
      <c r="H32" s="1076">
        <v>6.7136487705448102</v>
      </c>
      <c r="I32" s="1076">
        <v>7.1778235896707097</v>
      </c>
      <c r="J32" s="1076">
        <v>7.7971474384353154</v>
      </c>
      <c r="K32" s="1076">
        <v>7.651406323510126</v>
      </c>
      <c r="L32" s="1076">
        <v>7.2027921055619508</v>
      </c>
      <c r="M32" s="1076">
        <v>7.6780801290431819</v>
      </c>
      <c r="N32" s="1076">
        <v>7.7622895561844114</v>
      </c>
      <c r="O32" s="1076">
        <v>8.1145217330145964</v>
      </c>
      <c r="P32" s="1076">
        <v>8.3546511236681553</v>
      </c>
      <c r="Q32" s="1076">
        <v>8.2456278143548207</v>
      </c>
      <c r="R32" s="1076">
        <v>8.1540194140719997</v>
      </c>
      <c r="S32" s="1076">
        <v>7.8506654574799999</v>
      </c>
      <c r="T32" s="1076">
        <v>8.040824471884001</v>
      </c>
      <c r="U32" s="1076">
        <v>8.306439085240001</v>
      </c>
      <c r="V32" s="1076">
        <v>8.578297752728</v>
      </c>
      <c r="W32" s="1076">
        <v>8.7867927322840007</v>
      </c>
      <c r="X32" s="1076">
        <v>8.9437933068999982</v>
      </c>
      <c r="Y32" s="1076">
        <v>9.0585634732520006</v>
      </c>
      <c r="Z32" s="1076">
        <v>9.1843500082320002</v>
      </c>
      <c r="AA32" s="1076">
        <v>9.4631204032600014</v>
      </c>
      <c r="AB32" s="1076">
        <v>10.059030524039999</v>
      </c>
      <c r="AC32" s="1076">
        <v>10.135366174702707</v>
      </c>
      <c r="AD32" s="1076">
        <v>10.133732744875431</v>
      </c>
      <c r="AE32" s="1076">
        <v>9.9995401184930319</v>
      </c>
      <c r="AF32" s="1076">
        <v>10.239729818520292</v>
      </c>
      <c r="AG32" s="1076">
        <v>10.625125103938538</v>
      </c>
      <c r="AH32" s="1076">
        <v>10.480483104912613</v>
      </c>
      <c r="AI32" s="1076">
        <v>10.726270206622713</v>
      </c>
      <c r="AJ32" s="1076">
        <v>10.90969893017094</v>
      </c>
      <c r="AK32" s="1076">
        <v>11.049727417941277</v>
      </c>
      <c r="AL32" s="1076">
        <v>11.180664932150231</v>
      </c>
      <c r="AM32" s="1076">
        <v>11.07010873279078</v>
      </c>
      <c r="AN32" s="1076">
        <v>11.185753227994015</v>
      </c>
      <c r="AO32" s="1076">
        <v>11.2771167950722</v>
      </c>
      <c r="AP32" s="1076">
        <v>11.214840395668956</v>
      </c>
      <c r="AQ32" s="1076">
        <v>11.12101346395537</v>
      </c>
      <c r="AR32" s="1076">
        <v>10.923843610525525</v>
      </c>
      <c r="AS32" s="1076">
        <v>10.953715407430309</v>
      </c>
      <c r="AT32" s="1076">
        <v>10.34365680336105</v>
      </c>
      <c r="AU32" s="1076">
        <v>10.650614327646176</v>
      </c>
      <c r="AV32" s="1076">
        <v>10.236646454777675</v>
      </c>
      <c r="AW32" s="1076">
        <v>10.2334709248419</v>
      </c>
      <c r="AX32" s="1076">
        <v>10.333781884446367</v>
      </c>
      <c r="AY32" s="1076">
        <v>9.8937634980032989</v>
      </c>
      <c r="AZ32" s="1076">
        <v>9.9537680811794438</v>
      </c>
      <c r="BA32" s="1076">
        <v>9.7851988778245449</v>
      </c>
      <c r="BB32" s="1076">
        <v>9.7151269564532043</v>
      </c>
      <c r="BC32" s="1076">
        <v>9.8823916409715817</v>
      </c>
      <c r="BD32" s="1076">
        <v>9.6723379368847873</v>
      </c>
      <c r="BE32" s="1077">
        <v>8.704025765033796</v>
      </c>
      <c r="BF32" s="1078">
        <v>-0.10257020272513484</v>
      </c>
      <c r="BG32" s="1078">
        <v>-6.6878769546396821E-3</v>
      </c>
      <c r="BH32" s="1078">
        <v>1.5636904695287043E-2</v>
      </c>
    </row>
    <row r="33" spans="1:60" s="1005" customFormat="1" ht="11" x14ac:dyDescent="0.15">
      <c r="A33" s="1005" t="s">
        <v>167</v>
      </c>
      <c r="B33" s="1076">
        <v>10.678971250599188</v>
      </c>
      <c r="C33" s="1076">
        <v>10.705835386205605</v>
      </c>
      <c r="D33" s="1076">
        <v>10.678946041753596</v>
      </c>
      <c r="E33" s="1076">
        <v>11.402203314677791</v>
      </c>
      <c r="F33" s="1076">
        <v>12.301291687877171</v>
      </c>
      <c r="G33" s="1076">
        <v>12.985578497273611</v>
      </c>
      <c r="H33" s="1076">
        <v>13.105293662089121</v>
      </c>
      <c r="I33" s="1076">
        <v>13.560713910114217</v>
      </c>
      <c r="J33" s="1076">
        <v>14.340475327803732</v>
      </c>
      <c r="K33" s="1076">
        <v>14.08880430859687</v>
      </c>
      <c r="L33" s="1076">
        <v>13.53456942160361</v>
      </c>
      <c r="M33" s="1076">
        <v>14.443665327970898</v>
      </c>
      <c r="N33" s="1076">
        <v>14.403810536092516</v>
      </c>
      <c r="O33" s="1076">
        <v>14.924589130442451</v>
      </c>
      <c r="P33" s="1076">
        <v>15.753260767990179</v>
      </c>
      <c r="Q33" s="1076">
        <v>15.234046088106066</v>
      </c>
      <c r="R33" s="1076">
        <v>14.756407095787058</v>
      </c>
      <c r="S33" s="1076">
        <v>14.233543424689413</v>
      </c>
      <c r="T33" s="1076">
        <v>14.435483766798576</v>
      </c>
      <c r="U33" s="1076">
        <v>14.964360782244837</v>
      </c>
      <c r="V33" s="1076">
        <v>15.401688971841963</v>
      </c>
      <c r="W33" s="1076">
        <v>15.274408513840521</v>
      </c>
      <c r="X33" s="1076">
        <v>15.40247991758538</v>
      </c>
      <c r="Y33" s="1076">
        <v>15.451627624413554</v>
      </c>
      <c r="Z33" s="1076">
        <v>15.287518290279991</v>
      </c>
      <c r="AA33" s="1076">
        <v>15.047342504</v>
      </c>
      <c r="AB33" s="1076">
        <v>14.681669692000002</v>
      </c>
      <c r="AC33" s="1076">
        <v>14.384913078004518</v>
      </c>
      <c r="AD33" s="1076">
        <v>14.321102272400214</v>
      </c>
      <c r="AE33" s="1076">
        <v>14.185761116587193</v>
      </c>
      <c r="AF33" s="1076">
        <v>14.257817171003277</v>
      </c>
      <c r="AG33" s="1076">
        <v>14.729246314417777</v>
      </c>
      <c r="AH33" s="1076">
        <v>14.537099266765777</v>
      </c>
      <c r="AI33" s="1076">
        <v>14.422281028345131</v>
      </c>
      <c r="AJ33" s="1076">
        <v>14.21750647038532</v>
      </c>
      <c r="AK33" s="1076">
        <v>14.307412117121965</v>
      </c>
      <c r="AL33" s="1076">
        <v>14.560113566610768</v>
      </c>
      <c r="AM33" s="1076">
        <v>14.367188061773541</v>
      </c>
      <c r="AN33" s="1076">
        <v>14.353340702552913</v>
      </c>
      <c r="AO33" s="1076">
        <v>14.339370725603583</v>
      </c>
      <c r="AP33" s="1076">
        <v>14.165560198913617</v>
      </c>
      <c r="AQ33" s="1076">
        <v>14.512460433981307</v>
      </c>
      <c r="AR33" s="1076">
        <v>13.889333343895265</v>
      </c>
      <c r="AS33" s="1076">
        <v>14.027332837881371</v>
      </c>
      <c r="AT33" s="1076">
        <v>13.152955927208337</v>
      </c>
      <c r="AU33" s="1076">
        <v>13.704464659343559</v>
      </c>
      <c r="AV33" s="1076">
        <v>13.200339981426827</v>
      </c>
      <c r="AW33" s="1076">
        <v>13.366977892545453</v>
      </c>
      <c r="AX33" s="1076">
        <v>13.744166812771086</v>
      </c>
      <c r="AY33" s="1076">
        <v>13.16444767240778</v>
      </c>
      <c r="AZ33" s="1076">
        <v>13.398098112978568</v>
      </c>
      <c r="BA33" s="1076">
        <v>13.617965117496034</v>
      </c>
      <c r="BB33" s="1076">
        <v>13.782125865960596</v>
      </c>
      <c r="BC33" s="1076">
        <v>13.435862313158767</v>
      </c>
      <c r="BD33" s="1076">
        <v>13.051218974514661</v>
      </c>
      <c r="BE33" s="1077">
        <v>12.111031290659009</v>
      </c>
      <c r="BF33" s="1078">
        <v>-7.4573718760233776E-2</v>
      </c>
      <c r="BG33" s="1078">
        <v>-7.7619673205830964E-4</v>
      </c>
      <c r="BH33" s="1078">
        <v>2.1757638036235621E-2</v>
      </c>
    </row>
    <row r="34" spans="1:60" s="1005" customFormat="1" ht="11" x14ac:dyDescent="0.15">
      <c r="A34" s="1005" t="s">
        <v>166</v>
      </c>
      <c r="B34" s="1076">
        <v>0.28440949599999998</v>
      </c>
      <c r="C34" s="1076">
        <v>0.31082410800000004</v>
      </c>
      <c r="D34" s="1076">
        <v>0.34236087600000004</v>
      </c>
      <c r="E34" s="1076">
        <v>0.35601535900000003</v>
      </c>
      <c r="F34" s="1076">
        <v>0.37567291899999999</v>
      </c>
      <c r="G34" s="1076">
        <v>0.41720499599999994</v>
      </c>
      <c r="H34" s="1076">
        <v>0.49736677200000001</v>
      </c>
      <c r="I34" s="1076">
        <v>0.55813222500000004</v>
      </c>
      <c r="J34" s="1076">
        <v>0.64272685799999985</v>
      </c>
      <c r="K34" s="1076">
        <v>0.62826261100000014</v>
      </c>
      <c r="L34" s="1076">
        <v>0.71254281000000008</v>
      </c>
      <c r="M34" s="1076">
        <v>0.78745359699999995</v>
      </c>
      <c r="N34" s="1076">
        <v>0.81664446900000009</v>
      </c>
      <c r="O34" s="1076">
        <v>0.83032968600000012</v>
      </c>
      <c r="P34" s="1076">
        <v>0.72863079700000011</v>
      </c>
      <c r="Q34" s="1076">
        <v>0.72179118900000017</v>
      </c>
      <c r="R34" s="1076">
        <v>0.70526556799999984</v>
      </c>
      <c r="S34" s="1076">
        <v>0.71476197599999991</v>
      </c>
      <c r="T34" s="1076">
        <v>0.71956593600000007</v>
      </c>
      <c r="U34" s="1076">
        <v>0.75104900900000005</v>
      </c>
      <c r="V34" s="1076">
        <v>0.79346825700000001</v>
      </c>
      <c r="W34" s="1076">
        <v>0.79488129399999985</v>
      </c>
      <c r="X34" s="1076">
        <v>0.86969481200000009</v>
      </c>
      <c r="Y34" s="1076">
        <v>0.91863495400000017</v>
      </c>
      <c r="Z34" s="1076">
        <v>0.99622449100000021</v>
      </c>
      <c r="AA34" s="1076">
        <v>1.0331823401482265</v>
      </c>
      <c r="AB34" s="1076">
        <v>1.0473356225843473</v>
      </c>
      <c r="AC34" s="1076">
        <v>1.0663983739070548</v>
      </c>
      <c r="AD34" s="1076">
        <v>1.0804069385869335</v>
      </c>
      <c r="AE34" s="1076">
        <v>1.0986141119587072</v>
      </c>
      <c r="AF34" s="1076">
        <v>1.1381583360210663</v>
      </c>
      <c r="AG34" s="1076">
        <v>1.1664325514076526</v>
      </c>
      <c r="AH34" s="1076">
        <v>1.200039738496</v>
      </c>
      <c r="AI34" s="1076">
        <v>1.2747692220522271</v>
      </c>
      <c r="AJ34" s="1076">
        <v>1.2738689146469337</v>
      </c>
      <c r="AK34" s="1076">
        <v>1.3403140266890667</v>
      </c>
      <c r="AL34" s="1076">
        <v>1.3517391185361962</v>
      </c>
      <c r="AM34" s="1076">
        <v>1.3525320631179698</v>
      </c>
      <c r="AN34" s="1076">
        <v>1.4300992124638565</v>
      </c>
      <c r="AO34" s="1076">
        <v>1.4297695366150192</v>
      </c>
      <c r="AP34" s="1076">
        <v>1.434431869814127</v>
      </c>
      <c r="AQ34" s="1076">
        <v>1.4757841992048504</v>
      </c>
      <c r="AR34" s="1076">
        <v>1.5065771669853028</v>
      </c>
      <c r="AS34" s="1076">
        <v>1.4616980571647684</v>
      </c>
      <c r="AT34" s="1076">
        <v>1.4083392811836108</v>
      </c>
      <c r="AU34" s="1076">
        <v>1.3406550544512905</v>
      </c>
      <c r="AV34" s="1076">
        <v>1.312999403676363</v>
      </c>
      <c r="AW34" s="1076">
        <v>1.2342751311816751</v>
      </c>
      <c r="AX34" s="1076">
        <v>1.1580577081332095</v>
      </c>
      <c r="AY34" s="1076">
        <v>1.0895967622073202</v>
      </c>
      <c r="AZ34" s="1076">
        <v>1.1007737524012782</v>
      </c>
      <c r="BA34" s="1076">
        <v>1.079899557774161</v>
      </c>
      <c r="BB34" s="1076">
        <v>1.1319461294326749</v>
      </c>
      <c r="BC34" s="1076">
        <v>1.1320041395322105</v>
      </c>
      <c r="BD34" s="1076">
        <v>1.1928151742309874</v>
      </c>
      <c r="BE34" s="1077">
        <v>1.0003087961779411</v>
      </c>
      <c r="BF34" s="1078">
        <v>-0.16367955942669876</v>
      </c>
      <c r="BG34" s="1078">
        <v>-1.6472321758650543E-2</v>
      </c>
      <c r="BH34" s="1078">
        <v>1.7970688201002867E-3</v>
      </c>
    </row>
    <row r="35" spans="1:60" s="1005" customFormat="1" ht="11" x14ac:dyDescent="0.15">
      <c r="A35" s="1005" t="s">
        <v>165</v>
      </c>
      <c r="B35" s="1076">
        <v>0.66586310999999998</v>
      </c>
      <c r="C35" s="1076">
        <v>0.67480175400000009</v>
      </c>
      <c r="D35" s="1076">
        <v>0.64395983600000006</v>
      </c>
      <c r="E35" s="1076">
        <v>0.66812377200000006</v>
      </c>
      <c r="F35" s="1076">
        <v>0.71548351400000021</v>
      </c>
      <c r="G35" s="1076">
        <v>0.77084608799999998</v>
      </c>
      <c r="H35" s="1076">
        <v>0.79588730500000004</v>
      </c>
      <c r="I35" s="1076">
        <v>0.82172980500000004</v>
      </c>
      <c r="J35" s="1076">
        <v>0.88983342200000015</v>
      </c>
      <c r="K35" s="1076">
        <v>0.91708890100000007</v>
      </c>
      <c r="L35" s="1076">
        <v>0.97088298100000014</v>
      </c>
      <c r="M35" s="1076">
        <v>1.0372505870000002</v>
      </c>
      <c r="N35" s="1076">
        <v>1.0906306349999999</v>
      </c>
      <c r="O35" s="1076">
        <v>1.166446592</v>
      </c>
      <c r="P35" s="1076">
        <v>1.1550439790000002</v>
      </c>
      <c r="Q35" s="1076">
        <v>1.1585473700000002</v>
      </c>
      <c r="R35" s="1076">
        <v>1.146783299</v>
      </c>
      <c r="S35" s="1076">
        <v>1.1518748440000002</v>
      </c>
      <c r="T35" s="1076">
        <v>1.1314964560000003</v>
      </c>
      <c r="U35" s="1076">
        <v>1.1619354720000004</v>
      </c>
      <c r="V35" s="1076">
        <v>1.1986788000000002</v>
      </c>
      <c r="W35" s="1076">
        <v>1.1928719520000002</v>
      </c>
      <c r="X35" s="1076">
        <v>1.245481764</v>
      </c>
      <c r="Y35" s="1076">
        <v>1.2161622219999999</v>
      </c>
      <c r="Z35" s="1076">
        <v>1.1845693390000001</v>
      </c>
      <c r="AA35" s="1076">
        <v>1.1602646967174863</v>
      </c>
      <c r="AB35" s="1076">
        <v>1.0832895092279213</v>
      </c>
      <c r="AC35" s="1076">
        <v>1.039091194243178</v>
      </c>
      <c r="AD35" s="1076">
        <v>1.0092585359935418</v>
      </c>
      <c r="AE35" s="1076">
        <v>1.0175919757319836</v>
      </c>
      <c r="AF35" s="1076">
        <v>1.0291562599117474</v>
      </c>
      <c r="AG35" s="1076">
        <v>1.0486366227183401</v>
      </c>
      <c r="AH35" s="1076">
        <v>1.0232062893105007</v>
      </c>
      <c r="AI35" s="1076">
        <v>1.0387271044903974</v>
      </c>
      <c r="AJ35" s="1076">
        <v>1.0358788114511663</v>
      </c>
      <c r="AK35" s="1076">
        <v>1.0054967570976636</v>
      </c>
      <c r="AL35" s="1076">
        <v>1.0299815285362921</v>
      </c>
      <c r="AM35" s="1076">
        <v>1.0188666087765363</v>
      </c>
      <c r="AN35" s="1076">
        <v>1.0210888955262392</v>
      </c>
      <c r="AO35" s="1076">
        <v>1.0362000353357648</v>
      </c>
      <c r="AP35" s="1076">
        <v>1.1055985872417771</v>
      </c>
      <c r="AQ35" s="1076">
        <v>1.0896866571215678</v>
      </c>
      <c r="AR35" s="1076">
        <v>1.0743393430767338</v>
      </c>
      <c r="AS35" s="1076">
        <v>1.0583026454527014</v>
      </c>
      <c r="AT35" s="1076">
        <v>0.97308592392439763</v>
      </c>
      <c r="AU35" s="1076">
        <v>0.99119644209207158</v>
      </c>
      <c r="AV35" s="1076">
        <v>0.96175132734066848</v>
      </c>
      <c r="AW35" s="1076">
        <v>0.89680319142362797</v>
      </c>
      <c r="AX35" s="1076">
        <v>0.85109807444350083</v>
      </c>
      <c r="AY35" s="1076">
        <v>0.84945921477888231</v>
      </c>
      <c r="AZ35" s="1076">
        <v>0.89511934249343583</v>
      </c>
      <c r="BA35" s="1076">
        <v>0.91457749637352681</v>
      </c>
      <c r="BB35" s="1076">
        <v>0.96033626498432334</v>
      </c>
      <c r="BC35" s="1076">
        <v>0.96709752899286494</v>
      </c>
      <c r="BD35" s="1076">
        <v>0.97971544077851536</v>
      </c>
      <c r="BE35" s="1077">
        <v>0.96797364261467689</v>
      </c>
      <c r="BF35" s="1078">
        <v>-1.4684401504238664E-2</v>
      </c>
      <c r="BG35" s="1078">
        <v>6.7920819883915406E-4</v>
      </c>
      <c r="BH35" s="1078">
        <v>1.7389782619809115E-3</v>
      </c>
    </row>
    <row r="36" spans="1:60" s="1005" customFormat="1" ht="11" x14ac:dyDescent="0.15">
      <c r="A36" s="1005" t="s">
        <v>164</v>
      </c>
      <c r="B36" s="1076">
        <v>2.6885552023999983E-2</v>
      </c>
      <c r="C36" s="1076">
        <v>2.8224689335999982E-2</v>
      </c>
      <c r="D36" s="1076">
        <v>2.7937430183999981E-2</v>
      </c>
      <c r="E36" s="1076">
        <v>2.9560844775999982E-2</v>
      </c>
      <c r="F36" s="1076">
        <v>2.9404478431999979E-2</v>
      </c>
      <c r="G36" s="1076">
        <v>3.5459834951999961E-2</v>
      </c>
      <c r="H36" s="1076">
        <v>3.8594848279999955E-2</v>
      </c>
      <c r="I36" s="1076">
        <v>4.1956171479999957E-2</v>
      </c>
      <c r="J36" s="1076">
        <v>5.0653048671999941E-2</v>
      </c>
      <c r="K36" s="1076">
        <v>4.933012573599993E-2</v>
      </c>
      <c r="L36" s="1076">
        <v>4.7306690999999942E-2</v>
      </c>
      <c r="M36" s="1076">
        <v>4.8870110999999938E-2</v>
      </c>
      <c r="N36" s="1076">
        <v>5.1696423999999935E-2</v>
      </c>
      <c r="O36" s="1076">
        <v>5.3984269999999931E-2</v>
      </c>
      <c r="P36" s="1076">
        <v>5.6245234999999928E-2</v>
      </c>
      <c r="Q36" s="1076">
        <v>5.692244799999991E-2</v>
      </c>
      <c r="R36" s="1076">
        <v>5.8035251799999923E-2</v>
      </c>
      <c r="S36" s="1076">
        <v>5.9411944799999908E-2</v>
      </c>
      <c r="T36" s="1076">
        <v>6.1311740399999898E-2</v>
      </c>
      <c r="U36" s="1076">
        <v>6.4532591199999906E-2</v>
      </c>
      <c r="V36" s="1076">
        <v>6.3876403799999898E-2</v>
      </c>
      <c r="W36" s="1076">
        <v>6.6773703399999884E-2</v>
      </c>
      <c r="X36" s="1076">
        <v>6.8907520399999894E-2</v>
      </c>
      <c r="Y36" s="1076">
        <v>7.2669097399999882E-2</v>
      </c>
      <c r="Z36" s="1076">
        <v>7.5267644199999886E-2</v>
      </c>
      <c r="AA36" s="1076">
        <v>7.5336455599999894E-2</v>
      </c>
      <c r="AB36" s="1076">
        <v>7.353841179999987E-2</v>
      </c>
      <c r="AC36" s="1076">
        <v>7.6136629200000028E-2</v>
      </c>
      <c r="AD36" s="1076">
        <v>7.9094711999999998E-2</v>
      </c>
      <c r="AE36" s="1076">
        <v>7.9979209800000006E-2</v>
      </c>
      <c r="AF36" s="1076">
        <v>8.2536043799999986E-2</v>
      </c>
      <c r="AG36" s="1076">
        <v>8.7458410680000015E-2</v>
      </c>
      <c r="AH36" s="1076">
        <v>9.1615878899999989E-2</v>
      </c>
      <c r="AI36" s="1076">
        <v>9.9088916070000005E-2</v>
      </c>
      <c r="AJ36" s="1076">
        <v>0.10853906320000001</v>
      </c>
      <c r="AK36" s="1076">
        <v>0.11524508620000003</v>
      </c>
      <c r="AL36" s="1076">
        <v>0.11643655403376624</v>
      </c>
      <c r="AM36" s="1076">
        <v>0.12093807098975523</v>
      </c>
      <c r="AN36" s="1076">
        <v>0.12153335928210654</v>
      </c>
      <c r="AO36" s="1076">
        <v>0.12401314586768643</v>
      </c>
      <c r="AP36" s="1076">
        <v>0.12452044185274204</v>
      </c>
      <c r="AQ36" s="1076">
        <v>0.13670288240875536</v>
      </c>
      <c r="AR36" s="1076">
        <v>0.15615527518549496</v>
      </c>
      <c r="AS36" s="1076">
        <v>0.19477635672848587</v>
      </c>
      <c r="AT36" s="1076">
        <v>0.19447133063701588</v>
      </c>
      <c r="AU36" s="1076">
        <v>0.1944627944520505</v>
      </c>
      <c r="AV36" s="1076">
        <v>0.19448786316453659</v>
      </c>
      <c r="AW36" s="1076">
        <v>0.19641418649402428</v>
      </c>
      <c r="AX36" s="1076">
        <v>0.20268849553560436</v>
      </c>
      <c r="AY36" s="1076">
        <v>0.20242105364580459</v>
      </c>
      <c r="AZ36" s="1076">
        <v>0.21126311560791555</v>
      </c>
      <c r="BA36" s="1076">
        <v>0.21233074170521751</v>
      </c>
      <c r="BB36" s="1076">
        <v>0.22211573346143695</v>
      </c>
      <c r="BC36" s="1076">
        <v>0.23011847983634734</v>
      </c>
      <c r="BD36" s="1076">
        <v>0.21908179953099591</v>
      </c>
      <c r="BE36" s="1077">
        <v>0.20537498960616396</v>
      </c>
      <c r="BF36" s="1078">
        <v>-6.5126102701179689E-2</v>
      </c>
      <c r="BG36" s="1078">
        <v>1.1987321074980573E-2</v>
      </c>
      <c r="BH36" s="1078">
        <v>3.6895905710300752E-4</v>
      </c>
    </row>
    <row r="37" spans="1:60" s="1005" customFormat="1" ht="11" x14ac:dyDescent="0.15">
      <c r="A37" s="1005" t="s">
        <v>163</v>
      </c>
      <c r="B37" s="1076">
        <v>0.24297945800000001</v>
      </c>
      <c r="C37" s="1076">
        <v>0.27235543100000004</v>
      </c>
      <c r="D37" s="1076">
        <v>0.29529264400000005</v>
      </c>
      <c r="E37" s="1076">
        <v>0.34450096900000005</v>
      </c>
      <c r="F37" s="1076">
        <v>0.34576337800000007</v>
      </c>
      <c r="G37" s="1076">
        <v>0.27237586300000005</v>
      </c>
      <c r="H37" s="1076">
        <v>0.28314060299999999</v>
      </c>
      <c r="I37" s="1076">
        <v>0.29881368800000002</v>
      </c>
      <c r="J37" s="1076">
        <v>0.314117321</v>
      </c>
      <c r="K37" s="1076">
        <v>0.319531546</v>
      </c>
      <c r="L37" s="1076">
        <v>0.29898550000000002</v>
      </c>
      <c r="M37" s="1076">
        <v>0.30517537699999997</v>
      </c>
      <c r="N37" s="1076">
        <v>0.325187948</v>
      </c>
      <c r="O37" s="1076">
        <v>0.33835203600000002</v>
      </c>
      <c r="P37" s="1076">
        <v>0.37309810700000001</v>
      </c>
      <c r="Q37" s="1076">
        <v>0.36098769400000008</v>
      </c>
      <c r="R37" s="1076">
        <v>0.35221233799999996</v>
      </c>
      <c r="S37" s="1076">
        <v>0.34971769499999994</v>
      </c>
      <c r="T37" s="1076">
        <v>0.34465575399999993</v>
      </c>
      <c r="U37" s="1076">
        <v>0.34104268999999998</v>
      </c>
      <c r="V37" s="1076">
        <v>0.35779602599999993</v>
      </c>
      <c r="W37" s="1076">
        <v>0.38641717399999997</v>
      </c>
      <c r="X37" s="1076">
        <v>0.39094646300000002</v>
      </c>
      <c r="Y37" s="1076">
        <v>0.38895349000000012</v>
      </c>
      <c r="Z37" s="1076">
        <v>0.40085073999999998</v>
      </c>
      <c r="AA37" s="1076">
        <v>0.4208721647753863</v>
      </c>
      <c r="AB37" s="1076">
        <v>0.43598334924058457</v>
      </c>
      <c r="AC37" s="1076">
        <v>0.43897678986891076</v>
      </c>
      <c r="AD37" s="1076">
        <v>0.44855551276275474</v>
      </c>
      <c r="AE37" s="1076">
        <v>0.46626595941919535</v>
      </c>
      <c r="AF37" s="1076">
        <v>0.47547616191585712</v>
      </c>
      <c r="AG37" s="1076">
        <v>0.50282093564698127</v>
      </c>
      <c r="AH37" s="1076">
        <v>0.52478097707256555</v>
      </c>
      <c r="AI37" s="1076">
        <v>0.5644267420013156</v>
      </c>
      <c r="AJ37" s="1076">
        <v>0.59710979473713499</v>
      </c>
      <c r="AK37" s="1076">
        <v>0.62101683278799102</v>
      </c>
      <c r="AL37" s="1076">
        <v>0.65832377219584837</v>
      </c>
      <c r="AM37" s="1076">
        <v>0.65382682925947389</v>
      </c>
      <c r="AN37" s="1076">
        <v>0.63692826525878066</v>
      </c>
      <c r="AO37" s="1076">
        <v>0.64530091657722466</v>
      </c>
      <c r="AP37" s="1076">
        <v>0.67355514592425936</v>
      </c>
      <c r="AQ37" s="1076">
        <v>0.68754765052938627</v>
      </c>
      <c r="AR37" s="1076">
        <v>0.70878512794446036</v>
      </c>
      <c r="AS37" s="1076">
        <v>0.70551736473076343</v>
      </c>
      <c r="AT37" s="1076">
        <v>0.64388489522687464</v>
      </c>
      <c r="AU37" s="1076">
        <v>0.64219203952309445</v>
      </c>
      <c r="AV37" s="1076">
        <v>0.60795772642962642</v>
      </c>
      <c r="AW37" s="1076">
        <v>0.59929874766592095</v>
      </c>
      <c r="AX37" s="1076">
        <v>0.58678813566755095</v>
      </c>
      <c r="AY37" s="1076">
        <v>0.58459333282385628</v>
      </c>
      <c r="AZ37" s="1076">
        <v>0.62115909777990641</v>
      </c>
      <c r="BA37" s="1076">
        <v>0.64802904420030094</v>
      </c>
      <c r="BB37" s="1076">
        <v>0.65019462722653609</v>
      </c>
      <c r="BC37" s="1076">
        <v>0.66457261833897718</v>
      </c>
      <c r="BD37" s="1076">
        <v>0.66318468817999721</v>
      </c>
      <c r="BE37" s="1077">
        <v>0.61505204238876821</v>
      </c>
      <c r="BF37" s="1078">
        <v>-7.5111981232715896E-2</v>
      </c>
      <c r="BG37" s="1078">
        <v>2.9577194221965808E-3</v>
      </c>
      <c r="BH37" s="1078">
        <v>1.1049496438890049E-3</v>
      </c>
    </row>
    <row r="38" spans="1:60" s="1005" customFormat="1" ht="11" x14ac:dyDescent="0.15">
      <c r="A38" s="1005" t="s">
        <v>162</v>
      </c>
      <c r="B38" s="1076">
        <v>3.313500382</v>
      </c>
      <c r="C38" s="1076">
        <v>3.599221059</v>
      </c>
      <c r="D38" s="1076">
        <v>3.9012614880000003</v>
      </c>
      <c r="E38" s="1076">
        <v>4.2178992940000004</v>
      </c>
      <c r="F38" s="1076">
        <v>4.5430431999999996</v>
      </c>
      <c r="G38" s="1076">
        <v>5.0180874010000007</v>
      </c>
      <c r="H38" s="1076">
        <v>5.2857066880000012</v>
      </c>
      <c r="I38" s="1076">
        <v>5.5436171180000002</v>
      </c>
      <c r="J38" s="1076">
        <v>5.7895070849999986</v>
      </c>
      <c r="K38" s="1076">
        <v>5.786941551</v>
      </c>
      <c r="L38" s="1076">
        <v>5.6628125469999997</v>
      </c>
      <c r="M38" s="1076">
        <v>5.9795112710000007</v>
      </c>
      <c r="N38" s="1076">
        <v>5.9915969730000009</v>
      </c>
      <c r="O38" s="1076">
        <v>6.1430829640000013</v>
      </c>
      <c r="P38" s="1076">
        <v>6.3362704230000011</v>
      </c>
      <c r="Q38" s="1076">
        <v>6.1734928649999992</v>
      </c>
      <c r="R38" s="1076">
        <v>6.0453342179999998</v>
      </c>
      <c r="S38" s="1076">
        <v>5.9247598700000008</v>
      </c>
      <c r="T38" s="1076">
        <v>5.8000460380000005</v>
      </c>
      <c r="U38" s="1076">
        <v>5.8899919579999986</v>
      </c>
      <c r="V38" s="1076">
        <v>5.8669078970000008</v>
      </c>
      <c r="W38" s="1076">
        <v>6.0269985030000006</v>
      </c>
      <c r="X38" s="1076">
        <v>6.2098151599999989</v>
      </c>
      <c r="Y38" s="1076">
        <v>6.3626499330000001</v>
      </c>
      <c r="Z38" s="1076">
        <v>6.5455319740202018</v>
      </c>
      <c r="AA38" s="1076">
        <v>6.6564132749111922</v>
      </c>
      <c r="AB38" s="1076">
        <v>6.8591720033147885</v>
      </c>
      <c r="AC38" s="1076">
        <v>6.8310628519071912</v>
      </c>
      <c r="AD38" s="1076">
        <v>6.6864961799183833</v>
      </c>
      <c r="AE38" s="1076">
        <v>6.6692324335051714</v>
      </c>
      <c r="AF38" s="1076">
        <v>6.9455760314163637</v>
      </c>
      <c r="AG38" s="1076">
        <v>6.9403516145186659</v>
      </c>
      <c r="AH38" s="1076">
        <v>7.0608145841399992</v>
      </c>
      <c r="AI38" s="1076">
        <v>7.2236467812440006</v>
      </c>
      <c r="AJ38" s="1076">
        <v>7.4248111214159991</v>
      </c>
      <c r="AK38" s="1076">
        <v>7.5254441366519993</v>
      </c>
      <c r="AL38" s="1076">
        <v>7.5165452202339749</v>
      </c>
      <c r="AM38" s="1076">
        <v>7.4686102948993565</v>
      </c>
      <c r="AN38" s="1076">
        <v>7.7082761869603091</v>
      </c>
      <c r="AO38" s="1076">
        <v>7.8747624340291882</v>
      </c>
      <c r="AP38" s="1076">
        <v>7.8873234736361493</v>
      </c>
      <c r="AQ38" s="1076">
        <v>7.8487184296105141</v>
      </c>
      <c r="AR38" s="1076">
        <v>7.6998304790362582</v>
      </c>
      <c r="AS38" s="1076">
        <v>7.5612470096692492</v>
      </c>
      <c r="AT38" s="1076">
        <v>7.0472425043897138</v>
      </c>
      <c r="AU38" s="1076">
        <v>7.273641187288618</v>
      </c>
      <c r="AV38" s="1076">
        <v>7.1279131324365208</v>
      </c>
      <c r="AW38" s="1076">
        <v>6.9247767701374068</v>
      </c>
      <c r="AX38" s="1076">
        <v>6.5978808110639537</v>
      </c>
      <c r="AY38" s="1076">
        <v>6.2427745823167777</v>
      </c>
      <c r="AZ38" s="1076">
        <v>6.4236903529773057</v>
      </c>
      <c r="BA38" s="1076">
        <v>6.4456040102512384</v>
      </c>
      <c r="BB38" s="1076">
        <v>6.5238357035521854</v>
      </c>
      <c r="BC38" s="1076">
        <v>6.5717070491887712</v>
      </c>
      <c r="BD38" s="1076">
        <v>6.4469090245568301</v>
      </c>
      <c r="BE38" s="1077">
        <v>5.8629519591526016</v>
      </c>
      <c r="BF38" s="1078">
        <v>-9.3064142450712817E-2</v>
      </c>
      <c r="BG38" s="1078">
        <v>-8.8640417978571584E-3</v>
      </c>
      <c r="BH38" s="1078">
        <v>1.0532875647796262E-2</v>
      </c>
    </row>
    <row r="39" spans="1:60" s="1005" customFormat="1" ht="11" x14ac:dyDescent="0.15">
      <c r="A39" s="1005" t="s">
        <v>161</v>
      </c>
      <c r="B39" s="1076" t="s">
        <v>111</v>
      </c>
      <c r="C39" s="1076" t="s">
        <v>111</v>
      </c>
      <c r="D39" s="1076" t="s">
        <v>111</v>
      </c>
      <c r="E39" s="1076" t="s">
        <v>111</v>
      </c>
      <c r="F39" s="1076" t="s">
        <v>111</v>
      </c>
      <c r="G39" s="1076" t="s">
        <v>111</v>
      </c>
      <c r="H39" s="1076" t="s">
        <v>111</v>
      </c>
      <c r="I39" s="1076" t="s">
        <v>111</v>
      </c>
      <c r="J39" s="1076" t="s">
        <v>111</v>
      </c>
      <c r="K39" s="1076" t="s">
        <v>111</v>
      </c>
      <c r="L39" s="1076" t="s">
        <v>111</v>
      </c>
      <c r="M39" s="1076" t="s">
        <v>111</v>
      </c>
      <c r="N39" s="1076" t="s">
        <v>111</v>
      </c>
      <c r="O39" s="1076" t="s">
        <v>111</v>
      </c>
      <c r="P39" s="1076" t="s">
        <v>111</v>
      </c>
      <c r="Q39" s="1076" t="s">
        <v>111</v>
      </c>
      <c r="R39" s="1076" t="s">
        <v>111</v>
      </c>
      <c r="S39" s="1076" t="s">
        <v>111</v>
      </c>
      <c r="T39" s="1076" t="s">
        <v>111</v>
      </c>
      <c r="U39" s="1076" t="s">
        <v>111</v>
      </c>
      <c r="V39" s="1076">
        <v>0.38071739718346614</v>
      </c>
      <c r="W39" s="1076">
        <v>0.35363088650683355</v>
      </c>
      <c r="X39" s="1076">
        <v>0.32205583888768469</v>
      </c>
      <c r="Y39" s="1076">
        <v>0.30426856885917664</v>
      </c>
      <c r="Z39" s="1076">
        <v>0.30380617377485569</v>
      </c>
      <c r="AA39" s="1076">
        <v>0.30837789287792244</v>
      </c>
      <c r="AB39" s="1076">
        <v>0.28473346058588933</v>
      </c>
      <c r="AC39" s="1076">
        <v>0.20369840671858405</v>
      </c>
      <c r="AD39" s="1076">
        <v>0.175104521323662</v>
      </c>
      <c r="AE39" s="1076">
        <v>0.16931078182646328</v>
      </c>
      <c r="AF39" s="1076">
        <v>0.15855072965367348</v>
      </c>
      <c r="AG39" s="1076">
        <v>0.14807411175197097</v>
      </c>
      <c r="AH39" s="1076">
        <v>0.1484738011694347</v>
      </c>
      <c r="AI39" s="1076">
        <v>0.16087744535748633</v>
      </c>
      <c r="AJ39" s="1076">
        <v>0.13715939856593065</v>
      </c>
      <c r="AK39" s="1076">
        <v>0.1340931166753502</v>
      </c>
      <c r="AL39" s="1076">
        <v>0.14458948014424994</v>
      </c>
      <c r="AM39" s="1076">
        <v>0.14611371417377778</v>
      </c>
      <c r="AN39" s="1076">
        <v>0.14438722606527474</v>
      </c>
      <c r="AO39" s="1076">
        <v>0.16197516832635209</v>
      </c>
      <c r="AP39" s="1076">
        <v>0.16690034603845455</v>
      </c>
      <c r="AQ39" s="1076">
        <v>0.15860013758640878</v>
      </c>
      <c r="AR39" s="1076">
        <v>0.16355945374093245</v>
      </c>
      <c r="AS39" s="1076">
        <v>0.16445043046163113</v>
      </c>
      <c r="AT39" s="1076">
        <v>0.15557479834919211</v>
      </c>
      <c r="AU39" s="1076">
        <v>0.17653087807652526</v>
      </c>
      <c r="AV39" s="1076">
        <v>0.15757592184590269</v>
      </c>
      <c r="AW39" s="1076">
        <v>0.16240972160109951</v>
      </c>
      <c r="AX39" s="1076">
        <v>0.15639393606174423</v>
      </c>
      <c r="AY39" s="1076">
        <v>0.14388479778784558</v>
      </c>
      <c r="AZ39" s="1076">
        <v>0.14720561398631354</v>
      </c>
      <c r="BA39" s="1076">
        <v>0.15658728414946882</v>
      </c>
      <c r="BB39" s="1076">
        <v>0.171272978396729</v>
      </c>
      <c r="BC39" s="1076">
        <v>0.15589375924793297</v>
      </c>
      <c r="BD39" s="1076">
        <v>0.15823076355462473</v>
      </c>
      <c r="BE39" s="1077">
        <v>0.14510621201974067</v>
      </c>
      <c r="BF39" s="1078">
        <v>-8.5451250384566024E-2</v>
      </c>
      <c r="BG39" s="1078">
        <v>1.6942197742610965E-3</v>
      </c>
      <c r="BH39" s="1078">
        <v>2.6068535058363192E-4</v>
      </c>
    </row>
    <row r="40" spans="1:60" s="1005" customFormat="1" ht="11" x14ac:dyDescent="0.15">
      <c r="A40" s="1005" t="s">
        <v>160</v>
      </c>
      <c r="B40" s="1076" t="s">
        <v>111</v>
      </c>
      <c r="C40" s="1076" t="s">
        <v>111</v>
      </c>
      <c r="D40" s="1076" t="s">
        <v>111</v>
      </c>
      <c r="E40" s="1076" t="s">
        <v>111</v>
      </c>
      <c r="F40" s="1076" t="s">
        <v>111</v>
      </c>
      <c r="G40" s="1076" t="s">
        <v>111</v>
      </c>
      <c r="H40" s="1076" t="s">
        <v>111</v>
      </c>
      <c r="I40" s="1076" t="s">
        <v>111</v>
      </c>
      <c r="J40" s="1076" t="s">
        <v>111</v>
      </c>
      <c r="K40" s="1076" t="s">
        <v>111</v>
      </c>
      <c r="L40" s="1076" t="s">
        <v>111</v>
      </c>
      <c r="M40" s="1076" t="s">
        <v>111</v>
      </c>
      <c r="N40" s="1076" t="s">
        <v>111</v>
      </c>
      <c r="O40" s="1076" t="s">
        <v>111</v>
      </c>
      <c r="P40" s="1076" t="s">
        <v>111</v>
      </c>
      <c r="Q40" s="1076" t="s">
        <v>111</v>
      </c>
      <c r="R40" s="1076" t="s">
        <v>111</v>
      </c>
      <c r="S40" s="1076" t="s">
        <v>111</v>
      </c>
      <c r="T40" s="1076" t="s">
        <v>111</v>
      </c>
      <c r="U40" s="1076" t="s">
        <v>111</v>
      </c>
      <c r="V40" s="1076">
        <v>0.64820290601908404</v>
      </c>
      <c r="W40" s="1076">
        <v>0.59785125015748575</v>
      </c>
      <c r="X40" s="1076">
        <v>0.62659620544417438</v>
      </c>
      <c r="Y40" s="1076">
        <v>0.65694731386837313</v>
      </c>
      <c r="Z40" s="1076">
        <v>0.7110318403212087</v>
      </c>
      <c r="AA40" s="1076">
        <v>0.72286524814615827</v>
      </c>
      <c r="AB40" s="1076">
        <v>0.76446958021553657</v>
      </c>
      <c r="AC40" s="1076">
        <v>0.46728993498807592</v>
      </c>
      <c r="AD40" s="1076">
        <v>0.36515857216260156</v>
      </c>
      <c r="AE40" s="1076">
        <v>0.31572258901897021</v>
      </c>
      <c r="AF40" s="1076">
        <v>0.35215173651924114</v>
      </c>
      <c r="AG40" s="1076">
        <v>0.38302570621734422</v>
      </c>
      <c r="AH40" s="1076">
        <v>0.35342333260000003</v>
      </c>
      <c r="AI40" s="1076">
        <v>0.37898315020000006</v>
      </c>
      <c r="AJ40" s="1076">
        <v>0.31540466280000001</v>
      </c>
      <c r="AK40" s="1076">
        <v>0.27889430379999997</v>
      </c>
      <c r="AL40" s="1076">
        <v>0.32583823855844157</v>
      </c>
      <c r="AM40" s="1076">
        <v>0.34733146248387092</v>
      </c>
      <c r="AN40" s="1076">
        <v>0.3641201987076923</v>
      </c>
      <c r="AO40" s="1076">
        <v>0.36727218895600294</v>
      </c>
      <c r="AP40" s="1076">
        <v>0.33408112452239741</v>
      </c>
      <c r="AQ40" s="1076">
        <v>0.32018952119212885</v>
      </c>
      <c r="AR40" s="1076">
        <v>0.35020672845463385</v>
      </c>
      <c r="AS40" s="1076">
        <v>0.34708380673148276</v>
      </c>
      <c r="AT40" s="1076">
        <v>0.31845265842386322</v>
      </c>
      <c r="AU40" s="1076">
        <v>0.23583945719447855</v>
      </c>
      <c r="AV40" s="1076">
        <v>0.24476700474146348</v>
      </c>
      <c r="AW40" s="1076">
        <v>0.24573027734545455</v>
      </c>
      <c r="AX40" s="1076">
        <v>0.22655595599879524</v>
      </c>
      <c r="AY40" s="1076">
        <v>0.21849992120419159</v>
      </c>
      <c r="AZ40" s="1076">
        <v>0.22816292375714289</v>
      </c>
      <c r="BA40" s="1076">
        <v>0.23210390211893492</v>
      </c>
      <c r="BB40" s="1076">
        <v>0.24495022570000005</v>
      </c>
      <c r="BC40" s="1076">
        <v>0.25077501766315796</v>
      </c>
      <c r="BD40" s="1076">
        <v>0.25012426305981156</v>
      </c>
      <c r="BE40" s="1077">
        <v>0.2485836650651318</v>
      </c>
      <c r="BF40" s="1078">
        <v>-8.8747421351000888E-3</v>
      </c>
      <c r="BG40" s="1078">
        <v>-2.3862281807632946E-2</v>
      </c>
      <c r="BH40" s="1078">
        <v>4.4658405022696167E-4</v>
      </c>
    </row>
    <row r="41" spans="1:60" s="1005" customFormat="1" ht="11" x14ac:dyDescent="0.15">
      <c r="A41" s="1005" t="s">
        <v>159</v>
      </c>
      <c r="B41" s="1076">
        <v>0.1504388518</v>
      </c>
      <c r="C41" s="1076">
        <v>0.14415581520000001</v>
      </c>
      <c r="D41" s="1076">
        <v>0.14196856440000005</v>
      </c>
      <c r="E41" s="1076">
        <v>0.1535499548</v>
      </c>
      <c r="F41" s="1076">
        <v>0.16526141340000003</v>
      </c>
      <c r="G41" s="1076">
        <v>0.17159681399999999</v>
      </c>
      <c r="H41" s="1076">
        <v>0.16500888859999996</v>
      </c>
      <c r="I41" s="1076">
        <v>0.17015187879999999</v>
      </c>
      <c r="J41" s="1076">
        <v>0.1803841498</v>
      </c>
      <c r="K41" s="1076">
        <v>0.18316979220000001</v>
      </c>
      <c r="L41" s="1076">
        <v>0.15215227180000002</v>
      </c>
      <c r="M41" s="1076">
        <v>0.15240800060000001</v>
      </c>
      <c r="N41" s="1076">
        <v>0.14220916080000001</v>
      </c>
      <c r="O41" s="1076">
        <v>0.14795261579999996</v>
      </c>
      <c r="P41" s="1076">
        <v>0.15207517300000004</v>
      </c>
      <c r="Q41" s="1076">
        <v>0.14018232859999999</v>
      </c>
      <c r="R41" s="1076">
        <v>0.11987518079999999</v>
      </c>
      <c r="S41" s="1076">
        <v>0.1123136028</v>
      </c>
      <c r="T41" s="1076">
        <v>0.10498811259999999</v>
      </c>
      <c r="U41" s="1076">
        <v>0.1131147314</v>
      </c>
      <c r="V41" s="1076">
        <v>0.1161654376</v>
      </c>
      <c r="W41" s="1076">
        <v>0.11354992179999999</v>
      </c>
      <c r="X41" s="1076">
        <v>0.10729570679999999</v>
      </c>
      <c r="Y41" s="1076">
        <v>0.10996517600000003</v>
      </c>
      <c r="Z41" s="1076">
        <v>0.12634759960000003</v>
      </c>
      <c r="AA41" s="1076">
        <v>0.13368069862344972</v>
      </c>
      <c r="AB41" s="1076">
        <v>0.14366840931027833</v>
      </c>
      <c r="AC41" s="1076">
        <v>0.1440914604586975</v>
      </c>
      <c r="AD41" s="1076">
        <v>0.14598269656615598</v>
      </c>
      <c r="AE41" s="1076">
        <v>0.14035905459263304</v>
      </c>
      <c r="AF41" s="1076">
        <v>0.12207871461350708</v>
      </c>
      <c r="AG41" s="1076">
        <v>0.12557565610785218</v>
      </c>
      <c r="AH41" s="1076">
        <v>0.12289017081588136</v>
      </c>
      <c r="AI41" s="1076">
        <v>0.11864911700144046</v>
      </c>
      <c r="AJ41" s="1076">
        <v>0.12540017419711919</v>
      </c>
      <c r="AK41" s="1076">
        <v>0.13380610413452043</v>
      </c>
      <c r="AL41" s="1076">
        <v>0.14338890994439496</v>
      </c>
      <c r="AM41" s="1076">
        <v>0.15677281062291185</v>
      </c>
      <c r="AN41" s="1076">
        <v>0.16440882851658128</v>
      </c>
      <c r="AO41" s="1076">
        <v>0.18623686146650742</v>
      </c>
      <c r="AP41" s="1076">
        <v>0.18900544642053529</v>
      </c>
      <c r="AQ41" s="1076">
        <v>0.18563447187603405</v>
      </c>
      <c r="AR41" s="1076">
        <v>0.18020687816635408</v>
      </c>
      <c r="AS41" s="1076">
        <v>0.17886975761435808</v>
      </c>
      <c r="AT41" s="1076">
        <v>0.17105901053006081</v>
      </c>
      <c r="AU41" s="1076">
        <v>0.18012813906295866</v>
      </c>
      <c r="AV41" s="1076">
        <v>0.17546296398733807</v>
      </c>
      <c r="AW41" s="1076">
        <v>0.17227229403185662</v>
      </c>
      <c r="AX41" s="1076">
        <v>0.16409752525330978</v>
      </c>
      <c r="AY41" s="1076">
        <v>0.15893755773922907</v>
      </c>
      <c r="AZ41" s="1076">
        <v>0.15445776215316226</v>
      </c>
      <c r="BA41" s="1076">
        <v>0.15241373909132369</v>
      </c>
      <c r="BB41" s="1076">
        <v>0.15890219456344776</v>
      </c>
      <c r="BC41" s="1076">
        <v>0.16631940223084779</v>
      </c>
      <c r="BD41" s="1076">
        <v>0.16910301072415898</v>
      </c>
      <c r="BE41" s="1077">
        <v>0.14360766052310969</v>
      </c>
      <c r="BF41" s="1078">
        <v>-0.15308846807254262</v>
      </c>
      <c r="BG41" s="1078">
        <v>-1.1493917072451509E-3</v>
      </c>
      <c r="BH41" s="1078">
        <v>2.5799318174516946E-4</v>
      </c>
    </row>
    <row r="42" spans="1:60" s="1005" customFormat="1" ht="11" x14ac:dyDescent="0.15">
      <c r="A42" s="1005" t="s">
        <v>158</v>
      </c>
      <c r="B42" s="1076">
        <v>1.4902563370000002</v>
      </c>
      <c r="C42" s="1076">
        <v>1.596158762</v>
      </c>
      <c r="D42" s="1076">
        <v>1.687680101</v>
      </c>
      <c r="E42" s="1076">
        <v>1.8878092290000001</v>
      </c>
      <c r="F42" s="1076">
        <v>2.1051645680000002</v>
      </c>
      <c r="G42" s="1076">
        <v>2.3751927680000002</v>
      </c>
      <c r="H42" s="1076">
        <v>2.5046912109999999</v>
      </c>
      <c r="I42" s="1076">
        <v>2.9092273160000004</v>
      </c>
      <c r="J42" s="1076">
        <v>3.0946159690000004</v>
      </c>
      <c r="K42" s="1076">
        <v>2.9367416190000006</v>
      </c>
      <c r="L42" s="1076">
        <v>2.9603285109999997</v>
      </c>
      <c r="M42" s="1076">
        <v>3.228590364</v>
      </c>
      <c r="N42" s="1076">
        <v>3.1706399560000005</v>
      </c>
      <c r="O42" s="1076">
        <v>3.2343703809378073</v>
      </c>
      <c r="P42" s="1076">
        <v>3.3415405207129836</v>
      </c>
      <c r="Q42" s="1076">
        <v>3.1374716719859235</v>
      </c>
      <c r="R42" s="1076">
        <v>2.9751545980118168</v>
      </c>
      <c r="S42" s="1076">
        <v>2.7506637397453972</v>
      </c>
      <c r="T42" s="1076">
        <v>2.7639241846937241</v>
      </c>
      <c r="U42" s="1076">
        <v>2.8697047712320898</v>
      </c>
      <c r="V42" s="1076">
        <v>2.9607551500373259</v>
      </c>
      <c r="W42" s="1076">
        <v>3.1073705092178696</v>
      </c>
      <c r="X42" s="1076">
        <v>3.1713494432891212</v>
      </c>
      <c r="Y42" s="1076">
        <v>3.1816855123123085</v>
      </c>
      <c r="Z42" s="1076">
        <v>3.1962025124203248</v>
      </c>
      <c r="AA42" s="1076">
        <v>3.2768013072821391</v>
      </c>
      <c r="AB42" s="1076">
        <v>3.3390691278630156</v>
      </c>
      <c r="AC42" s="1076">
        <v>3.3787106390794617</v>
      </c>
      <c r="AD42" s="1076">
        <v>3.4067693590225629</v>
      </c>
      <c r="AE42" s="1076">
        <v>3.3700396404593009</v>
      </c>
      <c r="AF42" s="1076">
        <v>3.5072193078791463</v>
      </c>
      <c r="AG42" s="1076">
        <v>3.6584055304112835</v>
      </c>
      <c r="AH42" s="1076">
        <v>3.5927942924828495</v>
      </c>
      <c r="AI42" s="1076">
        <v>3.6177123162217226</v>
      </c>
      <c r="AJ42" s="1076">
        <v>3.5736274813587134</v>
      </c>
      <c r="AK42" s="1076">
        <v>3.6200719641556671</v>
      </c>
      <c r="AL42" s="1076">
        <v>3.7588737705149544</v>
      </c>
      <c r="AM42" s="1076">
        <v>3.7595943571591781</v>
      </c>
      <c r="AN42" s="1076">
        <v>3.7850372495245068</v>
      </c>
      <c r="AO42" s="1076">
        <v>3.9116158479542653</v>
      </c>
      <c r="AP42" s="1076">
        <v>3.9923285553134127</v>
      </c>
      <c r="AQ42" s="1076">
        <v>3.9102613828046175</v>
      </c>
      <c r="AR42" s="1076">
        <v>3.9762459201747768</v>
      </c>
      <c r="AS42" s="1076">
        <v>3.9261427067506647</v>
      </c>
      <c r="AT42" s="1076">
        <v>3.8691936968525686</v>
      </c>
      <c r="AU42" s="1076">
        <v>4.0951031141718541</v>
      </c>
      <c r="AV42" s="1076">
        <v>3.9227345404785776</v>
      </c>
      <c r="AW42" s="1076">
        <v>3.7928841019614512</v>
      </c>
      <c r="AX42" s="1076">
        <v>3.6808755797092387</v>
      </c>
      <c r="AY42" s="1076">
        <v>3.4742300775078396</v>
      </c>
      <c r="AZ42" s="1076">
        <v>3.5229069716034545</v>
      </c>
      <c r="BA42" s="1076">
        <v>3.5875800456098719</v>
      </c>
      <c r="BB42" s="1076">
        <v>3.5320121484159928</v>
      </c>
      <c r="BC42" s="1076">
        <v>3.5285896598435098</v>
      </c>
      <c r="BD42" s="1076">
        <v>3.5125794301055011</v>
      </c>
      <c r="BE42" s="1077">
        <v>3.3725561966811419</v>
      </c>
      <c r="BF42" s="1078">
        <v>-4.2486688432562647E-2</v>
      </c>
      <c r="BG42" s="1078">
        <v>-9.6229492623585156E-3</v>
      </c>
      <c r="BH42" s="1078">
        <v>6.0588446370250376E-3</v>
      </c>
    </row>
    <row r="43" spans="1:60" s="1005" customFormat="1" ht="11" x14ac:dyDescent="0.15">
      <c r="A43" s="1005" t="s">
        <v>157</v>
      </c>
      <c r="B43" s="1076" t="s">
        <v>111</v>
      </c>
      <c r="C43" s="1076" t="s">
        <v>111</v>
      </c>
      <c r="D43" s="1076" t="s">
        <v>111</v>
      </c>
      <c r="E43" s="1076" t="s">
        <v>111</v>
      </c>
      <c r="F43" s="1076" t="s">
        <v>111</v>
      </c>
      <c r="G43" s="1076" t="s">
        <v>111</v>
      </c>
      <c r="H43" s="1076" t="s">
        <v>111</v>
      </c>
      <c r="I43" s="1076" t="s">
        <v>111</v>
      </c>
      <c r="J43" s="1076" t="s">
        <v>111</v>
      </c>
      <c r="K43" s="1076" t="s">
        <v>111</v>
      </c>
      <c r="L43" s="1076" t="s">
        <v>111</v>
      </c>
      <c r="M43" s="1076" t="s">
        <v>111</v>
      </c>
      <c r="N43" s="1076" t="s">
        <v>111</v>
      </c>
      <c r="O43" s="1076" t="s">
        <v>111</v>
      </c>
      <c r="P43" s="1076" t="s">
        <v>111</v>
      </c>
      <c r="Q43" s="1076" t="s">
        <v>111</v>
      </c>
      <c r="R43" s="1076" t="s">
        <v>111</v>
      </c>
      <c r="S43" s="1076" t="s">
        <v>111</v>
      </c>
      <c r="T43" s="1076" t="s">
        <v>111</v>
      </c>
      <c r="U43" s="1076" t="s">
        <v>111</v>
      </c>
      <c r="V43" s="1076" t="s">
        <v>111</v>
      </c>
      <c r="W43" s="1076" t="s">
        <v>111</v>
      </c>
      <c r="X43" s="1076" t="s">
        <v>111</v>
      </c>
      <c r="Y43" s="1076" t="s">
        <v>111</v>
      </c>
      <c r="Z43" s="1076" t="s">
        <v>111</v>
      </c>
      <c r="AA43" s="1076">
        <v>0.10645767345223918</v>
      </c>
      <c r="AB43" s="1076">
        <v>0.10546363372491763</v>
      </c>
      <c r="AC43" s="1076">
        <v>0.10830591377109142</v>
      </c>
      <c r="AD43" s="1076">
        <v>0.10866932171675384</v>
      </c>
      <c r="AE43" s="1076">
        <v>0.10194214079562711</v>
      </c>
      <c r="AF43" s="1076">
        <v>0.10262731429398153</v>
      </c>
      <c r="AG43" s="1076">
        <v>0.11926075789038025</v>
      </c>
      <c r="AH43" s="1076">
        <v>0.10746838858527716</v>
      </c>
      <c r="AI43" s="1076">
        <v>0.1214276511419838</v>
      </c>
      <c r="AJ43" s="1076">
        <v>0.11611814100168756</v>
      </c>
      <c r="AK43" s="1076">
        <v>0.11029693972041119</v>
      </c>
      <c r="AL43" s="1076">
        <v>0.104087190746082</v>
      </c>
      <c r="AM43" s="1076">
        <v>0.10161929734453201</v>
      </c>
      <c r="AN43" s="1076">
        <v>0.11424277543790835</v>
      </c>
      <c r="AO43" s="1076">
        <v>0.1127456994769365</v>
      </c>
      <c r="AP43" s="1076">
        <v>0.11623651472504841</v>
      </c>
      <c r="AQ43" s="1076">
        <v>0.11809724060622769</v>
      </c>
      <c r="AR43" s="1076">
        <v>0.1176031368089499</v>
      </c>
      <c r="AS43" s="1076">
        <v>0.11371699344731043</v>
      </c>
      <c r="AT43" s="1076">
        <v>0.11176266482753044</v>
      </c>
      <c r="AU43" s="1076">
        <v>0.12053432142859048</v>
      </c>
      <c r="AV43" s="1076">
        <v>0.12084410836039219</v>
      </c>
      <c r="AW43" s="1076">
        <v>0.11230874526865839</v>
      </c>
      <c r="AX43" s="1076">
        <v>0.10749600020373026</v>
      </c>
      <c r="AY43" s="1076">
        <v>9.9908192770534407E-2</v>
      </c>
      <c r="AZ43" s="1076">
        <v>0.10491098675223223</v>
      </c>
      <c r="BA43" s="1076">
        <v>0.10885042387325361</v>
      </c>
      <c r="BB43" s="1076">
        <v>0.10510319272307701</v>
      </c>
      <c r="BC43" s="1076">
        <v>0.10460235178096147</v>
      </c>
      <c r="BD43" s="1076">
        <v>0.11085905765196043</v>
      </c>
      <c r="BE43" s="1077">
        <v>0.10186989746651751</v>
      </c>
      <c r="BF43" s="1078">
        <v>-8.3597077540792486E-2</v>
      </c>
      <c r="BG43" s="1078">
        <v>-8.114621113742837E-4</v>
      </c>
      <c r="BH43" s="1078">
        <v>1.8301070343814779E-4</v>
      </c>
    </row>
    <row r="44" spans="1:60" s="1005" customFormat="1" ht="11" x14ac:dyDescent="0.15">
      <c r="A44" s="1005" t="s">
        <v>156</v>
      </c>
      <c r="B44" s="1076">
        <v>0.74361819662799988</v>
      </c>
      <c r="C44" s="1076">
        <v>0.76196949507999989</v>
      </c>
      <c r="D44" s="1076">
        <v>0.81766768166799997</v>
      </c>
      <c r="E44" s="1076">
        <v>0.91575774326799997</v>
      </c>
      <c r="F44" s="1076">
        <v>0.9190258537360001</v>
      </c>
      <c r="G44" s="1076">
        <v>0.96315050143200009</v>
      </c>
      <c r="H44" s="1076">
        <v>1.0117057972479999</v>
      </c>
      <c r="I44" s="1076">
        <v>1.0726973283000001</v>
      </c>
      <c r="J44" s="1076">
        <v>1.1357507960720001</v>
      </c>
      <c r="K44" s="1076">
        <v>1.1441680953519999</v>
      </c>
      <c r="L44" s="1076">
        <v>1.1611455274719999</v>
      </c>
      <c r="M44" s="1076">
        <v>1.2424695929240002</v>
      </c>
      <c r="N44" s="1076">
        <v>1.146474190632</v>
      </c>
      <c r="O44" s="1076">
        <v>1.286591157888</v>
      </c>
      <c r="P44" s="1076">
        <v>1.3763283048480002</v>
      </c>
      <c r="Q44" s="1076">
        <v>1.3101024720080001</v>
      </c>
      <c r="R44" s="1076">
        <v>1.3807244610640002</v>
      </c>
      <c r="S44" s="1076">
        <v>1.3640418692240004</v>
      </c>
      <c r="T44" s="1076">
        <v>1.4969646481440002</v>
      </c>
      <c r="U44" s="1076">
        <v>1.5164557489440003</v>
      </c>
      <c r="V44" s="1076">
        <v>1.5015411775040002</v>
      </c>
      <c r="W44" s="1076">
        <v>1.4673304450519999</v>
      </c>
      <c r="X44" s="1076">
        <v>1.5402031519160007</v>
      </c>
      <c r="Y44" s="1076">
        <v>1.5860786211880002</v>
      </c>
      <c r="Z44" s="1076">
        <v>1.6882456207920005</v>
      </c>
      <c r="AA44" s="1076">
        <v>1.704955848890656</v>
      </c>
      <c r="AB44" s="1076">
        <v>1.5730841924877865</v>
      </c>
      <c r="AC44" s="1076">
        <v>1.656221137093626</v>
      </c>
      <c r="AD44" s="1076">
        <v>1.7098640780597798</v>
      </c>
      <c r="AE44" s="1076">
        <v>1.653680853177379</v>
      </c>
      <c r="AF44" s="1076">
        <v>1.7528086862534373</v>
      </c>
      <c r="AG44" s="1076">
        <v>1.6126980834820561</v>
      </c>
      <c r="AH44" s="1076">
        <v>1.6951628421961942</v>
      </c>
      <c r="AI44" s="1076">
        <v>1.7619071015193444</v>
      </c>
      <c r="AJ44" s="1076">
        <v>1.8069004673977205</v>
      </c>
      <c r="AK44" s="1076">
        <v>1.9979331806066225</v>
      </c>
      <c r="AL44" s="1076">
        <v>1.8123726224007168</v>
      </c>
      <c r="AM44" s="1076">
        <v>1.8833536558998214</v>
      </c>
      <c r="AN44" s="1076">
        <v>1.66787464676899</v>
      </c>
      <c r="AO44" s="1076">
        <v>1.6982352392592603</v>
      </c>
      <c r="AP44" s="1076">
        <v>1.9331031844321951</v>
      </c>
      <c r="AQ44" s="1076">
        <v>1.7735639312920297</v>
      </c>
      <c r="AR44" s="1076">
        <v>1.9008200988204864</v>
      </c>
      <c r="AS44" s="1076">
        <v>1.9456787728120808</v>
      </c>
      <c r="AT44" s="1076">
        <v>1.7991113477865519</v>
      </c>
      <c r="AU44" s="1076">
        <v>1.7294567163300902</v>
      </c>
      <c r="AV44" s="1076">
        <v>1.7531654222786393</v>
      </c>
      <c r="AW44" s="1076">
        <v>1.9367560119423668</v>
      </c>
      <c r="AX44" s="1076">
        <v>1.8185295354418309</v>
      </c>
      <c r="AY44" s="1076">
        <v>1.8713491329526488</v>
      </c>
      <c r="AZ44" s="1076">
        <v>1.8946856737764515</v>
      </c>
      <c r="BA44" s="1076">
        <v>1.914020283971986</v>
      </c>
      <c r="BB44" s="1076">
        <v>1.9217785975923571</v>
      </c>
      <c r="BC44" s="1076">
        <v>1.9015920223907874</v>
      </c>
      <c r="BD44" s="1076">
        <v>1.7780550907804862</v>
      </c>
      <c r="BE44" s="1077">
        <v>1.9297773222264241</v>
      </c>
      <c r="BF44" s="1078">
        <v>8.2365060886361308E-2</v>
      </c>
      <c r="BG44" s="1078">
        <v>-1.1765798882260592E-3</v>
      </c>
      <c r="BH44" s="1078">
        <v>3.4668720986562548E-3</v>
      </c>
    </row>
    <row r="45" spans="1:60" s="1005" customFormat="1" ht="11" x14ac:dyDescent="0.15">
      <c r="A45" s="1005" t="s">
        <v>155</v>
      </c>
      <c r="B45" s="1076">
        <v>2.7931748380000001</v>
      </c>
      <c r="C45" s="1076">
        <v>2.8476067040000004</v>
      </c>
      <c r="D45" s="1076">
        <v>2.9307965120000006</v>
      </c>
      <c r="E45" s="1076">
        <v>3.1542017860000002</v>
      </c>
      <c r="F45" s="1076">
        <v>3.3691900360000004</v>
      </c>
      <c r="G45" s="1076">
        <v>3.5552855899999996</v>
      </c>
      <c r="H45" s="1076">
        <v>3.6677537640000004</v>
      </c>
      <c r="I45" s="1076">
        <v>3.8684618840000002</v>
      </c>
      <c r="J45" s="1076">
        <v>3.9409580530000006</v>
      </c>
      <c r="K45" s="1076">
        <v>4.0708032359999997</v>
      </c>
      <c r="L45" s="1076">
        <v>4.3913711440000007</v>
      </c>
      <c r="M45" s="1076">
        <v>4.6265440290000006</v>
      </c>
      <c r="N45" s="1076">
        <v>4.8238375910000002</v>
      </c>
      <c r="O45" s="1076">
        <v>5.0648549790000006</v>
      </c>
      <c r="P45" s="1076">
        <v>5.1401852960000003</v>
      </c>
      <c r="Q45" s="1076">
        <v>5.3823829859999996</v>
      </c>
      <c r="R45" s="1076">
        <v>4.8527212550000005</v>
      </c>
      <c r="S45" s="1076">
        <v>4.9416132389999996</v>
      </c>
      <c r="T45" s="1076">
        <v>4.9641261430000005</v>
      </c>
      <c r="U45" s="1076">
        <v>5.1606776170000002</v>
      </c>
      <c r="V45" s="1076">
        <v>5.2774052800000009</v>
      </c>
      <c r="W45" s="1076">
        <v>5.4263876940000006</v>
      </c>
      <c r="X45" s="1076">
        <v>5.6025248250000015</v>
      </c>
      <c r="Y45" s="1076">
        <v>5.4955618780000011</v>
      </c>
      <c r="Z45" s="1076">
        <v>5.2890922600000003</v>
      </c>
      <c r="AA45" s="1076">
        <v>4.3561908780000005</v>
      </c>
      <c r="AB45" s="1076">
        <v>4.2619471001999996</v>
      </c>
      <c r="AC45" s="1076">
        <v>4.0754899690000004</v>
      </c>
      <c r="AD45" s="1076">
        <v>4.0736001089999982</v>
      </c>
      <c r="AE45" s="1076">
        <v>3.898253879799999</v>
      </c>
      <c r="AF45" s="1076">
        <v>3.9900831638000009</v>
      </c>
      <c r="AG45" s="1076">
        <v>4.1887753963846439</v>
      </c>
      <c r="AH45" s="1076">
        <v>4.1476277589380963</v>
      </c>
      <c r="AI45" s="1076">
        <v>3.9732975362482081</v>
      </c>
      <c r="AJ45" s="1076">
        <v>3.8961176039604868</v>
      </c>
      <c r="AK45" s="1076">
        <v>3.6613966927188186</v>
      </c>
      <c r="AL45" s="1076">
        <v>3.6354526024965268</v>
      </c>
      <c r="AM45" s="1076">
        <v>3.5963029690764223</v>
      </c>
      <c r="AN45" s="1076">
        <v>3.7212418520664703</v>
      </c>
      <c r="AO45" s="1076">
        <v>3.7455033838069918</v>
      </c>
      <c r="AP45" s="1076">
        <v>3.8274522515587348</v>
      </c>
      <c r="AQ45" s="1076">
        <v>4.0159806679245236</v>
      </c>
      <c r="AR45" s="1076">
        <v>4.0030313706019065</v>
      </c>
      <c r="AS45" s="1076">
        <v>4.070896201053718</v>
      </c>
      <c r="AT45" s="1076">
        <v>3.9242155789616686</v>
      </c>
      <c r="AU45" s="1076">
        <v>4.1821800898470283</v>
      </c>
      <c r="AV45" s="1076">
        <v>4.2027786140259895</v>
      </c>
      <c r="AW45" s="1076">
        <v>4.074807964365629</v>
      </c>
      <c r="AX45" s="1076">
        <v>4.0863785325581672</v>
      </c>
      <c r="AY45" s="1076">
        <v>3.9343161082506137</v>
      </c>
      <c r="AZ45" s="1076">
        <v>3.973617500482435</v>
      </c>
      <c r="BA45" s="1076">
        <v>4.1503962878572906</v>
      </c>
      <c r="BB45" s="1076">
        <v>4.3148358300000016</v>
      </c>
      <c r="BC45" s="1076">
        <v>4.3653245354618271</v>
      </c>
      <c r="BD45" s="1076">
        <v>4.2350695675867662</v>
      </c>
      <c r="BE45" s="1077">
        <v>4.01293439696531</v>
      </c>
      <c r="BF45" s="1078">
        <v>-5.5040293561301357E-2</v>
      </c>
      <c r="BG45" s="1078">
        <v>7.6524591435120914E-3</v>
      </c>
      <c r="BH45" s="1078">
        <v>7.2092930797456219E-3</v>
      </c>
    </row>
    <row r="46" spans="1:60" s="1005" customFormat="1" ht="11" x14ac:dyDescent="0.15">
      <c r="A46" s="1005" t="s">
        <v>154</v>
      </c>
      <c r="B46" s="1076">
        <v>0.17651210399999998</v>
      </c>
      <c r="C46" s="1076">
        <v>0.192701392</v>
      </c>
      <c r="D46" s="1076">
        <v>0.20617943499999999</v>
      </c>
      <c r="E46" s="1076">
        <v>0.21014316700000002</v>
      </c>
      <c r="F46" s="1076">
        <v>0.22718970500000002</v>
      </c>
      <c r="G46" s="1076">
        <v>0.27275472626199998</v>
      </c>
      <c r="H46" s="1076">
        <v>0.30054988400999999</v>
      </c>
      <c r="I46" s="1076">
        <v>0.32655739053100008</v>
      </c>
      <c r="J46" s="1076">
        <v>0.36118057674499998</v>
      </c>
      <c r="K46" s="1076">
        <v>0.37801713687800004</v>
      </c>
      <c r="L46" s="1076">
        <v>0.37649005922199996</v>
      </c>
      <c r="M46" s="1076">
        <v>0.37359737061899995</v>
      </c>
      <c r="N46" s="1076">
        <v>0.42062325007000007</v>
      </c>
      <c r="O46" s="1076">
        <v>0.44281534478799989</v>
      </c>
      <c r="P46" s="1076">
        <v>0.46977130695799996</v>
      </c>
      <c r="Q46" s="1076">
        <v>0.45804981420399998</v>
      </c>
      <c r="R46" s="1076">
        <v>0.45156146297300004</v>
      </c>
      <c r="S46" s="1076">
        <v>0.48770248092100005</v>
      </c>
      <c r="T46" s="1076">
        <v>0.50439752037399999</v>
      </c>
      <c r="U46" s="1076">
        <v>0.52460283938899999</v>
      </c>
      <c r="V46" s="1076">
        <v>0.53457094771500002</v>
      </c>
      <c r="W46" s="1076">
        <v>0.56757251965299982</v>
      </c>
      <c r="X46" s="1076">
        <v>0.58056383931699995</v>
      </c>
      <c r="Y46" s="1076">
        <v>0.64288334751699994</v>
      </c>
      <c r="Z46" s="1076">
        <v>0.69895726390310098</v>
      </c>
      <c r="AA46" s="1076">
        <v>0.70753405040683026</v>
      </c>
      <c r="AB46" s="1076">
        <v>0.73438830954165069</v>
      </c>
      <c r="AC46" s="1076">
        <v>0.74492241597659214</v>
      </c>
      <c r="AD46" s="1076">
        <v>0.76414668420408505</v>
      </c>
      <c r="AE46" s="1076">
        <v>0.79061453952389171</v>
      </c>
      <c r="AF46" s="1076">
        <v>0.86866915208672046</v>
      </c>
      <c r="AG46" s="1076">
        <v>0.89186474152241058</v>
      </c>
      <c r="AH46" s="1076">
        <v>0.9058093596179867</v>
      </c>
      <c r="AI46" s="1076">
        <v>0.989070804844009</v>
      </c>
      <c r="AJ46" s="1076">
        <v>1.015250303900777</v>
      </c>
      <c r="AK46" s="1076">
        <v>1.0465945176795661</v>
      </c>
      <c r="AL46" s="1076">
        <v>1.0603159781209197</v>
      </c>
      <c r="AM46" s="1076">
        <v>1.055883300938846</v>
      </c>
      <c r="AN46" s="1076">
        <v>1.0794842338240298</v>
      </c>
      <c r="AO46" s="1076">
        <v>1.0616484380283153</v>
      </c>
      <c r="AP46" s="1076">
        <v>1.0619818453406638</v>
      </c>
      <c r="AQ46" s="1076">
        <v>1.0494346813954667</v>
      </c>
      <c r="AR46" s="1076">
        <v>1.0570821155207426</v>
      </c>
      <c r="AS46" s="1076">
        <v>1.0208476923273309</v>
      </c>
      <c r="AT46" s="1076">
        <v>1.0271435482817539</v>
      </c>
      <c r="AU46" s="1076">
        <v>1.077303232517214</v>
      </c>
      <c r="AV46" s="1076">
        <v>1.028736928294695</v>
      </c>
      <c r="AW46" s="1076">
        <v>0.94048860566399883</v>
      </c>
      <c r="AX46" s="1076">
        <v>1.027883028479172</v>
      </c>
      <c r="AY46" s="1076">
        <v>1.0478716744911083</v>
      </c>
      <c r="AZ46" s="1076">
        <v>1.0287103530173149</v>
      </c>
      <c r="BA46" s="1076">
        <v>1.0970996312904839</v>
      </c>
      <c r="BB46" s="1076">
        <v>1.0677117192561938</v>
      </c>
      <c r="BC46" s="1076">
        <v>1.084594428548793</v>
      </c>
      <c r="BD46" s="1076">
        <v>1.0314875313868028</v>
      </c>
      <c r="BE46" s="1077">
        <v>0.93255977810404422</v>
      </c>
      <c r="BF46" s="1078">
        <v>-9.8378048915560901E-2</v>
      </c>
      <c r="BG46" s="1078">
        <v>4.2211607167641496E-4</v>
      </c>
      <c r="BH46" s="1078">
        <v>1.6753567563473719E-3</v>
      </c>
    </row>
    <row r="47" spans="1:60" s="1005" customFormat="1" ht="11" x14ac:dyDescent="0.15">
      <c r="A47" s="1005" t="s">
        <v>153</v>
      </c>
      <c r="B47" s="1076">
        <v>1.0027468759910398</v>
      </c>
      <c r="C47" s="1076">
        <v>1.0695038106405002</v>
      </c>
      <c r="D47" s="1076">
        <v>1.1932883555041802</v>
      </c>
      <c r="E47" s="1076">
        <v>1.2697193667359601</v>
      </c>
      <c r="F47" s="1076">
        <v>1.4594923464907281</v>
      </c>
      <c r="G47" s="1076">
        <v>1.5534499217681961</v>
      </c>
      <c r="H47" s="1076">
        <v>1.6479357983999998</v>
      </c>
      <c r="I47" s="1076">
        <v>1.7350556229</v>
      </c>
      <c r="J47" s="1076">
        <v>1.8880965332999999</v>
      </c>
      <c r="K47" s="1076">
        <v>1.9007146261000001</v>
      </c>
      <c r="L47" s="1076">
        <v>2.0729996800999997</v>
      </c>
      <c r="M47" s="1076">
        <v>2.2352029003</v>
      </c>
      <c r="N47" s="1076">
        <v>2.3697568253500001</v>
      </c>
      <c r="O47" s="1076">
        <v>2.5518663513000002</v>
      </c>
      <c r="P47" s="1076">
        <v>2.6020234388000003</v>
      </c>
      <c r="Q47" s="1076">
        <v>2.6264947876000004</v>
      </c>
      <c r="R47" s="1076">
        <v>2.6326964107999995</v>
      </c>
      <c r="S47" s="1076">
        <v>2.6105376123000004</v>
      </c>
      <c r="T47" s="1076">
        <v>2.5934571599000003</v>
      </c>
      <c r="U47" s="1076">
        <v>2.5738874378000003</v>
      </c>
      <c r="V47" s="1076">
        <v>2.5654523939000002</v>
      </c>
      <c r="W47" s="1076">
        <v>2.6213239958000001</v>
      </c>
      <c r="X47" s="1076">
        <v>2.7183895127999995</v>
      </c>
      <c r="Y47" s="1076">
        <v>2.7665543827999999</v>
      </c>
      <c r="Z47" s="1076">
        <v>2.7720936618000001</v>
      </c>
      <c r="AA47" s="1076">
        <v>2.6394121750778909</v>
      </c>
      <c r="AB47" s="1076">
        <v>2.2385875317520001</v>
      </c>
      <c r="AC47" s="1076">
        <v>1.9748745277440003</v>
      </c>
      <c r="AD47" s="1076">
        <v>1.9185597906599998</v>
      </c>
      <c r="AE47" s="1076">
        <v>1.809046309772</v>
      </c>
      <c r="AF47" s="1076">
        <v>1.9865198931720005</v>
      </c>
      <c r="AG47" s="1076">
        <v>1.9745830393079997</v>
      </c>
      <c r="AH47" s="1076">
        <v>1.8714972543120005</v>
      </c>
      <c r="AI47" s="1076">
        <v>1.710504899584</v>
      </c>
      <c r="AJ47" s="1076">
        <v>1.5032975941760001</v>
      </c>
      <c r="AK47" s="1076">
        <v>1.5024873837400003</v>
      </c>
      <c r="AL47" s="1076">
        <v>1.5196493984983377</v>
      </c>
      <c r="AM47" s="1076">
        <v>1.5773107087556126</v>
      </c>
      <c r="AN47" s="1076">
        <v>1.5790506811821543</v>
      </c>
      <c r="AO47" s="1076">
        <v>1.6348163862530447</v>
      </c>
      <c r="AP47" s="1076">
        <v>1.6360732433122531</v>
      </c>
      <c r="AQ47" s="1076">
        <v>1.6708722947998489</v>
      </c>
      <c r="AR47" s="1076">
        <v>1.6127870438619318</v>
      </c>
      <c r="AS47" s="1076">
        <v>1.6159227278870718</v>
      </c>
      <c r="AT47" s="1076">
        <v>1.411220370636916</v>
      </c>
      <c r="AU47" s="1076">
        <v>1.4213514627677719</v>
      </c>
      <c r="AV47" s="1076">
        <v>1.4587459793026341</v>
      </c>
      <c r="AW47" s="1076">
        <v>1.4030977406592724</v>
      </c>
      <c r="AX47" s="1076">
        <v>1.3052231283233249</v>
      </c>
      <c r="AY47" s="1076">
        <v>1.3518403742330054</v>
      </c>
      <c r="AZ47" s="1076">
        <v>1.3582547012919997</v>
      </c>
      <c r="BA47" s="1076">
        <v>1.3583179068887095</v>
      </c>
      <c r="BB47" s="1076">
        <v>1.3830587432000001</v>
      </c>
      <c r="BC47" s="1076">
        <v>1.4089475023685041</v>
      </c>
      <c r="BD47" s="1076">
        <v>1.3758591306405528</v>
      </c>
      <c r="BE47" s="1077">
        <v>1.3311041182583332</v>
      </c>
      <c r="BF47" s="1078">
        <v>-3.5172139212873876E-2</v>
      </c>
      <c r="BG47" s="1078">
        <v>-2.5344311783540574E-3</v>
      </c>
      <c r="BH47" s="1078">
        <v>2.3913472683325444E-3</v>
      </c>
    </row>
    <row r="48" spans="1:60" s="1005" customFormat="1" ht="11" x14ac:dyDescent="0.15">
      <c r="A48" s="1005" t="s">
        <v>152</v>
      </c>
      <c r="B48" s="1076">
        <v>0.38317621626873777</v>
      </c>
      <c r="C48" s="1076">
        <v>0.39672664404886138</v>
      </c>
      <c r="D48" s="1076">
        <v>0.39901196420193036</v>
      </c>
      <c r="E48" s="1076">
        <v>0.44058562515502947</v>
      </c>
      <c r="F48" s="1076">
        <v>0.46037776142979941</v>
      </c>
      <c r="G48" s="1076">
        <v>0.50897182189262558</v>
      </c>
      <c r="H48" s="1076">
        <v>0.545960106</v>
      </c>
      <c r="I48" s="1076">
        <v>0.57415977900000004</v>
      </c>
      <c r="J48" s="1076">
        <v>0.59747539500000002</v>
      </c>
      <c r="K48" s="1076">
        <v>0.62823813900000014</v>
      </c>
      <c r="L48" s="1076">
        <v>0.65777607500000002</v>
      </c>
      <c r="M48" s="1076">
        <v>0.68237840299999986</v>
      </c>
      <c r="N48" s="1076">
        <v>0.71712480600000006</v>
      </c>
      <c r="O48" s="1076">
        <v>0.75256026300000001</v>
      </c>
      <c r="P48" s="1076">
        <v>0.77409088200000009</v>
      </c>
      <c r="Q48" s="1076">
        <v>0.78615517400000012</v>
      </c>
      <c r="R48" s="1076">
        <v>0.78006094400000014</v>
      </c>
      <c r="S48" s="1076">
        <v>0.7716950600000001</v>
      </c>
      <c r="T48" s="1076">
        <v>0.77379743300000003</v>
      </c>
      <c r="U48" s="1076">
        <v>0.83371048699999994</v>
      </c>
      <c r="V48" s="1076">
        <v>0.85941842200000007</v>
      </c>
      <c r="W48" s="1076">
        <v>0.85173629500000014</v>
      </c>
      <c r="X48" s="1076">
        <v>0.87092357300000001</v>
      </c>
      <c r="Y48" s="1076">
        <v>0.87541676699999993</v>
      </c>
      <c r="Z48" s="1076">
        <v>0.8877534239999999</v>
      </c>
      <c r="AA48" s="1076">
        <v>0.89027221118000011</v>
      </c>
      <c r="AB48" s="1076">
        <v>0.79645621675200007</v>
      </c>
      <c r="AC48" s="1076">
        <v>0.76584611713200001</v>
      </c>
      <c r="AD48" s="1076">
        <v>0.75120712446400018</v>
      </c>
      <c r="AE48" s="1076">
        <v>0.73911746126799993</v>
      </c>
      <c r="AF48" s="1076">
        <v>0.74948946624799972</v>
      </c>
      <c r="AG48" s="1076">
        <v>0.75518249035600005</v>
      </c>
      <c r="AH48" s="1076">
        <v>0.74135377193200014</v>
      </c>
      <c r="AI48" s="1076">
        <v>0.74907207079200011</v>
      </c>
      <c r="AJ48" s="1076">
        <v>0.75494876931999988</v>
      </c>
      <c r="AK48" s="1076">
        <v>0.77916545062799991</v>
      </c>
      <c r="AL48" s="1076">
        <v>0.80135739842116949</v>
      </c>
      <c r="AM48" s="1076">
        <v>0.80772423691470596</v>
      </c>
      <c r="AN48" s="1076">
        <v>0.78355782543460328</v>
      </c>
      <c r="AO48" s="1076">
        <v>0.76282773509611879</v>
      </c>
      <c r="AP48" s="1076">
        <v>0.80408609432439926</v>
      </c>
      <c r="AQ48" s="1076">
        <v>0.77548553156139977</v>
      </c>
      <c r="AR48" s="1076">
        <v>0.72733069628952474</v>
      </c>
      <c r="AS48" s="1076">
        <v>0.75266037071926695</v>
      </c>
      <c r="AT48" s="1076">
        <v>0.68522665527883542</v>
      </c>
      <c r="AU48" s="1076">
        <v>0.72959814416703395</v>
      </c>
      <c r="AV48" s="1076">
        <v>0.70191672978468278</v>
      </c>
      <c r="AW48" s="1076">
        <v>0.67367950203090898</v>
      </c>
      <c r="AX48" s="1076">
        <v>0.69032641908978287</v>
      </c>
      <c r="AY48" s="1076">
        <v>0.64303566680677826</v>
      </c>
      <c r="AZ48" s="1076">
        <v>0.64908241659771404</v>
      </c>
      <c r="BA48" s="1076">
        <v>0.65182016365943729</v>
      </c>
      <c r="BB48" s="1076">
        <v>0.68934166283600007</v>
      </c>
      <c r="BC48" s="1076">
        <v>0.67845605726631575</v>
      </c>
      <c r="BD48" s="1076">
        <v>0.65531521501183287</v>
      </c>
      <c r="BE48" s="1077">
        <v>0.62298729090302984</v>
      </c>
      <c r="BF48" s="1078">
        <v>-5.1929322556976798E-2</v>
      </c>
      <c r="BG48" s="1078">
        <v>-4.453384442421382E-3</v>
      </c>
      <c r="BH48" s="1078">
        <v>1.1192054294416394E-3</v>
      </c>
    </row>
    <row r="49" spans="1:60" s="1005" customFormat="1" ht="11" x14ac:dyDescent="0.15">
      <c r="A49" s="1005" t="s">
        <v>151</v>
      </c>
      <c r="B49" s="1076" t="s">
        <v>111</v>
      </c>
      <c r="C49" s="1076" t="s">
        <v>111</v>
      </c>
      <c r="D49" s="1076" t="s">
        <v>111</v>
      </c>
      <c r="E49" s="1076" t="s">
        <v>111</v>
      </c>
      <c r="F49" s="1076" t="s">
        <v>111</v>
      </c>
      <c r="G49" s="1076" t="s">
        <v>111</v>
      </c>
      <c r="H49" s="1076" t="s">
        <v>111</v>
      </c>
      <c r="I49" s="1076" t="s">
        <v>111</v>
      </c>
      <c r="J49" s="1076" t="s">
        <v>111</v>
      </c>
      <c r="K49" s="1076" t="s">
        <v>111</v>
      </c>
      <c r="L49" s="1076" t="s">
        <v>111</v>
      </c>
      <c r="M49" s="1076" t="s">
        <v>111</v>
      </c>
      <c r="N49" s="1076" t="s">
        <v>111</v>
      </c>
      <c r="O49" s="1076" t="s">
        <v>111</v>
      </c>
      <c r="P49" s="1076" t="s">
        <v>111</v>
      </c>
      <c r="Q49" s="1076" t="s">
        <v>111</v>
      </c>
      <c r="R49" s="1076" t="s">
        <v>111</v>
      </c>
      <c r="S49" s="1076" t="s">
        <v>111</v>
      </c>
      <c r="T49" s="1076" t="s">
        <v>111</v>
      </c>
      <c r="U49" s="1076" t="s">
        <v>111</v>
      </c>
      <c r="V49" s="1076" t="s">
        <v>111</v>
      </c>
      <c r="W49" s="1076" t="s">
        <v>111</v>
      </c>
      <c r="X49" s="1076" t="s">
        <v>111</v>
      </c>
      <c r="Y49" s="1076" t="s">
        <v>111</v>
      </c>
      <c r="Z49" s="1076" t="s">
        <v>111</v>
      </c>
      <c r="AA49" s="1076">
        <v>0.24655984302698974</v>
      </c>
      <c r="AB49" s="1076">
        <v>0.24648131950875246</v>
      </c>
      <c r="AC49" s="1076">
        <v>0.230509869929242</v>
      </c>
      <c r="AD49" s="1076">
        <v>0.23716006022036742</v>
      </c>
      <c r="AE49" s="1076">
        <v>0.25223508065670164</v>
      </c>
      <c r="AF49" s="1076">
        <v>0.265065801997107</v>
      </c>
      <c r="AG49" s="1076">
        <v>0.27802223487756345</v>
      </c>
      <c r="AH49" s="1076">
        <v>0.28468239128845829</v>
      </c>
      <c r="AI49" s="1076">
        <v>0.28525606988674312</v>
      </c>
      <c r="AJ49" s="1076">
        <v>0.28211064763632204</v>
      </c>
      <c r="AK49" s="1076">
        <v>0.27945270801550587</v>
      </c>
      <c r="AL49" s="1076">
        <v>0.2922278768140375</v>
      </c>
      <c r="AM49" s="1076">
        <v>0.29094316559705796</v>
      </c>
      <c r="AN49" s="1076">
        <v>0.28559178264534058</v>
      </c>
      <c r="AO49" s="1076">
        <v>0.3027188287389479</v>
      </c>
      <c r="AP49" s="1076">
        <v>0.30308648588770121</v>
      </c>
      <c r="AQ49" s="1076">
        <v>0.30587282163957513</v>
      </c>
      <c r="AR49" s="1076">
        <v>0.3042950801458264</v>
      </c>
      <c r="AS49" s="1076">
        <v>0.33278684422496574</v>
      </c>
      <c r="AT49" s="1076">
        <v>0.3069894895496022</v>
      </c>
      <c r="AU49" s="1076">
        <v>0.30762537713664589</v>
      </c>
      <c r="AV49" s="1076">
        <v>0.29891051277199776</v>
      </c>
      <c r="AW49" s="1076">
        <v>0.29020542502430569</v>
      </c>
      <c r="AX49" s="1076">
        <v>0.28665083013481041</v>
      </c>
      <c r="AY49" s="1076">
        <v>0.29308372240421793</v>
      </c>
      <c r="AZ49" s="1076">
        <v>0.26523346020108557</v>
      </c>
      <c r="BA49" s="1076">
        <v>0.28332904595686342</v>
      </c>
      <c r="BB49" s="1076">
        <v>0.28665658278855033</v>
      </c>
      <c r="BC49" s="1076">
        <v>0.29228024386179752</v>
      </c>
      <c r="BD49" s="1076">
        <v>0.2837994222252524</v>
      </c>
      <c r="BE49" s="1077">
        <v>0.26830905450824555</v>
      </c>
      <c r="BF49" s="1078">
        <v>-5.7165206462307161E-2</v>
      </c>
      <c r="BG49" s="1078">
        <v>-7.8238116195458174E-3</v>
      </c>
      <c r="BH49" s="1078">
        <v>4.8202098976802855E-4</v>
      </c>
    </row>
    <row r="50" spans="1:60" s="1005" customFormat="1" ht="11" x14ac:dyDescent="0.15">
      <c r="A50" s="1005" t="s">
        <v>150</v>
      </c>
      <c r="B50" s="1076">
        <v>1.2019625170000001</v>
      </c>
      <c r="C50" s="1076">
        <v>1.3569037560000001</v>
      </c>
      <c r="D50" s="1076">
        <v>1.4669345439999999</v>
      </c>
      <c r="E50" s="1076">
        <v>1.543117538</v>
      </c>
      <c r="F50" s="1076">
        <v>1.7448277010000002</v>
      </c>
      <c r="G50" s="1076">
        <v>1.8853518739999999</v>
      </c>
      <c r="H50" s="1076">
        <v>2.0747758160000007</v>
      </c>
      <c r="I50" s="1076">
        <v>2.2424289420000001</v>
      </c>
      <c r="J50" s="1076">
        <v>2.4611120729999998</v>
      </c>
      <c r="K50" s="1076">
        <v>2.5611721189999996</v>
      </c>
      <c r="L50" s="1076">
        <v>2.6339772639999999</v>
      </c>
      <c r="M50" s="1076">
        <v>2.818938959</v>
      </c>
      <c r="N50" s="1076">
        <v>2.9111052110000002</v>
      </c>
      <c r="O50" s="1076">
        <v>2.9225804640000006</v>
      </c>
      <c r="P50" s="1076">
        <v>3.1461575900000001</v>
      </c>
      <c r="Q50" s="1076">
        <v>3.1725384490000006</v>
      </c>
      <c r="R50" s="1076">
        <v>3.2023361700000001</v>
      </c>
      <c r="S50" s="1076">
        <v>3.1980792860000005</v>
      </c>
      <c r="T50" s="1076">
        <v>3.273326988</v>
      </c>
      <c r="U50" s="1076">
        <v>3.320407431</v>
      </c>
      <c r="V50" s="1076">
        <v>3.293090737</v>
      </c>
      <c r="W50" s="1076">
        <v>3.3641406360000001</v>
      </c>
      <c r="X50" s="1076">
        <v>3.4875203050000003</v>
      </c>
      <c r="Y50" s="1076">
        <v>3.6366308610000004</v>
      </c>
      <c r="Z50" s="1076">
        <v>3.8207754900606061</v>
      </c>
      <c r="AA50" s="1076">
        <v>3.8186278776117688</v>
      </c>
      <c r="AB50" s="1076">
        <v>3.9530902265751591</v>
      </c>
      <c r="AC50" s="1076">
        <v>4.1477291433813912</v>
      </c>
      <c r="AD50" s="1076">
        <v>4.0086772666901922</v>
      </c>
      <c r="AE50" s="1076">
        <v>4.1977411418599688</v>
      </c>
      <c r="AF50" s="1076">
        <v>4.3613465683902231</v>
      </c>
      <c r="AG50" s="1076">
        <v>4.5199946759353198</v>
      </c>
      <c r="AH50" s="1076">
        <v>4.7742029547817397</v>
      </c>
      <c r="AI50" s="1076">
        <v>5.0053845742986827</v>
      </c>
      <c r="AJ50" s="1076">
        <v>5.1655735606969015</v>
      </c>
      <c r="AK50" s="1076">
        <v>5.4617493505323278</v>
      </c>
      <c r="AL50" s="1076">
        <v>5.7054754029037795</v>
      </c>
      <c r="AM50" s="1076">
        <v>5.7761366793878768</v>
      </c>
      <c r="AN50" s="1076">
        <v>6.092673844062344</v>
      </c>
      <c r="AO50" s="1076">
        <v>6.3206189464146556</v>
      </c>
      <c r="AP50" s="1076">
        <v>6.3720091090719686</v>
      </c>
      <c r="AQ50" s="1076">
        <v>6.4576822213270111</v>
      </c>
      <c r="AR50" s="1076">
        <v>6.5975300268075339</v>
      </c>
      <c r="AS50" s="1076">
        <v>6.4102007074931757</v>
      </c>
      <c r="AT50" s="1076">
        <v>5.9327668006775696</v>
      </c>
      <c r="AU50" s="1076">
        <v>6.0789145320677527</v>
      </c>
      <c r="AV50" s="1076">
        <v>5.9689394519870378</v>
      </c>
      <c r="AW50" s="1076">
        <v>5.9336251221811098</v>
      </c>
      <c r="AX50" s="1076">
        <v>5.6194983627514326</v>
      </c>
      <c r="AY50" s="1076">
        <v>5.5141002603600775</v>
      </c>
      <c r="AZ50" s="1076">
        <v>5.5912366138829057</v>
      </c>
      <c r="BA50" s="1076">
        <v>5.6408905248552195</v>
      </c>
      <c r="BB50" s="1076">
        <v>5.7153270099714257</v>
      </c>
      <c r="BC50" s="1076">
        <v>5.7907528529529344</v>
      </c>
      <c r="BD50" s="1076">
        <v>5.5954522865495742</v>
      </c>
      <c r="BE50" s="1077">
        <v>4.9722578699955973</v>
      </c>
      <c r="BF50" s="1078">
        <v>-0.11380310079688438</v>
      </c>
      <c r="BG50" s="1078">
        <v>-5.836551259623568E-3</v>
      </c>
      <c r="BH50" s="1078">
        <v>8.9327311904171761E-3</v>
      </c>
    </row>
    <row r="51" spans="1:60" s="1005" customFormat="1" ht="11" x14ac:dyDescent="0.15">
      <c r="A51" s="1005" t="s">
        <v>149</v>
      </c>
      <c r="B51" s="1076">
        <v>1.384679068589487</v>
      </c>
      <c r="C51" s="1076">
        <v>1.4791695335973079</v>
      </c>
      <c r="D51" s="1076">
        <v>1.5133737859111744</v>
      </c>
      <c r="E51" s="1076">
        <v>1.6186121135533529</v>
      </c>
      <c r="F51" s="1076">
        <v>1.6229809354215534</v>
      </c>
      <c r="G51" s="1076">
        <v>1.7245300373039867</v>
      </c>
      <c r="H51" s="1076">
        <v>1.7493432091254071</v>
      </c>
      <c r="I51" s="1076">
        <v>1.8014690233640762</v>
      </c>
      <c r="J51" s="1076">
        <v>1.9037532878635672</v>
      </c>
      <c r="K51" s="1076">
        <v>1.7604546517010071</v>
      </c>
      <c r="L51" s="1076">
        <v>1.8658857323711682</v>
      </c>
      <c r="M51" s="1076">
        <v>1.9865410219860553</v>
      </c>
      <c r="N51" s="1076">
        <v>1.9599968950808369</v>
      </c>
      <c r="O51" s="1076">
        <v>2.2822475338489654</v>
      </c>
      <c r="P51" s="1076">
        <v>2.4075550464855739</v>
      </c>
      <c r="Q51" s="1076">
        <v>2.2629524999928741</v>
      </c>
      <c r="R51" s="1076">
        <v>2.2418850579628073</v>
      </c>
      <c r="S51" s="1076">
        <v>2.1322093335558794</v>
      </c>
      <c r="T51" s="1076">
        <v>2.112913551488413</v>
      </c>
      <c r="U51" s="1076">
        <v>2.234480888177385</v>
      </c>
      <c r="V51" s="1076">
        <v>2.4287680739384898</v>
      </c>
      <c r="W51" s="1076">
        <v>2.5235537906754781</v>
      </c>
      <c r="X51" s="1076">
        <v>2.462961147926499</v>
      </c>
      <c r="Y51" s="1076">
        <v>2.406280942915997</v>
      </c>
      <c r="Z51" s="1076">
        <v>2.3513067228191904</v>
      </c>
      <c r="AA51" s="1076">
        <v>2.3919756655233182</v>
      </c>
      <c r="AB51" s="1076">
        <v>2.269437809368485</v>
      </c>
      <c r="AC51" s="1076">
        <v>2.2824172568064265</v>
      </c>
      <c r="AD51" s="1076">
        <v>2.2572110103468073</v>
      </c>
      <c r="AE51" s="1076">
        <v>2.2649080943738462</v>
      </c>
      <c r="AF51" s="1076">
        <v>2.2862187023739802</v>
      </c>
      <c r="AG51" s="1076">
        <v>2.2297674833787275</v>
      </c>
      <c r="AH51" s="1076">
        <v>2.2990300259065908</v>
      </c>
      <c r="AI51" s="1076">
        <v>2.4888107037017404</v>
      </c>
      <c r="AJ51" s="1076">
        <v>2.4165718283701887</v>
      </c>
      <c r="AK51" s="1076">
        <v>2.2326569500731397</v>
      </c>
      <c r="AL51" s="1076">
        <v>2.3969264387576286</v>
      </c>
      <c r="AM51" s="1076">
        <v>2.2473666936495595</v>
      </c>
      <c r="AN51" s="1076">
        <v>2.1585264416147494</v>
      </c>
      <c r="AO51" s="1076">
        <v>2.3180264133026731</v>
      </c>
      <c r="AP51" s="1076">
        <v>2.3763373357258133</v>
      </c>
      <c r="AQ51" s="1076">
        <v>2.2349459164628001</v>
      </c>
      <c r="AR51" s="1076">
        <v>2.2635832266998808</v>
      </c>
      <c r="AS51" s="1076">
        <v>2.2247869659590576</v>
      </c>
      <c r="AT51" s="1076">
        <v>2.0355447538022466</v>
      </c>
      <c r="AU51" s="1076">
        <v>2.1582438617342916</v>
      </c>
      <c r="AV51" s="1076">
        <v>2.1315442690996762</v>
      </c>
      <c r="AW51" s="1076">
        <v>2.2574499005934507</v>
      </c>
      <c r="AX51" s="1076">
        <v>2.119012156259183</v>
      </c>
      <c r="AY51" s="1076">
        <v>2.1083881093653907</v>
      </c>
      <c r="AZ51" s="1076">
        <v>2.1738336892102006</v>
      </c>
      <c r="BA51" s="1076">
        <v>2.1377315757808124</v>
      </c>
      <c r="BB51" s="1076">
        <v>2.2066398195207357</v>
      </c>
      <c r="BC51" s="1076">
        <v>2.159454519664096</v>
      </c>
      <c r="BD51" s="1076">
        <v>2.241798871153077</v>
      </c>
      <c r="BE51" s="1077">
        <v>2.1994152998743415</v>
      </c>
      <c r="BF51" s="1078">
        <v>-2.1586638891590737E-2</v>
      </c>
      <c r="BG51" s="1078">
        <v>9.6982396320903774E-3</v>
      </c>
      <c r="BH51" s="1078">
        <v>3.951280517533913E-3</v>
      </c>
    </row>
    <row r="52" spans="1:60" s="1005" customFormat="1" ht="11" x14ac:dyDescent="0.15">
      <c r="A52" s="1005" t="s">
        <v>148</v>
      </c>
      <c r="B52" s="1076">
        <v>0.64133926900000005</v>
      </c>
      <c r="C52" s="1076">
        <v>0.68822112600000007</v>
      </c>
      <c r="D52" s="1076">
        <v>0.73473898500000012</v>
      </c>
      <c r="E52" s="1076">
        <v>0.77291094700000007</v>
      </c>
      <c r="F52" s="1076">
        <v>0.80090843199999984</v>
      </c>
      <c r="G52" s="1076">
        <v>0.87743561100000012</v>
      </c>
      <c r="H52" s="1076">
        <v>0.89847170199999993</v>
      </c>
      <c r="I52" s="1076">
        <v>0.88736050900000008</v>
      </c>
      <c r="J52" s="1076">
        <v>0.98103400200000002</v>
      </c>
      <c r="K52" s="1076">
        <v>0.93605277500000006</v>
      </c>
      <c r="L52" s="1076">
        <v>0.96947667700000006</v>
      </c>
      <c r="M52" s="1076">
        <v>0.92890928900000014</v>
      </c>
      <c r="N52" s="1076">
        <v>1.0283638349999999</v>
      </c>
      <c r="O52" s="1076">
        <v>1.0144492720000002</v>
      </c>
      <c r="P52" s="1076">
        <v>1.0110448310000002</v>
      </c>
      <c r="Q52" s="1076">
        <v>1.081092985</v>
      </c>
      <c r="R52" s="1076">
        <v>1.0783745499999999</v>
      </c>
      <c r="S52" s="1076">
        <v>1.0556275740000003</v>
      </c>
      <c r="T52" s="1076">
        <v>1.0993280520000002</v>
      </c>
      <c r="U52" s="1076">
        <v>1.0670915980000002</v>
      </c>
      <c r="V52" s="1076">
        <v>1.1395550063864965</v>
      </c>
      <c r="W52" s="1076">
        <v>1.1967733615459863</v>
      </c>
      <c r="X52" s="1076">
        <v>1.1882544386443381</v>
      </c>
      <c r="Y52" s="1076">
        <v>1.1968490301759707</v>
      </c>
      <c r="Z52" s="1076">
        <v>1.1205108179819243</v>
      </c>
      <c r="AA52" s="1076">
        <v>1.1689252003221693</v>
      </c>
      <c r="AB52" s="1076">
        <v>1.199809388266879</v>
      </c>
      <c r="AC52" s="1076">
        <v>1.2189662352355133</v>
      </c>
      <c r="AD52" s="1076">
        <v>1.2148997887182349</v>
      </c>
      <c r="AE52" s="1076">
        <v>1.2754772286608187</v>
      </c>
      <c r="AF52" s="1076">
        <v>1.2095150511972355</v>
      </c>
      <c r="AG52" s="1076">
        <v>1.1714099431903247</v>
      </c>
      <c r="AH52" s="1076">
        <v>1.2507591412440193</v>
      </c>
      <c r="AI52" s="1076">
        <v>1.2582238795720364</v>
      </c>
      <c r="AJ52" s="1076">
        <v>1.3120706955784158</v>
      </c>
      <c r="AK52" s="1076">
        <v>1.2809449749649124</v>
      </c>
      <c r="AL52" s="1076">
        <v>1.3673056404721928</v>
      </c>
      <c r="AM52" s="1076">
        <v>1.2744539454415806</v>
      </c>
      <c r="AN52" s="1076">
        <v>1.2607561915629983</v>
      </c>
      <c r="AO52" s="1076">
        <v>1.2428349455979952</v>
      </c>
      <c r="AP52" s="1076">
        <v>1.1934287039373868</v>
      </c>
      <c r="AQ52" s="1076">
        <v>1.242050646206718</v>
      </c>
      <c r="AR52" s="1076">
        <v>1.2251834853686361</v>
      </c>
      <c r="AS52" s="1076">
        <v>1.2664850672490868</v>
      </c>
      <c r="AT52" s="1076">
        <v>1.2630477842882062</v>
      </c>
      <c r="AU52" s="1076">
        <v>1.2292561654034293</v>
      </c>
      <c r="AV52" s="1076">
        <v>1.167289037647901</v>
      </c>
      <c r="AW52" s="1076">
        <v>1.2315232754940371</v>
      </c>
      <c r="AX52" s="1076">
        <v>1.2640967989324243</v>
      </c>
      <c r="AY52" s="1076">
        <v>1.2050169388194167</v>
      </c>
      <c r="AZ52" s="1076">
        <v>1.1783726811313957</v>
      </c>
      <c r="BA52" s="1076">
        <v>1.1086123671068464</v>
      </c>
      <c r="BB52" s="1076">
        <v>1.1112443943302439</v>
      </c>
      <c r="BC52" s="1076">
        <v>1.1279846162616436</v>
      </c>
      <c r="BD52" s="1076">
        <v>1.1762168266336588</v>
      </c>
      <c r="BE52" s="1077">
        <v>1.0779151830509413</v>
      </c>
      <c r="BF52" s="1078">
        <v>-8.6078318844872603E-2</v>
      </c>
      <c r="BG52" s="1078">
        <v>-7.0971422622673197E-3</v>
      </c>
      <c r="BH52" s="1078">
        <v>1.9364897855291461E-3</v>
      </c>
    </row>
    <row r="53" spans="1:60" s="1005" customFormat="1" ht="11" x14ac:dyDescent="0.15">
      <c r="A53" s="1005" t="s">
        <v>147</v>
      </c>
      <c r="B53" s="1076">
        <v>0.32760504000000001</v>
      </c>
      <c r="C53" s="1076">
        <v>0.37600791300000003</v>
      </c>
      <c r="D53" s="1076">
        <v>0.38896225400000001</v>
      </c>
      <c r="E53" s="1076">
        <v>0.45282053999999999</v>
      </c>
      <c r="F53" s="1076">
        <v>0.49440862899999999</v>
      </c>
      <c r="G53" s="1076">
        <v>0.52585394299999999</v>
      </c>
      <c r="H53" s="1076">
        <v>0.58265517200000005</v>
      </c>
      <c r="I53" s="1076">
        <v>0.65080491400000007</v>
      </c>
      <c r="J53" s="1076">
        <v>0.73819648699999996</v>
      </c>
      <c r="K53" s="1076">
        <v>0.75236125800000009</v>
      </c>
      <c r="L53" s="1076">
        <v>0.83713263300000007</v>
      </c>
      <c r="M53" s="1076">
        <v>0.94185838499999996</v>
      </c>
      <c r="N53" s="1076">
        <v>1.0312454720000002</v>
      </c>
      <c r="O53" s="1076">
        <v>1.0900584660000001</v>
      </c>
      <c r="P53" s="1076">
        <v>1.027288507</v>
      </c>
      <c r="Q53" s="1076">
        <v>1.0670675569999999</v>
      </c>
      <c r="R53" s="1076">
        <v>1.0759784320000001</v>
      </c>
      <c r="S53" s="1076">
        <v>1.1741126980000001</v>
      </c>
      <c r="T53" s="1076">
        <v>1.2156468350000005</v>
      </c>
      <c r="U53" s="1076">
        <v>1.2790671860000002</v>
      </c>
      <c r="V53" s="1076">
        <v>1.3821610310000003</v>
      </c>
      <c r="W53" s="1076">
        <v>1.5068611780000001</v>
      </c>
      <c r="X53" s="1076">
        <v>1.7145128270000001</v>
      </c>
      <c r="Y53" s="1076">
        <v>1.879892847</v>
      </c>
      <c r="Z53" s="1076">
        <v>1.8518179770000001</v>
      </c>
      <c r="AA53" s="1076">
        <v>2.0082420270000001</v>
      </c>
      <c r="AB53" s="1076">
        <v>2.0506848460000002</v>
      </c>
      <c r="AC53" s="1076">
        <v>2.1546537100000003</v>
      </c>
      <c r="AD53" s="1076">
        <v>2.3384254070000008</v>
      </c>
      <c r="AE53" s="1076">
        <v>2.2659855879999999</v>
      </c>
      <c r="AF53" s="1076">
        <v>2.5347924820000003</v>
      </c>
      <c r="AG53" s="1076">
        <v>2.7639911170000002</v>
      </c>
      <c r="AH53" s="1076">
        <v>2.8926779750000002</v>
      </c>
      <c r="AI53" s="1076">
        <v>2.9656551329999998</v>
      </c>
      <c r="AJ53" s="1076">
        <v>2.8919965989999996</v>
      </c>
      <c r="AK53" s="1076">
        <v>3.0926362379999999</v>
      </c>
      <c r="AL53" s="1076">
        <v>2.8125345834025977</v>
      </c>
      <c r="AM53" s="1076">
        <v>3.072964156709677</v>
      </c>
      <c r="AN53" s="1076">
        <v>3.254493056923077</v>
      </c>
      <c r="AO53" s="1076">
        <v>3.4800427870191082</v>
      </c>
      <c r="AP53" s="1076">
        <v>3.5634728506329121</v>
      </c>
      <c r="AQ53" s="1076">
        <v>3.9533234897358489</v>
      </c>
      <c r="AR53" s="1076">
        <v>4.2051315966250007</v>
      </c>
      <c r="AS53" s="1076">
        <v>4.2208071260000004</v>
      </c>
      <c r="AT53" s="1076">
        <v>4.2759399662222224</v>
      </c>
      <c r="AU53" s="1076">
        <v>4.5013850091472394</v>
      </c>
      <c r="AV53" s="1076">
        <v>4.810262340886867</v>
      </c>
      <c r="AW53" s="1076">
        <v>5.1061933545717029</v>
      </c>
      <c r="AX53" s="1076">
        <v>5.0667747670878809</v>
      </c>
      <c r="AY53" s="1076">
        <v>5.2316741640000002</v>
      </c>
      <c r="AZ53" s="1076">
        <v>5.7231286442310125</v>
      </c>
      <c r="BA53" s="1076">
        <v>6.0106404894519923</v>
      </c>
      <c r="BB53" s="1076">
        <v>6.3725395584010034</v>
      </c>
      <c r="BC53" s="1076">
        <v>6.2933691656254753</v>
      </c>
      <c r="BD53" s="1076">
        <v>6.5068651597860496</v>
      </c>
      <c r="BE53" s="1077">
        <v>6.2896916324889753</v>
      </c>
      <c r="BF53" s="1078">
        <v>-3.6017109830553729E-2</v>
      </c>
      <c r="BG53" s="1078">
        <v>4.2879236396886622E-2</v>
      </c>
      <c r="BH53" s="1078">
        <v>1.129951947236597E-2</v>
      </c>
    </row>
    <row r="54" spans="1:60" s="1005" customFormat="1" ht="11" x14ac:dyDescent="0.15">
      <c r="A54" s="1005" t="s">
        <v>146</v>
      </c>
      <c r="B54" s="1076" t="s">
        <v>111</v>
      </c>
      <c r="C54" s="1076" t="s">
        <v>111</v>
      </c>
      <c r="D54" s="1076" t="s">
        <v>111</v>
      </c>
      <c r="E54" s="1076" t="s">
        <v>111</v>
      </c>
      <c r="F54" s="1076" t="s">
        <v>111</v>
      </c>
      <c r="G54" s="1076" t="s">
        <v>111</v>
      </c>
      <c r="H54" s="1076" t="s">
        <v>111</v>
      </c>
      <c r="I54" s="1076" t="s">
        <v>111</v>
      </c>
      <c r="J54" s="1076" t="s">
        <v>111</v>
      </c>
      <c r="K54" s="1076" t="s">
        <v>111</v>
      </c>
      <c r="L54" s="1076" t="s">
        <v>111</v>
      </c>
      <c r="M54" s="1076" t="s">
        <v>111</v>
      </c>
      <c r="N54" s="1076" t="s">
        <v>111</v>
      </c>
      <c r="O54" s="1076" t="s">
        <v>111</v>
      </c>
      <c r="P54" s="1076" t="s">
        <v>111</v>
      </c>
      <c r="Q54" s="1076" t="s">
        <v>111</v>
      </c>
      <c r="R54" s="1076" t="s">
        <v>111</v>
      </c>
      <c r="S54" s="1076" t="s">
        <v>111</v>
      </c>
      <c r="T54" s="1076" t="s">
        <v>111</v>
      </c>
      <c r="U54" s="1076" t="s">
        <v>111</v>
      </c>
      <c r="V54" s="1076">
        <v>9.9919995141094748</v>
      </c>
      <c r="W54" s="1076">
        <v>10.038549257049567</v>
      </c>
      <c r="X54" s="1076">
        <v>10.251915938767034</v>
      </c>
      <c r="Y54" s="1076">
        <v>10.256079356745325</v>
      </c>
      <c r="Z54" s="1076">
        <v>9.8145653429463575</v>
      </c>
      <c r="AA54" s="1076">
        <v>11.477744628684251</v>
      </c>
      <c r="AB54" s="1076">
        <v>10.756733180869343</v>
      </c>
      <c r="AC54" s="1076">
        <v>9.0890447756725639</v>
      </c>
      <c r="AD54" s="1076">
        <v>7.9624987001150469</v>
      </c>
      <c r="AE54" s="1076">
        <v>6.8024421994601774</v>
      </c>
      <c r="AF54" s="1076">
        <v>6.6375312568230083</v>
      </c>
      <c r="AG54" s="1076">
        <v>6.1839777190796452</v>
      </c>
      <c r="AH54" s="1076">
        <v>5.9629592132300893</v>
      </c>
      <c r="AI54" s="1076">
        <v>5.7504179181150441</v>
      </c>
      <c r="AJ54" s="1076">
        <v>5.6653599838318582</v>
      </c>
      <c r="AK54" s="1076">
        <v>5.6837337094778766</v>
      </c>
      <c r="AL54" s="1076">
        <v>5.6024447233500752</v>
      </c>
      <c r="AM54" s="1076">
        <v>5.5689555271567217</v>
      </c>
      <c r="AN54" s="1076">
        <v>5.7079050189115046</v>
      </c>
      <c r="AO54" s="1076">
        <v>5.6834909612965436</v>
      </c>
      <c r="AP54" s="1076">
        <v>5.7535426960507454</v>
      </c>
      <c r="AQ54" s="1076">
        <v>5.8212594993491731</v>
      </c>
      <c r="AR54" s="1076">
        <v>5.7985155812173526</v>
      </c>
      <c r="AS54" s="1076">
        <v>5.5974183596136307</v>
      </c>
      <c r="AT54" s="1076">
        <v>4.7655814014319144</v>
      </c>
      <c r="AU54" s="1076">
        <v>5.0974454346132152</v>
      </c>
      <c r="AV54" s="1076">
        <v>5.2719794011398928</v>
      </c>
      <c r="AW54" s="1076">
        <v>5.1698490297128252</v>
      </c>
      <c r="AX54" s="1076">
        <v>4.8924742103405459</v>
      </c>
      <c r="AY54" s="1076">
        <v>4.326484074317043</v>
      </c>
      <c r="AZ54" s="1076">
        <v>3.5873962710480405</v>
      </c>
      <c r="BA54" s="1076">
        <v>3.7533955564892811</v>
      </c>
      <c r="BB54" s="1076">
        <v>3.4919806210776461</v>
      </c>
      <c r="BC54" s="1076">
        <v>3.6188100941201911</v>
      </c>
      <c r="BD54" s="1076">
        <v>3.4193378114445325</v>
      </c>
      <c r="BE54" s="1077">
        <v>3.313898122970182</v>
      </c>
      <c r="BF54" s="1078">
        <v>-3.348427714493174E-2</v>
      </c>
      <c r="BG54" s="1078">
        <v>-3.2652281602064015E-2</v>
      </c>
      <c r="BH54" s="1078">
        <v>5.953464582669943E-3</v>
      </c>
    </row>
    <row r="55" spans="1:60" s="1005" customFormat="1" ht="11" x14ac:dyDescent="0.15">
      <c r="A55" s="1005" t="s">
        <v>145</v>
      </c>
      <c r="B55" s="1076">
        <v>8.33217842</v>
      </c>
      <c r="C55" s="1076">
        <v>8.3717254790000002</v>
      </c>
      <c r="D55" s="1076">
        <v>8.3734136420000009</v>
      </c>
      <c r="E55" s="1076">
        <v>8.673094165000002</v>
      </c>
      <c r="F55" s="1076">
        <v>8.987065320000001</v>
      </c>
      <c r="G55" s="1076">
        <v>9.175234446000001</v>
      </c>
      <c r="H55" s="1076">
        <v>9.0057581190000011</v>
      </c>
      <c r="I55" s="1076">
        <v>9.1380205920000002</v>
      </c>
      <c r="J55" s="1076">
        <v>9.5930023110000029</v>
      </c>
      <c r="K55" s="1076">
        <v>9.109589046</v>
      </c>
      <c r="L55" s="1076">
        <v>8.5886966600000001</v>
      </c>
      <c r="M55" s="1076">
        <v>8.7637886490000021</v>
      </c>
      <c r="N55" s="1076">
        <v>8.9274573020000005</v>
      </c>
      <c r="O55" s="1076">
        <v>8.9792626830000017</v>
      </c>
      <c r="P55" s="1076">
        <v>9.3995254259999985</v>
      </c>
      <c r="Q55" s="1076">
        <v>8.5615391600000006</v>
      </c>
      <c r="R55" s="1076">
        <v>8.3236740659999988</v>
      </c>
      <c r="S55" s="1076">
        <v>8.2142259420000006</v>
      </c>
      <c r="T55" s="1076">
        <v>8.2462087719999992</v>
      </c>
      <c r="U55" s="1076">
        <v>8.2417634360101015</v>
      </c>
      <c r="V55" s="1076">
        <v>8.590924850010099</v>
      </c>
      <c r="W55" s="1076">
        <v>8.8296179920101014</v>
      </c>
      <c r="X55" s="1076">
        <v>8.8159889220000007</v>
      </c>
      <c r="Y55" s="1076">
        <v>8.9316757880101036</v>
      </c>
      <c r="Z55" s="1076">
        <v>8.9407839250000034</v>
      </c>
      <c r="AA55" s="1076">
        <v>9.0118811629999982</v>
      </c>
      <c r="AB55" s="1076">
        <v>9.2012515030000017</v>
      </c>
      <c r="AC55" s="1076">
        <v>9.1417946410000006</v>
      </c>
      <c r="AD55" s="1076">
        <v>9.2450909479999996</v>
      </c>
      <c r="AE55" s="1076">
        <v>9.1329885620000013</v>
      </c>
      <c r="AF55" s="1076">
        <v>9.1643276119999992</v>
      </c>
      <c r="AG55" s="1076">
        <v>9.6091039070000015</v>
      </c>
      <c r="AH55" s="1076">
        <v>9.4404746610000014</v>
      </c>
      <c r="AI55" s="1076">
        <v>9.5401563862423338</v>
      </c>
      <c r="AJ55" s="1076">
        <v>9.4918700959395004</v>
      </c>
      <c r="AK55" s="1076">
        <v>9.5729854020718825</v>
      </c>
      <c r="AL55" s="1076">
        <v>9.6787918303450713</v>
      </c>
      <c r="AM55" s="1076">
        <v>9.4613282636734173</v>
      </c>
      <c r="AN55" s="1076">
        <v>9.5954490373062598</v>
      </c>
      <c r="AO55" s="1076">
        <v>9.6465294027123463</v>
      </c>
      <c r="AP55" s="1076">
        <v>9.7484711713703209</v>
      </c>
      <c r="AQ55" s="1076">
        <v>9.629019864091843</v>
      </c>
      <c r="AR55" s="1076">
        <v>9.3412953371974918</v>
      </c>
      <c r="AS55" s="1076">
        <v>9.17022908422223</v>
      </c>
      <c r="AT55" s="1076">
        <v>8.7111825783763255</v>
      </c>
      <c r="AU55" s="1076">
        <v>8.9150568215565045</v>
      </c>
      <c r="AV55" s="1076">
        <v>8.4259978173862535</v>
      </c>
      <c r="AW55" s="1076">
        <v>8.5251852452050283</v>
      </c>
      <c r="AX55" s="1076">
        <v>8.481910213371723</v>
      </c>
      <c r="AY55" s="1076">
        <v>7.9906760841606301</v>
      </c>
      <c r="AZ55" s="1076">
        <v>8.0813477052112308</v>
      </c>
      <c r="BA55" s="1076">
        <v>7.9918460217675102</v>
      </c>
      <c r="BB55" s="1076">
        <v>7.9574169273332185</v>
      </c>
      <c r="BC55" s="1076">
        <v>7.9469431351546564</v>
      </c>
      <c r="BD55" s="1076">
        <v>7.7270434801975725</v>
      </c>
      <c r="BE55" s="1077">
        <v>6.8945301322097556</v>
      </c>
      <c r="BF55" s="1078">
        <v>-0.11017808611948954</v>
      </c>
      <c r="BG55" s="1078">
        <v>-1.1916552546280879E-2</v>
      </c>
      <c r="BH55" s="1078">
        <v>1.2386120343214556E-2</v>
      </c>
    </row>
    <row r="56" spans="1:60" s="1005" customFormat="1" ht="11" x14ac:dyDescent="0.15">
      <c r="A56" s="1005" t="s">
        <v>144</v>
      </c>
      <c r="B56" s="1076">
        <v>0.66090489836691646</v>
      </c>
      <c r="C56" s="1076">
        <v>0.69536971681290372</v>
      </c>
      <c r="D56" s="1076">
        <v>0.70513750938456032</v>
      </c>
      <c r="E56" s="1076">
        <v>0.77598873232409626</v>
      </c>
      <c r="F56" s="1076">
        <v>0.82778647264992478</v>
      </c>
      <c r="G56" s="1076">
        <v>0.9134279205792124</v>
      </c>
      <c r="H56" s="1076">
        <v>1.0679331439857223</v>
      </c>
      <c r="I56" s="1076">
        <v>1.1129796147685524</v>
      </c>
      <c r="J56" s="1076">
        <v>1.1675239945510325</v>
      </c>
      <c r="K56" s="1076">
        <v>1.2936943233336999</v>
      </c>
      <c r="L56" s="1076">
        <v>1.3046127961163803</v>
      </c>
      <c r="M56" s="1076">
        <v>1.39008301989891</v>
      </c>
      <c r="N56" s="1076">
        <v>1.49060444590154</v>
      </c>
      <c r="O56" s="1076">
        <v>1.6221016616150827</v>
      </c>
      <c r="P56" s="1076">
        <v>1.7586466563856622</v>
      </c>
      <c r="Q56" s="1076">
        <v>1.7108570658602549</v>
      </c>
      <c r="R56" s="1076">
        <v>1.7018073015359616</v>
      </c>
      <c r="S56" s="1076">
        <v>1.7721584338366796</v>
      </c>
      <c r="T56" s="1076">
        <v>1.9108341902943857</v>
      </c>
      <c r="U56" s="1076">
        <v>1.9907909482030919</v>
      </c>
      <c r="V56" s="1076">
        <v>2.5449106323623409</v>
      </c>
      <c r="W56" s="1076">
        <v>2.6699403064202811</v>
      </c>
      <c r="X56" s="1076">
        <v>2.703127352845585</v>
      </c>
      <c r="Y56" s="1076">
        <v>2.786188250881914</v>
      </c>
      <c r="Z56" s="1076">
        <v>2.7054069239137264</v>
      </c>
      <c r="AA56" s="1076">
        <v>1.9118730904504919</v>
      </c>
      <c r="AB56" s="1076">
        <v>1.6853395914548541</v>
      </c>
      <c r="AC56" s="1076">
        <v>1.4741311597744933</v>
      </c>
      <c r="AD56" s="1076">
        <v>1.2717634155317792</v>
      </c>
      <c r="AE56" s="1076">
        <v>1.0871315641316865</v>
      </c>
      <c r="AF56" s="1076">
        <v>1.114464593684718</v>
      </c>
      <c r="AG56" s="1076">
        <v>1.2177758048001679</v>
      </c>
      <c r="AH56" s="1076">
        <v>1.311042179570842</v>
      </c>
      <c r="AI56" s="1076">
        <v>1.3317501041310118</v>
      </c>
      <c r="AJ56" s="1076">
        <v>1.2107619809243699</v>
      </c>
      <c r="AK56" s="1076">
        <v>1.2992385338224215</v>
      </c>
      <c r="AL56" s="1076">
        <v>1.35693287037179</v>
      </c>
      <c r="AM56" s="1076">
        <v>1.4224127234991331</v>
      </c>
      <c r="AN56" s="1076">
        <v>1.5023815375114773</v>
      </c>
      <c r="AO56" s="1076">
        <v>1.6310922067899218</v>
      </c>
      <c r="AP56" s="1076">
        <v>1.6085783112913365</v>
      </c>
      <c r="AQ56" s="1076">
        <v>1.6492246160999366</v>
      </c>
      <c r="AR56" s="1076">
        <v>1.6013605247968923</v>
      </c>
      <c r="AS56" s="1076">
        <v>1.6392423019466735</v>
      </c>
      <c r="AT56" s="1076">
        <v>1.6635925762235857</v>
      </c>
      <c r="AU56" s="1076">
        <v>1.7766526538278082</v>
      </c>
      <c r="AV56" s="1076">
        <v>1.7450512506001827</v>
      </c>
      <c r="AW56" s="1076">
        <v>1.6358439247130279</v>
      </c>
      <c r="AX56" s="1076">
        <v>1.728529882114733</v>
      </c>
      <c r="AY56" s="1076">
        <v>1.5819056229028858</v>
      </c>
      <c r="AZ56" s="1076">
        <v>1.6867125196083599</v>
      </c>
      <c r="BA56" s="1076">
        <v>1.7890856092547731</v>
      </c>
      <c r="BB56" s="1076">
        <v>1.7807764039373724</v>
      </c>
      <c r="BC56" s="1076">
        <v>1.8619267618116775</v>
      </c>
      <c r="BD56" s="1076">
        <v>1.9232551460996534</v>
      </c>
      <c r="BE56" s="1077">
        <v>1.7205293878918859</v>
      </c>
      <c r="BF56" s="1078">
        <v>-0.10785186697425186</v>
      </c>
      <c r="BG56" s="1078">
        <v>1.4609660172305361E-2</v>
      </c>
      <c r="BH56" s="1078">
        <v>3.0909552418818599E-3</v>
      </c>
    </row>
    <row r="57" spans="1:60" s="1005" customFormat="1" ht="11" x14ac:dyDescent="0.15">
      <c r="A57" s="1081" t="s">
        <v>143</v>
      </c>
      <c r="B57" s="1080">
        <v>44.484959881289832</v>
      </c>
      <c r="C57" s="1080">
        <v>45.822984521868662</v>
      </c>
      <c r="D57" s="1080">
        <v>47.173741832031624</v>
      </c>
      <c r="E57" s="1080">
        <v>50.326982945035809</v>
      </c>
      <c r="F57" s="1080">
        <v>53.985802721725165</v>
      </c>
      <c r="G57" s="1080">
        <v>57.496593080918437</v>
      </c>
      <c r="H57" s="1080">
        <v>59.049731601794143</v>
      </c>
      <c r="I57" s="1080">
        <v>61.871854531322938</v>
      </c>
      <c r="J57" s="1080">
        <v>65.433884338918475</v>
      </c>
      <c r="K57" s="1080">
        <v>64.527702433196467</v>
      </c>
      <c r="L57" s="1080">
        <v>63.875070277979567</v>
      </c>
      <c r="M57" s="1080">
        <v>67.51459544835194</v>
      </c>
      <c r="N57" s="1080">
        <v>68.637734354341944</v>
      </c>
      <c r="O57" s="1080">
        <v>71.268184589737359</v>
      </c>
      <c r="P57" s="1080">
        <v>73.925903724640179</v>
      </c>
      <c r="Q57" s="1080">
        <v>72.078963626285514</v>
      </c>
      <c r="R57" s="1080">
        <v>70.214243260510145</v>
      </c>
      <c r="S57" s="1080">
        <v>68.892837431140933</v>
      </c>
      <c r="T57" s="1080">
        <v>69.522769977531155</v>
      </c>
      <c r="U57" s="1080">
        <v>71.323933602391833</v>
      </c>
      <c r="V57" s="1080">
        <v>85.290851590969865</v>
      </c>
      <c r="W57" s="1080">
        <v>86.730285523161527</v>
      </c>
      <c r="X57" s="1080">
        <v>88.485371038272888</v>
      </c>
      <c r="Y57" s="1080">
        <v>89.413644888130705</v>
      </c>
      <c r="Z57" s="1080">
        <v>89.084288862585495</v>
      </c>
      <c r="AA57" s="1080">
        <v>90.010722315072599</v>
      </c>
      <c r="AB57" s="1080">
        <v>88.889998069064248</v>
      </c>
      <c r="AC57" s="1080">
        <v>85.969111371985164</v>
      </c>
      <c r="AD57" s="1080">
        <v>84.491567632686923</v>
      </c>
      <c r="AE57" s="1080">
        <v>82.716797440580478</v>
      </c>
      <c r="AF57" s="1080">
        <v>84.417780186504217</v>
      </c>
      <c r="AG57" s="1080">
        <v>86.486204868215012</v>
      </c>
      <c r="AH57" s="1080">
        <v>86.21241117058311</v>
      </c>
      <c r="AI57" s="1080">
        <v>86.949670788676713</v>
      </c>
      <c r="AJ57" s="1080">
        <v>86.420072885428695</v>
      </c>
      <c r="AK57" s="1080">
        <v>87.418201058337004</v>
      </c>
      <c r="AL57" s="1080">
        <v>88.36807547029612</v>
      </c>
      <c r="AM57" s="1080">
        <v>88.012373335522952</v>
      </c>
      <c r="AN57" s="1080">
        <v>89.581863536108628</v>
      </c>
      <c r="AO57" s="1080">
        <v>90.869294973422441</v>
      </c>
      <c r="AP57" s="1080">
        <v>91.33720482671373</v>
      </c>
      <c r="AQ57" s="1080">
        <v>92.103874942332467</v>
      </c>
      <c r="AR57" s="1080">
        <v>91.261991877635765</v>
      </c>
      <c r="AS57" s="1080">
        <v>90.763347008405134</v>
      </c>
      <c r="AT57" s="1080">
        <v>85.402818574776134</v>
      </c>
      <c r="AU57" s="1080">
        <v>88.530540808351375</v>
      </c>
      <c r="AV57" s="1080">
        <v>86.504411611737297</v>
      </c>
      <c r="AW57" s="1080">
        <v>86.177871830576933</v>
      </c>
      <c r="AX57" s="1080">
        <v>85.287662844684533</v>
      </c>
      <c r="AY57" s="1080">
        <v>82.005972319073408</v>
      </c>
      <c r="AZ57" s="1080">
        <v>82.722135874517093</v>
      </c>
      <c r="BA57" s="1080">
        <v>83.814073843524795</v>
      </c>
      <c r="BB57" s="1080">
        <v>84.639546693495959</v>
      </c>
      <c r="BC57" s="1080">
        <v>84.736006062355429</v>
      </c>
      <c r="BD57" s="1080">
        <v>83.458096822790694</v>
      </c>
      <c r="BE57" s="1080">
        <v>77.147680487992574</v>
      </c>
      <c r="BF57" s="1061">
        <v>-7.8137443763030889E-2</v>
      </c>
      <c r="BG57" s="1061">
        <v>-2.3007924302389515E-3</v>
      </c>
      <c r="BH57" s="1061">
        <v>0.13859689295721103</v>
      </c>
    </row>
    <row r="58" spans="1:60" s="1005" customFormat="1" ht="11" x14ac:dyDescent="0.15">
      <c r="B58" s="1076"/>
      <c r="C58" s="1076"/>
      <c r="D58" s="1076"/>
      <c r="E58" s="1076"/>
      <c r="F58" s="1076"/>
      <c r="G58" s="1076"/>
      <c r="H58" s="1076"/>
      <c r="I58" s="1076"/>
      <c r="J58" s="1076"/>
      <c r="K58" s="1076"/>
      <c r="L58" s="1076"/>
      <c r="M58" s="1076"/>
      <c r="N58" s="1076"/>
      <c r="O58" s="1076"/>
      <c r="P58" s="1076"/>
      <c r="Q58" s="1076"/>
      <c r="R58" s="1076"/>
      <c r="S58" s="1076"/>
      <c r="T58" s="1076"/>
      <c r="U58" s="1076"/>
      <c r="V58" s="1076"/>
      <c r="W58" s="1076"/>
      <c r="X58" s="1076"/>
      <c r="Y58" s="1076"/>
      <c r="Z58" s="1076"/>
      <c r="AA58" s="1076"/>
      <c r="AB58" s="1076"/>
      <c r="AC58" s="1076"/>
      <c r="AD58" s="1076"/>
      <c r="AE58" s="1076"/>
      <c r="AF58" s="1076"/>
      <c r="AG58" s="1076"/>
      <c r="AH58" s="1076"/>
      <c r="AI58" s="1076"/>
      <c r="AJ58" s="1076"/>
      <c r="AK58" s="1076"/>
      <c r="AL58" s="1076"/>
      <c r="AM58" s="1076"/>
      <c r="AN58" s="1076"/>
      <c r="AO58" s="1076"/>
      <c r="AP58" s="1076"/>
      <c r="AQ58" s="1076"/>
      <c r="AR58" s="1076"/>
      <c r="AS58" s="1076"/>
      <c r="AT58" s="1076"/>
      <c r="AU58" s="1076"/>
      <c r="AV58" s="1076"/>
      <c r="AW58" s="1076"/>
      <c r="AX58" s="1076"/>
      <c r="AY58" s="1076"/>
      <c r="AZ58" s="1076"/>
      <c r="BA58" s="1076"/>
      <c r="BB58" s="1076"/>
      <c r="BC58" s="1076"/>
      <c r="BD58" s="1076"/>
      <c r="BE58" s="1077"/>
      <c r="BF58" s="1078"/>
      <c r="BG58" s="1078"/>
      <c r="BH58" s="1078"/>
    </row>
    <row r="59" spans="1:60" s="1005" customFormat="1" ht="11" x14ac:dyDescent="0.15">
      <c r="A59" s="1005" t="s">
        <v>142</v>
      </c>
      <c r="B59" s="1076" t="s">
        <v>111</v>
      </c>
      <c r="C59" s="1076" t="s">
        <v>111</v>
      </c>
      <c r="D59" s="1076" t="s">
        <v>111</v>
      </c>
      <c r="E59" s="1076" t="s">
        <v>111</v>
      </c>
      <c r="F59" s="1076" t="s">
        <v>111</v>
      </c>
      <c r="G59" s="1076" t="s">
        <v>111</v>
      </c>
      <c r="H59" s="1076" t="s">
        <v>111</v>
      </c>
      <c r="I59" s="1076" t="s">
        <v>111</v>
      </c>
      <c r="J59" s="1076" t="s">
        <v>111</v>
      </c>
      <c r="K59" s="1076" t="s">
        <v>111</v>
      </c>
      <c r="L59" s="1076" t="s">
        <v>111</v>
      </c>
      <c r="M59" s="1076" t="s">
        <v>111</v>
      </c>
      <c r="N59" s="1076" t="s">
        <v>111</v>
      </c>
      <c r="O59" s="1076" t="s">
        <v>111</v>
      </c>
      <c r="P59" s="1076" t="s">
        <v>111</v>
      </c>
      <c r="Q59" s="1076" t="s">
        <v>111</v>
      </c>
      <c r="R59" s="1076" t="s">
        <v>111</v>
      </c>
      <c r="S59" s="1076" t="s">
        <v>111</v>
      </c>
      <c r="T59" s="1076" t="s">
        <v>111</v>
      </c>
      <c r="U59" s="1076" t="s">
        <v>111</v>
      </c>
      <c r="V59" s="1076">
        <v>0.84420443691552716</v>
      </c>
      <c r="W59" s="1076">
        <v>0.90882877832739284</v>
      </c>
      <c r="X59" s="1076">
        <v>0.88071745914349475</v>
      </c>
      <c r="Y59" s="1076">
        <v>0.88144998094732518</v>
      </c>
      <c r="Z59" s="1076">
        <v>0.89885882158666963</v>
      </c>
      <c r="AA59" s="1076">
        <v>0.93602000592852119</v>
      </c>
      <c r="AB59" s="1076">
        <v>0.89927329603437012</v>
      </c>
      <c r="AC59" s="1076">
        <v>0.77002460383835758</v>
      </c>
      <c r="AD59" s="1076">
        <v>0.66747208830074078</v>
      </c>
      <c r="AE59" s="1076">
        <v>0.61347246258467036</v>
      </c>
      <c r="AF59" s="1076">
        <v>0.57687442528088351</v>
      </c>
      <c r="AG59" s="1076">
        <v>0.47294198240204327</v>
      </c>
      <c r="AH59" s="1076">
        <v>0.45273510928520033</v>
      </c>
      <c r="AI59" s="1076">
        <v>0.4543680101567738</v>
      </c>
      <c r="AJ59" s="1076">
        <v>0.45265913371609467</v>
      </c>
      <c r="AK59" s="1076">
        <v>0.47257533610852109</v>
      </c>
      <c r="AL59" s="1076">
        <v>0.45557974875938834</v>
      </c>
      <c r="AM59" s="1076">
        <v>0.44982070866171853</v>
      </c>
      <c r="AN59" s="1076">
        <v>0.48658631715929201</v>
      </c>
      <c r="AO59" s="1076">
        <v>0.55177027573197457</v>
      </c>
      <c r="AP59" s="1076">
        <v>0.5981868901878481</v>
      </c>
      <c r="AQ59" s="1076">
        <v>0.58858753220075477</v>
      </c>
      <c r="AR59" s="1076">
        <v>0.53243876822032188</v>
      </c>
      <c r="AS59" s="1076">
        <v>0.53761093407726013</v>
      </c>
      <c r="AT59" s="1076">
        <v>0.47496962498913031</v>
      </c>
      <c r="AU59" s="1076">
        <v>0.46849233917336819</v>
      </c>
      <c r="AV59" s="1076">
        <v>0.52118795879788293</v>
      </c>
      <c r="AW59" s="1076">
        <v>0.53696922506387779</v>
      </c>
      <c r="AX59" s="1076">
        <v>0.55208864135803248</v>
      </c>
      <c r="AY59" s="1076">
        <v>0.56304856741291831</v>
      </c>
      <c r="AZ59" s="1076">
        <v>0.6155963101652655</v>
      </c>
      <c r="BA59" s="1076">
        <v>0.60965476377880967</v>
      </c>
      <c r="BB59" s="1076">
        <v>0.59806661762331359</v>
      </c>
      <c r="BC59" s="1076">
        <v>0.61538595396422291</v>
      </c>
      <c r="BD59" s="1076">
        <v>0.6482841484122599</v>
      </c>
      <c r="BE59" s="1077">
        <v>0.62187967399109201</v>
      </c>
      <c r="BF59" s="1078">
        <v>-4.3350742544489229E-2</v>
      </c>
      <c r="BG59" s="1078">
        <v>3.1596729423229553E-2</v>
      </c>
      <c r="BH59" s="1078">
        <v>1.1172155800824569E-3</v>
      </c>
    </row>
    <row r="60" spans="1:60" s="1005" customFormat="1" ht="11" x14ac:dyDescent="0.15">
      <c r="A60" s="1005" t="s">
        <v>141</v>
      </c>
      <c r="B60" s="1076" t="s">
        <v>111</v>
      </c>
      <c r="C60" s="1076" t="s">
        <v>111</v>
      </c>
      <c r="D60" s="1076" t="s">
        <v>111</v>
      </c>
      <c r="E60" s="1076" t="s">
        <v>111</v>
      </c>
      <c r="F60" s="1076" t="s">
        <v>111</v>
      </c>
      <c r="G60" s="1076" t="s">
        <v>111</v>
      </c>
      <c r="H60" s="1076" t="s">
        <v>111</v>
      </c>
      <c r="I60" s="1076" t="s">
        <v>111</v>
      </c>
      <c r="J60" s="1076" t="s">
        <v>111</v>
      </c>
      <c r="K60" s="1076" t="s">
        <v>111</v>
      </c>
      <c r="L60" s="1076" t="s">
        <v>111</v>
      </c>
      <c r="M60" s="1076" t="s">
        <v>111</v>
      </c>
      <c r="N60" s="1076" t="s">
        <v>111</v>
      </c>
      <c r="O60" s="1076" t="s">
        <v>111</v>
      </c>
      <c r="P60" s="1076" t="s">
        <v>111</v>
      </c>
      <c r="Q60" s="1076" t="s">
        <v>111</v>
      </c>
      <c r="R60" s="1076" t="s">
        <v>111</v>
      </c>
      <c r="S60" s="1076" t="s">
        <v>111</v>
      </c>
      <c r="T60" s="1076" t="s">
        <v>111</v>
      </c>
      <c r="U60" s="1076" t="s">
        <v>111</v>
      </c>
      <c r="V60" s="1076">
        <v>1.4689444462089218</v>
      </c>
      <c r="W60" s="1076">
        <v>1.6770051988195267</v>
      </c>
      <c r="X60" s="1076">
        <v>1.701416811252048</v>
      </c>
      <c r="Y60" s="1076">
        <v>1.7258449865186525</v>
      </c>
      <c r="Z60" s="1076">
        <v>1.6691654590159284</v>
      </c>
      <c r="AA60" s="1076">
        <v>1.6004476015832294</v>
      </c>
      <c r="AB60" s="1076">
        <v>1.583153714761889</v>
      </c>
      <c r="AC60" s="1076">
        <v>1.4978438868599644</v>
      </c>
      <c r="AD60" s="1076">
        <v>1.1996011128543362</v>
      </c>
      <c r="AE60" s="1076">
        <v>0.99965057865561047</v>
      </c>
      <c r="AF60" s="1076">
        <v>0.90700134452782288</v>
      </c>
      <c r="AG60" s="1076">
        <v>0.92998961499876087</v>
      </c>
      <c r="AH60" s="1076">
        <v>0.93929802352828307</v>
      </c>
      <c r="AI60" s="1076">
        <v>0.9191729959709648</v>
      </c>
      <c r="AJ60" s="1076">
        <v>0.89470980365775021</v>
      </c>
      <c r="AK60" s="1076">
        <v>0.91943545322901554</v>
      </c>
      <c r="AL60" s="1076">
        <v>0.89627906041274241</v>
      </c>
      <c r="AM60" s="1076">
        <v>0.92295551774670825</v>
      </c>
      <c r="AN60" s="1076">
        <v>0.91883230105923364</v>
      </c>
      <c r="AO60" s="1076">
        <v>1.0349198027010045</v>
      </c>
      <c r="AP60" s="1076">
        <v>1.0312239972387907</v>
      </c>
      <c r="AQ60" s="1076">
        <v>1.0953715548191263</v>
      </c>
      <c r="AR60" s="1076">
        <v>1.0696469007722653</v>
      </c>
      <c r="AS60" s="1076">
        <v>1.082258602404101</v>
      </c>
      <c r="AT60" s="1076">
        <v>1.0260115847368034</v>
      </c>
      <c r="AU60" s="1076">
        <v>1.0894001101515127</v>
      </c>
      <c r="AV60" s="1076">
        <v>1.0832645252072264</v>
      </c>
      <c r="AW60" s="1076">
        <v>1.1705093453771924</v>
      </c>
      <c r="AX60" s="1076">
        <v>1.0322475113482052</v>
      </c>
      <c r="AY60" s="1076">
        <v>1.0667069842671537</v>
      </c>
      <c r="AZ60" s="1076">
        <v>0.96924871401028245</v>
      </c>
      <c r="BA60" s="1076">
        <v>0.96409144248390888</v>
      </c>
      <c r="BB60" s="1076">
        <v>0.98305773372762917</v>
      </c>
      <c r="BC60" s="1076">
        <v>1.0695980513400971</v>
      </c>
      <c r="BD60" s="1076">
        <v>1.053696204310981</v>
      </c>
      <c r="BE60" s="1077">
        <v>0.98212304602084499</v>
      </c>
      <c r="BF60" s="1078">
        <v>-7.0472451439925421E-2</v>
      </c>
      <c r="BG60" s="1078">
        <v>2.6660615898443929E-3</v>
      </c>
      <c r="BH60" s="1078">
        <v>1.7643978641891504E-3</v>
      </c>
    </row>
    <row r="61" spans="1:60" s="1005" customFormat="1" ht="11" x14ac:dyDescent="0.15">
      <c r="A61" s="1005" t="s">
        <v>140</v>
      </c>
      <c r="B61" s="1076" t="s">
        <v>111</v>
      </c>
      <c r="C61" s="1076" t="s">
        <v>111</v>
      </c>
      <c r="D61" s="1076" t="s">
        <v>111</v>
      </c>
      <c r="E61" s="1076" t="s">
        <v>111</v>
      </c>
      <c r="F61" s="1076" t="s">
        <v>111</v>
      </c>
      <c r="G61" s="1076" t="s">
        <v>111</v>
      </c>
      <c r="H61" s="1076" t="s">
        <v>111</v>
      </c>
      <c r="I61" s="1076" t="s">
        <v>111</v>
      </c>
      <c r="J61" s="1076" t="s">
        <v>111</v>
      </c>
      <c r="K61" s="1076" t="s">
        <v>111</v>
      </c>
      <c r="L61" s="1076" t="s">
        <v>111</v>
      </c>
      <c r="M61" s="1076" t="s">
        <v>111</v>
      </c>
      <c r="N61" s="1076" t="s">
        <v>111</v>
      </c>
      <c r="O61" s="1076" t="s">
        <v>111</v>
      </c>
      <c r="P61" s="1076" t="s">
        <v>111</v>
      </c>
      <c r="Q61" s="1076" t="s">
        <v>111</v>
      </c>
      <c r="R61" s="1076" t="s">
        <v>111</v>
      </c>
      <c r="S61" s="1076" t="s">
        <v>111</v>
      </c>
      <c r="T61" s="1076" t="s">
        <v>111</v>
      </c>
      <c r="U61" s="1076" t="s">
        <v>111</v>
      </c>
      <c r="V61" s="1076">
        <v>2.8623369171788822</v>
      </c>
      <c r="W61" s="1076">
        <v>2.9282170479906258</v>
      </c>
      <c r="X61" s="1076">
        <v>2.9936433245727718</v>
      </c>
      <c r="Y61" s="1076">
        <v>3.1021360734894201</v>
      </c>
      <c r="Z61" s="1076">
        <v>3.0534593110392199</v>
      </c>
      <c r="AA61" s="1076">
        <v>3.0891792898882287</v>
      </c>
      <c r="AB61" s="1076">
        <v>3.0859735878723962</v>
      </c>
      <c r="AC61" s="1076">
        <v>3.0463820548775997</v>
      </c>
      <c r="AD61" s="1076">
        <v>2.6883353044440002</v>
      </c>
      <c r="AE61" s="1076">
        <v>2.3931125353919285</v>
      </c>
      <c r="AF61" s="1076">
        <v>2.1499856018603056</v>
      </c>
      <c r="AG61" s="1076">
        <v>1.8715790677227624</v>
      </c>
      <c r="AH61" s="1076">
        <v>1.6502243345387579</v>
      </c>
      <c r="AI61" s="1076">
        <v>1.5548296585831087</v>
      </c>
      <c r="AJ61" s="1076">
        <v>1.461102912508117</v>
      </c>
      <c r="AK61" s="1076">
        <v>1.3262318804903999</v>
      </c>
      <c r="AL61" s="1076">
        <v>1.4931102279402597</v>
      </c>
      <c r="AM61" s="1076">
        <v>1.5205359032064516</v>
      </c>
      <c r="AN61" s="1076">
        <v>1.6674295011384614</v>
      </c>
      <c r="AO61" s="1076">
        <v>1.7641980534215098</v>
      </c>
      <c r="AP61" s="1076">
        <v>1.8345811040662188</v>
      </c>
      <c r="AQ61" s="1076">
        <v>1.9753700225439246</v>
      </c>
      <c r="AR61" s="1076">
        <v>2.1877150265716176</v>
      </c>
      <c r="AS61" s="1076">
        <v>2.3111543844414242</v>
      </c>
      <c r="AT61" s="1076">
        <v>2.081260108841779</v>
      </c>
      <c r="AU61" s="1076">
        <v>2.2354317555907297</v>
      </c>
      <c r="AV61" s="1076">
        <v>2.5323638330294314</v>
      </c>
      <c r="AW61" s="1076">
        <v>2.6592595973227171</v>
      </c>
      <c r="AX61" s="1076">
        <v>2.6743581112438282</v>
      </c>
      <c r="AY61" s="1076">
        <v>2.7264546346475558</v>
      </c>
      <c r="AZ61" s="1076">
        <v>2.7434615058367626</v>
      </c>
      <c r="BA61" s="1076">
        <v>2.726434481198718</v>
      </c>
      <c r="BB61" s="1076">
        <v>2.9399459563703276</v>
      </c>
      <c r="BC61" s="1076">
        <v>3.2395729923062917</v>
      </c>
      <c r="BD61" s="1076">
        <v>3.1496359736033819</v>
      </c>
      <c r="BE61" s="1077">
        <v>3.1060649048010225</v>
      </c>
      <c r="BF61" s="1078">
        <v>-1.6528127495362033E-2</v>
      </c>
      <c r="BG61" s="1078">
        <v>4.2301589796044148E-2</v>
      </c>
      <c r="BH61" s="1078">
        <v>5.5800892833824042E-3</v>
      </c>
    </row>
    <row r="62" spans="1:60" s="1005" customFormat="1" ht="11" x14ac:dyDescent="0.15">
      <c r="A62" s="1005" t="s">
        <v>139</v>
      </c>
      <c r="B62" s="1076" t="s">
        <v>111</v>
      </c>
      <c r="C62" s="1076" t="s">
        <v>111</v>
      </c>
      <c r="D62" s="1076" t="s">
        <v>111</v>
      </c>
      <c r="E62" s="1076" t="s">
        <v>111</v>
      </c>
      <c r="F62" s="1076" t="s">
        <v>111</v>
      </c>
      <c r="G62" s="1076" t="s">
        <v>111</v>
      </c>
      <c r="H62" s="1076" t="s">
        <v>111</v>
      </c>
      <c r="I62" s="1076" t="s">
        <v>111</v>
      </c>
      <c r="J62" s="1076" t="s">
        <v>111</v>
      </c>
      <c r="K62" s="1076" t="s">
        <v>111</v>
      </c>
      <c r="L62" s="1076" t="s">
        <v>111</v>
      </c>
      <c r="M62" s="1076" t="s">
        <v>111</v>
      </c>
      <c r="N62" s="1076" t="s">
        <v>111</v>
      </c>
      <c r="O62" s="1076" t="s">
        <v>111</v>
      </c>
      <c r="P62" s="1076" t="s">
        <v>111</v>
      </c>
      <c r="Q62" s="1076" t="s">
        <v>111</v>
      </c>
      <c r="R62" s="1076" t="s">
        <v>111</v>
      </c>
      <c r="S62" s="1076" t="s">
        <v>111</v>
      </c>
      <c r="T62" s="1076" t="s">
        <v>111</v>
      </c>
      <c r="U62" s="1076" t="s">
        <v>111</v>
      </c>
      <c r="V62" s="1076">
        <v>34.27409200177145</v>
      </c>
      <c r="W62" s="1076">
        <v>34.879392116651175</v>
      </c>
      <c r="X62" s="1076">
        <v>36.021774370368519</v>
      </c>
      <c r="Y62" s="1076">
        <v>36.652206474522181</v>
      </c>
      <c r="Z62" s="1076">
        <v>36.788617007221475</v>
      </c>
      <c r="AA62" s="1076">
        <v>36.140821602726085</v>
      </c>
      <c r="AB62" s="1076">
        <v>35.644804488617233</v>
      </c>
      <c r="AC62" s="1076">
        <v>34.302697102731081</v>
      </c>
      <c r="AD62" s="1076">
        <v>31.970740139037279</v>
      </c>
      <c r="AE62" s="1076">
        <v>29.163738588154043</v>
      </c>
      <c r="AF62" s="1076">
        <v>27.592151969617962</v>
      </c>
      <c r="AG62" s="1076">
        <v>26.564478008096973</v>
      </c>
      <c r="AH62" s="1076">
        <v>25.114668092165864</v>
      </c>
      <c r="AI62" s="1076">
        <v>25.067999151979549</v>
      </c>
      <c r="AJ62" s="1076">
        <v>25.381731469511873</v>
      </c>
      <c r="AK62" s="1076">
        <v>25.836713057974201</v>
      </c>
      <c r="AL62" s="1076">
        <v>26.240984808781395</v>
      </c>
      <c r="AM62" s="1076">
        <v>26.141050973408454</v>
      </c>
      <c r="AN62" s="1076">
        <v>26.684126922881322</v>
      </c>
      <c r="AO62" s="1076">
        <v>26.907374645813178</v>
      </c>
      <c r="AP62" s="1076">
        <v>26.877773335420862</v>
      </c>
      <c r="AQ62" s="1076">
        <v>28.040937210335031</v>
      </c>
      <c r="AR62" s="1076">
        <v>28.209285513070871</v>
      </c>
      <c r="AS62" s="1076">
        <v>28.336108991116308</v>
      </c>
      <c r="AT62" s="1076">
        <v>26.919340571203318</v>
      </c>
      <c r="AU62" s="1076">
        <v>27.994134989330124</v>
      </c>
      <c r="AV62" s="1076">
        <v>28.9156252566695</v>
      </c>
      <c r="AW62" s="1076">
        <v>28.980355111708594</v>
      </c>
      <c r="AX62" s="1076">
        <v>28.64519043693122</v>
      </c>
      <c r="AY62" s="1076">
        <v>28.717812791047454</v>
      </c>
      <c r="AZ62" s="1076">
        <v>28.230933949013643</v>
      </c>
      <c r="BA62" s="1076">
        <v>28.823165043135784</v>
      </c>
      <c r="BB62" s="1076">
        <v>28.999903544892213</v>
      </c>
      <c r="BC62" s="1076">
        <v>30.105569193279713</v>
      </c>
      <c r="BD62" s="1076">
        <v>29.895867976744025</v>
      </c>
      <c r="BE62" s="1077">
        <v>28.314595227817399</v>
      </c>
      <c r="BF62" s="1078">
        <v>-5.5480410612600117E-2</v>
      </c>
      <c r="BG62" s="1078">
        <v>1.054271361266923E-2</v>
      </c>
      <c r="BH62" s="1078">
        <v>5.0867568526928746E-2</v>
      </c>
    </row>
    <row r="63" spans="1:60" s="1005" customFormat="1" ht="11" x14ac:dyDescent="0.15">
      <c r="A63" s="1005" t="s">
        <v>138</v>
      </c>
      <c r="B63" s="1076" t="s">
        <v>111</v>
      </c>
      <c r="C63" s="1076" t="s">
        <v>111</v>
      </c>
      <c r="D63" s="1076" t="s">
        <v>111</v>
      </c>
      <c r="E63" s="1076" t="s">
        <v>111</v>
      </c>
      <c r="F63" s="1076" t="s">
        <v>111</v>
      </c>
      <c r="G63" s="1076" t="s">
        <v>111</v>
      </c>
      <c r="H63" s="1076" t="s">
        <v>111</v>
      </c>
      <c r="I63" s="1076" t="s">
        <v>111</v>
      </c>
      <c r="J63" s="1076" t="s">
        <v>111</v>
      </c>
      <c r="K63" s="1076" t="s">
        <v>111</v>
      </c>
      <c r="L63" s="1076" t="s">
        <v>111</v>
      </c>
      <c r="M63" s="1076" t="s">
        <v>111</v>
      </c>
      <c r="N63" s="1076" t="s">
        <v>111</v>
      </c>
      <c r="O63" s="1076" t="s">
        <v>111</v>
      </c>
      <c r="P63" s="1076" t="s">
        <v>111</v>
      </c>
      <c r="Q63" s="1076" t="s">
        <v>111</v>
      </c>
      <c r="R63" s="1076" t="s">
        <v>111</v>
      </c>
      <c r="S63" s="1076" t="s">
        <v>111</v>
      </c>
      <c r="T63" s="1076" t="s">
        <v>111</v>
      </c>
      <c r="U63" s="1076" t="s">
        <v>111</v>
      </c>
      <c r="V63" s="1076">
        <v>0.51517272273855697</v>
      </c>
      <c r="W63" s="1076">
        <v>0.64118473467115422</v>
      </c>
      <c r="X63" s="1076">
        <v>0.63785765571536446</v>
      </c>
      <c r="Y63" s="1076">
        <v>0.64217693059961423</v>
      </c>
      <c r="Z63" s="1076">
        <v>0.65984376818385726</v>
      </c>
      <c r="AA63" s="1076">
        <v>0.54680817510902424</v>
      </c>
      <c r="AB63" s="1076">
        <v>0.56156512460770636</v>
      </c>
      <c r="AC63" s="1076">
        <v>0.53629380017699102</v>
      </c>
      <c r="AD63" s="1076">
        <v>0.44025195717699117</v>
      </c>
      <c r="AE63" s="1076">
        <v>0.4696307044070796</v>
      </c>
      <c r="AF63" s="1076">
        <v>0.38656556820353977</v>
      </c>
      <c r="AG63" s="1076">
        <v>0.56307172100000003</v>
      </c>
      <c r="AH63" s="1076">
        <v>0.43116661000000001</v>
      </c>
      <c r="AI63" s="1076">
        <v>0.53688388400000009</v>
      </c>
      <c r="AJ63" s="1076">
        <v>0.51248177300000008</v>
      </c>
      <c r="AK63" s="1076">
        <v>0.43135134299999994</v>
      </c>
      <c r="AL63" s="1076">
        <v>0.54445140619480525</v>
      </c>
      <c r="AM63" s="1076">
        <v>0.45923318903225807</v>
      </c>
      <c r="AN63" s="1076">
        <v>0.63402576046153847</v>
      </c>
      <c r="AO63" s="1076">
        <v>0.62786201943312103</v>
      </c>
      <c r="AP63" s="1076">
        <v>0.63576024889873428</v>
      </c>
      <c r="AQ63" s="1076">
        <v>0.64246422881132081</v>
      </c>
      <c r="AR63" s="1076">
        <v>0.62341888212500007</v>
      </c>
      <c r="AS63" s="1076">
        <v>0.51139842679503111</v>
      </c>
      <c r="AT63" s="1076">
        <v>0.83376251577777793</v>
      </c>
      <c r="AU63" s="1076">
        <v>0.89843660388752222</v>
      </c>
      <c r="AV63" s="1076">
        <v>0.99719183693487912</v>
      </c>
      <c r="AW63" s="1076">
        <v>1.0870735767130499</v>
      </c>
      <c r="AX63" s="1076">
        <v>0.96568033296151845</v>
      </c>
      <c r="AY63" s="1076">
        <v>1.0009348549993147</v>
      </c>
      <c r="AZ63" s="1076">
        <v>1.1981593582136791</v>
      </c>
      <c r="BA63" s="1076">
        <v>1.186344711303327</v>
      </c>
      <c r="BB63" s="1076">
        <v>1.1739659396550224</v>
      </c>
      <c r="BC63" s="1076">
        <v>1.3069360764185205</v>
      </c>
      <c r="BD63" s="1076">
        <v>1.4265446139203468</v>
      </c>
      <c r="BE63" s="1077">
        <v>1.4034647421217921</v>
      </c>
      <c r="BF63" s="1078">
        <v>-1.8866900240253504E-2</v>
      </c>
      <c r="BG63" s="1078">
        <v>5.5174529098753089E-2</v>
      </c>
      <c r="BH63" s="1078">
        <v>2.5213441467413738E-3</v>
      </c>
    </row>
    <row r="64" spans="1:60" s="1005" customFormat="1" ht="11" x14ac:dyDescent="0.15">
      <c r="A64" s="1005" t="s">
        <v>137</v>
      </c>
      <c r="B64" s="1076">
        <v>24.847811683247212</v>
      </c>
      <c r="C64" s="1076">
        <v>26.422695438079153</v>
      </c>
      <c r="D64" s="1076">
        <v>27.773929206297932</v>
      </c>
      <c r="E64" s="1076">
        <v>28.805019284188276</v>
      </c>
      <c r="F64" s="1076">
        <v>30.072811206822255</v>
      </c>
      <c r="G64" s="1076">
        <v>31.634512141810983</v>
      </c>
      <c r="H64" s="1076">
        <v>33.189958875387525</v>
      </c>
      <c r="I64" s="1076">
        <v>34.899018631296428</v>
      </c>
      <c r="J64" s="1076">
        <v>36.674065747451401</v>
      </c>
      <c r="K64" s="1076">
        <v>38.69883929518339</v>
      </c>
      <c r="L64" s="1076">
        <v>40.615475150742256</v>
      </c>
      <c r="M64" s="1076">
        <v>42.194382421553712</v>
      </c>
      <c r="N64" s="1076">
        <v>44.081848932811283</v>
      </c>
      <c r="O64" s="1076">
        <v>45.980435315027627</v>
      </c>
      <c r="P64" s="1076">
        <v>47.239656929564582</v>
      </c>
      <c r="Q64" s="1076">
        <v>48.291290035203161</v>
      </c>
      <c r="R64" s="1076">
        <v>49.31850173047517</v>
      </c>
      <c r="S64" s="1076">
        <v>50.554660949480208</v>
      </c>
      <c r="T64" s="1076">
        <v>51.617289530575533</v>
      </c>
      <c r="U64" s="1076">
        <v>53.551856846652854</v>
      </c>
      <c r="V64" s="1076" t="s">
        <v>111</v>
      </c>
      <c r="W64" s="1076" t="s">
        <v>111</v>
      </c>
      <c r="X64" s="1076" t="s">
        <v>111</v>
      </c>
      <c r="Y64" s="1076" t="s">
        <v>111</v>
      </c>
      <c r="Z64" s="1076" t="s">
        <v>111</v>
      </c>
      <c r="AA64" s="1076" t="s">
        <v>111</v>
      </c>
      <c r="AB64" s="1076" t="s">
        <v>111</v>
      </c>
      <c r="AC64" s="1076" t="s">
        <v>111</v>
      </c>
      <c r="AD64" s="1076" t="s">
        <v>111</v>
      </c>
      <c r="AE64" s="1076" t="s">
        <v>111</v>
      </c>
      <c r="AF64" s="1076" t="s">
        <v>111</v>
      </c>
      <c r="AG64" s="1076" t="s">
        <v>111</v>
      </c>
      <c r="AH64" s="1076" t="s">
        <v>111</v>
      </c>
      <c r="AI64" s="1076" t="s">
        <v>111</v>
      </c>
      <c r="AJ64" s="1076" t="s">
        <v>111</v>
      </c>
      <c r="AK64" s="1076" t="s">
        <v>111</v>
      </c>
      <c r="AL64" s="1076" t="s">
        <v>111</v>
      </c>
      <c r="AM64" s="1076" t="s">
        <v>111</v>
      </c>
      <c r="AN64" s="1076" t="s">
        <v>111</v>
      </c>
      <c r="AO64" s="1076" t="s">
        <v>111</v>
      </c>
      <c r="AP64" s="1076" t="s">
        <v>111</v>
      </c>
      <c r="AQ64" s="1076" t="s">
        <v>111</v>
      </c>
      <c r="AR64" s="1076" t="s">
        <v>111</v>
      </c>
      <c r="AS64" s="1076" t="s">
        <v>111</v>
      </c>
      <c r="AT64" s="1076" t="s">
        <v>111</v>
      </c>
      <c r="AU64" s="1076" t="s">
        <v>111</v>
      </c>
      <c r="AV64" s="1076" t="s">
        <v>111</v>
      </c>
      <c r="AW64" s="1076" t="s">
        <v>111</v>
      </c>
      <c r="AX64" s="1076" t="s">
        <v>111</v>
      </c>
      <c r="AY64" s="1076" t="s">
        <v>111</v>
      </c>
      <c r="AZ64" s="1076" t="s">
        <v>111</v>
      </c>
      <c r="BA64" s="1076" t="s">
        <v>111</v>
      </c>
      <c r="BB64" s="1076" t="s">
        <v>111</v>
      </c>
      <c r="BC64" s="1076" t="s">
        <v>111</v>
      </c>
      <c r="BD64" s="1076" t="s">
        <v>111</v>
      </c>
      <c r="BE64" s="1077" t="s">
        <v>111</v>
      </c>
      <c r="BF64" s="1078" t="s">
        <v>111</v>
      </c>
      <c r="BG64" s="1078" t="s">
        <v>111</v>
      </c>
      <c r="BH64" s="1078" t="s">
        <v>111</v>
      </c>
    </row>
    <row r="65" spans="1:60" s="1005" customFormat="1" ht="11" x14ac:dyDescent="0.15">
      <c r="A65" s="1005" t="s">
        <v>136</v>
      </c>
      <c r="B65" s="1076" t="s">
        <v>111</v>
      </c>
      <c r="C65" s="1076" t="s">
        <v>111</v>
      </c>
      <c r="D65" s="1076" t="s">
        <v>111</v>
      </c>
      <c r="E65" s="1076" t="s">
        <v>111</v>
      </c>
      <c r="F65" s="1076" t="s">
        <v>111</v>
      </c>
      <c r="G65" s="1076" t="s">
        <v>111</v>
      </c>
      <c r="H65" s="1076" t="s">
        <v>111</v>
      </c>
      <c r="I65" s="1076" t="s">
        <v>111</v>
      </c>
      <c r="J65" s="1076" t="s">
        <v>111</v>
      </c>
      <c r="K65" s="1076" t="s">
        <v>111</v>
      </c>
      <c r="L65" s="1076" t="s">
        <v>111</v>
      </c>
      <c r="M65" s="1076" t="s">
        <v>111</v>
      </c>
      <c r="N65" s="1076" t="s">
        <v>111</v>
      </c>
      <c r="O65" s="1076" t="s">
        <v>111</v>
      </c>
      <c r="P65" s="1076" t="s">
        <v>111</v>
      </c>
      <c r="Q65" s="1076" t="s">
        <v>111</v>
      </c>
      <c r="R65" s="1076" t="s">
        <v>111</v>
      </c>
      <c r="S65" s="1076" t="s">
        <v>111</v>
      </c>
      <c r="T65" s="1076" t="s">
        <v>111</v>
      </c>
      <c r="U65" s="1076" t="s">
        <v>111</v>
      </c>
      <c r="V65" s="1076">
        <v>1.7340274063886527</v>
      </c>
      <c r="W65" s="1076">
        <v>1.7062733692648306</v>
      </c>
      <c r="X65" s="1076">
        <v>1.7404930317094232</v>
      </c>
      <c r="Y65" s="1076">
        <v>1.8468617936889591</v>
      </c>
      <c r="Z65" s="1076">
        <v>1.8755658201156744</v>
      </c>
      <c r="AA65" s="1076">
        <v>1.8709816478663073</v>
      </c>
      <c r="AB65" s="1076">
        <v>1.8489009205974212</v>
      </c>
      <c r="AC65" s="1076">
        <v>1.7523690511423249</v>
      </c>
      <c r="AD65" s="1076">
        <v>1.8843910939884787</v>
      </c>
      <c r="AE65" s="1076">
        <v>1.8488967443866542</v>
      </c>
      <c r="AF65" s="1076">
        <v>1.8262069061947486</v>
      </c>
      <c r="AG65" s="1076">
        <v>1.8838361172196019</v>
      </c>
      <c r="AH65" s="1076">
        <v>1.8645324830207104</v>
      </c>
      <c r="AI65" s="1076">
        <v>1.859570111980434</v>
      </c>
      <c r="AJ65" s="1076">
        <v>2.1048683180580157</v>
      </c>
      <c r="AK65" s="1076">
        <v>2.1494583484545271</v>
      </c>
      <c r="AL65" s="1076">
        <v>2.1569348982945575</v>
      </c>
      <c r="AM65" s="1076">
        <v>2.2115605133516674</v>
      </c>
      <c r="AN65" s="1076">
        <v>2.0267518999168006</v>
      </c>
      <c r="AO65" s="1076">
        <v>2.0208731196504934</v>
      </c>
      <c r="AP65" s="1076">
        <v>2.0166816650126549</v>
      </c>
      <c r="AQ65" s="1076">
        <v>1.8784647259055993</v>
      </c>
      <c r="AR65" s="1076">
        <v>1.9963708224524883</v>
      </c>
      <c r="AS65" s="1076">
        <v>1.8889710962308988</v>
      </c>
      <c r="AT65" s="1076">
        <v>1.8864100222236033</v>
      </c>
      <c r="AU65" s="1076">
        <v>1.881787342325336</v>
      </c>
      <c r="AV65" s="1076">
        <v>1.953156424960121</v>
      </c>
      <c r="AW65" s="1076">
        <v>1.9256079873019913</v>
      </c>
      <c r="AX65" s="1076">
        <v>1.9588128746676432</v>
      </c>
      <c r="AY65" s="1076">
        <v>2.0216043901872922</v>
      </c>
      <c r="AZ65" s="1076">
        <v>1.9285384623116844</v>
      </c>
      <c r="BA65" s="1076">
        <v>1.8468527131747032</v>
      </c>
      <c r="BB65" s="1076">
        <v>1.8514836672982429</v>
      </c>
      <c r="BC65" s="1076">
        <v>1.9164343011508775</v>
      </c>
      <c r="BD65" s="1076">
        <v>1.9208404936430772</v>
      </c>
      <c r="BE65" s="1077">
        <v>1.8726472315530951</v>
      </c>
      <c r="BF65" s="1078">
        <v>-2.7753363570265366E-2</v>
      </c>
      <c r="BG65" s="1078">
        <v>1.8103651045431324E-3</v>
      </c>
      <c r="BH65" s="1078">
        <v>3.3642370873169375E-3</v>
      </c>
    </row>
    <row r="66" spans="1:60" s="1005" customFormat="1" ht="11" x14ac:dyDescent="0.15">
      <c r="A66" s="1005" t="s">
        <v>135</v>
      </c>
      <c r="B66" s="1076" t="s">
        <v>111</v>
      </c>
      <c r="C66" s="1076" t="s">
        <v>111</v>
      </c>
      <c r="D66" s="1076" t="s">
        <v>111</v>
      </c>
      <c r="E66" s="1076" t="s">
        <v>111</v>
      </c>
      <c r="F66" s="1076" t="s">
        <v>111</v>
      </c>
      <c r="G66" s="1076" t="s">
        <v>111</v>
      </c>
      <c r="H66" s="1076" t="s">
        <v>111</v>
      </c>
      <c r="I66" s="1076" t="s">
        <v>111</v>
      </c>
      <c r="J66" s="1076" t="s">
        <v>111</v>
      </c>
      <c r="K66" s="1076" t="s">
        <v>111</v>
      </c>
      <c r="L66" s="1076" t="s">
        <v>111</v>
      </c>
      <c r="M66" s="1076" t="s">
        <v>111</v>
      </c>
      <c r="N66" s="1076" t="s">
        <v>111</v>
      </c>
      <c r="O66" s="1076" t="s">
        <v>111</v>
      </c>
      <c r="P66" s="1076" t="s">
        <v>111</v>
      </c>
      <c r="Q66" s="1076" t="s">
        <v>111</v>
      </c>
      <c r="R66" s="1076" t="s">
        <v>111</v>
      </c>
      <c r="S66" s="1076" t="s">
        <v>111</v>
      </c>
      <c r="T66" s="1076" t="s">
        <v>111</v>
      </c>
      <c r="U66" s="1076" t="s">
        <v>111</v>
      </c>
      <c r="V66" s="1076">
        <v>1.4014113904420107</v>
      </c>
      <c r="W66" s="1076">
        <v>1.3362815363508342</v>
      </c>
      <c r="X66" s="1076">
        <v>1.3754158859173891</v>
      </c>
      <c r="Y66" s="1076">
        <v>1.5206590502393822</v>
      </c>
      <c r="Z66" s="1076">
        <v>1.4560968641986651</v>
      </c>
      <c r="AA66" s="1076">
        <v>1.4666805894760371</v>
      </c>
      <c r="AB66" s="1076">
        <v>1.2225998157229825</v>
      </c>
      <c r="AC66" s="1076">
        <v>1.0337572378429174</v>
      </c>
      <c r="AD66" s="1076">
        <v>0.82202500179202875</v>
      </c>
      <c r="AE66" s="1076">
        <v>0.68739002106682001</v>
      </c>
      <c r="AF66" s="1076">
        <v>0.60074150711681018</v>
      </c>
      <c r="AG66" s="1076">
        <v>0.64693222559048669</v>
      </c>
      <c r="AH66" s="1076">
        <v>0.6120810213982506</v>
      </c>
      <c r="AI66" s="1076">
        <v>0.60900121357998938</v>
      </c>
      <c r="AJ66" s="1076">
        <v>0.58314527731287424</v>
      </c>
      <c r="AK66" s="1076">
        <v>0.56290987584473062</v>
      </c>
      <c r="AL66" s="1076">
        <v>0.55232202548810472</v>
      </c>
      <c r="AM66" s="1076">
        <v>0.55199689688877018</v>
      </c>
      <c r="AN66" s="1076">
        <v>0.58019929313105201</v>
      </c>
      <c r="AO66" s="1076">
        <v>0.62551780649623545</v>
      </c>
      <c r="AP66" s="1076">
        <v>0.65088615815165751</v>
      </c>
      <c r="AQ66" s="1076">
        <v>0.65564226924164704</v>
      </c>
      <c r="AR66" s="1076">
        <v>0.70315213392603115</v>
      </c>
      <c r="AS66" s="1076">
        <v>0.67619970642026372</v>
      </c>
      <c r="AT66" s="1076">
        <v>0.65427201364422072</v>
      </c>
      <c r="AU66" s="1076">
        <v>0.66539699142270303</v>
      </c>
      <c r="AV66" s="1076">
        <v>0.71160649356796113</v>
      </c>
      <c r="AW66" s="1076">
        <v>0.74110669559182307</v>
      </c>
      <c r="AX66" s="1076">
        <v>0.70544205799405513</v>
      </c>
      <c r="AY66" s="1076">
        <v>0.72547264465368622</v>
      </c>
      <c r="AZ66" s="1076">
        <v>0.72217085748351562</v>
      </c>
      <c r="BA66" s="1076">
        <v>0.72819852455165945</v>
      </c>
      <c r="BB66" s="1076">
        <v>0.75694021860739913</v>
      </c>
      <c r="BC66" s="1076">
        <v>0.82770065892523104</v>
      </c>
      <c r="BD66" s="1076">
        <v>0.8031198311899872</v>
      </c>
      <c r="BE66" s="1077">
        <v>0.81738883261033002</v>
      </c>
      <c r="BF66" s="1078">
        <v>1.4986180307824837E-2</v>
      </c>
      <c r="BG66" s="1078">
        <v>2.0709602783496761E-2</v>
      </c>
      <c r="BH66" s="1078">
        <v>1.4684505330700888E-3</v>
      </c>
    </row>
    <row r="67" spans="1:60" s="1005" customFormat="1" ht="11" x14ac:dyDescent="0.15">
      <c r="A67" s="1081" t="s">
        <v>134</v>
      </c>
      <c r="B67" s="1080">
        <v>24.847811683247212</v>
      </c>
      <c r="C67" s="1080">
        <v>26.422695438079153</v>
      </c>
      <c r="D67" s="1080">
        <v>27.773929206297932</v>
      </c>
      <c r="E67" s="1080">
        <v>28.805019284188276</v>
      </c>
      <c r="F67" s="1080">
        <v>30.072811206822255</v>
      </c>
      <c r="G67" s="1080">
        <v>31.634512141810983</v>
      </c>
      <c r="H67" s="1080">
        <v>33.189958875387525</v>
      </c>
      <c r="I67" s="1080">
        <v>34.899018631296428</v>
      </c>
      <c r="J67" s="1080">
        <v>36.674065747451401</v>
      </c>
      <c r="K67" s="1080">
        <v>38.69883929518339</v>
      </c>
      <c r="L67" s="1080">
        <v>40.615475150742256</v>
      </c>
      <c r="M67" s="1080">
        <v>42.194382421553712</v>
      </c>
      <c r="N67" s="1080">
        <v>44.081848932811283</v>
      </c>
      <c r="O67" s="1080">
        <v>45.980435315027627</v>
      </c>
      <c r="P67" s="1080">
        <v>47.239656929564582</v>
      </c>
      <c r="Q67" s="1080">
        <v>48.291290035203161</v>
      </c>
      <c r="R67" s="1080">
        <v>49.31850173047517</v>
      </c>
      <c r="S67" s="1080">
        <v>50.554660949480208</v>
      </c>
      <c r="T67" s="1080">
        <v>51.617289530575533</v>
      </c>
      <c r="U67" s="1080">
        <v>53.551856846652854</v>
      </c>
      <c r="V67" s="1080">
        <v>43.100189321644002</v>
      </c>
      <c r="W67" s="1080">
        <v>44.077182782075532</v>
      </c>
      <c r="X67" s="1080">
        <v>45.35131853867901</v>
      </c>
      <c r="Y67" s="1080">
        <v>46.371335290005533</v>
      </c>
      <c r="Z67" s="1080">
        <v>46.401607051361495</v>
      </c>
      <c r="AA67" s="1080">
        <v>45.650938912577438</v>
      </c>
      <c r="AB67" s="1080">
        <v>44.846270948214006</v>
      </c>
      <c r="AC67" s="1080">
        <v>42.939367737469233</v>
      </c>
      <c r="AD67" s="1080">
        <v>39.672816697593852</v>
      </c>
      <c r="AE67" s="1080">
        <v>36.17589163464681</v>
      </c>
      <c r="AF67" s="1080">
        <v>34.039527322802073</v>
      </c>
      <c r="AG67" s="1080">
        <v>32.932828737030626</v>
      </c>
      <c r="AH67" s="1080">
        <v>31.064705673937066</v>
      </c>
      <c r="AI67" s="1080">
        <v>31.001825026250817</v>
      </c>
      <c r="AJ67" s="1080">
        <v>31.390698687764726</v>
      </c>
      <c r="AK67" s="1080">
        <v>31.698675295101392</v>
      </c>
      <c r="AL67" s="1080">
        <v>32.339662175871254</v>
      </c>
      <c r="AM67" s="1080">
        <v>32.25715370229603</v>
      </c>
      <c r="AN67" s="1080">
        <v>32.997951995747705</v>
      </c>
      <c r="AO67" s="1080">
        <v>33.532515723247521</v>
      </c>
      <c r="AP67" s="1080">
        <v>33.645093398976762</v>
      </c>
      <c r="AQ67" s="1080">
        <v>34.876837543857405</v>
      </c>
      <c r="AR67" s="1080">
        <v>35.322028047138602</v>
      </c>
      <c r="AS67" s="1080">
        <v>35.343702141485281</v>
      </c>
      <c r="AT67" s="1080">
        <v>33.876026441416627</v>
      </c>
      <c r="AU67" s="1080">
        <v>35.233080131881302</v>
      </c>
      <c r="AV67" s="1080">
        <v>36.714396329166995</v>
      </c>
      <c r="AW67" s="1080">
        <v>37.100881539079246</v>
      </c>
      <c r="AX67" s="1080">
        <v>36.53381996650451</v>
      </c>
      <c r="AY67" s="1080">
        <v>36.822034867215379</v>
      </c>
      <c r="AZ67" s="1080">
        <v>36.408109157034836</v>
      </c>
      <c r="BA67" s="1080">
        <v>36.884741679626913</v>
      </c>
      <c r="BB67" s="1080">
        <v>37.303363678174136</v>
      </c>
      <c r="BC67" s="1080">
        <v>39.081197227384962</v>
      </c>
      <c r="BD67" s="1080">
        <v>38.897989241824064</v>
      </c>
      <c r="BE67" s="1080">
        <v>37.11816365891557</v>
      </c>
      <c r="BF67" s="1061">
        <v>-4.8363459584376045E-2</v>
      </c>
      <c r="BG67" s="1061">
        <v>1.3919484251648351E-2</v>
      </c>
      <c r="BH67" s="1061">
        <v>6.6683303021711146E-2</v>
      </c>
    </row>
    <row r="68" spans="1:60" s="1005" customFormat="1" ht="11" x14ac:dyDescent="0.15">
      <c r="B68" s="1076"/>
      <c r="C68" s="1076"/>
      <c r="D68" s="1076"/>
      <c r="E68" s="1076"/>
      <c r="F68" s="1076"/>
      <c r="G68" s="1076"/>
      <c r="H68" s="1076"/>
      <c r="I68" s="1076"/>
      <c r="J68" s="1076"/>
      <c r="K68" s="1076"/>
      <c r="L68" s="1076"/>
      <c r="M68" s="1076"/>
      <c r="N68" s="1076"/>
      <c r="O68" s="1076"/>
      <c r="P68" s="1076"/>
      <c r="Q68" s="1076"/>
      <c r="R68" s="1076"/>
      <c r="S68" s="1076"/>
      <c r="T68" s="1076"/>
      <c r="U68" s="1076"/>
      <c r="V68" s="1076"/>
      <c r="W68" s="1076"/>
      <c r="X68" s="1076"/>
      <c r="Y68" s="1076"/>
      <c r="Z68" s="1076"/>
      <c r="AA68" s="1076"/>
      <c r="AB68" s="1076"/>
      <c r="AC68" s="1076"/>
      <c r="AD68" s="1076"/>
      <c r="AE68" s="1076"/>
      <c r="AF68" s="1076"/>
      <c r="AG68" s="1076"/>
      <c r="AH68" s="1076"/>
      <c r="AI68" s="1076"/>
      <c r="AJ68" s="1076"/>
      <c r="AK68" s="1076"/>
      <c r="AL68" s="1076"/>
      <c r="AM68" s="1076"/>
      <c r="AN68" s="1076"/>
      <c r="AO68" s="1076"/>
      <c r="AP68" s="1076"/>
      <c r="AQ68" s="1076"/>
      <c r="AR68" s="1076"/>
      <c r="AS68" s="1076"/>
      <c r="AT68" s="1076"/>
      <c r="AU68" s="1076"/>
      <c r="AV68" s="1076"/>
      <c r="AW68" s="1076"/>
      <c r="AX68" s="1076"/>
      <c r="AY68" s="1076"/>
      <c r="AZ68" s="1076"/>
      <c r="BA68" s="1076"/>
      <c r="BB68" s="1076"/>
      <c r="BC68" s="1076"/>
      <c r="BD68" s="1076"/>
      <c r="BE68" s="1077"/>
      <c r="BF68" s="1078"/>
      <c r="BG68" s="1078"/>
      <c r="BH68" s="1078"/>
    </row>
    <row r="69" spans="1:60" s="1005" customFormat="1" ht="11" x14ac:dyDescent="0.15">
      <c r="A69" s="1005" t="s">
        <v>133</v>
      </c>
      <c r="B69" s="1076">
        <v>0.34913634809384037</v>
      </c>
      <c r="C69" s="1076">
        <v>0.38054080972774579</v>
      </c>
      <c r="D69" s="1076">
        <v>0.41866171371854322</v>
      </c>
      <c r="E69" s="1076">
        <v>0.46032146553015535</v>
      </c>
      <c r="F69" s="1076">
        <v>0.50523350529629474</v>
      </c>
      <c r="G69" s="1076">
        <v>0.59614880228145617</v>
      </c>
      <c r="H69" s="1076">
        <v>0.65305085688896536</v>
      </c>
      <c r="I69" s="1076">
        <v>0.74012496314126708</v>
      </c>
      <c r="J69" s="1076">
        <v>0.88538221227635583</v>
      </c>
      <c r="K69" s="1076">
        <v>1.0039761978026345</v>
      </c>
      <c r="L69" s="1076">
        <v>1.1701231006373913</v>
      </c>
      <c r="M69" s="1076">
        <v>1.3168133417529631</v>
      </c>
      <c r="N69" s="1076">
        <v>1.4912246901776969</v>
      </c>
      <c r="O69" s="1076">
        <v>1.4564114432448876</v>
      </c>
      <c r="P69" s="1076">
        <v>1.5732144459689488</v>
      </c>
      <c r="Q69" s="1076">
        <v>1.4581979866359798</v>
      </c>
      <c r="R69" s="1076">
        <v>1.4632003350933616</v>
      </c>
      <c r="S69" s="1076">
        <v>1.6516882775940895</v>
      </c>
      <c r="T69" s="1076">
        <v>1.9619280336418705</v>
      </c>
      <c r="U69" s="1076">
        <v>2.1208173423973302</v>
      </c>
      <c r="V69" s="1076">
        <v>2.3143830723227099</v>
      </c>
      <c r="W69" s="1076">
        <v>2.167236077110394</v>
      </c>
      <c r="X69" s="1076">
        <v>2.3232929444275117</v>
      </c>
      <c r="Y69" s="1076">
        <v>2.3691657680769054</v>
      </c>
      <c r="Z69" s="1076">
        <v>2.5911682940153691</v>
      </c>
      <c r="AA69" s="1076">
        <v>2.9158569023972754</v>
      </c>
      <c r="AB69" s="1076">
        <v>3.1652058708921937</v>
      </c>
      <c r="AC69" s="1076">
        <v>3.4983877366627216</v>
      </c>
      <c r="AD69" s="1076">
        <v>3.2358981869230181</v>
      </c>
      <c r="AE69" s="1076">
        <v>3.6270332600198318</v>
      </c>
      <c r="AF69" s="1076">
        <v>3.8032292516238382</v>
      </c>
      <c r="AG69" s="1076">
        <v>4.1374936885595899</v>
      </c>
      <c r="AH69" s="1076">
        <v>4.2662494283052741</v>
      </c>
      <c r="AI69" s="1076">
        <v>4.4429932394491889</v>
      </c>
      <c r="AJ69" s="1076">
        <v>4.7903051199212339</v>
      </c>
      <c r="AK69" s="1076">
        <v>5.0251817357384816</v>
      </c>
      <c r="AL69" s="1076">
        <v>5.3690461898454158</v>
      </c>
      <c r="AM69" s="1076">
        <v>5.8498019782158934</v>
      </c>
      <c r="AN69" s="1076">
        <v>5.9562157910182609</v>
      </c>
      <c r="AO69" s="1076">
        <v>6.5875168916499796</v>
      </c>
      <c r="AP69" s="1076">
        <v>6.9760089185287253</v>
      </c>
      <c r="AQ69" s="1076">
        <v>7.6214055065450967</v>
      </c>
      <c r="AR69" s="1076">
        <v>8.1032025344241081</v>
      </c>
      <c r="AS69" s="1076">
        <v>8.3569134786777699</v>
      </c>
      <c r="AT69" s="1076">
        <v>8.5749657047900723</v>
      </c>
      <c r="AU69" s="1076">
        <v>8.7179712256240247</v>
      </c>
      <c r="AV69" s="1076">
        <v>9.1110111517269363</v>
      </c>
      <c r="AW69" s="1076">
        <v>9.2087933940381159</v>
      </c>
      <c r="AX69" s="1076">
        <v>9.5456314536015281</v>
      </c>
      <c r="AY69" s="1076">
        <v>9.9821366660225763</v>
      </c>
      <c r="AZ69" s="1076">
        <v>9.9322106630253089</v>
      </c>
      <c r="BA69" s="1076">
        <v>10.40418396689571</v>
      </c>
      <c r="BB69" s="1076">
        <v>10.794869382566011</v>
      </c>
      <c r="BC69" s="1076">
        <v>11.418632320803271</v>
      </c>
      <c r="BD69" s="1076">
        <v>11.973315821354669</v>
      </c>
      <c r="BE69" s="1077">
        <v>12.030080330309763</v>
      </c>
      <c r="BF69" s="1078">
        <v>1.9957242731154512E-3</v>
      </c>
      <c r="BG69" s="1078">
        <v>3.3946826647315076E-2</v>
      </c>
      <c r="BH69" s="1078">
        <v>2.1612208497520533E-2</v>
      </c>
    </row>
    <row r="70" spans="1:60" s="1005" customFormat="1" ht="11" x14ac:dyDescent="0.15">
      <c r="A70" s="1005" t="s">
        <v>132</v>
      </c>
      <c r="B70" s="1076">
        <v>7.3279832080003687E-2</v>
      </c>
      <c r="C70" s="1076">
        <v>8.1786921585834962E-2</v>
      </c>
      <c r="D70" s="1076">
        <v>8.2673440749351554E-2</v>
      </c>
      <c r="E70" s="1076">
        <v>8.8386106672955739E-2</v>
      </c>
      <c r="F70" s="1076">
        <v>0.10369912887788341</v>
      </c>
      <c r="G70" s="1076">
        <v>0.13147446197520804</v>
      </c>
      <c r="H70" s="1076">
        <v>0.14413622731932632</v>
      </c>
      <c r="I70" s="1076">
        <v>0.17083146582792982</v>
      </c>
      <c r="J70" s="1076">
        <v>0.1667307100048</v>
      </c>
      <c r="K70" s="1076">
        <v>0.16435486265585963</v>
      </c>
      <c r="L70" s="1076">
        <v>0.1807134336434526</v>
      </c>
      <c r="M70" s="1076">
        <v>0.23083661267025968</v>
      </c>
      <c r="N70" s="1076">
        <v>0.23800265789875089</v>
      </c>
      <c r="O70" s="1076">
        <v>0.22902272865874615</v>
      </c>
      <c r="P70" s="1076">
        <v>0.28738894588408714</v>
      </c>
      <c r="Q70" s="1076">
        <v>0.34212950751679821</v>
      </c>
      <c r="R70" s="1076">
        <v>0.33993579947168345</v>
      </c>
      <c r="S70" s="1076">
        <v>0.35507911755832305</v>
      </c>
      <c r="T70" s="1076">
        <v>0.39285291853488491</v>
      </c>
      <c r="U70" s="1076">
        <v>0.43102687630501774</v>
      </c>
      <c r="V70" s="1076">
        <v>0.50947899976461297</v>
      </c>
      <c r="W70" s="1076">
        <v>0.56530648009813367</v>
      </c>
      <c r="X70" s="1076">
        <v>0.67880739459372441</v>
      </c>
      <c r="Y70" s="1076">
        <v>0.79136924740722481</v>
      </c>
      <c r="Z70" s="1076">
        <v>0.8868393219410946</v>
      </c>
      <c r="AA70" s="1076">
        <v>0.82151798312077184</v>
      </c>
      <c r="AB70" s="1076">
        <v>0.55213547034526556</v>
      </c>
      <c r="AC70" s="1076">
        <v>0.86910171808717729</v>
      </c>
      <c r="AD70" s="1076">
        <v>1.1791819587070438</v>
      </c>
      <c r="AE70" s="1076">
        <v>1.3501110041634083</v>
      </c>
      <c r="AF70" s="1076">
        <v>1.3259503765620198</v>
      </c>
      <c r="AG70" s="1076">
        <v>1.3755611928975129</v>
      </c>
      <c r="AH70" s="1076">
        <v>1.6114100345957953</v>
      </c>
      <c r="AI70" s="1076">
        <v>1.130743286951613</v>
      </c>
      <c r="AJ70" s="1076">
        <v>0.84867111171002563</v>
      </c>
      <c r="AK70" s="1076">
        <v>1.0783939856435607</v>
      </c>
      <c r="AL70" s="1076">
        <v>1.2134905150035371</v>
      </c>
      <c r="AM70" s="1076">
        <v>1.1466018641239641</v>
      </c>
      <c r="AN70" s="1076">
        <v>1.0609764744900385</v>
      </c>
      <c r="AO70" s="1076">
        <v>1.1325881717521926</v>
      </c>
      <c r="AP70" s="1076">
        <v>1.0860051378850273</v>
      </c>
      <c r="AQ70" s="1076">
        <v>1.1091495135737921</v>
      </c>
      <c r="AR70" s="1076">
        <v>1.175401461249165</v>
      </c>
      <c r="AS70" s="1076">
        <v>1.2182240457363402</v>
      </c>
      <c r="AT70" s="1076">
        <v>1.3609779688469463</v>
      </c>
      <c r="AU70" s="1076">
        <v>1.4499930799309744</v>
      </c>
      <c r="AV70" s="1076">
        <v>1.536160096634867</v>
      </c>
      <c r="AW70" s="1076">
        <v>1.6323434337210352</v>
      </c>
      <c r="AX70" s="1076">
        <v>1.759107716165055</v>
      </c>
      <c r="AY70" s="1076">
        <v>1.6860756420285767</v>
      </c>
      <c r="AZ70" s="1076">
        <v>1.6842869971034906</v>
      </c>
      <c r="BA70" s="1076">
        <v>1.932679785268528</v>
      </c>
      <c r="BB70" s="1076">
        <v>1.9073312673694409</v>
      </c>
      <c r="BC70" s="1076">
        <v>1.9991244667337176</v>
      </c>
      <c r="BD70" s="1076">
        <v>2.1955867808130733</v>
      </c>
      <c r="BE70" s="1077">
        <v>2.062788920517554</v>
      </c>
      <c r="BF70" s="1078">
        <v>-6.305097881224031E-2</v>
      </c>
      <c r="BG70" s="1078">
        <v>4.8986626038860503E-2</v>
      </c>
      <c r="BH70" s="1078">
        <v>3.7058293055847579E-3</v>
      </c>
    </row>
    <row r="71" spans="1:60" s="1005" customFormat="1" ht="11" x14ac:dyDescent="0.15">
      <c r="A71" s="1005" t="s">
        <v>131</v>
      </c>
      <c r="B71" s="1076">
        <v>0.16729708429304074</v>
      </c>
      <c r="C71" s="1076">
        <v>0.17517052668173072</v>
      </c>
      <c r="D71" s="1076">
        <v>0.18286063313405751</v>
      </c>
      <c r="E71" s="1076">
        <v>0.19160803048573916</v>
      </c>
      <c r="F71" s="1076">
        <v>0.19975687060200653</v>
      </c>
      <c r="G71" s="1076">
        <v>0.20761358511971031</v>
      </c>
      <c r="H71" s="1076">
        <v>0.21603027301495553</v>
      </c>
      <c r="I71" s="1076">
        <v>0.22541018384216099</v>
      </c>
      <c r="J71" s="1076">
        <v>0.23584867419342551</v>
      </c>
      <c r="K71" s="1076">
        <v>0.24092853488489352</v>
      </c>
      <c r="L71" s="1076">
        <v>0.24820720943917401</v>
      </c>
      <c r="M71" s="1076">
        <v>0.26204585705725303</v>
      </c>
      <c r="N71" s="1076">
        <v>0.27386204599359953</v>
      </c>
      <c r="O71" s="1076">
        <v>0.291894051293556</v>
      </c>
      <c r="P71" s="1076">
        <v>0.31942711000188495</v>
      </c>
      <c r="Q71" s="1076">
        <v>0.34035853756372597</v>
      </c>
      <c r="R71" s="1076">
        <v>0.34630702489100401</v>
      </c>
      <c r="S71" s="1076">
        <v>0.36003682715665847</v>
      </c>
      <c r="T71" s="1076">
        <v>0.36289804481208454</v>
      </c>
      <c r="U71" s="1076">
        <v>0.3681167992480685</v>
      </c>
      <c r="V71" s="1076">
        <v>0.35783511367518706</v>
      </c>
      <c r="W71" s="1076">
        <v>0.37630443846548051</v>
      </c>
      <c r="X71" s="1076">
        <v>0.41658811642028293</v>
      </c>
      <c r="Y71" s="1076">
        <v>0.44592329070192849</v>
      </c>
      <c r="Z71" s="1076">
        <v>0.46195253788358848</v>
      </c>
      <c r="AA71" s="1076">
        <v>0.47896922791825891</v>
      </c>
      <c r="AB71" s="1076">
        <v>0.49693521932745643</v>
      </c>
      <c r="AC71" s="1076">
        <v>0.54148074525672651</v>
      </c>
      <c r="AD71" s="1076">
        <v>0.57355567371526806</v>
      </c>
      <c r="AE71" s="1076">
        <v>0.62787481893663943</v>
      </c>
      <c r="AF71" s="1076">
        <v>0.70064413682989668</v>
      </c>
      <c r="AG71" s="1076">
        <v>0.73754728090946153</v>
      </c>
      <c r="AH71" s="1076">
        <v>0.72372582673393759</v>
      </c>
      <c r="AI71" s="1076">
        <v>0.77361364570045121</v>
      </c>
      <c r="AJ71" s="1076">
        <v>0.80420733010294199</v>
      </c>
      <c r="AK71" s="1076">
        <v>0.84133706418351106</v>
      </c>
      <c r="AL71" s="1076">
        <v>0.83742598436596927</v>
      </c>
      <c r="AM71" s="1076">
        <v>0.85005846510192429</v>
      </c>
      <c r="AN71" s="1076">
        <v>0.87376168544269417</v>
      </c>
      <c r="AO71" s="1076">
        <v>0.88437130023540178</v>
      </c>
      <c r="AP71" s="1076">
        <v>0.91308333759601956</v>
      </c>
      <c r="AQ71" s="1076">
        <v>0.91191083487410995</v>
      </c>
      <c r="AR71" s="1076">
        <v>0.96209269917048412</v>
      </c>
      <c r="AS71" s="1076">
        <v>0.97734360810609056</v>
      </c>
      <c r="AT71" s="1076">
        <v>0.93597243878023417</v>
      </c>
      <c r="AU71" s="1076">
        <v>0.99211525413745716</v>
      </c>
      <c r="AV71" s="1076">
        <v>1.0155355006309403</v>
      </c>
      <c r="AW71" s="1076">
        <v>1.0604401324771808</v>
      </c>
      <c r="AX71" s="1076">
        <v>0.9844534057966724</v>
      </c>
      <c r="AY71" s="1076">
        <v>0.96798336434895671</v>
      </c>
      <c r="AZ71" s="1076">
        <v>1.0213493834844807</v>
      </c>
      <c r="BA71" s="1076">
        <v>1.0389598811770133</v>
      </c>
      <c r="BB71" s="1076">
        <v>1.0860779320302774</v>
      </c>
      <c r="BC71" s="1076">
        <v>1.0884872020986054</v>
      </c>
      <c r="BD71" s="1076">
        <v>1.1285431445970664</v>
      </c>
      <c r="BE71" s="1077">
        <v>1.0477401735799572</v>
      </c>
      <c r="BF71" s="1078">
        <v>-7.413597742146727E-2</v>
      </c>
      <c r="BG71" s="1078">
        <v>1.8885802446642286E-2</v>
      </c>
      <c r="BH71" s="1078">
        <v>1.8822799566505742E-3</v>
      </c>
    </row>
    <row r="72" spans="1:60" s="1005" customFormat="1" ht="11" x14ac:dyDescent="0.15">
      <c r="A72" s="1005" t="s">
        <v>130</v>
      </c>
      <c r="B72" s="1076">
        <v>0.28519760811064609</v>
      </c>
      <c r="C72" s="1076">
        <v>0.29837319205966956</v>
      </c>
      <c r="D72" s="1076">
        <v>0.30369034023267361</v>
      </c>
      <c r="E72" s="1076">
        <v>0.31959594261095436</v>
      </c>
      <c r="F72" s="1076">
        <v>0.32737255178672114</v>
      </c>
      <c r="G72" s="1076">
        <v>0.26426709814213145</v>
      </c>
      <c r="H72" s="1076">
        <v>0.263364451</v>
      </c>
      <c r="I72" s="1076">
        <v>0.29144982599999997</v>
      </c>
      <c r="J72" s="1076">
        <v>0.29039094599999998</v>
      </c>
      <c r="K72" s="1076">
        <v>0.27864386400000002</v>
      </c>
      <c r="L72" s="1076">
        <v>0.24842460300000002</v>
      </c>
      <c r="M72" s="1076">
        <v>0.296274445</v>
      </c>
      <c r="N72" s="1076">
        <v>0.30290136899999998</v>
      </c>
      <c r="O72" s="1076">
        <v>0.33268699700000004</v>
      </c>
      <c r="P72" s="1076">
        <v>0.40581802300000003</v>
      </c>
      <c r="Q72" s="1076">
        <v>0.30500663900000002</v>
      </c>
      <c r="R72" s="1076">
        <v>0.39135155300000002</v>
      </c>
      <c r="S72" s="1076">
        <v>0.38492091700000003</v>
      </c>
      <c r="T72" s="1076">
        <v>0.42492052700000005</v>
      </c>
      <c r="U72" s="1076">
        <v>0.45281591500000001</v>
      </c>
      <c r="V72" s="1076">
        <v>0.433998314</v>
      </c>
      <c r="W72" s="1076">
        <v>0.49697423299999999</v>
      </c>
      <c r="X72" s="1076">
        <v>0.45905835900000003</v>
      </c>
      <c r="Y72" s="1076">
        <v>0.5183771370000001</v>
      </c>
      <c r="Z72" s="1076">
        <v>0.55818100000000004</v>
      </c>
      <c r="AA72" s="1076">
        <v>0.32937361300000001</v>
      </c>
      <c r="AB72" s="1076">
        <v>0.16603451099999997</v>
      </c>
      <c r="AC72" s="1076">
        <v>0.29403095800000001</v>
      </c>
      <c r="AD72" s="1076">
        <v>0.36062245700000001</v>
      </c>
      <c r="AE72" s="1076">
        <v>0.42096419899999998</v>
      </c>
      <c r="AF72" s="1076">
        <v>0.54197913499999995</v>
      </c>
      <c r="AG72" s="1076">
        <v>0.5364723629999999</v>
      </c>
      <c r="AH72" s="1076">
        <v>0.5581845179999998</v>
      </c>
      <c r="AI72" s="1076">
        <v>0.68754134200000006</v>
      </c>
      <c r="AJ72" s="1076">
        <v>0.71375444900000018</v>
      </c>
      <c r="AK72" s="1076">
        <v>0.76299532004315285</v>
      </c>
      <c r="AL72" s="1076">
        <v>0.77149921788547626</v>
      </c>
      <c r="AM72" s="1076">
        <v>0.81658643488827609</v>
      </c>
      <c r="AN72" s="1076">
        <v>0.97592654896980524</v>
      </c>
      <c r="AO72" s="1076">
        <v>1.0902193790162777</v>
      </c>
      <c r="AP72" s="1076">
        <v>1.2027351134574851</v>
      </c>
      <c r="AQ72" s="1076">
        <v>1.1560702885197938</v>
      </c>
      <c r="AR72" s="1076">
        <v>1.1230570833951556</v>
      </c>
      <c r="AS72" s="1076">
        <v>1.2158106454564936</v>
      </c>
      <c r="AT72" s="1076">
        <v>1.2344559742165686</v>
      </c>
      <c r="AU72" s="1076">
        <v>1.4140646959676419</v>
      </c>
      <c r="AV72" s="1076">
        <v>1.4530879097879976</v>
      </c>
      <c r="AW72" s="1076">
        <v>1.5108058717775406</v>
      </c>
      <c r="AX72" s="1076">
        <v>1.5466412532388112</v>
      </c>
      <c r="AY72" s="1076">
        <v>1.5718254738191866</v>
      </c>
      <c r="AZ72" s="1076">
        <v>1.6145889616837308</v>
      </c>
      <c r="BA72" s="1076">
        <v>1.6157070245113478</v>
      </c>
      <c r="BB72" s="1076">
        <v>1.6470134518639203</v>
      </c>
      <c r="BC72" s="1076">
        <v>1.6481098623989645</v>
      </c>
      <c r="BD72" s="1076">
        <v>1.668317130390101</v>
      </c>
      <c r="BE72" s="1077">
        <v>1.506978293944202</v>
      </c>
      <c r="BF72" s="1078">
        <v>-9.9175546701870121E-2</v>
      </c>
      <c r="BG72" s="1078">
        <v>3.0576654758380784E-2</v>
      </c>
      <c r="BH72" s="1078">
        <v>2.7073076983452904E-3</v>
      </c>
    </row>
    <row r="73" spans="1:60" s="1005" customFormat="1" ht="11" x14ac:dyDescent="0.15">
      <c r="A73" s="1005" t="s">
        <v>129</v>
      </c>
      <c r="B73" s="1076">
        <v>1.9050981000000002E-2</v>
      </c>
      <c r="C73" s="1076">
        <v>1.9873001000000001E-2</v>
      </c>
      <c r="D73" s="1076">
        <v>2.0735214000000002E-2</v>
      </c>
      <c r="E73" s="1076">
        <v>2.1682376999999999E-2</v>
      </c>
      <c r="F73" s="1076">
        <v>2.2586160000000004E-2</v>
      </c>
      <c r="G73" s="1076">
        <v>2.3621453000000001E-2</v>
      </c>
      <c r="H73" s="1076">
        <v>5.5697410000000003E-2</v>
      </c>
      <c r="I73" s="1076">
        <v>6.3637979999999997E-2</v>
      </c>
      <c r="J73" s="1076">
        <v>5.5353289999999999E-2</v>
      </c>
      <c r="K73" s="1076">
        <v>5.0860380000000004E-2</v>
      </c>
      <c r="L73" s="1076">
        <v>4.6456910000000011E-2</v>
      </c>
      <c r="M73" s="1076">
        <v>5.3483030000000001E-2</v>
      </c>
      <c r="N73" s="1076">
        <v>5.1523808000000004E-2</v>
      </c>
      <c r="O73" s="1076">
        <v>5.9912555000000006E-2</v>
      </c>
      <c r="P73" s="1076">
        <v>6.9023616999999995E-2</v>
      </c>
      <c r="Q73" s="1076">
        <v>6.1410160000000005E-2</v>
      </c>
      <c r="R73" s="1076">
        <v>6.4900790999999999E-2</v>
      </c>
      <c r="S73" s="1076">
        <v>8.5975018000000014E-2</v>
      </c>
      <c r="T73" s="1076">
        <v>8.0460311000000007E-2</v>
      </c>
      <c r="U73" s="1076">
        <v>0.11697694100000003</v>
      </c>
      <c r="V73" s="1076">
        <v>0.12085567600000001</v>
      </c>
      <c r="W73" s="1076">
        <v>0.11325444700000001</v>
      </c>
      <c r="X73" s="1076">
        <v>0.12756684600000004</v>
      </c>
      <c r="Y73" s="1076">
        <v>0.12380067600000001</v>
      </c>
      <c r="Z73" s="1076">
        <v>0.140471505</v>
      </c>
      <c r="AA73" s="1076">
        <v>0.17591037000000007</v>
      </c>
      <c r="AB73" s="1076">
        <v>0.23352568800000004</v>
      </c>
      <c r="AC73" s="1076">
        <v>0.22496723499999999</v>
      </c>
      <c r="AD73" s="1076">
        <v>0.215416829</v>
      </c>
      <c r="AE73" s="1076">
        <v>0.20462598447459973</v>
      </c>
      <c r="AF73" s="1076">
        <v>0.23723875471691772</v>
      </c>
      <c r="AG73" s="1076">
        <v>0.24402072831585839</v>
      </c>
      <c r="AH73" s="1076">
        <v>0.2509655076413172</v>
      </c>
      <c r="AI73" s="1076">
        <v>0.25792966399191697</v>
      </c>
      <c r="AJ73" s="1076">
        <v>0.29693359384518603</v>
      </c>
      <c r="AK73" s="1076">
        <v>0.41255765801766658</v>
      </c>
      <c r="AL73" s="1076">
        <v>0.4553486742642005</v>
      </c>
      <c r="AM73" s="1076">
        <v>0.4955256187244847</v>
      </c>
      <c r="AN73" s="1076">
        <v>0.51328791346858937</v>
      </c>
      <c r="AO73" s="1076">
        <v>0.47765124396911862</v>
      </c>
      <c r="AP73" s="1076">
        <v>0.5735751646709758</v>
      </c>
      <c r="AQ73" s="1076">
        <v>0.62663834976259913</v>
      </c>
      <c r="AR73" s="1076">
        <v>0.62424271342730486</v>
      </c>
      <c r="AS73" s="1076">
        <v>0.73431094204611669</v>
      </c>
      <c r="AT73" s="1076">
        <v>0.72885159015165002</v>
      </c>
      <c r="AU73" s="1076">
        <v>0.86648054478989511</v>
      </c>
      <c r="AV73" s="1076">
        <v>0.94226335227236346</v>
      </c>
      <c r="AW73" s="1076">
        <v>1.0266114718599855</v>
      </c>
      <c r="AX73" s="1076">
        <v>1.1478922231226065</v>
      </c>
      <c r="AY73" s="1076">
        <v>1.1429520238033737</v>
      </c>
      <c r="AZ73" s="1076">
        <v>1.2080346214461763</v>
      </c>
      <c r="BA73" s="1076">
        <v>1.2104694254668444</v>
      </c>
      <c r="BB73" s="1076">
        <v>1.3004238705734625</v>
      </c>
      <c r="BC73" s="1076">
        <v>1.3709623421414552</v>
      </c>
      <c r="BD73" s="1076">
        <v>1.390635149441851</v>
      </c>
      <c r="BE73" s="1077">
        <v>1.3698460749966299</v>
      </c>
      <c r="BF73" s="1078">
        <v>-1.7640732936928694E-2</v>
      </c>
      <c r="BG73" s="1078">
        <v>6.6737124586416119E-2</v>
      </c>
      <c r="BH73" s="1078">
        <v>2.4609477384574538E-3</v>
      </c>
    </row>
    <row r="74" spans="1:60" s="1005" customFormat="1" ht="11" x14ac:dyDescent="0.15">
      <c r="A74" s="1005" t="s">
        <v>128</v>
      </c>
      <c r="B74" s="1076">
        <v>5.0798990000000014E-3</v>
      </c>
      <c r="C74" s="1076">
        <v>5.1145120000000007E-3</v>
      </c>
      <c r="D74" s="1076">
        <v>7.3273580000000008E-3</v>
      </c>
      <c r="E74" s="1076">
        <v>2.3182431000000003E-2</v>
      </c>
      <c r="F74" s="1076">
        <v>3.6427104000000002E-2</v>
      </c>
      <c r="G74" s="1076">
        <v>4.1492474000000015E-2</v>
      </c>
      <c r="H74" s="1076">
        <v>4.1332490000000013E-2</v>
      </c>
      <c r="I74" s="1076">
        <v>4.5723369000000014E-2</v>
      </c>
      <c r="J74" s="1076">
        <v>6.4875657000000003E-2</v>
      </c>
      <c r="K74" s="1076">
        <v>5.6563846000000008E-2</v>
      </c>
      <c r="L74" s="1076">
        <v>8.4403252000000026E-2</v>
      </c>
      <c r="M74" s="1076">
        <v>5.4216505000000012E-2</v>
      </c>
      <c r="N74" s="1076">
        <v>7.553955100000001E-2</v>
      </c>
      <c r="O74" s="1076">
        <v>7.2462458000000035E-2</v>
      </c>
      <c r="P74" s="1076">
        <v>0.18131783800000004</v>
      </c>
      <c r="Q74" s="1076">
        <v>0.1921313150611304</v>
      </c>
      <c r="R74" s="1076">
        <v>0.1838131603250833</v>
      </c>
      <c r="S74" s="1076">
        <v>0.21359885327717906</v>
      </c>
      <c r="T74" s="1076">
        <v>0.22267568967695403</v>
      </c>
      <c r="U74" s="1076">
        <v>0.25347686485922116</v>
      </c>
      <c r="V74" s="1076">
        <v>0.23799605198190979</v>
      </c>
      <c r="W74" s="1076">
        <v>0.25945549693074138</v>
      </c>
      <c r="X74" s="1076">
        <v>0.25147115793074137</v>
      </c>
      <c r="Y74" s="1076">
        <v>0.26474295984737745</v>
      </c>
      <c r="Z74" s="1076">
        <v>0.27988387802294451</v>
      </c>
      <c r="AA74" s="1076">
        <v>0.28381558154392705</v>
      </c>
      <c r="AB74" s="1076">
        <v>0.32692615335103375</v>
      </c>
      <c r="AC74" s="1076">
        <v>0.51943128043517739</v>
      </c>
      <c r="AD74" s="1076">
        <v>0.55545448689343091</v>
      </c>
      <c r="AE74" s="1076">
        <v>0.56349589968872604</v>
      </c>
      <c r="AF74" s="1076">
        <v>0.56156870666869607</v>
      </c>
      <c r="AG74" s="1076">
        <v>0.41363029068711504</v>
      </c>
      <c r="AH74" s="1076">
        <v>0.45132618238104066</v>
      </c>
      <c r="AI74" s="1076">
        <v>0.4859573751470147</v>
      </c>
      <c r="AJ74" s="1076">
        <v>0.54096185914296169</v>
      </c>
      <c r="AK74" s="1076">
        <v>0.48311687727342939</v>
      </c>
      <c r="AL74" s="1076">
        <v>0.46429650582224113</v>
      </c>
      <c r="AM74" s="1076">
        <v>0.51130260302494812</v>
      </c>
      <c r="AN74" s="1076">
        <v>0.58656973652572286</v>
      </c>
      <c r="AO74" s="1076">
        <v>0.70873308250144729</v>
      </c>
      <c r="AP74" s="1076">
        <v>0.80230033894104702</v>
      </c>
      <c r="AQ74" s="1076">
        <v>0.84338178499096472</v>
      </c>
      <c r="AR74" s="1076">
        <v>0.91925893012890048</v>
      </c>
      <c r="AS74" s="1076">
        <v>1.019094122830565</v>
      </c>
      <c r="AT74" s="1076">
        <v>1.0332462071012283</v>
      </c>
      <c r="AU74" s="1076">
        <v>1.2004959151645131</v>
      </c>
      <c r="AV74" s="1076">
        <v>1.3967140954209234</v>
      </c>
      <c r="AW74" s="1076">
        <v>1.5951610365690625</v>
      </c>
      <c r="AX74" s="1076">
        <v>1.7296756590125959</v>
      </c>
      <c r="AY74" s="1076">
        <v>1.8679157090694671</v>
      </c>
      <c r="AZ74" s="1076">
        <v>2.1286242027577873</v>
      </c>
      <c r="BA74" s="1076">
        <v>2.0788402855201276</v>
      </c>
      <c r="BB74" s="1076">
        <v>2.018472194205672</v>
      </c>
      <c r="BC74" s="1076">
        <v>1.7793641137188871</v>
      </c>
      <c r="BD74" s="1076">
        <v>1.9250225563910488</v>
      </c>
      <c r="BE74" s="1077">
        <v>1.7118090306215819</v>
      </c>
      <c r="BF74" s="1078">
        <v>-0.11318859558306504</v>
      </c>
      <c r="BG74" s="1078">
        <v>6.4199866966046182E-2</v>
      </c>
      <c r="BH74" s="1078">
        <v>3.0752889974076775E-3</v>
      </c>
    </row>
    <row r="75" spans="1:60" s="1005" customFormat="1" ht="11" x14ac:dyDescent="0.15">
      <c r="A75" s="1005" t="s">
        <v>127</v>
      </c>
      <c r="B75" s="1076">
        <v>0.84650237800000006</v>
      </c>
      <c r="C75" s="1076">
        <v>0.85795774000000002</v>
      </c>
      <c r="D75" s="1076">
        <v>0.870353602</v>
      </c>
      <c r="E75" s="1076">
        <v>0.88386497099999994</v>
      </c>
      <c r="F75" s="1076">
        <v>0.89878596899999996</v>
      </c>
      <c r="G75" s="1076">
        <v>0.94627962891040485</v>
      </c>
      <c r="H75" s="1076">
        <v>0.94777883428513177</v>
      </c>
      <c r="I75" s="1076">
        <v>1.0158086422428723</v>
      </c>
      <c r="J75" s="1076">
        <v>1.0836012723850843</v>
      </c>
      <c r="K75" s="1076">
        <v>1.1496735707598114</v>
      </c>
      <c r="L75" s="1076">
        <v>0.91173907090346951</v>
      </c>
      <c r="M75" s="1076">
        <v>1.0540594980648632</v>
      </c>
      <c r="N75" s="1076">
        <v>1.2447450269106421</v>
      </c>
      <c r="O75" s="1076">
        <v>1.3872086281182301</v>
      </c>
      <c r="P75" s="1076">
        <v>1.6806358324442967</v>
      </c>
      <c r="Q75" s="1076">
        <v>1.5116987335623724</v>
      </c>
      <c r="R75" s="1076">
        <v>1.8044522652758392</v>
      </c>
      <c r="S75" s="1076">
        <v>1.9866705694446227</v>
      </c>
      <c r="T75" s="1076">
        <v>2.1527352826322539</v>
      </c>
      <c r="U75" s="1076">
        <v>2.5750729552528333</v>
      </c>
      <c r="V75" s="1076">
        <v>2.6270416679870801</v>
      </c>
      <c r="W75" s="1076">
        <v>2.8247723243040932</v>
      </c>
      <c r="X75" s="1076">
        <v>2.9942569912060084</v>
      </c>
      <c r="Y75" s="1076">
        <v>3.1329884460220838</v>
      </c>
      <c r="Z75" s="1076">
        <v>3.0835629526043671</v>
      </c>
      <c r="AA75" s="1076">
        <v>3.3420133261832903</v>
      </c>
      <c r="AB75" s="1076">
        <v>3.5008280866720738</v>
      </c>
      <c r="AC75" s="1076">
        <v>3.5343227032758762</v>
      </c>
      <c r="AD75" s="1076">
        <v>3.6102611579759705</v>
      </c>
      <c r="AE75" s="1076">
        <v>4.1744895827258048</v>
      </c>
      <c r="AF75" s="1076">
        <v>4.0680211055989188</v>
      </c>
      <c r="AG75" s="1076">
        <v>4.2067902914848689</v>
      </c>
      <c r="AH75" s="1076">
        <v>4.2848964612048972</v>
      </c>
      <c r="AI75" s="1076">
        <v>4.5092771519479129</v>
      </c>
      <c r="AJ75" s="1076">
        <v>4.5915491711216809</v>
      </c>
      <c r="AK75" s="1076">
        <v>4.805566572488404</v>
      </c>
      <c r="AL75" s="1076">
        <v>5.1203967196476698</v>
      </c>
      <c r="AM75" s="1076">
        <v>5.3329777008129042</v>
      </c>
      <c r="AN75" s="1076">
        <v>5.6490876475239684</v>
      </c>
      <c r="AO75" s="1076">
        <v>6.1288115543406576</v>
      </c>
      <c r="AP75" s="1076">
        <v>6.3324221744259015</v>
      </c>
      <c r="AQ75" s="1076">
        <v>6.5821424316383235</v>
      </c>
      <c r="AR75" s="1076">
        <v>6.8780104541252038</v>
      </c>
      <c r="AS75" s="1076">
        <v>7.543842433404528</v>
      </c>
      <c r="AT75" s="1076">
        <v>7.9026310478150252</v>
      </c>
      <c r="AU75" s="1076">
        <v>8.7361281187162554</v>
      </c>
      <c r="AV75" s="1076">
        <v>9.1837798652425615</v>
      </c>
      <c r="AW75" s="1076">
        <v>9.7387292169734607</v>
      </c>
      <c r="AX75" s="1076">
        <v>9.7817360118803709</v>
      </c>
      <c r="AY75" s="1076">
        <v>10.493686991818469</v>
      </c>
      <c r="AZ75" s="1076">
        <v>10.820467119865114</v>
      </c>
      <c r="BA75" s="1076">
        <v>10.956742990124617</v>
      </c>
      <c r="BB75" s="1076">
        <v>10.930181693253251</v>
      </c>
      <c r="BC75" s="1076">
        <v>10.6456899187469</v>
      </c>
      <c r="BD75" s="1076">
        <v>10.680791313852966</v>
      </c>
      <c r="BE75" s="1077">
        <v>10.560521557497266</v>
      </c>
      <c r="BF75" s="1078">
        <v>-1.3961853200817109E-2</v>
      </c>
      <c r="BG75" s="1078">
        <v>3.0583469996127821E-2</v>
      </c>
      <c r="BH75" s="1078">
        <v>1.8972125495134936E-2</v>
      </c>
    </row>
    <row r="76" spans="1:60" s="1005" customFormat="1" ht="11" x14ac:dyDescent="0.15">
      <c r="A76" s="1005" t="s">
        <v>126</v>
      </c>
      <c r="B76" s="1076">
        <v>3.076319325485639E-3</v>
      </c>
      <c r="C76" s="1076">
        <v>3.2833481975050932E-3</v>
      </c>
      <c r="D76" s="1076">
        <v>1.9464321433351986E-2</v>
      </c>
      <c r="E76" s="1076">
        <v>2.500096701414822E-2</v>
      </c>
      <c r="F76" s="1076">
        <v>2.5088130540443853E-2</v>
      </c>
      <c r="G76" s="1076">
        <v>3.4580128404339418E-2</v>
      </c>
      <c r="H76" s="1076">
        <v>5.2696910000000013E-2</v>
      </c>
      <c r="I76" s="1076">
        <v>5.6340540000000008E-2</v>
      </c>
      <c r="J76" s="1076">
        <v>7.3055200000000001E-2</v>
      </c>
      <c r="K76" s="1076">
        <v>8.0263840000000017E-2</v>
      </c>
      <c r="L76" s="1076">
        <v>8.5893150000000015E-2</v>
      </c>
      <c r="M76" s="1076">
        <v>0.10868484999999999</v>
      </c>
      <c r="N76" s="1076">
        <v>0.17867340000000001</v>
      </c>
      <c r="O76" s="1076">
        <v>0.20700292100000001</v>
      </c>
      <c r="P76" s="1076">
        <v>0.24321738100000001</v>
      </c>
      <c r="Q76" s="1076">
        <v>0.38936309800000002</v>
      </c>
      <c r="R76" s="1076">
        <v>0.45334213099999998</v>
      </c>
      <c r="S76" s="1076">
        <v>0.48947754999999998</v>
      </c>
      <c r="T76" s="1076">
        <v>0.46985498600000009</v>
      </c>
      <c r="U76" s="1076">
        <v>0.58516842699999994</v>
      </c>
      <c r="V76" s="1076">
        <v>0.72588071700000012</v>
      </c>
      <c r="W76" s="1076">
        <v>0.87979402299999998</v>
      </c>
      <c r="X76" s="1076">
        <v>0.98307752000000004</v>
      </c>
      <c r="Y76" s="1076">
        <v>1.08677705</v>
      </c>
      <c r="Z76" s="1076">
        <v>1.2245938119999997</v>
      </c>
      <c r="AA76" s="1076">
        <v>1.241829713</v>
      </c>
      <c r="AB76" s="1076">
        <v>1.5150147779999998</v>
      </c>
      <c r="AC76" s="1076">
        <v>1.464104437</v>
      </c>
      <c r="AD76" s="1076">
        <v>1.5244932770000001</v>
      </c>
      <c r="AE76" s="1076">
        <v>1.6728268850000003</v>
      </c>
      <c r="AF76" s="1076">
        <v>1.745535614</v>
      </c>
      <c r="AG76" s="1076">
        <v>1.7988765220000003</v>
      </c>
      <c r="AH76" s="1076">
        <v>1.8772430500000001</v>
      </c>
      <c r="AI76" s="1076">
        <v>1.9228063540000002</v>
      </c>
      <c r="AJ76" s="1076">
        <v>1.938036007</v>
      </c>
      <c r="AK76" s="1076">
        <v>1.9286763710000003</v>
      </c>
      <c r="AL76" s="1076">
        <v>1.9494069247159997</v>
      </c>
      <c r="AM76" s="1076">
        <v>2.1298183997760001</v>
      </c>
      <c r="AN76" s="1076">
        <v>2.2718360165600004</v>
      </c>
      <c r="AO76" s="1076">
        <v>2.4297739274120005</v>
      </c>
      <c r="AP76" s="1076">
        <v>2.5360454065039999</v>
      </c>
      <c r="AQ76" s="1076">
        <v>2.6680546979520003</v>
      </c>
      <c r="AR76" s="1076">
        <v>2.9455461118919999</v>
      </c>
      <c r="AS76" s="1076">
        <v>3.3776881478479996</v>
      </c>
      <c r="AT76" s="1076">
        <v>3.3315132678400001</v>
      </c>
      <c r="AU76" s="1076">
        <v>3.4988360167645145</v>
      </c>
      <c r="AV76" s="1076">
        <v>3.6746480833348105</v>
      </c>
      <c r="AW76" s="1076">
        <v>3.869006070504545</v>
      </c>
      <c r="AX76" s="1076">
        <v>4.082814205352256</v>
      </c>
      <c r="AY76" s="1076">
        <v>4.0376161302846967</v>
      </c>
      <c r="AZ76" s="1076">
        <v>4.4640367667735212</v>
      </c>
      <c r="BA76" s="1076">
        <v>4.6418299948887274</v>
      </c>
      <c r="BB76" s="1076">
        <v>4.6539996754301036</v>
      </c>
      <c r="BC76" s="1076">
        <v>4.5910485555893592</v>
      </c>
      <c r="BD76" s="1076">
        <v>4.5527274259913888</v>
      </c>
      <c r="BE76" s="1077">
        <v>4.1902476423796191</v>
      </c>
      <c r="BF76" s="1078">
        <v>-8.2132865132061195E-2</v>
      </c>
      <c r="BG76" s="1078">
        <v>3.1722757578408256E-2</v>
      </c>
      <c r="BH76" s="1078">
        <v>7.5278388187637593E-3</v>
      </c>
    </row>
    <row r="77" spans="1:60" s="1005" customFormat="1" ht="11" x14ac:dyDescent="0.15">
      <c r="A77" s="1005" t="s">
        <v>125</v>
      </c>
      <c r="B77" s="1076">
        <v>0.25207388101714717</v>
      </c>
      <c r="C77" s="1076">
        <v>0.26269315314526803</v>
      </c>
      <c r="D77" s="1076">
        <v>0.2740992129766468</v>
      </c>
      <c r="E77" s="1076">
        <v>0.29296428542337388</v>
      </c>
      <c r="F77" s="1076">
        <v>0.30679253095718495</v>
      </c>
      <c r="G77" s="1076">
        <v>0.31073696366769249</v>
      </c>
      <c r="H77" s="1076">
        <v>0.33286800352684998</v>
      </c>
      <c r="I77" s="1076">
        <v>0.33405663782506761</v>
      </c>
      <c r="J77" s="1076">
        <v>0.3699157373827493</v>
      </c>
      <c r="K77" s="1076">
        <v>0.41222103668001575</v>
      </c>
      <c r="L77" s="1076">
        <v>0.45348720829036843</v>
      </c>
      <c r="M77" s="1076">
        <v>0.50818702335171018</v>
      </c>
      <c r="N77" s="1076">
        <v>0.5615588272790879</v>
      </c>
      <c r="O77" s="1076">
        <v>0.59688498377508026</v>
      </c>
      <c r="P77" s="1076">
        <v>0.68526268742112018</v>
      </c>
      <c r="Q77" s="1076">
        <v>0.65151749316855812</v>
      </c>
      <c r="R77" s="1076">
        <v>0.68318444451811045</v>
      </c>
      <c r="S77" s="1076">
        <v>0.80219953830187696</v>
      </c>
      <c r="T77" s="1076">
        <v>0.85604851018852979</v>
      </c>
      <c r="U77" s="1076">
        <v>0.92439912944692482</v>
      </c>
      <c r="V77" s="1076">
        <v>0.97136312795096935</v>
      </c>
      <c r="W77" s="1076">
        <v>0.98629810346403235</v>
      </c>
      <c r="X77" s="1076">
        <v>1.0376619407650982</v>
      </c>
      <c r="Y77" s="1076">
        <v>1.069027907459934</v>
      </c>
      <c r="Z77" s="1076">
        <v>1.0899356143812495</v>
      </c>
      <c r="AA77" s="1076">
        <v>1.1477607625660098</v>
      </c>
      <c r="AB77" s="1076">
        <v>1.215942950705762</v>
      </c>
      <c r="AC77" s="1076">
        <v>1.2660177379603821</v>
      </c>
      <c r="AD77" s="1076">
        <v>1.3084944257853826</v>
      </c>
      <c r="AE77" s="1076">
        <v>1.3540413716749664</v>
      </c>
      <c r="AF77" s="1076">
        <v>1.4533817945025198</v>
      </c>
      <c r="AG77" s="1076">
        <v>1.4713059745934185</v>
      </c>
      <c r="AH77" s="1076">
        <v>1.6057167316145589</v>
      </c>
      <c r="AI77" s="1076">
        <v>1.7042915772229799</v>
      </c>
      <c r="AJ77" s="1076">
        <v>1.7279148135482818</v>
      </c>
      <c r="AK77" s="1076">
        <v>1.7538526665673715</v>
      </c>
      <c r="AL77" s="1076">
        <v>1.8017193557055693</v>
      </c>
      <c r="AM77" s="1076">
        <v>1.8698395528151672</v>
      </c>
      <c r="AN77" s="1076">
        <v>1.9505154195504548</v>
      </c>
      <c r="AO77" s="1076">
        <v>2.0155939791602346</v>
      </c>
      <c r="AP77" s="1076">
        <v>2.1957687980301546</v>
      </c>
      <c r="AQ77" s="1076">
        <v>2.2739936689119076</v>
      </c>
      <c r="AR77" s="1076">
        <v>2.3605849932591791</v>
      </c>
      <c r="AS77" s="1076">
        <v>2.4464190986714462</v>
      </c>
      <c r="AT77" s="1076">
        <v>2.4456805991209212</v>
      </c>
      <c r="AU77" s="1076">
        <v>2.4560696075134967</v>
      </c>
      <c r="AV77" s="1076">
        <v>2.320408584717458</v>
      </c>
      <c r="AW77" s="1076">
        <v>2.1975771911282069</v>
      </c>
      <c r="AX77" s="1076">
        <v>2.1050181673682724</v>
      </c>
      <c r="AY77" s="1076">
        <v>2.0817822528297425</v>
      </c>
      <c r="AZ77" s="1076">
        <v>1.9508537405978834</v>
      </c>
      <c r="BA77" s="1076">
        <v>1.9419652420321405</v>
      </c>
      <c r="BB77" s="1076">
        <v>1.9644725117899136</v>
      </c>
      <c r="BC77" s="1076">
        <v>1.9244376154062912</v>
      </c>
      <c r="BD77" s="1076">
        <v>1.9947855043187936</v>
      </c>
      <c r="BE77" s="1077">
        <v>1.9642485121614344</v>
      </c>
      <c r="BF77" s="1078">
        <v>-1.7998823078061221E-2</v>
      </c>
      <c r="BG77" s="1078">
        <v>-2.0172449805322734E-2</v>
      </c>
      <c r="BH77" s="1078">
        <v>3.5288000761574565E-3</v>
      </c>
    </row>
    <row r="78" spans="1:60" s="1005" customFormat="1" ht="11" x14ac:dyDescent="0.15">
      <c r="A78" s="1081" t="s">
        <v>124</v>
      </c>
      <c r="B78" s="1080">
        <v>2.0006943309201639</v>
      </c>
      <c r="C78" s="1080">
        <v>2.0847932043977542</v>
      </c>
      <c r="D78" s="1080">
        <v>2.1798658362446242</v>
      </c>
      <c r="E78" s="1080">
        <v>2.3066065767373263</v>
      </c>
      <c r="F78" s="1080">
        <v>2.4257419510605347</v>
      </c>
      <c r="G78" s="1080">
        <v>2.5562145955009434</v>
      </c>
      <c r="H78" s="1080">
        <v>2.7069554560352294</v>
      </c>
      <c r="I78" s="1080">
        <v>2.9433836078792979</v>
      </c>
      <c r="J78" s="1080">
        <v>3.2251536992424148</v>
      </c>
      <c r="K78" s="1080">
        <v>3.4374861327832149</v>
      </c>
      <c r="L78" s="1080">
        <v>3.429447937913856</v>
      </c>
      <c r="M78" s="1080">
        <v>3.88460116289705</v>
      </c>
      <c r="N78" s="1080">
        <v>4.4180313762597772</v>
      </c>
      <c r="O78" s="1080">
        <v>4.6334867660904999</v>
      </c>
      <c r="P78" s="1080">
        <v>5.4453058807203387</v>
      </c>
      <c r="Q78" s="1080">
        <v>5.2518134705085648</v>
      </c>
      <c r="R78" s="1080">
        <v>5.7304875045750814</v>
      </c>
      <c r="S78" s="1080">
        <v>6.3296466683327495</v>
      </c>
      <c r="T78" s="1080">
        <v>6.9243743034865792</v>
      </c>
      <c r="U78" s="1080">
        <v>7.8278712505093972</v>
      </c>
      <c r="V78" s="1080">
        <v>8.2988327406824691</v>
      </c>
      <c r="W78" s="1080">
        <v>8.6693956233728731</v>
      </c>
      <c r="X78" s="1080">
        <v>9.271781270343368</v>
      </c>
      <c r="Y78" s="1080">
        <v>9.8021724825154539</v>
      </c>
      <c r="Z78" s="1080">
        <v>10.316588915848612</v>
      </c>
      <c r="AA78" s="1080">
        <v>10.737047479729535</v>
      </c>
      <c r="AB78" s="1080">
        <v>11.172548728293785</v>
      </c>
      <c r="AC78" s="1080">
        <v>12.211844551678061</v>
      </c>
      <c r="AD78" s="1080">
        <v>12.563378453000114</v>
      </c>
      <c r="AE78" s="1080">
        <v>13.995463005683975</v>
      </c>
      <c r="AF78" s="1080">
        <v>14.437548875502808</v>
      </c>
      <c r="AG78" s="1080">
        <v>14.921698332447825</v>
      </c>
      <c r="AH78" s="1080">
        <v>15.629717740476821</v>
      </c>
      <c r="AI78" s="1080">
        <v>15.915153636411077</v>
      </c>
      <c r="AJ78" s="1080">
        <v>16.252333455392311</v>
      </c>
      <c r="AK78" s="1080">
        <v>17.091678250955578</v>
      </c>
      <c r="AL78" s="1080">
        <v>17.98263008725608</v>
      </c>
      <c r="AM78" s="1080">
        <v>19.002512617483564</v>
      </c>
      <c r="AN78" s="1080">
        <v>19.838177233549533</v>
      </c>
      <c r="AO78" s="1080">
        <v>21.45525953003731</v>
      </c>
      <c r="AP78" s="1080">
        <v>22.617944390039344</v>
      </c>
      <c r="AQ78" s="1080">
        <v>23.792747076768592</v>
      </c>
      <c r="AR78" s="1080">
        <v>25.091396981071501</v>
      </c>
      <c r="AS78" s="1080">
        <v>26.889646522777351</v>
      </c>
      <c r="AT78" s="1080">
        <v>27.548294798662639</v>
      </c>
      <c r="AU78" s="1080">
        <v>29.33215445860877</v>
      </c>
      <c r="AV78" s="1080">
        <v>30.633608639768852</v>
      </c>
      <c r="AW78" s="1080">
        <v>31.83946781904914</v>
      </c>
      <c r="AX78" s="1080">
        <v>32.682970095538167</v>
      </c>
      <c r="AY78" s="1080">
        <v>33.831974254025049</v>
      </c>
      <c r="AZ78" s="1080">
        <v>34.82445245673749</v>
      </c>
      <c r="BA78" s="1080">
        <v>35.821378595885051</v>
      </c>
      <c r="BB78" s="1080">
        <v>36.302841979082054</v>
      </c>
      <c r="BC78" s="1080">
        <v>36.465856397637445</v>
      </c>
      <c r="BD78" s="1080">
        <v>37.509724827150947</v>
      </c>
      <c r="BE78" s="1080">
        <v>36.444260536008002</v>
      </c>
      <c r="BF78" s="1061">
        <v>-3.1059645967822846E-2</v>
      </c>
      <c r="BG78" s="1061">
        <v>3.1347251719717528E-2</v>
      </c>
      <c r="BH78" s="1061">
        <v>6.5472626584022434E-2</v>
      </c>
    </row>
    <row r="79" spans="1:60" s="1005" customFormat="1" ht="11" x14ac:dyDescent="0.15">
      <c r="B79" s="1076"/>
      <c r="C79" s="1076"/>
      <c r="D79" s="1076"/>
      <c r="E79" s="1076"/>
      <c r="F79" s="1076"/>
      <c r="G79" s="1076"/>
      <c r="H79" s="1076"/>
      <c r="I79" s="1076"/>
      <c r="J79" s="1076"/>
      <c r="K79" s="1076"/>
      <c r="L79" s="1076"/>
      <c r="M79" s="1076"/>
      <c r="N79" s="1076"/>
      <c r="O79" s="1076"/>
      <c r="P79" s="1076"/>
      <c r="Q79" s="1076"/>
      <c r="R79" s="1076"/>
      <c r="S79" s="1076"/>
      <c r="T79" s="1076"/>
      <c r="U79" s="1076"/>
      <c r="V79" s="1076"/>
      <c r="W79" s="1076"/>
      <c r="X79" s="1076"/>
      <c r="Y79" s="1076"/>
      <c r="Z79" s="1076"/>
      <c r="AA79" s="1076"/>
      <c r="AB79" s="1076"/>
      <c r="AC79" s="1076"/>
      <c r="AD79" s="1076"/>
      <c r="AE79" s="1076"/>
      <c r="AF79" s="1076"/>
      <c r="AG79" s="1076"/>
      <c r="AH79" s="1076"/>
      <c r="AI79" s="1076"/>
      <c r="AJ79" s="1076"/>
      <c r="AK79" s="1076"/>
      <c r="AL79" s="1076"/>
      <c r="AM79" s="1076"/>
      <c r="AN79" s="1076"/>
      <c r="AO79" s="1076"/>
      <c r="AP79" s="1076"/>
      <c r="AQ79" s="1076"/>
      <c r="AR79" s="1076"/>
      <c r="AS79" s="1076"/>
      <c r="AT79" s="1076"/>
      <c r="AU79" s="1076"/>
      <c r="AV79" s="1076"/>
      <c r="AW79" s="1076"/>
      <c r="AX79" s="1076"/>
      <c r="AY79" s="1076"/>
      <c r="AZ79" s="1076"/>
      <c r="BA79" s="1076"/>
      <c r="BB79" s="1076"/>
      <c r="BC79" s="1076"/>
      <c r="BD79" s="1076"/>
      <c r="BE79" s="1077"/>
      <c r="BF79" s="1078"/>
      <c r="BG79" s="1078"/>
      <c r="BH79" s="1078"/>
    </row>
    <row r="80" spans="1:60" s="1005" customFormat="1" ht="11" x14ac:dyDescent="0.15">
      <c r="A80" s="1005" t="s">
        <v>123</v>
      </c>
      <c r="B80" s="1076">
        <v>8.9139467000000014E-2</v>
      </c>
      <c r="C80" s="1076">
        <v>0.10716806300000001</v>
      </c>
      <c r="D80" s="1076">
        <v>0.10142614800000001</v>
      </c>
      <c r="E80" s="1076">
        <v>0.10887872500000002</v>
      </c>
      <c r="F80" s="1076">
        <v>0.120508183</v>
      </c>
      <c r="G80" s="1076">
        <v>0.13195784499999999</v>
      </c>
      <c r="H80" s="1076">
        <v>0.14282534499999999</v>
      </c>
      <c r="I80" s="1076">
        <v>0.16041290100000002</v>
      </c>
      <c r="J80" s="1076">
        <v>0.19121728099999999</v>
      </c>
      <c r="K80" s="1076">
        <v>0.211751519</v>
      </c>
      <c r="L80" s="1076">
        <v>0.253119235</v>
      </c>
      <c r="M80" s="1076">
        <v>0.295316633</v>
      </c>
      <c r="N80" s="1076">
        <v>0.324591825</v>
      </c>
      <c r="O80" s="1076">
        <v>0.40794000900000005</v>
      </c>
      <c r="P80" s="1076">
        <v>0.53455701800000022</v>
      </c>
      <c r="Q80" s="1076">
        <v>0.63754879999999992</v>
      </c>
      <c r="R80" s="1076">
        <v>0.77443412200000006</v>
      </c>
      <c r="S80" s="1076">
        <v>0.89289458399999999</v>
      </c>
      <c r="T80" s="1076">
        <v>0.975328376</v>
      </c>
      <c r="U80" s="1076">
        <v>0.93641469099999997</v>
      </c>
      <c r="V80" s="1076">
        <v>0.94385090700000007</v>
      </c>
      <c r="W80" s="1076">
        <v>0.99880469499999991</v>
      </c>
      <c r="X80" s="1076">
        <v>1.02628323</v>
      </c>
      <c r="Y80" s="1076">
        <v>1.0994005150000001</v>
      </c>
      <c r="Z80" s="1076">
        <v>1.0692999680000002</v>
      </c>
      <c r="AA80" s="1076">
        <v>1.1338183290000001</v>
      </c>
      <c r="AB80" s="1076">
        <v>1.1233532700000002</v>
      </c>
      <c r="AC80" s="1076">
        <v>1.1526884040000001</v>
      </c>
      <c r="AD80" s="1076">
        <v>1.0725542000000001</v>
      </c>
      <c r="AE80" s="1076">
        <v>1.0868088849999999</v>
      </c>
      <c r="AF80" s="1076">
        <v>1.1271968780000001</v>
      </c>
      <c r="AG80" s="1076">
        <v>1.1156419430000002</v>
      </c>
      <c r="AH80" s="1076">
        <v>1.0722467259999999</v>
      </c>
      <c r="AI80" s="1076">
        <v>1.1099176570000002</v>
      </c>
      <c r="AJ80" s="1076">
        <v>1.121032061</v>
      </c>
      <c r="AK80" s="1076">
        <v>1.0797694819999999</v>
      </c>
      <c r="AL80" s="1076">
        <v>1.1188824514805193</v>
      </c>
      <c r="AM80" s="1076">
        <v>1.1589856021612905</v>
      </c>
      <c r="AN80" s="1076">
        <v>1.2127519464615382</v>
      </c>
      <c r="AO80" s="1076">
        <v>1.2590422789554141</v>
      </c>
      <c r="AP80" s="1076">
        <v>1.318230599791899</v>
      </c>
      <c r="AQ80" s="1076">
        <v>1.365057057492453</v>
      </c>
      <c r="AR80" s="1076">
        <v>1.4385637206179422</v>
      </c>
      <c r="AS80" s="1076">
        <v>1.5246314319049874</v>
      </c>
      <c r="AT80" s="1076">
        <v>1.6156852440000002</v>
      </c>
      <c r="AU80" s="1076">
        <v>1.5802713602085892</v>
      </c>
      <c r="AV80" s="1076">
        <v>1.671919399094512</v>
      </c>
      <c r="AW80" s="1076">
        <v>1.8273700061270235</v>
      </c>
      <c r="AX80" s="1076">
        <v>1.9330406522891568</v>
      </c>
      <c r="AY80" s="1076">
        <v>2.1080576878682638</v>
      </c>
      <c r="AZ80" s="1076">
        <v>2.2229347695142856</v>
      </c>
      <c r="BA80" s="1076">
        <v>2.2209887612564243</v>
      </c>
      <c r="BB80" s="1076">
        <v>2.2453245929000003</v>
      </c>
      <c r="BC80" s="1076">
        <v>2.4157966523473684</v>
      </c>
      <c r="BD80" s="1076">
        <v>2.5025141009070668</v>
      </c>
      <c r="BE80" s="1077">
        <v>2.2985870619757143</v>
      </c>
      <c r="BF80" s="1078">
        <v>-8.3998460338033487E-2</v>
      </c>
      <c r="BG80" s="1078">
        <v>4.4724976143169171E-2</v>
      </c>
      <c r="BH80" s="1078">
        <v>4.1294439828435574E-3</v>
      </c>
    </row>
    <row r="81" spans="1:60" s="1005" customFormat="1" ht="11" x14ac:dyDescent="0.15">
      <c r="A81" s="1005" t="s">
        <v>122</v>
      </c>
      <c r="B81" s="1076">
        <v>0.32891235400000007</v>
      </c>
      <c r="C81" s="1076">
        <v>0.34608833200000005</v>
      </c>
      <c r="D81" s="1076">
        <v>0.29603651599999997</v>
      </c>
      <c r="E81" s="1076">
        <v>0.31888730800000009</v>
      </c>
      <c r="F81" s="1076">
        <v>0.261575954</v>
      </c>
      <c r="G81" s="1076">
        <v>0.32612871600000004</v>
      </c>
      <c r="H81" s="1076">
        <v>0.3351092810839999</v>
      </c>
      <c r="I81" s="1076">
        <v>0.37211380885599998</v>
      </c>
      <c r="J81" s="1076">
        <v>0.35153733061600007</v>
      </c>
      <c r="K81" s="1076">
        <v>0.39938824212400004</v>
      </c>
      <c r="L81" s="1076">
        <v>0.44305527023200009</v>
      </c>
      <c r="M81" s="1076">
        <v>0.5298829746</v>
      </c>
      <c r="N81" s="1076">
        <v>0.57474642169599999</v>
      </c>
      <c r="O81" s="1076">
        <v>0.60686700692000006</v>
      </c>
      <c r="P81" s="1076">
        <v>0.66369557354800002</v>
      </c>
      <c r="Q81" s="1076">
        <v>0.75565998664000011</v>
      </c>
      <c r="R81" s="1076">
        <v>0.86135402484800017</v>
      </c>
      <c r="S81" s="1076">
        <v>0.96162620642800001</v>
      </c>
      <c r="T81" s="1076">
        <v>1.0405922382399999</v>
      </c>
      <c r="U81" s="1076">
        <v>1.1353916266000001</v>
      </c>
      <c r="V81" s="1076">
        <v>1.17795606146</v>
      </c>
      <c r="W81" s="1076">
        <v>1.2049511948799998</v>
      </c>
      <c r="X81" s="1076">
        <v>1.2780819679800002</v>
      </c>
      <c r="Y81" s="1076">
        <v>1.2970604018679999</v>
      </c>
      <c r="Z81" s="1076">
        <v>1.3671632166639998</v>
      </c>
      <c r="AA81" s="1076">
        <v>1.402343198876</v>
      </c>
      <c r="AB81" s="1076">
        <v>1.4207601989479999</v>
      </c>
      <c r="AC81" s="1076">
        <v>1.4071312010079999</v>
      </c>
      <c r="AD81" s="1076">
        <v>1.4079748976479998</v>
      </c>
      <c r="AE81" s="1076">
        <v>1.4806977412519999</v>
      </c>
      <c r="AF81" s="1076">
        <v>1.5689335618119999</v>
      </c>
      <c r="AG81" s="1076">
        <v>1.6531874605999999</v>
      </c>
      <c r="AH81" s="1076">
        <v>1.722207181932</v>
      </c>
      <c r="AI81" s="1076">
        <v>1.7932968370759996</v>
      </c>
      <c r="AJ81" s="1076">
        <v>1.9241205686759995</v>
      </c>
      <c r="AK81" s="1076">
        <v>2.0375212208799995</v>
      </c>
      <c r="AL81" s="1076">
        <v>2.1265758664953767</v>
      </c>
      <c r="AM81" s="1076">
        <v>2.1806340509774196</v>
      </c>
      <c r="AN81" s="1076">
        <v>2.3195270204415377</v>
      </c>
      <c r="AO81" s="1076">
        <v>2.3471452581480716</v>
      </c>
      <c r="AP81" s="1076">
        <v>2.5154648530749202</v>
      </c>
      <c r="AQ81" s="1076">
        <v>2.6261941137720024</v>
      </c>
      <c r="AR81" s="1076">
        <v>2.7865705743952303</v>
      </c>
      <c r="AS81" s="1076">
        <v>2.9409868394972651</v>
      </c>
      <c r="AT81" s="1076">
        <v>3.0861517791690618</v>
      </c>
      <c r="AU81" s="1076">
        <v>3.2421318703949025</v>
      </c>
      <c r="AV81" s="1076">
        <v>3.3029744525392708</v>
      </c>
      <c r="AW81" s="1076">
        <v>3.4699220296055411</v>
      </c>
      <c r="AX81" s="1076">
        <v>3.4482368352525086</v>
      </c>
      <c r="AY81" s="1076">
        <v>3.4419557697660048</v>
      </c>
      <c r="AZ81" s="1076">
        <v>3.5173253025474156</v>
      </c>
      <c r="BA81" s="1076">
        <v>3.6946448574983477</v>
      </c>
      <c r="BB81" s="1076">
        <v>3.7986167985189838</v>
      </c>
      <c r="BC81" s="1076">
        <v>3.8535883835497162</v>
      </c>
      <c r="BD81" s="1076">
        <v>3.8620668911150733</v>
      </c>
      <c r="BE81" s="1077">
        <v>3.6469919001460704</v>
      </c>
      <c r="BF81" s="1078">
        <v>-5.8269174526802914E-2</v>
      </c>
      <c r="BG81" s="1078">
        <v>2.2681149769061326E-2</v>
      </c>
      <c r="BH81" s="1078">
        <v>6.5518722378054084E-3</v>
      </c>
    </row>
    <row r="82" spans="1:60" s="1005" customFormat="1" ht="11" x14ac:dyDescent="0.15">
      <c r="A82" s="1005" t="s">
        <v>121</v>
      </c>
      <c r="B82" s="1076">
        <v>6.3055443560170149E-2</v>
      </c>
      <c r="C82" s="1076">
        <v>8.3405159278113455E-2</v>
      </c>
      <c r="D82" s="1076">
        <v>8.8000370978684447E-2</v>
      </c>
      <c r="E82" s="1076">
        <v>9.4444289959039127E-2</v>
      </c>
      <c r="F82" s="1076">
        <v>0.10344843678444443</v>
      </c>
      <c r="G82" s="1076">
        <v>0.10838050066719811</v>
      </c>
      <c r="H82" s="1076">
        <v>0.11522724018351994</v>
      </c>
      <c r="I82" s="1076">
        <v>0.12457435344012484</v>
      </c>
      <c r="J82" s="1076">
        <v>0.1387532854559021</v>
      </c>
      <c r="K82" s="1076">
        <v>0.14828774687967192</v>
      </c>
      <c r="L82" s="1076">
        <v>0.15094097116690594</v>
      </c>
      <c r="M82" s="1076">
        <v>0.16365749547319294</v>
      </c>
      <c r="N82" s="1076">
        <v>0.18340522257956843</v>
      </c>
      <c r="O82" s="1076">
        <v>0.19470053185979114</v>
      </c>
      <c r="P82" s="1076">
        <v>0.21714949045910806</v>
      </c>
      <c r="Q82" s="1076">
        <v>0.2178144267419842</v>
      </c>
      <c r="R82" s="1076">
        <v>0.21156028747960587</v>
      </c>
      <c r="S82" s="1076">
        <v>0.21832909843475465</v>
      </c>
      <c r="T82" s="1076">
        <v>0.22422579543809668</v>
      </c>
      <c r="U82" s="1076">
        <v>0.22729801778471892</v>
      </c>
      <c r="V82" s="1076">
        <v>0.23477643177599999</v>
      </c>
      <c r="W82" s="1076">
        <v>0.24271169362400002</v>
      </c>
      <c r="X82" s="1076">
        <v>0.24990195003600008</v>
      </c>
      <c r="Y82" s="1076">
        <v>0.26394875430800002</v>
      </c>
      <c r="Z82" s="1076">
        <v>0.29030298351200001</v>
      </c>
      <c r="AA82" s="1076">
        <v>0.29713364390800007</v>
      </c>
      <c r="AB82" s="1076">
        <v>0.300902745468</v>
      </c>
      <c r="AC82" s="1076">
        <v>0.336983598336</v>
      </c>
      <c r="AD82" s="1076">
        <v>0.34087141419200001</v>
      </c>
      <c r="AE82" s="1076">
        <v>0.37549399918000004</v>
      </c>
      <c r="AF82" s="1076">
        <v>0.36843240960400003</v>
      </c>
      <c r="AG82" s="1076">
        <v>0.38434624932000006</v>
      </c>
      <c r="AH82" s="1076">
        <v>0.39952977998400002</v>
      </c>
      <c r="AI82" s="1076">
        <v>0.41001565713600002</v>
      </c>
      <c r="AJ82" s="1076">
        <v>0.42603900971599995</v>
      </c>
      <c r="AK82" s="1076">
        <v>0.42236362279200002</v>
      </c>
      <c r="AL82" s="1076">
        <v>0.45617499550514284</v>
      </c>
      <c r="AM82" s="1076">
        <v>0.46756108295131976</v>
      </c>
      <c r="AN82" s="1076">
        <v>0.4684742671408556</v>
      </c>
      <c r="AO82" s="1076">
        <v>0.53356569884512439</v>
      </c>
      <c r="AP82" s="1076">
        <v>0.57918351057553519</v>
      </c>
      <c r="AQ82" s="1076">
        <v>0.59096875456153808</v>
      </c>
      <c r="AR82" s="1076">
        <v>0.58537057030109085</v>
      </c>
      <c r="AS82" s="1076">
        <v>0.64613873383599096</v>
      </c>
      <c r="AT82" s="1076">
        <v>0.62933100126377617</v>
      </c>
      <c r="AU82" s="1076">
        <v>0.6975676830113452</v>
      </c>
      <c r="AV82" s="1076">
        <v>0.73326405011191409</v>
      </c>
      <c r="AW82" s="1076">
        <v>0.74608284429560134</v>
      </c>
      <c r="AX82" s="1076">
        <v>0.7651968490593557</v>
      </c>
      <c r="AY82" s="1076">
        <v>0.77650930292013509</v>
      </c>
      <c r="AZ82" s="1076">
        <v>0.789754748489642</v>
      </c>
      <c r="BA82" s="1076">
        <v>0.79822289565349103</v>
      </c>
      <c r="BB82" s="1076">
        <v>0.83600357774364986</v>
      </c>
      <c r="BC82" s="1076">
        <v>0.8640401227411636</v>
      </c>
      <c r="BD82" s="1076">
        <v>0.9429380454009002</v>
      </c>
      <c r="BE82" s="1077">
        <v>0.87797662896007489</v>
      </c>
      <c r="BF82" s="1078">
        <v>-7.1436570003611588E-2</v>
      </c>
      <c r="BG82" s="1078">
        <v>4.1262920285603633E-2</v>
      </c>
      <c r="BH82" s="1078">
        <v>1.5772973612842678E-3</v>
      </c>
    </row>
    <row r="83" spans="1:60" s="1005" customFormat="1" ht="11" x14ac:dyDescent="0.15">
      <c r="A83" s="1005" t="s">
        <v>120</v>
      </c>
      <c r="B83" s="1076">
        <v>1.2751987610000002</v>
      </c>
      <c r="C83" s="1076">
        <v>1.2831209609999998</v>
      </c>
      <c r="D83" s="1076">
        <v>1.336140694</v>
      </c>
      <c r="E83" s="1076">
        <v>1.4101330829999998</v>
      </c>
      <c r="F83" s="1076">
        <v>1.4519196230000002</v>
      </c>
      <c r="G83" s="1076">
        <v>1.5173042679999997</v>
      </c>
      <c r="H83" s="1076">
        <v>1.6344228336641549</v>
      </c>
      <c r="I83" s="1076">
        <v>1.6879674558928048</v>
      </c>
      <c r="J83" s="1076">
        <v>1.8159418544951729</v>
      </c>
      <c r="K83" s="1076">
        <v>1.8680102216838468</v>
      </c>
      <c r="L83" s="1076">
        <v>1.9915450045518073</v>
      </c>
      <c r="M83" s="1076">
        <v>2.0781564440913511</v>
      </c>
      <c r="N83" s="1076">
        <v>2.1290821886337423</v>
      </c>
      <c r="O83" s="1076">
        <v>2.1083949750091469</v>
      </c>
      <c r="P83" s="1076">
        <v>2.177614651414197</v>
      </c>
      <c r="Q83" s="1076">
        <v>2.3244711991166027</v>
      </c>
      <c r="R83" s="1076">
        <v>2.7058678671947169</v>
      </c>
      <c r="S83" s="1076">
        <v>2.9107202788002629</v>
      </c>
      <c r="T83" s="1076">
        <v>2.9496474842141707</v>
      </c>
      <c r="U83" s="1076">
        <v>3.222672485983356</v>
      </c>
      <c r="V83" s="1076">
        <v>3.2908565354243624</v>
      </c>
      <c r="W83" s="1076">
        <v>3.3511838323971945</v>
      </c>
      <c r="X83" s="1076">
        <v>3.4048539229151378</v>
      </c>
      <c r="Y83" s="1076">
        <v>3.7479821718230424</v>
      </c>
      <c r="Z83" s="1076">
        <v>3.5804310742838679</v>
      </c>
      <c r="AA83" s="1076">
        <v>3.704339405118966</v>
      </c>
      <c r="AB83" s="1076">
        <v>3.6768493946668195</v>
      </c>
      <c r="AC83" s="1076">
        <v>3.6948549028530695</v>
      </c>
      <c r="AD83" s="1076">
        <v>3.6892744405457436</v>
      </c>
      <c r="AE83" s="1076">
        <v>3.8467340799712284</v>
      </c>
      <c r="AF83" s="1076">
        <v>4.0202874318926582</v>
      </c>
      <c r="AG83" s="1076">
        <v>4.0996727194082299</v>
      </c>
      <c r="AH83" s="1076">
        <v>4.1916665293007274</v>
      </c>
      <c r="AI83" s="1076">
        <v>4.1177928788491132</v>
      </c>
      <c r="AJ83" s="1076">
        <v>4.2579579917475092</v>
      </c>
      <c r="AK83" s="1076">
        <v>4.2631529281314657</v>
      </c>
      <c r="AL83" s="1076">
        <v>4.285472038899627</v>
      </c>
      <c r="AM83" s="1076">
        <v>4.1754224810440883</v>
      </c>
      <c r="AN83" s="1076">
        <v>4.5247518005633216</v>
      </c>
      <c r="AO83" s="1076">
        <v>4.9378968236845129</v>
      </c>
      <c r="AP83" s="1076">
        <v>4.6744605744947583</v>
      </c>
      <c r="AQ83" s="1076">
        <v>4.7691682954568044</v>
      </c>
      <c r="AR83" s="1076">
        <v>4.8989476980529867</v>
      </c>
      <c r="AS83" s="1076">
        <v>5.2505853856469296</v>
      </c>
      <c r="AT83" s="1076">
        <v>5.2271748947256569</v>
      </c>
      <c r="AU83" s="1076">
        <v>5.2617811464631083</v>
      </c>
      <c r="AV83" s="1076">
        <v>5.1964563693288497</v>
      </c>
      <c r="AW83" s="1076">
        <v>5.1175254424843493</v>
      </c>
      <c r="AX83" s="1076">
        <v>5.1397132163465375</v>
      </c>
      <c r="AY83" s="1076">
        <v>5.1990094091890331</v>
      </c>
      <c r="AZ83" s="1076">
        <v>5.092459277750871</v>
      </c>
      <c r="BA83" s="1076">
        <v>5.3257973399801655</v>
      </c>
      <c r="BB83" s="1076">
        <v>5.297908292680698</v>
      </c>
      <c r="BC83" s="1076">
        <v>5.0961387072998257</v>
      </c>
      <c r="BD83" s="1076">
        <v>5.2079007974610469</v>
      </c>
      <c r="BE83" s="1077">
        <v>4.9019011933479559</v>
      </c>
      <c r="BF83" s="1078">
        <v>-6.1328506281882689E-2</v>
      </c>
      <c r="BG83" s="1078">
        <v>-3.6934201842619974E-4</v>
      </c>
      <c r="BH83" s="1078">
        <v>8.806334431363921E-3</v>
      </c>
    </row>
    <row r="84" spans="1:60" s="1005" customFormat="1" ht="11" x14ac:dyDescent="0.15">
      <c r="A84" s="1005" t="s">
        <v>119</v>
      </c>
      <c r="B84" s="1076">
        <v>0.36947664322702278</v>
      </c>
      <c r="C84" s="1076">
        <v>0.40551708093675132</v>
      </c>
      <c r="D84" s="1076">
        <v>0.41747701741507798</v>
      </c>
      <c r="E84" s="1076">
        <v>0.43478128827878793</v>
      </c>
      <c r="F84" s="1076">
        <v>0.45497734784802857</v>
      </c>
      <c r="G84" s="1076">
        <v>0.51425016199076801</v>
      </c>
      <c r="H84" s="1076">
        <v>0.5514227438727104</v>
      </c>
      <c r="I84" s="1076">
        <v>0.57823443989464374</v>
      </c>
      <c r="J84" s="1076">
        <v>0.60990927658685756</v>
      </c>
      <c r="K84" s="1076">
        <v>0.63231820226235835</v>
      </c>
      <c r="L84" s="1076">
        <v>0.61679826189317599</v>
      </c>
      <c r="M84" s="1076">
        <v>0.66139865031429346</v>
      </c>
      <c r="N84" s="1076">
        <v>0.67069587972752909</v>
      </c>
      <c r="O84" s="1076">
        <v>0.65339037629220609</v>
      </c>
      <c r="P84" s="1076">
        <v>0.67405966961123209</v>
      </c>
      <c r="Q84" s="1076">
        <v>0.67504099102756476</v>
      </c>
      <c r="R84" s="1076">
        <v>0.66611140879238695</v>
      </c>
      <c r="S84" s="1076">
        <v>0.65686770153737217</v>
      </c>
      <c r="T84" s="1076">
        <v>0.66113156544762974</v>
      </c>
      <c r="U84" s="1076">
        <v>0.65733034317551209</v>
      </c>
      <c r="V84" s="1076">
        <v>0.68101150880634687</v>
      </c>
      <c r="W84" s="1076">
        <v>0.71663733989790712</v>
      </c>
      <c r="X84" s="1076">
        <v>0.71942091383487761</v>
      </c>
      <c r="Y84" s="1076">
        <v>0.77853380592419663</v>
      </c>
      <c r="Z84" s="1076">
        <v>0.78896305803234568</v>
      </c>
      <c r="AA84" s="1076">
        <v>0.88850254427167463</v>
      </c>
      <c r="AB84" s="1076">
        <v>0.84618997804894358</v>
      </c>
      <c r="AC84" s="1076">
        <v>0.83083732750557238</v>
      </c>
      <c r="AD84" s="1076">
        <v>0.88513661599453719</v>
      </c>
      <c r="AE84" s="1076">
        <v>0.89073880375788983</v>
      </c>
      <c r="AF84" s="1076">
        <v>0.90721015983387077</v>
      </c>
      <c r="AG84" s="1076">
        <v>0.9123210412441074</v>
      </c>
      <c r="AH84" s="1076">
        <v>0.94834706658950085</v>
      </c>
      <c r="AI84" s="1076">
        <v>1.010165401030952</v>
      </c>
      <c r="AJ84" s="1076">
        <v>1.0315887276131961</v>
      </c>
      <c r="AK84" s="1076">
        <v>1.0442858665012438</v>
      </c>
      <c r="AL84" s="1076">
        <v>1.123376045885859</v>
      </c>
      <c r="AM84" s="1076">
        <v>1.1508918950885891</v>
      </c>
      <c r="AN84" s="1076">
        <v>1.1365927866148129</v>
      </c>
      <c r="AO84" s="1076">
        <v>1.2280698853587262</v>
      </c>
      <c r="AP84" s="1076">
        <v>1.2692755613117213</v>
      </c>
      <c r="AQ84" s="1076">
        <v>1.3138245691128947</v>
      </c>
      <c r="AR84" s="1076">
        <v>1.3810359319649375</v>
      </c>
      <c r="AS84" s="1076">
        <v>1.3701569282469301</v>
      </c>
      <c r="AT84" s="1076">
        <v>1.4447121116879591</v>
      </c>
      <c r="AU84" s="1076">
        <v>1.5643888464591045</v>
      </c>
      <c r="AV84" s="1076">
        <v>1.642095608087289</v>
      </c>
      <c r="AW84" s="1076">
        <v>1.6599428396011444</v>
      </c>
      <c r="AX84" s="1076">
        <v>1.8168320347480036</v>
      </c>
      <c r="AY84" s="1076">
        <v>1.9852134302745876</v>
      </c>
      <c r="AZ84" s="1076">
        <v>2.0755239182310019</v>
      </c>
      <c r="BA84" s="1076">
        <v>2.0333811318528827</v>
      </c>
      <c r="BB84" s="1076">
        <v>2.1541412217325502</v>
      </c>
      <c r="BC84" s="1076">
        <v>2.2762022077041602</v>
      </c>
      <c r="BD84" s="1076">
        <v>2.3154535605142486</v>
      </c>
      <c r="BE84" s="1077">
        <v>2.1190137887764977</v>
      </c>
      <c r="BF84" s="1078">
        <v>-8.7339012255304493E-2</v>
      </c>
      <c r="BG84" s="1078">
        <v>4.8299735304576652E-2</v>
      </c>
      <c r="BH84" s="1078">
        <v>3.8068380721261053E-3</v>
      </c>
    </row>
    <row r="85" spans="1:60" s="1005" customFormat="1" ht="11" x14ac:dyDescent="0.15">
      <c r="A85" s="1005" t="s">
        <v>118</v>
      </c>
      <c r="B85" s="1076">
        <v>0.13303786858545594</v>
      </c>
      <c r="C85" s="1076">
        <v>0.13709632063939511</v>
      </c>
      <c r="D85" s="1076">
        <v>0.13650785139262497</v>
      </c>
      <c r="E85" s="1076">
        <v>0.14164052003378358</v>
      </c>
      <c r="F85" s="1076">
        <v>0.14871460552405424</v>
      </c>
      <c r="G85" s="1076">
        <v>0.15597930509494246</v>
      </c>
      <c r="H85" s="1076">
        <v>0.1791954294697444</v>
      </c>
      <c r="I85" s="1076">
        <v>0.18596094725575729</v>
      </c>
      <c r="J85" s="1076">
        <v>0.20746617844915829</v>
      </c>
      <c r="K85" s="1076">
        <v>0.21473667186198225</v>
      </c>
      <c r="L85" s="1076">
        <v>0.20190392017744616</v>
      </c>
      <c r="M85" s="1076">
        <v>0.19947624735628205</v>
      </c>
      <c r="N85" s="1076">
        <v>0.21038273870963198</v>
      </c>
      <c r="O85" s="1076">
        <v>0.23406710487297794</v>
      </c>
      <c r="P85" s="1076">
        <v>0.23768424745611161</v>
      </c>
      <c r="Q85" s="1076">
        <v>0.24667839218336932</v>
      </c>
      <c r="R85" s="1076">
        <v>0.26091707791366459</v>
      </c>
      <c r="S85" s="1076">
        <v>0.25251446759290086</v>
      </c>
      <c r="T85" s="1076">
        <v>0.27969534351707842</v>
      </c>
      <c r="U85" s="1076">
        <v>0.26597681548683799</v>
      </c>
      <c r="V85" s="1076">
        <v>0.29800533397616941</v>
      </c>
      <c r="W85" s="1076">
        <v>0.29596464990217647</v>
      </c>
      <c r="X85" s="1076">
        <v>0.30289442796011179</v>
      </c>
      <c r="Y85" s="1076">
        <v>0.31848835630362593</v>
      </c>
      <c r="Z85" s="1076">
        <v>0.33523108656873452</v>
      </c>
      <c r="AA85" s="1076">
        <v>0.31030235446049392</v>
      </c>
      <c r="AB85" s="1076">
        <v>0.29103995369185159</v>
      </c>
      <c r="AC85" s="1076">
        <v>0.29836603223818847</v>
      </c>
      <c r="AD85" s="1076">
        <v>0.29807147419276392</v>
      </c>
      <c r="AE85" s="1076">
        <v>0.2891724276017284</v>
      </c>
      <c r="AF85" s="1076">
        <v>0.29767060717426952</v>
      </c>
      <c r="AG85" s="1076">
        <v>0.29845455288156558</v>
      </c>
      <c r="AH85" s="1076">
        <v>0.29725237798983201</v>
      </c>
      <c r="AI85" s="1076">
        <v>0.2863189139035946</v>
      </c>
      <c r="AJ85" s="1076">
        <v>0.29916657438812688</v>
      </c>
      <c r="AK85" s="1076">
        <v>0.32686149596730063</v>
      </c>
      <c r="AL85" s="1076">
        <v>0.33859877004272793</v>
      </c>
      <c r="AM85" s="1076">
        <v>0.35131711855652958</v>
      </c>
      <c r="AN85" s="1076">
        <v>0.37594255093147172</v>
      </c>
      <c r="AO85" s="1076">
        <v>0.45272709319632298</v>
      </c>
      <c r="AP85" s="1076">
        <v>0.43857704852802903</v>
      </c>
      <c r="AQ85" s="1076">
        <v>0.49112085414116369</v>
      </c>
      <c r="AR85" s="1076">
        <v>0.50896984679844048</v>
      </c>
      <c r="AS85" s="1076">
        <v>0.56315619429950958</v>
      </c>
      <c r="AT85" s="1076">
        <v>0.59223747127687243</v>
      </c>
      <c r="AU85" s="1076">
        <v>0.67001091182272288</v>
      </c>
      <c r="AV85" s="1076">
        <v>0.70154682621541387</v>
      </c>
      <c r="AW85" s="1076">
        <v>0.75055309738550902</v>
      </c>
      <c r="AX85" s="1076">
        <v>0.84161691947244632</v>
      </c>
      <c r="AY85" s="1076">
        <v>0.88709277743772041</v>
      </c>
      <c r="AZ85" s="1076">
        <v>0.89116284561151127</v>
      </c>
      <c r="BA85" s="1076">
        <v>0.92237046818629587</v>
      </c>
      <c r="BB85" s="1076">
        <v>0.91828821986116271</v>
      </c>
      <c r="BC85" s="1076">
        <v>0.93957932312351888</v>
      </c>
      <c r="BD85" s="1076">
        <v>0.89325876624262412</v>
      </c>
      <c r="BE85" s="1077">
        <v>0.84865529713983567</v>
      </c>
      <c r="BF85" s="1078">
        <v>-5.252923474819593E-2</v>
      </c>
      <c r="BG85" s="1078">
        <v>4.195302655806521E-2</v>
      </c>
      <c r="BH85" s="1078">
        <v>1.5246211763108898E-3</v>
      </c>
    </row>
    <row r="86" spans="1:60" s="1005" customFormat="1" ht="11" x14ac:dyDescent="0.15">
      <c r="A86" s="1005" t="s">
        <v>117</v>
      </c>
      <c r="B86" s="1076">
        <v>0.18652764818841827</v>
      </c>
      <c r="C86" s="1076">
        <v>0.20503901533150456</v>
      </c>
      <c r="D86" s="1076">
        <v>0.20833563458711957</v>
      </c>
      <c r="E86" s="1076">
        <v>0.2103433690740672</v>
      </c>
      <c r="F86" s="1076">
        <v>0.23589046187857174</v>
      </c>
      <c r="G86" s="1076">
        <v>0.26474946153516699</v>
      </c>
      <c r="H86" s="1076">
        <v>0.34127468038726916</v>
      </c>
      <c r="I86" s="1076">
        <v>0.36865048100196213</v>
      </c>
      <c r="J86" s="1076">
        <v>0.41374438730477142</v>
      </c>
      <c r="K86" s="1076">
        <v>0.42517544650844491</v>
      </c>
      <c r="L86" s="1076">
        <v>0.45819308019798061</v>
      </c>
      <c r="M86" s="1076">
        <v>0.55798715182873582</v>
      </c>
      <c r="N86" s="1076">
        <v>0.60436917213310237</v>
      </c>
      <c r="O86" s="1076">
        <v>0.63713955009552192</v>
      </c>
      <c r="P86" s="1076">
        <v>0.73991111456110714</v>
      </c>
      <c r="Q86" s="1076">
        <v>0.78836152571036133</v>
      </c>
      <c r="R86" s="1076">
        <v>0.82357219134563531</v>
      </c>
      <c r="S86" s="1076">
        <v>0.85939930402068443</v>
      </c>
      <c r="T86" s="1076">
        <v>0.79206490849793287</v>
      </c>
      <c r="U86" s="1076">
        <v>0.72816181284137349</v>
      </c>
      <c r="V86" s="1076">
        <v>0.77929160676196285</v>
      </c>
      <c r="W86" s="1076">
        <v>0.76962699723237771</v>
      </c>
      <c r="X86" s="1076">
        <v>0.80463814371629971</v>
      </c>
      <c r="Y86" s="1076">
        <v>0.85908224858898286</v>
      </c>
      <c r="Z86" s="1076">
        <v>0.90466579540263359</v>
      </c>
      <c r="AA86" s="1076">
        <v>0.87846122900810564</v>
      </c>
      <c r="AB86" s="1076">
        <v>0.93696430924738916</v>
      </c>
      <c r="AC86" s="1076">
        <v>1.0127077036650374</v>
      </c>
      <c r="AD86" s="1076">
        <v>1.0189126649933473</v>
      </c>
      <c r="AE86" s="1076">
        <v>1.0050652397419189</v>
      </c>
      <c r="AF86" s="1076">
        <v>1.0354247318957972</v>
      </c>
      <c r="AG86" s="1076">
        <v>1.1217278038177514</v>
      </c>
      <c r="AH86" s="1076">
        <v>1.1169411511665204</v>
      </c>
      <c r="AI86" s="1076">
        <v>1.1393389890991725</v>
      </c>
      <c r="AJ86" s="1076">
        <v>1.1435878868187594</v>
      </c>
      <c r="AK86" s="1076">
        <v>1.2210448891139813</v>
      </c>
      <c r="AL86" s="1076">
        <v>1.3258925935068779</v>
      </c>
      <c r="AM86" s="1076">
        <v>1.446645418747351</v>
      </c>
      <c r="AN86" s="1076">
        <v>1.4328939861987833</v>
      </c>
      <c r="AO86" s="1076">
        <v>1.4836086392736365</v>
      </c>
      <c r="AP86" s="1076">
        <v>1.531277409991245</v>
      </c>
      <c r="AQ86" s="1076">
        <v>1.4008858043881256</v>
      </c>
      <c r="AR86" s="1076">
        <v>1.4968128374507026</v>
      </c>
      <c r="AS86" s="1076">
        <v>1.6103197929587143</v>
      </c>
      <c r="AT86" s="1076">
        <v>1.5065679206804903</v>
      </c>
      <c r="AU86" s="1076">
        <v>1.5769611794623051</v>
      </c>
      <c r="AV86" s="1076">
        <v>1.7281853654062458</v>
      </c>
      <c r="AW86" s="1076">
        <v>1.8059023337501676</v>
      </c>
      <c r="AX86" s="1076">
        <v>1.8125169418739371</v>
      </c>
      <c r="AY86" s="1076">
        <v>1.8689939658587489</v>
      </c>
      <c r="AZ86" s="1076">
        <v>2.1618457247460929</v>
      </c>
      <c r="BA86" s="1076">
        <v>2.2287945469843518</v>
      </c>
      <c r="BB86" s="1076">
        <v>2.4111375540638216</v>
      </c>
      <c r="BC86" s="1076">
        <v>2.6789488439888514</v>
      </c>
      <c r="BD86" s="1076">
        <v>2.7490909838487401</v>
      </c>
      <c r="BE86" s="1077">
        <v>2.6023556536533636</v>
      </c>
      <c r="BF86" s="1078">
        <v>-5.5962349899664532E-2</v>
      </c>
      <c r="BG86" s="1078">
        <v>6.1989052307539039E-2</v>
      </c>
      <c r="BH86" s="1078">
        <v>4.6751685298189218E-3</v>
      </c>
    </row>
    <row r="87" spans="1:60" s="1005" customFormat="1" ht="11" x14ac:dyDescent="0.15">
      <c r="A87" s="1005" t="s">
        <v>116</v>
      </c>
      <c r="B87" s="1076">
        <v>6.1411892122318373E-2</v>
      </c>
      <c r="C87" s="1076">
        <v>6.7572241757081722E-2</v>
      </c>
      <c r="D87" s="1076">
        <v>7.2333444308615921E-2</v>
      </c>
      <c r="E87" s="1076">
        <v>8.2416295668215761E-2</v>
      </c>
      <c r="F87" s="1076">
        <v>9.1574776181942028E-2</v>
      </c>
      <c r="G87" s="1076">
        <v>0.1090208378199517</v>
      </c>
      <c r="H87" s="1076">
        <v>0.10036167956687715</v>
      </c>
      <c r="I87" s="1076">
        <v>0.12760313845254018</v>
      </c>
      <c r="J87" s="1076">
        <v>0.17512453385908996</v>
      </c>
      <c r="K87" s="1076">
        <v>0.19199065662988501</v>
      </c>
      <c r="L87" s="1076">
        <v>0.21523834567618641</v>
      </c>
      <c r="M87" s="1076">
        <v>0.25279135190917923</v>
      </c>
      <c r="N87" s="1076">
        <v>0.28622351636631266</v>
      </c>
      <c r="O87" s="1076">
        <v>0.31882343152618048</v>
      </c>
      <c r="P87" s="1076">
        <v>0.41562017625566355</v>
      </c>
      <c r="Q87" s="1076">
        <v>0.43229585295873851</v>
      </c>
      <c r="R87" s="1076">
        <v>0.46189731031062531</v>
      </c>
      <c r="S87" s="1076">
        <v>0.47395740500271083</v>
      </c>
      <c r="T87" s="1076">
        <v>0.4991107155020677</v>
      </c>
      <c r="U87" s="1076">
        <v>0.49508376945271648</v>
      </c>
      <c r="V87" s="1076">
        <v>0.55732033899265288</v>
      </c>
      <c r="W87" s="1076">
        <v>0.57073198549192827</v>
      </c>
      <c r="X87" s="1076">
        <v>0.63204712950491715</v>
      </c>
      <c r="Y87" s="1076">
        <v>0.64234333428927892</v>
      </c>
      <c r="Z87" s="1076">
        <v>0.69208580995782154</v>
      </c>
      <c r="AA87" s="1076">
        <v>0.67658641228043104</v>
      </c>
      <c r="AB87" s="1076">
        <v>0.67111309675662145</v>
      </c>
      <c r="AC87" s="1076">
        <v>0.67241871339139092</v>
      </c>
      <c r="AD87" s="1076">
        <v>0.71376119349306333</v>
      </c>
      <c r="AE87" s="1076">
        <v>0.77662870149306329</v>
      </c>
      <c r="AF87" s="1076">
        <v>0.8189776433782936</v>
      </c>
      <c r="AG87" s="1076">
        <v>0.83933219919857427</v>
      </c>
      <c r="AH87" s="1076">
        <v>0.87456489237829405</v>
      </c>
      <c r="AI87" s="1076">
        <v>0.91062948437829394</v>
      </c>
      <c r="AJ87" s="1076">
        <v>0.90065275709994241</v>
      </c>
      <c r="AK87" s="1076">
        <v>0.96961516437371453</v>
      </c>
      <c r="AL87" s="1076">
        <v>0.99074635893730933</v>
      </c>
      <c r="AM87" s="1076">
        <v>0.98153639684011607</v>
      </c>
      <c r="AN87" s="1076">
        <v>1.0144130794877591</v>
      </c>
      <c r="AO87" s="1076">
        <v>1.0951135155101037</v>
      </c>
      <c r="AP87" s="1076">
        <v>1.1242247558680811</v>
      </c>
      <c r="AQ87" s="1076">
        <v>1.1274493639304419</v>
      </c>
      <c r="AR87" s="1076">
        <v>1.0952087200582525</v>
      </c>
      <c r="AS87" s="1076">
        <v>1.1486780956966209</v>
      </c>
      <c r="AT87" s="1076">
        <v>1.2224720942132279</v>
      </c>
      <c r="AU87" s="1076">
        <v>1.2534239744351106</v>
      </c>
      <c r="AV87" s="1076">
        <v>0.90373568699633022</v>
      </c>
      <c r="AW87" s="1076">
        <v>1.0780864668193348</v>
      </c>
      <c r="AX87" s="1076">
        <v>1.165070635393975</v>
      </c>
      <c r="AY87" s="1076">
        <v>1.2858594054717551</v>
      </c>
      <c r="AZ87" s="1076">
        <v>1.1381910688400925</v>
      </c>
      <c r="BA87" s="1076">
        <v>1.1656367353919979</v>
      </c>
      <c r="BB87" s="1076">
        <v>1.1538502011621059</v>
      </c>
      <c r="BC87" s="1076">
        <v>1.1637896990683769</v>
      </c>
      <c r="BD87" s="1076">
        <v>1.1941174261317136</v>
      </c>
      <c r="BE87" s="1077">
        <v>1.0920160880999163</v>
      </c>
      <c r="BF87" s="1078">
        <v>-8.8002223438066074E-2</v>
      </c>
      <c r="BG87" s="1078">
        <v>-2.3440243052504917E-3</v>
      </c>
      <c r="BH87" s="1078">
        <v>1.9618222597566348E-3</v>
      </c>
    </row>
    <row r="88" spans="1:60" s="1005" customFormat="1" ht="11" x14ac:dyDescent="0.15">
      <c r="A88" s="1005" t="s">
        <v>115</v>
      </c>
      <c r="B88" s="1076">
        <v>9.6392795930571439E-3</v>
      </c>
      <c r="C88" s="1076">
        <v>1.1022088570606704E-2</v>
      </c>
      <c r="D88" s="1076">
        <v>1.1676053216614525E-2</v>
      </c>
      <c r="E88" s="1076">
        <v>1.2452966513355703E-2</v>
      </c>
      <c r="F88" s="1076">
        <v>1.3188335252509681E-2</v>
      </c>
      <c r="G88" s="1076">
        <v>1.4446851555224283E-2</v>
      </c>
      <c r="H88" s="1076">
        <v>1.5087433679038441E-2</v>
      </c>
      <c r="I88" s="1076">
        <v>1.5750932732395813E-2</v>
      </c>
      <c r="J88" s="1076">
        <v>1.7116773654187324E-2</v>
      </c>
      <c r="K88" s="1076">
        <v>1.9455497928036976E-2</v>
      </c>
      <c r="L88" s="1076">
        <v>2.0741686459998111E-2</v>
      </c>
      <c r="M88" s="1076">
        <v>2.3946657351571352E-2</v>
      </c>
      <c r="N88" s="1076">
        <v>2.5581694692111339E-2</v>
      </c>
      <c r="O88" s="1076">
        <v>4.0614820531029737E-2</v>
      </c>
      <c r="P88" s="1076">
        <v>4.273761200993844E-2</v>
      </c>
      <c r="Q88" s="1076">
        <v>4.3986933471005366E-2</v>
      </c>
      <c r="R88" s="1076">
        <v>4.6203658494890505E-2</v>
      </c>
      <c r="S88" s="1076">
        <v>4.6684501493812008E-2</v>
      </c>
      <c r="T88" s="1076">
        <v>4.4730699725628598E-2</v>
      </c>
      <c r="U88" s="1076">
        <v>4.6283352847189249E-2</v>
      </c>
      <c r="V88" s="1076">
        <v>5.2290627898924365E-2</v>
      </c>
      <c r="W88" s="1076">
        <v>5.5241553815244926E-2</v>
      </c>
      <c r="X88" s="1076">
        <v>5.6785607733662022E-2</v>
      </c>
      <c r="Y88" s="1076">
        <v>6.0946264808042161E-2</v>
      </c>
      <c r="Z88" s="1076">
        <v>6.5422119814150373E-2</v>
      </c>
      <c r="AA88" s="1076">
        <v>9.1313828017392698E-2</v>
      </c>
      <c r="AB88" s="1076">
        <v>9.1590143623056203E-2</v>
      </c>
      <c r="AC88" s="1076">
        <v>9.8749157335822041E-2</v>
      </c>
      <c r="AD88" s="1076">
        <v>9.899741198596522E-2</v>
      </c>
      <c r="AE88" s="1076">
        <v>0.10115374215185929</v>
      </c>
      <c r="AF88" s="1076">
        <v>0.10969712339963131</v>
      </c>
      <c r="AG88" s="1076">
        <v>0.10371881852232286</v>
      </c>
      <c r="AH88" s="1076">
        <v>0.10823097045252333</v>
      </c>
      <c r="AI88" s="1076">
        <v>0.12019289201868294</v>
      </c>
      <c r="AJ88" s="1076">
        <v>0.12938900414253057</v>
      </c>
      <c r="AK88" s="1076">
        <v>0.13231047324260461</v>
      </c>
      <c r="AL88" s="1076">
        <v>0.13438109500580364</v>
      </c>
      <c r="AM88" s="1076">
        <v>0.13400328650371249</v>
      </c>
      <c r="AN88" s="1076">
        <v>0.13421219996239128</v>
      </c>
      <c r="AO88" s="1076">
        <v>0.13517967404454753</v>
      </c>
      <c r="AP88" s="1076">
        <v>0.14538164778549448</v>
      </c>
      <c r="AQ88" s="1076">
        <v>0.1431890208731727</v>
      </c>
      <c r="AR88" s="1076">
        <v>0.14868028337843031</v>
      </c>
      <c r="AS88" s="1076">
        <v>0.15393706207135938</v>
      </c>
      <c r="AT88" s="1076">
        <v>0.160247606086661</v>
      </c>
      <c r="AU88" s="1076">
        <v>0.14601604708139548</v>
      </c>
      <c r="AV88" s="1076">
        <v>0.16416282391552717</v>
      </c>
      <c r="AW88" s="1076">
        <v>0.18131790646406398</v>
      </c>
      <c r="AX88" s="1076">
        <v>0.1815328651497575</v>
      </c>
      <c r="AY88" s="1076">
        <v>0.19726853598119276</v>
      </c>
      <c r="AZ88" s="1076">
        <v>0.20041306151754576</v>
      </c>
      <c r="BA88" s="1076">
        <v>0.20006290061240517</v>
      </c>
      <c r="BB88" s="1076">
        <v>0.21176734211749107</v>
      </c>
      <c r="BC88" s="1076">
        <v>0.21415571439848827</v>
      </c>
      <c r="BD88" s="1076">
        <v>0.20486087856163418</v>
      </c>
      <c r="BE88" s="1077">
        <v>0.1966914682728747</v>
      </c>
      <c r="BF88" s="1078">
        <v>-4.2501129220722245E-2</v>
      </c>
      <c r="BG88" s="1078">
        <v>2.4865203387635981E-2</v>
      </c>
      <c r="BH88" s="1078">
        <v>3.5335898890771208E-4</v>
      </c>
    </row>
    <row r="89" spans="1:60" s="1005" customFormat="1" ht="11" x14ac:dyDescent="0.15">
      <c r="A89" s="1081" t="s">
        <v>114</v>
      </c>
      <c r="B89" s="1080">
        <v>2.516399357276442</v>
      </c>
      <c r="C89" s="1080">
        <v>2.6460292625134527</v>
      </c>
      <c r="D89" s="1080">
        <v>2.6679337298987371</v>
      </c>
      <c r="E89" s="1080">
        <v>2.8139778455272495</v>
      </c>
      <c r="F89" s="1080">
        <v>2.8817977234695515</v>
      </c>
      <c r="G89" s="1080">
        <v>3.142217947663251</v>
      </c>
      <c r="H89" s="1080">
        <v>3.4149266669073151</v>
      </c>
      <c r="I89" s="1080">
        <v>3.6212684585262287</v>
      </c>
      <c r="J89" s="1080">
        <v>3.9208109014211412</v>
      </c>
      <c r="K89" s="1080">
        <v>4.1111142048782261</v>
      </c>
      <c r="L89" s="1080">
        <v>4.3515357753555</v>
      </c>
      <c r="M89" s="1080">
        <v>4.7626136059246047</v>
      </c>
      <c r="N89" s="1080">
        <v>5.0090786595379999</v>
      </c>
      <c r="O89" s="1080">
        <v>5.201937806106856</v>
      </c>
      <c r="P89" s="1080">
        <v>5.7030295533153579</v>
      </c>
      <c r="Q89" s="1080">
        <v>6.1218581078496266</v>
      </c>
      <c r="R89" s="1080">
        <v>6.8119179483795271</v>
      </c>
      <c r="S89" s="1080">
        <v>7.2729935473104943</v>
      </c>
      <c r="T89" s="1080">
        <v>7.4665271265826041</v>
      </c>
      <c r="U89" s="1080">
        <v>7.7146129151717062</v>
      </c>
      <c r="V89" s="1080">
        <v>8.0153593520964161</v>
      </c>
      <c r="W89" s="1080">
        <v>8.2058539422408288</v>
      </c>
      <c r="X89" s="1080">
        <v>8.4749072936810066</v>
      </c>
      <c r="Y89" s="1080">
        <v>9.0677858529131665</v>
      </c>
      <c r="Z89" s="1080">
        <v>9.0935651122355541</v>
      </c>
      <c r="AA89" s="1080">
        <v>9.3828009449410636</v>
      </c>
      <c r="AB89" s="1080">
        <v>9.3587630904506796</v>
      </c>
      <c r="AC89" s="1080">
        <v>9.5047370403330813</v>
      </c>
      <c r="AD89" s="1080">
        <v>9.5255543130454221</v>
      </c>
      <c r="AE89" s="1080">
        <v>9.8524936201496907</v>
      </c>
      <c r="AF89" s="1080">
        <v>10.253830546990519</v>
      </c>
      <c r="AG89" s="1080">
        <v>10.528402787992551</v>
      </c>
      <c r="AH89" s="1080">
        <v>10.730986675793398</v>
      </c>
      <c r="AI89" s="1080">
        <v>10.897668710491809</v>
      </c>
      <c r="AJ89" s="1080">
        <v>11.233534581202061</v>
      </c>
      <c r="AK89" s="1080">
        <v>11.496925143002311</v>
      </c>
      <c r="AL89" s="1080">
        <v>11.90010021575924</v>
      </c>
      <c r="AM89" s="1080">
        <v>12.046997332870415</v>
      </c>
      <c r="AN89" s="1080">
        <v>12.619559637802469</v>
      </c>
      <c r="AO89" s="1080">
        <v>13.472348867016459</v>
      </c>
      <c r="AP89" s="1080">
        <v>13.596075961421683</v>
      </c>
      <c r="AQ89" s="1080">
        <v>13.827857833728595</v>
      </c>
      <c r="AR89" s="1080">
        <v>14.340160183018014</v>
      </c>
      <c r="AS89" s="1080">
        <v>15.208590464158311</v>
      </c>
      <c r="AT89" s="1080">
        <v>15.484580123103703</v>
      </c>
      <c r="AU89" s="1080">
        <v>15.992553019338581</v>
      </c>
      <c r="AV89" s="1080">
        <v>16.044340581695355</v>
      </c>
      <c r="AW89" s="1080">
        <v>16.636702966532724</v>
      </c>
      <c r="AX89" s="1080">
        <v>17.10375694958568</v>
      </c>
      <c r="AY89" s="1080">
        <v>17.749960284767443</v>
      </c>
      <c r="AZ89" s="1080">
        <v>18.089610717248458</v>
      </c>
      <c r="BA89" s="1080">
        <v>18.589899637416355</v>
      </c>
      <c r="BB89" s="1080">
        <v>19.027037800780462</v>
      </c>
      <c r="BC89" s="1080">
        <v>19.502239654221473</v>
      </c>
      <c r="BD89" s="1080">
        <v>19.872201450183049</v>
      </c>
      <c r="BE89" s="1080">
        <v>18.584189080372305</v>
      </c>
      <c r="BF89" s="1061">
        <v>-6.7369931110254688E-2</v>
      </c>
      <c r="BG89" s="1061">
        <v>2.5261512822718935E-2</v>
      </c>
      <c r="BH89" s="1061">
        <v>3.3386757040217423E-2</v>
      </c>
    </row>
    <row r="90" spans="1:60" s="1005" customFormat="1" ht="11" x14ac:dyDescent="0.15">
      <c r="B90" s="1076"/>
      <c r="C90" s="1076"/>
      <c r="D90" s="1076"/>
      <c r="E90" s="1076"/>
      <c r="F90" s="1076"/>
      <c r="G90" s="1076"/>
      <c r="H90" s="1076"/>
      <c r="I90" s="1076"/>
      <c r="J90" s="1076"/>
      <c r="K90" s="1076"/>
      <c r="L90" s="1076"/>
      <c r="M90" s="1076"/>
      <c r="N90" s="1076"/>
      <c r="O90" s="1076"/>
      <c r="P90" s="1076"/>
      <c r="Q90" s="1076"/>
      <c r="R90" s="1076"/>
      <c r="S90" s="1076"/>
      <c r="T90" s="1076"/>
      <c r="U90" s="1076"/>
      <c r="V90" s="1076"/>
      <c r="W90" s="1076"/>
      <c r="X90" s="1076"/>
      <c r="Y90" s="1076"/>
      <c r="Z90" s="1076"/>
      <c r="AA90" s="1076"/>
      <c r="AB90" s="1076"/>
      <c r="AC90" s="1076"/>
      <c r="AD90" s="1076"/>
      <c r="AE90" s="1076"/>
      <c r="AF90" s="1076"/>
      <c r="AG90" s="1076"/>
      <c r="AH90" s="1076"/>
      <c r="AI90" s="1076"/>
      <c r="AJ90" s="1076"/>
      <c r="AK90" s="1076"/>
      <c r="AL90" s="1076"/>
      <c r="AM90" s="1076"/>
      <c r="AN90" s="1076"/>
      <c r="AO90" s="1076"/>
      <c r="AP90" s="1076"/>
      <c r="AQ90" s="1076"/>
      <c r="AR90" s="1076"/>
      <c r="AS90" s="1076"/>
      <c r="AT90" s="1076"/>
      <c r="AU90" s="1076"/>
      <c r="AV90" s="1076"/>
      <c r="AW90" s="1076"/>
      <c r="AX90" s="1076"/>
      <c r="AY90" s="1076"/>
      <c r="AZ90" s="1076"/>
      <c r="BA90" s="1076"/>
      <c r="BB90" s="1076"/>
      <c r="BC90" s="1076"/>
      <c r="BD90" s="1076"/>
      <c r="BE90" s="1077"/>
      <c r="BF90" s="1078"/>
      <c r="BG90" s="1078"/>
      <c r="BH90" s="1078"/>
    </row>
    <row r="91" spans="1:60" s="1005" customFormat="1" ht="11" x14ac:dyDescent="0.15">
      <c r="A91" s="1005" t="s">
        <v>113</v>
      </c>
      <c r="B91" s="1076">
        <v>1.5273333610000002</v>
      </c>
      <c r="C91" s="1076">
        <v>1.6008030949999996</v>
      </c>
      <c r="D91" s="1076">
        <v>1.6977953139999999</v>
      </c>
      <c r="E91" s="1076">
        <v>1.8005474319999999</v>
      </c>
      <c r="F91" s="1076">
        <v>1.8747198560000002</v>
      </c>
      <c r="G91" s="1076">
        <v>2.0454146966320002</v>
      </c>
      <c r="H91" s="1076">
        <v>2.1478909066996001</v>
      </c>
      <c r="I91" s="1076">
        <v>2.2460705703104002</v>
      </c>
      <c r="J91" s="1076">
        <v>2.4012507067444</v>
      </c>
      <c r="K91" s="1076">
        <v>2.5532529547200005</v>
      </c>
      <c r="L91" s="1076">
        <v>2.5957061801132006</v>
      </c>
      <c r="M91" s="1076">
        <v>2.6868639176093998</v>
      </c>
      <c r="N91" s="1076">
        <v>2.8201086045760002</v>
      </c>
      <c r="O91" s="1076">
        <v>2.9103229609238936</v>
      </c>
      <c r="P91" s="1076">
        <v>3.0188345071068392</v>
      </c>
      <c r="Q91" s="1076">
        <v>3.030026547724137</v>
      </c>
      <c r="R91" s="1076">
        <v>3.0785092089690842</v>
      </c>
      <c r="S91" s="1076">
        <v>3.0507013691603566</v>
      </c>
      <c r="T91" s="1076">
        <v>2.9469163550437365</v>
      </c>
      <c r="U91" s="1076">
        <v>3.0595858340648974</v>
      </c>
      <c r="V91" s="1076">
        <v>3.1495775264855106</v>
      </c>
      <c r="W91" s="1076">
        <v>3.2119227576718159</v>
      </c>
      <c r="X91" s="1076">
        <v>3.3067701446071158</v>
      </c>
      <c r="Y91" s="1076">
        <v>3.4580838425055371</v>
      </c>
      <c r="Z91" s="1076">
        <v>3.6330972917218793</v>
      </c>
      <c r="AA91" s="1076">
        <v>3.7082686189453979</v>
      </c>
      <c r="AB91" s="1076">
        <v>3.6799251234117873</v>
      </c>
      <c r="AC91" s="1076">
        <v>3.7405854590834138</v>
      </c>
      <c r="AD91" s="1076">
        <v>3.8190992959132517</v>
      </c>
      <c r="AE91" s="1076">
        <v>3.9682046605453292</v>
      </c>
      <c r="AF91" s="1076">
        <v>4.1441419954067484</v>
      </c>
      <c r="AG91" s="1076">
        <v>4.2655573453093618</v>
      </c>
      <c r="AH91" s="1076">
        <v>4.3704329405059745</v>
      </c>
      <c r="AI91" s="1076">
        <v>4.4749504262592259</v>
      </c>
      <c r="AJ91" s="1076">
        <v>4.6579359057603797</v>
      </c>
      <c r="AK91" s="1076">
        <v>4.6888243086130981</v>
      </c>
      <c r="AL91" s="1076">
        <v>4.7260219315340768</v>
      </c>
      <c r="AM91" s="1076">
        <v>4.8200662633590508</v>
      </c>
      <c r="AN91" s="1076">
        <v>4.8877890230527168</v>
      </c>
      <c r="AO91" s="1076">
        <v>5.0422615927160761</v>
      </c>
      <c r="AP91" s="1076">
        <v>5.0561508304592078</v>
      </c>
      <c r="AQ91" s="1076">
        <v>5.2755722698037726</v>
      </c>
      <c r="AR91" s="1076">
        <v>5.3867860523094206</v>
      </c>
      <c r="AS91" s="1076">
        <v>5.4617599652608222</v>
      </c>
      <c r="AT91" s="1076">
        <v>5.3660999577413362</v>
      </c>
      <c r="AU91" s="1076">
        <v>5.3289306580664944</v>
      </c>
      <c r="AV91" s="1076">
        <v>5.4846066343301088</v>
      </c>
      <c r="AW91" s="1076">
        <v>5.4166663398794919</v>
      </c>
      <c r="AX91" s="1076">
        <v>5.4853917154809322</v>
      </c>
      <c r="AY91" s="1076">
        <v>5.5404527307684353</v>
      </c>
      <c r="AZ91" s="1076">
        <v>5.6722910745693529</v>
      </c>
      <c r="BA91" s="1076">
        <v>5.6961779208532608</v>
      </c>
      <c r="BB91" s="1076">
        <v>5.6672775718713462</v>
      </c>
      <c r="BC91" s="1076">
        <v>5.6971138270042507</v>
      </c>
      <c r="BD91" s="1076">
        <v>5.8771055380221568</v>
      </c>
      <c r="BE91" s="1077">
        <v>5.5685886511355971</v>
      </c>
      <c r="BF91" s="1078">
        <v>-5.5083511412667319E-2</v>
      </c>
      <c r="BG91" s="1078">
        <v>9.1377976161119978E-3</v>
      </c>
      <c r="BH91" s="1078">
        <v>1.0004047825187736E-2</v>
      </c>
    </row>
    <row r="92" spans="1:60" s="1005" customFormat="1" ht="11" x14ac:dyDescent="0.15">
      <c r="A92" s="1005" t="s">
        <v>112</v>
      </c>
      <c r="B92" s="1076" t="s">
        <v>111</v>
      </c>
      <c r="C92" s="1076" t="s">
        <v>111</v>
      </c>
      <c r="D92" s="1076" t="s">
        <v>111</v>
      </c>
      <c r="E92" s="1076" t="s">
        <v>111</v>
      </c>
      <c r="F92" s="1076" t="s">
        <v>111</v>
      </c>
      <c r="G92" s="1076" t="s">
        <v>111</v>
      </c>
      <c r="H92" s="1076">
        <v>2.9287049999999999E-2</v>
      </c>
      <c r="I92" s="1076">
        <v>5.7197718752000005E-2</v>
      </c>
      <c r="J92" s="1076">
        <v>7.0641178072000016E-2</v>
      </c>
      <c r="K92" s="1076">
        <v>7.2998559412000008E-2</v>
      </c>
      <c r="L92" s="1076">
        <v>8.2865656335999988E-2</v>
      </c>
      <c r="M92" s="1076">
        <v>9.5066229204E-2</v>
      </c>
      <c r="N92" s="1076">
        <v>9.7596954468E-2</v>
      </c>
      <c r="O92" s="1076">
        <v>0.10517824333600001</v>
      </c>
      <c r="P92" s="1076">
        <v>0.11650037462000001</v>
      </c>
      <c r="Q92" s="1076">
        <v>0.13130494892000003</v>
      </c>
      <c r="R92" s="1076">
        <v>0.13221967650637506</v>
      </c>
      <c r="S92" s="1076">
        <v>0.14597142872862501</v>
      </c>
      <c r="T92" s="1076">
        <v>0.14425759490439999</v>
      </c>
      <c r="U92" s="1076">
        <v>0.15581437079672505</v>
      </c>
      <c r="V92" s="1076">
        <v>0.17330999816597503</v>
      </c>
      <c r="W92" s="1076">
        <v>0.18884135010365</v>
      </c>
      <c r="X92" s="1076">
        <v>0.20841081973530004</v>
      </c>
      <c r="Y92" s="1076">
        <v>0.23203945681575</v>
      </c>
      <c r="Z92" s="1076">
        <v>0.25001774080632505</v>
      </c>
      <c r="AA92" s="1076">
        <v>0.265312729071075</v>
      </c>
      <c r="AB92" s="1076">
        <v>0.25597594835409998</v>
      </c>
      <c r="AC92" s="1076">
        <v>0.27924444234320001</v>
      </c>
      <c r="AD92" s="1076">
        <v>0.30717645888444994</v>
      </c>
      <c r="AE92" s="1076">
        <v>0.3259378164874</v>
      </c>
      <c r="AF92" s="1076">
        <v>0.38535105176745005</v>
      </c>
      <c r="AG92" s="1076">
        <v>0.40345209797127496</v>
      </c>
      <c r="AH92" s="1076">
        <v>0.42394305794997511</v>
      </c>
      <c r="AI92" s="1076">
        <v>0.45145498873404999</v>
      </c>
      <c r="AJ92" s="1076">
        <v>0.4566099049427001</v>
      </c>
      <c r="AK92" s="1076">
        <v>0.489551762260375</v>
      </c>
      <c r="AL92" s="1076">
        <v>0.55946947591491947</v>
      </c>
      <c r="AM92" s="1076">
        <v>0.57736407723980876</v>
      </c>
      <c r="AN92" s="1076">
        <v>0.61195264772891345</v>
      </c>
      <c r="AO92" s="1076">
        <v>0.63300014764951418</v>
      </c>
      <c r="AP92" s="1076">
        <v>0.68266183701394578</v>
      </c>
      <c r="AQ92" s="1076">
        <v>0.73966056721580564</v>
      </c>
      <c r="AR92" s="1076">
        <v>0.75705213211485867</v>
      </c>
      <c r="AS92" s="1076">
        <v>0.80095839092553545</v>
      </c>
      <c r="AT92" s="1076">
        <v>0.88052243817682885</v>
      </c>
      <c r="AU92" s="1076">
        <v>0.90147137537031519</v>
      </c>
      <c r="AV92" s="1076">
        <v>0.97960151997370848</v>
      </c>
      <c r="AW92" s="1076">
        <v>1.0487423321821949</v>
      </c>
      <c r="AX92" s="1076">
        <v>1.0806396156661586</v>
      </c>
      <c r="AY92" s="1076">
        <v>1.1248668070258168</v>
      </c>
      <c r="AZ92" s="1076">
        <v>1.3080669427754659</v>
      </c>
      <c r="BA92" s="1076">
        <v>1.3301368872922208</v>
      </c>
      <c r="BB92" s="1076">
        <v>1.3809817062980652</v>
      </c>
      <c r="BC92" s="1076">
        <v>1.4651470250694665</v>
      </c>
      <c r="BD92" s="1076">
        <v>1.6393928273709673</v>
      </c>
      <c r="BE92" s="1077">
        <v>1.5916359557198296</v>
      </c>
      <c r="BF92" s="1078">
        <v>-3.1783476724215332E-2</v>
      </c>
      <c r="BG92" s="1078">
        <v>6.4128954484519163E-2</v>
      </c>
      <c r="BH92" s="1078">
        <v>2.8593963783017881E-3</v>
      </c>
    </row>
    <row r="93" spans="1:60" s="1005" customFormat="1" ht="11" x14ac:dyDescent="0.15">
      <c r="A93" s="1005" t="s">
        <v>110</v>
      </c>
      <c r="B93" s="1076">
        <v>5.5160431954247793</v>
      </c>
      <c r="C93" s="1076">
        <v>5.9950014200265489</v>
      </c>
      <c r="D93" s="1076">
        <v>5.3913409783274346</v>
      </c>
      <c r="E93" s="1076">
        <v>5.4453502021769902</v>
      </c>
      <c r="F93" s="1076">
        <v>6.6276641952477879</v>
      </c>
      <c r="G93" s="1076">
        <v>8.486606443362831</v>
      </c>
      <c r="H93" s="1076">
        <v>10.061688834044249</v>
      </c>
      <c r="I93" s="1076">
        <v>10.846552900469026</v>
      </c>
      <c r="J93" s="1076">
        <v>11.449055799327436</v>
      </c>
      <c r="K93" s="1076">
        <v>11.80545507438053</v>
      </c>
      <c r="L93" s="1076">
        <v>13.221453633690263</v>
      </c>
      <c r="M93" s="1076">
        <v>13.920863399991152</v>
      </c>
      <c r="N93" s="1076">
        <v>15.180784309389381</v>
      </c>
      <c r="O93" s="1076">
        <v>16.647430175592923</v>
      </c>
      <c r="P93" s="1076">
        <v>17.147246224548667</v>
      </c>
      <c r="Q93" s="1076">
        <v>17.482637774624099</v>
      </c>
      <c r="R93" s="1076">
        <v>17.247544695922837</v>
      </c>
      <c r="S93" s="1076">
        <v>18.009721019605475</v>
      </c>
      <c r="T93" s="1076">
        <v>19.166483587064278</v>
      </c>
      <c r="U93" s="1076">
        <v>20.564972804995122</v>
      </c>
      <c r="V93" s="1076">
        <v>22.242502558623833</v>
      </c>
      <c r="W93" s="1076">
        <v>23.311135627948662</v>
      </c>
      <c r="X93" s="1076">
        <v>25.13928687353912</v>
      </c>
      <c r="Y93" s="1076">
        <v>27.002853132863848</v>
      </c>
      <c r="Z93" s="1076">
        <v>28.334376865762007</v>
      </c>
      <c r="AA93" s="1076">
        <v>28.701087430774116</v>
      </c>
      <c r="AB93" s="1076">
        <v>30.152810921904923</v>
      </c>
      <c r="AC93" s="1076">
        <v>31.752807416495326</v>
      </c>
      <c r="AD93" s="1076">
        <v>34.189814857329431</v>
      </c>
      <c r="AE93" s="1076">
        <v>36.292268779564459</v>
      </c>
      <c r="AF93" s="1076">
        <v>37.407438554104417</v>
      </c>
      <c r="AG93" s="1076">
        <v>39.355675706165627</v>
      </c>
      <c r="AH93" s="1076">
        <v>39.584711887790547</v>
      </c>
      <c r="AI93" s="1076">
        <v>39.638912535940818</v>
      </c>
      <c r="AJ93" s="1076">
        <v>41.028396069831061</v>
      </c>
      <c r="AK93" s="1076">
        <v>42.45316141855217</v>
      </c>
      <c r="AL93" s="1076">
        <v>44.841786106404591</v>
      </c>
      <c r="AM93" s="1076">
        <v>48.849126647900903</v>
      </c>
      <c r="AN93" s="1076">
        <v>56.886288740634782</v>
      </c>
      <c r="AO93" s="1076">
        <v>66.547015530570022</v>
      </c>
      <c r="AP93" s="1076">
        <v>75.601598691676514</v>
      </c>
      <c r="AQ93" s="1076">
        <v>82.885971262214298</v>
      </c>
      <c r="AR93" s="1076">
        <v>90.085613968355645</v>
      </c>
      <c r="AS93" s="1076">
        <v>93.445826269033148</v>
      </c>
      <c r="AT93" s="1076">
        <v>97.530160408867886</v>
      </c>
      <c r="AU93" s="1076">
        <v>104.29017414580241</v>
      </c>
      <c r="AV93" s="1076">
        <v>112.54299367079425</v>
      </c>
      <c r="AW93" s="1076">
        <v>117.04898581264848</v>
      </c>
      <c r="AX93" s="1076">
        <v>121.384579421249</v>
      </c>
      <c r="AY93" s="1076">
        <v>124.8236640604127</v>
      </c>
      <c r="AZ93" s="1076">
        <v>126.53390605219053</v>
      </c>
      <c r="BA93" s="1076">
        <v>128.63152816701648</v>
      </c>
      <c r="BB93" s="1076">
        <v>132.80446690441838</v>
      </c>
      <c r="BC93" s="1076">
        <v>137.5765793394678</v>
      </c>
      <c r="BD93" s="1076">
        <v>142.028729676334</v>
      </c>
      <c r="BE93" s="1077">
        <v>145.45599489452351</v>
      </c>
      <c r="BF93" s="1078">
        <v>2.1332616816444272E-2</v>
      </c>
      <c r="BG93" s="1078">
        <v>3.8302085721789281E-2</v>
      </c>
      <c r="BH93" s="1078">
        <v>0.26131374043732414</v>
      </c>
    </row>
    <row r="94" spans="1:60" s="1005" customFormat="1" ht="11" x14ac:dyDescent="0.15">
      <c r="A94" s="1005" t="s">
        <v>109</v>
      </c>
      <c r="B94" s="1076">
        <v>9.4687242921180012E-2</v>
      </c>
      <c r="C94" s="1076">
        <v>0.1026929591596</v>
      </c>
      <c r="D94" s="1076">
        <v>0.121294094191983</v>
      </c>
      <c r="E94" s="1076">
        <v>0.131141121814914</v>
      </c>
      <c r="F94" s="1076">
        <v>0.154079783214394</v>
      </c>
      <c r="G94" s="1076">
        <v>0.165534032244954</v>
      </c>
      <c r="H94" s="1076">
        <v>0.17481476700000001</v>
      </c>
      <c r="I94" s="1076">
        <v>0.19855472099999999</v>
      </c>
      <c r="J94" s="1076">
        <v>0.20592748299999999</v>
      </c>
      <c r="K94" s="1076">
        <v>0.21080708300000001</v>
      </c>
      <c r="L94" s="1076">
        <v>0.19845753600000005</v>
      </c>
      <c r="M94" s="1076">
        <v>0.23432750600000002</v>
      </c>
      <c r="N94" s="1076">
        <v>0.25302168200000003</v>
      </c>
      <c r="O94" s="1076">
        <v>0.26286067300000004</v>
      </c>
      <c r="P94" s="1076">
        <v>0.26914665300000007</v>
      </c>
      <c r="Q94" s="1076">
        <v>0.27502496799999998</v>
      </c>
      <c r="R94" s="1076">
        <v>0.29307307900000001</v>
      </c>
      <c r="S94" s="1076">
        <v>0.32166107600000005</v>
      </c>
      <c r="T94" s="1076">
        <v>0.34107476400000003</v>
      </c>
      <c r="U94" s="1076">
        <v>0.349425983</v>
      </c>
      <c r="V94" s="1076">
        <v>0.36276569200000003</v>
      </c>
      <c r="W94" s="1076">
        <v>0.38012729899999997</v>
      </c>
      <c r="X94" s="1076">
        <v>0.41767020100000002</v>
      </c>
      <c r="Y94" s="1076">
        <v>0.48113669400000009</v>
      </c>
      <c r="Z94" s="1076">
        <v>0.514294048</v>
      </c>
      <c r="AA94" s="1076">
        <v>0.50168787500000001</v>
      </c>
      <c r="AB94" s="1076">
        <v>0.51980189300000001</v>
      </c>
      <c r="AC94" s="1076">
        <v>0.61174410499999998</v>
      </c>
      <c r="AD94" s="1076">
        <v>0.66780829800000008</v>
      </c>
      <c r="AE94" s="1076">
        <v>0.60513442300000009</v>
      </c>
      <c r="AF94" s="1076">
        <v>0.65045030410000004</v>
      </c>
      <c r="AG94" s="1076">
        <v>0.65012767810000016</v>
      </c>
      <c r="AH94" s="1076">
        <v>0.65769519870000015</v>
      </c>
      <c r="AI94" s="1076">
        <v>0.67044155829999996</v>
      </c>
      <c r="AJ94" s="1076">
        <v>0.67903831619999999</v>
      </c>
      <c r="AK94" s="1076">
        <v>0.71091114969000002</v>
      </c>
      <c r="AL94" s="1076">
        <v>0.89791281039000026</v>
      </c>
      <c r="AM94" s="1076">
        <v>0.87635710009000001</v>
      </c>
      <c r="AN94" s="1076">
        <v>0.90505959290999993</v>
      </c>
      <c r="AO94" s="1076">
        <v>1.0134969663000002</v>
      </c>
      <c r="AP94" s="1076">
        <v>0.9723257165100001</v>
      </c>
      <c r="AQ94" s="1076">
        <v>1.0287084749350139</v>
      </c>
      <c r="AR94" s="1076">
        <v>1.0944515273247701</v>
      </c>
      <c r="AS94" s="1076">
        <v>1.018271338253707</v>
      </c>
      <c r="AT94" s="1076">
        <v>1.1118893493825381</v>
      </c>
      <c r="AU94" s="1076">
        <v>1.1561430688598937</v>
      </c>
      <c r="AV94" s="1076">
        <v>1.1854749374617928</v>
      </c>
      <c r="AW94" s="1076">
        <v>1.1392487249634922</v>
      </c>
      <c r="AX94" s="1076">
        <v>1.1700936764900975</v>
      </c>
      <c r="AY94" s="1076">
        <v>1.1431435865837869</v>
      </c>
      <c r="AZ94" s="1076">
        <v>1.1752237924584215</v>
      </c>
      <c r="BA94" s="1076">
        <v>1.2061747389768063</v>
      </c>
      <c r="BB94" s="1076">
        <v>1.2933317478308082</v>
      </c>
      <c r="BC94" s="1076">
        <v>1.3017748350600229</v>
      </c>
      <c r="BD94" s="1076">
        <v>1.2408004734756015</v>
      </c>
      <c r="BE94" s="1077">
        <v>0.92924508449284771</v>
      </c>
      <c r="BF94" s="1078">
        <v>-0.25313845109909372</v>
      </c>
      <c r="BG94" s="1078">
        <v>1.1029989652799443E-2</v>
      </c>
      <c r="BH94" s="1078">
        <v>1.6694018626589161E-3</v>
      </c>
    </row>
    <row r="95" spans="1:60" s="1005" customFormat="1" ht="11" x14ac:dyDescent="0.15">
      <c r="A95" s="1005" t="s">
        <v>108</v>
      </c>
      <c r="B95" s="1076">
        <v>2.2176593910556304</v>
      </c>
      <c r="C95" s="1076">
        <v>2.2853765525646779</v>
      </c>
      <c r="D95" s="1076">
        <v>2.3559105260695383</v>
      </c>
      <c r="E95" s="1076">
        <v>2.5176700313686244</v>
      </c>
      <c r="F95" s="1076">
        <v>2.7908979433686243</v>
      </c>
      <c r="G95" s="1076">
        <v>2.7295491466719204</v>
      </c>
      <c r="H95" s="1076">
        <v>2.83804333810924</v>
      </c>
      <c r="I95" s="1076">
        <v>2.9879870553344561</v>
      </c>
      <c r="J95" s="1076">
        <v>3.0492829993344559</v>
      </c>
      <c r="K95" s="1076">
        <v>3.2325473950938406</v>
      </c>
      <c r="L95" s="1076">
        <v>3.4731868911280088</v>
      </c>
      <c r="M95" s="1076">
        <v>3.6426905841203081</v>
      </c>
      <c r="N95" s="1076">
        <v>3.8523429968873919</v>
      </c>
      <c r="O95" s="1076">
        <v>3.998773649620309</v>
      </c>
      <c r="P95" s="1076">
        <v>4.2231999951126085</v>
      </c>
      <c r="Q95" s="1076">
        <v>4.350661092146777</v>
      </c>
      <c r="R95" s="1076">
        <v>4.8187759757184008</v>
      </c>
      <c r="S95" s="1076">
        <v>4.7771451380000016</v>
      </c>
      <c r="T95" s="1076">
        <v>5.0265234833317756</v>
      </c>
      <c r="U95" s="1076">
        <v>5.3678042721244985</v>
      </c>
      <c r="V95" s="1076">
        <v>5.6689484968756281</v>
      </c>
      <c r="W95" s="1076">
        <v>6.06913114559711</v>
      </c>
      <c r="X95" s="1076">
        <v>6.457539939872996</v>
      </c>
      <c r="Y95" s="1076">
        <v>7.0277431000619206</v>
      </c>
      <c r="Z95" s="1076">
        <v>7.6745404430193291</v>
      </c>
      <c r="AA95" s="1076">
        <v>8.2382368284232754</v>
      </c>
      <c r="AB95" s="1076">
        <v>8.690518806900176</v>
      </c>
      <c r="AC95" s="1076">
        <v>9.1431672983679757</v>
      </c>
      <c r="AD95" s="1076">
        <v>9.3710828612936048</v>
      </c>
      <c r="AE95" s="1076">
        <v>9.8721325431957858</v>
      </c>
      <c r="AF95" s="1076">
        <v>10.615443978850534</v>
      </c>
      <c r="AG95" s="1076">
        <v>11.045814090339126</v>
      </c>
      <c r="AH95" s="1076">
        <v>11.65766633832872</v>
      </c>
      <c r="AI95" s="1076">
        <v>12.359157517937369</v>
      </c>
      <c r="AJ95" s="1076">
        <v>12.718906245129125</v>
      </c>
      <c r="AK95" s="1076">
        <v>13.366048692518955</v>
      </c>
      <c r="AL95" s="1076">
        <v>13.423103854384784</v>
      </c>
      <c r="AM95" s="1076">
        <v>13.864139676944271</v>
      </c>
      <c r="AN95" s="1076">
        <v>14.360780813785587</v>
      </c>
      <c r="AO95" s="1076">
        <v>15.57448151769233</v>
      </c>
      <c r="AP95" s="1076">
        <v>16.49739082267757</v>
      </c>
      <c r="AQ95" s="1076">
        <v>17.371206780179737</v>
      </c>
      <c r="AR95" s="1076">
        <v>18.850939592779486</v>
      </c>
      <c r="AS95" s="1076">
        <v>19.953148579007827</v>
      </c>
      <c r="AT95" s="1076">
        <v>21.447880382466025</v>
      </c>
      <c r="AU95" s="1076">
        <v>22.477384396112051</v>
      </c>
      <c r="AV95" s="1076">
        <v>23.802889169813412</v>
      </c>
      <c r="AW95" s="1076">
        <v>25.035244704103334</v>
      </c>
      <c r="AX95" s="1076">
        <v>26.016665803029305</v>
      </c>
      <c r="AY95" s="1076">
        <v>27.786559317989479</v>
      </c>
      <c r="AZ95" s="1076">
        <v>28.683098893245791</v>
      </c>
      <c r="BA95" s="1076">
        <v>29.954081703601776</v>
      </c>
      <c r="BB95" s="1076">
        <v>31.139914105210103</v>
      </c>
      <c r="BC95" s="1076">
        <v>33.137453489112076</v>
      </c>
      <c r="BD95" s="1076">
        <v>33.891359049560322</v>
      </c>
      <c r="BE95" s="1077">
        <v>31.98376860549471</v>
      </c>
      <c r="BF95" s="1078">
        <v>-5.88639064920633E-2</v>
      </c>
      <c r="BG95" s="1078">
        <v>4.681626174980269E-2</v>
      </c>
      <c r="BH95" s="1078">
        <v>5.7459290101066547E-2</v>
      </c>
    </row>
    <row r="96" spans="1:60" s="1005" customFormat="1" ht="11" x14ac:dyDescent="0.15">
      <c r="A96" s="1005" t="s">
        <v>107</v>
      </c>
      <c r="B96" s="1076">
        <v>0.30308013399999995</v>
      </c>
      <c r="C96" s="1076">
        <v>0.30049479600000001</v>
      </c>
      <c r="D96" s="1076">
        <v>0.29671082599999998</v>
      </c>
      <c r="E96" s="1076">
        <v>0.31620689300000004</v>
      </c>
      <c r="F96" s="1076">
        <v>0.35700883900000002</v>
      </c>
      <c r="G96" s="1076">
        <v>0.38234089400000004</v>
      </c>
      <c r="H96" s="1076">
        <v>0.36595772000000004</v>
      </c>
      <c r="I96" s="1076">
        <v>0.38824586600000011</v>
      </c>
      <c r="J96" s="1076">
        <v>0.43774184699999991</v>
      </c>
      <c r="K96" s="1076">
        <v>0.46906368300000001</v>
      </c>
      <c r="L96" s="1076">
        <v>0.57456138400000012</v>
      </c>
      <c r="M96" s="1076">
        <v>0.60399718200000008</v>
      </c>
      <c r="N96" s="1076">
        <v>0.79836846900000014</v>
      </c>
      <c r="O96" s="1076">
        <v>0.88475872700000002</v>
      </c>
      <c r="P96" s="1076">
        <v>1.0098195920000002</v>
      </c>
      <c r="Q96" s="1076">
        <v>1.0800485360000003</v>
      </c>
      <c r="R96" s="1076">
        <v>1.1734714240000002</v>
      </c>
      <c r="S96" s="1076">
        <v>1.1963228020000001</v>
      </c>
      <c r="T96" s="1076">
        <v>1.2685675890000001</v>
      </c>
      <c r="U96" s="1076">
        <v>1.3740226950000001</v>
      </c>
      <c r="V96" s="1076">
        <v>1.4607234430000002</v>
      </c>
      <c r="W96" s="1076">
        <v>1.619504335</v>
      </c>
      <c r="X96" s="1076">
        <v>1.7122552690000001</v>
      </c>
      <c r="Y96" s="1076">
        <v>1.8070819410000003</v>
      </c>
      <c r="Z96" s="1076">
        <v>1.9991981690000002</v>
      </c>
      <c r="AA96" s="1076">
        <v>2.2022314072747298</v>
      </c>
      <c r="AB96" s="1076">
        <v>2.3887768744886824</v>
      </c>
      <c r="AC96" s="1076">
        <v>2.6219070363669363</v>
      </c>
      <c r="AD96" s="1076">
        <v>2.7703070857723078</v>
      </c>
      <c r="AE96" s="1076">
        <v>2.9616147658368823</v>
      </c>
      <c r="AF96" s="1076">
        <v>3.1550466834379067</v>
      </c>
      <c r="AG96" s="1076">
        <v>3.3652252189405876</v>
      </c>
      <c r="AH96" s="1076">
        <v>3.6544315938685648</v>
      </c>
      <c r="AI96" s="1076">
        <v>3.5900760143357182</v>
      </c>
      <c r="AJ96" s="1076">
        <v>3.9180609706404277</v>
      </c>
      <c r="AK96" s="1076">
        <v>4.2419740108125694</v>
      </c>
      <c r="AL96" s="1076">
        <v>4.5365873982164251</v>
      </c>
      <c r="AM96" s="1076">
        <v>4.6897247067803693</v>
      </c>
      <c r="AN96" s="1076">
        <v>5.0471458311417461</v>
      </c>
      <c r="AO96" s="1076">
        <v>5.0246510872219492</v>
      </c>
      <c r="AP96" s="1076">
        <v>5.1480024319639464</v>
      </c>
      <c r="AQ96" s="1076">
        <v>5.2272538561074926</v>
      </c>
      <c r="AR96" s="1076">
        <v>5.6182806657165898</v>
      </c>
      <c r="AS96" s="1076">
        <v>5.6165244447898584</v>
      </c>
      <c r="AT96" s="1076">
        <v>5.8357019025281245</v>
      </c>
      <c r="AU96" s="1076">
        <v>6.4002249706828973</v>
      </c>
      <c r="AV96" s="1076">
        <v>6.8814162432606505</v>
      </c>
      <c r="AW96" s="1076">
        <v>7.3243126422872242</v>
      </c>
      <c r="AX96" s="1076">
        <v>7.5605425002209037</v>
      </c>
      <c r="AY96" s="1076">
        <v>7.0152510209322756</v>
      </c>
      <c r="AZ96" s="1076">
        <v>7.092276117538912</v>
      </c>
      <c r="BA96" s="1076">
        <v>7.1734471259375017</v>
      </c>
      <c r="BB96" s="1076">
        <v>7.4723395309368561</v>
      </c>
      <c r="BC96" s="1076">
        <v>8.0693465746507371</v>
      </c>
      <c r="BD96" s="1076">
        <v>8.6533713447218883</v>
      </c>
      <c r="BE96" s="1077">
        <v>7.6338695244014376</v>
      </c>
      <c r="BF96" s="1078">
        <v>-0.12022590339447037</v>
      </c>
      <c r="BG96" s="1078">
        <v>4.018173653620849E-2</v>
      </c>
      <c r="BH96" s="1078">
        <v>1.3714353958930179E-2</v>
      </c>
    </row>
    <row r="97" spans="1:60" s="1005" customFormat="1" ht="11" x14ac:dyDescent="0.15">
      <c r="A97" s="1005" t="s">
        <v>106</v>
      </c>
      <c r="B97" s="1076">
        <v>6.5157469016</v>
      </c>
      <c r="C97" s="1076">
        <v>7.1985966691600014</v>
      </c>
      <c r="D97" s="1076">
        <v>8.2537666166400001</v>
      </c>
      <c r="E97" s="1076">
        <v>9.2033168317600005</v>
      </c>
      <c r="F97" s="1076">
        <v>10.48879508582865</v>
      </c>
      <c r="G97" s="1076">
        <v>11.72728154253914</v>
      </c>
      <c r="H97" s="1076">
        <v>12.485163245521839</v>
      </c>
      <c r="I97" s="1076">
        <v>13.080781048685507</v>
      </c>
      <c r="J97" s="1076">
        <v>14.530945027504176</v>
      </c>
      <c r="K97" s="1076">
        <v>14.588125539354671</v>
      </c>
      <c r="L97" s="1076">
        <v>13.932669373151677</v>
      </c>
      <c r="M97" s="1076">
        <v>14.441710579399031</v>
      </c>
      <c r="N97" s="1076">
        <v>14.550493189929044</v>
      </c>
      <c r="O97" s="1076">
        <v>15.155525226526269</v>
      </c>
      <c r="P97" s="1076">
        <v>15.74735991017292</v>
      </c>
      <c r="Q97" s="1076">
        <v>15.276921599633312</v>
      </c>
      <c r="R97" s="1076">
        <v>15.060976394242193</v>
      </c>
      <c r="S97" s="1076">
        <v>14.47054694541036</v>
      </c>
      <c r="T97" s="1076">
        <v>14.661286855322253</v>
      </c>
      <c r="U97" s="1076">
        <v>15.915233663492588</v>
      </c>
      <c r="V97" s="1076">
        <v>16.026809210615145</v>
      </c>
      <c r="W97" s="1076">
        <v>16.047520203132457</v>
      </c>
      <c r="X97" s="1076">
        <v>16.369804241573043</v>
      </c>
      <c r="Y97" s="1076">
        <v>17.406982530765973</v>
      </c>
      <c r="Z97" s="1076">
        <v>18.00448438297343</v>
      </c>
      <c r="AA97" s="1076">
        <v>18.67451679340622</v>
      </c>
      <c r="AB97" s="1076">
        <v>19.089566237101174</v>
      </c>
      <c r="AC97" s="1076">
        <v>19.297261714780557</v>
      </c>
      <c r="AD97" s="1076">
        <v>19.575352318377039</v>
      </c>
      <c r="AE97" s="1076">
        <v>20.327381388870588</v>
      </c>
      <c r="AF97" s="1076">
        <v>21.355508933453361</v>
      </c>
      <c r="AG97" s="1076">
        <v>21.768820104153306</v>
      </c>
      <c r="AH97" s="1076">
        <v>22.177439614911467</v>
      </c>
      <c r="AI97" s="1076">
        <v>21.729193558705131</v>
      </c>
      <c r="AJ97" s="1076">
        <v>22.092023018541628</v>
      </c>
      <c r="AK97" s="1076">
        <v>22.329736670783479</v>
      </c>
      <c r="AL97" s="1076">
        <v>22.118577074984557</v>
      </c>
      <c r="AM97" s="1076">
        <v>22.151466398203183</v>
      </c>
      <c r="AN97" s="1076">
        <v>22.079620808437276</v>
      </c>
      <c r="AO97" s="1076">
        <v>22.32383077005797</v>
      </c>
      <c r="AP97" s="1076">
        <v>22.401182504175882</v>
      </c>
      <c r="AQ97" s="1076">
        <v>22.339546882963795</v>
      </c>
      <c r="AR97" s="1076">
        <v>22.110460798794588</v>
      </c>
      <c r="AS97" s="1076">
        <v>21.725289039550987</v>
      </c>
      <c r="AT97" s="1076">
        <v>19.810749134459808</v>
      </c>
      <c r="AU97" s="1076">
        <v>21.110134563454018</v>
      </c>
      <c r="AV97" s="1076">
        <v>20.020750668951202</v>
      </c>
      <c r="AW97" s="1076">
        <v>19.888180697525762</v>
      </c>
      <c r="AX97" s="1076">
        <v>19.727130520032169</v>
      </c>
      <c r="AY97" s="1076">
        <v>19.217607887927475</v>
      </c>
      <c r="AZ97" s="1076">
        <v>18.924818775253513</v>
      </c>
      <c r="BA97" s="1076">
        <v>18.70143131901143</v>
      </c>
      <c r="BB97" s="1076">
        <v>18.909917087595836</v>
      </c>
      <c r="BC97" s="1076">
        <v>18.804360494193542</v>
      </c>
      <c r="BD97" s="1076">
        <v>18.369378093772191</v>
      </c>
      <c r="BE97" s="1077">
        <v>17.030115810786921</v>
      </c>
      <c r="BF97" s="1078">
        <v>-7.5440368583998052E-2</v>
      </c>
      <c r="BG97" s="1078">
        <v>-7.5255037023805871E-3</v>
      </c>
      <c r="BH97" s="1078">
        <v>3.059484255581614E-2</v>
      </c>
    </row>
    <row r="98" spans="1:60" s="1005" customFormat="1" ht="11" x14ac:dyDescent="0.15">
      <c r="A98" s="1005" t="s">
        <v>105</v>
      </c>
      <c r="B98" s="1076">
        <v>0.10412387395190002</v>
      </c>
      <c r="C98" s="1076">
        <v>0.1215001711183</v>
      </c>
      <c r="D98" s="1076">
        <v>0.1228245633916</v>
      </c>
      <c r="E98" s="1076">
        <v>0.1251975381382</v>
      </c>
      <c r="F98" s="1076">
        <v>0.13113699805000001</v>
      </c>
      <c r="G98" s="1076">
        <v>0.14579361653201395</v>
      </c>
      <c r="H98" s="1076">
        <v>0.16061205431389614</v>
      </c>
      <c r="I98" s="1076">
        <v>0.18167976264723318</v>
      </c>
      <c r="J98" s="1076">
        <v>0.19532822487979135</v>
      </c>
      <c r="K98" s="1076">
        <v>0.19822088327274148</v>
      </c>
      <c r="L98" s="1076">
        <v>0.20585875027275083</v>
      </c>
      <c r="M98" s="1076">
        <v>0.22869743673922052</v>
      </c>
      <c r="N98" s="1076">
        <v>0.25411578745386831</v>
      </c>
      <c r="O98" s="1076">
        <v>0.34864876891702556</v>
      </c>
      <c r="P98" s="1076">
        <v>0.42626203488330333</v>
      </c>
      <c r="Q98" s="1076">
        <v>0.45866240522707713</v>
      </c>
      <c r="R98" s="1076">
        <v>0.47041737299198716</v>
      </c>
      <c r="S98" s="1076">
        <v>0.5070809214902775</v>
      </c>
      <c r="T98" s="1076">
        <v>0.58260731856489956</v>
      </c>
      <c r="U98" s="1076">
        <v>0.62638170548657124</v>
      </c>
      <c r="V98" s="1076">
        <v>0.62628633733998906</v>
      </c>
      <c r="W98" s="1076">
        <v>0.70215446002466531</v>
      </c>
      <c r="X98" s="1076">
        <v>0.72415815553300444</v>
      </c>
      <c r="Y98" s="1076">
        <v>0.76863513645057824</v>
      </c>
      <c r="Z98" s="1076">
        <v>0.85832047310536919</v>
      </c>
      <c r="AA98" s="1076">
        <v>0.9265330744358834</v>
      </c>
      <c r="AB98" s="1076">
        <v>1.1219506085040065</v>
      </c>
      <c r="AC98" s="1076">
        <v>1.2128550170930235</v>
      </c>
      <c r="AD98" s="1076">
        <v>1.2648971176744186</v>
      </c>
      <c r="AE98" s="1076">
        <v>1.3807577829767441</v>
      </c>
      <c r="AF98" s="1076">
        <v>1.4392260397441863</v>
      </c>
      <c r="AG98" s="1076">
        <v>1.6067014383720934</v>
      </c>
      <c r="AH98" s="1076">
        <v>1.86946779327907</v>
      </c>
      <c r="AI98" s="1076">
        <v>1.738048849162791</v>
      </c>
      <c r="AJ98" s="1076">
        <v>1.967760620930233</v>
      </c>
      <c r="AK98" s="1076">
        <v>2.1952135667906982</v>
      </c>
      <c r="AL98" s="1076">
        <v>2.2104826068556331</v>
      </c>
      <c r="AM98" s="1076">
        <v>2.3640658782820703</v>
      </c>
      <c r="AN98" s="1076">
        <v>2.5710364291806798</v>
      </c>
      <c r="AO98" s="1076">
        <v>2.7407271912095745</v>
      </c>
      <c r="AP98" s="1076">
        <v>2.9239596694579424</v>
      </c>
      <c r="AQ98" s="1076">
        <v>3.0382628227555952</v>
      </c>
      <c r="AR98" s="1076">
        <v>3.2408546790218029</v>
      </c>
      <c r="AS98" s="1076">
        <v>3.3561340486965192</v>
      </c>
      <c r="AT98" s="1076">
        <v>3.2515102651679588</v>
      </c>
      <c r="AU98" s="1076">
        <v>3.351088170347126</v>
      </c>
      <c r="AV98" s="1076">
        <v>3.4708595588053042</v>
      </c>
      <c r="AW98" s="1076">
        <v>3.72821518924632</v>
      </c>
      <c r="AX98" s="1076">
        <v>3.9034397217172079</v>
      </c>
      <c r="AY98" s="1076">
        <v>3.9398943550600936</v>
      </c>
      <c r="AZ98" s="1076">
        <v>3.996627049582937</v>
      </c>
      <c r="BA98" s="1076">
        <v>4.2070118077676062</v>
      </c>
      <c r="BB98" s="1076">
        <v>4.2687695521497737</v>
      </c>
      <c r="BC98" s="1076">
        <v>4.3273211685565212</v>
      </c>
      <c r="BD98" s="1076">
        <v>4.4307668628370935</v>
      </c>
      <c r="BE98" s="1077">
        <v>4.1126009937078409</v>
      </c>
      <c r="BF98" s="1078">
        <v>-7.4344350326579156E-2</v>
      </c>
      <c r="BG98" s="1078">
        <v>3.1429092500086631E-2</v>
      </c>
      <c r="BH98" s="1078">
        <v>7.388345522447176E-3</v>
      </c>
    </row>
    <row r="99" spans="1:60" s="1005" customFormat="1" ht="11" x14ac:dyDescent="0.15">
      <c r="A99" s="1005" t="s">
        <v>104</v>
      </c>
      <c r="B99" s="1076">
        <v>0.30003090000000004</v>
      </c>
      <c r="C99" s="1076">
        <v>0.31871366000000001</v>
      </c>
      <c r="D99" s="1076">
        <v>0.32134422400000001</v>
      </c>
      <c r="E99" s="1076">
        <v>0.32863681700000003</v>
      </c>
      <c r="F99" s="1076">
        <v>0.33448507300000002</v>
      </c>
      <c r="G99" s="1076">
        <v>0.37246289900000001</v>
      </c>
      <c r="H99" s="1076">
        <v>0.38932820000000012</v>
      </c>
      <c r="I99" s="1076">
        <v>0.41554039200000004</v>
      </c>
      <c r="J99" s="1076">
        <v>0.43270718800000002</v>
      </c>
      <c r="K99" s="1076">
        <v>0.43510498535185493</v>
      </c>
      <c r="L99" s="1076">
        <v>0.4412703218252525</v>
      </c>
      <c r="M99" s="1076">
        <v>0.45610953342839045</v>
      </c>
      <c r="N99" s="1076">
        <v>0.46414020349491242</v>
      </c>
      <c r="O99" s="1076">
        <v>0.45793657816125827</v>
      </c>
      <c r="P99" s="1076">
        <v>0.46301484340291932</v>
      </c>
      <c r="Q99" s="1076">
        <v>0.46524644894899125</v>
      </c>
      <c r="R99" s="1076">
        <v>0.46664273682217017</v>
      </c>
      <c r="S99" s="1076">
        <v>0.48223695087535573</v>
      </c>
      <c r="T99" s="1076">
        <v>0.50082630823907925</v>
      </c>
      <c r="U99" s="1076">
        <v>0.52803229452766054</v>
      </c>
      <c r="V99" s="1076">
        <v>0.53505699076943813</v>
      </c>
      <c r="W99" s="1076">
        <v>0.57774502677442274</v>
      </c>
      <c r="X99" s="1076">
        <v>0.58291995730081136</v>
      </c>
      <c r="Y99" s="1076">
        <v>0.61099942829859355</v>
      </c>
      <c r="Z99" s="1076">
        <v>0.54817191358458339</v>
      </c>
      <c r="AA99" s="1076">
        <v>0.65058734434661736</v>
      </c>
      <c r="AB99" s="1076">
        <v>0.66389058500609954</v>
      </c>
      <c r="AC99" s="1076">
        <v>0.66652839133838504</v>
      </c>
      <c r="AD99" s="1076">
        <v>0.68466597069462631</v>
      </c>
      <c r="AE99" s="1076">
        <v>0.72374594360624667</v>
      </c>
      <c r="AF99" s="1076">
        <v>0.74926434748610649</v>
      </c>
      <c r="AG99" s="1076">
        <v>0.76212971485646752</v>
      </c>
      <c r="AH99" s="1076">
        <v>0.76604301513294115</v>
      </c>
      <c r="AI99" s="1076">
        <v>0.76553232676908312</v>
      </c>
      <c r="AJ99" s="1076">
        <v>0.77134591328522317</v>
      </c>
      <c r="AK99" s="1076">
        <v>0.80629412278042789</v>
      </c>
      <c r="AL99" s="1076">
        <v>0.7994927620790887</v>
      </c>
      <c r="AM99" s="1076">
        <v>0.82830202175823586</v>
      </c>
      <c r="AN99" s="1076">
        <v>0.80201067910367674</v>
      </c>
      <c r="AO99" s="1076">
        <v>0.82878781934332491</v>
      </c>
      <c r="AP99" s="1076">
        <v>0.80472127808139426</v>
      </c>
      <c r="AQ99" s="1076">
        <v>0.81158090495259394</v>
      </c>
      <c r="AR99" s="1076">
        <v>0.80854270279539964</v>
      </c>
      <c r="AS99" s="1076">
        <v>0.81208922971995701</v>
      </c>
      <c r="AT99" s="1076">
        <v>0.80774864292435089</v>
      </c>
      <c r="AU99" s="1076">
        <v>0.82539163852999076</v>
      </c>
      <c r="AV99" s="1076">
        <v>0.83047171513569829</v>
      </c>
      <c r="AW99" s="1076">
        <v>0.83584819759335793</v>
      </c>
      <c r="AX99" s="1076">
        <v>0.84133693033371171</v>
      </c>
      <c r="AY99" s="1076">
        <v>0.87985662073577098</v>
      </c>
      <c r="AZ99" s="1076">
        <v>0.88741868755163011</v>
      </c>
      <c r="BA99" s="1076">
        <v>0.89334436657646854</v>
      </c>
      <c r="BB99" s="1076">
        <v>0.90861842614458144</v>
      </c>
      <c r="BC99" s="1076">
        <v>0.90629121733958984</v>
      </c>
      <c r="BD99" s="1076">
        <v>0.92996375193836678</v>
      </c>
      <c r="BE99" s="1077">
        <v>0.84046336929371801</v>
      </c>
      <c r="BF99" s="1078">
        <v>-9.8710009349124994E-2</v>
      </c>
      <c r="BG99" s="1078">
        <v>1.4189192798691463E-2</v>
      </c>
      <c r="BH99" s="1078">
        <v>1.5099042627287856E-3</v>
      </c>
    </row>
    <row r="100" spans="1:60" s="1005" customFormat="1" ht="11" x14ac:dyDescent="0.15">
      <c r="A100" s="1005" t="s">
        <v>103</v>
      </c>
      <c r="B100" s="1076">
        <v>0.29459098300000008</v>
      </c>
      <c r="C100" s="1076">
        <v>0.29680952300000008</v>
      </c>
      <c r="D100" s="1076">
        <v>0.32851105600000002</v>
      </c>
      <c r="E100" s="1076">
        <v>0.37285306899999998</v>
      </c>
      <c r="F100" s="1076">
        <v>0.37454456999999997</v>
      </c>
      <c r="G100" s="1076">
        <v>0.368740862</v>
      </c>
      <c r="H100" s="1076">
        <v>0.358120351</v>
      </c>
      <c r="I100" s="1076">
        <v>0.31572771799999999</v>
      </c>
      <c r="J100" s="1076">
        <v>0.33679929899999994</v>
      </c>
      <c r="K100" s="1076">
        <v>0.36026980599999997</v>
      </c>
      <c r="L100" s="1076">
        <v>0.38831570399999998</v>
      </c>
      <c r="M100" s="1076">
        <v>0.39413531200000002</v>
      </c>
      <c r="N100" s="1076">
        <v>0.426239443</v>
      </c>
      <c r="O100" s="1076">
        <v>0.45573641900000006</v>
      </c>
      <c r="P100" s="1076">
        <v>0.49687903299999997</v>
      </c>
      <c r="Q100" s="1076">
        <v>0.55134428899999999</v>
      </c>
      <c r="R100" s="1076">
        <v>0.59294120500000014</v>
      </c>
      <c r="S100" s="1076">
        <v>0.65378602100000005</v>
      </c>
      <c r="T100" s="1076">
        <v>0.6982869450000001</v>
      </c>
      <c r="U100" s="1076">
        <v>0.73916378799999982</v>
      </c>
      <c r="V100" s="1076">
        <v>0.77690344200000017</v>
      </c>
      <c r="W100" s="1076">
        <v>0.82431540200000009</v>
      </c>
      <c r="X100" s="1076">
        <v>0.92316215000000001</v>
      </c>
      <c r="Y100" s="1076">
        <v>0.98090333200000013</v>
      </c>
      <c r="Z100" s="1076">
        <v>1.040801965</v>
      </c>
      <c r="AA100" s="1076">
        <v>1.0886794990000002</v>
      </c>
      <c r="AB100" s="1076">
        <v>1.1534366280000001</v>
      </c>
      <c r="AC100" s="1076">
        <v>1.2111165360000002</v>
      </c>
      <c r="AD100" s="1076">
        <v>1.340490897</v>
      </c>
      <c r="AE100" s="1076">
        <v>1.3877601470000003</v>
      </c>
      <c r="AF100" s="1076">
        <v>1.4636589149999999</v>
      </c>
      <c r="AG100" s="1076">
        <v>1.558666831</v>
      </c>
      <c r="AH100" s="1076">
        <v>1.510386362</v>
      </c>
      <c r="AI100" s="1076">
        <v>1.6182179300000001</v>
      </c>
      <c r="AJ100" s="1076">
        <v>1.6915082929999996</v>
      </c>
      <c r="AK100" s="1076">
        <v>1.7286016120000003</v>
      </c>
      <c r="AL100" s="1076">
        <v>1.7690125328961037</v>
      </c>
      <c r="AM100" s="1076">
        <v>1.8358310419870965</v>
      </c>
      <c r="AN100" s="1076">
        <v>1.9962396291937006</v>
      </c>
      <c r="AO100" s="1076">
        <v>2.2225305473356527</v>
      </c>
      <c r="AP100" s="1076">
        <v>2.3057621242878268</v>
      </c>
      <c r="AQ100" s="1076">
        <v>2.4331303417916517</v>
      </c>
      <c r="AR100" s="1076">
        <v>2.5875600071029621</v>
      </c>
      <c r="AS100" s="1076">
        <v>2.6035903888772833</v>
      </c>
      <c r="AT100" s="1076">
        <v>2.6372327452206776</v>
      </c>
      <c r="AU100" s="1076">
        <v>2.6480673655369951</v>
      </c>
      <c r="AV100" s="1076">
        <v>2.6455665570840319</v>
      </c>
      <c r="AW100" s="1076">
        <v>2.4689224700785264</v>
      </c>
      <c r="AX100" s="1076">
        <v>2.6863671348921891</v>
      </c>
      <c r="AY100" s="1076">
        <v>2.7729630189796866</v>
      </c>
      <c r="AZ100" s="1076">
        <v>2.9154941781339145</v>
      </c>
      <c r="BA100" s="1076">
        <v>3.180693703120077</v>
      </c>
      <c r="BB100" s="1076">
        <v>3.3702850846012784</v>
      </c>
      <c r="BC100" s="1076">
        <v>3.4788377212962285</v>
      </c>
      <c r="BD100" s="1076">
        <v>3.5148353226032771</v>
      </c>
      <c r="BE100" s="1077">
        <v>3.4741966107176592</v>
      </c>
      <c r="BF100" s="1078">
        <v>-1.4262703014754519E-2</v>
      </c>
      <c r="BG100" s="1078">
        <v>2.9142829030780026E-2</v>
      </c>
      <c r="BH100" s="1078">
        <v>6.2414430702538671E-3</v>
      </c>
    </row>
    <row r="101" spans="1:60" s="1005" customFormat="1" ht="11" x14ac:dyDescent="0.15">
      <c r="A101" s="1005" t="s">
        <v>102</v>
      </c>
      <c r="B101" s="1076">
        <v>0.19622866683600002</v>
      </c>
      <c r="C101" s="1076">
        <v>0.21210327179199998</v>
      </c>
      <c r="D101" s="1076">
        <v>0.238248987616</v>
      </c>
      <c r="E101" s="1076">
        <v>0.26916125548160003</v>
      </c>
      <c r="F101" s="1076">
        <v>0.28833107556960003</v>
      </c>
      <c r="G101" s="1076">
        <v>0.32806684356960003</v>
      </c>
      <c r="H101" s="1076">
        <v>0.37558216996079996</v>
      </c>
      <c r="I101" s="1076">
        <v>0.37169959335200004</v>
      </c>
      <c r="J101" s="1076">
        <v>0.43390312835199996</v>
      </c>
      <c r="K101" s="1076">
        <v>0.40435293109280002</v>
      </c>
      <c r="L101" s="1076">
        <v>0.43766752453280006</v>
      </c>
      <c r="M101" s="1076">
        <v>0.45463107470879993</v>
      </c>
      <c r="N101" s="1076">
        <v>0.49059256133680007</v>
      </c>
      <c r="O101" s="1076">
        <v>0.511565158508</v>
      </c>
      <c r="P101" s="1076">
        <v>0.53313796559120008</v>
      </c>
      <c r="Q101" s="1076">
        <v>0.52392882764000004</v>
      </c>
      <c r="R101" s="1076">
        <v>0.52119236657599999</v>
      </c>
      <c r="S101" s="1076">
        <v>0.50641972510400002</v>
      </c>
      <c r="T101" s="1076">
        <v>0.54714793289279995</v>
      </c>
      <c r="U101" s="1076">
        <v>0.49752322208960004</v>
      </c>
      <c r="V101" s="1076">
        <v>0.48008727085840008</v>
      </c>
      <c r="W101" s="1076">
        <v>0.48746943358800005</v>
      </c>
      <c r="X101" s="1076">
        <v>0.52924879764400001</v>
      </c>
      <c r="Y101" s="1076">
        <v>0.58344814174320003</v>
      </c>
      <c r="Z101" s="1076">
        <v>0.63130562686159986</v>
      </c>
      <c r="AA101" s="1076">
        <v>0.65591771836960011</v>
      </c>
      <c r="AB101" s="1076">
        <v>0.63556807705119989</v>
      </c>
      <c r="AC101" s="1076">
        <v>0.73759103957200001</v>
      </c>
      <c r="AD101" s="1076">
        <v>0.76278098053279986</v>
      </c>
      <c r="AE101" s="1076">
        <v>0.81006366765160254</v>
      </c>
      <c r="AF101" s="1076">
        <v>0.90240273043726604</v>
      </c>
      <c r="AG101" s="1076">
        <v>0.97030245093700107</v>
      </c>
      <c r="AH101" s="1076">
        <v>1.0443809606415637</v>
      </c>
      <c r="AI101" s="1076">
        <v>1.0604800258178155</v>
      </c>
      <c r="AJ101" s="1076">
        <v>1.0802174364339336</v>
      </c>
      <c r="AK101" s="1076">
        <v>1.0775958518353321</v>
      </c>
      <c r="AL101" s="1076">
        <v>1.0617327473117939</v>
      </c>
      <c r="AM101" s="1076">
        <v>1.0548072806859889</v>
      </c>
      <c r="AN101" s="1076">
        <v>1.0923592243620679</v>
      </c>
      <c r="AO101" s="1076">
        <v>1.1287038285966098</v>
      </c>
      <c r="AP101" s="1076">
        <v>1.1240047987557651</v>
      </c>
      <c r="AQ101" s="1076">
        <v>1.0900675111520244</v>
      </c>
      <c r="AR101" s="1076">
        <v>1.1340913678700406</v>
      </c>
      <c r="AS101" s="1076">
        <v>1.1717169927973892</v>
      </c>
      <c r="AT101" s="1076">
        <v>1.1838570301172802</v>
      </c>
      <c r="AU101" s="1076">
        <v>1.2204782344003127</v>
      </c>
      <c r="AV101" s="1076">
        <v>1.2442374040952688</v>
      </c>
      <c r="AW101" s="1076">
        <v>1.2842743090195381</v>
      </c>
      <c r="AX101" s="1076">
        <v>1.3769322597199971</v>
      </c>
      <c r="AY101" s="1076">
        <v>1.448507393654664</v>
      </c>
      <c r="AZ101" s="1076">
        <v>1.5877837745614654</v>
      </c>
      <c r="BA101" s="1076">
        <v>1.7341368295593842</v>
      </c>
      <c r="BB101" s="1076">
        <v>1.9020152636982035</v>
      </c>
      <c r="BC101" s="1076">
        <v>1.955260778067794</v>
      </c>
      <c r="BD101" s="1076">
        <v>2.0150476217780562</v>
      </c>
      <c r="BE101" s="1077">
        <v>1.8249986843657464</v>
      </c>
      <c r="BF101" s="1078">
        <v>-9.6789411082700783E-2</v>
      </c>
      <c r="BG101" s="1078">
        <v>5.4626319984132365E-2</v>
      </c>
      <c r="BH101" s="1078">
        <v>3.2786358021931494E-3</v>
      </c>
    </row>
    <row r="102" spans="1:60" s="1005" customFormat="1" ht="11" x14ac:dyDescent="0.15">
      <c r="A102" s="1005" t="s">
        <v>101</v>
      </c>
      <c r="B102" s="1076">
        <v>0.17239682189549915</v>
      </c>
      <c r="C102" s="1076">
        <v>0.1970774090133709</v>
      </c>
      <c r="D102" s="1076">
        <v>0.23672166531643882</v>
      </c>
      <c r="E102" s="1076">
        <v>0.29424433692503382</v>
      </c>
      <c r="F102" s="1076">
        <v>0.28914665923585703</v>
      </c>
      <c r="G102" s="1076">
        <v>0.3139393419624914</v>
      </c>
      <c r="H102" s="1076">
        <v>0.27251234996000007</v>
      </c>
      <c r="I102" s="1076">
        <v>0.34123531066000007</v>
      </c>
      <c r="J102" s="1076">
        <v>0.32157583785600002</v>
      </c>
      <c r="K102" s="1076">
        <v>0.31701066915600001</v>
      </c>
      <c r="L102" s="1076">
        <v>0.30954946856800003</v>
      </c>
      <c r="M102" s="1076">
        <v>0.36717078542400006</v>
      </c>
      <c r="N102" s="1076">
        <v>0.36854867585600004</v>
      </c>
      <c r="O102" s="1076">
        <v>0.37934511061199999</v>
      </c>
      <c r="P102" s="1076">
        <v>0.40439994203200008</v>
      </c>
      <c r="Q102" s="1076">
        <v>0.40165616090400008</v>
      </c>
      <c r="R102" s="1076">
        <v>0.46209529761199997</v>
      </c>
      <c r="S102" s="1076">
        <v>0.44961714070800007</v>
      </c>
      <c r="T102" s="1076">
        <v>0.47632167141600007</v>
      </c>
      <c r="U102" s="1076">
        <v>0.50076912713199995</v>
      </c>
      <c r="V102" s="1076">
        <v>0.51081713346000002</v>
      </c>
      <c r="W102" s="1076">
        <v>0.59299496349199998</v>
      </c>
      <c r="X102" s="1076">
        <v>0.62352531311199999</v>
      </c>
      <c r="Y102" s="1076">
        <v>0.72141976633999982</v>
      </c>
      <c r="Z102" s="1076">
        <v>0.82260838514400003</v>
      </c>
      <c r="AA102" s="1076">
        <v>0.98304614386400013</v>
      </c>
      <c r="AB102" s="1076">
        <v>1.0015682896559999</v>
      </c>
      <c r="AC102" s="1076">
        <v>1.07454935496</v>
      </c>
      <c r="AD102" s="1076">
        <v>1.1739974553200001</v>
      </c>
      <c r="AE102" s="1076">
        <v>1.3427351717759999</v>
      </c>
      <c r="AF102" s="1076">
        <v>1.3998216576000002</v>
      </c>
      <c r="AG102" s="1076">
        <v>1.4125521675120001</v>
      </c>
      <c r="AH102" s="1076">
        <v>1.4857168140000001</v>
      </c>
      <c r="AI102" s="1076">
        <v>1.5062678830000003</v>
      </c>
      <c r="AJ102" s="1076">
        <v>1.4912087880000002</v>
      </c>
      <c r="AK102" s="1076">
        <v>1.5944864464672399</v>
      </c>
      <c r="AL102" s="1076">
        <v>1.8103783929350656</v>
      </c>
      <c r="AM102" s="1076">
        <v>1.7784650749719355</v>
      </c>
      <c r="AN102" s="1076">
        <v>1.6803319142003077</v>
      </c>
      <c r="AO102" s="1076">
        <v>1.8809130721034397</v>
      </c>
      <c r="AP102" s="1076">
        <v>1.9763883679542216</v>
      </c>
      <c r="AQ102" s="1076">
        <v>2.1747131791066892</v>
      </c>
      <c r="AR102" s="1076">
        <v>2.3349831167674999</v>
      </c>
      <c r="AS102" s="1076">
        <v>2.4840988708767147</v>
      </c>
      <c r="AT102" s="1076">
        <v>2.6715386978620779</v>
      </c>
      <c r="AU102" s="1076">
        <v>2.8711168415698043</v>
      </c>
      <c r="AV102" s="1076">
        <v>2.9851268227673922</v>
      </c>
      <c r="AW102" s="1076">
        <v>2.9977819566854547</v>
      </c>
      <c r="AX102" s="1076">
        <v>3.06373996276385</v>
      </c>
      <c r="AY102" s="1076">
        <v>3.1526212134789855</v>
      </c>
      <c r="AZ102" s="1076">
        <v>3.3523896612160193</v>
      </c>
      <c r="BA102" s="1076">
        <v>3.4789508894428911</v>
      </c>
      <c r="BB102" s="1076">
        <v>3.5891728167763821</v>
      </c>
      <c r="BC102" s="1076">
        <v>3.6060284675914862</v>
      </c>
      <c r="BD102" s="1076">
        <v>3.5276768591785004</v>
      </c>
      <c r="BE102" s="1077">
        <v>3.4159637804149598</v>
      </c>
      <c r="BF102" s="1078">
        <v>-3.4313322327501283E-2</v>
      </c>
      <c r="BG102" s="1078">
        <v>2.8188477705711534E-2</v>
      </c>
      <c r="BH102" s="1078">
        <v>6.1368269716620917E-3</v>
      </c>
    </row>
    <row r="103" spans="1:60" s="1005" customFormat="1" ht="11" x14ac:dyDescent="0.15">
      <c r="A103" s="1005" t="s">
        <v>100</v>
      </c>
      <c r="B103" s="1076">
        <v>0.26888311100000006</v>
      </c>
      <c r="C103" s="1076">
        <v>0.326130329</v>
      </c>
      <c r="D103" s="1076">
        <v>0.37480935700000001</v>
      </c>
      <c r="E103" s="1076">
        <v>0.42967107399999993</v>
      </c>
      <c r="F103" s="1076">
        <v>0.5186719620000001</v>
      </c>
      <c r="G103" s="1076">
        <v>0.6020893300000002</v>
      </c>
      <c r="H103" s="1076">
        <v>0.65143307299999986</v>
      </c>
      <c r="I103" s="1076">
        <v>0.67538774599999996</v>
      </c>
      <c r="J103" s="1076">
        <v>0.83558563200000002</v>
      </c>
      <c r="K103" s="1076">
        <v>0.868421314</v>
      </c>
      <c r="L103" s="1076">
        <v>0.95506394300000008</v>
      </c>
      <c r="M103" s="1076">
        <v>1.0685161160000001</v>
      </c>
      <c r="N103" s="1076">
        <v>1.2290231600000001</v>
      </c>
      <c r="O103" s="1076">
        <v>1.3760734640000001</v>
      </c>
      <c r="P103" s="1076">
        <v>1.58598682</v>
      </c>
      <c r="Q103" s="1076">
        <v>1.6325281759999997</v>
      </c>
      <c r="R103" s="1076">
        <v>1.7089216886</v>
      </c>
      <c r="S103" s="1076">
        <v>1.7100584597999999</v>
      </c>
      <c r="T103" s="1076">
        <v>1.8579537118000002</v>
      </c>
      <c r="U103" s="1076">
        <v>2.0291387449999996</v>
      </c>
      <c r="V103" s="1076">
        <v>2.241354381799999</v>
      </c>
      <c r="W103" s="1076">
        <v>2.5135970096000002</v>
      </c>
      <c r="X103" s="1076">
        <v>2.7843417440000007</v>
      </c>
      <c r="Y103" s="1076">
        <v>3.1102265689999999</v>
      </c>
      <c r="Z103" s="1076">
        <v>3.3798999400000005</v>
      </c>
      <c r="AA103" s="1076">
        <v>3.8233358042000005</v>
      </c>
      <c r="AB103" s="1076">
        <v>4.3258541579999994</v>
      </c>
      <c r="AC103" s="1076">
        <v>4.8808218068000002</v>
      </c>
      <c r="AD103" s="1076">
        <v>5.3526567928000004</v>
      </c>
      <c r="AE103" s="1076">
        <v>5.7745813166</v>
      </c>
      <c r="AF103" s="1076">
        <v>6.3084120218000006</v>
      </c>
      <c r="AG103" s="1076">
        <v>6.967498688400001</v>
      </c>
      <c r="AH103" s="1076">
        <v>7.6535302986000007</v>
      </c>
      <c r="AI103" s="1076">
        <v>6.8840607481403628</v>
      </c>
      <c r="AJ103" s="1076">
        <v>7.5048380855260692</v>
      </c>
      <c r="AK103" s="1076">
        <v>7.9420647510957858</v>
      </c>
      <c r="AL103" s="1076">
        <v>8.1402818611828938</v>
      </c>
      <c r="AM103" s="1076">
        <v>8.5259863386599744</v>
      </c>
      <c r="AN103" s="1076">
        <v>8.8030393709355046</v>
      </c>
      <c r="AO103" s="1076">
        <v>9.006598726946855</v>
      </c>
      <c r="AP103" s="1076">
        <v>9.309112768335071</v>
      </c>
      <c r="AQ103" s="1076">
        <v>9.4607662115321567</v>
      </c>
      <c r="AR103" s="1076">
        <v>9.7489475887775328</v>
      </c>
      <c r="AS103" s="1076">
        <v>9.9136357590010036</v>
      </c>
      <c r="AT103" s="1076">
        <v>9.9740123115655059</v>
      </c>
      <c r="AU103" s="1076">
        <v>10.815066574836244</v>
      </c>
      <c r="AV103" s="1076">
        <v>11.326533427741001</v>
      </c>
      <c r="AW103" s="1076">
        <v>11.437890871517206</v>
      </c>
      <c r="AX103" s="1076">
        <v>11.471101874464342</v>
      </c>
      <c r="AY103" s="1076">
        <v>11.566788055437483</v>
      </c>
      <c r="AZ103" s="1076">
        <v>11.750883217404224</v>
      </c>
      <c r="BA103" s="1076">
        <v>12.025824089422761</v>
      </c>
      <c r="BB103" s="1076">
        <v>12.266027921074558</v>
      </c>
      <c r="BC103" s="1076">
        <v>12.429404527173464</v>
      </c>
      <c r="BD103" s="1076">
        <v>12.247799933110114</v>
      </c>
      <c r="BE103" s="1077">
        <v>11.78753781390019</v>
      </c>
      <c r="BF103" s="1078">
        <v>-4.0208732128966362E-2</v>
      </c>
      <c r="BG103" s="1078">
        <v>2.0748659745873921E-2</v>
      </c>
      <c r="BH103" s="1078">
        <v>2.1176477455812515E-2</v>
      </c>
    </row>
    <row r="104" spans="1:60" s="1005" customFormat="1" ht="11" x14ac:dyDescent="0.15">
      <c r="A104" s="1005" t="s">
        <v>99</v>
      </c>
      <c r="B104" s="1076">
        <v>2.3393791918541768E-2</v>
      </c>
      <c r="C104" s="1076">
        <v>2.421018877026802E-2</v>
      </c>
      <c r="D104" s="1076">
        <v>2.4809831989733636E-2</v>
      </c>
      <c r="E104" s="1076">
        <v>2.5945259284776021E-2</v>
      </c>
      <c r="F104" s="1076">
        <v>2.718649547808025E-2</v>
      </c>
      <c r="G104" s="1076">
        <v>5.0789408760000002E-2</v>
      </c>
      <c r="H104" s="1076">
        <v>4.7766733430000007E-2</v>
      </c>
      <c r="I104" s="1076">
        <v>5.1635360429999992E-2</v>
      </c>
      <c r="J104" s="1076">
        <v>5.1936039169999997E-2</v>
      </c>
      <c r="K104" s="1076">
        <v>4.5607065719999999E-2</v>
      </c>
      <c r="L104" s="1076">
        <v>4.5244233599999996E-2</v>
      </c>
      <c r="M104" s="1076">
        <v>4.5326686568000006E-2</v>
      </c>
      <c r="N104" s="1076">
        <v>4.8550110059999985E-2</v>
      </c>
      <c r="O104" s="1076">
        <v>5.6005412934400006E-2</v>
      </c>
      <c r="P104" s="1076">
        <v>5.8139094708000001E-2</v>
      </c>
      <c r="Q104" s="1076">
        <v>5.8699623867599998E-2</v>
      </c>
      <c r="R104" s="1076">
        <v>6.7474391826799998E-2</v>
      </c>
      <c r="S104" s="1076">
        <v>7.4773647598399995E-2</v>
      </c>
      <c r="T104" s="1076">
        <v>7.6328480896000014E-2</v>
      </c>
      <c r="U104" s="1076">
        <v>7.5794388577999985E-2</v>
      </c>
      <c r="V104" s="1076">
        <v>7.3916422225999992E-2</v>
      </c>
      <c r="W104" s="1076">
        <v>7.5978925749999981E-2</v>
      </c>
      <c r="X104" s="1076">
        <v>7.8142579138000004E-2</v>
      </c>
      <c r="Y104" s="1076">
        <v>8.0563638389999997E-2</v>
      </c>
      <c r="Z104" s="1076">
        <v>7.9913395038000032E-2</v>
      </c>
      <c r="AA104" s="1076">
        <v>8.6874232280000005E-2</v>
      </c>
      <c r="AB104" s="1076">
        <v>8.9717413575999994E-2</v>
      </c>
      <c r="AC104" s="1076">
        <v>9.7877118445999986E-2</v>
      </c>
      <c r="AD104" s="1076">
        <v>0.1049077500824</v>
      </c>
      <c r="AE104" s="1076">
        <v>0.11504661435200002</v>
      </c>
      <c r="AF104" s="1076">
        <v>0.12548050294560001</v>
      </c>
      <c r="AG104" s="1076">
        <v>0.13054617555719999</v>
      </c>
      <c r="AH104" s="1076">
        <v>0.14077013260000001</v>
      </c>
      <c r="AI104" s="1076">
        <v>0.15267599639040005</v>
      </c>
      <c r="AJ104" s="1076">
        <v>0.16569400040919999</v>
      </c>
      <c r="AK104" s="1076">
        <v>0.1788248312672</v>
      </c>
      <c r="AL104" s="1076">
        <v>0.17524140935230262</v>
      </c>
      <c r="AM104" s="1076">
        <v>0.17912471175725028</v>
      </c>
      <c r="AN104" s="1076">
        <v>0.18613670491111151</v>
      </c>
      <c r="AO104" s="1076">
        <v>0.1799059169407376</v>
      </c>
      <c r="AP104" s="1076">
        <v>0.20662153712891773</v>
      </c>
      <c r="AQ104" s="1076">
        <v>0.2246007689805434</v>
      </c>
      <c r="AR104" s="1076">
        <v>0.22870669293807366</v>
      </c>
      <c r="AS104" s="1076">
        <v>0.21364057491475652</v>
      </c>
      <c r="AT104" s="1076">
        <v>0.22049020022887778</v>
      </c>
      <c r="AU104" s="1076">
        <v>0.23622331522311746</v>
      </c>
      <c r="AV104" s="1076">
        <v>0.24814677607005461</v>
      </c>
      <c r="AW104" s="1076">
        <v>0.25005283439212289</v>
      </c>
      <c r="AX104" s="1076">
        <v>0.25420860495660141</v>
      </c>
      <c r="AY104" s="1076">
        <v>0.2711414390402544</v>
      </c>
      <c r="AZ104" s="1076">
        <v>0.29090431097358271</v>
      </c>
      <c r="BA104" s="1076">
        <v>0.30993658223665277</v>
      </c>
      <c r="BB104" s="1076">
        <v>0.32691372765368804</v>
      </c>
      <c r="BC104" s="1076">
        <v>0.34618790276762673</v>
      </c>
      <c r="BD104" s="1076">
        <v>0.35728743961053833</v>
      </c>
      <c r="BE104" s="1077">
        <v>0.32664230073552619</v>
      </c>
      <c r="BF104" s="1078">
        <v>-8.8269557451965963E-2</v>
      </c>
      <c r="BG104" s="1078">
        <v>4.9452643169178856E-2</v>
      </c>
      <c r="BH104" s="1078">
        <v>5.8681748698050649E-4</v>
      </c>
    </row>
    <row r="105" spans="1:60" s="1005" customFormat="1" ht="11" x14ac:dyDescent="0.15">
      <c r="A105" s="1005" t="s">
        <v>98</v>
      </c>
      <c r="B105" s="1076">
        <v>0.25161923400000002</v>
      </c>
      <c r="C105" s="1076">
        <v>0.269637079</v>
      </c>
      <c r="D105" s="1076">
        <v>0.29446423900000002</v>
      </c>
      <c r="E105" s="1076">
        <v>0.33773481900000002</v>
      </c>
      <c r="F105" s="1076">
        <v>0.35415228600000004</v>
      </c>
      <c r="G105" s="1076">
        <v>0.38579297234515003</v>
      </c>
      <c r="H105" s="1076">
        <v>0.48480189712020005</v>
      </c>
      <c r="I105" s="1076">
        <v>0.51774774609195007</v>
      </c>
      <c r="J105" s="1076">
        <v>0.6056109523533999</v>
      </c>
      <c r="K105" s="1076">
        <v>0.57902497137200004</v>
      </c>
      <c r="L105" s="1076">
        <v>0.63783928251220001</v>
      </c>
      <c r="M105" s="1076">
        <v>0.77802165292000003</v>
      </c>
      <c r="N105" s="1076">
        <v>0.85419764732000025</v>
      </c>
      <c r="O105" s="1076">
        <v>1.0084204585599998</v>
      </c>
      <c r="P105" s="1076">
        <v>1.0701846949600002</v>
      </c>
      <c r="Q105" s="1076">
        <v>1.1291593872000001</v>
      </c>
      <c r="R105" s="1076">
        <v>1.05542723468</v>
      </c>
      <c r="S105" s="1076">
        <v>1.1788206031317117</v>
      </c>
      <c r="T105" s="1076">
        <v>1.3289702924605957</v>
      </c>
      <c r="U105" s="1076">
        <v>1.3784093358799185</v>
      </c>
      <c r="V105" s="1076">
        <v>1.4388919172491148</v>
      </c>
      <c r="W105" s="1076">
        <v>1.5590285450396617</v>
      </c>
      <c r="X105" s="1076">
        <v>1.685604464966719</v>
      </c>
      <c r="Y105" s="1076">
        <v>1.8556775056164858</v>
      </c>
      <c r="Z105" s="1076">
        <v>1.9766104788081462</v>
      </c>
      <c r="AA105" s="1076">
        <v>2.1009924911483782</v>
      </c>
      <c r="AB105" s="1076">
        <v>2.2406748624082811</v>
      </c>
      <c r="AC105" s="1076">
        <v>2.3665348552762682</v>
      </c>
      <c r="AD105" s="1076">
        <v>2.5115473675263034</v>
      </c>
      <c r="AE105" s="1076">
        <v>2.6440160629845542</v>
      </c>
      <c r="AF105" s="1076">
        <v>2.8189151094687168</v>
      </c>
      <c r="AG105" s="1076">
        <v>2.9393233720876681</v>
      </c>
      <c r="AH105" s="1076">
        <v>3.1121103450623613</v>
      </c>
      <c r="AI105" s="1076">
        <v>3.3222716307817919</v>
      </c>
      <c r="AJ105" s="1076">
        <v>3.484601812520725</v>
      </c>
      <c r="AK105" s="1076">
        <v>3.719753756341301</v>
      </c>
      <c r="AL105" s="1076">
        <v>3.8395771796504423</v>
      </c>
      <c r="AM105" s="1076">
        <v>4.0179423881485343</v>
      </c>
      <c r="AN105" s="1076">
        <v>4.1379867961448538</v>
      </c>
      <c r="AO105" s="1076">
        <v>4.4031892344969181</v>
      </c>
      <c r="AP105" s="1076">
        <v>4.4462643815722425</v>
      </c>
      <c r="AQ105" s="1076">
        <v>4.5460920012493453</v>
      </c>
      <c r="AR105" s="1076">
        <v>4.7317046796805347</v>
      </c>
      <c r="AS105" s="1076">
        <v>4.5718574571136577</v>
      </c>
      <c r="AT105" s="1076">
        <v>4.4545987004916583</v>
      </c>
      <c r="AU105" s="1076">
        <v>4.7658204909481041</v>
      </c>
      <c r="AV105" s="1076">
        <v>4.7254447688176722</v>
      </c>
      <c r="AW105" s="1076">
        <v>4.699043243855515</v>
      </c>
      <c r="AX105" s="1076">
        <v>4.7951883018836705</v>
      </c>
      <c r="AY105" s="1076">
        <v>4.9026273745525097</v>
      </c>
      <c r="AZ105" s="1076">
        <v>4.89896200984054</v>
      </c>
      <c r="BA105" s="1076">
        <v>4.9024595809252487</v>
      </c>
      <c r="BB105" s="1076">
        <v>4.9251458291644958</v>
      </c>
      <c r="BC105" s="1076">
        <v>4.9912228780726879</v>
      </c>
      <c r="BD105" s="1076">
        <v>4.9017270743850849</v>
      </c>
      <c r="BE105" s="1077">
        <v>4.8185446897436961</v>
      </c>
      <c r="BF105" s="1078">
        <v>-1.9655889817783989E-2</v>
      </c>
      <c r="BG105" s="1078">
        <v>9.6109542916511526E-3</v>
      </c>
      <c r="BH105" s="1078">
        <v>8.6565833003610249E-3</v>
      </c>
    </row>
    <row r="106" spans="1:60" s="1005" customFormat="1" ht="11" x14ac:dyDescent="0.15">
      <c r="A106" s="1005" t="s">
        <v>97</v>
      </c>
      <c r="B106" s="1076">
        <v>0.110000919</v>
      </c>
      <c r="C106" s="1076">
        <v>0.13105069400000002</v>
      </c>
      <c r="D106" s="1076">
        <v>0.14915963500000004</v>
      </c>
      <c r="E106" s="1076">
        <v>0.191591653</v>
      </c>
      <c r="F106" s="1076">
        <v>0.20263299699999998</v>
      </c>
      <c r="G106" s="1076">
        <v>0.24103187599999998</v>
      </c>
      <c r="H106" s="1076">
        <v>0.26693996600000003</v>
      </c>
      <c r="I106" s="1076">
        <v>0.32442166113600007</v>
      </c>
      <c r="J106" s="1076">
        <v>0.34398320059599996</v>
      </c>
      <c r="K106" s="1076">
        <v>0.35756835790000002</v>
      </c>
      <c r="L106" s="1076">
        <v>0.39422934221200007</v>
      </c>
      <c r="M106" s="1076">
        <v>0.41627709746000002</v>
      </c>
      <c r="N106" s="1076">
        <v>0.4584152870560001</v>
      </c>
      <c r="O106" s="1076">
        <v>0.49939771965999996</v>
      </c>
      <c r="P106" s="1076">
        <v>0.526231317704</v>
      </c>
      <c r="Q106" s="1076">
        <v>0.527222630824</v>
      </c>
      <c r="R106" s="1076">
        <v>0.53367824065999991</v>
      </c>
      <c r="S106" s="1076">
        <v>0.54633138760400013</v>
      </c>
      <c r="T106" s="1076">
        <v>0.60408745479199999</v>
      </c>
      <c r="U106" s="1076">
        <v>0.66476174144799993</v>
      </c>
      <c r="V106" s="1076">
        <v>0.69657591036799993</v>
      </c>
      <c r="W106" s="1076">
        <v>0.74268123038020506</v>
      </c>
      <c r="X106" s="1076">
        <v>0.85214180422482266</v>
      </c>
      <c r="Y106" s="1076">
        <v>0.95473188352776284</v>
      </c>
      <c r="Z106" s="1076">
        <v>1.0974366130642614</v>
      </c>
      <c r="AA106" s="1076">
        <v>1.2984667280405566</v>
      </c>
      <c r="AB106" s="1076">
        <v>1.4339340052674228</v>
      </c>
      <c r="AC106" s="1076">
        <v>1.5827282061089329</v>
      </c>
      <c r="AD106" s="1076">
        <v>1.8023058170450552</v>
      </c>
      <c r="AE106" s="1076">
        <v>2.0206441856970709</v>
      </c>
      <c r="AF106" s="1076">
        <v>2.2153441366995246</v>
      </c>
      <c r="AG106" s="1076">
        <v>2.5047348039905879</v>
      </c>
      <c r="AH106" s="1076">
        <v>2.6400034749934811</v>
      </c>
      <c r="AI106" s="1076">
        <v>2.4455127921195521</v>
      </c>
      <c r="AJ106" s="1076">
        <v>2.6139428532253866</v>
      </c>
      <c r="AK106" s="1076">
        <v>2.6460732299481489</v>
      </c>
      <c r="AL106" s="1076">
        <v>2.7828680781036543</v>
      </c>
      <c r="AM106" s="1076">
        <v>3.0680642644546583</v>
      </c>
      <c r="AN106" s="1076">
        <v>3.3173966643763091</v>
      </c>
      <c r="AO106" s="1076">
        <v>3.5876670310382415</v>
      </c>
      <c r="AP106" s="1076">
        <v>3.7202461403008322</v>
      </c>
      <c r="AQ106" s="1076">
        <v>3.7742910111206633</v>
      </c>
      <c r="AR106" s="1076">
        <v>3.9423288691039606</v>
      </c>
      <c r="AS106" s="1076">
        <v>3.9904238629355109</v>
      </c>
      <c r="AT106" s="1076">
        <v>4.1283697250237132</v>
      </c>
      <c r="AU106" s="1076">
        <v>4.3884598303216125</v>
      </c>
      <c r="AV106" s="1076">
        <v>4.5576142469242731</v>
      </c>
      <c r="AW106" s="1076">
        <v>4.8714963959532733</v>
      </c>
      <c r="AX106" s="1076">
        <v>4.9531583603332567</v>
      </c>
      <c r="AY106" s="1076">
        <v>5.0876343008484852</v>
      </c>
      <c r="AZ106" s="1076">
        <v>5.2069590079492443</v>
      </c>
      <c r="BA106" s="1076">
        <v>5.3209102193004503</v>
      </c>
      <c r="BB106" s="1076">
        <v>5.4117918510951624</v>
      </c>
      <c r="BC106" s="1076">
        <v>5.5272159963542027</v>
      </c>
      <c r="BD106" s="1076">
        <v>5.5134912064535584</v>
      </c>
      <c r="BE106" s="1077">
        <v>5.1186438622274144</v>
      </c>
      <c r="BF106" s="1078">
        <v>-7.4151330737844523E-2</v>
      </c>
      <c r="BG106" s="1078">
        <v>2.9354127211048464E-2</v>
      </c>
      <c r="BH106" s="1078">
        <v>9.1957156841498949E-3</v>
      </c>
    </row>
    <row r="107" spans="1:60" s="1005" customFormat="1" ht="11" x14ac:dyDescent="0.15">
      <c r="A107" s="1005" t="s">
        <v>96</v>
      </c>
      <c r="B107" s="1076">
        <v>0.1058185161991876</v>
      </c>
      <c r="C107" s="1076">
        <v>0.18508304453486069</v>
      </c>
      <c r="D107" s="1076">
        <v>0.25510960705289742</v>
      </c>
      <c r="E107" s="1076">
        <v>0.26452822201874732</v>
      </c>
      <c r="F107" s="1076">
        <v>0.31245626633370061</v>
      </c>
      <c r="G107" s="1076">
        <v>0.32592940219074085</v>
      </c>
      <c r="H107" s="1076">
        <v>0.29057302873488294</v>
      </c>
      <c r="I107" s="1076">
        <v>0.28173176659648913</v>
      </c>
      <c r="J107" s="1076">
        <v>0.29736631227145843</v>
      </c>
      <c r="K107" s="1076">
        <v>0.22109365566515493</v>
      </c>
      <c r="L107" s="1076">
        <v>0.24573983555266871</v>
      </c>
      <c r="M107" s="1076">
        <v>0.14208037866350903</v>
      </c>
      <c r="N107" s="1076">
        <v>0.15198314643433936</v>
      </c>
      <c r="O107" s="1076">
        <v>0.15754247882035657</v>
      </c>
      <c r="P107" s="1076">
        <v>0.16969567715075157</v>
      </c>
      <c r="Q107" s="1076">
        <v>0.19397936955912137</v>
      </c>
      <c r="R107" s="1076">
        <v>0.19441571140266717</v>
      </c>
      <c r="S107" s="1076">
        <v>0.20769033169211995</v>
      </c>
      <c r="T107" s="1076">
        <v>0.21737786223238803</v>
      </c>
      <c r="U107" s="1076">
        <v>0.21906415806176541</v>
      </c>
      <c r="V107" s="1076">
        <v>0.21777335153298041</v>
      </c>
      <c r="W107" s="1076">
        <v>0.2385718361619297</v>
      </c>
      <c r="X107" s="1076">
        <v>0.26888540136713768</v>
      </c>
      <c r="Y107" s="1076">
        <v>0.26858958065784128</v>
      </c>
      <c r="Z107" s="1076">
        <v>0.25413768558544092</v>
      </c>
      <c r="AA107" s="1076">
        <v>0.27303808858718537</v>
      </c>
      <c r="AB107" s="1076">
        <v>0.2772449532416959</v>
      </c>
      <c r="AC107" s="1076">
        <v>0.30268442400000001</v>
      </c>
      <c r="AD107" s="1076">
        <v>0.34558743199999997</v>
      </c>
      <c r="AE107" s="1076">
        <v>0.385893808</v>
      </c>
      <c r="AF107" s="1076">
        <v>0.44791805112496363</v>
      </c>
      <c r="AG107" s="1076">
        <v>0.51397880722296529</v>
      </c>
      <c r="AH107" s="1076">
        <v>0.5941523397906423</v>
      </c>
      <c r="AI107" s="1076">
        <v>0.64274342235547843</v>
      </c>
      <c r="AJ107" s="1076">
        <v>0.6629718297361219</v>
      </c>
      <c r="AK107" s="1076">
        <v>0.75474768411077253</v>
      </c>
      <c r="AL107" s="1076">
        <v>0.85233940613025949</v>
      </c>
      <c r="AM107" s="1076">
        <v>0.93349299502628069</v>
      </c>
      <c r="AN107" s="1076">
        <v>1.0076321704740259</v>
      </c>
      <c r="AO107" s="1076">
        <v>1.2327268106039115</v>
      </c>
      <c r="AP107" s="1076">
        <v>1.3049201669868273</v>
      </c>
      <c r="AQ107" s="1076">
        <v>1.1926667419137242</v>
      </c>
      <c r="AR107" s="1076">
        <v>1.3027244490530636</v>
      </c>
      <c r="AS107" s="1076">
        <v>1.6179919795432935</v>
      </c>
      <c r="AT107" s="1076">
        <v>1.6467099600198218</v>
      </c>
      <c r="AU107" s="1076">
        <v>1.8728730106448699</v>
      </c>
      <c r="AV107" s="1076">
        <v>2.1315894240571134</v>
      </c>
      <c r="AW107" s="1076">
        <v>2.236364975720436</v>
      </c>
      <c r="AX107" s="1076">
        <v>2.3491678424004965</v>
      </c>
      <c r="AY107" s="1076">
        <v>2.5744757383785712</v>
      </c>
      <c r="AZ107" s="1076">
        <v>2.8618060443751965</v>
      </c>
      <c r="BA107" s="1076">
        <v>3.0885310286005172</v>
      </c>
      <c r="BB107" s="1076">
        <v>3.3068030574157024</v>
      </c>
      <c r="BC107" s="1076">
        <v>3.7274906759874979</v>
      </c>
      <c r="BD107" s="1076">
        <v>4.166349786669989</v>
      </c>
      <c r="BE107" s="1077">
        <v>4.089000468081573</v>
      </c>
      <c r="BF107" s="1078">
        <v>-2.1246764085456227E-2</v>
      </c>
      <c r="BG107" s="1078">
        <v>9.7270899738222116E-2</v>
      </c>
      <c r="BH107" s="1078">
        <v>7.3459468462553903E-3</v>
      </c>
    </row>
    <row r="108" spans="1:60" s="1005" customFormat="1" ht="11" x14ac:dyDescent="0.15">
      <c r="A108" s="1005" t="s">
        <v>95</v>
      </c>
      <c r="B108" s="1076">
        <v>0.7016909413488418</v>
      </c>
      <c r="C108" s="1076">
        <v>0.7437436969702591</v>
      </c>
      <c r="D108" s="1076">
        <v>0.80704908029388822</v>
      </c>
      <c r="E108" s="1076">
        <v>0.86854265702128042</v>
      </c>
      <c r="F108" s="1076">
        <v>0.92181551688040964</v>
      </c>
      <c r="G108" s="1076">
        <v>0.98212533408466118</v>
      </c>
      <c r="H108" s="1076">
        <v>1.0753425977216948</v>
      </c>
      <c r="I108" s="1076">
        <v>1.1152768815858072</v>
      </c>
      <c r="J108" s="1076">
        <v>1.1544688180815552</v>
      </c>
      <c r="K108" s="1076">
        <v>1.2330377737139679</v>
      </c>
      <c r="L108" s="1076">
        <v>1.2657649836515648</v>
      </c>
      <c r="M108" s="1076">
        <v>1.3297713155418647</v>
      </c>
      <c r="N108" s="1076">
        <v>1.4078257448103821</v>
      </c>
      <c r="O108" s="1076">
        <v>1.4854427000159063</v>
      </c>
      <c r="P108" s="1076">
        <v>1.6002020201976275</v>
      </c>
      <c r="Q108" s="1076">
        <v>1.7148380452280159</v>
      </c>
      <c r="R108" s="1076">
        <v>1.7715115752040247</v>
      </c>
      <c r="S108" s="1076">
        <v>1.8422943965169978</v>
      </c>
      <c r="T108" s="1076">
        <v>1.9145346254010094</v>
      </c>
      <c r="U108" s="1076">
        <v>1.9491306734110778</v>
      </c>
      <c r="V108" s="1076">
        <v>2.0510031852777582</v>
      </c>
      <c r="W108" s="1076">
        <v>2.0744348427141546</v>
      </c>
      <c r="X108" s="1076">
        <v>2.0155191603345819</v>
      </c>
      <c r="Y108" s="1076">
        <v>2.0470657351118353</v>
      </c>
      <c r="Z108" s="1076">
        <v>2.0218921029316856</v>
      </c>
      <c r="AA108" s="1076">
        <v>1.9783503782565441</v>
      </c>
      <c r="AB108" s="1076">
        <v>1.9257828471997127</v>
      </c>
      <c r="AC108" s="1076">
        <v>1.7511393012732104</v>
      </c>
      <c r="AD108" s="1076">
        <v>1.6797424830307641</v>
      </c>
      <c r="AE108" s="1076">
        <v>1.6143857936058277</v>
      </c>
      <c r="AF108" s="1076">
        <v>1.598521694165131</v>
      </c>
      <c r="AG108" s="1076">
        <v>1.493387533303316</v>
      </c>
      <c r="AH108" s="1076">
        <v>1.4779939359307743</v>
      </c>
      <c r="AI108" s="1076">
        <v>1.4170964011756912</v>
      </c>
      <c r="AJ108" s="1076">
        <v>1.496890593008489</v>
      </c>
      <c r="AK108" s="1076">
        <v>1.589833560871964</v>
      </c>
      <c r="AL108" s="1076">
        <v>1.6372574603060712</v>
      </c>
      <c r="AM108" s="1076">
        <v>1.6237958853650405</v>
      </c>
      <c r="AN108" s="1076">
        <v>1.7110804790122633</v>
      </c>
      <c r="AO108" s="1076">
        <v>1.7313788408162374</v>
      </c>
      <c r="AP108" s="1076">
        <v>1.8161633103948185</v>
      </c>
      <c r="AQ108" s="1076">
        <v>1.8805330104108968</v>
      </c>
      <c r="AR108" s="1076">
        <v>1.8439183382093682</v>
      </c>
      <c r="AS108" s="1076">
        <v>1.9221815751859739</v>
      </c>
      <c r="AT108" s="1076">
        <v>1.7555285411572386</v>
      </c>
      <c r="AU108" s="1076">
        <v>1.9430583777092791</v>
      </c>
      <c r="AV108" s="1076">
        <v>1.9297974529000652</v>
      </c>
      <c r="AW108" s="1076">
        <v>2.0160110305457355</v>
      </c>
      <c r="AX108" s="1076">
        <v>1.9715180879981304</v>
      </c>
      <c r="AY108" s="1076">
        <v>2.1299585282743934</v>
      </c>
      <c r="AZ108" s="1076">
        <v>2.2188647954286447</v>
      </c>
      <c r="BA108" s="1076">
        <v>2.4097979412290482</v>
      </c>
      <c r="BB108" s="1076">
        <v>2.4615033989230608</v>
      </c>
      <c r="BC108" s="1076">
        <v>2.5004304923015597</v>
      </c>
      <c r="BD108" s="1076">
        <v>3.2348641491497996</v>
      </c>
      <c r="BE108" s="1077">
        <v>3.2477233037160387</v>
      </c>
      <c r="BF108" s="1078">
        <v>1.2320744993794541E-3</v>
      </c>
      <c r="BG108" s="1078">
        <v>6.3028272430241339E-2</v>
      </c>
      <c r="BH108" s="1078">
        <v>5.8345805892353409E-3</v>
      </c>
    </row>
    <row r="109" spans="1:60" s="1005" customFormat="1" ht="11" x14ac:dyDescent="0.15">
      <c r="A109" s="1081" t="s">
        <v>94</v>
      </c>
      <c r="B109" s="1080">
        <v>18.70332798515156</v>
      </c>
      <c r="C109" s="1080">
        <v>20.30902455910989</v>
      </c>
      <c r="D109" s="1080">
        <v>21.269870601889512</v>
      </c>
      <c r="E109" s="1080">
        <v>22.922339212990174</v>
      </c>
      <c r="F109" s="1080">
        <v>26.047725602207102</v>
      </c>
      <c r="G109" s="1080">
        <v>29.653488641895503</v>
      </c>
      <c r="H109" s="1080">
        <v>32.475858282616407</v>
      </c>
      <c r="I109" s="1080">
        <v>34.397473819050852</v>
      </c>
      <c r="J109" s="1080">
        <v>37.154109673542671</v>
      </c>
      <c r="K109" s="1080">
        <v>37.951962702205584</v>
      </c>
      <c r="L109" s="1080">
        <v>39.4054440441464</v>
      </c>
      <c r="M109" s="1080">
        <v>41.306256787777677</v>
      </c>
      <c r="N109" s="1080">
        <v>43.706347973072113</v>
      </c>
      <c r="O109" s="1080">
        <v>46.700963925188333</v>
      </c>
      <c r="P109" s="1080">
        <v>48.866240700190822</v>
      </c>
      <c r="Q109" s="1080">
        <v>49.283890831447138</v>
      </c>
      <c r="R109" s="1080">
        <v>49.649288275734548</v>
      </c>
      <c r="S109" s="1080">
        <v>50.131179364425684</v>
      </c>
      <c r="T109" s="1080">
        <v>52.359552832361217</v>
      </c>
      <c r="U109" s="1080">
        <v>55.99502880308841</v>
      </c>
      <c r="V109" s="1080">
        <v>58.733303268647774</v>
      </c>
      <c r="W109" s="1080">
        <v>61.217154393978731</v>
      </c>
      <c r="X109" s="1080">
        <v>64.679387016948667</v>
      </c>
      <c r="Y109" s="1080">
        <v>69.39818141514931</v>
      </c>
      <c r="Z109" s="1080">
        <v>73.121107520406071</v>
      </c>
      <c r="AA109" s="1080">
        <v>76.157163185423585</v>
      </c>
      <c r="AB109" s="1080">
        <v>79.646998233071258</v>
      </c>
      <c r="AC109" s="1080">
        <v>83.331143523305244</v>
      </c>
      <c r="AD109" s="1080">
        <v>87.724221239276432</v>
      </c>
      <c r="AE109" s="1080">
        <v>92.552304871750493</v>
      </c>
      <c r="AF109" s="1080">
        <v>97.182346707591904</v>
      </c>
      <c r="AG109" s="1080">
        <v>101.7144942242186</v>
      </c>
      <c r="AH109" s="1080">
        <v>104.8208761040861</v>
      </c>
      <c r="AI109" s="1080">
        <v>104.46709460592527</v>
      </c>
      <c r="AJ109" s="1080">
        <v>108.48195065712069</v>
      </c>
      <c r="AK109" s="1080">
        <v>112.51369742673951</v>
      </c>
      <c r="AL109" s="1080">
        <v>116.18212308863266</v>
      </c>
      <c r="AM109" s="1080">
        <v>122.03812275161468</v>
      </c>
      <c r="AN109" s="1080">
        <v>132.08388751958557</v>
      </c>
      <c r="AO109" s="1080">
        <v>145.10186663163935</v>
      </c>
      <c r="AP109" s="1080">
        <v>156.29747737773295</v>
      </c>
      <c r="AQ109" s="1080">
        <v>165.49462459838571</v>
      </c>
      <c r="AR109" s="1080">
        <v>175.80794722871562</v>
      </c>
      <c r="AS109" s="1080">
        <v>180.6791387664839</v>
      </c>
      <c r="AT109" s="1080">
        <v>184.7146003934017</v>
      </c>
      <c r="AU109" s="1080">
        <v>196.60210702841559</v>
      </c>
      <c r="AV109" s="1080">
        <v>206.99312099898307</v>
      </c>
      <c r="AW109" s="1080">
        <v>213.72728272819751</v>
      </c>
      <c r="AX109" s="1080">
        <v>220.091202333632</v>
      </c>
      <c r="AY109" s="1080">
        <v>225.3780134500808</v>
      </c>
      <c r="AZ109" s="1080">
        <v>229.3577743850494</v>
      </c>
      <c r="BA109" s="1080">
        <v>234.24457490087059</v>
      </c>
      <c r="BB109" s="1080">
        <v>241.40527558285831</v>
      </c>
      <c r="BC109" s="1080">
        <v>249.84746741006654</v>
      </c>
      <c r="BD109" s="1080">
        <v>256.5399470109715</v>
      </c>
      <c r="BE109" s="1080">
        <v>253.24953440345928</v>
      </c>
      <c r="BF109" s="1061">
        <v>-1.5523318190794666E-2</v>
      </c>
      <c r="BG109" s="1061">
        <v>3.3392672113745858E-2</v>
      </c>
      <c r="BH109" s="1061">
        <v>0.45496635011136533</v>
      </c>
    </row>
    <row r="110" spans="1:60" s="1005" customFormat="1" ht="11" x14ac:dyDescent="0.15">
      <c r="A110" s="1006"/>
      <c r="B110" s="1076"/>
      <c r="C110" s="1076"/>
      <c r="D110" s="1076"/>
      <c r="E110" s="1076"/>
      <c r="F110" s="1076"/>
      <c r="G110" s="1076"/>
      <c r="H110" s="1076"/>
      <c r="I110" s="1076"/>
      <c r="J110" s="1076"/>
      <c r="K110" s="1076"/>
      <c r="L110" s="1076"/>
      <c r="M110" s="1076"/>
      <c r="N110" s="1076"/>
      <c r="O110" s="1076"/>
      <c r="P110" s="1076"/>
      <c r="Q110" s="1076"/>
      <c r="R110" s="1076"/>
      <c r="S110" s="1076"/>
      <c r="T110" s="1076"/>
      <c r="U110" s="1076"/>
      <c r="V110" s="1076"/>
      <c r="W110" s="1076"/>
      <c r="X110" s="1076"/>
      <c r="Y110" s="1076"/>
      <c r="Z110" s="1076"/>
      <c r="AA110" s="1076"/>
      <c r="AB110" s="1076"/>
      <c r="AC110" s="1076"/>
      <c r="AD110" s="1076"/>
      <c r="AE110" s="1076"/>
      <c r="AF110" s="1076"/>
      <c r="AG110" s="1076"/>
      <c r="AH110" s="1076"/>
      <c r="AI110" s="1076"/>
      <c r="AJ110" s="1076"/>
      <c r="AK110" s="1076"/>
      <c r="AL110" s="1076"/>
      <c r="AM110" s="1076"/>
      <c r="AN110" s="1076"/>
      <c r="AO110" s="1076"/>
      <c r="AP110" s="1076"/>
      <c r="AQ110" s="1076"/>
      <c r="AR110" s="1076"/>
      <c r="AS110" s="1076"/>
      <c r="AT110" s="1076"/>
      <c r="AU110" s="1076"/>
      <c r="AV110" s="1076"/>
      <c r="AW110" s="1076"/>
      <c r="AX110" s="1076"/>
      <c r="AY110" s="1076"/>
      <c r="AZ110" s="1076"/>
      <c r="BA110" s="1076"/>
      <c r="BB110" s="1076"/>
      <c r="BC110" s="1076"/>
      <c r="BD110" s="1076"/>
      <c r="BE110" s="1077"/>
      <c r="BF110" s="1082"/>
      <c r="BG110" s="1082"/>
      <c r="BH110" s="1082"/>
    </row>
    <row r="111" spans="1:60" s="1005" customFormat="1" ht="11" x14ac:dyDescent="0.15">
      <c r="A111" s="1083" t="s">
        <v>93</v>
      </c>
      <c r="B111" s="1084">
        <v>155.21728420932513</v>
      </c>
      <c r="C111" s="1084">
        <v>163.51196902870274</v>
      </c>
      <c r="D111" s="1084">
        <v>169.65518896682121</v>
      </c>
      <c r="E111" s="1084">
        <v>179.9238378996105</v>
      </c>
      <c r="F111" s="1084">
        <v>191.97541637091462</v>
      </c>
      <c r="G111" s="1084">
        <v>204.19996126689659</v>
      </c>
      <c r="H111" s="1084">
        <v>212.53713191446801</v>
      </c>
      <c r="I111" s="1084">
        <v>223.96786614874708</v>
      </c>
      <c r="J111" s="1084">
        <v>237.07366501452026</v>
      </c>
      <c r="K111" s="1084">
        <v>238.40266838054049</v>
      </c>
      <c r="L111" s="1084">
        <v>239.59042310893068</v>
      </c>
      <c r="M111" s="1084">
        <v>252.45080490135393</v>
      </c>
      <c r="N111" s="1084">
        <v>261.68566975695165</v>
      </c>
      <c r="O111" s="1084">
        <v>272.20755250290802</v>
      </c>
      <c r="P111" s="1084">
        <v>281.6182130662275</v>
      </c>
      <c r="Q111" s="1084">
        <v>279.40194324755862</v>
      </c>
      <c r="R111" s="1084">
        <v>278.15240995377337</v>
      </c>
      <c r="S111" s="1084">
        <v>276.58515314569843</v>
      </c>
      <c r="T111" s="1084">
        <v>281.00391513894755</v>
      </c>
      <c r="U111" s="1084">
        <v>294.31126409111425</v>
      </c>
      <c r="V111" s="1084">
        <v>302.02451033851537</v>
      </c>
      <c r="W111" s="1084">
        <v>308.83347567976585</v>
      </c>
      <c r="X111" s="1084">
        <v>319.61336239209544</v>
      </c>
      <c r="Y111" s="1084">
        <v>331.76456170564455</v>
      </c>
      <c r="Z111" s="1084">
        <v>338.2064483625449</v>
      </c>
      <c r="AA111" s="1084">
        <v>342.14151808972639</v>
      </c>
      <c r="AB111" s="1084">
        <v>344.61073713458177</v>
      </c>
      <c r="AC111" s="1084">
        <v>346.90443906819542</v>
      </c>
      <c r="AD111" s="1084">
        <v>349.50858609450222</v>
      </c>
      <c r="AE111" s="1084">
        <v>354.0734780561927</v>
      </c>
      <c r="AF111" s="1084">
        <v>361.88709585479319</v>
      </c>
      <c r="AG111" s="1084">
        <v>372.25596329606196</v>
      </c>
      <c r="AH111" s="1084">
        <v>375.95645793868903</v>
      </c>
      <c r="AI111" s="1084">
        <v>378.10446218155823</v>
      </c>
      <c r="AJ111" s="1084">
        <v>384.84055434698286</v>
      </c>
      <c r="AK111" s="1084">
        <v>394.47079808053059</v>
      </c>
      <c r="AL111" s="1084">
        <v>398.34328866873079</v>
      </c>
      <c r="AM111" s="1084">
        <v>407.15458922300405</v>
      </c>
      <c r="AN111" s="1084">
        <v>421.64060857491762</v>
      </c>
      <c r="AO111" s="1084">
        <v>442.35077323926407</v>
      </c>
      <c r="AP111" s="1084">
        <v>456.62271296943425</v>
      </c>
      <c r="AQ111" s="1084">
        <v>469.57535321303953</v>
      </c>
      <c r="AR111" s="1084">
        <v>484.23570876360964</v>
      </c>
      <c r="AS111" s="1084">
        <v>489.45277339242875</v>
      </c>
      <c r="AT111" s="1084">
        <v>481.96903190572277</v>
      </c>
      <c r="AU111" s="1084">
        <v>505.37710802375392</v>
      </c>
      <c r="AV111" s="1084">
        <v>517.64296259889761</v>
      </c>
      <c r="AW111" s="1084">
        <v>524.61004120100915</v>
      </c>
      <c r="AX111" s="1084">
        <v>534.317932696772</v>
      </c>
      <c r="AY111" s="1084">
        <v>539.55598368739163</v>
      </c>
      <c r="AZ111" s="1084">
        <v>544.41446860246765</v>
      </c>
      <c r="BA111" s="1084">
        <v>551.7416657935014</v>
      </c>
      <c r="BB111" s="1084">
        <v>561.82460484161072</v>
      </c>
      <c r="BC111" s="1084">
        <v>576.12986357675663</v>
      </c>
      <c r="BD111" s="1084">
        <v>581.51071436520624</v>
      </c>
      <c r="BE111" s="1084">
        <v>556.63354958332548</v>
      </c>
      <c r="BF111" s="1085">
        <v>-4.539558914842734E-2</v>
      </c>
      <c r="BG111" s="1085">
        <v>1.8952311095286056E-2</v>
      </c>
      <c r="BH111" s="1085">
        <v>1</v>
      </c>
    </row>
    <row r="112" spans="1:60" s="1005" customFormat="1" ht="11" x14ac:dyDescent="0.15">
      <c r="A112" s="1005" t="s">
        <v>92</v>
      </c>
      <c r="B112" s="1076">
        <v>109.54005503286993</v>
      </c>
      <c r="C112" s="1076">
        <v>114.91232286046666</v>
      </c>
      <c r="D112" s="1076">
        <v>119.44841259134402</v>
      </c>
      <c r="E112" s="1076">
        <v>127.3701592172644</v>
      </c>
      <c r="F112" s="1076">
        <v>135.76794970167029</v>
      </c>
      <c r="G112" s="1076">
        <v>143.37551006113205</v>
      </c>
      <c r="H112" s="1076">
        <v>147.24243398486607</v>
      </c>
      <c r="I112" s="1076">
        <v>154.71992026728606</v>
      </c>
      <c r="J112" s="1076">
        <v>163.54780625912883</v>
      </c>
      <c r="K112" s="1076">
        <v>161.39884392919652</v>
      </c>
      <c r="L112" s="1076">
        <v>158.06795719949466</v>
      </c>
      <c r="M112" s="1076">
        <v>166.50930834306396</v>
      </c>
      <c r="N112" s="1076">
        <v>170.29747338711562</v>
      </c>
      <c r="O112" s="1076">
        <v>175.57924020031967</v>
      </c>
      <c r="P112" s="1076">
        <v>180.36830122269851</v>
      </c>
      <c r="Q112" s="1076">
        <v>175.56981489692646</v>
      </c>
      <c r="R112" s="1076">
        <v>171.73641337997799</v>
      </c>
      <c r="S112" s="1076">
        <v>166.62186845187023</v>
      </c>
      <c r="T112" s="1076">
        <v>167.05904486259394</v>
      </c>
      <c r="U112" s="1076">
        <v>174.70770161320377</v>
      </c>
      <c r="V112" s="1076">
        <v>178.92340472680584</v>
      </c>
      <c r="W112" s="1076">
        <v>181.20465049290198</v>
      </c>
      <c r="X112" s="1076">
        <v>186.35571235487964</v>
      </c>
      <c r="Y112" s="1076">
        <v>192.65576217212546</v>
      </c>
      <c r="Z112" s="1076">
        <v>196.17739676806764</v>
      </c>
      <c r="AA112" s="1076">
        <v>197.240607578544</v>
      </c>
      <c r="AB112" s="1076">
        <v>198.86452948033985</v>
      </c>
      <c r="AC112" s="1076">
        <v>200.70494683000456</v>
      </c>
      <c r="AD112" s="1076">
        <v>203.56567498688929</v>
      </c>
      <c r="AE112" s="1076">
        <v>207.07744039042626</v>
      </c>
      <c r="AF112" s="1076">
        <v>212.60728557192715</v>
      </c>
      <c r="AG112" s="1076">
        <v>219.73304232243635</v>
      </c>
      <c r="AH112" s="1076">
        <v>221.94580767787912</v>
      </c>
      <c r="AI112" s="1076">
        <v>222.6441935994456</v>
      </c>
      <c r="AJ112" s="1076">
        <v>225.85547427486713</v>
      </c>
      <c r="AK112" s="1076">
        <v>230.28285613718617</v>
      </c>
      <c r="AL112" s="1076">
        <v>228.63188373952349</v>
      </c>
      <c r="AM112" s="1076">
        <v>230.75084685644862</v>
      </c>
      <c r="AN112" s="1076">
        <v>232.74985543441505</v>
      </c>
      <c r="AO112" s="1076">
        <v>236.9956742397857</v>
      </c>
      <c r="AP112" s="1076">
        <v>238.33853020588421</v>
      </c>
      <c r="AQ112" s="1076">
        <v>238.83545690669322</v>
      </c>
      <c r="AR112" s="1076">
        <v>240.24587218921812</v>
      </c>
      <c r="AS112" s="1076">
        <v>237.51213169915178</v>
      </c>
      <c r="AT112" s="1076">
        <v>225.92812216807715</v>
      </c>
      <c r="AU112" s="1076">
        <v>234.18862097360076</v>
      </c>
      <c r="AV112" s="1076">
        <v>231.73890729909175</v>
      </c>
      <c r="AW112" s="1076">
        <v>229.51101007414348</v>
      </c>
      <c r="AX112" s="1076">
        <v>231.63029100543028</v>
      </c>
      <c r="AY112" s="1076">
        <v>229.647912873466</v>
      </c>
      <c r="AZ112" s="1076">
        <v>230.24972023288817</v>
      </c>
      <c r="BA112" s="1076">
        <v>231.16200062978811</v>
      </c>
      <c r="BB112" s="1076">
        <v>233.28495230489261</v>
      </c>
      <c r="BC112" s="1076">
        <v>236.84672298649673</v>
      </c>
      <c r="BD112" s="1076">
        <v>234.47504395497606</v>
      </c>
      <c r="BE112" s="1077">
        <v>217.11042314774559</v>
      </c>
      <c r="BF112" s="1078">
        <v>-7.6587334761867409E-2</v>
      </c>
      <c r="BG112" s="1078">
        <v>3.7201280300913631E-3</v>
      </c>
      <c r="BH112" s="1078">
        <v>0.3900419285008353</v>
      </c>
    </row>
    <row r="113" spans="1:60" s="1005" customFormat="1" ht="11" x14ac:dyDescent="0.15">
      <c r="A113" s="1005" t="s">
        <v>91</v>
      </c>
      <c r="B113" s="1076">
        <v>45.677229176455235</v>
      </c>
      <c r="C113" s="1076">
        <v>48.59964616823612</v>
      </c>
      <c r="D113" s="1076">
        <v>50.206776375477162</v>
      </c>
      <c r="E113" s="1076">
        <v>52.553678682346046</v>
      </c>
      <c r="F113" s="1076">
        <v>56.207466669244234</v>
      </c>
      <c r="G113" s="1076">
        <v>60.82445120576449</v>
      </c>
      <c r="H113" s="1076">
        <v>65.294697929602023</v>
      </c>
      <c r="I113" s="1076">
        <v>69.247945881460979</v>
      </c>
      <c r="J113" s="1076">
        <v>73.525858755391411</v>
      </c>
      <c r="K113" s="1076">
        <v>77.003824451343945</v>
      </c>
      <c r="L113" s="1076">
        <v>81.522465909435923</v>
      </c>
      <c r="M113" s="1076">
        <v>85.94149655828997</v>
      </c>
      <c r="N113" s="1076">
        <v>91.388196369836095</v>
      </c>
      <c r="O113" s="1076">
        <v>96.628312302588327</v>
      </c>
      <c r="P113" s="1076">
        <v>101.24991184352882</v>
      </c>
      <c r="Q113" s="1076">
        <v>103.83212835063216</v>
      </c>
      <c r="R113" s="1076">
        <v>106.41599657379537</v>
      </c>
      <c r="S113" s="1076">
        <v>109.96328469382814</v>
      </c>
      <c r="T113" s="1076">
        <v>113.94487027635363</v>
      </c>
      <c r="U113" s="1076">
        <v>119.60356247791047</v>
      </c>
      <c r="V113" s="1076">
        <v>123.10110561170958</v>
      </c>
      <c r="W113" s="1076">
        <v>127.62882518686379</v>
      </c>
      <c r="X113" s="1076">
        <v>133.25765003721574</v>
      </c>
      <c r="Y113" s="1076">
        <v>139.10879953351923</v>
      </c>
      <c r="Z113" s="1076">
        <v>142.02905159447744</v>
      </c>
      <c r="AA113" s="1076">
        <v>144.90091051118245</v>
      </c>
      <c r="AB113" s="1076">
        <v>145.74620765424208</v>
      </c>
      <c r="AC113" s="1076">
        <v>146.1994922381908</v>
      </c>
      <c r="AD113" s="1076">
        <v>145.94291110761304</v>
      </c>
      <c r="AE113" s="1076">
        <v>146.99603766576644</v>
      </c>
      <c r="AF113" s="1076">
        <v>149.27981028286607</v>
      </c>
      <c r="AG113" s="1076">
        <v>152.52292097362579</v>
      </c>
      <c r="AH113" s="1076">
        <v>154.01065026080994</v>
      </c>
      <c r="AI113" s="1076">
        <v>155.46026858211266</v>
      </c>
      <c r="AJ113" s="1076">
        <v>158.98508007211572</v>
      </c>
      <c r="AK113" s="1076">
        <v>164.18794194334433</v>
      </c>
      <c r="AL113" s="1076">
        <v>169.71140492920722</v>
      </c>
      <c r="AM113" s="1076">
        <v>176.40374236655526</v>
      </c>
      <c r="AN113" s="1076">
        <v>188.89075314050262</v>
      </c>
      <c r="AO113" s="1076">
        <v>205.35509899947834</v>
      </c>
      <c r="AP113" s="1076">
        <v>218.28418276355004</v>
      </c>
      <c r="AQ113" s="1076">
        <v>230.73989630634625</v>
      </c>
      <c r="AR113" s="1076">
        <v>243.98983657439146</v>
      </c>
      <c r="AS113" s="1076">
        <v>251.94064169327677</v>
      </c>
      <c r="AT113" s="1076">
        <v>256.04090973764568</v>
      </c>
      <c r="AU113" s="1076">
        <v>271.18848705015364</v>
      </c>
      <c r="AV113" s="1076">
        <v>285.90405529980569</v>
      </c>
      <c r="AW113" s="1076">
        <v>295.09903112686561</v>
      </c>
      <c r="AX113" s="1076">
        <v>302.68764169134198</v>
      </c>
      <c r="AY113" s="1076">
        <v>309.90807081392541</v>
      </c>
      <c r="AZ113" s="1076">
        <v>314.16474836957906</v>
      </c>
      <c r="BA113" s="1076">
        <v>320.57966516371317</v>
      </c>
      <c r="BB113" s="1076">
        <v>328.53965253671799</v>
      </c>
      <c r="BC113" s="1076">
        <v>339.28314059026007</v>
      </c>
      <c r="BD113" s="1076">
        <v>347.03567041023007</v>
      </c>
      <c r="BE113" s="1077">
        <v>339.52312643558014</v>
      </c>
      <c r="BF113" s="1078">
        <v>-2.4320850879883671E-2</v>
      </c>
      <c r="BG113" s="1078">
        <v>3.0876110680384539E-2</v>
      </c>
      <c r="BH113" s="1078">
        <v>0.60995807149916514</v>
      </c>
    </row>
    <row r="114" spans="1:60" s="1005" customFormat="1" ht="11" x14ac:dyDescent="0.15">
      <c r="A114" s="1086" t="s">
        <v>90</v>
      </c>
      <c r="B114" s="1087">
        <v>33.761005912270925</v>
      </c>
      <c r="C114" s="1087">
        <v>34.910896111639765</v>
      </c>
      <c r="D114" s="1087">
        <v>36.136073962795066</v>
      </c>
      <c r="E114" s="1087">
        <v>38.718168788667711</v>
      </c>
      <c r="F114" s="1087">
        <v>41.940523663907229</v>
      </c>
      <c r="G114" s="1087">
        <v>45.020145888955213</v>
      </c>
      <c r="H114" s="1087">
        <v>46.458882243280421</v>
      </c>
      <c r="I114" s="1087">
        <v>48.981993609774378</v>
      </c>
      <c r="J114" s="1087">
        <v>51.782227747623416</v>
      </c>
      <c r="K114" s="1087">
        <v>51.257056047774782</v>
      </c>
      <c r="L114" s="1087">
        <v>50.981117461391179</v>
      </c>
      <c r="M114" s="1087">
        <v>54.213252839529027</v>
      </c>
      <c r="N114" s="1087">
        <v>54.977004045808414</v>
      </c>
      <c r="O114" s="1087">
        <v>57.237234243234305</v>
      </c>
      <c r="P114" s="1087">
        <v>59.312972638406507</v>
      </c>
      <c r="Q114" s="1087">
        <v>58.308566692417244</v>
      </c>
      <c r="R114" s="1087">
        <v>56.612713662110188</v>
      </c>
      <c r="S114" s="1087">
        <v>55.271188533280252</v>
      </c>
      <c r="T114" s="1087">
        <v>55.509349313692745</v>
      </c>
      <c r="U114" s="1087">
        <v>57.180053488034631</v>
      </c>
      <c r="V114" s="1087">
        <v>60.094104941797461</v>
      </c>
      <c r="W114" s="1087">
        <v>60.974131353683596</v>
      </c>
      <c r="X114" s="1087">
        <v>62.225777076699934</v>
      </c>
      <c r="Y114" s="1087">
        <v>62.728121294729391</v>
      </c>
      <c r="Z114" s="1087">
        <v>62.915261926751491</v>
      </c>
      <c r="AA114" s="1087">
        <v>62.573329347672797</v>
      </c>
      <c r="AB114" s="1087">
        <v>62.275073835460461</v>
      </c>
      <c r="AC114" s="1087">
        <v>61.085073832237889</v>
      </c>
      <c r="AD114" s="1087">
        <v>60.597381177545316</v>
      </c>
      <c r="AE114" s="1087">
        <v>60.355262612554796</v>
      </c>
      <c r="AF114" s="1087">
        <v>61.85679624845185</v>
      </c>
      <c r="AG114" s="1087">
        <v>63.75681296109245</v>
      </c>
      <c r="AH114" s="1087">
        <v>63.498149446856701</v>
      </c>
      <c r="AI114" s="1087">
        <v>64.159850464884968</v>
      </c>
      <c r="AJ114" s="1087">
        <v>63.855360534555125</v>
      </c>
      <c r="AK114" s="1087">
        <v>64.328429971652866</v>
      </c>
      <c r="AL114" s="1087">
        <v>65.586533033663812</v>
      </c>
      <c r="AM114" s="1087">
        <v>65.174151584348309</v>
      </c>
      <c r="AN114" s="1087">
        <v>66.435785778434294</v>
      </c>
      <c r="AO114" s="1087">
        <v>67.332541959952991</v>
      </c>
      <c r="AP114" s="1087">
        <v>67.365671698408818</v>
      </c>
      <c r="AQ114" s="1087">
        <v>67.852366449509731</v>
      </c>
      <c r="AR114" s="1087">
        <v>66.99347765375704</v>
      </c>
      <c r="AS114" s="1087">
        <v>66.695310558044397</v>
      </c>
      <c r="AT114" s="1087">
        <v>62.703773345383425</v>
      </c>
      <c r="AU114" s="1087">
        <v>65.067078665744774</v>
      </c>
      <c r="AV114" s="1087">
        <v>63.116217494729078</v>
      </c>
      <c r="AW114" s="1087">
        <v>62.360269970532464</v>
      </c>
      <c r="AX114" s="1087">
        <v>61.817045521679667</v>
      </c>
      <c r="AY114" s="1087">
        <v>59.590737335942165</v>
      </c>
      <c r="AZ114" s="1087">
        <v>60.353692403458403</v>
      </c>
      <c r="BA114" s="1087">
        <v>61.030644141689571</v>
      </c>
      <c r="BB114" s="1087">
        <v>61.804807262503594</v>
      </c>
      <c r="BC114" s="1087">
        <v>61.786563646503701</v>
      </c>
      <c r="BD114" s="1087">
        <v>60.738884697772733</v>
      </c>
      <c r="BE114" s="1080">
        <v>55.735511646460786</v>
      </c>
      <c r="BF114" s="1088">
        <v>-8.488229403078229E-2</v>
      </c>
      <c r="BG114" s="1088">
        <v>-3.178690156262598E-3</v>
      </c>
      <c r="BH114" s="1088">
        <v>0.10012963050499248</v>
      </c>
    </row>
    <row r="115" spans="1:60" s="1005" customFormat="1" ht="11.25" customHeight="1" x14ac:dyDescent="0.15">
      <c r="BE115" s="1012"/>
    </row>
    <row r="116" spans="1:60" s="1005" customFormat="1" ht="11.25" customHeight="1" x14ac:dyDescent="0.15">
      <c r="A116" s="1005" t="s">
        <v>89</v>
      </c>
      <c r="BE116" s="1012"/>
    </row>
    <row r="117" spans="1:60" ht="11.25" customHeight="1" x14ac:dyDescent="0.2">
      <c r="A117" s="1005" t="s">
        <v>88</v>
      </c>
      <c r="BD117" s="1012"/>
      <c r="BE117" s="1012"/>
    </row>
    <row r="118" spans="1:60" ht="11.25" customHeight="1" x14ac:dyDescent="0.2">
      <c r="A118" s="1005" t="s">
        <v>87</v>
      </c>
      <c r="BD118" s="1012"/>
      <c r="BE118" s="1012"/>
    </row>
    <row r="119" spans="1:60" ht="11.25" customHeight="1" x14ac:dyDescent="0.2">
      <c r="A119" s="1005" t="s">
        <v>86</v>
      </c>
      <c r="BD119" s="1012"/>
      <c r="BE119" s="1012"/>
    </row>
    <row r="120" spans="1:60" ht="11.25" customHeight="1" x14ac:dyDescent="0.2">
      <c r="A120" s="1089" t="s">
        <v>85</v>
      </c>
      <c r="BD120" s="1012"/>
      <c r="BE120" s="1012"/>
    </row>
    <row r="121" spans="1:60" ht="11.25" customHeight="1" x14ac:dyDescent="0.2">
      <c r="A121" s="1003" t="s">
        <v>84</v>
      </c>
      <c r="BD121" s="1012"/>
      <c r="BE121" s="1012"/>
    </row>
    <row r="122" spans="1:60" ht="11.25" customHeight="1" x14ac:dyDescent="0.2">
      <c r="A122" s="1003" t="s">
        <v>83</v>
      </c>
      <c r="BD122" s="1012"/>
      <c r="BE122" s="1012"/>
    </row>
    <row r="123" spans="1:60" ht="11.25" customHeight="1" x14ac:dyDescent="0.2">
      <c r="A123" s="1005" t="s">
        <v>82</v>
      </c>
      <c r="BD123" s="1012"/>
      <c r="BE123" s="1012"/>
    </row>
    <row r="124" spans="1:60" ht="11.25" customHeight="1" x14ac:dyDescent="0.2">
      <c r="A124" s="1012" t="s">
        <v>81</v>
      </c>
    </row>
    <row r="125" spans="1:60" ht="11.25" customHeight="1" x14ac:dyDescent="0.2"/>
    <row r="126" spans="1:60" ht="11.25" customHeight="1" x14ac:dyDescent="0.2"/>
    <row r="127" spans="1:60" ht="11.25" customHeight="1" x14ac:dyDescent="0.2"/>
    <row r="128" spans="1:60" ht="11.25" customHeight="1" x14ac:dyDescent="0.2"/>
    <row r="129" ht="11.25" customHeight="1" x14ac:dyDescent="0.2"/>
    <row r="130" ht="11.25" customHeight="1" x14ac:dyDescent="0.2"/>
    <row r="131" ht="11.25" customHeight="1" x14ac:dyDescent="0.2"/>
  </sheetData>
  <mergeCells count="1">
    <mergeCell ref="BF2:BG2"/>
  </mergeCells>
  <conditionalFormatting sqref="BF4:BH4 BF61:BH66">
    <cfRule type="cellIs" dxfId="615" priority="33" operator="lessThanOrEqual">
      <formula>0</formula>
    </cfRule>
    <cfRule type="cellIs" dxfId="614" priority="34" operator="greaterThan">
      <formula>0</formula>
    </cfRule>
  </conditionalFormatting>
  <conditionalFormatting sqref="BF33:BH40 BF5:BH22 BF47:BH47 BF49:BH53 BF69:BH77 BF80:BH88 BF91:BH105 BF107:BH108 BF55:BH56">
    <cfRule type="cellIs" dxfId="613" priority="31" operator="lessThanOrEqual">
      <formula>0</formula>
    </cfRule>
    <cfRule type="cellIs" dxfId="612" priority="32" operator="greaterThan">
      <formula>0</formula>
    </cfRule>
  </conditionalFormatting>
  <conditionalFormatting sqref="BF23:BH32">
    <cfRule type="cellIs" dxfId="611" priority="29" operator="lessThanOrEqual">
      <formula>0</formula>
    </cfRule>
    <cfRule type="cellIs" dxfId="610" priority="30" operator="greaterThan">
      <formula>0</formula>
    </cfRule>
  </conditionalFormatting>
  <conditionalFormatting sqref="BF46:BH46">
    <cfRule type="cellIs" dxfId="609" priority="25" operator="lessThanOrEqual">
      <formula>0</formula>
    </cfRule>
    <cfRule type="cellIs" dxfId="608" priority="26" operator="greaterThan">
      <formula>0</formula>
    </cfRule>
  </conditionalFormatting>
  <conditionalFormatting sqref="BF41:BH45">
    <cfRule type="cellIs" dxfId="607" priority="27" operator="lessThanOrEqual">
      <formula>0</formula>
    </cfRule>
    <cfRule type="cellIs" dxfId="606" priority="28" operator="greaterThan">
      <formula>0</formula>
    </cfRule>
  </conditionalFormatting>
  <conditionalFormatting sqref="BF111:BH111">
    <cfRule type="cellIs" dxfId="605" priority="23" operator="lessThanOrEqual">
      <formula>0</formula>
    </cfRule>
    <cfRule type="cellIs" dxfId="604" priority="24" operator="greaterThan">
      <formula>0</formula>
    </cfRule>
  </conditionalFormatting>
  <conditionalFormatting sqref="BF57:BH58">
    <cfRule type="cellIs" dxfId="603" priority="21" operator="lessThanOrEqual">
      <formula>0</formula>
    </cfRule>
    <cfRule type="cellIs" dxfId="602" priority="22" operator="greaterThan">
      <formula>0</formula>
    </cfRule>
  </conditionalFormatting>
  <conditionalFormatting sqref="BF67:BH68">
    <cfRule type="cellIs" dxfId="601" priority="19" operator="lessThanOrEqual">
      <formula>0</formula>
    </cfRule>
    <cfRule type="cellIs" dxfId="600" priority="20" operator="greaterThan">
      <formula>0</formula>
    </cfRule>
  </conditionalFormatting>
  <conditionalFormatting sqref="BF78:BH79">
    <cfRule type="cellIs" dxfId="599" priority="17" operator="lessThanOrEqual">
      <formula>0</formula>
    </cfRule>
    <cfRule type="cellIs" dxfId="598" priority="18" operator="greaterThan">
      <formula>0</formula>
    </cfRule>
  </conditionalFormatting>
  <conditionalFormatting sqref="BF89:BH90">
    <cfRule type="cellIs" dxfId="597" priority="15" operator="lessThanOrEqual">
      <formula>0</formula>
    </cfRule>
    <cfRule type="cellIs" dxfId="596" priority="16" operator="greaterThan">
      <formula>0</formula>
    </cfRule>
  </conditionalFormatting>
  <conditionalFormatting sqref="BF109:BH110">
    <cfRule type="cellIs" dxfId="595" priority="13" operator="lessThanOrEqual">
      <formula>0</formula>
    </cfRule>
    <cfRule type="cellIs" dxfId="594" priority="14" operator="greaterThan">
      <formula>0</formula>
    </cfRule>
  </conditionalFormatting>
  <conditionalFormatting sqref="BF106:BH106">
    <cfRule type="cellIs" dxfId="593" priority="11" operator="lessThanOrEqual">
      <formula>0</formula>
    </cfRule>
    <cfRule type="cellIs" dxfId="592" priority="12" operator="greaterThan">
      <formula>0</formula>
    </cfRule>
  </conditionalFormatting>
  <conditionalFormatting sqref="BF112:BH112 BF114:BH114">
    <cfRule type="cellIs" dxfId="591" priority="9" operator="lessThanOrEqual">
      <formula>0</formula>
    </cfRule>
    <cfRule type="cellIs" dxfId="590" priority="10" operator="greaterThan">
      <formula>0</formula>
    </cfRule>
  </conditionalFormatting>
  <conditionalFormatting sqref="BF113:BH113">
    <cfRule type="cellIs" dxfId="589" priority="7" operator="lessThanOrEqual">
      <formula>0</formula>
    </cfRule>
    <cfRule type="cellIs" dxfId="588" priority="8" operator="greaterThan">
      <formula>0</formula>
    </cfRule>
  </conditionalFormatting>
  <conditionalFormatting sqref="BF48:BH48">
    <cfRule type="cellIs" dxfId="587" priority="5" operator="lessThanOrEqual">
      <formula>0</formula>
    </cfRule>
    <cfRule type="cellIs" dxfId="586" priority="6" operator="greaterThan">
      <formula>0</formula>
    </cfRule>
  </conditionalFormatting>
  <conditionalFormatting sqref="BF59:BH60">
    <cfRule type="cellIs" dxfId="585" priority="3" operator="lessThanOrEqual">
      <formula>0</formula>
    </cfRule>
    <cfRule type="cellIs" dxfId="584" priority="4" operator="greaterThan">
      <formula>0</formula>
    </cfRule>
  </conditionalFormatting>
  <conditionalFormatting sqref="BF54:BH54">
    <cfRule type="cellIs" dxfId="583" priority="1" operator="lessThanOrEqual">
      <formula>0</formula>
    </cfRule>
    <cfRule type="cellIs" dxfId="582" priority="2" operator="greaterThan">
      <formula>0</formula>
    </cfRule>
  </conditionalFormatting>
  <hyperlinks>
    <hyperlink ref="L1" location="Contents!A1" display="Contents" xr:uid="{7A511955-3286-44A5-9E19-5417201DA544}"/>
    <hyperlink ref="BJ1" location="Contents!A1" display="Contents" xr:uid="{914EA352-B70B-4367-8F79-B55FCB15179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D0F2-5EBA-449E-821F-4E7C9443B721}">
  <sheetPr>
    <pageSetUpPr fitToPage="1"/>
  </sheetPr>
  <dimension ref="A1:G110"/>
  <sheetViews>
    <sheetView showGridLines="0" workbookViewId="0">
      <pane ySplit="4" topLeftCell="A47" activePane="bottomLeft" state="frozen"/>
      <selection activeCell="AL81" sqref="AL81"/>
      <selection pane="bottomLeft" activeCell="A56" sqref="A56"/>
    </sheetView>
  </sheetViews>
  <sheetFormatPr baseColWidth="10" defaultColWidth="14.5" defaultRowHeight="11" x14ac:dyDescent="0.15"/>
  <cols>
    <col min="1" max="1" width="25.5" style="192" customWidth="1"/>
    <col min="2" max="3" width="14.5" style="192"/>
    <col min="4" max="4" width="16.75" style="192" customWidth="1"/>
    <col min="5" max="5" width="17.5" style="192" bestFit="1" customWidth="1"/>
    <col min="6" max="251" width="14.5" style="192"/>
    <col min="252" max="252" width="19" style="192" customWidth="1"/>
    <col min="253" max="16384" width="14.5" style="192"/>
  </cols>
  <sheetData>
    <row r="1" spans="1:7" s="179" customFormat="1" ht="13" x14ac:dyDescent="0.15">
      <c r="A1" s="178" t="s">
        <v>372</v>
      </c>
      <c r="G1" s="180" t="s">
        <v>199</v>
      </c>
    </row>
    <row r="2" spans="1:7" s="179" customFormat="1" ht="25" customHeight="1" x14ac:dyDescent="0.15">
      <c r="B2" s="181" t="s">
        <v>373</v>
      </c>
      <c r="C2" s="181" t="s">
        <v>374</v>
      </c>
      <c r="D2" s="181" t="s">
        <v>375</v>
      </c>
      <c r="E2" s="182" t="s">
        <v>376</v>
      </c>
    </row>
    <row r="3" spans="1:7" s="179" customFormat="1" x14ac:dyDescent="0.15">
      <c r="A3" s="183"/>
      <c r="B3" s="184"/>
      <c r="C3" s="184"/>
      <c r="D3" s="184" t="s">
        <v>377</v>
      </c>
      <c r="E3" s="184" t="s">
        <v>378</v>
      </c>
    </row>
    <row r="4" spans="1:7" s="179" customFormat="1" x14ac:dyDescent="0.15">
      <c r="A4" s="185" t="s">
        <v>379</v>
      </c>
      <c r="B4" s="185" t="s">
        <v>380</v>
      </c>
      <c r="C4" s="185" t="s">
        <v>381</v>
      </c>
      <c r="D4" s="185" t="s">
        <v>382</v>
      </c>
      <c r="E4" s="185" t="s">
        <v>383</v>
      </c>
    </row>
    <row r="5" spans="1:7" s="179" customFormat="1" x14ac:dyDescent="0.15">
      <c r="A5" s="186"/>
      <c r="B5" s="186"/>
      <c r="C5" s="186"/>
      <c r="D5" s="186"/>
      <c r="E5" s="186"/>
    </row>
    <row r="6" spans="1:7" s="179" customFormat="1" x14ac:dyDescent="0.15">
      <c r="A6" s="179">
        <v>1972</v>
      </c>
      <c r="B6" s="187">
        <v>1.9</v>
      </c>
      <c r="C6" s="188" t="s">
        <v>384</v>
      </c>
      <c r="D6" s="188" t="s">
        <v>384</v>
      </c>
      <c r="E6" s="188" t="s">
        <v>384</v>
      </c>
    </row>
    <row r="7" spans="1:7" s="179" customFormat="1" x14ac:dyDescent="0.15">
      <c r="A7" s="179">
        <v>1973</v>
      </c>
      <c r="B7" s="189">
        <v>2.8333333333333299</v>
      </c>
      <c r="C7" s="188" t="s">
        <v>384</v>
      </c>
      <c r="D7" s="188" t="s">
        <v>384</v>
      </c>
      <c r="E7" s="188" t="s">
        <v>384</v>
      </c>
    </row>
    <row r="8" spans="1:7" s="179" customFormat="1" x14ac:dyDescent="0.15">
      <c r="A8" s="179">
        <v>1974</v>
      </c>
      <c r="B8" s="189">
        <v>10.4125</v>
      </c>
      <c r="C8" s="188" t="s">
        <v>384</v>
      </c>
      <c r="D8" s="188" t="s">
        <v>384</v>
      </c>
      <c r="E8" s="188" t="s">
        <v>384</v>
      </c>
    </row>
    <row r="9" spans="1:7" s="179" customFormat="1" x14ac:dyDescent="0.15">
      <c r="A9" s="179">
        <v>1975</v>
      </c>
      <c r="B9" s="189">
        <v>10.702500000000001</v>
      </c>
      <c r="C9" s="188" t="s">
        <v>384</v>
      </c>
      <c r="D9" s="188" t="s">
        <v>384</v>
      </c>
      <c r="E9" s="188" t="s">
        <v>384</v>
      </c>
    </row>
    <row r="10" spans="1:7" s="179" customFormat="1" x14ac:dyDescent="0.15">
      <c r="A10" s="179">
        <v>1976</v>
      </c>
      <c r="B10" s="189">
        <v>11.625</v>
      </c>
      <c r="C10" s="188">
        <v>12.8</v>
      </c>
      <c r="D10" s="188">
        <v>12.87</v>
      </c>
      <c r="E10" s="188">
        <v>12.23</v>
      </c>
    </row>
    <row r="11" spans="1:7" s="179" customFormat="1" x14ac:dyDescent="0.15">
      <c r="A11" s="179">
        <v>1977</v>
      </c>
      <c r="B11" s="189">
        <v>12.375</v>
      </c>
      <c r="C11" s="190">
        <v>13.92</v>
      </c>
      <c r="D11" s="189">
        <v>14.21</v>
      </c>
      <c r="E11" s="189">
        <v>14.22</v>
      </c>
    </row>
    <row r="12" spans="1:7" s="179" customFormat="1" x14ac:dyDescent="0.15">
      <c r="A12" s="179">
        <v>1978</v>
      </c>
      <c r="B12" s="189">
        <v>13.025833333333299</v>
      </c>
      <c r="C12" s="190">
        <v>14.02</v>
      </c>
      <c r="D12" s="189">
        <v>13.65</v>
      </c>
      <c r="E12" s="189">
        <v>14.55</v>
      </c>
    </row>
    <row r="13" spans="1:7" s="179" customFormat="1" x14ac:dyDescent="0.15">
      <c r="A13" s="179">
        <v>1979</v>
      </c>
      <c r="B13" s="189">
        <v>29.754166666666698</v>
      </c>
      <c r="C13" s="190">
        <v>31.61</v>
      </c>
      <c r="D13" s="189">
        <v>29.25</v>
      </c>
      <c r="E13" s="189">
        <v>25.08</v>
      </c>
    </row>
    <row r="14" spans="1:7" s="179" customFormat="1" x14ac:dyDescent="0.15">
      <c r="A14" s="179">
        <v>1980</v>
      </c>
      <c r="B14" s="189">
        <v>35.691666666666698</v>
      </c>
      <c r="C14" s="190">
        <v>36.83</v>
      </c>
      <c r="D14" s="189">
        <v>36.979999999999997</v>
      </c>
      <c r="E14" s="189">
        <v>37.96</v>
      </c>
      <c r="G14" s="191"/>
    </row>
    <row r="15" spans="1:7" s="179" customFormat="1" x14ac:dyDescent="0.15">
      <c r="A15" s="179">
        <v>1981</v>
      </c>
      <c r="B15" s="189">
        <v>34.320833333333297</v>
      </c>
      <c r="C15" s="190">
        <v>35.93</v>
      </c>
      <c r="D15" s="189">
        <v>36.18</v>
      </c>
      <c r="E15" s="189">
        <v>36.08</v>
      </c>
    </row>
    <row r="16" spans="1:7" s="179" customFormat="1" x14ac:dyDescent="0.15">
      <c r="A16" s="179">
        <v>1982</v>
      </c>
      <c r="B16" s="189">
        <v>31.8</v>
      </c>
      <c r="C16" s="190">
        <v>32.97</v>
      </c>
      <c r="D16" s="189">
        <v>33.29</v>
      </c>
      <c r="E16" s="189">
        <v>33.65</v>
      </c>
    </row>
    <row r="17" spans="1:7" s="179" customFormat="1" x14ac:dyDescent="0.15">
      <c r="A17" s="192">
        <v>1983</v>
      </c>
      <c r="B17" s="193">
        <v>28.779166666666701</v>
      </c>
      <c r="C17" s="194">
        <v>29.55</v>
      </c>
      <c r="D17" s="193">
        <v>29.54</v>
      </c>
      <c r="E17" s="193">
        <v>30.3</v>
      </c>
    </row>
    <row r="18" spans="1:7" x14ac:dyDescent="0.15">
      <c r="A18" s="192">
        <v>1984</v>
      </c>
      <c r="B18" s="193">
        <v>28.06</v>
      </c>
      <c r="C18" s="194">
        <v>28.78</v>
      </c>
      <c r="D18" s="193">
        <v>28.1400763358779</v>
      </c>
      <c r="E18" s="193">
        <v>29.3906730769231</v>
      </c>
    </row>
    <row r="19" spans="1:7" x14ac:dyDescent="0.15">
      <c r="A19" s="192">
        <v>1985</v>
      </c>
      <c r="B19" s="193">
        <v>27.53</v>
      </c>
      <c r="C19" s="194">
        <v>27.56</v>
      </c>
      <c r="D19" s="193">
        <v>27.753639846743301</v>
      </c>
      <c r="E19" s="193">
        <v>27.9847</v>
      </c>
    </row>
    <row r="20" spans="1:7" x14ac:dyDescent="0.15">
      <c r="A20" s="192">
        <v>1986</v>
      </c>
      <c r="B20" s="193">
        <v>13.1</v>
      </c>
      <c r="C20" s="194">
        <v>14.43</v>
      </c>
      <c r="D20" s="195">
        <v>14.457115384615401</v>
      </c>
      <c r="E20" s="195">
        <v>15.051399999999999</v>
      </c>
    </row>
    <row r="21" spans="1:7" x14ac:dyDescent="0.15">
      <c r="A21" s="192">
        <v>1987</v>
      </c>
      <c r="B21" s="193">
        <v>16.950273972602702</v>
      </c>
      <c r="C21" s="194">
        <v>18.435039370078702</v>
      </c>
      <c r="D21" s="195">
        <v>18.393869731800802</v>
      </c>
      <c r="E21" s="195">
        <v>19.1864541832669</v>
      </c>
    </row>
    <row r="22" spans="1:7" x14ac:dyDescent="0.15">
      <c r="A22" s="192">
        <v>1988</v>
      </c>
      <c r="B22" s="193">
        <v>13.179222520107199</v>
      </c>
      <c r="C22" s="195">
        <v>14.9238416988417</v>
      </c>
      <c r="D22" s="195">
        <v>14.9971042471043</v>
      </c>
      <c r="E22" s="195">
        <v>15.981673306772899</v>
      </c>
    </row>
    <row r="23" spans="1:7" x14ac:dyDescent="0.15">
      <c r="A23" s="192">
        <v>1989</v>
      </c>
      <c r="B23" s="195">
        <v>15.586986301369899</v>
      </c>
      <c r="C23" s="195">
        <v>18.226113281250001</v>
      </c>
      <c r="D23" s="195">
        <v>18.300546874999998</v>
      </c>
      <c r="E23" s="195">
        <v>19.674216867469902</v>
      </c>
    </row>
    <row r="24" spans="1:7" x14ac:dyDescent="0.15">
      <c r="A24" s="192">
        <v>1990</v>
      </c>
      <c r="B24" s="195">
        <v>20.2084677419355</v>
      </c>
      <c r="C24" s="195">
        <v>23.725820312500002</v>
      </c>
      <c r="D24" s="195">
        <v>23.853222656250001</v>
      </c>
      <c r="E24" s="195">
        <v>24.463775100401602</v>
      </c>
    </row>
    <row r="25" spans="1:7" x14ac:dyDescent="0.15">
      <c r="A25" s="192">
        <v>1991</v>
      </c>
      <c r="B25" s="195">
        <v>16.6957534246575</v>
      </c>
      <c r="C25" s="195">
        <v>20.0009143968872</v>
      </c>
      <c r="D25" s="195">
        <v>20.112743190661501</v>
      </c>
      <c r="E25" s="195">
        <v>21.531459999999999</v>
      </c>
    </row>
    <row r="26" spans="1:7" x14ac:dyDescent="0.15">
      <c r="A26" s="192">
        <v>1992</v>
      </c>
      <c r="B26" s="195">
        <v>17.175613079019101</v>
      </c>
      <c r="C26" s="195">
        <v>19.3208365758755</v>
      </c>
      <c r="D26" s="195">
        <v>19.614163424124499</v>
      </c>
      <c r="E26" s="195">
        <v>20.5691666666667</v>
      </c>
      <c r="G26" s="196"/>
    </row>
    <row r="27" spans="1:7" x14ac:dyDescent="0.15">
      <c r="A27" s="192">
        <v>1993</v>
      </c>
      <c r="B27" s="195">
        <v>14.987123287671199</v>
      </c>
      <c r="C27" s="195">
        <v>16.971634241245098</v>
      </c>
      <c r="D27" s="195">
        <v>17.412782101167299</v>
      </c>
      <c r="E27" s="195">
        <v>18.449920318725098</v>
      </c>
    </row>
    <row r="28" spans="1:7" x14ac:dyDescent="0.15">
      <c r="A28" s="192">
        <v>1994</v>
      </c>
      <c r="B28" s="195">
        <v>14.6879120879121</v>
      </c>
      <c r="C28" s="195">
        <v>15.817626459144</v>
      </c>
      <c r="D28" s="195">
        <v>16.2509143968872</v>
      </c>
      <c r="E28" s="195">
        <v>17.205615079365099</v>
      </c>
    </row>
    <row r="29" spans="1:7" x14ac:dyDescent="0.15">
      <c r="A29" s="192">
        <v>1995</v>
      </c>
      <c r="B29" s="195">
        <v>16.084794520547899</v>
      </c>
      <c r="C29" s="195">
        <v>17.016679687500002</v>
      </c>
      <c r="D29" s="195">
        <v>17.259667968750001</v>
      </c>
      <c r="E29" s="195">
        <v>18.422540000000001</v>
      </c>
    </row>
    <row r="30" spans="1:7" x14ac:dyDescent="0.15">
      <c r="A30" s="192">
        <v>1996</v>
      </c>
      <c r="B30" s="195">
        <v>19.256949152542401</v>
      </c>
      <c r="C30" s="195">
        <v>20.668488372093002</v>
      </c>
      <c r="D30" s="195">
        <v>21.161472868217</v>
      </c>
      <c r="E30" s="195">
        <v>22.160889328063199</v>
      </c>
    </row>
    <row r="31" spans="1:7" x14ac:dyDescent="0.15">
      <c r="A31" s="192">
        <v>1997</v>
      </c>
      <c r="B31" s="195">
        <v>18.307549857549901</v>
      </c>
      <c r="C31" s="195">
        <v>19.0925875486381</v>
      </c>
      <c r="D31" s="195">
        <v>19.3297276264591</v>
      </c>
      <c r="E31" s="195">
        <v>20.6131422924901</v>
      </c>
    </row>
    <row r="32" spans="1:7" x14ac:dyDescent="0.15">
      <c r="A32" s="192">
        <v>1998</v>
      </c>
      <c r="B32" s="195">
        <v>12.300278241513601</v>
      </c>
      <c r="C32" s="195">
        <v>12.7156614785992</v>
      </c>
      <c r="D32" s="195">
        <v>12.6262840466926</v>
      </c>
      <c r="E32" s="195">
        <v>14.3858446215139</v>
      </c>
    </row>
    <row r="33" spans="1:7" x14ac:dyDescent="0.15">
      <c r="A33" s="192">
        <v>1999</v>
      </c>
      <c r="B33" s="195">
        <v>16.897044198894999</v>
      </c>
      <c r="C33" s="195">
        <v>17.970077821011699</v>
      </c>
      <c r="D33" s="195">
        <v>17.983856589147301</v>
      </c>
      <c r="E33" s="195">
        <v>19.314060000000001</v>
      </c>
    </row>
    <row r="34" spans="1:7" x14ac:dyDescent="0.15">
      <c r="A34" s="192">
        <v>2000</v>
      </c>
      <c r="B34" s="195">
        <v>26.267253714914698</v>
      </c>
      <c r="C34" s="195">
        <v>28.49544921875</v>
      </c>
      <c r="D34" s="195">
        <v>28.41765625</v>
      </c>
      <c r="E34" s="195">
        <v>30.366586345381599</v>
      </c>
    </row>
    <row r="35" spans="1:7" x14ac:dyDescent="0.15">
      <c r="A35" s="192">
        <v>2001</v>
      </c>
      <c r="B35" s="195">
        <v>22.7833058305831</v>
      </c>
      <c r="C35" s="195">
        <v>24.443891050583701</v>
      </c>
      <c r="D35" s="195">
        <v>24.226692607003901</v>
      </c>
      <c r="E35" s="195">
        <v>25.931794354838701</v>
      </c>
    </row>
    <row r="36" spans="1:7" x14ac:dyDescent="0.15">
      <c r="A36" s="192">
        <v>2002</v>
      </c>
      <c r="B36" s="195">
        <v>23.6031620111732</v>
      </c>
      <c r="C36" s="195">
        <v>25.023255813953501</v>
      </c>
      <c r="D36" s="195">
        <v>25.038992248062002</v>
      </c>
      <c r="E36" s="195">
        <v>26.162299999999998</v>
      </c>
    </row>
    <row r="37" spans="1:7" x14ac:dyDescent="0.15">
      <c r="A37" s="192">
        <v>2003</v>
      </c>
      <c r="B37" s="195">
        <v>26.7515019326339</v>
      </c>
      <c r="C37" s="195">
        <v>28.830703124999999</v>
      </c>
      <c r="D37" s="195">
        <v>28.683844621514002</v>
      </c>
      <c r="E37" s="195">
        <v>31.062239999999999</v>
      </c>
    </row>
    <row r="38" spans="1:7" x14ac:dyDescent="0.15">
      <c r="A38" s="192">
        <v>2004</v>
      </c>
      <c r="B38" s="195">
        <v>33.512837541163599</v>
      </c>
      <c r="C38" s="195">
        <v>38.265000000000001</v>
      </c>
      <c r="D38" s="195">
        <v>38.130154440154399</v>
      </c>
      <c r="E38" s="195">
        <v>41.4876907630522</v>
      </c>
    </row>
    <row r="39" spans="1:7" x14ac:dyDescent="0.15">
      <c r="A39" s="197">
        <v>2005</v>
      </c>
      <c r="B39" s="195">
        <v>46.7836886503068</v>
      </c>
      <c r="C39" s="195">
        <v>54.521089494163398</v>
      </c>
      <c r="D39" s="195">
        <v>55.688871595330802</v>
      </c>
      <c r="E39" s="195">
        <v>56.590896414342602</v>
      </c>
    </row>
    <row r="40" spans="1:7" x14ac:dyDescent="0.15">
      <c r="A40" s="197">
        <v>2006</v>
      </c>
      <c r="B40" s="195">
        <v>61.476075268817198</v>
      </c>
      <c r="C40" s="195">
        <v>65.144062500000004</v>
      </c>
      <c r="D40" s="195">
        <v>67.065585937500003</v>
      </c>
      <c r="E40" s="195">
        <v>66.036746987951801</v>
      </c>
    </row>
    <row r="41" spans="1:7" x14ac:dyDescent="0.15">
      <c r="A41" s="197">
        <v>2007</v>
      </c>
      <c r="B41" s="195">
        <v>67.921041095890402</v>
      </c>
      <c r="C41" s="195">
        <v>72.389078431372496</v>
      </c>
      <c r="D41" s="195">
        <v>74.483196078431405</v>
      </c>
      <c r="E41" s="195">
        <v>72.203313253011999</v>
      </c>
    </row>
    <row r="42" spans="1:7" s="198" customFormat="1" x14ac:dyDescent="0.15">
      <c r="A42" s="197">
        <v>2008</v>
      </c>
      <c r="B42" s="195">
        <v>94.278365122615796</v>
      </c>
      <c r="C42" s="195">
        <v>97.255972762645996</v>
      </c>
      <c r="D42" s="195">
        <v>101.430856031128</v>
      </c>
      <c r="E42" s="195">
        <v>100.062410358566</v>
      </c>
    </row>
    <row r="43" spans="1:7" s="198" customFormat="1" x14ac:dyDescent="0.15">
      <c r="A43" s="198">
        <v>2009</v>
      </c>
      <c r="B43" s="195">
        <v>61.144273972602697</v>
      </c>
      <c r="C43" s="195">
        <v>61.671264822134397</v>
      </c>
      <c r="D43" s="195">
        <v>63.347944664031701</v>
      </c>
      <c r="E43" s="195">
        <v>61.922669322709197</v>
      </c>
    </row>
    <row r="44" spans="1:7" s="198" customFormat="1" x14ac:dyDescent="0.15">
      <c r="A44" s="199">
        <v>2010</v>
      </c>
      <c r="B44" s="195">
        <v>77.7780323450135</v>
      </c>
      <c r="C44" s="195">
        <v>79.495533596838001</v>
      </c>
      <c r="D44" s="195">
        <v>81.054347826086897</v>
      </c>
      <c r="E44" s="195">
        <v>79.449442231075693</v>
      </c>
    </row>
    <row r="45" spans="1:7" s="198" customFormat="1" x14ac:dyDescent="0.15">
      <c r="A45" s="199">
        <v>2011</v>
      </c>
      <c r="B45" s="193">
        <v>105.926438356164</v>
      </c>
      <c r="C45" s="193">
        <v>111.255597609562</v>
      </c>
      <c r="D45" s="193">
        <v>113.649541832669</v>
      </c>
      <c r="E45" s="193">
        <v>95.035936254980101</v>
      </c>
    </row>
    <row r="46" spans="1:7" x14ac:dyDescent="0.15">
      <c r="A46" s="199">
        <v>2012</v>
      </c>
      <c r="B46" s="193">
        <v>109.057021857924</v>
      </c>
      <c r="C46" s="193">
        <v>111.669702380952</v>
      </c>
      <c r="D46" s="193">
        <v>114.212083333333</v>
      </c>
      <c r="E46" s="193">
        <v>94.126613545816795</v>
      </c>
      <c r="G46" s="196"/>
    </row>
    <row r="47" spans="1:7" x14ac:dyDescent="0.15">
      <c r="A47" s="199">
        <v>2013</v>
      </c>
      <c r="B47" s="200">
        <v>105.466175342466</v>
      </c>
      <c r="C47" s="200">
        <v>108.65851778656101</v>
      </c>
      <c r="D47" s="200">
        <v>111.945296442688</v>
      </c>
      <c r="E47" s="200">
        <v>97.992270916334604</v>
      </c>
      <c r="G47" s="196"/>
    </row>
    <row r="48" spans="1:7" x14ac:dyDescent="0.15">
      <c r="A48" s="199">
        <v>2014</v>
      </c>
      <c r="B48" s="200">
        <v>97.016017094017101</v>
      </c>
      <c r="C48" s="200">
        <v>98.946007905138302</v>
      </c>
      <c r="D48" s="200">
        <v>101.34903162055301</v>
      </c>
      <c r="E48" s="200">
        <v>93.2826400000001</v>
      </c>
      <c r="G48" s="196"/>
    </row>
    <row r="49" spans="1:7" x14ac:dyDescent="0.15">
      <c r="A49" s="199">
        <v>2015</v>
      </c>
      <c r="B49" s="200">
        <v>51.218246575342498</v>
      </c>
      <c r="C49" s="200">
        <v>52.3867588932806</v>
      </c>
      <c r="D49" s="200">
        <v>54.407984189723301</v>
      </c>
      <c r="E49" s="200">
        <v>48.707410358565703</v>
      </c>
      <c r="G49" s="196"/>
    </row>
    <row r="50" spans="1:7" x14ac:dyDescent="0.15">
      <c r="A50" s="199">
        <v>2016</v>
      </c>
      <c r="B50" s="200">
        <v>41.024336065573799</v>
      </c>
      <c r="C50" s="200">
        <v>43.734169960474297</v>
      </c>
      <c r="D50" s="200">
        <v>44.539723320158103</v>
      </c>
      <c r="E50" s="200">
        <v>43.342709163346598</v>
      </c>
      <c r="G50" s="196"/>
    </row>
    <row r="51" spans="1:7" x14ac:dyDescent="0.15">
      <c r="A51" s="199">
        <v>2017</v>
      </c>
      <c r="B51" s="200">
        <v>53.015301369863003</v>
      </c>
      <c r="C51" s="200">
        <v>54.192440476190498</v>
      </c>
      <c r="D51" s="201">
        <v>54.311230158730098</v>
      </c>
      <c r="E51" s="201">
        <v>50.792650602409601</v>
      </c>
      <c r="G51" s="196"/>
    </row>
    <row r="52" spans="1:7" x14ac:dyDescent="0.15">
      <c r="A52" s="199">
        <v>2018</v>
      </c>
      <c r="B52" s="200">
        <v>70.152386167147</v>
      </c>
      <c r="C52" s="200">
        <v>71.310059760956193</v>
      </c>
      <c r="D52" s="201">
        <v>72.4665737051793</v>
      </c>
      <c r="E52" s="201">
        <v>65.204670682730907</v>
      </c>
      <c r="G52" s="196"/>
    </row>
    <row r="53" spans="1:7" x14ac:dyDescent="0.15">
      <c r="A53" s="199">
        <v>2019</v>
      </c>
      <c r="B53" s="200">
        <v>63.707261494252897</v>
      </c>
      <c r="C53" s="200">
        <v>64.210573122529595</v>
      </c>
      <c r="D53" s="201">
        <v>64.947154150197605</v>
      </c>
      <c r="E53" s="201">
        <v>57.030279999999998</v>
      </c>
      <c r="G53" s="196"/>
    </row>
    <row r="54" spans="1:7" x14ac:dyDescent="0.15">
      <c r="A54" s="202">
        <v>2020</v>
      </c>
      <c r="B54" s="203">
        <v>42.414300546448104</v>
      </c>
      <c r="C54" s="203">
        <v>41.838346456692904</v>
      </c>
      <c r="D54" s="204">
        <v>42.309744094488202</v>
      </c>
      <c r="E54" s="204">
        <v>39.245119047619099</v>
      </c>
      <c r="G54" s="196"/>
    </row>
    <row r="55" spans="1:7" ht="12.75" customHeight="1" x14ac:dyDescent="0.15">
      <c r="B55" s="205"/>
      <c r="C55" s="205"/>
      <c r="D55" s="205"/>
      <c r="E55" s="206" t="s">
        <v>385</v>
      </c>
      <c r="G55" s="196"/>
    </row>
    <row r="56" spans="1:7" x14ac:dyDescent="0.15">
      <c r="A56" s="207" t="s">
        <v>386</v>
      </c>
      <c r="B56" s="208"/>
    </row>
    <row r="57" spans="1:7" x14ac:dyDescent="0.15">
      <c r="A57" s="207" t="s">
        <v>387</v>
      </c>
    </row>
    <row r="58" spans="1:7" x14ac:dyDescent="0.15">
      <c r="A58" s="207" t="s">
        <v>388</v>
      </c>
    </row>
    <row r="62" spans="1:7" x14ac:dyDescent="0.15">
      <c r="E62" s="209"/>
      <c r="G62" s="196"/>
    </row>
    <row r="74" spans="5:7" x14ac:dyDescent="0.15">
      <c r="E74" s="209"/>
      <c r="G74" s="196"/>
    </row>
    <row r="86" spans="6:6" x14ac:dyDescent="0.15">
      <c r="F86" s="196"/>
    </row>
    <row r="110" spans="6:6" x14ac:dyDescent="0.15">
      <c r="F110" s="196"/>
    </row>
  </sheetData>
  <hyperlinks>
    <hyperlink ref="G1" location="Contents!A1" display="Contents" xr:uid="{ABF8ADCC-93E5-4641-8506-C3B3D1DA934C}"/>
  </hyperlinks>
  <pageMargins left="0.25" right="0" top="0.25" bottom="0"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2EC4C-916E-41CC-AD5A-7E07B3CFE076}">
  <sheetPr>
    <pageSetUpPr fitToPage="1"/>
  </sheetPr>
  <dimension ref="A1:E169"/>
  <sheetViews>
    <sheetView showGridLines="0" zoomScale="130" zoomScaleNormal="130" workbookViewId="0">
      <pane ySplit="4" topLeftCell="A161" activePane="bottomLeft" state="frozen"/>
      <selection activeCell="AL81" sqref="AL81"/>
      <selection pane="bottomLeft" activeCell="A159" sqref="A159"/>
    </sheetView>
  </sheetViews>
  <sheetFormatPr baseColWidth="10" defaultColWidth="13.25" defaultRowHeight="11" x14ac:dyDescent="0.15"/>
  <cols>
    <col min="1" max="1" width="25.75" style="192" customWidth="1"/>
    <col min="2" max="3" width="21.75" style="195" customWidth="1"/>
    <col min="4" max="4" width="11.75" style="192" customWidth="1"/>
    <col min="5" max="5" width="10.5" style="192" customWidth="1"/>
    <col min="6" max="16384" width="13.25" style="192"/>
  </cols>
  <sheetData>
    <row r="1" spans="1:5" s="179" customFormat="1" ht="13" x14ac:dyDescent="0.15">
      <c r="A1" s="178" t="s">
        <v>393</v>
      </c>
      <c r="B1" s="187"/>
      <c r="C1" s="187"/>
      <c r="E1" s="180" t="s">
        <v>199</v>
      </c>
    </row>
    <row r="2" spans="1:5" s="179" customFormat="1" ht="13" x14ac:dyDescent="0.15">
      <c r="A2" s="210"/>
      <c r="B2" s="187"/>
      <c r="C2" s="187"/>
    </row>
    <row r="3" spans="1:5" s="179" customFormat="1" x14ac:dyDescent="0.15">
      <c r="A3" s="183" t="s">
        <v>379</v>
      </c>
      <c r="B3" s="189"/>
      <c r="C3" s="189"/>
    </row>
    <row r="4" spans="1:5" s="179" customFormat="1" x14ac:dyDescent="0.15">
      <c r="A4" s="185" t="s">
        <v>389</v>
      </c>
      <c r="B4" s="211" t="s">
        <v>390</v>
      </c>
      <c r="C4" s="211" t="s">
        <v>394</v>
      </c>
    </row>
    <row r="5" spans="1:5" s="179" customFormat="1" x14ac:dyDescent="0.15">
      <c r="A5" s="212">
        <v>1861</v>
      </c>
      <c r="B5" s="213">
        <v>0.49</v>
      </c>
      <c r="C5" s="200">
        <v>14.057327229329996</v>
      </c>
    </row>
    <row r="6" spans="1:5" s="179" customFormat="1" x14ac:dyDescent="0.15">
      <c r="A6" s="212">
        <v>1862</v>
      </c>
      <c r="B6" s="213">
        <v>1.05</v>
      </c>
      <c r="C6" s="200">
        <v>27.110559656564995</v>
      </c>
    </row>
    <row r="7" spans="1:5" s="179" customFormat="1" x14ac:dyDescent="0.15">
      <c r="A7" s="212">
        <v>1863</v>
      </c>
      <c r="B7" s="213">
        <v>3.15</v>
      </c>
      <c r="C7" s="200">
        <v>65.944604570022946</v>
      </c>
    </row>
    <row r="8" spans="1:5" s="179" customFormat="1" x14ac:dyDescent="0.15">
      <c r="A8" s="212">
        <v>1864</v>
      </c>
      <c r="B8" s="213">
        <v>8.06</v>
      </c>
      <c r="C8" s="200">
        <v>132.83350202547953</v>
      </c>
      <c r="E8" s="2"/>
    </row>
    <row r="9" spans="1:5" s="179" customFormat="1" x14ac:dyDescent="0.15">
      <c r="A9" s="212">
        <v>1865</v>
      </c>
      <c r="B9" s="213">
        <v>6.59</v>
      </c>
      <c r="C9" s="200">
        <v>110.96806716569147</v>
      </c>
      <c r="E9" s="2"/>
    </row>
    <row r="10" spans="1:5" s="179" customFormat="1" x14ac:dyDescent="0.15">
      <c r="A10" s="212">
        <v>1866</v>
      </c>
      <c r="B10" s="213">
        <v>3.74</v>
      </c>
      <c r="C10" s="200">
        <v>65.839930594514982</v>
      </c>
      <c r="E10" s="2"/>
    </row>
    <row r="11" spans="1:5" s="179" customFormat="1" x14ac:dyDescent="0.15">
      <c r="A11" s="212">
        <v>1867</v>
      </c>
      <c r="B11" s="213">
        <v>2.41</v>
      </c>
      <c r="C11" s="200">
        <v>44.446563790694981</v>
      </c>
      <c r="E11" s="2"/>
    </row>
    <row r="12" spans="1:5" s="179" customFormat="1" x14ac:dyDescent="0.15">
      <c r="A12" s="212">
        <v>1868</v>
      </c>
      <c r="B12" s="213">
        <v>3.63</v>
      </c>
      <c r="C12" s="200">
        <v>70.293808252379208</v>
      </c>
      <c r="E12" s="2"/>
    </row>
    <row r="13" spans="1:5" x14ac:dyDescent="0.15">
      <c r="A13" s="212">
        <v>1869</v>
      </c>
      <c r="B13" s="213">
        <v>3.64</v>
      </c>
      <c r="C13" s="200">
        <v>70.487455107068953</v>
      </c>
      <c r="D13" s="179"/>
      <c r="E13" s="2"/>
    </row>
    <row r="14" spans="1:5" x14ac:dyDescent="0.15">
      <c r="A14" s="212">
        <v>1870</v>
      </c>
      <c r="B14" s="213">
        <v>3.86</v>
      </c>
      <c r="C14" s="200">
        <v>78.681774642361532</v>
      </c>
      <c r="D14" s="2"/>
      <c r="E14" s="2"/>
    </row>
    <row r="15" spans="1:5" x14ac:dyDescent="0.15">
      <c r="A15" s="212">
        <v>1871</v>
      </c>
      <c r="B15" s="213">
        <v>4.34</v>
      </c>
      <c r="C15" s="200">
        <v>93.380816594834954</v>
      </c>
    </row>
    <row r="16" spans="1:5" x14ac:dyDescent="0.15">
      <c r="A16" s="212">
        <v>1872</v>
      </c>
      <c r="B16" s="213">
        <v>3.64</v>
      </c>
      <c r="C16" s="200">
        <v>78.319394563409958</v>
      </c>
    </row>
    <row r="17" spans="1:3" x14ac:dyDescent="0.15">
      <c r="A17" s="212">
        <v>1873</v>
      </c>
      <c r="B17" s="213">
        <v>1.83</v>
      </c>
      <c r="C17" s="200">
        <v>39.374860453582478</v>
      </c>
    </row>
    <row r="18" spans="1:3" x14ac:dyDescent="0.15">
      <c r="A18" s="212">
        <v>1874</v>
      </c>
      <c r="B18" s="213">
        <v>1.17</v>
      </c>
      <c r="C18" s="200">
        <v>26.654919998471453</v>
      </c>
    </row>
    <row r="19" spans="1:3" x14ac:dyDescent="0.15">
      <c r="A19" s="212">
        <v>1875</v>
      </c>
      <c r="B19" s="213">
        <v>1.35</v>
      </c>
      <c r="C19" s="200">
        <v>31.687667131049984</v>
      </c>
    </row>
    <row r="20" spans="1:3" x14ac:dyDescent="0.15">
      <c r="A20" s="212">
        <v>1876</v>
      </c>
      <c r="B20" s="213">
        <v>2.56</v>
      </c>
      <c r="C20" s="200">
        <v>61.966993500719965</v>
      </c>
    </row>
    <row r="21" spans="1:3" x14ac:dyDescent="0.15">
      <c r="A21" s="212">
        <v>1877</v>
      </c>
      <c r="B21" s="213">
        <v>2.42</v>
      </c>
      <c r="C21" s="200">
        <v>58.578173543649335</v>
      </c>
    </row>
    <row r="22" spans="1:3" x14ac:dyDescent="0.15">
      <c r="A22" s="212">
        <v>1878</v>
      </c>
      <c r="B22" s="213">
        <v>1.19</v>
      </c>
      <c r="C22" s="200">
        <v>31.784794080110668</v>
      </c>
    </row>
    <row r="23" spans="1:3" x14ac:dyDescent="0.15">
      <c r="A23" s="212">
        <v>1879</v>
      </c>
      <c r="B23" s="213">
        <v>0.86</v>
      </c>
      <c r="C23" s="200">
        <v>23.790899290454984</v>
      </c>
    </row>
    <row r="24" spans="1:3" x14ac:dyDescent="0.15">
      <c r="A24" s="212">
        <v>1880</v>
      </c>
      <c r="B24" s="213">
        <v>0.95</v>
      </c>
      <c r="C24" s="200">
        <v>25.374415442105157</v>
      </c>
    </row>
    <row r="25" spans="1:3" x14ac:dyDescent="0.15">
      <c r="A25" s="212">
        <v>1881</v>
      </c>
      <c r="B25" s="213">
        <v>0.86</v>
      </c>
      <c r="C25" s="200">
        <v>22.970523452853087</v>
      </c>
    </row>
    <row r="26" spans="1:3" x14ac:dyDescent="0.15">
      <c r="A26" s="212">
        <v>1882</v>
      </c>
      <c r="B26" s="213">
        <v>0.78</v>
      </c>
      <c r="C26" s="200">
        <v>20.833730573517919</v>
      </c>
    </row>
    <row r="27" spans="1:3" x14ac:dyDescent="0.15">
      <c r="A27" s="212">
        <v>1883</v>
      </c>
      <c r="B27" s="213">
        <v>1</v>
      </c>
      <c r="C27" s="200">
        <v>27.663836384249986</v>
      </c>
    </row>
    <row r="28" spans="1:3" x14ac:dyDescent="0.15">
      <c r="A28" s="212">
        <v>1884</v>
      </c>
      <c r="B28" s="213">
        <v>0.84</v>
      </c>
      <c r="C28" s="200">
        <v>24.098275250279986</v>
      </c>
    </row>
    <row r="29" spans="1:3" x14ac:dyDescent="0.15">
      <c r="A29" s="212">
        <v>1885</v>
      </c>
      <c r="B29" s="213">
        <v>0.88</v>
      </c>
      <c r="C29" s="200">
        <v>25.245812166959986</v>
      </c>
    </row>
    <row r="30" spans="1:3" x14ac:dyDescent="0.15">
      <c r="A30" s="212">
        <v>1886</v>
      </c>
      <c r="B30" s="213">
        <v>0.71</v>
      </c>
      <c r="C30" s="200">
        <v>20.368780271069987</v>
      </c>
    </row>
    <row r="31" spans="1:3" x14ac:dyDescent="0.15">
      <c r="A31" s="212">
        <v>1887</v>
      </c>
      <c r="B31" s="213">
        <v>0.67</v>
      </c>
      <c r="C31" s="200">
        <v>19.221243354389991</v>
      </c>
    </row>
    <row r="32" spans="1:3" x14ac:dyDescent="0.15">
      <c r="A32" s="212">
        <v>1888</v>
      </c>
      <c r="B32" s="213">
        <v>0.88</v>
      </c>
      <c r="C32" s="200">
        <v>25.245812166959986</v>
      </c>
    </row>
    <row r="33" spans="1:3" x14ac:dyDescent="0.15">
      <c r="A33" s="212">
        <v>1889</v>
      </c>
      <c r="B33" s="213">
        <v>0.94</v>
      </c>
      <c r="C33" s="200">
        <v>26.967117541979988</v>
      </c>
    </row>
    <row r="34" spans="1:3" x14ac:dyDescent="0.15">
      <c r="A34" s="212">
        <v>1890</v>
      </c>
      <c r="B34" s="213">
        <v>0.87</v>
      </c>
      <c r="C34" s="200">
        <v>24.958927937789987</v>
      </c>
    </row>
    <row r="35" spans="1:3" x14ac:dyDescent="0.15">
      <c r="A35" s="212">
        <v>1891</v>
      </c>
      <c r="B35" s="213">
        <v>0.67</v>
      </c>
      <c r="C35" s="200">
        <v>19.221243354389991</v>
      </c>
    </row>
    <row r="36" spans="1:3" x14ac:dyDescent="0.15">
      <c r="A36" s="212">
        <v>1892</v>
      </c>
      <c r="B36" s="213">
        <v>0.56000000000000005</v>
      </c>
      <c r="C36" s="200">
        <v>16.065516833519993</v>
      </c>
    </row>
    <row r="37" spans="1:3" x14ac:dyDescent="0.15">
      <c r="A37" s="212">
        <v>1893</v>
      </c>
      <c r="B37" s="213">
        <v>0.64</v>
      </c>
      <c r="C37" s="200">
        <v>18.360590666879993</v>
      </c>
    </row>
    <row r="38" spans="1:3" x14ac:dyDescent="0.15">
      <c r="A38" s="212">
        <v>1894</v>
      </c>
      <c r="B38" s="213">
        <v>0.84</v>
      </c>
      <c r="C38" s="200">
        <v>25.025131990675373</v>
      </c>
    </row>
    <row r="39" spans="1:3" x14ac:dyDescent="0.15">
      <c r="A39" s="212">
        <v>1895</v>
      </c>
      <c r="B39" s="213">
        <v>1.36</v>
      </c>
      <c r="C39" s="200">
        <v>42.137555580489582</v>
      </c>
    </row>
    <row r="40" spans="1:3" x14ac:dyDescent="0.15">
      <c r="A40" s="212">
        <v>1896</v>
      </c>
      <c r="B40" s="213">
        <v>1.18</v>
      </c>
      <c r="C40" s="200">
        <v>36.560526165424783</v>
      </c>
    </row>
    <row r="41" spans="1:3" x14ac:dyDescent="0.15">
      <c r="A41" s="212">
        <v>1897</v>
      </c>
      <c r="B41" s="213">
        <v>0.79</v>
      </c>
      <c r="C41" s="200">
        <v>24.47696243278439</v>
      </c>
    </row>
    <row r="42" spans="1:3" x14ac:dyDescent="0.15">
      <c r="A42" s="212">
        <v>1898</v>
      </c>
      <c r="B42" s="213">
        <v>0.91</v>
      </c>
      <c r="C42" s="200">
        <v>28.194982042827586</v>
      </c>
    </row>
    <row r="43" spans="1:3" x14ac:dyDescent="0.15">
      <c r="A43" s="212">
        <v>1899</v>
      </c>
      <c r="B43" s="213">
        <v>1.29</v>
      </c>
      <c r="C43" s="200">
        <v>39.968710807964378</v>
      </c>
    </row>
    <row r="44" spans="1:3" x14ac:dyDescent="0.15">
      <c r="A44" s="212">
        <v>1900</v>
      </c>
      <c r="B44" s="213">
        <v>1.19</v>
      </c>
      <c r="C44" s="200">
        <v>36.87036113292838</v>
      </c>
    </row>
    <row r="45" spans="1:3" x14ac:dyDescent="0.15">
      <c r="A45" s="212">
        <v>1901</v>
      </c>
      <c r="B45" s="213">
        <v>0.96</v>
      </c>
      <c r="C45" s="200">
        <v>29.744156880345585</v>
      </c>
    </row>
    <row r="46" spans="1:3" x14ac:dyDescent="0.15">
      <c r="A46" s="212">
        <v>1902</v>
      </c>
      <c r="B46" s="213">
        <v>0.8</v>
      </c>
      <c r="C46" s="200">
        <v>23.83345903873845</v>
      </c>
    </row>
    <row r="47" spans="1:3" x14ac:dyDescent="0.15">
      <c r="A47" s="212">
        <v>1903</v>
      </c>
      <c r="B47" s="213">
        <v>0.94</v>
      </c>
      <c r="C47" s="200">
        <v>26.967117541979988</v>
      </c>
    </row>
    <row r="48" spans="1:3" x14ac:dyDescent="0.15">
      <c r="A48" s="212">
        <v>1904</v>
      </c>
      <c r="B48" s="213">
        <v>0.86</v>
      </c>
      <c r="C48" s="200">
        <v>24.672043708619988</v>
      </c>
    </row>
    <row r="49" spans="1:3" x14ac:dyDescent="0.15">
      <c r="A49" s="212">
        <v>1905</v>
      </c>
      <c r="B49" s="213">
        <v>0.62</v>
      </c>
      <c r="C49" s="200">
        <v>17.786822208539991</v>
      </c>
    </row>
    <row r="50" spans="1:3" x14ac:dyDescent="0.15">
      <c r="A50" s="212">
        <v>1906</v>
      </c>
      <c r="B50" s="213">
        <v>0.73</v>
      </c>
      <c r="C50" s="200">
        <v>20.942548729409989</v>
      </c>
    </row>
    <row r="51" spans="1:3" x14ac:dyDescent="0.15">
      <c r="A51" s="212">
        <v>1907</v>
      </c>
      <c r="B51" s="213">
        <v>0.72</v>
      </c>
      <c r="C51" s="200">
        <v>19.917962196659989</v>
      </c>
    </row>
    <row r="52" spans="1:3" x14ac:dyDescent="0.15">
      <c r="A52" s="212">
        <v>1908</v>
      </c>
      <c r="B52" s="213">
        <v>0.72</v>
      </c>
      <c r="C52" s="200">
        <v>20.65566450023999</v>
      </c>
    </row>
    <row r="53" spans="1:3" x14ac:dyDescent="0.15">
      <c r="A53" s="212">
        <v>1909</v>
      </c>
      <c r="B53" s="213">
        <v>0.7</v>
      </c>
      <c r="C53" s="200">
        <v>20.081896041899988</v>
      </c>
    </row>
    <row r="54" spans="1:3" x14ac:dyDescent="0.15">
      <c r="A54" s="212">
        <v>1910</v>
      </c>
      <c r="B54" s="213">
        <v>0.61</v>
      </c>
      <c r="C54" s="200">
        <v>16.874940194392494</v>
      </c>
    </row>
    <row r="55" spans="1:3" x14ac:dyDescent="0.15">
      <c r="A55" s="212">
        <v>1911</v>
      </c>
      <c r="B55" s="213">
        <v>0.61</v>
      </c>
      <c r="C55" s="200">
        <v>16.874940194392497</v>
      </c>
    </row>
    <row r="56" spans="1:3" x14ac:dyDescent="0.15">
      <c r="A56" s="212">
        <v>1912</v>
      </c>
      <c r="B56" s="213">
        <v>0.74</v>
      </c>
      <c r="C56" s="200">
        <v>19.765334133850338</v>
      </c>
    </row>
    <row r="57" spans="1:3" x14ac:dyDescent="0.15">
      <c r="A57" s="212">
        <v>1913</v>
      </c>
      <c r="B57" s="213">
        <v>0.95</v>
      </c>
      <c r="C57" s="200">
        <v>24.776365246499996</v>
      </c>
    </row>
    <row r="58" spans="1:3" x14ac:dyDescent="0.15">
      <c r="A58" s="212">
        <v>1914</v>
      </c>
      <c r="B58" s="213">
        <v>0.81</v>
      </c>
      <c r="C58" s="200">
        <v>20.842101592200002</v>
      </c>
    </row>
    <row r="59" spans="1:3" x14ac:dyDescent="0.15">
      <c r="A59" s="212">
        <v>1915</v>
      </c>
      <c r="B59" s="213">
        <v>0.64</v>
      </c>
      <c r="C59" s="200">
        <v>16.303850707199999</v>
      </c>
    </row>
    <row r="60" spans="1:3" x14ac:dyDescent="0.15">
      <c r="A60" s="212">
        <v>1916</v>
      </c>
      <c r="B60" s="213">
        <v>1.1000000000000001</v>
      </c>
      <c r="C60" s="200">
        <v>26.055020991999999</v>
      </c>
    </row>
    <row r="61" spans="1:3" x14ac:dyDescent="0.15">
      <c r="A61" s="212">
        <v>1917</v>
      </c>
      <c r="B61" s="213">
        <v>1.56</v>
      </c>
      <c r="C61" s="200">
        <v>31.463860318799998</v>
      </c>
    </row>
    <row r="62" spans="1:3" x14ac:dyDescent="0.15">
      <c r="A62" s="212">
        <v>1918</v>
      </c>
      <c r="B62" s="213">
        <v>1.98</v>
      </c>
      <c r="C62" s="200">
        <v>34.000777502999988</v>
      </c>
    </row>
    <row r="63" spans="1:3" x14ac:dyDescent="0.15">
      <c r="A63" s="212">
        <v>1919</v>
      </c>
      <c r="B63" s="213">
        <v>2.0099999999999998</v>
      </c>
      <c r="C63" s="200">
        <v>30.062942256899994</v>
      </c>
    </row>
    <row r="64" spans="1:3" x14ac:dyDescent="0.15">
      <c r="A64" s="212">
        <v>1920</v>
      </c>
      <c r="B64" s="213">
        <v>3.07</v>
      </c>
      <c r="C64" s="200">
        <v>39.640088025299988</v>
      </c>
    </row>
    <row r="65" spans="1:3" x14ac:dyDescent="0.15">
      <c r="A65" s="212">
        <v>1921</v>
      </c>
      <c r="B65" s="213">
        <v>1.73</v>
      </c>
      <c r="C65" s="200">
        <v>25.006448225499998</v>
      </c>
    </row>
    <row r="66" spans="1:3" x14ac:dyDescent="0.15">
      <c r="A66" s="212">
        <v>1922</v>
      </c>
      <c r="B66" s="213">
        <v>1.61</v>
      </c>
      <c r="C66" s="200">
        <v>24.842802030199994</v>
      </c>
    </row>
    <row r="67" spans="1:3" x14ac:dyDescent="0.15">
      <c r="A67" s="212">
        <v>1923</v>
      </c>
      <c r="B67" s="213">
        <v>1.34</v>
      </c>
      <c r="C67" s="200">
        <v>20.3124707618</v>
      </c>
    </row>
    <row r="68" spans="1:3" x14ac:dyDescent="0.15">
      <c r="A68" s="212">
        <v>1924</v>
      </c>
      <c r="B68" s="213">
        <v>1.43</v>
      </c>
      <c r="C68" s="200">
        <v>21.632329218499997</v>
      </c>
    </row>
    <row r="69" spans="1:3" x14ac:dyDescent="0.15">
      <c r="A69" s="212">
        <v>1925</v>
      </c>
      <c r="B69" s="213">
        <v>1.68</v>
      </c>
      <c r="C69" s="200">
        <v>24.788089384799996</v>
      </c>
    </row>
    <row r="70" spans="1:3" x14ac:dyDescent="0.15">
      <c r="A70" s="212">
        <v>1926</v>
      </c>
      <c r="B70" s="213">
        <v>1.88</v>
      </c>
      <c r="C70" s="200">
        <v>27.476307479599999</v>
      </c>
    </row>
    <row r="71" spans="1:3" x14ac:dyDescent="0.15">
      <c r="A71" s="212">
        <v>1927</v>
      </c>
      <c r="B71" s="213">
        <v>1.3</v>
      </c>
      <c r="C71" s="200">
        <v>19.362944964999997</v>
      </c>
    </row>
    <row r="72" spans="1:3" x14ac:dyDescent="0.15">
      <c r="A72" s="212">
        <v>1928</v>
      </c>
      <c r="B72" s="213">
        <v>1.17</v>
      </c>
      <c r="C72" s="200">
        <v>17.662841387099999</v>
      </c>
    </row>
    <row r="73" spans="1:3" x14ac:dyDescent="0.15">
      <c r="A73" s="212">
        <v>1929</v>
      </c>
      <c r="B73" s="213">
        <v>1.27</v>
      </c>
      <c r="C73" s="200">
        <v>19.172485950099997</v>
      </c>
    </row>
    <row r="74" spans="1:3" x14ac:dyDescent="0.15">
      <c r="A74" s="212">
        <v>1930</v>
      </c>
      <c r="B74" s="213">
        <v>1.19</v>
      </c>
      <c r="C74" s="200">
        <v>18.435987487399998</v>
      </c>
    </row>
    <row r="75" spans="1:3" x14ac:dyDescent="0.15">
      <c r="A75" s="212">
        <v>1931</v>
      </c>
      <c r="B75" s="213">
        <v>0.65</v>
      </c>
      <c r="C75" s="200">
        <v>11.040747854499999</v>
      </c>
    </row>
    <row r="76" spans="1:3" x14ac:dyDescent="0.15">
      <c r="A76" s="212">
        <v>1932</v>
      </c>
      <c r="B76" s="213">
        <v>0.87</v>
      </c>
      <c r="C76" s="200">
        <v>16.475364756899996</v>
      </c>
    </row>
    <row r="77" spans="1:3" x14ac:dyDescent="0.15">
      <c r="A77" s="212">
        <v>1933</v>
      </c>
      <c r="B77" s="213">
        <v>0.67</v>
      </c>
      <c r="C77" s="200">
        <v>13.372867894399997</v>
      </c>
    </row>
    <row r="78" spans="1:3" x14ac:dyDescent="0.15">
      <c r="A78" s="212">
        <v>1934</v>
      </c>
      <c r="B78" s="213">
        <v>1</v>
      </c>
      <c r="C78" s="200">
        <v>19.317653039999996</v>
      </c>
    </row>
    <row r="79" spans="1:3" x14ac:dyDescent="0.15">
      <c r="A79" s="212">
        <v>1935</v>
      </c>
      <c r="B79" s="213">
        <v>0.97</v>
      </c>
      <c r="C79" s="200">
        <v>18.278708042699996</v>
      </c>
    </row>
    <row r="80" spans="1:3" x14ac:dyDescent="0.15">
      <c r="A80" s="212">
        <v>1936</v>
      </c>
      <c r="B80" s="213">
        <v>1.0900000000000001</v>
      </c>
      <c r="C80" s="200">
        <v>20.3481607987</v>
      </c>
    </row>
    <row r="81" spans="1:3" x14ac:dyDescent="0.15">
      <c r="A81" s="212">
        <v>1937</v>
      </c>
      <c r="B81" s="213">
        <v>1.18</v>
      </c>
      <c r="C81" s="200">
        <v>21.258683777800002</v>
      </c>
    </row>
    <row r="82" spans="1:3" x14ac:dyDescent="0.15">
      <c r="A82" s="212">
        <v>1938</v>
      </c>
      <c r="B82" s="213">
        <v>1.1299999999999999</v>
      </c>
      <c r="C82" s="200">
        <v>20.743934579899999</v>
      </c>
    </row>
    <row r="83" spans="1:3" x14ac:dyDescent="0.15">
      <c r="A83" s="212">
        <v>1939</v>
      </c>
      <c r="B83" s="213">
        <v>1.02</v>
      </c>
      <c r="C83" s="200">
        <v>18.993880478999998</v>
      </c>
    </row>
    <row r="84" spans="1:3" x14ac:dyDescent="0.15">
      <c r="A84" s="212">
        <v>1940</v>
      </c>
      <c r="B84" s="213">
        <v>1.02</v>
      </c>
      <c r="C84" s="200">
        <v>18.811729297200003</v>
      </c>
    </row>
    <row r="85" spans="1:3" x14ac:dyDescent="0.15">
      <c r="A85" s="212">
        <v>1941</v>
      </c>
      <c r="B85" s="213">
        <v>1.1399999999999999</v>
      </c>
      <c r="C85" s="200">
        <v>20.027623375199997</v>
      </c>
    </row>
    <row r="86" spans="1:3" x14ac:dyDescent="0.15">
      <c r="A86" s="212">
        <v>1942</v>
      </c>
      <c r="B86" s="213">
        <v>1.19</v>
      </c>
      <c r="C86" s="200">
        <v>18.885645718799992</v>
      </c>
    </row>
    <row r="87" spans="1:3" x14ac:dyDescent="0.15">
      <c r="A87" s="212">
        <v>1943</v>
      </c>
      <c r="B87" s="213">
        <v>1.2</v>
      </c>
      <c r="C87" s="200">
        <v>17.948025227999999</v>
      </c>
    </row>
    <row r="88" spans="1:3" x14ac:dyDescent="0.15">
      <c r="A88" s="212">
        <v>1944</v>
      </c>
      <c r="B88" s="213">
        <v>1.21</v>
      </c>
      <c r="C88" s="200">
        <v>17.787562407999996</v>
      </c>
    </row>
    <row r="89" spans="1:3" x14ac:dyDescent="0.15">
      <c r="A89" s="212">
        <v>1945</v>
      </c>
      <c r="B89" s="213">
        <v>1.05</v>
      </c>
      <c r="C89" s="200">
        <v>15.087646055999999</v>
      </c>
    </row>
    <row r="90" spans="1:3" x14ac:dyDescent="0.15">
      <c r="A90" s="212">
        <v>1946</v>
      </c>
      <c r="B90" s="213">
        <v>1.1200000000000001</v>
      </c>
      <c r="C90" s="200">
        <v>14.826764567999998</v>
      </c>
    </row>
    <row r="91" spans="1:3" x14ac:dyDescent="0.15">
      <c r="A91" s="212">
        <v>1947</v>
      </c>
      <c r="B91" s="213">
        <v>1.9</v>
      </c>
      <c r="C91" s="200">
        <v>22.000487866</v>
      </c>
    </row>
    <row r="92" spans="1:3" x14ac:dyDescent="0.15">
      <c r="A92" s="212">
        <v>1948</v>
      </c>
      <c r="B92" s="213">
        <v>1.99</v>
      </c>
      <c r="C92" s="200">
        <v>21.379056773899993</v>
      </c>
    </row>
    <row r="93" spans="1:3" x14ac:dyDescent="0.15">
      <c r="A93" s="212">
        <v>1949</v>
      </c>
      <c r="B93" s="213">
        <v>1.78</v>
      </c>
      <c r="C93" s="200">
        <v>19.316462509399997</v>
      </c>
    </row>
    <row r="94" spans="1:3" x14ac:dyDescent="0.15">
      <c r="A94" s="212">
        <v>1950</v>
      </c>
      <c r="B94" s="213">
        <v>1.71</v>
      </c>
      <c r="C94" s="200">
        <v>18.370948283099995</v>
      </c>
    </row>
    <row r="95" spans="1:3" x14ac:dyDescent="0.15">
      <c r="A95" s="212">
        <v>1951</v>
      </c>
      <c r="B95" s="213">
        <v>1.71</v>
      </c>
      <c r="C95" s="200">
        <v>17.021119512599999</v>
      </c>
    </row>
    <row r="96" spans="1:3" x14ac:dyDescent="0.15">
      <c r="A96" s="212">
        <v>1952</v>
      </c>
      <c r="B96" s="213">
        <v>1.71</v>
      </c>
      <c r="C96" s="200">
        <v>16.662640396499999</v>
      </c>
    </row>
    <row r="97" spans="1:3" x14ac:dyDescent="0.15">
      <c r="A97" s="212">
        <v>1953</v>
      </c>
      <c r="B97" s="213">
        <v>1.93</v>
      </c>
      <c r="C97" s="200">
        <v>18.656520340499998</v>
      </c>
    </row>
    <row r="98" spans="1:3" x14ac:dyDescent="0.15">
      <c r="A98" s="212">
        <v>1954</v>
      </c>
      <c r="B98" s="213">
        <v>1.93</v>
      </c>
      <c r="C98" s="200">
        <v>18.566609399099999</v>
      </c>
    </row>
    <row r="99" spans="1:3" x14ac:dyDescent="0.15">
      <c r="A99" s="212">
        <v>1955</v>
      </c>
      <c r="B99" s="213">
        <v>1.93</v>
      </c>
      <c r="C99" s="200">
        <v>18.641535183599995</v>
      </c>
    </row>
    <row r="100" spans="1:3" x14ac:dyDescent="0.15">
      <c r="A100" s="212">
        <v>1956</v>
      </c>
      <c r="B100" s="213">
        <v>1.93</v>
      </c>
      <c r="C100" s="200">
        <v>18.371802359399997</v>
      </c>
    </row>
    <row r="101" spans="1:3" x14ac:dyDescent="0.15">
      <c r="A101" s="212">
        <v>1957</v>
      </c>
      <c r="B101" s="213">
        <v>1.9</v>
      </c>
      <c r="C101" s="200">
        <v>17.451884540999998</v>
      </c>
    </row>
    <row r="102" spans="1:3" x14ac:dyDescent="0.15">
      <c r="A102" s="212">
        <v>1958</v>
      </c>
      <c r="B102" s="213">
        <v>2.08</v>
      </c>
      <c r="C102" s="200">
        <v>18.6099602416</v>
      </c>
    </row>
    <row r="103" spans="1:3" x14ac:dyDescent="0.15">
      <c r="A103" s="212">
        <v>1959</v>
      </c>
      <c r="B103" s="213">
        <v>2.08</v>
      </c>
      <c r="C103" s="200">
        <v>18.4484621776</v>
      </c>
    </row>
    <row r="104" spans="1:3" x14ac:dyDescent="0.15">
      <c r="A104" s="212">
        <v>1960</v>
      </c>
      <c r="B104" s="213">
        <v>1.9</v>
      </c>
      <c r="C104" s="200">
        <v>16.586420557</v>
      </c>
    </row>
    <row r="105" spans="1:3" x14ac:dyDescent="0.15">
      <c r="A105" s="212">
        <v>1961</v>
      </c>
      <c r="B105" s="213">
        <v>1.8</v>
      </c>
      <c r="C105" s="200">
        <v>15.559717319999995</v>
      </c>
    </row>
    <row r="106" spans="1:3" x14ac:dyDescent="0.15">
      <c r="A106" s="212">
        <v>1962</v>
      </c>
      <c r="B106" s="213">
        <v>1.8</v>
      </c>
      <c r="C106" s="200">
        <v>15.392007791999998</v>
      </c>
    </row>
    <row r="107" spans="1:3" x14ac:dyDescent="0.15">
      <c r="A107" s="212">
        <v>1963</v>
      </c>
      <c r="B107" s="213">
        <v>1.8</v>
      </c>
      <c r="C107" s="200">
        <v>15.210322469999999</v>
      </c>
    </row>
    <row r="108" spans="1:3" x14ac:dyDescent="0.15">
      <c r="A108" s="212">
        <v>1964</v>
      </c>
      <c r="B108" s="213">
        <v>1.8</v>
      </c>
      <c r="C108" s="200">
        <v>15.000685559999999</v>
      </c>
    </row>
    <row r="109" spans="1:3" x14ac:dyDescent="0.15">
      <c r="A109" s="212">
        <v>1965</v>
      </c>
      <c r="B109" s="213">
        <v>1.8</v>
      </c>
      <c r="C109" s="200">
        <v>14.749121267999998</v>
      </c>
    </row>
    <row r="110" spans="1:3" x14ac:dyDescent="0.15">
      <c r="A110" s="212">
        <v>1966</v>
      </c>
      <c r="B110" s="213">
        <v>1.8</v>
      </c>
      <c r="C110" s="200">
        <v>14.34848184</v>
      </c>
    </row>
    <row r="111" spans="1:3" x14ac:dyDescent="0.15">
      <c r="A111" s="212">
        <v>1967</v>
      </c>
      <c r="B111" s="213">
        <v>1.8</v>
      </c>
      <c r="C111" s="200">
        <v>13.943183813999998</v>
      </c>
    </row>
    <row r="112" spans="1:3" x14ac:dyDescent="0.15">
      <c r="A112" s="212">
        <v>1968</v>
      </c>
      <c r="B112" s="213">
        <v>1.8</v>
      </c>
      <c r="C112" s="200">
        <v>13.384152054000001</v>
      </c>
    </row>
    <row r="113" spans="1:3" x14ac:dyDescent="0.15">
      <c r="A113" s="212">
        <v>1969</v>
      </c>
      <c r="B113" s="213">
        <v>1.8</v>
      </c>
      <c r="C113" s="200">
        <v>12.699338147999999</v>
      </c>
    </row>
    <row r="114" spans="1:3" x14ac:dyDescent="0.15">
      <c r="A114" s="212">
        <v>1970</v>
      </c>
      <c r="B114" s="213">
        <v>1.8</v>
      </c>
      <c r="C114" s="200">
        <v>11.991231251999997</v>
      </c>
    </row>
    <row r="115" spans="1:3" x14ac:dyDescent="0.15">
      <c r="A115" s="212">
        <v>1971</v>
      </c>
      <c r="B115" s="213">
        <v>2.2400000000000002</v>
      </c>
      <c r="C115" s="200">
        <v>14.296305542400001</v>
      </c>
    </row>
    <row r="116" spans="1:3" x14ac:dyDescent="0.15">
      <c r="A116" s="212">
        <v>1972</v>
      </c>
      <c r="B116" s="213">
        <v>2.48</v>
      </c>
      <c r="C116" s="200">
        <v>15.3466641048</v>
      </c>
    </row>
    <row r="117" spans="1:3" x14ac:dyDescent="0.15">
      <c r="A117" s="212">
        <v>1973</v>
      </c>
      <c r="B117" s="213">
        <v>3.29</v>
      </c>
      <c r="C117" s="200">
        <v>19.166999156899998</v>
      </c>
    </row>
    <row r="118" spans="1:3" x14ac:dyDescent="0.15">
      <c r="A118" s="212">
        <v>1974</v>
      </c>
      <c r="B118" s="213">
        <v>11.58</v>
      </c>
      <c r="C118" s="200">
        <v>60.809766700199994</v>
      </c>
    </row>
    <row r="119" spans="1:3" x14ac:dyDescent="0.15">
      <c r="A119" s="212">
        <v>1975</v>
      </c>
      <c r="B119" s="213">
        <v>11.53</v>
      </c>
      <c r="C119" s="200">
        <v>55.474248529699992</v>
      </c>
    </row>
    <row r="120" spans="1:3" x14ac:dyDescent="0.15">
      <c r="A120" s="212">
        <v>1976</v>
      </c>
      <c r="B120" s="213">
        <v>12.8</v>
      </c>
      <c r="C120" s="200">
        <v>58.205558656000001</v>
      </c>
    </row>
    <row r="121" spans="1:3" x14ac:dyDescent="0.15">
      <c r="A121" s="212">
        <v>1977</v>
      </c>
      <c r="B121" s="213">
        <v>13.92</v>
      </c>
      <c r="C121" s="200">
        <v>59.407683988799995</v>
      </c>
    </row>
    <row r="122" spans="1:3" x14ac:dyDescent="0.15">
      <c r="A122" s="212">
        <v>1978</v>
      </c>
      <c r="B122" s="213">
        <v>14.02</v>
      </c>
      <c r="C122" s="200">
        <v>55.65230398773005</v>
      </c>
    </row>
    <row r="123" spans="1:3" x14ac:dyDescent="0.15">
      <c r="A123" s="212">
        <v>1979</v>
      </c>
      <c r="B123" s="213">
        <v>31.61</v>
      </c>
      <c r="C123" s="200">
        <v>112.6861668044077</v>
      </c>
    </row>
    <row r="124" spans="1:3" x14ac:dyDescent="0.15">
      <c r="A124" s="212">
        <v>1980</v>
      </c>
      <c r="B124" s="213">
        <v>36.83</v>
      </c>
      <c r="C124" s="200">
        <v>115.67972245145629</v>
      </c>
    </row>
    <row r="125" spans="1:3" x14ac:dyDescent="0.15">
      <c r="A125" s="212">
        <v>1981</v>
      </c>
      <c r="B125" s="213">
        <v>35.93</v>
      </c>
      <c r="C125" s="200">
        <v>102.300101540154</v>
      </c>
    </row>
    <row r="126" spans="1:3" x14ac:dyDescent="0.15">
      <c r="A126" s="212">
        <v>1982</v>
      </c>
      <c r="B126" s="213">
        <v>32.97</v>
      </c>
      <c r="C126" s="200">
        <v>88.424856683937819</v>
      </c>
    </row>
    <row r="127" spans="1:3" x14ac:dyDescent="0.15">
      <c r="A127" s="212">
        <v>1983</v>
      </c>
      <c r="B127" s="213">
        <v>29.55</v>
      </c>
      <c r="C127" s="200">
        <v>76.785793674698795</v>
      </c>
    </row>
    <row r="128" spans="1:3" x14ac:dyDescent="0.15">
      <c r="A128" s="212">
        <v>1984</v>
      </c>
      <c r="B128" s="213">
        <v>28.78</v>
      </c>
      <c r="C128" s="200">
        <v>71.689899711260821</v>
      </c>
    </row>
    <row r="129" spans="1:3" x14ac:dyDescent="0.15">
      <c r="A129" s="212">
        <v>1985</v>
      </c>
      <c r="B129" s="213">
        <v>27.56</v>
      </c>
      <c r="C129" s="200">
        <v>66.290252416356864</v>
      </c>
    </row>
    <row r="130" spans="1:3" x14ac:dyDescent="0.15">
      <c r="A130" s="212">
        <v>1986</v>
      </c>
      <c r="B130" s="213">
        <v>14.43</v>
      </c>
      <c r="C130" s="200">
        <v>34.075207390510947</v>
      </c>
    </row>
    <row r="131" spans="1:3" x14ac:dyDescent="0.15">
      <c r="A131" s="212">
        <v>1987</v>
      </c>
      <c r="B131" s="214">
        <v>18.435039370078702</v>
      </c>
      <c r="C131" s="200">
        <v>41.999920549378857</v>
      </c>
    </row>
    <row r="132" spans="1:3" x14ac:dyDescent="0.15">
      <c r="A132" s="212">
        <v>1988</v>
      </c>
      <c r="B132" s="214">
        <v>14.9238416988417</v>
      </c>
      <c r="C132" s="200">
        <v>32.649656753329829</v>
      </c>
    </row>
    <row r="133" spans="1:3" x14ac:dyDescent="0.15">
      <c r="A133" s="212">
        <v>1989</v>
      </c>
      <c r="B133" s="214">
        <v>18.226113281250001</v>
      </c>
      <c r="C133" s="200">
        <v>38.041279068012855</v>
      </c>
    </row>
    <row r="134" spans="1:3" x14ac:dyDescent="0.15">
      <c r="A134" s="212">
        <v>1990</v>
      </c>
      <c r="B134" s="214">
        <v>23.725820312500002</v>
      </c>
      <c r="C134" s="200">
        <v>46.981662439926836</v>
      </c>
    </row>
    <row r="135" spans="1:3" x14ac:dyDescent="0.15">
      <c r="A135" s="212">
        <v>1991</v>
      </c>
      <c r="B135" s="214">
        <v>20.0009143968872</v>
      </c>
      <c r="C135" s="200">
        <v>38.006289691430055</v>
      </c>
    </row>
    <row r="136" spans="1:3" x14ac:dyDescent="0.15">
      <c r="A136" s="212">
        <v>1992</v>
      </c>
      <c r="B136" s="214">
        <v>19.3208365758755</v>
      </c>
      <c r="C136" s="200">
        <v>35.641090770056401</v>
      </c>
    </row>
    <row r="137" spans="1:3" x14ac:dyDescent="0.15">
      <c r="A137" s="212">
        <v>1993</v>
      </c>
      <c r="B137" s="214">
        <v>16.971634241245098</v>
      </c>
      <c r="C137" s="200">
        <v>30.397547609763908</v>
      </c>
    </row>
    <row r="138" spans="1:3" x14ac:dyDescent="0.15">
      <c r="A138" s="212">
        <v>1994</v>
      </c>
      <c r="B138" s="214">
        <v>15.817626459144</v>
      </c>
      <c r="C138" s="200">
        <v>27.62331795895761</v>
      </c>
    </row>
    <row r="139" spans="1:3" x14ac:dyDescent="0.15">
      <c r="A139" s="212">
        <v>1995</v>
      </c>
      <c r="B139" s="214">
        <v>17.016679687500002</v>
      </c>
      <c r="C139" s="200">
        <v>28.898319465889514</v>
      </c>
    </row>
    <row r="140" spans="1:3" x14ac:dyDescent="0.15">
      <c r="A140" s="212">
        <v>1996</v>
      </c>
      <c r="B140" s="214">
        <v>20.668488372093002</v>
      </c>
      <c r="C140" s="200">
        <v>34.093257769724417</v>
      </c>
    </row>
    <row r="141" spans="1:3" x14ac:dyDescent="0.15">
      <c r="A141" s="212">
        <v>1997</v>
      </c>
      <c r="B141" s="214">
        <v>19.0925875486381</v>
      </c>
      <c r="C141" s="200">
        <v>30.787362467604829</v>
      </c>
    </row>
    <row r="142" spans="1:3" x14ac:dyDescent="0.15">
      <c r="A142" s="212">
        <v>1998</v>
      </c>
      <c r="B142" s="214">
        <v>12.7156614785992</v>
      </c>
      <c r="C142" s="200">
        <v>20.189896091642559</v>
      </c>
    </row>
    <row r="143" spans="1:3" x14ac:dyDescent="0.15">
      <c r="A143" s="212">
        <v>1999</v>
      </c>
      <c r="B143" s="214">
        <v>17.970077821011699</v>
      </c>
      <c r="C143" s="200">
        <v>27.916289381355696</v>
      </c>
    </row>
    <row r="144" spans="1:3" x14ac:dyDescent="0.15">
      <c r="A144" s="212">
        <v>2000</v>
      </c>
      <c r="B144" s="214">
        <v>28.49544921875</v>
      </c>
      <c r="C144" s="200">
        <v>42.827733494505843</v>
      </c>
    </row>
    <row r="145" spans="1:3" x14ac:dyDescent="0.15">
      <c r="A145" s="212">
        <v>2001</v>
      </c>
      <c r="B145" s="214">
        <v>24.443891050583701</v>
      </c>
      <c r="C145" s="200">
        <v>35.721896593408346</v>
      </c>
    </row>
    <row r="146" spans="1:3" x14ac:dyDescent="0.15">
      <c r="A146" s="212">
        <v>2002</v>
      </c>
      <c r="B146" s="214">
        <v>25.023255813953501</v>
      </c>
      <c r="C146" s="200">
        <v>35.999410008144075</v>
      </c>
    </row>
    <row r="147" spans="1:3" x14ac:dyDescent="0.15">
      <c r="A147" s="212">
        <v>2003</v>
      </c>
      <c r="B147" s="214">
        <v>28.830703124999999</v>
      </c>
      <c r="C147" s="200">
        <v>40.552734274371595</v>
      </c>
    </row>
    <row r="148" spans="1:3" s="198" customFormat="1" x14ac:dyDescent="0.15">
      <c r="A148" s="212">
        <v>2004</v>
      </c>
      <c r="B148" s="214">
        <v>38.265000000000001</v>
      </c>
      <c r="C148" s="200">
        <v>52.426696214928526</v>
      </c>
    </row>
    <row r="149" spans="1:3" x14ac:dyDescent="0.15">
      <c r="A149" s="212">
        <v>2005</v>
      </c>
      <c r="B149" s="214">
        <v>54.521089494163398</v>
      </c>
      <c r="C149" s="200">
        <v>72.251191464792228</v>
      </c>
    </row>
    <row r="150" spans="1:3" x14ac:dyDescent="0.15">
      <c r="A150" s="212">
        <v>2006</v>
      </c>
      <c r="B150" s="214">
        <v>65.144062500000004</v>
      </c>
      <c r="C150" s="200">
        <v>83.630952180989581</v>
      </c>
    </row>
    <row r="151" spans="1:3" x14ac:dyDescent="0.15">
      <c r="A151" s="212">
        <v>2007</v>
      </c>
      <c r="B151" s="214">
        <v>72.389078431372496</v>
      </c>
      <c r="C151" s="200">
        <v>90.358392307887186</v>
      </c>
    </row>
    <row r="152" spans="1:3" x14ac:dyDescent="0.15">
      <c r="A152" s="212">
        <v>2008</v>
      </c>
      <c r="B152" s="214">
        <v>97.255972762645996</v>
      </c>
      <c r="C152" s="200">
        <v>116.9092653919043</v>
      </c>
    </row>
    <row r="153" spans="1:3" x14ac:dyDescent="0.15">
      <c r="A153" s="212">
        <v>2009</v>
      </c>
      <c r="B153" s="214">
        <v>61.671264822134397</v>
      </c>
      <c r="C153" s="200">
        <v>74.398363545129385</v>
      </c>
    </row>
    <row r="154" spans="1:3" x14ac:dyDescent="0.15">
      <c r="A154" s="212">
        <v>2010</v>
      </c>
      <c r="B154" s="214">
        <v>79.495533596838001</v>
      </c>
      <c r="C154" s="200">
        <v>94.353370444891397</v>
      </c>
    </row>
    <row r="155" spans="1:3" x14ac:dyDescent="0.15">
      <c r="A155" s="212">
        <v>2011</v>
      </c>
      <c r="B155" s="214">
        <v>111.255597609562</v>
      </c>
      <c r="C155" s="200">
        <v>128.00880448889853</v>
      </c>
    </row>
    <row r="156" spans="1:3" x14ac:dyDescent="0.15">
      <c r="A156" s="212">
        <v>2012</v>
      </c>
      <c r="B156" s="214">
        <v>111.669702380952</v>
      </c>
      <c r="C156" s="200">
        <v>125.88023791090608</v>
      </c>
    </row>
    <row r="157" spans="1:3" x14ac:dyDescent="0.15">
      <c r="A157" s="212">
        <v>2013</v>
      </c>
      <c r="B157" s="214">
        <v>108.65851778656101</v>
      </c>
      <c r="C157" s="200">
        <v>120.71764165428658</v>
      </c>
    </row>
    <row r="158" spans="1:3" x14ac:dyDescent="0.15">
      <c r="A158" s="212">
        <v>2014</v>
      </c>
      <c r="B158" s="214">
        <v>98.946007905138302</v>
      </c>
      <c r="C158" s="200">
        <v>108.17245899202803</v>
      </c>
    </row>
    <row r="159" spans="1:3" x14ac:dyDescent="0.15">
      <c r="A159" s="212">
        <v>2015</v>
      </c>
      <c r="B159" s="201">
        <v>52.3867588932806</v>
      </c>
      <c r="C159" s="200">
        <v>57.203784774631544</v>
      </c>
    </row>
    <row r="160" spans="1:3" x14ac:dyDescent="0.15">
      <c r="A160" s="212">
        <v>2016</v>
      </c>
      <c r="B160" s="201">
        <v>43.734169960474297</v>
      </c>
      <c r="C160" s="200">
        <v>47.160642238102689</v>
      </c>
    </row>
    <row r="161" spans="1:3" x14ac:dyDescent="0.15">
      <c r="A161" s="212">
        <v>2017</v>
      </c>
      <c r="B161" s="193">
        <v>54.192440476190498</v>
      </c>
      <c r="C161" s="193">
        <v>57.219319974230331</v>
      </c>
    </row>
    <row r="162" spans="1:3" ht="10.5" customHeight="1" x14ac:dyDescent="0.15">
      <c r="A162" s="212">
        <v>2018</v>
      </c>
      <c r="B162" s="193">
        <v>71.310059760956193</v>
      </c>
      <c r="C162" s="193">
        <v>73.497862969940428</v>
      </c>
    </row>
    <row r="163" spans="1:3" ht="10.5" customHeight="1" x14ac:dyDescent="0.15">
      <c r="A163" s="212">
        <v>2019</v>
      </c>
      <c r="B163" s="193">
        <v>64.210573122529595</v>
      </c>
      <c r="C163" s="193">
        <v>65.002728814055573</v>
      </c>
    </row>
    <row r="164" spans="1:3" ht="10.5" customHeight="1" x14ac:dyDescent="0.15">
      <c r="A164" s="215">
        <v>2020</v>
      </c>
      <c r="B164" s="216">
        <v>41.838346456692904</v>
      </c>
      <c r="C164" s="216">
        <v>41.838346456692904</v>
      </c>
    </row>
    <row r="165" spans="1:3" ht="8.25" customHeight="1" x14ac:dyDescent="0.15">
      <c r="A165" s="212"/>
      <c r="B165" s="198"/>
      <c r="C165" s="198"/>
    </row>
    <row r="166" spans="1:3" x14ac:dyDescent="0.15">
      <c r="A166" s="212" t="s">
        <v>391</v>
      </c>
      <c r="B166" s="200"/>
      <c r="C166" s="212"/>
    </row>
    <row r="167" spans="1:3" x14ac:dyDescent="0.15">
      <c r="A167" s="212" t="s">
        <v>392</v>
      </c>
      <c r="B167" s="200"/>
      <c r="C167" s="212"/>
    </row>
    <row r="168" spans="1:3" x14ac:dyDescent="0.15">
      <c r="A168" s="212" t="s">
        <v>395</v>
      </c>
      <c r="B168" s="200"/>
      <c r="C168" s="212"/>
    </row>
    <row r="169" spans="1:3" x14ac:dyDescent="0.15">
      <c r="A169" s="212" t="s">
        <v>396</v>
      </c>
    </row>
  </sheetData>
  <hyperlinks>
    <hyperlink ref="E1" location="Contents!A1" display="Contents" xr:uid="{4F5A52D5-7F6B-4D71-8AE9-CCF9165FD05A}"/>
  </hyperlinks>
  <pageMargins left="0.75" right="0.75" top="1" bottom="1" header="0.5" footer="0.5"/>
  <pageSetup paperSize="9" scale="40" orientation="portrait" horizontalDpi="355" verticalDpi="46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2193-BAC8-454C-9E2F-71D400DED233}">
  <sheetPr>
    <pageSetUpPr fitToPage="1"/>
  </sheetPr>
  <dimension ref="A1:AU110"/>
  <sheetViews>
    <sheetView showGridLines="0" workbookViewId="0">
      <pane xSplit="1" ySplit="3" topLeftCell="V31" activePane="bottomRight" state="frozen"/>
      <selection activeCell="AL81" sqref="AL81"/>
      <selection pane="topRight" activeCell="AL81" sqref="AL81"/>
      <selection pane="bottomLeft" activeCell="AL81" sqref="AL81"/>
      <selection pane="bottomRight" activeCell="AU1" sqref="AU1"/>
    </sheetView>
  </sheetViews>
  <sheetFormatPr baseColWidth="10" defaultColWidth="9" defaultRowHeight="15" x14ac:dyDescent="0.2"/>
  <cols>
    <col min="1" max="1" width="30.25" style="217" customWidth="1"/>
    <col min="2" max="41" width="9.5" style="217" customWidth="1"/>
    <col min="42" max="42" width="9.5" style="218" customWidth="1"/>
    <col min="43" max="44" width="9" style="19"/>
    <col min="45" max="45" width="9" style="19" customWidth="1"/>
    <col min="46" max="46" width="9" style="217"/>
    <col min="47" max="16384" width="9" style="17"/>
  </cols>
  <sheetData>
    <row r="1" spans="1:47" x14ac:dyDescent="0.2">
      <c r="A1" s="84" t="s">
        <v>397</v>
      </c>
      <c r="L1" s="30" t="s">
        <v>199</v>
      </c>
      <c r="AH1" s="20"/>
      <c r="AS1" s="29"/>
      <c r="AU1" s="30" t="s">
        <v>199</v>
      </c>
    </row>
    <row r="2" spans="1:47" s="19" customFormat="1" ht="11" x14ac:dyDescent="0.15">
      <c r="AH2" s="20"/>
      <c r="AP2" s="25"/>
      <c r="AQ2" s="1232" t="s">
        <v>197</v>
      </c>
      <c r="AR2" s="1232"/>
      <c r="AS2" s="29" t="s">
        <v>196</v>
      </c>
    </row>
    <row r="3" spans="1:47" s="19" customFormat="1" ht="11" x14ac:dyDescent="0.15">
      <c r="A3" s="19" t="s">
        <v>398</v>
      </c>
      <c r="B3" s="19">
        <v>1980</v>
      </c>
      <c r="C3" s="19">
        <v>1981</v>
      </c>
      <c r="D3" s="19">
        <v>1982</v>
      </c>
      <c r="E3" s="19">
        <v>1983</v>
      </c>
      <c r="F3" s="19">
        <v>1984</v>
      </c>
      <c r="G3" s="19">
        <v>1985</v>
      </c>
      <c r="H3" s="19">
        <v>1986</v>
      </c>
      <c r="I3" s="19">
        <v>1987</v>
      </c>
      <c r="J3" s="19">
        <v>1988</v>
      </c>
      <c r="K3" s="19">
        <v>1989</v>
      </c>
      <c r="L3" s="19">
        <v>1990</v>
      </c>
      <c r="M3" s="19">
        <v>1991</v>
      </c>
      <c r="N3" s="19">
        <v>1992</v>
      </c>
      <c r="O3" s="19">
        <v>1993</v>
      </c>
      <c r="P3" s="19">
        <v>1994</v>
      </c>
      <c r="Q3" s="19">
        <v>1995</v>
      </c>
      <c r="R3" s="19">
        <v>1996</v>
      </c>
      <c r="S3" s="19">
        <v>1997</v>
      </c>
      <c r="T3" s="19">
        <v>1998</v>
      </c>
      <c r="U3" s="19">
        <v>1999</v>
      </c>
      <c r="V3" s="19">
        <v>2000</v>
      </c>
      <c r="W3" s="19">
        <v>2001</v>
      </c>
      <c r="X3" s="19">
        <v>2002</v>
      </c>
      <c r="Y3" s="19">
        <v>2003</v>
      </c>
      <c r="Z3" s="19">
        <v>2004</v>
      </c>
      <c r="AA3" s="19">
        <v>2005</v>
      </c>
      <c r="AB3" s="19">
        <v>2006</v>
      </c>
      <c r="AC3" s="19">
        <v>2007</v>
      </c>
      <c r="AD3" s="19">
        <v>2008</v>
      </c>
      <c r="AE3" s="19">
        <v>2009</v>
      </c>
      <c r="AF3" s="19">
        <v>2010</v>
      </c>
      <c r="AG3" s="19">
        <v>2011</v>
      </c>
      <c r="AH3" s="20">
        <v>2012</v>
      </c>
      <c r="AI3" s="20">
        <v>2013</v>
      </c>
      <c r="AJ3" s="19">
        <v>2014</v>
      </c>
      <c r="AK3" s="20">
        <v>2015</v>
      </c>
      <c r="AL3" s="20">
        <v>2016</v>
      </c>
      <c r="AM3" s="20">
        <v>2017</v>
      </c>
      <c r="AN3" s="20">
        <v>2018</v>
      </c>
      <c r="AO3" s="20">
        <v>2019</v>
      </c>
      <c r="AP3" s="18">
        <v>2020</v>
      </c>
      <c r="AQ3" s="29">
        <v>2020</v>
      </c>
      <c r="AR3" s="29" t="s">
        <v>194</v>
      </c>
      <c r="AS3" s="29">
        <v>2020</v>
      </c>
    </row>
    <row r="4" spans="1:47" s="19" customFormat="1" ht="11" x14ac:dyDescent="0.15">
      <c r="A4" s="219"/>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220"/>
      <c r="AP4" s="221"/>
      <c r="AQ4" s="222"/>
      <c r="AR4" s="222"/>
      <c r="AS4" s="222"/>
    </row>
    <row r="5" spans="1:47" s="19" customFormat="1" ht="11" x14ac:dyDescent="0.15">
      <c r="A5" s="219" t="s">
        <v>193</v>
      </c>
      <c r="B5" s="140">
        <v>1892.9814414690961</v>
      </c>
      <c r="C5" s="140">
        <v>1759.1971669474069</v>
      </c>
      <c r="D5" s="140">
        <v>1489.5471558214845</v>
      </c>
      <c r="E5" s="140">
        <v>1418.7514069217827</v>
      </c>
      <c r="F5" s="140">
        <v>1416.6696780672685</v>
      </c>
      <c r="G5" s="140">
        <v>1376.7523071668281</v>
      </c>
      <c r="H5" s="140">
        <v>1349.8376900231481</v>
      </c>
      <c r="I5" s="140">
        <v>1402.9111647768291</v>
      </c>
      <c r="J5" s="140">
        <v>1479.2074790247418</v>
      </c>
      <c r="K5" s="140">
        <v>1511.2219815036572</v>
      </c>
      <c r="L5" s="140">
        <v>1548.4475974100592</v>
      </c>
      <c r="M5" s="140">
        <v>1452.3551430135767</v>
      </c>
      <c r="N5" s="140">
        <v>1405.2240097820882</v>
      </c>
      <c r="O5" s="140">
        <v>1492.2880313229973</v>
      </c>
      <c r="P5" s="140">
        <v>1533.3494323063721</v>
      </c>
      <c r="Q5" s="140">
        <v>1518.2428578118829</v>
      </c>
      <c r="R5" s="140">
        <v>1590.2049378201802</v>
      </c>
      <c r="S5" s="140">
        <v>1647.0439823827726</v>
      </c>
      <c r="T5" s="140">
        <v>1656.7434564499677</v>
      </c>
      <c r="U5" s="140">
        <v>1665.4095404604861</v>
      </c>
      <c r="V5" s="140">
        <v>1722.8164204172708</v>
      </c>
      <c r="W5" s="140">
        <v>1771.8110808279291</v>
      </c>
      <c r="X5" s="140">
        <v>1806.7424494927056</v>
      </c>
      <c r="Y5" s="140">
        <v>1835.2775803693742</v>
      </c>
      <c r="Z5" s="140">
        <v>1913.4919987465335</v>
      </c>
      <c r="AA5" s="140">
        <v>1845.9038795901245</v>
      </c>
      <c r="AB5" s="140">
        <v>1788.435343574014</v>
      </c>
      <c r="AC5" s="140">
        <v>1849.4963437692802</v>
      </c>
      <c r="AD5" s="140">
        <v>1781.1080491938376</v>
      </c>
      <c r="AE5" s="140">
        <v>1731.1497462725797</v>
      </c>
      <c r="AF5" s="140">
        <v>1769.8379068843299</v>
      </c>
      <c r="AG5" s="140">
        <v>1680.9263829390566</v>
      </c>
      <c r="AH5" s="140">
        <v>1752.7941396101671</v>
      </c>
      <c r="AI5" s="140">
        <v>1718.6141189953701</v>
      </c>
      <c r="AJ5" s="140">
        <v>1615.2531765356534</v>
      </c>
      <c r="AK5" s="140">
        <v>1639.5219890980229</v>
      </c>
      <c r="AL5" s="140">
        <v>1594.3172538921149</v>
      </c>
      <c r="AM5" s="140">
        <v>1757.3038994487913</v>
      </c>
      <c r="AN5" s="140">
        <v>1652.9889564066355</v>
      </c>
      <c r="AO5" s="220">
        <v>1822.0170394796678</v>
      </c>
      <c r="AP5" s="221">
        <v>1584.6257725787341</v>
      </c>
      <c r="AQ5" s="222">
        <v>-0.1302903659829262</v>
      </c>
      <c r="AR5" s="222">
        <v>5.1289452259086765E-3</v>
      </c>
      <c r="AS5" s="222">
        <v>2.098513628311189E-2</v>
      </c>
    </row>
    <row r="6" spans="1:47" s="19" customFormat="1" ht="11" x14ac:dyDescent="0.15">
      <c r="A6" s="219" t="s">
        <v>192</v>
      </c>
      <c r="B6" s="140">
        <v>1017.1877049180329</v>
      </c>
      <c r="C6" s="140">
        <v>1136.4512328767123</v>
      </c>
      <c r="D6" s="140">
        <v>1124.301506849315</v>
      </c>
      <c r="E6" s="140">
        <v>1086.6875616438356</v>
      </c>
      <c r="F6" s="140">
        <v>1181.5118638544134</v>
      </c>
      <c r="G6" s="140">
        <v>1206.1163181670724</v>
      </c>
      <c r="H6" s="140">
        <v>1175.189801046293</v>
      </c>
      <c r="I6" s="140">
        <v>1215.7758904109589</v>
      </c>
      <c r="J6" s="140">
        <v>1201.8395838711431</v>
      </c>
      <c r="K6" s="140">
        <v>1246.8430772546219</v>
      </c>
      <c r="L6" s="140">
        <v>1321.313994520548</v>
      </c>
      <c r="M6" s="140">
        <v>1290.4009863387978</v>
      </c>
      <c r="N6" s="140">
        <v>1319.765904109589</v>
      </c>
      <c r="O6" s="140">
        <v>1357.0073726027397</v>
      </c>
      <c r="P6" s="140">
        <v>1281.879015380822</v>
      </c>
      <c r="Q6" s="140">
        <v>1282.8016177459017</v>
      </c>
      <c r="R6" s="140">
        <v>1242.512144260274</v>
      </c>
      <c r="S6" s="140">
        <v>1282.9872296383562</v>
      </c>
      <c r="T6" s="140">
        <v>1228.0200964849314</v>
      </c>
      <c r="U6" s="140">
        <v>1227.3824264316945</v>
      </c>
      <c r="V6" s="140">
        <v>1251.8949539013699</v>
      </c>
      <c r="W6" s="140">
        <v>1245.3993780958904</v>
      </c>
      <c r="X6" s="140">
        <v>1285.8596325068493</v>
      </c>
      <c r="Y6" s="140">
        <v>1303.3711731502735</v>
      </c>
      <c r="Z6" s="140">
        <v>1284.3997599013696</v>
      </c>
      <c r="AA6" s="140">
        <v>1284.1973554712329</v>
      </c>
      <c r="AB6" s="140">
        <v>1269.7916592410961</v>
      </c>
      <c r="AC6" s="140">
        <v>1261.048522079235</v>
      </c>
      <c r="AD6" s="140">
        <v>1294.926424071233</v>
      </c>
      <c r="AE6" s="140">
        <v>1184.1229623589038</v>
      </c>
      <c r="AF6" s="140">
        <v>1184.1229623589038</v>
      </c>
      <c r="AG6" s="140">
        <v>1166.430705</v>
      </c>
      <c r="AH6" s="140">
        <v>1199.2602710000001</v>
      </c>
      <c r="AI6" s="140">
        <v>1223.4903646712328</v>
      </c>
      <c r="AJ6" s="140">
        <v>1154.9336726986303</v>
      </c>
      <c r="AK6" s="140">
        <v>1064.4201073643835</v>
      </c>
      <c r="AL6" s="140">
        <v>933.0616686366119</v>
      </c>
      <c r="AM6" s="140">
        <v>766.98278950136989</v>
      </c>
      <c r="AN6" s="140">
        <v>611.85632443013697</v>
      </c>
      <c r="AO6" s="220">
        <v>592.00860168493136</v>
      </c>
      <c r="AP6" s="221">
        <v>590.6310087923498</v>
      </c>
      <c r="AQ6" s="222">
        <v>-2.3269812105106702E-3</v>
      </c>
      <c r="AR6" s="222">
        <v>-6.6975342107183811E-2</v>
      </c>
      <c r="AS6" s="222">
        <v>7.8217030336249199E-3</v>
      </c>
    </row>
    <row r="7" spans="1:47" s="19" customFormat="1" ht="11" x14ac:dyDescent="0.15">
      <c r="A7" s="219" t="s">
        <v>191</v>
      </c>
      <c r="B7" s="140">
        <v>13481</v>
      </c>
      <c r="C7" s="140">
        <v>12470</v>
      </c>
      <c r="D7" s="140">
        <v>11774</v>
      </c>
      <c r="E7" s="140">
        <v>11685</v>
      </c>
      <c r="F7" s="140">
        <v>12044</v>
      </c>
      <c r="G7" s="140">
        <v>12002</v>
      </c>
      <c r="H7" s="140">
        <v>12716</v>
      </c>
      <c r="I7" s="140">
        <v>12854</v>
      </c>
      <c r="J7" s="140">
        <v>13246</v>
      </c>
      <c r="K7" s="140">
        <v>13401</v>
      </c>
      <c r="L7" s="140">
        <v>13409.000000000002</v>
      </c>
      <c r="M7" s="140">
        <v>13301</v>
      </c>
      <c r="N7" s="140">
        <v>13410.999999999998</v>
      </c>
      <c r="O7" s="140">
        <v>13613</v>
      </c>
      <c r="P7" s="140">
        <v>13866</v>
      </c>
      <c r="Q7" s="140">
        <v>13973</v>
      </c>
      <c r="R7" s="140">
        <v>14195</v>
      </c>
      <c r="S7" s="140">
        <v>14661.999999999998</v>
      </c>
      <c r="T7" s="140">
        <v>14889</v>
      </c>
      <c r="U7" s="140">
        <v>14803.999999999998</v>
      </c>
      <c r="V7" s="140">
        <v>15067</v>
      </c>
      <c r="W7" s="140">
        <v>15127.999999999998</v>
      </c>
      <c r="X7" s="140">
        <v>14947</v>
      </c>
      <c r="Y7" s="140">
        <v>15304</v>
      </c>
      <c r="Z7" s="140">
        <v>15475</v>
      </c>
      <c r="AA7" s="140">
        <v>15220.088</v>
      </c>
      <c r="AB7" s="140">
        <v>15242</v>
      </c>
      <c r="AC7" s="140">
        <v>15156.000000000002</v>
      </c>
      <c r="AD7" s="140">
        <v>14648.000000000002</v>
      </c>
      <c r="AE7" s="140">
        <v>14335.999999999998</v>
      </c>
      <c r="AF7" s="140">
        <v>14724</v>
      </c>
      <c r="AG7" s="140">
        <v>14806.000000000002</v>
      </c>
      <c r="AH7" s="140">
        <v>14999</v>
      </c>
      <c r="AI7" s="140">
        <v>15312</v>
      </c>
      <c r="AJ7" s="140">
        <v>15847.999999999998</v>
      </c>
      <c r="AK7" s="140">
        <v>16188</v>
      </c>
      <c r="AL7" s="140">
        <v>16187</v>
      </c>
      <c r="AM7" s="140">
        <v>16590</v>
      </c>
      <c r="AN7" s="140">
        <v>16968.999999999996</v>
      </c>
      <c r="AO7" s="220">
        <v>16563</v>
      </c>
      <c r="AP7" s="221">
        <v>14212.000000000002</v>
      </c>
      <c r="AQ7" s="222">
        <v>-0.14194288474310202</v>
      </c>
      <c r="AR7" s="222">
        <v>1.4544500283674378E-2</v>
      </c>
      <c r="AS7" s="222">
        <v>0.18820895255934489</v>
      </c>
    </row>
    <row r="8" spans="1:47" s="19" customFormat="1" ht="11" x14ac:dyDescent="0.15">
      <c r="A8" s="223" t="s">
        <v>190</v>
      </c>
      <c r="B8" s="142">
        <v>16391.169146387128</v>
      </c>
      <c r="C8" s="142">
        <v>15365.64839982412</v>
      </c>
      <c r="D8" s="142">
        <v>14387.8486626708</v>
      </c>
      <c r="E8" s="142">
        <v>14190.438968565619</v>
      </c>
      <c r="F8" s="142">
        <v>14642.181541921682</v>
      </c>
      <c r="G8" s="142">
        <v>14584.8686253339</v>
      </c>
      <c r="H8" s="142">
        <v>15241.027491069441</v>
      </c>
      <c r="I8" s="142">
        <v>15472.687055187787</v>
      </c>
      <c r="J8" s="142">
        <v>15927.047062895885</v>
      </c>
      <c r="K8" s="142">
        <v>16159.065058758279</v>
      </c>
      <c r="L8" s="142">
        <v>16278.761591930608</v>
      </c>
      <c r="M8" s="142">
        <v>16043.756129352374</v>
      </c>
      <c r="N8" s="142">
        <v>16135.989913891675</v>
      </c>
      <c r="O8" s="142">
        <v>16462.295403925738</v>
      </c>
      <c r="P8" s="142">
        <v>16681.228447687194</v>
      </c>
      <c r="Q8" s="142">
        <v>16774.044475557785</v>
      </c>
      <c r="R8" s="142">
        <v>17027.717082080453</v>
      </c>
      <c r="S8" s="142">
        <v>17592.031212021127</v>
      </c>
      <c r="T8" s="142">
        <v>17773.763552934899</v>
      </c>
      <c r="U8" s="142">
        <v>17696.791966892179</v>
      </c>
      <c r="V8" s="142">
        <v>18041.711374318642</v>
      </c>
      <c r="W8" s="142">
        <v>18145.210458923819</v>
      </c>
      <c r="X8" s="142">
        <v>18039.602081999554</v>
      </c>
      <c r="Y8" s="142">
        <v>18442.648753519647</v>
      </c>
      <c r="Z8" s="142">
        <v>18672.891758647904</v>
      </c>
      <c r="AA8" s="142">
        <v>18350.189235061356</v>
      </c>
      <c r="AB8" s="142">
        <v>18300.227002815111</v>
      </c>
      <c r="AC8" s="142">
        <v>18266.544865848518</v>
      </c>
      <c r="AD8" s="142">
        <v>17724.034473265074</v>
      </c>
      <c r="AE8" s="142">
        <v>17251.272708631481</v>
      </c>
      <c r="AF8" s="142">
        <v>17677.960869243234</v>
      </c>
      <c r="AG8" s="142">
        <v>17653.357087939057</v>
      </c>
      <c r="AH8" s="142">
        <v>17951.054410610166</v>
      </c>
      <c r="AI8" s="142">
        <v>18254.104483666604</v>
      </c>
      <c r="AJ8" s="142">
        <v>18618.186849234284</v>
      </c>
      <c r="AK8" s="142">
        <v>18891.942096462408</v>
      </c>
      <c r="AL8" s="142">
        <v>18714.378922528726</v>
      </c>
      <c r="AM8" s="142">
        <v>19114.28668895016</v>
      </c>
      <c r="AN8" s="142">
        <v>19233.845280836769</v>
      </c>
      <c r="AO8" s="224">
        <v>18977.025641164601</v>
      </c>
      <c r="AP8" s="224">
        <v>16387.256781371085</v>
      </c>
      <c r="AQ8" s="225">
        <v>-0.13646863890913641</v>
      </c>
      <c r="AR8" s="225">
        <v>9.5799113534345004E-3</v>
      </c>
      <c r="AS8" s="225">
        <v>0.21701579187608167</v>
      </c>
    </row>
    <row r="9" spans="1:47" s="19" customFormat="1" ht="11" x14ac:dyDescent="0.15">
      <c r="A9" s="21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220"/>
      <c r="AP9" s="221"/>
      <c r="AQ9" s="222"/>
      <c r="AR9" s="222"/>
      <c r="AS9" s="222"/>
    </row>
    <row r="10" spans="1:47" s="19" customFormat="1" ht="11" x14ac:dyDescent="0.15">
      <c r="A10" s="219" t="s">
        <v>189</v>
      </c>
      <c r="B10" s="140">
        <v>481.17644808743165</v>
      </c>
      <c r="C10" s="140">
        <v>483.41852054794515</v>
      </c>
      <c r="D10" s="140">
        <v>466.12775342465756</v>
      </c>
      <c r="E10" s="140">
        <v>447.75254794520544</v>
      </c>
      <c r="F10" s="140">
        <v>433.49139344262295</v>
      </c>
      <c r="G10" s="140">
        <v>420.36043835616437</v>
      </c>
      <c r="H10" s="140">
        <v>397.30608219178083</v>
      </c>
      <c r="I10" s="140">
        <v>389.77526027397261</v>
      </c>
      <c r="J10" s="140">
        <v>398.24330601092902</v>
      </c>
      <c r="K10" s="140">
        <v>413.15093150684936</v>
      </c>
      <c r="L10" s="140">
        <v>424.21621917808221</v>
      </c>
      <c r="M10" s="140">
        <v>424.35679452054796</v>
      </c>
      <c r="N10" s="140">
        <v>454.09950819672133</v>
      </c>
      <c r="O10" s="140">
        <v>455.42394520547953</v>
      </c>
      <c r="P10" s="140">
        <v>479.34183561643835</v>
      </c>
      <c r="Q10" s="140">
        <v>457.01043835616446</v>
      </c>
      <c r="R10" s="140">
        <v>479.89469945355188</v>
      </c>
      <c r="S10" s="140">
        <v>515.63035616438356</v>
      </c>
      <c r="T10" s="140">
        <v>544.62904109589044</v>
      </c>
      <c r="U10" s="140">
        <v>552.56150684931515</v>
      </c>
      <c r="V10" s="140">
        <v>521.73177595628408</v>
      </c>
      <c r="W10" s="140">
        <v>523.40216438356163</v>
      </c>
      <c r="X10" s="140">
        <v>502.1953698630137</v>
      </c>
      <c r="Y10" s="140">
        <v>524.5669315068493</v>
      </c>
      <c r="Z10" s="140">
        <v>539.47598360655741</v>
      </c>
      <c r="AA10" s="140">
        <v>538.08224657534254</v>
      </c>
      <c r="AB10" s="140">
        <v>567.58298630136994</v>
      </c>
      <c r="AC10" s="140">
        <v>600.39728767123279</v>
      </c>
      <c r="AD10" s="140">
        <v>577.72816939890708</v>
      </c>
      <c r="AE10" s="140">
        <v>531.65594520547938</v>
      </c>
      <c r="AF10" s="140">
        <v>530.95985032343594</v>
      </c>
      <c r="AG10" s="140">
        <v>515.88697602446325</v>
      </c>
      <c r="AH10" s="140">
        <v>529.67751791365833</v>
      </c>
      <c r="AI10" s="140">
        <v>527.11123870787424</v>
      </c>
      <c r="AJ10" s="140">
        <v>526.49247688601668</v>
      </c>
      <c r="AK10" s="140">
        <v>535.67173859354966</v>
      </c>
      <c r="AL10" s="140">
        <v>510.54702908829063</v>
      </c>
      <c r="AM10" s="140">
        <v>499.56310730071129</v>
      </c>
      <c r="AN10" s="140">
        <v>470.19871159963094</v>
      </c>
      <c r="AO10" s="220">
        <v>476.06802605821969</v>
      </c>
      <c r="AP10" s="221">
        <v>417.08525990265036</v>
      </c>
      <c r="AQ10" s="222">
        <v>-0.12389566811268304</v>
      </c>
      <c r="AR10" s="222">
        <v>-1.098282399545969E-2</v>
      </c>
      <c r="AS10" s="222">
        <v>5.5234435613720758E-3</v>
      </c>
    </row>
    <row r="11" spans="1:47" s="19" customFormat="1" ht="11" x14ac:dyDescent="0.15">
      <c r="A11" s="219" t="s">
        <v>188</v>
      </c>
      <c r="B11" s="140">
        <v>1085.4563557460483</v>
      </c>
      <c r="C11" s="140">
        <v>1049.088734999573</v>
      </c>
      <c r="D11" s="140">
        <v>1037.870469809857</v>
      </c>
      <c r="E11" s="140">
        <v>1011.7806794915314</v>
      </c>
      <c r="F11" s="140">
        <v>1075.2998580695037</v>
      </c>
      <c r="G11" s="140">
        <v>1084.8114135530004</v>
      </c>
      <c r="H11" s="140">
        <v>1154.4129083322064</v>
      </c>
      <c r="I11" s="140">
        <v>1181.8295902321115</v>
      </c>
      <c r="J11" s="140">
        <v>1187.6400024207262</v>
      </c>
      <c r="K11" s="140">
        <v>1192.1173080789017</v>
      </c>
      <c r="L11" s="140">
        <v>1173.4891288621845</v>
      </c>
      <c r="M11" s="140">
        <v>1139.0416448157291</v>
      </c>
      <c r="N11" s="140">
        <v>1177.5866163957201</v>
      </c>
      <c r="O11" s="140">
        <v>1192.8238347651973</v>
      </c>
      <c r="P11" s="140">
        <v>1258.5825136652841</v>
      </c>
      <c r="Q11" s="140">
        <v>1226.0822860956921</v>
      </c>
      <c r="R11" s="140">
        <v>1312.8862884895211</v>
      </c>
      <c r="S11" s="140">
        <v>1409.4345773684697</v>
      </c>
      <c r="T11" s="140">
        <v>1518.1362929087597</v>
      </c>
      <c r="U11" s="140">
        <v>1581.0688650636644</v>
      </c>
      <c r="V11" s="140">
        <v>1588.5552888777663</v>
      </c>
      <c r="W11" s="140">
        <v>1645.4144905911603</v>
      </c>
      <c r="X11" s="140">
        <v>1612.352488144172</v>
      </c>
      <c r="Y11" s="140">
        <v>1602.8505658314082</v>
      </c>
      <c r="Z11" s="140">
        <v>1698.73008854668</v>
      </c>
      <c r="AA11" s="140">
        <v>1703.0228443083975</v>
      </c>
      <c r="AB11" s="140">
        <v>1707.8800658387815</v>
      </c>
      <c r="AC11" s="140">
        <v>1741.4654510356684</v>
      </c>
      <c r="AD11" s="140">
        <v>1760.3100853730123</v>
      </c>
      <c r="AE11" s="140">
        <v>1781.4984233149503</v>
      </c>
      <c r="AF11" s="140">
        <v>1787.206937457355</v>
      </c>
      <c r="AG11" s="140">
        <v>1813.1038974061287</v>
      </c>
      <c r="AH11" s="140">
        <v>1889.3484944734294</v>
      </c>
      <c r="AI11" s="140">
        <v>2035.4276814676932</v>
      </c>
      <c r="AJ11" s="140">
        <v>2085.2469015418878</v>
      </c>
      <c r="AK11" s="140">
        <v>1971.8643850130481</v>
      </c>
      <c r="AL11" s="140">
        <v>1812.4763089192613</v>
      </c>
      <c r="AM11" s="140">
        <v>1741.1391203018138</v>
      </c>
      <c r="AN11" s="140">
        <v>1732.7359331480297</v>
      </c>
      <c r="AO11" s="220">
        <v>1750.888326954781</v>
      </c>
      <c r="AP11" s="221">
        <v>1768.6318830631815</v>
      </c>
      <c r="AQ11" s="222">
        <v>1.0134030728996324E-2</v>
      </c>
      <c r="AR11" s="222">
        <v>-1.7316536033903374E-3</v>
      </c>
      <c r="AS11" s="222">
        <v>2.342192190925859E-2</v>
      </c>
    </row>
    <row r="12" spans="1:47" s="19" customFormat="1" ht="11" x14ac:dyDescent="0.15">
      <c r="A12" s="219" t="s">
        <v>187</v>
      </c>
      <c r="B12" s="140">
        <v>96.331420765027332</v>
      </c>
      <c r="C12" s="140">
        <v>93.241616438356147</v>
      </c>
      <c r="D12" s="140">
        <v>67.25526027397261</v>
      </c>
      <c r="E12" s="140">
        <v>73.460657534246579</v>
      </c>
      <c r="F12" s="140">
        <v>73.960901639344272</v>
      </c>
      <c r="G12" s="140">
        <v>74.183616438356168</v>
      </c>
      <c r="H12" s="140">
        <v>81.332876712328769</v>
      </c>
      <c r="I12" s="140">
        <v>85.349315068493155</v>
      </c>
      <c r="J12" s="140">
        <v>96.051038251366123</v>
      </c>
      <c r="K12" s="140">
        <v>114.66931506849316</v>
      </c>
      <c r="L12" s="140">
        <v>122.30054794520547</v>
      </c>
      <c r="M12" s="140">
        <v>125.11205479452055</v>
      </c>
      <c r="N12" s="140">
        <v>129.67691256830599</v>
      </c>
      <c r="O12" s="140">
        <v>138.08515068493151</v>
      </c>
      <c r="P12" s="140">
        <v>149.6123287671233</v>
      </c>
      <c r="Q12" s="140">
        <v>158.83005479452052</v>
      </c>
      <c r="R12" s="140">
        <v>167.78890710382515</v>
      </c>
      <c r="S12" s="140">
        <v>175.77942465753426</v>
      </c>
      <c r="T12" s="140">
        <v>193.33126027397262</v>
      </c>
      <c r="U12" s="140">
        <v>195.15873972602739</v>
      </c>
      <c r="V12" s="140">
        <v>194.5053551912568</v>
      </c>
      <c r="W12" s="140">
        <v>197.60876712328766</v>
      </c>
      <c r="X12" s="140">
        <v>193.93372602739726</v>
      </c>
      <c r="Y12" s="140">
        <v>207.30526917401505</v>
      </c>
      <c r="Z12" s="140">
        <v>206.85915826153675</v>
      </c>
      <c r="AA12" s="140">
        <v>209.23529329267589</v>
      </c>
      <c r="AB12" s="140">
        <v>217.12771334934246</v>
      </c>
      <c r="AC12" s="140">
        <v>200.84313484814186</v>
      </c>
      <c r="AD12" s="140">
        <v>203.93766146794522</v>
      </c>
      <c r="AE12" s="140">
        <v>191.65828792630052</v>
      </c>
      <c r="AF12" s="140">
        <v>158.98573677468522</v>
      </c>
      <c r="AG12" s="140">
        <v>172.7543909783459</v>
      </c>
      <c r="AH12" s="140">
        <v>163.75848791843347</v>
      </c>
      <c r="AI12" s="140">
        <v>174.37423264936481</v>
      </c>
      <c r="AJ12" s="140">
        <v>174.04681784352056</v>
      </c>
      <c r="AK12" s="140">
        <v>165.12045629471424</v>
      </c>
      <c r="AL12" s="140">
        <v>163.39759713804867</v>
      </c>
      <c r="AM12" s="140">
        <v>172.30634966508535</v>
      </c>
      <c r="AN12" s="140">
        <v>171.92723778463414</v>
      </c>
      <c r="AO12" s="220">
        <v>186.10946858515069</v>
      </c>
      <c r="AP12" s="221">
        <v>177.22665687799147</v>
      </c>
      <c r="AQ12" s="222">
        <v>-4.7728961748633836E-2</v>
      </c>
      <c r="AR12" s="222">
        <v>-2.9335880600810382E-3</v>
      </c>
      <c r="AS12" s="222">
        <v>2.3470055908106661E-3</v>
      </c>
    </row>
    <row r="13" spans="1:47" s="19" customFormat="1" ht="11" x14ac:dyDescent="0.15">
      <c r="A13" s="219" t="s">
        <v>186</v>
      </c>
      <c r="B13" s="140">
        <v>153.25699999999998</v>
      </c>
      <c r="C13" s="140">
        <v>165.89300000000003</v>
      </c>
      <c r="D13" s="140">
        <v>163.297</v>
      </c>
      <c r="E13" s="140">
        <v>185.44800000000001</v>
      </c>
      <c r="F13" s="140">
        <v>188.01500000000001</v>
      </c>
      <c r="G13" s="140">
        <v>186.06800000000001</v>
      </c>
      <c r="H13" s="140">
        <v>201.98500000000001</v>
      </c>
      <c r="I13" s="140">
        <v>225.46500000000006</v>
      </c>
      <c r="J13" s="140">
        <v>220.17499999999995</v>
      </c>
      <c r="K13" s="140">
        <v>242.72100000000003</v>
      </c>
      <c r="L13" s="140">
        <v>231.91506999999999</v>
      </c>
      <c r="M13" s="140">
        <v>244.63918000000001</v>
      </c>
      <c r="N13" s="140">
        <v>226.77732000000003</v>
      </c>
      <c r="O13" s="140">
        <v>241.44932</v>
      </c>
      <c r="P13" s="140">
        <v>242.13698999999997</v>
      </c>
      <c r="Q13" s="140">
        <v>256.05752999999999</v>
      </c>
      <c r="R13" s="140">
        <v>280.01830999999999</v>
      </c>
      <c r="S13" s="140">
        <v>277.90032000000002</v>
      </c>
      <c r="T13" s="140">
        <v>280.45113000000003</v>
      </c>
      <c r="U13" s="140">
        <v>284.08560999999992</v>
      </c>
      <c r="V13" s="140">
        <v>290.84836000000001</v>
      </c>
      <c r="W13" s="140">
        <v>302.85885000000002</v>
      </c>
      <c r="X13" s="140">
        <v>289.20441999999997</v>
      </c>
      <c r="Y13" s="140">
        <v>302.63403999999997</v>
      </c>
      <c r="Z13" s="140">
        <v>308.06878</v>
      </c>
      <c r="AA13" s="140">
        <v>299.21323999999993</v>
      </c>
      <c r="AB13" s="140">
        <v>314.87144000000001</v>
      </c>
      <c r="AC13" s="140">
        <v>313.11973</v>
      </c>
      <c r="AD13" s="140">
        <v>312.75050000000005</v>
      </c>
      <c r="AE13" s="140">
        <v>301.81702000000001</v>
      </c>
      <c r="AF13" s="140">
        <v>299.65247000000005</v>
      </c>
      <c r="AG13" s="140">
        <v>305.99249000000003</v>
      </c>
      <c r="AH13" s="140">
        <v>304.63185999999996</v>
      </c>
      <c r="AI13" s="140">
        <v>283.72581000000008</v>
      </c>
      <c r="AJ13" s="140">
        <v>246.64685</v>
      </c>
      <c r="AK13" s="140">
        <v>243.98273999999998</v>
      </c>
      <c r="AL13" s="140">
        <v>339.06718999999998</v>
      </c>
      <c r="AM13" s="140">
        <v>355.46355833333331</v>
      </c>
      <c r="AN13" s="140">
        <v>382.8635583333334</v>
      </c>
      <c r="AO13" s="220">
        <v>383.66355830000003</v>
      </c>
      <c r="AP13" s="221">
        <v>329.66400000000004</v>
      </c>
      <c r="AQ13" s="222">
        <v>-0.14074716540520593</v>
      </c>
      <c r="AR13" s="222">
        <v>2.4284692357802173E-2</v>
      </c>
      <c r="AS13" s="222">
        <v>4.3657272823335114E-3</v>
      </c>
    </row>
    <row r="14" spans="1:47" s="19" customFormat="1" ht="11" x14ac:dyDescent="0.15">
      <c r="A14" s="219" t="s">
        <v>399</v>
      </c>
      <c r="B14" s="140" t="s">
        <v>111</v>
      </c>
      <c r="C14" s="140" t="s">
        <v>111</v>
      </c>
      <c r="D14" s="140" t="s">
        <v>111</v>
      </c>
      <c r="E14" s="140" t="s">
        <v>111</v>
      </c>
      <c r="F14" s="140" t="s">
        <v>111</v>
      </c>
      <c r="G14" s="140" t="s">
        <v>111</v>
      </c>
      <c r="H14" s="140">
        <v>166.68219178082194</v>
      </c>
      <c r="I14" s="140">
        <v>194.7972602739726</v>
      </c>
      <c r="J14" s="140">
        <v>200.27322404371586</v>
      </c>
      <c r="K14" s="140">
        <v>200.82191780821918</v>
      </c>
      <c r="L14" s="140">
        <v>210.86301369863014</v>
      </c>
      <c r="M14" s="140">
        <v>206.30435616438356</v>
      </c>
      <c r="N14" s="140">
        <v>240.32786885245906</v>
      </c>
      <c r="O14" s="140">
        <v>250.92698630136985</v>
      </c>
      <c r="P14" s="140">
        <v>251.26838356164384</v>
      </c>
      <c r="Q14" s="140">
        <v>252.03150684931506</v>
      </c>
      <c r="R14" s="140">
        <v>252.24412568306013</v>
      </c>
      <c r="S14" s="140">
        <v>236.52805479452056</v>
      </c>
      <c r="T14" s="140">
        <v>249.82246575342464</v>
      </c>
      <c r="U14" s="140">
        <v>219.15695890410956</v>
      </c>
      <c r="V14" s="140">
        <v>222.16308743169401</v>
      </c>
      <c r="W14" s="140">
        <v>243.15517808219181</v>
      </c>
      <c r="X14" s="140">
        <v>196.84564383561641</v>
      </c>
      <c r="Y14" s="140">
        <v>186.22216438356165</v>
      </c>
      <c r="Z14" s="140">
        <v>203.87814207650271</v>
      </c>
      <c r="AA14" s="140">
        <v>215</v>
      </c>
      <c r="AB14" s="140">
        <v>205</v>
      </c>
      <c r="AC14" s="140">
        <v>209</v>
      </c>
      <c r="AD14" s="140">
        <v>197</v>
      </c>
      <c r="AE14" s="140">
        <v>183</v>
      </c>
      <c r="AF14" s="140">
        <v>64</v>
      </c>
      <c r="AG14" s="140">
        <v>163.99999999999997</v>
      </c>
      <c r="AH14" s="140">
        <v>164.99999999999997</v>
      </c>
      <c r="AI14" s="140">
        <v>170</v>
      </c>
      <c r="AJ14" s="140">
        <v>188.99999999999997</v>
      </c>
      <c r="AK14" s="140">
        <v>178</v>
      </c>
      <c r="AL14" s="140">
        <v>156</v>
      </c>
      <c r="AM14" s="140">
        <v>84</v>
      </c>
      <c r="AN14" s="140">
        <v>28.520000000000003</v>
      </c>
      <c r="AO14" s="220">
        <v>4.250313620071684</v>
      </c>
      <c r="AP14" s="221">
        <v>0</v>
      </c>
      <c r="AQ14" s="222">
        <v>-1</v>
      </c>
      <c r="AR14" s="222">
        <v>-0.3135688416464697</v>
      </c>
      <c r="AS14" s="222">
        <v>0</v>
      </c>
    </row>
    <row r="15" spans="1:47" s="19" customFormat="1" ht="11" x14ac:dyDescent="0.15">
      <c r="A15" s="219" t="s">
        <v>185</v>
      </c>
      <c r="B15" s="140">
        <v>93.343000000000004</v>
      </c>
      <c r="C15" s="140">
        <v>89.408000000000001</v>
      </c>
      <c r="D15" s="140">
        <v>93.403999999999996</v>
      </c>
      <c r="E15" s="140">
        <v>75.49799999999999</v>
      </c>
      <c r="F15" s="140">
        <v>88.974000000000004</v>
      </c>
      <c r="G15" s="140">
        <v>86.236000000000018</v>
      </c>
      <c r="H15" s="140">
        <v>95.923000000000016</v>
      </c>
      <c r="I15" s="140">
        <v>85.888000000000005</v>
      </c>
      <c r="J15" s="140">
        <v>116.89100000000001</v>
      </c>
      <c r="K15" s="140">
        <v>106.373</v>
      </c>
      <c r="L15" s="140">
        <v>120.703</v>
      </c>
      <c r="M15" s="140">
        <v>124.92300000000002</v>
      </c>
      <c r="N15" s="140">
        <v>124.82499999999999</v>
      </c>
      <c r="O15" s="140">
        <v>124.25500000000001</v>
      </c>
      <c r="P15" s="140">
        <v>132.565</v>
      </c>
      <c r="Q15" s="140">
        <v>130.91999999999999</v>
      </c>
      <c r="R15" s="140">
        <v>155.24700000000001</v>
      </c>
      <c r="S15" s="140">
        <v>131.36099999999999</v>
      </c>
      <c r="T15" s="140">
        <v>143.328</v>
      </c>
      <c r="U15" s="140">
        <v>132.46100000000001</v>
      </c>
      <c r="V15" s="140">
        <v>160.78200000000001</v>
      </c>
      <c r="W15" s="140">
        <v>157.53800000000001</v>
      </c>
      <c r="X15" s="140">
        <v>152.858</v>
      </c>
      <c r="Y15" s="140">
        <v>142.34100000000001</v>
      </c>
      <c r="Z15" s="140">
        <v>156.83099999999999</v>
      </c>
      <c r="AA15" s="140">
        <v>150.70599999999999</v>
      </c>
      <c r="AB15" s="140">
        <v>151.62100000000001</v>
      </c>
      <c r="AC15" s="140">
        <v>150.34046849315069</v>
      </c>
      <c r="AD15" s="140">
        <v>155.47685245901638</v>
      </c>
      <c r="AE15" s="140">
        <v>155.69719452054798</v>
      </c>
      <c r="AF15" s="140">
        <v>136.55761095890409</v>
      </c>
      <c r="AG15" s="140">
        <v>156.05479452054792</v>
      </c>
      <c r="AH15" s="140">
        <v>152.05737704918033</v>
      </c>
      <c r="AI15" s="140">
        <v>140.68493150684932</v>
      </c>
      <c r="AJ15" s="140">
        <v>125.24383561643836</v>
      </c>
      <c r="AK15" s="140">
        <v>120.66575342465754</v>
      </c>
      <c r="AL15" s="140">
        <v>150.17213114754099</v>
      </c>
      <c r="AM15" s="140">
        <v>156.04109589041096</v>
      </c>
      <c r="AN15" s="140">
        <v>159.25479452054793</v>
      </c>
      <c r="AO15" s="220">
        <v>142.27805479452056</v>
      </c>
      <c r="AP15" s="221">
        <v>116.47502459016394</v>
      </c>
      <c r="AQ15" s="222">
        <v>-0.18135636055484183</v>
      </c>
      <c r="AR15" s="222">
        <v>-8.9724833482380806E-3</v>
      </c>
      <c r="AS15" s="222">
        <v>1.5424741329467134E-3</v>
      </c>
    </row>
    <row r="16" spans="1:47" s="19" customFormat="1" ht="11" x14ac:dyDescent="0.15">
      <c r="A16" s="219" t="s">
        <v>400</v>
      </c>
      <c r="B16" s="140">
        <v>564.2898360655737</v>
      </c>
      <c r="C16" s="140">
        <v>522.13698630136992</v>
      </c>
      <c r="D16" s="140">
        <v>471.93150684931504</v>
      </c>
      <c r="E16" s="140">
        <v>479.96438356164373</v>
      </c>
      <c r="F16" s="140">
        <v>400.54644808743171</v>
      </c>
      <c r="G16" s="140">
        <v>172.7068493150685</v>
      </c>
      <c r="H16" s="140" t="s">
        <v>111</v>
      </c>
      <c r="I16" s="140" t="s">
        <v>111</v>
      </c>
      <c r="J16" s="140" t="s">
        <v>111</v>
      </c>
      <c r="K16" s="140" t="s">
        <v>111</v>
      </c>
      <c r="L16" s="140" t="s">
        <v>111</v>
      </c>
      <c r="M16" s="140" t="s">
        <v>111</v>
      </c>
      <c r="N16" s="140" t="s">
        <v>111</v>
      </c>
      <c r="O16" s="140" t="s">
        <v>111</v>
      </c>
      <c r="P16" s="140" t="s">
        <v>111</v>
      </c>
      <c r="Q16" s="140" t="s">
        <v>111</v>
      </c>
      <c r="R16" s="140" t="s">
        <v>111</v>
      </c>
      <c r="S16" s="140" t="s">
        <v>111</v>
      </c>
      <c r="T16" s="140" t="s">
        <v>111</v>
      </c>
      <c r="U16" s="140" t="s">
        <v>111</v>
      </c>
      <c r="V16" s="140" t="s">
        <v>111</v>
      </c>
      <c r="W16" s="140" t="s">
        <v>111</v>
      </c>
      <c r="X16" s="140" t="s">
        <v>111</v>
      </c>
      <c r="Y16" s="140" t="s">
        <v>111</v>
      </c>
      <c r="Z16" s="140" t="s">
        <v>111</v>
      </c>
      <c r="AA16" s="140" t="s">
        <v>111</v>
      </c>
      <c r="AB16" s="140" t="s">
        <v>111</v>
      </c>
      <c r="AC16" s="140" t="s">
        <v>111</v>
      </c>
      <c r="AD16" s="140" t="s">
        <v>111</v>
      </c>
      <c r="AE16" s="140" t="s">
        <v>111</v>
      </c>
      <c r="AF16" s="140" t="s">
        <v>111</v>
      </c>
      <c r="AG16" s="140" t="s">
        <v>111</v>
      </c>
      <c r="AH16" s="140" t="s">
        <v>111</v>
      </c>
      <c r="AI16" s="140" t="s">
        <v>111</v>
      </c>
      <c r="AJ16" s="140" t="s">
        <v>111</v>
      </c>
      <c r="AK16" s="140" t="s">
        <v>111</v>
      </c>
      <c r="AL16" s="140" t="s">
        <v>111</v>
      </c>
      <c r="AM16" s="140" t="s">
        <v>111</v>
      </c>
      <c r="AN16" s="140" t="s">
        <v>111</v>
      </c>
      <c r="AO16" s="220" t="s">
        <v>111</v>
      </c>
      <c r="AP16" s="221" t="s">
        <v>111</v>
      </c>
      <c r="AQ16" s="222" t="s">
        <v>111</v>
      </c>
      <c r="AR16" s="222" t="s">
        <v>111</v>
      </c>
      <c r="AS16" s="222" t="s">
        <v>111</v>
      </c>
    </row>
    <row r="17" spans="1:45" s="19" customFormat="1" ht="11" x14ac:dyDescent="0.15">
      <c r="A17" s="219" t="s">
        <v>184</v>
      </c>
      <c r="B17" s="140">
        <v>145.33827868852458</v>
      </c>
      <c r="C17" s="140">
        <v>153.30745205479451</v>
      </c>
      <c r="D17" s="140">
        <v>155.89805479452056</v>
      </c>
      <c r="E17" s="140">
        <v>152.18284931506849</v>
      </c>
      <c r="F17" s="140">
        <v>173.35650273224044</v>
      </c>
      <c r="G17" s="140">
        <v>174.25317808219177</v>
      </c>
      <c r="H17" s="140">
        <v>171.96380821917811</v>
      </c>
      <c r="I17" s="140">
        <v>171.96380821917811</v>
      </c>
      <c r="J17" s="140">
        <v>163.8034699453552</v>
      </c>
      <c r="K17" s="140">
        <v>149.69265753424656</v>
      </c>
      <c r="L17" s="140">
        <v>146.57991780821919</v>
      </c>
      <c r="M17" s="140">
        <v>149.79306849315068</v>
      </c>
      <c r="N17" s="140">
        <v>152.26773224043714</v>
      </c>
      <c r="O17" s="140">
        <v>153.80950684931508</v>
      </c>
      <c r="P17" s="140">
        <v>151.70087671232878</v>
      </c>
      <c r="Q17" s="140">
        <v>146.84098630136987</v>
      </c>
      <c r="R17" s="140">
        <v>147.18079234972677</v>
      </c>
      <c r="S17" s="140">
        <v>163.30838356164384</v>
      </c>
      <c r="T17" s="140">
        <v>169.27279452054793</v>
      </c>
      <c r="U17" s="140">
        <v>142.86471232876713</v>
      </c>
      <c r="V17" s="140">
        <v>141.93363387978141</v>
      </c>
      <c r="W17" s="140">
        <v>160.62821917808219</v>
      </c>
      <c r="X17" s="140">
        <v>148.70630136986301</v>
      </c>
      <c r="Y17" s="140">
        <v>142.75753424657537</v>
      </c>
      <c r="Z17" s="140">
        <v>149.49426229508197</v>
      </c>
      <c r="AA17" s="140">
        <v>177.4923287671233</v>
      </c>
      <c r="AB17" s="140">
        <v>169.63972602739727</v>
      </c>
      <c r="AC17" s="140">
        <v>176.48493150684931</v>
      </c>
      <c r="AD17" s="140">
        <v>173.91693989071041</v>
      </c>
      <c r="AE17" s="140">
        <v>198.60383561643837</v>
      </c>
      <c r="AF17" s="140">
        <v>200.76958904109591</v>
      </c>
      <c r="AG17" s="140">
        <v>192.87671232876713</v>
      </c>
      <c r="AH17" s="140">
        <v>190.42377049180328</v>
      </c>
      <c r="AI17" s="140">
        <v>186.04136986301373</v>
      </c>
      <c r="AJ17" s="140">
        <v>187.67773430332497</v>
      </c>
      <c r="AK17" s="140">
        <v>187.96583927998199</v>
      </c>
      <c r="AL17" s="140">
        <v>194.00950408300781</v>
      </c>
      <c r="AM17" s="140">
        <v>213.19341753316598</v>
      </c>
      <c r="AN17" s="140">
        <v>208.89331672288193</v>
      </c>
      <c r="AO17" s="220">
        <v>192.3</v>
      </c>
      <c r="AP17" s="221">
        <v>105.35163383162099</v>
      </c>
      <c r="AQ17" s="222">
        <v>-0.45214959005917332</v>
      </c>
      <c r="AR17" s="222">
        <v>-3.2203447410888986E-3</v>
      </c>
      <c r="AS17" s="222">
        <v>1.3951675101227853E-3</v>
      </c>
    </row>
    <row r="18" spans="1:45" s="19" customFormat="1" ht="11" x14ac:dyDescent="0.15">
      <c r="A18" s="219" t="s">
        <v>183</v>
      </c>
      <c r="B18" s="140">
        <v>231.2354644808743</v>
      </c>
      <c r="C18" s="140">
        <v>173.73104109589042</v>
      </c>
      <c r="D18" s="140">
        <v>162.96698630136987</v>
      </c>
      <c r="E18" s="140">
        <v>81.011561643835606</v>
      </c>
      <c r="F18" s="140">
        <v>79.408333333333331</v>
      </c>
      <c r="G18" s="140">
        <v>83.863232876712331</v>
      </c>
      <c r="H18" s="140">
        <v>84.787013698630147</v>
      </c>
      <c r="I18" s="140">
        <v>88.803452054794519</v>
      </c>
      <c r="J18" s="140">
        <v>88.280437158469965</v>
      </c>
      <c r="K18" s="140">
        <v>80.047616438356172</v>
      </c>
      <c r="L18" s="140">
        <v>95.269917808219162</v>
      </c>
      <c r="M18" s="140">
        <v>110.8737808219178</v>
      </c>
      <c r="N18" s="140">
        <v>118.90221311475412</v>
      </c>
      <c r="O18" s="140">
        <v>109.84958904109588</v>
      </c>
      <c r="P18" s="140">
        <v>108.68482191780824</v>
      </c>
      <c r="Q18" s="140">
        <v>105.02986301369863</v>
      </c>
      <c r="R18" s="140">
        <v>113.61499999999999</v>
      </c>
      <c r="S18" s="140">
        <v>102.53967123287673</v>
      </c>
      <c r="T18" s="140">
        <v>143.94915068493151</v>
      </c>
      <c r="U18" s="140">
        <v>154.43205479452055</v>
      </c>
      <c r="V18" s="140">
        <v>161.09008743169397</v>
      </c>
      <c r="W18" s="140">
        <v>153.36320000000001</v>
      </c>
      <c r="X18" s="140">
        <v>150.49006575342466</v>
      </c>
      <c r="Y18" s="140">
        <v>148.18130684931506</v>
      </c>
      <c r="Z18" s="140">
        <v>130.7042349726776</v>
      </c>
      <c r="AA18" s="140">
        <v>164.62414794520546</v>
      </c>
      <c r="AB18" s="140">
        <v>152.33350958904109</v>
      </c>
      <c r="AC18" s="140">
        <v>153.78581095890411</v>
      </c>
      <c r="AD18" s="140">
        <v>149.93813387978142</v>
      </c>
      <c r="AE18" s="140">
        <v>151.82471232876713</v>
      </c>
      <c r="AF18" s="140">
        <v>126.48367671232877</v>
      </c>
      <c r="AG18" s="140">
        <v>137.25366301369863</v>
      </c>
      <c r="AH18" s="140">
        <v>106.72250000000001</v>
      </c>
      <c r="AI18" s="140">
        <v>131.99324109589043</v>
      </c>
      <c r="AJ18" s="140">
        <v>104.6894493150685</v>
      </c>
      <c r="AK18" s="140">
        <v>125.38508493150687</v>
      </c>
      <c r="AL18" s="140">
        <v>148.24185519125686</v>
      </c>
      <c r="AM18" s="140">
        <v>130.73975890410961</v>
      </c>
      <c r="AN18" s="140">
        <v>98.721638356164391</v>
      </c>
      <c r="AO18" s="220">
        <v>0</v>
      </c>
      <c r="AP18" s="221">
        <v>0</v>
      </c>
      <c r="AQ18" s="222" t="s">
        <v>111</v>
      </c>
      <c r="AR18" s="222">
        <v>-1</v>
      </c>
      <c r="AS18" s="222">
        <v>0</v>
      </c>
    </row>
    <row r="19" spans="1:45" s="19" customFormat="1" ht="11" x14ac:dyDescent="0.15">
      <c r="A19" s="219" t="s">
        <v>182</v>
      </c>
      <c r="B19" s="140">
        <v>925.29399999999998</v>
      </c>
      <c r="C19" s="140">
        <v>860.68100000000004</v>
      </c>
      <c r="D19" s="140">
        <v>872.66399999999999</v>
      </c>
      <c r="E19" s="140">
        <v>898.03199999999993</v>
      </c>
      <c r="F19" s="140">
        <v>900.35599999999988</v>
      </c>
      <c r="G19" s="140">
        <v>942.35699999999997</v>
      </c>
      <c r="H19" s="140">
        <v>931.08600000000001</v>
      </c>
      <c r="I19" s="140">
        <v>924.51400000000001</v>
      </c>
      <c r="J19" s="140">
        <v>1050.713</v>
      </c>
      <c r="K19" s="140">
        <v>1017.808</v>
      </c>
      <c r="L19" s="140">
        <v>1069.8170000000002</v>
      </c>
      <c r="M19" s="140">
        <v>1126.6099999999999</v>
      </c>
      <c r="N19" s="140">
        <v>1101.3</v>
      </c>
      <c r="O19" s="140">
        <v>949.9</v>
      </c>
      <c r="P19" s="140">
        <v>937.70000000000016</v>
      </c>
      <c r="Q19" s="140">
        <v>1005</v>
      </c>
      <c r="R19" s="140">
        <v>1018.8999999999997</v>
      </c>
      <c r="S19" s="140">
        <v>1054.04</v>
      </c>
      <c r="T19" s="140">
        <v>1056.0999999999999</v>
      </c>
      <c r="U19" s="140">
        <v>1048.6400000000001</v>
      </c>
      <c r="V19" s="140">
        <v>1079.4100000000001</v>
      </c>
      <c r="W19" s="140">
        <v>1060.03</v>
      </c>
      <c r="X19" s="140">
        <v>931.07000000000016</v>
      </c>
      <c r="Y19" s="140">
        <v>856.12000000000012</v>
      </c>
      <c r="Z19" s="140">
        <v>1012.3500000000003</v>
      </c>
      <c r="AA19" s="140">
        <v>1013.31</v>
      </c>
      <c r="AB19" s="140">
        <v>1022.0700000000002</v>
      </c>
      <c r="AC19" s="140">
        <v>1004.0000000000001</v>
      </c>
      <c r="AD19" s="140">
        <v>1010</v>
      </c>
      <c r="AE19" s="140">
        <v>961</v>
      </c>
      <c r="AF19" s="140">
        <v>969</v>
      </c>
      <c r="AG19" s="140">
        <v>991</v>
      </c>
      <c r="AH19" s="140">
        <v>935.99999999999989</v>
      </c>
      <c r="AI19" s="140">
        <v>952</v>
      </c>
      <c r="AJ19" s="140">
        <v>920</v>
      </c>
      <c r="AK19" s="140">
        <v>863</v>
      </c>
      <c r="AL19" s="140">
        <v>654</v>
      </c>
      <c r="AM19" s="140">
        <v>544</v>
      </c>
      <c r="AN19" s="140">
        <v>306.24594701463025</v>
      </c>
      <c r="AO19" s="220">
        <v>135.49398925823735</v>
      </c>
      <c r="AP19" s="221">
        <v>123.36806804057409</v>
      </c>
      <c r="AQ19" s="222">
        <v>-8.9494163424124529E-2</v>
      </c>
      <c r="AR19" s="222">
        <v>-0.17790943445686314</v>
      </c>
      <c r="AS19" s="222">
        <v>1.6337584340829184E-3</v>
      </c>
    </row>
    <row r="20" spans="1:45" s="19" customFormat="1" ht="11" x14ac:dyDescent="0.15">
      <c r="A20" s="219" t="s">
        <v>208</v>
      </c>
      <c r="B20" s="140">
        <v>1301.5473718558985</v>
      </c>
      <c r="C20" s="140">
        <v>1111.4778194745797</v>
      </c>
      <c r="D20" s="140">
        <v>1024.9406973175521</v>
      </c>
      <c r="E20" s="140">
        <v>939.01238479493907</v>
      </c>
      <c r="F20" s="140">
        <v>943.7723843447169</v>
      </c>
      <c r="G20" s="140">
        <v>761.33494975697192</v>
      </c>
      <c r="H20" s="140">
        <v>698.22876920892259</v>
      </c>
      <c r="I20" s="140">
        <v>811.81460778400594</v>
      </c>
      <c r="J20" s="140">
        <v>714.77672953511478</v>
      </c>
      <c r="K20" s="140">
        <v>817.95984794414801</v>
      </c>
      <c r="L20" s="140">
        <v>857.53404867046265</v>
      </c>
      <c r="M20" s="140">
        <v>855.47122818514981</v>
      </c>
      <c r="N20" s="140">
        <v>827.8935965199297</v>
      </c>
      <c r="O20" s="140">
        <v>827.95702956211926</v>
      </c>
      <c r="P20" s="140">
        <v>888.58145607701726</v>
      </c>
      <c r="Q20" s="140">
        <v>854.0938029662874</v>
      </c>
      <c r="R20" s="140">
        <v>935.94967575336307</v>
      </c>
      <c r="S20" s="140">
        <v>900.9937726883287</v>
      </c>
      <c r="T20" s="140">
        <v>884.66812399238256</v>
      </c>
      <c r="U20" s="140">
        <v>925.31202384961648</v>
      </c>
      <c r="V20" s="140">
        <v>1019.1393418014394</v>
      </c>
      <c r="W20" s="140">
        <v>904.72336094306854</v>
      </c>
      <c r="X20" s="140">
        <v>817.56107683508571</v>
      </c>
      <c r="Y20" s="140">
        <v>928.01772256518666</v>
      </c>
      <c r="Z20" s="140">
        <v>1020.0527917832428</v>
      </c>
      <c r="AA20" s="140">
        <v>998.23558889899584</v>
      </c>
      <c r="AB20" s="140">
        <v>949.91906438811031</v>
      </c>
      <c r="AC20" s="140">
        <v>962.61554222816994</v>
      </c>
      <c r="AD20" s="140">
        <v>957.36605019288402</v>
      </c>
      <c r="AE20" s="140">
        <v>796.24407496865149</v>
      </c>
      <c r="AF20" s="140">
        <v>700.45479438808729</v>
      </c>
      <c r="AG20" s="140">
        <v>704.41192984656993</v>
      </c>
      <c r="AH20" s="140">
        <v>325.92000148633053</v>
      </c>
      <c r="AI20" s="140">
        <v>286.05608595898968</v>
      </c>
      <c r="AJ20" s="140">
        <v>277.2654266789126</v>
      </c>
      <c r="AK20" s="140">
        <v>275.31993783854097</v>
      </c>
      <c r="AL20" s="140">
        <v>230.99502271990445</v>
      </c>
      <c r="AM20" s="140">
        <v>200.70545142818204</v>
      </c>
      <c r="AN20" s="140">
        <v>249.01341800917228</v>
      </c>
      <c r="AO20" s="220">
        <v>241.44679022901187</v>
      </c>
      <c r="AP20" s="221">
        <v>249.72507901831426</v>
      </c>
      <c r="AQ20" s="222">
        <v>3.4286182812579336E-2</v>
      </c>
      <c r="AR20" s="222">
        <v>-0.11248127984154255</v>
      </c>
      <c r="AS20" s="222">
        <v>3.3070993209848407E-3</v>
      </c>
    </row>
    <row r="21" spans="1:45" s="19" customFormat="1" ht="11" x14ac:dyDescent="0.15">
      <c r="A21" s="223" t="s">
        <v>178</v>
      </c>
      <c r="B21" s="142">
        <v>5077.2691756893782</v>
      </c>
      <c r="C21" s="142">
        <v>4702.384170912509</v>
      </c>
      <c r="D21" s="142">
        <v>4516.3557287712456</v>
      </c>
      <c r="E21" s="142">
        <v>4344.1430642864698</v>
      </c>
      <c r="F21" s="142">
        <v>4357.1808216491936</v>
      </c>
      <c r="G21" s="142">
        <v>3986.1746783784656</v>
      </c>
      <c r="H21" s="142">
        <v>3983.7076501438696</v>
      </c>
      <c r="I21" s="142">
        <v>4160.2002939065287</v>
      </c>
      <c r="J21" s="142">
        <v>4236.8472073656767</v>
      </c>
      <c r="K21" s="142">
        <v>4335.3615943792147</v>
      </c>
      <c r="L21" s="142">
        <v>4452.6878639710039</v>
      </c>
      <c r="M21" s="142">
        <v>4507.1251077954003</v>
      </c>
      <c r="N21" s="142">
        <v>4553.6567678883275</v>
      </c>
      <c r="O21" s="142">
        <v>4444.4803624095084</v>
      </c>
      <c r="P21" s="142">
        <v>4600.1742063176443</v>
      </c>
      <c r="Q21" s="142">
        <v>4591.8964683770482</v>
      </c>
      <c r="R21" s="142">
        <v>4863.7247988330464</v>
      </c>
      <c r="S21" s="142">
        <v>4967.5155604677575</v>
      </c>
      <c r="T21" s="142">
        <v>5183.6882592299116</v>
      </c>
      <c r="U21" s="142">
        <v>5235.7414715160194</v>
      </c>
      <c r="V21" s="142">
        <v>5380.1589305699163</v>
      </c>
      <c r="W21" s="142">
        <v>5348.7222303013523</v>
      </c>
      <c r="X21" s="142">
        <v>4995.2170918285756</v>
      </c>
      <c r="Y21" s="142">
        <v>5040.9965345569108</v>
      </c>
      <c r="Z21" s="142">
        <v>5426.4444415422813</v>
      </c>
      <c r="AA21" s="142">
        <v>5468.9216897877413</v>
      </c>
      <c r="AB21" s="142">
        <v>5458.0455054940421</v>
      </c>
      <c r="AC21" s="142">
        <v>5512.0523567421187</v>
      </c>
      <c r="AD21" s="142">
        <v>5498.4243926622585</v>
      </c>
      <c r="AE21" s="142">
        <v>5252.999493881136</v>
      </c>
      <c r="AF21" s="142">
        <v>4974.0706656558932</v>
      </c>
      <c r="AG21" s="142">
        <v>5153.3348541185214</v>
      </c>
      <c r="AH21" s="142">
        <v>4763.5400093328353</v>
      </c>
      <c r="AI21" s="142">
        <v>4887.4145912496751</v>
      </c>
      <c r="AJ21" s="142">
        <v>4836.3094921851698</v>
      </c>
      <c r="AK21" s="142">
        <v>4666.9759353759991</v>
      </c>
      <c r="AL21" s="142">
        <v>4358.9066382873107</v>
      </c>
      <c r="AM21" s="142">
        <v>4097.1518593568117</v>
      </c>
      <c r="AN21" s="142">
        <v>3808.3745554890247</v>
      </c>
      <c r="AO21" s="224">
        <v>3512.4985277999926</v>
      </c>
      <c r="AP21" s="224">
        <v>3287.5276053244966</v>
      </c>
      <c r="AQ21" s="225">
        <v>-6.4048688047822044E-2</v>
      </c>
      <c r="AR21" s="225">
        <v>-3.9448003112289798E-2</v>
      </c>
      <c r="AS21" s="225">
        <v>4.3536597741912098E-2</v>
      </c>
    </row>
    <row r="22" spans="1:45" s="19" customFormat="1" ht="11" x14ac:dyDescent="0.15">
      <c r="A22" s="219"/>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220"/>
      <c r="AP22" s="221"/>
      <c r="AQ22" s="222"/>
      <c r="AR22" s="222"/>
      <c r="AS22" s="222"/>
    </row>
    <row r="23" spans="1:45" s="19" customFormat="1" ht="11" x14ac:dyDescent="0.15">
      <c r="A23" s="219" t="s">
        <v>177</v>
      </c>
      <c r="B23" s="140">
        <v>194.99640510928961</v>
      </c>
      <c r="C23" s="140">
        <v>177.75812301369865</v>
      </c>
      <c r="D23" s="140">
        <v>151.53178465753425</v>
      </c>
      <c r="E23" s="140">
        <v>134.22003164383563</v>
      </c>
      <c r="F23" s="140">
        <v>141.81685456284157</v>
      </c>
      <c r="G23" s="140">
        <v>148.23242112328768</v>
      </c>
      <c r="H23" s="140">
        <v>146.50406736986301</v>
      </c>
      <c r="I23" s="140">
        <v>146.71113484931507</v>
      </c>
      <c r="J23" s="140">
        <v>136.39886303278686</v>
      </c>
      <c r="K23" s="140">
        <v>142.30721060273973</v>
      </c>
      <c r="L23" s="140">
        <v>160.51971016438353</v>
      </c>
      <c r="M23" s="140">
        <v>166.95595221917807</v>
      </c>
      <c r="N23" s="140">
        <v>175.6881436885246</v>
      </c>
      <c r="O23" s="140">
        <v>171.95033306849317</v>
      </c>
      <c r="P23" s="140">
        <v>179.62835745205473</v>
      </c>
      <c r="Q23" s="140">
        <v>173.95383293150689</v>
      </c>
      <c r="R23" s="140">
        <v>176.37474038251366</v>
      </c>
      <c r="S23" s="140">
        <v>189.16763953424655</v>
      </c>
      <c r="T23" s="140">
        <v>189.08351523287675</v>
      </c>
      <c r="U23" s="140">
        <v>174.83969857534245</v>
      </c>
      <c r="V23" s="140">
        <v>167.16095040983612</v>
      </c>
      <c r="W23" s="140">
        <v>177.79529515068492</v>
      </c>
      <c r="X23" s="140">
        <v>180.72948410958904</v>
      </c>
      <c r="Y23" s="140">
        <v>178.95891758904105</v>
      </c>
      <c r="Z23" s="140">
        <v>170.87593860655741</v>
      </c>
      <c r="AA23" s="140">
        <v>177.14240301369864</v>
      </c>
      <c r="AB23" s="140">
        <v>171.90014767123287</v>
      </c>
      <c r="AC23" s="140">
        <v>174.30924756164384</v>
      </c>
      <c r="AD23" s="140">
        <v>176.04032415300549</v>
      </c>
      <c r="AE23" s="140">
        <v>169.0085731232877</v>
      </c>
      <c r="AF23" s="140">
        <v>157.70302210958906</v>
      </c>
      <c r="AG23" s="140">
        <v>167.96755246575341</v>
      </c>
      <c r="AH23" s="140">
        <v>169.66935251366121</v>
      </c>
      <c r="AI23" s="140">
        <v>174.01247293150684</v>
      </c>
      <c r="AJ23" s="140">
        <v>172.89827276712333</v>
      </c>
      <c r="AK23" s="140">
        <v>178.83750065753426</v>
      </c>
      <c r="AL23" s="140">
        <v>164.49060210958899</v>
      </c>
      <c r="AM23" s="140">
        <v>161.94919768032963</v>
      </c>
      <c r="AN23" s="140">
        <v>180.13718182791095</v>
      </c>
      <c r="AO23" s="220">
        <v>183.23857323287677</v>
      </c>
      <c r="AP23" s="221">
        <v>161.07150972124597</v>
      </c>
      <c r="AQ23" s="222">
        <v>-0.12097378363374844</v>
      </c>
      <c r="AR23" s="222">
        <v>8.1167174310696755E-3</v>
      </c>
      <c r="AS23" s="222">
        <v>2.1330636174914184E-3</v>
      </c>
    </row>
    <row r="24" spans="1:45" s="19" customFormat="1" ht="11" x14ac:dyDescent="0.15">
      <c r="A24" s="219" t="s">
        <v>176</v>
      </c>
      <c r="B24" s="140">
        <v>671</v>
      </c>
      <c r="C24" s="140">
        <v>588</v>
      </c>
      <c r="D24" s="140">
        <v>500</v>
      </c>
      <c r="E24" s="140">
        <v>464</v>
      </c>
      <c r="F24" s="140">
        <v>463.99999999999994</v>
      </c>
      <c r="G24" s="140">
        <v>409</v>
      </c>
      <c r="H24" s="140">
        <v>533</v>
      </c>
      <c r="I24" s="140">
        <v>553</v>
      </c>
      <c r="J24" s="140">
        <v>590.99999999999989</v>
      </c>
      <c r="K24" s="140">
        <v>607</v>
      </c>
      <c r="L24" s="140">
        <v>506.87452054794522</v>
      </c>
      <c r="M24" s="140">
        <v>575.49536986301371</v>
      </c>
      <c r="N24" s="140">
        <v>578.36904371584706</v>
      </c>
      <c r="O24" s="140">
        <v>557.76279452054803</v>
      </c>
      <c r="P24" s="140">
        <v>566.33789041095895</v>
      </c>
      <c r="Q24" s="140">
        <v>529.6477260273972</v>
      </c>
      <c r="R24" s="140">
        <v>633.54431693989068</v>
      </c>
      <c r="S24" s="140">
        <v>657.20980821917806</v>
      </c>
      <c r="T24" s="140">
        <v>695.96843835616437</v>
      </c>
      <c r="U24" s="140">
        <v>645.60230136986308</v>
      </c>
      <c r="V24" s="140">
        <v>679.74734972677606</v>
      </c>
      <c r="W24" s="140">
        <v>643.73465753424659</v>
      </c>
      <c r="X24" s="140">
        <v>673.49646575342467</v>
      </c>
      <c r="Y24" s="140">
        <v>727.73846575342475</v>
      </c>
      <c r="Z24" s="140">
        <v>688.97994535519126</v>
      </c>
      <c r="AA24" s="140">
        <v>644.03589041095893</v>
      </c>
      <c r="AB24" s="140">
        <v>631.48452054794518</v>
      </c>
      <c r="AC24" s="140">
        <v>661.96928767123291</v>
      </c>
      <c r="AD24" s="140">
        <v>675.42144808743171</v>
      </c>
      <c r="AE24" s="140">
        <v>629.0545753424658</v>
      </c>
      <c r="AF24" s="140">
        <v>668.39558904109595</v>
      </c>
      <c r="AG24" s="140">
        <v>597.98742465753423</v>
      </c>
      <c r="AH24" s="140">
        <v>633.90480874316938</v>
      </c>
      <c r="AI24" s="140">
        <v>554.95128767123288</v>
      </c>
      <c r="AJ24" s="140">
        <v>645.10024657534234</v>
      </c>
      <c r="AK24" s="140">
        <v>643.65432876712339</v>
      </c>
      <c r="AL24" s="140">
        <v>640.43371584699446</v>
      </c>
      <c r="AM24" s="140">
        <v>684.59187671232883</v>
      </c>
      <c r="AN24" s="140">
        <v>663.23650535102752</v>
      </c>
      <c r="AO24" s="220">
        <v>693.3236136986302</v>
      </c>
      <c r="AP24" s="221">
        <v>544.48980204101815</v>
      </c>
      <c r="AQ24" s="222">
        <v>-0.21466716078461201</v>
      </c>
      <c r="AR24" s="222">
        <v>9.7753543758614114E-3</v>
      </c>
      <c r="AS24" s="222">
        <v>7.2106568619043805E-3</v>
      </c>
    </row>
    <row r="25" spans="1:45" s="19" customFormat="1" ht="11" x14ac:dyDescent="0.15">
      <c r="A25" s="219" t="s">
        <v>175</v>
      </c>
      <c r="B25" s="140">
        <v>238.32513661000002</v>
      </c>
      <c r="C25" s="140">
        <v>244.19945204999996</v>
      </c>
      <c r="D25" s="140">
        <v>249.42082191999995</v>
      </c>
      <c r="E25" s="140">
        <v>254.64219177999993</v>
      </c>
      <c r="F25" s="140">
        <v>259.15355190999998</v>
      </c>
      <c r="G25" s="140">
        <v>256.04794520547944</v>
      </c>
      <c r="H25" s="140">
        <v>256.04794520547944</v>
      </c>
      <c r="I25" s="140">
        <v>246.81013622022598</v>
      </c>
      <c r="J25" s="140">
        <v>263.23912675263529</v>
      </c>
      <c r="K25" s="140">
        <v>263.96032983962886</v>
      </c>
      <c r="L25" s="140">
        <v>166.56169863013699</v>
      </c>
      <c r="M25" s="140">
        <v>90.450191780821939</v>
      </c>
      <c r="N25" s="140">
        <v>50.448825136612029</v>
      </c>
      <c r="O25" s="140">
        <v>114.36808219178084</v>
      </c>
      <c r="P25" s="140">
        <v>139.75197260273976</v>
      </c>
      <c r="Q25" s="140">
        <v>160.49687671232877</v>
      </c>
      <c r="R25" s="140">
        <v>139.27000000000001</v>
      </c>
      <c r="S25" s="140">
        <v>119.77019178082193</v>
      </c>
      <c r="T25" s="140">
        <v>111.55657534246576</v>
      </c>
      <c r="U25" s="140">
        <v>113.48446575342466</v>
      </c>
      <c r="V25" s="140">
        <v>106.42519125683059</v>
      </c>
      <c r="W25" s="140">
        <v>107.45980821917809</v>
      </c>
      <c r="X25" s="140">
        <v>104.84912328767123</v>
      </c>
      <c r="Y25" s="140">
        <v>101.154</v>
      </c>
      <c r="Z25" s="140">
        <v>105.80434426229507</v>
      </c>
      <c r="AA25" s="140">
        <v>124.18827397260274</v>
      </c>
      <c r="AB25" s="140">
        <v>142.78438356164384</v>
      </c>
      <c r="AC25" s="140">
        <v>142.50323287671233</v>
      </c>
      <c r="AD25" s="140">
        <v>143.11524590163935</v>
      </c>
      <c r="AE25" s="140">
        <v>125.45345205479451</v>
      </c>
      <c r="AF25" s="140">
        <v>109.95000000000002</v>
      </c>
      <c r="AG25" s="140">
        <v>102.07778082191781</v>
      </c>
      <c r="AH25" s="140">
        <v>118.04103825136613</v>
      </c>
      <c r="AI25" s="140">
        <v>112.90208219178082</v>
      </c>
      <c r="AJ25" s="140">
        <v>103.50361643835616</v>
      </c>
      <c r="AK25" s="140">
        <v>121.23619178082191</v>
      </c>
      <c r="AL25" s="140">
        <v>125.3309836065574</v>
      </c>
      <c r="AM25" s="140">
        <v>136.24563956817209</v>
      </c>
      <c r="AN25" s="140">
        <v>118.07855149026112</v>
      </c>
      <c r="AO25" s="220">
        <v>137.45647767123288</v>
      </c>
      <c r="AP25" s="221">
        <v>98.365177222115676</v>
      </c>
      <c r="AQ25" s="222">
        <v>-0.28439038386110405</v>
      </c>
      <c r="AR25" s="222">
        <v>9.1791272670040946E-3</v>
      </c>
      <c r="AS25" s="222">
        <v>1.3026461422240866E-3</v>
      </c>
    </row>
    <row r="26" spans="1:45" s="19" customFormat="1" ht="11" x14ac:dyDescent="0.15">
      <c r="A26" s="219" t="s">
        <v>172</v>
      </c>
      <c r="B26" s="140">
        <v>193.99999999999997</v>
      </c>
      <c r="C26" s="140">
        <v>200</v>
      </c>
      <c r="D26" s="140">
        <v>186</v>
      </c>
      <c r="E26" s="140">
        <v>185</v>
      </c>
      <c r="F26" s="140">
        <v>183</v>
      </c>
      <c r="G26" s="140">
        <v>185</v>
      </c>
      <c r="H26" s="140">
        <v>188</v>
      </c>
      <c r="I26" s="140">
        <v>190</v>
      </c>
      <c r="J26" s="140">
        <v>188</v>
      </c>
      <c r="K26" s="140">
        <v>186</v>
      </c>
      <c r="L26" s="140">
        <v>160</v>
      </c>
      <c r="M26" s="140">
        <v>136.99999999999997</v>
      </c>
      <c r="N26" s="140">
        <v>143</v>
      </c>
      <c r="O26" s="140">
        <v>132</v>
      </c>
      <c r="P26" s="140">
        <v>140</v>
      </c>
      <c r="Q26" s="140">
        <v>146</v>
      </c>
      <c r="R26" s="140">
        <v>157</v>
      </c>
      <c r="S26" s="140">
        <v>151</v>
      </c>
      <c r="T26" s="140">
        <v>144</v>
      </c>
      <c r="U26" s="140">
        <v>127</v>
      </c>
      <c r="V26" s="140">
        <v>123</v>
      </c>
      <c r="W26" s="140">
        <v>127</v>
      </c>
      <c r="X26" s="140">
        <v>127</v>
      </c>
      <c r="Y26" s="140">
        <v>132</v>
      </c>
      <c r="Z26" s="140">
        <v>134.26316939890708</v>
      </c>
      <c r="AA26" s="140">
        <v>155.11484931506848</v>
      </c>
      <c r="AB26" s="140">
        <v>157.94643835616438</v>
      </c>
      <c r="AC26" s="140">
        <v>148.50780821917809</v>
      </c>
      <c r="AD26" s="140">
        <v>165.20538251366122</v>
      </c>
      <c r="AE26" s="140">
        <v>148.12624657534246</v>
      </c>
      <c r="AF26" s="140">
        <v>158.66939726027397</v>
      </c>
      <c r="AG26" s="140">
        <v>142.54339726027396</v>
      </c>
      <c r="AH26" s="140">
        <v>145.13800546448087</v>
      </c>
      <c r="AI26" s="140">
        <v>133.82772602739726</v>
      </c>
      <c r="AJ26" s="140">
        <v>150.5361095890411</v>
      </c>
      <c r="AK26" s="140">
        <v>145.0536712328767</v>
      </c>
      <c r="AL26" s="140">
        <v>108.58814207650273</v>
      </c>
      <c r="AM26" s="140">
        <v>158.18742465753425</v>
      </c>
      <c r="AN26" s="140">
        <v>151.07832876712331</v>
      </c>
      <c r="AO26" s="220">
        <v>157.58495890410961</v>
      </c>
      <c r="AP26" s="221">
        <v>121.5257923497268</v>
      </c>
      <c r="AQ26" s="222">
        <v>-0.2288236568080384</v>
      </c>
      <c r="AR26" s="222">
        <v>6.2091782098900872E-3</v>
      </c>
      <c r="AS26" s="222">
        <v>1.6093612501468144E-3</v>
      </c>
    </row>
    <row r="27" spans="1:45" s="19" customFormat="1" ht="11" x14ac:dyDescent="0.15">
      <c r="A27" s="219" t="s">
        <v>171</v>
      </c>
      <c r="B27" s="140">
        <v>129</v>
      </c>
      <c r="C27" s="140">
        <v>109.00000000000001</v>
      </c>
      <c r="D27" s="140">
        <v>120</v>
      </c>
      <c r="E27" s="140">
        <v>140</v>
      </c>
      <c r="F27" s="140">
        <v>149</v>
      </c>
      <c r="G27" s="140">
        <v>141</v>
      </c>
      <c r="H27" s="140">
        <v>159.00000000000003</v>
      </c>
      <c r="I27" s="140">
        <v>157</v>
      </c>
      <c r="J27" s="140">
        <v>163</v>
      </c>
      <c r="K27" s="140">
        <v>168</v>
      </c>
      <c r="L27" s="140">
        <v>146.19835616438357</v>
      </c>
      <c r="M27" s="140">
        <v>156.96241095890412</v>
      </c>
      <c r="N27" s="140">
        <v>167.08795081967213</v>
      </c>
      <c r="O27" s="140">
        <v>167.80679452054792</v>
      </c>
      <c r="P27" s="140">
        <v>171.98389041095891</v>
      </c>
      <c r="Q27" s="140">
        <v>195.31939726027403</v>
      </c>
      <c r="R27" s="140">
        <v>211.08797814207651</v>
      </c>
      <c r="S27" s="140">
        <v>173.10849315068498</v>
      </c>
      <c r="T27" s="140">
        <v>155.91813698630136</v>
      </c>
      <c r="U27" s="140">
        <v>158.40832876712329</v>
      </c>
      <c r="V27" s="140">
        <v>161.28002732240438</v>
      </c>
      <c r="W27" s="140">
        <v>159.81408219178081</v>
      </c>
      <c r="X27" s="140">
        <v>155.05460273972602</v>
      </c>
      <c r="Y27" s="140">
        <v>164.49323287671234</v>
      </c>
      <c r="Z27" s="140">
        <v>161.3200819672131</v>
      </c>
      <c r="AA27" s="140">
        <v>155.13493150684931</v>
      </c>
      <c r="AB27" s="140">
        <v>159.27186301369863</v>
      </c>
      <c r="AC27" s="140">
        <v>156.60093150684932</v>
      </c>
      <c r="AD27" s="140">
        <v>155.85262295081966</v>
      </c>
      <c r="AE27" s="140">
        <v>156.7415068493151</v>
      </c>
      <c r="AF27" s="140">
        <v>145.51556164383564</v>
      </c>
      <c r="AG27" s="140">
        <v>136.77980821917808</v>
      </c>
      <c r="AH27" s="140">
        <v>152.76841530054645</v>
      </c>
      <c r="AI27" s="140">
        <v>144.04956164383563</v>
      </c>
      <c r="AJ27" s="140">
        <v>138.76794520547946</v>
      </c>
      <c r="AK27" s="140">
        <v>147.32295890410958</v>
      </c>
      <c r="AL27" s="140">
        <v>140.07109289617486</v>
      </c>
      <c r="AM27" s="140">
        <v>150.808690041738</v>
      </c>
      <c r="AN27" s="140">
        <v>152.11116922624143</v>
      </c>
      <c r="AO27" s="220">
        <v>153.51674865753424</v>
      </c>
      <c r="AP27" s="221">
        <v>142.30198145907883</v>
      </c>
      <c r="AQ27" s="222">
        <v>-7.3052401751116713E-2</v>
      </c>
      <c r="AR27" s="222">
        <v>-2.0766729662858863E-3</v>
      </c>
      <c r="AS27" s="222">
        <v>1.8844994988412988E-3</v>
      </c>
    </row>
    <row r="28" spans="1:45" s="19" customFormat="1" ht="11" x14ac:dyDescent="0.15">
      <c r="A28" s="219" t="s">
        <v>169</v>
      </c>
      <c r="B28" s="140">
        <v>250.21798150273227</v>
      </c>
      <c r="C28" s="140">
        <v>222.53132942465754</v>
      </c>
      <c r="D28" s="140">
        <v>189.67871123287674</v>
      </c>
      <c r="E28" s="140">
        <v>205.28225293150686</v>
      </c>
      <c r="F28" s="140">
        <v>207.03775259562838</v>
      </c>
      <c r="G28" s="140">
        <v>202.52289953424653</v>
      </c>
      <c r="H28" s="140">
        <v>182.01793745205478</v>
      </c>
      <c r="I28" s="140">
        <v>196.71075175342466</v>
      </c>
      <c r="J28" s="140">
        <v>187.86956226775959</v>
      </c>
      <c r="K28" s="140">
        <v>169.01566213698629</v>
      </c>
      <c r="L28" s="140">
        <v>190.50445079452055</v>
      </c>
      <c r="M28" s="140">
        <v>193.95937098630134</v>
      </c>
      <c r="N28" s="140">
        <v>169.96125073770492</v>
      </c>
      <c r="O28" s="140">
        <v>166.00730964383561</v>
      </c>
      <c r="P28" s="140">
        <v>178.25381175342466</v>
      </c>
      <c r="Q28" s="140">
        <v>186.0818300273973</v>
      </c>
      <c r="R28" s="140">
        <v>192.49162795081969</v>
      </c>
      <c r="S28" s="140">
        <v>178.52889761643834</v>
      </c>
      <c r="T28" s="140">
        <v>226.41046583561644</v>
      </c>
      <c r="U28" s="140">
        <v>223.02292139726026</v>
      </c>
      <c r="V28" s="140">
        <v>213.95711237704919</v>
      </c>
      <c r="W28" s="140">
        <v>198.87609400000002</v>
      </c>
      <c r="X28" s="140">
        <v>222.73506326027399</v>
      </c>
      <c r="Y28" s="140">
        <v>221.01496328767126</v>
      </c>
      <c r="Z28" s="140">
        <v>220.01273379781424</v>
      </c>
      <c r="AA28" s="140">
        <v>200.45670306849317</v>
      </c>
      <c r="AB28" s="140">
        <v>208.33601126027395</v>
      </c>
      <c r="AC28" s="140">
        <v>217.77911972602735</v>
      </c>
      <c r="AD28" s="140">
        <v>222.24292178622952</v>
      </c>
      <c r="AE28" s="140">
        <v>219.69917808219176</v>
      </c>
      <c r="AF28" s="140">
        <v>211.08391780821918</v>
      </c>
      <c r="AG28" s="140">
        <v>225.16153424657531</v>
      </c>
      <c r="AH28" s="140">
        <v>215.4138797814208</v>
      </c>
      <c r="AI28" s="140">
        <v>226.84843835616437</v>
      </c>
      <c r="AJ28" s="140">
        <v>225.34227397260275</v>
      </c>
      <c r="AK28" s="140">
        <v>196.96613698630136</v>
      </c>
      <c r="AL28" s="140">
        <v>225.78803278688528</v>
      </c>
      <c r="AM28" s="140">
        <v>225.8443287671233</v>
      </c>
      <c r="AN28" s="140">
        <v>232.67227397260274</v>
      </c>
      <c r="AO28" s="220">
        <v>239.78136986301368</v>
      </c>
      <c r="AP28" s="221">
        <v>219.17901639344262</v>
      </c>
      <c r="AQ28" s="222">
        <v>-8.5921410330340175E-2</v>
      </c>
      <c r="AR28" s="222">
        <v>8.7851964008784922E-3</v>
      </c>
      <c r="AS28" s="222">
        <v>2.9025790246550317E-3</v>
      </c>
    </row>
    <row r="29" spans="1:45" s="19" customFormat="1" ht="11" x14ac:dyDescent="0.15">
      <c r="A29" s="219" t="s">
        <v>168</v>
      </c>
      <c r="B29" s="140">
        <v>2226.2372318121907</v>
      </c>
      <c r="C29" s="140">
        <v>1857.8638082191783</v>
      </c>
      <c r="D29" s="140">
        <v>1563.5994520547947</v>
      </c>
      <c r="E29" s="140">
        <v>1445.3153669801477</v>
      </c>
      <c r="F29" s="140">
        <v>1460.9130601092895</v>
      </c>
      <c r="G29" s="140">
        <v>1432.3020540002274</v>
      </c>
      <c r="H29" s="140">
        <v>1394.8688767123288</v>
      </c>
      <c r="I29" s="140">
        <v>1306.6478572479666</v>
      </c>
      <c r="J29" s="140">
        <v>1388.1939013538467</v>
      </c>
      <c r="K29" s="140">
        <v>1412.4608767123289</v>
      </c>
      <c r="L29" s="140">
        <v>1436.5795890410957</v>
      </c>
      <c r="M29" s="140">
        <v>1521.2461095890412</v>
      </c>
      <c r="N29" s="140">
        <v>1459.8315846994535</v>
      </c>
      <c r="O29" s="140">
        <v>1557.0727397260275</v>
      </c>
      <c r="P29" s="140">
        <v>1536.9102191780826</v>
      </c>
      <c r="Q29" s="140">
        <v>1581.6332602739724</v>
      </c>
      <c r="R29" s="140">
        <v>1670.4188797814206</v>
      </c>
      <c r="S29" s="140">
        <v>1780.0854794520551</v>
      </c>
      <c r="T29" s="140">
        <v>1840.7738630136989</v>
      </c>
      <c r="U29" s="140">
        <v>1660.2751232876712</v>
      </c>
      <c r="V29" s="140">
        <v>1706.2077049180327</v>
      </c>
      <c r="W29" s="140">
        <v>1738.6559178082193</v>
      </c>
      <c r="X29" s="140">
        <v>1617.4598904109591</v>
      </c>
      <c r="Y29" s="140">
        <v>1726.5865205479452</v>
      </c>
      <c r="Z29" s="140">
        <v>1735.7480054644809</v>
      </c>
      <c r="AA29" s="140">
        <v>1710.9424931506849</v>
      </c>
      <c r="AB29" s="140">
        <v>1654.8930958904109</v>
      </c>
      <c r="AC29" s="140">
        <v>1653.7684931506853</v>
      </c>
      <c r="AD29" s="140">
        <v>1675.6259836065576</v>
      </c>
      <c r="AE29" s="140">
        <v>1448.5485753424657</v>
      </c>
      <c r="AF29" s="140">
        <v>1313.8573150684933</v>
      </c>
      <c r="AG29" s="140">
        <v>1313.395424657534</v>
      </c>
      <c r="AH29" s="140">
        <v>1137.611994535519</v>
      </c>
      <c r="AI29" s="140">
        <v>1117.4534794520548</v>
      </c>
      <c r="AJ29" s="140">
        <v>1095.8048767123289</v>
      </c>
      <c r="AK29" s="140">
        <v>1151.5530410958904</v>
      </c>
      <c r="AL29" s="140">
        <v>1121.6301912568306</v>
      </c>
      <c r="AM29" s="140">
        <v>1149.3641606378426</v>
      </c>
      <c r="AN29" s="140">
        <v>1085.019955265411</v>
      </c>
      <c r="AO29" s="220">
        <v>978.00273972602736</v>
      </c>
      <c r="AP29" s="221">
        <v>661.97242061437805</v>
      </c>
      <c r="AQ29" s="222">
        <v>-0.32313848036885906</v>
      </c>
      <c r="AR29" s="222">
        <v>-3.8519012575983669E-2</v>
      </c>
      <c r="AS29" s="222">
        <v>8.7664745220240748E-3</v>
      </c>
    </row>
    <row r="30" spans="1:45" s="19" customFormat="1" ht="11" x14ac:dyDescent="0.15">
      <c r="A30" s="219" t="s">
        <v>167</v>
      </c>
      <c r="B30" s="140">
        <v>2423</v>
      </c>
      <c r="C30" s="140">
        <v>2112</v>
      </c>
      <c r="D30" s="140">
        <v>1997</v>
      </c>
      <c r="E30" s="140">
        <v>1816</v>
      </c>
      <c r="F30" s="140">
        <v>1809</v>
      </c>
      <c r="G30" s="140">
        <v>1771</v>
      </c>
      <c r="H30" s="140">
        <v>1790.9999999999998</v>
      </c>
      <c r="I30" s="140">
        <v>1747</v>
      </c>
      <c r="J30" s="140">
        <v>1883</v>
      </c>
      <c r="K30" s="140">
        <v>1805</v>
      </c>
      <c r="L30" s="140">
        <v>1839</v>
      </c>
      <c r="M30" s="140">
        <v>1854</v>
      </c>
      <c r="N30" s="140">
        <v>2019</v>
      </c>
      <c r="O30" s="140">
        <v>2063</v>
      </c>
      <c r="P30" s="140">
        <v>2157</v>
      </c>
      <c r="Q30" s="140">
        <v>2070.0000000000005</v>
      </c>
      <c r="R30" s="140">
        <v>2090.9999999999995</v>
      </c>
      <c r="S30" s="140">
        <v>2038</v>
      </c>
      <c r="T30" s="140">
        <v>2176</v>
      </c>
      <c r="U30" s="140">
        <v>2136</v>
      </c>
      <c r="V30" s="140">
        <v>2139</v>
      </c>
      <c r="W30" s="140">
        <v>2138</v>
      </c>
      <c r="X30" s="140">
        <v>2145.0000000000005</v>
      </c>
      <c r="Y30" s="140">
        <v>2190.9999999999995</v>
      </c>
      <c r="Z30" s="140">
        <v>2237.57262295082</v>
      </c>
      <c r="AA30" s="140">
        <v>2300.2945753424656</v>
      </c>
      <c r="AB30" s="140">
        <v>2244.7673150684932</v>
      </c>
      <c r="AC30" s="140">
        <v>2192.89501369863</v>
      </c>
      <c r="AD30" s="140">
        <v>2151.4751639344263</v>
      </c>
      <c r="AE30" s="140">
        <v>2026.3132328767122</v>
      </c>
      <c r="AF30" s="140">
        <v>1915.3992876712327</v>
      </c>
      <c r="AG30" s="140">
        <v>1876.4599178082192</v>
      </c>
      <c r="AH30" s="140">
        <v>1901.0535245901642</v>
      </c>
      <c r="AI30" s="140">
        <v>1856.9400273972603</v>
      </c>
      <c r="AJ30" s="140">
        <v>1832.9016438356164</v>
      </c>
      <c r="AK30" s="140">
        <v>1875.4959726027398</v>
      </c>
      <c r="AL30" s="140">
        <v>1886.9743169398907</v>
      </c>
      <c r="AM30" s="140">
        <v>1869.7323835616437</v>
      </c>
      <c r="AN30" s="140">
        <v>1775.2657534246578</v>
      </c>
      <c r="AO30" s="220">
        <v>1762.9262506849318</v>
      </c>
      <c r="AP30" s="221">
        <v>1700.9275013661204</v>
      </c>
      <c r="AQ30" s="222">
        <v>-3.5168090153926523E-2</v>
      </c>
      <c r="AR30" s="222">
        <v>-1.3827798385336321E-2</v>
      </c>
      <c r="AS30" s="222">
        <v>2.2525315466612801E-2</v>
      </c>
    </row>
    <row r="31" spans="1:45" s="19" customFormat="1" ht="11" x14ac:dyDescent="0.15">
      <c r="A31" s="219" t="s">
        <v>166</v>
      </c>
      <c r="B31" s="140">
        <v>285.74982903694291</v>
      </c>
      <c r="C31" s="140">
        <v>319.98964414204659</v>
      </c>
      <c r="D31" s="140">
        <v>303.32142649611313</v>
      </c>
      <c r="E31" s="140">
        <v>282.69700695717086</v>
      </c>
      <c r="F31" s="140">
        <v>254.20680006996503</v>
      </c>
      <c r="G31" s="140">
        <v>243.75763448950295</v>
      </c>
      <c r="H31" s="140">
        <v>299.58614142953451</v>
      </c>
      <c r="I31" s="140">
        <v>303.14069029403043</v>
      </c>
      <c r="J31" s="140">
        <v>282.68565115381529</v>
      </c>
      <c r="K31" s="140">
        <v>281.3715826060668</v>
      </c>
      <c r="L31" s="140">
        <v>289.40446575342463</v>
      </c>
      <c r="M31" s="140">
        <v>257.63443835616442</v>
      </c>
      <c r="N31" s="140">
        <v>268.82674863387979</v>
      </c>
      <c r="O31" s="140">
        <v>224.71972602739726</v>
      </c>
      <c r="P31" s="140">
        <v>281.3113424657534</v>
      </c>
      <c r="Q31" s="140">
        <v>298.46153424657535</v>
      </c>
      <c r="R31" s="140">
        <v>359.49043715846994</v>
      </c>
      <c r="S31" s="140">
        <v>365.55613698630134</v>
      </c>
      <c r="T31" s="140">
        <v>371.64104109589039</v>
      </c>
      <c r="U31" s="140">
        <v>322.66057534246573</v>
      </c>
      <c r="V31" s="140">
        <v>388.89054644808738</v>
      </c>
      <c r="W31" s="140">
        <v>383.409205479452</v>
      </c>
      <c r="X31" s="140">
        <v>370.59676712328769</v>
      </c>
      <c r="Y31" s="140">
        <v>384.47356164383564</v>
      </c>
      <c r="Z31" s="140">
        <v>373.34934426229506</v>
      </c>
      <c r="AA31" s="140">
        <v>373.5890136986302</v>
      </c>
      <c r="AB31" s="140">
        <v>378.89071232876711</v>
      </c>
      <c r="AC31" s="140">
        <v>384.95553424657533</v>
      </c>
      <c r="AD31" s="140">
        <v>359.63062841530052</v>
      </c>
      <c r="AE31" s="140">
        <v>345.61452054794523</v>
      </c>
      <c r="AF31" s="140">
        <v>393.10890410958905</v>
      </c>
      <c r="AG31" s="140">
        <v>331.15534246575345</v>
      </c>
      <c r="AH31" s="140">
        <v>410.09948087431695</v>
      </c>
      <c r="AI31" s="140">
        <v>399.45487671232883</v>
      </c>
      <c r="AJ31" s="140">
        <v>415.60095890410963</v>
      </c>
      <c r="AK31" s="140">
        <v>435.68315068493155</v>
      </c>
      <c r="AL31" s="140">
        <v>464.35349726775956</v>
      </c>
      <c r="AM31" s="140">
        <v>482.59609203767127</v>
      </c>
      <c r="AN31" s="140">
        <v>488.53485113441781</v>
      </c>
      <c r="AO31" s="220">
        <v>462.42925632876705</v>
      </c>
      <c r="AP31" s="221">
        <v>445.45835238648493</v>
      </c>
      <c r="AQ31" s="222">
        <v>-3.6699459884987351E-2</v>
      </c>
      <c r="AR31" s="222">
        <v>2.9544996267585333E-2</v>
      </c>
      <c r="AS31" s="222">
        <v>5.8991873002724364E-3</v>
      </c>
    </row>
    <row r="32" spans="1:45" s="19" customFormat="1" ht="11" x14ac:dyDescent="0.15">
      <c r="A32" s="219" t="s">
        <v>165</v>
      </c>
      <c r="B32" s="140">
        <v>195.99999999999997</v>
      </c>
      <c r="C32" s="140">
        <v>188.99999999999997</v>
      </c>
      <c r="D32" s="140">
        <v>174.00000000000003</v>
      </c>
      <c r="E32" s="140">
        <v>168</v>
      </c>
      <c r="F32" s="140">
        <v>180.00000000000003</v>
      </c>
      <c r="G32" s="140">
        <v>180</v>
      </c>
      <c r="H32" s="140">
        <v>188</v>
      </c>
      <c r="I32" s="140">
        <v>187.00000000000003</v>
      </c>
      <c r="J32" s="140">
        <v>173.00000000000003</v>
      </c>
      <c r="K32" s="140">
        <v>166</v>
      </c>
      <c r="L32" s="140">
        <v>163.48912328767122</v>
      </c>
      <c r="M32" s="140">
        <v>153.72917808219179</v>
      </c>
      <c r="N32" s="140">
        <v>149.36377049180331</v>
      </c>
      <c r="O32" s="140">
        <v>154.97427397260276</v>
      </c>
      <c r="P32" s="140">
        <v>141.43887671232878</v>
      </c>
      <c r="Q32" s="140">
        <v>150.73693150684932</v>
      </c>
      <c r="R32" s="140">
        <v>135.92543715846995</v>
      </c>
      <c r="S32" s="140">
        <v>141.01715068493152</v>
      </c>
      <c r="T32" s="140">
        <v>144.00939726027397</v>
      </c>
      <c r="U32" s="140">
        <v>140.21386301369864</v>
      </c>
      <c r="V32" s="140">
        <v>136.20581967213116</v>
      </c>
      <c r="W32" s="140">
        <v>137.40235616438358</v>
      </c>
      <c r="X32" s="140">
        <v>121.19602739726028</v>
      </c>
      <c r="Y32" s="140">
        <v>128.1645479452055</v>
      </c>
      <c r="Z32" s="140">
        <v>127.59407103825139</v>
      </c>
      <c r="AA32" s="140">
        <v>141.21797260273974</v>
      </c>
      <c r="AB32" s="140">
        <v>138.86835616438358</v>
      </c>
      <c r="AC32" s="140">
        <v>142.32249315068492</v>
      </c>
      <c r="AD32" s="140">
        <v>139.53035519125686</v>
      </c>
      <c r="AE32" s="140">
        <v>126.99978082191781</v>
      </c>
      <c r="AF32" s="140">
        <v>128.30512328767125</v>
      </c>
      <c r="AG32" s="140">
        <v>132.46213698630137</v>
      </c>
      <c r="AH32" s="140">
        <v>121.94636612021858</v>
      </c>
      <c r="AI32" s="140">
        <v>119.62961643835618</v>
      </c>
      <c r="AJ32" s="140">
        <v>130.91580821917807</v>
      </c>
      <c r="AK32" s="140">
        <v>129.85145205479452</v>
      </c>
      <c r="AL32" s="140">
        <v>132.80117486338796</v>
      </c>
      <c r="AM32" s="140">
        <v>130.87564383561644</v>
      </c>
      <c r="AN32" s="140">
        <v>141.31838356164383</v>
      </c>
      <c r="AO32" s="220">
        <v>136.69947945205482</v>
      </c>
      <c r="AP32" s="221">
        <v>134.50349726775957</v>
      </c>
      <c r="AQ32" s="222">
        <v>-1.6064305387976652E-2</v>
      </c>
      <c r="AR32" s="222">
        <v>7.3871085684806825E-3</v>
      </c>
      <c r="AS32" s="222">
        <v>1.7812244818698093E-3</v>
      </c>
    </row>
    <row r="33" spans="1:45" s="19" customFormat="1" ht="11" x14ac:dyDescent="0.15">
      <c r="A33" s="219" t="s">
        <v>163</v>
      </c>
      <c r="B33" s="140">
        <v>41</v>
      </c>
      <c r="C33" s="140">
        <v>15</v>
      </c>
      <c r="D33" s="140">
        <v>10</v>
      </c>
      <c r="E33" s="140">
        <v>24.000000000000004</v>
      </c>
      <c r="F33" s="140">
        <v>23.000000000000004</v>
      </c>
      <c r="G33" s="140">
        <v>26</v>
      </c>
      <c r="H33" s="140">
        <v>27.999999999999996</v>
      </c>
      <c r="I33" s="140">
        <v>31.000000000000004</v>
      </c>
      <c r="J33" s="140">
        <v>27.000000000000004</v>
      </c>
      <c r="K33" s="140">
        <v>27</v>
      </c>
      <c r="L33" s="140">
        <v>39</v>
      </c>
      <c r="M33" s="140">
        <v>36</v>
      </c>
      <c r="N33" s="140">
        <v>39</v>
      </c>
      <c r="O33" s="140">
        <v>38</v>
      </c>
      <c r="P33" s="140">
        <v>47</v>
      </c>
      <c r="Q33" s="140">
        <v>45</v>
      </c>
      <c r="R33" s="140">
        <v>41.999999999999993</v>
      </c>
      <c r="S33" s="140">
        <v>53.000000000000007</v>
      </c>
      <c r="T33" s="140">
        <v>62.999999999999993</v>
      </c>
      <c r="U33" s="140">
        <v>55.999999999999993</v>
      </c>
      <c r="V33" s="140">
        <v>64.000000000000014</v>
      </c>
      <c r="W33" s="140">
        <v>68</v>
      </c>
      <c r="X33" s="140">
        <v>64</v>
      </c>
      <c r="Y33" s="140">
        <v>64.54416438356165</v>
      </c>
      <c r="Z33" s="140">
        <v>60.162076502732241</v>
      </c>
      <c r="AA33" s="140">
        <v>66.371643835616439</v>
      </c>
      <c r="AB33" s="140">
        <v>62.897424657534252</v>
      </c>
      <c r="AC33" s="140">
        <v>67.315506849315057</v>
      </c>
      <c r="AD33" s="140">
        <v>61.604043715846998</v>
      </c>
      <c r="AE33" s="140">
        <v>54.86454794520548</v>
      </c>
      <c r="AF33" s="140">
        <v>60.105999999999995</v>
      </c>
      <c r="AG33" s="140">
        <v>59.242465753424661</v>
      </c>
      <c r="AH33" s="140">
        <v>61.443825136612027</v>
      </c>
      <c r="AI33" s="140">
        <v>57.013342465753425</v>
      </c>
      <c r="AJ33" s="140">
        <v>55.26619178082192</v>
      </c>
      <c r="AK33" s="140">
        <v>67.616739726027404</v>
      </c>
      <c r="AL33" s="140">
        <v>64.107459016393435</v>
      </c>
      <c r="AM33" s="140">
        <v>64.182684931506856</v>
      </c>
      <c r="AN33" s="140">
        <v>60.889205479452059</v>
      </c>
      <c r="AO33" s="220">
        <v>50.807945205479456</v>
      </c>
      <c r="AP33" s="221">
        <v>56.79748633879781</v>
      </c>
      <c r="AQ33" s="222">
        <v>0.11788591546253691</v>
      </c>
      <c r="AR33" s="222">
        <v>-7.6520368489209067E-3</v>
      </c>
      <c r="AS33" s="222">
        <v>7.5216685982471389E-4</v>
      </c>
    </row>
    <row r="34" spans="1:45" s="19" customFormat="1" ht="11" x14ac:dyDescent="0.15">
      <c r="A34" s="219" t="s">
        <v>162</v>
      </c>
      <c r="B34" s="140">
        <v>1836.5054644808743</v>
      </c>
      <c r="C34" s="140">
        <v>1760.5053424657535</v>
      </c>
      <c r="D34" s="140">
        <v>1616.3754520547946</v>
      </c>
      <c r="E34" s="140">
        <v>1468.048383561644</v>
      </c>
      <c r="F34" s="140">
        <v>1378.1601639344262</v>
      </c>
      <c r="G34" s="140">
        <v>1318.9782739726027</v>
      </c>
      <c r="H34" s="140">
        <v>1502.8106575342465</v>
      </c>
      <c r="I34" s="140">
        <v>1407.259589041096</v>
      </c>
      <c r="J34" s="140">
        <v>1403.8151639344262</v>
      </c>
      <c r="K34" s="140">
        <v>1454.2719999999997</v>
      </c>
      <c r="L34" s="140">
        <v>1555.5464931506851</v>
      </c>
      <c r="M34" s="140">
        <v>1556.4100273972604</v>
      </c>
      <c r="N34" s="140">
        <v>1617.3665027322404</v>
      </c>
      <c r="O34" s="140">
        <v>1631.3969315068493</v>
      </c>
      <c r="P34" s="140">
        <v>1591.4132876712329</v>
      </c>
      <c r="Q34" s="140">
        <v>1575.95</v>
      </c>
      <c r="R34" s="140">
        <v>1603.3874316939889</v>
      </c>
      <c r="S34" s="140">
        <v>1687.8881369863016</v>
      </c>
      <c r="T34" s="140">
        <v>1818.1211506849318</v>
      </c>
      <c r="U34" s="140">
        <v>1735.523095890411</v>
      </c>
      <c r="V34" s="140">
        <v>1752.3106010928964</v>
      </c>
      <c r="W34" s="140">
        <v>1752.5929589041093</v>
      </c>
      <c r="X34" s="140">
        <v>1736.6075342465754</v>
      </c>
      <c r="Y34" s="140">
        <v>1794.8258082191778</v>
      </c>
      <c r="Z34" s="140">
        <v>1836.9260382513662</v>
      </c>
      <c r="AA34" s="140">
        <v>1889.8346575342466</v>
      </c>
      <c r="AB34" s="140">
        <v>1847.3407397260278</v>
      </c>
      <c r="AC34" s="140">
        <v>1863.0249315068493</v>
      </c>
      <c r="AD34" s="140">
        <v>1741.2555191256831</v>
      </c>
      <c r="AE34" s="140">
        <v>1613.5639452054793</v>
      </c>
      <c r="AF34" s="140">
        <v>1672.5252602739724</v>
      </c>
      <c r="AG34" s="140">
        <v>1569.5839452054795</v>
      </c>
      <c r="AH34" s="140">
        <v>1474.7919945355191</v>
      </c>
      <c r="AI34" s="140">
        <v>1258.8521917808221</v>
      </c>
      <c r="AJ34" s="140">
        <v>1197.8023287671233</v>
      </c>
      <c r="AK34" s="140">
        <v>1347.3544109589041</v>
      </c>
      <c r="AL34" s="140">
        <v>1293.484644808743</v>
      </c>
      <c r="AM34" s="140">
        <v>1398.851426369863</v>
      </c>
      <c r="AN34" s="140">
        <v>1346.3269244434932</v>
      </c>
      <c r="AO34" s="220">
        <v>1354.8701109863016</v>
      </c>
      <c r="AP34" s="221">
        <v>1115.0976974069599</v>
      </c>
      <c r="AQ34" s="222">
        <v>-0.1769707750101559</v>
      </c>
      <c r="AR34" s="222">
        <v>-1.7322192679127602E-2</v>
      </c>
      <c r="AS34" s="222">
        <v>1.4767194598248044E-2</v>
      </c>
    </row>
    <row r="35" spans="1:45" s="19" customFormat="1" ht="11" x14ac:dyDescent="0.15">
      <c r="A35" s="219" t="s">
        <v>160</v>
      </c>
      <c r="B35" s="140" t="s">
        <v>111</v>
      </c>
      <c r="C35" s="140" t="s">
        <v>111</v>
      </c>
      <c r="D35" s="140" t="s">
        <v>111</v>
      </c>
      <c r="E35" s="140" t="s">
        <v>111</v>
      </c>
      <c r="F35" s="140" t="s">
        <v>111</v>
      </c>
      <c r="G35" s="140" t="s">
        <v>111</v>
      </c>
      <c r="H35" s="140" t="s">
        <v>111</v>
      </c>
      <c r="I35" s="140" t="s">
        <v>111</v>
      </c>
      <c r="J35" s="140" t="s">
        <v>111</v>
      </c>
      <c r="K35" s="140" t="s">
        <v>111</v>
      </c>
      <c r="L35" s="140">
        <v>191.52386301369864</v>
      </c>
      <c r="M35" s="140">
        <v>235.28295890410953</v>
      </c>
      <c r="N35" s="140">
        <v>80.950437158469938</v>
      </c>
      <c r="O35" s="140">
        <v>103.0015616438356</v>
      </c>
      <c r="P35" s="140">
        <v>74.565178082191778</v>
      </c>
      <c r="Q35" s="140">
        <v>63.037999999999997</v>
      </c>
      <c r="R35" s="140">
        <v>73.860765027322401</v>
      </c>
      <c r="S35" s="140">
        <v>100.55153424657533</v>
      </c>
      <c r="T35" s="140">
        <v>129.26906849315068</v>
      </c>
      <c r="U35" s="140">
        <v>90.610849315068464</v>
      </c>
      <c r="V35" s="140">
        <v>95.690546448087431</v>
      </c>
      <c r="W35" s="140">
        <v>133.08468493150687</v>
      </c>
      <c r="X35" s="140">
        <v>131.69901369863013</v>
      </c>
      <c r="Y35" s="140">
        <v>143.7483287671233</v>
      </c>
      <c r="Z35" s="140">
        <v>173.95732240437158</v>
      </c>
      <c r="AA35" s="140">
        <v>186.7161863013699</v>
      </c>
      <c r="AB35" s="140">
        <v>167.73851506849317</v>
      </c>
      <c r="AC35" s="140">
        <v>118.38853698630136</v>
      </c>
      <c r="AD35" s="140">
        <v>195.24035792349733</v>
      </c>
      <c r="AE35" s="140">
        <v>174.49014794520548</v>
      </c>
      <c r="AF35" s="140">
        <v>189.80081095890412</v>
      </c>
      <c r="AG35" s="140">
        <v>189.33691232876711</v>
      </c>
      <c r="AH35" s="140">
        <v>180.56834153005465</v>
      </c>
      <c r="AI35" s="140">
        <v>191.76886575342465</v>
      </c>
      <c r="AJ35" s="140">
        <v>160.47277808219178</v>
      </c>
      <c r="AK35" s="140">
        <v>170.42149589041097</v>
      </c>
      <c r="AL35" s="140">
        <v>186.7267431693989</v>
      </c>
      <c r="AM35" s="140">
        <v>197.20310684931505</v>
      </c>
      <c r="AN35" s="140">
        <v>194.58037260273974</v>
      </c>
      <c r="AO35" s="220">
        <v>191.18246575342462</v>
      </c>
      <c r="AP35" s="221">
        <v>167.05304509546474</v>
      </c>
      <c r="AQ35" s="222">
        <v>-0.1262114732272599</v>
      </c>
      <c r="AR35" s="222">
        <v>9.1778615205126979E-3</v>
      </c>
      <c r="AS35" s="222">
        <v>2.2122768533117381E-3</v>
      </c>
    </row>
    <row r="36" spans="1:45" s="19" customFormat="1" ht="11" x14ac:dyDescent="0.15">
      <c r="A36" s="219" t="s">
        <v>158</v>
      </c>
      <c r="B36" s="140">
        <v>1011.9806010928962</v>
      </c>
      <c r="C36" s="140">
        <v>818.22882191780832</v>
      </c>
      <c r="D36" s="140">
        <v>794.89331506849317</v>
      </c>
      <c r="E36" s="140">
        <v>876.98931506849328</v>
      </c>
      <c r="F36" s="140">
        <v>958.94825136612019</v>
      </c>
      <c r="G36" s="140">
        <v>856.86695890410965</v>
      </c>
      <c r="H36" s="140">
        <v>1007.2223287671231</v>
      </c>
      <c r="I36" s="140">
        <v>1039.5546575342466</v>
      </c>
      <c r="J36" s="140">
        <v>1088.7453278688527</v>
      </c>
      <c r="K36" s="140">
        <v>1089.3183287671234</v>
      </c>
      <c r="L36" s="140">
        <v>994.45005479452061</v>
      </c>
      <c r="M36" s="140">
        <v>1071.1037808219178</v>
      </c>
      <c r="N36" s="140">
        <v>1106.7699180327868</v>
      </c>
      <c r="O36" s="140">
        <v>1123.0965753424659</v>
      </c>
      <c r="P36" s="140">
        <v>1121.6305753424658</v>
      </c>
      <c r="Q36" s="140">
        <v>1197.7621643835616</v>
      </c>
      <c r="R36" s="140">
        <v>1221.0658469945354</v>
      </c>
      <c r="S36" s="140">
        <v>1219.4509315068492</v>
      </c>
      <c r="T36" s="140">
        <v>1245.316794520548</v>
      </c>
      <c r="U36" s="140">
        <v>1172.2778630136988</v>
      </c>
      <c r="V36" s="140">
        <v>1173.5810655737705</v>
      </c>
      <c r="W36" s="140">
        <v>1179.7082739726027</v>
      </c>
      <c r="X36" s="140">
        <v>1074.3370136986302</v>
      </c>
      <c r="Y36" s="140">
        <v>1134.9852328767122</v>
      </c>
      <c r="Z36" s="140">
        <v>1170.9174316939891</v>
      </c>
      <c r="AA36" s="140">
        <v>1178.42301369863</v>
      </c>
      <c r="AB36" s="140">
        <v>1142.3754794520548</v>
      </c>
      <c r="AC36" s="140">
        <v>1131.1896986301372</v>
      </c>
      <c r="AD36" s="140">
        <v>1120.4686065573771</v>
      </c>
      <c r="AE36" s="140">
        <v>1104.1389863013699</v>
      </c>
      <c r="AF36" s="140">
        <v>1155.7502191780823</v>
      </c>
      <c r="AG36" s="140">
        <v>1114.5415616438356</v>
      </c>
      <c r="AH36" s="140">
        <v>1109.9342349726776</v>
      </c>
      <c r="AI36" s="140">
        <v>1065.0389589041094</v>
      </c>
      <c r="AJ36" s="140">
        <v>1089.6396438356164</v>
      </c>
      <c r="AK36" s="140">
        <v>1157.0756438356166</v>
      </c>
      <c r="AL36" s="140">
        <v>1172.3393715846996</v>
      </c>
      <c r="AM36" s="140">
        <v>1179.9492602739726</v>
      </c>
      <c r="AN36" s="140">
        <v>1192.2395616438357</v>
      </c>
      <c r="AO36" s="220">
        <v>1217.2418904109591</v>
      </c>
      <c r="AP36" s="221">
        <v>1134.3074863387978</v>
      </c>
      <c r="AQ36" s="222">
        <v>-6.8133051224651298E-2</v>
      </c>
      <c r="AR36" s="222">
        <v>9.7998794390103949E-3</v>
      </c>
      <c r="AS36" s="222">
        <v>1.5021589071492297E-2</v>
      </c>
    </row>
    <row r="37" spans="1:45" s="19" customFormat="1" ht="11" x14ac:dyDescent="0.15">
      <c r="A37" s="219" t="s">
        <v>156</v>
      </c>
      <c r="B37" s="140">
        <v>143.19535519125682</v>
      </c>
      <c r="C37" s="140">
        <v>137.52284931506847</v>
      </c>
      <c r="D37" s="140">
        <v>128.72684931506851</v>
      </c>
      <c r="E37" s="140">
        <v>136.45849315068492</v>
      </c>
      <c r="F37" s="140">
        <v>140.25133879781421</v>
      </c>
      <c r="G37" s="140">
        <v>150.63652054794522</v>
      </c>
      <c r="H37" s="140">
        <v>149.71273972602739</v>
      </c>
      <c r="I37" s="140">
        <v>182.52704109589044</v>
      </c>
      <c r="J37" s="140">
        <v>165.90633879781421</v>
      </c>
      <c r="K37" s="140">
        <v>199.73747945205477</v>
      </c>
      <c r="L37" s="140">
        <v>255.88728767123291</v>
      </c>
      <c r="M37" s="140">
        <v>242.23139726027395</v>
      </c>
      <c r="N37" s="140">
        <v>270.76939890710383</v>
      </c>
      <c r="O37" s="140">
        <v>270.48704109589039</v>
      </c>
      <c r="P37" s="140">
        <v>281.85356164383563</v>
      </c>
      <c r="Q37" s="140">
        <v>250.70608219178084</v>
      </c>
      <c r="R37" s="140">
        <v>279.90185792349729</v>
      </c>
      <c r="S37" s="140">
        <v>285.70934246575342</v>
      </c>
      <c r="T37" s="140">
        <v>284.02243835616446</v>
      </c>
      <c r="U37" s="140">
        <v>287.95854794520551</v>
      </c>
      <c r="V37" s="140">
        <v>285.30923497267764</v>
      </c>
      <c r="W37" s="140">
        <v>267.61528767123286</v>
      </c>
      <c r="X37" s="140">
        <v>251.56961643835618</v>
      </c>
      <c r="Y37" s="140">
        <v>279.40353424657536</v>
      </c>
      <c r="Z37" s="140">
        <v>265.28191256830604</v>
      </c>
      <c r="AA37" s="140">
        <v>288.64134246575344</v>
      </c>
      <c r="AB37" s="140">
        <v>307.37802739726033</v>
      </c>
      <c r="AC37" s="140">
        <v>305.38989041095891</v>
      </c>
      <c r="AD37" s="140">
        <v>278.68019125683065</v>
      </c>
      <c r="AE37" s="140">
        <v>277.71663013698634</v>
      </c>
      <c r="AF37" s="140">
        <v>258.95986301369862</v>
      </c>
      <c r="AG37" s="140">
        <v>288.65827175342469</v>
      </c>
      <c r="AH37" s="140">
        <v>287.15174863387978</v>
      </c>
      <c r="AI37" s="140">
        <v>291.5456876810959</v>
      </c>
      <c r="AJ37" s="140">
        <v>274.35663846575341</v>
      </c>
      <c r="AK37" s="140">
        <v>293.38634687479453</v>
      </c>
      <c r="AL37" s="140">
        <v>230.13396174863388</v>
      </c>
      <c r="AM37" s="140">
        <v>280.77106482769693</v>
      </c>
      <c r="AN37" s="140">
        <v>304.6282575984589</v>
      </c>
      <c r="AO37" s="220">
        <v>264.54221027397261</v>
      </c>
      <c r="AP37" s="221">
        <v>234.73439939994924</v>
      </c>
      <c r="AQ37" s="222">
        <v>-0.112676955572243</v>
      </c>
      <c r="AR37" s="222">
        <v>-4.8482544943088124E-3</v>
      </c>
      <c r="AS37" s="222">
        <v>3.1085783451105654E-3</v>
      </c>
    </row>
    <row r="38" spans="1:45" s="19" customFormat="1" ht="11" x14ac:dyDescent="0.15">
      <c r="A38" s="219" t="s">
        <v>155</v>
      </c>
      <c r="B38" s="140">
        <v>324</v>
      </c>
      <c r="C38" s="140">
        <v>273.00000000000006</v>
      </c>
      <c r="D38" s="140">
        <v>269</v>
      </c>
      <c r="E38" s="140">
        <v>273.99999999999994</v>
      </c>
      <c r="F38" s="140">
        <v>273</v>
      </c>
      <c r="G38" s="140">
        <v>282</v>
      </c>
      <c r="H38" s="140">
        <v>287.00000000000006</v>
      </c>
      <c r="I38" s="140">
        <v>287.00000000000006</v>
      </c>
      <c r="J38" s="140">
        <v>310</v>
      </c>
      <c r="K38" s="140">
        <v>317</v>
      </c>
      <c r="L38" s="140">
        <v>265</v>
      </c>
      <c r="M38" s="140">
        <v>238.99999999999997</v>
      </c>
      <c r="N38" s="140">
        <v>264.00000000000006</v>
      </c>
      <c r="O38" s="140">
        <v>280</v>
      </c>
      <c r="P38" s="140">
        <v>301.00000000000006</v>
      </c>
      <c r="Q38" s="140">
        <v>309.99999999999994</v>
      </c>
      <c r="R38" s="140">
        <v>319</v>
      </c>
      <c r="S38" s="140">
        <v>353</v>
      </c>
      <c r="T38" s="140">
        <v>366</v>
      </c>
      <c r="U38" s="140">
        <v>370</v>
      </c>
      <c r="V38" s="140">
        <v>379</v>
      </c>
      <c r="W38" s="140">
        <v>377.99999999999994</v>
      </c>
      <c r="X38" s="140">
        <v>365</v>
      </c>
      <c r="Y38" s="140">
        <v>357.99999999999994</v>
      </c>
      <c r="Z38" s="140">
        <v>373.3293169398907</v>
      </c>
      <c r="AA38" s="140">
        <v>376.09928767123284</v>
      </c>
      <c r="AB38" s="140">
        <v>395.82602465753422</v>
      </c>
      <c r="AC38" s="140">
        <v>402.19810410958911</v>
      </c>
      <c r="AD38" s="140">
        <v>416.56830601092895</v>
      </c>
      <c r="AE38" s="140">
        <v>407.66849315068492</v>
      </c>
      <c r="AF38" s="140">
        <v>457.87397260273974</v>
      </c>
      <c r="AG38" s="140">
        <v>481.97260273972609</v>
      </c>
      <c r="AH38" s="140">
        <v>504.68852459016392</v>
      </c>
      <c r="AI38" s="140">
        <v>487.99726027397259</v>
      </c>
      <c r="AJ38" s="140">
        <v>485.9890410958904</v>
      </c>
      <c r="AK38" s="140">
        <v>532.17808219178085</v>
      </c>
      <c r="AL38" s="140">
        <v>516.70491803278685</v>
      </c>
      <c r="AM38" s="140">
        <v>508.0794520547945</v>
      </c>
      <c r="AN38" s="140">
        <v>540.21095890410959</v>
      </c>
      <c r="AO38" s="220">
        <v>545.85997904109581</v>
      </c>
      <c r="AP38" s="221">
        <v>512.67886546448085</v>
      </c>
      <c r="AQ38" s="222">
        <v>-6.0786858994322568E-2</v>
      </c>
      <c r="AR38" s="222">
        <v>2.9621044607913705E-2</v>
      </c>
      <c r="AS38" s="222">
        <v>6.7893858899791175E-3</v>
      </c>
    </row>
    <row r="39" spans="1:45" s="19" customFormat="1" ht="11" x14ac:dyDescent="0.15">
      <c r="A39" s="219" t="s">
        <v>154</v>
      </c>
      <c r="B39" s="140">
        <v>143</v>
      </c>
      <c r="C39" s="140">
        <v>147.99999999999997</v>
      </c>
      <c r="D39" s="140">
        <v>147.99999999999997</v>
      </c>
      <c r="E39" s="140">
        <v>161</v>
      </c>
      <c r="F39" s="140">
        <v>135.99999999999997</v>
      </c>
      <c r="G39" s="140">
        <v>134.00000000000003</v>
      </c>
      <c r="H39" s="140">
        <v>149</v>
      </c>
      <c r="I39" s="140">
        <v>151</v>
      </c>
      <c r="J39" s="140">
        <v>150</v>
      </c>
      <c r="K39" s="140">
        <v>185</v>
      </c>
      <c r="L39" s="140">
        <v>210.32079452054796</v>
      </c>
      <c r="M39" s="140">
        <v>192.3472328767123</v>
      </c>
      <c r="N39" s="140">
        <v>225.64784153005465</v>
      </c>
      <c r="O39" s="140">
        <v>216.90775342465753</v>
      </c>
      <c r="P39" s="140">
        <v>271.31041095890413</v>
      </c>
      <c r="Q39" s="140">
        <v>258.13649315068494</v>
      </c>
      <c r="R39" s="140">
        <v>235.24092896174861</v>
      </c>
      <c r="S39" s="140">
        <v>247.57326027397258</v>
      </c>
      <c r="T39" s="140">
        <v>271.37065753424662</v>
      </c>
      <c r="U39" s="140">
        <v>259.60249315068489</v>
      </c>
      <c r="V39" s="140">
        <v>232.65740437158473</v>
      </c>
      <c r="W39" s="140">
        <v>249.74213698630135</v>
      </c>
      <c r="X39" s="140">
        <v>235.90550684931506</v>
      </c>
      <c r="Y39" s="140">
        <v>253.8790684931507</v>
      </c>
      <c r="Z39" s="140">
        <v>254.24685792349729</v>
      </c>
      <c r="AA39" s="140">
        <v>263.23736986301373</v>
      </c>
      <c r="AB39" s="140">
        <v>265.38616438356166</v>
      </c>
      <c r="AC39" s="140">
        <v>247.29210958904113</v>
      </c>
      <c r="AD39" s="140">
        <v>241.2491256830601</v>
      </c>
      <c r="AE39" s="140">
        <v>208.97528767123291</v>
      </c>
      <c r="AF39" s="140">
        <v>226.86852054794522</v>
      </c>
      <c r="AG39" s="140">
        <v>206.34452054794525</v>
      </c>
      <c r="AH39" s="140">
        <v>221.38202185792349</v>
      </c>
      <c r="AI39" s="140">
        <v>239.2190684931507</v>
      </c>
      <c r="AJ39" s="140">
        <v>216.72701369863015</v>
      </c>
      <c r="AK39" s="140">
        <v>278.07810958904111</v>
      </c>
      <c r="AL39" s="140">
        <v>278.54000000000002</v>
      </c>
      <c r="AM39" s="140">
        <v>283.90121957940926</v>
      </c>
      <c r="AN39" s="140">
        <v>251.8182904537671</v>
      </c>
      <c r="AO39" s="220">
        <v>223.27238238356165</v>
      </c>
      <c r="AP39" s="221">
        <v>213.52237762243163</v>
      </c>
      <c r="AQ39" s="222">
        <v>-4.366865555445365E-2</v>
      </c>
      <c r="AR39" s="222">
        <v>6.6395917659247683E-3</v>
      </c>
      <c r="AS39" s="222">
        <v>2.8276683816703314E-3</v>
      </c>
    </row>
    <row r="40" spans="1:45" s="19" customFormat="1" ht="11" x14ac:dyDescent="0.15">
      <c r="A40" s="219" t="s">
        <v>153</v>
      </c>
      <c r="B40" s="140">
        <v>548.74863387999994</v>
      </c>
      <c r="C40" s="140">
        <v>540.61260274000006</v>
      </c>
      <c r="D40" s="140">
        <v>530.97315068</v>
      </c>
      <c r="E40" s="140">
        <v>521.33369862999996</v>
      </c>
      <c r="F40" s="140">
        <v>510.29617486000001</v>
      </c>
      <c r="G40" s="140">
        <v>496.03013699000002</v>
      </c>
      <c r="H40" s="140">
        <v>537.68060274000004</v>
      </c>
      <c r="I40" s="140">
        <v>595.83863014000008</v>
      </c>
      <c r="J40" s="140">
        <v>588.40273223999986</v>
      </c>
      <c r="K40" s="140">
        <v>614.81630136999991</v>
      </c>
      <c r="L40" s="140">
        <v>475.22498630136982</v>
      </c>
      <c r="M40" s="140">
        <v>305.06857534246575</v>
      </c>
      <c r="N40" s="140">
        <v>259.79442622950825</v>
      </c>
      <c r="O40" s="140">
        <v>267.73578082191784</v>
      </c>
      <c r="P40" s="140">
        <v>296.09183561643835</v>
      </c>
      <c r="Q40" s="140">
        <v>306.43416438356167</v>
      </c>
      <c r="R40" s="140">
        <v>268.88683060109292</v>
      </c>
      <c r="S40" s="140">
        <v>249.64172602739725</v>
      </c>
      <c r="T40" s="140">
        <v>251.4290410958904</v>
      </c>
      <c r="U40" s="140">
        <v>198.71328767123291</v>
      </c>
      <c r="V40" s="140">
        <v>212.26959016393442</v>
      </c>
      <c r="W40" s="140">
        <v>231.04561643835618</v>
      </c>
      <c r="X40" s="140">
        <v>242.21131506849312</v>
      </c>
      <c r="Y40" s="140">
        <v>217.91186301369868</v>
      </c>
      <c r="Z40" s="140">
        <v>252.26415300546449</v>
      </c>
      <c r="AA40" s="140">
        <v>279.10230136986303</v>
      </c>
      <c r="AB40" s="140">
        <v>266.28986301369866</v>
      </c>
      <c r="AC40" s="140">
        <v>279.60435616438355</v>
      </c>
      <c r="AD40" s="140">
        <v>282.38524590163934</v>
      </c>
      <c r="AE40" s="140">
        <v>246.50890410958905</v>
      </c>
      <c r="AF40" s="140">
        <v>216.98808219178082</v>
      </c>
      <c r="AG40" s="140">
        <v>194.29520547945211</v>
      </c>
      <c r="AH40" s="140">
        <v>182.24863387978141</v>
      </c>
      <c r="AI40" s="140">
        <v>189.35498630136988</v>
      </c>
      <c r="AJ40" s="140">
        <v>194.27512328767122</v>
      </c>
      <c r="AK40" s="140">
        <v>207.89084931506849</v>
      </c>
      <c r="AL40" s="140">
        <v>228.4917213114754</v>
      </c>
      <c r="AM40" s="140">
        <v>225.46276712328768</v>
      </c>
      <c r="AN40" s="140">
        <v>231.70832876712331</v>
      </c>
      <c r="AO40" s="220">
        <v>243.93838356164383</v>
      </c>
      <c r="AP40" s="221">
        <v>206.22133879781424</v>
      </c>
      <c r="AQ40" s="222">
        <v>-0.15461709720765782</v>
      </c>
      <c r="AR40" s="222">
        <v>-1.0476955795898357E-3</v>
      </c>
      <c r="AS40" s="222">
        <v>2.7309810139686465E-3</v>
      </c>
    </row>
    <row r="41" spans="1:45" s="19" customFormat="1" ht="11" x14ac:dyDescent="0.15">
      <c r="A41" s="219" t="s">
        <v>152</v>
      </c>
      <c r="B41" s="140">
        <v>194.78573434339847</v>
      </c>
      <c r="C41" s="140">
        <v>180.75981633957119</v>
      </c>
      <c r="D41" s="140">
        <v>160.35630405112479</v>
      </c>
      <c r="E41" s="140">
        <v>161.56123440886208</v>
      </c>
      <c r="F41" s="140">
        <v>159.09704452003945</v>
      </c>
      <c r="G41" s="140">
        <v>160.55712098944673</v>
      </c>
      <c r="H41" s="140">
        <v>162.74608403036032</v>
      </c>
      <c r="I41" s="140">
        <v>165.75840513673552</v>
      </c>
      <c r="J41" s="140">
        <v>161.30005265845625</v>
      </c>
      <c r="K41" s="140">
        <v>159.85424734141722</v>
      </c>
      <c r="L41" s="140">
        <v>126.67846575342466</v>
      </c>
      <c r="M41" s="140">
        <v>101.6962191780822</v>
      </c>
      <c r="N41" s="140">
        <v>87.659590163934425</v>
      </c>
      <c r="O41" s="140">
        <v>85.951780821917808</v>
      </c>
      <c r="P41" s="140">
        <v>96.575260273972603</v>
      </c>
      <c r="Q41" s="140">
        <v>103.78476712328768</v>
      </c>
      <c r="R41" s="140">
        <v>105.18349726775958</v>
      </c>
      <c r="S41" s="140">
        <v>106.71676712328765</v>
      </c>
      <c r="T41" s="140">
        <v>109.44794520547946</v>
      </c>
      <c r="U41" s="140">
        <v>109.02621917808219</v>
      </c>
      <c r="V41" s="140">
        <v>108.98868852459016</v>
      </c>
      <c r="W41" s="140">
        <v>110.29139726027397</v>
      </c>
      <c r="X41" s="140">
        <v>112.80167123287671</v>
      </c>
      <c r="Y41" s="140">
        <v>113.50454794520549</v>
      </c>
      <c r="Z41" s="140">
        <v>114.41609289617486</v>
      </c>
      <c r="AA41" s="140">
        <v>109.24712328767124</v>
      </c>
      <c r="AB41" s="140">
        <v>113.28364383561646</v>
      </c>
      <c r="AC41" s="140">
        <v>119.58945205479452</v>
      </c>
      <c r="AD41" s="140">
        <v>117.09975409836066</v>
      </c>
      <c r="AE41" s="140">
        <v>114.46849315068494</v>
      </c>
      <c r="AF41" s="140">
        <v>109.50819178082193</v>
      </c>
      <c r="AG41" s="140">
        <v>120.31241095890412</v>
      </c>
      <c r="AH41" s="140">
        <v>108.12751366120219</v>
      </c>
      <c r="AI41" s="140">
        <v>116.29597260273974</v>
      </c>
      <c r="AJ41" s="140">
        <v>104.8290410958904</v>
      </c>
      <c r="AK41" s="140">
        <v>119.08739726027396</v>
      </c>
      <c r="AL41" s="140">
        <v>114.91677595628417</v>
      </c>
      <c r="AM41" s="140">
        <v>111.59673972602739</v>
      </c>
      <c r="AN41" s="140">
        <v>109.00614679205908</v>
      </c>
      <c r="AO41" s="220">
        <v>102.62</v>
      </c>
      <c r="AP41" s="221">
        <v>111.67982531846674</v>
      </c>
      <c r="AQ41" s="222">
        <v>8.8285181431170701E-2</v>
      </c>
      <c r="AR41" s="222">
        <v>-1.0867197760832004E-2</v>
      </c>
      <c r="AS41" s="222">
        <v>1.4789714990992983E-3</v>
      </c>
    </row>
    <row r="42" spans="1:45" s="19" customFormat="1" ht="11" x14ac:dyDescent="0.15">
      <c r="A42" s="219" t="s">
        <v>150</v>
      </c>
      <c r="B42" s="140">
        <v>981.75937158469947</v>
      </c>
      <c r="C42" s="140">
        <v>938.21995335409088</v>
      </c>
      <c r="D42" s="140">
        <v>897.31249315068487</v>
      </c>
      <c r="E42" s="140">
        <v>894.50098630136984</v>
      </c>
      <c r="F42" s="140">
        <v>870.68781097078579</v>
      </c>
      <c r="G42" s="140">
        <v>895.32435616438363</v>
      </c>
      <c r="H42" s="140">
        <v>975.75355937382949</v>
      </c>
      <c r="I42" s="140">
        <v>931.53257981391801</v>
      </c>
      <c r="J42" s="140">
        <v>982.76073770491803</v>
      </c>
      <c r="K42" s="140">
        <v>1002.402602739726</v>
      </c>
      <c r="L42" s="140">
        <v>1016.7613698630138</v>
      </c>
      <c r="M42" s="140">
        <v>1060.2192328767123</v>
      </c>
      <c r="N42" s="140">
        <v>1100.3010928961749</v>
      </c>
      <c r="O42" s="140">
        <v>1044.2940547945207</v>
      </c>
      <c r="P42" s="140">
        <v>1101.7291232876714</v>
      </c>
      <c r="Q42" s="140">
        <v>1109.6415068493152</v>
      </c>
      <c r="R42" s="140">
        <v>1095.3543442622949</v>
      </c>
      <c r="S42" s="140">
        <v>1115.204273972603</v>
      </c>
      <c r="T42" s="140">
        <v>1200.3728493150686</v>
      </c>
      <c r="U42" s="140">
        <v>1180.7525479452054</v>
      </c>
      <c r="V42" s="140">
        <v>1143.4800000000002</v>
      </c>
      <c r="W42" s="140">
        <v>1131.6114246575344</v>
      </c>
      <c r="X42" s="140">
        <v>1133.9610410958906</v>
      </c>
      <c r="Y42" s="140">
        <v>1149.0829315068493</v>
      </c>
      <c r="Z42" s="140">
        <v>1199.0357923497268</v>
      </c>
      <c r="AA42" s="140">
        <v>1194.8502465753427</v>
      </c>
      <c r="AB42" s="140">
        <v>1210.3336164383561</v>
      </c>
      <c r="AC42" s="140">
        <v>1158.8227945205479</v>
      </c>
      <c r="AD42" s="140">
        <v>1173.8013661202187</v>
      </c>
      <c r="AE42" s="140">
        <v>1057.347479452055</v>
      </c>
      <c r="AF42" s="140">
        <v>1060.2192328767123</v>
      </c>
      <c r="AG42" s="140">
        <v>1050.6199452054796</v>
      </c>
      <c r="AH42" s="140">
        <v>1186.2783879781423</v>
      </c>
      <c r="AI42" s="140">
        <v>1167.6187945205481</v>
      </c>
      <c r="AJ42" s="140">
        <v>1185.2911232876713</v>
      </c>
      <c r="AK42" s="140">
        <v>1305.9650136986302</v>
      </c>
      <c r="AL42" s="140">
        <v>1301.5356284153004</v>
      </c>
      <c r="AM42" s="140">
        <v>1326.1877808219178</v>
      </c>
      <c r="AN42" s="140">
        <v>1363.4402465753424</v>
      </c>
      <c r="AO42" s="220">
        <v>1318.3557260273972</v>
      </c>
      <c r="AP42" s="221">
        <v>1104.5669087300619</v>
      </c>
      <c r="AQ42" s="222">
        <v>-0.16216322580973297</v>
      </c>
      <c r="AR42" s="222">
        <v>2.2307360191844205E-2</v>
      </c>
      <c r="AS42" s="222">
        <v>1.4627735781297384E-2</v>
      </c>
    </row>
    <row r="43" spans="1:45" s="19" customFormat="1" ht="11" x14ac:dyDescent="0.15">
      <c r="A43" s="219" t="s">
        <v>149</v>
      </c>
      <c r="B43" s="140">
        <v>344</v>
      </c>
      <c r="C43" s="140">
        <v>282</v>
      </c>
      <c r="D43" s="140">
        <v>261</v>
      </c>
      <c r="E43" s="140">
        <v>283.00000000000006</v>
      </c>
      <c r="F43" s="140">
        <v>281.99999999999994</v>
      </c>
      <c r="G43" s="140">
        <v>276.99999999999994</v>
      </c>
      <c r="H43" s="140">
        <v>370</v>
      </c>
      <c r="I43" s="140">
        <v>327.00000000000006</v>
      </c>
      <c r="J43" s="140">
        <v>303.00000000000006</v>
      </c>
      <c r="K43" s="140">
        <v>335.69391780821923</v>
      </c>
      <c r="L43" s="140">
        <v>348.36578082191784</v>
      </c>
      <c r="M43" s="140">
        <v>335.45293150684932</v>
      </c>
      <c r="N43" s="140">
        <v>347.85456284153003</v>
      </c>
      <c r="O43" s="140">
        <v>366.88156164383565</v>
      </c>
      <c r="P43" s="140">
        <v>361.03764383561639</v>
      </c>
      <c r="Q43" s="140">
        <v>365.3151506849315</v>
      </c>
      <c r="R43" s="140">
        <v>396.56101092896182</v>
      </c>
      <c r="S43" s="140">
        <v>415.58087671232875</v>
      </c>
      <c r="T43" s="140">
        <v>406.98569863013705</v>
      </c>
      <c r="U43" s="140">
        <v>402.04547945205479</v>
      </c>
      <c r="V43" s="140">
        <v>412.34254098360657</v>
      </c>
      <c r="W43" s="140">
        <v>405.0377260273973</v>
      </c>
      <c r="X43" s="140">
        <v>386.48178082191782</v>
      </c>
      <c r="Y43" s="140">
        <v>403.7926301369863</v>
      </c>
      <c r="Z43" s="140">
        <v>424.37896174863391</v>
      </c>
      <c r="AA43" s="140">
        <v>412.56854794520552</v>
      </c>
      <c r="AB43" s="140">
        <v>415.46038356164377</v>
      </c>
      <c r="AC43" s="140">
        <v>368.78936986301375</v>
      </c>
      <c r="AD43" s="140">
        <v>413.20371584699456</v>
      </c>
      <c r="AE43" s="140">
        <v>394.39416438356164</v>
      </c>
      <c r="AF43" s="140">
        <v>406.18241095890409</v>
      </c>
      <c r="AG43" s="140">
        <v>374.41238356164388</v>
      </c>
      <c r="AH43" s="140">
        <v>416.86871584699458</v>
      </c>
      <c r="AI43" s="140">
        <v>331.91846575342464</v>
      </c>
      <c r="AJ43" s="140">
        <v>379.51326027397261</v>
      </c>
      <c r="AK43" s="140">
        <v>401.28235616438354</v>
      </c>
      <c r="AL43" s="140">
        <v>394.95882513661206</v>
      </c>
      <c r="AM43" s="140">
        <v>391.5023287671234</v>
      </c>
      <c r="AN43" s="140">
        <v>405.51969863013699</v>
      </c>
      <c r="AO43" s="220">
        <v>336.71810958904103</v>
      </c>
      <c r="AP43" s="221">
        <v>348.69571038251371</v>
      </c>
      <c r="AQ43" s="222">
        <v>3.5571596692827612E-2</v>
      </c>
      <c r="AR43" s="222">
        <v>-1.5686142209269227E-2</v>
      </c>
      <c r="AS43" s="222">
        <v>4.6177634684090611E-3</v>
      </c>
    </row>
    <row r="44" spans="1:45" s="19" customFormat="1" ht="11" x14ac:dyDescent="0.15">
      <c r="A44" s="219" t="s">
        <v>148</v>
      </c>
      <c r="B44" s="140">
        <v>89.000000000000014</v>
      </c>
      <c r="C44" s="140">
        <v>78</v>
      </c>
      <c r="D44" s="140">
        <v>77.000000000000014</v>
      </c>
      <c r="E44" s="140">
        <v>81.999999999999986</v>
      </c>
      <c r="F44" s="140">
        <v>79</v>
      </c>
      <c r="G44" s="140">
        <v>81.999999999999986</v>
      </c>
      <c r="H44" s="140">
        <v>84</v>
      </c>
      <c r="I44" s="140">
        <v>81</v>
      </c>
      <c r="J44" s="140">
        <v>78</v>
      </c>
      <c r="K44" s="140">
        <v>60</v>
      </c>
      <c r="L44" s="140">
        <v>62.000000000000007</v>
      </c>
      <c r="M44" s="140">
        <v>95</v>
      </c>
      <c r="N44" s="140">
        <v>86</v>
      </c>
      <c r="O44" s="140">
        <v>96.000000000000014</v>
      </c>
      <c r="P44" s="140">
        <v>97.999999999999986</v>
      </c>
      <c r="Q44" s="140">
        <v>94</v>
      </c>
      <c r="R44" s="140">
        <v>107</v>
      </c>
      <c r="S44" s="140">
        <v>100</v>
      </c>
      <c r="T44" s="140">
        <v>102</v>
      </c>
      <c r="U44" s="140">
        <v>103.00000000000001</v>
      </c>
      <c r="V44" s="140">
        <v>93</v>
      </c>
      <c r="W44" s="140">
        <v>99.000000000000014</v>
      </c>
      <c r="X44" s="140">
        <v>99.000000000000014</v>
      </c>
      <c r="Y44" s="140">
        <v>90.651013698630138</v>
      </c>
      <c r="Z44" s="140">
        <v>101.89901639344262</v>
      </c>
      <c r="AA44" s="140">
        <v>95.97279452054795</v>
      </c>
      <c r="AB44" s="140">
        <v>109.12663013698631</v>
      </c>
      <c r="AC44" s="140">
        <v>93.864164383561658</v>
      </c>
      <c r="AD44" s="140">
        <v>100.53715846994537</v>
      </c>
      <c r="AE44" s="140">
        <v>95.350246575342481</v>
      </c>
      <c r="AF44" s="140">
        <v>90.148958904109591</v>
      </c>
      <c r="AG44" s="140">
        <v>87.27720547945205</v>
      </c>
      <c r="AH44" s="140">
        <v>67.992759562841528</v>
      </c>
      <c r="AI44" s="140">
        <v>97.338383561643838</v>
      </c>
      <c r="AJ44" s="140">
        <v>98.181835616438363</v>
      </c>
      <c r="AK44" s="140">
        <v>56.290383561643829</v>
      </c>
      <c r="AL44" s="140">
        <v>58.72010928961749</v>
      </c>
      <c r="AM44" s="140">
        <v>57.254328767123283</v>
      </c>
      <c r="AN44" s="140">
        <v>60.507643835616442</v>
      </c>
      <c r="AO44" s="220">
        <v>54.683808219178083</v>
      </c>
      <c r="AP44" s="221">
        <v>56.356885245901637</v>
      </c>
      <c r="AQ44" s="222">
        <v>3.0595473892705005E-2</v>
      </c>
      <c r="AR44" s="222">
        <v>-5.4081557175221229E-2</v>
      </c>
      <c r="AS44" s="222">
        <v>7.4633199701930363E-4</v>
      </c>
    </row>
    <row r="45" spans="1:45" s="19" customFormat="1" ht="11" x14ac:dyDescent="0.15">
      <c r="A45" s="219" t="s">
        <v>147</v>
      </c>
      <c r="B45" s="140">
        <v>256.00000000000006</v>
      </c>
      <c r="C45" s="140">
        <v>259.99999999999994</v>
      </c>
      <c r="D45" s="140">
        <v>301.00000000000006</v>
      </c>
      <c r="E45" s="140">
        <v>313</v>
      </c>
      <c r="F45" s="140">
        <v>312</v>
      </c>
      <c r="G45" s="140">
        <v>334.99999999999994</v>
      </c>
      <c r="H45" s="140">
        <v>368</v>
      </c>
      <c r="I45" s="140">
        <v>441.99999999999994</v>
      </c>
      <c r="J45" s="140">
        <v>501</v>
      </c>
      <c r="K45" s="140">
        <v>438</v>
      </c>
      <c r="L45" s="140">
        <v>462</v>
      </c>
      <c r="M45" s="140">
        <v>453</v>
      </c>
      <c r="N45" s="140">
        <v>467.99999999999994</v>
      </c>
      <c r="O45" s="140">
        <v>516</v>
      </c>
      <c r="P45" s="140">
        <v>503</v>
      </c>
      <c r="Q45" s="140">
        <v>550</v>
      </c>
      <c r="R45" s="140">
        <v>530</v>
      </c>
      <c r="S45" s="140">
        <v>543</v>
      </c>
      <c r="T45" s="140">
        <v>534.99999999999989</v>
      </c>
      <c r="U45" s="140">
        <v>526</v>
      </c>
      <c r="V45" s="140">
        <v>485</v>
      </c>
      <c r="W45" s="140">
        <v>519</v>
      </c>
      <c r="X45" s="140">
        <v>525</v>
      </c>
      <c r="Y45" s="140">
        <v>534.7887671232877</v>
      </c>
      <c r="Z45" s="140">
        <v>524.67579234972675</v>
      </c>
      <c r="AA45" s="140">
        <v>520.40991780821923</v>
      </c>
      <c r="AB45" s="140">
        <v>530.45101369863016</v>
      </c>
      <c r="AC45" s="140">
        <v>517.77915068493155</v>
      </c>
      <c r="AD45" s="140">
        <v>490.00849726775954</v>
      </c>
      <c r="AE45" s="140">
        <v>374.59312328767123</v>
      </c>
      <c r="AF45" s="140">
        <v>391.62282191780821</v>
      </c>
      <c r="AG45" s="140">
        <v>394.23350684931512</v>
      </c>
      <c r="AH45" s="140">
        <v>398.18322404371582</v>
      </c>
      <c r="AI45" s="140">
        <v>420.80224657534251</v>
      </c>
      <c r="AJ45" s="140">
        <v>406.28282191780823</v>
      </c>
      <c r="AK45" s="140">
        <v>525.51079452054796</v>
      </c>
      <c r="AL45" s="140">
        <v>531.48508196721309</v>
      </c>
      <c r="AM45" s="140">
        <v>541.51630136986296</v>
      </c>
      <c r="AN45" s="140">
        <v>472.33315068493152</v>
      </c>
      <c r="AO45" s="220">
        <v>675.06287671232883</v>
      </c>
      <c r="AP45" s="221">
        <v>653.83199453551902</v>
      </c>
      <c r="AQ45" s="222">
        <v>-3.1450229170070565E-2</v>
      </c>
      <c r="AR45" s="222">
        <v>6.0665499126142608E-2</v>
      </c>
      <c r="AS45" s="222">
        <v>8.6586711821923252E-3</v>
      </c>
    </row>
    <row r="46" spans="1:45" s="19" customFormat="1" ht="11" x14ac:dyDescent="0.15">
      <c r="A46" s="219" t="s">
        <v>146</v>
      </c>
      <c r="B46" s="140" t="s">
        <v>111</v>
      </c>
      <c r="C46" s="140" t="s">
        <v>111</v>
      </c>
      <c r="D46" s="140" t="s">
        <v>111</v>
      </c>
      <c r="E46" s="140" t="s">
        <v>111</v>
      </c>
      <c r="F46" s="140" t="s">
        <v>111</v>
      </c>
      <c r="G46" s="140" t="s">
        <v>111</v>
      </c>
      <c r="H46" s="140" t="s">
        <v>111</v>
      </c>
      <c r="I46" s="140" t="s">
        <v>111</v>
      </c>
      <c r="J46" s="140" t="s">
        <v>111</v>
      </c>
      <c r="K46" s="140" t="s">
        <v>111</v>
      </c>
      <c r="L46" s="140">
        <v>1171.836078696055</v>
      </c>
      <c r="M46" s="140">
        <v>1096.4876712328767</v>
      </c>
      <c r="N46" s="140">
        <v>767.04644808743183</v>
      </c>
      <c r="O46" s="140">
        <v>471.93150684931504</v>
      </c>
      <c r="P46" s="140">
        <v>393.61095890410957</v>
      </c>
      <c r="Q46" s="140">
        <v>338.43312876712338</v>
      </c>
      <c r="R46" s="140">
        <v>269.90622131147546</v>
      </c>
      <c r="S46" s="140">
        <v>257.71878356164387</v>
      </c>
      <c r="T46" s="140">
        <v>268.16353150684932</v>
      </c>
      <c r="U46" s="140">
        <v>221.03062739726025</v>
      </c>
      <c r="V46" s="140">
        <v>182.13447814207646</v>
      </c>
      <c r="W46" s="140">
        <v>323.60644657534249</v>
      </c>
      <c r="X46" s="140">
        <v>404.69833698630134</v>
      </c>
      <c r="Y46" s="140">
        <v>440.11729863013704</v>
      </c>
      <c r="Z46" s="140">
        <v>440.48893989071041</v>
      </c>
      <c r="AA46" s="140">
        <v>368.54838356164385</v>
      </c>
      <c r="AB46" s="140">
        <v>288.86827123287674</v>
      </c>
      <c r="AC46" s="140">
        <v>279.3633698630137</v>
      </c>
      <c r="AD46" s="140">
        <v>243.12504296278655</v>
      </c>
      <c r="AE46" s="140">
        <v>255.35939878306354</v>
      </c>
      <c r="AF46" s="140">
        <v>248.95815555969847</v>
      </c>
      <c r="AG46" s="140">
        <v>205.59287058572531</v>
      </c>
      <c r="AH46" s="140">
        <v>107.98139886522938</v>
      </c>
      <c r="AI46" s="140">
        <v>84.994285021347352</v>
      </c>
      <c r="AJ46" s="140">
        <v>69.200367917946608</v>
      </c>
      <c r="AK46" s="140">
        <v>63.949674947147138</v>
      </c>
      <c r="AL46" s="140">
        <v>64.275635607374738</v>
      </c>
      <c r="AM46" s="140">
        <v>76.689404107373704</v>
      </c>
      <c r="AN46" s="140">
        <v>59.4</v>
      </c>
      <c r="AO46" s="220">
        <v>64.200000000000017</v>
      </c>
      <c r="AP46" s="221">
        <v>67.983625763814231</v>
      </c>
      <c r="AQ46" s="222">
        <v>5.8934980744769661E-2</v>
      </c>
      <c r="AR46" s="222">
        <v>-0.12895956095933903</v>
      </c>
      <c r="AS46" s="222">
        <v>9.0030446075105319E-4</v>
      </c>
    </row>
    <row r="47" spans="1:45" s="19" customFormat="1" ht="11" x14ac:dyDescent="0.15">
      <c r="A47" s="219" t="s">
        <v>145</v>
      </c>
      <c r="B47" s="140">
        <v>1624.9768852459022</v>
      </c>
      <c r="C47" s="140">
        <v>1447.062493150685</v>
      </c>
      <c r="D47" s="140">
        <v>1363.1189094438944</v>
      </c>
      <c r="E47" s="140">
        <v>1354.3430627274186</v>
      </c>
      <c r="F47" s="140">
        <v>1384.1683288740981</v>
      </c>
      <c r="G47" s="140">
        <v>1383.1810410958904</v>
      </c>
      <c r="H47" s="140">
        <v>1395.8126845686404</v>
      </c>
      <c r="I47" s="140">
        <v>1398.7246881772394</v>
      </c>
      <c r="J47" s="140">
        <v>1519.0123224043714</v>
      </c>
      <c r="K47" s="140">
        <v>1533.0343046841556</v>
      </c>
      <c r="L47" s="140">
        <v>1568.3187916376819</v>
      </c>
      <c r="M47" s="140">
        <v>1601.4945810396378</v>
      </c>
      <c r="N47" s="140">
        <v>1615.2836612021856</v>
      </c>
      <c r="O47" s="140">
        <v>1712.0068493150684</v>
      </c>
      <c r="P47" s="140">
        <v>1672.5251916336686</v>
      </c>
      <c r="Q47" s="140">
        <v>1687.5868354692855</v>
      </c>
      <c r="R47" s="140">
        <v>1761.4229606670108</v>
      </c>
      <c r="S47" s="140">
        <v>1763.7787985605737</v>
      </c>
      <c r="T47" s="140">
        <v>1719.1159452054794</v>
      </c>
      <c r="U47" s="140">
        <v>1662.9058904109593</v>
      </c>
      <c r="V47" s="140">
        <v>1639.8861741515213</v>
      </c>
      <c r="W47" s="140">
        <v>1548.7367684136616</v>
      </c>
      <c r="X47" s="140">
        <v>1584.4166996618815</v>
      </c>
      <c r="Y47" s="140">
        <v>1575.681837889799</v>
      </c>
      <c r="Z47" s="140">
        <v>1655.1479588697405</v>
      </c>
      <c r="AA47" s="140">
        <v>1619.4178603953203</v>
      </c>
      <c r="AB47" s="140">
        <v>1532.8109794535069</v>
      </c>
      <c r="AC47" s="140">
        <v>1528.4776329372767</v>
      </c>
      <c r="AD47" s="140">
        <v>1533.0322754735489</v>
      </c>
      <c r="AE47" s="140">
        <v>1440.2805699682954</v>
      </c>
      <c r="AF47" s="140">
        <v>1395.0973815635348</v>
      </c>
      <c r="AG47" s="140">
        <v>1432.7786728946051</v>
      </c>
      <c r="AH47" s="140">
        <v>1347.9225662525328</v>
      </c>
      <c r="AI47" s="140">
        <v>1197.1521406849454</v>
      </c>
      <c r="AJ47" s="140">
        <v>1124.9759136785349</v>
      </c>
      <c r="AK47" s="140">
        <v>1117.5482673972604</v>
      </c>
      <c r="AL47" s="140">
        <v>1071.0846341530055</v>
      </c>
      <c r="AM47" s="140">
        <v>1073.1601972602739</v>
      </c>
      <c r="AN47" s="140">
        <v>1040.6950649589041</v>
      </c>
      <c r="AO47" s="220">
        <v>1043.6959408496534</v>
      </c>
      <c r="AP47" s="221">
        <v>886.0727375270942</v>
      </c>
      <c r="AQ47" s="222">
        <v>-0.15102406472352581</v>
      </c>
      <c r="AR47" s="222">
        <v>-3.169385210575959E-2</v>
      </c>
      <c r="AS47" s="222">
        <v>1.1734226134348838E-2</v>
      </c>
    </row>
    <row r="48" spans="1:45" s="19" customFormat="1" ht="11" x14ac:dyDescent="0.15">
      <c r="A48" s="219" t="s">
        <v>144</v>
      </c>
      <c r="B48" s="140">
        <v>354.30336107036698</v>
      </c>
      <c r="C48" s="140">
        <v>327.96227448451089</v>
      </c>
      <c r="D48" s="140">
        <v>316.21419190448722</v>
      </c>
      <c r="E48" s="140">
        <v>309.62723440325874</v>
      </c>
      <c r="F48" s="140">
        <v>302.95330654609859</v>
      </c>
      <c r="G48" s="140">
        <v>284.02243748667217</v>
      </c>
      <c r="H48" s="140">
        <v>329.52868616269285</v>
      </c>
      <c r="I48" s="140">
        <v>329.44835682156156</v>
      </c>
      <c r="J48" s="140">
        <v>360.37164076236945</v>
      </c>
      <c r="K48" s="140">
        <v>355.21380832876008</v>
      </c>
      <c r="L48" s="140">
        <v>393.97243790609542</v>
      </c>
      <c r="M48" s="140">
        <v>301.35337018859548</v>
      </c>
      <c r="N48" s="140">
        <v>211.42844134328146</v>
      </c>
      <c r="O48" s="140">
        <v>190.66033007423837</v>
      </c>
      <c r="P48" s="140">
        <v>168.83098585130102</v>
      </c>
      <c r="Q48" s="140">
        <v>175.39786309988213</v>
      </c>
      <c r="R48" s="140">
        <v>192.80303387555921</v>
      </c>
      <c r="S48" s="140">
        <v>216.92783302135993</v>
      </c>
      <c r="T48" s="140">
        <v>203.69366959778583</v>
      </c>
      <c r="U48" s="140">
        <v>185.13772503149983</v>
      </c>
      <c r="V48" s="140">
        <v>188.11663770647655</v>
      </c>
      <c r="W48" s="140">
        <v>200.48052069158416</v>
      </c>
      <c r="X48" s="140">
        <v>210.36095919378153</v>
      </c>
      <c r="Y48" s="140">
        <v>217.18890618756706</v>
      </c>
      <c r="Z48" s="140">
        <v>216.7356850631738</v>
      </c>
      <c r="AA48" s="140">
        <v>203.05103886709139</v>
      </c>
      <c r="AB48" s="140">
        <v>186.90495827898053</v>
      </c>
      <c r="AC48" s="140">
        <v>196.18293295565846</v>
      </c>
      <c r="AD48" s="140">
        <v>181.10707712346746</v>
      </c>
      <c r="AE48" s="140">
        <v>198.6932057667301</v>
      </c>
      <c r="AF48" s="140">
        <v>184.09345280171743</v>
      </c>
      <c r="AG48" s="140">
        <v>157.82594568427621</v>
      </c>
      <c r="AH48" s="140">
        <v>132.2003542935783</v>
      </c>
      <c r="AI48" s="140">
        <v>136.43841040349989</v>
      </c>
      <c r="AJ48" s="140">
        <v>127.94364383561644</v>
      </c>
      <c r="AK48" s="140">
        <v>140.85649315936311</v>
      </c>
      <c r="AL48" s="140">
        <v>147.90176663570719</v>
      </c>
      <c r="AM48" s="140">
        <v>165.44667113620289</v>
      </c>
      <c r="AN48" s="140">
        <v>165.82533175674857</v>
      </c>
      <c r="AO48" s="220">
        <v>122.72816189041096</v>
      </c>
      <c r="AP48" s="221">
        <v>112.03526459745275</v>
      </c>
      <c r="AQ48" s="222">
        <v>-8.7126680040285565E-2</v>
      </c>
      <c r="AR48" s="222">
        <v>-4.7036819266102592E-2</v>
      </c>
      <c r="AS48" s="222">
        <v>1.4836785673793718E-3</v>
      </c>
    </row>
    <row r="49" spans="1:45" s="25" customFormat="1" ht="11" x14ac:dyDescent="0.15">
      <c r="A49" s="226" t="s">
        <v>143</v>
      </c>
      <c r="B49" s="142">
        <v>14701.781990960548</v>
      </c>
      <c r="C49" s="142">
        <v>13227.216510617071</v>
      </c>
      <c r="D49" s="142">
        <v>12308.522862029864</v>
      </c>
      <c r="E49" s="142">
        <v>11955.019258544391</v>
      </c>
      <c r="F49" s="142">
        <v>11917.690439117107</v>
      </c>
      <c r="G49" s="142">
        <v>11650.459800503795</v>
      </c>
      <c r="H49" s="142">
        <v>12485.29231107218</v>
      </c>
      <c r="I49" s="142">
        <v>12403.66451812565</v>
      </c>
      <c r="J49" s="142">
        <v>12895.701420932051</v>
      </c>
      <c r="K49" s="142">
        <v>12972.458652389207</v>
      </c>
      <c r="L49" s="142">
        <v>14196.018318513807</v>
      </c>
      <c r="M49" s="142">
        <v>14029.581000461112</v>
      </c>
      <c r="N49" s="142">
        <v>13729.449639048204</v>
      </c>
      <c r="O49" s="142">
        <v>13724.013781005744</v>
      </c>
      <c r="P49" s="142">
        <v>13872.79037408771</v>
      </c>
      <c r="Q49" s="142">
        <v>13923.517545089715</v>
      </c>
      <c r="R49" s="142">
        <v>14268.17814702891</v>
      </c>
      <c r="S49" s="142">
        <v>14509.186061883303</v>
      </c>
      <c r="T49" s="142">
        <v>15028.670223269019</v>
      </c>
      <c r="U49" s="142">
        <v>14262.091903908213</v>
      </c>
      <c r="V49" s="142">
        <v>14269.641664262368</v>
      </c>
      <c r="W49" s="142">
        <v>14409.700659077849</v>
      </c>
      <c r="X49" s="142">
        <v>14276.167913074843</v>
      </c>
      <c r="Y49" s="142">
        <v>14727.690142762296</v>
      </c>
      <c r="Z49" s="142">
        <v>15019.383605954772</v>
      </c>
      <c r="AA49" s="142">
        <v>15034.608821782962</v>
      </c>
      <c r="AB49" s="142">
        <v>14731.614578855777</v>
      </c>
      <c r="AC49" s="142">
        <v>14552.883163317594</v>
      </c>
      <c r="AD49" s="142">
        <v>14453.506360078274</v>
      </c>
      <c r="AE49" s="142">
        <v>13413.973265449598</v>
      </c>
      <c r="AF49" s="142">
        <v>13326.691453130434</v>
      </c>
      <c r="AG49" s="142">
        <v>12953.018746260497</v>
      </c>
      <c r="AH49" s="142">
        <v>12793.411111815714</v>
      </c>
      <c r="AI49" s="142">
        <v>12173.418629599104</v>
      </c>
      <c r="AJ49" s="142">
        <v>12082.118518856758</v>
      </c>
      <c r="AK49" s="142">
        <v>12810.146463858018</v>
      </c>
      <c r="AL49" s="142">
        <v>12665.869026483819</v>
      </c>
      <c r="AM49" s="142">
        <v>13031.950171465749</v>
      </c>
      <c r="AN49" s="142">
        <v>12786.582137148018</v>
      </c>
      <c r="AO49" s="224">
        <v>12714.739459123624</v>
      </c>
      <c r="AP49" s="224">
        <v>11211.430699386894</v>
      </c>
      <c r="AQ49" s="225">
        <v>-0.11823354812496856</v>
      </c>
      <c r="AR49" s="225">
        <v>-5.3391992174727232E-3</v>
      </c>
      <c r="AS49" s="225">
        <v>0.14847253227014429</v>
      </c>
    </row>
    <row r="50" spans="1:45" s="19" customFormat="1" ht="11" x14ac:dyDescent="0.15">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220"/>
      <c r="AP50" s="221"/>
      <c r="AQ50" s="222"/>
      <c r="AR50" s="222"/>
      <c r="AS50" s="222"/>
    </row>
    <row r="51" spans="1:45" s="19" customFormat="1" ht="11" x14ac:dyDescent="0.15">
      <c r="A51" s="219" t="s">
        <v>142</v>
      </c>
      <c r="B51" s="140" t="s">
        <v>111</v>
      </c>
      <c r="C51" s="140" t="s">
        <v>111</v>
      </c>
      <c r="D51" s="140" t="s">
        <v>111</v>
      </c>
      <c r="E51" s="140" t="s">
        <v>111</v>
      </c>
      <c r="F51" s="140" t="s">
        <v>111</v>
      </c>
      <c r="G51" s="140" t="s">
        <v>111</v>
      </c>
      <c r="H51" s="140" t="s">
        <v>111</v>
      </c>
      <c r="I51" s="140" t="s">
        <v>111</v>
      </c>
      <c r="J51" s="140" t="s">
        <v>111</v>
      </c>
      <c r="K51" s="140" t="s">
        <v>111</v>
      </c>
      <c r="L51" s="140">
        <v>330.35205479452048</v>
      </c>
      <c r="M51" s="140">
        <v>317.7022821917808</v>
      </c>
      <c r="N51" s="140">
        <v>239.04612021857926</v>
      </c>
      <c r="O51" s="140">
        <v>200.30982191780825</v>
      </c>
      <c r="P51" s="140">
        <v>187.77250958904111</v>
      </c>
      <c r="Q51" s="140">
        <v>180.96063013698637</v>
      </c>
      <c r="R51" s="140">
        <v>178.98418032786884</v>
      </c>
      <c r="S51" s="140">
        <v>180.03684931506848</v>
      </c>
      <c r="T51" s="140">
        <v>187.40701369863018</v>
      </c>
      <c r="U51" s="140">
        <v>156.5005205479452</v>
      </c>
      <c r="V51" s="140">
        <v>164.74475409836069</v>
      </c>
      <c r="W51" s="140">
        <v>125.75468493150684</v>
      </c>
      <c r="X51" s="140">
        <v>127.06002739726028</v>
      </c>
      <c r="Y51" s="140">
        <v>126.13624657534245</v>
      </c>
      <c r="Z51" s="140">
        <v>126.17213114754098</v>
      </c>
      <c r="AA51" s="140">
        <v>148.44756164383563</v>
      </c>
      <c r="AB51" s="140">
        <v>150.33528767123286</v>
      </c>
      <c r="AC51" s="140">
        <v>150.28508219178082</v>
      </c>
      <c r="AD51" s="140">
        <v>147.22685519125685</v>
      </c>
      <c r="AE51" s="140">
        <v>121.21610958904111</v>
      </c>
      <c r="AF51" s="140">
        <v>123.89909041095892</v>
      </c>
      <c r="AG51" s="140">
        <v>127.26285753424658</v>
      </c>
      <c r="AH51" s="140">
        <v>124.24149726775956</v>
      </c>
      <c r="AI51" s="140">
        <v>131.96610684931508</v>
      </c>
      <c r="AJ51" s="140">
        <v>134.67921095890409</v>
      </c>
      <c r="AK51" s="140">
        <v>130.22899726027396</v>
      </c>
      <c r="AL51" s="140">
        <v>120.16193169398905</v>
      </c>
      <c r="AM51" s="140">
        <v>118.04513150684933</v>
      </c>
      <c r="AN51" s="140">
        <v>122.31058904109591</v>
      </c>
      <c r="AO51" s="220">
        <v>124.39712876712331</v>
      </c>
      <c r="AP51" s="221">
        <v>117.64049180327871</v>
      </c>
      <c r="AQ51" s="222">
        <v>-5.4315055586960592E-2</v>
      </c>
      <c r="AR51" s="222">
        <v>2.5937697338345167E-3</v>
      </c>
      <c r="AS51" s="222">
        <v>1.5579083690445594E-3</v>
      </c>
    </row>
    <row r="52" spans="1:45" s="19" customFormat="1" ht="11" x14ac:dyDescent="0.15">
      <c r="A52" s="219" t="s">
        <v>141</v>
      </c>
      <c r="B52" s="140" t="s">
        <v>111</v>
      </c>
      <c r="C52" s="140" t="s">
        <v>111</v>
      </c>
      <c r="D52" s="140" t="s">
        <v>111</v>
      </c>
      <c r="E52" s="140" t="s">
        <v>111</v>
      </c>
      <c r="F52" s="140" t="s">
        <v>111</v>
      </c>
      <c r="G52" s="140" t="s">
        <v>111</v>
      </c>
      <c r="H52" s="140" t="s">
        <v>111</v>
      </c>
      <c r="I52" s="140" t="s">
        <v>111</v>
      </c>
      <c r="J52" s="140" t="s">
        <v>111</v>
      </c>
      <c r="K52" s="140" t="s">
        <v>111</v>
      </c>
      <c r="L52" s="140">
        <v>839.75696950416045</v>
      </c>
      <c r="M52" s="140">
        <v>718.31991780821909</v>
      </c>
      <c r="N52" s="140">
        <v>411.98204918032792</v>
      </c>
      <c r="O52" s="140">
        <v>284.28149863013698</v>
      </c>
      <c r="P52" s="140">
        <v>255.91941917808219</v>
      </c>
      <c r="Q52" s="140">
        <v>263.43819178082191</v>
      </c>
      <c r="R52" s="140">
        <v>247.67789617486343</v>
      </c>
      <c r="S52" s="140">
        <v>238.16876986301369</v>
      </c>
      <c r="T52" s="140">
        <v>231.72640273972598</v>
      </c>
      <c r="U52" s="140">
        <v>230.65602191780823</v>
      </c>
      <c r="V52" s="140">
        <v>270.93562568306015</v>
      </c>
      <c r="W52" s="140">
        <v>268.01693150684935</v>
      </c>
      <c r="X52" s="140">
        <v>306.19920273972605</v>
      </c>
      <c r="Y52" s="140">
        <v>316.77046849315076</v>
      </c>
      <c r="Z52" s="140">
        <v>369.52212295081972</v>
      </c>
      <c r="AA52" s="140">
        <v>397.66756164383565</v>
      </c>
      <c r="AB52" s="140">
        <v>426.80682191780818</v>
      </c>
      <c r="AC52" s="140">
        <v>428.7347123287671</v>
      </c>
      <c r="AD52" s="140">
        <v>426.66207650273225</v>
      </c>
      <c r="AE52" s="140">
        <v>434.45813698630138</v>
      </c>
      <c r="AF52" s="140">
        <v>330.45246575342469</v>
      </c>
      <c r="AG52" s="140">
        <v>411.162794520548</v>
      </c>
      <c r="AH52" s="140">
        <v>433.93199453551915</v>
      </c>
      <c r="AI52" s="140">
        <v>424.85884931506843</v>
      </c>
      <c r="AJ52" s="140">
        <v>447.6119726027398</v>
      </c>
      <c r="AK52" s="140">
        <v>461.95065753424655</v>
      </c>
      <c r="AL52" s="140">
        <v>372.42808743169405</v>
      </c>
      <c r="AM52" s="140">
        <v>364.00980821917813</v>
      </c>
      <c r="AN52" s="140">
        <v>365.59630136986306</v>
      </c>
      <c r="AO52" s="220">
        <v>358.52736986301369</v>
      </c>
      <c r="AP52" s="221">
        <v>312.85153030646097</v>
      </c>
      <c r="AQ52" s="222">
        <v>-0.12739847329927578</v>
      </c>
      <c r="AR52" s="222">
        <v>-1.9026133071016749E-2</v>
      </c>
      <c r="AS52" s="222">
        <v>4.1430804127193322E-3</v>
      </c>
    </row>
    <row r="53" spans="1:45" s="19" customFormat="1" ht="11" x14ac:dyDescent="0.15">
      <c r="A53" s="219" t="s">
        <v>140</v>
      </c>
      <c r="B53" s="140" t="s">
        <v>111</v>
      </c>
      <c r="C53" s="140" t="s">
        <v>111</v>
      </c>
      <c r="D53" s="140" t="s">
        <v>111</v>
      </c>
      <c r="E53" s="140" t="s">
        <v>111</v>
      </c>
      <c r="F53" s="140" t="s">
        <v>111</v>
      </c>
      <c r="G53" s="140" t="s">
        <v>111</v>
      </c>
      <c r="H53" s="140" t="s">
        <v>111</v>
      </c>
      <c r="I53" s="140" t="s">
        <v>111</v>
      </c>
      <c r="J53" s="140" t="s">
        <v>111</v>
      </c>
      <c r="K53" s="140" t="s">
        <v>111</v>
      </c>
      <c r="L53" s="140">
        <v>393.18923287671237</v>
      </c>
      <c r="M53" s="140">
        <v>361.52363287671238</v>
      </c>
      <c r="N53" s="140">
        <v>337.77080601092899</v>
      </c>
      <c r="O53" s="140">
        <v>296.77262191780824</v>
      </c>
      <c r="P53" s="140">
        <v>236.46379178082188</v>
      </c>
      <c r="Q53" s="140">
        <v>217.97813424657534</v>
      </c>
      <c r="R53" s="140">
        <v>222.84201366120217</v>
      </c>
      <c r="S53" s="140">
        <v>184.58747397260277</v>
      </c>
      <c r="T53" s="140">
        <v>160.17756986301373</v>
      </c>
      <c r="U53" s="140">
        <v>110.21106849315069</v>
      </c>
      <c r="V53" s="140">
        <v>117.77467486338799</v>
      </c>
      <c r="W53" s="140">
        <v>141.36256438356162</v>
      </c>
      <c r="X53" s="140">
        <v>149.81716712328767</v>
      </c>
      <c r="Y53" s="140">
        <v>173.67882739726028</v>
      </c>
      <c r="Z53" s="140">
        <v>177.69442076502733</v>
      </c>
      <c r="AA53" s="140">
        <v>217.76124657534245</v>
      </c>
      <c r="AB53" s="140">
        <v>224.9607123287671</v>
      </c>
      <c r="AC53" s="140">
        <v>228.61567123287671</v>
      </c>
      <c r="AD53" s="140">
        <v>236.13214480874313</v>
      </c>
      <c r="AE53" s="140">
        <v>235.2990246575342</v>
      </c>
      <c r="AF53" s="140">
        <v>256.92152054794519</v>
      </c>
      <c r="AG53" s="140">
        <v>326.41795342465753</v>
      </c>
      <c r="AH53" s="140">
        <v>330.94349180327868</v>
      </c>
      <c r="AI53" s="140">
        <v>341.20647945205479</v>
      </c>
      <c r="AJ53" s="140">
        <v>360.82878904109589</v>
      </c>
      <c r="AK53" s="140">
        <v>342.44354246575341</v>
      </c>
      <c r="AL53" s="140">
        <v>338.83625956284158</v>
      </c>
      <c r="AM53" s="140">
        <v>354.60130136986299</v>
      </c>
      <c r="AN53" s="140">
        <v>373.62315342465752</v>
      </c>
      <c r="AO53" s="220">
        <v>392.3598383561644</v>
      </c>
      <c r="AP53" s="221">
        <v>367.05475683060109</v>
      </c>
      <c r="AQ53" s="222">
        <v>-6.4494576283805727E-2</v>
      </c>
      <c r="AR53" s="222">
        <v>5.2462043045619078E-2</v>
      </c>
      <c r="AS53" s="222">
        <v>4.8608915926690449E-3</v>
      </c>
    </row>
    <row r="54" spans="1:45" s="19" customFormat="1" ht="11" x14ac:dyDescent="0.15">
      <c r="A54" s="219" t="s">
        <v>139</v>
      </c>
      <c r="B54" s="140" t="s">
        <v>111</v>
      </c>
      <c r="C54" s="140" t="s">
        <v>111</v>
      </c>
      <c r="D54" s="140" t="s">
        <v>111</v>
      </c>
      <c r="E54" s="140" t="s">
        <v>111</v>
      </c>
      <c r="F54" s="140" t="s">
        <v>111</v>
      </c>
      <c r="G54" s="140" t="s">
        <v>111</v>
      </c>
      <c r="H54" s="140" t="s">
        <v>111</v>
      </c>
      <c r="I54" s="140" t="s">
        <v>111</v>
      </c>
      <c r="J54" s="140" t="s">
        <v>111</v>
      </c>
      <c r="K54" s="140" t="s">
        <v>111</v>
      </c>
      <c r="L54" s="140">
        <v>5984.4931506849316</v>
      </c>
      <c r="M54" s="140">
        <v>5753.4917150684942</v>
      </c>
      <c r="N54" s="140">
        <v>5119.0396830601094</v>
      </c>
      <c r="O54" s="140">
        <v>4472.9668219178084</v>
      </c>
      <c r="P54" s="140">
        <v>3739.3643561643835</v>
      </c>
      <c r="Q54" s="140">
        <v>3660.5377369863013</v>
      </c>
      <c r="R54" s="140">
        <v>3522.3153415300549</v>
      </c>
      <c r="S54" s="140">
        <v>3550.9331506849317</v>
      </c>
      <c r="T54" s="140">
        <v>3293.4593698630133</v>
      </c>
      <c r="U54" s="140">
        <v>3380.9775616438355</v>
      </c>
      <c r="V54" s="140">
        <v>3481.2693442622945</v>
      </c>
      <c r="W54" s="140">
        <v>3584.3700000000008</v>
      </c>
      <c r="X54" s="140">
        <v>3716.5108219178082</v>
      </c>
      <c r="Y54" s="140">
        <v>3817.0623561643838</v>
      </c>
      <c r="Z54" s="140">
        <v>3912.0971038251369</v>
      </c>
      <c r="AA54" s="140">
        <v>4171.9950136986299</v>
      </c>
      <c r="AB54" s="140">
        <v>4422.7412602739723</v>
      </c>
      <c r="AC54" s="140">
        <v>4597.0747671232884</v>
      </c>
      <c r="AD54" s="140">
        <v>4742.2496448087431</v>
      </c>
      <c r="AE54" s="140">
        <v>4764.8213150684933</v>
      </c>
      <c r="AF54" s="140">
        <v>5017.7284054794509</v>
      </c>
      <c r="AG54" s="140">
        <v>5185.3102794520546</v>
      </c>
      <c r="AH54" s="140">
        <v>5438.4634590163932</v>
      </c>
      <c r="AI54" s="140">
        <v>5635.5710931506846</v>
      </c>
      <c r="AJ54" s="140">
        <v>5926.0499561643828</v>
      </c>
      <c r="AK54" s="140">
        <v>5773.3108301369866</v>
      </c>
      <c r="AL54" s="140">
        <v>5714.7463797814216</v>
      </c>
      <c r="AM54" s="140">
        <v>5703.3424657534242</v>
      </c>
      <c r="AN54" s="140">
        <v>5864</v>
      </c>
      <c r="AO54" s="220">
        <v>5823.8356164383558</v>
      </c>
      <c r="AP54" s="221">
        <v>5498.2596045651799</v>
      </c>
      <c r="AQ54" s="222">
        <v>-5.5904052469167409E-2</v>
      </c>
      <c r="AR54" s="222">
        <v>2.0272659526317405E-2</v>
      </c>
      <c r="AS54" s="222">
        <v>7.2813233962466237E-2</v>
      </c>
    </row>
    <row r="55" spans="1:45" s="19" customFormat="1" ht="11" x14ac:dyDescent="0.15">
      <c r="A55" s="219" t="s">
        <v>138</v>
      </c>
      <c r="B55" s="140" t="s">
        <v>111</v>
      </c>
      <c r="C55" s="140" t="s">
        <v>111</v>
      </c>
      <c r="D55" s="140" t="s">
        <v>111</v>
      </c>
      <c r="E55" s="140" t="s">
        <v>111</v>
      </c>
      <c r="F55" s="140" t="s">
        <v>111</v>
      </c>
      <c r="G55" s="140" t="s">
        <v>111</v>
      </c>
      <c r="H55" s="140" t="s">
        <v>111</v>
      </c>
      <c r="I55" s="140" t="s">
        <v>111</v>
      </c>
      <c r="J55" s="140" t="s">
        <v>111</v>
      </c>
      <c r="K55" s="140" t="s">
        <v>111</v>
      </c>
      <c r="L55" s="140">
        <v>84.345205479452048</v>
      </c>
      <c r="M55" s="140">
        <v>114.87013698630136</v>
      </c>
      <c r="N55" s="140">
        <v>102.94043715846996</v>
      </c>
      <c r="O55" s="140">
        <v>76.934876712328773</v>
      </c>
      <c r="P55" s="140">
        <v>75.89060273972602</v>
      </c>
      <c r="Q55" s="140">
        <v>70.287671232876718</v>
      </c>
      <c r="R55" s="140">
        <v>78.607240437158467</v>
      </c>
      <c r="S55" s="140">
        <v>89.345671232876711</v>
      </c>
      <c r="T55" s="140">
        <v>104.8089589041096</v>
      </c>
      <c r="U55" s="140">
        <v>113.66520547945207</v>
      </c>
      <c r="V55" s="140">
        <v>111.77248633879782</v>
      </c>
      <c r="W55" s="140">
        <v>108.68482191780824</v>
      </c>
      <c r="X55" s="140">
        <v>124.50958904109591</v>
      </c>
      <c r="Y55" s="140">
        <v>141.25813698630137</v>
      </c>
      <c r="Z55" s="140">
        <v>141.21265027322406</v>
      </c>
      <c r="AA55" s="140">
        <v>140.77616438356162</v>
      </c>
      <c r="AB55" s="140">
        <v>136.96054794520546</v>
      </c>
      <c r="AC55" s="140">
        <v>144.39095890410957</v>
      </c>
      <c r="AD55" s="140">
        <v>148.20218770230403</v>
      </c>
      <c r="AE55" s="140">
        <v>151.64063013698632</v>
      </c>
      <c r="AF55" s="140">
        <v>170.29698630136986</v>
      </c>
      <c r="AG55" s="140">
        <v>163.97109512433613</v>
      </c>
      <c r="AH55" s="140">
        <v>156.27319618652427</v>
      </c>
      <c r="AI55" s="140">
        <v>145.61999999999998</v>
      </c>
      <c r="AJ55" s="140">
        <v>136.44</v>
      </c>
      <c r="AK55" s="140">
        <v>126.61</v>
      </c>
      <c r="AL55" s="140">
        <v>117.96999999999998</v>
      </c>
      <c r="AM55" s="140">
        <v>124.74</v>
      </c>
      <c r="AN55" s="140">
        <v>117.45999999999998</v>
      </c>
      <c r="AO55" s="220">
        <v>122.2</v>
      </c>
      <c r="AP55" s="221">
        <v>118.08788430925681</v>
      </c>
      <c r="AQ55" s="222">
        <v>-3.3650701233577718E-2</v>
      </c>
      <c r="AR55" s="222">
        <v>-2.1354141544669303E-2</v>
      </c>
      <c r="AS55" s="222">
        <v>1.5638331702641653E-3</v>
      </c>
    </row>
    <row r="56" spans="1:45" s="19" customFormat="1" ht="11" x14ac:dyDescent="0.15">
      <c r="A56" s="219" t="s">
        <v>137</v>
      </c>
      <c r="B56" s="140">
        <v>9388.8087431999993</v>
      </c>
      <c r="C56" s="140">
        <v>9429.5931507000023</v>
      </c>
      <c r="D56" s="140">
        <v>9444.6547945000002</v>
      </c>
      <c r="E56" s="140">
        <v>9459.7164384000007</v>
      </c>
      <c r="F56" s="140">
        <v>9448.8907104000009</v>
      </c>
      <c r="G56" s="140">
        <v>9489.8196437999995</v>
      </c>
      <c r="H56" s="140">
        <v>9637.3835889999991</v>
      </c>
      <c r="I56" s="140">
        <v>9730.7456985999997</v>
      </c>
      <c r="J56" s="140">
        <v>9533.0054645</v>
      </c>
      <c r="K56" s="140">
        <v>9547.0739725999993</v>
      </c>
      <c r="L56" s="140" t="s">
        <v>111</v>
      </c>
      <c r="M56" s="140" t="s">
        <v>111</v>
      </c>
      <c r="N56" s="140" t="s">
        <v>111</v>
      </c>
      <c r="O56" s="140" t="s">
        <v>111</v>
      </c>
      <c r="P56" s="140" t="s">
        <v>111</v>
      </c>
      <c r="Q56" s="140" t="s">
        <v>111</v>
      </c>
      <c r="R56" s="140" t="s">
        <v>111</v>
      </c>
      <c r="S56" s="140" t="s">
        <v>111</v>
      </c>
      <c r="T56" s="140" t="s">
        <v>111</v>
      </c>
      <c r="U56" s="140" t="s">
        <v>111</v>
      </c>
      <c r="V56" s="140" t="s">
        <v>111</v>
      </c>
      <c r="W56" s="140" t="s">
        <v>111</v>
      </c>
      <c r="X56" s="140" t="s">
        <v>111</v>
      </c>
      <c r="Y56" s="140" t="s">
        <v>111</v>
      </c>
      <c r="Z56" s="140" t="s">
        <v>111</v>
      </c>
      <c r="AA56" s="140" t="s">
        <v>111</v>
      </c>
      <c r="AB56" s="140" t="s">
        <v>111</v>
      </c>
      <c r="AC56" s="140" t="s">
        <v>111</v>
      </c>
      <c r="AD56" s="140" t="s">
        <v>111</v>
      </c>
      <c r="AE56" s="140" t="s">
        <v>111</v>
      </c>
      <c r="AF56" s="140" t="s">
        <v>111</v>
      </c>
      <c r="AG56" s="140" t="s">
        <v>111</v>
      </c>
      <c r="AH56" s="140" t="s">
        <v>111</v>
      </c>
      <c r="AI56" s="140" t="s">
        <v>111</v>
      </c>
      <c r="AJ56" s="140" t="s">
        <v>111</v>
      </c>
      <c r="AK56" s="140" t="s">
        <v>111</v>
      </c>
      <c r="AL56" s="140" t="s">
        <v>111</v>
      </c>
      <c r="AM56" s="140" t="s">
        <v>111</v>
      </c>
      <c r="AN56" s="140" t="s">
        <v>111</v>
      </c>
      <c r="AO56" s="220" t="s">
        <v>111</v>
      </c>
      <c r="AP56" s="221" t="s">
        <v>111</v>
      </c>
      <c r="AQ56" s="222" t="s">
        <v>111</v>
      </c>
      <c r="AR56" s="222" t="s">
        <v>111</v>
      </c>
      <c r="AS56" s="222" t="s">
        <v>111</v>
      </c>
    </row>
    <row r="57" spans="1:45" s="19" customFormat="1" ht="11" x14ac:dyDescent="0.15">
      <c r="A57" s="219" t="s">
        <v>136</v>
      </c>
      <c r="B57" s="140" t="s">
        <v>111</v>
      </c>
      <c r="C57" s="140" t="s">
        <v>111</v>
      </c>
      <c r="D57" s="140" t="s">
        <v>111</v>
      </c>
      <c r="E57" s="140" t="s">
        <v>111</v>
      </c>
      <c r="F57" s="140" t="s">
        <v>111</v>
      </c>
      <c r="G57" s="140" t="s">
        <v>111</v>
      </c>
      <c r="H57" s="140" t="s">
        <v>111</v>
      </c>
      <c r="I57" s="140" t="s">
        <v>111</v>
      </c>
      <c r="J57" s="140" t="s">
        <v>111</v>
      </c>
      <c r="K57" s="140" t="s">
        <v>111</v>
      </c>
      <c r="L57" s="140">
        <v>160.65753424657535</v>
      </c>
      <c r="M57" s="140">
        <v>158.64931506849314</v>
      </c>
      <c r="N57" s="140">
        <v>133.34191256830604</v>
      </c>
      <c r="O57" s="140">
        <v>159.51284931506848</v>
      </c>
      <c r="P57" s="140">
        <v>140.6355890410959</v>
      </c>
      <c r="Q57" s="140">
        <v>134.1289589041096</v>
      </c>
      <c r="R57" s="140">
        <v>131.59953551912568</v>
      </c>
      <c r="S57" s="140">
        <v>132.28139726027396</v>
      </c>
      <c r="T57" s="140">
        <v>139.39049284425499</v>
      </c>
      <c r="U57" s="140">
        <v>147.06188949166912</v>
      </c>
      <c r="V57" s="140">
        <v>145.97915369304803</v>
      </c>
      <c r="W57" s="140">
        <v>140.11345680445842</v>
      </c>
      <c r="X57" s="140">
        <v>137.52285031096577</v>
      </c>
      <c r="Y57" s="140">
        <v>149.77298630136988</v>
      </c>
      <c r="Z57" s="140">
        <v>153.10887978142077</v>
      </c>
      <c r="AA57" s="140">
        <v>105.23068493150684</v>
      </c>
      <c r="AB57" s="140">
        <v>105.25076712328764</v>
      </c>
      <c r="AC57" s="140">
        <v>95.470739726027375</v>
      </c>
      <c r="AD57" s="140">
        <v>93.287267759562837</v>
      </c>
      <c r="AE57" s="140">
        <v>87.678849315068504</v>
      </c>
      <c r="AF57" s="140">
        <v>73.460657534246579</v>
      </c>
      <c r="AG57" s="140">
        <v>69.163068493150689</v>
      </c>
      <c r="AH57" s="140">
        <v>61.503907103825149</v>
      </c>
      <c r="AI57" s="140">
        <v>60.715186645204774</v>
      </c>
      <c r="AJ57" s="140">
        <v>50.201509202568701</v>
      </c>
      <c r="AK57" s="140">
        <v>57.048951508599338</v>
      </c>
      <c r="AL57" s="140">
        <v>57.292657921460332</v>
      </c>
      <c r="AM57" s="140">
        <v>58.417601201430088</v>
      </c>
      <c r="AN57" s="140">
        <v>69.632011144753235</v>
      </c>
      <c r="AO57" s="220">
        <v>59.98025577914499</v>
      </c>
      <c r="AP57" s="221">
        <v>57.049437727988085</v>
      </c>
      <c r="AQ57" s="222">
        <v>-4.8863046899108808E-2</v>
      </c>
      <c r="AR57" s="222">
        <v>-3.7254832880784572E-2</v>
      </c>
      <c r="AS57" s="222">
        <v>7.5550344208304306E-4</v>
      </c>
    </row>
    <row r="58" spans="1:45" s="19" customFormat="1" ht="11" x14ac:dyDescent="0.15">
      <c r="A58" s="219" t="s">
        <v>135</v>
      </c>
      <c r="B58" s="140">
        <v>0</v>
      </c>
      <c r="C58" s="140">
        <v>0</v>
      </c>
      <c r="D58" s="140">
        <v>0</v>
      </c>
      <c r="E58" s="140">
        <v>0</v>
      </c>
      <c r="F58" s="140">
        <v>0</v>
      </c>
      <c r="G58" s="140">
        <v>0</v>
      </c>
      <c r="H58" s="140">
        <v>0</v>
      </c>
      <c r="I58" s="140">
        <v>0</v>
      </c>
      <c r="J58" s="140">
        <v>0</v>
      </c>
      <c r="K58" s="140">
        <v>0</v>
      </c>
      <c r="L58" s="140">
        <v>2.8918356164383567</v>
      </c>
      <c r="M58" s="140">
        <v>2.1688767123287671</v>
      </c>
      <c r="N58" s="140">
        <v>1.1415573770491803</v>
      </c>
      <c r="O58" s="140">
        <v>0.98402739726027422</v>
      </c>
      <c r="P58" s="140">
        <v>0.6225479452054794</v>
      </c>
      <c r="Q58" s="140">
        <v>0.48197260273972597</v>
      </c>
      <c r="R58" s="140">
        <v>0.58056982392228285</v>
      </c>
      <c r="S58" s="140">
        <v>5.640686027397261</v>
      </c>
      <c r="T58" s="140">
        <v>3.1786093150684933</v>
      </c>
      <c r="U58" s="140">
        <v>4.1105568949771687</v>
      </c>
      <c r="V58" s="140">
        <v>3.3931847298117797</v>
      </c>
      <c r="W58" s="140">
        <v>3.1843215829528164</v>
      </c>
      <c r="X58" s="140">
        <v>2.7097347640791476</v>
      </c>
      <c r="Y58" s="140">
        <v>2.1987322374429228</v>
      </c>
      <c r="Z58" s="140">
        <v>2.2440837279902852</v>
      </c>
      <c r="AA58" s="140">
        <v>2.2671232572298328</v>
      </c>
      <c r="AB58" s="140">
        <v>2.2399453576864539</v>
      </c>
      <c r="AC58" s="140">
        <v>3.1728077853377292</v>
      </c>
      <c r="AD58" s="140">
        <v>3.4030626349935895</v>
      </c>
      <c r="AE58" s="140">
        <v>2.6078622832058191</v>
      </c>
      <c r="AF58" s="140">
        <v>2.631028191780822</v>
      </c>
      <c r="AG58" s="140">
        <v>2.5116930988337547</v>
      </c>
      <c r="AH58" s="140">
        <v>2.3830688796808999</v>
      </c>
      <c r="AI58" s="140">
        <v>2.1917101643835615</v>
      </c>
      <c r="AJ58" s="140">
        <v>3.7777302678843219</v>
      </c>
      <c r="AK58" s="140">
        <v>7.3587398477929993</v>
      </c>
      <c r="AL58" s="140">
        <v>8.342494635701275</v>
      </c>
      <c r="AM58" s="140">
        <v>8.6804002100456614</v>
      </c>
      <c r="AN58" s="140">
        <v>10.552057136986301</v>
      </c>
      <c r="AO58" s="220">
        <v>7.284609211523593</v>
      </c>
      <c r="AP58" s="221">
        <v>4.0890957831982391</v>
      </c>
      <c r="AQ58" s="222">
        <v>-0.43866641785949767</v>
      </c>
      <c r="AR58" s="222">
        <v>0.10818472729768769</v>
      </c>
      <c r="AS58" s="222">
        <v>5.4151733342990043E-5</v>
      </c>
    </row>
    <row r="59" spans="1:45" s="19" customFormat="1" ht="11" x14ac:dyDescent="0.15">
      <c r="A59" s="223" t="s">
        <v>134</v>
      </c>
      <c r="B59" s="142">
        <v>9388.8087431999993</v>
      </c>
      <c r="C59" s="142">
        <v>9429.5931507000023</v>
      </c>
      <c r="D59" s="142">
        <v>9444.6547945000002</v>
      </c>
      <c r="E59" s="142">
        <v>9459.7164384000007</v>
      </c>
      <c r="F59" s="142">
        <v>9448.8907104000009</v>
      </c>
      <c r="G59" s="142">
        <v>9489.8196437999995</v>
      </c>
      <c r="H59" s="142">
        <v>9637.3835889999991</v>
      </c>
      <c r="I59" s="142">
        <v>9730.7456985999997</v>
      </c>
      <c r="J59" s="142">
        <v>9533.0054645</v>
      </c>
      <c r="K59" s="142">
        <v>9547.0739725999993</v>
      </c>
      <c r="L59" s="142">
        <v>7795.6859832027912</v>
      </c>
      <c r="M59" s="142">
        <v>7426.7258767123294</v>
      </c>
      <c r="N59" s="142">
        <v>6345.2625655737711</v>
      </c>
      <c r="O59" s="142">
        <v>5491.7625178082199</v>
      </c>
      <c r="P59" s="142">
        <v>4636.6688164383559</v>
      </c>
      <c r="Q59" s="142">
        <v>4527.8132958904116</v>
      </c>
      <c r="R59" s="142">
        <v>4382.606777474195</v>
      </c>
      <c r="S59" s="142">
        <v>4380.9939983561653</v>
      </c>
      <c r="T59" s="142">
        <v>4120.1484172278169</v>
      </c>
      <c r="U59" s="142">
        <v>4143.1828244688377</v>
      </c>
      <c r="V59" s="142">
        <v>4295.8692236687612</v>
      </c>
      <c r="W59" s="142">
        <v>4371.4867811271379</v>
      </c>
      <c r="X59" s="142">
        <v>4564.3293932942224</v>
      </c>
      <c r="Y59" s="142">
        <v>4726.8777541552518</v>
      </c>
      <c r="Z59" s="142">
        <v>4882.0513924711604</v>
      </c>
      <c r="AA59" s="142">
        <v>5184.1453561339413</v>
      </c>
      <c r="AB59" s="142">
        <v>5469.2953426179602</v>
      </c>
      <c r="AC59" s="142">
        <v>5647.7447392921877</v>
      </c>
      <c r="AD59" s="142">
        <v>5797.1632394083354</v>
      </c>
      <c r="AE59" s="142">
        <v>5797.7219280366307</v>
      </c>
      <c r="AF59" s="142">
        <v>5975.390154219177</v>
      </c>
      <c r="AG59" s="142">
        <v>6285.7997416478274</v>
      </c>
      <c r="AH59" s="142">
        <v>6547.7406147929814</v>
      </c>
      <c r="AI59" s="142">
        <v>6742.1294255767116</v>
      </c>
      <c r="AJ59" s="142">
        <v>7059.589168237575</v>
      </c>
      <c r="AK59" s="142">
        <v>6898.951718753653</v>
      </c>
      <c r="AL59" s="142">
        <v>6729.7778110271074</v>
      </c>
      <c r="AM59" s="142">
        <v>6731.8367082607911</v>
      </c>
      <c r="AN59" s="142">
        <v>6923.1741121173554</v>
      </c>
      <c r="AO59" s="224">
        <v>6888.5848184153265</v>
      </c>
      <c r="AP59" s="224">
        <v>6475.0328013259641</v>
      </c>
      <c r="AQ59" s="225">
        <v>-6.0034394290073845E-2</v>
      </c>
      <c r="AR59" s="225">
        <v>1.7389527349093825E-2</v>
      </c>
      <c r="AS59" s="225">
        <v>8.5748602682589381E-2</v>
      </c>
    </row>
    <row r="60" spans="1:45" s="19" customFormat="1" ht="11" x14ac:dyDescent="0.15">
      <c r="A60" s="219"/>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220"/>
      <c r="AP60" s="221"/>
      <c r="AQ60" s="222"/>
      <c r="AR60" s="222"/>
      <c r="AS60" s="222"/>
    </row>
    <row r="61" spans="1:45" s="19" customFormat="1" ht="11" x14ac:dyDescent="0.15">
      <c r="A61" s="219" t="s">
        <v>305</v>
      </c>
      <c r="B61" s="140">
        <v>240.32786885245906</v>
      </c>
      <c r="C61" s="140">
        <v>260.46602739726029</v>
      </c>
      <c r="D61" s="140">
        <v>200.3600273972603</v>
      </c>
      <c r="E61" s="140">
        <v>177.6269863013699</v>
      </c>
      <c r="F61" s="140">
        <v>204.97964480874313</v>
      </c>
      <c r="G61" s="140">
        <v>186.40290410958903</v>
      </c>
      <c r="H61" s="140">
        <v>246.3683287671233</v>
      </c>
      <c r="I61" s="140">
        <v>247.03104109589043</v>
      </c>
      <c r="J61" s="140">
        <v>242.29054644808747</v>
      </c>
      <c r="K61" s="140">
        <v>243.99863013698629</v>
      </c>
      <c r="L61" s="140">
        <v>251.10772602739723</v>
      </c>
      <c r="M61" s="140">
        <v>257.15246575342462</v>
      </c>
      <c r="N61" s="140">
        <v>260.09483606557382</v>
      </c>
      <c r="O61" s="140">
        <v>247.79416438356168</v>
      </c>
      <c r="P61" s="140">
        <v>248.03515068493152</v>
      </c>
      <c r="Q61" s="140">
        <v>256.85123287671234</v>
      </c>
      <c r="R61" s="140">
        <v>260.51540983606554</v>
      </c>
      <c r="S61" s="140">
        <v>251.21095890410959</v>
      </c>
      <c r="T61" s="140">
        <v>248.50410958904109</v>
      </c>
      <c r="U61" s="140">
        <v>262.9095890410959</v>
      </c>
      <c r="V61" s="140">
        <v>257.13934426229503</v>
      </c>
      <c r="W61" s="140">
        <v>240.186301369863</v>
      </c>
      <c r="X61" s="140">
        <v>248.74520547945207</v>
      </c>
      <c r="Y61" s="140">
        <v>254.50410958904109</v>
      </c>
      <c r="Z61" s="140">
        <v>254.25409836065575</v>
      </c>
      <c r="AA61" s="140">
        <v>266.38082191780819</v>
      </c>
      <c r="AB61" s="140">
        <v>258.70958904109591</v>
      </c>
      <c r="AC61" s="140">
        <v>260.7178082191781</v>
      </c>
      <c r="AD61" s="140">
        <v>257.40983606557376</v>
      </c>
      <c r="AE61" s="140">
        <v>255.86849315068494</v>
      </c>
      <c r="AF61" s="140">
        <v>265.21095890410959</v>
      </c>
      <c r="AG61" s="140">
        <v>258.98630136986299</v>
      </c>
      <c r="AH61" s="140">
        <v>262.69672131147541</v>
      </c>
      <c r="AI61" s="140">
        <v>263.82739726027398</v>
      </c>
      <c r="AJ61" s="140">
        <v>257.29315068493145</v>
      </c>
      <c r="AK61" s="140">
        <v>265.63404657534244</v>
      </c>
      <c r="AL61" s="140">
        <v>257.76621584699456</v>
      </c>
      <c r="AM61" s="140">
        <v>261.61095890410962</v>
      </c>
      <c r="AN61" s="140">
        <v>259.83835616438358</v>
      </c>
      <c r="AO61" s="220">
        <v>264.24855616438356</v>
      </c>
      <c r="AP61" s="221">
        <v>221.59613455650225</v>
      </c>
      <c r="AQ61" s="222">
        <v>-0.16141023522318931</v>
      </c>
      <c r="AR61" s="222">
        <v>3.2278530317131349E-3</v>
      </c>
      <c r="AS61" s="222">
        <v>2.9345888246607747E-3</v>
      </c>
    </row>
    <row r="62" spans="1:45" s="19" customFormat="1" ht="11" x14ac:dyDescent="0.15">
      <c r="A62" s="219" t="s">
        <v>133</v>
      </c>
      <c r="B62" s="140">
        <v>684.89440886700743</v>
      </c>
      <c r="C62" s="140">
        <v>488.76038356164383</v>
      </c>
      <c r="D62" s="140">
        <v>534.08589041095888</v>
      </c>
      <c r="E62" s="140">
        <v>591.88243835616436</v>
      </c>
      <c r="F62" s="140">
        <v>644.19885245901628</v>
      </c>
      <c r="G62" s="140">
        <v>662.91311697763945</v>
      </c>
      <c r="H62" s="140">
        <v>603.93175342465747</v>
      </c>
      <c r="I62" s="140">
        <v>602.28501369863011</v>
      </c>
      <c r="J62" s="140">
        <v>677.28682089776805</v>
      </c>
      <c r="K62" s="140">
        <v>836.78006785386992</v>
      </c>
      <c r="L62" s="140">
        <v>870.50980694883992</v>
      </c>
      <c r="M62" s="140">
        <v>988.77711836545166</v>
      </c>
      <c r="N62" s="140">
        <v>996.26199315063309</v>
      </c>
      <c r="O62" s="140">
        <v>1138.8922575024733</v>
      </c>
      <c r="P62" s="140">
        <v>1263.7326623994229</v>
      </c>
      <c r="Q62" s="140">
        <v>1300.2960732448255</v>
      </c>
      <c r="R62" s="140">
        <v>1360.4199693261187</v>
      </c>
      <c r="S62" s="140">
        <v>1468.818421069338</v>
      </c>
      <c r="T62" s="140">
        <v>1539.1355584523264</v>
      </c>
      <c r="U62" s="140">
        <v>1619.4816008942662</v>
      </c>
      <c r="V62" s="140">
        <v>1603.9960868429075</v>
      </c>
      <c r="W62" s="140">
        <v>1598.3792858486497</v>
      </c>
      <c r="X62" s="140">
        <v>1576.3775278666624</v>
      </c>
      <c r="Y62" s="140">
        <v>1576.7045980253426</v>
      </c>
      <c r="Z62" s="140">
        <v>1585.0637565039196</v>
      </c>
      <c r="AA62" s="140">
        <v>1624.0501232876711</v>
      </c>
      <c r="AB62" s="140">
        <v>1673.8142876712332</v>
      </c>
      <c r="AC62" s="140">
        <v>1719.2638356164382</v>
      </c>
      <c r="AD62" s="140">
        <v>1779.3066249719288</v>
      </c>
      <c r="AE62" s="140">
        <v>1825.5363698630138</v>
      </c>
      <c r="AF62" s="140">
        <v>1829.6945138971025</v>
      </c>
      <c r="AG62" s="140">
        <v>1873.7375363690121</v>
      </c>
      <c r="AH62" s="140">
        <v>1933.2989284447069</v>
      </c>
      <c r="AI62" s="140">
        <v>2000.1131311354231</v>
      </c>
      <c r="AJ62" s="140">
        <v>1941.0643066232999</v>
      </c>
      <c r="AK62" s="140">
        <v>1867.7584492903604</v>
      </c>
      <c r="AL62" s="140">
        <v>1874.6881404494382</v>
      </c>
      <c r="AM62" s="140">
        <v>1960.9308651685396</v>
      </c>
      <c r="AN62" s="140">
        <v>2027.0496582397004</v>
      </c>
      <c r="AO62" s="220">
        <v>2235.6617062769128</v>
      </c>
      <c r="AP62" s="221">
        <v>2182.2632914452101</v>
      </c>
      <c r="AQ62" s="222">
        <v>-2.3884836727211312E-2</v>
      </c>
      <c r="AR62" s="222">
        <v>2.0473097103823834E-2</v>
      </c>
      <c r="AS62" s="222">
        <v>2.8899626251872455E-2</v>
      </c>
    </row>
    <row r="63" spans="1:45" s="19" customFormat="1" ht="11" x14ac:dyDescent="0.15">
      <c r="A63" s="219" t="s">
        <v>132</v>
      </c>
      <c r="B63" s="140">
        <v>184.65191256830602</v>
      </c>
      <c r="C63" s="140">
        <v>192.66854794520546</v>
      </c>
      <c r="D63" s="140">
        <v>208.85479452054796</v>
      </c>
      <c r="E63" s="140">
        <v>315.29041095890409</v>
      </c>
      <c r="F63" s="140">
        <v>361.1927595628415</v>
      </c>
      <c r="G63" s="140">
        <v>385.57808219178082</v>
      </c>
      <c r="H63" s="140">
        <v>381.66205479452054</v>
      </c>
      <c r="I63" s="140">
        <v>359.04950684931515</v>
      </c>
      <c r="J63" s="140">
        <v>395.37939890710385</v>
      </c>
      <c r="K63" s="140">
        <v>418.11123287671234</v>
      </c>
      <c r="L63" s="140">
        <v>377.68578082191777</v>
      </c>
      <c r="M63" s="140">
        <v>294.06353424657533</v>
      </c>
      <c r="N63" s="140">
        <v>363.91647540983604</v>
      </c>
      <c r="O63" s="140">
        <v>402.72827397260266</v>
      </c>
      <c r="P63" s="140">
        <v>444.25824657534241</v>
      </c>
      <c r="Q63" s="140">
        <v>440.30205479452053</v>
      </c>
      <c r="R63" s="140">
        <v>418.61109289617485</v>
      </c>
      <c r="S63" s="140">
        <v>443.91684931506848</v>
      </c>
      <c r="T63" s="140">
        <v>477.51435616438351</v>
      </c>
      <c r="U63" s="140">
        <v>460.56498630136986</v>
      </c>
      <c r="V63" s="140">
        <v>513.12002732240433</v>
      </c>
      <c r="W63" s="140">
        <v>482.53490410958904</v>
      </c>
      <c r="X63" s="140">
        <v>559.81117808219187</v>
      </c>
      <c r="Y63" s="140">
        <v>452.3513698630137</v>
      </c>
      <c r="Z63" s="140">
        <v>448.35166666666663</v>
      </c>
      <c r="AA63" s="140">
        <v>450.52389041095893</v>
      </c>
      <c r="AB63" s="140">
        <v>446.04556164383553</v>
      </c>
      <c r="AC63" s="140">
        <v>342.03989041095889</v>
      </c>
      <c r="AD63" s="140">
        <v>476.0093989071039</v>
      </c>
      <c r="AE63" s="140">
        <v>416.92305818406197</v>
      </c>
      <c r="AF63" s="140">
        <v>519.70983083395765</v>
      </c>
      <c r="AG63" s="140">
        <v>542.59757982060682</v>
      </c>
      <c r="AH63" s="140">
        <v>579.25593237037867</v>
      </c>
      <c r="AI63" s="140">
        <v>598.29525190630352</v>
      </c>
      <c r="AJ63" s="140">
        <v>486.78367763738765</v>
      </c>
      <c r="AK63" s="140">
        <v>408.74423134832512</v>
      </c>
      <c r="AL63" s="140">
        <v>439.99730286311581</v>
      </c>
      <c r="AM63" s="140">
        <v>526.71562306694125</v>
      </c>
      <c r="AN63" s="140">
        <v>596.27622188035105</v>
      </c>
      <c r="AO63" s="220">
        <v>610.87973091020979</v>
      </c>
      <c r="AP63" s="221">
        <v>535.62710074316942</v>
      </c>
      <c r="AQ63" s="222">
        <v>-0.12318730898947006</v>
      </c>
      <c r="AR63" s="222">
        <v>3.8938834503646325E-2</v>
      </c>
      <c r="AS63" s="222">
        <v>7.0932884599824511E-3</v>
      </c>
    </row>
    <row r="64" spans="1:45" s="19" customFormat="1" ht="11" x14ac:dyDescent="0.15">
      <c r="A64" s="219" t="s">
        <v>131</v>
      </c>
      <c r="B64" s="140">
        <v>131.11887978142076</v>
      </c>
      <c r="C64" s="140">
        <v>138.62736986301368</v>
      </c>
      <c r="D64" s="140">
        <v>164.15183561643835</v>
      </c>
      <c r="E64" s="140">
        <v>153.56852054794521</v>
      </c>
      <c r="F64" s="140">
        <v>144.17669398907103</v>
      </c>
      <c r="G64" s="140">
        <v>138.66753424657534</v>
      </c>
      <c r="H64" s="140">
        <v>130.0321917808219</v>
      </c>
      <c r="I64" s="140">
        <v>142.22208219178083</v>
      </c>
      <c r="J64" s="140">
        <v>129.99734972677595</v>
      </c>
      <c r="K64" s="140">
        <v>143.82865753424656</v>
      </c>
      <c r="L64" s="140">
        <v>164.27232876712327</v>
      </c>
      <c r="M64" s="140">
        <v>166.50145940911281</v>
      </c>
      <c r="N64" s="140">
        <v>201.67513661202187</v>
      </c>
      <c r="O64" s="140">
        <v>239.17890410958904</v>
      </c>
      <c r="P64" s="140">
        <v>245.725698630137</v>
      </c>
      <c r="Q64" s="140">
        <v>229.23821917808218</v>
      </c>
      <c r="R64" s="140">
        <v>212.77027322404371</v>
      </c>
      <c r="S64" s="140">
        <v>222.63117808219178</v>
      </c>
      <c r="T64" s="140">
        <v>234.49975342465754</v>
      </c>
      <c r="U64" s="140">
        <v>210.52161643835618</v>
      </c>
      <c r="V64" s="140">
        <v>209.32557377049179</v>
      </c>
      <c r="W64" s="140">
        <v>206.45766866299803</v>
      </c>
      <c r="X64" s="140">
        <v>191.32731280935528</v>
      </c>
      <c r="Y64" s="140">
        <v>203.03942370347238</v>
      </c>
      <c r="Z64" s="140">
        <v>208.39435601782296</v>
      </c>
      <c r="AA64" s="140">
        <v>199.3281301254373</v>
      </c>
      <c r="AB64" s="140">
        <v>202.10324153964368</v>
      </c>
      <c r="AC64" s="140">
        <v>189.47264940496359</v>
      </c>
      <c r="AD64" s="140">
        <v>215.53383587537209</v>
      </c>
      <c r="AE64" s="140">
        <v>220.56137096723211</v>
      </c>
      <c r="AF64" s="140">
        <v>217.14509277695819</v>
      </c>
      <c r="AG64" s="140">
        <v>218.35465586677884</v>
      </c>
      <c r="AH64" s="140">
        <v>219.63315260676706</v>
      </c>
      <c r="AI64" s="140">
        <v>221.01889853372606</v>
      </c>
      <c r="AJ64" s="140">
        <v>226.30474408084936</v>
      </c>
      <c r="AK64" s="140">
        <v>231.81832441394528</v>
      </c>
      <c r="AL64" s="140">
        <v>213.08404128415296</v>
      </c>
      <c r="AM64" s="140">
        <v>223.45259997260274</v>
      </c>
      <c r="AN64" s="140">
        <v>237.71706112328764</v>
      </c>
      <c r="AO64" s="220">
        <v>242.1646329998417</v>
      </c>
      <c r="AP64" s="221">
        <v>193.21045035604089</v>
      </c>
      <c r="AQ64" s="222">
        <v>-0.20215248625439375</v>
      </c>
      <c r="AR64" s="222">
        <v>9.3879745569844797E-3</v>
      </c>
      <c r="AS64" s="222">
        <v>2.5586783341563293E-3</v>
      </c>
    </row>
    <row r="65" spans="1:45" s="19" customFormat="1" ht="11.25" customHeight="1" x14ac:dyDescent="0.15">
      <c r="A65" s="219" t="s">
        <v>130</v>
      </c>
      <c r="B65" s="140">
        <v>342.60740437158466</v>
      </c>
      <c r="C65" s="140">
        <v>286.75361643835618</v>
      </c>
      <c r="D65" s="140">
        <v>438.79589041095892</v>
      </c>
      <c r="E65" s="140">
        <v>490.46736986301369</v>
      </c>
      <c r="F65" s="140">
        <v>504.70855191256834</v>
      </c>
      <c r="G65" s="140">
        <v>593.66975342465753</v>
      </c>
      <c r="H65" s="140">
        <v>599.03169863013704</v>
      </c>
      <c r="I65" s="140">
        <v>671.58868450008026</v>
      </c>
      <c r="J65" s="140">
        <v>781.62633879781413</v>
      </c>
      <c r="K65" s="140">
        <v>801.72126027397246</v>
      </c>
      <c r="L65" s="140">
        <v>575.09372602739722</v>
      </c>
      <c r="M65" s="140">
        <v>56.471123287671233</v>
      </c>
      <c r="N65" s="140">
        <v>323.80174863387975</v>
      </c>
      <c r="O65" s="140">
        <v>445.70416438356159</v>
      </c>
      <c r="P65" s="140">
        <v>758.88597462275254</v>
      </c>
      <c r="Q65" s="140">
        <v>828.81213698630131</v>
      </c>
      <c r="R65" s="140">
        <v>795.12475409836054</v>
      </c>
      <c r="S65" s="140">
        <v>888.65706849315075</v>
      </c>
      <c r="T65" s="140">
        <v>868.95643835616443</v>
      </c>
      <c r="U65" s="140">
        <v>917.37460273972601</v>
      </c>
      <c r="V65" s="140">
        <v>747.92037963867188</v>
      </c>
      <c r="W65" s="140">
        <v>664.66030136986308</v>
      </c>
      <c r="X65" s="140">
        <v>723.07247439533387</v>
      </c>
      <c r="Y65" s="140">
        <v>841.60172792701189</v>
      </c>
      <c r="Z65" s="140">
        <v>837.2857246240502</v>
      </c>
      <c r="AA65" s="140">
        <v>862.64508988388275</v>
      </c>
      <c r="AB65" s="140">
        <v>897.78476785905389</v>
      </c>
      <c r="AC65" s="140">
        <v>923.01078066807577</v>
      </c>
      <c r="AD65" s="140">
        <v>905.70734563108351</v>
      </c>
      <c r="AE65" s="140">
        <v>869.13509435867934</v>
      </c>
      <c r="AF65" s="140">
        <v>892.49691986167591</v>
      </c>
      <c r="AG65" s="140">
        <v>851.69544641614948</v>
      </c>
      <c r="AH65" s="140">
        <v>915.50553220655092</v>
      </c>
      <c r="AI65" s="140">
        <v>873.07675400658172</v>
      </c>
      <c r="AJ65" s="140">
        <v>879.38948018782094</v>
      </c>
      <c r="AK65" s="140">
        <v>904.77337550165873</v>
      </c>
      <c r="AL65" s="140">
        <v>840.5978212984013</v>
      </c>
      <c r="AM65" s="140">
        <v>685.83593809530191</v>
      </c>
      <c r="AN65" s="140">
        <v>679.21573767257064</v>
      </c>
      <c r="AO65" s="220">
        <v>662.76772639528042</v>
      </c>
      <c r="AP65" s="221">
        <v>539.44010831485548</v>
      </c>
      <c r="AQ65" s="222">
        <v>-0.18607969756039577</v>
      </c>
      <c r="AR65" s="222">
        <v>-2.6743290029989764E-2</v>
      </c>
      <c r="AS65" s="222">
        <v>7.1437839680860175E-3</v>
      </c>
    </row>
    <row r="66" spans="1:45" s="19" customFormat="1" ht="11.25" customHeight="1" x14ac:dyDescent="0.15">
      <c r="A66" s="219" t="s">
        <v>129</v>
      </c>
      <c r="B66" s="140">
        <v>0</v>
      </c>
      <c r="C66" s="140">
        <v>0</v>
      </c>
      <c r="D66" s="140">
        <v>11.18578082191781</v>
      </c>
      <c r="E66" s="140">
        <v>36.348767123287672</v>
      </c>
      <c r="F66" s="140">
        <v>47.424699453551909</v>
      </c>
      <c r="G66" s="140">
        <v>51.671479452054797</v>
      </c>
      <c r="H66" s="140">
        <v>47.112821917808219</v>
      </c>
      <c r="I66" s="140">
        <v>43.236958904109585</v>
      </c>
      <c r="J66" s="140">
        <v>41.837076502732238</v>
      </c>
      <c r="K66" s="140">
        <v>49.823917808219178</v>
      </c>
      <c r="L66" s="140">
        <v>65.24704109589041</v>
      </c>
      <c r="M66" s="140">
        <v>68.801589041095895</v>
      </c>
      <c r="N66" s="140">
        <v>60.202131147540982</v>
      </c>
      <c r="O66" s="140">
        <v>49.462438356164384</v>
      </c>
      <c r="P66" s="140">
        <v>74.6856712328767</v>
      </c>
      <c r="Q66" s="140">
        <v>72.71761643835616</v>
      </c>
      <c r="R66" s="140">
        <v>72.899453551912572</v>
      </c>
      <c r="S66" s="140">
        <v>65.086383561643842</v>
      </c>
      <c r="T66" s="140">
        <v>78.400876712328767</v>
      </c>
      <c r="U66" s="140">
        <v>78.521369863013703</v>
      </c>
      <c r="V66" s="140">
        <v>78.26677595628415</v>
      </c>
      <c r="W66" s="140">
        <v>65.849506849315063</v>
      </c>
      <c r="X66" s="140">
        <v>83.923479452054806</v>
      </c>
      <c r="Y66" s="140">
        <v>83.762821917808225</v>
      </c>
      <c r="Z66" s="140">
        <v>79.085792349726773</v>
      </c>
      <c r="AA66" s="140">
        <v>87.296164383561646</v>
      </c>
      <c r="AB66" s="140">
        <v>85.772602739726025</v>
      </c>
      <c r="AC66" s="140">
        <v>68.849863013698624</v>
      </c>
      <c r="AD66" s="140">
        <v>213.7716393442623</v>
      </c>
      <c r="AE66" s="140">
        <v>203.21972602739726</v>
      </c>
      <c r="AF66" s="140">
        <v>167.0304109589041</v>
      </c>
      <c r="AG66" s="140">
        <v>200.63945205479453</v>
      </c>
      <c r="AH66" s="140">
        <v>192.94890710382515</v>
      </c>
      <c r="AI66" s="140">
        <v>187.20986301369865</v>
      </c>
      <c r="AJ66" s="140">
        <v>180.10794520547944</v>
      </c>
      <c r="AK66" s="140">
        <v>189.5438356164384</v>
      </c>
      <c r="AL66" s="140">
        <v>177.80300546448089</v>
      </c>
      <c r="AM66" s="140">
        <v>231.88712328767124</v>
      </c>
      <c r="AN66" s="140">
        <v>303.69342465753425</v>
      </c>
      <c r="AO66" s="220">
        <v>256.5717808219178</v>
      </c>
      <c r="AP66" s="221">
        <v>238.34320833786308</v>
      </c>
      <c r="AQ66" s="222">
        <v>-7.1046677174162354E-2</v>
      </c>
      <c r="AR66" s="222">
        <v>2.358591861444248E-2</v>
      </c>
      <c r="AS66" s="222">
        <v>3.1563696588026257E-3</v>
      </c>
    </row>
    <row r="67" spans="1:45" s="19" customFormat="1" ht="11" x14ac:dyDescent="0.15">
      <c r="A67" s="219" t="s">
        <v>128</v>
      </c>
      <c r="B67" s="140">
        <v>7.610382513661202</v>
      </c>
      <c r="C67" s="140">
        <v>8.6353424657534248</v>
      </c>
      <c r="D67" s="140">
        <v>8.2336986301369848</v>
      </c>
      <c r="E67" s="140">
        <v>9.237808219178083</v>
      </c>
      <c r="F67" s="140">
        <v>15.701420765027326</v>
      </c>
      <c r="G67" s="140">
        <v>26.307671232876711</v>
      </c>
      <c r="H67" s="140">
        <v>33.316356164383556</v>
      </c>
      <c r="I67" s="140">
        <v>36.770493150684928</v>
      </c>
      <c r="J67" s="140">
        <v>43.819781420765032</v>
      </c>
      <c r="K67" s="140">
        <v>53.398547945205472</v>
      </c>
      <c r="L67" s="140">
        <v>60.989616438356165</v>
      </c>
      <c r="M67" s="140">
        <v>54.282164383561636</v>
      </c>
      <c r="N67" s="140">
        <v>58.179371584699446</v>
      </c>
      <c r="O67" s="140">
        <v>53.920684931506848</v>
      </c>
      <c r="P67" s="140">
        <v>63.058082191780827</v>
      </c>
      <c r="Q67" s="140">
        <v>60.447397260273974</v>
      </c>
      <c r="R67" s="140">
        <v>67.65229508196721</v>
      </c>
      <c r="S67" s="140">
        <v>63.861369863013699</v>
      </c>
      <c r="T67" s="140">
        <v>69.484383561643838</v>
      </c>
      <c r="U67" s="140">
        <v>68.078630136986305</v>
      </c>
      <c r="V67" s="140">
        <v>63.566721311475405</v>
      </c>
      <c r="W67" s="140">
        <v>60.246575342465761</v>
      </c>
      <c r="X67" s="140">
        <v>117.452054794521</v>
      </c>
      <c r="Y67" s="140">
        <v>126.709589041096</v>
      </c>
      <c r="Z67" s="140">
        <v>120.69672131147502</v>
      </c>
      <c r="AA67" s="140">
        <v>114.58904109589</v>
      </c>
      <c r="AB67" s="140">
        <v>130.07397260273999</v>
      </c>
      <c r="AC67" s="140">
        <v>149.42465753424699</v>
      </c>
      <c r="AD67" s="140">
        <v>144.64207650273201</v>
      </c>
      <c r="AE67" s="140">
        <v>157.69589041095904</v>
      </c>
      <c r="AF67" s="140">
        <v>294.38630136986308</v>
      </c>
      <c r="AG67" s="140">
        <v>278.31232876712301</v>
      </c>
      <c r="AH67" s="140">
        <v>292.153005464481</v>
      </c>
      <c r="AI67" s="140">
        <v>269.71232876712298</v>
      </c>
      <c r="AJ67" s="140">
        <v>260.76986301369908</v>
      </c>
      <c r="AK67" s="140">
        <v>252.72328767123301</v>
      </c>
      <c r="AL67" s="140">
        <v>279.972677595628</v>
      </c>
      <c r="AM67" s="140">
        <v>378.56712328767122</v>
      </c>
      <c r="AN67" s="140">
        <v>396.65</v>
      </c>
      <c r="AO67" s="220">
        <v>395.86999999999995</v>
      </c>
      <c r="AP67" s="221">
        <v>365.8884829779401</v>
      </c>
      <c r="AQ67" s="222">
        <v>-7.573576432177187E-2</v>
      </c>
      <c r="AR67" s="222">
        <v>9.6410589737174091E-2</v>
      </c>
      <c r="AS67" s="222">
        <v>4.8454466742756672E-3</v>
      </c>
    </row>
    <row r="68" spans="1:45" s="19" customFormat="1" ht="11" x14ac:dyDescent="0.15">
      <c r="A68" s="219" t="s">
        <v>127</v>
      </c>
      <c r="B68" s="140">
        <v>610.21248633879782</v>
      </c>
      <c r="C68" s="140">
        <v>653.13312328767131</v>
      </c>
      <c r="D68" s="140">
        <v>742.07715068493144</v>
      </c>
      <c r="E68" s="140">
        <v>851.32427397260267</v>
      </c>
      <c r="F68" s="140">
        <v>855.32688524590162</v>
      </c>
      <c r="G68" s="140">
        <v>1014.9338904109588</v>
      </c>
      <c r="H68" s="140">
        <v>1095.6843835616437</v>
      </c>
      <c r="I68" s="140">
        <v>1336.6706849315069</v>
      </c>
      <c r="J68" s="140">
        <v>1491.9554098360654</v>
      </c>
      <c r="K68" s="140">
        <v>1447.5243835616438</v>
      </c>
      <c r="L68" s="140">
        <v>1512.3898630136985</v>
      </c>
      <c r="M68" s="140">
        <v>1487.1867123287673</v>
      </c>
      <c r="N68" s="140">
        <v>1641.3992896174861</v>
      </c>
      <c r="O68" s="140">
        <v>1618.905808219178</v>
      </c>
      <c r="P68" s="140">
        <v>1640.895808219178</v>
      </c>
      <c r="Q68" s="140">
        <v>1579.8660273972605</v>
      </c>
      <c r="R68" s="140">
        <v>1777.4448907103827</v>
      </c>
      <c r="S68" s="140">
        <v>1612.258602739726</v>
      </c>
      <c r="T68" s="140">
        <v>1634.9113150684932</v>
      </c>
      <c r="U68" s="140">
        <v>1616.7369315068493</v>
      </c>
      <c r="V68" s="140">
        <v>1669.1972131147543</v>
      </c>
      <c r="W68" s="140">
        <v>1661.8214520547947</v>
      </c>
      <c r="X68" s="140">
        <v>1627.7821369863013</v>
      </c>
      <c r="Y68" s="140">
        <v>1789.2831232876711</v>
      </c>
      <c r="Z68" s="140">
        <v>1929.9529508196722</v>
      </c>
      <c r="AA68" s="140">
        <v>2001.8129589041096</v>
      </c>
      <c r="AB68" s="140">
        <v>1991.5107945205482</v>
      </c>
      <c r="AC68" s="140">
        <v>1936.3450136986303</v>
      </c>
      <c r="AD68" s="140">
        <v>2018.3335245901637</v>
      </c>
      <c r="AE68" s="140">
        <v>1928.1113150684932</v>
      </c>
      <c r="AF68" s="140">
        <v>1921.504273972603</v>
      </c>
      <c r="AG68" s="140">
        <v>1883.9706575342466</v>
      </c>
      <c r="AH68" s="140">
        <v>1953.2647540983608</v>
      </c>
      <c r="AI68" s="140">
        <v>1875.6967945205479</v>
      </c>
      <c r="AJ68" s="140">
        <v>2200.6065753424659</v>
      </c>
      <c r="AK68" s="140">
        <v>2446.9949863013699</v>
      </c>
      <c r="AL68" s="140">
        <v>2753.0000000000005</v>
      </c>
      <c r="AM68" s="140">
        <v>2801.9999999999995</v>
      </c>
      <c r="AN68" s="140">
        <v>2770.0000000000005</v>
      </c>
      <c r="AO68" s="220">
        <v>2649.1009174311926</v>
      </c>
      <c r="AP68" s="221">
        <v>2326.3639387345602</v>
      </c>
      <c r="AQ68" s="222">
        <v>-0.12182887279718557</v>
      </c>
      <c r="AR68" s="222">
        <v>3.2277924556560311E-2</v>
      </c>
      <c r="AS68" s="222">
        <v>3.0807945410995179E-2</v>
      </c>
    </row>
    <row r="69" spans="1:45" s="19" customFormat="1" ht="11" x14ac:dyDescent="0.15">
      <c r="A69" s="219" t="s">
        <v>126</v>
      </c>
      <c r="B69" s="140">
        <v>11.796092896174864</v>
      </c>
      <c r="C69" s="140">
        <v>56.149808219178084</v>
      </c>
      <c r="D69" s="140">
        <v>83.36117808219177</v>
      </c>
      <c r="E69" s="140">
        <v>109.74917808219178</v>
      </c>
      <c r="F69" s="140">
        <v>141.75338797814206</v>
      </c>
      <c r="G69" s="140">
        <v>164.5534794520548</v>
      </c>
      <c r="H69" s="140">
        <v>184.91682191780822</v>
      </c>
      <c r="I69" s="140">
        <v>184.61558904109586</v>
      </c>
      <c r="J69" s="140">
        <v>184.61185792349727</v>
      </c>
      <c r="K69" s="140">
        <v>188.8529315068493</v>
      </c>
      <c r="L69" s="140">
        <v>198.45221917808217</v>
      </c>
      <c r="M69" s="140">
        <v>201.80594520547945</v>
      </c>
      <c r="N69" s="140">
        <v>197.68969945355192</v>
      </c>
      <c r="O69" s="140">
        <v>194.1546301369863</v>
      </c>
      <c r="P69" s="140">
        <v>214.57821917808221</v>
      </c>
      <c r="Q69" s="140">
        <v>221.64715068493152</v>
      </c>
      <c r="R69" s="140">
        <v>234.74024590163933</v>
      </c>
      <c r="S69" s="140">
        <v>266.39027397260276</v>
      </c>
      <c r="T69" s="140">
        <v>238.97808219178083</v>
      </c>
      <c r="U69" s="140">
        <v>248.47695890410958</v>
      </c>
      <c r="V69" s="140">
        <v>314.99999999999994</v>
      </c>
      <c r="W69" s="140">
        <v>552.97340206185572</v>
      </c>
      <c r="X69" s="140">
        <v>591.17072164948456</v>
      </c>
      <c r="Y69" s="140">
        <v>581.24329896907227</v>
      </c>
      <c r="Z69" s="140">
        <v>574.04773195876282</v>
      </c>
      <c r="AA69" s="140">
        <v>604.3505154639173</v>
      </c>
      <c r="AB69" s="140">
        <v>591.97938144329896</v>
      </c>
      <c r="AC69" s="140">
        <v>529.48453608247428</v>
      </c>
      <c r="AD69" s="140">
        <v>492.57731958762884</v>
      </c>
      <c r="AE69" s="140">
        <v>491.99999999999994</v>
      </c>
      <c r="AF69" s="140">
        <v>571.00000000000011</v>
      </c>
      <c r="AG69" s="140">
        <v>635</v>
      </c>
      <c r="AH69" s="140">
        <v>638</v>
      </c>
      <c r="AI69" s="140">
        <v>650</v>
      </c>
      <c r="AJ69" s="140">
        <v>643</v>
      </c>
      <c r="AK69" s="140">
        <v>1098</v>
      </c>
      <c r="AL69" s="140">
        <v>1078.0000000000002</v>
      </c>
      <c r="AM69" s="140">
        <v>1119</v>
      </c>
      <c r="AN69" s="140">
        <v>1095.9999999999998</v>
      </c>
      <c r="AO69" s="220">
        <v>1037</v>
      </c>
      <c r="AP69" s="221">
        <v>870.68969836119402</v>
      </c>
      <c r="AQ69" s="222">
        <v>-0.1603763757365535</v>
      </c>
      <c r="AR69" s="222">
        <v>7.7410901090763096E-2</v>
      </c>
      <c r="AS69" s="222">
        <v>1.1530509156541812E-2</v>
      </c>
    </row>
    <row r="70" spans="1:45" s="19" customFormat="1" ht="11" x14ac:dyDescent="0.15">
      <c r="A70" s="219" t="s">
        <v>125</v>
      </c>
      <c r="B70" s="140">
        <v>278.47991803278688</v>
      </c>
      <c r="C70" s="140">
        <v>325.47208219178083</v>
      </c>
      <c r="D70" s="140">
        <v>313.82441095890414</v>
      </c>
      <c r="E70" s="140">
        <v>331.39632876712335</v>
      </c>
      <c r="F70" s="140">
        <v>367.68161202185792</v>
      </c>
      <c r="G70" s="140">
        <v>349.85186301369862</v>
      </c>
      <c r="H70" s="140">
        <v>345.25304109589041</v>
      </c>
      <c r="I70" s="140">
        <v>377.92676712328762</v>
      </c>
      <c r="J70" s="140">
        <v>373.24920765027315</v>
      </c>
      <c r="K70" s="140">
        <v>361.25854794520552</v>
      </c>
      <c r="L70" s="140">
        <v>390.21706849315069</v>
      </c>
      <c r="M70" s="140">
        <v>398.10936986301374</v>
      </c>
      <c r="N70" s="140">
        <v>418.11040983606563</v>
      </c>
      <c r="O70" s="140">
        <v>373.54884931506848</v>
      </c>
      <c r="P70" s="140">
        <v>378.81038283387272</v>
      </c>
      <c r="Q70" s="140">
        <v>382.52558816010981</v>
      </c>
      <c r="R70" s="140">
        <v>380.47907218422398</v>
      </c>
      <c r="S70" s="140">
        <v>398.20978193272629</v>
      </c>
      <c r="T70" s="140">
        <v>399.73602977209225</v>
      </c>
      <c r="U70" s="140">
        <v>404.15411050833092</v>
      </c>
      <c r="V70" s="140">
        <v>406.51459016393443</v>
      </c>
      <c r="W70" s="140">
        <v>420.44076712328769</v>
      </c>
      <c r="X70" s="140">
        <v>406.74471232876709</v>
      </c>
      <c r="Y70" s="140">
        <v>397.20567123287674</v>
      </c>
      <c r="Z70" s="140">
        <v>403.41035519125683</v>
      </c>
      <c r="AA70" s="140">
        <v>429.40059150121215</v>
      </c>
      <c r="AB70" s="140">
        <v>403.87693327243994</v>
      </c>
      <c r="AC70" s="140">
        <v>395.95639721412681</v>
      </c>
      <c r="AD70" s="140">
        <v>391.42242880127111</v>
      </c>
      <c r="AE70" s="140">
        <v>385.70663769817475</v>
      </c>
      <c r="AF70" s="140">
        <v>380.80019490465355</v>
      </c>
      <c r="AG70" s="140">
        <v>349.14910684004474</v>
      </c>
      <c r="AH70" s="140">
        <v>267.70838067433994</v>
      </c>
      <c r="AI70" s="140">
        <v>238.18723449889285</v>
      </c>
      <c r="AJ70" s="140">
        <v>230.20518291135716</v>
      </c>
      <c r="AK70" s="140">
        <v>180.96871408310747</v>
      </c>
      <c r="AL70" s="140">
        <v>143.9860072180266</v>
      </c>
      <c r="AM70" s="140">
        <v>161.44149097718511</v>
      </c>
      <c r="AN70" s="140">
        <v>152.58231076071652</v>
      </c>
      <c r="AO70" s="220">
        <v>164.99893689495036</v>
      </c>
      <c r="AP70" s="221">
        <v>165.9442223501631</v>
      </c>
      <c r="AQ70" s="222">
        <v>5.7290396714166913E-3</v>
      </c>
      <c r="AR70" s="222">
        <v>-8.1408540444209865E-2</v>
      </c>
      <c r="AS70" s="222">
        <v>2.1975927576554474E-3</v>
      </c>
    </row>
    <row r="71" spans="1:45" s="19" customFormat="1" ht="11" x14ac:dyDescent="0.15">
      <c r="A71" s="223" t="s">
        <v>124</v>
      </c>
      <c r="B71" s="142">
        <v>2491.699354222199</v>
      </c>
      <c r="C71" s="142">
        <v>2410.6663013698635</v>
      </c>
      <c r="D71" s="142">
        <v>2704.9306575342466</v>
      </c>
      <c r="E71" s="142">
        <v>3066.8920821917809</v>
      </c>
      <c r="F71" s="142">
        <v>3287.1445081967204</v>
      </c>
      <c r="G71" s="142">
        <v>3574.5497745118864</v>
      </c>
      <c r="H71" s="142">
        <v>3667.3094520547947</v>
      </c>
      <c r="I71" s="142">
        <v>4001.3968214863817</v>
      </c>
      <c r="J71" s="142">
        <v>4362.0537881108821</v>
      </c>
      <c r="K71" s="142">
        <v>4545.2981774429109</v>
      </c>
      <c r="L71" s="142">
        <v>4465.9651768118529</v>
      </c>
      <c r="M71" s="142">
        <v>3973.1514818841538</v>
      </c>
      <c r="N71" s="142">
        <v>4521.3310915112888</v>
      </c>
      <c r="O71" s="142">
        <v>4764.2901753106926</v>
      </c>
      <c r="P71" s="142">
        <v>5332.6658965683764</v>
      </c>
      <c r="Q71" s="142">
        <v>5372.7034970213745</v>
      </c>
      <c r="R71" s="142">
        <v>5580.6574568108899</v>
      </c>
      <c r="S71" s="142">
        <v>5681.040887933571</v>
      </c>
      <c r="T71" s="142">
        <v>5790.1209032929119</v>
      </c>
      <c r="U71" s="142">
        <v>5886.8203963341048</v>
      </c>
      <c r="V71" s="142">
        <v>5864.0467123832195</v>
      </c>
      <c r="W71" s="142">
        <v>5953.5501647926831</v>
      </c>
      <c r="X71" s="142">
        <v>6126.4068038441237</v>
      </c>
      <c r="Y71" s="142">
        <v>6306.4057335564057</v>
      </c>
      <c r="Z71" s="142">
        <v>6440.5431538040093</v>
      </c>
      <c r="AA71" s="142">
        <v>6640.3773269744488</v>
      </c>
      <c r="AB71" s="142">
        <v>6681.671132333614</v>
      </c>
      <c r="AC71" s="142">
        <v>6514.5654318627912</v>
      </c>
      <c r="AD71" s="142">
        <v>6894.7140302771213</v>
      </c>
      <c r="AE71" s="142">
        <v>6754.7579557286972</v>
      </c>
      <c r="AF71" s="142">
        <v>7058.9784974798267</v>
      </c>
      <c r="AG71" s="142">
        <v>7092.4430650386203</v>
      </c>
      <c r="AH71" s="142">
        <v>7254.4653142808857</v>
      </c>
      <c r="AI71" s="142">
        <v>7177.1376536425714</v>
      </c>
      <c r="AJ71" s="142">
        <v>7305.5249256872912</v>
      </c>
      <c r="AK71" s="142">
        <v>7846.9592508017822</v>
      </c>
      <c r="AL71" s="142">
        <v>8058.8952120202384</v>
      </c>
      <c r="AM71" s="142">
        <v>8351.4417227600206</v>
      </c>
      <c r="AN71" s="142">
        <v>8519.0227704985446</v>
      </c>
      <c r="AO71" s="224">
        <v>8519.2639878946902</v>
      </c>
      <c r="AP71" s="224">
        <v>7639.3666361774985</v>
      </c>
      <c r="AQ71" s="225">
        <v>-0.10328325932468663</v>
      </c>
      <c r="AR71" s="225">
        <v>2.347968890734542E-2</v>
      </c>
      <c r="AS71" s="225">
        <v>0.10116782949702875</v>
      </c>
    </row>
    <row r="72" spans="1:45" s="19" customFormat="1" ht="11" x14ac:dyDescent="0.15">
      <c r="A72" s="219"/>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220"/>
      <c r="AP72" s="221"/>
      <c r="AQ72" s="222"/>
      <c r="AR72" s="222"/>
      <c r="AS72" s="222"/>
    </row>
    <row r="73" spans="1:45" s="19" customFormat="1" ht="11" x14ac:dyDescent="0.15">
      <c r="A73" s="219" t="s">
        <v>123</v>
      </c>
      <c r="B73" s="140">
        <v>226.30874316939895</v>
      </c>
      <c r="C73" s="140">
        <v>307.25753424657535</v>
      </c>
      <c r="D73" s="140">
        <v>411.68493150684941</v>
      </c>
      <c r="E73" s="140">
        <v>377.54520547945208</v>
      </c>
      <c r="F73" s="140">
        <v>410.56010928961757</v>
      </c>
      <c r="G73" s="140">
        <v>407.66849315068492</v>
      </c>
      <c r="H73" s="140">
        <v>434.45813698630138</v>
      </c>
      <c r="I73" s="140">
        <v>411.52427397260277</v>
      </c>
      <c r="J73" s="140">
        <v>436.29521857923504</v>
      </c>
      <c r="K73" s="140">
        <v>416.80589041095891</v>
      </c>
      <c r="L73" s="140">
        <v>421.08339726027395</v>
      </c>
      <c r="M73" s="140">
        <v>421.8063561643836</v>
      </c>
      <c r="N73" s="140">
        <v>423.17732240437158</v>
      </c>
      <c r="O73" s="140">
        <v>419.57723287671234</v>
      </c>
      <c r="P73" s="140">
        <v>396.10115068493155</v>
      </c>
      <c r="Q73" s="140">
        <v>407.94964383561643</v>
      </c>
      <c r="R73" s="140">
        <v>386.66751366120218</v>
      </c>
      <c r="S73" s="140">
        <v>413.19109589041096</v>
      </c>
      <c r="T73" s="140">
        <v>385.27684931506849</v>
      </c>
      <c r="U73" s="140">
        <v>439.15736986301368</v>
      </c>
      <c r="V73" s="140">
        <v>427.54327868852459</v>
      </c>
      <c r="W73" s="140">
        <v>446.38695890410958</v>
      </c>
      <c r="X73" s="140">
        <v>434.29747945205486</v>
      </c>
      <c r="Y73" s="140">
        <v>439.75983561643835</v>
      </c>
      <c r="Z73" s="140">
        <v>365.53087786885254</v>
      </c>
      <c r="AA73" s="140">
        <v>355.93676712328767</v>
      </c>
      <c r="AB73" s="140">
        <v>381.78254794520547</v>
      </c>
      <c r="AC73" s="140">
        <v>391.36175342465748</v>
      </c>
      <c r="AD73" s="140">
        <v>429.40581967213114</v>
      </c>
      <c r="AE73" s="140">
        <v>475.16473972602739</v>
      </c>
      <c r="AF73" s="140">
        <v>548.1434246575343</v>
      </c>
      <c r="AG73" s="140">
        <v>520.49024657534244</v>
      </c>
      <c r="AH73" s="140">
        <v>478.49278688524589</v>
      </c>
      <c r="AI73" s="140">
        <v>492.13419178082194</v>
      </c>
      <c r="AJ73" s="140">
        <v>614.7962191780822</v>
      </c>
      <c r="AK73" s="140">
        <v>590.53693150684933</v>
      </c>
      <c r="AL73" s="140">
        <v>584.17696721311484</v>
      </c>
      <c r="AM73" s="140">
        <v>572.68386301369856</v>
      </c>
      <c r="AN73" s="140">
        <v>600.73868493150678</v>
      </c>
      <c r="AO73" s="220">
        <v>569.43054794520549</v>
      </c>
      <c r="AP73" s="221">
        <v>557.10002732240434</v>
      </c>
      <c r="AQ73" s="222">
        <v>-2.1654125630063081E-2</v>
      </c>
      <c r="AR73" s="222">
        <v>1.8262278429671763E-2</v>
      </c>
      <c r="AS73" s="222">
        <v>7.3776535753681477E-3</v>
      </c>
    </row>
    <row r="74" spans="1:45" s="19" customFormat="1" ht="11" x14ac:dyDescent="0.15">
      <c r="A74" s="219" t="s">
        <v>122</v>
      </c>
      <c r="B74" s="140">
        <v>277.05797814207648</v>
      </c>
      <c r="C74" s="140">
        <v>302.65871232876708</v>
      </c>
      <c r="D74" s="140">
        <v>337.58164383561643</v>
      </c>
      <c r="E74" s="140">
        <v>364.21063013698631</v>
      </c>
      <c r="F74" s="140">
        <v>391.35390710382512</v>
      </c>
      <c r="G74" s="140">
        <v>406.02175342465756</v>
      </c>
      <c r="H74" s="140">
        <v>424.49736986301372</v>
      </c>
      <c r="I74" s="140">
        <v>450.42347945205472</v>
      </c>
      <c r="J74" s="140">
        <v>450.07401639344261</v>
      </c>
      <c r="K74" s="140">
        <v>463.0350958904109</v>
      </c>
      <c r="L74" s="140">
        <v>488.740301369863</v>
      </c>
      <c r="M74" s="140">
        <v>498.52032876712332</v>
      </c>
      <c r="N74" s="140">
        <v>485.82278688524588</v>
      </c>
      <c r="O74" s="140">
        <v>514.12419178082189</v>
      </c>
      <c r="P74" s="140">
        <v>532.33873972602748</v>
      </c>
      <c r="Q74" s="140">
        <v>548.30408219178082</v>
      </c>
      <c r="R74" s="140">
        <v>567.03357923497265</v>
      </c>
      <c r="S74" s="140">
        <v>575.33471232876718</v>
      </c>
      <c r="T74" s="140">
        <v>588.40821917808216</v>
      </c>
      <c r="U74" s="140">
        <v>574.75232876712334</v>
      </c>
      <c r="V74" s="140">
        <v>497.41860655737702</v>
      </c>
      <c r="W74" s="140">
        <v>578.60810958904119</v>
      </c>
      <c r="X74" s="140">
        <v>576.61997260273972</v>
      </c>
      <c r="Y74" s="140">
        <v>597.50545205479455</v>
      </c>
      <c r="Z74" s="140">
        <v>625.41322404371579</v>
      </c>
      <c r="AA74" s="140">
        <v>633.05093150684934</v>
      </c>
      <c r="AB74" s="140">
        <v>630.62098630136984</v>
      </c>
      <c r="AC74" s="140">
        <v>653.25361643835629</v>
      </c>
      <c r="AD74" s="140">
        <v>616.98172131147533</v>
      </c>
      <c r="AE74" s="140">
        <v>597.86693150684926</v>
      </c>
      <c r="AF74" s="140">
        <v>579.71263013698638</v>
      </c>
      <c r="AG74" s="140">
        <v>523.32183561643831</v>
      </c>
      <c r="AH74" s="140">
        <v>533.90838797814206</v>
      </c>
      <c r="AI74" s="140">
        <v>514.0639452054794</v>
      </c>
      <c r="AJ74" s="140">
        <v>530.45101369863016</v>
      </c>
      <c r="AK74" s="140">
        <v>530.16986301369866</v>
      </c>
      <c r="AL74" s="140">
        <v>508.69398907103823</v>
      </c>
      <c r="AM74" s="140">
        <v>508.0794520547945</v>
      </c>
      <c r="AN74" s="140">
        <v>519.23836333935787</v>
      </c>
      <c r="AO74" s="220">
        <v>561.95760125970799</v>
      </c>
      <c r="AP74" s="221">
        <v>601.63117633762056</v>
      </c>
      <c r="AQ74" s="222">
        <v>7.0598876123356247E-2</v>
      </c>
      <c r="AR74" s="222">
        <v>-6.1750358316013942E-3</v>
      </c>
      <c r="AS74" s="222">
        <v>7.9673778163207188E-3</v>
      </c>
    </row>
    <row r="75" spans="1:45" s="19" customFormat="1" ht="11" x14ac:dyDescent="0.15">
      <c r="A75" s="219" t="s">
        <v>121</v>
      </c>
      <c r="B75" s="140">
        <v>84.415163934426232</v>
      </c>
      <c r="C75" s="140">
        <v>83.682493150684934</v>
      </c>
      <c r="D75" s="140">
        <v>86.674739726027397</v>
      </c>
      <c r="E75" s="140">
        <v>90.731342465753428</v>
      </c>
      <c r="F75" s="140">
        <v>94.68918032786884</v>
      </c>
      <c r="G75" s="140">
        <v>95.731808219178077</v>
      </c>
      <c r="H75" s="140">
        <v>90.369863013698634</v>
      </c>
      <c r="I75" s="140">
        <v>91.313726027397266</v>
      </c>
      <c r="J75" s="140">
        <v>102.21945355191257</v>
      </c>
      <c r="K75" s="140">
        <v>111.33567123287671</v>
      </c>
      <c r="L75" s="140">
        <v>114.87013698630136</v>
      </c>
      <c r="M75" s="140">
        <v>108.96597260273973</v>
      </c>
      <c r="N75" s="140">
        <v>124.77021857923498</v>
      </c>
      <c r="O75" s="140">
        <v>125.69443835616438</v>
      </c>
      <c r="P75" s="140">
        <v>132.08057534246575</v>
      </c>
      <c r="Q75" s="140">
        <v>124.73049315068495</v>
      </c>
      <c r="R75" s="140">
        <v>112.914043715847</v>
      </c>
      <c r="S75" s="140">
        <v>118.90665753424658</v>
      </c>
      <c r="T75" s="140">
        <v>122.74235616438358</v>
      </c>
      <c r="U75" s="140">
        <v>145.75654794520548</v>
      </c>
      <c r="V75" s="140">
        <v>137.50759562841529</v>
      </c>
      <c r="W75" s="140">
        <v>140.81632876712328</v>
      </c>
      <c r="X75" s="140">
        <v>127.32109589041097</v>
      </c>
      <c r="Y75" s="140">
        <v>88.763287671232888</v>
      </c>
      <c r="Z75" s="140">
        <v>124.38969945355193</v>
      </c>
      <c r="AA75" s="140">
        <v>141.05731506849315</v>
      </c>
      <c r="AB75" s="140">
        <v>125.91534246575343</v>
      </c>
      <c r="AC75" s="140">
        <v>128.24487985323555</v>
      </c>
      <c r="AD75" s="140">
        <v>114.23584699453552</v>
      </c>
      <c r="AE75" s="140">
        <v>93.241616438356147</v>
      </c>
      <c r="AF75" s="140">
        <v>109.99016438356165</v>
      </c>
      <c r="AG75" s="140">
        <v>102.80073972602739</v>
      </c>
      <c r="AH75" s="140">
        <v>110.75109289617487</v>
      </c>
      <c r="AI75" s="140">
        <v>111.31558904109589</v>
      </c>
      <c r="AJ75" s="140">
        <v>104.42739726027398</v>
      </c>
      <c r="AK75" s="140">
        <v>52.595260273972613</v>
      </c>
      <c r="AL75" s="140">
        <v>0</v>
      </c>
      <c r="AM75" s="140">
        <v>0</v>
      </c>
      <c r="AN75" s="140">
        <v>0</v>
      </c>
      <c r="AO75" s="220">
        <v>0</v>
      </c>
      <c r="AP75" s="221">
        <v>0</v>
      </c>
      <c r="AQ75" s="222" t="s">
        <v>111</v>
      </c>
      <c r="AR75" s="222">
        <v>-1</v>
      </c>
      <c r="AS75" s="222">
        <v>0</v>
      </c>
    </row>
    <row r="76" spans="1:45" s="19" customFormat="1" ht="11" x14ac:dyDescent="0.15">
      <c r="A76" s="219" t="s">
        <v>234</v>
      </c>
      <c r="B76" s="140">
        <v>126.95319672131149</v>
      </c>
      <c r="C76" s="140">
        <v>154.9341095890411</v>
      </c>
      <c r="D76" s="140">
        <v>165.95923287671232</v>
      </c>
      <c r="E76" s="140">
        <v>155.77756164383561</v>
      </c>
      <c r="F76" s="140">
        <v>163.48303278688527</v>
      </c>
      <c r="G76" s="140">
        <v>141.23805479452054</v>
      </c>
      <c r="H76" s="140">
        <v>142.4630684931507</v>
      </c>
      <c r="I76" s="140">
        <v>143.42701369863016</v>
      </c>
      <c r="J76" s="140">
        <v>162.20128415300545</v>
      </c>
      <c r="K76" s="140">
        <v>219.79958904109591</v>
      </c>
      <c r="L76" s="140">
        <v>260.76726027397257</v>
      </c>
      <c r="M76" s="140">
        <v>245.30397260273972</v>
      </c>
      <c r="N76" s="140">
        <v>228.55180327868854</v>
      </c>
      <c r="O76" s="140">
        <v>228.19394520547948</v>
      </c>
      <c r="P76" s="140">
        <v>116.6373698630137</v>
      </c>
      <c r="Q76" s="140">
        <v>169.45353424657534</v>
      </c>
      <c r="R76" s="140">
        <v>202.81669398907104</v>
      </c>
      <c r="S76" s="140">
        <v>212.93147945205476</v>
      </c>
      <c r="T76" s="140">
        <v>148.066</v>
      </c>
      <c r="U76" s="140">
        <v>181.04095890410963</v>
      </c>
      <c r="V76" s="140">
        <v>95.630464480874323</v>
      </c>
      <c r="W76" s="140">
        <v>220.78361643835618</v>
      </c>
      <c r="X76" s="140">
        <v>215.86347945205478</v>
      </c>
      <c r="Y76" s="140">
        <v>122.44112328767126</v>
      </c>
      <c r="Z76" s="140">
        <v>103.89881401639344</v>
      </c>
      <c r="AA76" s="140">
        <v>193.5260794520548</v>
      </c>
      <c r="AB76" s="140">
        <v>119.02848493150684</v>
      </c>
      <c r="AC76" s="140">
        <v>52.218274739726034</v>
      </c>
      <c r="AD76" s="140">
        <v>107.28010781420765</v>
      </c>
      <c r="AE76" s="140">
        <v>48.618237287671228</v>
      </c>
      <c r="AF76" s="140">
        <v>95.538887232876746</v>
      </c>
      <c r="AG76" s="140">
        <v>107.9674191780822</v>
      </c>
      <c r="AH76" s="140">
        <v>91.881426229508193</v>
      </c>
      <c r="AI76" s="140">
        <v>96.529112328767127</v>
      </c>
      <c r="AJ76" s="140">
        <v>64.001019917808222</v>
      </c>
      <c r="AK76" s="140">
        <v>21.894658657534251</v>
      </c>
      <c r="AL76" s="140">
        <v>61.501073770491814</v>
      </c>
      <c r="AM76" s="140">
        <v>80.76117808219179</v>
      </c>
      <c r="AN76" s="140">
        <v>43.522126387452424</v>
      </c>
      <c r="AO76" s="220">
        <v>7.4089910472713116</v>
      </c>
      <c r="AP76" s="221">
        <v>0.32844608469945358</v>
      </c>
      <c r="AQ76" s="222">
        <v>-0.95566925609656139</v>
      </c>
      <c r="AR76" s="222">
        <v>-0.17149337388891617</v>
      </c>
      <c r="AS76" s="222">
        <v>4.349598478293134E-6</v>
      </c>
    </row>
    <row r="77" spans="1:45" s="19" customFormat="1" ht="11" x14ac:dyDescent="0.15">
      <c r="A77" s="219" t="s">
        <v>120</v>
      </c>
      <c r="B77" s="140">
        <v>252.184043715847</v>
      </c>
      <c r="C77" s="140">
        <v>255.78687671232879</v>
      </c>
      <c r="D77" s="140">
        <v>260.70701369863013</v>
      </c>
      <c r="E77" s="140">
        <v>237.07027397260273</v>
      </c>
      <c r="F77" s="140">
        <v>245.43483606557379</v>
      </c>
      <c r="G77" s="140">
        <v>231.76857534246574</v>
      </c>
      <c r="H77" s="140">
        <v>221.06476712328768</v>
      </c>
      <c r="I77" s="140">
        <v>233.33498630136987</v>
      </c>
      <c r="J77" s="140">
        <v>257.07071038251365</v>
      </c>
      <c r="K77" s="140">
        <v>255.7266301369863</v>
      </c>
      <c r="L77" s="140">
        <v>275.86906849315068</v>
      </c>
      <c r="M77" s="140">
        <v>278.82115068493152</v>
      </c>
      <c r="N77" s="140">
        <v>258.51267759562842</v>
      </c>
      <c r="O77" s="140">
        <v>268.98087671232878</v>
      </c>
      <c r="P77" s="140">
        <v>285.40810958904109</v>
      </c>
      <c r="Q77" s="140">
        <v>336.19597260273974</v>
      </c>
      <c r="R77" s="140">
        <v>320.65745901639343</v>
      </c>
      <c r="S77" s="140">
        <v>438.57498630136985</v>
      </c>
      <c r="T77" s="140">
        <v>335.45293150684932</v>
      </c>
      <c r="U77" s="140">
        <v>355.09331506849315</v>
      </c>
      <c r="V77" s="140">
        <v>366.72030054644807</v>
      </c>
      <c r="W77" s="140">
        <v>450.72471232876717</v>
      </c>
      <c r="X77" s="140">
        <v>464.27650269698944</v>
      </c>
      <c r="Y77" s="140">
        <v>454.43665854260161</v>
      </c>
      <c r="Z77" s="140">
        <v>424.59547970121093</v>
      </c>
      <c r="AA77" s="140">
        <v>466.51568682646183</v>
      </c>
      <c r="AB77" s="140">
        <v>397.33804379800949</v>
      </c>
      <c r="AC77" s="140">
        <v>400.27029618522869</v>
      </c>
      <c r="AD77" s="140">
        <v>417.12466180029367</v>
      </c>
      <c r="AE77" s="140">
        <v>397.63212321626025</v>
      </c>
      <c r="AF77" s="140">
        <v>399.54993448682779</v>
      </c>
      <c r="AG77" s="140">
        <v>392.90452130055547</v>
      </c>
      <c r="AH77" s="140">
        <v>412.70785578841219</v>
      </c>
      <c r="AI77" s="140">
        <v>421.94707138233616</v>
      </c>
      <c r="AJ77" s="140">
        <v>439.62815502513399</v>
      </c>
      <c r="AK77" s="140">
        <v>452.62393362570668</v>
      </c>
      <c r="AL77" s="140">
        <v>474.41019381385684</v>
      </c>
      <c r="AM77" s="140">
        <v>447.23383331847668</v>
      </c>
      <c r="AN77" s="140">
        <v>455.04778080459369</v>
      </c>
      <c r="AO77" s="220">
        <v>453.18919165872433</v>
      </c>
      <c r="AP77" s="221">
        <v>338.30353547352001</v>
      </c>
      <c r="AQ77" s="222">
        <v>-0.25350484587840605</v>
      </c>
      <c r="AR77" s="222">
        <v>1.3164135802208099E-2</v>
      </c>
      <c r="AS77" s="222">
        <v>4.4801403080913568E-3</v>
      </c>
    </row>
    <row r="78" spans="1:45" s="19" customFormat="1" ht="11" x14ac:dyDescent="0.15">
      <c r="A78" s="219" t="s">
        <v>209</v>
      </c>
      <c r="B78" s="140">
        <v>433.74373770491803</v>
      </c>
      <c r="C78" s="140">
        <v>411.90181917808218</v>
      </c>
      <c r="D78" s="140">
        <v>405.812898630137</v>
      </c>
      <c r="E78" s="140">
        <v>402.23425205479452</v>
      </c>
      <c r="F78" s="140">
        <v>414.92206010928959</v>
      </c>
      <c r="G78" s="140">
        <v>509.92701369863011</v>
      </c>
      <c r="H78" s="140">
        <v>521.56263561643846</v>
      </c>
      <c r="I78" s="140">
        <v>583.30332602739736</v>
      </c>
      <c r="J78" s="140">
        <v>593.95030054644792</v>
      </c>
      <c r="K78" s="140">
        <v>575.48131232876722</v>
      </c>
      <c r="L78" s="140">
        <v>542.76206111718375</v>
      </c>
      <c r="M78" s="140">
        <v>547.87251082259979</v>
      </c>
      <c r="N78" s="140">
        <v>558.21503152214802</v>
      </c>
      <c r="O78" s="140">
        <v>530.59619776055411</v>
      </c>
      <c r="P78" s="140">
        <v>562.80726514858861</v>
      </c>
      <c r="Q78" s="140">
        <v>575.69230245849144</v>
      </c>
      <c r="R78" s="140">
        <v>638.67620119427932</v>
      </c>
      <c r="S78" s="140">
        <v>640.35988065697711</v>
      </c>
      <c r="T78" s="140">
        <v>612.01074634111728</v>
      </c>
      <c r="U78" s="140">
        <v>646.47367287387328</v>
      </c>
      <c r="V78" s="140">
        <v>656.08330293473648</v>
      </c>
      <c r="W78" s="140">
        <v>665.82679242753568</v>
      </c>
      <c r="X78" s="140">
        <v>657.73415953501615</v>
      </c>
      <c r="Y78" s="140">
        <v>665.05358010613963</v>
      </c>
      <c r="Z78" s="140">
        <v>730.28217605565351</v>
      </c>
      <c r="AA78" s="140">
        <v>711.00492097437723</v>
      </c>
      <c r="AB78" s="140">
        <v>698.35175625012425</v>
      </c>
      <c r="AC78" s="140">
        <v>729.47748270537295</v>
      </c>
      <c r="AD78" s="140">
        <v>718.05050796239527</v>
      </c>
      <c r="AE78" s="140">
        <v>696.13481775314062</v>
      </c>
      <c r="AF78" s="140">
        <v>701.48007330296093</v>
      </c>
      <c r="AG78" s="140">
        <v>512.4556827833029</v>
      </c>
      <c r="AH78" s="140">
        <v>586.35266592341065</v>
      </c>
      <c r="AI78" s="140">
        <v>593.55810296005086</v>
      </c>
      <c r="AJ78" s="140">
        <v>443.96413601341197</v>
      </c>
      <c r="AK78" s="140">
        <v>454.83536921202364</v>
      </c>
      <c r="AL78" s="140">
        <v>458.51316559689138</v>
      </c>
      <c r="AM78" s="140">
        <v>429.4310408807039</v>
      </c>
      <c r="AN78" s="140">
        <v>446.01759222574759</v>
      </c>
      <c r="AO78" s="220">
        <v>447.05307448710323</v>
      </c>
      <c r="AP78" s="221">
        <v>328.48319598400656</v>
      </c>
      <c r="AQ78" s="222">
        <v>-0.26522550737209438</v>
      </c>
      <c r="AR78" s="222">
        <v>-4.3320268415119156E-2</v>
      </c>
      <c r="AS78" s="222">
        <v>4.3500899415631769E-3</v>
      </c>
    </row>
    <row r="79" spans="1:45" s="19" customFormat="1" ht="11" x14ac:dyDescent="0.15">
      <c r="A79" s="223" t="s">
        <v>114</v>
      </c>
      <c r="B79" s="142">
        <v>1400.6628633879782</v>
      </c>
      <c r="C79" s="142">
        <v>1516.2215452054793</v>
      </c>
      <c r="D79" s="142">
        <v>1668.4204602739726</v>
      </c>
      <c r="E79" s="142">
        <v>1627.5692657534248</v>
      </c>
      <c r="F79" s="142">
        <v>1720.4431256830599</v>
      </c>
      <c r="G79" s="142">
        <v>1792.3556986301373</v>
      </c>
      <c r="H79" s="142">
        <v>1834.4158410958908</v>
      </c>
      <c r="I79" s="142">
        <v>1913.3268054794521</v>
      </c>
      <c r="J79" s="142">
        <v>2001.8109836065573</v>
      </c>
      <c r="K79" s="142">
        <v>2042.1841890410956</v>
      </c>
      <c r="L79" s="142">
        <v>2104.0922255007449</v>
      </c>
      <c r="M79" s="142">
        <v>2101.2902916445182</v>
      </c>
      <c r="N79" s="142">
        <v>2079.0498402653175</v>
      </c>
      <c r="O79" s="142">
        <v>2087.1668826920609</v>
      </c>
      <c r="P79" s="142">
        <v>2025.3732103540683</v>
      </c>
      <c r="Q79" s="142">
        <v>2162.3260284858884</v>
      </c>
      <c r="R79" s="142">
        <v>2228.7654908117656</v>
      </c>
      <c r="S79" s="142">
        <v>2399.2988121638259</v>
      </c>
      <c r="T79" s="142">
        <v>2191.9571025055006</v>
      </c>
      <c r="U79" s="142">
        <v>2342.2741934218188</v>
      </c>
      <c r="V79" s="142">
        <v>2180.9035488363756</v>
      </c>
      <c r="W79" s="142">
        <v>2503.1465184549329</v>
      </c>
      <c r="X79" s="142">
        <v>2476.1126896292662</v>
      </c>
      <c r="Y79" s="142">
        <v>2367.9599372788789</v>
      </c>
      <c r="Z79" s="142">
        <v>2374.1102711393783</v>
      </c>
      <c r="AA79" s="142">
        <v>2501.0917009515238</v>
      </c>
      <c r="AB79" s="142">
        <v>2353.0371616919692</v>
      </c>
      <c r="AC79" s="142">
        <v>2354.8263033465769</v>
      </c>
      <c r="AD79" s="142">
        <v>2403.0786655550387</v>
      </c>
      <c r="AE79" s="142">
        <v>2308.6584659283053</v>
      </c>
      <c r="AF79" s="142">
        <v>2434.4151142007477</v>
      </c>
      <c r="AG79" s="142">
        <v>2159.9404451797491</v>
      </c>
      <c r="AH79" s="142">
        <v>2214.0942157008935</v>
      </c>
      <c r="AI79" s="142">
        <v>2229.5480126985512</v>
      </c>
      <c r="AJ79" s="142">
        <v>2197.2679410933406</v>
      </c>
      <c r="AK79" s="142">
        <v>2102.6560162897849</v>
      </c>
      <c r="AL79" s="142">
        <v>2087.2953894653929</v>
      </c>
      <c r="AM79" s="142">
        <v>2038.1893673498657</v>
      </c>
      <c r="AN79" s="142">
        <v>2064.5645476886584</v>
      </c>
      <c r="AO79" s="224">
        <v>2039.0394063980125</v>
      </c>
      <c r="AP79" s="224">
        <v>1825.846381202251</v>
      </c>
      <c r="AQ79" s="225">
        <v>-0.10455561796736901</v>
      </c>
      <c r="AR79" s="225">
        <v>-1.2341983936368539E-2</v>
      </c>
      <c r="AS79" s="225">
        <v>2.4179611239821694E-2</v>
      </c>
    </row>
    <row r="80" spans="1:45" s="19" customFormat="1" ht="11" x14ac:dyDescent="0.15">
      <c r="A80" s="219"/>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220"/>
      <c r="AP80" s="221"/>
      <c r="AQ80" s="222"/>
      <c r="AR80" s="222"/>
      <c r="AS80" s="222"/>
    </row>
    <row r="81" spans="1:45" s="19" customFormat="1" ht="11" x14ac:dyDescent="0.15">
      <c r="A81" s="219" t="s">
        <v>113</v>
      </c>
      <c r="B81" s="140">
        <v>569.15647540983616</v>
      </c>
      <c r="C81" s="140">
        <v>533.92523287671236</v>
      </c>
      <c r="D81" s="140">
        <v>545.59298630136982</v>
      </c>
      <c r="E81" s="140">
        <v>505.48884931506853</v>
      </c>
      <c r="F81" s="140">
        <v>506.59112021857925</v>
      </c>
      <c r="G81" s="140">
        <v>495.30717808219185</v>
      </c>
      <c r="H81" s="140">
        <v>481.99268493150691</v>
      </c>
      <c r="I81" s="140">
        <v>481.69145205479452</v>
      </c>
      <c r="J81" s="140">
        <v>512.67942622950818</v>
      </c>
      <c r="K81" s="140">
        <v>532.47931506849318</v>
      </c>
      <c r="L81" s="140">
        <v>532.9813698630137</v>
      </c>
      <c r="M81" s="140">
        <v>536.49575342465755</v>
      </c>
      <c r="N81" s="140">
        <v>559.32306010928971</v>
      </c>
      <c r="O81" s="140">
        <v>584.27128767123293</v>
      </c>
      <c r="P81" s="140">
        <v>599.45342465753424</v>
      </c>
      <c r="Q81" s="140">
        <v>602.78706849315063</v>
      </c>
      <c r="R81" s="140">
        <v>634.2653005464482</v>
      </c>
      <c r="S81" s="140">
        <v>661.62789041095891</v>
      </c>
      <c r="T81" s="140">
        <v>687.2929315068493</v>
      </c>
      <c r="U81" s="140">
        <v>682.45315760782319</v>
      </c>
      <c r="V81" s="140">
        <v>673.87932042606542</v>
      </c>
      <c r="W81" s="140">
        <v>635.44071232876706</v>
      </c>
      <c r="X81" s="140">
        <v>669.70093150684932</v>
      </c>
      <c r="Y81" s="140">
        <v>668.11445858053969</v>
      </c>
      <c r="Z81" s="140">
        <v>615.21931418955648</v>
      </c>
      <c r="AA81" s="140">
        <v>605.36712328767123</v>
      </c>
      <c r="AB81" s="140">
        <v>597.13698630136992</v>
      </c>
      <c r="AC81" s="140">
        <v>614.49041095890414</v>
      </c>
      <c r="AD81" s="140">
        <v>570.07923497267757</v>
      </c>
      <c r="AE81" s="140">
        <v>576.64383561643831</v>
      </c>
      <c r="AF81" s="140">
        <v>605.98356164383563</v>
      </c>
      <c r="AG81" s="140">
        <v>626.67397260273981</v>
      </c>
      <c r="AH81" s="140">
        <v>599.51092896174873</v>
      </c>
      <c r="AI81" s="140">
        <v>587.60821917808221</v>
      </c>
      <c r="AJ81" s="140">
        <v>538.28767123287673</v>
      </c>
      <c r="AK81" s="140">
        <v>427.05753424657536</v>
      </c>
      <c r="AL81" s="140">
        <v>433.36612021857923</v>
      </c>
      <c r="AM81" s="140">
        <v>419.18904109589039</v>
      </c>
      <c r="AN81" s="140">
        <v>474.02739726027391</v>
      </c>
      <c r="AO81" s="220">
        <v>464.59726027397261</v>
      </c>
      <c r="AP81" s="221">
        <v>388.14754098360646</v>
      </c>
      <c r="AQ81" s="222">
        <v>-0.16455051681812294</v>
      </c>
      <c r="AR81" s="222">
        <v>-2.1373663757154659E-2</v>
      </c>
      <c r="AS81" s="222">
        <v>5.1402224969750877E-3</v>
      </c>
    </row>
    <row r="82" spans="1:45" s="19" customFormat="1" ht="11" x14ac:dyDescent="0.15">
      <c r="A82" s="219" t="s">
        <v>112</v>
      </c>
      <c r="B82" s="140">
        <v>24.673661068488997</v>
      </c>
      <c r="C82" s="140">
        <v>26.367917080448183</v>
      </c>
      <c r="D82" s="140">
        <v>25.665041038434858</v>
      </c>
      <c r="E82" s="140">
        <v>20.343260503795015</v>
      </c>
      <c r="F82" s="140">
        <v>22.851175512772503</v>
      </c>
      <c r="G82" s="140">
        <v>22.110492173939541</v>
      </c>
      <c r="H82" s="140">
        <v>22.190822300845703</v>
      </c>
      <c r="I82" s="140">
        <v>22.733040483030518</v>
      </c>
      <c r="J82" s="140">
        <v>23.031420287538708</v>
      </c>
      <c r="K82" s="140">
        <v>24.359699817553008</v>
      </c>
      <c r="L82" s="140">
        <v>21.949836708095052</v>
      </c>
      <c r="M82" s="140">
        <v>23.676904511778311</v>
      </c>
      <c r="N82" s="140">
        <v>22.350492930151631</v>
      </c>
      <c r="O82" s="140">
        <v>28.8179440563672</v>
      </c>
      <c r="P82" s="140">
        <v>26.086767621236259</v>
      </c>
      <c r="Q82" s="140">
        <v>29.82205508179851</v>
      </c>
      <c r="R82" s="140">
        <v>25.77516275025452</v>
      </c>
      <c r="S82" s="140">
        <v>29.641314091747759</v>
      </c>
      <c r="T82" s="140">
        <v>27.171206379589915</v>
      </c>
      <c r="U82" s="140">
        <v>22.230986167306778</v>
      </c>
      <c r="V82" s="140">
        <v>29.400110378291519</v>
      </c>
      <c r="W82" s="140">
        <v>29.018767123287674</v>
      </c>
      <c r="X82" s="140">
        <v>26.849890410958903</v>
      </c>
      <c r="Y82" s="140">
        <v>31.267972602739725</v>
      </c>
      <c r="Z82" s="140">
        <v>25.975437158469941</v>
      </c>
      <c r="AA82" s="140">
        <v>22.572383561643836</v>
      </c>
      <c r="AB82" s="140">
        <v>26.126931506849314</v>
      </c>
      <c r="AC82" s="140">
        <v>25.102739726027398</v>
      </c>
      <c r="AD82" s="140">
        <v>24.513442622950819</v>
      </c>
      <c r="AE82" s="140">
        <v>17.768723287671229</v>
      </c>
      <c r="AF82" s="140">
        <v>25.526473972602737</v>
      </c>
      <c r="AG82" s="140">
        <v>26.956326027397264</v>
      </c>
      <c r="AH82" s="140">
        <v>23.904612021857922</v>
      </c>
      <c r="AI82" s="140">
        <v>27.32985479452055</v>
      </c>
      <c r="AJ82" s="140">
        <v>24.195024657534244</v>
      </c>
      <c r="AK82" s="140">
        <v>25.146900465753419</v>
      </c>
      <c r="AL82" s="140">
        <v>22.614051366120218</v>
      </c>
      <c r="AM82" s="140">
        <v>27.947643260273971</v>
      </c>
      <c r="AN82" s="140">
        <v>24.93666</v>
      </c>
      <c r="AO82" s="220">
        <v>28.323923287671231</v>
      </c>
      <c r="AP82" s="221">
        <v>21.692714426229507</v>
      </c>
      <c r="AQ82" s="222">
        <v>-0.23412042159880231</v>
      </c>
      <c r="AR82" s="222">
        <v>4.7730818187060597E-2</v>
      </c>
      <c r="AS82" s="222">
        <v>2.8727575712986524E-4</v>
      </c>
    </row>
    <row r="83" spans="1:45" s="19" customFormat="1" ht="11" x14ac:dyDescent="0.15">
      <c r="A83" s="219" t="s">
        <v>110</v>
      </c>
      <c r="B83" s="140">
        <v>1510</v>
      </c>
      <c r="C83" s="140">
        <v>1435</v>
      </c>
      <c r="D83" s="140">
        <v>1447.0000000000002</v>
      </c>
      <c r="E83" s="140">
        <v>1601.9999999999998</v>
      </c>
      <c r="F83" s="140">
        <v>1638</v>
      </c>
      <c r="G83" s="140">
        <v>1697.0000000000002</v>
      </c>
      <c r="H83" s="140">
        <v>1839</v>
      </c>
      <c r="I83" s="140">
        <v>1952</v>
      </c>
      <c r="J83" s="140">
        <v>2035.0000000000002</v>
      </c>
      <c r="K83" s="140">
        <v>2114</v>
      </c>
      <c r="L83" s="140">
        <v>2153</v>
      </c>
      <c r="M83" s="140">
        <v>2282</v>
      </c>
      <c r="N83" s="140">
        <v>2425.9999999999995</v>
      </c>
      <c r="O83" s="140">
        <v>2570</v>
      </c>
      <c r="P83" s="140">
        <v>2548</v>
      </c>
      <c r="Q83" s="140">
        <v>2711</v>
      </c>
      <c r="R83" s="140">
        <v>2849.9999999999995</v>
      </c>
      <c r="S83" s="140">
        <v>3083.9999999999995</v>
      </c>
      <c r="T83" s="140">
        <v>3060</v>
      </c>
      <c r="U83" s="140">
        <v>3686</v>
      </c>
      <c r="V83" s="140">
        <v>4066.6078961748635</v>
      </c>
      <c r="W83" s="140">
        <v>4098.1327123287665</v>
      </c>
      <c r="X83" s="140">
        <v>4333.7811671232885</v>
      </c>
      <c r="Y83" s="140">
        <v>4788.3978082191779</v>
      </c>
      <c r="Z83" s="140">
        <v>5555.0324890710381</v>
      </c>
      <c r="AA83" s="140">
        <v>5831.9709123287666</v>
      </c>
      <c r="AB83" s="140">
        <v>6234.7172602739738</v>
      </c>
      <c r="AC83" s="140">
        <v>6593.5092330958914</v>
      </c>
      <c r="AD83" s="140">
        <v>6828.3800161183835</v>
      </c>
      <c r="AE83" s="140">
        <v>7452.3810236445688</v>
      </c>
      <c r="AF83" s="140">
        <v>8408.3012383561654</v>
      </c>
      <c r="AG83" s="140">
        <v>8685.5901178082204</v>
      </c>
      <c r="AH83" s="140">
        <v>9199.2521393442639</v>
      </c>
      <c r="AI83" s="140">
        <v>9598.6269671232894</v>
      </c>
      <c r="AJ83" s="140">
        <v>10165.083342465754</v>
      </c>
      <c r="AK83" s="140">
        <v>10824.140712328766</v>
      </c>
      <c r="AL83" s="140">
        <v>11303.881393442623</v>
      </c>
      <c r="AM83" s="140">
        <v>11843.934493150688</v>
      </c>
      <c r="AN83" s="140">
        <v>12573.942246575341</v>
      </c>
      <c r="AO83" s="220">
        <v>13433.359643835614</v>
      </c>
      <c r="AP83" s="221">
        <v>13857.477902374758</v>
      </c>
      <c r="AQ83" s="222">
        <v>3.1572016962544858E-2</v>
      </c>
      <c r="AR83" s="222">
        <v>6.0691183685835703E-2</v>
      </c>
      <c r="AS83" s="222">
        <v>0.18351403047566989</v>
      </c>
    </row>
    <row r="84" spans="1:45" s="19" customFormat="1" ht="11" x14ac:dyDescent="0.15">
      <c r="A84" s="219" t="s">
        <v>108</v>
      </c>
      <c r="B84" s="140">
        <v>501.99999999999994</v>
      </c>
      <c r="C84" s="140">
        <v>593</v>
      </c>
      <c r="D84" s="140">
        <v>645</v>
      </c>
      <c r="E84" s="140">
        <v>694</v>
      </c>
      <c r="F84" s="140">
        <v>706.00000000000011</v>
      </c>
      <c r="G84" s="140">
        <v>827.99999999999989</v>
      </c>
      <c r="H84" s="140">
        <v>902</v>
      </c>
      <c r="I84" s="140">
        <v>952.99999999999989</v>
      </c>
      <c r="J84" s="140">
        <v>959</v>
      </c>
      <c r="K84" s="140">
        <v>1044</v>
      </c>
      <c r="L84" s="140">
        <v>1038</v>
      </c>
      <c r="M84" s="140">
        <v>1023</v>
      </c>
      <c r="N84" s="140">
        <v>1089</v>
      </c>
      <c r="O84" s="140">
        <v>1074</v>
      </c>
      <c r="P84" s="140">
        <v>1133</v>
      </c>
      <c r="Q84" s="140">
        <v>1164.9999999999998</v>
      </c>
      <c r="R84" s="140">
        <v>1236</v>
      </c>
      <c r="S84" s="140">
        <v>1296</v>
      </c>
      <c r="T84" s="140">
        <v>1338.9999999999998</v>
      </c>
      <c r="U84" s="140">
        <v>1597</v>
      </c>
      <c r="V84" s="140">
        <v>2038.9999999999998</v>
      </c>
      <c r="W84" s="140">
        <v>2144.0000000000005</v>
      </c>
      <c r="X84" s="140">
        <v>2212.0132602739727</v>
      </c>
      <c r="Y84" s="140">
        <v>2379.9606301369859</v>
      </c>
      <c r="Z84" s="140">
        <v>2558.590573770492</v>
      </c>
      <c r="AA84" s="140">
        <v>2561.4835616438354</v>
      </c>
      <c r="AB84" s="140">
        <v>2860.0455068493152</v>
      </c>
      <c r="AC84" s="140">
        <v>3106.6146575342468</v>
      </c>
      <c r="AD84" s="140">
        <v>3213.3237978142079</v>
      </c>
      <c r="AE84" s="140">
        <v>3640.9013698630138</v>
      </c>
      <c r="AF84" s="140">
        <v>3898.9264309479458</v>
      </c>
      <c r="AG84" s="140">
        <v>4084.9085890410961</v>
      </c>
      <c r="AH84" s="140">
        <v>4301.502352459016</v>
      </c>
      <c r="AI84" s="140">
        <v>4462.3295650829023</v>
      </c>
      <c r="AJ84" s="140">
        <v>4474.7121560206406</v>
      </c>
      <c r="AK84" s="140">
        <v>4561.0158777066308</v>
      </c>
      <c r="AL84" s="140">
        <v>4930.4026783991276</v>
      </c>
      <c r="AM84" s="140">
        <v>5009.5004406078497</v>
      </c>
      <c r="AN84" s="140">
        <v>5154.1370199527564</v>
      </c>
      <c r="AO84" s="220">
        <v>5119.1235567222884</v>
      </c>
      <c r="AP84" s="221">
        <v>4493.3787450878253</v>
      </c>
      <c r="AQ84" s="222">
        <v>-0.12223670804209297</v>
      </c>
      <c r="AR84" s="222">
        <v>3.4662406690503911E-2</v>
      </c>
      <c r="AS84" s="222">
        <v>5.9505636579327545E-2</v>
      </c>
    </row>
    <row r="85" spans="1:45" s="19" customFormat="1" ht="11" x14ac:dyDescent="0.15">
      <c r="A85" s="219" t="s">
        <v>107</v>
      </c>
      <c r="B85" s="140">
        <v>527</v>
      </c>
      <c r="C85" s="140">
        <v>531.00000000000011</v>
      </c>
      <c r="D85" s="140">
        <v>500</v>
      </c>
      <c r="E85" s="140">
        <v>506</v>
      </c>
      <c r="F85" s="140">
        <v>545.00000000000011</v>
      </c>
      <c r="G85" s="140">
        <v>586.00000000000011</v>
      </c>
      <c r="H85" s="140">
        <v>638.99999999999989</v>
      </c>
      <c r="I85" s="140">
        <v>646</v>
      </c>
      <c r="J85" s="140">
        <v>673.99999999999989</v>
      </c>
      <c r="K85" s="140">
        <v>682.00000000000011</v>
      </c>
      <c r="L85" s="140">
        <v>750</v>
      </c>
      <c r="M85" s="140">
        <v>780</v>
      </c>
      <c r="N85" s="140">
        <v>824.99999999999989</v>
      </c>
      <c r="O85" s="140">
        <v>810.00000000000011</v>
      </c>
      <c r="P85" s="140">
        <v>851</v>
      </c>
      <c r="Q85" s="140">
        <v>897.00000000000011</v>
      </c>
      <c r="R85" s="140">
        <v>935.99999999999989</v>
      </c>
      <c r="S85" s="140">
        <v>914</v>
      </c>
      <c r="T85" s="140">
        <v>931</v>
      </c>
      <c r="U85" s="140">
        <v>938</v>
      </c>
      <c r="V85" s="140">
        <v>986.90000000000009</v>
      </c>
      <c r="W85" s="140">
        <v>990.1</v>
      </c>
      <c r="X85" s="140">
        <v>980.7</v>
      </c>
      <c r="Y85" s="140">
        <v>982.20000000000016</v>
      </c>
      <c r="Z85" s="140">
        <v>1002.8</v>
      </c>
      <c r="AA85" s="140">
        <v>979.9</v>
      </c>
      <c r="AB85" s="140">
        <v>912.70000000000016</v>
      </c>
      <c r="AC85" s="140">
        <v>904.19999999999982</v>
      </c>
      <c r="AD85" s="140">
        <v>909.5</v>
      </c>
      <c r="AE85" s="140">
        <v>900.2</v>
      </c>
      <c r="AF85" s="140">
        <v>853.4000000000002</v>
      </c>
      <c r="AG85" s="140">
        <v>879.50000000000011</v>
      </c>
      <c r="AH85" s="140">
        <v>819.89999999999975</v>
      </c>
      <c r="AI85" s="140">
        <v>822.3</v>
      </c>
      <c r="AJ85" s="140">
        <v>847.8</v>
      </c>
      <c r="AK85" s="140">
        <v>836.4</v>
      </c>
      <c r="AL85" s="140">
        <v>884.9992923497266</v>
      </c>
      <c r="AM85" s="140">
        <v>885.31948219178093</v>
      </c>
      <c r="AN85" s="140">
        <v>915.83854520547948</v>
      </c>
      <c r="AO85" s="220">
        <v>917.70573172602735</v>
      </c>
      <c r="AP85" s="221">
        <v>826.06557377049216</v>
      </c>
      <c r="AQ85" s="222">
        <v>-9.9857889939488298E-2</v>
      </c>
      <c r="AR85" s="222">
        <v>1.9278383653194009E-3</v>
      </c>
      <c r="AS85" s="222">
        <v>1.0939553643729141E-2</v>
      </c>
    </row>
    <row r="86" spans="1:45" s="19" customFormat="1" ht="11" x14ac:dyDescent="0.15">
      <c r="A86" s="219" t="s">
        <v>106</v>
      </c>
      <c r="B86" s="140">
        <v>4015</v>
      </c>
      <c r="C86" s="140">
        <v>3630</v>
      </c>
      <c r="D86" s="140">
        <v>3359.9999999999995</v>
      </c>
      <c r="E86" s="140">
        <v>3254</v>
      </c>
      <c r="F86" s="140">
        <v>3355</v>
      </c>
      <c r="G86" s="140">
        <v>3120</v>
      </c>
      <c r="H86" s="140">
        <v>2991.0000000000005</v>
      </c>
      <c r="I86" s="140">
        <v>2910</v>
      </c>
      <c r="J86" s="140">
        <v>2990</v>
      </c>
      <c r="K86" s="140">
        <v>3175</v>
      </c>
      <c r="L86" s="140">
        <v>3436.9999999999995</v>
      </c>
      <c r="M86" s="140">
        <v>3653</v>
      </c>
      <c r="N86" s="140">
        <v>3882</v>
      </c>
      <c r="O86" s="140">
        <v>3981.9999999999995</v>
      </c>
      <c r="P86" s="140">
        <v>4167.0000000000009</v>
      </c>
      <c r="Q86" s="140">
        <v>4169</v>
      </c>
      <c r="R86" s="140">
        <v>4168</v>
      </c>
      <c r="S86" s="140">
        <v>4319</v>
      </c>
      <c r="T86" s="140">
        <v>4211.9999999999991</v>
      </c>
      <c r="U86" s="140">
        <v>4149</v>
      </c>
      <c r="V86" s="140">
        <v>4145</v>
      </c>
      <c r="W86" s="140">
        <v>4107</v>
      </c>
      <c r="X86" s="140">
        <v>3985.9302521101331</v>
      </c>
      <c r="Y86" s="140">
        <v>4118.0938578076102</v>
      </c>
      <c r="Z86" s="140">
        <v>4037.4693347600842</v>
      </c>
      <c r="AA86" s="140">
        <v>4135.5840120886451</v>
      </c>
      <c r="AB86" s="140">
        <v>4025.5580242852238</v>
      </c>
      <c r="AC86" s="140">
        <v>3995.0584045734886</v>
      </c>
      <c r="AD86" s="140">
        <v>3946.3605496863779</v>
      </c>
      <c r="AE86" s="140">
        <v>3625.8575253863846</v>
      </c>
      <c r="AF86" s="140">
        <v>3618.6904497511719</v>
      </c>
      <c r="AG86" s="140">
        <v>3409.8333033268868</v>
      </c>
      <c r="AH86" s="140">
        <v>3400.1285519676999</v>
      </c>
      <c r="AI86" s="140">
        <v>3452.510772094834</v>
      </c>
      <c r="AJ86" s="140">
        <v>3288.9079868193562</v>
      </c>
      <c r="AK86" s="140">
        <v>3257.6340138594437</v>
      </c>
      <c r="AL86" s="140">
        <v>3280.0739547391449</v>
      </c>
      <c r="AM86" s="140">
        <v>3214.4229968168352</v>
      </c>
      <c r="AN86" s="140">
        <v>3058.7931584079042</v>
      </c>
      <c r="AO86" s="220">
        <v>3046.469351277718</v>
      </c>
      <c r="AP86" s="221">
        <v>2492.1545184396318</v>
      </c>
      <c r="AQ86" s="222">
        <v>-0.18195319529658205</v>
      </c>
      <c r="AR86" s="222">
        <v>-1.7260057599429834E-2</v>
      </c>
      <c r="AS86" s="222">
        <v>3.3003503485192903E-2</v>
      </c>
    </row>
    <row r="87" spans="1:45" s="19" customFormat="1" ht="11" x14ac:dyDescent="0.15">
      <c r="A87" s="219" t="s">
        <v>105</v>
      </c>
      <c r="B87" s="140">
        <v>123.10630500458241</v>
      </c>
      <c r="C87" s="140">
        <v>120.99604837890057</v>
      </c>
      <c r="D87" s="140">
        <v>113.69528404898421</v>
      </c>
      <c r="E87" s="140">
        <v>141.2038946330531</v>
      </c>
      <c r="F87" s="140">
        <v>161.07503489923417</v>
      </c>
      <c r="G87" s="140">
        <v>158.5458248035421</v>
      </c>
      <c r="H87" s="140">
        <v>147.59004461009874</v>
      </c>
      <c r="I87" s="140">
        <v>152.06373718043321</v>
      </c>
      <c r="J87" s="140">
        <v>159.17438604634279</v>
      </c>
      <c r="K87" s="140">
        <v>164.37684430158734</v>
      </c>
      <c r="L87" s="140">
        <v>183.60954133293166</v>
      </c>
      <c r="M87" s="140">
        <v>197.40691094237428</v>
      </c>
      <c r="N87" s="140">
        <v>212.12827478998534</v>
      </c>
      <c r="O87" s="140">
        <v>211.87324392682027</v>
      </c>
      <c r="P87" s="140">
        <v>284.41395990373843</v>
      </c>
      <c r="Q87" s="140">
        <v>337.80559927118782</v>
      </c>
      <c r="R87" s="140">
        <v>379.95457572948226</v>
      </c>
      <c r="S87" s="140">
        <v>374.53586957996163</v>
      </c>
      <c r="T87" s="140">
        <v>358.14626689238128</v>
      </c>
      <c r="U87" s="140">
        <v>368.82877578696497</v>
      </c>
      <c r="V87" s="140">
        <v>451.83843729959239</v>
      </c>
      <c r="W87" s="140">
        <v>493.15143801023089</v>
      </c>
      <c r="X87" s="140">
        <v>473.43792355310296</v>
      </c>
      <c r="Y87" s="140">
        <v>529.81899300259818</v>
      </c>
      <c r="Z87" s="140">
        <v>528.18376823629274</v>
      </c>
      <c r="AA87" s="140">
        <v>508.80936200640139</v>
      </c>
      <c r="AB87" s="140">
        <v>522.08410397912269</v>
      </c>
      <c r="AC87" s="140">
        <v>557.01653521757521</v>
      </c>
      <c r="AD87" s="140">
        <v>559.30981386395342</v>
      </c>
      <c r="AE87" s="140">
        <v>553.92257960818517</v>
      </c>
      <c r="AF87" s="140">
        <v>470.09310667808654</v>
      </c>
      <c r="AG87" s="140">
        <v>515.91709786581123</v>
      </c>
      <c r="AH87" s="140">
        <v>574.57054085621576</v>
      </c>
      <c r="AI87" s="140">
        <v>557.2046811667949</v>
      </c>
      <c r="AJ87" s="140">
        <v>552.25017117067694</v>
      </c>
      <c r="AK87" s="140">
        <v>513.74296689705056</v>
      </c>
      <c r="AL87" s="140">
        <v>573.82001329921934</v>
      </c>
      <c r="AM87" s="140">
        <v>569.70593423716878</v>
      </c>
      <c r="AN87" s="140">
        <v>566.28769863174568</v>
      </c>
      <c r="AO87" s="220">
        <v>585.5414803852251</v>
      </c>
      <c r="AP87" s="221">
        <v>490.51097783090165</v>
      </c>
      <c r="AQ87" s="222">
        <v>-0.16229508196721321</v>
      </c>
      <c r="AR87" s="222">
        <v>5.5666462790342486E-3</v>
      </c>
      <c r="AS87" s="222">
        <v>6.4958174329027597E-3</v>
      </c>
    </row>
    <row r="88" spans="1:45" s="19" customFormat="1" ht="11" x14ac:dyDescent="0.15">
      <c r="A88" s="219" t="s">
        <v>104</v>
      </c>
      <c r="B88" s="140">
        <v>45.824664897202645</v>
      </c>
      <c r="C88" s="140">
        <v>46.363831582228016</v>
      </c>
      <c r="D88" s="140">
        <v>40.063761172639076</v>
      </c>
      <c r="E88" s="140">
        <v>44.980578122777089</v>
      </c>
      <c r="F88" s="140">
        <v>46.877927280109091</v>
      </c>
      <c r="G88" s="140">
        <v>28.380662880577557</v>
      </c>
      <c r="H88" s="140">
        <v>45.348880360829718</v>
      </c>
      <c r="I88" s="140">
        <v>67.034875843801814</v>
      </c>
      <c r="J88" s="140">
        <v>74.535590970605753</v>
      </c>
      <c r="K88" s="140">
        <v>82.829483596681314</v>
      </c>
      <c r="L88" s="140">
        <v>83.128239453196912</v>
      </c>
      <c r="M88" s="140">
        <v>80.750143560714179</v>
      </c>
      <c r="N88" s="140">
        <v>80.730410425515103</v>
      </c>
      <c r="O88" s="140">
        <v>86.319207895022899</v>
      </c>
      <c r="P88" s="140">
        <v>90.102123521397502</v>
      </c>
      <c r="Q88" s="140">
        <v>88.003593783072759</v>
      </c>
      <c r="R88" s="140">
        <v>86.051279800278195</v>
      </c>
      <c r="S88" s="140">
        <v>94.536990547329779</v>
      </c>
      <c r="T88" s="140">
        <v>96.669305008932895</v>
      </c>
      <c r="U88" s="140">
        <v>94.54842349943479</v>
      </c>
      <c r="V88" s="140">
        <v>98.158712624631832</v>
      </c>
      <c r="W88" s="140">
        <v>93.226975714024448</v>
      </c>
      <c r="X88" s="140">
        <v>97.821746745849694</v>
      </c>
      <c r="Y88" s="140">
        <v>97.9046366322507</v>
      </c>
      <c r="Z88" s="140">
        <v>94.929443232605408</v>
      </c>
      <c r="AA88" s="140">
        <v>96.513180338174891</v>
      </c>
      <c r="AB88" s="140">
        <v>97.452914532179634</v>
      </c>
      <c r="AC88" s="140">
        <v>92.431106907470777</v>
      </c>
      <c r="AD88" s="140">
        <v>99.056201045138621</v>
      </c>
      <c r="AE88" s="140">
        <v>95.695925677836428</v>
      </c>
      <c r="AF88" s="140">
        <v>99.853587348749741</v>
      </c>
      <c r="AG88" s="140">
        <v>107.98343798561659</v>
      </c>
      <c r="AH88" s="140">
        <v>108.96268022918903</v>
      </c>
      <c r="AI88" s="140">
        <v>104.81281993822702</v>
      </c>
      <c r="AJ88" s="140">
        <v>101.23692217529299</v>
      </c>
      <c r="AK88" s="140">
        <v>108.90254897276657</v>
      </c>
      <c r="AL88" s="140">
        <v>107.46507412615215</v>
      </c>
      <c r="AM88" s="140">
        <v>107.68227224362681</v>
      </c>
      <c r="AN88" s="140">
        <v>103.1854352085217</v>
      </c>
      <c r="AO88" s="220">
        <v>109.67231402964303</v>
      </c>
      <c r="AP88" s="221">
        <v>75.798751341430403</v>
      </c>
      <c r="AQ88" s="222">
        <v>-0.3088615662751224</v>
      </c>
      <c r="AR88" s="222">
        <v>1.3725464338835591E-2</v>
      </c>
      <c r="AS88" s="222">
        <v>1.0037998589415178E-3</v>
      </c>
    </row>
    <row r="89" spans="1:45" s="19" customFormat="1" ht="11" x14ac:dyDescent="0.15">
      <c r="A89" s="219" t="s">
        <v>103</v>
      </c>
      <c r="B89" s="140">
        <v>90.000000000000014</v>
      </c>
      <c r="C89" s="140">
        <v>96.000000000000014</v>
      </c>
      <c r="D89" s="140">
        <v>100</v>
      </c>
      <c r="E89" s="140">
        <v>100</v>
      </c>
      <c r="F89" s="140">
        <v>104</v>
      </c>
      <c r="G89" s="140">
        <v>114</v>
      </c>
      <c r="H89" s="140">
        <v>118</v>
      </c>
      <c r="I89" s="140">
        <v>116</v>
      </c>
      <c r="J89" s="140">
        <v>115.99999999999999</v>
      </c>
      <c r="K89" s="140">
        <v>115</v>
      </c>
      <c r="L89" s="140">
        <v>125</v>
      </c>
      <c r="M89" s="140">
        <v>134.00000000000003</v>
      </c>
      <c r="N89" s="140">
        <v>131</v>
      </c>
      <c r="O89" s="140">
        <v>131.00000000000003</v>
      </c>
      <c r="P89" s="140">
        <v>128</v>
      </c>
      <c r="Q89" s="140">
        <v>129</v>
      </c>
      <c r="R89" s="140">
        <v>128.00000000000003</v>
      </c>
      <c r="S89" s="140">
        <v>127</v>
      </c>
      <c r="T89" s="140">
        <v>129.99999999999997</v>
      </c>
      <c r="U89" s="140">
        <v>133</v>
      </c>
      <c r="V89" s="140">
        <v>158</v>
      </c>
      <c r="W89" s="140">
        <v>180.56856550684932</v>
      </c>
      <c r="X89" s="140">
        <v>192.43089528767121</v>
      </c>
      <c r="Y89" s="140">
        <v>195.94473663013699</v>
      </c>
      <c r="Z89" s="140">
        <v>209.68660631147543</v>
      </c>
      <c r="AA89" s="140">
        <v>230.76153375342463</v>
      </c>
      <c r="AB89" s="140">
        <v>221.53595558904112</v>
      </c>
      <c r="AC89" s="140">
        <v>238.25257284931507</v>
      </c>
      <c r="AD89" s="140">
        <v>226.46347225956285</v>
      </c>
      <c r="AE89" s="140">
        <v>209.06282192876714</v>
      </c>
      <c r="AF89" s="140">
        <v>189.59814750410956</v>
      </c>
      <c r="AG89" s="140">
        <v>192.89180367945204</v>
      </c>
      <c r="AH89" s="140">
        <v>191.68483728142076</v>
      </c>
      <c r="AI89" s="140">
        <v>223.15711060273972</v>
      </c>
      <c r="AJ89" s="140">
        <v>231.56291763287669</v>
      </c>
      <c r="AK89" s="140">
        <v>256.5550546876712</v>
      </c>
      <c r="AL89" s="140">
        <v>241.88353534054647</v>
      </c>
      <c r="AM89" s="140">
        <v>260.61449467961643</v>
      </c>
      <c r="AN89" s="140">
        <v>275.05319346476716</v>
      </c>
      <c r="AO89" s="220">
        <v>243.46902820223676</v>
      </c>
      <c r="AP89" s="221">
        <v>209.86863095978137</v>
      </c>
      <c r="AQ89" s="222">
        <v>-0.13800686473576973</v>
      </c>
      <c r="AR89" s="222">
        <v>1.5352146817253498E-2</v>
      </c>
      <c r="AS89" s="222">
        <v>2.7792819594711611E-3</v>
      </c>
    </row>
    <row r="90" spans="1:45" s="19" customFormat="1" ht="11" x14ac:dyDescent="0.15">
      <c r="A90" s="219" t="s">
        <v>102</v>
      </c>
      <c r="B90" s="140">
        <v>207</v>
      </c>
      <c r="C90" s="140">
        <v>208</v>
      </c>
      <c r="D90" s="140">
        <v>174.00000000000003</v>
      </c>
      <c r="E90" s="140">
        <v>173</v>
      </c>
      <c r="F90" s="140">
        <v>152</v>
      </c>
      <c r="G90" s="140">
        <v>132.843698630137</v>
      </c>
      <c r="H90" s="140">
        <v>146.80082191780821</v>
      </c>
      <c r="I90" s="140">
        <v>167.06375342465756</v>
      </c>
      <c r="J90" s="140">
        <v>190.57999999999998</v>
      </c>
      <c r="K90" s="140">
        <v>195.29931506849314</v>
      </c>
      <c r="L90" s="140">
        <v>212.69049315068492</v>
      </c>
      <c r="M90" s="140">
        <v>203.77399999999997</v>
      </c>
      <c r="N90" s="140">
        <v>227.02972677595631</v>
      </c>
      <c r="O90" s="140">
        <v>225.76400000000004</v>
      </c>
      <c r="P90" s="140">
        <v>232.17021917808219</v>
      </c>
      <c r="Q90" s="140">
        <v>314.08547945205481</v>
      </c>
      <c r="R90" s="140">
        <v>340.90508196721305</v>
      </c>
      <c r="S90" s="140">
        <v>358.46712328767126</v>
      </c>
      <c r="T90" s="140">
        <v>331.71764383561646</v>
      </c>
      <c r="U90" s="140">
        <v>320.77284931506853</v>
      </c>
      <c r="V90" s="140">
        <v>304.85590163934427</v>
      </c>
      <c r="W90" s="140">
        <v>289.3040547945206</v>
      </c>
      <c r="X90" s="140">
        <v>249.84254794520547</v>
      </c>
      <c r="Y90" s="140">
        <v>242.41213698630136</v>
      </c>
      <c r="Z90" s="140">
        <v>192.00193989071039</v>
      </c>
      <c r="AA90" s="140">
        <v>206.78632876712331</v>
      </c>
      <c r="AB90" s="140">
        <v>211.39726027397259</v>
      </c>
      <c r="AC90" s="140">
        <v>205.69315068493151</v>
      </c>
      <c r="AD90" s="140">
        <v>183.60655737704917</v>
      </c>
      <c r="AE90" s="140">
        <v>147.14520547945204</v>
      </c>
      <c r="AF90" s="140">
        <v>180.57260273972602</v>
      </c>
      <c r="AG90" s="140">
        <v>189.83013698630137</v>
      </c>
      <c r="AH90" s="140">
        <v>170.46721311475409</v>
      </c>
      <c r="AI90" s="140">
        <v>158.1123287671233</v>
      </c>
      <c r="AJ90" s="140">
        <v>168.14246575342463</v>
      </c>
      <c r="AK90" s="140">
        <v>212.26849315068498</v>
      </c>
      <c r="AL90" s="140">
        <v>215.89071038251362</v>
      </c>
      <c r="AM90" s="140">
        <v>211.48493150684931</v>
      </c>
      <c r="AN90" s="140">
        <v>237.07397260273976</v>
      </c>
      <c r="AO90" s="220">
        <v>180.18455170999906</v>
      </c>
      <c r="AP90" s="221">
        <v>106.06350000000002</v>
      </c>
      <c r="AQ90" s="222">
        <v>-0.41136185653304158</v>
      </c>
      <c r="AR90" s="222">
        <v>2.0462720655852529E-2</v>
      </c>
      <c r="AS90" s="222">
        <v>1.4045947255683982E-3</v>
      </c>
    </row>
    <row r="91" spans="1:45" s="19" customFormat="1" ht="11" x14ac:dyDescent="0.15">
      <c r="A91" s="219" t="s">
        <v>101</v>
      </c>
      <c r="B91" s="140">
        <v>550</v>
      </c>
      <c r="C91" s="140">
        <v>600</v>
      </c>
      <c r="D91" s="140">
        <v>580</v>
      </c>
      <c r="E91" s="140">
        <v>560</v>
      </c>
      <c r="F91" s="140">
        <v>560</v>
      </c>
      <c r="G91" s="140">
        <v>699.99999999999989</v>
      </c>
      <c r="H91" s="140">
        <v>750</v>
      </c>
      <c r="I91" s="140">
        <v>669.99999999999989</v>
      </c>
      <c r="J91" s="140">
        <v>746</v>
      </c>
      <c r="K91" s="140">
        <v>839.99999999999989</v>
      </c>
      <c r="L91" s="140">
        <v>936</v>
      </c>
      <c r="M91" s="140">
        <v>959</v>
      </c>
      <c r="N91" s="140">
        <v>952</v>
      </c>
      <c r="O91" s="140">
        <v>1082</v>
      </c>
      <c r="P91" s="140">
        <v>1118.0000000000002</v>
      </c>
      <c r="Q91" s="140">
        <v>1100.9999999999998</v>
      </c>
      <c r="R91" s="140">
        <v>1183</v>
      </c>
      <c r="S91" s="140">
        <v>1172.0000000000002</v>
      </c>
      <c r="T91" s="140">
        <v>1098</v>
      </c>
      <c r="U91" s="140">
        <v>933</v>
      </c>
      <c r="V91" s="140">
        <v>880.00000000000011</v>
      </c>
      <c r="W91" s="140">
        <v>880</v>
      </c>
      <c r="X91" s="140">
        <v>824.99999999999989</v>
      </c>
      <c r="Y91" s="140">
        <v>938.99999999999989</v>
      </c>
      <c r="Z91" s="140">
        <v>1111</v>
      </c>
      <c r="AA91" s="140">
        <v>1176</v>
      </c>
      <c r="AB91" s="140">
        <v>1155</v>
      </c>
      <c r="AC91" s="140">
        <v>1163.0000000000002</v>
      </c>
      <c r="AD91" s="140">
        <v>1161</v>
      </c>
      <c r="AE91" s="140">
        <v>843.71523548276832</v>
      </c>
      <c r="AF91" s="140">
        <v>978.63921764636325</v>
      </c>
      <c r="AG91" s="140">
        <v>1034.811172886167</v>
      </c>
      <c r="AH91" s="140">
        <v>1019.9026707888537</v>
      </c>
      <c r="AI91" s="140">
        <v>935.711141768365</v>
      </c>
      <c r="AJ91" s="140">
        <v>838.96660080399761</v>
      </c>
      <c r="AK91" s="140">
        <v>900.6758406229668</v>
      </c>
      <c r="AL91" s="140">
        <v>929.14280298298422</v>
      </c>
      <c r="AM91" s="140">
        <v>993.59427902016625</v>
      </c>
      <c r="AN91" s="140">
        <v>973.96427968746457</v>
      </c>
      <c r="AO91" s="220">
        <v>930.35032856343332</v>
      </c>
      <c r="AP91" s="221">
        <v>798.41881780730523</v>
      </c>
      <c r="AQ91" s="222">
        <v>-0.14180842066218791</v>
      </c>
      <c r="AR91" s="222">
        <v>9.8225449677844523E-3</v>
      </c>
      <c r="AS91" s="222">
        <v>1.0573428750575802E-2</v>
      </c>
    </row>
    <row r="92" spans="1:45" s="19" customFormat="1" ht="11" x14ac:dyDescent="0.15">
      <c r="A92" s="219" t="s">
        <v>100</v>
      </c>
      <c r="B92" s="140">
        <v>492</v>
      </c>
      <c r="C92" s="140">
        <v>489</v>
      </c>
      <c r="D92" s="140">
        <v>474.00000000000006</v>
      </c>
      <c r="E92" s="140">
        <v>522</v>
      </c>
      <c r="F92" s="140">
        <v>551.99999999999989</v>
      </c>
      <c r="G92" s="140">
        <v>551</v>
      </c>
      <c r="H92" s="140">
        <v>574.99999999999989</v>
      </c>
      <c r="I92" s="140">
        <v>578</v>
      </c>
      <c r="J92" s="140">
        <v>701.00000000000011</v>
      </c>
      <c r="K92" s="140">
        <v>813</v>
      </c>
      <c r="L92" s="140">
        <v>842</v>
      </c>
      <c r="M92" s="140">
        <v>1131</v>
      </c>
      <c r="N92" s="140">
        <v>1395.0000000000002</v>
      </c>
      <c r="O92" s="140">
        <v>1489.9999999999998</v>
      </c>
      <c r="P92" s="140">
        <v>1537</v>
      </c>
      <c r="Q92" s="140">
        <v>1729</v>
      </c>
      <c r="R92" s="140">
        <v>1970</v>
      </c>
      <c r="S92" s="140">
        <v>2388.9999999999995</v>
      </c>
      <c r="T92" s="140">
        <v>2263.0000000000005</v>
      </c>
      <c r="U92" s="140">
        <v>2390.9999999999995</v>
      </c>
      <c r="V92" s="140">
        <v>2433.0000000000005</v>
      </c>
      <c r="W92" s="140">
        <v>2354.9999999999995</v>
      </c>
      <c r="X92" s="140">
        <v>2156</v>
      </c>
      <c r="Y92" s="140">
        <v>2145.0000000000005</v>
      </c>
      <c r="Z92" s="140">
        <v>2258.3360655737706</v>
      </c>
      <c r="AA92" s="140">
        <v>2335.4493150684934</v>
      </c>
      <c r="AB92" s="140">
        <v>2406.5671232876707</v>
      </c>
      <c r="AC92" s="140">
        <v>2416.7589041095894</v>
      </c>
      <c r="AD92" s="140">
        <v>2365.1994535519129</v>
      </c>
      <c r="AE92" s="140">
        <v>2297.1917808219177</v>
      </c>
      <c r="AF92" s="140">
        <v>2389.7178082191786</v>
      </c>
      <c r="AG92" s="140">
        <v>2532.7150684931507</v>
      </c>
      <c r="AH92" s="140">
        <v>2582.4098360655735</v>
      </c>
      <c r="AI92" s="140">
        <v>2484.0383561643839</v>
      </c>
      <c r="AJ92" s="140">
        <v>2516.0136986301368</v>
      </c>
      <c r="AK92" s="140">
        <v>2783.9917808219179</v>
      </c>
      <c r="AL92" s="140">
        <v>2928.2267759562847</v>
      </c>
      <c r="AM92" s="140">
        <v>3061.3049707945202</v>
      </c>
      <c r="AN92" s="140">
        <v>3030.8661950410956</v>
      </c>
      <c r="AO92" s="220">
        <v>2921.7362341369872</v>
      </c>
      <c r="AP92" s="221">
        <v>2678.6311475409834</v>
      </c>
      <c r="AQ92" s="222">
        <v>-8.3205692476826631E-2</v>
      </c>
      <c r="AR92" s="222">
        <v>2.434057369667908E-2</v>
      </c>
      <c r="AS92" s="222">
        <v>3.5473006091438532E-2</v>
      </c>
    </row>
    <row r="93" spans="1:45" s="19" customFormat="1" ht="11" x14ac:dyDescent="0.15">
      <c r="A93" s="219" t="s">
        <v>98</v>
      </c>
      <c r="B93" s="140">
        <v>358.99999999999994</v>
      </c>
      <c r="C93" s="140">
        <v>334.99999999999994</v>
      </c>
      <c r="D93" s="140">
        <v>327.34087902755857</v>
      </c>
      <c r="E93" s="140">
        <v>358.45169602001323</v>
      </c>
      <c r="F93" s="140">
        <v>347.02387866877865</v>
      </c>
      <c r="G93" s="140">
        <v>344.79708556293554</v>
      </c>
      <c r="H93" s="140">
        <v>320.2646523847871</v>
      </c>
      <c r="I93" s="140">
        <v>343.86061028878822</v>
      </c>
      <c r="J93" s="140">
        <v>363.07856903662991</v>
      </c>
      <c r="K93" s="140">
        <v>423.29649126755561</v>
      </c>
      <c r="L93" s="140">
        <v>413.42183304687535</v>
      </c>
      <c r="M93" s="140">
        <v>452.23608282359169</v>
      </c>
      <c r="N93" s="140">
        <v>447.5254134160827</v>
      </c>
      <c r="O93" s="140">
        <v>498.70208554232073</v>
      </c>
      <c r="P93" s="140">
        <v>478.8606966110849</v>
      </c>
      <c r="Q93" s="140">
        <v>582.17156183786562</v>
      </c>
      <c r="R93" s="140">
        <v>617.89028203386476</v>
      </c>
      <c r="S93" s="140">
        <v>631.36665312509751</v>
      </c>
      <c r="T93" s="140">
        <v>667.17471801341765</v>
      </c>
      <c r="U93" s="140">
        <v>708.2799064189843</v>
      </c>
      <c r="V93" s="140">
        <v>727.37914862619346</v>
      </c>
      <c r="W93" s="140">
        <v>761.42680825096534</v>
      </c>
      <c r="X93" s="140">
        <v>789.14405694263553</v>
      </c>
      <c r="Y93" s="140">
        <v>888.13702740701683</v>
      </c>
      <c r="Z93" s="140">
        <v>998.30635349513682</v>
      </c>
      <c r="AA93" s="140">
        <v>1042.1949473330897</v>
      </c>
      <c r="AB93" s="140">
        <v>1000.3145957585074</v>
      </c>
      <c r="AC93" s="140">
        <v>992.18679892115506</v>
      </c>
      <c r="AD93" s="140">
        <v>900.04557241796681</v>
      </c>
      <c r="AE93" s="140">
        <v>955.5773949117106</v>
      </c>
      <c r="AF93" s="140">
        <v>876.25991746615114</v>
      </c>
      <c r="AG93" s="140">
        <v>808.6824148548834</v>
      </c>
      <c r="AH93" s="140">
        <v>896.97317172234887</v>
      </c>
      <c r="AI93" s="140">
        <v>847.40054253754727</v>
      </c>
      <c r="AJ93" s="140">
        <v>849.59485933395717</v>
      </c>
      <c r="AK93" s="140">
        <v>837.89844790120105</v>
      </c>
      <c r="AL93" s="140">
        <v>860.55741878651588</v>
      </c>
      <c r="AM93" s="140">
        <v>848.22562784827471</v>
      </c>
      <c r="AN93" s="140">
        <v>889.4757375257517</v>
      </c>
      <c r="AO93" s="220">
        <v>890.47696410960305</v>
      </c>
      <c r="AP93" s="221">
        <v>725.50836361750464</v>
      </c>
      <c r="AQ93" s="222">
        <v>-0.18525869521740201</v>
      </c>
      <c r="AR93" s="222">
        <v>-7.0310185029340833E-3</v>
      </c>
      <c r="AS93" s="222">
        <v>9.6078784963055767E-3</v>
      </c>
    </row>
    <row r="94" spans="1:45" s="19" customFormat="1" ht="11" x14ac:dyDescent="0.15">
      <c r="A94" s="219" t="s">
        <v>97</v>
      </c>
      <c r="B94" s="140">
        <v>155</v>
      </c>
      <c r="C94" s="140">
        <v>160</v>
      </c>
      <c r="D94" s="140">
        <v>159.00000000000003</v>
      </c>
      <c r="E94" s="140">
        <v>164.99999999999997</v>
      </c>
      <c r="F94" s="140">
        <v>159.99999999999997</v>
      </c>
      <c r="G94" s="140">
        <v>163.99999999999997</v>
      </c>
      <c r="H94" s="140">
        <v>174.16900000000004</v>
      </c>
      <c r="I94" s="140">
        <v>178.40100000000001</v>
      </c>
      <c r="J94" s="140">
        <v>184.18600000000001</v>
      </c>
      <c r="K94" s="140">
        <v>225.41999999999996</v>
      </c>
      <c r="L94" s="140">
        <v>240.803</v>
      </c>
      <c r="M94" s="140">
        <v>248.626</v>
      </c>
      <c r="N94" s="140">
        <v>305.63099999999997</v>
      </c>
      <c r="O94" s="140">
        <v>357.71900000000005</v>
      </c>
      <c r="P94" s="140">
        <v>414.02</v>
      </c>
      <c r="Q94" s="140">
        <v>485.49</v>
      </c>
      <c r="R94" s="140">
        <v>659.00599999999986</v>
      </c>
      <c r="S94" s="140">
        <v>767.46100000000001</v>
      </c>
      <c r="T94" s="140">
        <v>722.67100000000028</v>
      </c>
      <c r="U94" s="140">
        <v>742.952</v>
      </c>
      <c r="V94" s="140">
        <v>750.505</v>
      </c>
      <c r="W94" s="140">
        <v>756.58</v>
      </c>
      <c r="X94" s="140">
        <v>828.22699999999998</v>
      </c>
      <c r="Y94" s="140">
        <v>846.97500000000002</v>
      </c>
      <c r="Z94" s="140">
        <v>926.62599999999998</v>
      </c>
      <c r="AA94" s="140">
        <v>909.88400000000013</v>
      </c>
      <c r="AB94" s="140">
        <v>926.34299999999985</v>
      </c>
      <c r="AC94" s="140">
        <v>921.64599999999996</v>
      </c>
      <c r="AD94" s="140">
        <v>926.53599999999994</v>
      </c>
      <c r="AE94" s="140">
        <v>937.7410000000001</v>
      </c>
      <c r="AF94" s="140">
        <v>962.65500000000009</v>
      </c>
      <c r="AG94" s="140">
        <v>933.84000000000015</v>
      </c>
      <c r="AH94" s="140">
        <v>985.68700000000013</v>
      </c>
      <c r="AI94" s="140">
        <v>1056.2439999999999</v>
      </c>
      <c r="AJ94" s="140">
        <v>1004.9509999999998</v>
      </c>
      <c r="AK94" s="140">
        <v>1107.4760000000001</v>
      </c>
      <c r="AL94" s="140">
        <v>1055.674</v>
      </c>
      <c r="AM94" s="140">
        <v>1093.385</v>
      </c>
      <c r="AN94" s="140">
        <v>1130.748</v>
      </c>
      <c r="AO94" s="220">
        <v>1025.1949999999999</v>
      </c>
      <c r="AP94" s="221">
        <v>1004.8440000000001</v>
      </c>
      <c r="AQ94" s="222">
        <v>-1.985085764171679E-2</v>
      </c>
      <c r="AR94" s="222">
        <v>8.9563023863130642E-3</v>
      </c>
      <c r="AS94" s="222">
        <v>1.3307109254541396E-2</v>
      </c>
    </row>
    <row r="95" spans="1:45" s="19" customFormat="1" ht="11" x14ac:dyDescent="0.15">
      <c r="A95" s="219" t="s">
        <v>96</v>
      </c>
      <c r="B95" s="140">
        <v>0</v>
      </c>
      <c r="C95" s="140">
        <v>0</v>
      </c>
      <c r="D95" s="140">
        <v>0</v>
      </c>
      <c r="E95" s="140">
        <v>0</v>
      </c>
      <c r="F95" s="140">
        <v>0</v>
      </c>
      <c r="G95" s="140">
        <v>0</v>
      </c>
      <c r="H95" s="140">
        <v>0</v>
      </c>
      <c r="I95" s="140">
        <v>0</v>
      </c>
      <c r="J95" s="140">
        <v>0.76103822689483103</v>
      </c>
      <c r="K95" s="140">
        <v>0.76312326313289913</v>
      </c>
      <c r="L95" s="140">
        <v>0.76312326313289913</v>
      </c>
      <c r="M95" s="140">
        <v>0.76312326313289913</v>
      </c>
      <c r="N95" s="140">
        <v>0.76103822689483103</v>
      </c>
      <c r="O95" s="140">
        <v>0</v>
      </c>
      <c r="P95" s="140">
        <v>0</v>
      </c>
      <c r="Q95" s="140">
        <v>0</v>
      </c>
      <c r="R95" s="140">
        <v>0</v>
      </c>
      <c r="S95" s="140">
        <v>0</v>
      </c>
      <c r="T95" s="140">
        <v>2.4098629598339945</v>
      </c>
      <c r="U95" s="140">
        <v>6.4263012262239938</v>
      </c>
      <c r="V95" s="140">
        <v>7.6103824181634785</v>
      </c>
      <c r="W95" s="140">
        <v>6.4263012262239938</v>
      </c>
      <c r="X95" s="140">
        <v>6.4263012262239938</v>
      </c>
      <c r="Y95" s="140">
        <v>3.0123288868224689</v>
      </c>
      <c r="Z95" s="140">
        <v>8.0109290811207678</v>
      </c>
      <c r="AA95" s="140">
        <v>9.036986061971481</v>
      </c>
      <c r="AB95" s="140">
        <v>9.036986061971481</v>
      </c>
      <c r="AC95" s="140">
        <v>10.04109589041096</v>
      </c>
      <c r="AD95" s="140">
        <v>10.013661202185792</v>
      </c>
      <c r="AE95" s="140">
        <v>28.11506849315068</v>
      </c>
      <c r="AF95" s="140">
        <v>120.69397260273973</v>
      </c>
      <c r="AG95" s="140">
        <v>136.96054794520546</v>
      </c>
      <c r="AH95" s="140">
        <v>125.72098935864251</v>
      </c>
      <c r="AI95" s="140">
        <v>147.85143763518386</v>
      </c>
      <c r="AJ95" s="140">
        <v>128.59155875991351</v>
      </c>
      <c r="AK95" s="140">
        <v>155.3854304253785</v>
      </c>
      <c r="AL95" s="140">
        <v>155.04098935864252</v>
      </c>
      <c r="AM95" s="140">
        <v>141.20528911319397</v>
      </c>
      <c r="AN95" s="140">
        <v>220.82589473684214</v>
      </c>
      <c r="AO95" s="220">
        <v>276.47893294881038</v>
      </c>
      <c r="AP95" s="221">
        <v>276.10009245415165</v>
      </c>
      <c r="AQ95" s="222">
        <v>-1.370232771872204E-3</v>
      </c>
      <c r="AR95" s="222">
        <v>0.25681770450047914</v>
      </c>
      <c r="AS95" s="222">
        <v>3.6563825782672497E-3</v>
      </c>
    </row>
    <row r="96" spans="1:45" s="19" customFormat="1" ht="11" x14ac:dyDescent="0.15">
      <c r="A96" s="219" t="s">
        <v>95</v>
      </c>
      <c r="B96" s="140">
        <v>136.34854493270709</v>
      </c>
      <c r="C96" s="140">
        <v>132.08340710223575</v>
      </c>
      <c r="D96" s="140">
        <v>135.73365814707691</v>
      </c>
      <c r="E96" s="140">
        <v>123.44365088352617</v>
      </c>
      <c r="F96" s="140">
        <v>103.96705830045249</v>
      </c>
      <c r="G96" s="140">
        <v>129.26513333052884</v>
      </c>
      <c r="H96" s="140">
        <v>98.769877191424428</v>
      </c>
      <c r="I96" s="140">
        <v>94.69410825463757</v>
      </c>
      <c r="J96" s="140">
        <v>94.141606019421332</v>
      </c>
      <c r="K96" s="140">
        <v>88.638442234535489</v>
      </c>
      <c r="L96" s="140">
        <v>101.48537181451161</v>
      </c>
      <c r="M96" s="140">
        <v>92.798969450802687</v>
      </c>
      <c r="N96" s="140">
        <v>82.009355218744034</v>
      </c>
      <c r="O96" s="140">
        <v>92.087305361225788</v>
      </c>
      <c r="P96" s="140">
        <v>85.132473986764879</v>
      </c>
      <c r="Q96" s="140">
        <v>88.007754214681313</v>
      </c>
      <c r="R96" s="140">
        <v>86.239196506513423</v>
      </c>
      <c r="S96" s="140">
        <v>79.88014774029412</v>
      </c>
      <c r="T96" s="140">
        <v>86.37743907862189</v>
      </c>
      <c r="U96" s="140">
        <v>77.335277736308001</v>
      </c>
      <c r="V96" s="140">
        <v>87.121072079272366</v>
      </c>
      <c r="W96" s="140">
        <v>86.013483404100228</v>
      </c>
      <c r="X96" s="140">
        <v>89.351885618706291</v>
      </c>
      <c r="Y96" s="140">
        <v>87.016804161296108</v>
      </c>
      <c r="Z96" s="140">
        <v>98.077980368740995</v>
      </c>
      <c r="AA96" s="140">
        <v>100.77052755694169</v>
      </c>
      <c r="AB96" s="140">
        <v>104.23777364053997</v>
      </c>
      <c r="AC96" s="140">
        <v>94.417483770825555</v>
      </c>
      <c r="AD96" s="140">
        <v>93.588569958784689</v>
      </c>
      <c r="AE96" s="140">
        <v>97.374848586945333</v>
      </c>
      <c r="AF96" s="140">
        <v>96.229259884211942</v>
      </c>
      <c r="AG96" s="140">
        <v>99.501724229937139</v>
      </c>
      <c r="AH96" s="140">
        <v>89.030670063072236</v>
      </c>
      <c r="AI96" s="140">
        <v>98.182365692866824</v>
      </c>
      <c r="AJ96" s="140">
        <v>95.478398725388985</v>
      </c>
      <c r="AK96" s="140">
        <v>87.411616535208822</v>
      </c>
      <c r="AL96" s="140">
        <v>103.00466918212703</v>
      </c>
      <c r="AM96" s="140">
        <v>100.11275039502834</v>
      </c>
      <c r="AN96" s="140">
        <v>97.868122930669813</v>
      </c>
      <c r="AO96" s="220">
        <v>130.27767841549203</v>
      </c>
      <c r="AP96" s="221">
        <v>240.69490665526033</v>
      </c>
      <c r="AQ96" s="222">
        <v>0.84755293142096688</v>
      </c>
      <c r="AR96" s="222">
        <v>2.9537859136813172E-2</v>
      </c>
      <c r="AS96" s="222">
        <v>3.1875131063858592E-3</v>
      </c>
    </row>
    <row r="97" spans="1:45" s="25" customFormat="1" ht="11" x14ac:dyDescent="0.15">
      <c r="A97" s="223" t="s">
        <v>94</v>
      </c>
      <c r="B97" s="142">
        <v>9306.1096513128177</v>
      </c>
      <c r="C97" s="142">
        <v>8936.736437020525</v>
      </c>
      <c r="D97" s="142">
        <v>8627.0916097360641</v>
      </c>
      <c r="E97" s="142">
        <v>8769.9119294782322</v>
      </c>
      <c r="F97" s="142">
        <v>8960.3861948799258</v>
      </c>
      <c r="G97" s="142">
        <v>9071.2500754638531</v>
      </c>
      <c r="H97" s="142">
        <v>9251.1267836973002</v>
      </c>
      <c r="I97" s="142">
        <v>9332.5425775301446</v>
      </c>
      <c r="J97" s="142">
        <v>9823.1680368169418</v>
      </c>
      <c r="K97" s="142">
        <v>10520.462714618032</v>
      </c>
      <c r="L97" s="142">
        <v>11071.83280863244</v>
      </c>
      <c r="M97" s="142">
        <v>11798.527887977052</v>
      </c>
      <c r="N97" s="142">
        <v>12637.488771892618</v>
      </c>
      <c r="O97" s="142">
        <v>13224.55407445299</v>
      </c>
      <c r="P97" s="142">
        <v>13692.239665479839</v>
      </c>
      <c r="Q97" s="142">
        <v>14429.173112133809</v>
      </c>
      <c r="R97" s="142">
        <v>15301.086879334052</v>
      </c>
      <c r="S97" s="142">
        <v>16298.516988783062</v>
      </c>
      <c r="T97" s="142">
        <v>16012.630373675242</v>
      </c>
      <c r="U97" s="142">
        <v>16850.827677758112</v>
      </c>
      <c r="V97" s="142">
        <v>17839.255981666418</v>
      </c>
      <c r="W97" s="142">
        <v>17905.389818687734</v>
      </c>
      <c r="X97" s="142">
        <v>17916.657858744598</v>
      </c>
      <c r="Y97" s="142">
        <v>18943.256391053474</v>
      </c>
      <c r="Z97" s="142">
        <v>20220.246235139493</v>
      </c>
      <c r="AA97" s="142">
        <v>20753.084173796189</v>
      </c>
      <c r="AB97" s="142">
        <v>21310.254422339738</v>
      </c>
      <c r="AC97" s="142">
        <v>21930.419094239827</v>
      </c>
      <c r="AD97" s="142">
        <v>22016.976342891154</v>
      </c>
      <c r="AE97" s="142">
        <v>22379.294338788812</v>
      </c>
      <c r="AF97" s="142">
        <v>23775.140774761039</v>
      </c>
      <c r="AG97" s="142">
        <v>24266.595713732866</v>
      </c>
      <c r="AH97" s="142">
        <v>25089.608194234665</v>
      </c>
      <c r="AI97" s="142">
        <v>25563.42016254686</v>
      </c>
      <c r="AJ97" s="142">
        <v>25825.77477418182</v>
      </c>
      <c r="AK97" s="142">
        <v>26895.703218622017</v>
      </c>
      <c r="AL97" s="142">
        <v>28026.043479930315</v>
      </c>
      <c r="AM97" s="142">
        <v>28787.629646961766</v>
      </c>
      <c r="AN97" s="142">
        <v>29727.023557231358</v>
      </c>
      <c r="AO97" s="224">
        <v>30302.961979624724</v>
      </c>
      <c r="AP97" s="224">
        <v>28685.356183289863</v>
      </c>
      <c r="AQ97" s="225">
        <v>-5.3381111635968703E-2</v>
      </c>
      <c r="AR97" s="225">
        <v>3.0774982105062465E-2</v>
      </c>
      <c r="AS97" s="225">
        <v>0.37987903469242268</v>
      </c>
    </row>
    <row r="98" spans="1:45" s="19" customFormat="1" ht="11" x14ac:dyDescent="0.15">
      <c r="A98" s="219"/>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220"/>
      <c r="AP98" s="221"/>
      <c r="AQ98" s="222"/>
      <c r="AR98" s="222"/>
      <c r="AS98" s="222"/>
    </row>
    <row r="99" spans="1:45" s="19" customFormat="1" ht="11" x14ac:dyDescent="0.15">
      <c r="A99" s="227" t="s">
        <v>93</v>
      </c>
      <c r="B99" s="228">
        <v>58757.500925160057</v>
      </c>
      <c r="C99" s="145">
        <v>55588.466515649561</v>
      </c>
      <c r="D99" s="145">
        <v>53657.824775516194</v>
      </c>
      <c r="E99" s="145">
        <v>53413.69100721991</v>
      </c>
      <c r="F99" s="145">
        <v>54333.9173418477</v>
      </c>
      <c r="G99" s="145">
        <v>54149.47829662203</v>
      </c>
      <c r="H99" s="145">
        <v>56100.26311813348</v>
      </c>
      <c r="I99" s="145">
        <v>57014.56377031593</v>
      </c>
      <c r="J99" s="145">
        <v>58779.633964227993</v>
      </c>
      <c r="K99" s="145">
        <v>60121.904359228734</v>
      </c>
      <c r="L99" s="145">
        <v>60365.043968563237</v>
      </c>
      <c r="M99" s="145">
        <v>59880.157775826963</v>
      </c>
      <c r="N99" s="145">
        <v>60002.228590071238</v>
      </c>
      <c r="O99" s="145">
        <v>60198.563197604955</v>
      </c>
      <c r="P99" s="145">
        <v>60841.14061693316</v>
      </c>
      <c r="Q99" s="145">
        <v>61781.474422556057</v>
      </c>
      <c r="R99" s="145">
        <v>63652.736632373308</v>
      </c>
      <c r="S99" s="145">
        <v>65828.583521608831</v>
      </c>
      <c r="T99" s="145">
        <v>66100.978832135326</v>
      </c>
      <c r="U99" s="145">
        <v>66417.730434299301</v>
      </c>
      <c r="V99" s="145">
        <v>67871.587435705704</v>
      </c>
      <c r="W99" s="145">
        <v>68637.206631365494</v>
      </c>
      <c r="X99" s="145">
        <v>68394.493832415217</v>
      </c>
      <c r="Y99" s="145">
        <v>70555.835246882838</v>
      </c>
      <c r="Z99" s="145">
        <v>73035.670858699013</v>
      </c>
      <c r="AA99" s="145">
        <v>73932.418304488136</v>
      </c>
      <c r="AB99" s="145">
        <v>74304.145146148192</v>
      </c>
      <c r="AC99" s="145">
        <v>74779.035954649589</v>
      </c>
      <c r="AD99" s="145">
        <v>74787.897504137247</v>
      </c>
      <c r="AE99" s="145">
        <v>73158.678156444628</v>
      </c>
      <c r="AF99" s="145">
        <v>75222.647528690359</v>
      </c>
      <c r="AG99" s="145">
        <v>75564.489653917102</v>
      </c>
      <c r="AH99" s="145">
        <v>76613.913870768112</v>
      </c>
      <c r="AI99" s="145">
        <v>77027.172958980067</v>
      </c>
      <c r="AJ99" s="145">
        <v>77924.771669476249</v>
      </c>
      <c r="AK99" s="145">
        <v>80113.334700163628</v>
      </c>
      <c r="AL99" s="145">
        <v>80641.166479742911</v>
      </c>
      <c r="AM99" s="145">
        <v>82152.486165105161</v>
      </c>
      <c r="AN99" s="145">
        <v>83062.5869610097</v>
      </c>
      <c r="AO99" s="145">
        <v>82954.113820420956</v>
      </c>
      <c r="AP99" s="145">
        <v>75511.817088078009</v>
      </c>
      <c r="AQ99" s="229">
        <v>-8.9715824684162504E-2</v>
      </c>
      <c r="AR99" s="229">
        <v>1.2644965332542446E-2</v>
      </c>
      <c r="AS99" s="229">
        <v>1</v>
      </c>
    </row>
    <row r="100" spans="1:45" s="19" customFormat="1" ht="11" x14ac:dyDescent="0.15">
      <c r="A100" s="219" t="s">
        <v>92</v>
      </c>
      <c r="B100" s="140">
        <v>35454.262446640801</v>
      </c>
      <c r="C100" s="140">
        <v>32577.141631926988</v>
      </c>
      <c r="D100" s="140">
        <v>30414.124203560597</v>
      </c>
      <c r="E100" s="140">
        <v>29798.80170781679</v>
      </c>
      <c r="F100" s="140">
        <v>30354.090590849795</v>
      </c>
      <c r="G100" s="140">
        <v>29792.834897803241</v>
      </c>
      <c r="H100" s="140">
        <v>31109.754201818934</v>
      </c>
      <c r="I100" s="140">
        <v>31194.017175290523</v>
      </c>
      <c r="J100" s="140">
        <v>32335.173389251191</v>
      </c>
      <c r="K100" s="140">
        <v>33002.061042877009</v>
      </c>
      <c r="L100" s="140">
        <v>33691.465990966695</v>
      </c>
      <c r="M100" s="140">
        <v>34228.440789246662</v>
      </c>
      <c r="N100" s="140">
        <v>35062.418595642986</v>
      </c>
      <c r="O100" s="140">
        <v>35912.637136124256</v>
      </c>
      <c r="P100" s="140">
        <v>36593.350593462557</v>
      </c>
      <c r="Q100" s="140">
        <v>36960.018618546819</v>
      </c>
      <c r="R100" s="140">
        <v>37953.576383261046</v>
      </c>
      <c r="S100" s="140">
        <v>39408.358433210415</v>
      </c>
      <c r="T100" s="140">
        <v>39939.69522925996</v>
      </c>
      <c r="U100" s="140">
        <v>39252.406271026965</v>
      </c>
      <c r="V100" s="140">
        <v>39669.948315835682</v>
      </c>
      <c r="W100" s="140">
        <v>39589.911699906283</v>
      </c>
      <c r="X100" s="140">
        <v>38937.568649737732</v>
      </c>
      <c r="Y100" s="140">
        <v>39936.058514348435</v>
      </c>
      <c r="Z100" s="140">
        <v>40406.258694416407</v>
      </c>
      <c r="AA100" s="140">
        <v>40290.59835327421</v>
      </c>
      <c r="AB100" s="140">
        <v>40007.811548879115</v>
      </c>
      <c r="AC100" s="140">
        <v>39743.948478108898</v>
      </c>
      <c r="AD100" s="140">
        <v>39040.725658053241</v>
      </c>
      <c r="AE100" s="140">
        <v>37148.656759763006</v>
      </c>
      <c r="AF100" s="140">
        <v>37634.69133833504</v>
      </c>
      <c r="AG100" s="140">
        <v>37320.891350881699</v>
      </c>
      <c r="AH100" s="140">
        <v>37583.029594885331</v>
      </c>
      <c r="AI100" s="140">
        <v>37211.922457906338</v>
      </c>
      <c r="AJ100" s="140">
        <v>37296.827307393483</v>
      </c>
      <c r="AK100" s="140">
        <v>38386.662749727388</v>
      </c>
      <c r="AL100" s="140">
        <v>38278.928595313788</v>
      </c>
      <c r="AM100" s="140">
        <v>39096.214167402773</v>
      </c>
      <c r="AN100" s="140">
        <v>38904.795249129696</v>
      </c>
      <c r="AO100" s="220">
        <v>38477.854896768251</v>
      </c>
      <c r="AP100" s="221">
        <v>33448.915139916462</v>
      </c>
      <c r="AQ100" s="222">
        <v>-0.13069698844553235</v>
      </c>
      <c r="AR100" s="222">
        <v>3.5217132124656381E-3</v>
      </c>
      <c r="AS100" s="222">
        <v>0.44296265710175126</v>
      </c>
    </row>
    <row r="101" spans="1:45" s="19" customFormat="1" ht="11" x14ac:dyDescent="0.15">
      <c r="A101" s="219" t="s">
        <v>91</v>
      </c>
      <c r="B101" s="140">
        <v>23303.238478519255</v>
      </c>
      <c r="C101" s="140">
        <v>23011.324883722584</v>
      </c>
      <c r="D101" s="140">
        <v>23243.700571955589</v>
      </c>
      <c r="E101" s="140">
        <v>23614.88929940313</v>
      </c>
      <c r="F101" s="140">
        <v>23979.826750997901</v>
      </c>
      <c r="G101" s="140">
        <v>24356.643398818785</v>
      </c>
      <c r="H101" s="140">
        <v>24990.508916314535</v>
      </c>
      <c r="I101" s="140">
        <v>25820.546595025411</v>
      </c>
      <c r="J101" s="140">
        <v>26444.460574976798</v>
      </c>
      <c r="K101" s="140">
        <v>27119.843316351711</v>
      </c>
      <c r="L101" s="140">
        <v>26673.577977596549</v>
      </c>
      <c r="M101" s="140">
        <v>25651.716986580268</v>
      </c>
      <c r="N101" s="140">
        <v>24939.809994428218</v>
      </c>
      <c r="O101" s="140">
        <v>24285.926061480699</v>
      </c>
      <c r="P101" s="140">
        <v>24247.790023470632</v>
      </c>
      <c r="Q101" s="140">
        <v>24821.455804009212</v>
      </c>
      <c r="R101" s="140">
        <v>25699.160249112276</v>
      </c>
      <c r="S101" s="140">
        <v>26420.225088398398</v>
      </c>
      <c r="T101" s="140">
        <v>26161.283602875341</v>
      </c>
      <c r="U101" s="140">
        <v>27165.324163272318</v>
      </c>
      <c r="V101" s="140">
        <v>28201.639119870026</v>
      </c>
      <c r="W101" s="140">
        <v>29047.294931459222</v>
      </c>
      <c r="X101" s="140">
        <v>29456.925182677434</v>
      </c>
      <c r="Y101" s="140">
        <v>30619.776732534432</v>
      </c>
      <c r="Z101" s="140">
        <v>32629.412164282588</v>
      </c>
      <c r="AA101" s="140">
        <v>33641.819951213933</v>
      </c>
      <c r="AB101" s="140">
        <v>34296.333597269084</v>
      </c>
      <c r="AC101" s="140">
        <v>35035.087476540713</v>
      </c>
      <c r="AD101" s="140">
        <v>35747.171846084013</v>
      </c>
      <c r="AE101" s="140">
        <v>36010.021396681659</v>
      </c>
      <c r="AF101" s="140">
        <v>37587.956190355311</v>
      </c>
      <c r="AG101" s="140">
        <v>38243.598303035425</v>
      </c>
      <c r="AH101" s="140">
        <v>39030.884275882789</v>
      </c>
      <c r="AI101" s="140">
        <v>39815.250501073766</v>
      </c>
      <c r="AJ101" s="140">
        <v>40627.944362082766</v>
      </c>
      <c r="AK101" s="140">
        <v>41726.671950436285</v>
      </c>
      <c r="AL101" s="140">
        <v>42362.237884429109</v>
      </c>
      <c r="AM101" s="140">
        <v>43056.271997702403</v>
      </c>
      <c r="AN101" s="140">
        <v>44157.791711880011</v>
      </c>
      <c r="AO101" s="220">
        <v>44476.258923652735</v>
      </c>
      <c r="AP101" s="221">
        <v>42062.901948161591</v>
      </c>
      <c r="AQ101" s="222">
        <v>-5.4261690031840892E-2</v>
      </c>
      <c r="AR101" s="222">
        <v>2.1340343332108214E-2</v>
      </c>
      <c r="AS101" s="222">
        <v>0.55703734289824924</v>
      </c>
    </row>
    <row r="102" spans="1:45" s="19" customFormat="1" ht="12" customHeight="1" x14ac:dyDescent="0.15">
      <c r="A102" s="230" t="s">
        <v>90</v>
      </c>
      <c r="B102" s="146">
        <v>12246.14253740465</v>
      </c>
      <c r="C102" s="146">
        <v>10986.930893216737</v>
      </c>
      <c r="D102" s="146">
        <v>10132.624500053204</v>
      </c>
      <c r="E102" s="146">
        <v>9770.7963318417078</v>
      </c>
      <c r="F102" s="146">
        <v>9710.5127384287316</v>
      </c>
      <c r="G102" s="146">
        <v>9424.5563765721126</v>
      </c>
      <c r="H102" s="146">
        <v>10169.64488591979</v>
      </c>
      <c r="I102" s="146">
        <v>9982.43547296406</v>
      </c>
      <c r="J102" s="146">
        <v>10285.850818736191</v>
      </c>
      <c r="K102" s="146">
        <v>10399.606813032888</v>
      </c>
      <c r="L102" s="146">
        <v>10443.243639960891</v>
      </c>
      <c r="M102" s="146">
        <v>10356.892337210538</v>
      </c>
      <c r="N102" s="146">
        <v>10414.803410303986</v>
      </c>
      <c r="O102" s="146">
        <v>10591.035999187929</v>
      </c>
      <c r="P102" s="146">
        <v>10880.041567011582</v>
      </c>
      <c r="Q102" s="146">
        <v>10961.482430493958</v>
      </c>
      <c r="R102" s="146">
        <v>11248.990302434866</v>
      </c>
      <c r="S102" s="146">
        <v>11477.124125435284</v>
      </c>
      <c r="T102" s="146">
        <v>12047.831433441688</v>
      </c>
      <c r="U102" s="146">
        <v>11414.827057179657</v>
      </c>
      <c r="V102" s="146">
        <v>11525.912106115968</v>
      </c>
      <c r="W102" s="146">
        <v>11571.513800473473</v>
      </c>
      <c r="X102" s="146">
        <v>11319.928546680396</v>
      </c>
      <c r="Y102" s="146">
        <v>11707.098620918743</v>
      </c>
      <c r="Z102" s="146">
        <v>11922.460694544015</v>
      </c>
      <c r="AA102" s="146">
        <v>12036.468169095893</v>
      </c>
      <c r="AB102" s="146">
        <v>11869.055246602742</v>
      </c>
      <c r="AC102" s="146">
        <v>11731.333282356167</v>
      </c>
      <c r="AD102" s="146">
        <v>11713.233740474756</v>
      </c>
      <c r="AE102" s="146">
        <v>10866.265981342467</v>
      </c>
      <c r="AF102" s="146">
        <v>10841.412983753426</v>
      </c>
      <c r="AG102" s="146">
        <v>10452.381286712329</v>
      </c>
      <c r="AH102" s="146">
        <v>10513.222612076501</v>
      </c>
      <c r="AI102" s="146">
        <v>10004.751420876713</v>
      </c>
      <c r="AJ102" s="146">
        <v>10029.153653589041</v>
      </c>
      <c r="AK102" s="146">
        <v>10670.099818465753</v>
      </c>
      <c r="AL102" s="146">
        <v>10626.83592451396</v>
      </c>
      <c r="AM102" s="146">
        <v>10907.064498705051</v>
      </c>
      <c r="AN102" s="146">
        <v>10755.289757181079</v>
      </c>
      <c r="AO102" s="231">
        <v>10541.931715972605</v>
      </c>
      <c r="AP102" s="224">
        <v>9239.8143125935876</v>
      </c>
      <c r="AQ102" s="232">
        <v>-0.12351791288935354</v>
      </c>
      <c r="AR102" s="232">
        <v>-3.0256459855380058E-3</v>
      </c>
      <c r="AS102" s="232">
        <v>0.12236249462539277</v>
      </c>
    </row>
    <row r="103" spans="1:45" s="19" customFormat="1" ht="11" x14ac:dyDescent="0.15">
      <c r="AP103" s="25"/>
      <c r="AS103" s="28"/>
    </row>
    <row r="104" spans="1:45" s="19" customFormat="1" ht="11" x14ac:dyDescent="0.15">
      <c r="A104" s="19" t="s">
        <v>401</v>
      </c>
      <c r="AP104" s="25"/>
      <c r="AS104" s="28"/>
    </row>
    <row r="105" spans="1:45" s="19" customFormat="1" ht="11" x14ac:dyDescent="0.15">
      <c r="A105" s="19" t="s">
        <v>402</v>
      </c>
      <c r="AP105" s="25"/>
    </row>
    <row r="106" spans="1:45" s="19" customFormat="1" ht="11" x14ac:dyDescent="0.15">
      <c r="A106" s="20" t="s">
        <v>403</v>
      </c>
      <c r="B106" s="20"/>
      <c r="AP106" s="25"/>
    </row>
    <row r="107" spans="1:45" s="19" customFormat="1" ht="11" x14ac:dyDescent="0.15">
      <c r="A107" s="20" t="s">
        <v>84</v>
      </c>
      <c r="B107" s="18"/>
      <c r="AP107" s="25"/>
    </row>
    <row r="108" spans="1:45" s="19" customFormat="1" ht="11" x14ac:dyDescent="0.15">
      <c r="A108" s="20" t="s">
        <v>83</v>
      </c>
      <c r="B108" s="18"/>
      <c r="AP108" s="25"/>
    </row>
    <row r="109" spans="1:45" s="19" customFormat="1" ht="11" x14ac:dyDescent="0.15">
      <c r="A109" s="19" t="s">
        <v>219</v>
      </c>
      <c r="AP109" s="25"/>
    </row>
    <row r="110" spans="1:45" s="19" customFormat="1" ht="11" x14ac:dyDescent="0.15">
      <c r="AP110" s="25"/>
    </row>
  </sheetData>
  <mergeCells count="1">
    <mergeCell ref="AQ2:AR2"/>
  </mergeCells>
  <conditionalFormatting sqref="AQ5:AS45 AQ47:AS102">
    <cfRule type="cellIs" dxfId="331" priority="7" operator="lessThan">
      <formula>0</formula>
    </cfRule>
    <cfRule type="cellIs" dxfId="330" priority="8" operator="greaterThanOrEqual">
      <formula>0</formula>
    </cfRule>
  </conditionalFormatting>
  <conditionalFormatting sqref="AQ4:AS45 AQ47:AS102">
    <cfRule type="cellIs" dxfId="329" priority="5" operator="lessThanOrEqual">
      <formula>0</formula>
    </cfRule>
    <cfRule type="cellIs" dxfId="328" priority="6" operator="greaterThan">
      <formula>0</formula>
    </cfRule>
  </conditionalFormatting>
  <conditionalFormatting sqref="AQ46:AS46">
    <cfRule type="cellIs" dxfId="327" priority="1" operator="lessThanOrEqual">
      <formula>0</formula>
    </cfRule>
    <cfRule type="cellIs" dxfId="326" priority="2" operator="greaterThan">
      <formula>0</formula>
    </cfRule>
  </conditionalFormatting>
  <conditionalFormatting sqref="AQ46:AS46">
    <cfRule type="cellIs" dxfId="325" priority="3" operator="lessThan">
      <formula>0</formula>
    </cfRule>
    <cfRule type="cellIs" dxfId="324" priority="4" operator="greaterThanOrEqual">
      <formula>0</formula>
    </cfRule>
  </conditionalFormatting>
  <hyperlinks>
    <hyperlink ref="L1" location="Contents!A1" display="Contents" xr:uid="{C2904F55-1B3A-4DDD-ADB6-A6286A6647DB}"/>
    <hyperlink ref="AU1" location="Contents!A1" display="Contents" xr:uid="{0272B305-4881-46F9-A07E-7EE086CE70A0}"/>
  </hyperlinks>
  <pageMargins left="0.19685039370078741" right="0.19685039370078741" top="0.39370078740157483" bottom="0.59055118110236227" header="0.31496062992125984" footer="0.31496062992125984"/>
  <pageSetup paperSize="8" scale="5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BDFF-5986-43E6-B5F2-555A0AE3797E}">
  <dimension ref="A1:BJ110"/>
  <sheetViews>
    <sheetView showGridLines="0" workbookViewId="0">
      <pane xSplit="1" ySplit="3" topLeftCell="B46" activePane="bottomRight" state="frozen"/>
      <selection pane="topRight" activeCell="B1" sqref="B1"/>
      <selection pane="bottomLeft" activeCell="A4" sqref="A4"/>
      <selection pane="bottomRight" activeCell="BI1" sqref="BI1"/>
    </sheetView>
  </sheetViews>
  <sheetFormatPr baseColWidth="10" defaultColWidth="9" defaultRowHeight="15" x14ac:dyDescent="0.2"/>
  <cols>
    <col min="1" max="1" width="30" style="1201" customWidth="1"/>
    <col min="2" max="56" width="9.75" style="1201" customWidth="1"/>
    <col min="57" max="57" width="9.75" style="1203" customWidth="1"/>
    <col min="58" max="59" width="9" style="1204"/>
    <col min="60" max="60" width="10" style="1204" customWidth="1"/>
    <col min="61" max="61" width="9" style="1201"/>
    <col min="62" max="16384" width="9" style="1206"/>
  </cols>
  <sheetData>
    <row r="1" spans="1:62" x14ac:dyDescent="0.2">
      <c r="A1" s="1200" t="s">
        <v>404</v>
      </c>
      <c r="L1" s="30" t="s">
        <v>199</v>
      </c>
      <c r="AW1" s="1202"/>
      <c r="BH1" s="1205"/>
      <c r="BJ1" s="30" t="s">
        <v>199</v>
      </c>
    </row>
    <row r="2" spans="1:62" s="1204" customFormat="1" ht="11" x14ac:dyDescent="0.15">
      <c r="AW2" s="1202"/>
      <c r="BE2" s="1207"/>
      <c r="BF2" s="1233" t="s">
        <v>197</v>
      </c>
      <c r="BG2" s="1233"/>
      <c r="BH2" s="1205" t="s">
        <v>196</v>
      </c>
    </row>
    <row r="3" spans="1:62" s="1204" customFormat="1" ht="11" x14ac:dyDescent="0.15">
      <c r="A3" s="1204" t="s">
        <v>398</v>
      </c>
      <c r="B3" s="1204">
        <v>1965</v>
      </c>
      <c r="C3" s="1204">
        <v>1966</v>
      </c>
      <c r="D3" s="1204">
        <v>1967</v>
      </c>
      <c r="E3" s="1204">
        <v>1968</v>
      </c>
      <c r="F3" s="1204">
        <v>1969</v>
      </c>
      <c r="G3" s="1204">
        <v>1970</v>
      </c>
      <c r="H3" s="1204">
        <v>1971</v>
      </c>
      <c r="I3" s="1204">
        <v>1972</v>
      </c>
      <c r="J3" s="1204">
        <v>1973</v>
      </c>
      <c r="K3" s="1204">
        <v>1974</v>
      </c>
      <c r="L3" s="1204">
        <v>1975</v>
      </c>
      <c r="M3" s="1204">
        <v>1976</v>
      </c>
      <c r="N3" s="1204">
        <v>1977</v>
      </c>
      <c r="O3" s="1204">
        <v>1978</v>
      </c>
      <c r="P3" s="1204">
        <v>1979</v>
      </c>
      <c r="Q3" s="1204">
        <v>1980</v>
      </c>
      <c r="R3" s="1204">
        <v>1981</v>
      </c>
      <c r="S3" s="1204">
        <v>1982</v>
      </c>
      <c r="T3" s="1204">
        <v>1983</v>
      </c>
      <c r="U3" s="1204">
        <v>1984</v>
      </c>
      <c r="V3" s="1204">
        <v>1985</v>
      </c>
      <c r="W3" s="1204">
        <v>1986</v>
      </c>
      <c r="X3" s="1204">
        <v>1987</v>
      </c>
      <c r="Y3" s="1204">
        <v>1988</v>
      </c>
      <c r="Z3" s="1204">
        <v>1989</v>
      </c>
      <c r="AA3" s="1204">
        <v>1990</v>
      </c>
      <c r="AB3" s="1204">
        <v>1991</v>
      </c>
      <c r="AC3" s="1204">
        <v>1992</v>
      </c>
      <c r="AD3" s="1204">
        <v>1993</v>
      </c>
      <c r="AE3" s="1204">
        <v>1994</v>
      </c>
      <c r="AF3" s="1204">
        <v>1995</v>
      </c>
      <c r="AG3" s="1204">
        <v>1996</v>
      </c>
      <c r="AH3" s="1204">
        <v>1997</v>
      </c>
      <c r="AI3" s="1204">
        <v>1998</v>
      </c>
      <c r="AJ3" s="1204">
        <v>1999</v>
      </c>
      <c r="AK3" s="1204">
        <v>2000</v>
      </c>
      <c r="AL3" s="1204">
        <v>2001</v>
      </c>
      <c r="AM3" s="1204">
        <v>2002</v>
      </c>
      <c r="AN3" s="1204">
        <v>2003</v>
      </c>
      <c r="AO3" s="1204">
        <v>2004</v>
      </c>
      <c r="AP3" s="1204">
        <v>2005</v>
      </c>
      <c r="AQ3" s="1204">
        <v>2006</v>
      </c>
      <c r="AR3" s="1204">
        <v>2007</v>
      </c>
      <c r="AS3" s="1204">
        <v>2008</v>
      </c>
      <c r="AT3" s="1204">
        <v>2009</v>
      </c>
      <c r="AU3" s="1204">
        <v>2010</v>
      </c>
      <c r="AV3" s="1204">
        <v>2011</v>
      </c>
      <c r="AW3" s="1202">
        <v>2012</v>
      </c>
      <c r="AX3" s="1202">
        <v>2013</v>
      </c>
      <c r="AY3" s="1204">
        <v>2014</v>
      </c>
      <c r="AZ3" s="1202">
        <v>2015</v>
      </c>
      <c r="BA3" s="1202">
        <v>2016</v>
      </c>
      <c r="BB3" s="1202">
        <v>2017</v>
      </c>
      <c r="BC3" s="1202">
        <v>2018</v>
      </c>
      <c r="BD3" s="1202">
        <v>2019</v>
      </c>
      <c r="BE3" s="1208">
        <v>2020</v>
      </c>
      <c r="BF3" s="1205">
        <v>2020</v>
      </c>
      <c r="BG3" s="1205" t="s">
        <v>194</v>
      </c>
      <c r="BH3" s="1205">
        <v>2020</v>
      </c>
    </row>
    <row r="4" spans="1:62" s="1204" customFormat="1" ht="11" x14ac:dyDescent="0.15">
      <c r="A4" s="1209"/>
      <c r="B4" s="1210"/>
      <c r="C4" s="1210"/>
      <c r="D4" s="1210"/>
      <c r="E4" s="1210"/>
      <c r="F4" s="1210"/>
      <c r="G4" s="1210"/>
      <c r="H4" s="1210"/>
      <c r="I4" s="1210"/>
      <c r="J4" s="1210"/>
      <c r="K4" s="1210"/>
      <c r="L4" s="1210"/>
      <c r="M4" s="1210"/>
      <c r="N4" s="1210"/>
      <c r="O4" s="1210"/>
      <c r="P4" s="1210"/>
      <c r="Q4" s="1210"/>
      <c r="R4" s="1210"/>
      <c r="S4" s="1210"/>
      <c r="T4" s="1210"/>
      <c r="U4" s="1210"/>
      <c r="V4" s="1210"/>
      <c r="W4" s="1210"/>
      <c r="X4" s="1210"/>
      <c r="Y4" s="1210"/>
      <c r="Z4" s="1210"/>
      <c r="AA4" s="1210"/>
      <c r="AB4" s="1210"/>
      <c r="AC4" s="1210"/>
      <c r="AD4" s="1210"/>
      <c r="AE4" s="1210"/>
      <c r="AF4" s="1210"/>
      <c r="AG4" s="1210"/>
      <c r="AH4" s="1210"/>
      <c r="AI4" s="1210"/>
      <c r="AJ4" s="1210"/>
      <c r="AK4" s="1210"/>
      <c r="AL4" s="1210"/>
      <c r="AM4" s="1210"/>
      <c r="AN4" s="1210"/>
      <c r="AO4" s="1210"/>
      <c r="AP4" s="1210"/>
      <c r="AQ4" s="1210"/>
      <c r="AR4" s="1210"/>
      <c r="AS4" s="1210"/>
      <c r="AT4" s="1210"/>
      <c r="AU4" s="1210"/>
      <c r="AV4" s="1210"/>
      <c r="AW4" s="1210"/>
      <c r="AX4" s="1210"/>
      <c r="AY4" s="1210"/>
      <c r="AZ4" s="1210"/>
      <c r="BA4" s="1210"/>
      <c r="BB4" s="1210"/>
      <c r="BC4" s="1210"/>
      <c r="BD4" s="1211"/>
      <c r="BE4" s="1212"/>
      <c r="BF4" s="1213"/>
      <c r="BG4" s="1213"/>
      <c r="BH4" s="1213"/>
    </row>
    <row r="5" spans="1:62" s="1204" customFormat="1" ht="11" x14ac:dyDescent="0.15">
      <c r="A5" s="1209" t="s">
        <v>193</v>
      </c>
      <c r="B5" s="1210">
        <v>1089.1436284050658</v>
      </c>
      <c r="C5" s="1210">
        <v>1140.4684840748819</v>
      </c>
      <c r="D5" s="1210">
        <v>1238.5266335715035</v>
      </c>
      <c r="E5" s="1210">
        <v>1280.0393844809134</v>
      </c>
      <c r="F5" s="1210">
        <v>1344.3212502830606</v>
      </c>
      <c r="G5" s="1210">
        <v>1396.4637813495769</v>
      </c>
      <c r="H5" s="1210">
        <v>1651.5847949308768</v>
      </c>
      <c r="I5" s="1210">
        <v>1683.9773202617046</v>
      </c>
      <c r="J5" s="1210">
        <v>1846.0657431307188</v>
      </c>
      <c r="K5" s="1210">
        <v>2034.3197786941494</v>
      </c>
      <c r="L5" s="1210">
        <v>2089.3556227028371</v>
      </c>
      <c r="M5" s="1210">
        <v>2150.0145575165261</v>
      </c>
      <c r="N5" s="1210">
        <v>2152.9707685661356</v>
      </c>
      <c r="O5" s="1210">
        <v>2216.5293061327397</v>
      </c>
      <c r="P5" s="1210">
        <v>2231.5430843783101</v>
      </c>
      <c r="Q5" s="1210">
        <v>2154.9017404644978</v>
      </c>
      <c r="R5" s="1210">
        <v>2160.3738758116469</v>
      </c>
      <c r="S5" s="1210">
        <v>2092.6829325863337</v>
      </c>
      <c r="T5" s="1210">
        <v>1873.3572319482837</v>
      </c>
      <c r="U5" s="1210">
        <v>1891.9058838318977</v>
      </c>
      <c r="V5" s="1210">
        <v>1879.955243418583</v>
      </c>
      <c r="W5" s="1210">
        <v>1781.268112847576</v>
      </c>
      <c r="X5" s="1210">
        <v>1882.5969639309994</v>
      </c>
      <c r="Y5" s="1210">
        <v>1847.8457595712284</v>
      </c>
      <c r="Z5" s="1210">
        <v>1885.2261048219289</v>
      </c>
      <c r="AA5" s="1210">
        <v>1919.5055733759109</v>
      </c>
      <c r="AB5" s="1210">
        <v>1903.0577182807438</v>
      </c>
      <c r="AC5" s="1210">
        <v>1911.2093130047729</v>
      </c>
      <c r="AD5" s="1210">
        <v>1824.0954342024509</v>
      </c>
      <c r="AE5" s="1210">
        <v>1831.6872357702775</v>
      </c>
      <c r="AF5" s="1210">
        <v>1791.8727337617072</v>
      </c>
      <c r="AG5" s="1210">
        <v>1806.9368304932277</v>
      </c>
      <c r="AH5" s="1210">
        <v>1810.8365131544147</v>
      </c>
      <c r="AI5" s="1210">
        <v>1844.4555515802931</v>
      </c>
      <c r="AJ5" s="1210">
        <v>1861.1864481589341</v>
      </c>
      <c r="AK5" s="1210">
        <v>1860.5889161382688</v>
      </c>
      <c r="AL5" s="1210">
        <v>1917.2915599940759</v>
      </c>
      <c r="AM5" s="1210">
        <v>1922.6378991263491</v>
      </c>
      <c r="AN5" s="1210">
        <v>1958.6156165811706</v>
      </c>
      <c r="AO5" s="1210">
        <v>1915.247371502325</v>
      </c>
      <c r="AP5" s="1210">
        <v>1895.9376525187056</v>
      </c>
      <c r="AQ5" s="1210">
        <v>1914.2158425403331</v>
      </c>
      <c r="AR5" s="1210">
        <v>1906.6743594584573</v>
      </c>
      <c r="AS5" s="1210">
        <v>1951.4200730902064</v>
      </c>
      <c r="AT5" s="1210">
        <v>1976.0887108275858</v>
      </c>
      <c r="AU5" s="1210">
        <v>1913.1843135783417</v>
      </c>
      <c r="AV5" s="1210">
        <v>2004.5356048797892</v>
      </c>
      <c r="AW5" s="1210">
        <v>2014.8528144419336</v>
      </c>
      <c r="AX5" s="1210">
        <v>1929.4415544089641</v>
      </c>
      <c r="AY5" s="1210">
        <v>1929.4415544089641</v>
      </c>
      <c r="AZ5" s="1210">
        <v>1930.7894938503782</v>
      </c>
      <c r="BA5" s="1210">
        <v>1933.7079660355246</v>
      </c>
      <c r="BB5" s="1210">
        <v>1969.5598872754697</v>
      </c>
      <c r="BC5" s="1210">
        <v>1939.1989708149056</v>
      </c>
      <c r="BD5" s="1211">
        <v>2054.1451202630342</v>
      </c>
      <c r="BE5" s="1212">
        <v>2065.1334196325397</v>
      </c>
      <c r="BF5" s="1213">
        <v>5.3493296365052512E-3</v>
      </c>
      <c r="BG5" s="1213">
        <v>3.8815406481913506E-3</v>
      </c>
      <c r="BH5" s="1213">
        <v>2.0256987914208182E-2</v>
      </c>
    </row>
    <row r="6" spans="1:62" s="1204" customFormat="1" ht="11" x14ac:dyDescent="0.15">
      <c r="A6" s="1209" t="s">
        <v>192</v>
      </c>
      <c r="B6" s="1210">
        <v>417</v>
      </c>
      <c r="C6" s="1210">
        <v>417</v>
      </c>
      <c r="D6" s="1210">
        <v>457</v>
      </c>
      <c r="E6" s="1210">
        <v>525</v>
      </c>
      <c r="F6" s="1210">
        <v>525</v>
      </c>
      <c r="G6" s="1210">
        <v>562</v>
      </c>
      <c r="H6" s="1210">
        <v>562</v>
      </c>
      <c r="I6" s="1210">
        <v>594</v>
      </c>
      <c r="J6" s="1210">
        <v>722.00000000000011</v>
      </c>
      <c r="K6" s="1210">
        <v>722.00000000000011</v>
      </c>
      <c r="L6" s="1210">
        <v>745.99999999999989</v>
      </c>
      <c r="M6" s="1210">
        <v>822.00000000000011</v>
      </c>
      <c r="N6" s="1210">
        <v>822.00000000000011</v>
      </c>
      <c r="O6" s="1210">
        <v>991</v>
      </c>
      <c r="P6" s="1210">
        <v>1091</v>
      </c>
      <c r="Q6" s="1210">
        <v>1226</v>
      </c>
      <c r="R6" s="1210">
        <v>1220.9999999999998</v>
      </c>
      <c r="S6" s="1210">
        <v>1215</v>
      </c>
      <c r="T6" s="1210">
        <v>1218.0000000000002</v>
      </c>
      <c r="U6" s="1210">
        <v>1269</v>
      </c>
      <c r="V6" s="1210">
        <v>1263</v>
      </c>
      <c r="W6" s="1210">
        <v>1280</v>
      </c>
      <c r="X6" s="1210">
        <v>1462</v>
      </c>
      <c r="Y6" s="1210">
        <v>1462</v>
      </c>
      <c r="Z6" s="1210">
        <v>1627</v>
      </c>
      <c r="AA6" s="1210">
        <v>1627</v>
      </c>
      <c r="AB6" s="1210">
        <v>1447.8</v>
      </c>
      <c r="AC6" s="1210">
        <v>1447.7999999999997</v>
      </c>
      <c r="AD6" s="1210">
        <v>1444.0000000000002</v>
      </c>
      <c r="AE6" s="1210">
        <v>1444.0000000000002</v>
      </c>
      <c r="AF6" s="1210">
        <v>1444.0000000000002</v>
      </c>
      <c r="AG6" s="1210">
        <v>1444</v>
      </c>
      <c r="AH6" s="1210">
        <v>1448.75</v>
      </c>
      <c r="AI6" s="1210">
        <v>1448.75</v>
      </c>
      <c r="AJ6" s="1210">
        <v>1448.75</v>
      </c>
      <c r="AK6" s="1210">
        <v>1481.0499999999997</v>
      </c>
      <c r="AL6" s="1210">
        <v>1481.05</v>
      </c>
      <c r="AM6" s="1210">
        <v>1463</v>
      </c>
      <c r="AN6" s="1210">
        <v>1463</v>
      </c>
      <c r="AO6" s="1210">
        <v>1463</v>
      </c>
      <c r="AP6" s="1210">
        <v>1463</v>
      </c>
      <c r="AQ6" s="1210">
        <v>1463</v>
      </c>
      <c r="AR6" s="1210">
        <v>1463</v>
      </c>
      <c r="AS6" s="1210">
        <v>1463</v>
      </c>
      <c r="AT6" s="1210">
        <v>1463</v>
      </c>
      <c r="AU6" s="1210">
        <v>1463</v>
      </c>
      <c r="AV6" s="1210">
        <v>1605.5</v>
      </c>
      <c r="AW6" s="1210">
        <v>1605.5</v>
      </c>
      <c r="AX6" s="1210">
        <v>1605.5</v>
      </c>
      <c r="AY6" s="1210">
        <v>1521.9</v>
      </c>
      <c r="AZ6" s="1210">
        <v>1521.9</v>
      </c>
      <c r="BA6" s="1210">
        <v>1521.9</v>
      </c>
      <c r="BB6" s="1210">
        <v>1545.65</v>
      </c>
      <c r="BC6" s="1210">
        <v>1558.0000000000002</v>
      </c>
      <c r="BD6" s="1211">
        <v>1558.0000000000002</v>
      </c>
      <c r="BE6" s="1212">
        <v>1558.0000000000002</v>
      </c>
      <c r="BF6" s="1213">
        <v>0</v>
      </c>
      <c r="BG6" s="1213">
        <v>6.3112148572774807E-3</v>
      </c>
      <c r="BH6" s="1213">
        <v>1.5282493068148625E-2</v>
      </c>
    </row>
    <row r="7" spans="1:62" s="1204" customFormat="1" ht="11" x14ac:dyDescent="0.15">
      <c r="A7" s="1209" t="s">
        <v>191</v>
      </c>
      <c r="B7" s="1210">
        <v>10390</v>
      </c>
      <c r="C7" s="1210">
        <v>10660</v>
      </c>
      <c r="D7" s="1210">
        <v>11350</v>
      </c>
      <c r="E7" s="1210">
        <v>11700</v>
      </c>
      <c r="F7" s="1210">
        <v>12020</v>
      </c>
      <c r="G7" s="1210">
        <v>12860</v>
      </c>
      <c r="H7" s="1210">
        <v>13290</v>
      </c>
      <c r="I7" s="1210">
        <v>13640.000000000002</v>
      </c>
      <c r="J7" s="1210">
        <v>14360</v>
      </c>
      <c r="K7" s="1210">
        <v>14960.000000000002</v>
      </c>
      <c r="L7" s="1210">
        <v>15239.999999999998</v>
      </c>
      <c r="M7" s="1210">
        <v>16400</v>
      </c>
      <c r="N7" s="1210">
        <v>17050</v>
      </c>
      <c r="O7" s="1210">
        <v>17440</v>
      </c>
      <c r="P7" s="1210">
        <v>17990</v>
      </c>
      <c r="Q7" s="1210">
        <v>18620</v>
      </c>
      <c r="R7" s="1210">
        <v>17889.999999999996</v>
      </c>
      <c r="S7" s="1210">
        <v>16860</v>
      </c>
      <c r="T7" s="1210">
        <v>16139.999999999998</v>
      </c>
      <c r="U7" s="1210">
        <v>15658.999999999998</v>
      </c>
      <c r="V7" s="1210">
        <v>15459</v>
      </c>
      <c r="W7" s="1210">
        <v>15565.999999999998</v>
      </c>
      <c r="X7" s="1210">
        <v>15914.999999999998</v>
      </c>
      <c r="Y7" s="1210">
        <v>15655.000000000002</v>
      </c>
      <c r="Z7" s="1210">
        <v>15572</v>
      </c>
      <c r="AA7" s="1210">
        <v>15676.000000000002</v>
      </c>
      <c r="AB7" s="1210">
        <v>15695.999999999998</v>
      </c>
      <c r="AC7" s="1210">
        <v>15120.999999999998</v>
      </c>
      <c r="AD7" s="1210">
        <v>15058</v>
      </c>
      <c r="AE7" s="1210">
        <v>15434</v>
      </c>
      <c r="AF7" s="1210">
        <v>15333</v>
      </c>
      <c r="AG7" s="1210">
        <v>15452</v>
      </c>
      <c r="AH7" s="1210">
        <v>15711</v>
      </c>
      <c r="AI7" s="1210">
        <v>16260.999999999998</v>
      </c>
      <c r="AJ7" s="1210">
        <v>16512</v>
      </c>
      <c r="AK7" s="1210">
        <v>16568</v>
      </c>
      <c r="AL7" s="1210">
        <v>16755</v>
      </c>
      <c r="AM7" s="1210">
        <v>16756.999999999996</v>
      </c>
      <c r="AN7" s="1210">
        <v>16947</v>
      </c>
      <c r="AO7" s="1210">
        <v>17125</v>
      </c>
      <c r="AP7" s="1210">
        <v>17339</v>
      </c>
      <c r="AQ7" s="1210">
        <v>17440</v>
      </c>
      <c r="AR7" s="1210">
        <v>17593.999999999996</v>
      </c>
      <c r="AS7" s="1210">
        <v>17672</v>
      </c>
      <c r="AT7" s="1210">
        <v>17597</v>
      </c>
      <c r="AU7" s="1210">
        <v>17735.999999999996</v>
      </c>
      <c r="AV7" s="1210">
        <v>17367.000000000004</v>
      </c>
      <c r="AW7" s="1210">
        <v>17823.000000000004</v>
      </c>
      <c r="AX7" s="1210">
        <v>17925</v>
      </c>
      <c r="AY7" s="1210">
        <v>17967</v>
      </c>
      <c r="AZ7" s="1210">
        <v>18317</v>
      </c>
      <c r="BA7" s="1210">
        <v>18617</v>
      </c>
      <c r="BB7" s="1210">
        <v>18597.999999999996</v>
      </c>
      <c r="BC7" s="1210">
        <v>18808</v>
      </c>
      <c r="BD7" s="1211">
        <v>18973.999999999996</v>
      </c>
      <c r="BE7" s="1212">
        <v>18143</v>
      </c>
      <c r="BF7" s="1213">
        <v>-4.3796774533572114E-2</v>
      </c>
      <c r="BG7" s="1213">
        <v>7.5625716840701518E-3</v>
      </c>
      <c r="BH7" s="1213">
        <v>0.17796551459269605</v>
      </c>
    </row>
    <row r="8" spans="1:62" s="1204" customFormat="1" ht="11" x14ac:dyDescent="0.15">
      <c r="A8" s="1214" t="s">
        <v>190</v>
      </c>
      <c r="B8" s="1215">
        <v>11896.143628405065</v>
      </c>
      <c r="C8" s="1215">
        <v>12217.468484074881</v>
      </c>
      <c r="D8" s="1215">
        <v>13045.526633571504</v>
      </c>
      <c r="E8" s="1215">
        <v>13505.039384480913</v>
      </c>
      <c r="F8" s="1215">
        <v>13889.321250283061</v>
      </c>
      <c r="G8" s="1215">
        <v>14818.463781349577</v>
      </c>
      <c r="H8" s="1215">
        <v>15503.584794930877</v>
      </c>
      <c r="I8" s="1215">
        <v>15917.977320261707</v>
      </c>
      <c r="J8" s="1215">
        <v>16928.065743130719</v>
      </c>
      <c r="K8" s="1215">
        <v>17716.319778694153</v>
      </c>
      <c r="L8" s="1215">
        <v>18075.355622702835</v>
      </c>
      <c r="M8" s="1215">
        <v>19372.014557516526</v>
      </c>
      <c r="N8" s="1215">
        <v>20024.970768566134</v>
      </c>
      <c r="O8" s="1215">
        <v>20647.529306132739</v>
      </c>
      <c r="P8" s="1215">
        <v>21312.543084378311</v>
      </c>
      <c r="Q8" s="1215">
        <v>22000.901740464498</v>
      </c>
      <c r="R8" s="1215">
        <v>21271.373875811645</v>
      </c>
      <c r="S8" s="1215">
        <v>20167.682932586333</v>
      </c>
      <c r="T8" s="1215">
        <v>19231.357231948281</v>
      </c>
      <c r="U8" s="1215">
        <v>18819.905883831896</v>
      </c>
      <c r="V8" s="1215">
        <v>18601.955243418583</v>
      </c>
      <c r="W8" s="1215">
        <v>18627.268112847574</v>
      </c>
      <c r="X8" s="1215">
        <v>19259.596963930999</v>
      </c>
      <c r="Y8" s="1215">
        <v>18964.845759571232</v>
      </c>
      <c r="Z8" s="1215">
        <v>19084.22610482193</v>
      </c>
      <c r="AA8" s="1215">
        <v>19222.505573375915</v>
      </c>
      <c r="AB8" s="1215">
        <v>19046.857718280742</v>
      </c>
      <c r="AC8" s="1215">
        <v>18480.009313004772</v>
      </c>
      <c r="AD8" s="1215">
        <v>18326.095434202452</v>
      </c>
      <c r="AE8" s="1215">
        <v>18709.687235770278</v>
      </c>
      <c r="AF8" s="1215">
        <v>18568.872733761706</v>
      </c>
      <c r="AG8" s="1215">
        <v>18702.936830493229</v>
      </c>
      <c r="AH8" s="1215">
        <v>18970.586513154416</v>
      </c>
      <c r="AI8" s="1215">
        <v>19554.205551580293</v>
      </c>
      <c r="AJ8" s="1215">
        <v>19821.936448158933</v>
      </c>
      <c r="AK8" s="1215">
        <v>19909.638916138269</v>
      </c>
      <c r="AL8" s="1215">
        <v>20153.341559994074</v>
      </c>
      <c r="AM8" s="1215">
        <v>20142.637899126345</v>
      </c>
      <c r="AN8" s="1215">
        <v>20368.61561658117</v>
      </c>
      <c r="AO8" s="1215">
        <v>20503.247371502326</v>
      </c>
      <c r="AP8" s="1215">
        <v>20697.937652518707</v>
      </c>
      <c r="AQ8" s="1215">
        <v>20817.215842540332</v>
      </c>
      <c r="AR8" s="1215">
        <v>20963.674359458455</v>
      </c>
      <c r="AS8" s="1215">
        <v>21086.420073090205</v>
      </c>
      <c r="AT8" s="1215">
        <v>21036.088710827586</v>
      </c>
      <c r="AU8" s="1215">
        <v>21112.184313578338</v>
      </c>
      <c r="AV8" s="1215">
        <v>20977.035604879791</v>
      </c>
      <c r="AW8" s="1215">
        <v>21443.352814441936</v>
      </c>
      <c r="AX8" s="1215">
        <v>21459.941554408964</v>
      </c>
      <c r="AY8" s="1215">
        <v>21418.341554408966</v>
      </c>
      <c r="AZ8" s="1215">
        <v>21769.689493850379</v>
      </c>
      <c r="BA8" s="1215">
        <v>22072.607966035524</v>
      </c>
      <c r="BB8" s="1215">
        <v>22113.209887275469</v>
      </c>
      <c r="BC8" s="1215">
        <v>22305.198970814905</v>
      </c>
      <c r="BD8" s="1216">
        <v>22586.145120263031</v>
      </c>
      <c r="BE8" s="1216">
        <v>21766.133419632541</v>
      </c>
      <c r="BF8" s="1217">
        <v>-3.6305960856278241E-2</v>
      </c>
      <c r="BG8" s="1217">
        <v>7.1350538311347744E-3</v>
      </c>
      <c r="BH8" s="1217">
        <v>0.21350499557505287</v>
      </c>
    </row>
    <row r="9" spans="1:62" s="1204" customFormat="1" ht="11" x14ac:dyDescent="0.15">
      <c r="A9" s="1209"/>
      <c r="B9" s="1210"/>
      <c r="C9" s="1210"/>
      <c r="D9" s="1210"/>
      <c r="E9" s="1210"/>
      <c r="F9" s="1210"/>
      <c r="G9" s="1210"/>
      <c r="H9" s="1210"/>
      <c r="I9" s="1210"/>
      <c r="J9" s="1210"/>
      <c r="K9" s="1210"/>
      <c r="L9" s="1210"/>
      <c r="M9" s="1210"/>
      <c r="N9" s="1210"/>
      <c r="O9" s="1210"/>
      <c r="P9" s="1210"/>
      <c r="Q9" s="1210"/>
      <c r="R9" s="1210"/>
      <c r="S9" s="1210"/>
      <c r="T9" s="1210"/>
      <c r="U9" s="1210"/>
      <c r="V9" s="1210"/>
      <c r="W9" s="1210"/>
      <c r="X9" s="1210"/>
      <c r="Y9" s="1210"/>
      <c r="Z9" s="1210"/>
      <c r="AA9" s="1210"/>
      <c r="AB9" s="1210"/>
      <c r="AC9" s="1210"/>
      <c r="AD9" s="1210"/>
      <c r="AE9" s="1210"/>
      <c r="AF9" s="1210"/>
      <c r="AG9" s="1210"/>
      <c r="AH9" s="1210"/>
      <c r="AI9" s="1210"/>
      <c r="AJ9" s="1210"/>
      <c r="AK9" s="1210"/>
      <c r="AL9" s="1210"/>
      <c r="AM9" s="1210"/>
      <c r="AN9" s="1210"/>
      <c r="AO9" s="1210"/>
      <c r="AP9" s="1210"/>
      <c r="AQ9" s="1210"/>
      <c r="AR9" s="1210"/>
      <c r="AS9" s="1210"/>
      <c r="AT9" s="1210"/>
      <c r="AU9" s="1210"/>
      <c r="AV9" s="1210"/>
      <c r="AW9" s="1210"/>
      <c r="AX9" s="1210"/>
      <c r="AY9" s="1210"/>
      <c r="AZ9" s="1210"/>
      <c r="BA9" s="1210"/>
      <c r="BB9" s="1210"/>
      <c r="BC9" s="1210"/>
      <c r="BD9" s="1211"/>
      <c r="BE9" s="1212"/>
      <c r="BF9" s="1213"/>
      <c r="BG9" s="1213"/>
      <c r="BH9" s="1213"/>
    </row>
    <row r="10" spans="1:62" s="1204" customFormat="1" ht="11" x14ac:dyDescent="0.15">
      <c r="A10" s="1209" t="s">
        <v>189</v>
      </c>
      <c r="B10" s="1210">
        <v>402.32499999999999</v>
      </c>
      <c r="C10" s="1210">
        <v>414.2</v>
      </c>
      <c r="D10" s="1210">
        <v>412.3</v>
      </c>
      <c r="E10" s="1210">
        <v>423.69999999999987</v>
      </c>
      <c r="F10" s="1210">
        <v>434.15</v>
      </c>
      <c r="G10" s="1210">
        <v>437.69</v>
      </c>
      <c r="H10" s="1210">
        <v>603.9203500000001</v>
      </c>
      <c r="I10" s="1210">
        <v>602</v>
      </c>
      <c r="J10" s="1210">
        <v>624</v>
      </c>
      <c r="K10" s="1210">
        <v>720.99999999999989</v>
      </c>
      <c r="L10" s="1210">
        <v>683.99999999999989</v>
      </c>
      <c r="M10" s="1210">
        <v>703.00000000000011</v>
      </c>
      <c r="N10" s="1210">
        <v>655</v>
      </c>
      <c r="O10" s="1210">
        <v>683.99999999999989</v>
      </c>
      <c r="P10" s="1210">
        <v>683.99999999999989</v>
      </c>
      <c r="Q10" s="1210">
        <v>684</v>
      </c>
      <c r="R10" s="1210">
        <v>683.99999999999989</v>
      </c>
      <c r="S10" s="1210">
        <v>683.99999999999989</v>
      </c>
      <c r="T10" s="1210">
        <v>677</v>
      </c>
      <c r="U10" s="1210">
        <v>677</v>
      </c>
      <c r="V10" s="1210">
        <v>677</v>
      </c>
      <c r="W10" s="1210">
        <v>677</v>
      </c>
      <c r="X10" s="1210">
        <v>679.00000000000011</v>
      </c>
      <c r="Y10" s="1210">
        <v>682</v>
      </c>
      <c r="Z10" s="1210">
        <v>681.00000000000011</v>
      </c>
      <c r="AA10" s="1210">
        <v>681.00000000000011</v>
      </c>
      <c r="AB10" s="1210">
        <v>684.99999999999989</v>
      </c>
      <c r="AC10" s="1210">
        <v>679</v>
      </c>
      <c r="AD10" s="1210">
        <v>679.00000000000011</v>
      </c>
      <c r="AE10" s="1210">
        <v>654.00000000000011</v>
      </c>
      <c r="AF10" s="1210">
        <v>638.99999999999989</v>
      </c>
      <c r="AG10" s="1210">
        <v>639.99999999999989</v>
      </c>
      <c r="AH10" s="1210">
        <v>644</v>
      </c>
      <c r="AI10" s="1210">
        <v>642</v>
      </c>
      <c r="AJ10" s="1210">
        <v>618</v>
      </c>
      <c r="AK10" s="1210">
        <v>625</v>
      </c>
      <c r="AL10" s="1210">
        <v>613</v>
      </c>
      <c r="AM10" s="1210">
        <v>613</v>
      </c>
      <c r="AN10" s="1210">
        <v>615</v>
      </c>
      <c r="AO10" s="1210">
        <v>620</v>
      </c>
      <c r="AP10" s="1210">
        <v>615</v>
      </c>
      <c r="AQ10" s="1210">
        <v>616.99999999999989</v>
      </c>
      <c r="AR10" s="1210">
        <v>628</v>
      </c>
      <c r="AS10" s="1210">
        <v>628</v>
      </c>
      <c r="AT10" s="1210">
        <v>624.99999999999989</v>
      </c>
      <c r="AU10" s="1210">
        <v>624.99999999999989</v>
      </c>
      <c r="AV10" s="1210">
        <v>624.99999999999989</v>
      </c>
      <c r="AW10" s="1210">
        <v>657.00000000000011</v>
      </c>
      <c r="AX10" s="1210">
        <v>656.99999999999989</v>
      </c>
      <c r="AY10" s="1210">
        <v>656.99999999999989</v>
      </c>
      <c r="AZ10" s="1210">
        <v>656.99999999999989</v>
      </c>
      <c r="BA10" s="1210">
        <v>657.00000000000011</v>
      </c>
      <c r="BB10" s="1210">
        <v>656.99999999999989</v>
      </c>
      <c r="BC10" s="1210">
        <v>580</v>
      </c>
      <c r="BD10" s="1211">
        <v>580</v>
      </c>
      <c r="BE10" s="1212">
        <v>579.99999999999989</v>
      </c>
      <c r="BF10" s="1213">
        <v>0</v>
      </c>
      <c r="BG10" s="1213">
        <v>-7.444505985940375E-3</v>
      </c>
      <c r="BH10" s="1213">
        <v>5.6892464566920403E-3</v>
      </c>
    </row>
    <row r="11" spans="1:62" s="1204" customFormat="1" ht="11" x14ac:dyDescent="0.15">
      <c r="A11" s="1209" t="s">
        <v>188</v>
      </c>
      <c r="B11" s="1210">
        <v>346.65499999999997</v>
      </c>
      <c r="C11" s="1210">
        <v>351.87999999999994</v>
      </c>
      <c r="D11" s="1210">
        <v>360.90499999999986</v>
      </c>
      <c r="E11" s="1210">
        <v>439.27999999999986</v>
      </c>
      <c r="F11" s="1210">
        <v>476.51999999999987</v>
      </c>
      <c r="G11" s="1210">
        <v>525</v>
      </c>
      <c r="H11" s="1210">
        <v>597</v>
      </c>
      <c r="I11" s="1210">
        <v>756</v>
      </c>
      <c r="J11" s="1210">
        <v>820</v>
      </c>
      <c r="K11" s="1210">
        <v>980.99999999999989</v>
      </c>
      <c r="L11" s="1210">
        <v>995.99999999999989</v>
      </c>
      <c r="M11" s="1210">
        <v>990</v>
      </c>
      <c r="N11" s="1210">
        <v>1110</v>
      </c>
      <c r="O11" s="1210">
        <v>1202</v>
      </c>
      <c r="P11" s="1210">
        <v>1202</v>
      </c>
      <c r="Q11" s="1210">
        <v>1393</v>
      </c>
      <c r="R11" s="1210">
        <v>1394</v>
      </c>
      <c r="S11" s="1210">
        <v>1423</v>
      </c>
      <c r="T11" s="1210">
        <v>1435</v>
      </c>
      <c r="U11" s="1210">
        <v>1435</v>
      </c>
      <c r="V11" s="1210">
        <v>1435</v>
      </c>
      <c r="W11" s="1210">
        <v>1435</v>
      </c>
      <c r="X11" s="1210">
        <v>1435</v>
      </c>
      <c r="Y11" s="1210">
        <v>1404.0000000000002</v>
      </c>
      <c r="Z11" s="1210">
        <v>1440</v>
      </c>
      <c r="AA11" s="1210">
        <v>1440</v>
      </c>
      <c r="AB11" s="1210">
        <v>1445.0000000000002</v>
      </c>
      <c r="AC11" s="1210">
        <v>1444</v>
      </c>
      <c r="AD11" s="1210">
        <v>1428.9999999999998</v>
      </c>
      <c r="AE11" s="1210">
        <v>1473</v>
      </c>
      <c r="AF11" s="1210">
        <v>1480.9999999999998</v>
      </c>
      <c r="AG11" s="1210">
        <v>1481</v>
      </c>
      <c r="AH11" s="1210">
        <v>1749.8127693175823</v>
      </c>
      <c r="AI11" s="1210">
        <v>1768.0376645148158</v>
      </c>
      <c r="AJ11" s="1210">
        <v>1795.5838906675065</v>
      </c>
      <c r="AK11" s="1210">
        <v>1849.3617725274239</v>
      </c>
      <c r="AL11" s="1210">
        <v>1849.3617725274241</v>
      </c>
      <c r="AM11" s="1210">
        <v>1853.5444966720841</v>
      </c>
      <c r="AN11" s="1210">
        <v>1915.3890608109891</v>
      </c>
      <c r="AO11" s="1210">
        <v>1925.7180000000001</v>
      </c>
      <c r="AP11" s="1210">
        <v>1941.8509999999999</v>
      </c>
      <c r="AQ11" s="1210">
        <v>1942.0070000000001</v>
      </c>
      <c r="AR11" s="1210">
        <v>1964.1049999999998</v>
      </c>
      <c r="AS11" s="1210">
        <v>1976.5040000000001</v>
      </c>
      <c r="AT11" s="1210">
        <v>1991.7409999999995</v>
      </c>
      <c r="AU11" s="1210">
        <v>1991.7409999999995</v>
      </c>
      <c r="AV11" s="1210">
        <v>2013.7949999999998</v>
      </c>
      <c r="AW11" s="1210">
        <v>2004.2349999999997</v>
      </c>
      <c r="AX11" s="1210">
        <v>2096.8519999999999</v>
      </c>
      <c r="AY11" s="1210">
        <v>2238.3779999999997</v>
      </c>
      <c r="AZ11" s="1210">
        <v>2281.4</v>
      </c>
      <c r="BA11" s="1210">
        <v>2288.8690000000001</v>
      </c>
      <c r="BB11" s="1210">
        <v>2285.0756636192173</v>
      </c>
      <c r="BC11" s="1210">
        <v>2285.0756636192173</v>
      </c>
      <c r="BD11" s="1211">
        <v>2290.1641205109922</v>
      </c>
      <c r="BE11" s="1212">
        <v>2290.1641205109918</v>
      </c>
      <c r="BF11" s="1213">
        <v>0</v>
      </c>
      <c r="BG11" s="1213">
        <v>1.4059351260820696E-2</v>
      </c>
      <c r="BH11" s="1213">
        <v>2.246432432389725E-2</v>
      </c>
    </row>
    <row r="12" spans="1:62" s="1204" customFormat="1" ht="11" x14ac:dyDescent="0.15">
      <c r="A12" s="1209" t="s">
        <v>187</v>
      </c>
      <c r="B12" s="1210">
        <v>79.42</v>
      </c>
      <c r="C12" s="1210">
        <v>86.45</v>
      </c>
      <c r="D12" s="1210">
        <v>86.45</v>
      </c>
      <c r="E12" s="1210">
        <v>85.5</v>
      </c>
      <c r="F12" s="1210">
        <v>86.45</v>
      </c>
      <c r="G12" s="1210">
        <v>105.45</v>
      </c>
      <c r="H12" s="1210">
        <v>129.19999999999996</v>
      </c>
      <c r="I12" s="1210">
        <v>124</v>
      </c>
      <c r="J12" s="1210">
        <v>124.00000000000001</v>
      </c>
      <c r="K12" s="1210">
        <v>124.00000000000001</v>
      </c>
      <c r="L12" s="1210">
        <v>149</v>
      </c>
      <c r="M12" s="1210">
        <v>140</v>
      </c>
      <c r="N12" s="1210">
        <v>129.99999999999997</v>
      </c>
      <c r="O12" s="1210">
        <v>138.00000000000003</v>
      </c>
      <c r="P12" s="1210">
        <v>138.00000000000003</v>
      </c>
      <c r="Q12" s="1210">
        <v>137.99999999999997</v>
      </c>
      <c r="R12" s="1210">
        <v>147.99999999999997</v>
      </c>
      <c r="S12" s="1210">
        <v>147.99999999999997</v>
      </c>
      <c r="T12" s="1210">
        <v>147.99999999999997</v>
      </c>
      <c r="U12" s="1210">
        <v>148</v>
      </c>
      <c r="V12" s="1210">
        <v>147.99999999999997</v>
      </c>
      <c r="W12" s="1210">
        <v>147.99999999999997</v>
      </c>
      <c r="X12" s="1210">
        <v>147.99999999999997</v>
      </c>
      <c r="Y12" s="1210">
        <v>148</v>
      </c>
      <c r="Z12" s="1210">
        <v>147.99999999999997</v>
      </c>
      <c r="AA12" s="1210">
        <v>147.99999999999997</v>
      </c>
      <c r="AB12" s="1210">
        <v>147.99999999999997</v>
      </c>
      <c r="AC12" s="1210">
        <v>148</v>
      </c>
      <c r="AD12" s="1210">
        <v>150</v>
      </c>
      <c r="AE12" s="1210">
        <v>162</v>
      </c>
      <c r="AF12" s="1210">
        <v>163</v>
      </c>
      <c r="AG12" s="1210">
        <v>181.00000000000003</v>
      </c>
      <c r="AH12" s="1210">
        <v>201</v>
      </c>
      <c r="AI12" s="1210">
        <v>201</v>
      </c>
      <c r="AJ12" s="1210">
        <v>201</v>
      </c>
      <c r="AK12" s="1210">
        <v>200.99999999999997</v>
      </c>
      <c r="AL12" s="1210">
        <v>201</v>
      </c>
      <c r="AM12" s="1210">
        <v>218.00000000000003</v>
      </c>
      <c r="AN12" s="1210">
        <v>238</v>
      </c>
      <c r="AO12" s="1210">
        <v>238</v>
      </c>
      <c r="AP12" s="1210">
        <v>238</v>
      </c>
      <c r="AQ12" s="1210">
        <v>234</v>
      </c>
      <c r="AR12" s="1210">
        <v>242</v>
      </c>
      <c r="AS12" s="1210">
        <v>242</v>
      </c>
      <c r="AT12" s="1210">
        <v>242</v>
      </c>
      <c r="AU12" s="1210">
        <v>242</v>
      </c>
      <c r="AV12" s="1210">
        <v>250</v>
      </c>
      <c r="AW12" s="1210">
        <v>254</v>
      </c>
      <c r="AX12" s="1210">
        <v>254</v>
      </c>
      <c r="AY12" s="1210">
        <v>258</v>
      </c>
      <c r="AZ12" s="1210">
        <v>258</v>
      </c>
      <c r="BA12" s="1210">
        <v>258</v>
      </c>
      <c r="BB12" s="1210">
        <v>258</v>
      </c>
      <c r="BC12" s="1210">
        <v>258</v>
      </c>
      <c r="BD12" s="1211">
        <v>258</v>
      </c>
      <c r="BE12" s="1212">
        <v>258</v>
      </c>
      <c r="BF12" s="1213">
        <v>0</v>
      </c>
      <c r="BG12" s="1213">
        <v>6.4227236740308502E-3</v>
      </c>
      <c r="BH12" s="1213">
        <v>2.5307337686664598E-3</v>
      </c>
    </row>
    <row r="13" spans="1:62" s="1204" customFormat="1" ht="11" x14ac:dyDescent="0.15">
      <c r="A13" s="1209" t="s">
        <v>186</v>
      </c>
      <c r="B13" s="1210">
        <v>95</v>
      </c>
      <c r="C13" s="1210">
        <v>122.55</v>
      </c>
      <c r="D13" s="1210">
        <v>122.55</v>
      </c>
      <c r="E13" s="1210">
        <v>132.05000000000001</v>
      </c>
      <c r="F13" s="1210">
        <v>130.53</v>
      </c>
      <c r="G13" s="1210">
        <v>131.1</v>
      </c>
      <c r="H13" s="1210">
        <v>164.6825</v>
      </c>
      <c r="I13" s="1210">
        <v>172</v>
      </c>
      <c r="J13" s="1210">
        <v>166</v>
      </c>
      <c r="K13" s="1210">
        <v>172</v>
      </c>
      <c r="L13" s="1210">
        <v>172</v>
      </c>
      <c r="M13" s="1210">
        <v>164.99999999999997</v>
      </c>
      <c r="N13" s="1210">
        <v>164.99999999999997</v>
      </c>
      <c r="O13" s="1210">
        <v>166</v>
      </c>
      <c r="P13" s="1210">
        <v>175.99999999999997</v>
      </c>
      <c r="Q13" s="1210">
        <v>191</v>
      </c>
      <c r="R13" s="1210">
        <v>191</v>
      </c>
      <c r="S13" s="1210">
        <v>201</v>
      </c>
      <c r="T13" s="1210">
        <v>212.00000000000003</v>
      </c>
      <c r="U13" s="1210">
        <v>212</v>
      </c>
      <c r="V13" s="1210">
        <v>212.00000000000003</v>
      </c>
      <c r="W13" s="1210">
        <v>217</v>
      </c>
      <c r="X13" s="1210">
        <v>227</v>
      </c>
      <c r="Y13" s="1210">
        <v>227.00000000000003</v>
      </c>
      <c r="Z13" s="1210">
        <v>227</v>
      </c>
      <c r="AA13" s="1210">
        <v>244.99999999999997</v>
      </c>
      <c r="AB13" s="1210">
        <v>253</v>
      </c>
      <c r="AC13" s="1210">
        <v>253</v>
      </c>
      <c r="AD13" s="1210">
        <v>253</v>
      </c>
      <c r="AE13" s="1210">
        <v>253</v>
      </c>
      <c r="AF13" s="1210">
        <v>275</v>
      </c>
      <c r="AG13" s="1210">
        <v>289</v>
      </c>
      <c r="AH13" s="1210">
        <v>306</v>
      </c>
      <c r="AI13" s="1210">
        <v>306</v>
      </c>
      <c r="AJ13" s="1210">
        <v>313</v>
      </c>
      <c r="AK13" s="1210">
        <v>323</v>
      </c>
      <c r="AL13" s="1210">
        <v>323</v>
      </c>
      <c r="AM13" s="1210">
        <v>324</v>
      </c>
      <c r="AN13" s="1210">
        <v>318.00000000000006</v>
      </c>
      <c r="AO13" s="1210">
        <v>325</v>
      </c>
      <c r="AP13" s="1210">
        <v>325</v>
      </c>
      <c r="AQ13" s="1210">
        <v>337.99999999999994</v>
      </c>
      <c r="AR13" s="1210">
        <v>337.99999999999994</v>
      </c>
      <c r="AS13" s="1210">
        <v>340.00000000000006</v>
      </c>
      <c r="AT13" s="1210">
        <v>349.99999999999994</v>
      </c>
      <c r="AU13" s="1210">
        <v>349.99999999999994</v>
      </c>
      <c r="AV13" s="1210">
        <v>336</v>
      </c>
      <c r="AW13" s="1210">
        <v>335.99999999999994</v>
      </c>
      <c r="AX13" s="1210">
        <v>336</v>
      </c>
      <c r="AY13" s="1210">
        <v>336</v>
      </c>
      <c r="AZ13" s="1210">
        <v>421</v>
      </c>
      <c r="BA13" s="1210">
        <v>421</v>
      </c>
      <c r="BB13" s="1210">
        <v>421</v>
      </c>
      <c r="BC13" s="1210">
        <v>421</v>
      </c>
      <c r="BD13" s="1211">
        <v>421</v>
      </c>
      <c r="BE13" s="1212">
        <v>421</v>
      </c>
      <c r="BF13" s="1213">
        <v>0</v>
      </c>
      <c r="BG13" s="1213">
        <v>1.8641592784285343E-2</v>
      </c>
      <c r="BH13" s="1213">
        <v>4.1296082039092236E-3</v>
      </c>
    </row>
    <row r="14" spans="1:62" s="1204" customFormat="1" ht="11" x14ac:dyDescent="0.15">
      <c r="A14" s="1209" t="s">
        <v>399</v>
      </c>
      <c r="B14" s="1210" t="s">
        <v>111</v>
      </c>
      <c r="C14" s="1210" t="s">
        <v>111</v>
      </c>
      <c r="D14" s="1210" t="s">
        <v>111</v>
      </c>
      <c r="E14" s="1210" t="s">
        <v>111</v>
      </c>
      <c r="F14" s="1210" t="s">
        <v>111</v>
      </c>
      <c r="G14" s="1210" t="s">
        <v>111</v>
      </c>
      <c r="H14" s="1210" t="s">
        <v>111</v>
      </c>
      <c r="I14" s="1210" t="s">
        <v>111</v>
      </c>
      <c r="J14" s="1210" t="s">
        <v>111</v>
      </c>
      <c r="K14" s="1210" t="s">
        <v>111</v>
      </c>
      <c r="L14" s="1210" t="s">
        <v>111</v>
      </c>
      <c r="M14" s="1210" t="s">
        <v>111</v>
      </c>
      <c r="N14" s="1210" t="s">
        <v>111</v>
      </c>
      <c r="O14" s="1210" t="s">
        <v>111</v>
      </c>
      <c r="P14" s="1210" t="s">
        <v>111</v>
      </c>
      <c r="Q14" s="1210" t="s">
        <v>111</v>
      </c>
      <c r="R14" s="1210" t="s">
        <v>111</v>
      </c>
      <c r="S14" s="1210" t="s">
        <v>111</v>
      </c>
      <c r="T14" s="1210" t="s">
        <v>111</v>
      </c>
      <c r="U14" s="1210" t="s">
        <v>111</v>
      </c>
      <c r="V14" s="1210" t="s">
        <v>111</v>
      </c>
      <c r="W14" s="1210">
        <v>320</v>
      </c>
      <c r="X14" s="1210">
        <v>320</v>
      </c>
      <c r="Y14" s="1210">
        <v>319.99999999999994</v>
      </c>
      <c r="Z14" s="1210">
        <v>320</v>
      </c>
      <c r="AA14" s="1210">
        <v>320</v>
      </c>
      <c r="AB14" s="1210">
        <v>320</v>
      </c>
      <c r="AC14" s="1210">
        <v>319.99999999999994</v>
      </c>
      <c r="AD14" s="1210">
        <v>320</v>
      </c>
      <c r="AE14" s="1210">
        <v>320</v>
      </c>
      <c r="AF14" s="1210">
        <v>320</v>
      </c>
      <c r="AG14" s="1210">
        <v>319.99999999999994</v>
      </c>
      <c r="AH14" s="1210">
        <v>320</v>
      </c>
      <c r="AI14" s="1210">
        <v>320</v>
      </c>
      <c r="AJ14" s="1210">
        <v>320</v>
      </c>
      <c r="AK14" s="1210">
        <v>319.99999999999994</v>
      </c>
      <c r="AL14" s="1210">
        <v>320</v>
      </c>
      <c r="AM14" s="1210">
        <v>320</v>
      </c>
      <c r="AN14" s="1210">
        <v>320</v>
      </c>
      <c r="AO14" s="1210">
        <v>319.99999999999994</v>
      </c>
      <c r="AP14" s="1210">
        <v>320</v>
      </c>
      <c r="AQ14" s="1210">
        <v>320</v>
      </c>
      <c r="AR14" s="1210">
        <v>320</v>
      </c>
      <c r="AS14" s="1210">
        <v>319.99999999999994</v>
      </c>
      <c r="AT14" s="1210">
        <v>320</v>
      </c>
      <c r="AU14" s="1210">
        <v>320</v>
      </c>
      <c r="AV14" s="1210">
        <v>320</v>
      </c>
      <c r="AW14" s="1210">
        <v>319.99999999999994</v>
      </c>
      <c r="AX14" s="1210">
        <v>320</v>
      </c>
      <c r="AY14" s="1210">
        <v>320</v>
      </c>
      <c r="AZ14" s="1210">
        <v>320</v>
      </c>
      <c r="BA14" s="1210">
        <v>319.99999999999994</v>
      </c>
      <c r="BB14" s="1210">
        <v>320</v>
      </c>
      <c r="BC14" s="1210">
        <v>320</v>
      </c>
      <c r="BD14" s="1211">
        <v>320</v>
      </c>
      <c r="BE14" s="1212">
        <v>319.99999999999994</v>
      </c>
      <c r="BF14" s="1213">
        <v>0</v>
      </c>
      <c r="BG14" s="1213">
        <v>0</v>
      </c>
      <c r="BH14" s="1213">
        <v>3.1388945967956087E-3</v>
      </c>
    </row>
    <row r="15" spans="1:62" s="1204" customFormat="1" ht="11" x14ac:dyDescent="0.15">
      <c r="A15" s="1209" t="s">
        <v>185</v>
      </c>
      <c r="B15" s="1210">
        <v>18.05</v>
      </c>
      <c r="C15" s="1210">
        <v>11.4</v>
      </c>
      <c r="D15" s="1210">
        <v>19</v>
      </c>
      <c r="E15" s="1210">
        <v>35.149999999999991</v>
      </c>
      <c r="F15" s="1210">
        <v>31.35</v>
      </c>
      <c r="G15" s="1210">
        <v>33.534999999999997</v>
      </c>
      <c r="H15" s="1210">
        <v>34.200000000000003</v>
      </c>
      <c r="I15" s="1210">
        <v>34.499999999999993</v>
      </c>
      <c r="J15" s="1210">
        <v>34.500000000000007</v>
      </c>
      <c r="K15" s="1210">
        <v>34.500000000000007</v>
      </c>
      <c r="L15" s="1210">
        <v>39.375</v>
      </c>
      <c r="M15" s="1210">
        <v>44.400000000000006</v>
      </c>
      <c r="N15" s="1210">
        <v>102.1</v>
      </c>
      <c r="O15" s="1210">
        <v>102.1</v>
      </c>
      <c r="P15" s="1210">
        <v>102.1</v>
      </c>
      <c r="Q15" s="1210">
        <v>102.1</v>
      </c>
      <c r="R15" s="1210">
        <v>102.1</v>
      </c>
      <c r="S15" s="1210">
        <v>102.1</v>
      </c>
      <c r="T15" s="1210">
        <v>102.1</v>
      </c>
      <c r="U15" s="1210">
        <v>102.1</v>
      </c>
      <c r="V15" s="1210">
        <v>102.1</v>
      </c>
      <c r="W15" s="1210">
        <v>102.1</v>
      </c>
      <c r="X15" s="1210">
        <v>146.50000000000003</v>
      </c>
      <c r="Y15" s="1210">
        <v>146.5</v>
      </c>
      <c r="Z15" s="1210">
        <v>146.50000000000003</v>
      </c>
      <c r="AA15" s="1210">
        <v>146.50000000000003</v>
      </c>
      <c r="AB15" s="1210">
        <v>146.50000000000003</v>
      </c>
      <c r="AC15" s="1210">
        <v>147.00000000000003</v>
      </c>
      <c r="AD15" s="1210">
        <v>147</v>
      </c>
      <c r="AE15" s="1210">
        <v>147</v>
      </c>
      <c r="AF15" s="1210">
        <v>157</v>
      </c>
      <c r="AG15" s="1210">
        <v>157</v>
      </c>
      <c r="AH15" s="1210">
        <v>157</v>
      </c>
      <c r="AI15" s="1210">
        <v>177.00000000000003</v>
      </c>
      <c r="AJ15" s="1210">
        <v>177.00000000000003</v>
      </c>
      <c r="AK15" s="1210">
        <v>177</v>
      </c>
      <c r="AL15" s="1210">
        <v>177.00000000000003</v>
      </c>
      <c r="AM15" s="1210">
        <v>177.00000000000003</v>
      </c>
      <c r="AN15" s="1210">
        <v>177.00000000000003</v>
      </c>
      <c r="AO15" s="1210">
        <v>177</v>
      </c>
      <c r="AP15" s="1210">
        <v>177.00000000000003</v>
      </c>
      <c r="AQ15" s="1210">
        <v>177.00000000000003</v>
      </c>
      <c r="AR15" s="1210">
        <v>174.99999999999997</v>
      </c>
      <c r="AS15" s="1210">
        <v>175</v>
      </c>
      <c r="AT15" s="1210">
        <v>174.99999999999997</v>
      </c>
      <c r="AU15" s="1210">
        <v>174.99999999999997</v>
      </c>
      <c r="AV15" s="1210">
        <v>174.99999999999997</v>
      </c>
      <c r="AW15" s="1210">
        <v>175</v>
      </c>
      <c r="AX15" s="1210">
        <v>174.99999999999997</v>
      </c>
      <c r="AY15" s="1210">
        <v>174.99999999999997</v>
      </c>
      <c r="AZ15" s="1210">
        <v>174.99999999999997</v>
      </c>
      <c r="BA15" s="1210">
        <v>175</v>
      </c>
      <c r="BB15" s="1210">
        <v>174.99999999999997</v>
      </c>
      <c r="BC15" s="1210">
        <v>174.99999999999997</v>
      </c>
      <c r="BD15" s="1211">
        <v>174.99999999999997</v>
      </c>
      <c r="BE15" s="1212">
        <v>175</v>
      </c>
      <c r="BF15" s="1213">
        <v>0</v>
      </c>
      <c r="BG15" s="1213">
        <v>0</v>
      </c>
      <c r="BH15" s="1213">
        <v>1.7165829826225989E-3</v>
      </c>
    </row>
    <row r="16" spans="1:62" s="1204" customFormat="1" ht="11" x14ac:dyDescent="0.15">
      <c r="A16" s="1209" t="s">
        <v>400</v>
      </c>
      <c r="B16" s="1210">
        <v>703.00000000000011</v>
      </c>
      <c r="C16" s="1210">
        <v>755.25</v>
      </c>
      <c r="D16" s="1210">
        <v>755.25</v>
      </c>
      <c r="E16" s="1210">
        <v>755.25000000000011</v>
      </c>
      <c r="F16" s="1210">
        <v>798</v>
      </c>
      <c r="G16" s="1210">
        <v>797</v>
      </c>
      <c r="H16" s="1210">
        <v>797</v>
      </c>
      <c r="I16" s="1210">
        <v>945</v>
      </c>
      <c r="J16" s="1210">
        <v>979.99999999999989</v>
      </c>
      <c r="K16" s="1210">
        <v>849</v>
      </c>
      <c r="L16" s="1210">
        <v>810.00000000000011</v>
      </c>
      <c r="M16" s="1210">
        <v>802</v>
      </c>
      <c r="N16" s="1210">
        <v>842</v>
      </c>
      <c r="O16" s="1210">
        <v>842</v>
      </c>
      <c r="P16" s="1210">
        <v>792.00000000000011</v>
      </c>
      <c r="Q16" s="1210">
        <v>782</v>
      </c>
      <c r="R16" s="1210">
        <v>782.00000000000011</v>
      </c>
      <c r="S16" s="1210">
        <v>782.00000000000011</v>
      </c>
      <c r="T16" s="1210">
        <v>761</v>
      </c>
      <c r="U16" s="1210">
        <v>620</v>
      </c>
      <c r="V16" s="1210">
        <v>320</v>
      </c>
      <c r="W16" s="1210" t="s">
        <v>111</v>
      </c>
      <c r="X16" s="1210" t="s">
        <v>111</v>
      </c>
      <c r="Y16" s="1210" t="s">
        <v>111</v>
      </c>
      <c r="Z16" s="1210" t="s">
        <v>111</v>
      </c>
      <c r="AA16" s="1210" t="s">
        <v>111</v>
      </c>
      <c r="AB16" s="1210" t="s">
        <v>111</v>
      </c>
      <c r="AC16" s="1210" t="s">
        <v>111</v>
      </c>
      <c r="AD16" s="1210" t="s">
        <v>111</v>
      </c>
      <c r="AE16" s="1210" t="s">
        <v>111</v>
      </c>
      <c r="AF16" s="1210" t="s">
        <v>111</v>
      </c>
      <c r="AG16" s="1210" t="s">
        <v>111</v>
      </c>
      <c r="AH16" s="1210" t="s">
        <v>111</v>
      </c>
      <c r="AI16" s="1210" t="s">
        <v>111</v>
      </c>
      <c r="AJ16" s="1210" t="s">
        <v>111</v>
      </c>
      <c r="AK16" s="1210" t="s">
        <v>111</v>
      </c>
      <c r="AL16" s="1210" t="s">
        <v>111</v>
      </c>
      <c r="AM16" s="1210" t="s">
        <v>111</v>
      </c>
      <c r="AN16" s="1210" t="s">
        <v>111</v>
      </c>
      <c r="AO16" s="1210" t="s">
        <v>111</v>
      </c>
      <c r="AP16" s="1210" t="s">
        <v>111</v>
      </c>
      <c r="AQ16" s="1210" t="s">
        <v>111</v>
      </c>
      <c r="AR16" s="1210" t="s">
        <v>111</v>
      </c>
      <c r="AS16" s="1210" t="s">
        <v>111</v>
      </c>
      <c r="AT16" s="1210" t="s">
        <v>111</v>
      </c>
      <c r="AU16" s="1210" t="s">
        <v>111</v>
      </c>
      <c r="AV16" s="1210" t="s">
        <v>111</v>
      </c>
      <c r="AW16" s="1210" t="s">
        <v>111</v>
      </c>
      <c r="AX16" s="1210" t="s">
        <v>111</v>
      </c>
      <c r="AY16" s="1210" t="s">
        <v>111</v>
      </c>
      <c r="AZ16" s="1210" t="s">
        <v>111</v>
      </c>
      <c r="BA16" s="1210" t="s">
        <v>111</v>
      </c>
      <c r="BB16" s="1210" t="s">
        <v>111</v>
      </c>
      <c r="BC16" s="1210" t="s">
        <v>111</v>
      </c>
      <c r="BD16" s="1211" t="s">
        <v>111</v>
      </c>
      <c r="BE16" s="1212" t="s">
        <v>111</v>
      </c>
      <c r="BF16" s="1213" t="s">
        <v>111</v>
      </c>
      <c r="BG16" s="1213" t="s">
        <v>111</v>
      </c>
      <c r="BH16" s="1213" t="s">
        <v>111</v>
      </c>
    </row>
    <row r="17" spans="1:60" s="1204" customFormat="1" ht="11" x14ac:dyDescent="0.15">
      <c r="A17" s="1209" t="s">
        <v>184</v>
      </c>
      <c r="B17" s="1210">
        <v>60.04</v>
      </c>
      <c r="C17" s="1210">
        <v>60.419999999999995</v>
      </c>
      <c r="D17" s="1210">
        <v>85.499999999999986</v>
      </c>
      <c r="E17" s="1210">
        <v>98.42</v>
      </c>
      <c r="F17" s="1210">
        <v>87.4</v>
      </c>
      <c r="G17" s="1210">
        <v>87.4</v>
      </c>
      <c r="H17" s="1210">
        <v>100.32</v>
      </c>
      <c r="I17" s="1210">
        <v>101</v>
      </c>
      <c r="J17" s="1210">
        <v>106.99999999999999</v>
      </c>
      <c r="K17" s="1210">
        <v>129.99999999999997</v>
      </c>
      <c r="L17" s="1210">
        <v>129.99999999999997</v>
      </c>
      <c r="M17" s="1210">
        <v>115.99999999999999</v>
      </c>
      <c r="N17" s="1210">
        <v>170.99999999999997</v>
      </c>
      <c r="O17" s="1210">
        <v>170</v>
      </c>
      <c r="P17" s="1210">
        <v>170</v>
      </c>
      <c r="Q17" s="1210">
        <v>171</v>
      </c>
      <c r="R17" s="1210">
        <v>175.99999999999997</v>
      </c>
      <c r="S17" s="1210">
        <v>186</v>
      </c>
      <c r="T17" s="1210">
        <v>186</v>
      </c>
      <c r="U17" s="1210">
        <v>187</v>
      </c>
      <c r="V17" s="1210">
        <v>187.00000000000003</v>
      </c>
      <c r="W17" s="1210">
        <v>187.00000000000003</v>
      </c>
      <c r="X17" s="1210">
        <v>187.00000000000003</v>
      </c>
      <c r="Y17" s="1210">
        <v>187</v>
      </c>
      <c r="Z17" s="1210">
        <v>187.00000000000003</v>
      </c>
      <c r="AA17" s="1210">
        <v>187.00000000000003</v>
      </c>
      <c r="AB17" s="1210">
        <v>187.00000000000003</v>
      </c>
      <c r="AC17" s="1210">
        <v>187</v>
      </c>
      <c r="AD17" s="1210">
        <v>188.99999999999997</v>
      </c>
      <c r="AE17" s="1210">
        <v>188.99999999999997</v>
      </c>
      <c r="AF17" s="1210">
        <v>188.99999999999997</v>
      </c>
      <c r="AG17" s="1210">
        <v>189</v>
      </c>
      <c r="AH17" s="1210">
        <v>188.99999999999997</v>
      </c>
      <c r="AI17" s="1210">
        <v>188.99999999999997</v>
      </c>
      <c r="AJ17" s="1210">
        <v>192.00000000000003</v>
      </c>
      <c r="AK17" s="1210">
        <v>198</v>
      </c>
      <c r="AL17" s="1210">
        <v>198.00000000000003</v>
      </c>
      <c r="AM17" s="1210">
        <v>198.00000000000003</v>
      </c>
      <c r="AN17" s="1210">
        <v>198.00000000000003</v>
      </c>
      <c r="AO17" s="1210">
        <v>223</v>
      </c>
      <c r="AP17" s="1210">
        <v>223.00000000000003</v>
      </c>
      <c r="AQ17" s="1210">
        <v>223.00000000000003</v>
      </c>
      <c r="AR17" s="1210">
        <v>223.00000000000003</v>
      </c>
      <c r="AS17" s="1210">
        <v>230</v>
      </c>
      <c r="AT17" s="1210">
        <v>251.99999999999997</v>
      </c>
      <c r="AU17" s="1210">
        <v>251.99999999999997</v>
      </c>
      <c r="AV17" s="1210">
        <v>251.99999999999997</v>
      </c>
      <c r="AW17" s="1210">
        <v>252</v>
      </c>
      <c r="AX17" s="1210">
        <v>253</v>
      </c>
      <c r="AY17" s="1210">
        <v>253</v>
      </c>
      <c r="AZ17" s="1210">
        <v>253</v>
      </c>
      <c r="BA17" s="1210">
        <v>253</v>
      </c>
      <c r="BB17" s="1210">
        <v>253</v>
      </c>
      <c r="BC17" s="1210">
        <v>253</v>
      </c>
      <c r="BD17" s="1211">
        <v>253</v>
      </c>
      <c r="BE17" s="1212">
        <v>253</v>
      </c>
      <c r="BF17" s="1213">
        <v>0</v>
      </c>
      <c r="BG17" s="1213">
        <v>3.9611855585275357E-4</v>
      </c>
      <c r="BH17" s="1213">
        <v>2.4816885405915287E-3</v>
      </c>
    </row>
    <row r="18" spans="1:60" s="1204" customFormat="1" ht="11" x14ac:dyDescent="0.15">
      <c r="A18" s="1209" t="s">
        <v>183</v>
      </c>
      <c r="B18" s="1210">
        <v>341.00000000000006</v>
      </c>
      <c r="C18" s="1210">
        <v>390</v>
      </c>
      <c r="D18" s="1210">
        <v>405.00000000000006</v>
      </c>
      <c r="E18" s="1210">
        <v>430</v>
      </c>
      <c r="F18" s="1210">
        <v>433</v>
      </c>
      <c r="G18" s="1210">
        <v>436.00000000000006</v>
      </c>
      <c r="H18" s="1210">
        <v>436.00000000000006</v>
      </c>
      <c r="I18" s="1210">
        <v>450.00000000000006</v>
      </c>
      <c r="J18" s="1210">
        <v>450</v>
      </c>
      <c r="K18" s="1210">
        <v>456</v>
      </c>
      <c r="L18" s="1210">
        <v>456</v>
      </c>
      <c r="M18" s="1210">
        <v>456.00000000000006</v>
      </c>
      <c r="N18" s="1210">
        <v>456</v>
      </c>
      <c r="O18" s="1210">
        <v>436.00000000000006</v>
      </c>
      <c r="P18" s="1210">
        <v>436.00000000000006</v>
      </c>
      <c r="Q18" s="1210">
        <v>436</v>
      </c>
      <c r="R18" s="1210">
        <v>436.00000000000006</v>
      </c>
      <c r="S18" s="1210">
        <v>410</v>
      </c>
      <c r="T18" s="1210">
        <v>355.00000000000006</v>
      </c>
      <c r="U18" s="1210">
        <v>310</v>
      </c>
      <c r="V18" s="1210">
        <v>300</v>
      </c>
      <c r="W18" s="1210">
        <v>300</v>
      </c>
      <c r="X18" s="1210">
        <v>300</v>
      </c>
      <c r="Y18" s="1210">
        <v>300</v>
      </c>
      <c r="Z18" s="1210">
        <v>300</v>
      </c>
      <c r="AA18" s="1210">
        <v>273.00000000000006</v>
      </c>
      <c r="AB18" s="1210">
        <v>240</v>
      </c>
      <c r="AC18" s="1210">
        <v>239.99999999999997</v>
      </c>
      <c r="AD18" s="1210">
        <v>240</v>
      </c>
      <c r="AE18" s="1210">
        <v>240</v>
      </c>
      <c r="AF18" s="1210">
        <v>240</v>
      </c>
      <c r="AG18" s="1210">
        <v>164.99999999999997</v>
      </c>
      <c r="AH18" s="1210">
        <v>164.99999999999997</v>
      </c>
      <c r="AI18" s="1210">
        <v>164.99999999999997</v>
      </c>
      <c r="AJ18" s="1210">
        <v>164.99999999999997</v>
      </c>
      <c r="AK18" s="1210">
        <v>164.99999999999997</v>
      </c>
      <c r="AL18" s="1210">
        <v>164.99999999999997</v>
      </c>
      <c r="AM18" s="1210">
        <v>164.99999999999997</v>
      </c>
      <c r="AN18" s="1210">
        <v>164.99999999999997</v>
      </c>
      <c r="AO18" s="1210">
        <v>164.99999999999997</v>
      </c>
      <c r="AP18" s="1210">
        <v>164.99999999999997</v>
      </c>
      <c r="AQ18" s="1210">
        <v>164.99999999999997</v>
      </c>
      <c r="AR18" s="1210">
        <v>164.99999999999997</v>
      </c>
      <c r="AS18" s="1210">
        <v>164.99999999999997</v>
      </c>
      <c r="AT18" s="1210">
        <v>164.99999999999997</v>
      </c>
      <c r="AU18" s="1210">
        <v>164.99999999999997</v>
      </c>
      <c r="AV18" s="1210">
        <v>164.99999999999997</v>
      </c>
      <c r="AW18" s="1210">
        <v>164.99999999999997</v>
      </c>
      <c r="AX18" s="1210">
        <v>164.99999999999997</v>
      </c>
      <c r="AY18" s="1210">
        <v>164.99999999999997</v>
      </c>
      <c r="AZ18" s="1210">
        <v>164.99999999999997</v>
      </c>
      <c r="BA18" s="1210">
        <v>164.99999999999997</v>
      </c>
      <c r="BB18" s="1210">
        <v>164.99999999999997</v>
      </c>
      <c r="BC18" s="1210">
        <v>164.99999999999997</v>
      </c>
      <c r="BD18" s="1211">
        <v>164.99999999999997</v>
      </c>
      <c r="BE18" s="1212">
        <v>164.99999999999997</v>
      </c>
      <c r="BF18" s="1213">
        <v>0</v>
      </c>
      <c r="BG18" s="1213">
        <v>0</v>
      </c>
      <c r="BH18" s="1213">
        <v>1.6184925264727357E-3</v>
      </c>
    </row>
    <row r="19" spans="1:60" s="1204" customFormat="1" ht="11" x14ac:dyDescent="0.15">
      <c r="A19" s="1209" t="s">
        <v>182</v>
      </c>
      <c r="B19" s="1210">
        <v>1120</v>
      </c>
      <c r="C19" s="1210">
        <v>1135</v>
      </c>
      <c r="D19" s="1210">
        <v>1217.0000000000002</v>
      </c>
      <c r="E19" s="1210">
        <v>1222</v>
      </c>
      <c r="F19" s="1210">
        <v>1258</v>
      </c>
      <c r="G19" s="1210">
        <v>1289</v>
      </c>
      <c r="H19" s="1210">
        <v>1295</v>
      </c>
      <c r="I19" s="1210">
        <v>1473.9999999999998</v>
      </c>
      <c r="J19" s="1210">
        <v>1474.0000000000002</v>
      </c>
      <c r="K19" s="1210">
        <v>1474.0000000000002</v>
      </c>
      <c r="L19" s="1210">
        <v>1445.0000000000002</v>
      </c>
      <c r="M19" s="1210">
        <v>1445</v>
      </c>
      <c r="N19" s="1210">
        <v>1445.0000000000002</v>
      </c>
      <c r="O19" s="1210">
        <v>1371</v>
      </c>
      <c r="P19" s="1210">
        <v>1371</v>
      </c>
      <c r="Q19" s="1210">
        <v>1283.0000000000002</v>
      </c>
      <c r="R19" s="1210">
        <v>1263</v>
      </c>
      <c r="S19" s="1210">
        <v>1253</v>
      </c>
      <c r="T19" s="1210">
        <v>1243</v>
      </c>
      <c r="U19" s="1210">
        <v>1243.0000000000002</v>
      </c>
      <c r="V19" s="1210">
        <v>1243</v>
      </c>
      <c r="W19" s="1210">
        <v>1243</v>
      </c>
      <c r="X19" s="1210">
        <v>1243</v>
      </c>
      <c r="Y19" s="1210">
        <v>1243.0000000000002</v>
      </c>
      <c r="Z19" s="1210">
        <v>1243</v>
      </c>
      <c r="AA19" s="1210">
        <v>1243</v>
      </c>
      <c r="AB19" s="1210">
        <v>1195.9999999999998</v>
      </c>
      <c r="AC19" s="1210">
        <v>1201.9999999999998</v>
      </c>
      <c r="AD19" s="1210">
        <v>1202</v>
      </c>
      <c r="AE19" s="1210">
        <v>1205</v>
      </c>
      <c r="AF19" s="1210">
        <v>1217.0000000000002</v>
      </c>
      <c r="AG19" s="1210">
        <v>1217</v>
      </c>
      <c r="AH19" s="1210">
        <v>1217.0000000000002</v>
      </c>
      <c r="AI19" s="1210">
        <v>1219.9999999999998</v>
      </c>
      <c r="AJ19" s="1210">
        <v>1231</v>
      </c>
      <c r="AK19" s="1210">
        <v>1274</v>
      </c>
      <c r="AL19" s="1210">
        <v>1274</v>
      </c>
      <c r="AM19" s="1210">
        <v>1274</v>
      </c>
      <c r="AN19" s="1210">
        <v>1269</v>
      </c>
      <c r="AO19" s="1210">
        <v>1284</v>
      </c>
      <c r="AP19" s="1210">
        <v>1291.0000000000002</v>
      </c>
      <c r="AQ19" s="1210">
        <v>1294</v>
      </c>
      <c r="AR19" s="1210">
        <v>1302.9999999999998</v>
      </c>
      <c r="AS19" s="1210">
        <v>1302.9999999999998</v>
      </c>
      <c r="AT19" s="1210">
        <v>1302.9999999999998</v>
      </c>
      <c r="AU19" s="1210">
        <v>1302.9999999999998</v>
      </c>
      <c r="AV19" s="1210">
        <v>1302.9999999999998</v>
      </c>
      <c r="AW19" s="1210">
        <v>1302.9999999999998</v>
      </c>
      <c r="AX19" s="1210">
        <v>1302.9999999999998</v>
      </c>
      <c r="AY19" s="1210">
        <v>1302.9999999999998</v>
      </c>
      <c r="AZ19" s="1210">
        <v>1302.9999999999998</v>
      </c>
      <c r="BA19" s="1210">
        <v>1302.9999999999998</v>
      </c>
      <c r="BB19" s="1210">
        <v>1302.9999999999998</v>
      </c>
      <c r="BC19" s="1210">
        <v>1302.9999999999998</v>
      </c>
      <c r="BD19" s="1211">
        <v>1302.9999999999998</v>
      </c>
      <c r="BE19" s="1212">
        <v>1302.9999999999998</v>
      </c>
      <c r="BF19" s="1213">
        <v>0</v>
      </c>
      <c r="BG19" s="1213">
        <v>0</v>
      </c>
      <c r="BH19" s="1213">
        <v>1.2781186436327118E-2</v>
      </c>
    </row>
    <row r="20" spans="1:60" s="1204" customFormat="1" ht="11" x14ac:dyDescent="0.15">
      <c r="A20" s="1209" t="s">
        <v>208</v>
      </c>
      <c r="B20" s="1210">
        <v>396.33999999999992</v>
      </c>
      <c r="C20" s="1210">
        <v>471.86500000000001</v>
      </c>
      <c r="D20" s="1210">
        <v>505.40000000000009</v>
      </c>
      <c r="E20" s="1210">
        <v>550.52500000000009</v>
      </c>
      <c r="F20" s="1210">
        <v>687.32500000000005</v>
      </c>
      <c r="G20" s="1210">
        <v>965.35000000000014</v>
      </c>
      <c r="H20" s="1210">
        <v>1164.1000000000001</v>
      </c>
      <c r="I20" s="1210">
        <v>1346.51</v>
      </c>
      <c r="J20" s="1210">
        <v>1856.85</v>
      </c>
      <c r="K20" s="1210">
        <v>1854.85</v>
      </c>
      <c r="L20" s="1210">
        <v>2004.85</v>
      </c>
      <c r="M20" s="1210">
        <v>1998.85</v>
      </c>
      <c r="N20" s="1210">
        <v>2033.85</v>
      </c>
      <c r="O20" s="1210">
        <v>2018</v>
      </c>
      <c r="P20" s="1210">
        <v>2020</v>
      </c>
      <c r="Q20" s="1210">
        <v>2023</v>
      </c>
      <c r="R20" s="1210">
        <v>1988</v>
      </c>
      <c r="S20" s="1210">
        <v>1675</v>
      </c>
      <c r="T20" s="1210">
        <v>1667</v>
      </c>
      <c r="U20" s="1210">
        <v>1597</v>
      </c>
      <c r="V20" s="1210">
        <v>1372</v>
      </c>
      <c r="W20" s="1210">
        <v>1547</v>
      </c>
      <c r="X20" s="1210">
        <v>1548</v>
      </c>
      <c r="Y20" s="1210">
        <v>1535</v>
      </c>
      <c r="Z20" s="1210">
        <v>1307</v>
      </c>
      <c r="AA20" s="1210">
        <v>1377</v>
      </c>
      <c r="AB20" s="1210">
        <v>1445</v>
      </c>
      <c r="AC20" s="1210">
        <v>1474.0000000000002</v>
      </c>
      <c r="AD20" s="1210">
        <v>1453</v>
      </c>
      <c r="AE20" s="1210">
        <v>1387</v>
      </c>
      <c r="AF20" s="1210">
        <v>1203</v>
      </c>
      <c r="AG20" s="1210">
        <v>1282</v>
      </c>
      <c r="AH20" s="1210">
        <v>1207</v>
      </c>
      <c r="AI20" s="1210">
        <v>1188</v>
      </c>
      <c r="AJ20" s="1210">
        <v>1215</v>
      </c>
      <c r="AK20" s="1210">
        <v>1187</v>
      </c>
      <c r="AL20" s="1210">
        <v>1211</v>
      </c>
      <c r="AM20" s="1210">
        <v>1240</v>
      </c>
      <c r="AN20" s="1210">
        <v>1301</v>
      </c>
      <c r="AO20" s="1210">
        <v>1249</v>
      </c>
      <c r="AP20" s="1210">
        <v>1225</v>
      </c>
      <c r="AQ20" s="1210">
        <v>1231</v>
      </c>
      <c r="AR20" s="1210">
        <v>1268</v>
      </c>
      <c r="AS20" s="1210">
        <v>1201</v>
      </c>
      <c r="AT20" s="1210">
        <v>933</v>
      </c>
      <c r="AU20" s="1210">
        <v>934</v>
      </c>
      <c r="AV20" s="1210">
        <v>1046</v>
      </c>
      <c r="AW20" s="1210">
        <v>419.99999999999994</v>
      </c>
      <c r="AX20" s="1210">
        <v>380</v>
      </c>
      <c r="AY20" s="1210">
        <v>395</v>
      </c>
      <c r="AZ20" s="1210">
        <v>403</v>
      </c>
      <c r="BA20" s="1210">
        <v>403</v>
      </c>
      <c r="BB20" s="1210">
        <v>403</v>
      </c>
      <c r="BC20" s="1210">
        <v>403</v>
      </c>
      <c r="BD20" s="1211">
        <v>403</v>
      </c>
      <c r="BE20" s="1212">
        <v>403</v>
      </c>
      <c r="BF20" s="1213">
        <v>0</v>
      </c>
      <c r="BG20" s="1213">
        <v>-8.0519887606569474E-2</v>
      </c>
      <c r="BH20" s="1213">
        <v>3.9530453828394707E-3</v>
      </c>
    </row>
    <row r="21" spans="1:60" s="1204" customFormat="1" ht="11" x14ac:dyDescent="0.15">
      <c r="A21" s="1214" t="s">
        <v>178</v>
      </c>
      <c r="B21" s="1215">
        <v>3561.83</v>
      </c>
      <c r="C21" s="1215">
        <v>3799.0149999999994</v>
      </c>
      <c r="D21" s="1215">
        <v>3969.3549999999996</v>
      </c>
      <c r="E21" s="1215">
        <v>4171.875</v>
      </c>
      <c r="F21" s="1215">
        <v>4422.7250000000004</v>
      </c>
      <c r="G21" s="1215">
        <v>4807.5249999999996</v>
      </c>
      <c r="H21" s="1215">
        <v>5321.4228499999999</v>
      </c>
      <c r="I21" s="1215">
        <v>6005.01</v>
      </c>
      <c r="J21" s="1215">
        <v>6636.35</v>
      </c>
      <c r="K21" s="1215">
        <v>6796.35</v>
      </c>
      <c r="L21" s="1215">
        <v>6886.2249999999995</v>
      </c>
      <c r="M21" s="1215">
        <v>6860.25</v>
      </c>
      <c r="N21" s="1215">
        <v>7109.95</v>
      </c>
      <c r="O21" s="1215">
        <v>7129.1</v>
      </c>
      <c r="P21" s="1215">
        <v>7091.1</v>
      </c>
      <c r="Q21" s="1215">
        <v>7203.1</v>
      </c>
      <c r="R21" s="1215">
        <v>7164.1</v>
      </c>
      <c r="S21" s="1215">
        <v>6864.1</v>
      </c>
      <c r="T21" s="1215">
        <v>6786.1</v>
      </c>
      <c r="U21" s="1215">
        <v>6531.1</v>
      </c>
      <c r="V21" s="1215">
        <v>5996.1</v>
      </c>
      <c r="W21" s="1215">
        <v>6176.1</v>
      </c>
      <c r="X21" s="1215">
        <v>6233.5</v>
      </c>
      <c r="Y21" s="1215">
        <v>6192.5</v>
      </c>
      <c r="Z21" s="1215">
        <v>5999.5</v>
      </c>
      <c r="AA21" s="1215">
        <v>6060.5</v>
      </c>
      <c r="AB21" s="1215">
        <v>6065.5</v>
      </c>
      <c r="AC21" s="1215">
        <v>6094</v>
      </c>
      <c r="AD21" s="1215">
        <v>6062</v>
      </c>
      <c r="AE21" s="1215">
        <v>6030</v>
      </c>
      <c r="AF21" s="1215">
        <v>5884</v>
      </c>
      <c r="AG21" s="1215">
        <v>5921</v>
      </c>
      <c r="AH21" s="1215">
        <v>6155.812769317582</v>
      </c>
      <c r="AI21" s="1215">
        <v>6176.0376645148153</v>
      </c>
      <c r="AJ21" s="1215">
        <v>6227.5838906675062</v>
      </c>
      <c r="AK21" s="1215">
        <v>6319.3617725274235</v>
      </c>
      <c r="AL21" s="1215">
        <v>6331.3617725274244</v>
      </c>
      <c r="AM21" s="1215">
        <v>6382.5444966720843</v>
      </c>
      <c r="AN21" s="1215">
        <v>6516.3890608109887</v>
      </c>
      <c r="AO21" s="1215">
        <v>6526.7179999999998</v>
      </c>
      <c r="AP21" s="1215">
        <v>6520.8509999999997</v>
      </c>
      <c r="AQ21" s="1215">
        <v>6541.0069999999996</v>
      </c>
      <c r="AR21" s="1215">
        <v>6626.1049999999996</v>
      </c>
      <c r="AS21" s="1215">
        <v>6580.5039999999999</v>
      </c>
      <c r="AT21" s="1215">
        <v>6356.7409999999991</v>
      </c>
      <c r="AU21" s="1215">
        <v>6357.7409999999991</v>
      </c>
      <c r="AV21" s="1215">
        <v>6485.7950000000001</v>
      </c>
      <c r="AW21" s="1215">
        <v>5886.2349999999997</v>
      </c>
      <c r="AX21" s="1215">
        <v>5939.8519999999999</v>
      </c>
      <c r="AY21" s="1215">
        <v>6100.3779999999997</v>
      </c>
      <c r="AZ21" s="1215">
        <v>6236.4</v>
      </c>
      <c r="BA21" s="1215">
        <v>6243.8690000000006</v>
      </c>
      <c r="BB21" s="1215">
        <v>6240.0756636192173</v>
      </c>
      <c r="BC21" s="1215">
        <v>6163.0756636192173</v>
      </c>
      <c r="BD21" s="1216">
        <v>6168.1641205109918</v>
      </c>
      <c r="BE21" s="1216">
        <v>6168.1641205109918</v>
      </c>
      <c r="BF21" s="1217">
        <v>0</v>
      </c>
      <c r="BG21" s="1217">
        <v>-3.0069281430761263E-3</v>
      </c>
      <c r="BH21" s="1217">
        <v>6.0503803218814038E-2</v>
      </c>
    </row>
    <row r="22" spans="1:60" s="1204" customFormat="1" ht="11" x14ac:dyDescent="0.15">
      <c r="A22" s="1209"/>
      <c r="B22" s="1210"/>
      <c r="C22" s="1210"/>
      <c r="D22" s="1210"/>
      <c r="E22" s="1210"/>
      <c r="F22" s="1210"/>
      <c r="G22" s="1210"/>
      <c r="H22" s="1210"/>
      <c r="I22" s="1210"/>
      <c r="J22" s="1210"/>
      <c r="K22" s="1210"/>
      <c r="L22" s="1210"/>
      <c r="M22" s="1210"/>
      <c r="N22" s="1210"/>
      <c r="O22" s="1210"/>
      <c r="P22" s="1210"/>
      <c r="Q22" s="1210"/>
      <c r="R22" s="1210"/>
      <c r="S22" s="1210"/>
      <c r="T22" s="1210"/>
      <c r="U22" s="1210"/>
      <c r="V22" s="1210"/>
      <c r="W22" s="1210"/>
      <c r="X22" s="1210"/>
      <c r="Y22" s="1210"/>
      <c r="Z22" s="1210"/>
      <c r="AA22" s="1210"/>
      <c r="AB22" s="1210"/>
      <c r="AC22" s="1210"/>
      <c r="AD22" s="1210"/>
      <c r="AE22" s="1210"/>
      <c r="AF22" s="1210"/>
      <c r="AG22" s="1210"/>
      <c r="AH22" s="1210"/>
      <c r="AI22" s="1210"/>
      <c r="AJ22" s="1210"/>
      <c r="AK22" s="1210"/>
      <c r="AL22" s="1210"/>
      <c r="AM22" s="1210"/>
      <c r="AN22" s="1210"/>
      <c r="AO22" s="1210"/>
      <c r="AP22" s="1210"/>
      <c r="AQ22" s="1210"/>
      <c r="AR22" s="1210"/>
      <c r="AS22" s="1210"/>
      <c r="AT22" s="1210"/>
      <c r="AU22" s="1210"/>
      <c r="AV22" s="1210"/>
      <c r="AW22" s="1210"/>
      <c r="AX22" s="1210"/>
      <c r="AY22" s="1210"/>
      <c r="AZ22" s="1210"/>
      <c r="BA22" s="1210"/>
      <c r="BB22" s="1210"/>
      <c r="BC22" s="1210"/>
      <c r="BD22" s="1211"/>
      <c r="BE22" s="1212"/>
      <c r="BF22" s="1213"/>
      <c r="BG22" s="1213"/>
      <c r="BH22" s="1213"/>
    </row>
    <row r="23" spans="1:60" s="1204" customFormat="1" ht="11" x14ac:dyDescent="0.15">
      <c r="A23" s="1209" t="s">
        <v>177</v>
      </c>
      <c r="B23" s="1210">
        <v>80</v>
      </c>
      <c r="C23" s="1210">
        <v>80</v>
      </c>
      <c r="D23" s="1210">
        <v>80</v>
      </c>
      <c r="E23" s="1210">
        <v>79.999999999999986</v>
      </c>
      <c r="F23" s="1210">
        <v>80</v>
      </c>
      <c r="G23" s="1210">
        <v>151</v>
      </c>
      <c r="H23" s="1210">
        <v>151</v>
      </c>
      <c r="I23" s="1210">
        <v>151.00000000000003</v>
      </c>
      <c r="J23" s="1210">
        <v>220.99999999999997</v>
      </c>
      <c r="K23" s="1210">
        <v>220.99999999999997</v>
      </c>
      <c r="L23" s="1210">
        <v>220.99999999999997</v>
      </c>
      <c r="M23" s="1210">
        <v>291</v>
      </c>
      <c r="N23" s="1210">
        <v>290.99999999999994</v>
      </c>
      <c r="O23" s="1210">
        <v>290.99999999999994</v>
      </c>
      <c r="P23" s="1210">
        <v>290.99999999999994</v>
      </c>
      <c r="Q23" s="1210">
        <v>291</v>
      </c>
      <c r="R23" s="1210">
        <v>290.99999999999994</v>
      </c>
      <c r="S23" s="1210">
        <v>201</v>
      </c>
      <c r="T23" s="1210">
        <v>201</v>
      </c>
      <c r="U23" s="1210">
        <v>200.99999999999997</v>
      </c>
      <c r="V23" s="1210">
        <v>201</v>
      </c>
      <c r="W23" s="1210">
        <v>201</v>
      </c>
      <c r="X23" s="1210">
        <v>201</v>
      </c>
      <c r="Y23" s="1210">
        <v>200.99999999999997</v>
      </c>
      <c r="Z23" s="1210">
        <v>201</v>
      </c>
      <c r="AA23" s="1210">
        <v>201</v>
      </c>
      <c r="AB23" s="1210">
        <v>201</v>
      </c>
      <c r="AC23" s="1210">
        <v>200.99999999999997</v>
      </c>
      <c r="AD23" s="1210">
        <v>201</v>
      </c>
      <c r="AE23" s="1210">
        <v>201</v>
      </c>
      <c r="AF23" s="1210">
        <v>201</v>
      </c>
      <c r="AG23" s="1210">
        <v>200.99999999999997</v>
      </c>
      <c r="AH23" s="1210">
        <v>201</v>
      </c>
      <c r="AI23" s="1210">
        <v>201</v>
      </c>
      <c r="AJ23" s="1210">
        <v>201</v>
      </c>
      <c r="AK23" s="1210">
        <v>200.99999999999997</v>
      </c>
      <c r="AL23" s="1210">
        <v>201</v>
      </c>
      <c r="AM23" s="1210">
        <v>201</v>
      </c>
      <c r="AN23" s="1210">
        <v>201</v>
      </c>
      <c r="AO23" s="1210">
        <v>200.82191780821918</v>
      </c>
      <c r="AP23" s="1210">
        <v>200.82191780821918</v>
      </c>
      <c r="AQ23" s="1210">
        <v>200.82191780821918</v>
      </c>
      <c r="AR23" s="1210">
        <v>200.82191780821918</v>
      </c>
      <c r="AS23" s="1210">
        <v>200.82191780821918</v>
      </c>
      <c r="AT23" s="1210">
        <v>200.82191780821918</v>
      </c>
      <c r="AU23" s="1210">
        <v>200.82191780821918</v>
      </c>
      <c r="AV23" s="1210">
        <v>192.78904109589041</v>
      </c>
      <c r="AW23" s="1210">
        <v>192.78904109589041</v>
      </c>
      <c r="AX23" s="1210">
        <v>192.78904109589041</v>
      </c>
      <c r="AY23" s="1210">
        <v>192.78904109589041</v>
      </c>
      <c r="AZ23" s="1210">
        <v>192.78904109589041</v>
      </c>
      <c r="BA23" s="1210">
        <v>192.78904109589041</v>
      </c>
      <c r="BB23" s="1210">
        <v>192.78904109589041</v>
      </c>
      <c r="BC23" s="1210">
        <v>192.78904109589041</v>
      </c>
      <c r="BD23" s="1211">
        <v>192.78904109589041</v>
      </c>
      <c r="BE23" s="1212">
        <v>192.78904109589041</v>
      </c>
      <c r="BF23" s="1213">
        <v>0</v>
      </c>
      <c r="BG23" s="1213">
        <v>-4.0738786021493611E-3</v>
      </c>
      <c r="BH23" s="1213">
        <v>1.8910764981790533E-3</v>
      </c>
    </row>
    <row r="24" spans="1:60" s="1204" customFormat="1" ht="11" x14ac:dyDescent="0.15">
      <c r="A24" s="1209" t="s">
        <v>176</v>
      </c>
      <c r="B24" s="1210">
        <v>334.99999999999994</v>
      </c>
      <c r="C24" s="1210">
        <v>351.99999999999994</v>
      </c>
      <c r="D24" s="1210">
        <v>502.00000000000006</v>
      </c>
      <c r="E24" s="1210">
        <v>611</v>
      </c>
      <c r="F24" s="1210">
        <v>692</v>
      </c>
      <c r="G24" s="1210">
        <v>720.99999999999989</v>
      </c>
      <c r="H24" s="1210">
        <v>837.00000000000011</v>
      </c>
      <c r="I24" s="1210">
        <v>847</v>
      </c>
      <c r="J24" s="1210">
        <v>865</v>
      </c>
      <c r="K24" s="1210">
        <v>936</v>
      </c>
      <c r="L24" s="1210">
        <v>978</v>
      </c>
      <c r="M24" s="1210">
        <v>1113</v>
      </c>
      <c r="N24" s="1210">
        <v>1082</v>
      </c>
      <c r="O24" s="1210">
        <v>1076</v>
      </c>
      <c r="P24" s="1210">
        <v>1076</v>
      </c>
      <c r="Q24" s="1210">
        <v>1060</v>
      </c>
      <c r="R24" s="1210">
        <v>1060</v>
      </c>
      <c r="S24" s="1210">
        <v>725.99999999999989</v>
      </c>
      <c r="T24" s="1210">
        <v>725.99999999999989</v>
      </c>
      <c r="U24" s="1210">
        <v>606.99999999999989</v>
      </c>
      <c r="V24" s="1210">
        <v>569</v>
      </c>
      <c r="W24" s="1210">
        <v>609.00000000000011</v>
      </c>
      <c r="X24" s="1210">
        <v>675.99999999999989</v>
      </c>
      <c r="Y24" s="1210">
        <v>686</v>
      </c>
      <c r="Z24" s="1210">
        <v>693.00000000000011</v>
      </c>
      <c r="AA24" s="1210">
        <v>683.99999999999989</v>
      </c>
      <c r="AB24" s="1210">
        <v>661.99999999999989</v>
      </c>
      <c r="AC24" s="1210">
        <v>661.99999999999989</v>
      </c>
      <c r="AD24" s="1210">
        <v>661.99999999999989</v>
      </c>
      <c r="AE24" s="1210">
        <v>665.00000000000011</v>
      </c>
      <c r="AF24" s="1210">
        <v>669</v>
      </c>
      <c r="AG24" s="1210">
        <v>686</v>
      </c>
      <c r="AH24" s="1210">
        <v>689</v>
      </c>
      <c r="AI24" s="1210">
        <v>707</v>
      </c>
      <c r="AJ24" s="1210">
        <v>709.00000000000011</v>
      </c>
      <c r="AK24" s="1210">
        <v>739</v>
      </c>
      <c r="AL24" s="1210">
        <v>758</v>
      </c>
      <c r="AM24" s="1210">
        <v>780</v>
      </c>
      <c r="AN24" s="1210">
        <v>776</v>
      </c>
      <c r="AO24" s="1210">
        <v>751</v>
      </c>
      <c r="AP24" s="1210">
        <v>755.99999999999989</v>
      </c>
      <c r="AQ24" s="1210">
        <v>766</v>
      </c>
      <c r="AR24" s="1210">
        <v>781</v>
      </c>
      <c r="AS24" s="1210">
        <v>786</v>
      </c>
      <c r="AT24" s="1210">
        <v>786</v>
      </c>
      <c r="AU24" s="1210">
        <v>787</v>
      </c>
      <c r="AV24" s="1210">
        <v>788</v>
      </c>
      <c r="AW24" s="1210">
        <v>752.99999999999989</v>
      </c>
      <c r="AX24" s="1210">
        <v>776</v>
      </c>
      <c r="AY24" s="1210">
        <v>776</v>
      </c>
      <c r="AZ24" s="1210">
        <v>776</v>
      </c>
      <c r="BA24" s="1210">
        <v>775.99999999999989</v>
      </c>
      <c r="BB24" s="1210">
        <v>776</v>
      </c>
      <c r="BC24" s="1210">
        <v>776</v>
      </c>
      <c r="BD24" s="1211">
        <v>776</v>
      </c>
      <c r="BE24" s="1212">
        <v>775.99999999999989</v>
      </c>
      <c r="BF24" s="1213">
        <v>0</v>
      </c>
      <c r="BG24" s="1213">
        <v>-1.2796078274235345E-3</v>
      </c>
      <c r="BH24" s="1213">
        <v>7.6118193972293515E-3</v>
      </c>
    </row>
    <row r="25" spans="1:60" s="1204" customFormat="1" ht="11" x14ac:dyDescent="0.15">
      <c r="A25" s="1209" t="s">
        <v>175</v>
      </c>
      <c r="B25" s="1210">
        <v>54</v>
      </c>
      <c r="C25" s="1210">
        <v>62.999999999999993</v>
      </c>
      <c r="D25" s="1210">
        <v>62.999999999999993</v>
      </c>
      <c r="E25" s="1210">
        <v>74</v>
      </c>
      <c r="F25" s="1210">
        <v>100</v>
      </c>
      <c r="G25" s="1210">
        <v>131.00000000000003</v>
      </c>
      <c r="H25" s="1210">
        <v>161</v>
      </c>
      <c r="I25" s="1210">
        <v>170.00000000000003</v>
      </c>
      <c r="J25" s="1210">
        <v>201</v>
      </c>
      <c r="K25" s="1210">
        <v>231</v>
      </c>
      <c r="L25" s="1210">
        <v>231</v>
      </c>
      <c r="M25" s="1210">
        <v>239.99999999999997</v>
      </c>
      <c r="N25" s="1210">
        <v>241</v>
      </c>
      <c r="O25" s="1210">
        <v>276.99999999999994</v>
      </c>
      <c r="P25" s="1210">
        <v>276.99999999999994</v>
      </c>
      <c r="Q25" s="1210">
        <v>277</v>
      </c>
      <c r="R25" s="1210">
        <v>276.99999999999994</v>
      </c>
      <c r="S25" s="1210">
        <v>276.99999999999994</v>
      </c>
      <c r="T25" s="1210">
        <v>276.99999999999994</v>
      </c>
      <c r="U25" s="1210">
        <v>277</v>
      </c>
      <c r="V25" s="1210">
        <v>276.99999999999994</v>
      </c>
      <c r="W25" s="1210">
        <v>276.99999999999994</v>
      </c>
      <c r="X25" s="1210">
        <v>276.99999999999994</v>
      </c>
      <c r="Y25" s="1210">
        <v>277</v>
      </c>
      <c r="Z25" s="1210">
        <v>276.99999999999994</v>
      </c>
      <c r="AA25" s="1210">
        <v>276.99999999999994</v>
      </c>
      <c r="AB25" s="1210">
        <v>267</v>
      </c>
      <c r="AC25" s="1210">
        <v>257</v>
      </c>
      <c r="AD25" s="1210">
        <v>237.00000000000003</v>
      </c>
      <c r="AE25" s="1210">
        <v>237.00000000000003</v>
      </c>
      <c r="AF25" s="1210">
        <v>209.99999999999997</v>
      </c>
      <c r="AG25" s="1210">
        <v>210</v>
      </c>
      <c r="AH25" s="1210">
        <v>209.99999999999997</v>
      </c>
      <c r="AI25" s="1210">
        <v>120</v>
      </c>
      <c r="AJ25" s="1210">
        <v>120</v>
      </c>
      <c r="AK25" s="1210">
        <v>119.99999999999999</v>
      </c>
      <c r="AL25" s="1210">
        <v>120</v>
      </c>
      <c r="AM25" s="1210">
        <v>120</v>
      </c>
      <c r="AN25" s="1210">
        <v>120</v>
      </c>
      <c r="AO25" s="1210">
        <v>180.00000000000003</v>
      </c>
      <c r="AP25" s="1210">
        <v>205</v>
      </c>
      <c r="AQ25" s="1210">
        <v>205</v>
      </c>
      <c r="AR25" s="1210">
        <v>174.99999999999997</v>
      </c>
      <c r="AS25" s="1210">
        <v>175</v>
      </c>
      <c r="AT25" s="1210">
        <v>180</v>
      </c>
      <c r="AU25" s="1210">
        <v>195</v>
      </c>
      <c r="AV25" s="1210">
        <v>195</v>
      </c>
      <c r="AW25" s="1210">
        <v>195</v>
      </c>
      <c r="AX25" s="1210">
        <v>195</v>
      </c>
      <c r="AY25" s="1210">
        <v>195</v>
      </c>
      <c r="AZ25" s="1210">
        <v>195</v>
      </c>
      <c r="BA25" s="1210">
        <v>195</v>
      </c>
      <c r="BB25" s="1210">
        <v>195</v>
      </c>
      <c r="BC25" s="1210">
        <v>195</v>
      </c>
      <c r="BD25" s="1211">
        <v>195</v>
      </c>
      <c r="BE25" s="1212">
        <v>195</v>
      </c>
      <c r="BF25" s="1213">
        <v>0</v>
      </c>
      <c r="BG25" s="1213">
        <v>8.0363905839886396E-3</v>
      </c>
      <c r="BH25" s="1213">
        <v>1.9127638949223244E-3</v>
      </c>
    </row>
    <row r="26" spans="1:60" s="1204" customFormat="1" ht="11" x14ac:dyDescent="0.15">
      <c r="A26" s="1209" t="s">
        <v>172</v>
      </c>
      <c r="B26" s="1210">
        <v>24.000000000000004</v>
      </c>
      <c r="C26" s="1210">
        <v>24.000000000000004</v>
      </c>
      <c r="D26" s="1210">
        <v>58</v>
      </c>
      <c r="E26" s="1210">
        <v>57.999999999999993</v>
      </c>
      <c r="F26" s="1210">
        <v>58</v>
      </c>
      <c r="G26" s="1210">
        <v>58</v>
      </c>
      <c r="H26" s="1210">
        <v>58</v>
      </c>
      <c r="I26" s="1210">
        <v>57.999999999999993</v>
      </c>
      <c r="J26" s="1210">
        <v>58</v>
      </c>
      <c r="K26" s="1210">
        <v>120</v>
      </c>
      <c r="L26" s="1210">
        <v>120</v>
      </c>
      <c r="M26" s="1210">
        <v>119.99999999999999</v>
      </c>
      <c r="N26" s="1210">
        <v>120</v>
      </c>
      <c r="O26" s="1210">
        <v>120</v>
      </c>
      <c r="P26" s="1210">
        <v>120</v>
      </c>
      <c r="Q26" s="1210">
        <v>119.99999999999999</v>
      </c>
      <c r="R26" s="1210">
        <v>120</v>
      </c>
      <c r="S26" s="1210">
        <v>177.00000000000003</v>
      </c>
      <c r="T26" s="1210">
        <v>177.00000000000003</v>
      </c>
      <c r="U26" s="1210">
        <v>177</v>
      </c>
      <c r="V26" s="1210">
        <v>177.00000000000003</v>
      </c>
      <c r="W26" s="1210">
        <v>177.00000000000003</v>
      </c>
      <c r="X26" s="1210">
        <v>177.00000000000003</v>
      </c>
      <c r="Y26" s="1210">
        <v>177</v>
      </c>
      <c r="Z26" s="1210">
        <v>177.00000000000003</v>
      </c>
      <c r="AA26" s="1210">
        <v>177.00000000000003</v>
      </c>
      <c r="AB26" s="1210">
        <v>177.00000000000003</v>
      </c>
      <c r="AC26" s="1210">
        <v>177</v>
      </c>
      <c r="AD26" s="1210">
        <v>177.00000000000003</v>
      </c>
      <c r="AE26" s="1210">
        <v>177.00000000000003</v>
      </c>
      <c r="AF26" s="1210">
        <v>177.00000000000003</v>
      </c>
      <c r="AG26" s="1210">
        <v>177</v>
      </c>
      <c r="AH26" s="1210">
        <v>177.00000000000003</v>
      </c>
      <c r="AI26" s="1210">
        <v>200</v>
      </c>
      <c r="AJ26" s="1210">
        <v>200</v>
      </c>
      <c r="AK26" s="1210">
        <v>200</v>
      </c>
      <c r="AL26" s="1210">
        <v>200</v>
      </c>
      <c r="AM26" s="1210">
        <v>200</v>
      </c>
      <c r="AN26" s="1210">
        <v>193.00000000000003</v>
      </c>
      <c r="AO26" s="1210">
        <v>192.99999999999997</v>
      </c>
      <c r="AP26" s="1210">
        <v>193.39150684931508</v>
      </c>
      <c r="AQ26" s="1210">
        <v>193.39150684931508</v>
      </c>
      <c r="AR26" s="1210">
        <v>193.39150684931508</v>
      </c>
      <c r="AS26" s="1210">
        <v>193.39150684931508</v>
      </c>
      <c r="AT26" s="1210">
        <v>193.39150684931508</v>
      </c>
      <c r="AU26" s="1210">
        <v>193.39150684931508</v>
      </c>
      <c r="AV26" s="1210">
        <v>193.39150684931508</v>
      </c>
      <c r="AW26" s="1210">
        <v>174.71506849315065</v>
      </c>
      <c r="AX26" s="1210">
        <v>174.71506849315065</v>
      </c>
      <c r="AY26" s="1210">
        <v>174.71506849315065</v>
      </c>
      <c r="AZ26" s="1210">
        <v>174.71506849315065</v>
      </c>
      <c r="BA26" s="1210">
        <v>174.71506849315065</v>
      </c>
      <c r="BB26" s="1210">
        <v>174.71506849315065</v>
      </c>
      <c r="BC26" s="1210">
        <v>174.71506849315065</v>
      </c>
      <c r="BD26" s="1211">
        <v>174.71506849315065</v>
      </c>
      <c r="BE26" s="1212">
        <v>174.71506849315065</v>
      </c>
      <c r="BF26" s="1213">
        <v>0</v>
      </c>
      <c r="BG26" s="1213">
        <v>-1.0104621791303225E-2</v>
      </c>
      <c r="BH26" s="1213">
        <v>1.7137880764747668E-3</v>
      </c>
    </row>
    <row r="27" spans="1:60" s="1204" customFormat="1" ht="11" x14ac:dyDescent="0.15">
      <c r="A27" s="1209" t="s">
        <v>171</v>
      </c>
      <c r="B27" s="1210">
        <v>53.081249999999997</v>
      </c>
      <c r="C27" s="1210">
        <v>113</v>
      </c>
      <c r="D27" s="1210">
        <v>127</v>
      </c>
      <c r="E27" s="1210">
        <v>162</v>
      </c>
      <c r="F27" s="1210">
        <v>178.99999999999997</v>
      </c>
      <c r="G27" s="1210">
        <v>188.99999999999997</v>
      </c>
      <c r="H27" s="1210">
        <v>216</v>
      </c>
      <c r="I27" s="1210">
        <v>222</v>
      </c>
      <c r="J27" s="1210">
        <v>227</v>
      </c>
      <c r="K27" s="1210">
        <v>220</v>
      </c>
      <c r="L27" s="1210">
        <v>226</v>
      </c>
      <c r="M27" s="1210">
        <v>226</v>
      </c>
      <c r="N27" s="1210">
        <v>220.99999999999997</v>
      </c>
      <c r="O27" s="1210">
        <v>220</v>
      </c>
      <c r="P27" s="1210">
        <v>220</v>
      </c>
      <c r="Q27" s="1210">
        <v>220.00000000000003</v>
      </c>
      <c r="R27" s="1210">
        <v>220</v>
      </c>
      <c r="S27" s="1210">
        <v>185</v>
      </c>
      <c r="T27" s="1210">
        <v>185</v>
      </c>
      <c r="U27" s="1210">
        <v>174</v>
      </c>
      <c r="V27" s="1210">
        <v>174.99999999999997</v>
      </c>
      <c r="W27" s="1210">
        <v>174.99999999999997</v>
      </c>
      <c r="X27" s="1210">
        <v>174.99999999999997</v>
      </c>
      <c r="Y27" s="1210">
        <v>174</v>
      </c>
      <c r="Z27" s="1210">
        <v>193.00000000000003</v>
      </c>
      <c r="AA27" s="1210">
        <v>193.00000000000003</v>
      </c>
      <c r="AB27" s="1210">
        <v>193.00000000000003</v>
      </c>
      <c r="AC27" s="1210">
        <v>180.00000000000003</v>
      </c>
      <c r="AD27" s="1210">
        <v>185</v>
      </c>
      <c r="AE27" s="1210">
        <v>185</v>
      </c>
      <c r="AF27" s="1210">
        <v>220.99999999999997</v>
      </c>
      <c r="AG27" s="1210">
        <v>233.99999999999997</v>
      </c>
      <c r="AH27" s="1210">
        <v>178</v>
      </c>
      <c r="AI27" s="1210">
        <v>178</v>
      </c>
      <c r="AJ27" s="1210">
        <v>184</v>
      </c>
      <c r="AK27" s="1210">
        <v>184.00000000000003</v>
      </c>
      <c r="AL27" s="1210">
        <v>184</v>
      </c>
      <c r="AM27" s="1210">
        <v>188.99999999999997</v>
      </c>
      <c r="AN27" s="1210">
        <v>188.99999999999997</v>
      </c>
      <c r="AO27" s="1210">
        <v>188</v>
      </c>
      <c r="AP27" s="1210">
        <v>188.77260273972604</v>
      </c>
      <c r="AQ27" s="1210">
        <v>188.77260273972604</v>
      </c>
      <c r="AR27" s="1210">
        <v>188.77260273972604</v>
      </c>
      <c r="AS27" s="1210">
        <v>188.77260273972604</v>
      </c>
      <c r="AT27" s="1210">
        <v>188.77260273972604</v>
      </c>
      <c r="AU27" s="1210">
        <v>188.77260273972604</v>
      </c>
      <c r="AV27" s="1210">
        <v>180.73972602739727</v>
      </c>
      <c r="AW27" s="1210">
        <v>180.73972602739727</v>
      </c>
      <c r="AX27" s="1210">
        <v>180.73972602739727</v>
      </c>
      <c r="AY27" s="1210">
        <v>180</v>
      </c>
      <c r="AZ27" s="1210">
        <v>180</v>
      </c>
      <c r="BA27" s="1210">
        <v>180</v>
      </c>
      <c r="BB27" s="1210">
        <v>180.54794520547941</v>
      </c>
      <c r="BC27" s="1210">
        <v>180.54794520547941</v>
      </c>
      <c r="BD27" s="1211">
        <v>180.54794520547941</v>
      </c>
      <c r="BE27" s="1212">
        <v>180.54794520547941</v>
      </c>
      <c r="BF27" s="1213">
        <v>0</v>
      </c>
      <c r="BG27" s="1213">
        <v>-4.4447690126515615E-3</v>
      </c>
      <c r="BH27" s="1213">
        <v>1.7710030302125906E-3</v>
      </c>
    </row>
    <row r="28" spans="1:60" s="1204" customFormat="1" ht="11" x14ac:dyDescent="0.15">
      <c r="A28" s="1209" t="s">
        <v>169</v>
      </c>
      <c r="B28" s="1210">
        <v>60</v>
      </c>
      <c r="C28" s="1210">
        <v>84</v>
      </c>
      <c r="D28" s="1210">
        <v>110</v>
      </c>
      <c r="E28" s="1210">
        <v>130</v>
      </c>
      <c r="F28" s="1210">
        <v>185</v>
      </c>
      <c r="G28" s="1210">
        <v>185</v>
      </c>
      <c r="H28" s="1210">
        <v>193.00000000000003</v>
      </c>
      <c r="I28" s="1210">
        <v>195.99999999999997</v>
      </c>
      <c r="J28" s="1210">
        <v>201</v>
      </c>
      <c r="K28" s="1210">
        <v>201</v>
      </c>
      <c r="L28" s="1210">
        <v>201</v>
      </c>
      <c r="M28" s="1210">
        <v>300</v>
      </c>
      <c r="N28" s="1210">
        <v>301.00000000000006</v>
      </c>
      <c r="O28" s="1210">
        <v>301.00000000000006</v>
      </c>
      <c r="P28" s="1210">
        <v>301.00000000000006</v>
      </c>
      <c r="Q28" s="1210">
        <v>300</v>
      </c>
      <c r="R28" s="1210">
        <v>301.00000000000006</v>
      </c>
      <c r="S28" s="1210">
        <v>248.99999999999997</v>
      </c>
      <c r="T28" s="1210">
        <v>241</v>
      </c>
      <c r="U28" s="1210">
        <v>239.99999999999997</v>
      </c>
      <c r="V28" s="1210">
        <v>241</v>
      </c>
      <c r="W28" s="1210">
        <v>241</v>
      </c>
      <c r="X28" s="1210">
        <v>241</v>
      </c>
      <c r="Y28" s="1210">
        <v>239.99999999999997</v>
      </c>
      <c r="Z28" s="1210">
        <v>201</v>
      </c>
      <c r="AA28" s="1210">
        <v>201</v>
      </c>
      <c r="AB28" s="1210">
        <v>201</v>
      </c>
      <c r="AC28" s="1210">
        <v>200</v>
      </c>
      <c r="AD28" s="1210">
        <v>201</v>
      </c>
      <c r="AE28" s="1210">
        <v>241</v>
      </c>
      <c r="AF28" s="1210">
        <v>241</v>
      </c>
      <c r="AG28" s="1210">
        <v>250</v>
      </c>
      <c r="AH28" s="1210">
        <v>251.00000000000003</v>
      </c>
      <c r="AI28" s="1210">
        <v>261</v>
      </c>
      <c r="AJ28" s="1210">
        <v>261</v>
      </c>
      <c r="AK28" s="1210">
        <v>261</v>
      </c>
      <c r="AL28" s="1210">
        <v>261</v>
      </c>
      <c r="AM28" s="1210">
        <v>261</v>
      </c>
      <c r="AN28" s="1210">
        <v>261</v>
      </c>
      <c r="AO28" s="1210">
        <v>260</v>
      </c>
      <c r="AP28" s="1210">
        <v>261.06849315068496</v>
      </c>
      <c r="AQ28" s="1210">
        <v>261.06849315068496</v>
      </c>
      <c r="AR28" s="1210">
        <v>261.06849315068496</v>
      </c>
      <c r="AS28" s="1210">
        <v>261.06849315068496</v>
      </c>
      <c r="AT28" s="1210">
        <v>261.06849315068496</v>
      </c>
      <c r="AU28" s="1210">
        <v>261.06849315068496</v>
      </c>
      <c r="AV28" s="1210">
        <v>261.06849315068496</v>
      </c>
      <c r="AW28" s="1210">
        <v>261.06849315068496</v>
      </c>
      <c r="AX28" s="1210">
        <v>261.06849315068496</v>
      </c>
      <c r="AY28" s="1210">
        <v>261.06849315068496</v>
      </c>
      <c r="AZ28" s="1210">
        <v>261.06849315068496</v>
      </c>
      <c r="BA28" s="1210">
        <v>261.06849315068496</v>
      </c>
      <c r="BB28" s="1210">
        <v>261.06849315068496</v>
      </c>
      <c r="BC28" s="1210">
        <v>261.06849315068496</v>
      </c>
      <c r="BD28" s="1211">
        <v>261.06849315068496</v>
      </c>
      <c r="BE28" s="1212">
        <v>261.06849315068496</v>
      </c>
      <c r="BF28" s="1213">
        <v>0</v>
      </c>
      <c r="BG28" s="1213">
        <v>0</v>
      </c>
      <c r="BH28" s="1213">
        <v>2.5608327579508018E-3</v>
      </c>
    </row>
    <row r="29" spans="1:60" s="1204" customFormat="1" ht="11" x14ac:dyDescent="0.15">
      <c r="A29" s="1209" t="s">
        <v>168</v>
      </c>
      <c r="B29" s="1210">
        <v>1411</v>
      </c>
      <c r="C29" s="1210">
        <v>1590</v>
      </c>
      <c r="D29" s="1210">
        <v>1683</v>
      </c>
      <c r="E29" s="1210">
        <v>1949</v>
      </c>
      <c r="F29" s="1210">
        <v>2113</v>
      </c>
      <c r="G29" s="1210">
        <v>2339</v>
      </c>
      <c r="H29" s="1210">
        <v>2430.9999999999995</v>
      </c>
      <c r="I29" s="1210">
        <v>2902</v>
      </c>
      <c r="J29" s="1210">
        <v>3090.0000000000005</v>
      </c>
      <c r="K29" s="1210">
        <v>3402</v>
      </c>
      <c r="L29" s="1210">
        <v>3404</v>
      </c>
      <c r="M29" s="1210">
        <v>3438</v>
      </c>
      <c r="N29" s="1210">
        <v>3439</v>
      </c>
      <c r="O29" s="1210">
        <v>3395</v>
      </c>
      <c r="P29" s="1210">
        <v>3351.0000000000005</v>
      </c>
      <c r="Q29" s="1210">
        <v>3325.9999999999995</v>
      </c>
      <c r="R29" s="1210">
        <v>3179</v>
      </c>
      <c r="S29" s="1210">
        <v>2831</v>
      </c>
      <c r="T29" s="1210">
        <v>2378</v>
      </c>
      <c r="U29" s="1210">
        <v>2194</v>
      </c>
      <c r="V29" s="1210">
        <v>2184.0000000000005</v>
      </c>
      <c r="W29" s="1210">
        <v>1919</v>
      </c>
      <c r="X29" s="1210">
        <v>1927</v>
      </c>
      <c r="Y29" s="1210">
        <v>1815</v>
      </c>
      <c r="Z29" s="1210">
        <v>1699</v>
      </c>
      <c r="AA29" s="1210">
        <v>1699</v>
      </c>
      <c r="AB29" s="1210">
        <v>1699</v>
      </c>
      <c r="AC29" s="1210">
        <v>1711</v>
      </c>
      <c r="AD29" s="1210">
        <v>1687</v>
      </c>
      <c r="AE29" s="1210">
        <v>1697.0000000000002</v>
      </c>
      <c r="AF29" s="1210">
        <v>1728</v>
      </c>
      <c r="AG29" s="1210">
        <v>1749.0000000000002</v>
      </c>
      <c r="AH29" s="1210">
        <v>1872</v>
      </c>
      <c r="AI29" s="1210">
        <v>1918</v>
      </c>
      <c r="AJ29" s="1210">
        <v>1933</v>
      </c>
      <c r="AK29" s="1210">
        <v>1984</v>
      </c>
      <c r="AL29" s="1210">
        <v>1960.9999999999998</v>
      </c>
      <c r="AM29" s="1210">
        <v>1987.0000000000002</v>
      </c>
      <c r="AN29" s="1210">
        <v>1966.9999999999998</v>
      </c>
      <c r="AO29" s="1210">
        <v>1982.2930684931507</v>
      </c>
      <c r="AP29" s="1210">
        <v>1978.2163835616439</v>
      </c>
      <c r="AQ29" s="1210">
        <v>1959.2788767123288</v>
      </c>
      <c r="AR29" s="1210">
        <v>1961.9698904109589</v>
      </c>
      <c r="AS29" s="1210">
        <v>1970.6052328767121</v>
      </c>
      <c r="AT29" s="1210">
        <v>1847</v>
      </c>
      <c r="AU29" s="1210">
        <v>1702.2067397260275</v>
      </c>
      <c r="AV29" s="1210">
        <v>1610.1700547945206</v>
      </c>
      <c r="AW29" s="1210">
        <v>1512.7714246575345</v>
      </c>
      <c r="AX29" s="1210">
        <v>1374.9272602739727</v>
      </c>
      <c r="AY29" s="1210">
        <v>1374.9272602739727</v>
      </c>
      <c r="AZ29" s="1210">
        <v>1374.9272602739727</v>
      </c>
      <c r="BA29" s="1210">
        <v>1245.0958904109589</v>
      </c>
      <c r="BB29" s="1210">
        <v>1245.0958904109589</v>
      </c>
      <c r="BC29" s="1210">
        <v>1245.0958904109589</v>
      </c>
      <c r="BD29" s="1211">
        <v>1245.0958904109589</v>
      </c>
      <c r="BE29" s="1212">
        <v>1245.0958904109589</v>
      </c>
      <c r="BF29" s="1213">
        <v>0</v>
      </c>
      <c r="BG29" s="1213">
        <v>-3.8667576222336408E-2</v>
      </c>
      <c r="BH29" s="1213">
        <v>1.2213202384073052E-2</v>
      </c>
    </row>
    <row r="30" spans="1:60" s="1204" customFormat="1" ht="11" x14ac:dyDescent="0.15">
      <c r="A30" s="1209" t="s">
        <v>167</v>
      </c>
      <c r="B30" s="1210">
        <v>1747</v>
      </c>
      <c r="C30" s="1210">
        <v>1911</v>
      </c>
      <c r="D30" s="1210">
        <v>2324.0000000000005</v>
      </c>
      <c r="E30" s="1210">
        <v>2435.9999999999995</v>
      </c>
      <c r="F30" s="1210">
        <v>2502</v>
      </c>
      <c r="G30" s="1210">
        <v>2643</v>
      </c>
      <c r="H30" s="1210">
        <v>2773</v>
      </c>
      <c r="I30" s="1210">
        <v>2918</v>
      </c>
      <c r="J30" s="1210">
        <v>3192</v>
      </c>
      <c r="K30" s="1210">
        <v>3268.0000000000005</v>
      </c>
      <c r="L30" s="1210">
        <v>3461</v>
      </c>
      <c r="M30" s="1210">
        <v>3452</v>
      </c>
      <c r="N30" s="1210">
        <v>3505</v>
      </c>
      <c r="O30" s="1210">
        <v>3602.9999999999995</v>
      </c>
      <c r="P30" s="1210">
        <v>3492</v>
      </c>
      <c r="Q30" s="1210">
        <v>3422</v>
      </c>
      <c r="R30" s="1210">
        <v>3333</v>
      </c>
      <c r="S30" s="1210">
        <v>2976</v>
      </c>
      <c r="T30" s="1210">
        <v>2734.9999999999995</v>
      </c>
      <c r="U30" s="1210">
        <v>2553</v>
      </c>
      <c r="V30" s="1210">
        <v>2198</v>
      </c>
      <c r="W30" s="1210">
        <v>2158</v>
      </c>
      <c r="X30" s="1210">
        <v>2061</v>
      </c>
      <c r="Y30" s="1210">
        <v>2077</v>
      </c>
      <c r="Z30" s="1210">
        <v>2017.9999999999998</v>
      </c>
      <c r="AA30" s="1210">
        <v>2024</v>
      </c>
      <c r="AB30" s="1210">
        <v>2209</v>
      </c>
      <c r="AC30" s="1210">
        <v>2219</v>
      </c>
      <c r="AD30" s="1210">
        <v>2248</v>
      </c>
      <c r="AE30" s="1210">
        <v>2272</v>
      </c>
      <c r="AF30" s="1210">
        <v>2104</v>
      </c>
      <c r="AG30" s="1210">
        <v>2097.9999999999995</v>
      </c>
      <c r="AH30" s="1210">
        <v>2170</v>
      </c>
      <c r="AI30" s="1210">
        <v>2206</v>
      </c>
      <c r="AJ30" s="1210">
        <v>2240</v>
      </c>
      <c r="AK30" s="1210">
        <v>2262</v>
      </c>
      <c r="AL30" s="1210">
        <v>2274</v>
      </c>
      <c r="AM30" s="1210">
        <v>2286</v>
      </c>
      <c r="AN30" s="1210">
        <v>2304</v>
      </c>
      <c r="AO30" s="1210">
        <v>2320.095616438356</v>
      </c>
      <c r="AP30" s="1210">
        <v>2322.1038356164386</v>
      </c>
      <c r="AQ30" s="1210">
        <v>2390.3832876712331</v>
      </c>
      <c r="AR30" s="1210">
        <v>2390.3832876712331</v>
      </c>
      <c r="AS30" s="1210">
        <v>2366.2846575342464</v>
      </c>
      <c r="AT30" s="1210">
        <v>2362.2682191780823</v>
      </c>
      <c r="AU30" s="1210">
        <v>2091.1586301369862</v>
      </c>
      <c r="AV30" s="1210">
        <v>2077.4826575342463</v>
      </c>
      <c r="AW30" s="1210">
        <v>2096.5205753424657</v>
      </c>
      <c r="AX30" s="1210">
        <v>2061.1357534246577</v>
      </c>
      <c r="AY30" s="1210">
        <v>2076.6191232876713</v>
      </c>
      <c r="AZ30" s="1210">
        <v>2049.4880821917809</v>
      </c>
      <c r="BA30" s="1210">
        <v>2051.496301369863</v>
      </c>
      <c r="BB30" s="1210">
        <v>2068.8673972602737</v>
      </c>
      <c r="BC30" s="1210">
        <v>2084.5315068493151</v>
      </c>
      <c r="BD30" s="1211">
        <v>2084.5315068493151</v>
      </c>
      <c r="BE30" s="1212">
        <v>2084.5315068493151</v>
      </c>
      <c r="BF30" s="1213">
        <v>0</v>
      </c>
      <c r="BG30" s="1213">
        <v>-1.2429915840116768E-2</v>
      </c>
      <c r="BH30" s="1213">
        <v>2.0447264636561015E-2</v>
      </c>
    </row>
    <row r="31" spans="1:60" s="1204" customFormat="1" ht="11" x14ac:dyDescent="0.15">
      <c r="A31" s="1209" t="s">
        <v>166</v>
      </c>
      <c r="B31" s="1210">
        <v>36.999999999999993</v>
      </c>
      <c r="C31" s="1210">
        <v>89</v>
      </c>
      <c r="D31" s="1210">
        <v>90.999999999999986</v>
      </c>
      <c r="E31" s="1210">
        <v>90.000000000000014</v>
      </c>
      <c r="F31" s="1210">
        <v>97</v>
      </c>
      <c r="G31" s="1210">
        <v>97</v>
      </c>
      <c r="H31" s="1210">
        <v>104.99999999999999</v>
      </c>
      <c r="I31" s="1210">
        <v>125</v>
      </c>
      <c r="J31" s="1210">
        <v>314</v>
      </c>
      <c r="K31" s="1210">
        <v>411.00000000000006</v>
      </c>
      <c r="L31" s="1210">
        <v>419.99999999999994</v>
      </c>
      <c r="M31" s="1210">
        <v>407</v>
      </c>
      <c r="N31" s="1210">
        <v>407</v>
      </c>
      <c r="O31" s="1210">
        <v>412.99999999999994</v>
      </c>
      <c r="P31" s="1210">
        <v>418</v>
      </c>
      <c r="Q31" s="1210">
        <v>443</v>
      </c>
      <c r="R31" s="1210">
        <v>443</v>
      </c>
      <c r="S31" s="1210">
        <v>443</v>
      </c>
      <c r="T31" s="1210">
        <v>403</v>
      </c>
      <c r="U31" s="1210">
        <v>403.00000000000006</v>
      </c>
      <c r="V31" s="1210">
        <v>403</v>
      </c>
      <c r="W31" s="1210">
        <v>403</v>
      </c>
      <c r="X31" s="1210">
        <v>403</v>
      </c>
      <c r="Y31" s="1210">
        <v>403.00000000000006</v>
      </c>
      <c r="Z31" s="1210">
        <v>403</v>
      </c>
      <c r="AA31" s="1210">
        <v>403</v>
      </c>
      <c r="AB31" s="1210">
        <v>403</v>
      </c>
      <c r="AC31" s="1210">
        <v>367.00000000000006</v>
      </c>
      <c r="AD31" s="1210">
        <v>403</v>
      </c>
      <c r="AE31" s="1210">
        <v>384.99999999999994</v>
      </c>
      <c r="AF31" s="1210">
        <v>403</v>
      </c>
      <c r="AG31" s="1210">
        <v>403.00000000000006</v>
      </c>
      <c r="AH31" s="1210">
        <v>403</v>
      </c>
      <c r="AI31" s="1210">
        <v>403</v>
      </c>
      <c r="AJ31" s="1210">
        <v>403</v>
      </c>
      <c r="AK31" s="1210">
        <v>412</v>
      </c>
      <c r="AL31" s="1210">
        <v>412.00000000000006</v>
      </c>
      <c r="AM31" s="1210">
        <v>412.00000000000006</v>
      </c>
      <c r="AN31" s="1210">
        <v>412.00000000000006</v>
      </c>
      <c r="AO31" s="1210">
        <v>412</v>
      </c>
      <c r="AP31" s="1210">
        <v>418</v>
      </c>
      <c r="AQ31" s="1210">
        <v>425</v>
      </c>
      <c r="AR31" s="1210">
        <v>425</v>
      </c>
      <c r="AS31" s="1210">
        <v>425</v>
      </c>
      <c r="AT31" s="1210">
        <v>425</v>
      </c>
      <c r="AU31" s="1210">
        <v>489.99999999999994</v>
      </c>
      <c r="AV31" s="1210">
        <v>495</v>
      </c>
      <c r="AW31" s="1210">
        <v>498</v>
      </c>
      <c r="AX31" s="1210">
        <v>497.99999999999994</v>
      </c>
      <c r="AY31" s="1210">
        <v>497.99999999999994</v>
      </c>
      <c r="AZ31" s="1210">
        <v>528</v>
      </c>
      <c r="BA31" s="1210">
        <v>528.00000000000011</v>
      </c>
      <c r="BB31" s="1210">
        <v>528</v>
      </c>
      <c r="BC31" s="1210">
        <v>528</v>
      </c>
      <c r="BD31" s="1211">
        <v>528</v>
      </c>
      <c r="BE31" s="1212">
        <v>528.00000000000011</v>
      </c>
      <c r="BF31" s="1213">
        <v>0</v>
      </c>
      <c r="BG31" s="1213">
        <v>2.19378844177196E-2</v>
      </c>
      <c r="BH31" s="1213">
        <v>5.1791760847127565E-3</v>
      </c>
    </row>
    <row r="32" spans="1:60" s="1204" customFormat="1" ht="11" x14ac:dyDescent="0.15">
      <c r="A32" s="1209" t="s">
        <v>165</v>
      </c>
      <c r="B32" s="1210">
        <v>90</v>
      </c>
      <c r="C32" s="1210">
        <v>99.000000000000014</v>
      </c>
      <c r="D32" s="1210">
        <v>104.99999999999999</v>
      </c>
      <c r="E32" s="1210">
        <v>115</v>
      </c>
      <c r="F32" s="1210">
        <v>125</v>
      </c>
      <c r="G32" s="1210">
        <v>134.00000000000003</v>
      </c>
      <c r="H32" s="1210">
        <v>136.99999999999997</v>
      </c>
      <c r="I32" s="1210">
        <v>150</v>
      </c>
      <c r="J32" s="1210">
        <v>164.99999999999997</v>
      </c>
      <c r="K32" s="1210">
        <v>177.00000000000003</v>
      </c>
      <c r="L32" s="1210">
        <v>201</v>
      </c>
      <c r="M32" s="1210">
        <v>203.99999999999997</v>
      </c>
      <c r="N32" s="1210">
        <v>220.99999999999997</v>
      </c>
      <c r="O32" s="1210">
        <v>251.00000000000003</v>
      </c>
      <c r="P32" s="1210">
        <v>290.99999999999994</v>
      </c>
      <c r="Q32" s="1210">
        <v>289.99999999999994</v>
      </c>
      <c r="R32" s="1210">
        <v>290.99999999999994</v>
      </c>
      <c r="S32" s="1210">
        <v>290.99999999999994</v>
      </c>
      <c r="T32" s="1210">
        <v>284.99999999999994</v>
      </c>
      <c r="U32" s="1210">
        <v>221</v>
      </c>
      <c r="V32" s="1210">
        <v>220.99999999999997</v>
      </c>
      <c r="W32" s="1210">
        <v>220.99999999999997</v>
      </c>
      <c r="X32" s="1210">
        <v>220.99999999999997</v>
      </c>
      <c r="Y32" s="1210">
        <v>221</v>
      </c>
      <c r="Z32" s="1210">
        <v>220.99999999999997</v>
      </c>
      <c r="AA32" s="1210">
        <v>220.99999999999997</v>
      </c>
      <c r="AB32" s="1210">
        <v>220.99999999999997</v>
      </c>
      <c r="AC32" s="1210">
        <v>221</v>
      </c>
      <c r="AD32" s="1210">
        <v>220.99999999999997</v>
      </c>
      <c r="AE32" s="1210">
        <v>220.99999999999997</v>
      </c>
      <c r="AF32" s="1210">
        <v>220.99999999999997</v>
      </c>
      <c r="AG32" s="1210">
        <v>221</v>
      </c>
      <c r="AH32" s="1210">
        <v>220.99999999999997</v>
      </c>
      <c r="AI32" s="1210">
        <v>220.99999999999997</v>
      </c>
      <c r="AJ32" s="1210">
        <v>220.99999999999997</v>
      </c>
      <c r="AK32" s="1210">
        <v>221</v>
      </c>
      <c r="AL32" s="1210">
        <v>220.99999999999997</v>
      </c>
      <c r="AM32" s="1210">
        <v>164.99999999999997</v>
      </c>
      <c r="AN32" s="1210">
        <v>164.99999999999997</v>
      </c>
      <c r="AO32" s="1210">
        <v>164.99999999999997</v>
      </c>
      <c r="AP32" s="1210">
        <v>164.99999999999997</v>
      </c>
      <c r="AQ32" s="1210">
        <v>164.99999999999997</v>
      </c>
      <c r="AR32" s="1210">
        <v>164.99999999999997</v>
      </c>
      <c r="AS32" s="1210">
        <v>164.99999999999997</v>
      </c>
      <c r="AT32" s="1210">
        <v>164.99999999999997</v>
      </c>
      <c r="AU32" s="1210">
        <v>164.99999999999997</v>
      </c>
      <c r="AV32" s="1210">
        <v>164.99999999999997</v>
      </c>
      <c r="AW32" s="1210">
        <v>164.99999999999997</v>
      </c>
      <c r="AX32" s="1210">
        <v>164.99999999999997</v>
      </c>
      <c r="AY32" s="1210">
        <v>164.99999999999997</v>
      </c>
      <c r="AZ32" s="1210">
        <v>164.99999999999997</v>
      </c>
      <c r="BA32" s="1210">
        <v>164.99999999999997</v>
      </c>
      <c r="BB32" s="1210">
        <v>164.99999999999997</v>
      </c>
      <c r="BC32" s="1210">
        <v>164.99999999999997</v>
      </c>
      <c r="BD32" s="1211">
        <v>164.99999999999997</v>
      </c>
      <c r="BE32" s="1212">
        <v>164.99999999999997</v>
      </c>
      <c r="BF32" s="1213">
        <v>0</v>
      </c>
      <c r="BG32" s="1213">
        <v>0</v>
      </c>
      <c r="BH32" s="1213">
        <v>1.6184925264727357E-3</v>
      </c>
    </row>
    <row r="33" spans="1:60" s="1204" customFormat="1" ht="11" x14ac:dyDescent="0.15">
      <c r="A33" s="1209" t="s">
        <v>163</v>
      </c>
      <c r="B33" s="1210">
        <v>45.6</v>
      </c>
      <c r="C33" s="1210">
        <v>45.6</v>
      </c>
      <c r="D33" s="1210">
        <v>49.4</v>
      </c>
      <c r="E33" s="1210">
        <v>51.29999999999999</v>
      </c>
      <c r="F33" s="1210">
        <v>52.25</v>
      </c>
      <c r="G33" s="1210">
        <v>52.25</v>
      </c>
      <c r="H33" s="1210">
        <v>52.25</v>
      </c>
      <c r="I33" s="1210">
        <v>57.999999999999993</v>
      </c>
      <c r="J33" s="1210">
        <v>58</v>
      </c>
      <c r="K33" s="1210">
        <v>55.999999999999993</v>
      </c>
      <c r="L33" s="1210">
        <v>55.999999999999993</v>
      </c>
      <c r="M33" s="1210">
        <v>56</v>
      </c>
      <c r="N33" s="1210">
        <v>55.999999999999993</v>
      </c>
      <c r="O33" s="1210">
        <v>55.999999999999993</v>
      </c>
      <c r="P33" s="1210">
        <v>55.999999999999993</v>
      </c>
      <c r="Q33" s="1210">
        <v>56</v>
      </c>
      <c r="R33" s="1210">
        <v>55.999999999999993</v>
      </c>
      <c r="S33" s="1210">
        <v>55.999999999999993</v>
      </c>
      <c r="T33" s="1210">
        <v>55.999999999999993</v>
      </c>
      <c r="U33" s="1210">
        <v>56</v>
      </c>
      <c r="V33" s="1210">
        <v>55.999999999999993</v>
      </c>
      <c r="W33" s="1210">
        <v>55.999999999999993</v>
      </c>
      <c r="X33" s="1210">
        <v>55.999999999999993</v>
      </c>
      <c r="Y33" s="1210">
        <v>56</v>
      </c>
      <c r="Z33" s="1210">
        <v>55.999999999999993</v>
      </c>
      <c r="AA33" s="1210">
        <v>55.999999999999993</v>
      </c>
      <c r="AB33" s="1210">
        <v>55.999999999999993</v>
      </c>
      <c r="AC33" s="1210">
        <v>56</v>
      </c>
      <c r="AD33" s="1210">
        <v>55.999999999999993</v>
      </c>
      <c r="AE33" s="1210">
        <v>55.999999999999993</v>
      </c>
      <c r="AF33" s="1210">
        <v>55.999999999999993</v>
      </c>
      <c r="AG33" s="1210">
        <v>56</v>
      </c>
      <c r="AH33" s="1210">
        <v>58</v>
      </c>
      <c r="AI33" s="1210">
        <v>64.999999999999986</v>
      </c>
      <c r="AJ33" s="1210">
        <v>66</v>
      </c>
      <c r="AK33" s="1210">
        <v>75</v>
      </c>
      <c r="AL33" s="1210">
        <v>75</v>
      </c>
      <c r="AM33" s="1210">
        <v>75</v>
      </c>
      <c r="AN33" s="1210">
        <v>75</v>
      </c>
      <c r="AO33" s="1210">
        <v>75</v>
      </c>
      <c r="AP33" s="1210">
        <v>75</v>
      </c>
      <c r="AQ33" s="1210">
        <v>75</v>
      </c>
      <c r="AR33" s="1210">
        <v>75</v>
      </c>
      <c r="AS33" s="1210">
        <v>75</v>
      </c>
      <c r="AT33" s="1210">
        <v>75</v>
      </c>
      <c r="AU33" s="1210">
        <v>75</v>
      </c>
      <c r="AV33" s="1210">
        <v>75</v>
      </c>
      <c r="AW33" s="1210">
        <v>75</v>
      </c>
      <c r="AX33" s="1210">
        <v>75</v>
      </c>
      <c r="AY33" s="1210">
        <v>75</v>
      </c>
      <c r="AZ33" s="1210">
        <v>75</v>
      </c>
      <c r="BA33" s="1210">
        <v>75</v>
      </c>
      <c r="BB33" s="1210">
        <v>75</v>
      </c>
      <c r="BC33" s="1210">
        <v>75</v>
      </c>
      <c r="BD33" s="1211">
        <v>75</v>
      </c>
      <c r="BE33" s="1212">
        <v>75</v>
      </c>
      <c r="BF33" s="1213">
        <v>0</v>
      </c>
      <c r="BG33" s="1213">
        <v>0</v>
      </c>
      <c r="BH33" s="1213">
        <v>7.356784211239709E-4</v>
      </c>
    </row>
    <row r="34" spans="1:60" s="1204" customFormat="1" ht="11" x14ac:dyDescent="0.15">
      <c r="A34" s="1209" t="s">
        <v>162</v>
      </c>
      <c r="B34" s="1210">
        <v>1560</v>
      </c>
      <c r="C34" s="1210">
        <v>2198</v>
      </c>
      <c r="D34" s="1210">
        <v>2564</v>
      </c>
      <c r="E34" s="1210">
        <v>2625</v>
      </c>
      <c r="F34" s="1210">
        <v>2737.9999999999995</v>
      </c>
      <c r="G34" s="1210">
        <v>2939</v>
      </c>
      <c r="H34" s="1210">
        <v>3539</v>
      </c>
      <c r="I34" s="1210">
        <v>3628</v>
      </c>
      <c r="J34" s="1210">
        <v>3792.0000000000005</v>
      </c>
      <c r="K34" s="1210">
        <v>3889.0000000000005</v>
      </c>
      <c r="L34" s="1210">
        <v>4343</v>
      </c>
      <c r="M34" s="1210">
        <v>4343</v>
      </c>
      <c r="N34" s="1210">
        <v>4270</v>
      </c>
      <c r="O34" s="1210">
        <v>3803</v>
      </c>
      <c r="P34" s="1210">
        <v>3200.9999999999995</v>
      </c>
      <c r="Q34" s="1210">
        <v>3101.0000000000005</v>
      </c>
      <c r="R34" s="1210">
        <v>3035.9999999999995</v>
      </c>
      <c r="S34" s="1210">
        <v>2795</v>
      </c>
      <c r="T34" s="1210">
        <v>2777</v>
      </c>
      <c r="U34" s="1210">
        <v>2738.0000000000005</v>
      </c>
      <c r="V34" s="1210">
        <v>2585</v>
      </c>
      <c r="W34" s="1210">
        <v>2586</v>
      </c>
      <c r="X34" s="1210">
        <v>2591</v>
      </c>
      <c r="Y34" s="1210">
        <v>2475</v>
      </c>
      <c r="Z34" s="1210">
        <v>2474</v>
      </c>
      <c r="AA34" s="1210">
        <v>2527.9999999999995</v>
      </c>
      <c r="AB34" s="1210">
        <v>2535</v>
      </c>
      <c r="AC34" s="1210">
        <v>2455.0000000000005</v>
      </c>
      <c r="AD34" s="1210">
        <v>2359</v>
      </c>
      <c r="AE34" s="1210">
        <v>2359</v>
      </c>
      <c r="AF34" s="1210">
        <v>2359</v>
      </c>
      <c r="AG34" s="1210">
        <v>2344</v>
      </c>
      <c r="AH34" s="1210">
        <v>2345.0000000000005</v>
      </c>
      <c r="AI34" s="1210">
        <v>2385</v>
      </c>
      <c r="AJ34" s="1210">
        <v>2485.0000000000005</v>
      </c>
      <c r="AK34" s="1210">
        <v>2484.9999999999995</v>
      </c>
      <c r="AL34" s="1210">
        <v>2485.0000000000005</v>
      </c>
      <c r="AM34" s="1210">
        <v>2485.0000000000005</v>
      </c>
      <c r="AN34" s="1210">
        <v>2485.0000000000005</v>
      </c>
      <c r="AO34" s="1210">
        <v>2497</v>
      </c>
      <c r="AP34" s="1210">
        <v>2515</v>
      </c>
      <c r="AQ34" s="1210">
        <v>2526</v>
      </c>
      <c r="AR34" s="1210">
        <v>2377</v>
      </c>
      <c r="AS34" s="1210">
        <v>2396</v>
      </c>
      <c r="AT34" s="1210">
        <v>2396</v>
      </c>
      <c r="AU34" s="1210">
        <v>2396</v>
      </c>
      <c r="AV34" s="1210">
        <v>2276</v>
      </c>
      <c r="AW34" s="1210">
        <v>2097.9999999999995</v>
      </c>
      <c r="AX34" s="1210">
        <v>1861</v>
      </c>
      <c r="AY34" s="1210">
        <v>1900</v>
      </c>
      <c r="AZ34" s="1210">
        <v>1900</v>
      </c>
      <c r="BA34" s="1210">
        <v>1900</v>
      </c>
      <c r="BB34" s="1210">
        <v>1900</v>
      </c>
      <c r="BC34" s="1210">
        <v>1900</v>
      </c>
      <c r="BD34" s="1211">
        <v>1900</v>
      </c>
      <c r="BE34" s="1212">
        <v>1900</v>
      </c>
      <c r="BF34" s="1213">
        <v>0</v>
      </c>
      <c r="BG34" s="1213">
        <v>-2.2927750590646001E-2</v>
      </c>
      <c r="BH34" s="1213">
        <v>1.8637186668473929E-2</v>
      </c>
    </row>
    <row r="35" spans="1:60" s="1204" customFormat="1" ht="11" x14ac:dyDescent="0.15">
      <c r="A35" s="1209" t="s">
        <v>160</v>
      </c>
      <c r="B35" s="1210" t="s">
        <v>111</v>
      </c>
      <c r="C35" s="1210" t="s">
        <v>111</v>
      </c>
      <c r="D35" s="1210" t="s">
        <v>111</v>
      </c>
      <c r="E35" s="1210" t="s">
        <v>111</v>
      </c>
      <c r="F35" s="1210" t="s">
        <v>111</v>
      </c>
      <c r="G35" s="1210" t="s">
        <v>111</v>
      </c>
      <c r="H35" s="1210" t="s">
        <v>111</v>
      </c>
      <c r="I35" s="1210" t="s">
        <v>111</v>
      </c>
      <c r="J35" s="1210" t="s">
        <v>111</v>
      </c>
      <c r="K35" s="1210" t="s">
        <v>111</v>
      </c>
      <c r="L35" s="1210" t="s">
        <v>111</v>
      </c>
      <c r="M35" s="1210" t="s">
        <v>111</v>
      </c>
      <c r="N35" s="1210" t="s">
        <v>111</v>
      </c>
      <c r="O35" s="1210" t="s">
        <v>111</v>
      </c>
      <c r="P35" s="1210" t="s">
        <v>111</v>
      </c>
      <c r="Q35" s="1210">
        <v>0</v>
      </c>
      <c r="R35" s="1210">
        <v>0</v>
      </c>
      <c r="S35" s="1210">
        <v>0</v>
      </c>
      <c r="T35" s="1210">
        <v>0</v>
      </c>
      <c r="U35" s="1210">
        <v>0</v>
      </c>
      <c r="V35" s="1210">
        <v>240</v>
      </c>
      <c r="W35" s="1210">
        <v>240</v>
      </c>
      <c r="X35" s="1210">
        <v>240</v>
      </c>
      <c r="Y35" s="1210">
        <v>239.99999999999997</v>
      </c>
      <c r="Z35" s="1210">
        <v>240</v>
      </c>
      <c r="AA35" s="1210">
        <v>240</v>
      </c>
      <c r="AB35" s="1210">
        <v>240</v>
      </c>
      <c r="AC35" s="1210">
        <v>239.99999999999997</v>
      </c>
      <c r="AD35" s="1210">
        <v>240</v>
      </c>
      <c r="AE35" s="1210">
        <v>240</v>
      </c>
      <c r="AF35" s="1210">
        <v>240</v>
      </c>
      <c r="AG35" s="1210">
        <v>239.99999999999997</v>
      </c>
      <c r="AH35" s="1210">
        <v>240</v>
      </c>
      <c r="AI35" s="1210">
        <v>240</v>
      </c>
      <c r="AJ35" s="1210">
        <v>240</v>
      </c>
      <c r="AK35" s="1210">
        <v>239.99999999999997</v>
      </c>
      <c r="AL35" s="1210">
        <v>240</v>
      </c>
      <c r="AM35" s="1210">
        <v>240</v>
      </c>
      <c r="AN35" s="1210">
        <v>240</v>
      </c>
      <c r="AO35" s="1210">
        <v>240.98630136986304</v>
      </c>
      <c r="AP35" s="1210">
        <v>240.98630136986304</v>
      </c>
      <c r="AQ35" s="1210">
        <v>240.98630136986304</v>
      </c>
      <c r="AR35" s="1210">
        <v>240.98630136986304</v>
      </c>
      <c r="AS35" s="1210">
        <v>240.98630136986304</v>
      </c>
      <c r="AT35" s="1210">
        <v>240.98630136986304</v>
      </c>
      <c r="AU35" s="1210">
        <v>240.98630136986304</v>
      </c>
      <c r="AV35" s="1210">
        <v>240.98630136986304</v>
      </c>
      <c r="AW35" s="1210">
        <v>240.98630136986304</v>
      </c>
      <c r="AX35" s="1210">
        <v>240.98630136986304</v>
      </c>
      <c r="AY35" s="1210">
        <v>240.98630136986304</v>
      </c>
      <c r="AZ35" s="1210">
        <v>240.98630136986304</v>
      </c>
      <c r="BA35" s="1210">
        <v>240.98630136986304</v>
      </c>
      <c r="BB35" s="1210">
        <v>240.98630136986304</v>
      </c>
      <c r="BC35" s="1210">
        <v>240.98630136986304</v>
      </c>
      <c r="BD35" s="1211">
        <v>240.98630136986304</v>
      </c>
      <c r="BE35" s="1212">
        <v>240.98630136986304</v>
      </c>
      <c r="BF35" s="1213">
        <v>0</v>
      </c>
      <c r="BG35" s="1213">
        <v>0</v>
      </c>
      <c r="BH35" s="1213">
        <v>2.3638456227238168E-3</v>
      </c>
    </row>
    <row r="36" spans="1:60" s="1204" customFormat="1" ht="11" x14ac:dyDescent="0.15">
      <c r="A36" s="1209" t="s">
        <v>158</v>
      </c>
      <c r="B36" s="1210">
        <v>614</v>
      </c>
      <c r="C36" s="1210">
        <v>658.99999999999989</v>
      </c>
      <c r="D36" s="1210">
        <v>773</v>
      </c>
      <c r="E36" s="1210">
        <v>846</v>
      </c>
      <c r="F36" s="1210">
        <v>1318.9999999999998</v>
      </c>
      <c r="G36" s="1210">
        <v>1348</v>
      </c>
      <c r="H36" s="1210">
        <v>1587</v>
      </c>
      <c r="I36" s="1210">
        <v>1826.0000000000002</v>
      </c>
      <c r="J36" s="1210">
        <v>1826</v>
      </c>
      <c r="K36" s="1210">
        <v>1841</v>
      </c>
      <c r="L36" s="1210">
        <v>1985.0000000000002</v>
      </c>
      <c r="M36" s="1210">
        <v>2031</v>
      </c>
      <c r="N36" s="1210">
        <v>1869.0000000000002</v>
      </c>
      <c r="O36" s="1210">
        <v>1849.9999999999998</v>
      </c>
      <c r="P36" s="1210">
        <v>1849.9999999999998</v>
      </c>
      <c r="Q36" s="1210">
        <v>1852</v>
      </c>
      <c r="R36" s="1210">
        <v>1705</v>
      </c>
      <c r="S36" s="1210">
        <v>1625</v>
      </c>
      <c r="T36" s="1210">
        <v>1504</v>
      </c>
      <c r="U36" s="1210">
        <v>1500</v>
      </c>
      <c r="V36" s="1210">
        <v>1478</v>
      </c>
      <c r="W36" s="1210">
        <v>1455.9999999999998</v>
      </c>
      <c r="X36" s="1210">
        <v>1363.0000000000002</v>
      </c>
      <c r="Y36" s="1210">
        <v>1358.9999999999998</v>
      </c>
      <c r="Z36" s="1210">
        <v>1367.0000000000002</v>
      </c>
      <c r="AA36" s="1210">
        <v>1207</v>
      </c>
      <c r="AB36" s="1210">
        <v>1225</v>
      </c>
      <c r="AC36" s="1210">
        <v>1254</v>
      </c>
      <c r="AD36" s="1210">
        <v>1197.0000000000002</v>
      </c>
      <c r="AE36" s="1210">
        <v>1197.0000000000002</v>
      </c>
      <c r="AF36" s="1210">
        <v>1257</v>
      </c>
      <c r="AG36" s="1210">
        <v>1234.0000000000002</v>
      </c>
      <c r="AH36" s="1210">
        <v>1261</v>
      </c>
      <c r="AI36" s="1210">
        <v>1261</v>
      </c>
      <c r="AJ36" s="1210">
        <v>1277</v>
      </c>
      <c r="AK36" s="1210">
        <v>1277</v>
      </c>
      <c r="AL36" s="1210">
        <v>1277.9999999999998</v>
      </c>
      <c r="AM36" s="1210">
        <v>1281.5</v>
      </c>
      <c r="AN36" s="1210">
        <v>1281.5</v>
      </c>
      <c r="AO36" s="1210">
        <v>1283.5</v>
      </c>
      <c r="AP36" s="1210">
        <v>1273.9000000000001</v>
      </c>
      <c r="AQ36" s="1210">
        <v>1273.886</v>
      </c>
      <c r="AR36" s="1210">
        <v>1236.28</v>
      </c>
      <c r="AS36" s="1210">
        <v>1279.5799999999997</v>
      </c>
      <c r="AT36" s="1210">
        <v>1279.58</v>
      </c>
      <c r="AU36" s="1210">
        <v>1273.9290000000003</v>
      </c>
      <c r="AV36" s="1210">
        <v>1276.229</v>
      </c>
      <c r="AW36" s="1210">
        <v>1279.3310000000001</v>
      </c>
      <c r="AX36" s="1210">
        <v>1279.3309999999999</v>
      </c>
      <c r="AY36" s="1210">
        <v>1279.3309999999999</v>
      </c>
      <c r="AZ36" s="1210">
        <v>1297.75</v>
      </c>
      <c r="BA36" s="1210">
        <v>1297.75</v>
      </c>
      <c r="BB36" s="1210">
        <v>1298.75</v>
      </c>
      <c r="BC36" s="1210">
        <v>1298.75</v>
      </c>
      <c r="BD36" s="1211">
        <v>1291.25</v>
      </c>
      <c r="BE36" s="1212">
        <v>1228.5</v>
      </c>
      <c r="BF36" s="1213">
        <v>-4.8596321393998054E-2</v>
      </c>
      <c r="BG36" s="1213">
        <v>9.0829648814017006E-4</v>
      </c>
      <c r="BH36" s="1213">
        <v>1.2050412538010643E-2</v>
      </c>
    </row>
    <row r="37" spans="1:60" s="1204" customFormat="1" ht="11" x14ac:dyDescent="0.15">
      <c r="A37" s="1209" t="s">
        <v>156</v>
      </c>
      <c r="B37" s="1210">
        <v>60</v>
      </c>
      <c r="C37" s="1210">
        <v>60</v>
      </c>
      <c r="D37" s="1210">
        <v>97.999999999999986</v>
      </c>
      <c r="E37" s="1210">
        <v>107</v>
      </c>
      <c r="F37" s="1210">
        <v>117</v>
      </c>
      <c r="G37" s="1210">
        <v>194</v>
      </c>
      <c r="H37" s="1210">
        <v>161</v>
      </c>
      <c r="I37" s="1210">
        <v>173.00000000000003</v>
      </c>
      <c r="J37" s="1210">
        <v>168</v>
      </c>
      <c r="K37" s="1210">
        <v>168</v>
      </c>
      <c r="L37" s="1210">
        <v>259</v>
      </c>
      <c r="M37" s="1210">
        <v>259</v>
      </c>
      <c r="N37" s="1210">
        <v>264</v>
      </c>
      <c r="O37" s="1210">
        <v>259.99999999999994</v>
      </c>
      <c r="P37" s="1210">
        <v>259.99999999999994</v>
      </c>
      <c r="Q37" s="1210">
        <v>250</v>
      </c>
      <c r="R37" s="1210">
        <v>240</v>
      </c>
      <c r="S37" s="1210">
        <v>240</v>
      </c>
      <c r="T37" s="1210">
        <v>240</v>
      </c>
      <c r="U37" s="1210">
        <v>239.99999999999997</v>
      </c>
      <c r="V37" s="1210">
        <v>240</v>
      </c>
      <c r="W37" s="1210">
        <v>240</v>
      </c>
      <c r="X37" s="1210">
        <v>240</v>
      </c>
      <c r="Y37" s="1210">
        <v>210</v>
      </c>
      <c r="Z37" s="1210">
        <v>259.99999999999994</v>
      </c>
      <c r="AA37" s="1210">
        <v>290.99999999999994</v>
      </c>
      <c r="AB37" s="1210">
        <v>288</v>
      </c>
      <c r="AC37" s="1210">
        <v>288</v>
      </c>
      <c r="AD37" s="1210">
        <v>288</v>
      </c>
      <c r="AE37" s="1210">
        <v>288</v>
      </c>
      <c r="AF37" s="1210">
        <v>298</v>
      </c>
      <c r="AG37" s="1210">
        <v>308</v>
      </c>
      <c r="AH37" s="1210">
        <v>308.00000000000006</v>
      </c>
      <c r="AI37" s="1210">
        <v>309.99999999999994</v>
      </c>
      <c r="AJ37" s="1210">
        <v>323</v>
      </c>
      <c r="AK37" s="1210">
        <v>305.00000000000006</v>
      </c>
      <c r="AL37" s="1210">
        <v>307</v>
      </c>
      <c r="AM37" s="1210">
        <v>315.99999999999994</v>
      </c>
      <c r="AN37" s="1210">
        <v>315.99999999999994</v>
      </c>
      <c r="AO37" s="1210">
        <v>316</v>
      </c>
      <c r="AP37" s="1210">
        <v>315.99999999999994</v>
      </c>
      <c r="AQ37" s="1210">
        <v>315.99999999999994</v>
      </c>
      <c r="AR37" s="1210">
        <v>315.99999999999994</v>
      </c>
      <c r="AS37" s="1210">
        <v>316</v>
      </c>
      <c r="AT37" s="1210">
        <v>315.99999999999994</v>
      </c>
      <c r="AU37" s="1210">
        <v>315.99999999999994</v>
      </c>
      <c r="AV37" s="1210">
        <v>329</v>
      </c>
      <c r="AW37" s="1210">
        <v>342</v>
      </c>
      <c r="AX37" s="1210">
        <v>341.99999999999994</v>
      </c>
      <c r="AY37" s="1210">
        <v>341.99999999999994</v>
      </c>
      <c r="AZ37" s="1210">
        <v>341.99999999999994</v>
      </c>
      <c r="BA37" s="1210">
        <v>342</v>
      </c>
      <c r="BB37" s="1210">
        <v>341.99999999999994</v>
      </c>
      <c r="BC37" s="1210">
        <v>341.99999999999994</v>
      </c>
      <c r="BD37" s="1211">
        <v>341.99999999999994</v>
      </c>
      <c r="BE37" s="1212">
        <v>342</v>
      </c>
      <c r="BF37" s="1213">
        <v>0</v>
      </c>
      <c r="BG37" s="1213">
        <v>7.9381940548857166E-3</v>
      </c>
      <c r="BH37" s="1213">
        <v>3.3546936003253074E-3</v>
      </c>
    </row>
    <row r="38" spans="1:60" s="1204" customFormat="1" ht="11" x14ac:dyDescent="0.15">
      <c r="A38" s="1209" t="s">
        <v>155</v>
      </c>
      <c r="B38" s="1210">
        <v>86</v>
      </c>
      <c r="C38" s="1210">
        <v>86</v>
      </c>
      <c r="D38" s="1210">
        <v>86</v>
      </c>
      <c r="E38" s="1210">
        <v>161</v>
      </c>
      <c r="F38" s="1210">
        <v>161</v>
      </c>
      <c r="G38" s="1210">
        <v>161</v>
      </c>
      <c r="H38" s="1210">
        <v>201</v>
      </c>
      <c r="I38" s="1210">
        <v>241</v>
      </c>
      <c r="J38" s="1210">
        <v>241</v>
      </c>
      <c r="K38" s="1210">
        <v>241</v>
      </c>
      <c r="L38" s="1210">
        <v>311</v>
      </c>
      <c r="M38" s="1210">
        <v>319.99999999999994</v>
      </c>
      <c r="N38" s="1210">
        <v>351.00000000000006</v>
      </c>
      <c r="O38" s="1210">
        <v>361.00000000000006</v>
      </c>
      <c r="P38" s="1210">
        <v>361.00000000000006</v>
      </c>
      <c r="Q38" s="1210">
        <v>361</v>
      </c>
      <c r="R38" s="1210">
        <v>361.00000000000006</v>
      </c>
      <c r="S38" s="1210">
        <v>361.00000000000006</v>
      </c>
      <c r="T38" s="1210">
        <v>361.00000000000006</v>
      </c>
      <c r="U38" s="1210">
        <v>361</v>
      </c>
      <c r="V38" s="1210">
        <v>361.00000000000006</v>
      </c>
      <c r="W38" s="1210">
        <v>361.00000000000006</v>
      </c>
      <c r="X38" s="1210">
        <v>361.00000000000006</v>
      </c>
      <c r="Y38" s="1210">
        <v>361</v>
      </c>
      <c r="Z38" s="1210">
        <v>361.00000000000006</v>
      </c>
      <c r="AA38" s="1210">
        <v>361.00000000000006</v>
      </c>
      <c r="AB38" s="1210">
        <v>334.99999999999994</v>
      </c>
      <c r="AC38" s="1210">
        <v>334.99999999999994</v>
      </c>
      <c r="AD38" s="1210">
        <v>334.99999999999994</v>
      </c>
      <c r="AE38" s="1210">
        <v>341.00000000000006</v>
      </c>
      <c r="AF38" s="1210">
        <v>341.00000000000006</v>
      </c>
      <c r="AG38" s="1210">
        <v>341</v>
      </c>
      <c r="AH38" s="1210">
        <v>361.00000000000006</v>
      </c>
      <c r="AI38" s="1210">
        <v>372</v>
      </c>
      <c r="AJ38" s="1210">
        <v>377.99999999999994</v>
      </c>
      <c r="AK38" s="1210">
        <v>384</v>
      </c>
      <c r="AL38" s="1210">
        <v>386.00000000000006</v>
      </c>
      <c r="AM38" s="1210">
        <v>482</v>
      </c>
      <c r="AN38" s="1210">
        <v>482</v>
      </c>
      <c r="AO38" s="1210">
        <v>484.78410958904112</v>
      </c>
      <c r="AP38" s="1210">
        <v>506.91468493150688</v>
      </c>
      <c r="AQ38" s="1210">
        <v>497.65679452054792</v>
      </c>
      <c r="AR38" s="1210">
        <v>493.45961643835619</v>
      </c>
      <c r="AS38" s="1210">
        <v>492.4555068493151</v>
      </c>
      <c r="AT38" s="1210">
        <v>491.04975342465764</v>
      </c>
      <c r="AU38" s="1210">
        <v>560.47389041095892</v>
      </c>
      <c r="AV38" s="1210">
        <v>579.57205479452057</v>
      </c>
      <c r="AW38" s="1210">
        <v>581.76101369863011</v>
      </c>
      <c r="AX38" s="1210">
        <v>581.76101369863011</v>
      </c>
      <c r="AY38" s="1210">
        <v>581.76101369863011</v>
      </c>
      <c r="AZ38" s="1210">
        <v>581.37945205479457</v>
      </c>
      <c r="BA38" s="1210">
        <v>581.37945205479457</v>
      </c>
      <c r="BB38" s="1210">
        <v>568.16536986301378</v>
      </c>
      <c r="BC38" s="1210">
        <v>581.37945205479457</v>
      </c>
      <c r="BD38" s="1211">
        <v>581.37945205479457</v>
      </c>
      <c r="BE38" s="1212">
        <v>581.37945205479457</v>
      </c>
      <c r="BF38" s="1213">
        <v>0</v>
      </c>
      <c r="BG38" s="1213">
        <v>1.7029190473761835E-2</v>
      </c>
      <c r="BH38" s="1213">
        <v>5.7027775648212081E-3</v>
      </c>
    </row>
    <row r="39" spans="1:60" s="1204" customFormat="1" ht="11" x14ac:dyDescent="0.15">
      <c r="A39" s="1209" t="s">
        <v>154</v>
      </c>
      <c r="B39" s="1210">
        <v>24.000000000000004</v>
      </c>
      <c r="C39" s="1210">
        <v>24.000000000000004</v>
      </c>
      <c r="D39" s="1210">
        <v>24.000000000000004</v>
      </c>
      <c r="E39" s="1210">
        <v>24</v>
      </c>
      <c r="F39" s="1210">
        <v>64</v>
      </c>
      <c r="G39" s="1210">
        <v>80</v>
      </c>
      <c r="H39" s="1210">
        <v>80</v>
      </c>
      <c r="I39" s="1210">
        <v>79.999999999999986</v>
      </c>
      <c r="J39" s="1210">
        <v>131.00000000000003</v>
      </c>
      <c r="K39" s="1210">
        <v>131.00000000000003</v>
      </c>
      <c r="L39" s="1210">
        <v>191</v>
      </c>
      <c r="M39" s="1210">
        <v>191</v>
      </c>
      <c r="N39" s="1210">
        <v>191</v>
      </c>
      <c r="O39" s="1210">
        <v>241</v>
      </c>
      <c r="P39" s="1210">
        <v>201</v>
      </c>
      <c r="Q39" s="1210">
        <v>200.99999999999997</v>
      </c>
      <c r="R39" s="1210">
        <v>201</v>
      </c>
      <c r="S39" s="1210">
        <v>290.99999999999994</v>
      </c>
      <c r="T39" s="1210">
        <v>290.99999999999994</v>
      </c>
      <c r="U39" s="1210">
        <v>291</v>
      </c>
      <c r="V39" s="1210">
        <v>290.99999999999994</v>
      </c>
      <c r="W39" s="1210">
        <v>290.99999999999994</v>
      </c>
      <c r="X39" s="1210">
        <v>290.99999999999994</v>
      </c>
      <c r="Y39" s="1210">
        <v>291</v>
      </c>
      <c r="Z39" s="1210">
        <v>290.99999999999994</v>
      </c>
      <c r="AA39" s="1210">
        <v>290.99999999999994</v>
      </c>
      <c r="AB39" s="1210">
        <v>290.99999999999994</v>
      </c>
      <c r="AC39" s="1210">
        <v>291</v>
      </c>
      <c r="AD39" s="1210">
        <v>290.99999999999994</v>
      </c>
      <c r="AE39" s="1210">
        <v>290.99999999999994</v>
      </c>
      <c r="AF39" s="1210">
        <v>290.99999999999994</v>
      </c>
      <c r="AG39" s="1210">
        <v>291</v>
      </c>
      <c r="AH39" s="1210">
        <v>290.99999999999994</v>
      </c>
      <c r="AI39" s="1210">
        <v>290.99999999999994</v>
      </c>
      <c r="AJ39" s="1210">
        <v>290.99999999999994</v>
      </c>
      <c r="AK39" s="1210">
        <v>291</v>
      </c>
      <c r="AL39" s="1210">
        <v>306</v>
      </c>
      <c r="AM39" s="1210">
        <v>306</v>
      </c>
      <c r="AN39" s="1210">
        <v>306</v>
      </c>
      <c r="AO39" s="1210">
        <v>306</v>
      </c>
      <c r="AP39" s="1210">
        <v>306.49441095890415</v>
      </c>
      <c r="AQ39" s="1210">
        <v>306.49441095890415</v>
      </c>
      <c r="AR39" s="1210">
        <v>306.49441095890415</v>
      </c>
      <c r="AS39" s="1210">
        <v>306.4944109589041</v>
      </c>
      <c r="AT39" s="1210">
        <v>306.4944109589041</v>
      </c>
      <c r="AU39" s="1210">
        <v>306.4944109589041</v>
      </c>
      <c r="AV39" s="1210">
        <v>306.4944109589041</v>
      </c>
      <c r="AW39" s="1210">
        <v>329.99999999999994</v>
      </c>
      <c r="AX39" s="1210">
        <v>329.99999999999994</v>
      </c>
      <c r="AY39" s="1210">
        <v>329.99999999999994</v>
      </c>
      <c r="AZ39" s="1210">
        <v>329.99999999999994</v>
      </c>
      <c r="BA39" s="1210">
        <v>329.99999999999994</v>
      </c>
      <c r="BB39" s="1210">
        <v>329.99999999999994</v>
      </c>
      <c r="BC39" s="1210">
        <v>329.99999999999994</v>
      </c>
      <c r="BD39" s="1211">
        <v>329.99999999999994</v>
      </c>
      <c r="BE39" s="1212">
        <v>329.99999999999994</v>
      </c>
      <c r="BF39" s="1213">
        <v>0</v>
      </c>
      <c r="BG39" s="1213">
        <v>7.4166817755325631E-3</v>
      </c>
      <c r="BH39" s="1213">
        <v>3.2369850529454713E-3</v>
      </c>
    </row>
    <row r="40" spans="1:60" s="1204" customFormat="1" ht="11" x14ac:dyDescent="0.15">
      <c r="A40" s="1209" t="s">
        <v>153</v>
      </c>
      <c r="B40" s="1210">
        <v>241</v>
      </c>
      <c r="C40" s="1210">
        <v>241</v>
      </c>
      <c r="D40" s="1210">
        <v>281</v>
      </c>
      <c r="E40" s="1210">
        <v>280</v>
      </c>
      <c r="F40" s="1210">
        <v>301.00000000000006</v>
      </c>
      <c r="G40" s="1210">
        <v>321</v>
      </c>
      <c r="H40" s="1210">
        <v>337</v>
      </c>
      <c r="I40" s="1210">
        <v>335.99999999999994</v>
      </c>
      <c r="J40" s="1210">
        <v>372</v>
      </c>
      <c r="K40" s="1210">
        <v>402</v>
      </c>
      <c r="L40" s="1210">
        <v>402</v>
      </c>
      <c r="M40" s="1210">
        <v>471</v>
      </c>
      <c r="N40" s="1210">
        <v>510</v>
      </c>
      <c r="O40" s="1210">
        <v>538</v>
      </c>
      <c r="P40" s="1210">
        <v>583</v>
      </c>
      <c r="Q40" s="1210">
        <v>618</v>
      </c>
      <c r="R40" s="1210">
        <v>618</v>
      </c>
      <c r="S40" s="1210">
        <v>618</v>
      </c>
      <c r="T40" s="1210">
        <v>618</v>
      </c>
      <c r="U40" s="1210">
        <v>618</v>
      </c>
      <c r="V40" s="1210">
        <v>618</v>
      </c>
      <c r="W40" s="1210">
        <v>618</v>
      </c>
      <c r="X40" s="1210">
        <v>618</v>
      </c>
      <c r="Y40" s="1210">
        <v>678.00000000000011</v>
      </c>
      <c r="Z40" s="1210">
        <v>697.99999999999989</v>
      </c>
      <c r="AA40" s="1210">
        <v>697.99999999999989</v>
      </c>
      <c r="AB40" s="1210">
        <v>697.99999999999989</v>
      </c>
      <c r="AC40" s="1210">
        <v>597</v>
      </c>
      <c r="AD40" s="1210">
        <v>567</v>
      </c>
      <c r="AE40" s="1210">
        <v>532</v>
      </c>
      <c r="AF40" s="1210">
        <v>532</v>
      </c>
      <c r="AG40" s="1210">
        <v>528.00000000000011</v>
      </c>
      <c r="AH40" s="1210">
        <v>525</v>
      </c>
      <c r="AI40" s="1210">
        <v>512</v>
      </c>
      <c r="AJ40" s="1210">
        <v>438</v>
      </c>
      <c r="AK40" s="1210">
        <v>391</v>
      </c>
      <c r="AL40" s="1210">
        <v>461.00000000000006</v>
      </c>
      <c r="AM40" s="1210">
        <v>421</v>
      </c>
      <c r="AN40" s="1210">
        <v>675</v>
      </c>
      <c r="AO40" s="1210">
        <v>608.99999999999989</v>
      </c>
      <c r="AP40" s="1210">
        <v>655</v>
      </c>
      <c r="AQ40" s="1210">
        <v>655</v>
      </c>
      <c r="AR40" s="1210">
        <v>655</v>
      </c>
      <c r="AS40" s="1210">
        <v>358.02531506849311</v>
      </c>
      <c r="AT40" s="1210">
        <v>283.09865753424657</v>
      </c>
      <c r="AU40" s="1210">
        <v>246.79005479452053</v>
      </c>
      <c r="AV40" s="1210">
        <v>228.89682191780824</v>
      </c>
      <c r="AW40" s="1210">
        <v>213.53394520547945</v>
      </c>
      <c r="AX40" s="1210">
        <v>235.44361643835617</v>
      </c>
      <c r="AY40" s="1210">
        <v>228.4550136986301</v>
      </c>
      <c r="AZ40" s="1210">
        <v>238.97808219178083</v>
      </c>
      <c r="BA40" s="1210">
        <v>255.92745205479454</v>
      </c>
      <c r="BB40" s="1210">
        <v>246.56915068493151</v>
      </c>
      <c r="BC40" s="1210">
        <v>253.95939726027399</v>
      </c>
      <c r="BD40" s="1211">
        <v>251.62986301369867</v>
      </c>
      <c r="BE40" s="1212">
        <v>251.62986301369867</v>
      </c>
      <c r="BF40" s="1213">
        <v>0</v>
      </c>
      <c r="BG40" s="1213">
        <v>-1.1714468989625693E-2</v>
      </c>
      <c r="BH40" s="1213">
        <v>2.4682488043941187E-3</v>
      </c>
    </row>
    <row r="41" spans="1:60" s="1204" customFormat="1" ht="11" x14ac:dyDescent="0.15">
      <c r="A41" s="1209" t="s">
        <v>152</v>
      </c>
      <c r="B41" s="1210">
        <v>68</v>
      </c>
      <c r="C41" s="1210">
        <v>72</v>
      </c>
      <c r="D41" s="1210">
        <v>84</v>
      </c>
      <c r="E41" s="1210">
        <v>94</v>
      </c>
      <c r="F41" s="1210">
        <v>114</v>
      </c>
      <c r="G41" s="1210">
        <v>118</v>
      </c>
      <c r="H41" s="1210">
        <v>145</v>
      </c>
      <c r="I41" s="1210">
        <v>151.00000000000003</v>
      </c>
      <c r="J41" s="1210">
        <v>159.00000000000003</v>
      </c>
      <c r="K41" s="1210">
        <v>159.00000000000003</v>
      </c>
      <c r="L41" s="1210">
        <v>151</v>
      </c>
      <c r="M41" s="1210">
        <v>149</v>
      </c>
      <c r="N41" s="1210">
        <v>143</v>
      </c>
      <c r="O41" s="1210">
        <v>200</v>
      </c>
      <c r="P41" s="1210">
        <v>200</v>
      </c>
      <c r="Q41" s="1210">
        <v>200</v>
      </c>
      <c r="R41" s="1210">
        <v>200</v>
      </c>
      <c r="S41" s="1210">
        <v>200</v>
      </c>
      <c r="T41" s="1210">
        <v>200</v>
      </c>
      <c r="U41" s="1210">
        <v>200</v>
      </c>
      <c r="V41" s="1210">
        <v>200</v>
      </c>
      <c r="W41" s="1210">
        <v>200</v>
      </c>
      <c r="X41" s="1210">
        <v>200</v>
      </c>
      <c r="Y41" s="1210">
        <v>200</v>
      </c>
      <c r="Z41" s="1210">
        <v>200</v>
      </c>
      <c r="AA41" s="1210">
        <v>190</v>
      </c>
      <c r="AB41" s="1210">
        <v>200</v>
      </c>
      <c r="AC41" s="1210">
        <v>200</v>
      </c>
      <c r="AD41" s="1210">
        <v>200</v>
      </c>
      <c r="AE41" s="1210">
        <v>180</v>
      </c>
      <c r="AF41" s="1210">
        <v>150</v>
      </c>
      <c r="AG41" s="1210">
        <v>115</v>
      </c>
      <c r="AH41" s="1210">
        <v>115</v>
      </c>
      <c r="AI41" s="1210">
        <v>115</v>
      </c>
      <c r="AJ41" s="1210">
        <v>115</v>
      </c>
      <c r="AK41" s="1210">
        <v>119.99999999999999</v>
      </c>
      <c r="AL41" s="1210">
        <v>122</v>
      </c>
      <c r="AM41" s="1210">
        <v>122</v>
      </c>
      <c r="AN41" s="1210">
        <v>122</v>
      </c>
      <c r="AO41" s="1210">
        <v>122</v>
      </c>
      <c r="AP41" s="1210">
        <v>122</v>
      </c>
      <c r="AQ41" s="1210">
        <v>122</v>
      </c>
      <c r="AR41" s="1210">
        <v>122</v>
      </c>
      <c r="AS41" s="1210">
        <v>122</v>
      </c>
      <c r="AT41" s="1210">
        <v>122</v>
      </c>
      <c r="AU41" s="1210">
        <v>122</v>
      </c>
      <c r="AV41" s="1210">
        <v>122</v>
      </c>
      <c r="AW41" s="1210">
        <v>122</v>
      </c>
      <c r="AX41" s="1210">
        <v>122</v>
      </c>
      <c r="AY41" s="1210">
        <v>122</v>
      </c>
      <c r="AZ41" s="1210">
        <v>122</v>
      </c>
      <c r="BA41" s="1210">
        <v>122</v>
      </c>
      <c r="BB41" s="1210">
        <v>122</v>
      </c>
      <c r="BC41" s="1210">
        <v>122</v>
      </c>
      <c r="BD41" s="1211">
        <v>122</v>
      </c>
      <c r="BE41" s="1212">
        <v>122</v>
      </c>
      <c r="BF41" s="1213">
        <v>0</v>
      </c>
      <c r="BG41" s="1213">
        <v>0</v>
      </c>
      <c r="BH41" s="1213">
        <v>1.1967035650283259E-3</v>
      </c>
    </row>
    <row r="42" spans="1:60" s="1204" customFormat="1" ht="11" x14ac:dyDescent="0.15">
      <c r="A42" s="1209" t="s">
        <v>150</v>
      </c>
      <c r="B42" s="1210">
        <v>311</v>
      </c>
      <c r="C42" s="1210">
        <v>341.00000000000006</v>
      </c>
      <c r="D42" s="1210">
        <v>482</v>
      </c>
      <c r="E42" s="1210">
        <v>511</v>
      </c>
      <c r="F42" s="1210">
        <v>723.00000000000011</v>
      </c>
      <c r="G42" s="1210">
        <v>894</v>
      </c>
      <c r="H42" s="1210">
        <v>894</v>
      </c>
      <c r="I42" s="1210">
        <v>894</v>
      </c>
      <c r="J42" s="1210">
        <v>894</v>
      </c>
      <c r="K42" s="1210">
        <v>964</v>
      </c>
      <c r="L42" s="1210">
        <v>993.99999999999989</v>
      </c>
      <c r="M42" s="1210">
        <v>1212.0000000000002</v>
      </c>
      <c r="N42" s="1210">
        <v>1275</v>
      </c>
      <c r="O42" s="1210">
        <v>1362.0000000000002</v>
      </c>
      <c r="P42" s="1210">
        <v>1372.0000000000002</v>
      </c>
      <c r="Q42" s="1210">
        <v>1392</v>
      </c>
      <c r="R42" s="1210">
        <v>1422</v>
      </c>
      <c r="S42" s="1210">
        <v>1427</v>
      </c>
      <c r="T42" s="1210">
        <v>1401.9999999999998</v>
      </c>
      <c r="U42" s="1210">
        <v>1372</v>
      </c>
      <c r="V42" s="1210">
        <v>1311.9999999999998</v>
      </c>
      <c r="W42" s="1210">
        <v>1311.9999999999998</v>
      </c>
      <c r="X42" s="1210">
        <v>1311.9999999999998</v>
      </c>
      <c r="Y42" s="1210">
        <v>1312</v>
      </c>
      <c r="Z42" s="1210">
        <v>1287</v>
      </c>
      <c r="AA42" s="1210">
        <v>1267</v>
      </c>
      <c r="AB42" s="1210">
        <v>1272.0000000000002</v>
      </c>
      <c r="AC42" s="1210">
        <v>1271.9999999999998</v>
      </c>
      <c r="AD42" s="1210">
        <v>1277</v>
      </c>
      <c r="AE42" s="1210">
        <v>1282</v>
      </c>
      <c r="AF42" s="1210">
        <v>1308.0000000000002</v>
      </c>
      <c r="AG42" s="1210">
        <v>1323.9999999999998</v>
      </c>
      <c r="AH42" s="1210">
        <v>1311.9999999999998</v>
      </c>
      <c r="AI42" s="1210">
        <v>1311.9999999999998</v>
      </c>
      <c r="AJ42" s="1210">
        <v>1326</v>
      </c>
      <c r="AK42" s="1210">
        <v>1330</v>
      </c>
      <c r="AL42" s="1210">
        <v>1330.0000000000002</v>
      </c>
      <c r="AM42" s="1210">
        <v>1330.0000000000002</v>
      </c>
      <c r="AN42" s="1210">
        <v>1347</v>
      </c>
      <c r="AO42" s="1210">
        <v>1372</v>
      </c>
      <c r="AP42" s="1210">
        <v>1377</v>
      </c>
      <c r="AQ42" s="1210">
        <v>1361.5726027397261</v>
      </c>
      <c r="AR42" s="1210">
        <v>1361.5726027397261</v>
      </c>
      <c r="AS42" s="1210">
        <v>1361.5726027397261</v>
      </c>
      <c r="AT42" s="1210">
        <v>1361.5726027397261</v>
      </c>
      <c r="AU42" s="1210">
        <v>1421.4175342465753</v>
      </c>
      <c r="AV42" s="1210">
        <v>1541.9106849315069</v>
      </c>
      <c r="AW42" s="1210">
        <v>1546.3287671232877</v>
      </c>
      <c r="AX42" s="1210">
        <v>1546.3287671232877</v>
      </c>
      <c r="AY42" s="1210">
        <v>1546.3287671232877</v>
      </c>
      <c r="AZ42" s="1210">
        <v>1562.3945205479451</v>
      </c>
      <c r="BA42" s="1210">
        <v>1562.3945205479451</v>
      </c>
      <c r="BB42" s="1210">
        <v>1562.3945205479451</v>
      </c>
      <c r="BC42" s="1210">
        <v>1564.2019178082194</v>
      </c>
      <c r="BD42" s="1211">
        <v>1586.4931506849316</v>
      </c>
      <c r="BE42" s="1212">
        <v>1586.4931506849316</v>
      </c>
      <c r="BF42" s="1213">
        <v>0</v>
      </c>
      <c r="BG42" s="1213">
        <v>1.540603374903915E-2</v>
      </c>
      <c r="BH42" s="1213">
        <v>1.5561983682931794E-2</v>
      </c>
    </row>
    <row r="43" spans="1:60" s="1204" customFormat="1" ht="11" x14ac:dyDescent="0.15">
      <c r="A43" s="1209" t="s">
        <v>149</v>
      </c>
      <c r="B43" s="1210">
        <v>97.999999999999986</v>
      </c>
      <c r="C43" s="1210">
        <v>153</v>
      </c>
      <c r="D43" s="1210">
        <v>153</v>
      </c>
      <c r="E43" s="1210">
        <v>253</v>
      </c>
      <c r="F43" s="1210">
        <v>253</v>
      </c>
      <c r="G43" s="1210">
        <v>253</v>
      </c>
      <c r="H43" s="1210">
        <v>253</v>
      </c>
      <c r="I43" s="1210">
        <v>253</v>
      </c>
      <c r="J43" s="1210">
        <v>253</v>
      </c>
      <c r="K43" s="1210">
        <v>253</v>
      </c>
      <c r="L43" s="1210">
        <v>253</v>
      </c>
      <c r="M43" s="1210">
        <v>420</v>
      </c>
      <c r="N43" s="1210">
        <v>419.99999999999994</v>
      </c>
      <c r="O43" s="1210">
        <v>426.00000000000006</v>
      </c>
      <c r="P43" s="1210">
        <v>441</v>
      </c>
      <c r="Q43" s="1210">
        <v>471</v>
      </c>
      <c r="R43" s="1210">
        <v>471</v>
      </c>
      <c r="S43" s="1210">
        <v>451</v>
      </c>
      <c r="T43" s="1210">
        <v>451</v>
      </c>
      <c r="U43" s="1210">
        <v>444</v>
      </c>
      <c r="V43" s="1210">
        <v>439</v>
      </c>
      <c r="W43" s="1210">
        <v>439</v>
      </c>
      <c r="X43" s="1210">
        <v>439</v>
      </c>
      <c r="Y43" s="1210">
        <v>439</v>
      </c>
      <c r="Z43" s="1210">
        <v>436.00000000000006</v>
      </c>
      <c r="AA43" s="1210">
        <v>436.00000000000006</v>
      </c>
      <c r="AB43" s="1210">
        <v>436.00000000000006</v>
      </c>
      <c r="AC43" s="1210">
        <v>436</v>
      </c>
      <c r="AD43" s="1210">
        <v>436.00000000000006</v>
      </c>
      <c r="AE43" s="1210">
        <v>436.00000000000006</v>
      </c>
      <c r="AF43" s="1210">
        <v>436.00000000000006</v>
      </c>
      <c r="AG43" s="1210">
        <v>436</v>
      </c>
      <c r="AH43" s="1210">
        <v>436.00000000000006</v>
      </c>
      <c r="AI43" s="1210">
        <v>436.00000000000006</v>
      </c>
      <c r="AJ43" s="1210">
        <v>436.00000000000006</v>
      </c>
      <c r="AK43" s="1210">
        <v>454.00000000000006</v>
      </c>
      <c r="AL43" s="1210">
        <v>454</v>
      </c>
      <c r="AM43" s="1210">
        <v>454</v>
      </c>
      <c r="AN43" s="1210">
        <v>454</v>
      </c>
      <c r="AO43" s="1210">
        <v>454.00000000000006</v>
      </c>
      <c r="AP43" s="1210">
        <v>454</v>
      </c>
      <c r="AQ43" s="1210">
        <v>454</v>
      </c>
      <c r="AR43" s="1210">
        <v>454</v>
      </c>
      <c r="AS43" s="1210">
        <v>454.00000000000006</v>
      </c>
      <c r="AT43" s="1210">
        <v>454</v>
      </c>
      <c r="AU43" s="1210">
        <v>454</v>
      </c>
      <c r="AV43" s="1210">
        <v>454</v>
      </c>
      <c r="AW43" s="1210">
        <v>454.00000000000006</v>
      </c>
      <c r="AX43" s="1210">
        <v>454</v>
      </c>
      <c r="AY43" s="1210">
        <v>454</v>
      </c>
      <c r="AZ43" s="1210">
        <v>454</v>
      </c>
      <c r="BA43" s="1210">
        <v>454.00000000000006</v>
      </c>
      <c r="BB43" s="1210">
        <v>454</v>
      </c>
      <c r="BC43" s="1210">
        <v>454</v>
      </c>
      <c r="BD43" s="1211">
        <v>454</v>
      </c>
      <c r="BE43" s="1212">
        <v>454.00000000000006</v>
      </c>
      <c r="BF43" s="1213">
        <v>0</v>
      </c>
      <c r="BG43" s="1213">
        <v>0</v>
      </c>
      <c r="BH43" s="1213">
        <v>4.453306709203771E-3</v>
      </c>
    </row>
    <row r="44" spans="1:60" s="1204" customFormat="1" ht="11" x14ac:dyDescent="0.15">
      <c r="A44" s="1209" t="s">
        <v>148</v>
      </c>
      <c r="B44" s="1210">
        <v>42.749999999999993</v>
      </c>
      <c r="C44" s="1210">
        <v>93</v>
      </c>
      <c r="D44" s="1210">
        <v>97.5</v>
      </c>
      <c r="E44" s="1210">
        <v>97.5</v>
      </c>
      <c r="F44" s="1210">
        <v>103.45</v>
      </c>
      <c r="G44" s="1210">
        <v>99.4</v>
      </c>
      <c r="H44" s="1210">
        <v>102.25</v>
      </c>
      <c r="I44" s="1210">
        <v>119.99999999999999</v>
      </c>
      <c r="J44" s="1210">
        <v>140</v>
      </c>
      <c r="K44" s="1210">
        <v>138.00000000000003</v>
      </c>
      <c r="L44" s="1210">
        <v>138.00000000000003</v>
      </c>
      <c r="M44" s="1210">
        <v>137</v>
      </c>
      <c r="N44" s="1210">
        <v>136.99999999999997</v>
      </c>
      <c r="O44" s="1210">
        <v>132</v>
      </c>
      <c r="P44" s="1210">
        <v>132</v>
      </c>
      <c r="Q44" s="1210">
        <v>132.00000000000003</v>
      </c>
      <c r="R44" s="1210">
        <v>132</v>
      </c>
      <c r="S44" s="1210">
        <v>132</v>
      </c>
      <c r="T44" s="1210">
        <v>132</v>
      </c>
      <c r="U44" s="1210">
        <v>132.00000000000003</v>
      </c>
      <c r="V44" s="1210">
        <v>132</v>
      </c>
      <c r="W44" s="1210">
        <v>132</v>
      </c>
      <c r="X44" s="1210">
        <v>132</v>
      </c>
      <c r="Y44" s="1210">
        <v>132.00000000000003</v>
      </c>
      <c r="Z44" s="1210">
        <v>60</v>
      </c>
      <c r="AA44" s="1210">
        <v>80</v>
      </c>
      <c r="AB44" s="1210">
        <v>132</v>
      </c>
      <c r="AC44" s="1210">
        <v>132.00000000000003</v>
      </c>
      <c r="AD44" s="1210">
        <v>132</v>
      </c>
      <c r="AE44" s="1210">
        <v>132</v>
      </c>
      <c r="AF44" s="1210">
        <v>132</v>
      </c>
      <c r="AG44" s="1210">
        <v>132.00000000000003</v>
      </c>
      <c r="AH44" s="1210">
        <v>132</v>
      </c>
      <c r="AI44" s="1210">
        <v>132</v>
      </c>
      <c r="AJ44" s="1210">
        <v>132</v>
      </c>
      <c r="AK44" s="1210">
        <v>132.00000000000003</v>
      </c>
      <c r="AL44" s="1210">
        <v>132</v>
      </c>
      <c r="AM44" s="1210">
        <v>132</v>
      </c>
      <c r="AN44" s="1210">
        <v>136</v>
      </c>
      <c r="AO44" s="1210">
        <v>140</v>
      </c>
      <c r="AP44" s="1210">
        <v>140</v>
      </c>
      <c r="AQ44" s="1210">
        <v>140</v>
      </c>
      <c r="AR44" s="1210">
        <v>140</v>
      </c>
      <c r="AS44" s="1210">
        <v>140</v>
      </c>
      <c r="AT44" s="1210">
        <v>140</v>
      </c>
      <c r="AU44" s="1210">
        <v>140</v>
      </c>
      <c r="AV44" s="1210">
        <v>140</v>
      </c>
      <c r="AW44" s="1210">
        <v>106</v>
      </c>
      <c r="AX44" s="1210">
        <v>140</v>
      </c>
      <c r="AY44" s="1210">
        <v>140</v>
      </c>
      <c r="AZ44" s="1210">
        <v>68</v>
      </c>
      <c r="BA44" s="1210">
        <v>67.999999999999986</v>
      </c>
      <c r="BB44" s="1210">
        <v>68</v>
      </c>
      <c r="BC44" s="1210">
        <v>68</v>
      </c>
      <c r="BD44" s="1211">
        <v>68</v>
      </c>
      <c r="BE44" s="1212">
        <v>67.999999999999986</v>
      </c>
      <c r="BF44" s="1213">
        <v>0</v>
      </c>
      <c r="BG44" s="1213">
        <v>-6.9667725040611916E-2</v>
      </c>
      <c r="BH44" s="1213">
        <v>6.6701510181906682E-4</v>
      </c>
    </row>
    <row r="45" spans="1:60" s="1204" customFormat="1" ht="11" x14ac:dyDescent="0.15">
      <c r="A45" s="1209" t="s">
        <v>147</v>
      </c>
      <c r="B45" s="1210">
        <v>96.000000000000014</v>
      </c>
      <c r="C45" s="1210">
        <v>96.000000000000014</v>
      </c>
      <c r="D45" s="1210">
        <v>120</v>
      </c>
      <c r="E45" s="1210">
        <v>119.99999999999999</v>
      </c>
      <c r="F45" s="1210">
        <v>204</v>
      </c>
      <c r="G45" s="1210">
        <v>204</v>
      </c>
      <c r="H45" s="1210">
        <v>204</v>
      </c>
      <c r="I45" s="1210">
        <v>280</v>
      </c>
      <c r="J45" s="1210">
        <v>281</v>
      </c>
      <c r="K45" s="1210">
        <v>281</v>
      </c>
      <c r="L45" s="1210">
        <v>281</v>
      </c>
      <c r="M45" s="1210">
        <v>280</v>
      </c>
      <c r="N45" s="1210">
        <v>311</v>
      </c>
      <c r="O45" s="1210">
        <v>320</v>
      </c>
      <c r="P45" s="1210">
        <v>349.99999999999994</v>
      </c>
      <c r="Q45" s="1210">
        <v>366</v>
      </c>
      <c r="R45" s="1210">
        <v>366</v>
      </c>
      <c r="S45" s="1210">
        <v>466</v>
      </c>
      <c r="T45" s="1210">
        <v>466</v>
      </c>
      <c r="U45" s="1210">
        <v>465.99999999999994</v>
      </c>
      <c r="V45" s="1210">
        <v>466</v>
      </c>
      <c r="W45" s="1210">
        <v>579</v>
      </c>
      <c r="X45" s="1210">
        <v>703.00000000000011</v>
      </c>
      <c r="Y45" s="1210">
        <v>703.00000000000011</v>
      </c>
      <c r="Z45" s="1210">
        <v>703.00000000000011</v>
      </c>
      <c r="AA45" s="1210">
        <v>703.00000000000011</v>
      </c>
      <c r="AB45" s="1210">
        <v>708.00000000000011</v>
      </c>
      <c r="AC45" s="1210">
        <v>713.00000000000011</v>
      </c>
      <c r="AD45" s="1210">
        <v>713</v>
      </c>
      <c r="AE45" s="1210">
        <v>713</v>
      </c>
      <c r="AF45" s="1210">
        <v>713</v>
      </c>
      <c r="AG45" s="1210">
        <v>713.00000000000011</v>
      </c>
      <c r="AH45" s="1210">
        <v>713</v>
      </c>
      <c r="AI45" s="1210">
        <v>713</v>
      </c>
      <c r="AJ45" s="1210">
        <v>713</v>
      </c>
      <c r="AK45" s="1210">
        <v>713.00000000000011</v>
      </c>
      <c r="AL45" s="1210">
        <v>713</v>
      </c>
      <c r="AM45" s="1210">
        <v>713</v>
      </c>
      <c r="AN45" s="1210">
        <v>713</v>
      </c>
      <c r="AO45" s="1210">
        <v>613</v>
      </c>
      <c r="AP45" s="1210">
        <v>613</v>
      </c>
      <c r="AQ45" s="1210">
        <v>613</v>
      </c>
      <c r="AR45" s="1210">
        <v>613</v>
      </c>
      <c r="AS45" s="1210">
        <v>613</v>
      </c>
      <c r="AT45" s="1210">
        <v>613</v>
      </c>
      <c r="AU45" s="1210">
        <v>613</v>
      </c>
      <c r="AV45" s="1210">
        <v>596</v>
      </c>
      <c r="AW45" s="1210">
        <v>596</v>
      </c>
      <c r="AX45" s="1210">
        <v>596</v>
      </c>
      <c r="AY45" s="1210">
        <v>596</v>
      </c>
      <c r="AZ45" s="1210">
        <v>596</v>
      </c>
      <c r="BA45" s="1210">
        <v>596</v>
      </c>
      <c r="BB45" s="1210">
        <v>596</v>
      </c>
      <c r="BC45" s="1210">
        <v>818</v>
      </c>
      <c r="BD45" s="1211">
        <v>822.00000000000011</v>
      </c>
      <c r="BE45" s="1212">
        <v>822.00000000000011</v>
      </c>
      <c r="BF45" s="1213">
        <v>0</v>
      </c>
      <c r="BG45" s="1213">
        <v>2.9772131190203943E-2</v>
      </c>
      <c r="BH45" s="1213">
        <v>8.0630354955187229E-3</v>
      </c>
    </row>
    <row r="46" spans="1:60" s="1204" customFormat="1" ht="11" x14ac:dyDescent="0.15">
      <c r="A46" s="1209" t="s">
        <v>146</v>
      </c>
      <c r="B46" s="1210" t="s">
        <v>111</v>
      </c>
      <c r="C46" s="1210" t="s">
        <v>111</v>
      </c>
      <c r="D46" s="1210" t="s">
        <v>111</v>
      </c>
      <c r="E46" s="1210" t="s">
        <v>111</v>
      </c>
      <c r="F46" s="1210" t="s">
        <v>111</v>
      </c>
      <c r="G46" s="1210" t="s">
        <v>111</v>
      </c>
      <c r="H46" s="1210" t="s">
        <v>111</v>
      </c>
      <c r="I46" s="1210" t="s">
        <v>111</v>
      </c>
      <c r="J46" s="1210" t="s">
        <v>111</v>
      </c>
      <c r="K46" s="1210" t="s">
        <v>111</v>
      </c>
      <c r="L46" s="1210" t="s">
        <v>111</v>
      </c>
      <c r="M46" s="1210" t="s">
        <v>111</v>
      </c>
      <c r="N46" s="1210" t="s">
        <v>111</v>
      </c>
      <c r="O46" s="1210" t="s">
        <v>111</v>
      </c>
      <c r="P46" s="1210" t="s">
        <v>111</v>
      </c>
      <c r="Q46" s="1210">
        <v>1133</v>
      </c>
      <c r="R46" s="1210">
        <v>1133</v>
      </c>
      <c r="S46" s="1210">
        <v>1133</v>
      </c>
      <c r="T46" s="1210">
        <v>1293</v>
      </c>
      <c r="U46" s="1210">
        <v>1293</v>
      </c>
      <c r="V46" s="1210">
        <v>1293</v>
      </c>
      <c r="W46" s="1210">
        <v>1293</v>
      </c>
      <c r="X46" s="1210">
        <v>1293</v>
      </c>
      <c r="Y46" s="1210">
        <v>1293</v>
      </c>
      <c r="Z46" s="1210">
        <v>1293</v>
      </c>
      <c r="AA46" s="1210">
        <v>1233</v>
      </c>
      <c r="AB46" s="1210">
        <v>1233</v>
      </c>
      <c r="AC46" s="1210">
        <v>1233</v>
      </c>
      <c r="AD46" s="1210">
        <v>1233</v>
      </c>
      <c r="AE46" s="1210">
        <v>1083</v>
      </c>
      <c r="AF46" s="1210">
        <v>1083</v>
      </c>
      <c r="AG46" s="1210">
        <v>1083.0000000000002</v>
      </c>
      <c r="AH46" s="1210">
        <v>1083</v>
      </c>
      <c r="AI46" s="1210">
        <v>1083</v>
      </c>
      <c r="AJ46" s="1210">
        <v>1083</v>
      </c>
      <c r="AK46" s="1210">
        <v>891</v>
      </c>
      <c r="AL46" s="1210">
        <v>891</v>
      </c>
      <c r="AM46" s="1210">
        <v>859</v>
      </c>
      <c r="AN46" s="1210">
        <v>799</v>
      </c>
      <c r="AO46" s="1210">
        <v>799</v>
      </c>
      <c r="AP46" s="1210">
        <v>709.00000000000011</v>
      </c>
      <c r="AQ46" s="1210">
        <v>733</v>
      </c>
      <c r="AR46" s="1210">
        <v>734</v>
      </c>
      <c r="AS46" s="1210">
        <v>725.99999999999989</v>
      </c>
      <c r="AT46" s="1210">
        <v>742</v>
      </c>
      <c r="AU46" s="1210">
        <v>686.00000000000011</v>
      </c>
      <c r="AV46" s="1210">
        <v>699.99999999999989</v>
      </c>
      <c r="AW46" s="1210">
        <v>314</v>
      </c>
      <c r="AX46" s="1210">
        <v>0</v>
      </c>
      <c r="AY46" s="1210">
        <v>258</v>
      </c>
      <c r="AZ46" s="1210">
        <v>250</v>
      </c>
      <c r="BA46" s="1210">
        <v>250</v>
      </c>
      <c r="BB46" s="1210">
        <v>250</v>
      </c>
      <c r="BC46" s="1210">
        <v>250</v>
      </c>
      <c r="BD46" s="1211">
        <v>250</v>
      </c>
      <c r="BE46" s="1212">
        <v>250</v>
      </c>
      <c r="BF46" s="1213">
        <v>0</v>
      </c>
      <c r="BG46" s="1213">
        <v>-0.10308020221391545</v>
      </c>
      <c r="BH46" s="1213">
        <v>2.4522614037465699E-3</v>
      </c>
    </row>
    <row r="47" spans="1:60" s="1204" customFormat="1" ht="11" x14ac:dyDescent="0.15">
      <c r="A47" s="1209" t="s">
        <v>145</v>
      </c>
      <c r="B47" s="1210">
        <v>1474.0000000000002</v>
      </c>
      <c r="C47" s="1210">
        <v>1683</v>
      </c>
      <c r="D47" s="1210">
        <v>1731</v>
      </c>
      <c r="E47" s="1210">
        <v>1957</v>
      </c>
      <c r="F47" s="1210">
        <v>2195.0000000000005</v>
      </c>
      <c r="G47" s="1210">
        <v>2305</v>
      </c>
      <c r="H47" s="1210">
        <v>2450</v>
      </c>
      <c r="I47" s="1210">
        <v>2487</v>
      </c>
      <c r="J47" s="1210">
        <v>2852</v>
      </c>
      <c r="K47" s="1210">
        <v>2983.9999999999995</v>
      </c>
      <c r="L47" s="1210">
        <v>2940</v>
      </c>
      <c r="M47" s="1210">
        <v>2916</v>
      </c>
      <c r="N47" s="1210">
        <v>2800.9999999999995</v>
      </c>
      <c r="O47" s="1210">
        <v>2680.9999999999995</v>
      </c>
      <c r="P47" s="1210">
        <v>2677</v>
      </c>
      <c r="Q47" s="1210">
        <v>2613.9999999999995</v>
      </c>
      <c r="R47" s="1210">
        <v>2518</v>
      </c>
      <c r="S47" s="1210">
        <v>2280.9999999999995</v>
      </c>
      <c r="T47" s="1210">
        <v>2022</v>
      </c>
      <c r="U47" s="1210">
        <v>1919</v>
      </c>
      <c r="V47" s="1210">
        <v>1864</v>
      </c>
      <c r="W47" s="1210">
        <v>1805</v>
      </c>
      <c r="X47" s="1210">
        <v>1823</v>
      </c>
      <c r="Y47" s="1210">
        <v>1814</v>
      </c>
      <c r="Z47" s="1210">
        <v>1827</v>
      </c>
      <c r="AA47" s="1210">
        <v>1849.9999999999998</v>
      </c>
      <c r="AB47" s="1210">
        <v>1827</v>
      </c>
      <c r="AC47" s="1210">
        <v>1837.0000000000002</v>
      </c>
      <c r="AD47" s="1210">
        <v>1844.0000000000002</v>
      </c>
      <c r="AE47" s="1210">
        <v>1866</v>
      </c>
      <c r="AF47" s="1210">
        <v>1844.0000000000002</v>
      </c>
      <c r="AG47" s="1210">
        <v>1873</v>
      </c>
      <c r="AH47" s="1210">
        <v>1823</v>
      </c>
      <c r="AI47" s="1210">
        <v>1848</v>
      </c>
      <c r="AJ47" s="1210">
        <v>1777</v>
      </c>
      <c r="AK47" s="1210">
        <v>1778</v>
      </c>
      <c r="AL47" s="1210">
        <v>1769</v>
      </c>
      <c r="AM47" s="1210">
        <v>1785.0000000000002</v>
      </c>
      <c r="AN47" s="1210">
        <v>1813</v>
      </c>
      <c r="AO47" s="1210">
        <v>1847.5616438356165</v>
      </c>
      <c r="AP47" s="1210">
        <v>1819.4465753424658</v>
      </c>
      <c r="AQ47" s="1210">
        <v>1835.5123287671236</v>
      </c>
      <c r="AR47" s="1210">
        <v>1819.4465753424658</v>
      </c>
      <c r="AS47" s="1210">
        <v>1827.4794520547946</v>
      </c>
      <c r="AT47" s="1210">
        <v>1757.1917808219177</v>
      </c>
      <c r="AU47" s="1210">
        <v>1757.1917808219177</v>
      </c>
      <c r="AV47" s="1210">
        <v>1787.3150684931506</v>
      </c>
      <c r="AW47" s="1210">
        <v>1526.2465753424658</v>
      </c>
      <c r="AX47" s="1210">
        <v>1498.1315068493154</v>
      </c>
      <c r="AY47" s="1210">
        <v>1337.4739726027397</v>
      </c>
      <c r="AZ47" s="1210">
        <v>1337.4739726027397</v>
      </c>
      <c r="BA47" s="1210">
        <v>1227.0219178082191</v>
      </c>
      <c r="BB47" s="1210">
        <v>1227.0219178082191</v>
      </c>
      <c r="BC47" s="1210">
        <v>1227.0219178082191</v>
      </c>
      <c r="BD47" s="1211">
        <v>1227.0219178082191</v>
      </c>
      <c r="BE47" s="1212">
        <v>1251.1205479452055</v>
      </c>
      <c r="BF47" s="1213">
        <v>1.9639934533551617E-2</v>
      </c>
      <c r="BG47" s="1213">
        <v>-3.5275482718703954E-2</v>
      </c>
      <c r="BH47" s="1213">
        <v>1.2272298524641149E-2</v>
      </c>
    </row>
    <row r="48" spans="1:60" s="1204" customFormat="1" ht="11" x14ac:dyDescent="0.15">
      <c r="A48" s="1209" t="s">
        <v>144</v>
      </c>
      <c r="B48" s="1210">
        <v>64.2</v>
      </c>
      <c r="C48" s="1210">
        <v>75.59999999999998</v>
      </c>
      <c r="D48" s="1210">
        <v>75.59999999999998</v>
      </c>
      <c r="E48" s="1210">
        <v>169.2</v>
      </c>
      <c r="F48" s="1210">
        <v>189.15</v>
      </c>
      <c r="G48" s="1210">
        <v>245.9</v>
      </c>
      <c r="H48" s="1210">
        <v>308.60000000000002</v>
      </c>
      <c r="I48" s="1210">
        <v>327</v>
      </c>
      <c r="J48" s="1210">
        <v>330.00000000000006</v>
      </c>
      <c r="K48" s="1210">
        <v>337</v>
      </c>
      <c r="L48" s="1210">
        <v>337</v>
      </c>
      <c r="M48" s="1210">
        <v>314</v>
      </c>
      <c r="N48" s="1210">
        <v>358.00000000000006</v>
      </c>
      <c r="O48" s="1210">
        <v>404</v>
      </c>
      <c r="P48" s="1210">
        <v>554</v>
      </c>
      <c r="Q48" s="1210">
        <v>684</v>
      </c>
      <c r="R48" s="1210">
        <v>684</v>
      </c>
      <c r="S48" s="1210">
        <v>734</v>
      </c>
      <c r="T48" s="1210">
        <v>734</v>
      </c>
      <c r="U48" s="1210">
        <v>733.99999999999989</v>
      </c>
      <c r="V48" s="1210">
        <v>694</v>
      </c>
      <c r="W48" s="1210">
        <v>749</v>
      </c>
      <c r="X48" s="1210">
        <v>749</v>
      </c>
      <c r="Y48" s="1210">
        <v>750</v>
      </c>
      <c r="Z48" s="1210">
        <v>752</v>
      </c>
      <c r="AA48" s="1210">
        <v>812</v>
      </c>
      <c r="AB48" s="1210">
        <v>770</v>
      </c>
      <c r="AC48" s="1210">
        <v>699</v>
      </c>
      <c r="AD48" s="1210">
        <v>701</v>
      </c>
      <c r="AE48" s="1210">
        <v>703</v>
      </c>
      <c r="AF48" s="1210">
        <v>703</v>
      </c>
      <c r="AG48" s="1210">
        <v>704</v>
      </c>
      <c r="AH48" s="1210">
        <v>708</v>
      </c>
      <c r="AI48" s="1210">
        <v>657</v>
      </c>
      <c r="AJ48" s="1210">
        <v>647</v>
      </c>
      <c r="AK48" s="1210">
        <v>547</v>
      </c>
      <c r="AL48" s="1210">
        <v>557</v>
      </c>
      <c r="AM48" s="1210">
        <v>546</v>
      </c>
      <c r="AN48" s="1210">
        <v>546</v>
      </c>
      <c r="AO48" s="1210">
        <v>480</v>
      </c>
      <c r="AP48" s="1210">
        <v>480</v>
      </c>
      <c r="AQ48" s="1210">
        <v>461</v>
      </c>
      <c r="AR48" s="1210">
        <v>471</v>
      </c>
      <c r="AS48" s="1210">
        <v>468</v>
      </c>
      <c r="AT48" s="1210">
        <v>490</v>
      </c>
      <c r="AU48" s="1210">
        <v>490</v>
      </c>
      <c r="AV48" s="1210">
        <v>432</v>
      </c>
      <c r="AW48" s="1210">
        <v>460</v>
      </c>
      <c r="AX48" s="1210">
        <v>410</v>
      </c>
      <c r="AY48" s="1210">
        <v>410</v>
      </c>
      <c r="AZ48" s="1210">
        <v>410</v>
      </c>
      <c r="BA48" s="1210">
        <v>410.42172602739726</v>
      </c>
      <c r="BB48" s="1210">
        <v>392.50205479452057</v>
      </c>
      <c r="BC48" s="1210">
        <v>354.55068493150691</v>
      </c>
      <c r="BD48" s="1211">
        <v>355.28569315068501</v>
      </c>
      <c r="BE48" s="1212">
        <v>310.71291780821917</v>
      </c>
      <c r="BF48" s="1213">
        <v>-0.12545615036505697</v>
      </c>
      <c r="BG48" s="1213">
        <v>-3.1637051888677381E-2</v>
      </c>
      <c r="BH48" s="1213">
        <v>3.0477971839463045E-3</v>
      </c>
    </row>
    <row r="49" spans="1:60" s="1207" customFormat="1" ht="11" x14ac:dyDescent="0.15">
      <c r="A49" s="1218" t="s">
        <v>143</v>
      </c>
      <c r="B49" s="1215">
        <v>8675.6312500000004</v>
      </c>
      <c r="C49" s="1215">
        <v>10232.200000000001</v>
      </c>
      <c r="D49" s="1215">
        <v>11761.5</v>
      </c>
      <c r="E49" s="1215">
        <v>13001</v>
      </c>
      <c r="F49" s="1215">
        <v>14664.849999999999</v>
      </c>
      <c r="G49" s="1215">
        <v>15862.55</v>
      </c>
      <c r="H49" s="1215">
        <v>17376.099999999999</v>
      </c>
      <c r="I49" s="1215">
        <v>18593</v>
      </c>
      <c r="J49" s="1215">
        <v>20031</v>
      </c>
      <c r="K49" s="1215">
        <v>21031</v>
      </c>
      <c r="L49" s="1215">
        <v>22104</v>
      </c>
      <c r="M49" s="1215">
        <v>22890</v>
      </c>
      <c r="N49" s="1215">
        <v>22784</v>
      </c>
      <c r="O49" s="1215">
        <v>22581</v>
      </c>
      <c r="P49" s="1215">
        <v>22075</v>
      </c>
      <c r="Q49" s="1215">
        <v>23180</v>
      </c>
      <c r="R49" s="1215">
        <v>22658</v>
      </c>
      <c r="S49" s="1215">
        <v>21166</v>
      </c>
      <c r="T49" s="1215">
        <v>20155</v>
      </c>
      <c r="U49" s="1215">
        <v>19411</v>
      </c>
      <c r="V49" s="1215">
        <v>18915</v>
      </c>
      <c r="W49" s="1215">
        <v>18738</v>
      </c>
      <c r="X49" s="1215">
        <v>18770</v>
      </c>
      <c r="Y49" s="1215">
        <v>18584</v>
      </c>
      <c r="Z49" s="1215">
        <v>18388</v>
      </c>
      <c r="AA49" s="1215">
        <v>18323</v>
      </c>
      <c r="AB49" s="1215">
        <v>18479</v>
      </c>
      <c r="AC49" s="1215">
        <v>18233</v>
      </c>
      <c r="AD49" s="1215">
        <v>18091</v>
      </c>
      <c r="AE49" s="1215">
        <v>17980</v>
      </c>
      <c r="AF49" s="1215">
        <v>17918</v>
      </c>
      <c r="AG49" s="1215">
        <v>17951</v>
      </c>
      <c r="AH49" s="1215">
        <v>18083</v>
      </c>
      <c r="AI49" s="1215">
        <v>18147</v>
      </c>
      <c r="AJ49" s="1215">
        <v>18199</v>
      </c>
      <c r="AK49" s="1215">
        <v>17997</v>
      </c>
      <c r="AL49" s="1215">
        <v>18098</v>
      </c>
      <c r="AM49" s="1215">
        <v>18148.5</v>
      </c>
      <c r="AN49" s="1215">
        <v>18378.5</v>
      </c>
      <c r="AO49" s="1215">
        <v>18292.042657534246</v>
      </c>
      <c r="AP49" s="1215">
        <v>18292.116712328767</v>
      </c>
      <c r="AQ49" s="1215">
        <v>18365.825123287672</v>
      </c>
      <c r="AR49" s="1215">
        <v>18157.64720547945</v>
      </c>
      <c r="AS49" s="1215">
        <v>17908.538</v>
      </c>
      <c r="AT49" s="1215">
        <v>17677.296246575344</v>
      </c>
      <c r="AU49" s="1215">
        <v>17373.702863013699</v>
      </c>
      <c r="AV49" s="1215">
        <v>17244.045821917807</v>
      </c>
      <c r="AW49" s="1215">
        <v>16314.79193150685</v>
      </c>
      <c r="AX49" s="1215">
        <v>15591.357547945207</v>
      </c>
      <c r="AY49" s="1215">
        <v>15735.455054794522</v>
      </c>
      <c r="AZ49" s="1215">
        <v>15702.950273972603</v>
      </c>
      <c r="BA49" s="1215">
        <v>15482.046164383562</v>
      </c>
      <c r="BB49" s="1215">
        <v>15460.473150684931</v>
      </c>
      <c r="BC49" s="1215">
        <v>15682.597616438356</v>
      </c>
      <c r="BD49" s="1216">
        <v>15699.794323287671</v>
      </c>
      <c r="BE49" s="1216">
        <v>15616.570178082193</v>
      </c>
      <c r="BF49" s="1217">
        <v>-5.3009704134806546E-3</v>
      </c>
      <c r="BG49" s="1217">
        <v>-1.1793258549657515E-2</v>
      </c>
      <c r="BH49" s="1217">
        <v>0.15318364922644262</v>
      </c>
    </row>
    <row r="50" spans="1:60" s="1204" customFormat="1" ht="11" x14ac:dyDescent="0.15">
      <c r="B50" s="1210"/>
      <c r="C50" s="1210"/>
      <c r="D50" s="1210"/>
      <c r="E50" s="1210"/>
      <c r="F50" s="1210"/>
      <c r="G50" s="1210"/>
      <c r="H50" s="1210"/>
      <c r="I50" s="1210"/>
      <c r="J50" s="1210"/>
      <c r="K50" s="1210"/>
      <c r="L50" s="1210"/>
      <c r="M50" s="1210"/>
      <c r="N50" s="1210"/>
      <c r="O50" s="1210"/>
      <c r="P50" s="1210"/>
      <c r="Q50" s="1210"/>
      <c r="R50" s="1210"/>
      <c r="S50" s="1210"/>
      <c r="T50" s="1210"/>
      <c r="U50" s="1210"/>
      <c r="V50" s="1210"/>
      <c r="W50" s="1210"/>
      <c r="X50" s="1210"/>
      <c r="Y50" s="1210"/>
      <c r="Z50" s="1210"/>
      <c r="AA50" s="1210"/>
      <c r="AB50" s="1210"/>
      <c r="AC50" s="1210"/>
      <c r="AD50" s="1210"/>
      <c r="AE50" s="1210"/>
      <c r="AF50" s="1210"/>
      <c r="AG50" s="1210"/>
      <c r="AH50" s="1210"/>
      <c r="AI50" s="1210"/>
      <c r="AJ50" s="1210"/>
      <c r="AK50" s="1210"/>
      <c r="AL50" s="1210"/>
      <c r="AM50" s="1210"/>
      <c r="AN50" s="1210"/>
      <c r="AO50" s="1210"/>
      <c r="AP50" s="1210"/>
      <c r="AQ50" s="1210"/>
      <c r="AR50" s="1210"/>
      <c r="AS50" s="1210"/>
      <c r="AT50" s="1210"/>
      <c r="AU50" s="1210"/>
      <c r="AV50" s="1210"/>
      <c r="AW50" s="1210"/>
      <c r="AX50" s="1210"/>
      <c r="AY50" s="1210"/>
      <c r="AZ50" s="1210"/>
      <c r="BA50" s="1210"/>
      <c r="BB50" s="1210"/>
      <c r="BC50" s="1210"/>
      <c r="BD50" s="1211"/>
      <c r="BE50" s="1212"/>
      <c r="BF50" s="1213"/>
      <c r="BG50" s="1213"/>
      <c r="BH50" s="1213"/>
    </row>
    <row r="51" spans="1:60" s="1204" customFormat="1" ht="11" x14ac:dyDescent="0.15">
      <c r="A51" s="1209" t="s">
        <v>142</v>
      </c>
      <c r="B51" s="1210" t="s">
        <v>111</v>
      </c>
      <c r="C51" s="1210" t="s">
        <v>111</v>
      </c>
      <c r="D51" s="1210" t="s">
        <v>111</v>
      </c>
      <c r="E51" s="1210" t="s">
        <v>111</v>
      </c>
      <c r="F51" s="1210" t="s">
        <v>111</v>
      </c>
      <c r="G51" s="1210" t="s">
        <v>111</v>
      </c>
      <c r="H51" s="1210" t="s">
        <v>111</v>
      </c>
      <c r="I51" s="1210" t="s">
        <v>111</v>
      </c>
      <c r="J51" s="1210" t="s">
        <v>111</v>
      </c>
      <c r="K51" s="1210" t="s">
        <v>111</v>
      </c>
      <c r="L51" s="1210" t="s">
        <v>111</v>
      </c>
      <c r="M51" s="1210" t="s">
        <v>111</v>
      </c>
      <c r="N51" s="1210" t="s">
        <v>111</v>
      </c>
      <c r="O51" s="1210" t="s">
        <v>111</v>
      </c>
      <c r="P51" s="1210" t="s">
        <v>111</v>
      </c>
      <c r="Q51" s="1210">
        <v>600</v>
      </c>
      <c r="R51" s="1210">
        <v>720</v>
      </c>
      <c r="S51" s="1210">
        <v>720</v>
      </c>
      <c r="T51" s="1210">
        <v>720</v>
      </c>
      <c r="U51" s="1210">
        <v>720.00000000000011</v>
      </c>
      <c r="V51" s="1210">
        <v>720</v>
      </c>
      <c r="W51" s="1210">
        <v>720</v>
      </c>
      <c r="X51" s="1210">
        <v>720</v>
      </c>
      <c r="Y51" s="1210">
        <v>720.00000000000011</v>
      </c>
      <c r="Z51" s="1210">
        <v>720</v>
      </c>
      <c r="AA51" s="1210">
        <v>720</v>
      </c>
      <c r="AB51" s="1210">
        <v>650</v>
      </c>
      <c r="AC51" s="1210">
        <v>490</v>
      </c>
      <c r="AD51" s="1210">
        <v>450</v>
      </c>
      <c r="AE51" s="1210">
        <v>430</v>
      </c>
      <c r="AF51" s="1210">
        <v>405.00000000000006</v>
      </c>
      <c r="AG51" s="1210">
        <v>345</v>
      </c>
      <c r="AH51" s="1210">
        <v>405.00000000000006</v>
      </c>
      <c r="AI51" s="1210">
        <v>405.00000000000006</v>
      </c>
      <c r="AJ51" s="1210">
        <v>405.00000000000006</v>
      </c>
      <c r="AK51" s="1210">
        <v>405.00000000000006</v>
      </c>
      <c r="AL51" s="1210">
        <v>325</v>
      </c>
      <c r="AM51" s="1210">
        <v>325</v>
      </c>
      <c r="AN51" s="1210">
        <v>325</v>
      </c>
      <c r="AO51" s="1210">
        <v>325</v>
      </c>
      <c r="AP51" s="1210">
        <v>325</v>
      </c>
      <c r="AQ51" s="1210">
        <v>325</v>
      </c>
      <c r="AR51" s="1210">
        <v>325</v>
      </c>
      <c r="AS51" s="1210">
        <v>325</v>
      </c>
      <c r="AT51" s="1210">
        <v>325</v>
      </c>
      <c r="AU51" s="1210">
        <v>325</v>
      </c>
      <c r="AV51" s="1210">
        <v>325</v>
      </c>
      <c r="AW51" s="1210">
        <v>325</v>
      </c>
      <c r="AX51" s="1210">
        <v>325</v>
      </c>
      <c r="AY51" s="1210">
        <v>325</v>
      </c>
      <c r="AZ51" s="1210">
        <v>325</v>
      </c>
      <c r="BA51" s="1210">
        <v>325</v>
      </c>
      <c r="BB51" s="1210">
        <v>205</v>
      </c>
      <c r="BC51" s="1210">
        <v>120</v>
      </c>
      <c r="BD51" s="1211">
        <v>120</v>
      </c>
      <c r="BE51" s="1212">
        <v>119.99999999999999</v>
      </c>
      <c r="BF51" s="1213">
        <v>0</v>
      </c>
      <c r="BG51" s="1213">
        <v>-9.4830757025674117E-2</v>
      </c>
      <c r="BH51" s="1213">
        <v>1.1770854737983532E-3</v>
      </c>
    </row>
    <row r="52" spans="1:60" s="1204" customFormat="1" ht="11" x14ac:dyDescent="0.15">
      <c r="A52" s="1209" t="s">
        <v>141</v>
      </c>
      <c r="B52" s="1210" t="s">
        <v>111</v>
      </c>
      <c r="C52" s="1210" t="s">
        <v>111</v>
      </c>
      <c r="D52" s="1210" t="s">
        <v>111</v>
      </c>
      <c r="E52" s="1210" t="s">
        <v>111</v>
      </c>
      <c r="F52" s="1210" t="s">
        <v>111</v>
      </c>
      <c r="G52" s="1210" t="s">
        <v>111</v>
      </c>
      <c r="H52" s="1210" t="s">
        <v>111</v>
      </c>
      <c r="I52" s="1210" t="s">
        <v>111</v>
      </c>
      <c r="J52" s="1210" t="s">
        <v>111</v>
      </c>
      <c r="K52" s="1210" t="s">
        <v>111</v>
      </c>
      <c r="L52" s="1210" t="s">
        <v>111</v>
      </c>
      <c r="M52" s="1210" t="s">
        <v>111</v>
      </c>
      <c r="N52" s="1210" t="s">
        <v>111</v>
      </c>
      <c r="O52" s="1210" t="s">
        <v>111</v>
      </c>
      <c r="P52" s="1210" t="s">
        <v>111</v>
      </c>
      <c r="Q52" s="1210">
        <v>780</v>
      </c>
      <c r="R52" s="1210">
        <v>780</v>
      </c>
      <c r="S52" s="1210">
        <v>780</v>
      </c>
      <c r="T52" s="1210">
        <v>780</v>
      </c>
      <c r="U52" s="1210">
        <v>780</v>
      </c>
      <c r="V52" s="1210">
        <v>780</v>
      </c>
      <c r="W52" s="1210">
        <v>780</v>
      </c>
      <c r="X52" s="1210">
        <v>780</v>
      </c>
      <c r="Y52" s="1210">
        <v>780</v>
      </c>
      <c r="Z52" s="1210">
        <v>780</v>
      </c>
      <c r="AA52" s="1210">
        <v>780</v>
      </c>
      <c r="AB52" s="1210">
        <v>780</v>
      </c>
      <c r="AC52" s="1210">
        <v>780</v>
      </c>
      <c r="AD52" s="1210">
        <v>780</v>
      </c>
      <c r="AE52" s="1210">
        <v>780</v>
      </c>
      <c r="AF52" s="1210">
        <v>340</v>
      </c>
      <c r="AG52" s="1210">
        <v>340.00000000000006</v>
      </c>
      <c r="AH52" s="1210">
        <v>380</v>
      </c>
      <c r="AI52" s="1210">
        <v>500</v>
      </c>
      <c r="AJ52" s="1210">
        <v>500</v>
      </c>
      <c r="AK52" s="1210">
        <v>500</v>
      </c>
      <c r="AL52" s="1210">
        <v>500</v>
      </c>
      <c r="AM52" s="1210">
        <v>500</v>
      </c>
      <c r="AN52" s="1210">
        <v>480</v>
      </c>
      <c r="AO52" s="1210">
        <v>460</v>
      </c>
      <c r="AP52" s="1210">
        <v>460</v>
      </c>
      <c r="AQ52" s="1210">
        <v>460</v>
      </c>
      <c r="AR52" s="1210">
        <v>460</v>
      </c>
      <c r="AS52" s="1210">
        <v>460</v>
      </c>
      <c r="AT52" s="1210">
        <v>460</v>
      </c>
      <c r="AU52" s="1210">
        <v>460</v>
      </c>
      <c r="AV52" s="1210">
        <v>460</v>
      </c>
      <c r="AW52" s="1210">
        <v>460</v>
      </c>
      <c r="AX52" s="1210">
        <v>460</v>
      </c>
      <c r="AY52" s="1210">
        <v>460</v>
      </c>
      <c r="AZ52" s="1210">
        <v>460</v>
      </c>
      <c r="BA52" s="1210">
        <v>460</v>
      </c>
      <c r="BB52" s="1210">
        <v>489.99999999999994</v>
      </c>
      <c r="BC52" s="1210">
        <v>519.99999999999989</v>
      </c>
      <c r="BD52" s="1211">
        <v>519.99999999999989</v>
      </c>
      <c r="BE52" s="1212">
        <v>520</v>
      </c>
      <c r="BF52" s="1213">
        <v>0</v>
      </c>
      <c r="BG52" s="1213">
        <v>1.2335696945859898E-2</v>
      </c>
      <c r="BH52" s="1213">
        <v>5.1007037197928649E-3</v>
      </c>
    </row>
    <row r="53" spans="1:60" s="1204" customFormat="1" ht="11" x14ac:dyDescent="0.15">
      <c r="A53" s="1209" t="s">
        <v>140</v>
      </c>
      <c r="B53" s="1210" t="s">
        <v>111</v>
      </c>
      <c r="C53" s="1210" t="s">
        <v>111</v>
      </c>
      <c r="D53" s="1210" t="s">
        <v>111</v>
      </c>
      <c r="E53" s="1210" t="s">
        <v>111</v>
      </c>
      <c r="F53" s="1210" t="s">
        <v>111</v>
      </c>
      <c r="G53" s="1210" t="s">
        <v>111</v>
      </c>
      <c r="H53" s="1210" t="s">
        <v>111</v>
      </c>
      <c r="I53" s="1210" t="s">
        <v>111</v>
      </c>
      <c r="J53" s="1210" t="s">
        <v>111</v>
      </c>
      <c r="K53" s="1210" t="s">
        <v>111</v>
      </c>
      <c r="L53" s="1210" t="s">
        <v>111</v>
      </c>
      <c r="M53" s="1210" t="s">
        <v>111</v>
      </c>
      <c r="N53" s="1210" t="s">
        <v>111</v>
      </c>
      <c r="O53" s="1210" t="s">
        <v>111</v>
      </c>
      <c r="P53" s="1210" t="s">
        <v>111</v>
      </c>
      <c r="Q53" s="1210">
        <v>220.00000000000003</v>
      </c>
      <c r="R53" s="1210">
        <v>220</v>
      </c>
      <c r="S53" s="1210">
        <v>220</v>
      </c>
      <c r="T53" s="1210">
        <v>220</v>
      </c>
      <c r="U53" s="1210">
        <v>220.00000000000003</v>
      </c>
      <c r="V53" s="1210">
        <v>360</v>
      </c>
      <c r="W53" s="1210">
        <v>360</v>
      </c>
      <c r="X53" s="1210">
        <v>360</v>
      </c>
      <c r="Y53" s="1210">
        <v>360.00000000000006</v>
      </c>
      <c r="Z53" s="1210">
        <v>360</v>
      </c>
      <c r="AA53" s="1210">
        <v>360</v>
      </c>
      <c r="AB53" s="1210">
        <v>329.99999999999994</v>
      </c>
      <c r="AC53" s="1210">
        <v>329.99999999999994</v>
      </c>
      <c r="AD53" s="1210">
        <v>329.99999999999994</v>
      </c>
      <c r="AE53" s="1210">
        <v>329.99999999999994</v>
      </c>
      <c r="AF53" s="1210">
        <v>329.99999999999994</v>
      </c>
      <c r="AG53" s="1210">
        <v>329.99999999999994</v>
      </c>
      <c r="AH53" s="1210">
        <v>329.99999999999994</v>
      </c>
      <c r="AI53" s="1210">
        <v>329.99999999999994</v>
      </c>
      <c r="AJ53" s="1210">
        <v>329.99999999999994</v>
      </c>
      <c r="AK53" s="1210">
        <v>329.99999999999994</v>
      </c>
      <c r="AL53" s="1210">
        <v>329.99999999999994</v>
      </c>
      <c r="AM53" s="1210">
        <v>329.99999999999994</v>
      </c>
      <c r="AN53" s="1210">
        <v>329.99999999999994</v>
      </c>
      <c r="AO53" s="1210">
        <v>329.99999999999994</v>
      </c>
      <c r="AP53" s="1210">
        <v>329.99999999999994</v>
      </c>
      <c r="AQ53" s="1210">
        <v>329.99999999999994</v>
      </c>
      <c r="AR53" s="1210">
        <v>329.99999999999994</v>
      </c>
      <c r="AS53" s="1210">
        <v>329.99999999999994</v>
      </c>
      <c r="AT53" s="1210">
        <v>329.99999999999994</v>
      </c>
      <c r="AU53" s="1210">
        <v>329.99999999999994</v>
      </c>
      <c r="AV53" s="1210">
        <v>329.99999999999994</v>
      </c>
      <c r="AW53" s="1210">
        <v>329.99999999999994</v>
      </c>
      <c r="AX53" s="1210">
        <v>349.99999999999994</v>
      </c>
      <c r="AY53" s="1210">
        <v>349.99999999999994</v>
      </c>
      <c r="AZ53" s="1210">
        <v>349.99999999999994</v>
      </c>
      <c r="BA53" s="1210">
        <v>350</v>
      </c>
      <c r="BB53" s="1210">
        <v>360</v>
      </c>
      <c r="BC53" s="1210">
        <v>390</v>
      </c>
      <c r="BD53" s="1211">
        <v>400</v>
      </c>
      <c r="BE53" s="1212">
        <v>400</v>
      </c>
      <c r="BF53" s="1213">
        <v>0</v>
      </c>
      <c r="BG53" s="1213">
        <v>1.9423416234493951E-2</v>
      </c>
      <c r="BH53" s="1213">
        <v>3.9236182459945115E-3</v>
      </c>
    </row>
    <row r="54" spans="1:60" s="1204" customFormat="1" ht="11" x14ac:dyDescent="0.15">
      <c r="A54" s="1209" t="s">
        <v>139</v>
      </c>
      <c r="B54" s="1210" t="s">
        <v>111</v>
      </c>
      <c r="C54" s="1210" t="s">
        <v>111</v>
      </c>
      <c r="D54" s="1210" t="s">
        <v>111</v>
      </c>
      <c r="E54" s="1210" t="s">
        <v>111</v>
      </c>
      <c r="F54" s="1210" t="s">
        <v>111</v>
      </c>
      <c r="G54" s="1210" t="s">
        <v>111</v>
      </c>
      <c r="H54" s="1210" t="s">
        <v>111</v>
      </c>
      <c r="I54" s="1210" t="s">
        <v>111</v>
      </c>
      <c r="J54" s="1210" t="s">
        <v>111</v>
      </c>
      <c r="K54" s="1210" t="s">
        <v>111</v>
      </c>
      <c r="L54" s="1210" t="s">
        <v>111</v>
      </c>
      <c r="M54" s="1210" t="s">
        <v>111</v>
      </c>
      <c r="N54" s="1210" t="s">
        <v>111</v>
      </c>
      <c r="O54" s="1210" t="s">
        <v>111</v>
      </c>
      <c r="P54" s="1210" t="s">
        <v>111</v>
      </c>
      <c r="Q54" s="1210">
        <v>6801.9999999999991</v>
      </c>
      <c r="R54" s="1210">
        <v>6802</v>
      </c>
      <c r="S54" s="1210">
        <v>6972</v>
      </c>
      <c r="T54" s="1210">
        <v>7012</v>
      </c>
      <c r="U54" s="1210">
        <v>7012</v>
      </c>
      <c r="V54" s="1210">
        <v>7071.9999999999991</v>
      </c>
      <c r="W54" s="1210">
        <v>7138.0000000000009</v>
      </c>
      <c r="X54" s="1210">
        <v>7138.0000000000009</v>
      </c>
      <c r="Y54" s="1210">
        <v>7138</v>
      </c>
      <c r="Z54" s="1210">
        <v>7138.0000000000009</v>
      </c>
      <c r="AA54" s="1210">
        <v>7138.0000000000009</v>
      </c>
      <c r="AB54" s="1210">
        <v>7138.0000000000009</v>
      </c>
      <c r="AC54" s="1210">
        <v>6606</v>
      </c>
      <c r="AD54" s="1210">
        <v>6531</v>
      </c>
      <c r="AE54" s="1210">
        <v>6619</v>
      </c>
      <c r="AF54" s="1210">
        <v>6612</v>
      </c>
      <c r="AG54" s="1210">
        <v>6560</v>
      </c>
      <c r="AH54" s="1210">
        <v>6277.0000000000009</v>
      </c>
      <c r="AI54" s="1210">
        <v>6028.0000000000009</v>
      </c>
      <c r="AJ54" s="1210">
        <v>5536</v>
      </c>
      <c r="AK54" s="1210">
        <v>5521</v>
      </c>
      <c r="AL54" s="1210">
        <v>5480.9999999999991</v>
      </c>
      <c r="AM54" s="1210">
        <v>5389.0000000000009</v>
      </c>
      <c r="AN54" s="1210">
        <v>5257.9999999999991</v>
      </c>
      <c r="AO54" s="1210">
        <v>5246.0000000000009</v>
      </c>
      <c r="AP54" s="1210">
        <v>5312.9999999999991</v>
      </c>
      <c r="AQ54" s="1210">
        <v>5428.9999999999991</v>
      </c>
      <c r="AR54" s="1210">
        <v>5391.0000000000009</v>
      </c>
      <c r="AS54" s="1210">
        <v>5333.0000000000009</v>
      </c>
      <c r="AT54" s="1210">
        <v>5389.0000000000009</v>
      </c>
      <c r="AU54" s="1210">
        <v>5527</v>
      </c>
      <c r="AV54" s="1210">
        <v>5673</v>
      </c>
      <c r="AW54" s="1210">
        <v>5767</v>
      </c>
      <c r="AX54" s="1210">
        <v>6228.9999999999991</v>
      </c>
      <c r="AY54" s="1210">
        <v>6366</v>
      </c>
      <c r="AZ54" s="1210">
        <v>6472</v>
      </c>
      <c r="BA54" s="1210">
        <v>6543.0000000000009</v>
      </c>
      <c r="BB54" s="1210">
        <v>6544.9999999999991</v>
      </c>
      <c r="BC54" s="1210">
        <v>6551</v>
      </c>
      <c r="BD54" s="1211">
        <v>6676.0000000000009</v>
      </c>
      <c r="BE54" s="1212">
        <v>6736</v>
      </c>
      <c r="BF54" s="1213">
        <v>8.9874176153383889E-3</v>
      </c>
      <c r="BG54" s="1213">
        <v>2.1646883268871431E-2</v>
      </c>
      <c r="BH54" s="1213">
        <v>6.6073731262547578E-2</v>
      </c>
    </row>
    <row r="55" spans="1:60" s="1204" customFormat="1" ht="11" x14ac:dyDescent="0.15">
      <c r="A55" s="1209" t="s">
        <v>138</v>
      </c>
      <c r="B55" s="1210" t="s">
        <v>111</v>
      </c>
      <c r="C55" s="1210" t="s">
        <v>111</v>
      </c>
      <c r="D55" s="1210" t="s">
        <v>111</v>
      </c>
      <c r="E55" s="1210" t="s">
        <v>111</v>
      </c>
      <c r="F55" s="1210" t="s">
        <v>111</v>
      </c>
      <c r="G55" s="1210" t="s">
        <v>111</v>
      </c>
      <c r="H55" s="1210" t="s">
        <v>111</v>
      </c>
      <c r="I55" s="1210" t="s">
        <v>111</v>
      </c>
      <c r="J55" s="1210" t="s">
        <v>111</v>
      </c>
      <c r="K55" s="1210" t="s">
        <v>111</v>
      </c>
      <c r="L55" s="1210" t="s">
        <v>111</v>
      </c>
      <c r="M55" s="1210" t="s">
        <v>111</v>
      </c>
      <c r="N55" s="1210" t="s">
        <v>111</v>
      </c>
      <c r="O55" s="1210" t="s">
        <v>111</v>
      </c>
      <c r="P55" s="1210" t="s">
        <v>111</v>
      </c>
      <c r="Q55" s="1210">
        <v>130</v>
      </c>
      <c r="R55" s="1210">
        <v>129.99999999999997</v>
      </c>
      <c r="S55" s="1210">
        <v>170.69863013698631</v>
      </c>
      <c r="T55" s="1210">
        <v>170.69863013698631</v>
      </c>
      <c r="U55" s="1210">
        <v>170.69863013698631</v>
      </c>
      <c r="V55" s="1210">
        <v>170.69863013698631</v>
      </c>
      <c r="W55" s="1210">
        <v>170.69863013698631</v>
      </c>
      <c r="X55" s="1210">
        <v>170.69863013698631</v>
      </c>
      <c r="Y55" s="1210">
        <v>170.69863013698631</v>
      </c>
      <c r="Z55" s="1210">
        <v>170.69863013698631</v>
      </c>
      <c r="AA55" s="1210">
        <v>170.69863013698631</v>
      </c>
      <c r="AB55" s="1210">
        <v>251.02739726027397</v>
      </c>
      <c r="AC55" s="1210">
        <v>251.02739726027397</v>
      </c>
      <c r="AD55" s="1210">
        <v>251.02739726027397</v>
      </c>
      <c r="AE55" s="1210">
        <v>251.02739726027397</v>
      </c>
      <c r="AF55" s="1210">
        <v>251.02739726027397</v>
      </c>
      <c r="AG55" s="1210">
        <v>251.02739726027397</v>
      </c>
      <c r="AH55" s="1210">
        <v>251.02739726027397</v>
      </c>
      <c r="AI55" s="1210">
        <v>251.02739726027397</v>
      </c>
      <c r="AJ55" s="1210">
        <v>251.02739726027397</v>
      </c>
      <c r="AK55" s="1210">
        <v>251.02739726027397</v>
      </c>
      <c r="AL55" s="1210">
        <v>251.02739726027397</v>
      </c>
      <c r="AM55" s="1210">
        <v>251.02739726027397</v>
      </c>
      <c r="AN55" s="1210">
        <v>251.02739726027397</v>
      </c>
      <c r="AO55" s="1210">
        <v>251.02739726027397</v>
      </c>
      <c r="AP55" s="1210">
        <v>251.02739726027397</v>
      </c>
      <c r="AQ55" s="1210">
        <v>251.02739726027397</v>
      </c>
      <c r="AR55" s="1210">
        <v>251.02739726027397</v>
      </c>
      <c r="AS55" s="1210">
        <v>251.02739726027397</v>
      </c>
      <c r="AT55" s="1210">
        <v>251.02739726027397</v>
      </c>
      <c r="AU55" s="1210">
        <v>251.02739726027397</v>
      </c>
      <c r="AV55" s="1210">
        <v>251.02739726027397</v>
      </c>
      <c r="AW55" s="1210">
        <v>251.02739726027397</v>
      </c>
      <c r="AX55" s="1210">
        <v>251.02739726027397</v>
      </c>
      <c r="AY55" s="1210">
        <v>251.02739726027397</v>
      </c>
      <c r="AZ55" s="1210">
        <v>271.10958904109589</v>
      </c>
      <c r="BA55" s="1210">
        <v>271.10958904109589</v>
      </c>
      <c r="BB55" s="1210">
        <v>271.10958904109589</v>
      </c>
      <c r="BC55" s="1210">
        <v>271.10958904109589</v>
      </c>
      <c r="BD55" s="1211">
        <v>271.10958904109589</v>
      </c>
      <c r="BE55" s="1212">
        <v>271.10958904109589</v>
      </c>
      <c r="BF55" s="1213">
        <v>0</v>
      </c>
      <c r="BG55" s="1213">
        <v>7.7257952426748044E-3</v>
      </c>
      <c r="BH55" s="1213">
        <v>2.6593263255642939E-3</v>
      </c>
    </row>
    <row r="56" spans="1:60" s="1204" customFormat="1" ht="11" x14ac:dyDescent="0.15">
      <c r="A56" s="1209" t="s">
        <v>137</v>
      </c>
      <c r="B56" s="1210">
        <v>4518.4931506849316</v>
      </c>
      <c r="C56" s="1210">
        <v>4779.5616438356165</v>
      </c>
      <c r="D56" s="1210">
        <v>5060.7123287671229</v>
      </c>
      <c r="E56" s="1210">
        <v>5341.8630136986303</v>
      </c>
      <c r="F56" s="1210">
        <v>5623.0136986301368</v>
      </c>
      <c r="G56" s="1210">
        <v>6104.9863013698632</v>
      </c>
      <c r="H56" s="1210">
        <v>6526.7123287671229</v>
      </c>
      <c r="I56" s="1210">
        <v>6827.9452054794519</v>
      </c>
      <c r="J56" s="1210">
        <v>7229.58904109589</v>
      </c>
      <c r="K56" s="1210">
        <v>8032.8767123287671</v>
      </c>
      <c r="L56" s="1210">
        <v>8434.5205479452052</v>
      </c>
      <c r="M56" s="1210">
        <v>9036.9863013698632</v>
      </c>
      <c r="N56" s="1210">
        <v>9840.2739726027394</v>
      </c>
      <c r="O56" s="1210">
        <v>9761.9999999999982</v>
      </c>
      <c r="P56" s="1210">
        <v>9942</v>
      </c>
      <c r="Q56" s="1210" t="s">
        <v>111</v>
      </c>
      <c r="R56" s="1210" t="s">
        <v>111</v>
      </c>
      <c r="S56" s="1210" t="s">
        <v>111</v>
      </c>
      <c r="T56" s="1210" t="s">
        <v>111</v>
      </c>
      <c r="U56" s="1210" t="s">
        <v>111</v>
      </c>
      <c r="V56" s="1210" t="s">
        <v>111</v>
      </c>
      <c r="W56" s="1210" t="s">
        <v>111</v>
      </c>
      <c r="X56" s="1210" t="s">
        <v>111</v>
      </c>
      <c r="Y56" s="1210" t="s">
        <v>111</v>
      </c>
      <c r="Z56" s="1210" t="s">
        <v>111</v>
      </c>
      <c r="AA56" s="1210" t="s">
        <v>111</v>
      </c>
      <c r="AB56" s="1210" t="s">
        <v>111</v>
      </c>
      <c r="AC56" s="1210" t="s">
        <v>111</v>
      </c>
      <c r="AD56" s="1210" t="s">
        <v>111</v>
      </c>
      <c r="AE56" s="1210" t="s">
        <v>111</v>
      </c>
      <c r="AF56" s="1210" t="s">
        <v>111</v>
      </c>
      <c r="AG56" s="1210" t="s">
        <v>111</v>
      </c>
      <c r="AH56" s="1210" t="s">
        <v>111</v>
      </c>
      <c r="AI56" s="1210" t="s">
        <v>111</v>
      </c>
      <c r="AJ56" s="1210" t="s">
        <v>111</v>
      </c>
      <c r="AK56" s="1210" t="s">
        <v>111</v>
      </c>
      <c r="AL56" s="1210" t="s">
        <v>111</v>
      </c>
      <c r="AM56" s="1210" t="s">
        <v>111</v>
      </c>
      <c r="AN56" s="1210" t="s">
        <v>111</v>
      </c>
      <c r="AO56" s="1210" t="s">
        <v>111</v>
      </c>
      <c r="AP56" s="1210" t="s">
        <v>111</v>
      </c>
      <c r="AQ56" s="1210" t="s">
        <v>111</v>
      </c>
      <c r="AR56" s="1210" t="s">
        <v>111</v>
      </c>
      <c r="AS56" s="1210" t="s">
        <v>111</v>
      </c>
      <c r="AT56" s="1210" t="s">
        <v>111</v>
      </c>
      <c r="AU56" s="1210" t="s">
        <v>111</v>
      </c>
      <c r="AV56" s="1210" t="s">
        <v>111</v>
      </c>
      <c r="AW56" s="1210" t="s">
        <v>111</v>
      </c>
      <c r="AX56" s="1210" t="s">
        <v>111</v>
      </c>
      <c r="AY56" s="1210" t="s">
        <v>111</v>
      </c>
      <c r="AZ56" s="1210" t="s">
        <v>111</v>
      </c>
      <c r="BA56" s="1210" t="s">
        <v>111</v>
      </c>
      <c r="BB56" s="1210" t="s">
        <v>111</v>
      </c>
      <c r="BC56" s="1210" t="s">
        <v>111</v>
      </c>
      <c r="BD56" s="1211" t="s">
        <v>111</v>
      </c>
      <c r="BE56" s="1212" t="s">
        <v>111</v>
      </c>
      <c r="BF56" s="1213" t="s">
        <v>111</v>
      </c>
      <c r="BG56" s="1213" t="s">
        <v>111</v>
      </c>
      <c r="BH56" s="1213" t="s">
        <v>111</v>
      </c>
    </row>
    <row r="57" spans="1:60" s="1204" customFormat="1" ht="11" x14ac:dyDescent="0.15">
      <c r="A57" s="1209" t="s">
        <v>136</v>
      </c>
      <c r="B57" s="1210" t="s">
        <v>111</v>
      </c>
      <c r="C57" s="1210" t="s">
        <v>111</v>
      </c>
      <c r="D57" s="1210" t="s">
        <v>111</v>
      </c>
      <c r="E57" s="1210" t="s">
        <v>111</v>
      </c>
      <c r="F57" s="1210" t="s">
        <v>111</v>
      </c>
      <c r="G57" s="1210" t="s">
        <v>111</v>
      </c>
      <c r="H57" s="1210" t="s">
        <v>111</v>
      </c>
      <c r="I57" s="1210" t="s">
        <v>111</v>
      </c>
      <c r="J57" s="1210" t="s">
        <v>111</v>
      </c>
      <c r="K57" s="1210" t="s">
        <v>111</v>
      </c>
      <c r="L57" s="1210" t="s">
        <v>111</v>
      </c>
      <c r="M57" s="1210" t="s">
        <v>111</v>
      </c>
      <c r="N57" s="1210" t="s">
        <v>111</v>
      </c>
      <c r="O57" s="1210" t="s">
        <v>111</v>
      </c>
      <c r="P57" s="1210" t="s">
        <v>111</v>
      </c>
      <c r="Q57" s="1210">
        <v>175</v>
      </c>
      <c r="R57" s="1210">
        <v>174.99999999999997</v>
      </c>
      <c r="S57" s="1210">
        <v>174.99999999999997</v>
      </c>
      <c r="T57" s="1210">
        <v>174.99999999999997</v>
      </c>
      <c r="U57" s="1210">
        <v>175</v>
      </c>
      <c r="V57" s="1210">
        <v>174.99999999999997</v>
      </c>
      <c r="W57" s="1210">
        <v>174.99999999999997</v>
      </c>
      <c r="X57" s="1210">
        <v>174.99999999999997</v>
      </c>
      <c r="Y57" s="1210">
        <v>175</v>
      </c>
      <c r="Z57" s="1210">
        <v>174.99999999999997</v>
      </c>
      <c r="AA57" s="1210">
        <v>174.99999999999997</v>
      </c>
      <c r="AB57" s="1210">
        <v>174.99999999999997</v>
      </c>
      <c r="AC57" s="1210">
        <v>175</v>
      </c>
      <c r="AD57" s="1210">
        <v>174.99999999999997</v>
      </c>
      <c r="AE57" s="1210">
        <v>174.99999999999997</v>
      </c>
      <c r="AF57" s="1210">
        <v>174.99999999999997</v>
      </c>
      <c r="AG57" s="1210">
        <v>175</v>
      </c>
      <c r="AH57" s="1210">
        <v>232</v>
      </c>
      <c r="AI57" s="1210">
        <v>232</v>
      </c>
      <c r="AJ57" s="1210">
        <v>232</v>
      </c>
      <c r="AK57" s="1210">
        <v>231.99999999999997</v>
      </c>
      <c r="AL57" s="1210">
        <v>232</v>
      </c>
      <c r="AM57" s="1210">
        <v>232</v>
      </c>
      <c r="AN57" s="1210">
        <v>232</v>
      </c>
      <c r="AO57" s="1210">
        <v>231.99999999999997</v>
      </c>
      <c r="AP57" s="1210">
        <v>232</v>
      </c>
      <c r="AQ57" s="1210">
        <v>232</v>
      </c>
      <c r="AR57" s="1210">
        <v>232</v>
      </c>
      <c r="AS57" s="1210">
        <v>231.99999999999997</v>
      </c>
      <c r="AT57" s="1210">
        <v>232</v>
      </c>
      <c r="AU57" s="1210">
        <v>232</v>
      </c>
      <c r="AV57" s="1210">
        <v>232</v>
      </c>
      <c r="AW57" s="1210">
        <v>231.99999999999997</v>
      </c>
      <c r="AX57" s="1210">
        <v>232</v>
      </c>
      <c r="AY57" s="1210">
        <v>232</v>
      </c>
      <c r="AZ57" s="1210">
        <v>232</v>
      </c>
      <c r="BA57" s="1210">
        <v>231.99999999999997</v>
      </c>
      <c r="BB57" s="1210">
        <v>232</v>
      </c>
      <c r="BC57" s="1210">
        <v>232</v>
      </c>
      <c r="BD57" s="1211">
        <v>232</v>
      </c>
      <c r="BE57" s="1212">
        <v>231.99999999999997</v>
      </c>
      <c r="BF57" s="1213">
        <v>0</v>
      </c>
      <c r="BG57" s="1213">
        <v>0</v>
      </c>
      <c r="BH57" s="1213">
        <v>2.2756985826768166E-3</v>
      </c>
    </row>
    <row r="58" spans="1:60" s="1204" customFormat="1" ht="11" x14ac:dyDescent="0.15">
      <c r="A58" s="1209" t="s">
        <v>135</v>
      </c>
      <c r="B58" s="1210">
        <v>0</v>
      </c>
      <c r="C58" s="1210">
        <v>0</v>
      </c>
      <c r="D58" s="1210">
        <v>0</v>
      </c>
      <c r="E58" s="1210">
        <v>0</v>
      </c>
      <c r="F58" s="1210">
        <v>0</v>
      </c>
      <c r="G58" s="1210">
        <v>0</v>
      </c>
      <c r="H58" s="1210">
        <v>0</v>
      </c>
      <c r="I58" s="1210">
        <v>0</v>
      </c>
      <c r="J58" s="1210">
        <v>0</v>
      </c>
      <c r="K58" s="1210">
        <v>0</v>
      </c>
      <c r="L58" s="1210">
        <v>0</v>
      </c>
      <c r="M58" s="1210">
        <v>0</v>
      </c>
      <c r="N58" s="1210">
        <v>0</v>
      </c>
      <c r="O58" s="1210">
        <v>0</v>
      </c>
      <c r="P58" s="1210">
        <v>0</v>
      </c>
      <c r="Q58" s="1210">
        <v>0</v>
      </c>
      <c r="R58" s="1210">
        <v>0</v>
      </c>
      <c r="S58" s="1210">
        <v>0</v>
      </c>
      <c r="T58" s="1210">
        <v>0</v>
      </c>
      <c r="U58" s="1210">
        <v>0</v>
      </c>
      <c r="V58" s="1210">
        <v>0</v>
      </c>
      <c r="W58" s="1210">
        <v>0</v>
      </c>
      <c r="X58" s="1210">
        <v>0</v>
      </c>
      <c r="Y58" s="1210">
        <v>0</v>
      </c>
      <c r="Z58" s="1210">
        <v>0</v>
      </c>
      <c r="AA58" s="1210">
        <v>0</v>
      </c>
      <c r="AB58" s="1210">
        <v>0</v>
      </c>
      <c r="AC58" s="1210">
        <v>0</v>
      </c>
      <c r="AD58" s="1210">
        <v>0</v>
      </c>
      <c r="AE58" s="1210">
        <v>0</v>
      </c>
      <c r="AF58" s="1210">
        <v>0.24098630136986299</v>
      </c>
      <c r="AG58" s="1210">
        <v>10.240986301369862</v>
      </c>
      <c r="AH58" s="1210">
        <v>10.240986301369864</v>
      </c>
      <c r="AI58" s="1210">
        <v>10.240986301369864</v>
      </c>
      <c r="AJ58" s="1210">
        <v>10.240986301369864</v>
      </c>
      <c r="AK58" s="1210">
        <v>10.240986301369862</v>
      </c>
      <c r="AL58" s="1210">
        <v>10.240986301369864</v>
      </c>
      <c r="AM58" s="1210">
        <v>10.240986301369864</v>
      </c>
      <c r="AN58" s="1210">
        <v>10.240986301369864</v>
      </c>
      <c r="AO58" s="1210">
        <v>10.240986301369862</v>
      </c>
      <c r="AP58" s="1210">
        <v>16.240986301369862</v>
      </c>
      <c r="AQ58" s="1210">
        <v>16.240986301369862</v>
      </c>
      <c r="AR58" s="1210">
        <v>16.240986301369862</v>
      </c>
      <c r="AS58" s="1210">
        <v>16.240986301369865</v>
      </c>
      <c r="AT58" s="1210">
        <v>16.240986301369862</v>
      </c>
      <c r="AU58" s="1210">
        <v>14.240986301369862</v>
      </c>
      <c r="AV58" s="1210">
        <v>13.240986301369864</v>
      </c>
      <c r="AW58" s="1210">
        <v>16.240986301369865</v>
      </c>
      <c r="AX58" s="1210">
        <v>17.947972602739725</v>
      </c>
      <c r="AY58" s="1210">
        <v>34.947972602739725</v>
      </c>
      <c r="AZ58" s="1210">
        <v>43.947972602739725</v>
      </c>
      <c r="BA58" s="1210">
        <v>45.353595092699557</v>
      </c>
      <c r="BB58" s="1210">
        <v>48.353595092699564</v>
      </c>
      <c r="BC58" s="1210">
        <v>48.353595092699564</v>
      </c>
      <c r="BD58" s="1211">
        <v>51.37367728448038</v>
      </c>
      <c r="BE58" s="1212">
        <v>61.3</v>
      </c>
      <c r="BF58" s="1213">
        <v>0.19321806886730863</v>
      </c>
      <c r="BG58" s="1213">
        <v>0.12205158956342932</v>
      </c>
      <c r="BH58" s="1213">
        <v>6.0129449619865881E-4</v>
      </c>
    </row>
    <row r="59" spans="1:60" s="1204" customFormat="1" ht="11" x14ac:dyDescent="0.15">
      <c r="A59" s="1214" t="s">
        <v>134</v>
      </c>
      <c r="B59" s="1215">
        <v>4518.4931506849316</v>
      </c>
      <c r="C59" s="1215">
        <v>4779.5616438356165</v>
      </c>
      <c r="D59" s="1215">
        <v>5060.7123287671229</v>
      </c>
      <c r="E59" s="1215">
        <v>5341.8630136986303</v>
      </c>
      <c r="F59" s="1215">
        <v>5623.0136986301368</v>
      </c>
      <c r="G59" s="1215">
        <v>6104.9863013698632</v>
      </c>
      <c r="H59" s="1215">
        <v>6526.7123287671229</v>
      </c>
      <c r="I59" s="1215">
        <v>6827.9452054794519</v>
      </c>
      <c r="J59" s="1215">
        <v>7229.58904109589</v>
      </c>
      <c r="K59" s="1215">
        <v>8032.8767123287671</v>
      </c>
      <c r="L59" s="1215">
        <v>8434.5205479452052</v>
      </c>
      <c r="M59" s="1215">
        <v>9036.9863013698632</v>
      </c>
      <c r="N59" s="1215">
        <v>9840.2739726027394</v>
      </c>
      <c r="O59" s="1215">
        <v>9761.9999999999982</v>
      </c>
      <c r="P59" s="1215">
        <v>9942</v>
      </c>
      <c r="Q59" s="1215">
        <v>8707</v>
      </c>
      <c r="R59" s="1215">
        <v>8827</v>
      </c>
      <c r="S59" s="1215">
        <v>9037.698630136987</v>
      </c>
      <c r="T59" s="1215">
        <v>9077.698630136987</v>
      </c>
      <c r="U59" s="1215">
        <v>9077.698630136987</v>
      </c>
      <c r="V59" s="1215">
        <v>9277.698630136987</v>
      </c>
      <c r="W59" s="1215">
        <v>9343.698630136987</v>
      </c>
      <c r="X59" s="1215">
        <v>9343.698630136987</v>
      </c>
      <c r="Y59" s="1215">
        <v>9343.698630136987</v>
      </c>
      <c r="Z59" s="1215">
        <v>9343.698630136987</v>
      </c>
      <c r="AA59" s="1215">
        <v>9343.698630136987</v>
      </c>
      <c r="AB59" s="1215">
        <v>9324.0273972602736</v>
      </c>
      <c r="AC59" s="1215">
        <v>8632.0273972602736</v>
      </c>
      <c r="AD59" s="1215">
        <v>8517.0273972602736</v>
      </c>
      <c r="AE59" s="1215">
        <v>8585.0273972602736</v>
      </c>
      <c r="AF59" s="1215">
        <v>8113.2683835616435</v>
      </c>
      <c r="AG59" s="1215">
        <v>8011.2683835616435</v>
      </c>
      <c r="AH59" s="1215">
        <v>7885.2683835616444</v>
      </c>
      <c r="AI59" s="1215">
        <v>7756.2683835616444</v>
      </c>
      <c r="AJ59" s="1215">
        <v>7264.2683835616435</v>
      </c>
      <c r="AK59" s="1215">
        <v>7249.2683835616435</v>
      </c>
      <c r="AL59" s="1215">
        <v>7129.2683835616426</v>
      </c>
      <c r="AM59" s="1215">
        <v>7037.2683835616444</v>
      </c>
      <c r="AN59" s="1215">
        <v>6886.2683835616426</v>
      </c>
      <c r="AO59" s="1215">
        <v>6854.2683835616444</v>
      </c>
      <c r="AP59" s="1215">
        <v>6927.2683835616426</v>
      </c>
      <c r="AQ59" s="1215">
        <v>7043.2683835616426</v>
      </c>
      <c r="AR59" s="1215">
        <v>7005.2683835616444</v>
      </c>
      <c r="AS59" s="1215">
        <v>6947.2683835616444</v>
      </c>
      <c r="AT59" s="1215">
        <v>7003.2683835616444</v>
      </c>
      <c r="AU59" s="1215">
        <v>7139.2683835616435</v>
      </c>
      <c r="AV59" s="1215">
        <v>7284.2683835616435</v>
      </c>
      <c r="AW59" s="1215">
        <v>7381.2683835616435</v>
      </c>
      <c r="AX59" s="1215">
        <v>7864.975369863012</v>
      </c>
      <c r="AY59" s="1215">
        <v>8018.9753698630129</v>
      </c>
      <c r="AZ59" s="1215">
        <v>8154.0575616438355</v>
      </c>
      <c r="BA59" s="1215">
        <v>8226.4631841337959</v>
      </c>
      <c r="BB59" s="1215">
        <v>8151.463184133795</v>
      </c>
      <c r="BC59" s="1215">
        <v>8132.4631841337959</v>
      </c>
      <c r="BD59" s="1216">
        <v>8270.4832663255766</v>
      </c>
      <c r="BE59" s="1216">
        <v>8340.4095890410954</v>
      </c>
      <c r="BF59" s="1217">
        <v>8.454925844567418E-3</v>
      </c>
      <c r="BG59" s="1217">
        <v>1.6770674126138418E-2</v>
      </c>
      <c r="BH59" s="1217">
        <v>8.1811458106573073E-2</v>
      </c>
    </row>
    <row r="60" spans="1:60" s="1204" customFormat="1" ht="11" x14ac:dyDescent="0.15">
      <c r="A60" s="1209"/>
      <c r="B60" s="1210"/>
      <c r="C60" s="1210"/>
      <c r="D60" s="1210"/>
      <c r="E60" s="1210"/>
      <c r="F60" s="1210"/>
      <c r="G60" s="1210"/>
      <c r="H60" s="1210"/>
      <c r="I60" s="1210"/>
      <c r="J60" s="1210"/>
      <c r="K60" s="1210"/>
      <c r="L60" s="1210"/>
      <c r="M60" s="1210"/>
      <c r="N60" s="1210"/>
      <c r="O60" s="1210"/>
      <c r="P60" s="1210"/>
      <c r="Q60" s="1210"/>
      <c r="R60" s="1210"/>
      <c r="S60" s="1210"/>
      <c r="T60" s="1210"/>
      <c r="U60" s="1210"/>
      <c r="V60" s="1210"/>
      <c r="W60" s="1210"/>
      <c r="X60" s="1210"/>
      <c r="Y60" s="1210"/>
      <c r="Z60" s="1210"/>
      <c r="AA60" s="1210"/>
      <c r="AB60" s="1210"/>
      <c r="AC60" s="1210"/>
      <c r="AD60" s="1210"/>
      <c r="AE60" s="1210"/>
      <c r="AF60" s="1210"/>
      <c r="AG60" s="1210"/>
      <c r="AH60" s="1210"/>
      <c r="AI60" s="1210"/>
      <c r="AJ60" s="1210"/>
      <c r="AK60" s="1210"/>
      <c r="AL60" s="1210"/>
      <c r="AM60" s="1210"/>
      <c r="AN60" s="1210"/>
      <c r="AO60" s="1210"/>
      <c r="AP60" s="1210"/>
      <c r="AQ60" s="1210"/>
      <c r="AR60" s="1210"/>
      <c r="AS60" s="1210"/>
      <c r="AT60" s="1210"/>
      <c r="AU60" s="1210"/>
      <c r="AV60" s="1210"/>
      <c r="AW60" s="1210"/>
      <c r="AX60" s="1210"/>
      <c r="AY60" s="1210"/>
      <c r="AZ60" s="1210"/>
      <c r="BA60" s="1210"/>
      <c r="BB60" s="1210"/>
      <c r="BC60" s="1210"/>
      <c r="BD60" s="1211"/>
      <c r="BE60" s="1212"/>
      <c r="BF60" s="1213"/>
      <c r="BG60" s="1213"/>
      <c r="BH60" s="1213"/>
    </row>
    <row r="61" spans="1:60" s="1204" customFormat="1" ht="11" x14ac:dyDescent="0.15">
      <c r="A61" s="1209" t="s">
        <v>305</v>
      </c>
      <c r="B61" s="1210">
        <v>205</v>
      </c>
      <c r="C61" s="1210">
        <v>205</v>
      </c>
      <c r="D61" s="1210">
        <v>205</v>
      </c>
      <c r="E61" s="1210">
        <v>205</v>
      </c>
      <c r="F61" s="1210">
        <v>205</v>
      </c>
      <c r="G61" s="1210">
        <v>205</v>
      </c>
      <c r="H61" s="1210">
        <v>205</v>
      </c>
      <c r="I61" s="1210">
        <v>250</v>
      </c>
      <c r="J61" s="1210">
        <v>250</v>
      </c>
      <c r="K61" s="1210">
        <v>250</v>
      </c>
      <c r="L61" s="1210">
        <v>250</v>
      </c>
      <c r="M61" s="1210">
        <v>250</v>
      </c>
      <c r="N61" s="1210">
        <v>250</v>
      </c>
      <c r="O61" s="1210">
        <v>259.99999999999994</v>
      </c>
      <c r="P61" s="1210">
        <v>259.99999999999994</v>
      </c>
      <c r="Q61" s="1210">
        <v>260</v>
      </c>
      <c r="R61" s="1210">
        <v>259.99999999999994</v>
      </c>
      <c r="S61" s="1210">
        <v>259.99999999999994</v>
      </c>
      <c r="T61" s="1210">
        <v>259.99999999999994</v>
      </c>
      <c r="U61" s="1210">
        <v>260</v>
      </c>
      <c r="V61" s="1210">
        <v>259.99999999999994</v>
      </c>
      <c r="W61" s="1210">
        <v>259.99999999999994</v>
      </c>
      <c r="X61" s="1210">
        <v>259.99999999999994</v>
      </c>
      <c r="Y61" s="1210">
        <v>260</v>
      </c>
      <c r="Z61" s="1210">
        <v>259.99999999999994</v>
      </c>
      <c r="AA61" s="1210">
        <v>259.99999999999994</v>
      </c>
      <c r="AB61" s="1210">
        <v>259.99999999999994</v>
      </c>
      <c r="AC61" s="1210">
        <v>260</v>
      </c>
      <c r="AD61" s="1210">
        <v>259.99999999999994</v>
      </c>
      <c r="AE61" s="1210">
        <v>259.99999999999994</v>
      </c>
      <c r="AF61" s="1210">
        <v>259.99999999999994</v>
      </c>
      <c r="AG61" s="1210">
        <v>260</v>
      </c>
      <c r="AH61" s="1210">
        <v>259.99999999999994</v>
      </c>
      <c r="AI61" s="1210">
        <v>259.99999999999994</v>
      </c>
      <c r="AJ61" s="1210">
        <v>259.99999999999994</v>
      </c>
      <c r="AK61" s="1210">
        <v>260</v>
      </c>
      <c r="AL61" s="1210">
        <v>259.99999999999994</v>
      </c>
      <c r="AM61" s="1210">
        <v>259.99999999999994</v>
      </c>
      <c r="AN61" s="1210">
        <v>259.99999999999994</v>
      </c>
      <c r="AO61" s="1210">
        <v>260</v>
      </c>
      <c r="AP61" s="1210">
        <v>259.99999999999994</v>
      </c>
      <c r="AQ61" s="1210">
        <v>259.99999999999994</v>
      </c>
      <c r="AR61" s="1210">
        <v>259.99999999999994</v>
      </c>
      <c r="AS61" s="1210">
        <v>260</v>
      </c>
      <c r="AT61" s="1210">
        <v>259.99999999999994</v>
      </c>
      <c r="AU61" s="1210">
        <v>259.99999999999994</v>
      </c>
      <c r="AV61" s="1210">
        <v>259.99999999999994</v>
      </c>
      <c r="AW61" s="1210">
        <v>260</v>
      </c>
      <c r="AX61" s="1210">
        <v>259.99999999999994</v>
      </c>
      <c r="AY61" s="1210">
        <v>259.99999999999994</v>
      </c>
      <c r="AZ61" s="1210">
        <v>259.99999999999994</v>
      </c>
      <c r="BA61" s="1210">
        <v>260</v>
      </c>
      <c r="BB61" s="1210">
        <v>259.99999999999994</v>
      </c>
      <c r="BC61" s="1210">
        <v>259.99999999999994</v>
      </c>
      <c r="BD61" s="1211">
        <v>259.99999999999994</v>
      </c>
      <c r="BE61" s="1212">
        <v>260</v>
      </c>
      <c r="BF61" s="1213">
        <v>0</v>
      </c>
      <c r="BG61" s="1213">
        <v>0</v>
      </c>
      <c r="BH61" s="1213">
        <v>2.5503518598964325E-3</v>
      </c>
    </row>
    <row r="62" spans="1:60" s="1204" customFormat="1" ht="11" x14ac:dyDescent="0.15">
      <c r="A62" s="1209" t="s">
        <v>133</v>
      </c>
      <c r="B62" s="1210">
        <v>467</v>
      </c>
      <c r="C62" s="1210">
        <v>524.00000000000011</v>
      </c>
      <c r="D62" s="1210">
        <v>524.00000000000011</v>
      </c>
      <c r="E62" s="1210">
        <v>594</v>
      </c>
      <c r="F62" s="1210">
        <v>594</v>
      </c>
      <c r="G62" s="1210">
        <v>594</v>
      </c>
      <c r="H62" s="1210">
        <v>605</v>
      </c>
      <c r="I62" s="1210">
        <v>605</v>
      </c>
      <c r="J62" s="1210">
        <v>659.99999999999989</v>
      </c>
      <c r="K62" s="1210">
        <v>689.99999999999989</v>
      </c>
      <c r="L62" s="1210">
        <v>810.00000000000011</v>
      </c>
      <c r="M62" s="1210">
        <v>810.00000000000011</v>
      </c>
      <c r="N62" s="1210">
        <v>1050</v>
      </c>
      <c r="O62" s="1210">
        <v>1100.9999999999998</v>
      </c>
      <c r="P62" s="1210">
        <v>1086</v>
      </c>
      <c r="Q62" s="1210">
        <v>975</v>
      </c>
      <c r="R62" s="1210">
        <v>1070.9999999999998</v>
      </c>
      <c r="S62" s="1210">
        <v>1005</v>
      </c>
      <c r="T62" s="1210">
        <v>1032</v>
      </c>
      <c r="U62" s="1210">
        <v>1080</v>
      </c>
      <c r="V62" s="1210">
        <v>1085</v>
      </c>
      <c r="W62" s="1210">
        <v>1085</v>
      </c>
      <c r="X62" s="1210">
        <v>1180</v>
      </c>
      <c r="Y62" s="1210">
        <v>1190.0000000000002</v>
      </c>
      <c r="Z62" s="1210">
        <v>1170</v>
      </c>
      <c r="AA62" s="1210">
        <v>1190</v>
      </c>
      <c r="AB62" s="1210">
        <v>1175</v>
      </c>
      <c r="AC62" s="1210">
        <v>1224.9999999999998</v>
      </c>
      <c r="AD62" s="1210">
        <v>1399.9999999999998</v>
      </c>
      <c r="AE62" s="1210">
        <v>1344.9999999999998</v>
      </c>
      <c r="AF62" s="1210">
        <v>1405.0000000000002</v>
      </c>
      <c r="AG62" s="1210">
        <v>1405</v>
      </c>
      <c r="AH62" s="1210">
        <v>1526</v>
      </c>
      <c r="AI62" s="1210">
        <v>1597</v>
      </c>
      <c r="AJ62" s="1210">
        <v>1647.0000000000002</v>
      </c>
      <c r="AK62" s="1210">
        <v>1647</v>
      </c>
      <c r="AL62" s="1210">
        <v>1647.0000000000002</v>
      </c>
      <c r="AM62" s="1210">
        <v>1647.0000000000002</v>
      </c>
      <c r="AN62" s="1210">
        <v>1691.9999999999998</v>
      </c>
      <c r="AO62" s="1210">
        <v>1692</v>
      </c>
      <c r="AP62" s="1210">
        <v>1691.9999999999998</v>
      </c>
      <c r="AQ62" s="1210">
        <v>1772</v>
      </c>
      <c r="AR62" s="1210">
        <v>1862</v>
      </c>
      <c r="AS62" s="1210">
        <v>1894.9999999999998</v>
      </c>
      <c r="AT62" s="1210">
        <v>1950</v>
      </c>
      <c r="AU62" s="1210">
        <v>1950</v>
      </c>
      <c r="AV62" s="1210">
        <v>1950</v>
      </c>
      <c r="AW62" s="1210">
        <v>2042</v>
      </c>
      <c r="AX62" s="1210">
        <v>2075</v>
      </c>
      <c r="AY62" s="1210">
        <v>2075</v>
      </c>
      <c r="AZ62" s="1210">
        <v>2075</v>
      </c>
      <c r="BA62" s="1210">
        <v>2075</v>
      </c>
      <c r="BB62" s="1210">
        <v>2220</v>
      </c>
      <c r="BC62" s="1210">
        <v>2329.9999999999995</v>
      </c>
      <c r="BD62" s="1211">
        <v>2495</v>
      </c>
      <c r="BE62" s="1212">
        <v>2475</v>
      </c>
      <c r="BF62" s="1213">
        <v>-8.0160320641282645E-3</v>
      </c>
      <c r="BG62" s="1213">
        <v>2.4952157265806019E-2</v>
      </c>
      <c r="BH62" s="1213">
        <v>2.4277387897091041E-2</v>
      </c>
    </row>
    <row r="63" spans="1:60" s="1204" customFormat="1" ht="11" x14ac:dyDescent="0.15">
      <c r="A63" s="1209" t="s">
        <v>132</v>
      </c>
      <c r="B63" s="1210">
        <v>78.999999999999986</v>
      </c>
      <c r="C63" s="1210">
        <v>81.999999999999986</v>
      </c>
      <c r="D63" s="1210">
        <v>81.999999999999986</v>
      </c>
      <c r="E63" s="1210">
        <v>103</v>
      </c>
      <c r="F63" s="1210">
        <v>103.00000000000001</v>
      </c>
      <c r="G63" s="1210">
        <v>103.00000000000001</v>
      </c>
      <c r="H63" s="1210">
        <v>109.00000000000001</v>
      </c>
      <c r="I63" s="1210">
        <v>115</v>
      </c>
      <c r="J63" s="1210">
        <v>115</v>
      </c>
      <c r="K63" s="1210">
        <v>186</v>
      </c>
      <c r="L63" s="1210">
        <v>186</v>
      </c>
      <c r="M63" s="1210">
        <v>186</v>
      </c>
      <c r="N63" s="1210">
        <v>186</v>
      </c>
      <c r="O63" s="1210">
        <v>209.99999999999997</v>
      </c>
      <c r="P63" s="1210">
        <v>302</v>
      </c>
      <c r="Q63" s="1210">
        <v>319</v>
      </c>
      <c r="R63" s="1210">
        <v>261</v>
      </c>
      <c r="S63" s="1210">
        <v>418</v>
      </c>
      <c r="T63" s="1210">
        <v>569.99999999999989</v>
      </c>
      <c r="U63" s="1210">
        <v>659.99999999999989</v>
      </c>
      <c r="V63" s="1210">
        <v>659.99999999999989</v>
      </c>
      <c r="W63" s="1210">
        <v>669.99999999999989</v>
      </c>
      <c r="X63" s="1210">
        <v>669.99999999999989</v>
      </c>
      <c r="Y63" s="1210">
        <v>669.99999999999989</v>
      </c>
      <c r="Z63" s="1210">
        <v>650</v>
      </c>
      <c r="AA63" s="1210">
        <v>669.99999999999989</v>
      </c>
      <c r="AB63" s="1210">
        <v>440</v>
      </c>
      <c r="AC63" s="1210">
        <v>578</v>
      </c>
      <c r="AD63" s="1210">
        <v>628</v>
      </c>
      <c r="AE63" s="1210">
        <v>628</v>
      </c>
      <c r="AF63" s="1210">
        <v>648</v>
      </c>
      <c r="AG63" s="1210">
        <v>658</v>
      </c>
      <c r="AH63" s="1210">
        <v>708.00000000000011</v>
      </c>
      <c r="AI63" s="1210">
        <v>708.00000000000011</v>
      </c>
      <c r="AJ63" s="1210">
        <v>718</v>
      </c>
      <c r="AK63" s="1210">
        <v>717.99999999999989</v>
      </c>
      <c r="AL63" s="1210">
        <v>718</v>
      </c>
      <c r="AM63" s="1210">
        <v>718</v>
      </c>
      <c r="AN63" s="1210">
        <v>718</v>
      </c>
      <c r="AO63" s="1210">
        <v>717.99999999999989</v>
      </c>
      <c r="AP63" s="1210">
        <v>727.99999999999989</v>
      </c>
      <c r="AQ63" s="1210">
        <v>743</v>
      </c>
      <c r="AR63" s="1210">
        <v>738.00000000000011</v>
      </c>
      <c r="AS63" s="1210">
        <v>738</v>
      </c>
      <c r="AT63" s="1210">
        <v>852.99999999999989</v>
      </c>
      <c r="AU63" s="1210">
        <v>914</v>
      </c>
      <c r="AV63" s="1210">
        <v>935.00000000000011</v>
      </c>
      <c r="AW63" s="1210">
        <v>971</v>
      </c>
      <c r="AX63" s="1210">
        <v>917.00000000000011</v>
      </c>
      <c r="AY63" s="1210">
        <v>791</v>
      </c>
      <c r="AZ63" s="1210">
        <v>763</v>
      </c>
      <c r="BA63" s="1210">
        <v>779.00000000000011</v>
      </c>
      <c r="BB63" s="1210">
        <v>779.00000000000011</v>
      </c>
      <c r="BC63" s="1210">
        <v>849</v>
      </c>
      <c r="BD63" s="1211">
        <v>919</v>
      </c>
      <c r="BE63" s="1212">
        <v>919</v>
      </c>
      <c r="BF63" s="1213">
        <v>0</v>
      </c>
      <c r="BG63" s="1213">
        <v>7.4804976563149772E-3</v>
      </c>
      <c r="BH63" s="1213">
        <v>9.0145129201723902E-3</v>
      </c>
    </row>
    <row r="64" spans="1:60" s="1204" customFormat="1" ht="11" x14ac:dyDescent="0.15">
      <c r="A64" s="1209" t="s">
        <v>131</v>
      </c>
      <c r="B64" s="1210">
        <v>87.000000000000014</v>
      </c>
      <c r="C64" s="1210">
        <v>95</v>
      </c>
      <c r="D64" s="1210">
        <v>109.00000000000001</v>
      </c>
      <c r="E64" s="1210">
        <v>109</v>
      </c>
      <c r="F64" s="1210">
        <v>102</v>
      </c>
      <c r="G64" s="1210">
        <v>125</v>
      </c>
      <c r="H64" s="1210">
        <v>133</v>
      </c>
      <c r="I64" s="1210">
        <v>147.00000000000003</v>
      </c>
      <c r="J64" s="1210">
        <v>212.00000000000003</v>
      </c>
      <c r="K64" s="1210">
        <v>201</v>
      </c>
      <c r="L64" s="1210">
        <v>181.00000000000003</v>
      </c>
      <c r="M64" s="1210">
        <v>200.99999999999997</v>
      </c>
      <c r="N64" s="1210">
        <v>201</v>
      </c>
      <c r="O64" s="1210">
        <v>194</v>
      </c>
      <c r="P64" s="1210">
        <v>194</v>
      </c>
      <c r="Q64" s="1210">
        <v>193.99999999999997</v>
      </c>
      <c r="R64" s="1210">
        <v>194</v>
      </c>
      <c r="S64" s="1210">
        <v>194</v>
      </c>
      <c r="T64" s="1210">
        <v>200</v>
      </c>
      <c r="U64" s="1210">
        <v>210</v>
      </c>
      <c r="V64" s="1210">
        <v>270</v>
      </c>
      <c r="W64" s="1210">
        <v>270</v>
      </c>
      <c r="X64" s="1210">
        <v>270</v>
      </c>
      <c r="Y64" s="1210">
        <v>270</v>
      </c>
      <c r="Z64" s="1210">
        <v>270</v>
      </c>
      <c r="AA64" s="1210">
        <v>270</v>
      </c>
      <c r="AB64" s="1210">
        <v>270</v>
      </c>
      <c r="AC64" s="1210">
        <v>270</v>
      </c>
      <c r="AD64" s="1210">
        <v>270</v>
      </c>
      <c r="AE64" s="1210">
        <v>270</v>
      </c>
      <c r="AF64" s="1210">
        <v>270</v>
      </c>
      <c r="AG64" s="1210">
        <v>270</v>
      </c>
      <c r="AH64" s="1210">
        <v>270</v>
      </c>
      <c r="AI64" s="1210">
        <v>270</v>
      </c>
      <c r="AJ64" s="1210">
        <v>270</v>
      </c>
      <c r="AK64" s="1210">
        <v>270</v>
      </c>
      <c r="AL64" s="1210">
        <v>270</v>
      </c>
      <c r="AM64" s="1210">
        <v>270</v>
      </c>
      <c r="AN64" s="1210">
        <v>270</v>
      </c>
      <c r="AO64" s="1210">
        <v>270</v>
      </c>
      <c r="AP64" s="1210">
        <v>270</v>
      </c>
      <c r="AQ64" s="1210">
        <v>270</v>
      </c>
      <c r="AR64" s="1210">
        <v>272</v>
      </c>
      <c r="AS64" s="1210">
        <v>275</v>
      </c>
      <c r="AT64" s="1210">
        <v>275</v>
      </c>
      <c r="AU64" s="1210">
        <v>280</v>
      </c>
      <c r="AV64" s="1210">
        <v>292</v>
      </c>
      <c r="AW64" s="1210">
        <v>292</v>
      </c>
      <c r="AX64" s="1210">
        <v>294</v>
      </c>
      <c r="AY64" s="1210">
        <v>301.00000000000006</v>
      </c>
      <c r="AZ64" s="1210">
        <v>301.00000000000006</v>
      </c>
      <c r="BA64" s="1210">
        <v>301</v>
      </c>
      <c r="BB64" s="1210">
        <v>301.00000000000006</v>
      </c>
      <c r="BC64" s="1210">
        <v>301.00000000000006</v>
      </c>
      <c r="BD64" s="1211">
        <v>301.00000000000006</v>
      </c>
      <c r="BE64" s="1212">
        <v>301</v>
      </c>
      <c r="BF64" s="1213">
        <v>0</v>
      </c>
      <c r="BG64" s="1213">
        <v>9.0748456906071251E-3</v>
      </c>
      <c r="BH64" s="1213">
        <v>2.9525227301108697E-3</v>
      </c>
    </row>
    <row r="65" spans="1:60" s="1204" customFormat="1" ht="11.25" customHeight="1" x14ac:dyDescent="0.15">
      <c r="A65" s="1209" t="s">
        <v>130</v>
      </c>
      <c r="B65" s="1210">
        <v>341.99999999999994</v>
      </c>
      <c r="C65" s="1210">
        <v>360</v>
      </c>
      <c r="D65" s="1210">
        <v>360</v>
      </c>
      <c r="E65" s="1210">
        <v>440.00000000000006</v>
      </c>
      <c r="F65" s="1210">
        <v>469</v>
      </c>
      <c r="G65" s="1210">
        <v>469</v>
      </c>
      <c r="H65" s="1210">
        <v>541</v>
      </c>
      <c r="I65" s="1210">
        <v>523</v>
      </c>
      <c r="J65" s="1210">
        <v>522.99999999999989</v>
      </c>
      <c r="K65" s="1210">
        <v>522.99999999999989</v>
      </c>
      <c r="L65" s="1210">
        <v>562.99999999999989</v>
      </c>
      <c r="M65" s="1210">
        <v>577.00000000000011</v>
      </c>
      <c r="N65" s="1210">
        <v>577</v>
      </c>
      <c r="O65" s="1210">
        <v>579</v>
      </c>
      <c r="P65" s="1210">
        <v>579</v>
      </c>
      <c r="Q65" s="1210">
        <v>579</v>
      </c>
      <c r="R65" s="1210">
        <v>553.99999999999989</v>
      </c>
      <c r="S65" s="1210">
        <v>534</v>
      </c>
      <c r="T65" s="1210">
        <v>534</v>
      </c>
      <c r="U65" s="1210">
        <v>703.99999999999989</v>
      </c>
      <c r="V65" s="1210">
        <v>584</v>
      </c>
      <c r="W65" s="1210">
        <v>683.99999999999989</v>
      </c>
      <c r="X65" s="1210">
        <v>844</v>
      </c>
      <c r="Y65" s="1210">
        <v>844</v>
      </c>
      <c r="Z65" s="1210">
        <v>844</v>
      </c>
      <c r="AA65" s="1210">
        <v>569.99999999999989</v>
      </c>
      <c r="AB65" s="1210">
        <v>574.00000000000011</v>
      </c>
      <c r="AC65" s="1210">
        <v>790</v>
      </c>
      <c r="AD65" s="1210">
        <v>584</v>
      </c>
      <c r="AE65" s="1210">
        <v>764</v>
      </c>
      <c r="AF65" s="1210">
        <v>824.00000000000011</v>
      </c>
      <c r="AG65" s="1210">
        <v>854</v>
      </c>
      <c r="AH65" s="1210">
        <v>906</v>
      </c>
      <c r="AI65" s="1210">
        <v>925.99999999999989</v>
      </c>
      <c r="AJ65" s="1210">
        <v>925.99999999999989</v>
      </c>
      <c r="AK65" s="1210">
        <v>745</v>
      </c>
      <c r="AL65" s="1210">
        <v>886</v>
      </c>
      <c r="AM65" s="1210">
        <v>936</v>
      </c>
      <c r="AN65" s="1210">
        <v>914</v>
      </c>
      <c r="AO65" s="1210">
        <v>935.99999999999989</v>
      </c>
      <c r="AP65" s="1210">
        <v>936</v>
      </c>
      <c r="AQ65" s="1210">
        <v>936</v>
      </c>
      <c r="AR65" s="1210">
        <v>936</v>
      </c>
      <c r="AS65" s="1210">
        <v>935.99999999999989</v>
      </c>
      <c r="AT65" s="1210">
        <v>936</v>
      </c>
      <c r="AU65" s="1210">
        <v>936</v>
      </c>
      <c r="AV65" s="1210">
        <v>936</v>
      </c>
      <c r="AW65" s="1210">
        <v>935.99999999999989</v>
      </c>
      <c r="AX65" s="1210">
        <v>936</v>
      </c>
      <c r="AY65" s="1210">
        <v>936</v>
      </c>
      <c r="AZ65" s="1210">
        <v>936</v>
      </c>
      <c r="BA65" s="1210">
        <v>935.99999999999989</v>
      </c>
      <c r="BB65" s="1210">
        <v>736</v>
      </c>
      <c r="BC65" s="1210">
        <v>736</v>
      </c>
      <c r="BD65" s="1211">
        <v>736</v>
      </c>
      <c r="BE65" s="1212">
        <v>800</v>
      </c>
      <c r="BF65" s="1213">
        <v>8.6956521739130377E-2</v>
      </c>
      <c r="BG65" s="1213">
        <v>-2.3751911443526508E-2</v>
      </c>
      <c r="BH65" s="1213">
        <v>7.8472364919890229E-3</v>
      </c>
    </row>
    <row r="66" spans="1:60" s="1204" customFormat="1" ht="11.25" customHeight="1" x14ac:dyDescent="0.15">
      <c r="A66" s="1209" t="s">
        <v>129</v>
      </c>
      <c r="B66" s="1210">
        <v>0</v>
      </c>
      <c r="C66" s="1210">
        <v>0</v>
      </c>
      <c r="D66" s="1210">
        <v>0</v>
      </c>
      <c r="E66" s="1210">
        <v>0</v>
      </c>
      <c r="F66" s="1210">
        <v>0</v>
      </c>
      <c r="G66" s="1210">
        <v>0</v>
      </c>
      <c r="H66" s="1210">
        <v>0</v>
      </c>
      <c r="I66" s="1210">
        <v>0</v>
      </c>
      <c r="J66" s="1210">
        <v>0</v>
      </c>
      <c r="K66" s="1210">
        <v>0</v>
      </c>
      <c r="L66" s="1210">
        <v>0</v>
      </c>
      <c r="M66" s="1210">
        <v>0</v>
      </c>
      <c r="N66" s="1210">
        <v>0</v>
      </c>
      <c r="O66" s="1210">
        <v>0</v>
      </c>
      <c r="P66" s="1210">
        <v>0</v>
      </c>
      <c r="Q66" s="1210">
        <v>0</v>
      </c>
      <c r="R66" s="1210">
        <v>0</v>
      </c>
      <c r="S66" s="1210">
        <v>50</v>
      </c>
      <c r="T66" s="1210">
        <v>50</v>
      </c>
      <c r="U66" s="1210">
        <v>50</v>
      </c>
      <c r="V66" s="1210">
        <v>50</v>
      </c>
      <c r="W66" s="1210">
        <v>70</v>
      </c>
      <c r="X66" s="1210">
        <v>80</v>
      </c>
      <c r="Y66" s="1210">
        <v>79.999999999999986</v>
      </c>
      <c r="Z66" s="1210">
        <v>80</v>
      </c>
      <c r="AA66" s="1210">
        <v>80</v>
      </c>
      <c r="AB66" s="1210">
        <v>80</v>
      </c>
      <c r="AC66" s="1210">
        <v>79.999999999999986</v>
      </c>
      <c r="AD66" s="1210">
        <v>80</v>
      </c>
      <c r="AE66" s="1210">
        <v>80</v>
      </c>
      <c r="AF66" s="1210">
        <v>80</v>
      </c>
      <c r="AG66" s="1210">
        <v>79.999999999999986</v>
      </c>
      <c r="AH66" s="1210">
        <v>80</v>
      </c>
      <c r="AI66" s="1210">
        <v>80</v>
      </c>
      <c r="AJ66" s="1210">
        <v>80</v>
      </c>
      <c r="AK66" s="1210">
        <v>79.999999999999986</v>
      </c>
      <c r="AL66" s="1210">
        <v>81.999999999999986</v>
      </c>
      <c r="AM66" s="1210">
        <v>85</v>
      </c>
      <c r="AN66" s="1210">
        <v>85</v>
      </c>
      <c r="AO66" s="1210">
        <v>85.000000000000014</v>
      </c>
      <c r="AP66" s="1210">
        <v>85</v>
      </c>
      <c r="AQ66" s="1210">
        <v>201</v>
      </c>
      <c r="AR66" s="1210">
        <v>216</v>
      </c>
      <c r="AS66" s="1210">
        <v>222</v>
      </c>
      <c r="AT66" s="1210">
        <v>222</v>
      </c>
      <c r="AU66" s="1210">
        <v>222</v>
      </c>
      <c r="AV66" s="1210">
        <v>222</v>
      </c>
      <c r="AW66" s="1210">
        <v>222</v>
      </c>
      <c r="AX66" s="1210">
        <v>222</v>
      </c>
      <c r="AY66" s="1210">
        <v>222</v>
      </c>
      <c r="AZ66" s="1210">
        <v>222</v>
      </c>
      <c r="BA66" s="1210">
        <v>222</v>
      </c>
      <c r="BB66" s="1210">
        <v>304</v>
      </c>
      <c r="BC66" s="1210">
        <v>304</v>
      </c>
      <c r="BD66" s="1211">
        <v>304</v>
      </c>
      <c r="BE66" s="1212">
        <v>304</v>
      </c>
      <c r="BF66" s="1213">
        <v>0</v>
      </c>
      <c r="BG66" s="1213">
        <v>3.1934330660091881E-2</v>
      </c>
      <c r="BH66" s="1213">
        <v>2.9819498669558285E-3</v>
      </c>
    </row>
    <row r="67" spans="1:60" s="1204" customFormat="1" ht="11" x14ac:dyDescent="0.15">
      <c r="A67" s="1209" t="s">
        <v>128</v>
      </c>
      <c r="B67" s="1210">
        <v>0.95</v>
      </c>
      <c r="C67" s="1210">
        <v>0.95</v>
      </c>
      <c r="D67" s="1210">
        <v>0.95</v>
      </c>
      <c r="E67" s="1210">
        <v>0.95</v>
      </c>
      <c r="F67" s="1210">
        <v>0.95</v>
      </c>
      <c r="G67" s="1210">
        <v>0.95</v>
      </c>
      <c r="H67" s="1210">
        <v>0.95</v>
      </c>
      <c r="I67" s="1210">
        <v>1.0000000000000002</v>
      </c>
      <c r="J67" s="1210">
        <v>1</v>
      </c>
      <c r="K67" s="1210">
        <v>6.9999999999999991</v>
      </c>
      <c r="L67" s="1210">
        <v>6.9999999999999991</v>
      </c>
      <c r="M67" s="1210">
        <v>9</v>
      </c>
      <c r="N67" s="1210">
        <v>10</v>
      </c>
      <c r="O67" s="1210">
        <v>10.999999999999998</v>
      </c>
      <c r="P67" s="1210">
        <v>10.999999999999998</v>
      </c>
      <c r="Q67" s="1210">
        <v>13</v>
      </c>
      <c r="R67" s="1210">
        <v>13</v>
      </c>
      <c r="S67" s="1210">
        <v>12.000000000000002</v>
      </c>
      <c r="T67" s="1210">
        <v>62.999999999999993</v>
      </c>
      <c r="U67" s="1210">
        <v>56</v>
      </c>
      <c r="V67" s="1210">
        <v>55.999999999999993</v>
      </c>
      <c r="W67" s="1210">
        <v>62.000000000000007</v>
      </c>
      <c r="X67" s="1210">
        <v>62.000000000000007</v>
      </c>
      <c r="Y67" s="1210">
        <v>62</v>
      </c>
      <c r="Z67" s="1210">
        <v>62.000000000000007</v>
      </c>
      <c r="AA67" s="1210">
        <v>62.000000000000007</v>
      </c>
      <c r="AB67" s="1210">
        <v>60</v>
      </c>
      <c r="AC67" s="1210">
        <v>59.999999999999993</v>
      </c>
      <c r="AD67" s="1210">
        <v>58</v>
      </c>
      <c r="AE67" s="1210">
        <v>58</v>
      </c>
      <c r="AF67" s="1210">
        <v>62.000000000000007</v>
      </c>
      <c r="AG67" s="1210">
        <v>62</v>
      </c>
      <c r="AH67" s="1210">
        <v>62.000000000000007</v>
      </c>
      <c r="AI67" s="1210">
        <v>62.000000000000007</v>
      </c>
      <c r="AJ67" s="1210">
        <v>62.000000000000007</v>
      </c>
      <c r="AK67" s="1210">
        <v>62</v>
      </c>
      <c r="AL67" s="1210">
        <v>62.000000000000007</v>
      </c>
      <c r="AM67" s="1210">
        <v>136.99999999999997</v>
      </c>
      <c r="AN67" s="1210">
        <v>136.99999999999997</v>
      </c>
      <c r="AO67" s="1210">
        <v>137</v>
      </c>
      <c r="AP67" s="1210">
        <v>136.99999999999997</v>
      </c>
      <c r="AQ67" s="1210">
        <v>136.99999999999997</v>
      </c>
      <c r="AR67" s="1210">
        <v>136.99999999999997</v>
      </c>
      <c r="AS67" s="1210">
        <v>137</v>
      </c>
      <c r="AT67" s="1210">
        <v>283.00000000000006</v>
      </c>
      <c r="AU67" s="1210">
        <v>283.00000000000006</v>
      </c>
      <c r="AV67" s="1210">
        <v>283.00000000000006</v>
      </c>
      <c r="AW67" s="1210">
        <v>283</v>
      </c>
      <c r="AX67" s="1210">
        <v>283.00000000000006</v>
      </c>
      <c r="AY67" s="1210">
        <v>283.00000000000006</v>
      </c>
      <c r="AZ67" s="1210">
        <v>283.00000000000006</v>
      </c>
      <c r="BA67" s="1210">
        <v>429</v>
      </c>
      <c r="BB67" s="1210">
        <v>429</v>
      </c>
      <c r="BC67" s="1210">
        <v>429</v>
      </c>
      <c r="BD67" s="1211">
        <v>429</v>
      </c>
      <c r="BE67" s="1212">
        <v>429</v>
      </c>
      <c r="BF67" s="1213">
        <v>0</v>
      </c>
      <c r="BG67" s="1213">
        <v>4.2478449076516211E-2</v>
      </c>
      <c r="BH67" s="1213">
        <v>4.2080805688291135E-3</v>
      </c>
    </row>
    <row r="68" spans="1:60" s="1204" customFormat="1" ht="11" x14ac:dyDescent="0.15">
      <c r="A68" s="1209" t="s">
        <v>127</v>
      </c>
      <c r="B68" s="1210">
        <v>303</v>
      </c>
      <c r="C68" s="1210">
        <v>334.99999999999994</v>
      </c>
      <c r="D68" s="1210">
        <v>334.99999999999994</v>
      </c>
      <c r="E68" s="1210">
        <v>347</v>
      </c>
      <c r="F68" s="1210">
        <v>347</v>
      </c>
      <c r="G68" s="1210">
        <v>675.99999999999989</v>
      </c>
      <c r="H68" s="1210">
        <v>675.99999999999989</v>
      </c>
      <c r="I68" s="1210">
        <v>675.99999999999989</v>
      </c>
      <c r="J68" s="1210">
        <v>675.99999999999989</v>
      </c>
      <c r="K68" s="1210">
        <v>675.99999999999989</v>
      </c>
      <c r="L68" s="1210">
        <v>703.00000000000011</v>
      </c>
      <c r="M68" s="1210">
        <v>703.00000000000011</v>
      </c>
      <c r="N68" s="1210">
        <v>703.00000000000011</v>
      </c>
      <c r="O68" s="1210">
        <v>645</v>
      </c>
      <c r="P68" s="1210">
        <v>689.99999999999989</v>
      </c>
      <c r="Q68" s="1210">
        <v>700</v>
      </c>
      <c r="R68" s="1210">
        <v>820</v>
      </c>
      <c r="S68" s="1210">
        <v>820</v>
      </c>
      <c r="T68" s="1210">
        <v>1010</v>
      </c>
      <c r="U68" s="1210">
        <v>1259.9999999999998</v>
      </c>
      <c r="V68" s="1210">
        <v>1510</v>
      </c>
      <c r="W68" s="1210">
        <v>1539.9999999999998</v>
      </c>
      <c r="X68" s="1210">
        <v>1565</v>
      </c>
      <c r="Y68" s="1210">
        <v>1565</v>
      </c>
      <c r="Z68" s="1210">
        <v>1915</v>
      </c>
      <c r="AA68" s="1210">
        <v>1860</v>
      </c>
      <c r="AB68" s="1210">
        <v>1645.0000000000002</v>
      </c>
      <c r="AC68" s="1210">
        <v>1660</v>
      </c>
      <c r="AD68" s="1210">
        <v>1670</v>
      </c>
      <c r="AE68" s="1210">
        <v>1683</v>
      </c>
      <c r="AF68" s="1210">
        <v>1691.9999999999998</v>
      </c>
      <c r="AG68" s="1210">
        <v>1699</v>
      </c>
      <c r="AH68" s="1210">
        <v>1704.0000000000002</v>
      </c>
      <c r="AI68" s="1210">
        <v>1761.9999999999998</v>
      </c>
      <c r="AJ68" s="1210">
        <v>1808</v>
      </c>
      <c r="AK68" s="1210">
        <v>1798.0000000000002</v>
      </c>
      <c r="AL68" s="1210">
        <v>1805</v>
      </c>
      <c r="AM68" s="1210">
        <v>1809</v>
      </c>
      <c r="AN68" s="1210">
        <v>2049</v>
      </c>
      <c r="AO68" s="1210">
        <v>2074</v>
      </c>
      <c r="AP68" s="1210">
        <v>2101.9999999999995</v>
      </c>
      <c r="AQ68" s="1210">
        <v>2101.9999999999995</v>
      </c>
      <c r="AR68" s="1210">
        <v>2101.9999999999995</v>
      </c>
      <c r="AS68" s="1210">
        <v>2102</v>
      </c>
      <c r="AT68" s="1210">
        <v>2109</v>
      </c>
      <c r="AU68" s="1210">
        <v>2109</v>
      </c>
      <c r="AV68" s="1210">
        <v>2107</v>
      </c>
      <c r="AW68" s="1210">
        <v>2107</v>
      </c>
      <c r="AX68" s="1210">
        <v>2507</v>
      </c>
      <c r="AY68" s="1210">
        <v>2899</v>
      </c>
      <c r="AZ68" s="1210">
        <v>2899</v>
      </c>
      <c r="BA68" s="1210">
        <v>2900.9999999999995</v>
      </c>
      <c r="BB68" s="1210">
        <v>2826</v>
      </c>
      <c r="BC68" s="1210">
        <v>2835.0000000000005</v>
      </c>
      <c r="BD68" s="1211">
        <v>2904.9999999999995</v>
      </c>
      <c r="BE68" s="1212">
        <v>2905</v>
      </c>
      <c r="BF68" s="1213">
        <v>0</v>
      </c>
      <c r="BG68" s="1213">
        <v>3.2540168157398686E-2</v>
      </c>
      <c r="BH68" s="1213">
        <v>2.849527751153514E-2</v>
      </c>
    </row>
    <row r="69" spans="1:60" s="1204" customFormat="1" ht="11" x14ac:dyDescent="0.15">
      <c r="A69" s="1209" t="s">
        <v>126</v>
      </c>
      <c r="B69" s="1210">
        <v>0</v>
      </c>
      <c r="C69" s="1210">
        <v>0</v>
      </c>
      <c r="D69" s="1210">
        <v>0</v>
      </c>
      <c r="E69" s="1210">
        <v>0</v>
      </c>
      <c r="F69" s="1210">
        <v>0</v>
      </c>
      <c r="G69" s="1210">
        <v>0</v>
      </c>
      <c r="H69" s="1210">
        <v>0</v>
      </c>
      <c r="I69" s="1210">
        <v>0</v>
      </c>
      <c r="J69" s="1210">
        <v>0</v>
      </c>
      <c r="K69" s="1210">
        <v>0</v>
      </c>
      <c r="L69" s="1210">
        <v>0</v>
      </c>
      <c r="M69" s="1210">
        <v>14.999999999999998</v>
      </c>
      <c r="N69" s="1210">
        <v>15</v>
      </c>
      <c r="O69" s="1210">
        <v>15</v>
      </c>
      <c r="P69" s="1210">
        <v>15</v>
      </c>
      <c r="Q69" s="1210">
        <v>14.999999999999998</v>
      </c>
      <c r="R69" s="1210">
        <v>135</v>
      </c>
      <c r="S69" s="1210">
        <v>135</v>
      </c>
      <c r="T69" s="1210">
        <v>184</v>
      </c>
      <c r="U69" s="1210">
        <v>195</v>
      </c>
      <c r="V69" s="1210">
        <v>180</v>
      </c>
      <c r="W69" s="1210">
        <v>180</v>
      </c>
      <c r="X69" s="1210">
        <v>180</v>
      </c>
      <c r="Y69" s="1210">
        <v>180.00000000000003</v>
      </c>
      <c r="Z69" s="1210">
        <v>180</v>
      </c>
      <c r="AA69" s="1210">
        <v>185</v>
      </c>
      <c r="AB69" s="1210">
        <v>192.00000000000003</v>
      </c>
      <c r="AC69" s="1210">
        <v>202</v>
      </c>
      <c r="AD69" s="1210">
        <v>215</v>
      </c>
      <c r="AE69" s="1210">
        <v>220</v>
      </c>
      <c r="AF69" s="1210">
        <v>220</v>
      </c>
      <c r="AG69" s="1210">
        <v>273</v>
      </c>
      <c r="AH69" s="1210">
        <v>279</v>
      </c>
      <c r="AI69" s="1210">
        <v>234.99999999999997</v>
      </c>
      <c r="AJ69" s="1210">
        <v>431.00000000000006</v>
      </c>
      <c r="AK69" s="1210">
        <v>668.00000000000011</v>
      </c>
      <c r="AL69" s="1210">
        <v>674</v>
      </c>
      <c r="AM69" s="1210">
        <v>711</v>
      </c>
      <c r="AN69" s="1210">
        <v>645</v>
      </c>
      <c r="AO69" s="1210">
        <v>711</v>
      </c>
      <c r="AP69" s="1210">
        <v>711</v>
      </c>
      <c r="AQ69" s="1210">
        <v>711</v>
      </c>
      <c r="AR69" s="1210">
        <v>663</v>
      </c>
      <c r="AS69" s="1210">
        <v>682</v>
      </c>
      <c r="AT69" s="1210">
        <v>702.00000000000011</v>
      </c>
      <c r="AU69" s="1210">
        <v>702.00000000000011</v>
      </c>
      <c r="AV69" s="1210">
        <v>707</v>
      </c>
      <c r="AW69" s="1210">
        <v>712.00000000000011</v>
      </c>
      <c r="AX69" s="1210">
        <v>712</v>
      </c>
      <c r="AY69" s="1210">
        <v>727.99999999999989</v>
      </c>
      <c r="AZ69" s="1210">
        <v>1149</v>
      </c>
      <c r="BA69" s="1210">
        <v>1149</v>
      </c>
      <c r="BB69" s="1210">
        <v>1229</v>
      </c>
      <c r="BC69" s="1210">
        <v>1229</v>
      </c>
      <c r="BD69" s="1211">
        <v>1307.0000000000002</v>
      </c>
      <c r="BE69" s="1212">
        <v>1330.9999999999998</v>
      </c>
      <c r="BF69" s="1213">
        <v>1.8362662586074663E-2</v>
      </c>
      <c r="BG69" s="1213">
        <v>6.4127943094760553E-2</v>
      </c>
      <c r="BH69" s="1213">
        <v>1.3055839713546735E-2</v>
      </c>
    </row>
    <row r="70" spans="1:60" s="1204" customFormat="1" ht="11" x14ac:dyDescent="0.15">
      <c r="A70" s="1209" t="s">
        <v>125</v>
      </c>
      <c r="B70" s="1210">
        <v>217.89999999999998</v>
      </c>
      <c r="C70" s="1210">
        <v>231.20000000000005</v>
      </c>
      <c r="D70" s="1210">
        <v>229.30000000000004</v>
      </c>
      <c r="E70" s="1210">
        <v>232.15</v>
      </c>
      <c r="F70" s="1210">
        <v>267.89999999999998</v>
      </c>
      <c r="G70" s="1210">
        <v>292.59999999999997</v>
      </c>
      <c r="H70" s="1210">
        <v>283.64999999999998</v>
      </c>
      <c r="I70" s="1210">
        <v>279.99999999999994</v>
      </c>
      <c r="J70" s="1210">
        <v>281</v>
      </c>
      <c r="K70" s="1210">
        <v>294</v>
      </c>
      <c r="L70" s="1210">
        <v>361</v>
      </c>
      <c r="M70" s="1210">
        <v>363.99999999999994</v>
      </c>
      <c r="N70" s="1210">
        <v>328</v>
      </c>
      <c r="O70" s="1210">
        <v>342</v>
      </c>
      <c r="P70" s="1210">
        <v>345</v>
      </c>
      <c r="Q70" s="1210">
        <v>465</v>
      </c>
      <c r="R70" s="1210">
        <v>513</v>
      </c>
      <c r="S70" s="1210">
        <v>513</v>
      </c>
      <c r="T70" s="1210">
        <v>520</v>
      </c>
      <c r="U70" s="1210">
        <v>520</v>
      </c>
      <c r="V70" s="1210">
        <v>520</v>
      </c>
      <c r="W70" s="1210">
        <v>530</v>
      </c>
      <c r="X70" s="1210">
        <v>530</v>
      </c>
      <c r="Y70" s="1210">
        <v>529.99999999999989</v>
      </c>
      <c r="Z70" s="1210">
        <v>503</v>
      </c>
      <c r="AA70" s="1210">
        <v>500</v>
      </c>
      <c r="AB70" s="1210">
        <v>515</v>
      </c>
      <c r="AC70" s="1210">
        <v>509.99999999999994</v>
      </c>
      <c r="AD70" s="1210">
        <v>530</v>
      </c>
      <c r="AE70" s="1210">
        <v>530</v>
      </c>
      <c r="AF70" s="1210">
        <v>478</v>
      </c>
      <c r="AG70" s="1210">
        <v>477.99999999999994</v>
      </c>
      <c r="AH70" s="1210">
        <v>478</v>
      </c>
      <c r="AI70" s="1210">
        <v>483</v>
      </c>
      <c r="AJ70" s="1210">
        <v>496</v>
      </c>
      <c r="AK70" s="1210">
        <v>495.99999999999994</v>
      </c>
      <c r="AL70" s="1210">
        <v>496</v>
      </c>
      <c r="AM70" s="1210">
        <v>496</v>
      </c>
      <c r="AN70" s="1210">
        <v>496</v>
      </c>
      <c r="AO70" s="1210">
        <v>495.99999999999994</v>
      </c>
      <c r="AP70" s="1210">
        <v>496</v>
      </c>
      <c r="AQ70" s="1210">
        <v>496</v>
      </c>
      <c r="AR70" s="1210">
        <v>496</v>
      </c>
      <c r="AS70" s="1210">
        <v>495.99999999999994</v>
      </c>
      <c r="AT70" s="1210">
        <v>496</v>
      </c>
      <c r="AU70" s="1210">
        <v>496</v>
      </c>
      <c r="AV70" s="1210">
        <v>496</v>
      </c>
      <c r="AW70" s="1210">
        <v>495.99999999999994</v>
      </c>
      <c r="AX70" s="1210">
        <v>496</v>
      </c>
      <c r="AY70" s="1210">
        <v>496</v>
      </c>
      <c r="AZ70" s="1210">
        <v>496</v>
      </c>
      <c r="BA70" s="1210">
        <v>495.99999999999994</v>
      </c>
      <c r="BB70" s="1210">
        <v>496</v>
      </c>
      <c r="BC70" s="1210">
        <v>496</v>
      </c>
      <c r="BD70" s="1211">
        <v>496</v>
      </c>
      <c r="BE70" s="1212">
        <v>495.99999999999994</v>
      </c>
      <c r="BF70" s="1213">
        <v>0</v>
      </c>
      <c r="BG70" s="1213">
        <v>0</v>
      </c>
      <c r="BH70" s="1213">
        <v>4.8652866250331935E-3</v>
      </c>
    </row>
    <row r="71" spans="1:60" s="1204" customFormat="1" ht="11" x14ac:dyDescent="0.15">
      <c r="A71" s="1214" t="s">
        <v>124</v>
      </c>
      <c r="B71" s="1215">
        <v>1701.85</v>
      </c>
      <c r="C71" s="1215">
        <v>1833.15</v>
      </c>
      <c r="D71" s="1215">
        <v>1845.2500000000002</v>
      </c>
      <c r="E71" s="1215">
        <v>2031.1000000000001</v>
      </c>
      <c r="F71" s="1215">
        <v>2088.85</v>
      </c>
      <c r="G71" s="1215">
        <v>2465.5500000000002</v>
      </c>
      <c r="H71" s="1215">
        <v>2553.6</v>
      </c>
      <c r="I71" s="1215">
        <v>2597</v>
      </c>
      <c r="J71" s="1215">
        <v>2717.9999999999995</v>
      </c>
      <c r="K71" s="1215">
        <v>2827</v>
      </c>
      <c r="L71" s="1215">
        <v>3061</v>
      </c>
      <c r="M71" s="1215">
        <v>3115</v>
      </c>
      <c r="N71" s="1215">
        <v>3320</v>
      </c>
      <c r="O71" s="1215">
        <v>3357</v>
      </c>
      <c r="P71" s="1215">
        <v>3482</v>
      </c>
      <c r="Q71" s="1215">
        <v>3520</v>
      </c>
      <c r="R71" s="1215">
        <v>3821</v>
      </c>
      <c r="S71" s="1215">
        <v>3941</v>
      </c>
      <c r="T71" s="1215">
        <v>4423</v>
      </c>
      <c r="U71" s="1215">
        <v>4995</v>
      </c>
      <c r="V71" s="1215">
        <v>5175</v>
      </c>
      <c r="W71" s="1215">
        <v>5351</v>
      </c>
      <c r="X71" s="1215">
        <v>5641</v>
      </c>
      <c r="Y71" s="1215">
        <v>5651</v>
      </c>
      <c r="Z71" s="1215">
        <v>5934</v>
      </c>
      <c r="AA71" s="1215">
        <v>5647</v>
      </c>
      <c r="AB71" s="1215">
        <v>5211</v>
      </c>
      <c r="AC71" s="1215">
        <v>5635</v>
      </c>
      <c r="AD71" s="1215">
        <v>5695</v>
      </c>
      <c r="AE71" s="1215">
        <v>5838</v>
      </c>
      <c r="AF71" s="1215">
        <v>5939</v>
      </c>
      <c r="AG71" s="1215">
        <v>6039</v>
      </c>
      <c r="AH71" s="1215">
        <v>6273</v>
      </c>
      <c r="AI71" s="1215">
        <v>6383</v>
      </c>
      <c r="AJ71" s="1215">
        <v>6698</v>
      </c>
      <c r="AK71" s="1215">
        <v>6744</v>
      </c>
      <c r="AL71" s="1215">
        <v>6900</v>
      </c>
      <c r="AM71" s="1215">
        <v>7069</v>
      </c>
      <c r="AN71" s="1215">
        <v>7266</v>
      </c>
      <c r="AO71" s="1215">
        <v>7379</v>
      </c>
      <c r="AP71" s="1215">
        <v>7417</v>
      </c>
      <c r="AQ71" s="1215">
        <v>7628</v>
      </c>
      <c r="AR71" s="1215">
        <v>7682</v>
      </c>
      <c r="AS71" s="1215">
        <v>7743</v>
      </c>
      <c r="AT71" s="1215">
        <v>8086</v>
      </c>
      <c r="AU71" s="1215">
        <v>8152</v>
      </c>
      <c r="AV71" s="1215">
        <v>8188</v>
      </c>
      <c r="AW71" s="1215">
        <v>8321</v>
      </c>
      <c r="AX71" s="1215">
        <v>8702</v>
      </c>
      <c r="AY71" s="1215">
        <v>8991</v>
      </c>
      <c r="AZ71" s="1215">
        <v>9384</v>
      </c>
      <c r="BA71" s="1215">
        <v>9548</v>
      </c>
      <c r="BB71" s="1215">
        <v>9580</v>
      </c>
      <c r="BC71" s="1215">
        <v>9769</v>
      </c>
      <c r="BD71" s="1216">
        <v>10152</v>
      </c>
      <c r="BE71" s="1216">
        <v>10220</v>
      </c>
      <c r="BF71" s="1217">
        <v>6.6981875492513332E-3</v>
      </c>
      <c r="BG71" s="1217">
        <v>2.3014494938396801E-2</v>
      </c>
      <c r="BH71" s="1217">
        <v>0.10024844618515977</v>
      </c>
    </row>
    <row r="72" spans="1:60" s="1204" customFormat="1" ht="11" x14ac:dyDescent="0.15">
      <c r="A72" s="1209"/>
      <c r="B72" s="1210"/>
      <c r="C72" s="1210"/>
      <c r="D72" s="1210"/>
      <c r="E72" s="1210"/>
      <c r="F72" s="1210"/>
      <c r="G72" s="1210"/>
      <c r="H72" s="1210"/>
      <c r="I72" s="1210"/>
      <c r="J72" s="1210"/>
      <c r="K72" s="1210"/>
      <c r="L72" s="1210"/>
      <c r="M72" s="1210"/>
      <c r="N72" s="1210"/>
      <c r="O72" s="1210"/>
      <c r="P72" s="1210"/>
      <c r="Q72" s="1210"/>
      <c r="R72" s="1210"/>
      <c r="S72" s="1210"/>
      <c r="T72" s="1210"/>
      <c r="U72" s="1210"/>
      <c r="V72" s="1210"/>
      <c r="W72" s="1210"/>
      <c r="X72" s="1210"/>
      <c r="Y72" s="1210"/>
      <c r="Z72" s="1210"/>
      <c r="AA72" s="1210"/>
      <c r="AB72" s="1210"/>
      <c r="AC72" s="1210"/>
      <c r="AD72" s="1210"/>
      <c r="AE72" s="1210"/>
      <c r="AF72" s="1210"/>
      <c r="AG72" s="1210"/>
      <c r="AH72" s="1210"/>
      <c r="AI72" s="1210"/>
      <c r="AJ72" s="1210"/>
      <c r="AK72" s="1210"/>
      <c r="AL72" s="1210"/>
      <c r="AM72" s="1210"/>
      <c r="AN72" s="1210"/>
      <c r="AO72" s="1210"/>
      <c r="AP72" s="1210"/>
      <c r="AQ72" s="1210"/>
      <c r="AR72" s="1210"/>
      <c r="AS72" s="1210"/>
      <c r="AT72" s="1210"/>
      <c r="AU72" s="1210"/>
      <c r="AV72" s="1210"/>
      <c r="AW72" s="1210"/>
      <c r="AX72" s="1210"/>
      <c r="AY72" s="1210"/>
      <c r="AZ72" s="1210"/>
      <c r="BA72" s="1210"/>
      <c r="BB72" s="1210"/>
      <c r="BC72" s="1210"/>
      <c r="BD72" s="1211"/>
      <c r="BE72" s="1212"/>
      <c r="BF72" s="1213"/>
      <c r="BG72" s="1213"/>
      <c r="BH72" s="1213"/>
    </row>
    <row r="73" spans="1:60" s="1204" customFormat="1" ht="11" x14ac:dyDescent="0.15">
      <c r="A73" s="1209" t="s">
        <v>123</v>
      </c>
      <c r="B73" s="1210">
        <v>54.221917808219175</v>
      </c>
      <c r="C73" s="1210">
        <v>54.221917808219175</v>
      </c>
      <c r="D73" s="1210">
        <v>54.221917808219175</v>
      </c>
      <c r="E73" s="1210">
        <v>54.221917808219175</v>
      </c>
      <c r="F73" s="1210">
        <v>54.221917808219175</v>
      </c>
      <c r="G73" s="1210">
        <v>57.736301369863014</v>
      </c>
      <c r="H73" s="1210">
        <v>57.736301369863014</v>
      </c>
      <c r="I73" s="1210">
        <v>116.27589041095889</v>
      </c>
      <c r="J73" s="1210">
        <v>116.27589041095889</v>
      </c>
      <c r="K73" s="1210">
        <v>116.27589041095889</v>
      </c>
      <c r="L73" s="1210">
        <v>116.27589041095889</v>
      </c>
      <c r="M73" s="1210">
        <v>116.27589041095889</v>
      </c>
      <c r="N73" s="1210">
        <v>116.27589041095889</v>
      </c>
      <c r="O73" s="1210">
        <v>110</v>
      </c>
      <c r="P73" s="1210">
        <v>134.00000000000003</v>
      </c>
      <c r="Q73" s="1210">
        <v>440.00000000000006</v>
      </c>
      <c r="R73" s="1210">
        <v>440</v>
      </c>
      <c r="S73" s="1210">
        <v>440</v>
      </c>
      <c r="T73" s="1210">
        <v>440</v>
      </c>
      <c r="U73" s="1210">
        <v>440.00000000000006</v>
      </c>
      <c r="V73" s="1210">
        <v>440</v>
      </c>
      <c r="W73" s="1210">
        <v>434</v>
      </c>
      <c r="X73" s="1210">
        <v>434</v>
      </c>
      <c r="Y73" s="1210">
        <v>434.00000000000006</v>
      </c>
      <c r="Z73" s="1210">
        <v>434</v>
      </c>
      <c r="AA73" s="1210">
        <v>434</v>
      </c>
      <c r="AB73" s="1210">
        <v>434</v>
      </c>
      <c r="AC73" s="1210">
        <v>434.00000000000006</v>
      </c>
      <c r="AD73" s="1210">
        <v>434</v>
      </c>
      <c r="AE73" s="1210">
        <v>434</v>
      </c>
      <c r="AF73" s="1210">
        <v>434</v>
      </c>
      <c r="AG73" s="1210">
        <v>434.00000000000006</v>
      </c>
      <c r="AH73" s="1210">
        <v>434</v>
      </c>
      <c r="AI73" s="1210">
        <v>434</v>
      </c>
      <c r="AJ73" s="1210">
        <v>434</v>
      </c>
      <c r="AK73" s="1210">
        <v>434.00000000000006</v>
      </c>
      <c r="AL73" s="1210">
        <v>434</v>
      </c>
      <c r="AM73" s="1210">
        <v>434</v>
      </c>
      <c r="AN73" s="1210">
        <v>434</v>
      </c>
      <c r="AO73" s="1210">
        <v>442.97298630136982</v>
      </c>
      <c r="AP73" s="1210">
        <v>442.97298630136982</v>
      </c>
      <c r="AQ73" s="1210">
        <v>442.97298630136982</v>
      </c>
      <c r="AR73" s="1210">
        <v>442.97298630136982</v>
      </c>
      <c r="AS73" s="1210">
        <v>444.49923287671231</v>
      </c>
      <c r="AT73" s="1210">
        <v>554.268493150685</v>
      </c>
      <c r="AU73" s="1210">
        <v>554.268493150685</v>
      </c>
      <c r="AV73" s="1210">
        <v>652.34999999999991</v>
      </c>
      <c r="AW73" s="1210">
        <v>652.35000000000014</v>
      </c>
      <c r="AX73" s="1210">
        <v>646.55100000000004</v>
      </c>
      <c r="AY73" s="1210">
        <v>650.85799999999995</v>
      </c>
      <c r="AZ73" s="1210">
        <v>650.85799999999995</v>
      </c>
      <c r="BA73" s="1210">
        <v>650.85799999999995</v>
      </c>
      <c r="BB73" s="1210">
        <v>656.99999999999989</v>
      </c>
      <c r="BC73" s="1210">
        <v>656.99999999999989</v>
      </c>
      <c r="BD73" s="1211">
        <v>656.99999999999989</v>
      </c>
      <c r="BE73" s="1212">
        <v>657.00000000000011</v>
      </c>
      <c r="BF73" s="1213">
        <v>0</v>
      </c>
      <c r="BG73" s="1213">
        <v>1.7148862451105584E-2</v>
      </c>
      <c r="BH73" s="1213">
        <v>6.444542969045986E-3</v>
      </c>
    </row>
    <row r="74" spans="1:60" s="1204" customFormat="1" ht="11" x14ac:dyDescent="0.15">
      <c r="A74" s="1209" t="s">
        <v>122</v>
      </c>
      <c r="B74" s="1210">
        <v>180.73972602739727</v>
      </c>
      <c r="C74" s="1210">
        <v>180.73972602739727</v>
      </c>
      <c r="D74" s="1210">
        <v>136.15726027397261</v>
      </c>
      <c r="E74" s="1210">
        <v>130.53424657534248</v>
      </c>
      <c r="F74" s="1210">
        <v>80.328767123287676</v>
      </c>
      <c r="G74" s="1210">
        <v>175.39786301369861</v>
      </c>
      <c r="H74" s="1210">
        <v>175.39786301369861</v>
      </c>
      <c r="I74" s="1210">
        <v>175.39786301369861</v>
      </c>
      <c r="J74" s="1210">
        <v>175.39786301369861</v>
      </c>
      <c r="K74" s="1210">
        <v>175.39786301369861</v>
      </c>
      <c r="L74" s="1210">
        <v>200.82191780821918</v>
      </c>
      <c r="M74" s="1210">
        <v>222.91232876712328</v>
      </c>
      <c r="N74" s="1210">
        <v>293.2</v>
      </c>
      <c r="O74" s="1210">
        <v>314</v>
      </c>
      <c r="P74" s="1210">
        <v>314</v>
      </c>
      <c r="Q74" s="1210">
        <v>324</v>
      </c>
      <c r="R74" s="1210">
        <v>361.00000000000006</v>
      </c>
      <c r="S74" s="1210">
        <v>386.00000000000006</v>
      </c>
      <c r="T74" s="1210">
        <v>386.00000000000006</v>
      </c>
      <c r="U74" s="1210">
        <v>433</v>
      </c>
      <c r="V74" s="1210">
        <v>433</v>
      </c>
      <c r="W74" s="1210">
        <v>443</v>
      </c>
      <c r="X74" s="1210">
        <v>522.99999999999989</v>
      </c>
      <c r="Y74" s="1210">
        <v>576</v>
      </c>
      <c r="Z74" s="1210">
        <v>583</v>
      </c>
      <c r="AA74" s="1210">
        <v>583</v>
      </c>
      <c r="AB74" s="1210">
        <v>583</v>
      </c>
      <c r="AC74" s="1210">
        <v>592</v>
      </c>
      <c r="AD74" s="1210">
        <v>633</v>
      </c>
      <c r="AE74" s="1210">
        <v>633</v>
      </c>
      <c r="AF74" s="1210">
        <v>633</v>
      </c>
      <c r="AG74" s="1210">
        <v>645.00000000000011</v>
      </c>
      <c r="AH74" s="1210">
        <v>645</v>
      </c>
      <c r="AI74" s="1210">
        <v>645</v>
      </c>
      <c r="AJ74" s="1210">
        <v>645</v>
      </c>
      <c r="AK74" s="1210">
        <v>654</v>
      </c>
      <c r="AL74" s="1210">
        <v>769.99999999999989</v>
      </c>
      <c r="AM74" s="1210">
        <v>810.00000000000011</v>
      </c>
      <c r="AN74" s="1210">
        <v>810.00000000000011</v>
      </c>
      <c r="AO74" s="1210">
        <v>810.00000000000011</v>
      </c>
      <c r="AP74" s="1210">
        <v>810.00000000000011</v>
      </c>
      <c r="AQ74" s="1210">
        <v>810.00000000000011</v>
      </c>
      <c r="AR74" s="1210">
        <v>810.00000000000011</v>
      </c>
      <c r="AS74" s="1210">
        <v>810.00000000000011</v>
      </c>
      <c r="AT74" s="1210">
        <v>810.00000000000011</v>
      </c>
      <c r="AU74" s="1210">
        <v>810.00000000000011</v>
      </c>
      <c r="AV74" s="1210">
        <v>810.00000000000011</v>
      </c>
      <c r="AW74" s="1210">
        <v>810.00000000000011</v>
      </c>
      <c r="AX74" s="1210">
        <v>810.00000000000011</v>
      </c>
      <c r="AY74" s="1210">
        <v>810.00000000000011</v>
      </c>
      <c r="AZ74" s="1210">
        <v>810.00000000000011</v>
      </c>
      <c r="BA74" s="1210">
        <v>810.00000000000011</v>
      </c>
      <c r="BB74" s="1210">
        <v>810.00000000000011</v>
      </c>
      <c r="BC74" s="1210">
        <v>795</v>
      </c>
      <c r="BD74" s="1211">
        <v>795</v>
      </c>
      <c r="BE74" s="1212">
        <v>794.99999999999989</v>
      </c>
      <c r="BF74" s="1213">
        <v>0</v>
      </c>
      <c r="BG74" s="1213">
        <v>-1.8674674100163102E-3</v>
      </c>
      <c r="BH74" s="1213">
        <v>7.7981912639140906E-3</v>
      </c>
    </row>
    <row r="75" spans="1:60" s="1204" customFormat="1" ht="11" x14ac:dyDescent="0.15">
      <c r="A75" s="1209" t="s">
        <v>121</v>
      </c>
      <c r="B75" s="1210">
        <v>34.139726027397259</v>
      </c>
      <c r="C75" s="1210">
        <v>34.139726027397259</v>
      </c>
      <c r="D75" s="1210">
        <v>34.139726027397259</v>
      </c>
      <c r="E75" s="1210">
        <v>34.139726027397259</v>
      </c>
      <c r="F75" s="1210">
        <v>34.139726027397259</v>
      </c>
      <c r="G75" s="1210">
        <v>34.139726027397259</v>
      </c>
      <c r="H75" s="1210">
        <v>34.139726027397259</v>
      </c>
      <c r="I75" s="1210">
        <v>40.164383561643838</v>
      </c>
      <c r="J75" s="1210">
        <v>48.197260273972603</v>
      </c>
      <c r="K75" s="1210">
        <v>78.320547945205476</v>
      </c>
      <c r="L75" s="1210">
        <v>78.320547945205476</v>
      </c>
      <c r="M75" s="1210">
        <v>78.320547945205476</v>
      </c>
      <c r="N75" s="1210">
        <v>78.320547945205476</v>
      </c>
      <c r="O75" s="1210">
        <v>73.999999999999986</v>
      </c>
      <c r="P75" s="1210">
        <v>154.00000000000003</v>
      </c>
      <c r="Q75" s="1210">
        <v>154</v>
      </c>
      <c r="R75" s="1210">
        <v>154.00000000000003</v>
      </c>
      <c r="S75" s="1210">
        <v>154.00000000000003</v>
      </c>
      <c r="T75" s="1210">
        <v>154.00000000000003</v>
      </c>
      <c r="U75" s="1210">
        <v>154</v>
      </c>
      <c r="V75" s="1210">
        <v>154.00000000000003</v>
      </c>
      <c r="W75" s="1210">
        <v>154.00000000000003</v>
      </c>
      <c r="X75" s="1210">
        <v>154.00000000000003</v>
      </c>
      <c r="Y75" s="1210">
        <v>154</v>
      </c>
      <c r="Z75" s="1210">
        <v>154.00000000000003</v>
      </c>
      <c r="AA75" s="1210">
        <v>154.00000000000003</v>
      </c>
      <c r="AB75" s="1210">
        <v>154.00000000000003</v>
      </c>
      <c r="AC75" s="1210">
        <v>154</v>
      </c>
      <c r="AD75" s="1210">
        <v>154.00000000000003</v>
      </c>
      <c r="AE75" s="1210">
        <v>154.00000000000003</v>
      </c>
      <c r="AF75" s="1210">
        <v>154.00000000000003</v>
      </c>
      <c r="AG75" s="1210">
        <v>154</v>
      </c>
      <c r="AH75" s="1210">
        <v>154.00000000000003</v>
      </c>
      <c r="AI75" s="1210">
        <v>154.00000000000003</v>
      </c>
      <c r="AJ75" s="1210">
        <v>154.00000000000003</v>
      </c>
      <c r="AK75" s="1210">
        <v>154</v>
      </c>
      <c r="AL75" s="1210">
        <v>154.00000000000003</v>
      </c>
      <c r="AM75" s="1210">
        <v>154.00000000000003</v>
      </c>
      <c r="AN75" s="1210">
        <v>154.00000000000003</v>
      </c>
      <c r="AO75" s="1210">
        <v>154</v>
      </c>
      <c r="AP75" s="1210">
        <v>154.00000000000003</v>
      </c>
      <c r="AQ75" s="1210">
        <v>154.00000000000003</v>
      </c>
      <c r="AR75" s="1210">
        <v>155.63698630136986</v>
      </c>
      <c r="AS75" s="1210">
        <v>130.53424657534248</v>
      </c>
      <c r="AT75" s="1210">
        <v>130.53424657534248</v>
      </c>
      <c r="AU75" s="1210">
        <v>130.53424657534248</v>
      </c>
      <c r="AV75" s="1210">
        <v>130.53424657534248</v>
      </c>
      <c r="AW75" s="1210">
        <v>200.82191780821918</v>
      </c>
      <c r="AX75" s="1210">
        <v>200.82191780821918</v>
      </c>
      <c r="AY75" s="1210">
        <v>200.82191780821918</v>
      </c>
      <c r="AZ75" s="1210">
        <v>200.82191780821918</v>
      </c>
      <c r="BA75" s="1210">
        <v>200.82191780821918</v>
      </c>
      <c r="BB75" s="1210">
        <v>200.82191780821918</v>
      </c>
      <c r="BC75" s="1210">
        <v>200.82191780821918</v>
      </c>
      <c r="BD75" s="1211">
        <v>200.82191780821918</v>
      </c>
      <c r="BE75" s="1212">
        <v>200</v>
      </c>
      <c r="BF75" s="1213">
        <v>-4.0927694406548421E-3</v>
      </c>
      <c r="BG75" s="1213">
        <v>4.4019629627884527E-2</v>
      </c>
      <c r="BH75" s="1213">
        <v>1.9618091229972557E-3</v>
      </c>
    </row>
    <row r="76" spans="1:60" s="1204" customFormat="1" ht="11" x14ac:dyDescent="0.15">
      <c r="A76" s="1209" t="s">
        <v>234</v>
      </c>
      <c r="B76" s="1210">
        <v>32.131506849315073</v>
      </c>
      <c r="C76" s="1210">
        <v>32.131506849315073</v>
      </c>
      <c r="D76" s="1210">
        <v>33.336438356164386</v>
      </c>
      <c r="E76" s="1210">
        <v>42.172602739726024</v>
      </c>
      <c r="F76" s="1210">
        <v>42.172602739726024</v>
      </c>
      <c r="G76" s="1210">
        <v>55.226027397260275</v>
      </c>
      <c r="H76" s="1210">
        <v>60.246575342465761</v>
      </c>
      <c r="I76" s="1210">
        <v>60.246575342465761</v>
      </c>
      <c r="J76" s="1210">
        <v>60.246575342465761</v>
      </c>
      <c r="K76" s="1210">
        <v>60.246575342465761</v>
      </c>
      <c r="L76" s="1210">
        <v>60.246575342465761</v>
      </c>
      <c r="M76" s="1210">
        <v>60.246575342465761</v>
      </c>
      <c r="N76" s="1210">
        <v>60.246575342465761</v>
      </c>
      <c r="O76" s="1210">
        <v>160</v>
      </c>
      <c r="P76" s="1210">
        <v>160</v>
      </c>
      <c r="Q76" s="1210">
        <v>210</v>
      </c>
      <c r="R76" s="1210">
        <v>209.99999999999997</v>
      </c>
      <c r="S76" s="1210">
        <v>259.99999999999994</v>
      </c>
      <c r="T76" s="1210">
        <v>259.99999999999994</v>
      </c>
      <c r="U76" s="1210">
        <v>260</v>
      </c>
      <c r="V76" s="1210">
        <v>261</v>
      </c>
      <c r="W76" s="1210">
        <v>270</v>
      </c>
      <c r="X76" s="1210">
        <v>270</v>
      </c>
      <c r="Y76" s="1210">
        <v>275</v>
      </c>
      <c r="Z76" s="1210">
        <v>390</v>
      </c>
      <c r="AA76" s="1210">
        <v>445</v>
      </c>
      <c r="AB76" s="1210">
        <v>445</v>
      </c>
      <c r="AC76" s="1210">
        <v>445</v>
      </c>
      <c r="AD76" s="1210">
        <v>445</v>
      </c>
      <c r="AE76" s="1210">
        <v>300</v>
      </c>
      <c r="AF76" s="1210">
        <v>370</v>
      </c>
      <c r="AG76" s="1210">
        <v>445</v>
      </c>
      <c r="AH76" s="1210">
        <v>384.99999999999994</v>
      </c>
      <c r="AI76" s="1210">
        <v>445</v>
      </c>
      <c r="AJ76" s="1210">
        <v>360</v>
      </c>
      <c r="AK76" s="1210">
        <v>319.99999999999994</v>
      </c>
      <c r="AL76" s="1210">
        <v>445</v>
      </c>
      <c r="AM76" s="1210">
        <v>400</v>
      </c>
      <c r="AN76" s="1210">
        <v>400</v>
      </c>
      <c r="AO76" s="1210">
        <v>360.00000000000006</v>
      </c>
      <c r="AP76" s="1210">
        <v>405.00000000000006</v>
      </c>
      <c r="AQ76" s="1210">
        <v>230</v>
      </c>
      <c r="AR76" s="1210">
        <v>445</v>
      </c>
      <c r="AS76" s="1210">
        <v>319.99999999999994</v>
      </c>
      <c r="AT76" s="1210">
        <v>220</v>
      </c>
      <c r="AU76" s="1210">
        <v>321</v>
      </c>
      <c r="AV76" s="1210">
        <v>446.00000000000006</v>
      </c>
      <c r="AW76" s="1210">
        <v>446</v>
      </c>
      <c r="AX76" s="1210">
        <v>446.00000000000006</v>
      </c>
      <c r="AY76" s="1210">
        <v>449</v>
      </c>
      <c r="AZ76" s="1210">
        <v>449</v>
      </c>
      <c r="BA76" s="1210">
        <v>449</v>
      </c>
      <c r="BB76" s="1210">
        <v>449</v>
      </c>
      <c r="BC76" s="1210">
        <v>454</v>
      </c>
      <c r="BD76" s="1211">
        <v>460</v>
      </c>
      <c r="BE76" s="1212">
        <v>460</v>
      </c>
      <c r="BF76" s="1213">
        <v>0</v>
      </c>
      <c r="BG76" s="1213">
        <v>7.6548289095374811E-2</v>
      </c>
      <c r="BH76" s="1213">
        <v>4.5121609828936886E-3</v>
      </c>
    </row>
    <row r="77" spans="1:60" s="1204" customFormat="1" ht="11" x14ac:dyDescent="0.15">
      <c r="A77" s="1209" t="s">
        <v>120</v>
      </c>
      <c r="B77" s="1210">
        <v>304.99999999999994</v>
      </c>
      <c r="C77" s="1210">
        <v>394.99999999999994</v>
      </c>
      <c r="D77" s="1210">
        <v>394.99999999999994</v>
      </c>
      <c r="E77" s="1210">
        <v>395</v>
      </c>
      <c r="F77" s="1210">
        <v>394.99999999999994</v>
      </c>
      <c r="G77" s="1210">
        <v>394.99999999999994</v>
      </c>
      <c r="H77" s="1210">
        <v>472.99999999999994</v>
      </c>
      <c r="I77" s="1210">
        <v>473</v>
      </c>
      <c r="J77" s="1210">
        <v>472.99999999999994</v>
      </c>
      <c r="K77" s="1210">
        <v>472.99999999999994</v>
      </c>
      <c r="L77" s="1210">
        <v>472.99999999999994</v>
      </c>
      <c r="M77" s="1210">
        <v>473</v>
      </c>
      <c r="N77" s="1210">
        <v>472.99999999999994</v>
      </c>
      <c r="O77" s="1210">
        <v>472.99999999999994</v>
      </c>
      <c r="P77" s="1210">
        <v>491</v>
      </c>
      <c r="Q77" s="1210">
        <v>491</v>
      </c>
      <c r="R77" s="1210">
        <v>491</v>
      </c>
      <c r="S77" s="1210">
        <v>491</v>
      </c>
      <c r="T77" s="1210">
        <v>388</v>
      </c>
      <c r="U77" s="1210">
        <v>324</v>
      </c>
      <c r="V77" s="1210">
        <v>324</v>
      </c>
      <c r="W77" s="1210">
        <v>324</v>
      </c>
      <c r="X77" s="1210">
        <v>324</v>
      </c>
      <c r="Y77" s="1210">
        <v>324</v>
      </c>
      <c r="Z77" s="1210">
        <v>324</v>
      </c>
      <c r="AA77" s="1210">
        <v>324</v>
      </c>
      <c r="AB77" s="1210">
        <v>324</v>
      </c>
      <c r="AC77" s="1210">
        <v>324</v>
      </c>
      <c r="AD77" s="1210">
        <v>380</v>
      </c>
      <c r="AE77" s="1210">
        <v>451</v>
      </c>
      <c r="AF77" s="1210">
        <v>461.00000000000006</v>
      </c>
      <c r="AG77" s="1210">
        <v>463.99999999999994</v>
      </c>
      <c r="AH77" s="1210">
        <v>466</v>
      </c>
      <c r="AI77" s="1210">
        <v>466</v>
      </c>
      <c r="AJ77" s="1210">
        <v>476</v>
      </c>
      <c r="AK77" s="1210">
        <v>481.00000000000006</v>
      </c>
      <c r="AL77" s="1210">
        <v>486.00000000000006</v>
      </c>
      <c r="AM77" s="1210">
        <v>505</v>
      </c>
      <c r="AN77" s="1210">
        <v>514</v>
      </c>
      <c r="AO77" s="1210">
        <v>517</v>
      </c>
      <c r="AP77" s="1210">
        <v>519.99999999999989</v>
      </c>
      <c r="AQ77" s="1210">
        <v>519.99999999999989</v>
      </c>
      <c r="AR77" s="1210">
        <v>519.99999999999989</v>
      </c>
      <c r="AS77" s="1210">
        <v>520</v>
      </c>
      <c r="AT77" s="1210">
        <v>519.99999999999989</v>
      </c>
      <c r="AU77" s="1210">
        <v>519.99999999999989</v>
      </c>
      <c r="AV77" s="1210">
        <v>519.99999999999989</v>
      </c>
      <c r="AW77" s="1210">
        <v>520</v>
      </c>
      <c r="AX77" s="1210">
        <v>519.99999999999989</v>
      </c>
      <c r="AY77" s="1210">
        <v>519.99999999999989</v>
      </c>
      <c r="AZ77" s="1210">
        <v>519.99999999999989</v>
      </c>
      <c r="BA77" s="1210">
        <v>520</v>
      </c>
      <c r="BB77" s="1210">
        <v>519.99999999999989</v>
      </c>
      <c r="BC77" s="1210">
        <v>519.99999999999989</v>
      </c>
      <c r="BD77" s="1211">
        <v>519.99999999999989</v>
      </c>
      <c r="BE77" s="1212">
        <v>520</v>
      </c>
      <c r="BF77" s="1213">
        <v>0</v>
      </c>
      <c r="BG77" s="1213">
        <v>0</v>
      </c>
      <c r="BH77" s="1213">
        <v>5.1007037197928649E-3</v>
      </c>
    </row>
    <row r="78" spans="1:60" s="1204" customFormat="1" ht="11" x14ac:dyDescent="0.15">
      <c r="A78" s="1209" t="s">
        <v>209</v>
      </c>
      <c r="B78" s="1210">
        <v>216.73506849315069</v>
      </c>
      <c r="C78" s="1210">
        <v>244.41972602739722</v>
      </c>
      <c r="D78" s="1210">
        <v>251.1208219178082</v>
      </c>
      <c r="E78" s="1210">
        <v>287.02684931506849</v>
      </c>
      <c r="F78" s="1210">
        <v>287.06794520547948</v>
      </c>
      <c r="G78" s="1210">
        <v>298.08260273972604</v>
      </c>
      <c r="H78" s="1210">
        <v>309.73027397260273</v>
      </c>
      <c r="I78" s="1210">
        <v>320.47424657534248</v>
      </c>
      <c r="J78" s="1210">
        <v>375.80246575342466</v>
      </c>
      <c r="K78" s="1210">
        <v>446.29095890410963</v>
      </c>
      <c r="L78" s="1210">
        <v>477.41835616438368</v>
      </c>
      <c r="M78" s="1210">
        <v>553.12821917808219</v>
      </c>
      <c r="N78" s="1210">
        <v>571.20219178082198</v>
      </c>
      <c r="O78" s="1210">
        <v>665</v>
      </c>
      <c r="P78" s="1210">
        <v>665</v>
      </c>
      <c r="Q78" s="1210">
        <v>668</v>
      </c>
      <c r="R78" s="1210">
        <v>692</v>
      </c>
      <c r="S78" s="1210">
        <v>691</v>
      </c>
      <c r="T78" s="1210">
        <v>694</v>
      </c>
      <c r="U78" s="1210">
        <v>880.99999999999989</v>
      </c>
      <c r="V78" s="1210">
        <v>916</v>
      </c>
      <c r="W78" s="1210">
        <v>928</v>
      </c>
      <c r="X78" s="1210">
        <v>928</v>
      </c>
      <c r="Y78" s="1210">
        <v>928</v>
      </c>
      <c r="Z78" s="1210">
        <v>928</v>
      </c>
      <c r="AA78" s="1210">
        <v>928</v>
      </c>
      <c r="AB78" s="1210">
        <v>928</v>
      </c>
      <c r="AC78" s="1210">
        <v>928</v>
      </c>
      <c r="AD78" s="1210">
        <v>932</v>
      </c>
      <c r="AE78" s="1210">
        <v>889</v>
      </c>
      <c r="AF78" s="1210">
        <v>889</v>
      </c>
      <c r="AG78" s="1210">
        <v>891</v>
      </c>
      <c r="AH78" s="1210">
        <v>856</v>
      </c>
      <c r="AI78" s="1210">
        <v>898</v>
      </c>
      <c r="AJ78" s="1210">
        <v>879</v>
      </c>
      <c r="AK78" s="1210">
        <v>897.00000000000011</v>
      </c>
      <c r="AL78" s="1210">
        <v>944</v>
      </c>
      <c r="AM78" s="1210">
        <v>944</v>
      </c>
      <c r="AN78" s="1210">
        <v>927</v>
      </c>
      <c r="AO78" s="1210">
        <v>927.00000000000011</v>
      </c>
      <c r="AP78" s="1210">
        <v>932</v>
      </c>
      <c r="AQ78" s="1210">
        <v>982</v>
      </c>
      <c r="AR78" s="1210">
        <v>972</v>
      </c>
      <c r="AS78" s="1210">
        <v>972.00000000000011</v>
      </c>
      <c r="AT78" s="1210">
        <v>972</v>
      </c>
      <c r="AU78" s="1210">
        <v>973</v>
      </c>
      <c r="AV78" s="1210">
        <v>1014</v>
      </c>
      <c r="AW78" s="1210">
        <v>1014.0000000000001</v>
      </c>
      <c r="AX78" s="1210">
        <v>724</v>
      </c>
      <c r="AY78" s="1210">
        <v>726</v>
      </c>
      <c r="AZ78" s="1210">
        <v>726</v>
      </c>
      <c r="BA78" s="1210">
        <v>726</v>
      </c>
      <c r="BB78" s="1210">
        <v>706</v>
      </c>
      <c r="BC78" s="1210">
        <v>711</v>
      </c>
      <c r="BD78" s="1211">
        <v>711</v>
      </c>
      <c r="BE78" s="1212">
        <v>711</v>
      </c>
      <c r="BF78" s="1213">
        <v>0</v>
      </c>
      <c r="BG78" s="1213">
        <v>-3.0784538641910109E-2</v>
      </c>
      <c r="BH78" s="1213">
        <v>6.9742314322552446E-3</v>
      </c>
    </row>
    <row r="79" spans="1:60" s="1204" customFormat="1" ht="11" x14ac:dyDescent="0.15">
      <c r="A79" s="1214" t="s">
        <v>114</v>
      </c>
      <c r="B79" s="1215">
        <v>822.9679452054794</v>
      </c>
      <c r="C79" s="1215">
        <v>940.65260273972592</v>
      </c>
      <c r="D79" s="1215">
        <v>903.97616438356158</v>
      </c>
      <c r="E79" s="1215">
        <v>943.09534246575345</v>
      </c>
      <c r="F79" s="1215">
        <v>892.93095890410939</v>
      </c>
      <c r="G79" s="1215">
        <v>1015.582520547945</v>
      </c>
      <c r="H79" s="1215">
        <v>1110.2507397260274</v>
      </c>
      <c r="I79" s="1215">
        <v>1185.5589589041097</v>
      </c>
      <c r="J79" s="1215">
        <v>1248.9200547945206</v>
      </c>
      <c r="K79" s="1215">
        <v>1349.5318356164385</v>
      </c>
      <c r="L79" s="1215">
        <v>1406.0832876712329</v>
      </c>
      <c r="M79" s="1215">
        <v>1503.8835616438355</v>
      </c>
      <c r="N79" s="1215">
        <v>1592.2452054794517</v>
      </c>
      <c r="O79" s="1215">
        <v>1796</v>
      </c>
      <c r="P79" s="1215">
        <v>1918</v>
      </c>
      <c r="Q79" s="1215">
        <v>2287</v>
      </c>
      <c r="R79" s="1215">
        <v>2348</v>
      </c>
      <c r="S79" s="1215">
        <v>2422</v>
      </c>
      <c r="T79" s="1215">
        <v>2322</v>
      </c>
      <c r="U79" s="1215">
        <v>2492</v>
      </c>
      <c r="V79" s="1215">
        <v>2528</v>
      </c>
      <c r="W79" s="1215">
        <v>2553</v>
      </c>
      <c r="X79" s="1215">
        <v>2633</v>
      </c>
      <c r="Y79" s="1215">
        <v>2691</v>
      </c>
      <c r="Z79" s="1215">
        <v>2813</v>
      </c>
      <c r="AA79" s="1215">
        <v>2868</v>
      </c>
      <c r="AB79" s="1215">
        <v>2868</v>
      </c>
      <c r="AC79" s="1215">
        <v>2877</v>
      </c>
      <c r="AD79" s="1215">
        <v>2978</v>
      </c>
      <c r="AE79" s="1215">
        <v>2861</v>
      </c>
      <c r="AF79" s="1215">
        <v>2941</v>
      </c>
      <c r="AG79" s="1215">
        <v>3033</v>
      </c>
      <c r="AH79" s="1215">
        <v>2940</v>
      </c>
      <c r="AI79" s="1215">
        <v>3042</v>
      </c>
      <c r="AJ79" s="1215">
        <v>2948</v>
      </c>
      <c r="AK79" s="1215">
        <v>2940</v>
      </c>
      <c r="AL79" s="1215">
        <v>3233</v>
      </c>
      <c r="AM79" s="1215">
        <v>3247</v>
      </c>
      <c r="AN79" s="1215">
        <v>3239</v>
      </c>
      <c r="AO79" s="1215">
        <v>3210.9729863013699</v>
      </c>
      <c r="AP79" s="1215">
        <v>3263.9729863013699</v>
      </c>
      <c r="AQ79" s="1215">
        <v>3138.9729863013699</v>
      </c>
      <c r="AR79" s="1215">
        <v>3345.6099726027396</v>
      </c>
      <c r="AS79" s="1215">
        <v>3197.033479452055</v>
      </c>
      <c r="AT79" s="1215">
        <v>3206.8027397260275</v>
      </c>
      <c r="AU79" s="1215">
        <v>3308.8027397260275</v>
      </c>
      <c r="AV79" s="1215">
        <v>3572.8842465753423</v>
      </c>
      <c r="AW79" s="1215">
        <v>3643.1719178082194</v>
      </c>
      <c r="AX79" s="1215">
        <v>3347.372917808219</v>
      </c>
      <c r="AY79" s="1215">
        <v>3356.6799178082188</v>
      </c>
      <c r="AZ79" s="1215">
        <v>3356.6799178082188</v>
      </c>
      <c r="BA79" s="1215">
        <v>3356.6799178082192</v>
      </c>
      <c r="BB79" s="1215">
        <v>3342.821917808219</v>
      </c>
      <c r="BC79" s="1215">
        <v>3337.821917808219</v>
      </c>
      <c r="BD79" s="1216">
        <v>3343.821917808219</v>
      </c>
      <c r="BE79" s="1216">
        <v>3343</v>
      </c>
      <c r="BF79" s="1217">
        <v>-2.4580190824208259E-4</v>
      </c>
      <c r="BG79" s="1217">
        <v>4.1927681633111558E-3</v>
      </c>
      <c r="BH79" s="1217">
        <v>3.2791639490899131E-2</v>
      </c>
    </row>
    <row r="80" spans="1:60" s="1204" customFormat="1" ht="11" x14ac:dyDescent="0.15">
      <c r="A80" s="1209"/>
      <c r="B80" s="1210"/>
      <c r="C80" s="1210"/>
      <c r="D80" s="1210"/>
      <c r="E80" s="1210"/>
      <c r="F80" s="1210"/>
      <c r="G80" s="1210"/>
      <c r="H80" s="1210"/>
      <c r="I80" s="1210"/>
      <c r="J80" s="1210"/>
      <c r="K80" s="1210"/>
      <c r="L80" s="1210"/>
      <c r="M80" s="1210"/>
      <c r="N80" s="1210"/>
      <c r="O80" s="1210"/>
      <c r="P80" s="1210"/>
      <c r="Q80" s="1210"/>
      <c r="R80" s="1210"/>
      <c r="S80" s="1210"/>
      <c r="T80" s="1210"/>
      <c r="U80" s="1210"/>
      <c r="V80" s="1210"/>
      <c r="W80" s="1210"/>
      <c r="X80" s="1210"/>
      <c r="Y80" s="1210"/>
      <c r="Z80" s="1210"/>
      <c r="AA80" s="1210"/>
      <c r="AB80" s="1210"/>
      <c r="AC80" s="1210"/>
      <c r="AD80" s="1210"/>
      <c r="AE80" s="1210"/>
      <c r="AF80" s="1210"/>
      <c r="AG80" s="1210"/>
      <c r="AH80" s="1210"/>
      <c r="AI80" s="1210"/>
      <c r="AJ80" s="1210"/>
      <c r="AK80" s="1210"/>
      <c r="AL80" s="1210"/>
      <c r="AM80" s="1210"/>
      <c r="AN80" s="1210"/>
      <c r="AO80" s="1210"/>
      <c r="AP80" s="1210"/>
      <c r="AQ80" s="1210"/>
      <c r="AR80" s="1210"/>
      <c r="AS80" s="1210"/>
      <c r="AT80" s="1210"/>
      <c r="AU80" s="1210"/>
      <c r="AV80" s="1210"/>
      <c r="AW80" s="1210"/>
      <c r="AX80" s="1210"/>
      <c r="AY80" s="1210"/>
      <c r="AZ80" s="1210"/>
      <c r="BA80" s="1210"/>
      <c r="BB80" s="1210"/>
      <c r="BC80" s="1210"/>
      <c r="BD80" s="1211"/>
      <c r="BE80" s="1212"/>
      <c r="BF80" s="1213"/>
      <c r="BG80" s="1213"/>
      <c r="BH80" s="1213"/>
    </row>
    <row r="81" spans="1:60" s="1204" customFormat="1" ht="11" x14ac:dyDescent="0.15">
      <c r="A81" s="1209" t="s">
        <v>113</v>
      </c>
      <c r="B81" s="1210">
        <v>462</v>
      </c>
      <c r="C81" s="1210">
        <v>455</v>
      </c>
      <c r="D81" s="1210">
        <v>496.00000000000006</v>
      </c>
      <c r="E81" s="1210">
        <v>543</v>
      </c>
      <c r="F81" s="1210">
        <v>553.99999999999989</v>
      </c>
      <c r="G81" s="1210">
        <v>603</v>
      </c>
      <c r="H81" s="1210">
        <v>624</v>
      </c>
      <c r="I81" s="1210">
        <v>639.99999999999989</v>
      </c>
      <c r="J81" s="1210">
        <v>686.00000000000011</v>
      </c>
      <c r="K81" s="1210">
        <v>689</v>
      </c>
      <c r="L81" s="1210">
        <v>702.00000000000011</v>
      </c>
      <c r="M81" s="1210">
        <v>691.00000000000011</v>
      </c>
      <c r="N81" s="1210">
        <v>714.99999999999989</v>
      </c>
      <c r="O81" s="1210">
        <v>714.99999999999989</v>
      </c>
      <c r="P81" s="1210">
        <v>730</v>
      </c>
      <c r="Q81" s="1210">
        <v>723</v>
      </c>
      <c r="R81" s="1210">
        <v>725</v>
      </c>
      <c r="S81" s="1210">
        <v>725</v>
      </c>
      <c r="T81" s="1210">
        <v>725</v>
      </c>
      <c r="U81" s="1210">
        <v>723</v>
      </c>
      <c r="V81" s="1210">
        <v>669.99999999999989</v>
      </c>
      <c r="W81" s="1210">
        <v>658.99999999999989</v>
      </c>
      <c r="X81" s="1210">
        <v>647</v>
      </c>
      <c r="Y81" s="1210">
        <v>659.99999999999989</v>
      </c>
      <c r="Z81" s="1210">
        <v>661.99999999999989</v>
      </c>
      <c r="AA81" s="1210">
        <v>661.99999999999989</v>
      </c>
      <c r="AB81" s="1210">
        <v>677</v>
      </c>
      <c r="AC81" s="1210">
        <v>694</v>
      </c>
      <c r="AD81" s="1210">
        <v>703.00000000000011</v>
      </c>
      <c r="AE81" s="1210">
        <v>708.00000000000011</v>
      </c>
      <c r="AF81" s="1210">
        <v>730</v>
      </c>
      <c r="AG81" s="1210">
        <v>751</v>
      </c>
      <c r="AH81" s="1210">
        <v>793.00000000000011</v>
      </c>
      <c r="AI81" s="1210">
        <v>810.00000000000011</v>
      </c>
      <c r="AJ81" s="1210">
        <v>827.99999999999989</v>
      </c>
      <c r="AK81" s="1210">
        <v>828</v>
      </c>
      <c r="AL81" s="1210">
        <v>814.99999999999989</v>
      </c>
      <c r="AM81" s="1210">
        <v>829</v>
      </c>
      <c r="AN81" s="1210">
        <v>755.99999999999989</v>
      </c>
      <c r="AO81" s="1210">
        <v>763</v>
      </c>
      <c r="AP81" s="1210">
        <v>718</v>
      </c>
      <c r="AQ81" s="1210">
        <v>693.8</v>
      </c>
      <c r="AR81" s="1210">
        <v>732.9</v>
      </c>
      <c r="AS81" s="1210">
        <v>733.89999999999975</v>
      </c>
      <c r="AT81" s="1210">
        <v>733.9</v>
      </c>
      <c r="AU81" s="1210">
        <v>739.5999999999998</v>
      </c>
      <c r="AV81" s="1210">
        <v>742.4000000000002</v>
      </c>
      <c r="AW81" s="1210">
        <v>663.40000000000009</v>
      </c>
      <c r="AX81" s="1210">
        <v>662.39999999999986</v>
      </c>
      <c r="AY81" s="1210">
        <v>536.15</v>
      </c>
      <c r="AZ81" s="1210">
        <v>443.09999999999991</v>
      </c>
      <c r="BA81" s="1210">
        <v>451.75</v>
      </c>
      <c r="BB81" s="1210">
        <v>453.9500000000001</v>
      </c>
      <c r="BC81" s="1210">
        <v>453.9500000000001</v>
      </c>
      <c r="BD81" s="1211">
        <v>455.4</v>
      </c>
      <c r="BE81" s="1212">
        <v>455.95000000000005</v>
      </c>
      <c r="BF81" s="1213">
        <v>1.2077294685992612E-3</v>
      </c>
      <c r="BG81" s="1213">
        <v>-4.6598976410834769E-2</v>
      </c>
      <c r="BH81" s="1213">
        <v>4.4724343481529942E-3</v>
      </c>
    </row>
    <row r="82" spans="1:60" s="1204" customFormat="1" ht="11" x14ac:dyDescent="0.15">
      <c r="A82" s="1209" t="s">
        <v>112</v>
      </c>
      <c r="B82" s="1210">
        <v>0</v>
      </c>
      <c r="C82" s="1210">
        <v>0</v>
      </c>
      <c r="D82" s="1210">
        <v>0</v>
      </c>
      <c r="E82" s="1210">
        <v>0</v>
      </c>
      <c r="F82" s="1210">
        <v>0</v>
      </c>
      <c r="G82" s="1210">
        <v>0</v>
      </c>
      <c r="H82" s="1210">
        <v>0</v>
      </c>
      <c r="I82" s="1210">
        <v>31</v>
      </c>
      <c r="J82" s="1210">
        <v>31.000000000000004</v>
      </c>
      <c r="K82" s="1210">
        <v>30</v>
      </c>
      <c r="L82" s="1210">
        <v>30</v>
      </c>
      <c r="M82" s="1210">
        <v>31</v>
      </c>
      <c r="N82" s="1210">
        <v>31.000000000000004</v>
      </c>
      <c r="O82" s="1210">
        <v>31.000000000000004</v>
      </c>
      <c r="P82" s="1210">
        <v>31.000000000000004</v>
      </c>
      <c r="Q82" s="1210">
        <v>31</v>
      </c>
      <c r="R82" s="1210">
        <v>31.000000000000004</v>
      </c>
      <c r="S82" s="1210">
        <v>31.000000000000004</v>
      </c>
      <c r="T82" s="1210">
        <v>31.000000000000004</v>
      </c>
      <c r="U82" s="1210">
        <v>31</v>
      </c>
      <c r="V82" s="1210">
        <v>31.000000000000004</v>
      </c>
      <c r="W82" s="1210">
        <v>31.000000000000004</v>
      </c>
      <c r="X82" s="1210">
        <v>31.000000000000004</v>
      </c>
      <c r="Y82" s="1210">
        <v>31</v>
      </c>
      <c r="Z82" s="1210">
        <v>31.000000000000004</v>
      </c>
      <c r="AA82" s="1210">
        <v>31.000000000000004</v>
      </c>
      <c r="AB82" s="1210">
        <v>31.000000000000004</v>
      </c>
      <c r="AC82" s="1210">
        <v>31</v>
      </c>
      <c r="AD82" s="1210">
        <v>31.000000000000004</v>
      </c>
      <c r="AE82" s="1210">
        <v>31.000000000000004</v>
      </c>
      <c r="AF82" s="1210">
        <v>31.000000000000004</v>
      </c>
      <c r="AG82" s="1210">
        <v>31</v>
      </c>
      <c r="AH82" s="1210">
        <v>34</v>
      </c>
      <c r="AI82" s="1210">
        <v>35</v>
      </c>
      <c r="AJ82" s="1210">
        <v>36</v>
      </c>
      <c r="AK82" s="1210">
        <v>36</v>
      </c>
      <c r="AL82" s="1210">
        <v>36</v>
      </c>
      <c r="AM82" s="1210">
        <v>36</v>
      </c>
      <c r="AN82" s="1210">
        <v>36</v>
      </c>
      <c r="AO82" s="1210">
        <v>36</v>
      </c>
      <c r="AP82" s="1210">
        <v>36</v>
      </c>
      <c r="AQ82" s="1210">
        <v>36</v>
      </c>
      <c r="AR82" s="1210">
        <v>36</v>
      </c>
      <c r="AS82" s="1210">
        <v>36</v>
      </c>
      <c r="AT82" s="1210">
        <v>39</v>
      </c>
      <c r="AU82" s="1210">
        <v>39</v>
      </c>
      <c r="AV82" s="1210">
        <v>39</v>
      </c>
      <c r="AW82" s="1210">
        <v>39.999999999999993</v>
      </c>
      <c r="AX82" s="1210">
        <v>43</v>
      </c>
      <c r="AY82" s="1210">
        <v>43</v>
      </c>
      <c r="AZ82" s="1210">
        <v>43</v>
      </c>
      <c r="BA82" s="1210">
        <v>43</v>
      </c>
      <c r="BB82" s="1210">
        <v>43</v>
      </c>
      <c r="BC82" s="1210">
        <v>43</v>
      </c>
      <c r="BD82" s="1211">
        <v>43</v>
      </c>
      <c r="BE82" s="1212">
        <v>48</v>
      </c>
      <c r="BF82" s="1213">
        <v>0.11627906976744184</v>
      </c>
      <c r="BG82" s="1213">
        <v>9.8116688251672635E-3</v>
      </c>
      <c r="BH82" s="1213">
        <v>4.7083418951934141E-4</v>
      </c>
    </row>
    <row r="83" spans="1:60" s="1204" customFormat="1" ht="11" x14ac:dyDescent="0.15">
      <c r="A83" s="1209" t="s">
        <v>110</v>
      </c>
      <c r="B83" s="1210">
        <v>241.49572628519337</v>
      </c>
      <c r="C83" s="1210">
        <v>317.98758528955329</v>
      </c>
      <c r="D83" s="1210">
        <v>317.98758528955329</v>
      </c>
      <c r="E83" s="1210">
        <v>462.22937655491768</v>
      </c>
      <c r="F83" s="1210">
        <v>539.813976402197</v>
      </c>
      <c r="G83" s="1210">
        <v>605.37842697736266</v>
      </c>
      <c r="H83" s="1210">
        <v>768.19681257235732</v>
      </c>
      <c r="I83" s="1210">
        <v>875.28541517846134</v>
      </c>
      <c r="J83" s="1210">
        <v>1020.6199472867452</v>
      </c>
      <c r="K83" s="1210">
        <v>1229.3334482843557</v>
      </c>
      <c r="L83" s="1210">
        <v>1327.6801241471039</v>
      </c>
      <c r="M83" s="1210">
        <v>1575.7322954898141</v>
      </c>
      <c r="N83" s="1210">
        <v>1756.0345345715198</v>
      </c>
      <c r="O83" s="1210">
        <v>1724.3450501268567</v>
      </c>
      <c r="P83" s="1210">
        <v>1748.3853486710834</v>
      </c>
      <c r="Q83" s="1210">
        <v>1972.3972214695661</v>
      </c>
      <c r="R83" s="1210">
        <v>1977.8609256841632</v>
      </c>
      <c r="S83" s="1210">
        <v>2185.481685838854</v>
      </c>
      <c r="T83" s="1210">
        <v>2237.9332462989869</v>
      </c>
      <c r="U83" s="1210">
        <v>2243.3969505135838</v>
      </c>
      <c r="V83" s="1210">
        <v>2348.3000714338491</v>
      </c>
      <c r="W83" s="1210">
        <v>2370.1548882922375</v>
      </c>
      <c r="X83" s="1210">
        <v>2435.7193388674032</v>
      </c>
      <c r="Y83" s="1210">
        <v>2560.2917949602179</v>
      </c>
      <c r="Z83" s="1210">
        <v>2699.0698820109851</v>
      </c>
      <c r="AA83" s="1210">
        <v>3160.2065177229838</v>
      </c>
      <c r="AB83" s="1210">
        <v>3160.2065177229838</v>
      </c>
      <c r="AC83" s="1210">
        <v>3326.3031258467372</v>
      </c>
      <c r="AD83" s="1210">
        <v>3643.1979702933709</v>
      </c>
      <c r="AE83" s="1210">
        <v>3897.8065866935967</v>
      </c>
      <c r="AF83" s="1210">
        <v>4386.2617434785807</v>
      </c>
      <c r="AG83" s="1210">
        <v>4617.9228021774998</v>
      </c>
      <c r="AH83" s="1210">
        <v>4981.805502869669</v>
      </c>
      <c r="AI83" s="1210">
        <v>5017.8659506860104</v>
      </c>
      <c r="AJ83" s="1210">
        <v>5901.893292607826</v>
      </c>
      <c r="AK83" s="1210">
        <v>5908.4497376653426</v>
      </c>
      <c r="AL83" s="1210">
        <v>6166.336576594329</v>
      </c>
      <c r="AM83" s="1210">
        <v>6877.710865334876</v>
      </c>
      <c r="AN83" s="1210">
        <v>7322.4563884030822</v>
      </c>
      <c r="AO83" s="1210">
        <v>7843.6937704756474</v>
      </c>
      <c r="AP83" s="1210">
        <v>8463.4188219178068</v>
      </c>
      <c r="AQ83" s="1210">
        <v>9226.5421095890397</v>
      </c>
      <c r="AR83" s="1210">
        <v>9455.4790958904105</v>
      </c>
      <c r="AS83" s="1210">
        <v>10388.778876712329</v>
      </c>
      <c r="AT83" s="1210">
        <v>11333.90706849315</v>
      </c>
      <c r="AU83" s="1210">
        <v>12322.533287671231</v>
      </c>
      <c r="AV83" s="1210">
        <v>13014.68610958904</v>
      </c>
      <c r="AW83" s="1210">
        <v>13680.511178082192</v>
      </c>
      <c r="AX83" s="1210">
        <v>14502.776520547945</v>
      </c>
      <c r="AY83" s="1210">
        <v>15252.545150684929</v>
      </c>
      <c r="AZ83" s="1210">
        <v>15024.180506849314</v>
      </c>
      <c r="BA83" s="1210">
        <v>14895.212671232877</v>
      </c>
      <c r="BB83" s="1210">
        <v>15230.986917808221</v>
      </c>
      <c r="BC83" s="1210">
        <v>15655.474246575341</v>
      </c>
      <c r="BD83" s="1211">
        <v>16199.199589041094</v>
      </c>
      <c r="BE83" s="1212">
        <v>16691.414109589041</v>
      </c>
      <c r="BF83" s="1213">
        <v>3.0385113649746831E-2</v>
      </c>
      <c r="BG83" s="1213">
        <v>3.6361786306520427E-2</v>
      </c>
      <c r="BH83" s="1213">
        <v>0.16372684237958449</v>
      </c>
    </row>
    <row r="84" spans="1:60" s="1204" customFormat="1" ht="11" x14ac:dyDescent="0.15">
      <c r="A84" s="1209" t="s">
        <v>108</v>
      </c>
      <c r="B84" s="1210">
        <v>231</v>
      </c>
      <c r="C84" s="1210">
        <v>329</v>
      </c>
      <c r="D84" s="1210">
        <v>320.14999999999998</v>
      </c>
      <c r="E84" s="1210">
        <v>366.69999999999993</v>
      </c>
      <c r="F84" s="1210">
        <v>423.7</v>
      </c>
      <c r="G84" s="1210">
        <v>411.63499999999999</v>
      </c>
      <c r="H84" s="1210">
        <v>415.14999999999992</v>
      </c>
      <c r="I84" s="1210">
        <v>489.00000000000006</v>
      </c>
      <c r="J84" s="1210">
        <v>499</v>
      </c>
      <c r="K84" s="1210">
        <v>555</v>
      </c>
      <c r="L84" s="1210">
        <v>564</v>
      </c>
      <c r="M84" s="1210">
        <v>568</v>
      </c>
      <c r="N84" s="1210">
        <v>564</v>
      </c>
      <c r="O84" s="1210">
        <v>626</v>
      </c>
      <c r="P84" s="1210">
        <v>557</v>
      </c>
      <c r="Q84" s="1210">
        <v>557</v>
      </c>
      <c r="R84" s="1210">
        <v>557</v>
      </c>
      <c r="S84" s="1210">
        <v>753</v>
      </c>
      <c r="T84" s="1210">
        <v>779.00000000000011</v>
      </c>
      <c r="U84" s="1210">
        <v>704.99999999999989</v>
      </c>
      <c r="V84" s="1210">
        <v>867</v>
      </c>
      <c r="W84" s="1210">
        <v>991</v>
      </c>
      <c r="X84" s="1210">
        <v>1059</v>
      </c>
      <c r="Y84" s="1210">
        <v>1051</v>
      </c>
      <c r="Z84" s="1210">
        <v>1080</v>
      </c>
      <c r="AA84" s="1210">
        <v>1122</v>
      </c>
      <c r="AB84" s="1210">
        <v>1122</v>
      </c>
      <c r="AC84" s="1210">
        <v>1041</v>
      </c>
      <c r="AD84" s="1210">
        <v>1069</v>
      </c>
      <c r="AE84" s="1210">
        <v>1072.0000000000002</v>
      </c>
      <c r="AF84" s="1210">
        <v>1133</v>
      </c>
      <c r="AG84" s="1210">
        <v>1210</v>
      </c>
      <c r="AH84" s="1210">
        <v>1236</v>
      </c>
      <c r="AI84" s="1210">
        <v>1356</v>
      </c>
      <c r="AJ84" s="1210">
        <v>2189.9999999999995</v>
      </c>
      <c r="AK84" s="1210">
        <v>2219</v>
      </c>
      <c r="AL84" s="1210">
        <v>2261</v>
      </c>
      <c r="AM84" s="1210">
        <v>2303.0387064383563</v>
      </c>
      <c r="AN84" s="1210">
        <v>2292.8712935616436</v>
      </c>
      <c r="AO84" s="1210">
        <v>2558.4064477260276</v>
      </c>
      <c r="AP84" s="1210">
        <v>2558.4064477260276</v>
      </c>
      <c r="AQ84" s="1210">
        <v>2871.7048458356167</v>
      </c>
      <c r="AR84" s="1210">
        <v>2983.31</v>
      </c>
      <c r="AS84" s="1210">
        <v>2992.0587064383558</v>
      </c>
      <c r="AT84" s="1210">
        <v>3574.4423684931508</v>
      </c>
      <c r="AU84" s="1210">
        <v>3703.3083873972605</v>
      </c>
      <c r="AV84" s="1210">
        <v>3794.5787158082194</v>
      </c>
      <c r="AW84" s="1210">
        <v>4278.8283780273978</v>
      </c>
      <c r="AX84" s="1210">
        <v>4319.0251541643838</v>
      </c>
      <c r="AY84" s="1210">
        <v>4319.0251541643838</v>
      </c>
      <c r="AZ84" s="1210">
        <v>4307.202580645162</v>
      </c>
      <c r="BA84" s="1210">
        <v>4620.2645161290329</v>
      </c>
      <c r="BB84" s="1210">
        <v>4699.2393548387099</v>
      </c>
      <c r="BC84" s="1210">
        <v>4971.6316129032257</v>
      </c>
      <c r="BD84" s="1211">
        <v>4994.0945161290319</v>
      </c>
      <c r="BE84" s="1212">
        <v>5017.7396774193548</v>
      </c>
      <c r="BF84" s="1213">
        <v>4.7346243075612193E-3</v>
      </c>
      <c r="BG84" s="1213">
        <v>3.4010254602580892E-2</v>
      </c>
      <c r="BH84" s="1213">
        <v>4.9219237379932987E-2</v>
      </c>
    </row>
    <row r="85" spans="1:60" s="1204" customFormat="1" ht="11" x14ac:dyDescent="0.15">
      <c r="A85" s="1209" t="s">
        <v>107</v>
      </c>
      <c r="B85" s="1210">
        <v>225.15</v>
      </c>
      <c r="C85" s="1210">
        <v>228.94999999999996</v>
      </c>
      <c r="D85" s="1210">
        <v>238.45</v>
      </c>
      <c r="E85" s="1210">
        <v>238.45</v>
      </c>
      <c r="F85" s="1210">
        <v>243.2</v>
      </c>
      <c r="G85" s="1210">
        <v>269.8</v>
      </c>
      <c r="H85" s="1210">
        <v>342.95000000000005</v>
      </c>
      <c r="I85" s="1210">
        <v>342.95</v>
      </c>
      <c r="J85" s="1210">
        <v>342.95000000000005</v>
      </c>
      <c r="K85" s="1210">
        <v>342.95000000000005</v>
      </c>
      <c r="L85" s="1210">
        <v>342.95000000000005</v>
      </c>
      <c r="M85" s="1210">
        <v>449.35</v>
      </c>
      <c r="N85" s="1210">
        <v>449.35</v>
      </c>
      <c r="O85" s="1210">
        <v>427.5</v>
      </c>
      <c r="P85" s="1210">
        <v>427.5</v>
      </c>
      <c r="Q85" s="1210">
        <v>426.54999999999995</v>
      </c>
      <c r="R85" s="1210">
        <v>424.65</v>
      </c>
      <c r="S85" s="1210">
        <v>424.65</v>
      </c>
      <c r="T85" s="1210">
        <v>424.65</v>
      </c>
      <c r="U85" s="1210">
        <v>814.15000000000009</v>
      </c>
      <c r="V85" s="1210">
        <v>823.65</v>
      </c>
      <c r="W85" s="1210">
        <v>823.65</v>
      </c>
      <c r="X85" s="1210">
        <v>823.65</v>
      </c>
      <c r="Y85" s="1210">
        <v>822.7</v>
      </c>
      <c r="Z85" s="1210">
        <v>822.7</v>
      </c>
      <c r="AA85" s="1210">
        <v>822.7</v>
      </c>
      <c r="AB85" s="1210">
        <v>822.7</v>
      </c>
      <c r="AC85" s="1210">
        <v>822.7</v>
      </c>
      <c r="AD85" s="1210">
        <v>822.7</v>
      </c>
      <c r="AE85" s="1210">
        <v>941.45</v>
      </c>
      <c r="AF85" s="1210">
        <v>941.45</v>
      </c>
      <c r="AG85" s="1210">
        <v>941.45</v>
      </c>
      <c r="AH85" s="1210">
        <v>1007.95</v>
      </c>
      <c r="AI85" s="1210">
        <v>1041.2</v>
      </c>
      <c r="AJ85" s="1210">
        <v>1070.6500000000001</v>
      </c>
      <c r="AK85" s="1210">
        <v>1070.6499999999999</v>
      </c>
      <c r="AL85" s="1210">
        <v>1070.6500000000001</v>
      </c>
      <c r="AM85" s="1210">
        <v>1004.15</v>
      </c>
      <c r="AN85" s="1210">
        <v>1004.15</v>
      </c>
      <c r="AO85" s="1210">
        <v>1004.1499999999999</v>
      </c>
      <c r="AP85" s="1210">
        <v>1004.15</v>
      </c>
      <c r="AQ85" s="1210">
        <v>1004.15</v>
      </c>
      <c r="AR85" s="1210">
        <v>1094.4000000000001</v>
      </c>
      <c r="AS85" s="1210">
        <v>1094.3999999999999</v>
      </c>
      <c r="AT85" s="1210">
        <v>1099.2449999999999</v>
      </c>
      <c r="AU85" s="1210">
        <v>1099.2449999999999</v>
      </c>
      <c r="AV85" s="1210">
        <v>1099.2449999999999</v>
      </c>
      <c r="AW85" s="1210">
        <v>1099.2450000000001</v>
      </c>
      <c r="AX85" s="1210">
        <v>1099.2449999999999</v>
      </c>
      <c r="AY85" s="1210">
        <v>1099.2449999999999</v>
      </c>
      <c r="AZ85" s="1210">
        <v>1110.6449999999998</v>
      </c>
      <c r="BA85" s="1210">
        <v>1110.6449999999998</v>
      </c>
      <c r="BB85" s="1210">
        <v>1110.6449999999998</v>
      </c>
      <c r="BC85" s="1210">
        <v>1093.5450000000001</v>
      </c>
      <c r="BD85" s="1211">
        <v>1110.6449999999998</v>
      </c>
      <c r="BE85" s="1212">
        <v>1126.5365818759935</v>
      </c>
      <c r="BF85" s="1213">
        <v>1.4308426073132097E-2</v>
      </c>
      <c r="BG85" s="1213">
        <v>1.0322671343971912E-3</v>
      </c>
      <c r="BH85" s="1213">
        <v>1.1050248718572346E-2</v>
      </c>
    </row>
    <row r="86" spans="1:60" s="1204" customFormat="1" ht="11" x14ac:dyDescent="0.15">
      <c r="A86" s="1209" t="s">
        <v>106</v>
      </c>
      <c r="B86" s="1210">
        <v>1917</v>
      </c>
      <c r="C86" s="1210">
        <v>2101.9999999999995</v>
      </c>
      <c r="D86" s="1210">
        <v>2214</v>
      </c>
      <c r="E86" s="1210">
        <v>2613.0000000000005</v>
      </c>
      <c r="F86" s="1210">
        <v>3029</v>
      </c>
      <c r="G86" s="1210">
        <v>3504</v>
      </c>
      <c r="H86" s="1210">
        <v>3904</v>
      </c>
      <c r="I86" s="1210">
        <v>4635</v>
      </c>
      <c r="J86" s="1210">
        <v>5140</v>
      </c>
      <c r="K86" s="1210">
        <v>5377</v>
      </c>
      <c r="L86" s="1210">
        <v>5567</v>
      </c>
      <c r="M86" s="1210">
        <v>5642.9999999999991</v>
      </c>
      <c r="N86" s="1210">
        <v>5642.9999999999991</v>
      </c>
      <c r="O86" s="1210">
        <v>5642.9999999999991</v>
      </c>
      <c r="P86" s="1210">
        <v>5642.9999999999991</v>
      </c>
      <c r="Q86" s="1210">
        <v>5642.9999999999991</v>
      </c>
      <c r="R86" s="1210">
        <v>5642.9999999999991</v>
      </c>
      <c r="S86" s="1210">
        <v>5642.9999999999991</v>
      </c>
      <c r="T86" s="1210">
        <v>4724</v>
      </c>
      <c r="U86" s="1210">
        <v>4724</v>
      </c>
      <c r="V86" s="1210">
        <v>4724</v>
      </c>
      <c r="W86" s="1210">
        <v>4619</v>
      </c>
      <c r="X86" s="1210">
        <v>4460.9999999999991</v>
      </c>
      <c r="Y86" s="1210">
        <v>4323.9999999999991</v>
      </c>
      <c r="Z86" s="1210">
        <v>4323.9999999999991</v>
      </c>
      <c r="AA86" s="1210">
        <v>4323.9999999999991</v>
      </c>
      <c r="AB86" s="1210">
        <v>4505</v>
      </c>
      <c r="AC86" s="1210">
        <v>4636</v>
      </c>
      <c r="AD86" s="1210">
        <v>4802</v>
      </c>
      <c r="AE86" s="1210">
        <v>4861.9999999999991</v>
      </c>
      <c r="AF86" s="1210">
        <v>5006</v>
      </c>
      <c r="AG86" s="1210">
        <v>5006</v>
      </c>
      <c r="AH86" s="1210">
        <v>5055.9999999999991</v>
      </c>
      <c r="AI86" s="1210">
        <v>5144</v>
      </c>
      <c r="AJ86" s="1210">
        <v>5087</v>
      </c>
      <c r="AK86" s="1210">
        <v>5009.9999999999991</v>
      </c>
      <c r="AL86" s="1210">
        <v>4704.9794999999986</v>
      </c>
      <c r="AM86" s="1210">
        <v>4727.7794999999996</v>
      </c>
      <c r="AN86" s="1210">
        <v>4645.1295</v>
      </c>
      <c r="AO86" s="1210">
        <v>4531.1294999999991</v>
      </c>
      <c r="AP86" s="1210">
        <v>4531.1295</v>
      </c>
      <c r="AQ86" s="1210">
        <v>4588.4277999999995</v>
      </c>
      <c r="AR86" s="1210">
        <v>4650.1777999999995</v>
      </c>
      <c r="AS86" s="1210">
        <v>4650.1777999999995</v>
      </c>
      <c r="AT86" s="1210">
        <v>4629.7528000000002</v>
      </c>
      <c r="AU86" s="1210">
        <v>4290.6027999999997</v>
      </c>
      <c r="AV86" s="1210">
        <v>4274.2628000000004</v>
      </c>
      <c r="AW86" s="1210">
        <v>4253.5708499999992</v>
      </c>
      <c r="AX86" s="1210">
        <v>4122.7149999999992</v>
      </c>
      <c r="AY86" s="1210">
        <v>3749.3649999999998</v>
      </c>
      <c r="AZ86" s="1210">
        <v>3720.8649999999998</v>
      </c>
      <c r="BA86" s="1210">
        <v>3600.2149999999997</v>
      </c>
      <c r="BB86" s="1210">
        <v>3342.8600000000006</v>
      </c>
      <c r="BC86" s="1210">
        <v>3342.8600000000006</v>
      </c>
      <c r="BD86" s="1211">
        <v>3342.8600000000006</v>
      </c>
      <c r="BE86" s="1212">
        <v>3284.9100000000003</v>
      </c>
      <c r="BF86" s="1213">
        <v>-1.7335455268841726E-2</v>
      </c>
      <c r="BG86" s="1213">
        <v>-3.204305865209145E-2</v>
      </c>
      <c r="BH86" s="1213">
        <v>3.2221832031124581E-2</v>
      </c>
    </row>
    <row r="87" spans="1:60" s="1204" customFormat="1" ht="11" x14ac:dyDescent="0.15">
      <c r="A87" s="1209" t="s">
        <v>105</v>
      </c>
      <c r="B87" s="1210">
        <v>118</v>
      </c>
      <c r="C87" s="1210">
        <v>122.99999999999999</v>
      </c>
      <c r="D87" s="1210">
        <v>124.00000000000001</v>
      </c>
      <c r="E87" s="1210">
        <v>119.99999999999999</v>
      </c>
      <c r="F87" s="1210">
        <v>124.00000000000001</v>
      </c>
      <c r="G87" s="1210">
        <v>125</v>
      </c>
      <c r="H87" s="1210">
        <v>125</v>
      </c>
      <c r="I87" s="1210">
        <v>123</v>
      </c>
      <c r="J87" s="1210">
        <v>122.99999999999999</v>
      </c>
      <c r="K87" s="1210">
        <v>181.99999999999997</v>
      </c>
      <c r="L87" s="1210">
        <v>143</v>
      </c>
      <c r="M87" s="1210">
        <v>167.99999999999997</v>
      </c>
      <c r="N87" s="1210">
        <v>140</v>
      </c>
      <c r="O87" s="1210">
        <v>143</v>
      </c>
      <c r="P87" s="1210">
        <v>157.99999999999997</v>
      </c>
      <c r="Q87" s="1210">
        <v>172</v>
      </c>
      <c r="R87" s="1210">
        <v>174.99999999999997</v>
      </c>
      <c r="S87" s="1210">
        <v>174.99999999999997</v>
      </c>
      <c r="T87" s="1210">
        <v>205</v>
      </c>
      <c r="U87" s="1210">
        <v>205</v>
      </c>
      <c r="V87" s="1210">
        <v>209</v>
      </c>
      <c r="W87" s="1210">
        <v>213.00000000000003</v>
      </c>
      <c r="X87" s="1210">
        <v>213.00000000000003</v>
      </c>
      <c r="Y87" s="1210">
        <v>213</v>
      </c>
      <c r="Z87" s="1210">
        <v>220</v>
      </c>
      <c r="AA87" s="1210">
        <v>230</v>
      </c>
      <c r="AB87" s="1210">
        <v>234.99999999999997</v>
      </c>
      <c r="AC87" s="1210">
        <v>235</v>
      </c>
      <c r="AD87" s="1210">
        <v>240</v>
      </c>
      <c r="AE87" s="1210">
        <v>349.99999999999994</v>
      </c>
      <c r="AF87" s="1210">
        <v>365</v>
      </c>
      <c r="AG87" s="1210">
        <v>376</v>
      </c>
      <c r="AH87" s="1210">
        <v>376</v>
      </c>
      <c r="AI87" s="1210">
        <v>476</v>
      </c>
      <c r="AJ87" s="1210">
        <v>491</v>
      </c>
      <c r="AK87" s="1210">
        <v>572</v>
      </c>
      <c r="AL87" s="1210">
        <v>559.00000000000011</v>
      </c>
      <c r="AM87" s="1210">
        <v>524.00000000000011</v>
      </c>
      <c r="AN87" s="1210">
        <v>527</v>
      </c>
      <c r="AO87" s="1210">
        <v>527</v>
      </c>
      <c r="AP87" s="1210">
        <v>522</v>
      </c>
      <c r="AQ87" s="1210">
        <v>528</v>
      </c>
      <c r="AR87" s="1210">
        <v>534</v>
      </c>
      <c r="AS87" s="1210">
        <v>568</v>
      </c>
      <c r="AT87" s="1210">
        <v>572</v>
      </c>
      <c r="AU87" s="1210">
        <v>581.99999999999989</v>
      </c>
      <c r="AV87" s="1210">
        <v>601</v>
      </c>
      <c r="AW87" s="1210">
        <v>606.00000000000011</v>
      </c>
      <c r="AX87" s="1210">
        <v>612</v>
      </c>
      <c r="AY87" s="1210">
        <v>612</v>
      </c>
      <c r="AZ87" s="1210">
        <v>612</v>
      </c>
      <c r="BA87" s="1210">
        <v>618</v>
      </c>
      <c r="BB87" s="1210">
        <v>624.99999999999989</v>
      </c>
      <c r="BC87" s="1210">
        <v>624.99999999999989</v>
      </c>
      <c r="BD87" s="1211">
        <v>624.99999999999989</v>
      </c>
      <c r="BE87" s="1212">
        <v>955.00000000000011</v>
      </c>
      <c r="BF87" s="1213">
        <v>0.52800000000000047</v>
      </c>
      <c r="BG87" s="1213">
        <v>8.9006430765594668E-3</v>
      </c>
      <c r="BH87" s="1213">
        <v>9.3676385623118977E-3</v>
      </c>
    </row>
    <row r="88" spans="1:60" s="1204" customFormat="1" ht="11" x14ac:dyDescent="0.15">
      <c r="A88" s="1209" t="s">
        <v>104</v>
      </c>
      <c r="B88" s="1210">
        <v>61</v>
      </c>
      <c r="C88" s="1210">
        <v>61</v>
      </c>
      <c r="D88" s="1210">
        <v>61</v>
      </c>
      <c r="E88" s="1210">
        <v>61</v>
      </c>
      <c r="F88" s="1210">
        <v>61</v>
      </c>
      <c r="G88" s="1210">
        <v>61</v>
      </c>
      <c r="H88" s="1210">
        <v>61</v>
      </c>
      <c r="I88" s="1210">
        <v>61</v>
      </c>
      <c r="J88" s="1210">
        <v>61</v>
      </c>
      <c r="K88" s="1210">
        <v>61</v>
      </c>
      <c r="L88" s="1210">
        <v>61</v>
      </c>
      <c r="M88" s="1210">
        <v>61</v>
      </c>
      <c r="N88" s="1210">
        <v>61</v>
      </c>
      <c r="O88" s="1210">
        <v>61</v>
      </c>
      <c r="P88" s="1210">
        <v>61</v>
      </c>
      <c r="Q88" s="1210">
        <v>61</v>
      </c>
      <c r="R88" s="1210">
        <v>61</v>
      </c>
      <c r="S88" s="1210">
        <v>61</v>
      </c>
      <c r="T88" s="1210">
        <v>61</v>
      </c>
      <c r="U88" s="1210">
        <v>61</v>
      </c>
      <c r="V88" s="1210">
        <v>61</v>
      </c>
      <c r="W88" s="1210">
        <v>61</v>
      </c>
      <c r="X88" s="1210">
        <v>87.999999999999986</v>
      </c>
      <c r="Y88" s="1210">
        <v>87.999999999999986</v>
      </c>
      <c r="Z88" s="1210">
        <v>87.999999999999986</v>
      </c>
      <c r="AA88" s="1210">
        <v>87.999999999999986</v>
      </c>
      <c r="AB88" s="1210">
        <v>87.999999999999986</v>
      </c>
      <c r="AC88" s="1210">
        <v>87.999999999999986</v>
      </c>
      <c r="AD88" s="1210">
        <v>87.999999999999986</v>
      </c>
      <c r="AE88" s="1210">
        <v>87.999999999999986</v>
      </c>
      <c r="AF88" s="1210">
        <v>87.999999999999986</v>
      </c>
      <c r="AG88" s="1210">
        <v>96.999999999999986</v>
      </c>
      <c r="AH88" s="1210">
        <v>97</v>
      </c>
      <c r="AI88" s="1210">
        <v>96.000000000000014</v>
      </c>
      <c r="AJ88" s="1210">
        <v>96.000000000000014</v>
      </c>
      <c r="AK88" s="1210">
        <v>96</v>
      </c>
      <c r="AL88" s="1210">
        <v>101</v>
      </c>
      <c r="AM88" s="1210">
        <v>104</v>
      </c>
      <c r="AN88" s="1210">
        <v>104</v>
      </c>
      <c r="AO88" s="1210">
        <v>104</v>
      </c>
      <c r="AP88" s="1210">
        <v>102</v>
      </c>
      <c r="AQ88" s="1210">
        <v>102.41917808219178</v>
      </c>
      <c r="AR88" s="1210">
        <v>102.62</v>
      </c>
      <c r="AS88" s="1210">
        <v>102.62</v>
      </c>
      <c r="AT88" s="1210">
        <v>135.60500000000002</v>
      </c>
      <c r="AU88" s="1210">
        <v>135.60500000000002</v>
      </c>
      <c r="AV88" s="1210">
        <v>135.60500000000002</v>
      </c>
      <c r="AW88" s="1210">
        <v>135.60500000000002</v>
      </c>
      <c r="AX88" s="1210">
        <v>135.60500000000002</v>
      </c>
      <c r="AY88" s="1210">
        <v>135.60500000000002</v>
      </c>
      <c r="AZ88" s="1210">
        <v>135.60500000000002</v>
      </c>
      <c r="BA88" s="1210">
        <v>135.60500000000002</v>
      </c>
      <c r="BB88" s="1210">
        <v>135.60500000000002</v>
      </c>
      <c r="BC88" s="1210">
        <v>135.60500000000002</v>
      </c>
      <c r="BD88" s="1211">
        <v>135.60500000000002</v>
      </c>
      <c r="BE88" s="1212">
        <v>135.60500000000002</v>
      </c>
      <c r="BF88" s="1213">
        <v>0</v>
      </c>
      <c r="BG88" s="1213">
        <v>0</v>
      </c>
      <c r="BH88" s="1213">
        <v>1.3301556306202144E-3</v>
      </c>
    </row>
    <row r="89" spans="1:60" s="1204" customFormat="1" ht="11" x14ac:dyDescent="0.15">
      <c r="A89" s="1209" t="s">
        <v>103</v>
      </c>
      <c r="B89" s="1210">
        <v>52</v>
      </c>
      <c r="C89" s="1210">
        <v>62.000000000000007</v>
      </c>
      <c r="D89" s="1210">
        <v>62.000000000000007</v>
      </c>
      <c r="E89" s="1210">
        <v>62</v>
      </c>
      <c r="F89" s="1210">
        <v>62.000000000000007</v>
      </c>
      <c r="G89" s="1210">
        <v>62.000000000000007</v>
      </c>
      <c r="H89" s="1210">
        <v>62.000000000000007</v>
      </c>
      <c r="I89" s="1210">
        <v>62</v>
      </c>
      <c r="J89" s="1210">
        <v>62.000000000000007</v>
      </c>
      <c r="K89" s="1210">
        <v>62.000000000000007</v>
      </c>
      <c r="L89" s="1210">
        <v>62.000000000000007</v>
      </c>
      <c r="M89" s="1210">
        <v>62</v>
      </c>
      <c r="N89" s="1210">
        <v>96.000000000000014</v>
      </c>
      <c r="O89" s="1210">
        <v>96.000000000000014</v>
      </c>
      <c r="P89" s="1210">
        <v>96.000000000000014</v>
      </c>
      <c r="Q89" s="1210">
        <v>113</v>
      </c>
      <c r="R89" s="1210">
        <v>113</v>
      </c>
      <c r="S89" s="1210">
        <v>113</v>
      </c>
      <c r="T89" s="1210">
        <v>113</v>
      </c>
      <c r="U89" s="1210">
        <v>113</v>
      </c>
      <c r="V89" s="1210">
        <v>113</v>
      </c>
      <c r="W89" s="1210">
        <v>113</v>
      </c>
      <c r="X89" s="1210">
        <v>113</v>
      </c>
      <c r="Y89" s="1210">
        <v>113</v>
      </c>
      <c r="Z89" s="1210">
        <v>113</v>
      </c>
      <c r="AA89" s="1210">
        <v>129</v>
      </c>
      <c r="AB89" s="1210">
        <v>129</v>
      </c>
      <c r="AC89" s="1210">
        <v>129</v>
      </c>
      <c r="AD89" s="1210">
        <v>129</v>
      </c>
      <c r="AE89" s="1210">
        <v>132</v>
      </c>
      <c r="AF89" s="1210">
        <v>132</v>
      </c>
      <c r="AG89" s="1210">
        <v>131</v>
      </c>
      <c r="AH89" s="1210">
        <v>132</v>
      </c>
      <c r="AI89" s="1210">
        <v>131.00000000000003</v>
      </c>
      <c r="AJ89" s="1210">
        <v>134.00000000000003</v>
      </c>
      <c r="AK89" s="1210">
        <v>134</v>
      </c>
      <c r="AL89" s="1210">
        <v>226.52712328767123</v>
      </c>
      <c r="AM89" s="1210">
        <v>226.52712328767123</v>
      </c>
      <c r="AN89" s="1210">
        <v>227.53123287671235</v>
      </c>
      <c r="AO89" s="1210">
        <v>255.64630136986304</v>
      </c>
      <c r="AP89" s="1210">
        <v>268.9532235342466</v>
      </c>
      <c r="AQ89" s="1210">
        <v>271.46450161643833</v>
      </c>
      <c r="AR89" s="1210">
        <v>274.77487019178079</v>
      </c>
      <c r="AS89" s="1210">
        <v>274.25293402739726</v>
      </c>
      <c r="AT89" s="1210">
        <v>276.08422909589041</v>
      </c>
      <c r="AU89" s="1210">
        <v>278.70531660273969</v>
      </c>
      <c r="AV89" s="1210">
        <v>278.89517364383562</v>
      </c>
      <c r="AW89" s="1210">
        <v>275.13578734246579</v>
      </c>
      <c r="AX89" s="1210">
        <v>389.80510241095891</v>
      </c>
      <c r="AY89" s="1210">
        <v>389.80510241095891</v>
      </c>
      <c r="AZ89" s="1210">
        <v>388.71492054794527</v>
      </c>
      <c r="BA89" s="1210">
        <v>389.2770210958904</v>
      </c>
      <c r="BB89" s="1210">
        <v>401.19132358904113</v>
      </c>
      <c r="BC89" s="1210">
        <v>401.4530547945206</v>
      </c>
      <c r="BD89" s="1211">
        <v>401.4530547945206</v>
      </c>
      <c r="BE89" s="1212">
        <v>411.4530547945206</v>
      </c>
      <c r="BF89" s="1213">
        <v>2.4909512782555376E-2</v>
      </c>
      <c r="BG89" s="1213">
        <v>3.8148107996395675E-2</v>
      </c>
      <c r="BH89" s="1213">
        <v>4.0359617829049017E-3</v>
      </c>
    </row>
    <row r="90" spans="1:60" s="1204" customFormat="1" ht="11" x14ac:dyDescent="0.15">
      <c r="A90" s="1209" t="s">
        <v>102</v>
      </c>
      <c r="B90" s="1210">
        <v>102</v>
      </c>
      <c r="C90" s="1210">
        <v>109.00000000000001</v>
      </c>
      <c r="D90" s="1210">
        <v>170.99999999999997</v>
      </c>
      <c r="E90" s="1210">
        <v>187</v>
      </c>
      <c r="F90" s="1210">
        <v>195</v>
      </c>
      <c r="G90" s="1210">
        <v>199</v>
      </c>
      <c r="H90" s="1210">
        <v>206.00000000000003</v>
      </c>
      <c r="I90" s="1210">
        <v>275</v>
      </c>
      <c r="J90" s="1210">
        <v>275</v>
      </c>
      <c r="K90" s="1210">
        <v>275</v>
      </c>
      <c r="L90" s="1210">
        <v>275</v>
      </c>
      <c r="M90" s="1210">
        <v>246</v>
      </c>
      <c r="N90" s="1210">
        <v>245.99999999999997</v>
      </c>
      <c r="O90" s="1210">
        <v>257</v>
      </c>
      <c r="P90" s="1210">
        <v>257</v>
      </c>
      <c r="Q90" s="1210">
        <v>256.00000000000006</v>
      </c>
      <c r="R90" s="1210">
        <v>276.00000000000006</v>
      </c>
      <c r="S90" s="1210">
        <v>290.99999999999994</v>
      </c>
      <c r="T90" s="1210">
        <v>290.99999999999994</v>
      </c>
      <c r="U90" s="1210">
        <v>291</v>
      </c>
      <c r="V90" s="1210">
        <v>290.99999999999994</v>
      </c>
      <c r="W90" s="1210">
        <v>290.99999999999994</v>
      </c>
      <c r="X90" s="1210">
        <v>290.99999999999994</v>
      </c>
      <c r="Y90" s="1210">
        <v>291</v>
      </c>
      <c r="Z90" s="1210">
        <v>290.99999999999994</v>
      </c>
      <c r="AA90" s="1210">
        <v>290.99999999999994</v>
      </c>
      <c r="AB90" s="1210">
        <v>290.99999999999994</v>
      </c>
      <c r="AC90" s="1210">
        <v>291</v>
      </c>
      <c r="AD90" s="1210">
        <v>290.99999999999994</v>
      </c>
      <c r="AE90" s="1210">
        <v>301.00000000000006</v>
      </c>
      <c r="AF90" s="1210">
        <v>366</v>
      </c>
      <c r="AG90" s="1210">
        <v>369</v>
      </c>
      <c r="AH90" s="1210">
        <v>389</v>
      </c>
      <c r="AI90" s="1210">
        <v>394</v>
      </c>
      <c r="AJ90" s="1210">
        <v>396.00000000000006</v>
      </c>
      <c r="AK90" s="1210">
        <v>398</v>
      </c>
      <c r="AL90" s="1210">
        <v>398</v>
      </c>
      <c r="AM90" s="1210">
        <v>398</v>
      </c>
      <c r="AN90" s="1210">
        <v>334.99999999999994</v>
      </c>
      <c r="AO90" s="1210">
        <v>280</v>
      </c>
      <c r="AP90" s="1210">
        <v>280</v>
      </c>
      <c r="AQ90" s="1210">
        <v>275.5</v>
      </c>
      <c r="AR90" s="1210">
        <v>269.8</v>
      </c>
      <c r="AS90" s="1210">
        <v>269.79999999999995</v>
      </c>
      <c r="AT90" s="1210">
        <v>266.95</v>
      </c>
      <c r="AU90" s="1210">
        <v>264.10000000000002</v>
      </c>
      <c r="AV90" s="1210">
        <v>261.25</v>
      </c>
      <c r="AW90" s="1210">
        <v>261.25</v>
      </c>
      <c r="AX90" s="1210">
        <v>269.8</v>
      </c>
      <c r="AY90" s="1210">
        <v>270.75</v>
      </c>
      <c r="AZ90" s="1210">
        <v>270.75</v>
      </c>
      <c r="BA90" s="1210">
        <v>270.75000000000006</v>
      </c>
      <c r="BB90" s="1210">
        <v>270.93999999999994</v>
      </c>
      <c r="BC90" s="1210">
        <v>270.93999999999994</v>
      </c>
      <c r="BD90" s="1211">
        <v>270.93999999999994</v>
      </c>
      <c r="BE90" s="1212">
        <v>180.00000000000003</v>
      </c>
      <c r="BF90" s="1213">
        <v>-0.33564626854654145</v>
      </c>
      <c r="BG90" s="1213">
        <v>1.4847030024240926E-3</v>
      </c>
      <c r="BH90" s="1213">
        <v>1.7656282106975304E-3</v>
      </c>
    </row>
    <row r="91" spans="1:60" s="1204" customFormat="1" ht="11" x14ac:dyDescent="0.15">
      <c r="A91" s="1209" t="s">
        <v>101</v>
      </c>
      <c r="B91" s="1210">
        <v>50</v>
      </c>
      <c r="C91" s="1210">
        <v>78.999999999999986</v>
      </c>
      <c r="D91" s="1210">
        <v>162</v>
      </c>
      <c r="E91" s="1210">
        <v>170.00000000000003</v>
      </c>
      <c r="F91" s="1210">
        <v>180</v>
      </c>
      <c r="G91" s="1210">
        <v>288</v>
      </c>
      <c r="H91" s="1210">
        <v>303</v>
      </c>
      <c r="I91" s="1210">
        <v>490</v>
      </c>
      <c r="J91" s="1210">
        <v>699.99999999999989</v>
      </c>
      <c r="K91" s="1210">
        <v>955.99999999999989</v>
      </c>
      <c r="L91" s="1210">
        <v>923.00000000000011</v>
      </c>
      <c r="M91" s="1210">
        <v>918</v>
      </c>
      <c r="N91" s="1210">
        <v>918</v>
      </c>
      <c r="O91" s="1210">
        <v>958</v>
      </c>
      <c r="P91" s="1210">
        <v>960</v>
      </c>
      <c r="Q91" s="1210">
        <v>1063</v>
      </c>
      <c r="R91" s="1210">
        <v>1063</v>
      </c>
      <c r="S91" s="1210">
        <v>1073.0000000000002</v>
      </c>
      <c r="T91" s="1210">
        <v>1083</v>
      </c>
      <c r="U91" s="1210">
        <v>1083.0000000000002</v>
      </c>
      <c r="V91" s="1210">
        <v>1043</v>
      </c>
      <c r="W91" s="1210">
        <v>973.00000000000011</v>
      </c>
      <c r="X91" s="1210">
        <v>903</v>
      </c>
      <c r="Y91" s="1210">
        <v>880.99999999999989</v>
      </c>
      <c r="Z91" s="1210">
        <v>891</v>
      </c>
      <c r="AA91" s="1210">
        <v>933</v>
      </c>
      <c r="AB91" s="1210">
        <v>1031</v>
      </c>
      <c r="AC91" s="1210">
        <v>1056.0000000000002</v>
      </c>
      <c r="AD91" s="1210">
        <v>1098</v>
      </c>
      <c r="AE91" s="1210">
        <v>1133</v>
      </c>
      <c r="AF91" s="1210">
        <v>1175</v>
      </c>
      <c r="AG91" s="1210">
        <v>1175</v>
      </c>
      <c r="AH91" s="1210">
        <v>1200</v>
      </c>
      <c r="AI91" s="1210">
        <v>1219.9999999999998</v>
      </c>
      <c r="AJ91" s="1210">
        <v>689.99999999999989</v>
      </c>
      <c r="AK91" s="1210">
        <v>1339.9999999999998</v>
      </c>
      <c r="AL91" s="1210">
        <v>1365.0000000000002</v>
      </c>
      <c r="AM91" s="1210">
        <v>1393.0000000000002</v>
      </c>
      <c r="AN91" s="1210">
        <v>1393.0000000000002</v>
      </c>
      <c r="AO91" s="1210">
        <v>1406.0000000000002</v>
      </c>
      <c r="AP91" s="1210">
        <v>1420.0000000000002</v>
      </c>
      <c r="AQ91" s="1210">
        <v>1422</v>
      </c>
      <c r="AR91" s="1210">
        <v>1427</v>
      </c>
      <c r="AS91" s="1210">
        <v>1427.0000000000002</v>
      </c>
      <c r="AT91" s="1210">
        <v>1427</v>
      </c>
      <c r="AU91" s="1210">
        <v>1427</v>
      </c>
      <c r="AV91" s="1210">
        <v>1427</v>
      </c>
      <c r="AW91" s="1210">
        <v>1422</v>
      </c>
      <c r="AX91" s="1210">
        <v>1414</v>
      </c>
      <c r="AY91" s="1210">
        <v>1514</v>
      </c>
      <c r="AZ91" s="1210">
        <v>1514</v>
      </c>
      <c r="BA91" s="1210">
        <v>1514</v>
      </c>
      <c r="BB91" s="1210">
        <v>1514</v>
      </c>
      <c r="BC91" s="1210">
        <v>1514</v>
      </c>
      <c r="BD91" s="1211">
        <v>1514</v>
      </c>
      <c r="BE91" s="1212">
        <v>1514</v>
      </c>
      <c r="BF91" s="1213">
        <v>0</v>
      </c>
      <c r="BG91" s="1213">
        <v>5.9356280939573125E-3</v>
      </c>
      <c r="BH91" s="1213">
        <v>1.4850895061089227E-2</v>
      </c>
    </row>
    <row r="92" spans="1:60" s="1204" customFormat="1" ht="11" x14ac:dyDescent="0.15">
      <c r="A92" s="1209" t="s">
        <v>100</v>
      </c>
      <c r="B92" s="1210">
        <v>33</v>
      </c>
      <c r="C92" s="1210">
        <v>38</v>
      </c>
      <c r="D92" s="1210">
        <v>57</v>
      </c>
      <c r="E92" s="1210">
        <v>114.00000000000001</v>
      </c>
      <c r="F92" s="1210">
        <v>170.99999999999997</v>
      </c>
      <c r="G92" s="1210">
        <v>209</v>
      </c>
      <c r="H92" s="1210">
        <v>257</v>
      </c>
      <c r="I92" s="1210">
        <v>379.99999999999994</v>
      </c>
      <c r="J92" s="1210">
        <v>380</v>
      </c>
      <c r="K92" s="1210">
        <v>418</v>
      </c>
      <c r="L92" s="1210">
        <v>418</v>
      </c>
      <c r="M92" s="1210">
        <v>418.00000000000006</v>
      </c>
      <c r="N92" s="1210">
        <v>380</v>
      </c>
      <c r="O92" s="1210">
        <v>551</v>
      </c>
      <c r="P92" s="1210">
        <v>551</v>
      </c>
      <c r="Q92" s="1210">
        <v>608</v>
      </c>
      <c r="R92" s="1210">
        <v>750.5</v>
      </c>
      <c r="S92" s="1210">
        <v>750.5</v>
      </c>
      <c r="T92" s="1210">
        <v>750.5</v>
      </c>
      <c r="U92" s="1210">
        <v>750.5</v>
      </c>
      <c r="V92" s="1210">
        <v>750.5</v>
      </c>
      <c r="W92" s="1210">
        <v>750.5</v>
      </c>
      <c r="X92" s="1210">
        <v>750.5</v>
      </c>
      <c r="Y92" s="1210">
        <v>750.5</v>
      </c>
      <c r="Z92" s="1210">
        <v>798</v>
      </c>
      <c r="AA92" s="1210">
        <v>798</v>
      </c>
      <c r="AB92" s="1210">
        <v>983.25</v>
      </c>
      <c r="AC92" s="1210">
        <v>1591.2499999999998</v>
      </c>
      <c r="AD92" s="1210">
        <v>1591.25</v>
      </c>
      <c r="AE92" s="1210">
        <v>1615</v>
      </c>
      <c r="AF92" s="1210">
        <v>1727.1</v>
      </c>
      <c r="AG92" s="1210">
        <v>2316.1</v>
      </c>
      <c r="AH92" s="1210">
        <v>2316.1</v>
      </c>
      <c r="AI92" s="1210">
        <v>2316.1</v>
      </c>
      <c r="AJ92" s="1210">
        <v>2316.1</v>
      </c>
      <c r="AK92" s="1210">
        <v>2316.1</v>
      </c>
      <c r="AL92" s="1210">
        <v>2316.1</v>
      </c>
      <c r="AM92" s="1210">
        <v>2316.1</v>
      </c>
      <c r="AN92" s="1210">
        <v>2316.1</v>
      </c>
      <c r="AO92" s="1210">
        <v>2598.2500000000005</v>
      </c>
      <c r="AP92" s="1210">
        <v>2598.2500000000005</v>
      </c>
      <c r="AQ92" s="1210">
        <v>2633.4</v>
      </c>
      <c r="AR92" s="1210">
        <v>2678.9999999999995</v>
      </c>
      <c r="AS92" s="1210">
        <v>2712.2499999999995</v>
      </c>
      <c r="AT92" s="1210">
        <v>2745.5000000000005</v>
      </c>
      <c r="AU92" s="1210">
        <v>2774</v>
      </c>
      <c r="AV92" s="1210">
        <v>2864.2499999999995</v>
      </c>
      <c r="AW92" s="1210">
        <v>2877.5499999999993</v>
      </c>
      <c r="AX92" s="1210">
        <v>2877.5499999999993</v>
      </c>
      <c r="AY92" s="1210">
        <v>3122.65</v>
      </c>
      <c r="AZ92" s="1210">
        <v>3128.35</v>
      </c>
      <c r="BA92" s="1210">
        <v>3258.4999999999995</v>
      </c>
      <c r="BB92" s="1210">
        <v>3298.4</v>
      </c>
      <c r="BC92" s="1210">
        <v>3345.9</v>
      </c>
      <c r="BD92" s="1211">
        <v>3393.4000000000005</v>
      </c>
      <c r="BE92" s="1212">
        <v>3571.9999999999995</v>
      </c>
      <c r="BF92" s="1213">
        <v>5.2631578947368141E-2</v>
      </c>
      <c r="BG92" s="1213">
        <v>2.1412952310060129E-2</v>
      </c>
      <c r="BH92" s="1213">
        <v>3.5037910936730983E-2</v>
      </c>
    </row>
    <row r="93" spans="1:60" s="1204" customFormat="1" ht="11" x14ac:dyDescent="0.15">
      <c r="A93" s="1209" t="s">
        <v>98</v>
      </c>
      <c r="B93" s="1210">
        <v>46</v>
      </c>
      <c r="C93" s="1210">
        <v>50</v>
      </c>
      <c r="D93" s="1210">
        <v>50</v>
      </c>
      <c r="E93" s="1210">
        <v>103</v>
      </c>
      <c r="F93" s="1210">
        <v>103.00000000000001</v>
      </c>
      <c r="G93" s="1210">
        <v>103.00000000000001</v>
      </c>
      <c r="H93" s="1210">
        <v>122</v>
      </c>
      <c r="I93" s="1210">
        <v>192.99999999999997</v>
      </c>
      <c r="J93" s="1210">
        <v>193.00000000000003</v>
      </c>
      <c r="K93" s="1210">
        <v>288</v>
      </c>
      <c r="L93" s="1210">
        <v>273.99999999999994</v>
      </c>
      <c r="M93" s="1210">
        <v>369</v>
      </c>
      <c r="N93" s="1210">
        <v>464</v>
      </c>
      <c r="O93" s="1210">
        <v>447</v>
      </c>
      <c r="P93" s="1210">
        <v>447</v>
      </c>
      <c r="Q93" s="1210">
        <v>542</v>
      </c>
      <c r="R93" s="1210">
        <v>541.99999999999989</v>
      </c>
      <c r="S93" s="1210">
        <v>541.99999999999989</v>
      </c>
      <c r="T93" s="1210">
        <v>541.99999999999989</v>
      </c>
      <c r="U93" s="1210">
        <v>542</v>
      </c>
      <c r="V93" s="1210">
        <v>569.99999999999989</v>
      </c>
      <c r="W93" s="1210">
        <v>569.99999999999989</v>
      </c>
      <c r="X93" s="1210">
        <v>569.99999999999989</v>
      </c>
      <c r="Y93" s="1210">
        <v>570</v>
      </c>
      <c r="Z93" s="1210">
        <v>569.99999999999989</v>
      </c>
      <c r="AA93" s="1210">
        <v>569.99999999999989</v>
      </c>
      <c r="AB93" s="1210">
        <v>569.99999999999989</v>
      </c>
      <c r="AC93" s="1210">
        <v>570</v>
      </c>
      <c r="AD93" s="1210">
        <v>569.99999999999989</v>
      </c>
      <c r="AE93" s="1210">
        <v>569.99999999999989</v>
      </c>
      <c r="AF93" s="1210">
        <v>732</v>
      </c>
      <c r="AG93" s="1210">
        <v>732</v>
      </c>
      <c r="AH93" s="1210">
        <v>732</v>
      </c>
      <c r="AI93" s="1210">
        <v>732</v>
      </c>
      <c r="AJ93" s="1210">
        <v>732</v>
      </c>
      <c r="AK93" s="1210">
        <v>732</v>
      </c>
      <c r="AL93" s="1210">
        <v>874</v>
      </c>
      <c r="AM93" s="1210">
        <v>1159</v>
      </c>
      <c r="AN93" s="1210">
        <v>1159</v>
      </c>
      <c r="AO93" s="1210">
        <v>1159</v>
      </c>
      <c r="AP93" s="1210">
        <v>1159</v>
      </c>
      <c r="AQ93" s="1210">
        <v>1139.9999999999998</v>
      </c>
      <c r="AR93" s="1210">
        <v>1197.0000000000002</v>
      </c>
      <c r="AS93" s="1210">
        <v>1197.0000000000002</v>
      </c>
      <c r="AT93" s="1210">
        <v>1197.0000000000002</v>
      </c>
      <c r="AU93" s="1210">
        <v>1197.0000000000002</v>
      </c>
      <c r="AV93" s="1210">
        <v>1197.0000000000002</v>
      </c>
      <c r="AW93" s="1210">
        <v>1197.0000000000002</v>
      </c>
      <c r="AX93" s="1210">
        <v>1197.0000000000002</v>
      </c>
      <c r="AY93" s="1210">
        <v>1197.0000000000002</v>
      </c>
      <c r="AZ93" s="1210">
        <v>988</v>
      </c>
      <c r="BA93" s="1210">
        <v>988</v>
      </c>
      <c r="BB93" s="1210">
        <v>1083</v>
      </c>
      <c r="BC93" s="1210">
        <v>1083</v>
      </c>
      <c r="BD93" s="1211">
        <v>1083</v>
      </c>
      <c r="BE93" s="1212">
        <v>1130.5</v>
      </c>
      <c r="BF93" s="1213">
        <v>4.3859649122806932E-2</v>
      </c>
      <c r="BG93" s="1213">
        <v>-9.9584290293984745E-3</v>
      </c>
      <c r="BH93" s="1213">
        <v>1.1089126067741989E-2</v>
      </c>
    </row>
    <row r="94" spans="1:60" s="1204" customFormat="1" ht="11" x14ac:dyDescent="0.15">
      <c r="A94" s="1209" t="s">
        <v>97</v>
      </c>
      <c r="B94" s="1210">
        <v>45</v>
      </c>
      <c r="C94" s="1210">
        <v>45</v>
      </c>
      <c r="D94" s="1210">
        <v>45</v>
      </c>
      <c r="E94" s="1210">
        <v>45.000000000000007</v>
      </c>
      <c r="F94" s="1210">
        <v>62.999999999999993</v>
      </c>
      <c r="G94" s="1210">
        <v>122</v>
      </c>
      <c r="H94" s="1210">
        <v>122</v>
      </c>
      <c r="I94" s="1210">
        <v>153</v>
      </c>
      <c r="J94" s="1210">
        <v>153</v>
      </c>
      <c r="K94" s="1210">
        <v>153</v>
      </c>
      <c r="L94" s="1210">
        <v>153</v>
      </c>
      <c r="M94" s="1210">
        <v>153</v>
      </c>
      <c r="N94" s="1210">
        <v>153</v>
      </c>
      <c r="O94" s="1210">
        <v>166</v>
      </c>
      <c r="P94" s="1210">
        <v>170.99999999999997</v>
      </c>
      <c r="Q94" s="1210">
        <v>177</v>
      </c>
      <c r="R94" s="1210">
        <v>177.00000000000003</v>
      </c>
      <c r="S94" s="1210">
        <v>177.00000000000003</v>
      </c>
      <c r="T94" s="1210">
        <v>177.00000000000003</v>
      </c>
      <c r="U94" s="1210">
        <v>177</v>
      </c>
      <c r="V94" s="1210">
        <v>166</v>
      </c>
      <c r="W94" s="1210">
        <v>178.99999999999997</v>
      </c>
      <c r="X94" s="1210">
        <v>178.99999999999997</v>
      </c>
      <c r="Y94" s="1210">
        <v>178.99999999999997</v>
      </c>
      <c r="Z94" s="1210">
        <v>222.27999999999994</v>
      </c>
      <c r="AA94" s="1210">
        <v>222.27999999999994</v>
      </c>
      <c r="AB94" s="1210">
        <v>222.27999999999994</v>
      </c>
      <c r="AC94" s="1210">
        <v>409.69999999999993</v>
      </c>
      <c r="AD94" s="1210">
        <v>449.9</v>
      </c>
      <c r="AE94" s="1210">
        <v>476.7000000000001</v>
      </c>
      <c r="AF94" s="1210">
        <v>476.7000000000001</v>
      </c>
      <c r="AG94" s="1210">
        <v>817.5</v>
      </c>
      <c r="AH94" s="1210">
        <v>866.5</v>
      </c>
      <c r="AI94" s="1210">
        <v>883.49999999999989</v>
      </c>
      <c r="AJ94" s="1210">
        <v>898.5</v>
      </c>
      <c r="AK94" s="1210">
        <v>898.49999999999989</v>
      </c>
      <c r="AL94" s="1210">
        <v>1063.5</v>
      </c>
      <c r="AM94" s="1210">
        <v>1067.5</v>
      </c>
      <c r="AN94" s="1210">
        <v>1067.5</v>
      </c>
      <c r="AO94" s="1210">
        <v>1067.5</v>
      </c>
      <c r="AP94" s="1210">
        <v>1077.5</v>
      </c>
      <c r="AQ94" s="1210">
        <v>1099.5</v>
      </c>
      <c r="AR94" s="1210">
        <v>1099.5</v>
      </c>
      <c r="AS94" s="1210">
        <v>1164.5</v>
      </c>
      <c r="AT94" s="1210">
        <v>1235.5</v>
      </c>
      <c r="AU94" s="1210">
        <v>1229.5</v>
      </c>
      <c r="AV94" s="1210">
        <v>1229.5</v>
      </c>
      <c r="AW94" s="1210">
        <v>1229.4999999999998</v>
      </c>
      <c r="AX94" s="1210">
        <v>1236.5</v>
      </c>
      <c r="AY94" s="1210">
        <v>1251.5</v>
      </c>
      <c r="AZ94" s="1210">
        <v>1251.5</v>
      </c>
      <c r="BA94" s="1210">
        <v>1234.5</v>
      </c>
      <c r="BB94" s="1210">
        <v>1234.5</v>
      </c>
      <c r="BC94" s="1210">
        <v>1234.5</v>
      </c>
      <c r="BD94" s="1211">
        <v>1234.5</v>
      </c>
      <c r="BE94" s="1212">
        <v>1244.5</v>
      </c>
      <c r="BF94" s="1213">
        <v>8.1004455245039519E-3</v>
      </c>
      <c r="BG94" s="1213">
        <v>-8.096838622628777E-5</v>
      </c>
      <c r="BH94" s="1213">
        <v>1.2207357267850424E-2</v>
      </c>
    </row>
    <row r="95" spans="1:60" s="1204" customFormat="1" ht="11" x14ac:dyDescent="0.15">
      <c r="A95" s="1209" t="s">
        <v>96</v>
      </c>
      <c r="B95" s="1210">
        <v>0</v>
      </c>
      <c r="C95" s="1210">
        <v>0</v>
      </c>
      <c r="D95" s="1210">
        <v>0</v>
      </c>
      <c r="E95" s="1210">
        <v>0</v>
      </c>
      <c r="F95" s="1210">
        <v>0</v>
      </c>
      <c r="G95" s="1210">
        <v>0</v>
      </c>
      <c r="H95" s="1210">
        <v>0</v>
      </c>
      <c r="I95" s="1210">
        <v>0</v>
      </c>
      <c r="J95" s="1210">
        <v>0</v>
      </c>
      <c r="K95" s="1210">
        <v>0</v>
      </c>
      <c r="L95" s="1210">
        <v>0</v>
      </c>
      <c r="M95" s="1210">
        <v>0</v>
      </c>
      <c r="N95" s="1210">
        <v>0</v>
      </c>
      <c r="O95" s="1210">
        <v>0</v>
      </c>
      <c r="P95" s="1210">
        <v>0</v>
      </c>
      <c r="Q95" s="1210">
        <v>0</v>
      </c>
      <c r="R95" s="1210">
        <v>0</v>
      </c>
      <c r="S95" s="1210">
        <v>0</v>
      </c>
      <c r="T95" s="1210">
        <v>0</v>
      </c>
      <c r="U95" s="1210">
        <v>0</v>
      </c>
      <c r="V95" s="1210">
        <v>0</v>
      </c>
      <c r="W95" s="1210">
        <v>0</v>
      </c>
      <c r="X95" s="1210">
        <v>0</v>
      </c>
      <c r="Y95" s="1210">
        <v>1.0000000000000002</v>
      </c>
      <c r="Z95" s="1210">
        <v>1</v>
      </c>
      <c r="AA95" s="1210">
        <v>1</v>
      </c>
      <c r="AB95" s="1210">
        <v>1</v>
      </c>
      <c r="AC95" s="1210">
        <v>1.0000000000000002</v>
      </c>
      <c r="AD95" s="1210">
        <v>1</v>
      </c>
      <c r="AE95" s="1210">
        <v>1</v>
      </c>
      <c r="AF95" s="1210">
        <v>1</v>
      </c>
      <c r="AG95" s="1210">
        <v>1.0000000000000002</v>
      </c>
      <c r="AH95" s="1210">
        <v>1</v>
      </c>
      <c r="AI95" s="1210">
        <v>3.0000000000000004</v>
      </c>
      <c r="AJ95" s="1210">
        <v>8</v>
      </c>
      <c r="AK95" s="1210">
        <v>8.0000000000000018</v>
      </c>
      <c r="AL95" s="1210">
        <v>8</v>
      </c>
      <c r="AM95" s="1210">
        <v>8</v>
      </c>
      <c r="AN95" s="1210">
        <v>8</v>
      </c>
      <c r="AO95" s="1210">
        <v>10.999999999999998</v>
      </c>
      <c r="AP95" s="1210">
        <v>10.999999999999998</v>
      </c>
      <c r="AQ95" s="1210">
        <v>10.999999999999998</v>
      </c>
      <c r="AR95" s="1210">
        <v>13.999999999999998</v>
      </c>
      <c r="AS95" s="1210">
        <v>14</v>
      </c>
      <c r="AT95" s="1210">
        <v>162</v>
      </c>
      <c r="AU95" s="1210">
        <v>162</v>
      </c>
      <c r="AV95" s="1210">
        <v>159.00000000000003</v>
      </c>
      <c r="AW95" s="1210">
        <v>158.99999999999997</v>
      </c>
      <c r="AX95" s="1210">
        <v>159.00000000000003</v>
      </c>
      <c r="AY95" s="1210">
        <v>159.00000000000003</v>
      </c>
      <c r="AZ95" s="1210">
        <v>159.00000000000003</v>
      </c>
      <c r="BA95" s="1210">
        <v>163</v>
      </c>
      <c r="BB95" s="1210">
        <v>167.00000000000003</v>
      </c>
      <c r="BC95" s="1210">
        <v>367</v>
      </c>
      <c r="BD95" s="1211">
        <v>367</v>
      </c>
      <c r="BE95" s="1212">
        <v>367.00000000000006</v>
      </c>
      <c r="BF95" s="1213">
        <v>0</v>
      </c>
      <c r="BG95" s="1213">
        <v>8.5213293216656494E-2</v>
      </c>
      <c r="BH95" s="1213">
        <v>3.5999197406999649E-3</v>
      </c>
    </row>
    <row r="96" spans="1:60" s="1204" customFormat="1" ht="11" x14ac:dyDescent="0.15">
      <c r="A96" s="1209" t="s">
        <v>95</v>
      </c>
      <c r="B96" s="1210">
        <v>24.7</v>
      </c>
      <c r="C96" s="1210">
        <v>24.7</v>
      </c>
      <c r="D96" s="1210">
        <v>24.7</v>
      </c>
      <c r="E96" s="1210">
        <v>24.699999999999996</v>
      </c>
      <c r="F96" s="1210">
        <v>62.7</v>
      </c>
      <c r="G96" s="1210">
        <v>62.7</v>
      </c>
      <c r="H96" s="1210">
        <v>62.7</v>
      </c>
      <c r="I96" s="1210">
        <v>93</v>
      </c>
      <c r="J96" s="1210">
        <v>93</v>
      </c>
      <c r="K96" s="1210">
        <v>96</v>
      </c>
      <c r="L96" s="1210">
        <v>96</v>
      </c>
      <c r="M96" s="1210">
        <v>96</v>
      </c>
      <c r="N96" s="1210">
        <v>136</v>
      </c>
      <c r="O96" s="1210">
        <v>134</v>
      </c>
      <c r="P96" s="1210">
        <v>142</v>
      </c>
      <c r="Q96" s="1210">
        <v>178</v>
      </c>
      <c r="R96" s="1210">
        <v>192.00000000000003</v>
      </c>
      <c r="S96" s="1210">
        <v>217.00000000000003</v>
      </c>
      <c r="T96" s="1210">
        <v>226.00000000000003</v>
      </c>
      <c r="U96" s="1210">
        <v>226</v>
      </c>
      <c r="V96" s="1210">
        <v>226.00000000000003</v>
      </c>
      <c r="W96" s="1210">
        <v>226.00000000000003</v>
      </c>
      <c r="X96" s="1210">
        <v>227</v>
      </c>
      <c r="Y96" s="1210">
        <v>228</v>
      </c>
      <c r="Z96" s="1210">
        <v>228</v>
      </c>
      <c r="AA96" s="1210">
        <v>228</v>
      </c>
      <c r="AB96" s="1210">
        <v>230</v>
      </c>
      <c r="AC96" s="1210">
        <v>230</v>
      </c>
      <c r="AD96" s="1210">
        <v>230</v>
      </c>
      <c r="AE96" s="1210">
        <v>230</v>
      </c>
      <c r="AF96" s="1210">
        <v>145</v>
      </c>
      <c r="AG96" s="1210">
        <v>145</v>
      </c>
      <c r="AH96" s="1210">
        <v>145</v>
      </c>
      <c r="AI96" s="1210">
        <v>145</v>
      </c>
      <c r="AJ96" s="1210">
        <v>145</v>
      </c>
      <c r="AK96" s="1210">
        <v>143</v>
      </c>
      <c r="AL96" s="1210">
        <v>143</v>
      </c>
      <c r="AM96" s="1210">
        <v>140</v>
      </c>
      <c r="AN96" s="1210">
        <v>144</v>
      </c>
      <c r="AO96" s="1210">
        <v>177</v>
      </c>
      <c r="AP96" s="1210">
        <v>176.19315068493151</v>
      </c>
      <c r="AQ96" s="1210">
        <v>176.19315068493151</v>
      </c>
      <c r="AR96" s="1210">
        <v>176.19315068493151</v>
      </c>
      <c r="AS96" s="1210">
        <v>178.19315068493151</v>
      </c>
      <c r="AT96" s="1210">
        <v>183</v>
      </c>
      <c r="AU96" s="1210">
        <v>183</v>
      </c>
      <c r="AV96" s="1210">
        <v>184.46600000000001</v>
      </c>
      <c r="AW96" s="1210">
        <v>184.46600000000001</v>
      </c>
      <c r="AX96" s="1210">
        <v>190.33</v>
      </c>
      <c r="AY96" s="1210">
        <v>197.33</v>
      </c>
      <c r="AZ96" s="1210">
        <v>197.33</v>
      </c>
      <c r="BA96" s="1210">
        <v>197.33</v>
      </c>
      <c r="BB96" s="1210">
        <v>197.33</v>
      </c>
      <c r="BC96" s="1210">
        <v>197.33</v>
      </c>
      <c r="BD96" s="1211">
        <v>357.33</v>
      </c>
      <c r="BE96" s="1212">
        <v>357.83153910124304</v>
      </c>
      <c r="BF96" s="1213">
        <v>1.4035740106990158E-3</v>
      </c>
      <c r="BG96" s="1213">
        <v>6.9207112223719003E-2</v>
      </c>
      <c r="BH96" s="1213">
        <v>3.5099858895248394E-3</v>
      </c>
    </row>
    <row r="97" spans="1:60" s="1207" customFormat="1" ht="11" x14ac:dyDescent="0.15">
      <c r="A97" s="1214" t="s">
        <v>94</v>
      </c>
      <c r="B97" s="1215">
        <v>3608.3457262851935</v>
      </c>
      <c r="C97" s="1215">
        <v>4024.637585289553</v>
      </c>
      <c r="D97" s="1215">
        <v>4343.287585289554</v>
      </c>
      <c r="E97" s="1215">
        <v>5110.0793765549179</v>
      </c>
      <c r="F97" s="1215">
        <v>5811.4139764021975</v>
      </c>
      <c r="G97" s="1215">
        <v>6625.5134269773625</v>
      </c>
      <c r="H97" s="1215">
        <v>7374.9968125723562</v>
      </c>
      <c r="I97" s="1215">
        <v>8843.2354151784602</v>
      </c>
      <c r="J97" s="1215">
        <v>9759.5699472867454</v>
      </c>
      <c r="K97" s="1215">
        <v>10714.283448284355</v>
      </c>
      <c r="L97" s="1215">
        <v>10938.630124147105</v>
      </c>
      <c r="M97" s="1215">
        <v>11449.082295489814</v>
      </c>
      <c r="N97" s="1215">
        <v>11752.384534571518</v>
      </c>
      <c r="O97" s="1215">
        <v>11979.845050126856</v>
      </c>
      <c r="P97" s="1215">
        <v>11979.885348671083</v>
      </c>
      <c r="Q97" s="1215">
        <v>12522.947221469565</v>
      </c>
      <c r="R97" s="1215">
        <v>12708.010925684162</v>
      </c>
      <c r="S97" s="1215">
        <v>13161.631685838853</v>
      </c>
      <c r="T97" s="1215">
        <v>12370.083246298986</v>
      </c>
      <c r="U97" s="1215">
        <v>12689.046950513584</v>
      </c>
      <c r="V97" s="1215">
        <v>12893.450071433848</v>
      </c>
      <c r="W97" s="1215">
        <v>12870.304888292238</v>
      </c>
      <c r="X97" s="1215">
        <v>12791.869338867402</v>
      </c>
      <c r="Y97" s="1215">
        <v>12763.491794960217</v>
      </c>
      <c r="Z97" s="1215">
        <v>13041.049882010984</v>
      </c>
      <c r="AA97" s="1215">
        <v>13612.186517722983</v>
      </c>
      <c r="AB97" s="1215">
        <v>14098.436517722985</v>
      </c>
      <c r="AC97" s="1215">
        <v>15151.95312584674</v>
      </c>
      <c r="AD97" s="1215">
        <v>15759.047970293372</v>
      </c>
      <c r="AE97" s="1215">
        <v>16408.956586693595</v>
      </c>
      <c r="AF97" s="1215">
        <v>17435.511743478583</v>
      </c>
      <c r="AG97" s="1215">
        <v>18716.972802177501</v>
      </c>
      <c r="AH97" s="1215">
        <v>19363.355502869668</v>
      </c>
      <c r="AI97" s="1215">
        <v>19800.665950686009</v>
      </c>
      <c r="AJ97" s="1215">
        <v>21020.143292607827</v>
      </c>
      <c r="AK97" s="1215">
        <v>21709.699737665342</v>
      </c>
      <c r="AL97" s="1215">
        <v>22108.093199882001</v>
      </c>
      <c r="AM97" s="1215">
        <v>23113.806195060901</v>
      </c>
      <c r="AN97" s="1215">
        <v>23337.738414841438</v>
      </c>
      <c r="AO97" s="1215">
        <v>24321.776019571538</v>
      </c>
      <c r="AP97" s="1215">
        <v>24926.00114386301</v>
      </c>
      <c r="AQ97" s="1215">
        <v>26080.101585808217</v>
      </c>
      <c r="AR97" s="1215">
        <v>26726.154916767122</v>
      </c>
      <c r="AS97" s="1215">
        <v>27802.931467863014</v>
      </c>
      <c r="AT97" s="1215">
        <v>29610.886466082193</v>
      </c>
      <c r="AU97" s="1215">
        <v>30427.199791671228</v>
      </c>
      <c r="AV97" s="1215">
        <v>31302.138799041099</v>
      </c>
      <c r="AW97" s="1215">
        <v>32363.062193452057</v>
      </c>
      <c r="AX97" s="1215">
        <v>33230.751777123281</v>
      </c>
      <c r="AY97" s="1215">
        <v>33848.970407260276</v>
      </c>
      <c r="AZ97" s="1215">
        <v>33294.243008042424</v>
      </c>
      <c r="BA97" s="1215">
        <v>33490.0492084578</v>
      </c>
      <c r="BB97" s="1215">
        <v>33807.647596235969</v>
      </c>
      <c r="BC97" s="1215">
        <v>34735.188914273087</v>
      </c>
      <c r="BD97" s="1216">
        <v>35527.427159964653</v>
      </c>
      <c r="BE97" s="1216">
        <v>36492.439962780154</v>
      </c>
      <c r="BF97" s="1217">
        <v>2.7162473614271709E-2</v>
      </c>
      <c r="BG97" s="1217">
        <v>1.8383220154712498E-2</v>
      </c>
      <c r="BH97" s="1217">
        <v>0.35795600819705869</v>
      </c>
    </row>
    <row r="98" spans="1:60" s="1204" customFormat="1" ht="11" x14ac:dyDescent="0.15">
      <c r="A98" s="1209"/>
      <c r="B98" s="1210"/>
      <c r="C98" s="1210"/>
      <c r="D98" s="1210"/>
      <c r="E98" s="1210"/>
      <c r="F98" s="1210"/>
      <c r="G98" s="1210"/>
      <c r="H98" s="1210"/>
      <c r="I98" s="1210"/>
      <c r="J98" s="1210"/>
      <c r="K98" s="1210"/>
      <c r="L98" s="1210"/>
      <c r="M98" s="1210"/>
      <c r="N98" s="1210"/>
      <c r="O98" s="1210"/>
      <c r="P98" s="1210"/>
      <c r="Q98" s="1210"/>
      <c r="R98" s="1210"/>
      <c r="S98" s="1210"/>
      <c r="T98" s="1210"/>
      <c r="U98" s="1210"/>
      <c r="V98" s="1210"/>
      <c r="W98" s="1210"/>
      <c r="X98" s="1210"/>
      <c r="Y98" s="1210"/>
      <c r="Z98" s="1210"/>
      <c r="AA98" s="1210"/>
      <c r="AB98" s="1210"/>
      <c r="AC98" s="1210"/>
      <c r="AD98" s="1210"/>
      <c r="AE98" s="1210"/>
      <c r="AF98" s="1210"/>
      <c r="AG98" s="1210"/>
      <c r="AH98" s="1210"/>
      <c r="AI98" s="1210"/>
      <c r="AJ98" s="1210"/>
      <c r="AK98" s="1210"/>
      <c r="AL98" s="1210"/>
      <c r="AM98" s="1210"/>
      <c r="AN98" s="1210"/>
      <c r="AO98" s="1210"/>
      <c r="AP98" s="1210"/>
      <c r="AQ98" s="1210"/>
      <c r="AR98" s="1210"/>
      <c r="AS98" s="1210"/>
      <c r="AT98" s="1210"/>
      <c r="AU98" s="1210"/>
      <c r="AV98" s="1210"/>
      <c r="AW98" s="1210"/>
      <c r="AX98" s="1210"/>
      <c r="AY98" s="1210"/>
      <c r="AZ98" s="1210"/>
      <c r="BA98" s="1210"/>
      <c r="BB98" s="1210"/>
      <c r="BC98" s="1210"/>
      <c r="BD98" s="1211"/>
      <c r="BE98" s="1212"/>
      <c r="BF98" s="1213"/>
      <c r="BG98" s="1213"/>
      <c r="BH98" s="1213"/>
    </row>
    <row r="99" spans="1:60" s="1204" customFormat="1" ht="11" x14ac:dyDescent="0.15">
      <c r="A99" s="1219" t="s">
        <v>93</v>
      </c>
      <c r="B99" s="1220">
        <v>34785.261700580668</v>
      </c>
      <c r="C99" s="1220">
        <v>37826.68531593978</v>
      </c>
      <c r="D99" s="1220">
        <v>40929.607712011741</v>
      </c>
      <c r="E99" s="1220">
        <v>44104.052117200219</v>
      </c>
      <c r="F99" s="1220">
        <v>47393.104884219509</v>
      </c>
      <c r="G99" s="1220">
        <v>51700.171030244761</v>
      </c>
      <c r="H99" s="1220">
        <v>55766.667525996381</v>
      </c>
      <c r="I99" s="1220">
        <v>59969.72689982372</v>
      </c>
      <c r="J99" s="1220">
        <v>64551.494786307863</v>
      </c>
      <c r="K99" s="1220">
        <v>68467.361774923702</v>
      </c>
      <c r="L99" s="1220">
        <v>70905.814582466381</v>
      </c>
      <c r="M99" s="1220">
        <v>74227.216716020033</v>
      </c>
      <c r="N99" s="1220">
        <v>76423.824481219839</v>
      </c>
      <c r="O99" s="1220">
        <v>77252.474356259598</v>
      </c>
      <c r="P99" s="1220">
        <v>77800.528433049389</v>
      </c>
      <c r="Q99" s="1220">
        <v>79420.94896193406</v>
      </c>
      <c r="R99" s="1221">
        <v>78797.484801495812</v>
      </c>
      <c r="S99" s="1221">
        <v>76760.113248562178</v>
      </c>
      <c r="T99" s="1221">
        <v>74365.239108384252</v>
      </c>
      <c r="U99" s="1221">
        <v>74015.75146448247</v>
      </c>
      <c r="V99" s="1221">
        <v>73387.203944989422</v>
      </c>
      <c r="W99" s="1221">
        <v>73659.371631276794</v>
      </c>
      <c r="X99" s="1221">
        <v>74672.664932935382</v>
      </c>
      <c r="Y99" s="1221">
        <v>74190.536184668439</v>
      </c>
      <c r="Z99" s="1221">
        <v>74603.474616969906</v>
      </c>
      <c r="AA99" s="1221">
        <v>75076.89072123589</v>
      </c>
      <c r="AB99" s="1221">
        <v>75092.821633264</v>
      </c>
      <c r="AC99" s="1221">
        <v>75102.989836111781</v>
      </c>
      <c r="AD99" s="1221">
        <v>75428.170801756089</v>
      </c>
      <c r="AE99" s="1221">
        <v>76412.671219724143</v>
      </c>
      <c r="AF99" s="1221">
        <v>76799.652860801929</v>
      </c>
      <c r="AG99" s="1221">
        <v>78375.17801623237</v>
      </c>
      <c r="AH99" s="1221">
        <v>79671.02316890331</v>
      </c>
      <c r="AI99" s="1221">
        <v>80859.177550342763</v>
      </c>
      <c r="AJ99" s="1221">
        <v>82178.932014995909</v>
      </c>
      <c r="AK99" s="1221">
        <v>82868.968809892685</v>
      </c>
      <c r="AL99" s="1221">
        <v>83953.064915965137</v>
      </c>
      <c r="AM99" s="1221">
        <v>85140.756974420976</v>
      </c>
      <c r="AN99" s="1221">
        <v>85992.51147579524</v>
      </c>
      <c r="AO99" s="1221">
        <v>87088.025418471138</v>
      </c>
      <c r="AP99" s="1221">
        <v>88045.147878573494</v>
      </c>
      <c r="AQ99" s="1221">
        <v>89614.390921499231</v>
      </c>
      <c r="AR99" s="1221">
        <v>90506.459837869406</v>
      </c>
      <c r="AS99" s="1221">
        <v>91265.695403966907</v>
      </c>
      <c r="AT99" s="1221">
        <v>92977.083546772788</v>
      </c>
      <c r="AU99" s="1221">
        <v>93870.899091550949</v>
      </c>
      <c r="AV99" s="1221">
        <v>95054.167855975684</v>
      </c>
      <c r="AW99" s="1221">
        <v>95352.882240770705</v>
      </c>
      <c r="AX99" s="1221">
        <v>96136.251167148686</v>
      </c>
      <c r="AY99" s="1221">
        <v>97469.800304134973</v>
      </c>
      <c r="AZ99" s="1221">
        <v>97898.020255317446</v>
      </c>
      <c r="BA99" s="1221">
        <v>98419.715440818894</v>
      </c>
      <c r="BB99" s="1221">
        <v>98695.69139975759</v>
      </c>
      <c r="BC99" s="1221">
        <v>100125.34626708759</v>
      </c>
      <c r="BD99" s="1221">
        <v>101747.83590816014</v>
      </c>
      <c r="BE99" s="1221">
        <v>101946.71727004695</v>
      </c>
      <c r="BF99" s="1222">
        <v>1.9546495521176599E-3</v>
      </c>
      <c r="BG99" s="1222">
        <v>9.055203128466971E-3</v>
      </c>
      <c r="BH99" s="1222">
        <v>1</v>
      </c>
    </row>
    <row r="100" spans="1:60" s="1204" customFormat="1" ht="11" x14ac:dyDescent="0.15">
      <c r="A100" s="1209" t="s">
        <v>92</v>
      </c>
      <c r="B100" s="1210">
        <v>22946.994878405065</v>
      </c>
      <c r="C100" s="1210">
        <v>25030.068484074884</v>
      </c>
      <c r="D100" s="1210">
        <v>27533.4266335715</v>
      </c>
      <c r="E100" s="1210">
        <v>29640.389384480914</v>
      </c>
      <c r="F100" s="1210">
        <v>32098.001250283065</v>
      </c>
      <c r="G100" s="1210">
        <v>34721.663781349576</v>
      </c>
      <c r="H100" s="1210">
        <v>37345.967294930873</v>
      </c>
      <c r="I100" s="1210">
        <v>39836.977320261707</v>
      </c>
      <c r="J100" s="1210">
        <v>42825.065743130719</v>
      </c>
      <c r="K100" s="1210">
        <v>44819.319778694153</v>
      </c>
      <c r="L100" s="1210">
        <v>46459.355622702838</v>
      </c>
      <c r="M100" s="1210">
        <v>48556.014557516522</v>
      </c>
      <c r="N100" s="1210">
        <v>48994.970768566134</v>
      </c>
      <c r="O100" s="1210">
        <v>49477.529306132739</v>
      </c>
      <c r="P100" s="1210">
        <v>49466.543084378311</v>
      </c>
      <c r="Q100" s="1210">
        <v>50026.901740464498</v>
      </c>
      <c r="R100" s="1210">
        <v>48929.873875811645</v>
      </c>
      <c r="S100" s="1210">
        <v>46294.182932586336</v>
      </c>
      <c r="T100" s="1210">
        <v>43284.857231948285</v>
      </c>
      <c r="U100" s="1210">
        <v>42137.405883831896</v>
      </c>
      <c r="V100" s="1210">
        <v>41470.455243418583</v>
      </c>
      <c r="W100" s="1210">
        <v>41152.768112847574</v>
      </c>
      <c r="X100" s="1210">
        <v>41684.096963930999</v>
      </c>
      <c r="Y100" s="1210">
        <v>41018.345759571232</v>
      </c>
      <c r="Z100" s="1210">
        <v>40969.22610482193</v>
      </c>
      <c r="AA100" s="1210">
        <v>41072.505573375907</v>
      </c>
      <c r="AB100" s="1210">
        <v>41494.107718280742</v>
      </c>
      <c r="AC100" s="1210">
        <v>41619.259313004768</v>
      </c>
      <c r="AD100" s="1210">
        <v>41548.345434202449</v>
      </c>
      <c r="AE100" s="1210">
        <v>42104.687235770274</v>
      </c>
      <c r="AF100" s="1210">
        <v>42229.972733761708</v>
      </c>
      <c r="AG100" s="1210">
        <v>43051.036830493227</v>
      </c>
      <c r="AH100" s="1210">
        <v>43578.686513154411</v>
      </c>
      <c r="AI100" s="1210">
        <v>44484.305551580292</v>
      </c>
      <c r="AJ100" s="1210">
        <v>44856.036448158935</v>
      </c>
      <c r="AK100" s="1210">
        <v>45011.73891613826</v>
      </c>
      <c r="AL100" s="1210">
        <v>44965.421059994071</v>
      </c>
      <c r="AM100" s="1210">
        <v>45134.017399126344</v>
      </c>
      <c r="AN100" s="1210">
        <v>45254.345116581171</v>
      </c>
      <c r="AO100" s="1210">
        <v>45556.669529036568</v>
      </c>
      <c r="AP100" s="1210">
        <v>45723.43386484748</v>
      </c>
      <c r="AQ100" s="1210">
        <v>45989.087943910199</v>
      </c>
      <c r="AR100" s="1210">
        <v>46103.0193649379</v>
      </c>
      <c r="AS100" s="1210">
        <v>46323.880558021716</v>
      </c>
      <c r="AT100" s="1210">
        <v>46130.04409986869</v>
      </c>
      <c r="AU100" s="1210">
        <v>45679.904921797519</v>
      </c>
      <c r="AV100" s="1210">
        <v>45559.702404879798</v>
      </c>
      <c r="AW100" s="1210">
        <v>45387.736650743318</v>
      </c>
      <c r="AX100" s="1210">
        <v>44893.125485915822</v>
      </c>
      <c r="AY100" s="1210">
        <v>44501.111595504859</v>
      </c>
      <c r="AZ100" s="1210">
        <v>44786.581685631201</v>
      </c>
      <c r="BA100" s="1210">
        <v>44869.374952336897</v>
      </c>
      <c r="BB100" s="1210">
        <v>44700.426832480945</v>
      </c>
      <c r="BC100" s="1210">
        <v>45192.601505061481</v>
      </c>
      <c r="BD100" s="1211">
        <v>45541.288887386327</v>
      </c>
      <c r="BE100" s="1212">
        <v>44803.825816892815</v>
      </c>
      <c r="BF100" s="1213">
        <v>-1.6193285005988711E-2</v>
      </c>
      <c r="BG100" s="1213">
        <v>-1.2836844724151142E-3</v>
      </c>
      <c r="BH100" s="1213">
        <v>0.43948277116380152</v>
      </c>
    </row>
    <row r="101" spans="1:60" s="1204" customFormat="1" ht="11" x14ac:dyDescent="0.15">
      <c r="A101" s="1209" t="s">
        <v>91</v>
      </c>
      <c r="B101" s="1210">
        <v>11838.266822175605</v>
      </c>
      <c r="C101" s="1210">
        <v>12796.616831864894</v>
      </c>
      <c r="D101" s="1210">
        <v>13396.181078440237</v>
      </c>
      <c r="E101" s="1210">
        <v>14463.662732719302</v>
      </c>
      <c r="F101" s="1210">
        <v>15295.103633936444</v>
      </c>
      <c r="G101" s="1210">
        <v>16978.50724889517</v>
      </c>
      <c r="H101" s="1210">
        <v>18420.700231065501</v>
      </c>
      <c r="I101" s="1210">
        <v>20132.749579562016</v>
      </c>
      <c r="J101" s="1210">
        <v>21726.429043177151</v>
      </c>
      <c r="K101" s="1210">
        <v>23648.041996229556</v>
      </c>
      <c r="L101" s="1210">
        <v>24446.458959763535</v>
      </c>
      <c r="M101" s="1210">
        <v>25671.202158503511</v>
      </c>
      <c r="N101" s="1210">
        <v>27428.853712653705</v>
      </c>
      <c r="O101" s="1210">
        <v>27774.945050126851</v>
      </c>
      <c r="P101" s="1210">
        <v>28333.985348671082</v>
      </c>
      <c r="Q101" s="1210">
        <v>29394.047221469566</v>
      </c>
      <c r="R101" s="1210">
        <v>29867.610925684166</v>
      </c>
      <c r="S101" s="1210">
        <v>30465.930315975842</v>
      </c>
      <c r="T101" s="1210">
        <v>31080.381876435975</v>
      </c>
      <c r="U101" s="1210">
        <v>31878.34558065057</v>
      </c>
      <c r="V101" s="1210">
        <v>31916.748701570836</v>
      </c>
      <c r="W101" s="1210">
        <v>32506.603518429227</v>
      </c>
      <c r="X101" s="1210">
        <v>32988.567969004391</v>
      </c>
      <c r="Y101" s="1210">
        <v>33172.190425097207</v>
      </c>
      <c r="Z101" s="1210">
        <v>33634.248512147969</v>
      </c>
      <c r="AA101" s="1210">
        <v>34004.385147859968</v>
      </c>
      <c r="AB101" s="1210">
        <v>33598.713914983258</v>
      </c>
      <c r="AC101" s="1210">
        <v>33483.730523107013</v>
      </c>
      <c r="AD101" s="1210">
        <v>33879.82536755364</v>
      </c>
      <c r="AE101" s="1210">
        <v>34307.983983953869</v>
      </c>
      <c r="AF101" s="1210">
        <v>34569.680127040221</v>
      </c>
      <c r="AG101" s="1210">
        <v>35324.141185739136</v>
      </c>
      <c r="AH101" s="1210">
        <v>36092.336655748892</v>
      </c>
      <c r="AI101" s="1210">
        <v>36374.871998762465</v>
      </c>
      <c r="AJ101" s="1210">
        <v>37322.895566836982</v>
      </c>
      <c r="AK101" s="1210">
        <v>37857.229893754411</v>
      </c>
      <c r="AL101" s="1210">
        <v>38987.643855971073</v>
      </c>
      <c r="AM101" s="1210">
        <v>40006.73957529464</v>
      </c>
      <c r="AN101" s="1210">
        <v>40738.166359214076</v>
      </c>
      <c r="AO101" s="1210">
        <v>41531.355889434555</v>
      </c>
      <c r="AP101" s="1210">
        <v>42321.714013726021</v>
      </c>
      <c r="AQ101" s="1210">
        <v>43625.302977589039</v>
      </c>
      <c r="AR101" s="1210">
        <v>44403.440472931514</v>
      </c>
      <c r="AS101" s="1210">
        <v>44941.814845945213</v>
      </c>
      <c r="AT101" s="1210">
        <v>46847.039446904113</v>
      </c>
      <c r="AU101" s="1210">
        <v>48190.994169753423</v>
      </c>
      <c r="AV101" s="1210">
        <v>49494.465451095879</v>
      </c>
      <c r="AW101" s="1210">
        <v>49965.145590027394</v>
      </c>
      <c r="AX101" s="1210">
        <v>51243.125681232879</v>
      </c>
      <c r="AY101" s="1210">
        <v>52968.688708630136</v>
      </c>
      <c r="AZ101" s="1210">
        <v>53111.438569686259</v>
      </c>
      <c r="BA101" s="1210">
        <v>53550.340488481997</v>
      </c>
      <c r="BB101" s="1210">
        <v>53995.264567276659</v>
      </c>
      <c r="BC101" s="1210">
        <v>54932.744762026094</v>
      </c>
      <c r="BD101" s="1211">
        <v>56206.547020773811</v>
      </c>
      <c r="BE101" s="1212">
        <v>57142.89145315416</v>
      </c>
      <c r="BF101" s="1213">
        <v>1.6658992270674133E-2</v>
      </c>
      <c r="BG101" s="1213">
        <v>1.8381439627124463E-2</v>
      </c>
      <c r="BH101" s="1213">
        <v>0.5605172288361987</v>
      </c>
    </row>
    <row r="102" spans="1:60" s="1204" customFormat="1" ht="12" customHeight="1" x14ac:dyDescent="0.15">
      <c r="A102" s="1223" t="s">
        <v>90</v>
      </c>
      <c r="B102" s="1224">
        <v>6938.6812499999996</v>
      </c>
      <c r="C102" s="1224">
        <v>8224.6</v>
      </c>
      <c r="D102" s="1224">
        <v>9639.4</v>
      </c>
      <c r="E102" s="1224">
        <v>10550.3</v>
      </c>
      <c r="F102" s="1224">
        <v>11856.25</v>
      </c>
      <c r="G102" s="1224">
        <v>12814.25</v>
      </c>
      <c r="H102" s="1224">
        <v>14150.25</v>
      </c>
      <c r="I102" s="1224">
        <v>15218</v>
      </c>
      <c r="J102" s="1224">
        <v>16275</v>
      </c>
      <c r="K102" s="1224">
        <v>17138</v>
      </c>
      <c r="L102" s="1224">
        <v>18164</v>
      </c>
      <c r="M102" s="1224">
        <v>18999</v>
      </c>
      <c r="N102" s="1224">
        <v>18928</v>
      </c>
      <c r="O102" s="1224">
        <v>18799</v>
      </c>
      <c r="P102" s="1224">
        <v>18117</v>
      </c>
      <c r="Q102" s="1224">
        <v>18016</v>
      </c>
      <c r="R102" s="1224">
        <v>17600</v>
      </c>
      <c r="S102" s="1224">
        <v>16195</v>
      </c>
      <c r="T102" s="1224">
        <v>15283</v>
      </c>
      <c r="U102" s="1224">
        <v>14642</v>
      </c>
      <c r="V102" s="1224">
        <v>14241</v>
      </c>
      <c r="W102" s="1224">
        <v>13955</v>
      </c>
      <c r="X102" s="1224">
        <v>13845</v>
      </c>
      <c r="Y102" s="1224">
        <v>13698</v>
      </c>
      <c r="Z102" s="1224">
        <v>13511</v>
      </c>
      <c r="AA102" s="1224">
        <v>13706</v>
      </c>
      <c r="AB102" s="1224">
        <v>13848</v>
      </c>
      <c r="AC102" s="1224">
        <v>13658</v>
      </c>
      <c r="AD102" s="1224">
        <v>13509</v>
      </c>
      <c r="AE102" s="1224">
        <v>13526</v>
      </c>
      <c r="AF102" s="1224">
        <v>13476</v>
      </c>
      <c r="AG102" s="1224">
        <v>13470</v>
      </c>
      <c r="AH102" s="1224">
        <v>13652</v>
      </c>
      <c r="AI102" s="1224">
        <v>13685</v>
      </c>
      <c r="AJ102" s="1224">
        <v>13805</v>
      </c>
      <c r="AK102" s="1224">
        <v>13840</v>
      </c>
      <c r="AL102" s="1224">
        <v>13940</v>
      </c>
      <c r="AM102" s="1224">
        <v>13996.5</v>
      </c>
      <c r="AN102" s="1224">
        <v>14254.5</v>
      </c>
      <c r="AO102" s="1224">
        <v>14268.481013698631</v>
      </c>
      <c r="AP102" s="1224">
        <v>14386.6701369863</v>
      </c>
      <c r="AQ102" s="1224">
        <v>14439.312794520551</v>
      </c>
      <c r="AR102" s="1224">
        <v>14236.200630136989</v>
      </c>
      <c r="AS102" s="1224">
        <v>13990.058547945206</v>
      </c>
      <c r="AT102" s="1224">
        <v>13791.104465753424</v>
      </c>
      <c r="AU102" s="1224">
        <v>13543.511082191779</v>
      </c>
      <c r="AV102" s="1224">
        <v>13431.730753424656</v>
      </c>
      <c r="AW102" s="1224">
        <v>13142.545356164384</v>
      </c>
      <c r="AX102" s="1224">
        <v>12777.226041095892</v>
      </c>
      <c r="AY102" s="1224">
        <v>12823.981082191782</v>
      </c>
      <c r="AZ102" s="1224">
        <v>12871.476301369863</v>
      </c>
      <c r="BA102" s="1224">
        <v>12760.602520547945</v>
      </c>
      <c r="BB102" s="1224">
        <v>12756.949178082192</v>
      </c>
      <c r="BC102" s="1224">
        <v>12757.575698630137</v>
      </c>
      <c r="BD102" s="1225">
        <v>12770.037397260274</v>
      </c>
      <c r="BE102" s="1216">
        <v>12662.736712328768</v>
      </c>
      <c r="BF102" s="1226">
        <v>-8.4025349020925288E-3</v>
      </c>
      <c r="BG102" s="1226">
        <v>-7.6627087845344555E-3</v>
      </c>
      <c r="BH102" s="1226">
        <v>0.12420936202179426</v>
      </c>
    </row>
    <row r="103" spans="1:60" s="1204" customFormat="1" ht="11" x14ac:dyDescent="0.15">
      <c r="BE103" s="1207"/>
      <c r="BH103" s="1227"/>
    </row>
    <row r="104" spans="1:60" s="1204" customFormat="1" ht="11" x14ac:dyDescent="0.15">
      <c r="A104" s="1204" t="s">
        <v>401</v>
      </c>
      <c r="BE104" s="1207"/>
      <c r="BH104" s="1227"/>
    </row>
    <row r="105" spans="1:60" s="1204" customFormat="1" ht="11.5" customHeight="1" x14ac:dyDescent="0.15">
      <c r="A105" s="1204" t="s">
        <v>405</v>
      </c>
      <c r="BE105" s="1207"/>
    </row>
    <row r="106" spans="1:60" s="1204" customFormat="1" ht="11" x14ac:dyDescent="0.15">
      <c r="A106" s="1202" t="s">
        <v>403</v>
      </c>
      <c r="B106" s="1202"/>
      <c r="C106" s="1202"/>
      <c r="D106" s="1202"/>
      <c r="E106" s="1202"/>
      <c r="F106" s="1202"/>
      <c r="G106" s="1202"/>
      <c r="H106" s="1202"/>
      <c r="I106" s="1202"/>
      <c r="J106" s="1202"/>
      <c r="K106" s="1202"/>
      <c r="L106" s="1202"/>
      <c r="M106" s="1202"/>
      <c r="N106" s="1202"/>
      <c r="O106" s="1202"/>
      <c r="P106" s="1202"/>
      <c r="Q106" s="1202"/>
      <c r="BE106" s="1207"/>
    </row>
    <row r="107" spans="1:60" s="1204" customFormat="1" ht="11.5" customHeight="1" x14ac:dyDescent="0.15">
      <c r="A107" s="1202" t="s">
        <v>84</v>
      </c>
      <c r="B107" s="1208"/>
      <c r="C107" s="1208"/>
      <c r="D107" s="1208"/>
      <c r="E107" s="1208"/>
      <c r="F107" s="1208"/>
      <c r="G107" s="1208"/>
      <c r="H107" s="1208"/>
      <c r="I107" s="1208"/>
      <c r="J107" s="1208"/>
      <c r="K107" s="1208"/>
      <c r="L107" s="1208"/>
      <c r="M107" s="1208"/>
      <c r="N107" s="1208"/>
      <c r="O107" s="1208"/>
      <c r="P107" s="1208"/>
      <c r="Q107" s="1208"/>
      <c r="BE107" s="1207"/>
    </row>
    <row r="108" spans="1:60" s="1204" customFormat="1" ht="12" customHeight="1" x14ac:dyDescent="0.15">
      <c r="A108" s="1202" t="s">
        <v>83</v>
      </c>
      <c r="B108" s="1208"/>
      <c r="C108" s="1208"/>
      <c r="D108" s="1208"/>
      <c r="E108" s="1208"/>
      <c r="F108" s="1208"/>
      <c r="G108" s="1208"/>
      <c r="H108" s="1208"/>
      <c r="I108" s="1208"/>
      <c r="J108" s="1208"/>
      <c r="K108" s="1208"/>
      <c r="L108" s="1208"/>
      <c r="M108" s="1208"/>
      <c r="N108" s="1208"/>
      <c r="O108" s="1208"/>
      <c r="P108" s="1208"/>
      <c r="Q108" s="1208"/>
      <c r="BE108" s="1207"/>
    </row>
    <row r="109" spans="1:60" s="1204" customFormat="1" ht="12" customHeight="1" x14ac:dyDescent="0.15">
      <c r="A109" s="1204" t="s">
        <v>219</v>
      </c>
      <c r="BE109" s="1207"/>
    </row>
    <row r="110" spans="1:60" s="1204" customFormat="1" ht="11" x14ac:dyDescent="0.15">
      <c r="BE110" s="1207"/>
    </row>
  </sheetData>
  <mergeCells count="1">
    <mergeCell ref="BF2:BG2"/>
  </mergeCells>
  <conditionalFormatting sqref="BF5:BH45 BF47:BH102">
    <cfRule type="cellIs" dxfId="323" priority="7" operator="lessThan">
      <formula>0</formula>
    </cfRule>
    <cfRule type="cellIs" dxfId="322" priority="8" operator="greaterThanOrEqual">
      <formula>0</formula>
    </cfRule>
  </conditionalFormatting>
  <conditionalFormatting sqref="BF4:BH45 BF47:BH102">
    <cfRule type="cellIs" dxfId="321" priority="5" operator="lessThanOrEqual">
      <formula>0</formula>
    </cfRule>
    <cfRule type="cellIs" dxfId="320" priority="6" operator="greaterThan">
      <formula>0</formula>
    </cfRule>
  </conditionalFormatting>
  <conditionalFormatting sqref="BF46:BH46">
    <cfRule type="cellIs" dxfId="319" priority="3" operator="lessThan">
      <formula>0</formula>
    </cfRule>
    <cfRule type="cellIs" dxfId="318" priority="4" operator="greaterThanOrEqual">
      <formula>0</formula>
    </cfRule>
  </conditionalFormatting>
  <conditionalFormatting sqref="BF46:BH46">
    <cfRule type="cellIs" dxfId="317" priority="1" operator="lessThanOrEqual">
      <formula>0</formula>
    </cfRule>
    <cfRule type="cellIs" dxfId="316" priority="2" operator="greaterThan">
      <formula>0</formula>
    </cfRule>
  </conditionalFormatting>
  <hyperlinks>
    <hyperlink ref="L1" location="Contents!A1" display="Contents" xr:uid="{A011EDF7-6BEC-4514-AC0D-65B8E9229AEA}"/>
    <hyperlink ref="BJ1" location="Contents!A1" display="Contents" xr:uid="{41822F17-1FB4-472C-A38D-E853AE7EDA7D}"/>
  </hyperlinks>
  <pageMargins left="0.70866141732282995" right="0.70866141732282995" top="0.74803149606299002" bottom="0.74803149606299002" header="0.31496062992126" footer="0.31496062992126"/>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7F79-A74E-4ECA-8B57-50D9A4B52A13}">
  <sheetPr>
    <pageSetUpPr fitToPage="1"/>
  </sheetPr>
  <dimension ref="A1:F93"/>
  <sheetViews>
    <sheetView showGridLines="0" workbookViewId="0">
      <pane ySplit="4" topLeftCell="A74" activePane="bottomLeft" state="frozen"/>
      <selection activeCell="AL81" sqref="AL81"/>
      <selection pane="bottomLeft" activeCell="A91" sqref="A91"/>
    </sheetView>
  </sheetViews>
  <sheetFormatPr baseColWidth="10" defaultColWidth="8.75" defaultRowHeight="11" x14ac:dyDescent="0.15"/>
  <cols>
    <col min="1" max="1" width="7.75" bestFit="1" customWidth="1"/>
    <col min="2" max="2" width="32.75" bestFit="1" customWidth="1"/>
    <col min="3" max="3" width="25.5" customWidth="1"/>
    <col min="4" max="4" width="34.5" customWidth="1"/>
    <col min="8" max="8" width="10.5" customWidth="1"/>
  </cols>
  <sheetData>
    <row r="1" spans="1:6" s="233" customFormat="1" ht="13" x14ac:dyDescent="0.15">
      <c r="A1" s="178" t="s">
        <v>406</v>
      </c>
      <c r="F1" s="180" t="s">
        <v>199</v>
      </c>
    </row>
    <row r="2" spans="1:6" s="233" customFormat="1" x14ac:dyDescent="0.15">
      <c r="B2" s="179"/>
      <c r="C2" s="179"/>
      <c r="D2" s="179"/>
      <c r="E2" s="179"/>
    </row>
    <row r="3" spans="1:6" s="233" customFormat="1" x14ac:dyDescent="0.15">
      <c r="A3" s="179" t="s">
        <v>379</v>
      </c>
      <c r="B3" s="179"/>
      <c r="C3" s="179"/>
      <c r="D3" s="179"/>
      <c r="E3" s="179"/>
    </row>
    <row r="4" spans="1:6" s="233" customFormat="1" x14ac:dyDescent="0.15">
      <c r="A4" s="234"/>
      <c r="B4" s="185" t="s">
        <v>407</v>
      </c>
      <c r="C4" s="185" t="s">
        <v>408</v>
      </c>
      <c r="D4" s="185" t="s">
        <v>409</v>
      </c>
      <c r="E4" s="179"/>
    </row>
    <row r="5" spans="1:6" s="233" customFormat="1" ht="9.75" customHeight="1" x14ac:dyDescent="0.15">
      <c r="A5" s="183"/>
      <c r="B5" s="186"/>
      <c r="C5" s="186"/>
      <c r="D5" s="186"/>
      <c r="E5" s="179"/>
    </row>
    <row r="6" spans="1:6" x14ac:dyDescent="0.15">
      <c r="A6" s="235" t="s">
        <v>410</v>
      </c>
      <c r="B6" s="236">
        <v>2.7</v>
      </c>
      <c r="C6" s="236">
        <v>2.0699999999999998</v>
      </c>
      <c r="D6" s="236">
        <v>2.42</v>
      </c>
      <c r="E6" s="233"/>
    </row>
    <row r="7" spans="1:6" x14ac:dyDescent="0.15">
      <c r="A7" s="235" t="s">
        <v>411</v>
      </c>
      <c r="B7" s="236">
        <v>5.22</v>
      </c>
      <c r="C7" s="236">
        <v>4.26</v>
      </c>
      <c r="D7" s="236">
        <v>0.63</v>
      </c>
      <c r="E7" s="233"/>
    </row>
    <row r="8" spans="1:6" x14ac:dyDescent="0.15">
      <c r="A8" s="235" t="s">
        <v>412</v>
      </c>
      <c r="B8" s="236">
        <v>3.87</v>
      </c>
      <c r="C8" s="236">
        <v>3.44</v>
      </c>
      <c r="D8" s="236">
        <v>3.19</v>
      </c>
      <c r="E8" s="233"/>
    </row>
    <row r="9" spans="1:6" x14ac:dyDescent="0.15">
      <c r="A9" s="235" t="s">
        <v>413</v>
      </c>
      <c r="B9" s="236">
        <v>3.78</v>
      </c>
      <c r="C9" s="236">
        <v>3.63</v>
      </c>
      <c r="D9" s="236">
        <v>2.19</v>
      </c>
      <c r="E9" s="233"/>
    </row>
    <row r="10" spans="1:6" x14ac:dyDescent="0.15">
      <c r="A10" s="235" t="s">
        <v>414</v>
      </c>
      <c r="B10" s="233">
        <v>6.69</v>
      </c>
      <c r="C10" s="233">
        <v>2.35</v>
      </c>
      <c r="D10" s="233">
        <v>0.7</v>
      </c>
      <c r="E10" s="233"/>
    </row>
    <row r="11" spans="1:6" x14ac:dyDescent="0.15">
      <c r="A11" s="235" t="s">
        <v>415</v>
      </c>
      <c r="B11" s="233">
        <v>7.71</v>
      </c>
      <c r="C11" s="233">
        <v>3.35</v>
      </c>
      <c r="D11" s="233">
        <v>0.96</v>
      </c>
      <c r="E11" s="233"/>
    </row>
    <row r="12" spans="1:6" x14ac:dyDescent="0.15">
      <c r="A12" s="235" t="s">
        <v>416</v>
      </c>
      <c r="B12" s="233">
        <v>3.24</v>
      </c>
      <c r="C12" s="233">
        <v>1.74</v>
      </c>
      <c r="D12" s="233">
        <v>0.75</v>
      </c>
      <c r="E12" s="233"/>
    </row>
    <row r="13" spans="1:6" x14ac:dyDescent="0.15">
      <c r="A13" s="235" t="s">
        <v>417</v>
      </c>
      <c r="B13" s="233">
        <v>1.79</v>
      </c>
      <c r="C13" s="233">
        <v>1.53</v>
      </c>
      <c r="D13" s="233">
        <v>1.2</v>
      </c>
      <c r="E13" s="233"/>
    </row>
    <row r="14" spans="1:6" x14ac:dyDescent="0.15">
      <c r="A14" s="235" t="s">
        <v>418</v>
      </c>
      <c r="B14" s="233">
        <v>2.04</v>
      </c>
      <c r="C14" s="233">
        <v>0.09</v>
      </c>
      <c r="D14" s="233">
        <v>0.2</v>
      </c>
      <c r="E14" s="233"/>
    </row>
    <row r="15" spans="1:6" x14ac:dyDescent="0.15">
      <c r="A15" s="237" t="s">
        <v>419</v>
      </c>
      <c r="B15">
        <v>2.62</v>
      </c>
      <c r="C15">
        <v>0.59</v>
      </c>
      <c r="D15">
        <v>0.18</v>
      </c>
    </row>
    <row r="16" spans="1:6" x14ac:dyDescent="0.15">
      <c r="A16" s="237" t="s">
        <v>420</v>
      </c>
      <c r="B16">
        <v>1.82</v>
      </c>
      <c r="C16">
        <v>1.28</v>
      </c>
      <c r="D16">
        <v>0.47</v>
      </c>
    </row>
    <row r="17" spans="1:4" x14ac:dyDescent="0.15">
      <c r="A17" s="237" t="s">
        <v>421</v>
      </c>
      <c r="B17">
        <v>2.98</v>
      </c>
      <c r="C17">
        <v>2.19</v>
      </c>
      <c r="D17">
        <v>1.41</v>
      </c>
    </row>
    <row r="18" spans="1:4" x14ac:dyDescent="0.15">
      <c r="A18" s="237" t="s">
        <v>422</v>
      </c>
      <c r="B18">
        <v>6.14</v>
      </c>
      <c r="C18">
        <v>3.7</v>
      </c>
      <c r="D18">
        <v>2.98</v>
      </c>
    </row>
    <row r="19" spans="1:4" x14ac:dyDescent="0.15">
      <c r="A19" s="237" t="s">
        <v>423</v>
      </c>
      <c r="B19">
        <v>3.59</v>
      </c>
      <c r="C19">
        <v>2.14</v>
      </c>
      <c r="D19">
        <v>0.66</v>
      </c>
    </row>
    <row r="20" spans="1:4" x14ac:dyDescent="0.15">
      <c r="A20" s="237" t="s">
        <v>424</v>
      </c>
      <c r="B20">
        <v>5.61</v>
      </c>
      <c r="C20">
        <v>2.4700000000000002</v>
      </c>
      <c r="D20">
        <v>1.27</v>
      </c>
    </row>
    <row r="21" spans="1:4" x14ac:dyDescent="0.15">
      <c r="A21" s="237" t="s">
        <v>425</v>
      </c>
      <c r="B21">
        <v>3.52</v>
      </c>
      <c r="C21">
        <v>2.21</v>
      </c>
      <c r="D21">
        <v>2.2000000000000002</v>
      </c>
    </row>
    <row r="22" spans="1:4" x14ac:dyDescent="0.15">
      <c r="A22" s="237" t="s">
        <v>426</v>
      </c>
      <c r="B22">
        <v>6.92</v>
      </c>
      <c r="C22">
        <v>2.73</v>
      </c>
      <c r="D22">
        <v>3.42</v>
      </c>
    </row>
    <row r="23" spans="1:4" x14ac:dyDescent="0.15">
      <c r="A23" s="237" t="s">
        <v>427</v>
      </c>
      <c r="B23">
        <v>9.18</v>
      </c>
      <c r="C23">
        <v>5.29</v>
      </c>
      <c r="D23">
        <v>2.8</v>
      </c>
    </row>
    <row r="24" spans="1:4" x14ac:dyDescent="0.15">
      <c r="A24" s="237" t="s">
        <v>428</v>
      </c>
      <c r="B24">
        <v>6.99</v>
      </c>
      <c r="C24">
        <v>4.37</v>
      </c>
      <c r="D24">
        <v>5.48</v>
      </c>
    </row>
    <row r="25" spans="1:4" x14ac:dyDescent="0.15">
      <c r="A25" s="237" t="s">
        <v>429</v>
      </c>
      <c r="B25">
        <v>5.52</v>
      </c>
      <c r="C25">
        <v>4.72</v>
      </c>
      <c r="D25">
        <v>8.02</v>
      </c>
    </row>
    <row r="26" spans="1:4" x14ac:dyDescent="0.15">
      <c r="A26" s="237" t="s">
        <v>430</v>
      </c>
      <c r="B26">
        <v>7.3</v>
      </c>
      <c r="C26">
        <v>2.84</v>
      </c>
      <c r="D26">
        <v>4.9800000000000004</v>
      </c>
    </row>
    <row r="27" spans="1:4" x14ac:dyDescent="0.15">
      <c r="A27" s="237" t="s">
        <v>431</v>
      </c>
      <c r="B27">
        <v>9.3699999999999992</v>
      </c>
      <c r="C27">
        <v>5.68</v>
      </c>
      <c r="D27">
        <v>6.3</v>
      </c>
    </row>
    <row r="28" spans="1:4" x14ac:dyDescent="0.15">
      <c r="A28" s="237" t="s">
        <v>432</v>
      </c>
      <c r="B28">
        <v>17.12</v>
      </c>
      <c r="C28">
        <v>7.78</v>
      </c>
      <c r="D28">
        <v>6.52</v>
      </c>
    </row>
    <row r="29" spans="1:4" x14ac:dyDescent="0.15">
      <c r="A29" s="237" t="s">
        <v>433</v>
      </c>
      <c r="B29">
        <v>11.64</v>
      </c>
      <c r="C29">
        <v>5.51</v>
      </c>
      <c r="D29">
        <v>4.42</v>
      </c>
    </row>
    <row r="30" spans="1:4" x14ac:dyDescent="0.15">
      <c r="A30" s="237" t="s">
        <v>434</v>
      </c>
      <c r="B30">
        <v>10.86</v>
      </c>
      <c r="C30">
        <v>2.88</v>
      </c>
      <c r="D30">
        <v>3.54</v>
      </c>
    </row>
    <row r="31" spans="1:4" x14ac:dyDescent="0.15">
      <c r="A31" s="237" t="s">
        <v>435</v>
      </c>
      <c r="B31">
        <v>17.739999999999998</v>
      </c>
      <c r="C31">
        <v>5.78</v>
      </c>
      <c r="D31">
        <v>6.83</v>
      </c>
    </row>
    <row r="32" spans="1:4" x14ac:dyDescent="0.15">
      <c r="A32" s="237" t="s">
        <v>436</v>
      </c>
      <c r="B32">
        <v>11.47</v>
      </c>
      <c r="C32">
        <v>4.54</v>
      </c>
      <c r="D32">
        <v>3.58</v>
      </c>
    </row>
    <row r="33" spans="1:4" x14ac:dyDescent="0.15">
      <c r="A33" s="237" t="s">
        <v>437</v>
      </c>
      <c r="B33" s="192">
        <v>7.92</v>
      </c>
      <c r="C33" s="192">
        <v>2.4900000000000002</v>
      </c>
      <c r="D33" s="192">
        <v>2.95</v>
      </c>
    </row>
    <row r="34" spans="1:4" x14ac:dyDescent="0.15">
      <c r="A34" s="237" t="s">
        <v>438</v>
      </c>
      <c r="B34" s="238">
        <v>10.14</v>
      </c>
      <c r="C34" s="238">
        <v>4.16</v>
      </c>
      <c r="D34" s="238">
        <v>4.84</v>
      </c>
    </row>
    <row r="35" spans="1:4" x14ac:dyDescent="0.15">
      <c r="A35" s="237" t="s">
        <v>439</v>
      </c>
      <c r="B35" s="238">
        <v>24.46</v>
      </c>
      <c r="C35" s="238">
        <v>7.12</v>
      </c>
      <c r="D35" s="238">
        <v>6.01</v>
      </c>
    </row>
    <row r="36" spans="1:4" x14ac:dyDescent="0.15">
      <c r="A36" s="237" t="s">
        <v>440</v>
      </c>
      <c r="B36" s="238">
        <v>12.58</v>
      </c>
      <c r="C36" s="238">
        <v>3.82</v>
      </c>
      <c r="D36" s="238">
        <v>4.5199999999999996</v>
      </c>
    </row>
    <row r="37" spans="1:4" s="241" customFormat="1" x14ac:dyDescent="0.15">
      <c r="A37" s="239" t="s">
        <v>441</v>
      </c>
      <c r="B37" s="240">
        <v>6.82</v>
      </c>
      <c r="C37" s="240">
        <v>4.84</v>
      </c>
      <c r="D37" s="240">
        <v>5.8</v>
      </c>
    </row>
    <row r="38" spans="1:4" s="241" customFormat="1" x14ac:dyDescent="0.15">
      <c r="A38" s="239" t="s">
        <v>442</v>
      </c>
      <c r="B38" s="240">
        <v>6.21</v>
      </c>
      <c r="C38" s="240">
        <v>4.79</v>
      </c>
      <c r="D38" s="240">
        <v>4.76</v>
      </c>
    </row>
    <row r="39" spans="1:4" s="241" customFormat="1" x14ac:dyDescent="0.15">
      <c r="A39" s="239" t="s">
        <v>443</v>
      </c>
      <c r="B39" s="240">
        <v>8.59</v>
      </c>
      <c r="C39" s="240">
        <v>7.46</v>
      </c>
      <c r="D39" s="240">
        <v>9.41</v>
      </c>
    </row>
    <row r="40" spans="1:4" s="241" customFormat="1" x14ac:dyDescent="0.15">
      <c r="A40" s="239" t="s">
        <v>444</v>
      </c>
      <c r="B40" s="240">
        <v>9.8699999999999992</v>
      </c>
      <c r="C40" s="240">
        <v>7.13</v>
      </c>
      <c r="D40" s="240">
        <v>5.9</v>
      </c>
    </row>
    <row r="41" spans="1:4" s="241" customFormat="1" x14ac:dyDescent="0.15">
      <c r="A41" s="239" t="s">
        <v>445</v>
      </c>
      <c r="B41" s="240">
        <v>2.4900000000000002</v>
      </c>
      <c r="C41" s="240">
        <v>7.48</v>
      </c>
      <c r="D41" s="240">
        <v>5.16</v>
      </c>
    </row>
    <row r="42" spans="1:4" s="241" customFormat="1" x14ac:dyDescent="0.15">
      <c r="A42" s="239" t="s">
        <v>446</v>
      </c>
      <c r="B42" s="240">
        <v>6.69</v>
      </c>
      <c r="C42" s="240">
        <v>4.67</v>
      </c>
      <c r="D42" s="240">
        <v>2.5099999999999998</v>
      </c>
    </row>
    <row r="43" spans="1:4" s="241" customFormat="1" x14ac:dyDescent="0.15">
      <c r="A43" s="239" t="s">
        <v>447</v>
      </c>
      <c r="B43" s="240">
        <v>6</v>
      </c>
      <c r="C43" s="240">
        <v>3.1</v>
      </c>
      <c r="D43" s="240">
        <v>-0.11</v>
      </c>
    </row>
    <row r="44" spans="1:4" s="241" customFormat="1" x14ac:dyDescent="0.15">
      <c r="A44" s="239" t="s">
        <v>448</v>
      </c>
      <c r="B44" s="240">
        <v>4.16</v>
      </c>
      <c r="C44" s="240">
        <v>2.6</v>
      </c>
      <c r="D44" s="240">
        <v>-0.02</v>
      </c>
    </row>
    <row r="45" spans="1:4" s="241" customFormat="1" x14ac:dyDescent="0.15">
      <c r="A45" s="239" t="s">
        <v>449</v>
      </c>
      <c r="B45" s="240">
        <v>1.75</v>
      </c>
      <c r="C45" s="240">
        <v>2.69</v>
      </c>
      <c r="D45" s="240">
        <v>-1.47</v>
      </c>
    </row>
    <row r="46" spans="1:4" s="241" customFormat="1" x14ac:dyDescent="0.15">
      <c r="A46" s="239" t="s">
        <v>450</v>
      </c>
      <c r="B46" s="240">
        <v>3.5</v>
      </c>
      <c r="C46" s="240">
        <v>4.29</v>
      </c>
      <c r="D46" s="240">
        <v>0.97</v>
      </c>
    </row>
    <row r="47" spans="1:4" s="241" customFormat="1" x14ac:dyDescent="0.15">
      <c r="A47" s="239" t="s">
        <v>451</v>
      </c>
      <c r="B47" s="240">
        <v>6.59</v>
      </c>
      <c r="C47" s="240">
        <v>3.84</v>
      </c>
      <c r="D47" s="240">
        <v>0.85</v>
      </c>
    </row>
    <row r="48" spans="1:4" s="241" customFormat="1" x14ac:dyDescent="0.15">
      <c r="A48" s="239" t="s">
        <v>452</v>
      </c>
      <c r="B48" s="240">
        <v>4.72</v>
      </c>
      <c r="C48" s="240">
        <v>2.59</v>
      </c>
      <c r="D48" s="240">
        <v>2.34</v>
      </c>
    </row>
    <row r="49" spans="1:4" s="241" customFormat="1" x14ac:dyDescent="0.15">
      <c r="A49" s="239" t="s">
        <v>453</v>
      </c>
      <c r="B49" s="240">
        <v>5.03</v>
      </c>
      <c r="C49" s="240">
        <v>4.5</v>
      </c>
      <c r="D49" s="240">
        <v>2.3199999999999998</v>
      </c>
    </row>
    <row r="50" spans="1:4" s="241" customFormat="1" x14ac:dyDescent="0.15">
      <c r="A50" s="197" t="s">
        <v>454</v>
      </c>
      <c r="B50" s="240">
        <v>2.59</v>
      </c>
      <c r="C50" s="240">
        <v>3.19</v>
      </c>
      <c r="D50" s="240">
        <v>4.2300000000000004</v>
      </c>
    </row>
    <row r="51" spans="1:4" s="241" customFormat="1" x14ac:dyDescent="0.15">
      <c r="A51" s="197" t="s">
        <v>455</v>
      </c>
      <c r="B51" s="240">
        <v>8.59</v>
      </c>
      <c r="C51" s="240">
        <v>1.92</v>
      </c>
      <c r="D51" s="240">
        <v>4.18</v>
      </c>
    </row>
    <row r="52" spans="1:4" s="241" customFormat="1" x14ac:dyDescent="0.15">
      <c r="A52" s="197" t="s">
        <v>456</v>
      </c>
      <c r="B52" s="240">
        <v>4.7300000000000004</v>
      </c>
      <c r="C52" s="240">
        <v>2.98</v>
      </c>
      <c r="D52" s="240">
        <v>4.41</v>
      </c>
    </row>
    <row r="53" spans="1:4" s="241" customFormat="1" x14ac:dyDescent="0.15">
      <c r="A53" s="197" t="s">
        <v>457</v>
      </c>
      <c r="B53" s="240">
        <v>-1.1399999999999999</v>
      </c>
      <c r="C53" s="240">
        <v>4.67</v>
      </c>
      <c r="D53" s="240">
        <v>3.32</v>
      </c>
    </row>
    <row r="54" spans="1:4" s="241" customFormat="1" x14ac:dyDescent="0.15">
      <c r="A54" s="197" t="s">
        <v>458</v>
      </c>
      <c r="B54" s="240">
        <v>4.4400000000000004</v>
      </c>
      <c r="C54" s="240">
        <v>4.84</v>
      </c>
      <c r="D54" s="240">
        <v>2.35</v>
      </c>
    </row>
    <row r="55" spans="1:4" x14ac:dyDescent="0.15">
      <c r="A55" s="197" t="s">
        <v>459</v>
      </c>
      <c r="B55" s="240">
        <v>11.07</v>
      </c>
      <c r="C55" s="240">
        <v>7.08</v>
      </c>
      <c r="D55" s="240">
        <v>2.23</v>
      </c>
    </row>
    <row r="56" spans="1:4" x14ac:dyDescent="0.15">
      <c r="A56" s="197" t="s">
        <v>460</v>
      </c>
      <c r="B56" s="240">
        <v>13.72</v>
      </c>
      <c r="C56" s="240">
        <v>9.26</v>
      </c>
      <c r="D56" s="240">
        <v>5.22</v>
      </c>
    </row>
    <row r="57" spans="1:4" x14ac:dyDescent="0.15">
      <c r="A57" s="197" t="s">
        <v>461</v>
      </c>
      <c r="B57" s="240">
        <v>3.5</v>
      </c>
      <c r="C57" s="240">
        <v>6.76</v>
      </c>
      <c r="D57" s="240">
        <v>2.93</v>
      </c>
    </row>
    <row r="58" spans="1:4" x14ac:dyDescent="0.15">
      <c r="A58" s="197" t="s">
        <v>462</v>
      </c>
      <c r="B58" s="240">
        <v>5.88</v>
      </c>
      <c r="C58" s="240">
        <v>5.82</v>
      </c>
      <c r="D58" s="240">
        <v>4.76</v>
      </c>
    </row>
    <row r="59" spans="1:4" x14ac:dyDescent="0.15">
      <c r="A59" s="197" t="s">
        <v>463</v>
      </c>
      <c r="B59" s="240">
        <v>10.61</v>
      </c>
      <c r="C59" s="240">
        <v>4.54</v>
      </c>
      <c r="D59" s="240">
        <v>2.74</v>
      </c>
    </row>
    <row r="60" spans="1:4" x14ac:dyDescent="0.15">
      <c r="A60" s="197" t="s">
        <v>464</v>
      </c>
      <c r="B60" s="240">
        <v>8.34</v>
      </c>
      <c r="C60" s="240">
        <v>3.12</v>
      </c>
      <c r="D60" s="240">
        <v>1.8</v>
      </c>
    </row>
    <row r="61" spans="1:4" x14ac:dyDescent="0.15">
      <c r="A61" s="197" t="s">
        <v>465</v>
      </c>
      <c r="B61" s="240">
        <v>7.59</v>
      </c>
      <c r="C61" s="240">
        <v>2.89</v>
      </c>
      <c r="D61" s="240">
        <v>1.3</v>
      </c>
    </row>
    <row r="62" spans="1:4" x14ac:dyDescent="0.15">
      <c r="A62" s="197" t="s">
        <v>466</v>
      </c>
      <c r="B62" s="240">
        <v>7.13</v>
      </c>
      <c r="C62" s="240">
        <v>2.6</v>
      </c>
      <c r="D62" s="240">
        <v>2.63</v>
      </c>
    </row>
    <row r="63" spans="1:4" x14ac:dyDescent="0.15">
      <c r="A63" s="197" t="s">
        <v>467</v>
      </c>
      <c r="B63" s="240">
        <v>13.67</v>
      </c>
      <c r="C63" s="240">
        <v>2.86</v>
      </c>
      <c r="D63" s="240">
        <v>1.33</v>
      </c>
    </row>
    <row r="64" spans="1:4" x14ac:dyDescent="0.15">
      <c r="A64" s="197" t="s">
        <v>468</v>
      </c>
      <c r="B64" s="240">
        <v>10.72</v>
      </c>
      <c r="C64" s="240">
        <v>4.72</v>
      </c>
      <c r="D64" s="240">
        <v>1.1100000000000001</v>
      </c>
    </row>
    <row r="65" spans="1:4" x14ac:dyDescent="0.15">
      <c r="A65" s="197" t="s">
        <v>469</v>
      </c>
      <c r="B65" s="240">
        <v>3.41</v>
      </c>
      <c r="C65" s="240">
        <v>5.52</v>
      </c>
      <c r="D65" s="240">
        <v>3.96</v>
      </c>
    </row>
    <row r="66" spans="1:4" x14ac:dyDescent="0.15">
      <c r="A66" s="199" t="s">
        <v>470</v>
      </c>
      <c r="B66" s="240">
        <v>10.629245632781252</v>
      </c>
      <c r="C66" s="240">
        <v>7.3769766152048053</v>
      </c>
      <c r="D66" s="240">
        <v>6.4384314557775157</v>
      </c>
    </row>
    <row r="67" spans="1:4" x14ac:dyDescent="0.15">
      <c r="A67" s="242" t="s">
        <v>471</v>
      </c>
      <c r="B67" s="240">
        <v>14.702319661230774</v>
      </c>
      <c r="C67" s="240">
        <v>7.9417078025463859</v>
      </c>
      <c r="D67" s="240">
        <v>4.067028423272629</v>
      </c>
    </row>
    <row r="68" spans="1:4" x14ac:dyDescent="0.15">
      <c r="A68" s="242" t="s">
        <v>472</v>
      </c>
      <c r="B68" s="240">
        <v>16.562098584090915</v>
      </c>
      <c r="C68" s="240">
        <v>8.8270048801688041</v>
      </c>
      <c r="D68" s="240">
        <v>2.363702876027312</v>
      </c>
    </row>
    <row r="69" spans="1:4" x14ac:dyDescent="0.15">
      <c r="A69" s="243" t="s">
        <v>473</v>
      </c>
      <c r="B69" s="240">
        <v>8.5926393503030329</v>
      </c>
      <c r="C69" s="240">
        <v>4.7374191609251843</v>
      </c>
      <c r="D69" s="240">
        <v>5.0265956212009986</v>
      </c>
    </row>
    <row r="70" spans="1:4" x14ac:dyDescent="0.15">
      <c r="A70" s="199" t="s">
        <v>474</v>
      </c>
      <c r="B70" s="240">
        <v>7.0689935000000039</v>
      </c>
      <c r="C70" s="240">
        <v>4.0962820321169318</v>
      </c>
      <c r="D70" s="240">
        <v>4.5492010416053725</v>
      </c>
    </row>
    <row r="71" spans="1:4" x14ac:dyDescent="0.15">
      <c r="A71" s="199" t="s">
        <v>475</v>
      </c>
      <c r="B71" s="240">
        <v>8.9918517850769284</v>
      </c>
      <c r="C71" s="240">
        <v>4.5570674764014596</v>
      </c>
      <c r="D71" s="240">
        <v>2.5122097647837434</v>
      </c>
    </row>
    <row r="72" spans="1:4" x14ac:dyDescent="0.15">
      <c r="A72" s="199" t="s">
        <v>476</v>
      </c>
      <c r="B72" s="240">
        <v>9.5402025603030349</v>
      </c>
      <c r="C72" s="240">
        <v>3.3485566870047703</v>
      </c>
      <c r="D72" s="240">
        <v>3.2958227825305002</v>
      </c>
    </row>
    <row r="73" spans="1:4" x14ac:dyDescent="0.15">
      <c r="A73" s="199" t="s">
        <v>477</v>
      </c>
      <c r="B73" s="240">
        <v>8.3273155358461555</v>
      </c>
      <c r="C73" s="240">
        <v>5.5952183293746938</v>
      </c>
      <c r="D73" s="240">
        <v>4.0930160877781052</v>
      </c>
    </row>
    <row r="74" spans="1:4" x14ac:dyDescent="0.15">
      <c r="A74" s="199" t="s">
        <v>478</v>
      </c>
      <c r="B74" s="240">
        <v>9.052573952769233</v>
      </c>
      <c r="C74" s="240">
        <v>5.2885613646247496</v>
      </c>
      <c r="D74" s="240">
        <v>3.5737573043478874</v>
      </c>
    </row>
    <row r="75" spans="1:4" x14ac:dyDescent="0.15">
      <c r="A75" s="199" t="s">
        <v>479</v>
      </c>
      <c r="B75" s="240">
        <v>9.4671755590769298</v>
      </c>
      <c r="C75" s="240">
        <v>5.5883380991746039</v>
      </c>
      <c r="D75" s="240">
        <v>3.6818149390403692</v>
      </c>
    </row>
    <row r="76" spans="1:4" x14ac:dyDescent="0.15">
      <c r="A76" s="199" t="s">
        <v>480</v>
      </c>
      <c r="B76" s="240">
        <v>12.997018211230777</v>
      </c>
      <c r="C76" s="240">
        <v>6.9445283121329684</v>
      </c>
      <c r="D76" s="240">
        <v>5.5185272509753345</v>
      </c>
    </row>
    <row r="77" spans="1:4" x14ac:dyDescent="0.15">
      <c r="A77" s="199" t="s">
        <v>481</v>
      </c>
      <c r="B77" s="240">
        <v>7.8270222200000044</v>
      </c>
      <c r="C77" s="240">
        <v>5.658859839897552</v>
      </c>
      <c r="D77" s="240">
        <v>4.4328957897215195</v>
      </c>
    </row>
    <row r="78" spans="1:4" x14ac:dyDescent="0.15">
      <c r="A78" s="199" t="s">
        <v>482</v>
      </c>
      <c r="B78" s="240">
        <v>8.0149367523076975</v>
      </c>
      <c r="C78" s="240">
        <v>4.4118569148280784</v>
      </c>
      <c r="D78" s="240">
        <v>5.0804930005667597</v>
      </c>
    </row>
    <row r="79" spans="1:4" x14ac:dyDescent="0.15">
      <c r="A79" s="199" t="s">
        <v>483</v>
      </c>
      <c r="B79" s="240">
        <v>9.0557268140307645</v>
      </c>
      <c r="C79" s="240">
        <v>4.3413234727358763</v>
      </c>
      <c r="D79" s="240">
        <v>4.1738013152071147</v>
      </c>
    </row>
    <row r="80" spans="1:4" x14ac:dyDescent="0.15">
      <c r="A80" s="199" t="s">
        <v>484</v>
      </c>
      <c r="B80" s="240">
        <v>8.8412388627692255</v>
      </c>
      <c r="C80" s="240">
        <v>5.2144353602154174</v>
      </c>
      <c r="D80" s="240">
        <v>4.0093540053782695</v>
      </c>
    </row>
    <row r="81" spans="1:4" x14ac:dyDescent="0.15">
      <c r="A81" s="199" t="s">
        <v>485</v>
      </c>
      <c r="B81" s="240">
        <v>3.4054750712424271</v>
      </c>
      <c r="C81" s="240">
        <v>4.2785703354673208</v>
      </c>
      <c r="D81" s="240">
        <v>3.9818728815953595</v>
      </c>
    </row>
    <row r="82" spans="1:4" x14ac:dyDescent="0.15">
      <c r="A82" s="199" t="s">
        <v>486</v>
      </c>
      <c r="B82" s="240">
        <v>2.69</v>
      </c>
      <c r="C82" s="240">
        <v>3.69</v>
      </c>
      <c r="D82" s="240">
        <v>2.98</v>
      </c>
    </row>
    <row r="83" spans="1:4" x14ac:dyDescent="0.15">
      <c r="A83" s="199" t="s">
        <v>487</v>
      </c>
      <c r="B83" s="240">
        <v>7.47</v>
      </c>
      <c r="C83" s="240">
        <v>4.24</v>
      </c>
      <c r="D83" s="240">
        <v>2.27</v>
      </c>
    </row>
    <row r="84" spans="1:4" x14ac:dyDescent="0.15">
      <c r="A84" s="199" t="s">
        <v>488</v>
      </c>
      <c r="B84" s="240">
        <v>8.7200000000000006</v>
      </c>
      <c r="C84" s="240">
        <v>6.43</v>
      </c>
      <c r="D84" s="240">
        <v>5.49</v>
      </c>
    </row>
    <row r="85" spans="1:4" x14ac:dyDescent="0.15">
      <c r="A85" s="199" t="s">
        <v>489</v>
      </c>
      <c r="B85" s="240">
        <v>7.63</v>
      </c>
      <c r="C85" s="240">
        <v>4.32</v>
      </c>
      <c r="D85" s="240">
        <v>0.48</v>
      </c>
    </row>
    <row r="86" spans="1:4" x14ac:dyDescent="0.15">
      <c r="A86" s="199" t="s">
        <v>493</v>
      </c>
      <c r="B86" s="246">
        <v>5.4041629678461582</v>
      </c>
      <c r="C86" s="246">
        <v>3.1995113745694796</v>
      </c>
      <c r="D86" s="246">
        <v>-0.18954668096172358</v>
      </c>
    </row>
    <row r="87" spans="1:4" x14ac:dyDescent="0.15">
      <c r="A87" s="199" t="s">
        <v>494</v>
      </c>
      <c r="B87" s="246">
        <v>-0.12913452193845834</v>
      </c>
      <c r="C87" s="246">
        <v>0.21778769683638588</v>
      </c>
      <c r="D87" s="246">
        <v>-2.4057844028373938</v>
      </c>
    </row>
    <row r="88" spans="1:4" x14ac:dyDescent="0.15">
      <c r="A88" s="199" t="s">
        <v>495</v>
      </c>
      <c r="B88" s="246">
        <v>0.97624387409091296</v>
      </c>
      <c r="C88" s="246">
        <v>-0.73770865290961007</v>
      </c>
      <c r="D88" s="246">
        <v>-2.5128682451572519</v>
      </c>
    </row>
    <row r="89" spans="1:4" x14ac:dyDescent="0.15">
      <c r="A89" s="199" t="s">
        <v>496</v>
      </c>
      <c r="B89" s="247">
        <v>1.5585626000303079</v>
      </c>
      <c r="C89" s="247">
        <v>0.81853922171959992</v>
      </c>
      <c r="D89" s="247">
        <v>-1.3542146024601986</v>
      </c>
    </row>
    <row r="91" spans="1:4" x14ac:dyDescent="0.15">
      <c r="A91" s="244" t="s">
        <v>490</v>
      </c>
    </row>
    <row r="92" spans="1:4" x14ac:dyDescent="0.15">
      <c r="A92" s="245" t="s">
        <v>491</v>
      </c>
    </row>
    <row r="93" spans="1:4" x14ac:dyDescent="0.15">
      <c r="A93" s="192" t="s">
        <v>492</v>
      </c>
    </row>
  </sheetData>
  <phoneticPr fontId="0" type="noConversion"/>
  <hyperlinks>
    <hyperlink ref="F1" location="Contents!A1" display="Contents" xr:uid="{14B44649-5C0C-461F-BAA8-4CDF039A0961}"/>
  </hyperlinks>
  <pageMargins left="0.75" right="0.75" top="1" bottom="1" header="0.5" footer="0.5"/>
  <pageSetup paperSize="9" scale="5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5C5C-3404-4B52-9260-0F2495360FEF}">
  <dimension ref="A1:AU37"/>
  <sheetViews>
    <sheetView showGridLines="0" workbookViewId="0">
      <pane xSplit="1" ySplit="3" topLeftCell="AC25" activePane="bottomRight" state="frozen"/>
      <selection activeCell="AL81" sqref="AL81"/>
      <selection pane="topRight" activeCell="AL81" sqref="AL81"/>
      <selection pane="bottomLeft" activeCell="AL81" sqref="AL81"/>
      <selection pane="bottomRight" activeCell="AU1" sqref="AU1"/>
    </sheetView>
  </sheetViews>
  <sheetFormatPr baseColWidth="10" defaultColWidth="9" defaultRowHeight="15" x14ac:dyDescent="0.2"/>
  <cols>
    <col min="1" max="1" width="25.75" style="545" customWidth="1"/>
    <col min="2" max="13" width="9.75" style="545" customWidth="1"/>
    <col min="14" max="27" width="9" style="545" customWidth="1"/>
    <col min="28" max="28" width="9" style="355" customWidth="1"/>
    <col min="29" max="29" width="9.75" style="545" customWidth="1"/>
    <col min="30" max="30" width="10" style="1124" bestFit="1" customWidth="1"/>
    <col min="31" max="37" width="9" style="545"/>
    <col min="38" max="42" width="9" style="355"/>
    <col min="43" max="44" width="9" style="545"/>
    <col min="45" max="45" width="8" style="545" customWidth="1"/>
    <col min="46" max="46" width="9" style="545"/>
    <col min="47" max="16384" width="9" style="1046"/>
  </cols>
  <sheetData>
    <row r="1" spans="1:47" ht="14.25" customHeight="1" x14ac:dyDescent="0.2">
      <c r="A1" s="1106" t="s">
        <v>980</v>
      </c>
      <c r="L1" s="30" t="s">
        <v>199</v>
      </c>
      <c r="AB1" s="545"/>
      <c r="AD1" s="545"/>
      <c r="AH1" s="355"/>
      <c r="AI1" s="355"/>
      <c r="AJ1" s="355"/>
      <c r="AQ1" s="1005"/>
      <c r="AR1" s="1005"/>
      <c r="AS1" s="1007"/>
      <c r="AU1" s="30" t="s">
        <v>199</v>
      </c>
    </row>
    <row r="2" spans="1:47" ht="14.25" customHeight="1" x14ac:dyDescent="0.2">
      <c r="AB2" s="545"/>
      <c r="AD2" s="545"/>
      <c r="AH2" s="355"/>
      <c r="AI2" s="355"/>
      <c r="AJ2" s="355"/>
      <c r="AQ2" s="1228" t="s">
        <v>197</v>
      </c>
      <c r="AR2" s="1228"/>
      <c r="AS2" s="1007" t="s">
        <v>196</v>
      </c>
    </row>
    <row r="3" spans="1:47" ht="14.25" customHeight="1" x14ac:dyDescent="0.2">
      <c r="A3" s="545" t="s">
        <v>287</v>
      </c>
      <c r="B3" s="545">
        <v>1980</v>
      </c>
      <c r="C3" s="545">
        <v>1981</v>
      </c>
      <c r="D3" s="545">
        <v>1982</v>
      </c>
      <c r="E3" s="545">
        <v>1983</v>
      </c>
      <c r="F3" s="545">
        <v>1984</v>
      </c>
      <c r="G3" s="545">
        <v>1985</v>
      </c>
      <c r="H3" s="545">
        <v>1986</v>
      </c>
      <c r="I3" s="545">
        <v>1987</v>
      </c>
      <c r="J3" s="545">
        <v>1988</v>
      </c>
      <c r="K3" s="545">
        <v>1989</v>
      </c>
      <c r="L3" s="545">
        <v>1990</v>
      </c>
      <c r="M3" s="545">
        <v>1991</v>
      </c>
      <c r="N3" s="545">
        <v>1992</v>
      </c>
      <c r="O3" s="545">
        <v>1993</v>
      </c>
      <c r="P3" s="545">
        <v>1994</v>
      </c>
      <c r="Q3" s="545">
        <v>1995</v>
      </c>
      <c r="R3" s="545">
        <v>1996</v>
      </c>
      <c r="S3" s="545">
        <v>1997</v>
      </c>
      <c r="T3" s="545">
        <v>1998</v>
      </c>
      <c r="U3" s="545">
        <v>1999</v>
      </c>
      <c r="V3" s="545">
        <v>2000</v>
      </c>
      <c r="W3" s="545">
        <v>2001</v>
      </c>
      <c r="X3" s="545">
        <v>2002</v>
      </c>
      <c r="Y3" s="545">
        <v>2003</v>
      </c>
      <c r="Z3" s="545">
        <v>2004</v>
      </c>
      <c r="AA3" s="545">
        <v>2005</v>
      </c>
      <c r="AB3" s="545">
        <v>2006</v>
      </c>
      <c r="AC3" s="545">
        <v>2007</v>
      </c>
      <c r="AD3" s="545">
        <v>2008</v>
      </c>
      <c r="AE3" s="545">
        <v>2009</v>
      </c>
      <c r="AF3" s="545">
        <v>2010</v>
      </c>
      <c r="AG3" s="545">
        <v>2011</v>
      </c>
      <c r="AH3" s="545">
        <v>2012</v>
      </c>
      <c r="AI3" s="545">
        <v>2013</v>
      </c>
      <c r="AJ3" s="545">
        <v>2014</v>
      </c>
      <c r="AK3" s="545">
        <v>2015</v>
      </c>
      <c r="AL3" s="545">
        <v>2016</v>
      </c>
      <c r="AM3" s="545">
        <v>2017</v>
      </c>
      <c r="AN3" s="545">
        <v>2018</v>
      </c>
      <c r="AO3" s="545">
        <v>2019</v>
      </c>
      <c r="AP3" s="355">
        <v>2020</v>
      </c>
      <c r="AQ3" s="1007">
        <v>2020</v>
      </c>
      <c r="AR3" s="1007" t="s">
        <v>194</v>
      </c>
      <c r="AS3" s="1007">
        <v>2020</v>
      </c>
    </row>
    <row r="4" spans="1:47" ht="14.25" customHeight="1" x14ac:dyDescent="0.2">
      <c r="A4" s="355" t="s">
        <v>677</v>
      </c>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107"/>
      <c r="Z4" s="1108"/>
      <c r="AA4" s="1108"/>
      <c r="AB4" s="1108"/>
      <c r="AC4" s="1108"/>
      <c r="AD4" s="1108"/>
      <c r="AE4" s="1108"/>
      <c r="AF4" s="1108"/>
      <c r="AG4" s="1108"/>
      <c r="AH4" s="1107"/>
      <c r="AI4" s="1107"/>
      <c r="AJ4" s="1107"/>
      <c r="AK4" s="1107"/>
      <c r="AL4" s="1107"/>
      <c r="AM4" s="1107"/>
      <c r="AN4" s="1107"/>
      <c r="AO4" s="1107"/>
      <c r="AP4" s="1107"/>
      <c r="AQ4" s="1109"/>
      <c r="AR4" s="1109"/>
      <c r="AS4" s="1109"/>
      <c r="AT4" s="355"/>
    </row>
    <row r="5" spans="1:47" ht="14.25" customHeight="1" x14ac:dyDescent="0.2">
      <c r="A5" s="545" t="s">
        <v>191</v>
      </c>
      <c r="B5" s="1108">
        <v>6735</v>
      </c>
      <c r="C5" s="1108">
        <v>5950</v>
      </c>
      <c r="D5" s="1108">
        <v>5040</v>
      </c>
      <c r="E5" s="1108">
        <v>4990</v>
      </c>
      <c r="F5" s="1108">
        <v>5380</v>
      </c>
      <c r="G5" s="1108">
        <v>5065</v>
      </c>
      <c r="H5" s="1108">
        <v>6045</v>
      </c>
      <c r="I5" s="1108">
        <v>6245</v>
      </c>
      <c r="J5" s="1108">
        <v>7240</v>
      </c>
      <c r="K5" s="1108">
        <v>8019</v>
      </c>
      <c r="L5" s="1108">
        <v>8026</v>
      </c>
      <c r="M5" s="1108">
        <v>7791</v>
      </c>
      <c r="N5" s="1108">
        <v>7888</v>
      </c>
      <c r="O5" s="1108">
        <v>8620</v>
      </c>
      <c r="P5" s="1108">
        <v>8929.0328767123283</v>
      </c>
      <c r="Q5" s="1108">
        <v>8830.4328767123279</v>
      </c>
      <c r="R5" s="1108">
        <v>9400</v>
      </c>
      <c r="S5" s="1108">
        <v>9907</v>
      </c>
      <c r="T5" s="1108">
        <v>10382</v>
      </c>
      <c r="U5" s="1108">
        <v>10550</v>
      </c>
      <c r="V5" s="1108">
        <v>11092</v>
      </c>
      <c r="W5" s="1108">
        <v>11618</v>
      </c>
      <c r="X5" s="1108">
        <v>11357</v>
      </c>
      <c r="Y5" s="1108">
        <v>12254</v>
      </c>
      <c r="Z5" s="1108">
        <v>12897.901639344263</v>
      </c>
      <c r="AA5" s="1108">
        <v>13525.235616438358</v>
      </c>
      <c r="AB5" s="1108">
        <v>13612.432136986301</v>
      </c>
      <c r="AC5" s="1108">
        <v>13632.287896712331</v>
      </c>
      <c r="AD5" s="1108">
        <v>12872.234973148599</v>
      </c>
      <c r="AE5" s="1108">
        <v>11453.22408219178</v>
      </c>
      <c r="AF5" s="1108">
        <v>11689.28293150685</v>
      </c>
      <c r="AG5" s="1108">
        <v>11337.552602739725</v>
      </c>
      <c r="AH5" s="1108">
        <v>10587.361284153008</v>
      </c>
      <c r="AI5" s="1108">
        <v>9859.309349953317</v>
      </c>
      <c r="AJ5" s="1108">
        <v>9241.4306197309306</v>
      </c>
      <c r="AK5" s="1108">
        <v>9451.4699524709613</v>
      </c>
      <c r="AL5" s="1108">
        <v>10055.967182045559</v>
      </c>
      <c r="AM5" s="1108">
        <v>10148.229331292096</v>
      </c>
      <c r="AN5" s="1108">
        <v>9943.3713406394509</v>
      </c>
      <c r="AO5" s="1108">
        <v>9141.9186836605713</v>
      </c>
      <c r="AP5" s="1107">
        <v>7863.2374916706895</v>
      </c>
      <c r="AQ5" s="1110">
        <v>-0.13987011219814061</v>
      </c>
      <c r="AR5" s="1110">
        <v>-2.2287968332990404E-2</v>
      </c>
      <c r="AS5" s="1110">
        <v>0.12085941646856745</v>
      </c>
    </row>
    <row r="6" spans="1:47" ht="14.25" customHeight="1" x14ac:dyDescent="0.2">
      <c r="A6" s="545" t="s">
        <v>981</v>
      </c>
      <c r="B6" s="1108">
        <v>12244</v>
      </c>
      <c r="C6" s="1108">
        <v>10653</v>
      </c>
      <c r="D6" s="1108">
        <v>9750</v>
      </c>
      <c r="E6" s="1108">
        <v>9038</v>
      </c>
      <c r="F6" s="1108">
        <v>8970</v>
      </c>
      <c r="G6" s="1108">
        <v>8768</v>
      </c>
      <c r="H6" s="1108">
        <v>9282</v>
      </c>
      <c r="I6" s="1108">
        <v>8283</v>
      </c>
      <c r="J6" s="1108">
        <v>9487</v>
      </c>
      <c r="K6" s="1108">
        <v>9752</v>
      </c>
      <c r="L6" s="1108">
        <v>9801</v>
      </c>
      <c r="M6" s="1108">
        <v>10171</v>
      </c>
      <c r="N6" s="1108">
        <v>10319</v>
      </c>
      <c r="O6" s="1108">
        <v>11477.538987069322</v>
      </c>
      <c r="P6" s="1108">
        <v>11092.438739019917</v>
      </c>
      <c r="Q6" s="1108">
        <v>10693.600736422246</v>
      </c>
      <c r="R6" s="1108">
        <v>10631.375072549263</v>
      </c>
      <c r="S6" s="1108">
        <v>10647.138165618902</v>
      </c>
      <c r="T6" s="1108">
        <v>11272.440195697671</v>
      </c>
      <c r="U6" s="1108">
        <v>10806.592789875205</v>
      </c>
      <c r="V6" s="1108">
        <v>11251.416622268809</v>
      </c>
      <c r="W6" s="1108">
        <v>11756.582964663499</v>
      </c>
      <c r="X6" s="1108">
        <v>12146.115753396967</v>
      </c>
      <c r="Y6" s="1108">
        <v>12341.277887868004</v>
      </c>
      <c r="Z6" s="1108">
        <v>12854.335878175301</v>
      </c>
      <c r="AA6" s="1108">
        <v>13556.817324310912</v>
      </c>
      <c r="AB6" s="1108">
        <v>13727.796578298487</v>
      </c>
      <c r="AC6" s="1108">
        <v>14241.129968922058</v>
      </c>
      <c r="AD6" s="1108">
        <v>14065.691965353886</v>
      </c>
      <c r="AE6" s="1108">
        <v>12802.460497151993</v>
      </c>
      <c r="AF6" s="1108">
        <v>12407.089285434631</v>
      </c>
      <c r="AG6" s="1108">
        <v>12489.070999068717</v>
      </c>
      <c r="AH6" s="1108">
        <v>12720.952578907498</v>
      </c>
      <c r="AI6" s="1108">
        <v>12919.933743907221</v>
      </c>
      <c r="AJ6" s="1108">
        <v>12957.102164684296</v>
      </c>
      <c r="AK6" s="1108">
        <v>13992.712940921785</v>
      </c>
      <c r="AL6" s="1108">
        <v>14354.315975367101</v>
      </c>
      <c r="AM6" s="1108">
        <v>14699.762700764695</v>
      </c>
      <c r="AN6" s="1108">
        <v>14150.772338058121</v>
      </c>
      <c r="AO6" s="1108">
        <v>14865.626474600391</v>
      </c>
      <c r="AP6" s="1107">
        <v>12611.310307266031</v>
      </c>
      <c r="AQ6" s="1110">
        <v>-0.15164622703160979</v>
      </c>
      <c r="AR6" s="1110">
        <v>1.5053603169910668E-2</v>
      </c>
      <c r="AS6" s="1110">
        <v>0.19383817495716502</v>
      </c>
    </row>
    <row r="7" spans="1:47" ht="14.25" customHeight="1" x14ac:dyDescent="0.2">
      <c r="A7" s="545" t="s">
        <v>110</v>
      </c>
      <c r="B7" s="1111" t="s">
        <v>111</v>
      </c>
      <c r="C7" s="1111" t="s">
        <v>111</v>
      </c>
      <c r="D7" s="1111" t="s">
        <v>111</v>
      </c>
      <c r="E7" s="1111" t="s">
        <v>111</v>
      </c>
      <c r="F7" s="1111" t="s">
        <v>111</v>
      </c>
      <c r="G7" s="1111" t="s">
        <v>111</v>
      </c>
      <c r="H7" s="1111" t="s">
        <v>111</v>
      </c>
      <c r="I7" s="1111" t="s">
        <v>111</v>
      </c>
      <c r="J7" s="1111" t="s">
        <v>111</v>
      </c>
      <c r="K7" s="1111" t="s">
        <v>111</v>
      </c>
      <c r="L7" s="1111" t="s">
        <v>111</v>
      </c>
      <c r="M7" s="1111" t="s">
        <v>111</v>
      </c>
      <c r="N7" s="1111" t="s">
        <v>111</v>
      </c>
      <c r="O7" s="1108">
        <v>678.27254732824667</v>
      </c>
      <c r="P7" s="1108">
        <v>527.4011977172878</v>
      </c>
      <c r="Q7" s="1108">
        <v>679.35884401167129</v>
      </c>
      <c r="R7" s="1108">
        <v>828.0426231601366</v>
      </c>
      <c r="S7" s="1108">
        <v>1257.0159531397808</v>
      </c>
      <c r="T7" s="1108">
        <v>1053.7166313884109</v>
      </c>
      <c r="U7" s="1108">
        <v>1279.6012420903289</v>
      </c>
      <c r="V7" s="1108">
        <v>1892.8735966019944</v>
      </c>
      <c r="W7" s="1108">
        <v>1787.9716433059998</v>
      </c>
      <c r="X7" s="1108">
        <v>1986.7742135795067</v>
      </c>
      <c r="Y7" s="1108">
        <v>2643.2240870784381</v>
      </c>
      <c r="Z7" s="1108">
        <v>3445.0095448710381</v>
      </c>
      <c r="AA7" s="1108">
        <v>3427.0197616078358</v>
      </c>
      <c r="AB7" s="1108">
        <v>3883.4837714902465</v>
      </c>
      <c r="AC7" s="1108">
        <v>4172.3732351213694</v>
      </c>
      <c r="AD7" s="1108">
        <v>4493.768974714535</v>
      </c>
      <c r="AE7" s="1108">
        <v>5100.1818149090141</v>
      </c>
      <c r="AF7" s="1108">
        <v>5885.7968870604636</v>
      </c>
      <c r="AG7" s="1108">
        <v>6294.563856208164</v>
      </c>
      <c r="AH7" s="1108">
        <v>6674.6569647253009</v>
      </c>
      <c r="AI7" s="1108">
        <v>6978.1413412241654</v>
      </c>
      <c r="AJ7" s="1108">
        <v>7398.1840792845778</v>
      </c>
      <c r="AK7" s="1108">
        <v>8332.9159894947661</v>
      </c>
      <c r="AL7" s="1108">
        <v>9214.2337418171246</v>
      </c>
      <c r="AM7" s="1108">
        <v>10240.730236745265</v>
      </c>
      <c r="AN7" s="1108">
        <v>11027.823507655343</v>
      </c>
      <c r="AO7" s="1108">
        <v>11825.969682174074</v>
      </c>
      <c r="AP7" s="1107">
        <v>12864.81783258141</v>
      </c>
      <c r="AQ7" s="1110">
        <v>8.7844648542710901E-2</v>
      </c>
      <c r="AR7" s="1110">
        <v>8.7740027387647412E-2</v>
      </c>
      <c r="AS7" s="1110">
        <v>0.19773463256924428</v>
      </c>
    </row>
    <row r="8" spans="1:47" ht="14.25" customHeight="1" x14ac:dyDescent="0.2">
      <c r="A8" s="545" t="s">
        <v>108</v>
      </c>
      <c r="B8" s="1111" t="s">
        <v>111</v>
      </c>
      <c r="C8" s="1111" t="s">
        <v>111</v>
      </c>
      <c r="D8" s="1111" t="s">
        <v>111</v>
      </c>
      <c r="E8" s="1111" t="s">
        <v>111</v>
      </c>
      <c r="F8" s="1111" t="s">
        <v>111</v>
      </c>
      <c r="G8" s="1111" t="s">
        <v>111</v>
      </c>
      <c r="H8" s="1111" t="s">
        <v>111</v>
      </c>
      <c r="I8" s="1111" t="s">
        <v>111</v>
      </c>
      <c r="J8" s="1111" t="s">
        <v>111</v>
      </c>
      <c r="K8" s="1111" t="s">
        <v>111</v>
      </c>
      <c r="L8" s="1111" t="s">
        <v>111</v>
      </c>
      <c r="M8" s="1111" t="s">
        <v>111</v>
      </c>
      <c r="N8" s="1111" t="s">
        <v>111</v>
      </c>
      <c r="O8" s="1108">
        <v>858.5588767123287</v>
      </c>
      <c r="P8" s="1108">
        <v>851.13613698630138</v>
      </c>
      <c r="Q8" s="1108">
        <v>915.06263013698629</v>
      </c>
      <c r="R8" s="1108">
        <v>1092.989808219178</v>
      </c>
      <c r="S8" s="1108">
        <v>1088.9360547945205</v>
      </c>
      <c r="T8" s="1108">
        <v>1265.4943287671233</v>
      </c>
      <c r="U8" s="1108">
        <v>1455.1369315068494</v>
      </c>
      <c r="V8" s="1108">
        <v>1638.3337260273972</v>
      </c>
      <c r="W8" s="1108">
        <v>1726.7663287671232</v>
      </c>
      <c r="X8" s="1108">
        <v>1870.8123561643836</v>
      </c>
      <c r="Y8" s="1108">
        <v>2000.6709863013698</v>
      </c>
      <c r="Z8" s="1108">
        <v>2138.5251092896174</v>
      </c>
      <c r="AA8" s="1108">
        <v>2236.1735068493149</v>
      </c>
      <c r="AB8" s="1108">
        <v>2612.9778356164384</v>
      </c>
      <c r="AC8" s="1108">
        <v>2923.6783835616434</v>
      </c>
      <c r="AD8" s="1108">
        <v>3066.2092622950813</v>
      </c>
      <c r="AE8" s="1108">
        <v>3490.9816986301371</v>
      </c>
      <c r="AF8" s="1108">
        <v>3748.5236164383559</v>
      </c>
      <c r="AG8" s="1108">
        <v>3822.8596712328772</v>
      </c>
      <c r="AH8" s="1108">
        <v>4167.6412568306014</v>
      </c>
      <c r="AI8" s="1108">
        <v>4369.6675674613944</v>
      </c>
      <c r="AJ8" s="1108">
        <v>4154.8136319864425</v>
      </c>
      <c r="AK8" s="1108">
        <v>4380.2137305021843</v>
      </c>
      <c r="AL8" s="1108">
        <v>4945.240255806104</v>
      </c>
      <c r="AM8" s="1108">
        <v>4920.2213837759573</v>
      </c>
      <c r="AN8" s="1108">
        <v>5196.3644707519979</v>
      </c>
      <c r="AO8" s="1108">
        <v>5394.3700747324301</v>
      </c>
      <c r="AP8" s="1107">
        <v>5030.3299586461308</v>
      </c>
      <c r="AQ8" s="1110">
        <v>-6.7485194942684124E-2</v>
      </c>
      <c r="AR8" s="1110">
        <v>4.4478047466890658E-2</v>
      </c>
      <c r="AS8" s="1110">
        <v>7.73171030495165E-2</v>
      </c>
    </row>
    <row r="9" spans="1:47" ht="14.25" customHeight="1" x14ac:dyDescent="0.2">
      <c r="A9" s="545" t="s">
        <v>106</v>
      </c>
      <c r="B9" s="1108">
        <v>4985</v>
      </c>
      <c r="C9" s="1108">
        <v>4460</v>
      </c>
      <c r="D9" s="1108">
        <v>4155</v>
      </c>
      <c r="E9" s="1108">
        <v>4145</v>
      </c>
      <c r="F9" s="1108">
        <v>4305</v>
      </c>
      <c r="G9" s="1108">
        <v>4045</v>
      </c>
      <c r="H9" s="1108">
        <v>4140</v>
      </c>
      <c r="I9" s="1108">
        <v>4125</v>
      </c>
      <c r="J9" s="1108">
        <v>4412</v>
      </c>
      <c r="K9" s="1108">
        <v>4549</v>
      </c>
      <c r="L9" s="1108">
        <v>4802</v>
      </c>
      <c r="M9" s="1108">
        <v>4925</v>
      </c>
      <c r="N9" s="1108">
        <v>5306</v>
      </c>
      <c r="O9" s="1108">
        <v>5307</v>
      </c>
      <c r="P9" s="1108">
        <v>5611.9671232876699</v>
      </c>
      <c r="Q9" s="1108">
        <v>5581.232876712329</v>
      </c>
      <c r="R9" s="1108">
        <v>5685</v>
      </c>
      <c r="S9" s="1108">
        <v>5735</v>
      </c>
      <c r="T9" s="1108">
        <v>5259</v>
      </c>
      <c r="U9" s="1108">
        <v>5346</v>
      </c>
      <c r="V9" s="1108">
        <v>5329</v>
      </c>
      <c r="W9" s="1108">
        <v>5202</v>
      </c>
      <c r="X9" s="1108">
        <v>5070</v>
      </c>
      <c r="Y9" s="1108">
        <v>5314</v>
      </c>
      <c r="Z9" s="1108">
        <v>5203.1256830601087</v>
      </c>
      <c r="AA9" s="1108">
        <v>5224.5095890410948</v>
      </c>
      <c r="AB9" s="1108">
        <v>5200.797750684932</v>
      </c>
      <c r="AC9" s="1108">
        <v>5031.8951306849322</v>
      </c>
      <c r="AD9" s="1108">
        <v>4924.7757022873566</v>
      </c>
      <c r="AE9" s="1108">
        <v>4262.6164931506846</v>
      </c>
      <c r="AF9" s="1108">
        <v>4566.614328767123</v>
      </c>
      <c r="AG9" s="1108">
        <v>4494.1751506849323</v>
      </c>
      <c r="AH9" s="1108">
        <v>4743.0813387978151</v>
      </c>
      <c r="AI9" s="1108">
        <v>4636.7696985784378</v>
      </c>
      <c r="AJ9" s="1108">
        <v>4383.0638785089304</v>
      </c>
      <c r="AK9" s="1108">
        <v>4331.5028165378071</v>
      </c>
      <c r="AL9" s="1108">
        <v>4180.178922076414</v>
      </c>
      <c r="AM9" s="1108">
        <v>4141.9765182868769</v>
      </c>
      <c r="AN9" s="1108">
        <v>3939.6719101560643</v>
      </c>
      <c r="AO9" s="1108">
        <v>3779.6305632094818</v>
      </c>
      <c r="AP9" s="1107">
        <v>3310.0309214411368</v>
      </c>
      <c r="AQ9" s="1110">
        <v>-0.12424485248356743</v>
      </c>
      <c r="AR9" s="1110">
        <v>-1.1953670547539486E-2</v>
      </c>
      <c r="AS9" s="1110">
        <v>5.0875788259231725E-2</v>
      </c>
    </row>
    <row r="10" spans="1:47" ht="14.25" customHeight="1" x14ac:dyDescent="0.2">
      <c r="A10" s="545" t="s">
        <v>679</v>
      </c>
      <c r="B10" s="1108">
        <v>8634.6994535519116</v>
      </c>
      <c r="C10" s="1108">
        <v>8303.6164383561645</v>
      </c>
      <c r="D10" s="1108">
        <v>7225.0273972602736</v>
      </c>
      <c r="E10" s="1108">
        <v>6710.4794520547948</v>
      </c>
      <c r="F10" s="1108">
        <v>6611.3606557377052</v>
      </c>
      <c r="G10" s="1108">
        <v>6764.0547945205481</v>
      </c>
      <c r="H10" s="1108">
        <v>7450</v>
      </c>
      <c r="I10" s="1108">
        <v>6540</v>
      </c>
      <c r="J10" s="1108">
        <v>7339.3497267759567</v>
      </c>
      <c r="K10" s="1108">
        <v>8530.767123287671</v>
      </c>
      <c r="L10" s="1108">
        <v>9139.780556254138</v>
      </c>
      <c r="M10" s="1108">
        <v>9838.8676927770412</v>
      </c>
      <c r="N10" s="1108">
        <v>10274.3892736538</v>
      </c>
      <c r="O10" s="1108">
        <v>10626.462823241394</v>
      </c>
      <c r="P10" s="1108">
        <v>11268.026664296091</v>
      </c>
      <c r="Q10" s="1108">
        <v>11911.645566116564</v>
      </c>
      <c r="R10" s="1108">
        <v>13057.638695120924</v>
      </c>
      <c r="S10" s="1108">
        <v>13590.132573797808</v>
      </c>
      <c r="T10" s="1108">
        <v>13171.507165868987</v>
      </c>
      <c r="U10" s="1108">
        <v>13483.72593146337</v>
      </c>
      <c r="V10" s="1108">
        <v>13284.017531902387</v>
      </c>
      <c r="W10" s="1108">
        <v>14020.074469012883</v>
      </c>
      <c r="X10" s="1108">
        <v>13659.672094668869</v>
      </c>
      <c r="Y10" s="1108">
        <v>13691.53081912251</v>
      </c>
      <c r="Z10" s="1108">
        <v>14685.345075444708</v>
      </c>
      <c r="AA10" s="1108">
        <v>15143.035641847675</v>
      </c>
      <c r="AB10" s="1108">
        <v>15555.534947654245</v>
      </c>
      <c r="AC10" s="1108">
        <v>17409.296933818619</v>
      </c>
      <c r="AD10" s="1108">
        <v>17138.14515286556</v>
      </c>
      <c r="AE10" s="1108">
        <v>17210.761993443</v>
      </c>
      <c r="AF10" s="1108">
        <v>17048.475027018976</v>
      </c>
      <c r="AG10" s="1108">
        <v>17633.608472763117</v>
      </c>
      <c r="AH10" s="1108">
        <v>17812.307496643021</v>
      </c>
      <c r="AI10" s="1108">
        <v>20012.144800643156</v>
      </c>
      <c r="AJ10" s="1108">
        <v>21193.453330412154</v>
      </c>
      <c r="AK10" s="1108">
        <v>22025.722213062319</v>
      </c>
      <c r="AL10" s="1108">
        <v>23775.591105437288</v>
      </c>
      <c r="AM10" s="1108">
        <v>25662.611115566651</v>
      </c>
      <c r="AN10" s="1108">
        <v>25852.952083886463</v>
      </c>
      <c r="AO10" s="1108">
        <v>25396.842568339322</v>
      </c>
      <c r="AP10" s="1107">
        <v>23381.298284221946</v>
      </c>
      <c r="AQ10" s="1110">
        <v>-7.936200252822101E-2</v>
      </c>
      <c r="AR10" s="1110">
        <v>3.9675865984031056E-2</v>
      </c>
      <c r="AS10" s="1110">
        <v>0.3593748846962751</v>
      </c>
    </row>
    <row r="11" spans="1:47" ht="14.25" customHeight="1" x14ac:dyDescent="0.2">
      <c r="A11" s="1112" t="s">
        <v>93</v>
      </c>
      <c r="B11" s="1113">
        <v>32598.699453551912</v>
      </c>
      <c r="C11" s="1113">
        <v>29366.616438356159</v>
      </c>
      <c r="D11" s="1113">
        <v>26170.02739726027</v>
      </c>
      <c r="E11" s="1113">
        <v>24883.479452054798</v>
      </c>
      <c r="F11" s="1113">
        <v>25266.36065573771</v>
      </c>
      <c r="G11" s="1113">
        <v>24642.054794520551</v>
      </c>
      <c r="H11" s="1113">
        <v>26917</v>
      </c>
      <c r="I11" s="1113">
        <v>25193</v>
      </c>
      <c r="J11" s="1113">
        <v>28478.349726775959</v>
      </c>
      <c r="K11" s="1113">
        <v>30850.767123287671</v>
      </c>
      <c r="L11" s="1113">
        <v>31768.78055625414</v>
      </c>
      <c r="M11" s="1113">
        <v>32725.867692777039</v>
      </c>
      <c r="N11" s="1113">
        <v>33787.389273653796</v>
      </c>
      <c r="O11" s="1113">
        <v>37567.833234351296</v>
      </c>
      <c r="P11" s="1113">
        <v>38280.002738019597</v>
      </c>
      <c r="Q11" s="1113">
        <v>38611.333530112126</v>
      </c>
      <c r="R11" s="1113">
        <v>40695.04619904951</v>
      </c>
      <c r="S11" s="1113">
        <v>42225.222747351014</v>
      </c>
      <c r="T11" s="1113">
        <v>42404.158321722192</v>
      </c>
      <c r="U11" s="1113">
        <v>42921.056894935755</v>
      </c>
      <c r="V11" s="1113">
        <v>44487.641476800592</v>
      </c>
      <c r="W11" s="1113">
        <v>46111.395405749507</v>
      </c>
      <c r="X11" s="1113">
        <v>46090.374417809726</v>
      </c>
      <c r="Y11" s="1113">
        <v>48244.703780370321</v>
      </c>
      <c r="Z11" s="1113">
        <v>51224.242930185035</v>
      </c>
      <c r="AA11" s="1113">
        <v>53112.791440095192</v>
      </c>
      <c r="AB11" s="1113">
        <v>54593.023020730652</v>
      </c>
      <c r="AC11" s="1113">
        <v>57410.66154882095</v>
      </c>
      <c r="AD11" s="1113">
        <v>56560.826030665019</v>
      </c>
      <c r="AE11" s="1113">
        <v>54320.226579476614</v>
      </c>
      <c r="AF11" s="1113">
        <v>55345.782076226402</v>
      </c>
      <c r="AG11" s="1113">
        <v>56071.830752697533</v>
      </c>
      <c r="AH11" s="1113">
        <v>56706.000920057246</v>
      </c>
      <c r="AI11" s="1113">
        <v>58775.966501767689</v>
      </c>
      <c r="AJ11" s="1113">
        <v>59328.047704607336</v>
      </c>
      <c r="AK11" s="1113">
        <v>62514.537642989824</v>
      </c>
      <c r="AL11" s="1113">
        <v>66525.527182549587</v>
      </c>
      <c r="AM11" s="1113">
        <v>69813.531286431535</v>
      </c>
      <c r="AN11" s="1113">
        <v>70110.955651147437</v>
      </c>
      <c r="AO11" s="1113">
        <v>70404.358046716268</v>
      </c>
      <c r="AP11" s="1113">
        <v>65061.024795827339</v>
      </c>
      <c r="AQ11" s="1114">
        <v>-7.5894921836278995E-2</v>
      </c>
      <c r="AR11" s="1114">
        <v>2.6275111930045725E-2</v>
      </c>
      <c r="AS11" s="1114">
        <v>1</v>
      </c>
    </row>
    <row r="12" spans="1:47" ht="14.25" customHeight="1" x14ac:dyDescent="0.2">
      <c r="A12" s="355" t="s">
        <v>678</v>
      </c>
      <c r="B12" s="1107"/>
      <c r="C12" s="1107"/>
      <c r="D12" s="1107"/>
      <c r="E12" s="1107"/>
      <c r="F12" s="1107"/>
      <c r="G12" s="1107"/>
      <c r="H12" s="1107"/>
      <c r="I12" s="1107"/>
      <c r="J12" s="1107"/>
      <c r="K12" s="1107"/>
      <c r="L12" s="1107"/>
      <c r="M12" s="1107"/>
      <c r="N12" s="1107"/>
      <c r="O12" s="1107"/>
      <c r="P12" s="1107"/>
      <c r="Q12" s="1107"/>
      <c r="R12" s="1107"/>
      <c r="S12" s="1107"/>
      <c r="T12" s="1107"/>
      <c r="U12" s="1107"/>
      <c r="V12" s="1107"/>
      <c r="W12" s="1107"/>
      <c r="X12" s="1107"/>
      <c r="Y12" s="1107"/>
      <c r="Z12" s="1108"/>
      <c r="AA12" s="1108"/>
      <c r="AB12" s="1108"/>
      <c r="AC12" s="1108"/>
      <c r="AD12" s="1108"/>
      <c r="AE12" s="1108"/>
      <c r="AF12" s="1108"/>
      <c r="AG12" s="1108"/>
      <c r="AH12" s="1108"/>
      <c r="AI12" s="1108"/>
      <c r="AJ12" s="1108"/>
      <c r="AK12" s="1107"/>
      <c r="AL12" s="1107"/>
      <c r="AM12" s="1107"/>
      <c r="AN12" s="1107"/>
      <c r="AO12" s="1107"/>
      <c r="AP12" s="1107"/>
      <c r="AQ12" s="1109"/>
      <c r="AR12" s="1109"/>
      <c r="AS12" s="1109"/>
      <c r="AT12" s="355"/>
    </row>
    <row r="13" spans="1:47" ht="14.25" customHeight="1" x14ac:dyDescent="0.2">
      <c r="A13" s="545" t="s">
        <v>193</v>
      </c>
      <c r="B13" s="1111">
        <v>445</v>
      </c>
      <c r="C13" s="1111">
        <v>455</v>
      </c>
      <c r="D13" s="1111">
        <v>485</v>
      </c>
      <c r="E13" s="1111">
        <v>545</v>
      </c>
      <c r="F13" s="1111">
        <v>655</v>
      </c>
      <c r="G13" s="1111">
        <v>685</v>
      </c>
      <c r="H13" s="1111">
        <v>675</v>
      </c>
      <c r="I13" s="1111">
        <v>630</v>
      </c>
      <c r="J13" s="1111">
        <v>890</v>
      </c>
      <c r="K13" s="1111">
        <v>944</v>
      </c>
      <c r="L13" s="1111">
        <v>955</v>
      </c>
      <c r="M13" s="1111">
        <v>1111</v>
      </c>
      <c r="N13" s="1111">
        <v>1101</v>
      </c>
      <c r="O13" s="1108">
        <v>1215</v>
      </c>
      <c r="P13" s="1108">
        <v>1322.9561643835621</v>
      </c>
      <c r="Q13" s="1108">
        <v>1401.4410958904109</v>
      </c>
      <c r="R13" s="1108">
        <v>1484</v>
      </c>
      <c r="S13" s="1108">
        <v>1492</v>
      </c>
      <c r="T13" s="1108">
        <v>1603</v>
      </c>
      <c r="U13" s="1108">
        <v>1520</v>
      </c>
      <c r="V13" s="1108">
        <v>1703</v>
      </c>
      <c r="W13" s="1108">
        <v>1804</v>
      </c>
      <c r="X13" s="1108">
        <v>1959</v>
      </c>
      <c r="Y13" s="1108">
        <v>2096</v>
      </c>
      <c r="Z13" s="1108">
        <v>2147.967213114754</v>
      </c>
      <c r="AA13" s="1108">
        <v>2200.8630136986299</v>
      </c>
      <c r="AB13" s="1108">
        <v>2329.5085499491179</v>
      </c>
      <c r="AC13" s="1108">
        <v>2457.4389490410958</v>
      </c>
      <c r="AD13" s="1108">
        <v>2497.8854222453278</v>
      </c>
      <c r="AE13" s="1108">
        <v>2517.8446027397258</v>
      </c>
      <c r="AF13" s="1108">
        <v>2598.7081095890421</v>
      </c>
      <c r="AG13" s="1108">
        <v>2798.4419422348478</v>
      </c>
      <c r="AH13" s="1108">
        <v>3056.2385814280078</v>
      </c>
      <c r="AI13" s="1108">
        <v>3295.8392489241378</v>
      </c>
      <c r="AJ13" s="1108">
        <v>3535.5872121290672</v>
      </c>
      <c r="AK13" s="1108">
        <v>3835.7312219133591</v>
      </c>
      <c r="AL13" s="1108">
        <v>3890.3165007817811</v>
      </c>
      <c r="AM13" s="1108">
        <v>4240.9353235697108</v>
      </c>
      <c r="AN13" s="1108">
        <v>4500.1374550204264</v>
      </c>
      <c r="AO13" s="1108">
        <v>4689.1683441894693</v>
      </c>
      <c r="AP13" s="1107">
        <v>4426.9634945632724</v>
      </c>
      <c r="AQ13" s="1110">
        <v>-5.5917132928508528E-2</v>
      </c>
      <c r="AR13" s="1110">
        <v>6.4159411168857705E-2</v>
      </c>
      <c r="AS13" s="1110">
        <v>6.8043248756930005E-2</v>
      </c>
    </row>
    <row r="14" spans="1:47" ht="14.25" customHeight="1" x14ac:dyDescent="0.2">
      <c r="A14" s="545" t="s">
        <v>192</v>
      </c>
      <c r="B14" s="1111">
        <v>875</v>
      </c>
      <c r="C14" s="1111">
        <v>1165</v>
      </c>
      <c r="D14" s="1111">
        <v>1535</v>
      </c>
      <c r="E14" s="1111">
        <v>1620</v>
      </c>
      <c r="F14" s="1111">
        <v>1635</v>
      </c>
      <c r="G14" s="1111">
        <v>1580</v>
      </c>
      <c r="H14" s="1111">
        <v>1405</v>
      </c>
      <c r="I14" s="1111">
        <v>1440</v>
      </c>
      <c r="J14" s="1111">
        <v>1427</v>
      </c>
      <c r="K14" s="1111">
        <v>1361</v>
      </c>
      <c r="L14" s="1111">
        <v>1387</v>
      </c>
      <c r="M14" s="1111">
        <v>1468</v>
      </c>
      <c r="N14" s="1111">
        <v>1469</v>
      </c>
      <c r="O14" s="1108">
        <v>1434</v>
      </c>
      <c r="P14" s="1108">
        <v>1421.33698630137</v>
      </c>
      <c r="Q14" s="1108">
        <v>1422.2410958904111</v>
      </c>
      <c r="R14" s="1108">
        <v>1656</v>
      </c>
      <c r="S14" s="1108">
        <v>1767</v>
      </c>
      <c r="T14" s="1108">
        <v>1770</v>
      </c>
      <c r="U14" s="1108">
        <v>1739</v>
      </c>
      <c r="V14" s="1108">
        <v>1814</v>
      </c>
      <c r="W14" s="1108">
        <v>1882</v>
      </c>
      <c r="X14" s="1108">
        <v>1966</v>
      </c>
      <c r="Y14" s="1108">
        <v>2115</v>
      </c>
      <c r="Z14" s="1108">
        <v>2069.524590163935</v>
      </c>
      <c r="AA14" s="1108">
        <v>2064.7068493150691</v>
      </c>
      <c r="AB14" s="1108">
        <v>2101.7507464845371</v>
      </c>
      <c r="AC14" s="1108">
        <v>1975.0922090410961</v>
      </c>
      <c r="AD14" s="1108">
        <v>1608.7943744113991</v>
      </c>
      <c r="AE14" s="1108">
        <v>1449.3459178082189</v>
      </c>
      <c r="AF14" s="1108">
        <v>1539.3291780821919</v>
      </c>
      <c r="AG14" s="1108">
        <v>1487.2527671232899</v>
      </c>
      <c r="AH14" s="1108">
        <v>1366.00193989071</v>
      </c>
      <c r="AI14" s="1108">
        <v>1346.6886955316479</v>
      </c>
      <c r="AJ14" s="1108">
        <v>1292.6337579279141</v>
      </c>
      <c r="AK14" s="1108">
        <v>1323.008919268133</v>
      </c>
      <c r="AL14" s="1108">
        <v>1380.4801269005141</v>
      </c>
      <c r="AM14" s="1108">
        <v>1290.236247206456</v>
      </c>
      <c r="AN14" s="1108">
        <v>1315.5800824881196</v>
      </c>
      <c r="AO14" s="1108">
        <v>1272.470326119686</v>
      </c>
      <c r="AP14" s="1107">
        <v>1251.8111406757848</v>
      </c>
      <c r="AQ14" s="1110">
        <v>-1.6235494863679811E-2</v>
      </c>
      <c r="AR14" s="1110">
        <v>-1.293088963610356E-2</v>
      </c>
      <c r="AS14" s="1110">
        <v>1.9240569059651037E-2</v>
      </c>
    </row>
    <row r="15" spans="1:47" ht="14.25" customHeight="1" x14ac:dyDescent="0.2">
      <c r="A15" s="545" t="s">
        <v>191</v>
      </c>
      <c r="B15" s="1111">
        <v>555</v>
      </c>
      <c r="C15" s="1111">
        <v>605</v>
      </c>
      <c r="D15" s="1111">
        <v>815</v>
      </c>
      <c r="E15" s="1111">
        <v>740</v>
      </c>
      <c r="F15" s="1111">
        <v>720</v>
      </c>
      <c r="G15" s="1111">
        <v>780</v>
      </c>
      <c r="H15" s="1111">
        <v>765</v>
      </c>
      <c r="I15" s="1111">
        <v>745</v>
      </c>
      <c r="J15" s="1111">
        <v>845</v>
      </c>
      <c r="K15" s="1111">
        <v>817</v>
      </c>
      <c r="L15" s="1111">
        <v>889</v>
      </c>
      <c r="M15" s="1111">
        <v>1000</v>
      </c>
      <c r="N15" s="1111">
        <v>918</v>
      </c>
      <c r="O15" s="1108">
        <v>959</v>
      </c>
      <c r="P15" s="1108">
        <v>942.68219178082188</v>
      </c>
      <c r="Q15" s="1108">
        <v>949.2821917808219</v>
      </c>
      <c r="R15" s="1108">
        <v>978</v>
      </c>
      <c r="S15" s="1108">
        <v>976</v>
      </c>
      <c r="T15" s="1108">
        <v>1011</v>
      </c>
      <c r="U15" s="1108">
        <v>956</v>
      </c>
      <c r="V15" s="1108">
        <v>890</v>
      </c>
      <c r="W15" s="1108">
        <v>910</v>
      </c>
      <c r="X15" s="1108">
        <v>904</v>
      </c>
      <c r="Y15" s="1108">
        <v>921</v>
      </c>
      <c r="Z15" s="1108">
        <v>990.75956284152994</v>
      </c>
      <c r="AA15" s="1108">
        <v>1129.350684931507</v>
      </c>
      <c r="AB15" s="1108">
        <v>1316.5266171057549</v>
      </c>
      <c r="AC15" s="1108">
        <v>1439.3684126027399</v>
      </c>
      <c r="AD15" s="1108">
        <v>1967.068898698273</v>
      </c>
      <c r="AE15" s="1108">
        <v>1946.559068493151</v>
      </c>
      <c r="AF15" s="1108">
        <v>2154.3097534246572</v>
      </c>
      <c r="AG15" s="1108">
        <v>2495.052691875941</v>
      </c>
      <c r="AH15" s="1108">
        <v>2682.1124216835569</v>
      </c>
      <c r="AI15" s="1108">
        <v>3563.00354095683</v>
      </c>
      <c r="AJ15" s="1108">
        <v>4033.0485892698321</v>
      </c>
      <c r="AK15" s="1108">
        <v>4521.025836463391</v>
      </c>
      <c r="AL15" s="1108">
        <v>5078.2699527315144</v>
      </c>
      <c r="AM15" s="1108">
        <v>5887.6141355350501</v>
      </c>
      <c r="AN15" s="1108">
        <v>7041.3886482521257</v>
      </c>
      <c r="AO15" s="1108">
        <v>8094.8602677232466</v>
      </c>
      <c r="AP15" s="1107">
        <v>8116.6966732157343</v>
      </c>
      <c r="AQ15" s="1110">
        <v>2.6975642284470247E-3</v>
      </c>
      <c r="AR15" s="1110">
        <v>0.15317223404546532</v>
      </c>
      <c r="AS15" s="1110">
        <v>0.12475513102794367</v>
      </c>
    </row>
    <row r="16" spans="1:47" ht="14.25" customHeight="1" x14ac:dyDescent="0.2">
      <c r="A16" s="545" t="s">
        <v>345</v>
      </c>
      <c r="B16" s="1111">
        <v>3010</v>
      </c>
      <c r="C16" s="1111">
        <v>3215</v>
      </c>
      <c r="D16" s="1111">
        <v>2600</v>
      </c>
      <c r="E16" s="1111">
        <v>2445</v>
      </c>
      <c r="F16" s="1111">
        <v>2465</v>
      </c>
      <c r="G16" s="1111">
        <v>1985</v>
      </c>
      <c r="H16" s="1111">
        <v>2195</v>
      </c>
      <c r="I16" s="1111">
        <v>1595</v>
      </c>
      <c r="J16" s="1111">
        <v>1819</v>
      </c>
      <c r="K16" s="1111">
        <v>2150</v>
      </c>
      <c r="L16" s="1111">
        <v>2367</v>
      </c>
      <c r="M16" s="1111">
        <v>1953</v>
      </c>
      <c r="N16" s="1111">
        <v>2374</v>
      </c>
      <c r="O16" s="1108">
        <v>2391</v>
      </c>
      <c r="P16" s="1108">
        <v>2694.8109589041092</v>
      </c>
      <c r="Q16" s="1108">
        <v>2796.92602739726</v>
      </c>
      <c r="R16" s="1108">
        <v>3011</v>
      </c>
      <c r="S16" s="1108">
        <v>3219</v>
      </c>
      <c r="T16" s="1108">
        <v>3240</v>
      </c>
      <c r="U16" s="1108">
        <v>3145</v>
      </c>
      <c r="V16" s="1108">
        <v>3079</v>
      </c>
      <c r="W16" s="1108">
        <v>3143</v>
      </c>
      <c r="X16" s="1108">
        <v>2965</v>
      </c>
      <c r="Y16" s="1108">
        <v>2942</v>
      </c>
      <c r="Z16" s="1108">
        <v>3233.467213114754</v>
      </c>
      <c r="AA16" s="1108">
        <v>3528.419178082192</v>
      </c>
      <c r="AB16" s="1108">
        <v>3681.3159850083712</v>
      </c>
      <c r="AC16" s="1108">
        <v>3570.4662090410952</v>
      </c>
      <c r="AD16" s="1108">
        <v>3615.8805086341299</v>
      </c>
      <c r="AE16" s="1108">
        <v>3748.4901643835619</v>
      </c>
      <c r="AF16" s="1108">
        <v>3567.9147123287671</v>
      </c>
      <c r="AG16" s="1108">
        <v>3754.5446179713981</v>
      </c>
      <c r="AH16" s="1108">
        <v>3830.0337270949199</v>
      </c>
      <c r="AI16" s="1108">
        <v>3789.5257143610438</v>
      </c>
      <c r="AJ16" s="1108">
        <v>3938.791490466941</v>
      </c>
      <c r="AK16" s="1108">
        <v>4106.5958258978817</v>
      </c>
      <c r="AL16" s="1108">
        <v>4147.4994390040792</v>
      </c>
      <c r="AM16" s="1108">
        <v>3957.7076777559869</v>
      </c>
      <c r="AN16" s="1108">
        <v>3739.2356541074423</v>
      </c>
      <c r="AO16" s="1108">
        <v>3462.7860555840771</v>
      </c>
      <c r="AP16" s="1107">
        <v>3454.798519212542</v>
      </c>
      <c r="AQ16" s="1110">
        <v>-2.3066791431294309E-3</v>
      </c>
      <c r="AR16" s="1110">
        <v>-7.8966218324360016E-3</v>
      </c>
      <c r="AS16" s="1110">
        <v>5.310089304701688E-2</v>
      </c>
    </row>
    <row r="17" spans="1:46" ht="14.25" customHeight="1" x14ac:dyDescent="0.2">
      <c r="A17" s="545" t="s">
        <v>982</v>
      </c>
      <c r="B17" s="1111" t="s">
        <v>111</v>
      </c>
      <c r="C17" s="1111" t="s">
        <v>111</v>
      </c>
      <c r="D17" s="1111" t="s">
        <v>111</v>
      </c>
      <c r="E17" s="1111" t="s">
        <v>111</v>
      </c>
      <c r="F17" s="1111" t="s">
        <v>111</v>
      </c>
      <c r="G17" s="1111" t="s">
        <v>111</v>
      </c>
      <c r="H17" s="1111" t="s">
        <v>111</v>
      </c>
      <c r="I17" s="1111" t="s">
        <v>111</v>
      </c>
      <c r="J17" s="1111" t="s">
        <v>111</v>
      </c>
      <c r="K17" s="1111" t="s">
        <v>111</v>
      </c>
      <c r="L17" s="1111" t="s">
        <v>111</v>
      </c>
      <c r="M17" s="1111" t="s">
        <v>111</v>
      </c>
      <c r="N17" s="1111" t="s">
        <v>111</v>
      </c>
      <c r="O17" s="1108">
        <v>1369.0809539903839</v>
      </c>
      <c r="P17" s="1108">
        <v>1598.0617483530959</v>
      </c>
      <c r="Q17" s="1108">
        <v>1435.061929652767</v>
      </c>
      <c r="R17" s="1108">
        <v>1527.89440750429</v>
      </c>
      <c r="S17" s="1108">
        <v>1476.4817890411509</v>
      </c>
      <c r="T17" s="1108">
        <v>1357.733899662823</v>
      </c>
      <c r="U17" s="1108">
        <v>1886.7858767965199</v>
      </c>
      <c r="V17" s="1108">
        <v>2060.5775596766862</v>
      </c>
      <c r="W17" s="1108">
        <v>2024.909433741778</v>
      </c>
      <c r="X17" s="1108">
        <v>2308.2950441211201</v>
      </c>
      <c r="Y17" s="1108">
        <v>2149.272031139823</v>
      </c>
      <c r="Z17" s="1108">
        <v>2113.290073374425</v>
      </c>
      <c r="AA17" s="1108">
        <v>2257.4379331329919</v>
      </c>
      <c r="AB17" s="1108">
        <v>2239.0490902630258</v>
      </c>
      <c r="AC17" s="1108">
        <v>2300.198740135897</v>
      </c>
      <c r="AD17" s="1108">
        <v>2072.9203121968371</v>
      </c>
      <c r="AE17" s="1108">
        <v>2075.7269317572691</v>
      </c>
      <c r="AF17" s="1108">
        <v>1966.1300305005909</v>
      </c>
      <c r="AG17" s="1108">
        <v>2139.2939910135201</v>
      </c>
      <c r="AH17" s="1108">
        <v>2180.7291633061041</v>
      </c>
      <c r="AI17" s="1108">
        <v>2545.226364196295</v>
      </c>
      <c r="AJ17" s="1108">
        <v>2467.0371405012502</v>
      </c>
      <c r="AK17" s="1108">
        <v>2926.022938709531</v>
      </c>
      <c r="AL17" s="1108">
        <v>3082.1404025938969</v>
      </c>
      <c r="AM17" s="1108">
        <v>3392.047619943402</v>
      </c>
      <c r="AN17" s="1108">
        <v>3374.5642330776304</v>
      </c>
      <c r="AO17" s="1108">
        <v>3147.8326346943973</v>
      </c>
      <c r="AP17" s="1107">
        <v>2741.6943320389678</v>
      </c>
      <c r="AQ17" s="1110">
        <v>-0.12902156810343213</v>
      </c>
      <c r="AR17" s="1110">
        <v>4.251939023673823E-2</v>
      </c>
      <c r="AS17" s="1110">
        <v>4.2140349627797502E-2</v>
      </c>
    </row>
    <row r="18" spans="1:46" ht="14.25" customHeight="1" x14ac:dyDescent="0.2">
      <c r="A18" s="545" t="s">
        <v>577</v>
      </c>
      <c r="B18" s="1111" t="s">
        <v>111</v>
      </c>
      <c r="C18" s="1111" t="s">
        <v>111</v>
      </c>
      <c r="D18" s="1111" t="s">
        <v>111</v>
      </c>
      <c r="E18" s="1111" t="s">
        <v>111</v>
      </c>
      <c r="F18" s="1111" t="s">
        <v>111</v>
      </c>
      <c r="G18" s="1111" t="s">
        <v>111</v>
      </c>
      <c r="H18" s="1111" t="s">
        <v>111</v>
      </c>
      <c r="I18" s="1111" t="s">
        <v>111</v>
      </c>
      <c r="J18" s="1111" t="s">
        <v>111</v>
      </c>
      <c r="K18" s="1111" t="s">
        <v>111</v>
      </c>
      <c r="L18" s="1111" t="s">
        <v>111</v>
      </c>
      <c r="M18" s="1111" t="s">
        <v>111</v>
      </c>
      <c r="N18" s="1111" t="s">
        <v>111</v>
      </c>
      <c r="O18" s="1108">
        <v>3714.414560201893</v>
      </c>
      <c r="P18" s="1108">
        <v>3704.0762065871022</v>
      </c>
      <c r="Q18" s="1108">
        <v>3467.86664686222</v>
      </c>
      <c r="R18" s="1108">
        <v>3633.3003130975412</v>
      </c>
      <c r="S18" s="1108">
        <v>3697.2938260716442</v>
      </c>
      <c r="T18" s="1108">
        <v>3882.0630834576168</v>
      </c>
      <c r="U18" s="1108">
        <v>4213.6366318873143</v>
      </c>
      <c r="V18" s="1108">
        <v>4198.2195614135253</v>
      </c>
      <c r="W18" s="1108">
        <v>4630.8327459921647</v>
      </c>
      <c r="X18" s="1108">
        <v>5299.8002413683562</v>
      </c>
      <c r="Y18" s="1108">
        <v>5794.7370513283558</v>
      </c>
      <c r="Z18" s="1108">
        <v>6355.4986403055464</v>
      </c>
      <c r="AA18" s="1108">
        <v>6878.4262632001373</v>
      </c>
      <c r="AB18" s="1108">
        <v>6792.1067882208117</v>
      </c>
      <c r="AC18" s="1108">
        <v>7827.4000401264684</v>
      </c>
      <c r="AD18" s="1108">
        <v>7539.820026038552</v>
      </c>
      <c r="AE18" s="1108">
        <v>7256.5600157550407</v>
      </c>
      <c r="AF18" s="1108">
        <v>7397.0681836785197</v>
      </c>
      <c r="AG18" s="1108">
        <v>7448.1052020009902</v>
      </c>
      <c r="AH18" s="1108">
        <v>7456.582160136144</v>
      </c>
      <c r="AI18" s="1108">
        <v>7947.8752044902221</v>
      </c>
      <c r="AJ18" s="1108">
        <v>7792.2206174215289</v>
      </c>
      <c r="AK18" s="1108">
        <v>8312.517365443935</v>
      </c>
      <c r="AL18" s="1108">
        <v>8813.9655639118573</v>
      </c>
      <c r="AM18" s="1108">
        <v>8991.8636972025906</v>
      </c>
      <c r="AN18" s="1108">
        <v>8117.1475546275451</v>
      </c>
      <c r="AO18" s="1108">
        <v>8379.8005339610099</v>
      </c>
      <c r="AP18" s="1107">
        <v>7432.7691867321673</v>
      </c>
      <c r="AQ18" s="1110">
        <v>-0.11301359064464445</v>
      </c>
      <c r="AR18" s="1110">
        <v>1.4495883089156836E-2</v>
      </c>
      <c r="AS18" s="1110">
        <v>0.11424303890166916</v>
      </c>
      <c r="AT18" s="1046"/>
    </row>
    <row r="19" spans="1:46" ht="14.25" customHeight="1" x14ac:dyDescent="0.2">
      <c r="A19" s="545" t="s">
        <v>135</v>
      </c>
      <c r="B19" s="1111" t="s">
        <v>111</v>
      </c>
      <c r="C19" s="1111" t="s">
        <v>111</v>
      </c>
      <c r="D19" s="1111" t="s">
        <v>111</v>
      </c>
      <c r="E19" s="1111" t="s">
        <v>111</v>
      </c>
      <c r="F19" s="1111" t="s">
        <v>111</v>
      </c>
      <c r="G19" s="1111" t="s">
        <v>111</v>
      </c>
      <c r="H19" s="1111" t="s">
        <v>111</v>
      </c>
      <c r="I19" s="1111" t="s">
        <v>111</v>
      </c>
      <c r="J19" s="1111" t="s">
        <v>111</v>
      </c>
      <c r="K19" s="1111" t="s">
        <v>111</v>
      </c>
      <c r="L19" s="1111" t="s">
        <v>111</v>
      </c>
      <c r="M19" s="1111" t="s">
        <v>111</v>
      </c>
      <c r="N19" s="1111" t="s">
        <v>111</v>
      </c>
      <c r="O19" s="1108">
        <v>70.829890410958896</v>
      </c>
      <c r="P19" s="1108">
        <v>41.966584789835622</v>
      </c>
      <c r="Q19" s="1108">
        <v>133.75923674369869</v>
      </c>
      <c r="R19" s="1108">
        <v>327.7911263312842</v>
      </c>
      <c r="S19" s="1108">
        <v>426.8536299505754</v>
      </c>
      <c r="T19" s="1108">
        <v>422.19969422498627</v>
      </c>
      <c r="U19" s="1108">
        <v>547.48709654339723</v>
      </c>
      <c r="V19" s="1108">
        <v>634.47432390315669</v>
      </c>
      <c r="W19" s="1108">
        <v>738.41460566943067</v>
      </c>
      <c r="X19" s="1108">
        <v>925.81968714849575</v>
      </c>
      <c r="Y19" s="1108">
        <v>907.45117239430226</v>
      </c>
      <c r="Z19" s="1108">
        <v>1078.742656803935</v>
      </c>
      <c r="AA19" s="1108">
        <v>1125.6496758480071</v>
      </c>
      <c r="AB19" s="1108">
        <v>1328.283584963898</v>
      </c>
      <c r="AC19" s="1108">
        <v>1561.894122209299</v>
      </c>
      <c r="AD19" s="1108">
        <v>1729.5121218298029</v>
      </c>
      <c r="AE19" s="1108">
        <v>1861.297575843565</v>
      </c>
      <c r="AF19" s="1108">
        <v>2038.6936386285499</v>
      </c>
      <c r="AG19" s="1108">
        <v>2180.0225666810602</v>
      </c>
      <c r="AH19" s="1108">
        <v>1961.8483676100029</v>
      </c>
      <c r="AI19" s="1108">
        <v>2166.3021359731219</v>
      </c>
      <c r="AJ19" s="1108">
        <v>2091.9850935817508</v>
      </c>
      <c r="AK19" s="1108">
        <v>2100.2636051001059</v>
      </c>
      <c r="AL19" s="1108">
        <v>2096.2314276544021</v>
      </c>
      <c r="AM19" s="1108">
        <v>2201.3222116928541</v>
      </c>
      <c r="AN19" s="1108">
        <v>2023.3252009607106</v>
      </c>
      <c r="AO19" s="1108">
        <v>2135.1195204159148</v>
      </c>
      <c r="AP19" s="1107">
        <v>2073.0996479629684</v>
      </c>
      <c r="AQ19" s="1110">
        <v>-2.9047494465726742E-2</v>
      </c>
      <c r="AR19" s="1110">
        <v>1.3819494556788436E-2</v>
      </c>
      <c r="AS19" s="1110">
        <v>3.1863925514064834E-2</v>
      </c>
      <c r="AT19" s="1046"/>
    </row>
    <row r="20" spans="1:46" ht="14.25" customHeight="1" x14ac:dyDescent="0.2">
      <c r="A20" s="545" t="s">
        <v>983</v>
      </c>
      <c r="B20" s="1111">
        <v>2040</v>
      </c>
      <c r="C20" s="1111">
        <v>2192</v>
      </c>
      <c r="D20" s="1111">
        <v>2210</v>
      </c>
      <c r="E20" s="1108">
        <v>2591</v>
      </c>
      <c r="F20" s="1108">
        <v>2643</v>
      </c>
      <c r="G20" s="1108">
        <v>2549</v>
      </c>
      <c r="H20" s="1108">
        <v>2711</v>
      </c>
      <c r="I20" s="1108">
        <v>2589</v>
      </c>
      <c r="J20" s="1108">
        <v>3510</v>
      </c>
      <c r="K20" s="1108">
        <v>3201</v>
      </c>
      <c r="L20" s="1108">
        <v>2659</v>
      </c>
      <c r="M20" s="1108">
        <v>1860</v>
      </c>
      <c r="N20" s="1108">
        <v>2298</v>
      </c>
      <c r="O20" s="1111" t="s">
        <v>111</v>
      </c>
      <c r="P20" s="1111" t="s">
        <v>111</v>
      </c>
      <c r="Q20" s="1111" t="s">
        <v>111</v>
      </c>
      <c r="R20" s="1111" t="s">
        <v>111</v>
      </c>
      <c r="S20" s="1111" t="s">
        <v>111</v>
      </c>
      <c r="T20" s="1111" t="s">
        <v>111</v>
      </c>
      <c r="U20" s="1111" t="s">
        <v>111</v>
      </c>
      <c r="V20" s="1111" t="s">
        <v>111</v>
      </c>
      <c r="W20" s="1111" t="s">
        <v>111</v>
      </c>
      <c r="X20" s="1111" t="s">
        <v>111</v>
      </c>
      <c r="Y20" s="1111" t="s">
        <v>111</v>
      </c>
      <c r="Z20" s="1111" t="s">
        <v>111</v>
      </c>
      <c r="AA20" s="1111" t="s">
        <v>111</v>
      </c>
      <c r="AB20" s="1111" t="s">
        <v>111</v>
      </c>
      <c r="AC20" s="1111" t="s">
        <v>111</v>
      </c>
      <c r="AD20" s="1111" t="s">
        <v>111</v>
      </c>
      <c r="AE20" s="1111" t="s">
        <v>111</v>
      </c>
      <c r="AF20" s="1111" t="s">
        <v>111</v>
      </c>
      <c r="AG20" s="1111" t="s">
        <v>111</v>
      </c>
      <c r="AH20" s="1111" t="s">
        <v>111</v>
      </c>
      <c r="AI20" s="1111" t="s">
        <v>111</v>
      </c>
      <c r="AJ20" s="1111" t="s">
        <v>111</v>
      </c>
      <c r="AK20" s="1111" t="s">
        <v>111</v>
      </c>
      <c r="AL20" s="1111" t="s">
        <v>111</v>
      </c>
      <c r="AM20" s="1111" t="s">
        <v>111</v>
      </c>
      <c r="AN20" s="1111" t="s">
        <v>111</v>
      </c>
      <c r="AO20" s="1111" t="s">
        <v>111</v>
      </c>
      <c r="AP20" s="1115" t="s">
        <v>111</v>
      </c>
      <c r="AQ20" s="1116" t="s">
        <v>111</v>
      </c>
      <c r="AR20" s="1116" t="s">
        <v>111</v>
      </c>
      <c r="AS20" s="1116" t="s">
        <v>111</v>
      </c>
      <c r="AT20" s="1046"/>
    </row>
    <row r="21" spans="1:46" ht="14.25" customHeight="1" x14ac:dyDescent="0.2">
      <c r="A21" s="545" t="s">
        <v>127</v>
      </c>
      <c r="B21" s="1111">
        <v>9629.9999999999982</v>
      </c>
      <c r="C21" s="1111">
        <v>9500.1917808219168</v>
      </c>
      <c r="D21" s="1111">
        <v>6144.6027397260268</v>
      </c>
      <c r="E21" s="1108">
        <v>4304.4383561643854</v>
      </c>
      <c r="F21" s="1108">
        <v>3665.3825136612031</v>
      </c>
      <c r="G21" s="1108">
        <v>2673.8356164383558</v>
      </c>
      <c r="H21" s="1108">
        <v>3979.7534246575342</v>
      </c>
      <c r="I21" s="1108">
        <v>3345.8356164383558</v>
      </c>
      <c r="J21" s="1108">
        <v>4536.8852459016389</v>
      </c>
      <c r="K21" s="1108">
        <v>4408.0273972602736</v>
      </c>
      <c r="L21" s="1108">
        <v>5805.58904109589</v>
      </c>
      <c r="M21" s="1108">
        <v>7752.4383561643854</v>
      </c>
      <c r="N21" s="1108">
        <v>7869.5355191256831</v>
      </c>
      <c r="O21" s="1111">
        <v>7678.6575342465767</v>
      </c>
      <c r="P21" s="1111">
        <v>7593.5890410958909</v>
      </c>
      <c r="Q21" s="1111">
        <v>7612.3561643835619</v>
      </c>
      <c r="R21" s="1111">
        <v>7601.311475409836</v>
      </c>
      <c r="S21" s="1111">
        <v>7577.3972602739723</v>
      </c>
      <c r="T21" s="1111">
        <v>7759.2876712328762</v>
      </c>
      <c r="U21" s="1111">
        <v>6999.342465753426</v>
      </c>
      <c r="V21" s="1111">
        <v>7460.710382513661</v>
      </c>
      <c r="W21" s="1111">
        <v>7118.4383561643835</v>
      </c>
      <c r="X21" s="1111">
        <v>6278.1643835616433</v>
      </c>
      <c r="Y21" s="1111">
        <v>7651.479452054793</v>
      </c>
      <c r="Z21" s="1111">
        <v>8125.245901639345</v>
      </c>
      <c r="AA21" s="1111">
        <v>8594.2739726027394</v>
      </c>
      <c r="AB21" s="1111">
        <v>8306.9315068493142</v>
      </c>
      <c r="AC21" s="1111">
        <v>8100.8767123287662</v>
      </c>
      <c r="AD21" s="1111">
        <v>8357.079234972678</v>
      </c>
      <c r="AE21" s="1111">
        <v>7275.945205479451</v>
      </c>
      <c r="AF21" s="1111">
        <v>7594.9178082191784</v>
      </c>
      <c r="AG21" s="1111">
        <v>8120.2465753424658</v>
      </c>
      <c r="AH21" s="1111">
        <v>8468.0327868852455</v>
      </c>
      <c r="AI21" s="1111">
        <v>8364.7178082191767</v>
      </c>
      <c r="AJ21" s="1111">
        <v>7910.7959205683064</v>
      </c>
      <c r="AK21" s="1111">
        <v>7967.7389616948067</v>
      </c>
      <c r="AL21" s="1111">
        <v>8605.9362937160986</v>
      </c>
      <c r="AM21" s="1111">
        <v>8403.7812155724041</v>
      </c>
      <c r="AN21" s="1111">
        <v>8580.9279899039866</v>
      </c>
      <c r="AO21" s="1111">
        <v>8474.2109830456993</v>
      </c>
      <c r="AP21" s="1115">
        <v>8026.6968452945484</v>
      </c>
      <c r="AQ21" s="1116">
        <v>-5.2808944531412938E-2</v>
      </c>
      <c r="AR21" s="1116">
        <v>1.5362185634821834E-2</v>
      </c>
      <c r="AS21" s="1116">
        <v>0.12337181700539913</v>
      </c>
      <c r="AT21" s="1046"/>
    </row>
    <row r="22" spans="1:46" ht="14.25" customHeight="1" x14ac:dyDescent="0.2">
      <c r="A22" s="545" t="s">
        <v>984</v>
      </c>
      <c r="B22" s="1108">
        <v>8154.6994535519152</v>
      </c>
      <c r="C22" s="1108">
        <v>5438.4246575342477</v>
      </c>
      <c r="D22" s="1108">
        <v>5753.4246575342468</v>
      </c>
      <c r="E22" s="1108">
        <v>6238.0410958904104</v>
      </c>
      <c r="F22" s="1108">
        <v>6352.9781420765021</v>
      </c>
      <c r="G22" s="1108">
        <v>6820.2191780821922</v>
      </c>
      <c r="H22" s="1108">
        <v>7170.2465753424658</v>
      </c>
      <c r="I22" s="1108">
        <v>7239.1643835616442</v>
      </c>
      <c r="J22" s="1108">
        <v>7582.4644808743178</v>
      </c>
      <c r="K22" s="1108">
        <v>9241.7397260273974</v>
      </c>
      <c r="L22" s="1108">
        <v>8713.232876712329</v>
      </c>
      <c r="M22" s="1108">
        <v>6425.0273972602727</v>
      </c>
      <c r="N22" s="1108">
        <v>7920.2950819672133</v>
      </c>
      <c r="O22" s="1108">
        <v>9226.7038505098608</v>
      </c>
      <c r="P22" s="1108">
        <v>9378.0627546194519</v>
      </c>
      <c r="Q22" s="1108">
        <v>9496.4841810186845</v>
      </c>
      <c r="R22" s="1108">
        <v>10088.884242780699</v>
      </c>
      <c r="S22" s="1108">
        <v>11131.301938716029</v>
      </c>
      <c r="T22" s="1108">
        <v>11419.996929511921</v>
      </c>
      <c r="U22" s="1108">
        <v>11740.859470955091</v>
      </c>
      <c r="V22" s="1108">
        <v>11826.099845068829</v>
      </c>
      <c r="W22" s="1108">
        <v>12378.213808356029</v>
      </c>
      <c r="X22" s="1108">
        <v>12130.42450059343</v>
      </c>
      <c r="Y22" s="1108">
        <v>11775.85206648</v>
      </c>
      <c r="Z22" s="1108">
        <v>12069.59241775008</v>
      </c>
      <c r="AA22" s="1108">
        <v>11879.03182893833</v>
      </c>
      <c r="AB22" s="1108">
        <v>12526.904551088701</v>
      </c>
      <c r="AC22" s="1108">
        <v>12198.085189795949</v>
      </c>
      <c r="AD22" s="1108">
        <v>12414.925214259611</v>
      </c>
      <c r="AE22" s="1108">
        <v>11743.60804730332</v>
      </c>
      <c r="AF22" s="1108">
        <v>11976.17389325701</v>
      </c>
      <c r="AG22" s="1108">
        <v>12188.34332760422</v>
      </c>
      <c r="AH22" s="1108">
        <v>11741.76300177064</v>
      </c>
      <c r="AI22" s="1108">
        <v>12242.14654019778</v>
      </c>
      <c r="AJ22" s="1108">
        <v>12699.182156714131</v>
      </c>
      <c r="AK22" s="1108">
        <v>13536.69005207089</v>
      </c>
      <c r="AL22" s="1108">
        <v>15321.33414411714</v>
      </c>
      <c r="AM22" s="1108">
        <v>16255.179459475239</v>
      </c>
      <c r="AN22" s="1108">
        <v>16154.040418819066</v>
      </c>
      <c r="AO22" s="1108">
        <v>14920.678046381501</v>
      </c>
      <c r="AP22" s="1107">
        <v>13915.348023890761</v>
      </c>
      <c r="AQ22" s="1110">
        <v>-6.7378306760968454E-2</v>
      </c>
      <c r="AR22" s="1110">
        <v>2.4232850937968564E-2</v>
      </c>
      <c r="AS22" s="1110">
        <v>0.21388147616118108</v>
      </c>
      <c r="AT22" s="1046"/>
    </row>
    <row r="23" spans="1:46" ht="14.25" customHeight="1" x14ac:dyDescent="0.2">
      <c r="A23" s="545" t="s">
        <v>985</v>
      </c>
      <c r="B23" s="1108">
        <v>2820</v>
      </c>
      <c r="C23" s="1108">
        <v>2175</v>
      </c>
      <c r="D23" s="1108">
        <v>2145</v>
      </c>
      <c r="E23" s="1108">
        <v>2180</v>
      </c>
      <c r="F23" s="1108">
        <v>2290</v>
      </c>
      <c r="G23" s="1108">
        <v>2415</v>
      </c>
      <c r="H23" s="1108">
        <v>2515</v>
      </c>
      <c r="I23" s="1108">
        <v>2435</v>
      </c>
      <c r="J23" s="1108">
        <v>2598</v>
      </c>
      <c r="K23" s="1108">
        <v>2415</v>
      </c>
      <c r="L23" s="1108">
        <v>2604</v>
      </c>
      <c r="M23" s="1108">
        <v>2781</v>
      </c>
      <c r="N23" s="1108">
        <v>2849</v>
      </c>
      <c r="O23" s="1108">
        <v>2685</v>
      </c>
      <c r="P23" s="1108">
        <v>2651.5726027397259</v>
      </c>
      <c r="Q23" s="1108">
        <v>2698.6207764823839</v>
      </c>
      <c r="R23" s="1108">
        <v>2757.2615410937979</v>
      </c>
      <c r="S23" s="1108">
        <v>2746.0653582904379</v>
      </c>
      <c r="T23" s="1108">
        <v>2714.8044572969861</v>
      </c>
      <c r="U23" s="1108">
        <v>2730.3023808619728</v>
      </c>
      <c r="V23" s="1108">
        <v>2733.3128928491801</v>
      </c>
      <c r="W23" s="1108">
        <v>2726.4281078605482</v>
      </c>
      <c r="X23" s="1108">
        <v>2629.0107070570962</v>
      </c>
      <c r="Y23" s="1108">
        <v>2720.224568298685</v>
      </c>
      <c r="Z23" s="1108">
        <v>2919.7020580472949</v>
      </c>
      <c r="AA23" s="1108">
        <v>3075.5620604509309</v>
      </c>
      <c r="AB23" s="1108">
        <v>3245.0544365825722</v>
      </c>
      <c r="AC23" s="1108">
        <v>3340.7521941835889</v>
      </c>
      <c r="AD23" s="1108">
        <v>3268.1907690131879</v>
      </c>
      <c r="AE23" s="1108">
        <v>2942.9944449197528</v>
      </c>
      <c r="AF23" s="1108">
        <v>2878.428865270083</v>
      </c>
      <c r="AG23" s="1108">
        <v>1950.514376666079</v>
      </c>
      <c r="AH23" s="1108">
        <v>2602.0063336782209</v>
      </c>
      <c r="AI23" s="1108">
        <v>2127.253926076773</v>
      </c>
      <c r="AJ23" s="1108">
        <v>1743.157502774214</v>
      </c>
      <c r="AK23" s="1108">
        <v>1701.101203176232</v>
      </c>
      <c r="AL23" s="1108">
        <v>1727.12450289143</v>
      </c>
      <c r="AM23" s="1108">
        <v>2225.8574818062411</v>
      </c>
      <c r="AN23" s="1108">
        <v>2422.1103560189622</v>
      </c>
      <c r="AO23" s="1108">
        <v>2550.6611278825644</v>
      </c>
      <c r="AP23" s="1107">
        <v>1550.147978238735</v>
      </c>
      <c r="AQ23" s="1110">
        <v>-0.39225639921615418</v>
      </c>
      <c r="AR23" s="1110">
        <v>-1.4205633158678621E-2</v>
      </c>
      <c r="AS23" s="1110">
        <v>2.3826061503079071E-2</v>
      </c>
      <c r="AT23" s="1046"/>
    </row>
    <row r="24" spans="1:46" ht="14.25" customHeight="1" x14ac:dyDescent="0.2">
      <c r="A24" s="545" t="s">
        <v>986</v>
      </c>
      <c r="B24" s="1108">
        <v>2475</v>
      </c>
      <c r="C24" s="1108">
        <v>1730</v>
      </c>
      <c r="D24" s="1108">
        <v>1500</v>
      </c>
      <c r="E24" s="1108">
        <v>1425</v>
      </c>
      <c r="F24" s="1108">
        <v>1670</v>
      </c>
      <c r="G24" s="1108">
        <v>1765</v>
      </c>
      <c r="H24" s="1108">
        <v>1980</v>
      </c>
      <c r="I24" s="1108">
        <v>1880</v>
      </c>
      <c r="J24" s="1108">
        <v>2022</v>
      </c>
      <c r="K24" s="1108">
        <v>2319</v>
      </c>
      <c r="L24" s="1108">
        <v>2248</v>
      </c>
      <c r="M24" s="1108">
        <v>2500</v>
      </c>
      <c r="N24" s="1108">
        <v>2679</v>
      </c>
      <c r="O24" s="1108">
        <v>2684.8153613571508</v>
      </c>
      <c r="P24" s="1108">
        <v>2691.5817979265212</v>
      </c>
      <c r="Q24" s="1108">
        <v>2735.863625717725</v>
      </c>
      <c r="R24" s="1108">
        <v>2941.350251839453</v>
      </c>
      <c r="S24" s="1108">
        <v>3126.4078250440821</v>
      </c>
      <c r="T24" s="1108">
        <v>3105.6526694906029</v>
      </c>
      <c r="U24" s="1108">
        <v>3021.4962034430409</v>
      </c>
      <c r="V24" s="1108">
        <v>3311.3617870283611</v>
      </c>
      <c r="W24" s="1108">
        <v>3219.0309861170958</v>
      </c>
      <c r="X24" s="1108">
        <v>3183.8168304733699</v>
      </c>
      <c r="Y24" s="1108">
        <v>3645.8153219776709</v>
      </c>
      <c r="Z24" s="1108">
        <v>4133.6245839114754</v>
      </c>
      <c r="AA24" s="1108">
        <v>4407.5086835683842</v>
      </c>
      <c r="AB24" s="1108">
        <v>4797.2179380555935</v>
      </c>
      <c r="AC24" s="1108">
        <v>4960.7010382748504</v>
      </c>
      <c r="AD24" s="1108">
        <v>4712.2542708955734</v>
      </c>
      <c r="AE24" s="1108">
        <v>4531.2598408024933</v>
      </c>
      <c r="AF24" s="1108">
        <v>4755.2405640313154</v>
      </c>
      <c r="AG24" s="1108">
        <v>4759.2477983796716</v>
      </c>
      <c r="AH24" s="1108">
        <v>4723.7123137424569</v>
      </c>
      <c r="AI24" s="1108">
        <v>4589.6127618340188</v>
      </c>
      <c r="AJ24" s="1108">
        <v>4849.4393604661054</v>
      </c>
      <c r="AK24" s="1108">
        <v>4879.5207578143927</v>
      </c>
      <c r="AL24" s="1108">
        <v>4400.5830637966283</v>
      </c>
      <c r="AM24" s="1108">
        <v>4531.0925694668886</v>
      </c>
      <c r="AN24" s="1108">
        <v>4556.7314252037313</v>
      </c>
      <c r="AO24" s="1108">
        <v>4729.9270865635681</v>
      </c>
      <c r="AP24" s="1107">
        <v>4244.3011193201755</v>
      </c>
      <c r="AQ24" s="1110">
        <v>-0.10267092036638858</v>
      </c>
      <c r="AR24" s="1110">
        <v>4.3001970164453507E-3</v>
      </c>
      <c r="AS24" s="1110">
        <v>6.523569422153308E-2</v>
      </c>
      <c r="AT24" s="1046"/>
    </row>
    <row r="25" spans="1:46" ht="14.25" customHeight="1" x14ac:dyDescent="0.2">
      <c r="A25" s="545" t="s">
        <v>987</v>
      </c>
      <c r="B25" s="1108">
        <v>2099</v>
      </c>
      <c r="C25" s="1108">
        <v>2081</v>
      </c>
      <c r="D25" s="1108">
        <v>1952</v>
      </c>
      <c r="E25" s="1108">
        <v>1870</v>
      </c>
      <c r="F25" s="1108">
        <v>2220</v>
      </c>
      <c r="G25" s="1108">
        <v>2339</v>
      </c>
      <c r="H25" s="1108">
        <v>2301</v>
      </c>
      <c r="I25" s="1108">
        <v>2064</v>
      </c>
      <c r="J25" s="1108">
        <v>2006</v>
      </c>
      <c r="K25" s="1108">
        <v>2353</v>
      </c>
      <c r="L25" s="1108">
        <v>2202.958638445918</v>
      </c>
      <c r="M25" s="1108">
        <v>2296.401939352384</v>
      </c>
      <c r="N25" s="1108">
        <v>2467.5586725609019</v>
      </c>
      <c r="O25" s="1108">
        <v>3333.6736123302189</v>
      </c>
      <c r="P25" s="1108">
        <v>3400.178982176411</v>
      </c>
      <c r="Q25" s="1108">
        <v>3470.272180216165</v>
      </c>
      <c r="R25" s="1108">
        <v>3907.1550213697819</v>
      </c>
      <c r="S25" s="1108">
        <v>3898.5860620758899</v>
      </c>
      <c r="T25" s="1108">
        <v>3559.7617160619179</v>
      </c>
      <c r="U25" s="1108">
        <v>3626.026581401507</v>
      </c>
      <c r="V25" s="1108">
        <v>3831.5061141252522</v>
      </c>
      <c r="W25" s="1108">
        <v>4016.5258251762471</v>
      </c>
      <c r="X25" s="1108">
        <v>3972.158580908439</v>
      </c>
      <c r="Y25" s="1108">
        <v>4150.3359199116167</v>
      </c>
      <c r="Z25" s="1108">
        <v>4348.659517893615</v>
      </c>
      <c r="AA25" s="1108">
        <v>4428.5083129650138</v>
      </c>
      <c r="AB25" s="1108">
        <v>4566.7112820857874</v>
      </c>
      <c r="AC25" s="1108">
        <v>6003.7074972602732</v>
      </c>
      <c r="AD25" s="1108">
        <v>5391.9138637323704</v>
      </c>
      <c r="AE25" s="1108">
        <v>5631.0186575342468</v>
      </c>
      <c r="AF25" s="1108">
        <v>6226.1724931506851</v>
      </c>
      <c r="AG25" s="1108">
        <v>6087.6169362444689</v>
      </c>
      <c r="AH25" s="1108">
        <v>6298.6827124040701</v>
      </c>
      <c r="AI25" s="1108">
        <v>6306.741002181373</v>
      </c>
      <c r="AJ25" s="1108">
        <v>6450.0475407038921</v>
      </c>
      <c r="AK25" s="1108">
        <v>6779.7930875062857</v>
      </c>
      <c r="AL25" s="1108">
        <v>7356.1681957482506</v>
      </c>
      <c r="AM25" s="1108">
        <v>7810.7128917082</v>
      </c>
      <c r="AN25" s="1108">
        <v>7730.558112897822</v>
      </c>
      <c r="AO25" s="1108">
        <v>7992.253216076595</v>
      </c>
      <c r="AP25" s="1107">
        <v>7398.6851021676785</v>
      </c>
      <c r="AQ25" s="1110">
        <v>-7.4267931440778368E-2</v>
      </c>
      <c r="AR25" s="1110">
        <v>3.5638595041319165E-2</v>
      </c>
      <c r="AS25" s="1110">
        <v>0.11371916020975721</v>
      </c>
      <c r="AT25" s="1046"/>
    </row>
    <row r="26" spans="1:46" ht="14.25" customHeight="1" x14ac:dyDescent="0.2">
      <c r="A26" s="545" t="s">
        <v>988</v>
      </c>
      <c r="B26" s="1108">
        <v>495</v>
      </c>
      <c r="C26" s="1108">
        <v>810</v>
      </c>
      <c r="D26" s="1108">
        <v>1030</v>
      </c>
      <c r="E26" s="1108">
        <v>925</v>
      </c>
      <c r="F26" s="1108">
        <v>950</v>
      </c>
      <c r="G26" s="1108">
        <v>1050</v>
      </c>
      <c r="H26" s="1108">
        <v>1220</v>
      </c>
      <c r="I26" s="1108">
        <v>1230</v>
      </c>
      <c r="J26" s="1108">
        <v>1242</v>
      </c>
      <c r="K26" s="1108">
        <v>1641</v>
      </c>
      <c r="L26" s="1108">
        <v>1938</v>
      </c>
      <c r="M26" s="1108">
        <v>3579</v>
      </c>
      <c r="N26" s="1108">
        <v>1842</v>
      </c>
      <c r="O26" s="1108">
        <v>805.65747130424813</v>
      </c>
      <c r="P26" s="1108">
        <v>839.12671836169682</v>
      </c>
      <c r="Q26" s="1108">
        <v>991.15837807601554</v>
      </c>
      <c r="R26" s="1108">
        <v>780.0978196228142</v>
      </c>
      <c r="S26" s="1108">
        <v>690.83505788723289</v>
      </c>
      <c r="T26" s="1108">
        <v>559.65820078246577</v>
      </c>
      <c r="U26" s="1108">
        <v>795.12018729347949</v>
      </c>
      <c r="V26" s="1108">
        <v>945.37901022193989</v>
      </c>
      <c r="W26" s="1108">
        <v>1521.6015366718359</v>
      </c>
      <c r="X26" s="1108">
        <v>1568.8844425777811</v>
      </c>
      <c r="Y26" s="1108">
        <v>1375.536196785069</v>
      </c>
      <c r="Z26" s="1108">
        <v>1638.168501224317</v>
      </c>
      <c r="AA26" s="1108">
        <v>1543.0529833612579</v>
      </c>
      <c r="AB26" s="1108">
        <v>1361.6619440731561</v>
      </c>
      <c r="AC26" s="1108">
        <v>1674.6802347798371</v>
      </c>
      <c r="AD26" s="1108">
        <v>1384.581013737276</v>
      </c>
      <c r="AE26" s="1108">
        <v>1339.5761066568241</v>
      </c>
      <c r="AF26" s="1108">
        <v>652.69484606580841</v>
      </c>
      <c r="AG26" s="1108">
        <v>663.147959559573</v>
      </c>
      <c r="AH26" s="1108">
        <v>338.25741042726412</v>
      </c>
      <c r="AI26" s="1108">
        <v>491.03355882526722</v>
      </c>
      <c r="AJ26" s="1108">
        <v>524.12132208240314</v>
      </c>
      <c r="AK26" s="1108">
        <v>524.52786793088376</v>
      </c>
      <c r="AL26" s="1108">
        <v>625.47756870199612</v>
      </c>
      <c r="AM26" s="1108">
        <v>625.18075549651098</v>
      </c>
      <c r="AN26" s="1108">
        <v>555.20851976987865</v>
      </c>
      <c r="AO26" s="1108">
        <v>554.58990407855413</v>
      </c>
      <c r="AP26" s="1107">
        <v>428.01273251401233</v>
      </c>
      <c r="AQ26" s="1110">
        <v>-0.22823562173359169</v>
      </c>
      <c r="AR26" s="1110">
        <v>-8.4411231275838938E-2</v>
      </c>
      <c r="AS26" s="1110">
        <v>6.5786349639771211E-3</v>
      </c>
      <c r="AT26" s="1046"/>
    </row>
    <row r="27" spans="1:46" ht="14.25" customHeight="1" x14ac:dyDescent="0.2">
      <c r="A27" s="1117" t="s">
        <v>93</v>
      </c>
      <c r="B27" s="1113">
        <v>32598.699453551912</v>
      </c>
      <c r="C27" s="1113">
        <v>29366.616438356159</v>
      </c>
      <c r="D27" s="1113">
        <v>26170.02739726027</v>
      </c>
      <c r="E27" s="1113">
        <v>24883.479452054798</v>
      </c>
      <c r="F27" s="1113">
        <v>25266.36065573771</v>
      </c>
      <c r="G27" s="1113">
        <v>24642.054794520551</v>
      </c>
      <c r="H27" s="1113">
        <v>26917</v>
      </c>
      <c r="I27" s="1113">
        <v>25193</v>
      </c>
      <c r="J27" s="1113">
        <v>28478.349726775959</v>
      </c>
      <c r="K27" s="1113">
        <v>30850.767123287671</v>
      </c>
      <c r="L27" s="1113">
        <v>31768.78055625414</v>
      </c>
      <c r="M27" s="1113">
        <v>32725.867692777039</v>
      </c>
      <c r="N27" s="1113">
        <v>33787.389273653796</v>
      </c>
      <c r="O27" s="1113">
        <v>37567.833234351288</v>
      </c>
      <c r="P27" s="1113">
        <v>38280.00273801959</v>
      </c>
      <c r="Q27" s="1113">
        <v>38611.333530112133</v>
      </c>
      <c r="R27" s="1113">
        <v>40694.046199049502</v>
      </c>
      <c r="S27" s="1113">
        <v>42225.222747351007</v>
      </c>
      <c r="T27" s="1113">
        <v>42405.158321722192</v>
      </c>
      <c r="U27" s="1113">
        <v>42921.056894935748</v>
      </c>
      <c r="V27" s="1113">
        <v>44487.641476800592</v>
      </c>
      <c r="W27" s="1113">
        <v>46113.395405749507</v>
      </c>
      <c r="X27" s="1113">
        <v>46090.374417809733</v>
      </c>
      <c r="Y27" s="1113">
        <v>48244.703780370321</v>
      </c>
      <c r="Z27" s="1113">
        <v>51224.242930185013</v>
      </c>
      <c r="AA27" s="1113">
        <v>53112.7914400952</v>
      </c>
      <c r="AB27" s="1113">
        <v>54593.023020730652</v>
      </c>
      <c r="AC27" s="1113">
        <v>57410.66154882095</v>
      </c>
      <c r="AD27" s="1113">
        <v>56560.826030665019</v>
      </c>
      <c r="AE27" s="1113">
        <v>54320.226579476614</v>
      </c>
      <c r="AF27" s="1113">
        <v>55345.782076226402</v>
      </c>
      <c r="AG27" s="1113">
        <v>56071.830752697533</v>
      </c>
      <c r="AH27" s="1113">
        <v>56706.00092005734</v>
      </c>
      <c r="AI27" s="1113">
        <v>58775.966501767682</v>
      </c>
      <c r="AJ27" s="1113">
        <v>59328.047704607343</v>
      </c>
      <c r="AK27" s="1113">
        <v>62514.537642989832</v>
      </c>
      <c r="AL27" s="1113">
        <v>66525.527182549587</v>
      </c>
      <c r="AM27" s="1113">
        <v>69813.531286431535</v>
      </c>
      <c r="AN27" s="1113">
        <v>70110.955651147437</v>
      </c>
      <c r="AO27" s="1113">
        <v>70404.358046716268</v>
      </c>
      <c r="AP27" s="1113">
        <v>65061.024795827361</v>
      </c>
      <c r="AQ27" s="1114">
        <v>-7.5894921836278662E-2</v>
      </c>
      <c r="AR27" s="1114">
        <v>2.6275111930045725E-2</v>
      </c>
      <c r="AS27" s="1114">
        <v>1</v>
      </c>
      <c r="AT27" s="1046"/>
    </row>
    <row r="28" spans="1:46" ht="14.25" customHeight="1" x14ac:dyDescent="0.2">
      <c r="A28" s="1118"/>
      <c r="B28" s="1119"/>
      <c r="C28" s="1119"/>
      <c r="D28" s="1119"/>
      <c r="E28" s="1119"/>
      <c r="F28" s="1119"/>
      <c r="G28" s="1119"/>
      <c r="H28" s="1119"/>
      <c r="I28" s="1119"/>
      <c r="J28" s="1119"/>
      <c r="K28" s="1119"/>
      <c r="L28" s="1119"/>
      <c r="M28" s="1119"/>
      <c r="N28" s="1119"/>
      <c r="O28" s="1119"/>
      <c r="P28" s="1119"/>
      <c r="Q28" s="1119"/>
      <c r="R28" s="1119"/>
      <c r="S28" s="1119"/>
      <c r="T28" s="1119"/>
      <c r="U28" s="1119"/>
      <c r="V28" s="1119"/>
      <c r="W28" s="1119">
        <v>44788.742465753428</v>
      </c>
      <c r="X28" s="1119"/>
      <c r="Y28" s="1119"/>
      <c r="Z28" s="1119"/>
      <c r="AA28" s="1119"/>
      <c r="AB28" s="1119"/>
      <c r="AC28" s="1119"/>
      <c r="AD28" s="1120"/>
      <c r="AE28" s="1120"/>
      <c r="AT28" s="1046"/>
    </row>
    <row r="29" spans="1:46" ht="14.25" customHeight="1" x14ac:dyDescent="0.2">
      <c r="A29" s="413" t="s">
        <v>89</v>
      </c>
      <c r="B29" s="1119"/>
      <c r="C29" s="1119"/>
      <c r="D29" s="1119"/>
      <c r="E29" s="1119"/>
      <c r="F29" s="1119"/>
      <c r="G29" s="1119"/>
      <c r="H29" s="1119"/>
      <c r="I29" s="1119"/>
      <c r="J29" s="1119"/>
      <c r="K29" s="1119"/>
      <c r="L29" s="1119"/>
      <c r="M29" s="1119"/>
      <c r="N29" s="1119"/>
      <c r="O29" s="1119"/>
      <c r="P29" s="1119"/>
      <c r="Q29" s="1119"/>
      <c r="R29" s="1119"/>
      <c r="S29" s="1119"/>
      <c r="T29" s="1119"/>
      <c r="U29" s="1119"/>
      <c r="V29" s="1119"/>
      <c r="W29" s="1119"/>
      <c r="X29" s="1119"/>
      <c r="Y29" s="1119"/>
      <c r="Z29" s="1119"/>
      <c r="AA29" s="1119"/>
      <c r="AB29" s="1119"/>
      <c r="AC29" s="1119"/>
      <c r="AD29" s="1120"/>
      <c r="AE29" s="1120"/>
      <c r="AT29" s="1046"/>
    </row>
    <row r="30" spans="1:46" ht="14.25" customHeight="1" x14ac:dyDescent="0.2">
      <c r="A30" s="1121" t="s">
        <v>989</v>
      </c>
      <c r="B30" s="1119"/>
      <c r="C30" s="1119"/>
      <c r="D30" s="1119"/>
      <c r="E30" s="1119"/>
      <c r="F30" s="1119"/>
      <c r="G30" s="1119"/>
      <c r="H30" s="1119"/>
      <c r="I30" s="1119"/>
      <c r="J30" s="1119"/>
      <c r="K30" s="1119"/>
      <c r="L30" s="1119"/>
      <c r="M30" s="1119"/>
      <c r="N30" s="1119"/>
      <c r="O30" s="1119"/>
      <c r="P30" s="1119"/>
      <c r="Q30" s="1119"/>
      <c r="R30" s="1119"/>
      <c r="S30" s="1119"/>
      <c r="T30" s="1119"/>
      <c r="U30" s="1119"/>
      <c r="V30" s="1119"/>
      <c r="W30" s="1119"/>
      <c r="X30" s="1119"/>
      <c r="Y30" s="1119"/>
      <c r="Z30" s="1119"/>
      <c r="AA30" s="1119"/>
      <c r="AB30" s="1119"/>
      <c r="AC30" s="1119"/>
      <c r="AD30" s="1120"/>
      <c r="AE30" s="1120"/>
      <c r="AT30" s="1046"/>
    </row>
    <row r="31" spans="1:46" ht="14.25" customHeight="1" x14ac:dyDescent="0.2">
      <c r="A31" s="1122" t="s">
        <v>990</v>
      </c>
      <c r="B31" s="1119"/>
      <c r="C31" s="1119"/>
      <c r="D31" s="1119"/>
      <c r="E31" s="1119"/>
      <c r="F31" s="1119"/>
      <c r="G31" s="1119"/>
      <c r="H31" s="1119"/>
      <c r="I31" s="1119"/>
      <c r="J31" s="1119"/>
      <c r="K31" s="1119"/>
      <c r="L31" s="1119"/>
      <c r="M31" s="1119"/>
      <c r="N31" s="1119"/>
      <c r="O31" s="1119"/>
      <c r="P31" s="1119"/>
      <c r="Q31" s="1119"/>
      <c r="R31" s="1119"/>
      <c r="S31" s="1119"/>
      <c r="T31" s="1119"/>
      <c r="U31" s="1119"/>
      <c r="V31" s="1119"/>
      <c r="W31" s="1119"/>
      <c r="X31" s="1119"/>
      <c r="Y31" s="1119"/>
      <c r="Z31" s="1119"/>
      <c r="AA31" s="1119"/>
      <c r="AB31" s="1119"/>
      <c r="AC31" s="1119"/>
      <c r="AD31" s="1120"/>
      <c r="AE31" s="1120"/>
      <c r="AT31" s="1046"/>
    </row>
    <row r="32" spans="1:46" ht="14.25" customHeight="1" x14ac:dyDescent="0.2">
      <c r="A32" s="1122" t="s">
        <v>991</v>
      </c>
      <c r="B32" s="1119"/>
      <c r="C32" s="1119"/>
      <c r="D32" s="1119"/>
      <c r="E32" s="1119"/>
      <c r="F32" s="1119"/>
      <c r="G32" s="1119"/>
      <c r="H32" s="1119"/>
      <c r="I32" s="1119"/>
      <c r="J32" s="1119"/>
      <c r="K32" s="1119"/>
      <c r="L32" s="1119"/>
      <c r="M32" s="1119"/>
      <c r="N32" s="1119"/>
      <c r="O32" s="1119"/>
      <c r="P32" s="1119"/>
      <c r="Q32" s="1119"/>
      <c r="R32" s="1119"/>
      <c r="S32" s="1119"/>
      <c r="T32" s="1119"/>
      <c r="U32" s="1119"/>
      <c r="V32" s="1119"/>
      <c r="W32" s="1119"/>
      <c r="X32" s="1119"/>
      <c r="Y32" s="1119"/>
      <c r="Z32" s="1119"/>
      <c r="AA32" s="1119"/>
      <c r="AB32" s="1119"/>
      <c r="AC32" s="1119"/>
      <c r="AD32" s="1120"/>
      <c r="AE32" s="1120"/>
      <c r="AT32" s="1046"/>
    </row>
    <row r="33" spans="1:46" ht="14.25" customHeight="1" x14ac:dyDescent="0.2">
      <c r="A33" s="1123" t="s">
        <v>992</v>
      </c>
      <c r="B33" s="1119"/>
      <c r="C33" s="1119"/>
      <c r="D33" s="1119"/>
      <c r="E33" s="1119"/>
      <c r="F33" s="1119"/>
      <c r="G33" s="1119"/>
      <c r="H33" s="1119"/>
      <c r="I33" s="1119"/>
      <c r="J33" s="1119"/>
      <c r="K33" s="1119"/>
      <c r="L33" s="1119"/>
      <c r="M33" s="1119"/>
      <c r="N33" s="1119"/>
      <c r="O33" s="1119"/>
      <c r="P33" s="1119"/>
      <c r="Q33" s="1119"/>
      <c r="R33" s="1119"/>
      <c r="S33" s="1119"/>
      <c r="T33" s="1119"/>
      <c r="U33" s="1119"/>
      <c r="V33" s="1119"/>
      <c r="W33" s="1119"/>
      <c r="X33" s="1119"/>
      <c r="Y33" s="1119"/>
      <c r="Z33" s="1119"/>
      <c r="AA33" s="1119"/>
      <c r="AB33" s="1119"/>
      <c r="AC33" s="1119"/>
      <c r="AD33" s="1120"/>
      <c r="AE33" s="1120"/>
      <c r="AT33" s="1046"/>
    </row>
    <row r="34" spans="1:46" ht="14.25" customHeight="1" x14ac:dyDescent="0.2">
      <c r="A34" s="1122" t="s">
        <v>993</v>
      </c>
      <c r="N34" s="1108"/>
      <c r="O34" s="1108"/>
      <c r="P34" s="1108"/>
      <c r="Q34" s="1108"/>
      <c r="R34" s="1108"/>
      <c r="S34" s="1108"/>
      <c r="T34" s="1108"/>
      <c r="U34" s="1108"/>
      <c r="V34" s="1108"/>
      <c r="W34" s="1108"/>
      <c r="X34" s="1108"/>
      <c r="Y34" s="1108"/>
      <c r="Z34" s="1108"/>
      <c r="AA34" s="1108"/>
      <c r="AB34" s="1107"/>
      <c r="AC34" s="1124"/>
      <c r="AT34" s="1046"/>
    </row>
    <row r="35" spans="1:46" ht="14.25" customHeight="1" x14ac:dyDescent="0.2">
      <c r="A35" s="545" t="s">
        <v>84</v>
      </c>
      <c r="N35" s="1108"/>
      <c r="O35" s="1108"/>
      <c r="P35" s="1108"/>
      <c r="Q35" s="1108"/>
      <c r="R35" s="1108"/>
      <c r="S35" s="1108"/>
      <c r="T35" s="1108"/>
      <c r="U35" s="1108"/>
      <c r="V35" s="1108"/>
      <c r="W35" s="1108"/>
      <c r="X35" s="1108"/>
      <c r="Y35" s="1108"/>
      <c r="Z35" s="1108"/>
      <c r="AA35" s="1108"/>
      <c r="AB35" s="1107"/>
      <c r="AC35" s="1124"/>
      <c r="AT35" s="1046"/>
    </row>
    <row r="36" spans="1:46" x14ac:dyDescent="0.2">
      <c r="A36" s="1125" t="s">
        <v>994</v>
      </c>
    </row>
    <row r="37" spans="1:46" ht="14.25" customHeight="1" x14ac:dyDescent="0.2">
      <c r="A37" s="355" t="s">
        <v>322</v>
      </c>
      <c r="N37" s="1108"/>
      <c r="O37" s="1108"/>
      <c r="P37" s="1108"/>
      <c r="Q37" s="1108"/>
      <c r="R37" s="1108"/>
      <c r="S37" s="1108"/>
      <c r="T37" s="1108"/>
      <c r="U37" s="1108"/>
      <c r="V37" s="1108"/>
      <c r="W37" s="1108"/>
      <c r="X37" s="1108"/>
      <c r="Y37" s="1108"/>
      <c r="Z37" s="1108"/>
      <c r="AA37" s="1108"/>
      <c r="AB37" s="1107"/>
      <c r="AC37" s="1124"/>
      <c r="AT37" s="1046"/>
    </row>
  </sheetData>
  <mergeCells count="1">
    <mergeCell ref="AQ2:AR2"/>
  </mergeCells>
  <hyperlinks>
    <hyperlink ref="L1" location="Contents!A1" display="Contents" xr:uid="{63AABA21-DFCE-494C-9D12-EB635E613C5F}"/>
    <hyperlink ref="AU1" location="Contents!A1" display="Contents" xr:uid="{A9BE76CF-3911-47FE-B756-B5B7A7C874D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52F96-EDA3-43D8-9E35-32AD2C31CBCA}">
  <sheetPr>
    <pageSetUpPr fitToPage="1"/>
  </sheetPr>
  <dimension ref="A1:Q61"/>
  <sheetViews>
    <sheetView showGridLines="0" workbookViewId="0">
      <pane xSplit="1" ySplit="3" topLeftCell="B46" activePane="bottomRight" state="frozen"/>
      <selection activeCell="AL81" sqref="AL81"/>
      <selection pane="topRight" activeCell="AL81" sqref="AL81"/>
      <selection pane="bottomLeft" activeCell="AL81" sqref="AL81"/>
      <selection pane="bottomRight" activeCell="A53" sqref="A53"/>
    </sheetView>
  </sheetViews>
  <sheetFormatPr baseColWidth="10" defaultColWidth="9.25" defaultRowHeight="15" x14ac:dyDescent="0.2"/>
  <cols>
    <col min="1" max="1" width="30.5" style="1160" customWidth="1"/>
    <col min="2" max="8" width="10.75" style="1160" customWidth="1"/>
    <col min="9" max="9" width="12.5" style="1160" customWidth="1"/>
    <col min="10" max="13" width="10.75" style="1160" customWidth="1"/>
    <col min="14" max="14" width="10.75" style="1161" customWidth="1"/>
    <col min="15" max="15" width="10.75" style="1162" customWidth="1"/>
    <col min="16" max="16" width="10.75" style="1160" customWidth="1"/>
    <col min="17" max="17" width="10.5" style="1160" customWidth="1"/>
    <col min="18" max="155" width="9.25" style="1160" customWidth="1"/>
    <col min="156" max="16384" width="9.25" style="1160"/>
  </cols>
  <sheetData>
    <row r="1" spans="1:17" s="555" customFormat="1" ht="17.5" customHeight="1" x14ac:dyDescent="0.2">
      <c r="A1" s="1126" t="s">
        <v>995</v>
      </c>
      <c r="B1" s="552"/>
      <c r="C1" s="552"/>
      <c r="D1" s="552"/>
      <c r="E1" s="552"/>
      <c r="F1" s="552"/>
      <c r="G1" s="552"/>
      <c r="H1" s="552"/>
      <c r="I1" s="552"/>
      <c r="J1" s="30" t="s">
        <v>199</v>
      </c>
      <c r="K1" s="552"/>
      <c r="L1" s="552"/>
      <c r="M1" s="552"/>
      <c r="N1" s="552"/>
      <c r="O1" s="552"/>
      <c r="P1" s="553"/>
      <c r="Q1" s="554"/>
    </row>
    <row r="2" spans="1:17" s="367" customFormat="1" ht="17.5" customHeight="1" x14ac:dyDescent="0.15">
      <c r="A2" s="1127"/>
      <c r="B2" s="557"/>
      <c r="C2" s="558"/>
      <c r="D2" s="557"/>
      <c r="E2" s="558"/>
      <c r="F2" s="558"/>
      <c r="G2" s="558"/>
      <c r="H2" s="558"/>
      <c r="I2" s="558"/>
      <c r="J2" s="557" t="s">
        <v>634</v>
      </c>
      <c r="K2" s="557"/>
      <c r="L2" s="557"/>
      <c r="M2" s="557"/>
      <c r="N2" s="557"/>
      <c r="O2" s="557"/>
      <c r="P2" s="557"/>
      <c r="Q2" s="559"/>
    </row>
    <row r="3" spans="1:17" s="566" customFormat="1" ht="31.5" customHeight="1" x14ac:dyDescent="0.15">
      <c r="A3" s="1128" t="s">
        <v>996</v>
      </c>
      <c r="B3" s="1129" t="s">
        <v>193</v>
      </c>
      <c r="C3" s="1130" t="s">
        <v>192</v>
      </c>
      <c r="D3" s="1131" t="s">
        <v>191</v>
      </c>
      <c r="E3" s="1132" t="s">
        <v>345</v>
      </c>
      <c r="F3" s="1129" t="s">
        <v>348</v>
      </c>
      <c r="G3" s="1129" t="s">
        <v>577</v>
      </c>
      <c r="H3" s="1131" t="s">
        <v>135</v>
      </c>
      <c r="I3" s="1131" t="s">
        <v>353</v>
      </c>
      <c r="J3" s="1132" t="s">
        <v>354</v>
      </c>
      <c r="K3" s="1129" t="s">
        <v>997</v>
      </c>
      <c r="L3" s="1129" t="s">
        <v>110</v>
      </c>
      <c r="M3" s="1129" t="s">
        <v>108</v>
      </c>
      <c r="N3" s="1129" t="s">
        <v>106</v>
      </c>
      <c r="O3" s="1129" t="s">
        <v>101</v>
      </c>
      <c r="P3" s="1131" t="s">
        <v>95</v>
      </c>
      <c r="Q3" s="1133" t="s">
        <v>207</v>
      </c>
    </row>
    <row r="4" spans="1:17" s="367" customFormat="1" ht="15" customHeight="1" x14ac:dyDescent="0.15">
      <c r="A4" s="1134" t="s">
        <v>615</v>
      </c>
      <c r="B4" s="1135"/>
      <c r="C4" s="1136"/>
      <c r="D4" s="1137"/>
      <c r="E4" s="1138"/>
      <c r="F4" s="1139"/>
      <c r="G4" s="1139"/>
      <c r="H4" s="1140"/>
      <c r="I4" s="1137"/>
      <c r="J4" s="1141"/>
      <c r="K4" s="1136"/>
      <c r="L4" s="1136"/>
      <c r="M4" s="1136"/>
      <c r="N4" s="1136"/>
      <c r="O4" s="1136"/>
      <c r="P4" s="1142"/>
      <c r="Q4" s="1142"/>
    </row>
    <row r="5" spans="1:17" s="367" customFormat="1" ht="15" customHeight="1" x14ac:dyDescent="0.15">
      <c r="A5" s="572" t="s">
        <v>193</v>
      </c>
      <c r="B5" s="1143">
        <v>0</v>
      </c>
      <c r="C5" s="365">
        <v>0</v>
      </c>
      <c r="D5" s="1144">
        <v>179.66016371077762</v>
      </c>
      <c r="E5" s="1145">
        <v>0.46790043660399833</v>
      </c>
      <c r="F5" s="365">
        <v>4.6647263589998644</v>
      </c>
      <c r="G5" s="365">
        <v>0</v>
      </c>
      <c r="H5" s="1144">
        <v>0</v>
      </c>
      <c r="I5" s="1144">
        <v>5.9255000000000001E-5</v>
      </c>
      <c r="J5" s="1145">
        <v>3.3439999824622647E-6</v>
      </c>
      <c r="K5" s="365">
        <v>5.5003665577187583E-7</v>
      </c>
      <c r="L5" s="365">
        <v>3.2221859309999998</v>
      </c>
      <c r="M5" s="365">
        <v>0.96504000000000001</v>
      </c>
      <c r="N5" s="365">
        <v>0</v>
      </c>
      <c r="O5" s="365">
        <v>4.2939518000000003E-2</v>
      </c>
      <c r="P5" s="1144">
        <v>0.27168480800000006</v>
      </c>
      <c r="Q5" s="1146">
        <v>189.29470391241813</v>
      </c>
    </row>
    <row r="6" spans="1:17" s="367" customFormat="1" ht="15" customHeight="1" x14ac:dyDescent="0.15">
      <c r="A6" s="572" t="s">
        <v>192</v>
      </c>
      <c r="B6" s="1143">
        <v>0</v>
      </c>
      <c r="C6" s="365">
        <v>0</v>
      </c>
      <c r="D6" s="1144">
        <v>32.759618008185541</v>
      </c>
      <c r="E6" s="1145">
        <v>9.9739382279892402E-2</v>
      </c>
      <c r="F6" s="365">
        <v>8.4429999999999996</v>
      </c>
      <c r="G6" s="365">
        <v>0</v>
      </c>
      <c r="H6" s="1144">
        <v>0</v>
      </c>
      <c r="I6" s="1144">
        <v>8.0864059448242195E-2</v>
      </c>
      <c r="J6" s="1145">
        <v>0</v>
      </c>
      <c r="K6" s="365">
        <v>0</v>
      </c>
      <c r="L6" s="365">
        <v>0.35401281200000001</v>
      </c>
      <c r="M6" s="365">
        <v>7.9510500000000004</v>
      </c>
      <c r="N6" s="365">
        <v>7.5015919E-2</v>
      </c>
      <c r="O6" s="365">
        <v>0</v>
      </c>
      <c r="P6" s="1144">
        <v>7.040264359</v>
      </c>
      <c r="Q6" s="1146">
        <v>56.803564539913673</v>
      </c>
    </row>
    <row r="7" spans="1:17" s="367" customFormat="1" ht="15" customHeight="1" x14ac:dyDescent="0.15">
      <c r="A7" s="572" t="s">
        <v>191</v>
      </c>
      <c r="B7" s="1143">
        <v>21.329191007612785</v>
      </c>
      <c r="C7" s="365">
        <v>0</v>
      </c>
      <c r="D7" s="1144">
        <v>0</v>
      </c>
      <c r="E7" s="1145">
        <v>8.542381901590625</v>
      </c>
      <c r="F7" s="365">
        <v>57.938750648817198</v>
      </c>
      <c r="G7" s="365">
        <v>1.15E-9</v>
      </c>
      <c r="H7" s="1144">
        <v>8.1855790813101986E-2</v>
      </c>
      <c r="I7" s="1144">
        <v>1.8938675493723738</v>
      </c>
      <c r="J7" s="1145">
        <v>0.17111909399991082</v>
      </c>
      <c r="K7" s="365">
        <v>3.3085184657407201</v>
      </c>
      <c r="L7" s="365">
        <v>19.755699699000001</v>
      </c>
      <c r="M7" s="365">
        <v>10.69083</v>
      </c>
      <c r="N7" s="365">
        <v>1.980615011</v>
      </c>
      <c r="O7" s="365">
        <v>2.7359775611999999</v>
      </c>
      <c r="P7" s="1144">
        <v>26.865276567639473</v>
      </c>
      <c r="Q7" s="1146">
        <v>155.29408329793623</v>
      </c>
    </row>
    <row r="8" spans="1:17" s="367" customFormat="1" ht="15" customHeight="1" x14ac:dyDescent="0.15">
      <c r="A8" s="572" t="s">
        <v>345</v>
      </c>
      <c r="B8" s="1143">
        <v>0.39581360037059116</v>
      </c>
      <c r="C8" s="365">
        <v>4.0000001899898046E-9</v>
      </c>
      <c r="D8" s="1144">
        <v>30.337323870581173</v>
      </c>
      <c r="E8" s="1145">
        <v>0</v>
      </c>
      <c r="F8" s="365">
        <v>12.337423768905875</v>
      </c>
      <c r="G8" s="365">
        <v>9.9999999999999995E-7</v>
      </c>
      <c r="H8" s="1144">
        <v>0</v>
      </c>
      <c r="I8" s="1144">
        <v>1.2460681803961251</v>
      </c>
      <c r="J8" s="1145">
        <v>0.63871579463674744</v>
      </c>
      <c r="K8" s="365">
        <v>0</v>
      </c>
      <c r="L8" s="365">
        <v>71.954190171000008</v>
      </c>
      <c r="M8" s="365">
        <v>16.010360000000002</v>
      </c>
      <c r="N8" s="365">
        <v>2.2212016069999998</v>
      </c>
      <c r="O8" s="365">
        <v>5.3303963028573946</v>
      </c>
      <c r="P8" s="1144">
        <v>5.2422984112524791</v>
      </c>
      <c r="Q8" s="1146">
        <v>145.71379271100039</v>
      </c>
    </row>
    <row r="9" spans="1:17" s="367" customFormat="1" ht="15" customHeight="1" x14ac:dyDescent="0.15">
      <c r="A9" s="572" t="s">
        <v>348</v>
      </c>
      <c r="B9" s="1143">
        <v>0.90105019876253345</v>
      </c>
      <c r="C9" s="365">
        <v>0</v>
      </c>
      <c r="D9" s="1144">
        <v>2.1342682776534785</v>
      </c>
      <c r="E9" s="1145">
        <v>0.69513594643256427</v>
      </c>
      <c r="F9" s="365">
        <v>0</v>
      </c>
      <c r="G9" s="365">
        <v>1.2300499999999998E-4</v>
      </c>
      <c r="H9" s="1144">
        <v>8.0050336550676504E-2</v>
      </c>
      <c r="I9" s="1144">
        <v>0.47830567189674938</v>
      </c>
      <c r="J9" s="1145">
        <v>0.36803568124640224</v>
      </c>
      <c r="K9" s="365">
        <v>1.7699990802607498E-3</v>
      </c>
      <c r="L9" s="365">
        <v>18.841476851000003</v>
      </c>
      <c r="M9" s="365">
        <v>1.6330302290000003</v>
      </c>
      <c r="N9" s="365">
        <v>0</v>
      </c>
      <c r="O9" s="365">
        <v>0.13298448309999999</v>
      </c>
      <c r="P9" s="1144">
        <v>2.9111043745414769</v>
      </c>
      <c r="Q9" s="1146">
        <v>28.177335054264145</v>
      </c>
    </row>
    <row r="10" spans="1:17" s="367" customFormat="1" ht="15" customHeight="1" x14ac:dyDescent="0.15">
      <c r="A10" s="577" t="s">
        <v>577</v>
      </c>
      <c r="B10" s="1143">
        <v>0</v>
      </c>
      <c r="C10" s="365">
        <v>0</v>
      </c>
      <c r="D10" s="1144">
        <v>3.6665757162346524</v>
      </c>
      <c r="E10" s="1145">
        <v>0.35519926562499993</v>
      </c>
      <c r="F10" s="365">
        <v>138.2007092613047</v>
      </c>
      <c r="G10" s="365">
        <v>0</v>
      </c>
      <c r="H10" s="1144">
        <v>14.847230436999896</v>
      </c>
      <c r="I10" s="1144">
        <v>0.117312297</v>
      </c>
      <c r="J10" s="1145">
        <v>0.1410067139471054</v>
      </c>
      <c r="K10" s="365">
        <v>0.68874153927910453</v>
      </c>
      <c r="L10" s="365">
        <v>83.445084744000013</v>
      </c>
      <c r="M10" s="365">
        <v>2.6254</v>
      </c>
      <c r="N10" s="365">
        <v>5.0879091289999998</v>
      </c>
      <c r="O10" s="365">
        <v>0.24522586799999999</v>
      </c>
      <c r="P10" s="1144">
        <v>10.556910775133375</v>
      </c>
      <c r="Q10" s="1146">
        <v>259.97730574652388</v>
      </c>
    </row>
    <row r="11" spans="1:17" s="367" customFormat="1" ht="15" customHeight="1" x14ac:dyDescent="0.15">
      <c r="A11" s="577" t="s">
        <v>135</v>
      </c>
      <c r="B11" s="1143">
        <v>3.9999999899009712E-9</v>
      </c>
      <c r="C11" s="365">
        <v>0</v>
      </c>
      <c r="D11" s="1144">
        <v>0.86807639836289219</v>
      </c>
      <c r="E11" s="1145">
        <v>0.14055667999999999</v>
      </c>
      <c r="F11" s="365">
        <v>66.034133433779871</v>
      </c>
      <c r="G11" s="365">
        <v>2.6786550000019354E-3</v>
      </c>
      <c r="H11" s="1144">
        <v>0</v>
      </c>
      <c r="I11" s="1144">
        <v>7.0856184020000228</v>
      </c>
      <c r="J11" s="1145">
        <v>0.86870199999999997</v>
      </c>
      <c r="K11" s="365">
        <v>0.22244087828781767</v>
      </c>
      <c r="L11" s="365">
        <v>6.2611436240000007</v>
      </c>
      <c r="M11" s="365">
        <v>3.5903709994500006</v>
      </c>
      <c r="N11" s="365">
        <v>0.93767499899999995</v>
      </c>
      <c r="O11" s="365">
        <v>0.27372311099999386</v>
      </c>
      <c r="P11" s="1144">
        <v>6.8932750938802663</v>
      </c>
      <c r="Q11" s="1146">
        <v>93.178394278760862</v>
      </c>
    </row>
    <row r="12" spans="1:17" s="367" customFormat="1" ht="15" customHeight="1" x14ac:dyDescent="0.15">
      <c r="A12" s="577" t="s">
        <v>132</v>
      </c>
      <c r="B12" s="1143">
        <v>0</v>
      </c>
      <c r="C12" s="365">
        <v>0</v>
      </c>
      <c r="D12" s="1144">
        <v>8.8530695770804897</v>
      </c>
      <c r="E12" s="1145">
        <v>0.27444824722208977</v>
      </c>
      <c r="F12" s="365">
        <v>44.948756059749996</v>
      </c>
      <c r="G12" s="365">
        <v>2.8528999537229537E-5</v>
      </c>
      <c r="H12" s="1144">
        <v>4.3980000000000002E-5</v>
      </c>
      <c r="I12" s="1144">
        <v>1.0251230220000074</v>
      </c>
      <c r="J12" s="1145">
        <v>1.3942999999999999</v>
      </c>
      <c r="K12" s="365">
        <v>0</v>
      </c>
      <c r="L12" s="365">
        <v>60.114327099</v>
      </c>
      <c r="M12" s="365">
        <v>47.279290000000003</v>
      </c>
      <c r="N12" s="365">
        <v>0.495064224</v>
      </c>
      <c r="O12" s="365">
        <v>0.95907060499999996</v>
      </c>
      <c r="P12" s="1144">
        <v>13.552008793717775</v>
      </c>
      <c r="Q12" s="1146">
        <v>178.89553013676988</v>
      </c>
    </row>
    <row r="13" spans="1:17" s="367" customFormat="1" ht="15" customHeight="1" x14ac:dyDescent="0.15">
      <c r="A13" s="577" t="s">
        <v>130</v>
      </c>
      <c r="B13" s="1143">
        <v>0</v>
      </c>
      <c r="C13" s="365">
        <v>0</v>
      </c>
      <c r="D13" s="1144">
        <v>1.0294679399727149</v>
      </c>
      <c r="E13" s="1145">
        <v>0</v>
      </c>
      <c r="F13" s="365">
        <v>2.538673003</v>
      </c>
      <c r="G13" s="365">
        <v>0</v>
      </c>
      <c r="H13" s="1144">
        <v>0</v>
      </c>
      <c r="I13" s="1144">
        <v>7.5000001142546534E-7</v>
      </c>
      <c r="J13" s="1145">
        <v>3.6243684000000003</v>
      </c>
      <c r="K13" s="365">
        <v>0</v>
      </c>
      <c r="L13" s="365">
        <v>27.497625071999998</v>
      </c>
      <c r="M13" s="365">
        <v>9.8901000000000003</v>
      </c>
      <c r="N13" s="365">
        <v>11.260843915000001</v>
      </c>
      <c r="O13" s="365">
        <v>3.1667403469999997</v>
      </c>
      <c r="P13" s="1144">
        <v>37.532939907075239</v>
      </c>
      <c r="Q13" s="1146">
        <v>96.540759334047976</v>
      </c>
    </row>
    <row r="14" spans="1:17" s="367" customFormat="1" ht="15" customHeight="1" x14ac:dyDescent="0.15">
      <c r="A14" s="577" t="s">
        <v>127</v>
      </c>
      <c r="B14" s="1143">
        <v>3.6750917968732084</v>
      </c>
      <c r="C14" s="365">
        <v>0</v>
      </c>
      <c r="D14" s="1144">
        <v>24.864256480218284</v>
      </c>
      <c r="E14" s="1145">
        <v>2.9004549415835199</v>
      </c>
      <c r="F14" s="365">
        <v>41.893786124999991</v>
      </c>
      <c r="G14" s="365">
        <v>0</v>
      </c>
      <c r="H14" s="1144">
        <v>8.6983032000000002E-2</v>
      </c>
      <c r="I14" s="1144">
        <v>10.618347764137811</v>
      </c>
      <c r="J14" s="1145">
        <v>8.398018360797364</v>
      </c>
      <c r="K14" s="365">
        <v>0.24221700000000002</v>
      </c>
      <c r="L14" s="365">
        <v>84.930208660999995</v>
      </c>
      <c r="M14" s="365">
        <v>37.593120000000006</v>
      </c>
      <c r="N14" s="365">
        <v>49.600723113000001</v>
      </c>
      <c r="O14" s="365">
        <v>4.7884867619999998</v>
      </c>
      <c r="P14" s="1144">
        <v>79.494684474251898</v>
      </c>
      <c r="Q14" s="1146">
        <v>349.08637851086206</v>
      </c>
    </row>
    <row r="15" spans="1:17" s="367" customFormat="1" ht="15" customHeight="1" x14ac:dyDescent="0.15">
      <c r="A15" s="577" t="s">
        <v>998</v>
      </c>
      <c r="B15" s="1143">
        <v>0</v>
      </c>
      <c r="C15" s="365">
        <v>0</v>
      </c>
      <c r="D15" s="1144">
        <v>0.26548431105047754</v>
      </c>
      <c r="E15" s="1145">
        <v>6.5000000768108296E-8</v>
      </c>
      <c r="F15" s="365">
        <v>0.4019149130000001</v>
      </c>
      <c r="G15" s="365">
        <v>6.9999999999999998E-9</v>
      </c>
      <c r="H15" s="1144">
        <v>0</v>
      </c>
      <c r="I15" s="1144">
        <v>2.3587021338629059E-2</v>
      </c>
      <c r="J15" s="1145">
        <v>1.0540644907761381</v>
      </c>
      <c r="K15" s="365">
        <v>3.8942296495165567</v>
      </c>
      <c r="L15" s="365">
        <v>31.156224244000001</v>
      </c>
      <c r="M15" s="365">
        <v>22.167720000000003</v>
      </c>
      <c r="N15" s="365">
        <v>38.279024986000003</v>
      </c>
      <c r="O15" s="365">
        <v>10.864418224</v>
      </c>
      <c r="P15" s="1144">
        <v>34.560449571793178</v>
      </c>
      <c r="Q15" s="1146">
        <v>142.66711748347498</v>
      </c>
    </row>
    <row r="16" spans="1:17" s="367" customFormat="1" ht="15" customHeight="1" x14ac:dyDescent="0.15">
      <c r="A16" s="572" t="s">
        <v>125</v>
      </c>
      <c r="B16" s="1143">
        <v>0</v>
      </c>
      <c r="C16" s="365">
        <v>0</v>
      </c>
      <c r="D16" s="1144">
        <v>0</v>
      </c>
      <c r="E16" s="1145">
        <v>2.0589449742900907E-4</v>
      </c>
      <c r="F16" s="365">
        <v>0.98616141572648541</v>
      </c>
      <c r="G16" s="365">
        <v>0</v>
      </c>
      <c r="H16" s="1144">
        <v>9.9999999999999995E-8</v>
      </c>
      <c r="I16" s="1144">
        <v>5.6811909504555693</v>
      </c>
      <c r="J16" s="1145">
        <v>0.13706800593331464</v>
      </c>
      <c r="K16" s="365">
        <v>0.18275172681267404</v>
      </c>
      <c r="L16" s="365">
        <v>53.148507113619374</v>
      </c>
      <c r="M16" s="365">
        <v>12.915648653478854</v>
      </c>
      <c r="N16" s="365">
        <v>11.462586414999999</v>
      </c>
      <c r="O16" s="365">
        <v>7.8749323467968635</v>
      </c>
      <c r="P16" s="1144">
        <v>15.263891858499539</v>
      </c>
      <c r="Q16" s="1146">
        <v>107.6529444808201</v>
      </c>
    </row>
    <row r="17" spans="1:17" s="367" customFormat="1" ht="15" customHeight="1" x14ac:dyDescent="0.15">
      <c r="A17" s="572" t="s">
        <v>999</v>
      </c>
      <c r="B17" s="1143">
        <v>0</v>
      </c>
      <c r="C17" s="365">
        <v>0</v>
      </c>
      <c r="D17" s="1144">
        <v>0.89754433833560709</v>
      </c>
      <c r="E17" s="1145">
        <v>1.0473430074275063</v>
      </c>
      <c r="F17" s="365">
        <v>31.816127654142687</v>
      </c>
      <c r="G17" s="365">
        <v>0</v>
      </c>
      <c r="H17" s="1144">
        <v>9.1372802734375008E-2</v>
      </c>
      <c r="I17" s="1144">
        <v>0.86586550900000037</v>
      </c>
      <c r="J17" s="1145">
        <v>4.4117077000003023E-2</v>
      </c>
      <c r="K17" s="365">
        <v>1.9769826525393073</v>
      </c>
      <c r="L17" s="365">
        <v>3.4244195080000006</v>
      </c>
      <c r="M17" s="365">
        <v>4.4960879999999994</v>
      </c>
      <c r="N17" s="365">
        <v>0.47524442499999997</v>
      </c>
      <c r="O17" s="365">
        <v>1.1201623599999999</v>
      </c>
      <c r="P17" s="1144">
        <v>4.7222818844054499</v>
      </c>
      <c r="Q17" s="1146">
        <v>50.97754921858494</v>
      </c>
    </row>
    <row r="18" spans="1:17" s="367" customFormat="1" ht="15" customHeight="1" x14ac:dyDescent="0.15">
      <c r="A18" s="572" t="s">
        <v>1000</v>
      </c>
      <c r="B18" s="1143">
        <v>1.5823026286640447</v>
      </c>
      <c r="C18" s="365">
        <v>0</v>
      </c>
      <c r="D18" s="1144">
        <v>7.1399727148703951</v>
      </c>
      <c r="E18" s="1145">
        <v>3.2504229690744157</v>
      </c>
      <c r="F18" s="365">
        <v>65.388606212482429</v>
      </c>
      <c r="G18" s="365">
        <v>1.1956300000000001E-2</v>
      </c>
      <c r="H18" s="1144">
        <v>4.1999999999999999E-8</v>
      </c>
      <c r="I18" s="1144">
        <v>4.3490693090000017</v>
      </c>
      <c r="J18" s="1145">
        <v>8.1487407080000001</v>
      </c>
      <c r="K18" s="365">
        <v>1.2492367065028989</v>
      </c>
      <c r="L18" s="365">
        <v>71.799045475</v>
      </c>
      <c r="M18" s="365">
        <v>21.406681999510006</v>
      </c>
      <c r="N18" s="365">
        <v>0.1913814258703003</v>
      </c>
      <c r="O18" s="365">
        <v>3.120305573</v>
      </c>
      <c r="P18" s="1144">
        <v>16.037071022001857</v>
      </c>
      <c r="Q18" s="1146">
        <v>203.67479308597638</v>
      </c>
    </row>
    <row r="19" spans="1:17" s="367" customFormat="1" ht="15" customHeight="1" x14ac:dyDescent="0.15">
      <c r="A19" s="572" t="s">
        <v>1001</v>
      </c>
      <c r="B19" s="1143">
        <v>3.1999999165534972E-8</v>
      </c>
      <c r="C19" s="365">
        <v>0</v>
      </c>
      <c r="D19" s="1144">
        <v>0.43534573057897985</v>
      </c>
      <c r="E19" s="1145">
        <v>3.9999999797902998E-7</v>
      </c>
      <c r="F19" s="365">
        <v>0.33476739800259336</v>
      </c>
      <c r="G19" s="365">
        <v>3.0100000000000001E-7</v>
      </c>
      <c r="H19" s="1144">
        <v>0</v>
      </c>
      <c r="I19" s="1144">
        <v>4.3143826837203095E-2</v>
      </c>
      <c r="J19" s="1145">
        <v>1.4658699990015723E-4</v>
      </c>
      <c r="K19" s="365">
        <v>0</v>
      </c>
      <c r="L19" s="365">
        <v>2.0955706449999996</v>
      </c>
      <c r="M19" s="365">
        <v>0.56249299999999991</v>
      </c>
      <c r="N19" s="365">
        <v>6.562344299999999E-2</v>
      </c>
      <c r="O19" s="365">
        <v>3.9235487000003851E-2</v>
      </c>
      <c r="P19" s="1144">
        <v>0.26697995918615719</v>
      </c>
      <c r="Q19" s="1146">
        <v>3.8433068096048344</v>
      </c>
    </row>
    <row r="20" spans="1:17" s="367" customFormat="1" ht="15" customHeight="1" x14ac:dyDescent="0.15">
      <c r="A20" s="572" t="s">
        <v>997</v>
      </c>
      <c r="B20" s="1143">
        <v>2.2524902049940314E-6</v>
      </c>
      <c r="C20" s="365">
        <v>0</v>
      </c>
      <c r="D20" s="1144">
        <v>0</v>
      </c>
      <c r="E20" s="1145">
        <v>4.0082789526654485E-2</v>
      </c>
      <c r="F20" s="365">
        <v>1.0724170222839585E-4</v>
      </c>
      <c r="G20" s="365">
        <v>0</v>
      </c>
      <c r="H20" s="1144">
        <v>0</v>
      </c>
      <c r="I20" s="1144">
        <v>0.17899881760329406</v>
      </c>
      <c r="J20" s="1145">
        <v>2.1847246390261856E-3</v>
      </c>
      <c r="K20" s="365">
        <v>0</v>
      </c>
      <c r="L20" s="365">
        <v>1.3883486620000001</v>
      </c>
      <c r="M20" s="365">
        <v>8.0319999999999989E-2</v>
      </c>
      <c r="N20" s="365">
        <v>0.277905016</v>
      </c>
      <c r="O20" s="365">
        <v>1.7907151104999997</v>
      </c>
      <c r="P20" s="1144">
        <v>5.5936291310017889</v>
      </c>
      <c r="Q20" s="1146">
        <v>9.3522937454631965</v>
      </c>
    </row>
    <row r="21" spans="1:17" s="367" customFormat="1" ht="15" customHeight="1" x14ac:dyDescent="0.15">
      <c r="A21" s="572" t="s">
        <v>110</v>
      </c>
      <c r="B21" s="1143">
        <v>8.5809150666439294E-7</v>
      </c>
      <c r="C21" s="365">
        <v>0</v>
      </c>
      <c r="D21" s="1144">
        <v>0</v>
      </c>
      <c r="E21" s="1145">
        <v>9.6062000334531055E-7</v>
      </c>
      <c r="F21" s="365">
        <v>2.0999999999999999E-8</v>
      </c>
      <c r="G21" s="365">
        <v>0</v>
      </c>
      <c r="H21" s="1144">
        <v>3.0000000000000004E-8</v>
      </c>
      <c r="I21" s="1144">
        <v>5.0600000021222517E-7</v>
      </c>
      <c r="J21" s="1145">
        <v>4.5975999306941869E-5</v>
      </c>
      <c r="K21" s="365">
        <v>0</v>
      </c>
      <c r="L21" s="365">
        <v>0</v>
      </c>
      <c r="M21" s="365">
        <v>5.8396799999999999E-2</v>
      </c>
      <c r="N21" s="365">
        <v>8.796255E-2</v>
      </c>
      <c r="O21" s="365">
        <v>0.24573151999999998</v>
      </c>
      <c r="P21" s="1144">
        <v>0.69188093812983398</v>
      </c>
      <c r="Q21" s="1146">
        <v>1.0840201598406511</v>
      </c>
    </row>
    <row r="22" spans="1:17" s="367" customFormat="1" ht="15" customHeight="1" x14ac:dyDescent="0.15">
      <c r="A22" s="572" t="s">
        <v>108</v>
      </c>
      <c r="B22" s="1143">
        <v>0</v>
      </c>
      <c r="C22" s="365">
        <v>0</v>
      </c>
      <c r="D22" s="1144">
        <v>0</v>
      </c>
      <c r="E22" s="1145">
        <v>4.0199180005493175E-3</v>
      </c>
      <c r="F22" s="365">
        <v>1.7810293000000001E-2</v>
      </c>
      <c r="G22" s="365">
        <v>0</v>
      </c>
      <c r="H22" s="1144">
        <v>0</v>
      </c>
      <c r="I22" s="1144">
        <v>1.8600000475998968E-7</v>
      </c>
      <c r="J22" s="1145">
        <v>4.6114151481112482E-2</v>
      </c>
      <c r="K22" s="365">
        <v>1.7543043753018236E-3</v>
      </c>
      <c r="L22" s="365">
        <v>0</v>
      </c>
      <c r="M22" s="365">
        <v>0</v>
      </c>
      <c r="N22" s="365">
        <v>0</v>
      </c>
      <c r="O22" s="365">
        <v>4.9999999999999998E-8</v>
      </c>
      <c r="P22" s="1144">
        <v>8.4630902253599464E-5</v>
      </c>
      <c r="Q22" s="1146">
        <v>6.9783533759221986E-2</v>
      </c>
    </row>
    <row r="23" spans="1:17" s="367" customFormat="1" ht="15" customHeight="1" x14ac:dyDescent="0.15">
      <c r="A23" s="572" t="s">
        <v>106</v>
      </c>
      <c r="B23" s="1143">
        <v>0</v>
      </c>
      <c r="C23" s="365">
        <v>0</v>
      </c>
      <c r="D23" s="1144">
        <v>0</v>
      </c>
      <c r="E23" s="1145">
        <v>1.0095194196051678E-9</v>
      </c>
      <c r="F23" s="365">
        <v>0</v>
      </c>
      <c r="G23" s="365">
        <v>0</v>
      </c>
      <c r="H23" s="1144">
        <v>0</v>
      </c>
      <c r="I23" s="1144">
        <v>0</v>
      </c>
      <c r="J23" s="1145">
        <v>2.9377190251922607E-3</v>
      </c>
      <c r="K23" s="365">
        <v>9.1189384413225028E-6</v>
      </c>
      <c r="L23" s="365">
        <v>0</v>
      </c>
      <c r="M23" s="365">
        <v>0</v>
      </c>
      <c r="N23" s="365">
        <v>0</v>
      </c>
      <c r="O23" s="365">
        <v>0</v>
      </c>
      <c r="P23" s="1144">
        <v>1.1299999645818026E-7</v>
      </c>
      <c r="Q23" s="1146">
        <v>2.9469519731494609E-3</v>
      </c>
    </row>
    <row r="24" spans="1:17" s="367" customFormat="1" ht="15" customHeight="1" x14ac:dyDescent="0.15">
      <c r="A24" s="572" t="s">
        <v>101</v>
      </c>
      <c r="B24" s="1143">
        <v>0</v>
      </c>
      <c r="C24" s="365">
        <v>0</v>
      </c>
      <c r="D24" s="1144">
        <v>0</v>
      </c>
      <c r="E24" s="1145">
        <v>9.2222999168395988E-4</v>
      </c>
      <c r="F24" s="365">
        <v>0</v>
      </c>
      <c r="G24" s="365">
        <v>0</v>
      </c>
      <c r="H24" s="1144">
        <v>0</v>
      </c>
      <c r="I24" s="1144">
        <v>4.0000000000000001E-8</v>
      </c>
      <c r="J24" s="1145">
        <v>5.2600000000000002E-7</v>
      </c>
      <c r="K24" s="365">
        <v>0.1524882322273258</v>
      </c>
      <c r="L24" s="365">
        <v>0</v>
      </c>
      <c r="M24" s="365">
        <v>4.1800000000000001E-7</v>
      </c>
      <c r="N24" s="365">
        <v>0</v>
      </c>
      <c r="O24" s="365">
        <v>0</v>
      </c>
      <c r="P24" s="1144">
        <v>1.5080004722736846</v>
      </c>
      <c r="Q24" s="1146">
        <v>1.6614119184926945</v>
      </c>
    </row>
    <row r="25" spans="1:17" s="542" customFormat="1" ht="15" customHeight="1" x14ac:dyDescent="0.15">
      <c r="A25" s="572" t="s">
        <v>95</v>
      </c>
      <c r="B25" s="1143">
        <v>9.8680526018142701E-8</v>
      </c>
      <c r="C25" s="365">
        <v>0</v>
      </c>
      <c r="D25" s="1144">
        <v>0.82442019099590724</v>
      </c>
      <c r="E25" s="1145">
        <v>1.7306872000004163E-5</v>
      </c>
      <c r="F25" s="365">
        <v>2.3288506688667258E-5</v>
      </c>
      <c r="G25" s="365">
        <v>0</v>
      </c>
      <c r="H25" s="1144">
        <v>0</v>
      </c>
      <c r="I25" s="1144">
        <v>0.35575622562318238</v>
      </c>
      <c r="J25" s="1145">
        <v>0.45300344140120485</v>
      </c>
      <c r="K25" s="365">
        <v>6.7627950493287434</v>
      </c>
      <c r="L25" s="365">
        <v>17.763953875999999</v>
      </c>
      <c r="M25" s="365">
        <v>4.0076440048972097</v>
      </c>
      <c r="N25" s="365">
        <v>1.0427969528834582</v>
      </c>
      <c r="O25" s="365">
        <v>3.4025777211999992</v>
      </c>
      <c r="P25" s="1144">
        <v>0</v>
      </c>
      <c r="Q25" s="1146">
        <v>34.612988156388916</v>
      </c>
    </row>
    <row r="26" spans="1:17" s="580" customFormat="1" ht="15" customHeight="1" x14ac:dyDescent="0.15">
      <c r="A26" s="1147" t="s">
        <v>566</v>
      </c>
      <c r="B26" s="1148">
        <v>27.883452477545401</v>
      </c>
      <c r="C26" s="1149">
        <v>4.0000001899898046E-9</v>
      </c>
      <c r="D26" s="1150">
        <v>293.73558726489819</v>
      </c>
      <c r="E26" s="1149">
        <v>17.81883234335745</v>
      </c>
      <c r="F26" s="1149">
        <v>475.9454770971206</v>
      </c>
      <c r="G26" s="1149">
        <v>1.4787798149539167E-2</v>
      </c>
      <c r="H26" s="1149">
        <v>15.187536551098047</v>
      </c>
      <c r="I26" s="1149">
        <v>34.04317934310923</v>
      </c>
      <c r="J26" s="1149">
        <v>25.492692795882711</v>
      </c>
      <c r="K26" s="1149">
        <v>18.683935872665806</v>
      </c>
      <c r="L26" s="1149">
        <v>557.15202418761942</v>
      </c>
      <c r="M26" s="1149">
        <v>203.9235841043361</v>
      </c>
      <c r="N26" s="1149">
        <v>123.54157313075376</v>
      </c>
      <c r="O26" s="1149">
        <v>46.133622950654257</v>
      </c>
      <c r="P26" s="1149">
        <v>269.00471714568573</v>
      </c>
      <c r="Q26" s="1149">
        <v>2108.5610030668759</v>
      </c>
    </row>
    <row r="27" spans="1:17" s="367" customFormat="1" ht="8.5" customHeight="1" x14ac:dyDescent="0.15">
      <c r="A27" s="580"/>
      <c r="B27" s="581"/>
      <c r="C27" s="581"/>
      <c r="D27" s="581"/>
      <c r="E27" s="581"/>
      <c r="F27" s="581"/>
      <c r="G27" s="581"/>
      <c r="H27" s="581"/>
      <c r="I27" s="581"/>
      <c r="J27" s="581"/>
      <c r="K27" s="581"/>
      <c r="L27" s="581"/>
      <c r="M27" s="581"/>
      <c r="N27" s="581"/>
      <c r="O27" s="581"/>
      <c r="P27" s="581"/>
      <c r="Q27" s="582"/>
    </row>
    <row r="28" spans="1:17" s="367" customFormat="1" ht="15" customHeight="1" x14ac:dyDescent="0.15">
      <c r="A28" s="1151" t="s">
        <v>1002</v>
      </c>
      <c r="B28" s="359"/>
      <c r="C28" s="359"/>
      <c r="D28" s="359"/>
      <c r="E28" s="359"/>
      <c r="F28" s="359"/>
      <c r="G28" s="359"/>
      <c r="H28" s="359"/>
      <c r="I28" s="359"/>
      <c r="J28" s="359"/>
      <c r="K28" s="359"/>
      <c r="L28" s="359"/>
      <c r="M28" s="359"/>
      <c r="N28" s="359"/>
      <c r="O28" s="359"/>
      <c r="P28" s="359"/>
      <c r="Q28" s="1152"/>
    </row>
    <row r="29" spans="1:17" s="364" customFormat="1" ht="15" customHeight="1" x14ac:dyDescent="0.15">
      <c r="A29" s="1153" t="s">
        <v>615</v>
      </c>
      <c r="B29" s="1136"/>
      <c r="C29" s="1136"/>
      <c r="D29" s="1136"/>
      <c r="E29" s="1136"/>
      <c r="F29" s="1136"/>
      <c r="G29" s="1136"/>
      <c r="H29" s="1136"/>
      <c r="I29" s="1136"/>
      <c r="J29" s="1136"/>
      <c r="K29" s="1136"/>
      <c r="L29" s="1136"/>
      <c r="M29" s="1136"/>
      <c r="N29" s="1136"/>
      <c r="O29" s="1136"/>
      <c r="P29" s="1136"/>
      <c r="Q29" s="1154"/>
    </row>
    <row r="30" spans="1:17" s="364" customFormat="1" ht="15" customHeight="1" x14ac:dyDescent="0.15">
      <c r="A30" s="572" t="s">
        <v>193</v>
      </c>
      <c r="B30" s="1155">
        <v>0</v>
      </c>
      <c r="C30" s="1156">
        <v>0.96799999999999997</v>
      </c>
      <c r="D30" s="1157">
        <v>25.134207077326344</v>
      </c>
      <c r="E30" s="1158">
        <v>0.91000213032208366</v>
      </c>
      <c r="F30" s="1156">
        <v>0.70907465703847672</v>
      </c>
      <c r="G30" s="1156">
        <v>5.2757485999999999E-2</v>
      </c>
      <c r="H30" s="1157">
        <v>3.7278599999999995E-4</v>
      </c>
      <c r="I30" s="1157">
        <v>1.5851490002352601E-3</v>
      </c>
      <c r="J30" s="1158">
        <v>1.4056878006514556E-3</v>
      </c>
      <c r="K30" s="1156">
        <v>1.219033991852574E-3</v>
      </c>
      <c r="L30" s="1156">
        <v>1.103414101</v>
      </c>
      <c r="M30" s="1156">
        <v>1.7083000000000002E-4</v>
      </c>
      <c r="N30" s="1156">
        <v>1.2057050609999997</v>
      </c>
      <c r="O30" s="1156">
        <v>0.15728620999999998</v>
      </c>
      <c r="P30" s="1157">
        <v>0.25787440810000151</v>
      </c>
      <c r="Q30" s="1159">
        <v>30.503074617579642</v>
      </c>
    </row>
    <row r="31" spans="1:17" s="364" customFormat="1" ht="15" customHeight="1" x14ac:dyDescent="0.15">
      <c r="A31" s="572" t="s">
        <v>192</v>
      </c>
      <c r="B31" s="1143">
        <v>6.7491999999999997E-4</v>
      </c>
      <c r="C31" s="365">
        <v>0</v>
      </c>
      <c r="D31" s="1144">
        <v>4.485058977719528</v>
      </c>
      <c r="E31" s="1145">
        <v>0.22655805208589092</v>
      </c>
      <c r="F31" s="365">
        <v>7.5151827000442512E-2</v>
      </c>
      <c r="G31" s="365">
        <v>0</v>
      </c>
      <c r="H31" s="1144">
        <v>3.0999999974737876E-9</v>
      </c>
      <c r="I31" s="1144">
        <v>7.1234102416272208E-4</v>
      </c>
      <c r="J31" s="1145">
        <v>0.17001066035463108</v>
      </c>
      <c r="K31" s="365">
        <v>1.2430283916411091E-4</v>
      </c>
      <c r="L31" s="365">
        <v>7.3453999999999992E-5</v>
      </c>
      <c r="M31" s="365">
        <v>1.8110000000000001E-5</v>
      </c>
      <c r="N31" s="365">
        <v>0.15938244199999999</v>
      </c>
      <c r="O31" s="365">
        <v>0.28668065999999998</v>
      </c>
      <c r="P31" s="1144">
        <v>7.2978812100294208E-2</v>
      </c>
      <c r="Q31" s="1146">
        <v>5.4774245622241136</v>
      </c>
    </row>
    <row r="32" spans="1:17" s="364" customFormat="1" ht="15" customHeight="1" x14ac:dyDescent="0.15">
      <c r="A32" s="572" t="s">
        <v>191</v>
      </c>
      <c r="B32" s="1143">
        <v>24.432503276539975</v>
      </c>
      <c r="C32" s="365">
        <v>49.92555701179554</v>
      </c>
      <c r="D32" s="1144">
        <v>0</v>
      </c>
      <c r="E32" s="1145">
        <v>71.795048361730025</v>
      </c>
      <c r="F32" s="365">
        <v>24.61406229750181</v>
      </c>
      <c r="G32" s="365">
        <v>9.8823392000000005E-4</v>
      </c>
      <c r="H32" s="1144">
        <v>3.2448883748361734E-3</v>
      </c>
      <c r="I32" s="1144">
        <v>2.0726013024761905</v>
      </c>
      <c r="J32" s="1145">
        <v>6.2092224714948632</v>
      </c>
      <c r="K32" s="365">
        <v>1.4604200858243372</v>
      </c>
      <c r="L32" s="365">
        <v>8.5777233119999998</v>
      </c>
      <c r="M32" s="365">
        <v>9.5703800786369602</v>
      </c>
      <c r="N32" s="365">
        <v>12.123419910999994</v>
      </c>
      <c r="O32" s="365">
        <v>3.7331585845347313</v>
      </c>
      <c r="P32" s="1144">
        <v>25.639645521403612</v>
      </c>
      <c r="Q32" s="1146">
        <v>240.15797533723284</v>
      </c>
    </row>
    <row r="33" spans="1:17" s="364" customFormat="1" ht="15" customHeight="1" x14ac:dyDescent="0.15">
      <c r="A33" s="572" t="s">
        <v>345</v>
      </c>
      <c r="B33" s="1143">
        <v>0.12225050441407105</v>
      </c>
      <c r="C33" s="365">
        <v>0.6253259593323226</v>
      </c>
      <c r="D33" s="1144">
        <v>6.0586859246757427</v>
      </c>
      <c r="E33" s="1145">
        <v>0</v>
      </c>
      <c r="F33" s="365">
        <v>3.2113764686481039</v>
      </c>
      <c r="G33" s="365">
        <v>5.0248938448557434E-3</v>
      </c>
      <c r="H33" s="1144">
        <v>1.95980542269122E-5</v>
      </c>
      <c r="I33" s="1144">
        <v>0.43154732983172867</v>
      </c>
      <c r="J33" s="1145">
        <v>2.9554455832333932</v>
      </c>
      <c r="K33" s="365">
        <v>8.6304160063615609E-4</v>
      </c>
      <c r="L33" s="365">
        <v>1.2704598209986722</v>
      </c>
      <c r="M33" s="365">
        <v>0.10777626000000001</v>
      </c>
      <c r="N33" s="365">
        <v>0.68495277614001104</v>
      </c>
      <c r="O33" s="365">
        <v>6.0952204397684175</v>
      </c>
      <c r="P33" s="1144">
        <v>4.1681624689411576</v>
      </c>
      <c r="Q33" s="1146">
        <v>25.737111069483337</v>
      </c>
    </row>
    <row r="34" spans="1:17" s="364" customFormat="1" ht="15" customHeight="1" x14ac:dyDescent="0.15">
      <c r="A34" s="572" t="s">
        <v>348</v>
      </c>
      <c r="B34" s="1143">
        <v>3.208837414</v>
      </c>
      <c r="C34" s="365">
        <v>1.7810201189995529</v>
      </c>
      <c r="D34" s="1144">
        <v>17.446797547252487</v>
      </c>
      <c r="E34" s="1145">
        <v>7.1624083057429946</v>
      </c>
      <c r="F34" s="365">
        <v>0</v>
      </c>
      <c r="G34" s="365">
        <v>0.11190994589034808</v>
      </c>
      <c r="H34" s="1144">
        <v>0.97590628275836533</v>
      </c>
      <c r="I34" s="1144">
        <v>13.226948206641866</v>
      </c>
      <c r="J34" s="1145">
        <v>43.589957763974283</v>
      </c>
      <c r="K34" s="365">
        <v>0.54537479694563584</v>
      </c>
      <c r="L34" s="365">
        <v>2.1198979200000001</v>
      </c>
      <c r="M34" s="365">
        <v>1.0881399200000001</v>
      </c>
      <c r="N34" s="365">
        <v>0.48210695599999998</v>
      </c>
      <c r="O34" s="365">
        <v>4.8702386691562491</v>
      </c>
      <c r="P34" s="1144">
        <v>7.836099609847456</v>
      </c>
      <c r="Q34" s="1146">
        <v>104.44564345720924</v>
      </c>
    </row>
    <row r="35" spans="1:17" s="364" customFormat="1" ht="15" customHeight="1" x14ac:dyDescent="0.15">
      <c r="A35" s="577" t="s">
        <v>577</v>
      </c>
      <c r="B35" s="1143">
        <v>0.17599999999999999</v>
      </c>
      <c r="C35" s="365">
        <v>0</v>
      </c>
      <c r="D35" s="1144">
        <v>22.287155963302755</v>
      </c>
      <c r="E35" s="1145">
        <v>1.16697331686255</v>
      </c>
      <c r="F35" s="365">
        <v>57.464370524353996</v>
      </c>
      <c r="G35" s="365">
        <v>0</v>
      </c>
      <c r="H35" s="1144">
        <v>1.030605351725</v>
      </c>
      <c r="I35" s="1144">
        <v>2.9267223886179998</v>
      </c>
      <c r="J35" s="1145">
        <v>2.950258903082029</v>
      </c>
      <c r="K35" s="365">
        <v>3.0595791018511228E-3</v>
      </c>
      <c r="L35" s="365">
        <v>2.9663353770000001</v>
      </c>
      <c r="M35" s="365">
        <v>1.30955051</v>
      </c>
      <c r="N35" s="365">
        <v>1.069812046</v>
      </c>
      <c r="O35" s="365">
        <v>3.8981161499999999</v>
      </c>
      <c r="P35" s="1144">
        <v>9.5347713738271533</v>
      </c>
      <c r="Q35" s="1146">
        <v>106.78373148387334</v>
      </c>
    </row>
    <row r="36" spans="1:17" s="364" customFormat="1" ht="15" customHeight="1" x14ac:dyDescent="0.15">
      <c r="A36" s="577" t="s">
        <v>135</v>
      </c>
      <c r="B36" s="1143">
        <v>1.5333500000000002E-2</v>
      </c>
      <c r="C36" s="365">
        <v>8.9742999999999995E-4</v>
      </c>
      <c r="D36" s="1144">
        <v>0.53997378768020976</v>
      </c>
      <c r="E36" s="1145">
        <v>0.10728999513197562</v>
      </c>
      <c r="F36" s="365">
        <v>6.6955513422175317</v>
      </c>
      <c r="G36" s="365">
        <v>0.28794400294999933</v>
      </c>
      <c r="H36" s="1144">
        <v>0</v>
      </c>
      <c r="I36" s="1144">
        <v>5.9994053488672011E-2</v>
      </c>
      <c r="J36" s="1145">
        <v>0.44811785495341638</v>
      </c>
      <c r="K36" s="365">
        <v>7.5055300009585913E-4</v>
      </c>
      <c r="L36" s="365">
        <v>0.39595415766079867</v>
      </c>
      <c r="M36" s="365">
        <v>5.4073000000000003E-2</v>
      </c>
      <c r="N36" s="365">
        <v>1.66448E-4</v>
      </c>
      <c r="O36" s="365">
        <v>7.0376619980135561E-3</v>
      </c>
      <c r="P36" s="1144">
        <v>1.3157289378379535</v>
      </c>
      <c r="Q36" s="1146">
        <v>9.9288127249186644</v>
      </c>
    </row>
    <row r="37" spans="1:17" s="364" customFormat="1" ht="15" customHeight="1" x14ac:dyDescent="0.15">
      <c r="A37" s="577" t="s">
        <v>132</v>
      </c>
      <c r="B37" s="1143">
        <v>0</v>
      </c>
      <c r="C37" s="365">
        <v>0</v>
      </c>
      <c r="D37" s="1144">
        <v>5.5045871559633022E-3</v>
      </c>
      <c r="E37" s="1145">
        <v>2.8329807831617747E-3</v>
      </c>
      <c r="F37" s="365">
        <v>1.5698099999999999E-4</v>
      </c>
      <c r="G37" s="365">
        <v>3.9999999999999996E-4</v>
      </c>
      <c r="H37" s="1144">
        <v>1.8928339999999999E-3</v>
      </c>
      <c r="I37" s="1144">
        <v>0.46596247022790277</v>
      </c>
      <c r="J37" s="1145">
        <v>1.4248094616228692E-2</v>
      </c>
      <c r="K37" s="365">
        <v>0</v>
      </c>
      <c r="L37" s="365">
        <v>0.25006482299999999</v>
      </c>
      <c r="M37" s="365">
        <v>3.9697342300000007</v>
      </c>
      <c r="N37" s="365">
        <v>6.5038950999999998E-2</v>
      </c>
      <c r="O37" s="365">
        <v>5.3439120999999989</v>
      </c>
      <c r="P37" s="1144">
        <v>3.5582286568901451</v>
      </c>
      <c r="Q37" s="1146">
        <v>13.677976708673402</v>
      </c>
    </row>
    <row r="38" spans="1:17" s="364" customFormat="1" ht="15" customHeight="1" x14ac:dyDescent="0.15">
      <c r="A38" s="577" t="s">
        <v>130</v>
      </c>
      <c r="B38" s="1143">
        <v>0</v>
      </c>
      <c r="C38" s="365">
        <v>0</v>
      </c>
      <c r="D38" s="1144">
        <v>0.35583224115334205</v>
      </c>
      <c r="E38" s="1145">
        <v>3.7660274988770254E-2</v>
      </c>
      <c r="F38" s="365">
        <v>1.6906386439999976</v>
      </c>
      <c r="G38" s="365">
        <v>0</v>
      </c>
      <c r="H38" s="1144">
        <v>1.1000000085914508E-8</v>
      </c>
      <c r="I38" s="1144">
        <v>4.0743563125870841</v>
      </c>
      <c r="J38" s="1145">
        <v>2.1076555349592869</v>
      </c>
      <c r="K38" s="365">
        <v>0.02</v>
      </c>
      <c r="L38" s="365">
        <v>1.4135630020000001</v>
      </c>
      <c r="M38" s="365">
        <v>2.4351957799999999</v>
      </c>
      <c r="N38" s="365">
        <v>1.7510161559999995</v>
      </c>
      <c r="O38" s="365">
        <v>1.11948392</v>
      </c>
      <c r="P38" s="1144">
        <v>7.956364357212026</v>
      </c>
      <c r="Q38" s="1146">
        <v>22.961766233900509</v>
      </c>
    </row>
    <row r="39" spans="1:17" s="364" customFormat="1" ht="15" customHeight="1" x14ac:dyDescent="0.15">
      <c r="A39" s="577" t="s">
        <v>127</v>
      </c>
      <c r="B39" s="1143">
        <v>5.8384999999999998E-5</v>
      </c>
      <c r="C39" s="365">
        <v>0</v>
      </c>
      <c r="D39" s="1144">
        <v>1.1381389252948886</v>
      </c>
      <c r="E39" s="1145">
        <v>0.23468439104310684</v>
      </c>
      <c r="F39" s="365">
        <v>12.424599650270997</v>
      </c>
      <c r="G39" s="365">
        <v>1E-8</v>
      </c>
      <c r="H39" s="1144">
        <v>1.3368500024497513E-4</v>
      </c>
      <c r="I39" s="1144">
        <v>5.6457534891801728</v>
      </c>
      <c r="J39" s="1145">
        <v>9.1791443582516603</v>
      </c>
      <c r="K39" s="365">
        <v>8.8369859191989711E-5</v>
      </c>
      <c r="L39" s="365">
        <v>3.3453275109999998</v>
      </c>
      <c r="M39" s="365">
        <v>6.7602183</v>
      </c>
      <c r="N39" s="365">
        <v>1.131394907</v>
      </c>
      <c r="O39" s="365">
        <v>2.7259194599999996</v>
      </c>
      <c r="P39" s="1144">
        <v>7.0826762898409941</v>
      </c>
      <c r="Q39" s="1146">
        <v>49.668137731741254</v>
      </c>
    </row>
    <row r="40" spans="1:17" s="364" customFormat="1" ht="15" customHeight="1" x14ac:dyDescent="0.15">
      <c r="A40" s="577" t="s">
        <v>998</v>
      </c>
      <c r="B40" s="1143">
        <v>2.7596220000000001E-2</v>
      </c>
      <c r="C40" s="365">
        <v>0</v>
      </c>
      <c r="D40" s="1144">
        <v>0.66723460026212322</v>
      </c>
      <c r="E40" s="1145">
        <v>0.69305082214158154</v>
      </c>
      <c r="F40" s="365">
        <v>4.1133219023116601</v>
      </c>
      <c r="G40" s="365">
        <v>2.7475166699999997E-3</v>
      </c>
      <c r="H40" s="1144">
        <v>1.4824132125513565E-2</v>
      </c>
      <c r="I40" s="1144">
        <v>5.5276784101868408</v>
      </c>
      <c r="J40" s="1145">
        <v>11.124088225258726</v>
      </c>
      <c r="K40" s="365">
        <v>0.37894967142343622</v>
      </c>
      <c r="L40" s="365">
        <v>5.2735563399999998</v>
      </c>
      <c r="M40" s="365">
        <v>7.5804953299999998</v>
      </c>
      <c r="N40" s="365">
        <v>3.5332643729999988</v>
      </c>
      <c r="O40" s="365">
        <v>5.0987044600000004</v>
      </c>
      <c r="P40" s="1144">
        <v>23.354480405386351</v>
      </c>
      <c r="Q40" s="1146">
        <v>67.389992408766233</v>
      </c>
    </row>
    <row r="41" spans="1:17" s="364" customFormat="1" ht="15" customHeight="1" x14ac:dyDescent="0.15">
      <c r="A41" s="572" t="s">
        <v>125</v>
      </c>
      <c r="B41" s="1143">
        <v>5.5328339999999997E-2</v>
      </c>
      <c r="C41" s="365">
        <v>5.4048200000000001E-4</v>
      </c>
      <c r="D41" s="1144">
        <v>1.1184796854521626</v>
      </c>
      <c r="E41" s="1145">
        <v>0.54805765641024284</v>
      </c>
      <c r="F41" s="365">
        <v>5.8607988992542062</v>
      </c>
      <c r="G41" s="365">
        <v>3.2294229779999989E-2</v>
      </c>
      <c r="H41" s="1144">
        <v>0.13819377252250575</v>
      </c>
      <c r="I41" s="1144">
        <v>10.275227139428681</v>
      </c>
      <c r="J41" s="1145">
        <v>5.0135360253709287</v>
      </c>
      <c r="K41" s="365">
        <v>9.9974261735683023E-3</v>
      </c>
      <c r="L41" s="365">
        <v>7.155371134000001</v>
      </c>
      <c r="M41" s="365">
        <v>6.8857703599999986</v>
      </c>
      <c r="N41" s="365">
        <v>5.1948227170000107</v>
      </c>
      <c r="O41" s="365">
        <v>2.7062226874999995</v>
      </c>
      <c r="P41" s="1144">
        <v>13.390213965935365</v>
      </c>
      <c r="Q41" s="1146">
        <v>58.38485452082768</v>
      </c>
    </row>
    <row r="42" spans="1:17" s="364" customFormat="1" ht="15" customHeight="1" x14ac:dyDescent="0.15">
      <c r="A42" s="572" t="s">
        <v>999</v>
      </c>
      <c r="B42" s="1143">
        <v>1.43E-7</v>
      </c>
      <c r="C42" s="365">
        <v>3.4199999999999999E-3</v>
      </c>
      <c r="D42" s="1144">
        <v>1.7250327653997379</v>
      </c>
      <c r="E42" s="1145">
        <v>0.81966187579024719</v>
      </c>
      <c r="F42" s="365">
        <v>12.581160396047432</v>
      </c>
      <c r="G42" s="365">
        <v>3.3645269016432998E-4</v>
      </c>
      <c r="H42" s="1144">
        <v>5.5674700000000012E-4</v>
      </c>
      <c r="I42" s="1144">
        <v>0.79687766911951141</v>
      </c>
      <c r="J42" s="1145">
        <v>0.45464826513411205</v>
      </c>
      <c r="K42" s="365">
        <v>2.0000000000000002E-5</v>
      </c>
      <c r="L42" s="365">
        <v>2.3349362770000002</v>
      </c>
      <c r="M42" s="365">
        <v>0.27864329999999993</v>
      </c>
      <c r="N42" s="365">
        <v>0.81518124600000008</v>
      </c>
      <c r="O42" s="365">
        <v>1.7891702599999999</v>
      </c>
      <c r="P42" s="1144">
        <v>3.785508503624742</v>
      </c>
      <c r="Q42" s="1146">
        <v>25.385153900805943</v>
      </c>
    </row>
    <row r="43" spans="1:17" s="364" customFormat="1" ht="15" customHeight="1" x14ac:dyDescent="0.15">
      <c r="A43" s="572" t="s">
        <v>1000</v>
      </c>
      <c r="B43" s="1143">
        <v>5.4818375000192028E-5</v>
      </c>
      <c r="C43" s="365">
        <v>1.1122999915824039E-5</v>
      </c>
      <c r="D43" s="1144">
        <v>0.82329141462126498</v>
      </c>
      <c r="E43" s="1145">
        <v>0.85843787773355629</v>
      </c>
      <c r="F43" s="365">
        <v>1.9500114480996484</v>
      </c>
      <c r="G43" s="365">
        <v>1.2769557003325698E-2</v>
      </c>
      <c r="H43" s="1144">
        <v>4.3967000023229053E-5</v>
      </c>
      <c r="I43" s="1144">
        <v>3.4318190029528151E-3</v>
      </c>
      <c r="J43" s="1145">
        <v>0.64168905395966602</v>
      </c>
      <c r="K43" s="365">
        <v>1.3424200039117317E-4</v>
      </c>
      <c r="L43" s="365">
        <v>1.3770227139995115</v>
      </c>
      <c r="M43" s="365">
        <v>5.1955110000000006E-2</v>
      </c>
      <c r="N43" s="365">
        <v>4.0484210000000007E-2</v>
      </c>
      <c r="O43" s="365">
        <v>0.62809924999997258</v>
      </c>
      <c r="P43" s="1144">
        <v>1.5389036771153741</v>
      </c>
      <c r="Q43" s="1146">
        <v>7.9263402819106012</v>
      </c>
    </row>
    <row r="44" spans="1:17" s="364" customFormat="1" ht="15" customHeight="1" x14ac:dyDescent="0.15">
      <c r="A44" s="572" t="s">
        <v>1001</v>
      </c>
      <c r="B44" s="1143">
        <v>5.1661999999890896E-5</v>
      </c>
      <c r="C44" s="365">
        <v>5.8371048150824493E-4</v>
      </c>
      <c r="D44" s="1144">
        <v>2.1021490230550142E-2</v>
      </c>
      <c r="E44" s="1145">
        <v>0.1535579256426774</v>
      </c>
      <c r="F44" s="365">
        <v>0.24762492051275423</v>
      </c>
      <c r="G44" s="365">
        <v>5.8923599622496712E-4</v>
      </c>
      <c r="H44" s="1144">
        <v>1.0963059999999948E-3</v>
      </c>
      <c r="I44" s="1144">
        <v>1.4190490333116255</v>
      </c>
      <c r="J44" s="1145">
        <v>0.49524437983627606</v>
      </c>
      <c r="K44" s="365">
        <v>3.5441463021786859E-3</v>
      </c>
      <c r="L44" s="365">
        <v>2.485459795119583E-2</v>
      </c>
      <c r="M44" s="365">
        <v>3.4835750000000006E-2</v>
      </c>
      <c r="N44" s="365">
        <v>5.1116688967970392E-3</v>
      </c>
      <c r="O44" s="365">
        <v>7.2493610000000014E-2</v>
      </c>
      <c r="P44" s="1144">
        <v>0.18932523631899215</v>
      </c>
      <c r="Q44" s="1146">
        <v>2.6689836734807799</v>
      </c>
    </row>
    <row r="45" spans="1:17" s="364" customFormat="1" ht="15" customHeight="1" x14ac:dyDescent="0.15">
      <c r="A45" s="572" t="s">
        <v>997</v>
      </c>
      <c r="B45" s="1143">
        <v>1.7897977420062674E-5</v>
      </c>
      <c r="C45" s="365">
        <v>9.9999997473787516E-9</v>
      </c>
      <c r="D45" s="1144">
        <v>0</v>
      </c>
      <c r="E45" s="1145">
        <v>6.0648083819825449E-2</v>
      </c>
      <c r="F45" s="365">
        <v>1.1795086725150519</v>
      </c>
      <c r="G45" s="365">
        <v>4.5000000000000005E-10</v>
      </c>
      <c r="H45" s="1144">
        <v>7.8777865600127527E-6</v>
      </c>
      <c r="I45" s="1144">
        <v>3.4134211418842397E-4</v>
      </c>
      <c r="J45" s="1145">
        <v>3.9309465465598159E-3</v>
      </c>
      <c r="K45" s="365">
        <v>0</v>
      </c>
      <c r="L45" s="365">
        <v>1.1384049440000001</v>
      </c>
      <c r="M45" s="365">
        <v>1.4043610000000026E-2</v>
      </c>
      <c r="N45" s="365">
        <v>1.491362869</v>
      </c>
      <c r="O45" s="365">
        <v>1.3776822000000004</v>
      </c>
      <c r="P45" s="1144">
        <v>0.59136044927372677</v>
      </c>
      <c r="Q45" s="1146">
        <v>5.8573089034833332</v>
      </c>
    </row>
    <row r="46" spans="1:17" s="364" customFormat="1" ht="15" customHeight="1" x14ac:dyDescent="0.15">
      <c r="A46" s="572" t="s">
        <v>110</v>
      </c>
      <c r="B46" s="1143">
        <v>0.17557757399999999</v>
      </c>
      <c r="C46" s="365">
        <v>0.86512066200000004</v>
      </c>
      <c r="D46" s="1144">
        <v>0.15006553079947577</v>
      </c>
      <c r="E46" s="1145">
        <v>4.6572257837188182</v>
      </c>
      <c r="F46" s="365">
        <v>3.4478226172700208</v>
      </c>
      <c r="G46" s="365">
        <v>5.2082999999999996E-5</v>
      </c>
      <c r="H46" s="1144">
        <v>6.9756176000000017E-2</v>
      </c>
      <c r="I46" s="1144">
        <v>1.575691712</v>
      </c>
      <c r="J46" s="1145">
        <v>3.9302902570000011</v>
      </c>
      <c r="K46" s="365">
        <v>4.0734555753449175</v>
      </c>
      <c r="L46" s="365">
        <v>0</v>
      </c>
      <c r="M46" s="365">
        <v>0.71338977999999997</v>
      </c>
      <c r="N46" s="365">
        <v>0.83574465799999997</v>
      </c>
      <c r="O46" s="365">
        <v>12.648082833999997</v>
      </c>
      <c r="P46" s="1144">
        <v>32.083789265190667</v>
      </c>
      <c r="Q46" s="1146">
        <v>65.226064508323901</v>
      </c>
    </row>
    <row r="47" spans="1:17" s="364" customFormat="1" ht="15" customHeight="1" x14ac:dyDescent="0.15">
      <c r="A47" s="572" t="s">
        <v>108</v>
      </c>
      <c r="B47" s="1143">
        <v>0.16489417000000001</v>
      </c>
      <c r="C47" s="365">
        <v>0</v>
      </c>
      <c r="D47" s="1144">
        <v>3.7964613368283096</v>
      </c>
      <c r="E47" s="1145">
        <v>2.7984884313223191</v>
      </c>
      <c r="F47" s="365">
        <v>6.1203170014100019</v>
      </c>
      <c r="G47" s="365">
        <v>5.4457600000000009E-3</v>
      </c>
      <c r="H47" s="1144">
        <v>6.0658299999999995E-4</v>
      </c>
      <c r="I47" s="1144">
        <v>11.907146276000001</v>
      </c>
      <c r="J47" s="1145">
        <v>10.718603736999999</v>
      </c>
      <c r="K47" s="365">
        <v>1.2556351072722263</v>
      </c>
      <c r="L47" s="365">
        <v>0.73482123300000002</v>
      </c>
      <c r="M47" s="365">
        <v>0</v>
      </c>
      <c r="N47" s="365">
        <v>1.3484031009999995</v>
      </c>
      <c r="O47" s="365">
        <v>5.9385782799999989</v>
      </c>
      <c r="P47" s="1144">
        <v>11.089941959418388</v>
      </c>
      <c r="Q47" s="1146">
        <v>55.879342976251245</v>
      </c>
    </row>
    <row r="48" spans="1:17" s="364" customFormat="1" ht="15" customHeight="1" x14ac:dyDescent="0.15">
      <c r="A48" s="572" t="s">
        <v>106</v>
      </c>
      <c r="B48" s="1143">
        <v>1.5201199999999998E-4</v>
      </c>
      <c r="C48" s="365">
        <v>0.12892843300000001</v>
      </c>
      <c r="D48" s="1144">
        <v>1.0609436435124509</v>
      </c>
      <c r="E48" s="1145">
        <v>0.2166583941612337</v>
      </c>
      <c r="F48" s="365">
        <v>0.27073521524999999</v>
      </c>
      <c r="G48" s="365">
        <v>1.2237910999999997E-2</v>
      </c>
      <c r="H48" s="1144">
        <v>2.0980000000000005E-3</v>
      </c>
      <c r="I48" s="1144">
        <v>1.9010536000000001E-2</v>
      </c>
      <c r="J48" s="1145">
        <v>9.9198563241040094E-2</v>
      </c>
      <c r="K48" s="365">
        <v>4.1360752518060284</v>
      </c>
      <c r="L48" s="365">
        <v>1.8117693359999998</v>
      </c>
      <c r="M48" s="365">
        <v>0.14974406000000001</v>
      </c>
      <c r="N48" s="365">
        <v>0</v>
      </c>
      <c r="O48" s="365">
        <v>1.8093625099999999</v>
      </c>
      <c r="P48" s="1144">
        <v>4.4502256620900003</v>
      </c>
      <c r="Q48" s="1146">
        <v>14.167139528060751</v>
      </c>
    </row>
    <row r="49" spans="1:17" s="367" customFormat="1" ht="15" customHeight="1" x14ac:dyDescent="0.15">
      <c r="A49" s="572" t="s">
        <v>101</v>
      </c>
      <c r="B49" s="1143">
        <v>0.1157970653</v>
      </c>
      <c r="C49" s="365">
        <v>3.5247025500000001E-2</v>
      </c>
      <c r="D49" s="1144">
        <v>1.1967234600262122</v>
      </c>
      <c r="E49" s="1145">
        <v>0.89949856550016583</v>
      </c>
      <c r="F49" s="365">
        <v>0.92535925736023117</v>
      </c>
      <c r="G49" s="365">
        <v>9.022E-5</v>
      </c>
      <c r="H49" s="1144">
        <v>1.6152002006103515E-3</v>
      </c>
      <c r="I49" s="1144">
        <v>2.2170261754399991</v>
      </c>
      <c r="J49" s="1145">
        <v>3.3981473888807381</v>
      </c>
      <c r="K49" s="365">
        <v>8.0914628702920144</v>
      </c>
      <c r="L49" s="365">
        <v>8.5769456160000015</v>
      </c>
      <c r="M49" s="365">
        <v>1.5952080799999999</v>
      </c>
      <c r="N49" s="365">
        <v>0.37481019399999999</v>
      </c>
      <c r="O49" s="365">
        <v>0</v>
      </c>
      <c r="P49" s="1144">
        <v>44.032259680891435</v>
      </c>
      <c r="Q49" s="1146">
        <v>71.460190799391398</v>
      </c>
    </row>
    <row r="50" spans="1:17" s="367" customFormat="1" ht="13.5" customHeight="1" x14ac:dyDescent="0.15">
      <c r="A50" s="572" t="s">
        <v>95</v>
      </c>
      <c r="B50" s="1143">
        <v>0.20894524599999589</v>
      </c>
      <c r="C50" s="365">
        <v>8.1246645162403069E-2</v>
      </c>
      <c r="D50" s="1144">
        <v>6.9911036625080971</v>
      </c>
      <c r="E50" s="1145">
        <v>1.1066161937735399</v>
      </c>
      <c r="F50" s="365">
        <v>4.1325414637139017</v>
      </c>
      <c r="G50" s="365">
        <v>0.22105955238526795</v>
      </c>
      <c r="H50" s="1144">
        <v>0.16654606010784143</v>
      </c>
      <c r="I50" s="1144">
        <v>1.5879409783662546</v>
      </c>
      <c r="J50" s="1145">
        <v>5.3683123585766186</v>
      </c>
      <c r="K50" s="365">
        <v>12.299855384196706</v>
      </c>
      <c r="L50" s="365">
        <v>31.99044658752176</v>
      </c>
      <c r="M50" s="365">
        <v>2.7926488699999994</v>
      </c>
      <c r="N50" s="365">
        <v>7.7810809340000286</v>
      </c>
      <c r="O50" s="365">
        <v>36.811750267608083</v>
      </c>
      <c r="P50" s="1144">
        <v>0</v>
      </c>
      <c r="Q50" s="1146">
        <v>111.54009420392049</v>
      </c>
    </row>
    <row r="51" spans="1:17" s="1125" customFormat="1" ht="15.75" customHeight="1" x14ac:dyDescent="0.15">
      <c r="A51" s="1147" t="s">
        <v>566</v>
      </c>
      <c r="B51" s="1149">
        <v>28.704073148606462</v>
      </c>
      <c r="C51" s="1149">
        <v>54.415898611271238</v>
      </c>
      <c r="D51" s="1149">
        <v>95.001712621201634</v>
      </c>
      <c r="E51" s="1149">
        <v>94.455359418704759</v>
      </c>
      <c r="F51" s="1149">
        <v>147.71418418577625</v>
      </c>
      <c r="G51" s="1149">
        <v>0.74664709158018605</v>
      </c>
      <c r="H51" s="1149">
        <v>2.4075202617557281</v>
      </c>
      <c r="I51" s="1149">
        <v>64.235604134046071</v>
      </c>
      <c r="J51" s="1149">
        <v>108.87315611352513</v>
      </c>
      <c r="K51" s="1149">
        <v>32.281029437974233</v>
      </c>
      <c r="L51" s="1149">
        <v>81.860942258131942</v>
      </c>
      <c r="M51" s="1149">
        <v>45.391991268636957</v>
      </c>
      <c r="N51" s="1149">
        <v>40.093261625036838</v>
      </c>
      <c r="O51" s="1149">
        <v>97.117200214565457</v>
      </c>
      <c r="P51" s="1149">
        <v>201.92853924124583</v>
      </c>
      <c r="Q51" s="1149">
        <v>1095.2271196320587</v>
      </c>
    </row>
    <row r="52" spans="1:17" s="1125" customFormat="1" x14ac:dyDescent="0.2">
      <c r="A52" s="1160"/>
      <c r="B52" s="1160"/>
      <c r="C52" s="1160"/>
      <c r="D52" s="1160"/>
      <c r="E52" s="1160"/>
      <c r="F52" s="1160"/>
      <c r="G52" s="1160"/>
      <c r="H52" s="1160"/>
      <c r="I52" s="1160"/>
      <c r="J52" s="1160"/>
      <c r="K52" s="1160"/>
      <c r="L52" s="1160"/>
      <c r="M52" s="1160"/>
      <c r="N52" s="1161"/>
      <c r="O52" s="1162"/>
      <c r="P52" s="1160"/>
      <c r="Q52" s="1160"/>
    </row>
    <row r="53" spans="1:17" s="1125" customFormat="1" x14ac:dyDescent="0.2">
      <c r="A53" s="413" t="s">
        <v>89</v>
      </c>
      <c r="B53" s="1160"/>
      <c r="C53" s="1160"/>
      <c r="D53" s="1160"/>
      <c r="E53" s="1160"/>
      <c r="F53" s="1160"/>
      <c r="G53" s="1160"/>
      <c r="H53" s="1160"/>
      <c r="I53" s="1160"/>
      <c r="J53" s="1160"/>
      <c r="K53" s="1160"/>
      <c r="L53" s="1160"/>
      <c r="M53" s="1160"/>
      <c r="N53" s="1161"/>
      <c r="O53" s="1162"/>
      <c r="P53" s="1160"/>
      <c r="Q53" s="1160"/>
    </row>
    <row r="54" spans="1:17" s="1125" customFormat="1" ht="14.5" customHeight="1" x14ac:dyDescent="0.15">
      <c r="A54" s="1163" t="s">
        <v>681</v>
      </c>
      <c r="B54" s="1164"/>
      <c r="C54" s="1164"/>
      <c r="D54" s="1164"/>
      <c r="E54" s="1164"/>
      <c r="F54" s="1164"/>
      <c r="G54" s="1164"/>
      <c r="H54" s="1164"/>
      <c r="I54" s="1164"/>
      <c r="J54" s="1164"/>
      <c r="K54" s="1164"/>
      <c r="L54" s="1164"/>
      <c r="M54" s="1164"/>
      <c r="N54" s="1165"/>
      <c r="O54" s="1165"/>
      <c r="P54" s="1166"/>
    </row>
    <row r="55" spans="1:17" x14ac:dyDescent="0.2">
      <c r="A55" s="1125" t="s">
        <v>1003</v>
      </c>
      <c r="B55" s="1125"/>
      <c r="C55" s="1125"/>
      <c r="D55" s="1125"/>
      <c r="E55" s="1125"/>
      <c r="F55" s="1125"/>
      <c r="G55" s="1125"/>
      <c r="H55" s="1125"/>
      <c r="I55" s="1125"/>
      <c r="J55" s="1125"/>
      <c r="K55" s="1125"/>
      <c r="L55" s="1125"/>
      <c r="M55" s="1125"/>
      <c r="O55" s="1161"/>
      <c r="P55" s="1125"/>
      <c r="Q55" s="1125"/>
    </row>
    <row r="56" spans="1:17" x14ac:dyDescent="0.2">
      <c r="A56" s="1167" t="s">
        <v>1004</v>
      </c>
    </row>
    <row r="58" spans="1:17" x14ac:dyDescent="0.2">
      <c r="N58" s="1160"/>
      <c r="O58" s="1160"/>
    </row>
    <row r="59" spans="1:17" x14ac:dyDescent="0.2">
      <c r="N59" s="1160"/>
      <c r="O59" s="1160"/>
    </row>
    <row r="60" spans="1:17" x14ac:dyDescent="0.2">
      <c r="N60" s="1160"/>
      <c r="O60" s="1160"/>
    </row>
    <row r="61" spans="1:17" x14ac:dyDescent="0.2">
      <c r="N61" s="1160"/>
      <c r="O61" s="1160"/>
    </row>
  </sheetData>
  <hyperlinks>
    <hyperlink ref="J1" location="Contents!A1" display="Contents" xr:uid="{9E0277A5-312D-41D2-AA97-DA6A4A11024F}"/>
  </hyperlinks>
  <printOptions gridLines="1"/>
  <pageMargins left="0.70866141732282995" right="0.70866141732282995" top="0.74803149606299002" bottom="0.74803149606299002" header="0.31496062992126" footer="0.31496062992126"/>
  <pageSetup paperSize="9" scale="81"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08BC9-30C0-4BE6-9592-60E891CB8F26}">
  <dimension ref="A1:K56"/>
  <sheetViews>
    <sheetView showGridLines="0" workbookViewId="0">
      <pane xSplit="1" ySplit="4" topLeftCell="B50" activePane="bottomRight" state="frozen"/>
      <selection activeCell="AL81" sqref="AL81"/>
      <selection pane="topRight" activeCell="AL81" sqref="AL81"/>
      <selection pane="bottomLeft" activeCell="AL81" sqref="AL81"/>
      <selection pane="bottomRight" activeCell="A57" sqref="A57"/>
    </sheetView>
  </sheetViews>
  <sheetFormatPr baseColWidth="10" defaultColWidth="9.75" defaultRowHeight="11" x14ac:dyDescent="0.15"/>
  <cols>
    <col min="1" max="1" width="25.75" style="545" customWidth="1"/>
    <col min="2" max="2" width="9" style="355" customWidth="1"/>
    <col min="3" max="3" width="10.75" style="545" customWidth="1"/>
    <col min="4" max="4" width="10" style="1124" bestFit="1" customWidth="1"/>
    <col min="5" max="16384" width="9.75" style="545"/>
  </cols>
  <sheetData>
    <row r="1" spans="1:11" ht="13" x14ac:dyDescent="0.15">
      <c r="A1" s="1106" t="s">
        <v>1005</v>
      </c>
      <c r="B1" s="545"/>
      <c r="C1" s="1168"/>
      <c r="D1" s="545"/>
      <c r="H1" s="355"/>
      <c r="I1" s="355"/>
      <c r="K1" s="30" t="s">
        <v>199</v>
      </c>
    </row>
    <row r="2" spans="1:11" ht="14.5" customHeight="1" x14ac:dyDescent="0.15">
      <c r="B2" s="545"/>
      <c r="C2" s="355">
        <v>2019</v>
      </c>
      <c r="D2" s="545"/>
      <c r="G2" s="355">
        <v>2020</v>
      </c>
      <c r="H2" s="355"/>
      <c r="I2" s="355"/>
    </row>
    <row r="3" spans="1:11" ht="13.5" customHeight="1" x14ac:dyDescent="0.15">
      <c r="B3" s="1169" t="s">
        <v>1006</v>
      </c>
      <c r="C3" s="1169" t="s">
        <v>1007</v>
      </c>
      <c r="D3" s="1169" t="s">
        <v>1006</v>
      </c>
      <c r="E3" s="1169" t="s">
        <v>1007</v>
      </c>
      <c r="F3" s="1169" t="s">
        <v>1006</v>
      </c>
      <c r="G3" s="1169" t="s">
        <v>1007</v>
      </c>
      <c r="H3" s="1169" t="s">
        <v>1006</v>
      </c>
      <c r="I3" s="1169" t="s">
        <v>1007</v>
      </c>
    </row>
    <row r="4" spans="1:11" s="355" customFormat="1" ht="15" customHeight="1" x14ac:dyDescent="0.15">
      <c r="A4" s="545" t="s">
        <v>292</v>
      </c>
      <c r="B4" s="1169" t="s">
        <v>677</v>
      </c>
      <c r="C4" s="1169" t="s">
        <v>677</v>
      </c>
      <c r="D4" s="1169" t="s">
        <v>678</v>
      </c>
      <c r="E4" s="1169" t="s">
        <v>678</v>
      </c>
      <c r="F4" s="1169" t="s">
        <v>677</v>
      </c>
      <c r="G4" s="1169" t="s">
        <v>677</v>
      </c>
      <c r="H4" s="1169" t="s">
        <v>678</v>
      </c>
      <c r="I4" s="1169" t="s">
        <v>678</v>
      </c>
    </row>
    <row r="5" spans="1:11" ht="18" customHeight="1" x14ac:dyDescent="0.15">
      <c r="A5" s="545" t="s">
        <v>193</v>
      </c>
      <c r="B5" s="1170">
        <v>34.810053249133844</v>
      </c>
      <c r="C5" s="1170">
        <v>32.835264266705416</v>
      </c>
      <c r="D5" s="1170">
        <v>197.71516446573813</v>
      </c>
      <c r="E5" s="1171">
        <v>34.376709055739958</v>
      </c>
      <c r="F5" s="1170">
        <v>27.883452477545401</v>
      </c>
      <c r="G5" s="1170">
        <v>28.704073148606469</v>
      </c>
      <c r="H5" s="1170">
        <v>189.29470391241807</v>
      </c>
      <c r="I5" s="1170">
        <v>30.503074617579642</v>
      </c>
    </row>
    <row r="6" spans="1:11" ht="18" customHeight="1" x14ac:dyDescent="0.15">
      <c r="A6" s="545" t="s">
        <v>192</v>
      </c>
      <c r="B6" s="1170">
        <v>4.0000001899898046E-9</v>
      </c>
      <c r="C6" s="1170">
        <v>60.334084496489233</v>
      </c>
      <c r="D6" s="1170">
        <v>58.198476314815444</v>
      </c>
      <c r="E6" s="1171">
        <v>4.9615776731439158</v>
      </c>
      <c r="F6" s="1170">
        <v>4.0000001899898046E-9</v>
      </c>
      <c r="G6" s="1170">
        <v>54.415898611271245</v>
      </c>
      <c r="H6" s="1170">
        <v>56.80356453991368</v>
      </c>
      <c r="I6" s="1170">
        <v>5.4774245622241136</v>
      </c>
    </row>
    <row r="7" spans="1:11" ht="18" customHeight="1" x14ac:dyDescent="0.15">
      <c r="A7" s="545" t="s">
        <v>191</v>
      </c>
      <c r="B7" s="1170">
        <v>338.70551760511239</v>
      </c>
      <c r="C7" s="1170">
        <v>111.93825366849738</v>
      </c>
      <c r="D7" s="1170">
        <v>142.51974230072619</v>
      </c>
      <c r="E7" s="1171">
        <v>250.32166273324512</v>
      </c>
      <c r="F7" s="1170">
        <v>293.73558726489807</v>
      </c>
      <c r="G7" s="1170">
        <v>95.001712621201619</v>
      </c>
      <c r="H7" s="1170">
        <v>155.29408329793608</v>
      </c>
      <c r="I7" s="1170">
        <v>240.15797533723284</v>
      </c>
    </row>
    <row r="8" spans="1:11" ht="18" customHeight="1" x14ac:dyDescent="0.15">
      <c r="A8" s="545" t="s">
        <v>345</v>
      </c>
      <c r="B8" s="1170">
        <v>21.098432489562523</v>
      </c>
      <c r="C8" s="1170">
        <v>109.38318144121288</v>
      </c>
      <c r="D8" s="1170">
        <v>146.83661606606583</v>
      </c>
      <c r="E8" s="1171">
        <v>24.58774764402694</v>
      </c>
      <c r="F8" s="1170">
        <v>17.818832343357446</v>
      </c>
      <c r="G8" s="1170">
        <v>94.45535941870466</v>
      </c>
      <c r="H8" s="1170">
        <v>145.71379271100042</v>
      </c>
      <c r="I8" s="1170">
        <v>25.737111069483372</v>
      </c>
    </row>
    <row r="9" spans="1:11" ht="18" customHeight="1" x14ac:dyDescent="0.15">
      <c r="A9" s="545" t="s">
        <v>981</v>
      </c>
      <c r="B9" s="1170">
        <v>556.04543934982871</v>
      </c>
      <c r="C9" s="1170">
        <v>176.95158490103498</v>
      </c>
      <c r="D9" s="1170">
        <v>28.103661271602792</v>
      </c>
      <c r="E9" s="1171">
        <v>123.58572405538708</v>
      </c>
      <c r="F9" s="1170">
        <v>475.94547709712083</v>
      </c>
      <c r="G9" s="1170">
        <v>147.71418418577565</v>
      </c>
      <c r="H9" s="1170">
        <v>28.177335054264173</v>
      </c>
      <c r="I9" s="1170">
        <v>104.44564345720882</v>
      </c>
    </row>
    <row r="10" spans="1:11" ht="17.25" customHeight="1" x14ac:dyDescent="0.15">
      <c r="A10" s="545" t="s">
        <v>577</v>
      </c>
      <c r="B10" s="1170">
        <v>1.2969580999539165E-2</v>
      </c>
      <c r="C10" s="1170">
        <v>0.59839808337011713</v>
      </c>
      <c r="D10" s="1170">
        <v>288.9549986409902</v>
      </c>
      <c r="E10" s="1171">
        <v>123.27484336268822</v>
      </c>
      <c r="F10" s="1170">
        <v>1.4787798149539165E-2</v>
      </c>
      <c r="G10" s="1170">
        <v>0.74664709158018638</v>
      </c>
      <c r="H10" s="1170">
        <v>259.97730574652383</v>
      </c>
      <c r="I10" s="1170">
        <v>106.78373148387332</v>
      </c>
    </row>
    <row r="11" spans="1:11" ht="18.75" customHeight="1" x14ac:dyDescent="0.15">
      <c r="A11" s="545" t="s">
        <v>135</v>
      </c>
      <c r="B11" s="1170">
        <v>18.530048654034943</v>
      </c>
      <c r="C11" s="1170">
        <v>1.722086140061553</v>
      </c>
      <c r="D11" s="1170">
        <v>93.859246832849379</v>
      </c>
      <c r="E11" s="1171">
        <v>11.969901135913954</v>
      </c>
      <c r="F11" s="1170">
        <v>15.187536551098043</v>
      </c>
      <c r="G11" s="1170">
        <v>2.4075202617557254</v>
      </c>
      <c r="H11" s="1170">
        <v>93.178394278760905</v>
      </c>
      <c r="I11" s="1170">
        <v>9.928812724918668</v>
      </c>
    </row>
    <row r="12" spans="1:11" ht="18.75" customHeight="1" x14ac:dyDescent="0.15">
      <c r="A12" s="545" t="s">
        <v>132</v>
      </c>
      <c r="B12" s="1170">
        <v>1.7986500181078909E-4</v>
      </c>
      <c r="C12" s="1170">
        <v>7.1779570071632817</v>
      </c>
      <c r="D12" s="1170">
        <v>204.41452784336977</v>
      </c>
      <c r="E12" s="1171">
        <v>13.410459003678129</v>
      </c>
      <c r="F12" s="1170">
        <v>4.7145500890910632E-3</v>
      </c>
      <c r="G12" s="1170">
        <v>3.2499884056437542</v>
      </c>
      <c r="H12" s="1170">
        <v>178.89553013676985</v>
      </c>
      <c r="I12" s="1170">
        <v>13.677976708673402</v>
      </c>
    </row>
    <row r="13" spans="1:11" ht="18.75" customHeight="1" x14ac:dyDescent="0.15">
      <c r="A13" s="545" t="s">
        <v>130</v>
      </c>
      <c r="B13" s="1170">
        <v>4.9999998736893758E-9</v>
      </c>
      <c r="C13" s="1170">
        <v>0.74359362124606321</v>
      </c>
      <c r="D13" s="1170">
        <v>99.860852804364271</v>
      </c>
      <c r="E13" s="1171">
        <v>24.059209819247908</v>
      </c>
      <c r="F13" s="1170">
        <v>4.9999998736893758E-9</v>
      </c>
      <c r="G13" s="1170">
        <v>0.76524189496173733</v>
      </c>
      <c r="H13" s="1170">
        <v>96.540759334047948</v>
      </c>
      <c r="I13" s="1170">
        <v>22.961766233900494</v>
      </c>
    </row>
    <row r="14" spans="1:11" ht="18.75" customHeight="1" x14ac:dyDescent="0.15">
      <c r="A14" s="545" t="s">
        <v>127</v>
      </c>
      <c r="B14" s="1170">
        <v>6.0008604454711907E-2</v>
      </c>
      <c r="C14" s="1170">
        <v>9.9675919431614091</v>
      </c>
      <c r="D14" s="1170">
        <v>366.04978970847782</v>
      </c>
      <c r="E14" s="1171">
        <v>53.727660583032517</v>
      </c>
      <c r="F14" s="1170">
        <v>9.9969137453704976E-2</v>
      </c>
      <c r="G14" s="1170">
        <v>13.59513448427689</v>
      </c>
      <c r="H14" s="1170">
        <v>349.08637851086218</v>
      </c>
      <c r="I14" s="1170">
        <v>49.668137731741254</v>
      </c>
    </row>
    <row r="15" spans="1:11" ht="18.75" customHeight="1" x14ac:dyDescent="0.15">
      <c r="A15" s="545" t="s">
        <v>126</v>
      </c>
      <c r="B15" s="1170">
        <v>8.8180793380071041</v>
      </c>
      <c r="C15" s="1170">
        <v>33.27702075135069</v>
      </c>
      <c r="D15" s="1170">
        <v>135.38230213766025</v>
      </c>
      <c r="E15" s="1171">
        <v>77.390786493282732</v>
      </c>
      <c r="F15" s="1170">
        <v>11.649631500189122</v>
      </c>
      <c r="G15" s="1170">
        <v>30.187224785279913</v>
      </c>
      <c r="H15" s="1170">
        <v>142.66711748347498</v>
      </c>
      <c r="I15" s="1170">
        <v>67.389992408766261</v>
      </c>
    </row>
    <row r="16" spans="1:11" ht="18" customHeight="1" x14ac:dyDescent="0.15">
      <c r="A16" s="545" t="s">
        <v>125</v>
      </c>
      <c r="B16" s="1170">
        <v>25.996527885333084</v>
      </c>
      <c r="C16" s="1170">
        <v>18.794241739759904</v>
      </c>
      <c r="D16" s="1170">
        <v>120.54033947495692</v>
      </c>
      <c r="E16" s="1171">
        <v>60.735348584298627</v>
      </c>
      <c r="F16" s="1170">
        <v>22.288864150377307</v>
      </c>
      <c r="G16" s="1170">
        <v>16.438014563883762</v>
      </c>
      <c r="H16" s="1170">
        <v>107.65294448082003</v>
      </c>
      <c r="I16" s="1170">
        <v>58.384854520827624</v>
      </c>
    </row>
    <row r="17" spans="1:9" ht="18" customHeight="1" x14ac:dyDescent="0.15">
      <c r="A17" s="545" t="s">
        <v>999</v>
      </c>
      <c r="B17" s="1170">
        <v>5.7768951517537239</v>
      </c>
      <c r="C17" s="1170">
        <v>32.010071350424035</v>
      </c>
      <c r="D17" s="1170">
        <v>97.76326176803444</v>
      </c>
      <c r="E17" s="1171">
        <v>28.097850972141988</v>
      </c>
      <c r="F17" s="1170">
        <v>8.6566803907697807</v>
      </c>
      <c r="G17" s="1170">
        <v>32.128174861066178</v>
      </c>
      <c r="H17" s="1170">
        <v>50.977549218584933</v>
      </c>
      <c r="I17" s="1170">
        <v>25.385153900805946</v>
      </c>
    </row>
    <row r="18" spans="1:9" s="1046" customFormat="1" ht="18" customHeight="1" x14ac:dyDescent="0.2">
      <c r="A18" s="545" t="s">
        <v>1000</v>
      </c>
      <c r="B18" s="1170">
        <v>0.43960387259182987</v>
      </c>
      <c r="C18" s="1170">
        <v>36.076425355279468</v>
      </c>
      <c r="D18" s="1170">
        <v>226.82313666395748</v>
      </c>
      <c r="E18" s="1171">
        <v>8.3630137416636092</v>
      </c>
      <c r="F18" s="1170">
        <v>0.53190846254641411</v>
      </c>
      <c r="G18" s="1170">
        <v>38.137399338845491</v>
      </c>
      <c r="H18" s="1170">
        <v>203.67479308597632</v>
      </c>
      <c r="I18" s="1170">
        <v>7.926340281910611</v>
      </c>
    </row>
    <row r="19" spans="1:9" s="1046" customFormat="1" ht="18" customHeight="1" x14ac:dyDescent="0.2">
      <c r="A19" s="545" t="s">
        <v>1001</v>
      </c>
      <c r="B19" s="1170">
        <v>19.555352152342156</v>
      </c>
      <c r="C19" s="1170">
        <v>41.603064714190836</v>
      </c>
      <c r="D19" s="1170">
        <v>5.4906834028999185</v>
      </c>
      <c r="E19" s="1171">
        <v>2.5562088254738367</v>
      </c>
      <c r="F19" s="1170">
        <v>16.30410394256652</v>
      </c>
      <c r="G19" s="1170">
        <v>38.607581913613494</v>
      </c>
      <c r="H19" s="1170">
        <v>3.8433068096048348</v>
      </c>
      <c r="I19" s="1170">
        <v>2.6689836734807835</v>
      </c>
    </row>
    <row r="20" spans="1:9" s="1046" customFormat="1" ht="18" customHeight="1" x14ac:dyDescent="0.2">
      <c r="A20" s="545" t="s">
        <v>997</v>
      </c>
      <c r="B20" s="1170">
        <v>22.853679107394765</v>
      </c>
      <c r="C20" s="1170">
        <v>32.168702528952146</v>
      </c>
      <c r="D20" s="1170">
        <v>11.660531969901385</v>
      </c>
      <c r="E20" s="1171">
        <v>5.5922417010244541</v>
      </c>
      <c r="F20" s="1170">
        <v>18.683935872665803</v>
      </c>
      <c r="G20" s="1170">
        <v>32.28102943797424</v>
      </c>
      <c r="H20" s="1170">
        <v>9.3522937454632</v>
      </c>
      <c r="I20" s="1170">
        <v>5.8573089034833332</v>
      </c>
    </row>
    <row r="21" spans="1:9" s="1046" customFormat="1" ht="18" customHeight="1" x14ac:dyDescent="0.2">
      <c r="A21" s="545" t="s">
        <v>110</v>
      </c>
      <c r="B21" s="1170">
        <v>507.26196504553889</v>
      </c>
      <c r="C21" s="1170">
        <v>78.40743515199695</v>
      </c>
      <c r="D21" s="1170">
        <v>0.43844907412909528</v>
      </c>
      <c r="E21" s="1171">
        <v>72.537142428673974</v>
      </c>
      <c r="F21" s="1170">
        <v>557.15202418761942</v>
      </c>
      <c r="G21" s="1170">
        <v>81.860942258131914</v>
      </c>
      <c r="H21" s="1170">
        <v>1.0840201598406514</v>
      </c>
      <c r="I21" s="1170">
        <v>65.226064508323873</v>
      </c>
    </row>
    <row r="22" spans="1:9" s="1046" customFormat="1" ht="18" customHeight="1" x14ac:dyDescent="0.2">
      <c r="A22" s="545" t="s">
        <v>108</v>
      </c>
      <c r="B22" s="1170">
        <v>221.82945867435433</v>
      </c>
      <c r="C22" s="1170">
        <v>44.945628465834872</v>
      </c>
      <c r="D22" s="1170">
        <v>5.2655987613261658E-2</v>
      </c>
      <c r="E22" s="1171">
        <v>66.190233648624684</v>
      </c>
      <c r="F22" s="1170">
        <v>203.92358410433607</v>
      </c>
      <c r="G22" s="1170">
        <v>45.39199126863695</v>
      </c>
      <c r="H22" s="1170">
        <v>6.9783533759221986E-2</v>
      </c>
      <c r="I22" s="1170">
        <v>55.87934297625123</v>
      </c>
    </row>
    <row r="23" spans="1:9" ht="17.5" customHeight="1" x14ac:dyDescent="0.15">
      <c r="A23" s="545" t="s">
        <v>106</v>
      </c>
      <c r="B23" s="1170">
        <v>146.87412578587029</v>
      </c>
      <c r="C23" s="1170">
        <v>39.708756692140426</v>
      </c>
      <c r="D23" s="1170">
        <v>3.101585218560023E-3</v>
      </c>
      <c r="E23" s="1171">
        <v>18.696198910537138</v>
      </c>
      <c r="F23" s="1170">
        <v>123.54157313075375</v>
      </c>
      <c r="G23" s="1170">
        <v>40.093261625036853</v>
      </c>
      <c r="H23" s="1170">
        <v>2.9469519731494609E-3</v>
      </c>
      <c r="I23" s="1170">
        <v>14.167139528060755</v>
      </c>
    </row>
    <row r="24" spans="1:9" ht="17.5" customHeight="1" x14ac:dyDescent="0.15">
      <c r="A24" s="545" t="s">
        <v>101</v>
      </c>
      <c r="B24" s="1170">
        <v>49.629607475769745</v>
      </c>
      <c r="C24" s="1170">
        <v>112.40139954799909</v>
      </c>
      <c r="D24" s="1170">
        <v>1.9418868157575779</v>
      </c>
      <c r="E24" s="1171">
        <v>76.91541974102708</v>
      </c>
      <c r="F24" s="1170">
        <v>46.133622950654257</v>
      </c>
      <c r="G24" s="1170">
        <v>97.117200214565472</v>
      </c>
      <c r="H24" s="1170">
        <v>1.6614119184926937</v>
      </c>
      <c r="I24" s="1170">
        <v>71.46019079939137</v>
      </c>
    </row>
    <row r="25" spans="1:9" ht="16.5" customHeight="1" x14ac:dyDescent="0.15">
      <c r="A25" s="545" t="s">
        <v>95</v>
      </c>
      <c r="B25" s="1170">
        <v>287.26537786385279</v>
      </c>
      <c r="C25" s="1170">
        <v>210.43776646223824</v>
      </c>
      <c r="D25" s="1170">
        <v>38.953896630808714</v>
      </c>
      <c r="E25" s="1171">
        <v>110.13256821625612</v>
      </c>
      <c r="F25" s="1170">
        <v>269.00471714568562</v>
      </c>
      <c r="G25" s="1170">
        <v>201.92853924124591</v>
      </c>
      <c r="H25" s="1170">
        <v>34.612988156388909</v>
      </c>
      <c r="I25" s="1170">
        <v>111.54009420392052</v>
      </c>
    </row>
    <row r="26" spans="1:9" ht="16.5" customHeight="1" x14ac:dyDescent="0.15">
      <c r="A26" s="1117" t="s">
        <v>93</v>
      </c>
      <c r="B26" s="1172">
        <v>2265.563321759937</v>
      </c>
      <c r="C26" s="1172">
        <v>1191.4825083291091</v>
      </c>
      <c r="D26" s="1172">
        <v>2265.563321759937</v>
      </c>
      <c r="E26" s="1172">
        <v>1191.4825083291078</v>
      </c>
      <c r="F26" s="1172">
        <v>2108.5610030668754</v>
      </c>
      <c r="G26" s="1172">
        <v>1095.227119632058</v>
      </c>
      <c r="H26" s="1172">
        <v>2108.5610030668763</v>
      </c>
      <c r="I26" s="1172">
        <v>1095.2271196320582</v>
      </c>
    </row>
    <row r="27" spans="1:9" s="355" customFormat="1" ht="18" customHeight="1" x14ac:dyDescent="0.15">
      <c r="B27" s="1173"/>
      <c r="C27" s="1173"/>
      <c r="D27" s="1173"/>
      <c r="E27" s="1174"/>
      <c r="F27" s="1173"/>
      <c r="G27" s="1173"/>
      <c r="H27" s="1173"/>
      <c r="I27" s="1173"/>
    </row>
    <row r="28" spans="1:9" s="355" customFormat="1" ht="16.5" customHeight="1" x14ac:dyDescent="0.15">
      <c r="A28" s="545" t="s">
        <v>287</v>
      </c>
      <c r="B28" s="1175"/>
      <c r="C28" s="1175"/>
      <c r="D28" s="1175"/>
      <c r="E28" s="1176"/>
      <c r="F28" s="1175"/>
      <c r="G28" s="1175"/>
      <c r="H28" s="1175"/>
      <c r="I28" s="1175"/>
    </row>
    <row r="29" spans="1:9" s="355" customFormat="1" ht="15" customHeight="1" x14ac:dyDescent="0.15">
      <c r="A29" s="545" t="s">
        <v>193</v>
      </c>
      <c r="B29" s="1177">
        <v>699.06216524972888</v>
      </c>
      <c r="C29" s="1177">
        <v>686.39196261633549</v>
      </c>
      <c r="D29" s="1177">
        <v>3970.5538507776996</v>
      </c>
      <c r="E29" s="1178">
        <v>718.61449341176922</v>
      </c>
      <c r="F29" s="1177">
        <v>558.43089251477545</v>
      </c>
      <c r="G29" s="1177">
        <v>598.39365607613991</v>
      </c>
      <c r="H29" s="1177">
        <v>3791.0660646940578</v>
      </c>
      <c r="I29" s="1177">
        <v>635.89742986921442</v>
      </c>
    </row>
    <row r="30" spans="1:9" s="355" customFormat="1" ht="15" customHeight="1" x14ac:dyDescent="0.15">
      <c r="A30" s="545" t="s">
        <v>192</v>
      </c>
      <c r="B30" s="1177">
        <v>8.0328770938699373E-8</v>
      </c>
      <c r="C30" s="1177">
        <v>1261.2303142690755</v>
      </c>
      <c r="D30" s="1177">
        <v>1168.7529627057459</v>
      </c>
      <c r="E30" s="1178">
        <v>103.71736341393991</v>
      </c>
      <c r="F30" s="1177">
        <v>8.0109293422473416E-8</v>
      </c>
      <c r="G30" s="1177">
        <v>1134.4079409945343</v>
      </c>
      <c r="H30" s="1177">
        <v>1137.6233007583805</v>
      </c>
      <c r="I30" s="1177">
        <v>114.18783991740433</v>
      </c>
    </row>
    <row r="31" spans="1:9" s="355" customFormat="1" ht="17.25" customHeight="1" x14ac:dyDescent="0.15">
      <c r="A31" s="545" t="s">
        <v>191</v>
      </c>
      <c r="B31" s="1177">
        <v>6801.9491617684216</v>
      </c>
      <c r="C31" s="1177">
        <v>2339.9695218921488</v>
      </c>
      <c r="D31" s="1177">
        <v>2862.1087974365005</v>
      </c>
      <c r="E31" s="1178">
        <v>5232.7514702867438</v>
      </c>
      <c r="F31" s="1177">
        <v>5882.7373077915381</v>
      </c>
      <c r="G31" s="1177">
        <v>1980.5001838791493</v>
      </c>
      <c r="H31" s="1177">
        <v>3110.1246736991047</v>
      </c>
      <c r="I31" s="1177">
        <v>5006.571999516631</v>
      </c>
    </row>
    <row r="32" spans="1:9" s="355" customFormat="1" ht="15" customHeight="1" x14ac:dyDescent="0.15">
      <c r="A32" s="545" t="s">
        <v>345</v>
      </c>
      <c r="B32" s="1177">
        <v>423.70276753011859</v>
      </c>
      <c r="C32" s="1177">
        <v>2286.5580120450754</v>
      </c>
      <c r="D32" s="1177">
        <v>2948.8010842856506</v>
      </c>
      <c r="E32" s="1178">
        <v>513.98497129842644</v>
      </c>
      <c r="F32" s="1177">
        <v>356.86350020986367</v>
      </c>
      <c r="G32" s="1177">
        <v>1969.1103616522335</v>
      </c>
      <c r="H32" s="1177">
        <v>2918.2571053869756</v>
      </c>
      <c r="I32" s="1177">
        <v>536.54141382556747</v>
      </c>
    </row>
    <row r="33" spans="1:9" ht="18" customHeight="1" x14ac:dyDescent="0.15">
      <c r="A33" s="545" t="s">
        <v>981</v>
      </c>
      <c r="B33" s="1177">
        <v>11166.611151874657</v>
      </c>
      <c r="C33" s="1177">
        <v>3699.015322725751</v>
      </c>
      <c r="D33" s="1177">
        <v>564.38311539958511</v>
      </c>
      <c r="E33" s="1178">
        <v>2583.4495192948102</v>
      </c>
      <c r="F33" s="1177">
        <v>9531.9135167264831</v>
      </c>
      <c r="G33" s="1177">
        <v>3079.3967905395361</v>
      </c>
      <c r="H33" s="1177">
        <v>564.31657362774922</v>
      </c>
      <c r="I33" s="1177">
        <v>2177.3777584112131</v>
      </c>
    </row>
    <row r="34" spans="1:9" ht="15.75" customHeight="1" x14ac:dyDescent="0.15">
      <c r="A34" s="545" t="s">
        <v>577</v>
      </c>
      <c r="B34" s="1177">
        <v>0.26045761294964959</v>
      </c>
      <c r="C34" s="1177">
        <v>12.508979112641077</v>
      </c>
      <c r="D34" s="1177">
        <v>5802.8496987354993</v>
      </c>
      <c r="E34" s="1178">
        <v>2576.9508352255098</v>
      </c>
      <c r="F34" s="1177">
        <v>0.29616000119159047</v>
      </c>
      <c r="G34" s="1177">
        <v>15.565347838133393</v>
      </c>
      <c r="H34" s="1177">
        <v>5206.6493200055183</v>
      </c>
      <c r="I34" s="1177">
        <v>2226.119866726649</v>
      </c>
    </row>
    <row r="35" spans="1:9" ht="17.5" customHeight="1" x14ac:dyDescent="0.15">
      <c r="A35" s="545" t="s">
        <v>135</v>
      </c>
      <c r="B35" s="1177">
        <v>372.12399077829076</v>
      </c>
      <c r="C35" s="1177">
        <v>35.998677393615509</v>
      </c>
      <c r="D35" s="1177">
        <v>1884.8993953007835</v>
      </c>
      <c r="E35" s="1178">
        <v>250.22012511513287</v>
      </c>
      <c r="F35" s="1177">
        <v>304.16569103701818</v>
      </c>
      <c r="G35" s="1177">
        <v>50.189561740973204</v>
      </c>
      <c r="H35" s="1177">
        <v>1866.1137433423964</v>
      </c>
      <c r="I35" s="1177">
        <v>206.98590462057234</v>
      </c>
    </row>
    <row r="36" spans="1:9" ht="17.5" customHeight="1" x14ac:dyDescent="0.15">
      <c r="A36" s="545" t="s">
        <v>132</v>
      </c>
      <c r="B36" s="1177">
        <v>3.6120834610221478E-3</v>
      </c>
      <c r="C36" s="1177">
        <v>150.04879990316667</v>
      </c>
      <c r="D36" s="1177">
        <v>4105.0917509367137</v>
      </c>
      <c r="E36" s="1178">
        <v>280.33370465223038</v>
      </c>
      <c r="F36" s="1177">
        <v>9.4419814625785511E-2</v>
      </c>
      <c r="G36" s="1177">
        <v>67.752490532955846</v>
      </c>
      <c r="H36" s="1177">
        <v>3582.7984587500628</v>
      </c>
      <c r="I36" s="1177">
        <v>285.14470570267224</v>
      </c>
    </row>
    <row r="37" spans="1:9" ht="17.5" customHeight="1" x14ac:dyDescent="0.15">
      <c r="A37" s="545" t="s">
        <v>130</v>
      </c>
      <c r="B37" s="1177">
        <v>1.0041095636751542E-7</v>
      </c>
      <c r="C37" s="1177">
        <v>15.54416254823961</v>
      </c>
      <c r="D37" s="1177">
        <v>2005.4247974136711</v>
      </c>
      <c r="E37" s="1178">
        <v>502.93635868729166</v>
      </c>
      <c r="F37" s="1177">
        <v>1.0013660949219433E-7</v>
      </c>
      <c r="G37" s="1177">
        <v>15.952993602617637</v>
      </c>
      <c r="H37" s="1177">
        <v>1933.4529123458244</v>
      </c>
      <c r="I37" s="1177">
        <v>478.68381520399146</v>
      </c>
    </row>
    <row r="38" spans="1:9" ht="17.5" customHeight="1" x14ac:dyDescent="0.15">
      <c r="A38" s="545" t="s">
        <v>127</v>
      </c>
      <c r="B38" s="1177">
        <v>1.205104303159009</v>
      </c>
      <c r="C38" s="1177">
        <v>208.36363431868924</v>
      </c>
      <c r="D38" s="1177">
        <v>7351.0820782551818</v>
      </c>
      <c r="E38" s="1178">
        <v>1123.1289047905154</v>
      </c>
      <c r="F38" s="1177">
        <v>2.0021141462722882</v>
      </c>
      <c r="G38" s="1177">
        <v>283.41769430336802</v>
      </c>
      <c r="H38" s="1177">
        <v>6991.2654494115277</v>
      </c>
      <c r="I38" s="1177">
        <v>1035.4313958830214</v>
      </c>
    </row>
    <row r="39" spans="1:9" ht="16.5" customHeight="1" x14ac:dyDescent="0.15">
      <c r="A39" s="545" t="s">
        <v>126</v>
      </c>
      <c r="B39" s="1177">
        <v>177.08636040436187</v>
      </c>
      <c r="C39" s="1177">
        <v>695.62648858302907</v>
      </c>
      <c r="D39" s="1177">
        <v>2718.7733552576697</v>
      </c>
      <c r="E39" s="1178">
        <v>1617.7854820376633</v>
      </c>
      <c r="F39" s="1177">
        <v>233.31092594641055</v>
      </c>
      <c r="G39" s="1177">
        <v>629.31291014121814</v>
      </c>
      <c r="H39" s="1177">
        <v>2857.2403583439118</v>
      </c>
      <c r="I39" s="1177">
        <v>1404.8788034942252</v>
      </c>
    </row>
    <row r="40" spans="1:9" ht="16.5" customHeight="1" x14ac:dyDescent="0.15">
      <c r="A40" s="545" t="s">
        <v>125</v>
      </c>
      <c r="B40" s="1177">
        <v>522.06725862874396</v>
      </c>
      <c r="C40" s="1177">
        <v>392.87688897087133</v>
      </c>
      <c r="D40" s="1177">
        <v>2420.7142146614651</v>
      </c>
      <c r="E40" s="1178">
        <v>1269.6183827347916</v>
      </c>
      <c r="F40" s="1177">
        <v>446.38626836684631</v>
      </c>
      <c r="G40" s="1177">
        <v>342.68319978806886</v>
      </c>
      <c r="H40" s="1177">
        <v>2156.0002268972994</v>
      </c>
      <c r="I40" s="1177">
        <v>1217.1487431527737</v>
      </c>
    </row>
    <row r="41" spans="1:9" ht="17.25" customHeight="1" x14ac:dyDescent="0.15">
      <c r="A41" s="545" t="s">
        <v>999</v>
      </c>
      <c r="B41" s="1177">
        <v>116.01271633521858</v>
      </c>
      <c r="C41" s="1177">
        <v>669.14203946228815</v>
      </c>
      <c r="D41" s="1177">
        <v>1963.3005719443645</v>
      </c>
      <c r="E41" s="1178">
        <v>587.36055593820129</v>
      </c>
      <c r="F41" s="1177">
        <v>173.37012913754776</v>
      </c>
      <c r="G41" s="1177">
        <v>669.77588576484948</v>
      </c>
      <c r="H41" s="1177">
        <v>1020.9438135853214</v>
      </c>
      <c r="I41" s="1177">
        <v>529.20416465341384</v>
      </c>
    </row>
    <row r="42" spans="1:9" ht="17.25" customHeight="1" x14ac:dyDescent="0.15">
      <c r="A42" s="545" t="s">
        <v>1000</v>
      </c>
      <c r="B42" s="1177">
        <v>8.8282092769811324</v>
      </c>
      <c r="C42" s="1177">
        <v>754.14554920762339</v>
      </c>
      <c r="D42" s="1177">
        <v>4555.105730813174</v>
      </c>
      <c r="E42" s="1178">
        <v>174.82135575039257</v>
      </c>
      <c r="F42" s="1177">
        <v>10.65270226903065</v>
      </c>
      <c r="G42" s="1177">
        <v>795.05015561582047</v>
      </c>
      <c r="H42" s="1177">
        <v>4079.0607467765217</v>
      </c>
      <c r="I42" s="1177">
        <v>165.24037254365541</v>
      </c>
    </row>
    <row r="43" spans="1:9" ht="18.75" customHeight="1" x14ac:dyDescent="0.15">
      <c r="A43" s="545" t="s">
        <v>1001</v>
      </c>
      <c r="B43" s="1177">
        <v>392.71433226484368</v>
      </c>
      <c r="C43" s="1177">
        <v>869.67502402541197</v>
      </c>
      <c r="D43" s="1177">
        <v>110.26495710481205</v>
      </c>
      <c r="E43" s="1178">
        <v>53.435269420179054</v>
      </c>
      <c r="F43" s="1177">
        <v>326.52754617216567</v>
      </c>
      <c r="G43" s="1177">
        <v>804.85204918270665</v>
      </c>
      <c r="H43" s="1177">
        <v>76.971144574872767</v>
      </c>
      <c r="I43" s="1177">
        <v>55.640288056443545</v>
      </c>
    </row>
    <row r="44" spans="1:9" ht="18" customHeight="1" x14ac:dyDescent="0.15">
      <c r="A44" s="545" t="s">
        <v>997</v>
      </c>
      <c r="B44" s="1177">
        <v>458.9519667320647</v>
      </c>
      <c r="C44" s="1177">
        <v>672.45808300247984</v>
      </c>
      <c r="D44" s="1177">
        <v>234.16903928596483</v>
      </c>
      <c r="E44" s="1178">
        <v>116.9008333666207</v>
      </c>
      <c r="F44" s="1177">
        <v>374.18920750448189</v>
      </c>
      <c r="G44" s="1177">
        <v>672.96244429438104</v>
      </c>
      <c r="H44" s="1177">
        <v>187.30140206077928</v>
      </c>
      <c r="I44" s="1177">
        <v>122.10728670376461</v>
      </c>
    </row>
    <row r="45" spans="1:9" ht="16.5" customHeight="1" x14ac:dyDescent="0.15">
      <c r="A45" s="545" t="s">
        <v>110</v>
      </c>
      <c r="B45" s="1177">
        <v>10186.932065161096</v>
      </c>
      <c r="C45" s="1177">
        <v>1639.0376170129773</v>
      </c>
      <c r="D45" s="1177">
        <v>8.8050183927842998</v>
      </c>
      <c r="E45" s="1178">
        <v>1516.3243746048822</v>
      </c>
      <c r="F45" s="1177">
        <v>11158.26321665369</v>
      </c>
      <c r="G45" s="1177">
        <v>1706.5546159277242</v>
      </c>
      <c r="H45" s="1177">
        <v>21.71002123396714</v>
      </c>
      <c r="I45" s="1177">
        <v>1359.7674103784468</v>
      </c>
    </row>
    <row r="46" spans="1:9" ht="15" customHeight="1" x14ac:dyDescent="0.15">
      <c r="A46" s="545" t="s">
        <v>108</v>
      </c>
      <c r="B46" s="1177">
        <v>4454.8217317342942</v>
      </c>
      <c r="C46" s="1177">
        <v>939.54834299813717</v>
      </c>
      <c r="D46" s="1177">
        <v>1.0574476416581042</v>
      </c>
      <c r="E46" s="1178">
        <v>1383.6478979150852</v>
      </c>
      <c r="F46" s="1177">
        <v>4084.0433647125228</v>
      </c>
      <c r="G46" s="1177">
        <v>946.28659393360658</v>
      </c>
      <c r="H46" s="1177">
        <v>1.3975773291122875</v>
      </c>
      <c r="I46" s="1177">
        <v>1164.9163576743085</v>
      </c>
    </row>
    <row r="47" spans="1:9" ht="16.5" customHeight="1" x14ac:dyDescent="0.15">
      <c r="A47" s="545" t="s">
        <v>106</v>
      </c>
      <c r="B47" s="1177">
        <v>2949.5543616724094</v>
      </c>
      <c r="C47" s="1177">
        <v>830.07620153707273</v>
      </c>
      <c r="D47" s="1177">
        <v>6.2286629183684841E-2</v>
      </c>
      <c r="E47" s="1178">
        <v>390.82739092437924</v>
      </c>
      <c r="F47" s="1177">
        <v>2474.2069154328547</v>
      </c>
      <c r="G47" s="1177">
        <v>835.82400600828157</v>
      </c>
      <c r="H47" s="1177">
        <v>5.9019557276463241E-2</v>
      </c>
      <c r="I47" s="1177">
        <v>295.34228032541955</v>
      </c>
    </row>
    <row r="48" spans="1:9" ht="17.5" customHeight="1" x14ac:dyDescent="0.15">
      <c r="A48" s="545" t="s">
        <v>101</v>
      </c>
      <c r="B48" s="1177">
        <v>996.67129533532159</v>
      </c>
      <c r="C48" s="1177">
        <v>2349.6511741129652</v>
      </c>
      <c r="D48" s="1177">
        <v>38.997343450693286</v>
      </c>
      <c r="E48" s="1178">
        <v>1607.848363353525</v>
      </c>
      <c r="F48" s="1177">
        <v>923.93294051446901</v>
      </c>
      <c r="G48" s="1177">
        <v>2024.6017421779625</v>
      </c>
      <c r="H48" s="1177">
        <v>33.273632138118721</v>
      </c>
      <c r="I48" s="1177">
        <v>1489.7302071020654</v>
      </c>
    </row>
    <row r="49" spans="1:9" ht="19.5" customHeight="1" x14ac:dyDescent="0.15">
      <c r="A49" s="545" t="s">
        <v>95</v>
      </c>
      <c r="B49" s="1177">
        <v>5768.9184102521704</v>
      </c>
      <c r="C49" s="1177">
        <v>4399.0141317996577</v>
      </c>
      <c r="D49" s="1177">
        <v>782.27962275021332</v>
      </c>
      <c r="E49" s="1178">
        <v>2302.2232753151616</v>
      </c>
      <c r="F49" s="1177">
        <v>5387.4441985734311</v>
      </c>
      <c r="G49" s="1177">
        <v>4209.6031541276079</v>
      </c>
      <c r="H49" s="1177">
        <v>693.20547318669605</v>
      </c>
      <c r="I49" s="1177">
        <v>2325.275734360418</v>
      </c>
    </row>
    <row r="50" spans="1:9" ht="15" customHeight="1" x14ac:dyDescent="0.15">
      <c r="A50" s="1117" t="s">
        <v>93</v>
      </c>
      <c r="B50" s="1179">
        <v>45497.477119179035</v>
      </c>
      <c r="C50" s="1179">
        <v>24906.880927537251</v>
      </c>
      <c r="D50" s="1179">
        <v>45497.477119179006</v>
      </c>
      <c r="E50" s="1179">
        <v>24906.880927537248</v>
      </c>
      <c r="F50" s="1179">
        <v>42228.831017705466</v>
      </c>
      <c r="G50" s="1179">
        <v>22832.193778121869</v>
      </c>
      <c r="H50" s="1179">
        <v>42228.831017705474</v>
      </c>
      <c r="I50" s="1179">
        <v>22832.193778121869</v>
      </c>
    </row>
    <row r="51" spans="1:9" ht="16.5" customHeight="1" x14ac:dyDescent="0.15"/>
    <row r="52" spans="1:9" ht="14.5" customHeight="1" x14ac:dyDescent="0.15">
      <c r="A52" s="413" t="s">
        <v>89</v>
      </c>
    </row>
    <row r="53" spans="1:9" ht="14.5" customHeight="1" x14ac:dyDescent="0.15">
      <c r="A53" s="1003" t="s">
        <v>1008</v>
      </c>
    </row>
    <row r="54" spans="1:9" ht="14.5" customHeight="1" x14ac:dyDescent="0.15">
      <c r="A54" s="1003" t="s">
        <v>1009</v>
      </c>
    </row>
    <row r="55" spans="1:9" ht="14.5" customHeight="1" x14ac:dyDescent="0.15">
      <c r="A55" s="1125" t="s">
        <v>1010</v>
      </c>
    </row>
    <row r="56" spans="1:9" ht="14.5" customHeight="1" x14ac:dyDescent="0.15">
      <c r="A56" s="1125" t="s">
        <v>1004</v>
      </c>
    </row>
  </sheetData>
  <hyperlinks>
    <hyperlink ref="K1" location="Contents!A1" display="Contents" xr:uid="{8845CCC6-CE2F-4517-B578-546CB6ADE6F3}"/>
  </hyperlinks>
  <printOptions gridLines="1"/>
  <pageMargins left="0.70866141732282995" right="0.70866141732282995" top="0.74803149606299002" bottom="0.74803149606299002" header="0.31496062992126" footer="0.31496062992126"/>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512D-8993-4FC5-B988-2E7F84D9699C}">
  <dimension ref="A1:J92"/>
  <sheetViews>
    <sheetView showGridLines="0" zoomScaleNormal="100" workbookViewId="0">
      <pane xSplit="1" ySplit="5" topLeftCell="B78" activePane="bottomRight" state="frozen"/>
      <selection activeCell="AL81" sqref="AL81"/>
      <selection pane="topRight" activeCell="AL81" sqref="AL81"/>
      <selection pane="bottomLeft" activeCell="AL81" sqref="AL81"/>
      <selection pane="bottomRight" activeCell="A84" sqref="A84"/>
    </sheetView>
  </sheetViews>
  <sheetFormatPr baseColWidth="10" defaultColWidth="9" defaultRowHeight="11" x14ac:dyDescent="0.15"/>
  <cols>
    <col min="1" max="1" width="36.75" style="168" customWidth="1"/>
    <col min="2" max="3" width="16.25" style="168" customWidth="1"/>
    <col min="4" max="4" width="16.5" style="168" customWidth="1"/>
    <col min="5" max="8" width="16.25" style="168" customWidth="1"/>
    <col min="9" max="16384" width="9" style="168"/>
  </cols>
  <sheetData>
    <row r="1" spans="1:10" ht="13" x14ac:dyDescent="0.15">
      <c r="A1" s="248" t="s">
        <v>497</v>
      </c>
      <c r="J1" s="30" t="s">
        <v>199</v>
      </c>
    </row>
    <row r="2" spans="1:10" ht="13" x14ac:dyDescent="0.15">
      <c r="A2" s="249" t="s">
        <v>260</v>
      </c>
      <c r="B2" s="250" t="s">
        <v>261</v>
      </c>
      <c r="C2" s="250" t="s">
        <v>262</v>
      </c>
      <c r="D2" s="250" t="s">
        <v>263</v>
      </c>
      <c r="E2" s="251"/>
      <c r="F2" s="250" t="s">
        <v>264</v>
      </c>
    </row>
    <row r="3" spans="1:10" x14ac:dyDescent="0.15">
      <c r="A3" s="252"/>
      <c r="B3" s="251" t="s">
        <v>498</v>
      </c>
      <c r="C3" s="251" t="s">
        <v>498</v>
      </c>
      <c r="D3" s="251" t="s">
        <v>498</v>
      </c>
      <c r="E3" s="251" t="s">
        <v>498</v>
      </c>
      <c r="F3" s="253" t="s">
        <v>498</v>
      </c>
    </row>
    <row r="4" spans="1:10" x14ac:dyDescent="0.15">
      <c r="B4" s="251" t="s">
        <v>499</v>
      </c>
      <c r="C4" s="251" t="s">
        <v>499</v>
      </c>
      <c r="D4" s="251" t="s">
        <v>499</v>
      </c>
      <c r="E4" s="251" t="s">
        <v>499</v>
      </c>
      <c r="F4" s="253" t="s">
        <v>499</v>
      </c>
      <c r="G4" s="251" t="s">
        <v>196</v>
      </c>
      <c r="H4" s="251" t="s">
        <v>267</v>
      </c>
    </row>
    <row r="5" spans="1:10" x14ac:dyDescent="0.15">
      <c r="B5" s="251" t="s">
        <v>500</v>
      </c>
      <c r="C5" s="251" t="s">
        <v>500</v>
      </c>
      <c r="D5" s="251" t="s">
        <v>500</v>
      </c>
      <c r="E5" s="251" t="s">
        <v>500</v>
      </c>
      <c r="F5" s="253" t="s">
        <v>501</v>
      </c>
      <c r="G5" s="251" t="s">
        <v>270</v>
      </c>
      <c r="H5" s="251" t="s">
        <v>271</v>
      </c>
    </row>
    <row r="6" spans="1:10" x14ac:dyDescent="0.15">
      <c r="B6" s="251"/>
      <c r="C6" s="251"/>
      <c r="D6" s="254"/>
      <c r="E6" s="255"/>
      <c r="F6" s="250"/>
      <c r="G6" s="256"/>
      <c r="H6" s="251"/>
    </row>
    <row r="7" spans="1:10" x14ac:dyDescent="0.15">
      <c r="A7" s="168" t="s">
        <v>193</v>
      </c>
      <c r="B7" s="257">
        <v>1.640925</v>
      </c>
      <c r="C7" s="257">
        <v>1.8830710025093751</v>
      </c>
      <c r="D7" s="258">
        <v>1.9940677701749998</v>
      </c>
      <c r="E7" s="259">
        <v>2.35395769365</v>
      </c>
      <c r="F7" s="259">
        <v>83.129221884811344</v>
      </c>
      <c r="G7" s="256">
        <v>1.2516109956264858E-2</v>
      </c>
      <c r="H7" s="257">
        <v>14.249581127153496</v>
      </c>
    </row>
    <row r="8" spans="1:10" x14ac:dyDescent="0.15">
      <c r="A8" s="168" t="s">
        <v>192</v>
      </c>
      <c r="B8" s="257">
        <v>0.8141250000000001</v>
      </c>
      <c r="C8" s="257">
        <v>0.35025842339730001</v>
      </c>
      <c r="D8" s="258">
        <v>0.17806994488800001</v>
      </c>
      <c r="E8" s="259">
        <v>0.17806994488800001</v>
      </c>
      <c r="F8" s="259">
        <v>6.2884800349396794</v>
      </c>
      <c r="G8" s="256">
        <v>9.4680674004314288E-4</v>
      </c>
      <c r="H8" s="257">
        <v>5.9214982013651509</v>
      </c>
    </row>
    <row r="9" spans="1:10" x14ac:dyDescent="0.15">
      <c r="A9" s="168" t="s">
        <v>191</v>
      </c>
      <c r="B9" s="257">
        <v>4.810646360789625</v>
      </c>
      <c r="C9" s="257">
        <v>8.259414562921874</v>
      </c>
      <c r="D9" s="258">
        <v>12.618704422344374</v>
      </c>
      <c r="E9" s="259">
        <v>12.618704422344374</v>
      </c>
      <c r="F9" s="259">
        <v>445.62528997595672</v>
      </c>
      <c r="G9" s="256">
        <v>6.7094278066983315E-2</v>
      </c>
      <c r="H9" s="257">
        <v>13.796649147024725</v>
      </c>
    </row>
    <row r="10" spans="1:10" s="161" customFormat="1" x14ac:dyDescent="0.15">
      <c r="A10" s="163" t="s">
        <v>190</v>
      </c>
      <c r="B10" s="260">
        <v>7.265696360789625</v>
      </c>
      <c r="C10" s="260">
        <v>10.492743988828549</v>
      </c>
      <c r="D10" s="261">
        <v>14.790842137407374</v>
      </c>
      <c r="E10" s="260">
        <v>15.150732060882374</v>
      </c>
      <c r="F10" s="260">
        <v>535.0429918957077</v>
      </c>
      <c r="G10" s="262">
        <v>8.0557194763291318E-2</v>
      </c>
      <c r="H10" s="260">
        <v>13.650690487536913</v>
      </c>
    </row>
    <row r="11" spans="1:10" x14ac:dyDescent="0.15">
      <c r="B11" s="257"/>
      <c r="C11" s="257"/>
      <c r="D11" s="258"/>
      <c r="E11" s="259"/>
      <c r="F11" s="259"/>
      <c r="G11" s="256"/>
      <c r="H11" s="257"/>
    </row>
    <row r="12" spans="1:10" x14ac:dyDescent="0.15">
      <c r="A12" s="168" t="s">
        <v>189</v>
      </c>
      <c r="B12" s="257">
        <v>0.75854999999999995</v>
      </c>
      <c r="C12" s="257">
        <v>0.34884732766997872</v>
      </c>
      <c r="D12" s="258">
        <v>0.38556774602500005</v>
      </c>
      <c r="E12" s="259">
        <v>0.38556774602500005</v>
      </c>
      <c r="F12" s="259">
        <v>13.616194886340418</v>
      </c>
      <c r="G12" s="256">
        <v>2.0500828531694218E-3</v>
      </c>
      <c r="H12" s="257">
        <v>10.069258876732519</v>
      </c>
    </row>
    <row r="13" spans="1:10" x14ac:dyDescent="0.15">
      <c r="A13" s="168" t="s">
        <v>304</v>
      </c>
      <c r="B13" s="257">
        <v>0.18835362830245919</v>
      </c>
      <c r="C13" s="257">
        <v>0.27164827200000002</v>
      </c>
      <c r="D13" s="258">
        <v>0.21286767234749998</v>
      </c>
      <c r="E13" s="259">
        <v>0.21286767234749998</v>
      </c>
      <c r="F13" s="259">
        <v>7.517350041767453</v>
      </c>
      <c r="G13" s="256">
        <v>1.1318279850239356E-3</v>
      </c>
      <c r="H13" s="257">
        <v>14.772574668838395</v>
      </c>
    </row>
    <row r="14" spans="1:10" x14ac:dyDescent="0.15">
      <c r="A14" s="168" t="s">
        <v>188</v>
      </c>
      <c r="B14" s="257">
        <v>0.215475</v>
      </c>
      <c r="C14" s="257">
        <v>0.43611588149849995</v>
      </c>
      <c r="D14" s="258">
        <v>0.37527866300249996</v>
      </c>
      <c r="E14" s="259">
        <v>0.34852831763392195</v>
      </c>
      <c r="F14" s="259">
        <v>12.308159967312546</v>
      </c>
      <c r="G14" s="256">
        <v>1.8531423730110466E-3</v>
      </c>
      <c r="H14" s="257">
        <v>14.565600490846162</v>
      </c>
    </row>
    <row r="15" spans="1:10" x14ac:dyDescent="0.15">
      <c r="A15" s="168" t="s">
        <v>186</v>
      </c>
      <c r="B15" s="257">
        <v>0.125775</v>
      </c>
      <c r="C15" s="257">
        <v>0.14731310271562501</v>
      </c>
      <c r="D15" s="258">
        <v>8.6207464179374985E-2</v>
      </c>
      <c r="E15" s="259">
        <v>8.6207464179374985E-2</v>
      </c>
      <c r="F15" s="259">
        <v>3.0443875169150445</v>
      </c>
      <c r="G15" s="256">
        <v>4.5836936816259143E-4</v>
      </c>
      <c r="H15" s="257">
        <v>6.5021538821569171</v>
      </c>
    </row>
    <row r="16" spans="1:10" x14ac:dyDescent="0.15">
      <c r="A16" s="168" t="s">
        <v>184</v>
      </c>
      <c r="B16" s="257">
        <v>0.24082500000000004</v>
      </c>
      <c r="C16" s="257">
        <v>0.33965141277374999</v>
      </c>
      <c r="D16" s="258">
        <v>0.27559718805536199</v>
      </c>
      <c r="E16" s="259">
        <v>0.26144213080364553</v>
      </c>
      <c r="F16" s="259">
        <v>9.232740656402628</v>
      </c>
      <c r="G16" s="256">
        <v>1.3901007928756525E-3</v>
      </c>
      <c r="H16" s="257">
        <v>21.625122492124529</v>
      </c>
    </row>
    <row r="17" spans="1:8" x14ac:dyDescent="0.15">
      <c r="A17" s="168" t="s">
        <v>183</v>
      </c>
      <c r="B17" s="257">
        <v>0.54307500000000009</v>
      </c>
      <c r="C17" s="257">
        <v>0.37066331897250004</v>
      </c>
      <c r="D17" s="258">
        <v>0.28956350661187502</v>
      </c>
      <c r="E17" s="259">
        <v>0.28986642611475005</v>
      </c>
      <c r="F17" s="259">
        <v>10.236535056875629</v>
      </c>
      <c r="G17" s="256">
        <v>1.5412341826144846E-3</v>
      </c>
      <c r="H17" s="257">
        <v>9.8375641407878369</v>
      </c>
    </row>
    <row r="18" spans="1:8" x14ac:dyDescent="0.15">
      <c r="A18" s="168" t="s">
        <v>182</v>
      </c>
      <c r="B18" s="257">
        <v>4.609183980000001</v>
      </c>
      <c r="C18" s="257">
        <v>6.1321996260360008</v>
      </c>
      <c r="D18" s="258">
        <v>6.2601734064165262</v>
      </c>
      <c r="E18" s="259">
        <v>6.2601734064165262</v>
      </c>
      <c r="F18" s="259">
        <v>221.07591208764146</v>
      </c>
      <c r="G18" s="256">
        <v>3.328565288635317E-2</v>
      </c>
      <c r="H18" s="257">
        <v>333.85009554853542</v>
      </c>
    </row>
    <row r="19" spans="1:8" x14ac:dyDescent="0.15">
      <c r="A19" s="168" t="s">
        <v>208</v>
      </c>
      <c r="B19" s="257">
        <v>0.11835000000000001</v>
      </c>
      <c r="C19" s="257">
        <v>6.0732940200000002E-2</v>
      </c>
      <c r="D19" s="258">
        <v>5.3304823966686503E-2</v>
      </c>
      <c r="E19" s="259">
        <v>5.2823573966686507E-2</v>
      </c>
      <c r="F19" s="259">
        <v>1.865446695525163</v>
      </c>
      <c r="G19" s="256">
        <v>2.8086556603520725E-4</v>
      </c>
      <c r="H19" s="257">
        <v>19.721682644194399</v>
      </c>
    </row>
    <row r="20" spans="1:8" s="161" customFormat="1" x14ac:dyDescent="0.15">
      <c r="A20" s="163" t="s">
        <v>178</v>
      </c>
      <c r="B20" s="260">
        <v>6.7995876083024598</v>
      </c>
      <c r="C20" s="260">
        <v>8.1071718818663552</v>
      </c>
      <c r="D20" s="261">
        <v>7.9385604706048243</v>
      </c>
      <c r="E20" s="260">
        <v>7.8974767374874055</v>
      </c>
      <c r="F20" s="260">
        <v>278.89672690878035</v>
      </c>
      <c r="G20" s="262">
        <v>4.1991276007245511E-2</v>
      </c>
      <c r="H20" s="260">
        <v>51.660509913007346</v>
      </c>
    </row>
    <row r="21" spans="1:8" x14ac:dyDescent="0.15">
      <c r="B21" s="257"/>
      <c r="C21" s="257"/>
      <c r="D21" s="258"/>
      <c r="E21" s="259"/>
      <c r="F21" s="259"/>
      <c r="G21" s="256"/>
      <c r="H21" s="257"/>
    </row>
    <row r="22" spans="1:8" x14ac:dyDescent="0.15">
      <c r="A22" s="168" t="s">
        <v>171</v>
      </c>
      <c r="B22" s="257">
        <v>0.1404</v>
      </c>
      <c r="C22" s="257">
        <v>5.4031451109999996E-2</v>
      </c>
      <c r="D22" s="258">
        <v>2.9640900853888895E-2</v>
      </c>
      <c r="E22" s="259">
        <v>2.8027956853326593E-2</v>
      </c>
      <c r="F22" s="259">
        <v>0.98979784153441719</v>
      </c>
      <c r="G22" s="256">
        <v>1.4902603847639155E-4</v>
      </c>
      <c r="H22" s="257">
        <v>20.314633272359181</v>
      </c>
    </row>
    <row r="23" spans="1:8" x14ac:dyDescent="0.15">
      <c r="A23" s="168" t="s">
        <v>167</v>
      </c>
      <c r="B23" s="257">
        <v>0.23205288758399997</v>
      </c>
      <c r="C23" s="257">
        <v>7.6668681599999997E-2</v>
      </c>
      <c r="D23" s="258">
        <v>2.18048544E-2</v>
      </c>
      <c r="E23" s="259">
        <v>1.9659538079999997E-2</v>
      </c>
      <c r="F23" s="259">
        <v>0.69426995549403114</v>
      </c>
      <c r="G23" s="256">
        <v>1.0453074027728972E-4</v>
      </c>
      <c r="H23" s="257">
        <v>4.3714565004887573</v>
      </c>
    </row>
    <row r="24" spans="1:8" x14ac:dyDescent="0.15">
      <c r="A24" s="168" t="s">
        <v>162</v>
      </c>
      <c r="B24" s="257">
        <v>0.194025</v>
      </c>
      <c r="C24" s="257">
        <v>6.2881192500000002E-2</v>
      </c>
      <c r="D24" s="258">
        <v>4.3600687499999999E-2</v>
      </c>
      <c r="E24" s="259">
        <v>4.239768E-2</v>
      </c>
      <c r="F24" s="259">
        <v>1.4972597670845265</v>
      </c>
      <c r="G24" s="256">
        <v>2.2543057005740399E-4</v>
      </c>
      <c r="H24" s="257">
        <v>10.93937968819886</v>
      </c>
    </row>
    <row r="25" spans="1:8" x14ac:dyDescent="0.15">
      <c r="A25" s="168" t="s">
        <v>158</v>
      </c>
      <c r="B25" s="257">
        <v>1.57065476</v>
      </c>
      <c r="C25" s="257">
        <v>1.15257952</v>
      </c>
      <c r="D25" s="258">
        <v>0.12993035999999999</v>
      </c>
      <c r="E25" s="259">
        <v>0.12993035999999999</v>
      </c>
      <c r="F25" s="259">
        <v>4.5884468336665742</v>
      </c>
      <c r="G25" s="256">
        <v>6.9084617654937067E-4</v>
      </c>
      <c r="H25" s="257">
        <v>6.5055534909596666</v>
      </c>
    </row>
    <row r="26" spans="1:8" x14ac:dyDescent="0.15">
      <c r="A26" s="168" t="s">
        <v>156</v>
      </c>
      <c r="B26" s="257">
        <v>1.2495575000000001</v>
      </c>
      <c r="C26" s="257">
        <v>2.0266850000000001</v>
      </c>
      <c r="D26" s="258">
        <v>1.5326780499999997</v>
      </c>
      <c r="E26" s="259">
        <v>1.4291801499999999</v>
      </c>
      <c r="F26" s="259">
        <v>50.471014888334182</v>
      </c>
      <c r="G26" s="256">
        <v>7.599021831600836E-3</v>
      </c>
      <c r="H26" s="257">
        <v>12.823019691747778</v>
      </c>
    </row>
    <row r="27" spans="1:8" x14ac:dyDescent="0.15">
      <c r="A27" s="168" t="s">
        <v>155</v>
      </c>
      <c r="B27" s="257">
        <v>8.7762500000000007E-2</v>
      </c>
      <c r="C27" s="257">
        <v>8.0503630554298627E-2</v>
      </c>
      <c r="D27" s="258">
        <v>7.2260085814479638E-2</v>
      </c>
      <c r="E27" s="259">
        <v>7.2260085814479638E-2</v>
      </c>
      <c r="F27" s="259">
        <v>2.5518405548628054</v>
      </c>
      <c r="G27" s="256">
        <v>3.8421046476021985E-4</v>
      </c>
      <c r="H27" s="257">
        <v>18.397506939364039</v>
      </c>
    </row>
    <row r="28" spans="1:8" x14ac:dyDescent="0.15">
      <c r="A28" s="168" t="s">
        <v>153</v>
      </c>
      <c r="B28" s="257">
        <v>0.19694999999999999</v>
      </c>
      <c r="C28" s="257">
        <v>0.10725</v>
      </c>
      <c r="D28" s="258">
        <v>7.8867749999999986E-2</v>
      </c>
      <c r="E28" s="259">
        <v>7.8867749999999986E-2</v>
      </c>
      <c r="F28" s="259">
        <v>2.7851879865945643</v>
      </c>
      <c r="G28" s="256">
        <v>4.1934374337569463E-4</v>
      </c>
      <c r="H28" s="257">
        <v>9.0590725028653303</v>
      </c>
    </row>
    <row r="29" spans="1:8" x14ac:dyDescent="0.15">
      <c r="A29" s="168" t="s">
        <v>146</v>
      </c>
      <c r="B29" s="257">
        <v>0.78503030474228197</v>
      </c>
      <c r="C29" s="257">
        <v>0.7301978804080631</v>
      </c>
      <c r="D29" s="258">
        <v>1.0912109671474803</v>
      </c>
      <c r="E29" s="259">
        <v>1.0912109671474803</v>
      </c>
      <c r="F29" s="259">
        <v>38.535747203887503</v>
      </c>
      <c r="G29" s="256">
        <v>5.8020229025962655E-3</v>
      </c>
      <c r="H29" s="257">
        <v>57.50905365433843</v>
      </c>
    </row>
    <row r="30" spans="1:8" x14ac:dyDescent="0.15">
      <c r="A30" s="168" t="s">
        <v>145</v>
      </c>
      <c r="B30" s="257">
        <v>0.73132499999999989</v>
      </c>
      <c r="C30" s="257">
        <v>0.25132704999999994</v>
      </c>
      <c r="D30" s="258">
        <v>0.18697934276987774</v>
      </c>
      <c r="E30" s="259">
        <v>0.18697934276987774</v>
      </c>
      <c r="F30" s="259">
        <v>6.6031124157087122</v>
      </c>
      <c r="G30" s="256">
        <v>9.9417845102779874E-4</v>
      </c>
      <c r="H30" s="257">
        <v>4.7366473105698264</v>
      </c>
    </row>
    <row r="31" spans="1:8" x14ac:dyDescent="0.15">
      <c r="A31" s="168" t="s">
        <v>144</v>
      </c>
      <c r="B31" s="257">
        <v>0.18259025632933251</v>
      </c>
      <c r="C31" s="257">
        <v>0.12675255332264754</v>
      </c>
      <c r="D31" s="258">
        <v>8.9987327803305567E-2</v>
      </c>
      <c r="E31" s="259">
        <v>9.0268283490100562E-2</v>
      </c>
      <c r="F31" s="259">
        <v>3.1877939810269802</v>
      </c>
      <c r="G31" s="256">
        <v>4.7996094610074704E-4</v>
      </c>
      <c r="H31" s="257">
        <v>14.312422711631548</v>
      </c>
    </row>
    <row r="32" spans="1:8" x14ac:dyDescent="0.15">
      <c r="A32" s="163" t="s">
        <v>143</v>
      </c>
      <c r="B32" s="260">
        <v>5.3703482086556154</v>
      </c>
      <c r="C32" s="260">
        <v>4.6688769594950097</v>
      </c>
      <c r="D32" s="261">
        <v>3.2769603262890317</v>
      </c>
      <c r="E32" s="260">
        <v>3.1687821141552646</v>
      </c>
      <c r="F32" s="260">
        <v>111.9044714281943</v>
      </c>
      <c r="G32" s="262">
        <v>1.6848571864822016E-2</v>
      </c>
      <c r="H32" s="260">
        <v>14.497830990686939</v>
      </c>
    </row>
    <row r="33" spans="1:8" x14ac:dyDescent="0.15">
      <c r="B33" s="257"/>
      <c r="C33" s="257"/>
      <c r="D33" s="258"/>
      <c r="E33" s="259"/>
      <c r="F33" s="259"/>
      <c r="G33" s="256"/>
      <c r="H33" s="257"/>
    </row>
    <row r="34" spans="1:8" x14ac:dyDescent="0.15">
      <c r="A34" s="168" t="s">
        <v>142</v>
      </c>
      <c r="B34" s="257">
        <v>0.99019970902395682</v>
      </c>
      <c r="C34" s="257">
        <v>1.0209230501032451</v>
      </c>
      <c r="D34" s="258">
        <v>2.5036527991692847</v>
      </c>
      <c r="E34" s="259">
        <v>2.5036527991692847</v>
      </c>
      <c r="F34" s="259">
        <v>88.41565403920039</v>
      </c>
      <c r="G34" s="256">
        <v>1.3312046266270869E-2</v>
      </c>
      <c r="H34" s="257">
        <v>96.877291382500132</v>
      </c>
    </row>
    <row r="35" spans="1:8" x14ac:dyDescent="0.15">
      <c r="A35" s="168" t="s">
        <v>140</v>
      </c>
      <c r="B35" s="257">
        <v>1.7132322067407268</v>
      </c>
      <c r="C35" s="257">
        <v>1.7132322067407268</v>
      </c>
      <c r="D35" s="258">
        <v>2.2571154469758783</v>
      </c>
      <c r="E35" s="259">
        <v>2.2571154469758783</v>
      </c>
      <c r="F35" s="259">
        <v>79.7092706115521</v>
      </c>
      <c r="G35" s="256">
        <v>1.2001194921447222E-2</v>
      </c>
      <c r="H35" s="257">
        <v>71.220688300145156</v>
      </c>
    </row>
    <row r="36" spans="1:8" x14ac:dyDescent="0.15">
      <c r="A36" s="168" t="s">
        <v>139</v>
      </c>
      <c r="B36" s="257">
        <v>33.155713207404119</v>
      </c>
      <c r="C36" s="257">
        <v>34.116418192654862</v>
      </c>
      <c r="D36" s="258">
        <v>37.556741012640117</v>
      </c>
      <c r="E36" s="259">
        <v>37.391524354530056</v>
      </c>
      <c r="F36" s="259">
        <v>1320.4690692037645</v>
      </c>
      <c r="G36" s="256">
        <v>0.19881259188137218</v>
      </c>
      <c r="H36" s="257">
        <v>58.562450529108276</v>
      </c>
    </row>
    <row r="37" spans="1:8" x14ac:dyDescent="0.15">
      <c r="A37" s="168" t="s">
        <v>138</v>
      </c>
      <c r="B37" s="257">
        <v>1.81545</v>
      </c>
      <c r="C37" s="257">
        <v>13.60125</v>
      </c>
      <c r="D37" s="258">
        <v>13.60125</v>
      </c>
      <c r="E37" s="259">
        <v>13.60125</v>
      </c>
      <c r="F37" s="259">
        <v>480.32355560630714</v>
      </c>
      <c r="G37" s="256">
        <v>7.2318521697254806E-2</v>
      </c>
      <c r="H37" s="263">
        <v>230.68055700318942</v>
      </c>
    </row>
    <row r="38" spans="1:8" x14ac:dyDescent="0.15">
      <c r="A38" s="168" t="s">
        <v>136</v>
      </c>
      <c r="B38" s="257">
        <v>0.91357500000000003</v>
      </c>
      <c r="C38" s="257">
        <v>0.87359999999999982</v>
      </c>
      <c r="D38" s="258">
        <v>0.84532499999999999</v>
      </c>
      <c r="E38" s="259">
        <v>0.84532499999999999</v>
      </c>
      <c r="F38" s="259">
        <v>29.852367219402744</v>
      </c>
      <c r="G38" s="256">
        <v>4.4946350044100299E-3</v>
      </c>
      <c r="H38" s="257">
        <v>17.957649794710278</v>
      </c>
    </row>
    <row r="39" spans="1:8" x14ac:dyDescent="0.15">
      <c r="A39" s="168" t="s">
        <v>135</v>
      </c>
      <c r="B39" s="257">
        <v>9.032653910090685E-3</v>
      </c>
      <c r="C39" s="257">
        <v>5.1145462884587024E-3</v>
      </c>
      <c r="D39" s="258">
        <v>2.9824806396924258E-3</v>
      </c>
      <c r="E39" s="259">
        <v>2.8606568678094372E-3</v>
      </c>
      <c r="F39" s="259">
        <v>0.10102313229415168</v>
      </c>
      <c r="G39" s="256">
        <v>1.5210254628293558E-5</v>
      </c>
      <c r="H39" s="257">
        <v>9.0598388877369374</v>
      </c>
    </row>
    <row r="40" spans="1:8" s="161" customFormat="1" x14ac:dyDescent="0.15">
      <c r="A40" s="163" t="s">
        <v>134</v>
      </c>
      <c r="B40" s="260">
        <v>38.597202777078891</v>
      </c>
      <c r="C40" s="260">
        <v>51.330537995787289</v>
      </c>
      <c r="D40" s="261">
        <v>56.767066739424976</v>
      </c>
      <c r="E40" s="260">
        <v>56.601728257543037</v>
      </c>
      <c r="F40" s="260">
        <v>1998.8709398125216</v>
      </c>
      <c r="G40" s="262">
        <v>0.30095420002538342</v>
      </c>
      <c r="H40" s="264">
        <v>70.542687520980536</v>
      </c>
    </row>
    <row r="41" spans="1:8" x14ac:dyDescent="0.15">
      <c r="B41" s="257"/>
      <c r="C41" s="257"/>
      <c r="D41" s="258"/>
      <c r="E41" s="259"/>
      <c r="F41" s="259"/>
      <c r="G41" s="256"/>
      <c r="H41" s="257"/>
    </row>
    <row r="42" spans="1:8" x14ac:dyDescent="0.15">
      <c r="A42" s="168" t="s">
        <v>305</v>
      </c>
      <c r="B42" s="257">
        <v>0.26895029498333334</v>
      </c>
      <c r="C42" s="257">
        <v>0.20799858998999998</v>
      </c>
      <c r="D42" s="258">
        <v>7.7313495555E-2</v>
      </c>
      <c r="E42" s="259">
        <v>6.4831428075000003E-2</v>
      </c>
      <c r="F42" s="259">
        <v>2.2895000127207839</v>
      </c>
      <c r="G42" s="256">
        <v>3.447119226472495E-4</v>
      </c>
      <c r="H42" s="257">
        <v>3.9442809340807736</v>
      </c>
    </row>
    <row r="43" spans="1:8" x14ac:dyDescent="0.15">
      <c r="A43" s="168" t="s">
        <v>133</v>
      </c>
      <c r="B43" s="257">
        <v>25.35</v>
      </c>
      <c r="C43" s="257">
        <v>32.262749999999997</v>
      </c>
      <c r="D43" s="258">
        <v>32.10137858865</v>
      </c>
      <c r="E43" s="259">
        <v>32.10137858865</v>
      </c>
      <c r="F43" s="259">
        <v>1133.6493560198176</v>
      </c>
      <c r="G43" s="256">
        <v>0.17068462413197874</v>
      </c>
      <c r="H43" s="257">
        <v>128.00295388527633</v>
      </c>
    </row>
    <row r="44" spans="1:8" x14ac:dyDescent="0.15">
      <c r="A44" s="168" t="s">
        <v>132</v>
      </c>
      <c r="B44" s="257">
        <v>2.9535500000000003</v>
      </c>
      <c r="C44" s="257">
        <v>3.0000999999999998</v>
      </c>
      <c r="D44" s="258">
        <v>3.5285259099999995</v>
      </c>
      <c r="E44" s="259">
        <v>3.5285259099999995</v>
      </c>
      <c r="F44" s="259">
        <v>124.60870222517637</v>
      </c>
      <c r="G44" s="256">
        <v>1.8761347492448174E-2</v>
      </c>
      <c r="H44" s="257">
        <v>336.29087522715781</v>
      </c>
    </row>
    <row r="45" spans="1:8" x14ac:dyDescent="0.15">
      <c r="A45" s="168" t="s">
        <v>131</v>
      </c>
      <c r="B45" s="257">
        <v>4.3874999999999997E-2</v>
      </c>
      <c r="C45" s="257">
        <v>0.19694999999999999</v>
      </c>
      <c r="D45" s="258">
        <v>0.56670502196365713</v>
      </c>
      <c r="E45" s="259">
        <v>0.58855774267410421</v>
      </c>
      <c r="F45" s="259">
        <v>20.784718142880081</v>
      </c>
      <c r="G45" s="256">
        <v>3.129390745972945E-3</v>
      </c>
      <c r="H45" s="257">
        <v>39.707317483950249</v>
      </c>
    </row>
    <row r="46" spans="1:8" x14ac:dyDescent="0.15">
      <c r="A46" s="168" t="s">
        <v>130</v>
      </c>
      <c r="B46" s="257">
        <v>1.4791500000000002</v>
      </c>
      <c r="C46" s="257">
        <v>1.6947999999999999</v>
      </c>
      <c r="D46" s="258">
        <v>1.6947999999999999</v>
      </c>
      <c r="E46" s="259">
        <v>1.6947999999999999</v>
      </c>
      <c r="F46" s="259">
        <v>59.851290288875596</v>
      </c>
      <c r="G46" s="256">
        <v>9.0113357649118601E-3</v>
      </c>
      <c r="H46" s="257">
        <v>113.20953979348307</v>
      </c>
    </row>
    <row r="47" spans="1:8" x14ac:dyDescent="0.15">
      <c r="A47" s="168" t="s">
        <v>129</v>
      </c>
      <c r="B47" s="257">
        <v>0.80960750000000004</v>
      </c>
      <c r="C47" s="257">
        <v>0.4902658800000001</v>
      </c>
      <c r="D47" s="258">
        <v>0.66634750000000009</v>
      </c>
      <c r="E47" s="259">
        <v>0.66634750000000009</v>
      </c>
      <c r="F47" s="259">
        <v>23.531837181830625</v>
      </c>
      <c r="G47" s="256">
        <v>3.5430027487665843E-3</v>
      </c>
      <c r="H47" s="257">
        <v>18.043330447840724</v>
      </c>
    </row>
    <row r="48" spans="1:8" x14ac:dyDescent="0.15">
      <c r="A48" s="168" t="s">
        <v>128</v>
      </c>
      <c r="B48" s="257">
        <v>14.948505000000001</v>
      </c>
      <c r="C48" s="257">
        <v>25.923722639127753</v>
      </c>
      <c r="D48" s="258">
        <v>24.665471469000003</v>
      </c>
      <c r="E48" s="259">
        <v>24.665471469000003</v>
      </c>
      <c r="F48" s="259">
        <v>871.05280446253141</v>
      </c>
      <c r="G48" s="256">
        <v>0.13114753670463347</v>
      </c>
      <c r="H48" s="257">
        <v>143.97417461805563</v>
      </c>
    </row>
    <row r="49" spans="1:8" x14ac:dyDescent="0.15">
      <c r="A49" s="168" t="s">
        <v>127</v>
      </c>
      <c r="B49" s="257">
        <v>5.9859499999999999</v>
      </c>
      <c r="C49" s="257">
        <v>7.5053810924999995</v>
      </c>
      <c r="D49" s="258">
        <v>5.9845458350853198</v>
      </c>
      <c r="E49" s="259">
        <v>6.0191200153744173</v>
      </c>
      <c r="F49" s="259">
        <v>212.56319289813288</v>
      </c>
      <c r="G49" s="256">
        <v>3.2003960035308185E-2</v>
      </c>
      <c r="H49" s="257">
        <v>53.694173971144025</v>
      </c>
    </row>
    <row r="50" spans="1:8" x14ac:dyDescent="0.15">
      <c r="A50" s="168" t="s">
        <v>226</v>
      </c>
      <c r="B50" s="257">
        <v>0.23497499999999999</v>
      </c>
      <c r="C50" s="257">
        <v>0.26861250000000003</v>
      </c>
      <c r="D50" s="258">
        <v>0.26861250000000003</v>
      </c>
      <c r="E50" s="259">
        <v>0.26861250000000003</v>
      </c>
      <c r="F50" s="259">
        <v>9.4859598257733069</v>
      </c>
      <c r="G50" s="256">
        <v>1.4282260019780431E-3</v>
      </c>
      <c r="H50" s="257">
        <v>89.569016444777375</v>
      </c>
    </row>
    <row r="51" spans="1:8" x14ac:dyDescent="0.15">
      <c r="A51" s="168" t="s">
        <v>126</v>
      </c>
      <c r="B51" s="257">
        <v>5.84415</v>
      </c>
      <c r="C51" s="257">
        <v>5.9387250000000007</v>
      </c>
      <c r="D51" s="258">
        <v>5.9387250000000007</v>
      </c>
      <c r="E51" s="259">
        <v>5.9387250000000007</v>
      </c>
      <c r="F51" s="259">
        <v>209.72407005003706</v>
      </c>
      <c r="G51" s="256">
        <v>3.1576495746091691E-2</v>
      </c>
      <c r="H51" s="257">
        <v>107.1353530274023</v>
      </c>
    </row>
    <row r="52" spans="1:8" x14ac:dyDescent="0.15">
      <c r="A52" s="168" t="s">
        <v>227</v>
      </c>
      <c r="B52" s="257">
        <v>0.32468367952572669</v>
      </c>
      <c r="C52" s="257">
        <v>0.31589237963334849</v>
      </c>
      <c r="D52" s="258">
        <v>0.26593279213334842</v>
      </c>
      <c r="E52" s="259">
        <v>0.26583103001075847</v>
      </c>
      <c r="F52" s="259">
        <v>9.3877331513834719</v>
      </c>
      <c r="G52" s="256">
        <v>1.4134367879155688E-3</v>
      </c>
      <c r="H52" s="257">
        <v>2618.8094430744109</v>
      </c>
    </row>
    <row r="53" spans="1:8" x14ac:dyDescent="0.15">
      <c r="A53" s="168" t="s">
        <v>125</v>
      </c>
      <c r="B53" s="257">
        <v>6.8250000000000003E-3</v>
      </c>
      <c r="C53" s="257">
        <v>4.6950000000000004E-3</v>
      </c>
      <c r="D53" s="258">
        <v>4.7196401816250004E-3</v>
      </c>
      <c r="E53" s="259">
        <v>4.7196401816250004E-3</v>
      </c>
      <c r="F53" s="259">
        <v>0.16667250092605587</v>
      </c>
      <c r="G53" s="256">
        <v>2.5094561226216945E-5</v>
      </c>
      <c r="H53" s="257">
        <v>24.721280995191655</v>
      </c>
    </row>
    <row r="54" spans="1:8" s="161" customFormat="1" x14ac:dyDescent="0.15">
      <c r="A54" s="163" t="s">
        <v>124</v>
      </c>
      <c r="B54" s="260">
        <v>58.250221474509068</v>
      </c>
      <c r="C54" s="260">
        <v>77.809893081251104</v>
      </c>
      <c r="D54" s="261">
        <v>75.763077752568961</v>
      </c>
      <c r="E54" s="260">
        <v>75.806920823965925</v>
      </c>
      <c r="F54" s="260">
        <v>2677.0958367600856</v>
      </c>
      <c r="G54" s="262">
        <v>0.40306916264387882</v>
      </c>
      <c r="H54" s="260">
        <v>110.4122134441205</v>
      </c>
    </row>
    <row r="55" spans="1:8" x14ac:dyDescent="0.15">
      <c r="B55" s="257"/>
      <c r="C55" s="257"/>
      <c r="D55" s="258"/>
      <c r="E55" s="259"/>
      <c r="F55" s="259"/>
      <c r="G55" s="256"/>
      <c r="H55" s="257"/>
    </row>
    <row r="56" spans="1:8" x14ac:dyDescent="0.15">
      <c r="A56" s="168" t="s">
        <v>123</v>
      </c>
      <c r="B56" s="257">
        <v>4.3533875000000002</v>
      </c>
      <c r="C56" s="257">
        <v>4.3351000000000006</v>
      </c>
      <c r="D56" s="258">
        <v>4.3351000000000006</v>
      </c>
      <c r="E56" s="259">
        <v>2.2791999999999999</v>
      </c>
      <c r="F56" s="259">
        <v>80.489179151761434</v>
      </c>
      <c r="G56" s="256">
        <v>1.2118619586610285E-2</v>
      </c>
      <c r="H56" s="257">
        <v>27.980621529008626</v>
      </c>
    </row>
    <row r="57" spans="1:8" x14ac:dyDescent="0.15">
      <c r="A57" s="168" t="s">
        <v>122</v>
      </c>
      <c r="B57" s="257">
        <v>1.3792625000000001</v>
      </c>
      <c r="C57" s="257">
        <v>2.1271249999999999</v>
      </c>
      <c r="D57" s="258">
        <v>2.1377125000000001</v>
      </c>
      <c r="E57" s="259">
        <v>2.1377125000000001</v>
      </c>
      <c r="F57" s="259">
        <v>75.492595817593809</v>
      </c>
      <c r="G57" s="256">
        <v>1.1366323522745544E-2</v>
      </c>
      <c r="H57" s="257">
        <v>36.563699650190756</v>
      </c>
    </row>
    <row r="58" spans="1:8" x14ac:dyDescent="0.15">
      <c r="A58" s="168" t="s">
        <v>233</v>
      </c>
      <c r="B58" s="257">
        <v>1.2483</v>
      </c>
      <c r="C58" s="257">
        <v>1.42025</v>
      </c>
      <c r="D58" s="258">
        <v>1.4296544888133671</v>
      </c>
      <c r="E58" s="259">
        <v>1.4296544888133671</v>
      </c>
      <c r="F58" s="259">
        <v>50.487766003518345</v>
      </c>
      <c r="G58" s="256">
        <v>7.6015439146274949E-3</v>
      </c>
      <c r="H58" s="257">
        <v>107.44438604146062</v>
      </c>
    </row>
    <row r="59" spans="1:8" x14ac:dyDescent="0.15">
      <c r="A59" s="168" t="s">
        <v>234</v>
      </c>
      <c r="B59" s="257">
        <v>3.9006999999999996</v>
      </c>
      <c r="C59" s="257">
        <v>4.9186915887850464</v>
      </c>
      <c r="D59" s="258">
        <v>5.4729794499999995</v>
      </c>
      <c r="E59" s="259">
        <v>5.4729794499999995</v>
      </c>
      <c r="F59" s="259">
        <v>193.27642306289869</v>
      </c>
      <c r="G59" s="256">
        <v>2.9100103527503328E-2</v>
      </c>
      <c r="H59" s="257">
        <v>110.71926577757421</v>
      </c>
    </row>
    <row r="60" spans="1:8" x14ac:dyDescent="0.15">
      <c r="A60" s="168" t="s">
        <v>209</v>
      </c>
      <c r="B60" s="257">
        <v>1.0434360305000001</v>
      </c>
      <c r="C60" s="257">
        <v>1.2086778747857205</v>
      </c>
      <c r="D60" s="258">
        <v>1.571055810629836</v>
      </c>
      <c r="E60" s="259">
        <v>1.5690112490795358</v>
      </c>
      <c r="F60" s="259">
        <v>55.409102982753481</v>
      </c>
      <c r="G60" s="256">
        <v>8.3425107295134835E-3</v>
      </c>
      <c r="H60" s="257">
        <v>54.783410456287726</v>
      </c>
    </row>
    <row r="61" spans="1:8" s="161" customFormat="1" x14ac:dyDescent="0.15">
      <c r="A61" s="163" t="s">
        <v>114</v>
      </c>
      <c r="B61" s="260">
        <v>11.925086030500001</v>
      </c>
      <c r="C61" s="260">
        <v>14.009844463570767</v>
      </c>
      <c r="D61" s="261">
        <v>14.946502249443201</v>
      </c>
      <c r="E61" s="260">
        <v>12.888557687892899</v>
      </c>
      <c r="F61" s="260">
        <v>455.15506701852564</v>
      </c>
      <c r="G61" s="262">
        <v>6.8529101281000121E-2</v>
      </c>
      <c r="H61" s="260">
        <v>55.722447216901436</v>
      </c>
    </row>
    <row r="62" spans="1:8" x14ac:dyDescent="0.15">
      <c r="B62" s="257"/>
      <c r="C62" s="257"/>
      <c r="D62" s="258"/>
      <c r="E62" s="259"/>
      <c r="F62" s="259"/>
      <c r="G62" s="256"/>
      <c r="H62" s="257"/>
    </row>
    <row r="63" spans="1:8" x14ac:dyDescent="0.15">
      <c r="A63" s="168" t="s">
        <v>113</v>
      </c>
      <c r="B63" s="257">
        <v>1.7183399999999998</v>
      </c>
      <c r="C63" s="257">
        <v>2.8596648599999996</v>
      </c>
      <c r="D63" s="258">
        <v>2.3895955044697197</v>
      </c>
      <c r="E63" s="259">
        <v>2.3895955044697197</v>
      </c>
      <c r="F63" s="259">
        <v>84.387759152117852</v>
      </c>
      <c r="G63" s="256">
        <v>1.2705597966191046E-2</v>
      </c>
      <c r="H63" s="257">
        <v>16.76720683682462</v>
      </c>
    </row>
    <row r="64" spans="1:8" x14ac:dyDescent="0.15">
      <c r="A64" s="168" t="s">
        <v>112</v>
      </c>
      <c r="B64" s="257">
        <v>0.29835</v>
      </c>
      <c r="C64" s="257">
        <v>0.34514999999999996</v>
      </c>
      <c r="D64" s="258">
        <v>0.11022726758793749</v>
      </c>
      <c r="E64" s="259">
        <v>0.11022726758793749</v>
      </c>
      <c r="F64" s="259">
        <v>3.8926387716280479</v>
      </c>
      <c r="G64" s="256">
        <v>5.8608385572556706E-4</v>
      </c>
      <c r="H64" s="257">
        <v>4.4601418200724456</v>
      </c>
    </row>
    <row r="65" spans="1:8" x14ac:dyDescent="0.15">
      <c r="A65" s="168" t="s">
        <v>238</v>
      </c>
      <c r="B65" s="257">
        <v>0.35685</v>
      </c>
      <c r="C65" s="257">
        <v>0.29370661125000003</v>
      </c>
      <c r="D65" s="258">
        <v>0.2223</v>
      </c>
      <c r="E65" s="259">
        <v>0.2223</v>
      </c>
      <c r="F65" s="259">
        <v>7.850449510984804</v>
      </c>
      <c r="G65" s="256">
        <v>1.1819801395680355E-3</v>
      </c>
      <c r="H65" s="257">
        <v>17.585926562341726</v>
      </c>
    </row>
    <row r="66" spans="1:8" x14ac:dyDescent="0.15">
      <c r="A66" s="168" t="s">
        <v>110</v>
      </c>
      <c r="B66" s="257">
        <v>1.3776524090462146</v>
      </c>
      <c r="C66" s="257">
        <v>2.7470937315634218</v>
      </c>
      <c r="D66" s="258">
        <v>8.398549655850541</v>
      </c>
      <c r="E66" s="259">
        <v>8.398549655850541</v>
      </c>
      <c r="F66" s="259">
        <v>296.59194799259325</v>
      </c>
      <c r="G66" s="256">
        <v>4.4655505597801619E-2</v>
      </c>
      <c r="H66" s="265">
        <v>43.288311688311701</v>
      </c>
    </row>
    <row r="67" spans="1:8" x14ac:dyDescent="0.15">
      <c r="A67" s="168" t="s">
        <v>108</v>
      </c>
      <c r="B67" s="257">
        <v>0.7313171249999999</v>
      </c>
      <c r="C67" s="257">
        <v>1.1054986249999998</v>
      </c>
      <c r="D67" s="258">
        <v>1.3288660897833995</v>
      </c>
      <c r="E67" s="259">
        <v>1.3204431160449042</v>
      </c>
      <c r="F67" s="259">
        <v>46.631003214745704</v>
      </c>
      <c r="G67" s="256">
        <v>7.0208616221070965E-3</v>
      </c>
      <c r="H67" s="257">
        <v>55.572903949151019</v>
      </c>
    </row>
    <row r="68" spans="1:8" x14ac:dyDescent="0.15">
      <c r="A68" s="168" t="s">
        <v>107</v>
      </c>
      <c r="B68" s="257">
        <v>2.7222300000000001</v>
      </c>
      <c r="C68" s="257">
        <v>3.0095332239524994</v>
      </c>
      <c r="D68" s="258">
        <v>1.4295484004993626</v>
      </c>
      <c r="E68" s="259">
        <v>1.2522716318174998</v>
      </c>
      <c r="F68" s="259">
        <v>44.223550245712254</v>
      </c>
      <c r="G68" s="256">
        <v>6.6583904550280701E-3</v>
      </c>
      <c r="H68" s="257">
        <v>19.82933880824077</v>
      </c>
    </row>
    <row r="69" spans="1:8" x14ac:dyDescent="0.15">
      <c r="A69" s="168" t="s">
        <v>105</v>
      </c>
      <c r="B69" s="257">
        <v>1.0635569936578126</v>
      </c>
      <c r="C69" s="257">
        <v>1.0272670498726655</v>
      </c>
      <c r="D69" s="258">
        <v>0.90823063050878827</v>
      </c>
      <c r="E69" s="259">
        <v>0.90823063050878827</v>
      </c>
      <c r="F69" s="259">
        <v>32.07385834070687</v>
      </c>
      <c r="G69" s="256">
        <v>4.8291073657613249E-3</v>
      </c>
      <c r="H69" s="257">
        <v>12.40845825563526</v>
      </c>
    </row>
    <row r="70" spans="1:8" x14ac:dyDescent="0.15">
      <c r="A70" s="168" t="s">
        <v>306</v>
      </c>
      <c r="B70" s="257">
        <v>0.27982499999999999</v>
      </c>
      <c r="C70" s="257">
        <v>0.21723189422347913</v>
      </c>
      <c r="D70" s="258">
        <v>0.44693441588332539</v>
      </c>
      <c r="E70" s="259">
        <v>0.43221186916584658</v>
      </c>
      <c r="F70" s="259">
        <v>15.263416360480651</v>
      </c>
      <c r="G70" s="256">
        <v>2.2980919722879393E-3</v>
      </c>
      <c r="H70" s="257">
        <v>24.44736200022286</v>
      </c>
    </row>
    <row r="71" spans="1:8" x14ac:dyDescent="0.15">
      <c r="A71" s="168" t="s">
        <v>103</v>
      </c>
      <c r="B71" s="257">
        <v>0.50078379027706943</v>
      </c>
      <c r="C71" s="257">
        <v>0.55108455397739142</v>
      </c>
      <c r="D71" s="258">
        <v>0.39464306139179206</v>
      </c>
      <c r="E71" s="259">
        <v>0.38478632986503009</v>
      </c>
      <c r="F71" s="259">
        <v>13.588599438248147</v>
      </c>
      <c r="G71" s="256">
        <v>2.0459280246412073E-3</v>
      </c>
      <c r="H71" s="257">
        <v>12.570229974875986</v>
      </c>
    </row>
    <row r="72" spans="1:8" x14ac:dyDescent="0.15">
      <c r="A72" s="168" t="s">
        <v>502</v>
      </c>
      <c r="B72" s="257">
        <v>2.9154279841143785E-3</v>
      </c>
      <c r="C72" s="257">
        <v>0.14944030598645691</v>
      </c>
      <c r="D72" s="258">
        <v>0.17601944488460564</v>
      </c>
      <c r="E72" s="259">
        <v>0.16314447989030173</v>
      </c>
      <c r="F72" s="259">
        <v>5.7613922733904159</v>
      </c>
      <c r="G72" s="256">
        <v>8.674473014417157E-4</v>
      </c>
      <c r="H72" s="257">
        <v>13.692884609370676</v>
      </c>
    </row>
    <row r="73" spans="1:8" x14ac:dyDescent="0.15">
      <c r="A73" s="168" t="s">
        <v>97</v>
      </c>
      <c r="B73" s="257">
        <v>0.35099999999999998</v>
      </c>
      <c r="C73" s="257">
        <v>0.31006919225778268</v>
      </c>
      <c r="D73" s="258">
        <v>0.14308403709987846</v>
      </c>
      <c r="E73" s="259">
        <v>0.14308403709987846</v>
      </c>
      <c r="F73" s="259">
        <v>5.0529645032859758</v>
      </c>
      <c r="G73" s="256">
        <v>7.6078493090990702E-4</v>
      </c>
      <c r="H73" s="257">
        <v>4.3748015773275153</v>
      </c>
    </row>
    <row r="74" spans="1:8" x14ac:dyDescent="0.15">
      <c r="A74" s="168" t="s">
        <v>96</v>
      </c>
      <c r="B74" s="257">
        <v>0.16575000000000001</v>
      </c>
      <c r="C74" s="257">
        <v>0.64592863865957773</v>
      </c>
      <c r="D74" s="258">
        <v>0.64592863865957773</v>
      </c>
      <c r="E74" s="259">
        <v>0.64592863865957773</v>
      </c>
      <c r="F74" s="259">
        <v>22.810751981539191</v>
      </c>
      <c r="G74" s="256">
        <v>3.4344346490051232E-3</v>
      </c>
      <c r="H74" s="257">
        <v>74.137308357652842</v>
      </c>
    </row>
    <row r="75" spans="1:8" x14ac:dyDescent="0.15">
      <c r="A75" s="168" t="s">
        <v>95</v>
      </c>
      <c r="B75" s="257">
        <v>0.24648000000000003</v>
      </c>
      <c r="C75" s="257">
        <v>0.26009202716697793</v>
      </c>
      <c r="D75" s="258">
        <v>0.19093977904799736</v>
      </c>
      <c r="E75" s="259">
        <v>0.1892552445678139</v>
      </c>
      <c r="F75" s="259">
        <v>6.6834851199671803</v>
      </c>
      <c r="G75" s="256">
        <v>1.0062795339102445E-3</v>
      </c>
      <c r="H75" s="257">
        <v>11.496929406261817</v>
      </c>
    </row>
    <row r="76" spans="1:8" s="161" customFormat="1" x14ac:dyDescent="0.15">
      <c r="A76" s="163" t="s">
        <v>94</v>
      </c>
      <c r="B76" s="260">
        <v>9.8150507459652108</v>
      </c>
      <c r="C76" s="260">
        <v>13.521760713910256</v>
      </c>
      <c r="D76" s="261">
        <v>16.784866925666925</v>
      </c>
      <c r="E76" s="260">
        <v>16.560028405527838</v>
      </c>
      <c r="F76" s="260">
        <v>584.81181690540029</v>
      </c>
      <c r="G76" s="262">
        <v>8.8050493414378886E-2</v>
      </c>
      <c r="H76" s="266">
        <v>25.395796344989623</v>
      </c>
    </row>
    <row r="77" spans="1:8" x14ac:dyDescent="0.15">
      <c r="B77" s="257"/>
      <c r="C77" s="257"/>
      <c r="D77" s="258"/>
      <c r="E77" s="259"/>
      <c r="F77" s="259"/>
      <c r="G77" s="256"/>
      <c r="H77" s="257"/>
    </row>
    <row r="78" spans="1:8" s="271" customFormat="1" x14ac:dyDescent="0.15">
      <c r="A78" s="267" t="s">
        <v>93</v>
      </c>
      <c r="B78" s="268">
        <v>138.02319320580088</v>
      </c>
      <c r="C78" s="268">
        <v>179.94082908470924</v>
      </c>
      <c r="D78" s="269">
        <v>190.26787660140531</v>
      </c>
      <c r="E78" s="268">
        <v>188.07422608745472</v>
      </c>
      <c r="F78" s="268">
        <v>6641.7778507292151</v>
      </c>
      <c r="G78" s="270">
        <v>1</v>
      </c>
      <c r="H78" s="268">
        <v>48.804016923151217</v>
      </c>
    </row>
    <row r="79" spans="1:8" x14ac:dyDescent="0.15">
      <c r="A79" s="168" t="s">
        <v>92</v>
      </c>
      <c r="B79" s="257">
        <v>13.602136461759205</v>
      </c>
      <c r="C79" s="257">
        <v>17.581645472263038</v>
      </c>
      <c r="D79" s="258">
        <v>20.006327159899676</v>
      </c>
      <c r="E79" s="259">
        <v>20.279693883704656</v>
      </c>
      <c r="F79" s="259">
        <v>716.1705485031523</v>
      </c>
      <c r="G79" s="256">
        <v>0.10782813948294316</v>
      </c>
      <c r="H79" s="257">
        <v>13.716851694952192</v>
      </c>
    </row>
    <row r="80" spans="1:8" x14ac:dyDescent="0.15">
      <c r="A80" s="168" t="s">
        <v>91</v>
      </c>
      <c r="B80" s="257">
        <v>124.42105674404164</v>
      </c>
      <c r="C80" s="257">
        <v>162.35918361244629</v>
      </c>
      <c r="D80" s="258">
        <v>170.26154944150562</v>
      </c>
      <c r="E80" s="259">
        <v>167.79453220375012</v>
      </c>
      <c r="F80" s="259">
        <v>5925.6073022260643</v>
      </c>
      <c r="G80" s="256">
        <v>0.8921718605170571</v>
      </c>
      <c r="H80" s="265">
        <v>70.644030113712404</v>
      </c>
    </row>
    <row r="81" spans="1:8" x14ac:dyDescent="0.15">
      <c r="A81" s="272" t="s">
        <v>503</v>
      </c>
      <c r="B81" s="273">
        <v>2.547517600969583</v>
      </c>
      <c r="C81" s="273">
        <v>1.6360521731431961</v>
      </c>
      <c r="D81" s="274">
        <v>0.44649596998867408</v>
      </c>
      <c r="E81" s="260">
        <v>0.44181565785490678</v>
      </c>
      <c r="F81" s="260">
        <v>15.602570918364744</v>
      </c>
      <c r="G81" s="275">
        <v>2.3491557936783005E-3</v>
      </c>
      <c r="H81" s="273">
        <v>9.2419445526619466</v>
      </c>
    </row>
    <row r="82" spans="1:8" x14ac:dyDescent="0.15">
      <c r="E82" s="259"/>
    </row>
    <row r="83" spans="1:8" x14ac:dyDescent="0.15">
      <c r="A83" s="280" t="s">
        <v>507</v>
      </c>
      <c r="E83" s="259"/>
    </row>
    <row r="84" spans="1:8" x14ac:dyDescent="0.15">
      <c r="A84" s="276" t="s">
        <v>215</v>
      </c>
      <c r="D84" s="277"/>
      <c r="E84" s="278"/>
      <c r="F84" s="278"/>
    </row>
    <row r="85" spans="1:8" x14ac:dyDescent="0.15">
      <c r="A85" s="279" t="s">
        <v>244</v>
      </c>
      <c r="B85" s="279"/>
    </row>
    <row r="86" spans="1:8" x14ac:dyDescent="0.15">
      <c r="A86" s="161" t="s">
        <v>504</v>
      </c>
    </row>
    <row r="87" spans="1:8" x14ac:dyDescent="0.15">
      <c r="A87" s="168" t="s">
        <v>505</v>
      </c>
    </row>
    <row r="88" spans="1:8" x14ac:dyDescent="0.15">
      <c r="A88" s="168" t="s">
        <v>248</v>
      </c>
    </row>
    <row r="89" spans="1:8" x14ac:dyDescent="0.15">
      <c r="A89" s="168" t="s">
        <v>249</v>
      </c>
    </row>
    <row r="90" spans="1:8" x14ac:dyDescent="0.15">
      <c r="A90" s="161" t="s">
        <v>506</v>
      </c>
    </row>
    <row r="91" spans="1:8" x14ac:dyDescent="0.15">
      <c r="A91" s="168" t="s">
        <v>281</v>
      </c>
    </row>
    <row r="92" spans="1:8" ht="13" x14ac:dyDescent="0.15">
      <c r="A92" s="281" t="s">
        <v>508</v>
      </c>
    </row>
  </sheetData>
  <hyperlinks>
    <hyperlink ref="J1" location="Contents!A1" display="Contents" xr:uid="{6434E3DA-95DF-47C3-B6A0-9C704D87A30A}"/>
  </hyperlinks>
  <printOptions gridLines="1"/>
  <pageMargins left="0.74803149606299002" right="0.74803149606299002" top="0.98425196850394003" bottom="0.98425196850394003" header="0.51181102362205" footer="0.51181102362205"/>
  <pageSetup paperSize="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9F09-4EEB-4DC1-9AB7-93EFDDD871FF}">
  <dimension ref="A1:AU94"/>
  <sheetViews>
    <sheetView showGridLines="0" workbookViewId="0">
      <pane xSplit="1" ySplit="3" topLeftCell="AC76" activePane="bottomRight" state="frozen"/>
      <selection activeCell="AL81" sqref="AL81"/>
      <selection pane="topRight" activeCell="AL81" sqref="AL81"/>
      <selection pane="bottomLeft" activeCell="AL81" sqref="AL81"/>
      <selection pane="bottomRight" activeCell="A92" sqref="A92"/>
    </sheetView>
  </sheetViews>
  <sheetFormatPr baseColWidth="10" defaultColWidth="9" defaultRowHeight="11" x14ac:dyDescent="0.15"/>
  <cols>
    <col min="1" max="1" width="33.25" style="168" customWidth="1"/>
    <col min="2" max="41" width="8.5" style="168" customWidth="1"/>
    <col min="42" max="42" width="8.5" style="161" customWidth="1"/>
    <col min="43" max="44" width="11.75" style="168" customWidth="1"/>
    <col min="45" max="16384" width="9" style="168"/>
  </cols>
  <sheetData>
    <row r="1" spans="1:47" ht="13" x14ac:dyDescent="0.15">
      <c r="A1" s="248" t="s">
        <v>509</v>
      </c>
      <c r="L1" s="30" t="s">
        <v>199</v>
      </c>
      <c r="AS1" s="282"/>
      <c r="AU1" s="30" t="s">
        <v>199</v>
      </c>
    </row>
    <row r="2" spans="1:47" x14ac:dyDescent="0.15">
      <c r="AQ2" s="1229" t="s">
        <v>197</v>
      </c>
      <c r="AR2" s="1229"/>
      <c r="AS2" s="282" t="s">
        <v>196</v>
      </c>
    </row>
    <row r="3" spans="1:47" x14ac:dyDescent="0.15">
      <c r="A3" s="168" t="s">
        <v>510</v>
      </c>
      <c r="B3" s="168">
        <v>1980</v>
      </c>
      <c r="C3" s="168">
        <v>1981</v>
      </c>
      <c r="D3" s="168">
        <v>1982</v>
      </c>
      <c r="E3" s="168">
        <v>1983</v>
      </c>
      <c r="F3" s="168">
        <v>1984</v>
      </c>
      <c r="G3" s="168">
        <v>1985</v>
      </c>
      <c r="H3" s="168">
        <v>1986</v>
      </c>
      <c r="I3" s="168">
        <v>1987</v>
      </c>
      <c r="J3" s="168">
        <v>1988</v>
      </c>
      <c r="K3" s="168">
        <v>1989</v>
      </c>
      <c r="L3" s="168">
        <v>1990</v>
      </c>
      <c r="M3" s="168">
        <v>1991</v>
      </c>
      <c r="N3" s="168">
        <v>1992</v>
      </c>
      <c r="O3" s="168">
        <v>1993</v>
      </c>
      <c r="P3" s="168">
        <v>1994</v>
      </c>
      <c r="Q3" s="168">
        <v>1995</v>
      </c>
      <c r="R3" s="168">
        <v>1996</v>
      </c>
      <c r="S3" s="168">
        <v>1997</v>
      </c>
      <c r="T3" s="168">
        <v>1998</v>
      </c>
      <c r="U3" s="168">
        <v>1999</v>
      </c>
      <c r="V3" s="168">
        <v>2000</v>
      </c>
      <c r="W3" s="168">
        <v>2001</v>
      </c>
      <c r="X3" s="168">
        <v>2002</v>
      </c>
      <c r="Y3" s="168">
        <v>2003</v>
      </c>
      <c r="Z3" s="168">
        <v>2004</v>
      </c>
      <c r="AA3" s="168">
        <v>2005</v>
      </c>
      <c r="AB3" s="168">
        <v>2006</v>
      </c>
      <c r="AC3" s="168">
        <v>2007</v>
      </c>
      <c r="AD3" s="168">
        <v>2008</v>
      </c>
      <c r="AE3" s="168">
        <v>2009</v>
      </c>
      <c r="AF3" s="168">
        <v>2010</v>
      </c>
      <c r="AG3" s="168">
        <v>2011</v>
      </c>
      <c r="AH3" s="168">
        <v>2012</v>
      </c>
      <c r="AI3" s="168">
        <v>2013</v>
      </c>
      <c r="AJ3" s="168">
        <v>2014</v>
      </c>
      <c r="AK3" s="168">
        <v>2015</v>
      </c>
      <c r="AL3" s="168">
        <v>2016</v>
      </c>
      <c r="AM3" s="168">
        <v>2017</v>
      </c>
      <c r="AN3" s="168">
        <v>2018</v>
      </c>
      <c r="AO3" s="168">
        <v>2019</v>
      </c>
      <c r="AP3" s="161">
        <v>2020</v>
      </c>
      <c r="AQ3" s="282">
        <v>2020</v>
      </c>
      <c r="AR3" s="282" t="s">
        <v>194</v>
      </c>
      <c r="AS3" s="282">
        <v>2020</v>
      </c>
    </row>
    <row r="4" spans="1:47"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0"/>
      <c r="AQ4" s="251"/>
      <c r="AR4" s="251"/>
      <c r="AS4" s="251"/>
    </row>
    <row r="5" spans="1:47" x14ac:dyDescent="0.15">
      <c r="A5" s="168" t="s">
        <v>193</v>
      </c>
      <c r="B5" s="257">
        <v>2.4297</v>
      </c>
      <c r="C5" s="257">
        <v>2.4989250000000003</v>
      </c>
      <c r="D5" s="257">
        <v>2.5262249999999997</v>
      </c>
      <c r="E5" s="257">
        <v>2.5476750000000004</v>
      </c>
      <c r="F5" s="257">
        <v>2.7387750000000004</v>
      </c>
      <c r="G5" s="257">
        <v>2.7143999999999999</v>
      </c>
      <c r="H5" s="257">
        <v>2.6773500000000001</v>
      </c>
      <c r="I5" s="257">
        <v>2.6256750000000002</v>
      </c>
      <c r="J5" s="257">
        <v>2.604225</v>
      </c>
      <c r="K5" s="257">
        <v>2.6637</v>
      </c>
      <c r="L5" s="257">
        <v>2.6568750000000003</v>
      </c>
      <c r="M5" s="257">
        <v>2.6432249999999997</v>
      </c>
      <c r="N5" s="257">
        <v>2.6052</v>
      </c>
      <c r="O5" s="257">
        <v>2.1761999999999997</v>
      </c>
      <c r="P5" s="257">
        <v>1.8505499999999999</v>
      </c>
      <c r="Q5" s="257">
        <v>1.8807750000000001</v>
      </c>
      <c r="R5" s="257">
        <v>1.8934500000000001</v>
      </c>
      <c r="S5" s="257">
        <v>1.7637750000000001</v>
      </c>
      <c r="T5" s="257">
        <v>1.7042999999999999</v>
      </c>
      <c r="U5" s="257">
        <v>1.6760250000000001</v>
      </c>
      <c r="V5" s="257">
        <v>1.640925</v>
      </c>
      <c r="W5" s="257">
        <v>1.6516500000000001</v>
      </c>
      <c r="X5" s="257">
        <v>1.6224000000000001</v>
      </c>
      <c r="Y5" s="257">
        <v>1.5629249999999999</v>
      </c>
      <c r="Z5" s="257">
        <v>1.5600000000000003</v>
      </c>
      <c r="AA5" s="257">
        <v>1.5550134</v>
      </c>
      <c r="AB5" s="257">
        <v>1.5618256800000001</v>
      </c>
      <c r="AC5" s="257">
        <v>1.55621736</v>
      </c>
      <c r="AD5" s="257">
        <v>1.6709078850000001</v>
      </c>
      <c r="AE5" s="257">
        <v>1.645396125</v>
      </c>
      <c r="AF5" s="257">
        <v>1.8830710025093751</v>
      </c>
      <c r="AG5" s="257">
        <v>1.8292933950000001</v>
      </c>
      <c r="AH5" s="257">
        <v>1.9044800886525892</v>
      </c>
      <c r="AI5" s="257">
        <v>1.9313871075</v>
      </c>
      <c r="AJ5" s="257">
        <v>1.8928543021823394</v>
      </c>
      <c r="AK5" s="257">
        <v>2.0681445660600897</v>
      </c>
      <c r="AL5" s="257">
        <v>1.9956281842500001</v>
      </c>
      <c r="AM5" s="257">
        <v>1.9840517850000003</v>
      </c>
      <c r="AN5" s="257">
        <v>1.9125066525000003</v>
      </c>
      <c r="AO5" s="257">
        <v>1.9940677701749998</v>
      </c>
      <c r="AP5" s="259">
        <v>2.35395769365</v>
      </c>
      <c r="AQ5" s="284">
        <v>0.1804802870082074</v>
      </c>
      <c r="AR5" s="284">
        <v>1.9405434239469166E-2</v>
      </c>
      <c r="AS5" s="285">
        <v>1.2516109956264858E-2</v>
      </c>
    </row>
    <row r="6" spans="1:47" x14ac:dyDescent="0.15">
      <c r="A6" s="168" t="s">
        <v>192</v>
      </c>
      <c r="B6" s="257">
        <v>1.781325</v>
      </c>
      <c r="C6" s="257">
        <v>2.0806499999999999</v>
      </c>
      <c r="D6" s="257">
        <v>2.0806499999999999</v>
      </c>
      <c r="E6" s="257">
        <v>2.1264750000000001</v>
      </c>
      <c r="F6" s="257">
        <v>2.1176999999999997</v>
      </c>
      <c r="G6" s="257">
        <v>2.112825</v>
      </c>
      <c r="H6" s="257">
        <v>2.0923499999999997</v>
      </c>
      <c r="I6" s="257">
        <v>2.0660250000000002</v>
      </c>
      <c r="J6" s="257">
        <v>2.0260500000000001</v>
      </c>
      <c r="K6" s="257">
        <v>2.0085000000000002</v>
      </c>
      <c r="L6" s="257">
        <v>1.974375</v>
      </c>
      <c r="M6" s="257">
        <v>1.9587750000000002</v>
      </c>
      <c r="N6" s="257">
        <v>1.9334249999999999</v>
      </c>
      <c r="O6" s="257">
        <v>1.923675</v>
      </c>
      <c r="P6" s="257">
        <v>1.8885750000000001</v>
      </c>
      <c r="Q6" s="257">
        <v>1.8680999999999999</v>
      </c>
      <c r="R6" s="257">
        <v>1.76475</v>
      </c>
      <c r="S6" s="257">
        <v>1.752075</v>
      </c>
      <c r="T6" s="257">
        <v>0.82972500000000005</v>
      </c>
      <c r="U6" s="257">
        <v>0.83947499999999997</v>
      </c>
      <c r="V6" s="257">
        <v>0.8141250000000001</v>
      </c>
      <c r="W6" s="257">
        <v>0.77707500000000007</v>
      </c>
      <c r="X6" s="257">
        <v>0.41339999999999999</v>
      </c>
      <c r="Y6" s="257">
        <v>0.41047500000000003</v>
      </c>
      <c r="Z6" s="257">
        <v>0.40852499999999997</v>
      </c>
      <c r="AA6" s="257">
        <v>0.40392</v>
      </c>
      <c r="AB6" s="257">
        <v>0.38408277600000001</v>
      </c>
      <c r="AC6" s="257">
        <v>0.36367500000000003</v>
      </c>
      <c r="AD6" s="257">
        <v>0.35002499999999998</v>
      </c>
      <c r="AE6" s="257">
        <v>0.33545383619715008</v>
      </c>
      <c r="AF6" s="257">
        <v>0.35025842339730001</v>
      </c>
      <c r="AG6" s="257">
        <v>0.35696688338025007</v>
      </c>
      <c r="AH6" s="257">
        <v>0.35639499627765003</v>
      </c>
      <c r="AI6" s="257">
        <v>0.34404615957690005</v>
      </c>
      <c r="AJ6" s="257">
        <v>0.3209127656031</v>
      </c>
      <c r="AK6" s="257">
        <v>0.24136439097869999</v>
      </c>
      <c r="AL6" s="257">
        <v>0.19579283833229999</v>
      </c>
      <c r="AM6" s="257">
        <v>0.18483447223395</v>
      </c>
      <c r="AN6" s="257">
        <v>0.17851007368755001</v>
      </c>
      <c r="AO6" s="257">
        <v>0.17806994488800001</v>
      </c>
      <c r="AP6" s="259">
        <v>0.17806994488800001</v>
      </c>
      <c r="AQ6" s="285">
        <v>0</v>
      </c>
      <c r="AR6" s="285">
        <v>-6.1367070685780956E-2</v>
      </c>
      <c r="AS6" s="285">
        <v>9.4680674004314288E-4</v>
      </c>
    </row>
    <row r="7" spans="1:47" x14ac:dyDescent="0.15">
      <c r="A7" s="168" t="s">
        <v>191</v>
      </c>
      <c r="B7" s="257">
        <v>5.3961327721863741</v>
      </c>
      <c r="C7" s="257">
        <v>5.4695829291037494</v>
      </c>
      <c r="D7" s="257">
        <v>5.4636722114189995</v>
      </c>
      <c r="E7" s="257">
        <v>5.4293737808171256</v>
      </c>
      <c r="F7" s="257">
        <v>5.3538901201091251</v>
      </c>
      <c r="G7" s="257">
        <v>5.2428879265248742</v>
      </c>
      <c r="H7" s="257">
        <v>5.1945447630757497</v>
      </c>
      <c r="I7" s="257">
        <v>5.075923708622625</v>
      </c>
      <c r="J7" s="257">
        <v>4.5556992122130007</v>
      </c>
      <c r="K7" s="257">
        <v>4.5310802596544999</v>
      </c>
      <c r="L7" s="257">
        <v>4.5915431056957505</v>
      </c>
      <c r="M7" s="257">
        <v>4.5296161369252497</v>
      </c>
      <c r="N7" s="257">
        <v>4.4741150401331247</v>
      </c>
      <c r="O7" s="257">
        <v>4.4036202420581247</v>
      </c>
      <c r="P7" s="257">
        <v>4.4421754739283745</v>
      </c>
      <c r="Q7" s="257">
        <v>4.47766689342075</v>
      </c>
      <c r="R7" s="257">
        <v>4.5136734672067496</v>
      </c>
      <c r="S7" s="257">
        <v>4.5339813917291245</v>
      </c>
      <c r="T7" s="257">
        <v>4.4477066042388742</v>
      </c>
      <c r="U7" s="257">
        <v>4.5389431409782501</v>
      </c>
      <c r="V7" s="257">
        <v>4.810646360789625</v>
      </c>
      <c r="W7" s="257">
        <v>4.9742214057074996</v>
      </c>
      <c r="X7" s="257">
        <v>5.0687386618957495</v>
      </c>
      <c r="Y7" s="257">
        <v>5.1256225412655008</v>
      </c>
      <c r="Z7" s="257">
        <v>5.2196788699278747</v>
      </c>
      <c r="AA7" s="257">
        <v>5.5415689632918745</v>
      </c>
      <c r="AB7" s="257">
        <v>5.7232286352543742</v>
      </c>
      <c r="AC7" s="257">
        <v>6.4455562950682497</v>
      </c>
      <c r="AD7" s="257">
        <v>6.6334520453220005</v>
      </c>
      <c r="AE7" s="257">
        <v>7.3886411263923746</v>
      </c>
      <c r="AF7" s="257">
        <v>8.259414562921874</v>
      </c>
      <c r="AG7" s="257">
        <v>9.0576868109696242</v>
      </c>
      <c r="AH7" s="257">
        <v>8.3518983153194988</v>
      </c>
      <c r="AI7" s="257">
        <v>9.171481683092999</v>
      </c>
      <c r="AJ7" s="257">
        <v>9.9968130882480004</v>
      </c>
      <c r="AK7" s="257">
        <v>8.3436016198537502</v>
      </c>
      <c r="AL7" s="257">
        <v>8.7368541395767494</v>
      </c>
      <c r="AM7" s="257">
        <v>11.888134293832501</v>
      </c>
      <c r="AN7" s="257">
        <v>12.874004044911375</v>
      </c>
      <c r="AO7" s="257">
        <v>12.618704422344374</v>
      </c>
      <c r="AP7" s="259">
        <v>12.618704422344374</v>
      </c>
      <c r="AQ7" s="285">
        <v>0</v>
      </c>
      <c r="AR7" s="285">
        <v>5.4981926305827544E-2</v>
      </c>
      <c r="AS7" s="285">
        <v>6.7094278066983315E-2</v>
      </c>
    </row>
    <row r="8" spans="1:47" s="161" customFormat="1" x14ac:dyDescent="0.15">
      <c r="A8" s="163" t="s">
        <v>190</v>
      </c>
      <c r="B8" s="260">
        <v>9.6071577721863743</v>
      </c>
      <c r="C8" s="260">
        <v>10.04915792910375</v>
      </c>
      <c r="D8" s="260">
        <v>10.070547211418999</v>
      </c>
      <c r="E8" s="260">
        <v>10.103523780817127</v>
      </c>
      <c r="F8" s="260">
        <v>10.210365120109124</v>
      </c>
      <c r="G8" s="260">
        <v>10.070112926524875</v>
      </c>
      <c r="H8" s="260">
        <v>9.9642447630757509</v>
      </c>
      <c r="I8" s="260">
        <v>9.7676237086226259</v>
      </c>
      <c r="J8" s="260">
        <v>9.1859742122130008</v>
      </c>
      <c r="K8" s="260">
        <v>9.2032802596545</v>
      </c>
      <c r="L8" s="260">
        <v>9.2227931056957502</v>
      </c>
      <c r="M8" s="260">
        <v>9.1316161369252491</v>
      </c>
      <c r="N8" s="260">
        <v>9.0127400401331244</v>
      </c>
      <c r="O8" s="260">
        <v>8.5034952420581256</v>
      </c>
      <c r="P8" s="260">
        <v>8.1813004739283741</v>
      </c>
      <c r="Q8" s="260">
        <v>8.2265418934207499</v>
      </c>
      <c r="R8" s="260">
        <v>8.1718734672067495</v>
      </c>
      <c r="S8" s="260">
        <v>8.0498313917291249</v>
      </c>
      <c r="T8" s="260">
        <v>6.981731604238874</v>
      </c>
      <c r="U8" s="260">
        <v>7.0544431409782504</v>
      </c>
      <c r="V8" s="260">
        <v>7.265696360789625</v>
      </c>
      <c r="W8" s="260">
        <v>7.4029464057074996</v>
      </c>
      <c r="X8" s="260">
        <v>7.1045386618957496</v>
      </c>
      <c r="Y8" s="260">
        <v>7.0990225412655006</v>
      </c>
      <c r="Z8" s="260">
        <v>7.1882038699278752</v>
      </c>
      <c r="AA8" s="260">
        <v>7.5005023632918748</v>
      </c>
      <c r="AB8" s="260">
        <v>7.6691370912543739</v>
      </c>
      <c r="AC8" s="260">
        <v>8.3654486550682492</v>
      </c>
      <c r="AD8" s="260">
        <v>8.6543849303220011</v>
      </c>
      <c r="AE8" s="260">
        <v>9.369491087589525</v>
      </c>
      <c r="AF8" s="260">
        <v>10.492743988828549</v>
      </c>
      <c r="AG8" s="260">
        <v>11.243947089349874</v>
      </c>
      <c r="AH8" s="260">
        <v>10.612773400249738</v>
      </c>
      <c r="AI8" s="260">
        <v>11.4469149501699</v>
      </c>
      <c r="AJ8" s="260">
        <v>12.210580156033441</v>
      </c>
      <c r="AK8" s="260">
        <v>10.653110576892541</v>
      </c>
      <c r="AL8" s="260">
        <v>10.92827516215905</v>
      </c>
      <c r="AM8" s="260">
        <v>14.057020551066451</v>
      </c>
      <c r="AN8" s="260">
        <v>14.965020771098926</v>
      </c>
      <c r="AO8" s="260">
        <v>14.790842137407374</v>
      </c>
      <c r="AP8" s="260">
        <v>15.150732060882374</v>
      </c>
      <c r="AQ8" s="286">
        <v>2.4331942706954157E-2</v>
      </c>
      <c r="AR8" s="286">
        <v>4.6713173236319294E-2</v>
      </c>
      <c r="AS8" s="286">
        <v>8.0557194763291318E-2</v>
      </c>
    </row>
    <row r="9" spans="1:47"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9"/>
      <c r="AQ9" s="285"/>
      <c r="AR9" s="285"/>
      <c r="AS9" s="285"/>
    </row>
    <row r="10" spans="1:47" x14ac:dyDescent="0.15">
      <c r="A10" s="168" t="s">
        <v>189</v>
      </c>
      <c r="B10" s="257">
        <v>0.62497500000000006</v>
      </c>
      <c r="C10" s="257">
        <v>0.63179999999999992</v>
      </c>
      <c r="D10" s="257">
        <v>0.67470000000000008</v>
      </c>
      <c r="E10" s="257">
        <v>0.66202500000000009</v>
      </c>
      <c r="F10" s="257">
        <v>0.6513000000000001</v>
      </c>
      <c r="G10" s="257">
        <v>0.66397499999999998</v>
      </c>
      <c r="H10" s="257">
        <v>0.65422500000000006</v>
      </c>
      <c r="I10" s="257">
        <v>0.67567500000000003</v>
      </c>
      <c r="J10" s="257">
        <v>0.75367499999999998</v>
      </c>
      <c r="K10" s="257">
        <v>0.65422500000000006</v>
      </c>
      <c r="L10" s="257">
        <v>0.64349999999999996</v>
      </c>
      <c r="M10" s="257">
        <v>0.62692500000000007</v>
      </c>
      <c r="N10" s="257">
        <v>0.52747500000000014</v>
      </c>
      <c r="O10" s="257">
        <v>0.50407499999999994</v>
      </c>
      <c r="P10" s="257">
        <v>0.52162500000000001</v>
      </c>
      <c r="Q10" s="257">
        <v>0.60352499999999998</v>
      </c>
      <c r="R10" s="257">
        <v>0.62595000000000001</v>
      </c>
      <c r="S10" s="257">
        <v>0.66690000000000005</v>
      </c>
      <c r="T10" s="257">
        <v>0.669825</v>
      </c>
      <c r="U10" s="257">
        <v>0.71077500000000005</v>
      </c>
      <c r="V10" s="257">
        <v>0.75854999999999995</v>
      </c>
      <c r="W10" s="257">
        <v>0.74490000000000001</v>
      </c>
      <c r="X10" s="257">
        <v>0.64739999999999998</v>
      </c>
      <c r="Y10" s="257">
        <v>0.59670000000000001</v>
      </c>
      <c r="Z10" s="257">
        <v>0.52845000000000009</v>
      </c>
      <c r="AA10" s="257">
        <v>0.42802499999999999</v>
      </c>
      <c r="AB10" s="257">
        <v>0.43485000000000001</v>
      </c>
      <c r="AC10" s="257">
        <v>0.4298197150000001</v>
      </c>
      <c r="AD10" s="257">
        <v>0.38756945250000002</v>
      </c>
      <c r="AE10" s="257">
        <v>0.36826532750000002</v>
      </c>
      <c r="AF10" s="257">
        <v>0.34884732766997872</v>
      </c>
      <c r="AG10" s="257">
        <v>0.32336619138625067</v>
      </c>
      <c r="AH10" s="257">
        <v>0.30683125169677994</v>
      </c>
      <c r="AI10" s="257">
        <v>0.3192325553131925</v>
      </c>
      <c r="AJ10" s="257">
        <v>0.32308145318623621</v>
      </c>
      <c r="AK10" s="257">
        <v>0.34084580670000003</v>
      </c>
      <c r="AL10" s="257">
        <v>0.32741024267500007</v>
      </c>
      <c r="AM10" s="257">
        <v>0.34568443182500003</v>
      </c>
      <c r="AN10" s="257">
        <v>0.36048807967500007</v>
      </c>
      <c r="AO10" s="257">
        <v>0.38556774602500005</v>
      </c>
      <c r="AP10" s="259">
        <v>0.38556774602500005</v>
      </c>
      <c r="AQ10" s="285">
        <v>0</v>
      </c>
      <c r="AR10" s="285">
        <v>4.6018798779403625E-3</v>
      </c>
      <c r="AS10" s="285">
        <v>2.0500828531694218E-3</v>
      </c>
    </row>
    <row r="11" spans="1:47" x14ac:dyDescent="0.15">
      <c r="A11" s="168" t="s">
        <v>304</v>
      </c>
      <c r="B11" s="257">
        <v>0.1201425</v>
      </c>
      <c r="C11" s="257">
        <v>0.15575099411010709</v>
      </c>
      <c r="D11" s="257">
        <v>0.13394200294494649</v>
      </c>
      <c r="E11" s="257">
        <v>0.12834499999999999</v>
      </c>
      <c r="F11" s="257">
        <v>0.12931000000000001</v>
      </c>
      <c r="G11" s="257">
        <v>0.13124</v>
      </c>
      <c r="H11" s="257">
        <v>0.13606499999999999</v>
      </c>
      <c r="I11" s="257">
        <v>0.11222950294494646</v>
      </c>
      <c r="J11" s="257">
        <v>0.11377350147247325</v>
      </c>
      <c r="K11" s="257">
        <v>0.1133875</v>
      </c>
      <c r="L11" s="257">
        <v>0.10943100147247324</v>
      </c>
      <c r="M11" s="257">
        <v>0.11406299705505353</v>
      </c>
      <c r="N11" s="257">
        <v>0.10663250000000001</v>
      </c>
      <c r="O11" s="257">
        <v>0.10412350147247325</v>
      </c>
      <c r="P11" s="257">
        <v>0.10576399852752677</v>
      </c>
      <c r="Q11" s="257">
        <v>0.10576399999999998</v>
      </c>
      <c r="R11" s="257">
        <v>0.10383788895000001</v>
      </c>
      <c r="S11" s="257">
        <v>0.11476819304999999</v>
      </c>
      <c r="T11" s="257">
        <v>0.14482652932499998</v>
      </c>
      <c r="U11" s="257">
        <v>0.14482652932499998</v>
      </c>
      <c r="V11" s="257">
        <v>0.18835362830245919</v>
      </c>
      <c r="W11" s="257">
        <v>0.21684409308770505</v>
      </c>
      <c r="X11" s="257">
        <v>0.22713231648237722</v>
      </c>
      <c r="Y11" s="257">
        <v>0.21842689668688542</v>
      </c>
      <c r="Z11" s="257">
        <v>0.21130428049057395</v>
      </c>
      <c r="AA11" s="257">
        <v>0.20750847277741974</v>
      </c>
      <c r="AB11" s="257">
        <v>0.20346995868879802</v>
      </c>
      <c r="AC11" s="257">
        <v>0.19927468058799072</v>
      </c>
      <c r="AD11" s="257">
        <v>0.27164827200000002</v>
      </c>
      <c r="AE11" s="257">
        <v>0.27164827200000002</v>
      </c>
      <c r="AF11" s="257">
        <v>0.27164827200000002</v>
      </c>
      <c r="AG11" s="257">
        <v>0.27164827200000002</v>
      </c>
      <c r="AH11" s="257">
        <v>0.3060485148</v>
      </c>
      <c r="AI11" s="257">
        <v>0.28692048262499997</v>
      </c>
      <c r="AJ11" s="257">
        <v>0.27052502647499999</v>
      </c>
      <c r="AK11" s="257">
        <v>0.27052502647499999</v>
      </c>
      <c r="AL11" s="257">
        <v>0.29241815999999998</v>
      </c>
      <c r="AM11" s="257">
        <v>0.24702487265999998</v>
      </c>
      <c r="AN11" s="257">
        <v>0.22994627250374999</v>
      </c>
      <c r="AO11" s="257">
        <v>0.21286767234749998</v>
      </c>
      <c r="AP11" s="259">
        <v>0.21286767234749998</v>
      </c>
      <c r="AQ11" s="285">
        <v>0</v>
      </c>
      <c r="AR11" s="285">
        <v>-2.4088857836122024E-2</v>
      </c>
      <c r="AS11" s="285">
        <v>1.1318279850239356E-3</v>
      </c>
    </row>
    <row r="12" spans="1:47" x14ac:dyDescent="0.15">
      <c r="A12" s="168" t="s">
        <v>188</v>
      </c>
      <c r="B12" s="257">
        <v>5.1674999999999999E-2</v>
      </c>
      <c r="C12" s="257">
        <v>5.8499999999999983E-2</v>
      </c>
      <c r="D12" s="257">
        <v>7.0199999999999999E-2</v>
      </c>
      <c r="E12" s="257">
        <v>7.9949999999999993E-2</v>
      </c>
      <c r="F12" s="257">
        <v>8.1900000000000001E-2</v>
      </c>
      <c r="G12" s="257">
        <v>9.0674999999999992E-2</v>
      </c>
      <c r="H12" s="257">
        <v>9.3599999999999989E-2</v>
      </c>
      <c r="I12" s="257">
        <v>0.10237499999999999</v>
      </c>
      <c r="J12" s="257">
        <v>0.10627500000000001</v>
      </c>
      <c r="K12" s="257">
        <v>0.11309999999999999</v>
      </c>
      <c r="L12" s="257">
        <v>0.112125</v>
      </c>
      <c r="M12" s="257">
        <v>0.12090000000000001</v>
      </c>
      <c r="N12" s="257">
        <v>0.12967499999999998</v>
      </c>
      <c r="O12" s="257">
        <v>0.133575</v>
      </c>
      <c r="P12" s="257">
        <v>0.14235</v>
      </c>
      <c r="Q12" s="257">
        <v>0.15014999999999998</v>
      </c>
      <c r="R12" s="257">
        <v>0.15405000000000002</v>
      </c>
      <c r="S12" s="257">
        <v>0.22229999999999994</v>
      </c>
      <c r="T12" s="257">
        <v>0.22034999999999999</v>
      </c>
      <c r="U12" s="257">
        <v>0.22522499999999998</v>
      </c>
      <c r="V12" s="257">
        <v>0.215475</v>
      </c>
      <c r="W12" s="257">
        <v>0.22665493007999998</v>
      </c>
      <c r="X12" s="257">
        <v>0.25212783472650002</v>
      </c>
      <c r="Y12" s="257">
        <v>0.25294541732999998</v>
      </c>
      <c r="Z12" s="257">
        <v>0.33619244095799994</v>
      </c>
      <c r="AA12" s="257">
        <v>0.31589309180249997</v>
      </c>
      <c r="AB12" s="257">
        <v>0.3586878190485</v>
      </c>
      <c r="AC12" s="257">
        <v>0.376304507505</v>
      </c>
      <c r="AD12" s="257">
        <v>0.37552683489214495</v>
      </c>
      <c r="AE12" s="257">
        <v>0.37847447277264001</v>
      </c>
      <c r="AF12" s="257">
        <v>0.43611588149849995</v>
      </c>
      <c r="AG12" s="257">
        <v>0.47364457156735046</v>
      </c>
      <c r="AH12" s="257">
        <v>0.47342200661228689</v>
      </c>
      <c r="AI12" s="257">
        <v>0.47236553627861955</v>
      </c>
      <c r="AJ12" s="257">
        <v>0.48569822314028399</v>
      </c>
      <c r="AK12" s="257">
        <v>0.44328616069194537</v>
      </c>
      <c r="AL12" s="257">
        <v>0.38910567030859566</v>
      </c>
      <c r="AM12" s="257">
        <v>0.38088408763806481</v>
      </c>
      <c r="AN12" s="257">
        <v>0.38034679260862797</v>
      </c>
      <c r="AO12" s="257">
        <v>0.37527866300249996</v>
      </c>
      <c r="AP12" s="259">
        <v>0.34852831763392195</v>
      </c>
      <c r="AQ12" s="285">
        <v>-7.1281285097735014E-2</v>
      </c>
      <c r="AR12" s="285">
        <v>-8.4761818046708015E-4</v>
      </c>
      <c r="AS12" s="285">
        <v>1.8531423730110466E-3</v>
      </c>
    </row>
    <row r="13" spans="1:47" x14ac:dyDescent="0.15">
      <c r="A13" s="168" t="s">
        <v>186</v>
      </c>
      <c r="B13" s="257">
        <v>0.11895</v>
      </c>
      <c r="C13" s="257">
        <v>0.11895</v>
      </c>
      <c r="D13" s="257">
        <v>0.11700000000000003</v>
      </c>
      <c r="E13" s="257">
        <v>0.110175</v>
      </c>
      <c r="F13" s="257">
        <v>0.10627500000000001</v>
      </c>
      <c r="G13" s="257">
        <v>0.104325</v>
      </c>
      <c r="H13" s="257">
        <v>0.110175</v>
      </c>
      <c r="I13" s="257">
        <v>9.457500000000002E-2</v>
      </c>
      <c r="J13" s="257">
        <v>0.123825</v>
      </c>
      <c r="K13" s="257">
        <v>0.10627500000000001</v>
      </c>
      <c r="L13" s="257">
        <v>9.8474999999999993E-2</v>
      </c>
      <c r="M13" s="257">
        <v>9.6525E-2</v>
      </c>
      <c r="N13" s="257">
        <v>0.18037500000000004</v>
      </c>
      <c r="O13" s="257">
        <v>0.20572499999999999</v>
      </c>
      <c r="P13" s="257">
        <v>0.20865</v>
      </c>
      <c r="Q13" s="257">
        <v>0.21157499999999999</v>
      </c>
      <c r="R13" s="257">
        <v>0.21157499999999999</v>
      </c>
      <c r="S13" s="257">
        <v>0.19110000000000002</v>
      </c>
      <c r="T13" s="257">
        <v>0.19110000000000002</v>
      </c>
      <c r="U13" s="257">
        <v>0.18330000000000002</v>
      </c>
      <c r="V13" s="257">
        <v>0.125775</v>
      </c>
      <c r="W13" s="257">
        <v>0.12480000000000002</v>
      </c>
      <c r="X13" s="257">
        <v>0.11700000000000003</v>
      </c>
      <c r="Y13" s="257">
        <v>0.11115</v>
      </c>
      <c r="Z13" s="257">
        <v>0.116025</v>
      </c>
      <c r="AA13" s="257">
        <v>0.110175</v>
      </c>
      <c r="AB13" s="257">
        <v>0.119925</v>
      </c>
      <c r="AC13" s="257">
        <v>0.12027085629306403</v>
      </c>
      <c r="AD13" s="257">
        <v>0.11948578025999999</v>
      </c>
      <c r="AE13" s="257">
        <v>0.12910678400812498</v>
      </c>
      <c r="AF13" s="257">
        <v>0.14731310271562501</v>
      </c>
      <c r="AG13" s="257">
        <v>0.14889389086687502</v>
      </c>
      <c r="AH13" s="257">
        <v>0.15608920245187499</v>
      </c>
      <c r="AI13" s="257">
        <v>0.15012036443249999</v>
      </c>
      <c r="AJ13" s="257">
        <v>0.12970639330687497</v>
      </c>
      <c r="AK13" s="257">
        <v>0.11885891599312499</v>
      </c>
      <c r="AL13" s="257">
        <v>0.10966510849598406</v>
      </c>
      <c r="AM13" s="257">
        <v>0.10618535581499998</v>
      </c>
      <c r="AN13" s="257">
        <v>0.10307828944875</v>
      </c>
      <c r="AO13" s="257">
        <v>8.6207464179374985E-2</v>
      </c>
      <c r="AP13" s="259">
        <v>8.6207464179374985E-2</v>
      </c>
      <c r="AQ13" s="285">
        <v>0</v>
      </c>
      <c r="AR13" s="285">
        <v>-3.9583570610505547E-2</v>
      </c>
      <c r="AS13" s="285">
        <v>4.5836936816259143E-4</v>
      </c>
    </row>
    <row r="14" spans="1:47" x14ac:dyDescent="0.15">
      <c r="A14" s="168" t="s">
        <v>184</v>
      </c>
      <c r="B14" s="257">
        <v>3.1200000000000006E-2</v>
      </c>
      <c r="C14" s="257">
        <v>3.1200000000000006E-2</v>
      </c>
      <c r="D14" s="257">
        <v>2.6324999999999998E-2</v>
      </c>
      <c r="E14" s="257">
        <v>2.5350000000000001E-2</v>
      </c>
      <c r="F14" s="257">
        <v>2.4375000000000001E-2</v>
      </c>
      <c r="G14" s="257">
        <v>2.6324999999999998E-2</v>
      </c>
      <c r="H14" s="257">
        <v>5.3624999999999999E-2</v>
      </c>
      <c r="I14" s="257">
        <v>0.33150000000000002</v>
      </c>
      <c r="J14" s="257">
        <v>0.33150000000000002</v>
      </c>
      <c r="K14" s="257">
        <v>0.33150000000000002</v>
      </c>
      <c r="L14" s="257">
        <v>0.33052500000000001</v>
      </c>
      <c r="M14" s="257">
        <v>0.33442500000000008</v>
      </c>
      <c r="N14" s="257">
        <v>0.31785000000000002</v>
      </c>
      <c r="O14" s="257">
        <v>0.32369999999999999</v>
      </c>
      <c r="P14" s="257">
        <v>0.33150000000000002</v>
      </c>
      <c r="Q14" s="257">
        <v>0.19597500000000001</v>
      </c>
      <c r="R14" s="257">
        <v>0.19597500000000001</v>
      </c>
      <c r="S14" s="257">
        <v>0.19305</v>
      </c>
      <c r="T14" s="257">
        <v>0.24082500000000004</v>
      </c>
      <c r="U14" s="257">
        <v>0.24082500000000004</v>
      </c>
      <c r="V14" s="257">
        <v>0.24082500000000004</v>
      </c>
      <c r="W14" s="257">
        <v>0.24082500000000004</v>
      </c>
      <c r="X14" s="257">
        <v>0.24082500000000004</v>
      </c>
      <c r="Y14" s="257">
        <v>0.24082500000000004</v>
      </c>
      <c r="Z14" s="257">
        <v>0.31687500000000007</v>
      </c>
      <c r="AA14" s="257">
        <v>0.32147500000000001</v>
      </c>
      <c r="AB14" s="257">
        <v>0.31914580236000001</v>
      </c>
      <c r="AC14" s="257">
        <v>0.32215372323750002</v>
      </c>
      <c r="AD14" s="257">
        <v>0.32711412743625001</v>
      </c>
      <c r="AE14" s="257">
        <v>0.32711412743625001</v>
      </c>
      <c r="AF14" s="257">
        <v>0.33965141277374999</v>
      </c>
      <c r="AG14" s="257">
        <v>0.34613809518749999</v>
      </c>
      <c r="AH14" s="257">
        <v>0.41907238988999995</v>
      </c>
      <c r="AI14" s="257">
        <v>0.41010550537687507</v>
      </c>
      <c r="AJ14" s="257">
        <v>0.39863116379624997</v>
      </c>
      <c r="AK14" s="257">
        <v>0.38374995119999999</v>
      </c>
      <c r="AL14" s="257">
        <v>0.43853243713125006</v>
      </c>
      <c r="AM14" s="257">
        <v>0.35090771460937498</v>
      </c>
      <c r="AN14" s="257">
        <v>0.28901168199749999</v>
      </c>
      <c r="AO14" s="257">
        <v>0.27559718805536199</v>
      </c>
      <c r="AP14" s="259">
        <v>0.26144213080364553</v>
      </c>
      <c r="AQ14" s="285">
        <v>-5.1361399409028063E-2</v>
      </c>
      <c r="AR14" s="285">
        <v>-1.6990877631924528E-2</v>
      </c>
      <c r="AS14" s="285">
        <v>1.3901007928756525E-3</v>
      </c>
    </row>
    <row r="15" spans="1:47" x14ac:dyDescent="0.15">
      <c r="A15" s="168" t="s">
        <v>183</v>
      </c>
      <c r="B15" s="257">
        <v>0.28957499999999997</v>
      </c>
      <c r="C15" s="257">
        <v>0.33150000000000002</v>
      </c>
      <c r="D15" s="257">
        <v>0.32565000000000005</v>
      </c>
      <c r="E15" s="257">
        <v>0.30907500000000004</v>
      </c>
      <c r="F15" s="257">
        <v>0.30322500000000002</v>
      </c>
      <c r="G15" s="257">
        <v>0.30907500000000004</v>
      </c>
      <c r="H15" s="257">
        <v>0.30127500000000002</v>
      </c>
      <c r="I15" s="257">
        <v>0.29542499999999999</v>
      </c>
      <c r="J15" s="257">
        <v>0.28664999999999996</v>
      </c>
      <c r="K15" s="257">
        <v>0.27885000000000004</v>
      </c>
      <c r="L15" s="257">
        <v>0.2457</v>
      </c>
      <c r="M15" s="257">
        <v>0.23205000000000001</v>
      </c>
      <c r="N15" s="257">
        <v>0.22717500000000002</v>
      </c>
      <c r="O15" s="257">
        <v>0.22425</v>
      </c>
      <c r="P15" s="257">
        <v>0.27885000000000004</v>
      </c>
      <c r="Q15" s="257">
        <v>0.34027499999999999</v>
      </c>
      <c r="R15" s="257">
        <v>0.4446</v>
      </c>
      <c r="S15" s="257">
        <v>0.50407499999999994</v>
      </c>
      <c r="T15" s="257">
        <v>0.54600000000000004</v>
      </c>
      <c r="U15" s="257">
        <v>0.58987500000000004</v>
      </c>
      <c r="V15" s="257">
        <v>0.54307500000000009</v>
      </c>
      <c r="W15" s="257">
        <v>0.56159999999999999</v>
      </c>
      <c r="X15" s="257">
        <v>0.57427499999999998</v>
      </c>
      <c r="Y15" s="257">
        <v>0.51870000000000005</v>
      </c>
      <c r="Z15" s="257">
        <v>0.51870000000000005</v>
      </c>
      <c r="AA15" s="257">
        <v>0.51675000000000004</v>
      </c>
      <c r="AB15" s="257">
        <v>0.46800000000000003</v>
      </c>
      <c r="AC15" s="257">
        <v>0.46806570821512505</v>
      </c>
      <c r="AD15" s="257">
        <v>0.42326115992625002</v>
      </c>
      <c r="AE15" s="257">
        <v>0.39698977758600007</v>
      </c>
      <c r="AF15" s="257">
        <v>0.37066331897250004</v>
      </c>
      <c r="AG15" s="257">
        <v>0.365073077237625</v>
      </c>
      <c r="AH15" s="257">
        <v>0.36091481860725011</v>
      </c>
      <c r="AI15" s="257">
        <v>0.33706679229000008</v>
      </c>
      <c r="AJ15" s="257">
        <v>0.3167711855973751</v>
      </c>
      <c r="AK15" s="257">
        <v>0.3167711855973751</v>
      </c>
      <c r="AL15" s="257">
        <v>0.29190424822500005</v>
      </c>
      <c r="AM15" s="257">
        <v>0.3095286556650001</v>
      </c>
      <c r="AN15" s="257">
        <v>0.27317831532000009</v>
      </c>
      <c r="AO15" s="257">
        <v>0.28956350661187502</v>
      </c>
      <c r="AP15" s="259">
        <v>0.28986642611475005</v>
      </c>
      <c r="AQ15" s="285">
        <v>1.0461245839279432E-3</v>
      </c>
      <c r="AR15" s="285">
        <v>-3.1060969577102027E-2</v>
      </c>
      <c r="AS15" s="285">
        <v>1.5412341826144846E-3</v>
      </c>
    </row>
    <row r="16" spans="1:47" x14ac:dyDescent="0.15">
      <c r="A16" s="168" t="s">
        <v>182</v>
      </c>
      <c r="B16" s="257">
        <v>1.4012751000000003</v>
      </c>
      <c r="C16" s="257">
        <v>1.515261</v>
      </c>
      <c r="D16" s="257">
        <v>1.6330542000000003</v>
      </c>
      <c r="E16" s="257">
        <v>1.7341863000000002</v>
      </c>
      <c r="F16" s="257">
        <v>1.849593</v>
      </c>
      <c r="G16" s="257">
        <v>1.9256280000000001</v>
      </c>
      <c r="H16" s="257">
        <v>2.9104200000000007</v>
      </c>
      <c r="I16" s="257">
        <v>3.1501800000000002</v>
      </c>
      <c r="J16" s="257">
        <v>3.170160000000001</v>
      </c>
      <c r="K16" s="257">
        <v>3.3218969999999999</v>
      </c>
      <c r="L16" s="257">
        <v>3.80619</v>
      </c>
      <c r="M16" s="257">
        <v>3.9757980000000011</v>
      </c>
      <c r="N16" s="257">
        <v>4.0992300000000004</v>
      </c>
      <c r="O16" s="257">
        <v>4.0992300000000004</v>
      </c>
      <c r="P16" s="257">
        <v>4.4012055000000005</v>
      </c>
      <c r="Q16" s="257">
        <v>4.5118170000000006</v>
      </c>
      <c r="R16" s="257">
        <v>4.4971650000000007</v>
      </c>
      <c r="S16" s="257">
        <v>4.5740880000000006</v>
      </c>
      <c r="T16" s="257">
        <v>4.6036850400000002</v>
      </c>
      <c r="U16" s="257">
        <v>4.609183980000001</v>
      </c>
      <c r="V16" s="257">
        <v>4.609183980000001</v>
      </c>
      <c r="W16" s="257">
        <v>4.639800000000001</v>
      </c>
      <c r="X16" s="257">
        <v>4.6409100000000008</v>
      </c>
      <c r="Y16" s="257">
        <v>4.6830900000000009</v>
      </c>
      <c r="Z16" s="257">
        <v>4.7612430144765012</v>
      </c>
      <c r="AA16" s="257">
        <v>4.7859169017240006</v>
      </c>
      <c r="AB16" s="257">
        <v>5.2254892751714994</v>
      </c>
      <c r="AC16" s="257">
        <v>5.37230676222</v>
      </c>
      <c r="AD16" s="257">
        <v>5.5313826136335003</v>
      </c>
      <c r="AE16" s="257">
        <v>5.6224088269695001</v>
      </c>
      <c r="AF16" s="257">
        <v>6.1321996260360008</v>
      </c>
      <c r="AG16" s="257">
        <v>6.1365372011190003</v>
      </c>
      <c r="AH16" s="257">
        <v>6.1733437259175004</v>
      </c>
      <c r="AI16" s="257">
        <v>6.1948430111115016</v>
      </c>
      <c r="AJ16" s="257">
        <v>6.2350441598880018</v>
      </c>
      <c r="AK16" s="257">
        <v>6.3287420680215005</v>
      </c>
      <c r="AL16" s="257">
        <v>6.3711434360430008</v>
      </c>
      <c r="AM16" s="257">
        <v>6.3364114036755019</v>
      </c>
      <c r="AN16" s="257">
        <v>6.2965712165819951</v>
      </c>
      <c r="AO16" s="257">
        <v>6.2601734064165262</v>
      </c>
      <c r="AP16" s="259">
        <v>6.2601734064165262</v>
      </c>
      <c r="AQ16" s="285">
        <v>0</v>
      </c>
      <c r="AR16" s="285">
        <v>1.0802701987317365E-2</v>
      </c>
      <c r="AS16" s="285">
        <v>3.328565288635317E-2</v>
      </c>
    </row>
    <row r="17" spans="1:45" x14ac:dyDescent="0.15">
      <c r="A17" s="168" t="s">
        <v>208</v>
      </c>
      <c r="B17" s="287">
        <v>0.15863956310955002</v>
      </c>
      <c r="C17" s="287">
        <v>0.15278956310955</v>
      </c>
      <c r="D17" s="287">
        <v>0.14883407766555001</v>
      </c>
      <c r="E17" s="287">
        <v>0.15760907766555002</v>
      </c>
      <c r="F17" s="287">
        <v>0.15247645631369999</v>
      </c>
      <c r="G17" s="287">
        <v>0.1476014563137</v>
      </c>
      <c r="H17" s="287">
        <v>0.14636883495270001</v>
      </c>
      <c r="I17" s="287">
        <v>0.1453938349527</v>
      </c>
      <c r="J17" s="287">
        <v>0.1441612135917</v>
      </c>
      <c r="K17" s="287">
        <v>0.16047859223069999</v>
      </c>
      <c r="L17" s="287">
        <v>0.15729597086970004</v>
      </c>
      <c r="M17" s="287">
        <v>0.15508834951785</v>
      </c>
      <c r="N17" s="287">
        <v>0.15580572815685001</v>
      </c>
      <c r="O17" s="287">
        <v>0.15359810679585001</v>
      </c>
      <c r="P17" s="287">
        <v>0.15139048543485001</v>
      </c>
      <c r="Q17" s="287">
        <v>0.14625786407385</v>
      </c>
      <c r="R17" s="287">
        <v>0.141125242722</v>
      </c>
      <c r="S17" s="287">
        <v>0.14061000000000001</v>
      </c>
      <c r="T17" s="287">
        <v>0.13742737863899998</v>
      </c>
      <c r="U17" s="287">
        <v>0.13671</v>
      </c>
      <c r="V17" s="287">
        <v>0.11835000000000001</v>
      </c>
      <c r="W17" s="287">
        <v>0.11737500000000001</v>
      </c>
      <c r="X17" s="287">
        <v>0.1164</v>
      </c>
      <c r="Y17" s="287">
        <v>6.966E-2</v>
      </c>
      <c r="Z17" s="287">
        <v>6.4384499999999997E-2</v>
      </c>
      <c r="AA17" s="287">
        <v>6.4384499999999997E-2</v>
      </c>
      <c r="AB17" s="287">
        <v>6.291540000000001E-2</v>
      </c>
      <c r="AC17" s="287">
        <v>6.55974E-2</v>
      </c>
      <c r="AD17" s="287">
        <v>6.5190750000000006E-2</v>
      </c>
      <c r="AE17" s="287">
        <v>6.4732200000000004E-2</v>
      </c>
      <c r="AF17" s="287">
        <v>6.0732940200000002E-2</v>
      </c>
      <c r="AG17" s="287">
        <v>5.9444400000000008E-2</v>
      </c>
      <c r="AH17" s="287">
        <v>5.8546900000000013E-2</v>
      </c>
      <c r="AI17" s="287">
        <v>5.7165000000000007E-2</v>
      </c>
      <c r="AJ17" s="287">
        <v>6.0739350000000011E-2</v>
      </c>
      <c r="AK17" s="287">
        <v>5.9764350000000008E-2</v>
      </c>
      <c r="AL17" s="287">
        <v>5.8789350000000011E-2</v>
      </c>
      <c r="AM17" s="287">
        <v>5.3599912019941257E-2</v>
      </c>
      <c r="AN17" s="287">
        <v>5.3304823966686503E-2</v>
      </c>
      <c r="AO17" s="287">
        <v>5.3304823966686503E-2</v>
      </c>
      <c r="AP17" s="288">
        <v>5.2823573966686507E-2</v>
      </c>
      <c r="AQ17" s="289">
        <v>-9.0282635639272746E-3</v>
      </c>
      <c r="AR17" s="289">
        <v>-1.9235777783108365E-2</v>
      </c>
      <c r="AS17" s="289">
        <v>2.8086556603520725E-4</v>
      </c>
    </row>
    <row r="18" spans="1:45" s="161" customFormat="1" x14ac:dyDescent="0.15">
      <c r="A18" s="163" t="s">
        <v>178</v>
      </c>
      <c r="B18" s="260">
        <v>2.7964321631095501</v>
      </c>
      <c r="C18" s="260">
        <v>2.9957515572196574</v>
      </c>
      <c r="D18" s="260">
        <v>3.1297052806104966</v>
      </c>
      <c r="E18" s="260">
        <v>3.2067153776655504</v>
      </c>
      <c r="F18" s="260">
        <v>3.2984544563137006</v>
      </c>
      <c r="G18" s="260">
        <v>3.3988444563136997</v>
      </c>
      <c r="H18" s="260">
        <v>4.4057538349527006</v>
      </c>
      <c r="I18" s="260">
        <v>4.9073533378976464</v>
      </c>
      <c r="J18" s="260">
        <v>5.0300197150641752</v>
      </c>
      <c r="K18" s="260">
        <v>5.0797130922307003</v>
      </c>
      <c r="L18" s="260">
        <v>5.503241972342173</v>
      </c>
      <c r="M18" s="260">
        <v>5.6557743465729038</v>
      </c>
      <c r="N18" s="260">
        <v>5.744218228156849</v>
      </c>
      <c r="O18" s="260">
        <v>5.7482766082683225</v>
      </c>
      <c r="P18" s="260">
        <v>6.1413349839623788</v>
      </c>
      <c r="Q18" s="260">
        <v>6.2653388640738514</v>
      </c>
      <c r="R18" s="260">
        <v>6.3742781316720007</v>
      </c>
      <c r="S18" s="260">
        <v>6.6068911930500009</v>
      </c>
      <c r="T18" s="260">
        <v>6.7540389479640002</v>
      </c>
      <c r="U18" s="260">
        <v>6.840720509325001</v>
      </c>
      <c r="V18" s="260">
        <v>6.7995876083024598</v>
      </c>
      <c r="W18" s="260">
        <v>6.8727990231677065</v>
      </c>
      <c r="X18" s="260">
        <v>6.8160701512088782</v>
      </c>
      <c r="Y18" s="260">
        <v>6.6914973140168872</v>
      </c>
      <c r="Z18" s="260">
        <v>6.8531742359250742</v>
      </c>
      <c r="AA18" s="260">
        <v>6.7501279663039195</v>
      </c>
      <c r="AB18" s="260">
        <v>7.1924832552687956</v>
      </c>
      <c r="AC18" s="260">
        <v>7.3537933530586788</v>
      </c>
      <c r="AD18" s="260">
        <v>7.5011789906481452</v>
      </c>
      <c r="AE18" s="260">
        <v>7.558739788272514</v>
      </c>
      <c r="AF18" s="260">
        <v>8.107171881866357</v>
      </c>
      <c r="AG18" s="260">
        <v>8.1247456993646008</v>
      </c>
      <c r="AH18" s="260">
        <v>8.2542688099756933</v>
      </c>
      <c r="AI18" s="260">
        <v>8.2278192474276874</v>
      </c>
      <c r="AJ18" s="260">
        <v>8.2201969553900209</v>
      </c>
      <c r="AK18" s="260">
        <v>8.2625434646789468</v>
      </c>
      <c r="AL18" s="260">
        <v>8.2789686528788309</v>
      </c>
      <c r="AM18" s="260">
        <v>8.1302264339078807</v>
      </c>
      <c r="AN18" s="260">
        <v>7.9859254721023101</v>
      </c>
      <c r="AO18" s="260">
        <v>7.9385604706048243</v>
      </c>
      <c r="AP18" s="260">
        <v>7.8974767374874046</v>
      </c>
      <c r="AQ18" s="286">
        <v>-5.1752119631192084E-3</v>
      </c>
      <c r="AR18" s="286">
        <v>4.9147857591405053E-3</v>
      </c>
      <c r="AS18" s="286">
        <v>4.1991276007245511E-2</v>
      </c>
    </row>
    <row r="19" spans="1:45" x14ac:dyDescent="0.15">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9"/>
      <c r="AQ19" s="285"/>
      <c r="AR19" s="285"/>
      <c r="AS19" s="285"/>
    </row>
    <row r="20" spans="1:45" x14ac:dyDescent="0.15">
      <c r="A20" s="168" t="s">
        <v>171</v>
      </c>
      <c r="B20" s="257">
        <v>8.5485000000000005E-2</v>
      </c>
      <c r="C20" s="257">
        <v>8.5485000000000005E-2</v>
      </c>
      <c r="D20" s="257">
        <v>8.5485000000000005E-2</v>
      </c>
      <c r="E20" s="257">
        <v>0.10216500000000001</v>
      </c>
      <c r="F20" s="257">
        <v>0.10737750000000001</v>
      </c>
      <c r="G20" s="257">
        <v>9.4867500000000007E-2</v>
      </c>
      <c r="H20" s="257">
        <v>7.4017500000000014E-2</v>
      </c>
      <c r="I20" s="257">
        <v>7.2974999999999998E-2</v>
      </c>
      <c r="J20" s="257">
        <v>8.23575E-2</v>
      </c>
      <c r="K20" s="257">
        <v>0.11259000000000001</v>
      </c>
      <c r="L20" s="257">
        <v>0.10320750000000001</v>
      </c>
      <c r="M20" s="257">
        <v>0.10529250000000002</v>
      </c>
      <c r="N20" s="257">
        <v>0.1344825</v>
      </c>
      <c r="O20" s="257">
        <v>0.13135500000000003</v>
      </c>
      <c r="P20" s="257">
        <v>0.12927000000000002</v>
      </c>
      <c r="Q20" s="257">
        <v>0.12509999999999999</v>
      </c>
      <c r="R20" s="257">
        <v>0.11884499999999999</v>
      </c>
      <c r="S20" s="257">
        <v>0.11571750000000001</v>
      </c>
      <c r="T20" s="257">
        <v>0.10842</v>
      </c>
      <c r="U20" s="257">
        <v>0.13845000000000002</v>
      </c>
      <c r="V20" s="257">
        <v>0.1404</v>
      </c>
      <c r="W20" s="257">
        <v>0.13747500000000001</v>
      </c>
      <c r="X20" s="257">
        <v>0.125775</v>
      </c>
      <c r="Y20" s="257">
        <v>0.13260000000000002</v>
      </c>
      <c r="Z20" s="257">
        <v>0.12869999999999998</v>
      </c>
      <c r="AA20" s="257">
        <v>0.11895</v>
      </c>
      <c r="AB20" s="257">
        <v>0.11700000000000001</v>
      </c>
      <c r="AC20" s="257">
        <v>7.1931778681666655E-2</v>
      </c>
      <c r="AD20" s="257">
        <v>5.7177615565277777E-2</v>
      </c>
      <c r="AE20" s="257">
        <v>6.650024752E-2</v>
      </c>
      <c r="AF20" s="257">
        <v>5.4031451109999996E-2</v>
      </c>
      <c r="AG20" s="257">
        <v>4.4736467913055557E-2</v>
      </c>
      <c r="AH20" s="257">
        <v>3.9572576652222219E-2</v>
      </c>
      <c r="AI20" s="257">
        <v>3.7985591056111115E-2</v>
      </c>
      <c r="AJ20" s="257">
        <v>3.6433679868055562E-2</v>
      </c>
      <c r="AK20" s="257">
        <v>1.7744148442222222E-2</v>
      </c>
      <c r="AL20" s="257">
        <v>1.3568027640555553E-2</v>
      </c>
      <c r="AM20" s="257">
        <v>2.8196103525000002E-2</v>
      </c>
      <c r="AN20" s="257">
        <v>2.9189525135555557E-2</v>
      </c>
      <c r="AO20" s="257">
        <v>2.9640900853888895E-2</v>
      </c>
      <c r="AP20" s="259">
        <v>2.8027956853326593E-2</v>
      </c>
      <c r="AQ20" s="285">
        <v>-5.4416159903948547E-2</v>
      </c>
      <c r="AR20" s="285">
        <v>-7.7626507212732343E-2</v>
      </c>
      <c r="AS20" s="285">
        <v>1.4902603847639155E-4</v>
      </c>
    </row>
    <row r="21" spans="1:45" x14ac:dyDescent="0.15">
      <c r="A21" s="168" t="s">
        <v>167</v>
      </c>
      <c r="B21" s="257">
        <v>0.25837500000000002</v>
      </c>
      <c r="C21" s="257">
        <v>0.24180000000000001</v>
      </c>
      <c r="D21" s="257">
        <v>0.23497499999999999</v>
      </c>
      <c r="E21" s="257">
        <v>0.312</v>
      </c>
      <c r="F21" s="257">
        <v>0.29834999999999995</v>
      </c>
      <c r="G21" s="257">
        <v>0.28860000000000002</v>
      </c>
      <c r="H21" s="257">
        <v>0.37245</v>
      </c>
      <c r="I21" s="257">
        <v>0.36660000000000004</v>
      </c>
      <c r="J21" s="257">
        <v>0.35392499999999999</v>
      </c>
      <c r="K21" s="257">
        <v>0.342225</v>
      </c>
      <c r="L21" s="257">
        <v>0.21157499999999999</v>
      </c>
      <c r="M21" s="257">
        <v>0.19012499999999999</v>
      </c>
      <c r="N21" s="257">
        <v>0.19305</v>
      </c>
      <c r="O21" s="257">
        <v>0.19305</v>
      </c>
      <c r="P21" s="257">
        <v>0.21644999999999998</v>
      </c>
      <c r="Q21" s="257">
        <v>0.21116682644399998</v>
      </c>
      <c r="R21" s="257">
        <v>0.21542668610400001</v>
      </c>
      <c r="S21" s="257">
        <v>0.20129661291600001</v>
      </c>
      <c r="T21" s="257">
        <v>0.200602902024</v>
      </c>
      <c r="U21" s="257">
        <v>0.23741617838400003</v>
      </c>
      <c r="V21" s="257">
        <v>0.23205288758399997</v>
      </c>
      <c r="W21" s="257">
        <v>0.22376352600000002</v>
      </c>
      <c r="X21" s="257">
        <v>0.21136641119999999</v>
      </c>
      <c r="Y21" s="257">
        <v>0.19070455320000002</v>
      </c>
      <c r="Z21" s="257">
        <v>0.17690067359999997</v>
      </c>
      <c r="AA21" s="257">
        <v>0.1643277132</v>
      </c>
      <c r="AB21" s="257">
        <v>0.14322624119999999</v>
      </c>
      <c r="AC21" s="257">
        <v>0.13038951239999999</v>
      </c>
      <c r="AD21" s="257">
        <v>0.1109585736</v>
      </c>
      <c r="AE21" s="257">
        <v>8.6428112400000007E-2</v>
      </c>
      <c r="AF21" s="257">
        <v>7.6668681599999997E-2</v>
      </c>
      <c r="AG21" s="257">
        <v>6.9898626000000005E-2</v>
      </c>
      <c r="AH21" s="257">
        <v>6.2425188000000006E-2</v>
      </c>
      <c r="AI21" s="257">
        <v>5.4951750000000008E-2</v>
      </c>
      <c r="AJ21" s="257">
        <v>4.5016473599999995E-2</v>
      </c>
      <c r="AK21" s="257">
        <v>4.0796179199999998E-2</v>
      </c>
      <c r="AL21" s="257">
        <v>3.7015498800000005E-2</v>
      </c>
      <c r="AM21" s="257">
        <v>3.2619358799999998E-2</v>
      </c>
      <c r="AN21" s="257">
        <v>2.6640608400000002E-2</v>
      </c>
      <c r="AO21" s="257">
        <v>2.18048544E-2</v>
      </c>
      <c r="AP21" s="259">
        <v>1.9659538079999997E-2</v>
      </c>
      <c r="AQ21" s="285">
        <v>-9.8387096774193661E-2</v>
      </c>
      <c r="AR21" s="285">
        <v>-0.12865565636997378</v>
      </c>
      <c r="AS21" s="285">
        <v>1.0453074027728972E-4</v>
      </c>
    </row>
    <row r="22" spans="1:45" x14ac:dyDescent="0.15">
      <c r="A22" s="168" t="s">
        <v>162</v>
      </c>
      <c r="B22" s="257">
        <v>0.15351599999999999</v>
      </c>
      <c r="C22" s="257">
        <v>0.17174602499999997</v>
      </c>
      <c r="D22" s="257">
        <v>0.17270549999999998</v>
      </c>
      <c r="E22" s="257">
        <v>0.22643609999999997</v>
      </c>
      <c r="F22" s="257">
        <v>0.23986875000000002</v>
      </c>
      <c r="G22" s="257">
        <v>0.24946349999999998</v>
      </c>
      <c r="H22" s="257">
        <v>0.254260875</v>
      </c>
      <c r="I22" s="257">
        <v>0.28784249999999995</v>
      </c>
      <c r="J22" s="257">
        <v>0.31374832499999994</v>
      </c>
      <c r="K22" s="257">
        <v>0.31566727499999997</v>
      </c>
      <c r="L22" s="257">
        <v>0.30895095</v>
      </c>
      <c r="M22" s="257">
        <v>0.35308679999999998</v>
      </c>
      <c r="N22" s="257">
        <v>0.28880197499999999</v>
      </c>
      <c r="O22" s="257">
        <v>0.28016669999999999</v>
      </c>
      <c r="P22" s="257">
        <v>0.28592354999999997</v>
      </c>
      <c r="Q22" s="257">
        <v>0.28496407499999998</v>
      </c>
      <c r="R22" s="257">
        <v>0.26673404999999994</v>
      </c>
      <c r="S22" s="257">
        <v>0.26289615</v>
      </c>
      <c r="T22" s="257">
        <v>0.254260875</v>
      </c>
      <c r="U22" s="257">
        <v>0.20280000000000001</v>
      </c>
      <c r="V22" s="257">
        <v>0.194025</v>
      </c>
      <c r="W22" s="257">
        <v>0.178425</v>
      </c>
      <c r="X22" s="257">
        <v>0.16769999999999999</v>
      </c>
      <c r="Y22" s="257">
        <v>0.13162499999999996</v>
      </c>
      <c r="Z22" s="257">
        <v>0.11958224767499999</v>
      </c>
      <c r="AA22" s="257">
        <v>0.11191028557499999</v>
      </c>
      <c r="AB22" s="257">
        <v>9.0331692825000004E-2</v>
      </c>
      <c r="AC22" s="257">
        <v>8.0404964474999993E-2</v>
      </c>
      <c r="AD22" s="257">
        <v>6.6530220000000001E-2</v>
      </c>
      <c r="AE22" s="257">
        <v>6.0554235000000005E-2</v>
      </c>
      <c r="AF22" s="257">
        <v>6.2881192500000002E-2</v>
      </c>
      <c r="AG22" s="257">
        <v>5.9379802500000002E-2</v>
      </c>
      <c r="AH22" s="257">
        <v>5.6602312500000002E-2</v>
      </c>
      <c r="AI22" s="257">
        <v>5.3533357500000003E-2</v>
      </c>
      <c r="AJ22" s="257">
        <v>5.1161632500000005E-2</v>
      </c>
      <c r="AK22" s="257">
        <v>4.6788705000000007E-2</v>
      </c>
      <c r="AL22" s="257">
        <v>3.6303585000000006E-2</v>
      </c>
      <c r="AM22" s="257">
        <v>4.2561509999999997E-2</v>
      </c>
      <c r="AN22" s="257">
        <v>4.6176247500000003E-2</v>
      </c>
      <c r="AO22" s="257">
        <v>4.3600687499999999E-2</v>
      </c>
      <c r="AP22" s="259">
        <v>4.239768E-2</v>
      </c>
      <c r="AQ22" s="285">
        <v>-2.759148006553791E-2</v>
      </c>
      <c r="AR22" s="285">
        <v>-3.2313056141428098E-2</v>
      </c>
      <c r="AS22" s="285">
        <v>2.2543057005740399E-4</v>
      </c>
    </row>
    <row r="23" spans="1:45" x14ac:dyDescent="0.15">
      <c r="A23" s="168" t="s">
        <v>158</v>
      </c>
      <c r="B23" s="257">
        <v>1.9896138800000001</v>
      </c>
      <c r="C23" s="257">
        <v>1.9215551200000003</v>
      </c>
      <c r="D23" s="257">
        <v>1.8711739600000001</v>
      </c>
      <c r="E23" s="257">
        <v>1.8384704000000001</v>
      </c>
      <c r="F23" s="257">
        <v>1.7986958000000002</v>
      </c>
      <c r="G23" s="257">
        <v>1.7624567200000001</v>
      </c>
      <c r="H23" s="257">
        <v>1.7279854000000003</v>
      </c>
      <c r="I23" s="257">
        <v>1.6882108</v>
      </c>
      <c r="J23" s="257">
        <v>1.6590427600000002</v>
      </c>
      <c r="K23" s="257">
        <v>1.6484362000000001</v>
      </c>
      <c r="L23" s="257">
        <v>1.8676384400000001</v>
      </c>
      <c r="M23" s="257">
        <v>1.8437736800000002</v>
      </c>
      <c r="N23" s="257">
        <v>1.8216766799999999</v>
      </c>
      <c r="O23" s="257">
        <v>1.7765988000000001</v>
      </c>
      <c r="P23" s="257">
        <v>1.7651083600000002</v>
      </c>
      <c r="Q23" s="257">
        <v>1.7253337600000003</v>
      </c>
      <c r="R23" s="257">
        <v>1.7058884000000003</v>
      </c>
      <c r="S23" s="257">
        <v>1.7209143600000003</v>
      </c>
      <c r="T23" s="257">
        <v>1.6731848400000005</v>
      </c>
      <c r="U23" s="257">
        <v>1.6228036800000003</v>
      </c>
      <c r="V23" s="257">
        <v>1.57065476</v>
      </c>
      <c r="W23" s="257">
        <v>1.5361834400000003</v>
      </c>
      <c r="X23" s="257">
        <v>1.4928733200000002</v>
      </c>
      <c r="Y23" s="257">
        <v>1.4274662000000002</v>
      </c>
      <c r="Z23" s="257">
        <v>1.3894593600000003</v>
      </c>
      <c r="AA23" s="257">
        <v>1.3346588000000001</v>
      </c>
      <c r="AB23" s="257">
        <v>1.2719033200000001</v>
      </c>
      <c r="AC23" s="257">
        <v>1.2285931999999999</v>
      </c>
      <c r="AD23" s="257">
        <v>1.1888186000000001</v>
      </c>
      <c r="AE23" s="257">
        <v>1.2285931999999999</v>
      </c>
      <c r="AF23" s="257">
        <v>1.15257952</v>
      </c>
      <c r="AG23" s="257">
        <v>1.0871724000000003</v>
      </c>
      <c r="AH23" s="257">
        <v>0.84410540000000001</v>
      </c>
      <c r="AI23" s="257">
        <v>0.79284036000000002</v>
      </c>
      <c r="AJ23" s="257">
        <v>0.70622012000000012</v>
      </c>
      <c r="AK23" s="257">
        <v>0.7292010000000001</v>
      </c>
      <c r="AL23" s="257">
        <v>0.65407120000000007</v>
      </c>
      <c r="AM23" s="257">
        <v>0.61429659999999997</v>
      </c>
      <c r="AN23" s="257">
        <v>0.17324048000000003</v>
      </c>
      <c r="AO23" s="257">
        <v>0.12993035999999999</v>
      </c>
      <c r="AP23" s="259">
        <v>0.12993035999999999</v>
      </c>
      <c r="AQ23" s="285">
        <v>0</v>
      </c>
      <c r="AR23" s="285">
        <v>-0.20121435150658207</v>
      </c>
      <c r="AS23" s="285">
        <v>6.9084617654937067E-4</v>
      </c>
    </row>
    <row r="24" spans="1:45" x14ac:dyDescent="0.15">
      <c r="A24" s="168" t="s">
        <v>156</v>
      </c>
      <c r="B24" s="257">
        <v>0.38509000000000004</v>
      </c>
      <c r="C24" s="257">
        <v>0.36921000000000004</v>
      </c>
      <c r="D24" s="257">
        <v>0.34241250000000001</v>
      </c>
      <c r="E24" s="257">
        <v>0.40394750000000007</v>
      </c>
      <c r="F24" s="257">
        <v>0.37715000000000004</v>
      </c>
      <c r="G24" s="257">
        <v>0.54130950000000011</v>
      </c>
      <c r="H24" s="257">
        <v>0.44940400000000014</v>
      </c>
      <c r="I24" s="257">
        <v>1.2375482500000003</v>
      </c>
      <c r="J24" s="257">
        <v>1.7190100000000001</v>
      </c>
      <c r="K24" s="257">
        <v>1.717025</v>
      </c>
      <c r="L24" s="257">
        <v>1.6674992500000001</v>
      </c>
      <c r="M24" s="257">
        <v>1.2641472500000002</v>
      </c>
      <c r="N24" s="257">
        <v>1.370444</v>
      </c>
      <c r="O24" s="257">
        <v>1.3446390000000001</v>
      </c>
      <c r="P24" s="257">
        <v>1.3357064999999999</v>
      </c>
      <c r="Q24" s="257">
        <v>1.3420585</v>
      </c>
      <c r="R24" s="257">
        <v>1.4689000000000001</v>
      </c>
      <c r="S24" s="257">
        <v>1.1642025</v>
      </c>
      <c r="T24" s="257">
        <v>1.1632100000000001</v>
      </c>
      <c r="U24" s="257">
        <v>1.2376475</v>
      </c>
      <c r="V24" s="257">
        <v>1.2495575000000001</v>
      </c>
      <c r="W24" s="257">
        <v>2.1725824999999999</v>
      </c>
      <c r="X24" s="257">
        <v>2.1011225000000002</v>
      </c>
      <c r="Y24" s="257">
        <v>2.4425425000000005</v>
      </c>
      <c r="Z24" s="257">
        <v>2.3681050000000003</v>
      </c>
      <c r="AA24" s="257">
        <v>2.3403149999999999</v>
      </c>
      <c r="AB24" s="257">
        <v>2.284735</v>
      </c>
      <c r="AC24" s="257">
        <v>2.2956525000000001</v>
      </c>
      <c r="AD24" s="257">
        <v>2.1983874999999999</v>
      </c>
      <c r="AE24" s="257">
        <v>2.0306550000000003</v>
      </c>
      <c r="AF24" s="257">
        <v>2.0266850000000001</v>
      </c>
      <c r="AG24" s="257">
        <v>2.0544750000000001</v>
      </c>
      <c r="AH24" s="257">
        <v>2.074325</v>
      </c>
      <c r="AI24" s="257">
        <v>2.0336325</v>
      </c>
      <c r="AJ24" s="257">
        <v>1.9075850000000003</v>
      </c>
      <c r="AK24" s="257">
        <v>1.8429732500000002</v>
      </c>
      <c r="AL24" s="257">
        <v>1.7501745000000011</v>
      </c>
      <c r="AM24" s="257">
        <v>1.7161714499999998</v>
      </c>
      <c r="AN24" s="257">
        <v>1.6093089750000003</v>
      </c>
      <c r="AO24" s="257">
        <v>1.5326780499999997</v>
      </c>
      <c r="AP24" s="259">
        <v>1.4291801499999999</v>
      </c>
      <c r="AQ24" s="285">
        <v>-6.7527488894357113E-2</v>
      </c>
      <c r="AR24" s="285">
        <v>-2.7742103047977973E-2</v>
      </c>
      <c r="AS24" s="285">
        <v>7.599021831600836E-3</v>
      </c>
    </row>
    <row r="25" spans="1:45" x14ac:dyDescent="0.15">
      <c r="A25" s="168" t="s">
        <v>155</v>
      </c>
      <c r="B25" s="257">
        <v>7.6700000000000004E-2</v>
      </c>
      <c r="C25" s="257">
        <v>7.3749999999999996E-2</v>
      </c>
      <c r="D25" s="257">
        <v>7.153749999999999E-2</v>
      </c>
      <c r="E25" s="257">
        <v>6.9324999999999998E-2</v>
      </c>
      <c r="F25" s="257">
        <v>6.7112499999999992E-2</v>
      </c>
      <c r="G25" s="257">
        <v>7.0800000000000002E-2</v>
      </c>
      <c r="H25" s="257">
        <v>0.1216875</v>
      </c>
      <c r="I25" s="257">
        <v>0.1202125</v>
      </c>
      <c r="J25" s="257">
        <v>0.12611249999999999</v>
      </c>
      <c r="K25" s="257">
        <v>0.12095</v>
      </c>
      <c r="L25" s="257">
        <v>0.11726250000000001</v>
      </c>
      <c r="M25" s="257">
        <v>0.11283750000000001</v>
      </c>
      <c r="N25" s="257">
        <v>0.116525</v>
      </c>
      <c r="O25" s="257">
        <v>0.1143125</v>
      </c>
      <c r="P25" s="257">
        <v>0.1143125</v>
      </c>
      <c r="Q25" s="257">
        <v>0.11283750000000001</v>
      </c>
      <c r="R25" s="257">
        <v>0.1098875</v>
      </c>
      <c r="S25" s="257">
        <v>0.1143125</v>
      </c>
      <c r="T25" s="257">
        <v>0.1039875</v>
      </c>
      <c r="U25" s="257">
        <v>0.10767499999999999</v>
      </c>
      <c r="V25" s="257">
        <v>8.7762500000000007E-2</v>
      </c>
      <c r="W25" s="257">
        <v>8.4812499999999999E-2</v>
      </c>
      <c r="X25" s="257">
        <v>8.5550000000000001E-2</v>
      </c>
      <c r="Y25" s="257">
        <v>8.1125000000000003E-2</v>
      </c>
      <c r="Z25" s="257">
        <v>8.0387500000000001E-2</v>
      </c>
      <c r="AA25" s="257">
        <v>7.8174999999999994E-2</v>
      </c>
      <c r="AB25" s="257">
        <v>8.3337500000000009E-2</v>
      </c>
      <c r="AC25" s="257">
        <v>7.7041063716063354E-2</v>
      </c>
      <c r="AD25" s="257">
        <v>7.766316632352939E-2</v>
      </c>
      <c r="AE25" s="257">
        <v>8.145048811651584E-2</v>
      </c>
      <c r="AF25" s="257">
        <v>8.0503630554298627E-2</v>
      </c>
      <c r="AG25" s="257">
        <v>7.8808500486425334E-2</v>
      </c>
      <c r="AH25" s="257">
        <v>7.5903617466063333E-2</v>
      </c>
      <c r="AI25" s="257">
        <v>7.247484180995474E-2</v>
      </c>
      <c r="AJ25" s="257">
        <v>6.9704935972850685E-2</v>
      </c>
      <c r="AK25" s="257">
        <v>6.6877866877828041E-2</v>
      </c>
      <c r="AL25" s="257">
        <v>6.5391685243212663E-2</v>
      </c>
      <c r="AM25" s="257">
        <v>6.3697844966063344E-2</v>
      </c>
      <c r="AN25" s="257">
        <v>7.2251532149321257E-2</v>
      </c>
      <c r="AO25" s="257">
        <v>7.2260085814479638E-2</v>
      </c>
      <c r="AP25" s="259">
        <v>7.2260085814479638E-2</v>
      </c>
      <c r="AQ25" s="285">
        <v>0</v>
      </c>
      <c r="AR25" s="285">
        <v>-1.1900958136006445E-2</v>
      </c>
      <c r="AS25" s="285">
        <v>3.8421046476021985E-4</v>
      </c>
    </row>
    <row r="26" spans="1:45" x14ac:dyDescent="0.15">
      <c r="A26" s="168" t="s">
        <v>153</v>
      </c>
      <c r="B26" s="257">
        <v>0.29249999999999998</v>
      </c>
      <c r="C26" s="257">
        <v>0.27300000000000002</v>
      </c>
      <c r="D26" s="257">
        <v>0.24862500000000001</v>
      </c>
      <c r="E26" s="257">
        <v>0.22425</v>
      </c>
      <c r="F26" s="257">
        <v>0.20474999999999996</v>
      </c>
      <c r="G26" s="257">
        <v>0.26324999999999998</v>
      </c>
      <c r="H26" s="257">
        <v>0.229125</v>
      </c>
      <c r="I26" s="257">
        <v>0.19305</v>
      </c>
      <c r="J26" s="257">
        <v>0.16087499999999999</v>
      </c>
      <c r="K26" s="257">
        <v>0.12967500000000001</v>
      </c>
      <c r="L26" s="257">
        <v>0.37927499999999997</v>
      </c>
      <c r="M26" s="257">
        <v>0.35489999999999999</v>
      </c>
      <c r="N26" s="257">
        <v>0.33247500000000002</v>
      </c>
      <c r="O26" s="257">
        <v>0.312</v>
      </c>
      <c r="P26" s="257">
        <v>0.29249999999999998</v>
      </c>
      <c r="Q26" s="257">
        <v>0.27300000000000002</v>
      </c>
      <c r="R26" s="257">
        <v>0.25545000000000001</v>
      </c>
      <c r="S26" s="257">
        <v>0.23985000000000001</v>
      </c>
      <c r="T26" s="257">
        <v>0.22522499999999998</v>
      </c>
      <c r="U26" s="257">
        <v>0.21059999999999998</v>
      </c>
      <c r="V26" s="257">
        <v>0.19694999999999999</v>
      </c>
      <c r="W26" s="257">
        <v>0.18427499999999999</v>
      </c>
      <c r="X26" s="257">
        <v>0.17355000000000001</v>
      </c>
      <c r="Y26" s="257">
        <v>0.16087499999999999</v>
      </c>
      <c r="Z26" s="257">
        <v>0.1482</v>
      </c>
      <c r="AA26" s="257">
        <v>0.13942500000000002</v>
      </c>
      <c r="AB26" s="257">
        <v>0.12675</v>
      </c>
      <c r="AC26" s="257">
        <v>0.11700000000000001</v>
      </c>
      <c r="AD26" s="257">
        <v>0.110175</v>
      </c>
      <c r="AE26" s="257">
        <v>0.10920000000000001</v>
      </c>
      <c r="AF26" s="257">
        <v>0.10725</v>
      </c>
      <c r="AG26" s="257">
        <v>0.1087125</v>
      </c>
      <c r="AH26" s="257">
        <v>0.11612249999999999</v>
      </c>
      <c r="AI26" s="257">
        <v>0.110175</v>
      </c>
      <c r="AJ26" s="257">
        <v>0.10627500000000001</v>
      </c>
      <c r="AK26" s="257">
        <v>0.100425</v>
      </c>
      <c r="AL26" s="257">
        <v>9.692474999999999E-2</v>
      </c>
      <c r="AM26" s="257">
        <v>8.9592749999999999E-2</v>
      </c>
      <c r="AN26" s="257">
        <v>8.4824999999999998E-2</v>
      </c>
      <c r="AO26" s="257">
        <v>7.8867749999999986E-2</v>
      </c>
      <c r="AP26" s="259">
        <v>7.8867749999999986E-2</v>
      </c>
      <c r="AQ26" s="285">
        <v>0</v>
      </c>
      <c r="AR26" s="285">
        <v>-3.2017108978693809E-2</v>
      </c>
      <c r="AS26" s="285">
        <v>4.1934374337569463E-4</v>
      </c>
    </row>
    <row r="27" spans="1:45" x14ac:dyDescent="0.15">
      <c r="A27" s="168" t="s">
        <v>146</v>
      </c>
      <c r="B27" s="257" t="s">
        <v>111</v>
      </c>
      <c r="C27" s="257" t="s">
        <v>111</v>
      </c>
      <c r="D27" s="257" t="s">
        <v>111</v>
      </c>
      <c r="E27" s="257" t="s">
        <v>111</v>
      </c>
      <c r="F27" s="257" t="s">
        <v>111</v>
      </c>
      <c r="G27" s="257" t="s">
        <v>111</v>
      </c>
      <c r="H27" s="257" t="s">
        <v>111</v>
      </c>
      <c r="I27" s="257" t="s">
        <v>111</v>
      </c>
      <c r="J27" s="257" t="s">
        <v>111</v>
      </c>
      <c r="K27" s="257" t="s">
        <v>111</v>
      </c>
      <c r="L27" s="257" t="s">
        <v>111</v>
      </c>
      <c r="M27" s="257" t="s">
        <v>111</v>
      </c>
      <c r="N27" s="257" t="s">
        <v>111</v>
      </c>
      <c r="O27" s="257" t="s">
        <v>111</v>
      </c>
      <c r="P27" s="257" t="s">
        <v>111</v>
      </c>
      <c r="Q27" s="257" t="s">
        <v>111</v>
      </c>
      <c r="R27" s="257" t="s">
        <v>111</v>
      </c>
      <c r="S27" s="257">
        <v>0.74259619267074373</v>
      </c>
      <c r="T27" s="257">
        <v>0.79563877453432241</v>
      </c>
      <c r="U27" s="257">
        <v>0.7885664302858435</v>
      </c>
      <c r="V27" s="257">
        <v>0.78503030474228197</v>
      </c>
      <c r="W27" s="257">
        <v>0.78503030474228197</v>
      </c>
      <c r="X27" s="257">
        <v>0.78503030474228197</v>
      </c>
      <c r="Y27" s="257">
        <v>0.78149408603736492</v>
      </c>
      <c r="Z27" s="257">
        <v>0.78503030474228197</v>
      </c>
      <c r="AA27" s="257">
        <v>0.77795791391312963</v>
      </c>
      <c r="AB27" s="257">
        <v>0.77652928453750003</v>
      </c>
      <c r="AC27" s="257">
        <v>0.77652928453750003</v>
      </c>
      <c r="AD27" s="257">
        <v>0.76145107268493362</v>
      </c>
      <c r="AE27" s="257">
        <v>0.74637281425167779</v>
      </c>
      <c r="AF27" s="257">
        <v>0.7301978804080631</v>
      </c>
      <c r="AG27" s="257">
        <v>0.72908307448377607</v>
      </c>
      <c r="AH27" s="257">
        <v>1.1650165089254554</v>
      </c>
      <c r="AI27" s="257">
        <v>1.1372402297617012</v>
      </c>
      <c r="AJ27" s="257">
        <v>1.1382322397318354</v>
      </c>
      <c r="AK27" s="257">
        <v>1.0695851497985576</v>
      </c>
      <c r="AL27" s="257">
        <v>1.0501417543839295</v>
      </c>
      <c r="AM27" s="257">
        <v>1.0316903689394359</v>
      </c>
      <c r="AN27" s="257">
        <v>1.0912109671474803</v>
      </c>
      <c r="AO27" s="257">
        <v>1.0912109671474803</v>
      </c>
      <c r="AP27" s="259">
        <v>1.0912109671474803</v>
      </c>
      <c r="AQ27" s="285">
        <v>0</v>
      </c>
      <c r="AR27" s="285">
        <v>3.871233969253729E-2</v>
      </c>
      <c r="AS27" s="285">
        <v>5.8020229025962655E-3</v>
      </c>
    </row>
    <row r="28" spans="1:45" x14ac:dyDescent="0.15">
      <c r="A28" s="168" t="s">
        <v>145</v>
      </c>
      <c r="B28" s="257">
        <v>0.72052499999999997</v>
      </c>
      <c r="C28" s="257">
        <v>0.64739999999999998</v>
      </c>
      <c r="D28" s="257">
        <v>0.61717499999999992</v>
      </c>
      <c r="E28" s="257">
        <v>0.69420000000000004</v>
      </c>
      <c r="F28" s="257">
        <v>0.70687500000000003</v>
      </c>
      <c r="G28" s="257">
        <v>0.63179999999999992</v>
      </c>
      <c r="H28" s="257">
        <v>0.61814999999999998</v>
      </c>
      <c r="I28" s="257">
        <v>0.62790000000000001</v>
      </c>
      <c r="J28" s="257">
        <v>0.57525000000000004</v>
      </c>
      <c r="K28" s="257">
        <v>0.54599999999999993</v>
      </c>
      <c r="L28" s="257">
        <v>0.53137500000000004</v>
      </c>
      <c r="M28" s="257">
        <v>0.52649999999999997</v>
      </c>
      <c r="N28" s="257">
        <v>0.59475</v>
      </c>
      <c r="O28" s="257">
        <v>0.61424999999999996</v>
      </c>
      <c r="P28" s="257">
        <v>0.64349999999999996</v>
      </c>
      <c r="Q28" s="257">
        <v>0.6825</v>
      </c>
      <c r="R28" s="257">
        <v>0.74099999999999999</v>
      </c>
      <c r="S28" s="257">
        <v>0.74587499999999995</v>
      </c>
      <c r="T28" s="257">
        <v>0.73612500000000003</v>
      </c>
      <c r="U28" s="257">
        <v>0.75619999999999998</v>
      </c>
      <c r="V28" s="257">
        <v>0.73132499999999989</v>
      </c>
      <c r="W28" s="257">
        <v>0.65172499999999989</v>
      </c>
      <c r="X28" s="257">
        <v>0.62685000000000002</v>
      </c>
      <c r="Y28" s="257">
        <v>0.58704999999999996</v>
      </c>
      <c r="Z28" s="257">
        <v>0.52834500000000006</v>
      </c>
      <c r="AA28" s="257">
        <v>0.47859499999999999</v>
      </c>
      <c r="AB28" s="257">
        <v>0.40993999999999992</v>
      </c>
      <c r="AC28" s="257">
        <v>0.34128499999999995</v>
      </c>
      <c r="AD28" s="257">
        <v>0.29053999999999996</v>
      </c>
      <c r="AE28" s="257">
        <v>0.25471999999999995</v>
      </c>
      <c r="AF28" s="257">
        <v>0.25132704999999994</v>
      </c>
      <c r="AG28" s="257">
        <v>0.24479984999999996</v>
      </c>
      <c r="AH28" s="257">
        <v>0.24277999999999997</v>
      </c>
      <c r="AI28" s="257">
        <v>0.23979499999999998</v>
      </c>
      <c r="AJ28" s="257">
        <v>0.20496999999999996</v>
      </c>
      <c r="AK28" s="257">
        <v>0.20596499999999998</v>
      </c>
      <c r="AL28" s="257">
        <v>0.18395764378378376</v>
      </c>
      <c r="AM28" s="257">
        <v>0.18697934276987774</v>
      </c>
      <c r="AN28" s="257">
        <v>0.18697934276987774</v>
      </c>
      <c r="AO28" s="257">
        <v>0.18697934276987774</v>
      </c>
      <c r="AP28" s="259">
        <v>0.18697934276987774</v>
      </c>
      <c r="AQ28" s="285">
        <v>0</v>
      </c>
      <c r="AR28" s="285">
        <v>-3.0443642818151817E-2</v>
      </c>
      <c r="AS28" s="285">
        <v>9.9417845102779874E-4</v>
      </c>
    </row>
    <row r="29" spans="1:45" x14ac:dyDescent="0.15">
      <c r="A29" s="168" t="s">
        <v>144</v>
      </c>
      <c r="B29" s="257">
        <v>0.31785000000000008</v>
      </c>
      <c r="C29" s="257">
        <v>0.33150000000000013</v>
      </c>
      <c r="D29" s="257">
        <v>0.34027500000000011</v>
      </c>
      <c r="E29" s="257">
        <v>0.36075000000000007</v>
      </c>
      <c r="F29" s="257">
        <v>0.36367500000000008</v>
      </c>
      <c r="G29" s="257">
        <v>0.35685000000000006</v>
      </c>
      <c r="H29" s="257">
        <v>0.35002500000000003</v>
      </c>
      <c r="I29" s="257">
        <v>0.34320000000000001</v>
      </c>
      <c r="J29" s="257">
        <v>0.33832500000000004</v>
      </c>
      <c r="K29" s="257">
        <v>0.34125000000000005</v>
      </c>
      <c r="L29" s="257">
        <v>0.32742871500000004</v>
      </c>
      <c r="M29" s="257">
        <v>0.31451252250000006</v>
      </c>
      <c r="N29" s="257">
        <v>0.31440180750000007</v>
      </c>
      <c r="O29" s="257">
        <v>0.30634903500000005</v>
      </c>
      <c r="P29" s="257">
        <v>0.25655598750000003</v>
      </c>
      <c r="Q29" s="257">
        <v>0.259060185</v>
      </c>
      <c r="R29" s="257">
        <v>0.21322490999999999</v>
      </c>
      <c r="S29" s="257">
        <v>0.20033560794374999</v>
      </c>
      <c r="T29" s="257">
        <v>0.17203226544375</v>
      </c>
      <c r="U29" s="257">
        <v>0.20480939294375006</v>
      </c>
      <c r="V29" s="257">
        <v>0.18259025632933251</v>
      </c>
      <c r="W29" s="257">
        <v>0.18293828529967232</v>
      </c>
      <c r="X29" s="257">
        <v>0.17006733228484222</v>
      </c>
      <c r="Y29" s="257">
        <v>0.13326799324035196</v>
      </c>
      <c r="Z29" s="257">
        <v>0.13301013574035195</v>
      </c>
      <c r="AA29" s="257">
        <v>0.1387888768153471</v>
      </c>
      <c r="AB29" s="257">
        <v>0.1357670693153471</v>
      </c>
      <c r="AC29" s="257">
        <v>0.15040344505992909</v>
      </c>
      <c r="AD29" s="257">
        <v>0.13786667593168311</v>
      </c>
      <c r="AE29" s="257">
        <v>0.12990705043375866</v>
      </c>
      <c r="AF29" s="257">
        <v>0.12675255332264754</v>
      </c>
      <c r="AG29" s="257">
        <v>0.12504320085449785</v>
      </c>
      <c r="AH29" s="257">
        <v>0.12370530547768545</v>
      </c>
      <c r="AI29" s="257">
        <v>0.11830326010480557</v>
      </c>
      <c r="AJ29" s="257">
        <v>0.11251601731855557</v>
      </c>
      <c r="AK29" s="257">
        <v>0.10694692736645836</v>
      </c>
      <c r="AL29" s="257">
        <v>0.10128526538570834</v>
      </c>
      <c r="AM29" s="257">
        <v>9.7189537064277798E-2</v>
      </c>
      <c r="AN29" s="257">
        <v>9.35665915207778E-2</v>
      </c>
      <c r="AO29" s="257">
        <v>8.9987327803305567E-2</v>
      </c>
      <c r="AP29" s="259">
        <v>9.0268283490100548E-2</v>
      </c>
      <c r="AQ29" s="285">
        <v>3.1221694615612972E-3</v>
      </c>
      <c r="AR29" s="285">
        <v>-3.6049210569196188E-2</v>
      </c>
      <c r="AS29" s="285">
        <v>4.7996094610074693E-4</v>
      </c>
    </row>
    <row r="30" spans="1:45" x14ac:dyDescent="0.15">
      <c r="A30" s="163" t="s">
        <v>143</v>
      </c>
      <c r="B30" s="260">
        <v>4.2796548799999998</v>
      </c>
      <c r="C30" s="260">
        <v>4.1154461449999999</v>
      </c>
      <c r="D30" s="260">
        <v>3.9843644600000001</v>
      </c>
      <c r="E30" s="260">
        <v>4.2315439999999995</v>
      </c>
      <c r="F30" s="260">
        <v>4.1638545499999999</v>
      </c>
      <c r="G30" s="260">
        <v>4.2593972199999994</v>
      </c>
      <c r="H30" s="260">
        <v>4.1971052750000002</v>
      </c>
      <c r="I30" s="260">
        <v>4.9375390500000007</v>
      </c>
      <c r="J30" s="260">
        <v>5.3286460850000008</v>
      </c>
      <c r="K30" s="260">
        <v>5.2738184750000006</v>
      </c>
      <c r="L30" s="260">
        <v>5.5142123549999997</v>
      </c>
      <c r="M30" s="260">
        <v>5.0651752524999996</v>
      </c>
      <c r="N30" s="260">
        <v>5.1666069625000004</v>
      </c>
      <c r="O30" s="260">
        <v>5.0727210350000007</v>
      </c>
      <c r="P30" s="260">
        <v>5.0393268975000005</v>
      </c>
      <c r="Q30" s="260">
        <v>5.0160208464440004</v>
      </c>
      <c r="R30" s="260">
        <v>5.095356546104</v>
      </c>
      <c r="S30" s="260">
        <v>5.5079964235304946</v>
      </c>
      <c r="T30" s="260">
        <v>5.4326871570020723</v>
      </c>
      <c r="U30" s="260">
        <v>5.506968181613594</v>
      </c>
      <c r="V30" s="260">
        <v>5.3703482086556136</v>
      </c>
      <c r="W30" s="260">
        <v>6.1372105560419534</v>
      </c>
      <c r="X30" s="260">
        <v>5.9398848682271241</v>
      </c>
      <c r="Y30" s="260">
        <v>6.0687503324777161</v>
      </c>
      <c r="Z30" s="260">
        <v>5.8577202217576341</v>
      </c>
      <c r="AA30" s="260">
        <v>5.6831035895034772</v>
      </c>
      <c r="AB30" s="260">
        <v>5.439520107877847</v>
      </c>
      <c r="AC30" s="260">
        <v>5.2692307488701573</v>
      </c>
      <c r="AD30" s="260">
        <v>4.9995684241054237</v>
      </c>
      <c r="AE30" s="260">
        <v>4.7943811477219533</v>
      </c>
      <c r="AF30" s="260">
        <v>4.6688769594950097</v>
      </c>
      <c r="AG30" s="260">
        <v>4.6021094222377554</v>
      </c>
      <c r="AH30" s="260">
        <v>4.8005584090214262</v>
      </c>
      <c r="AI30" s="260">
        <v>4.650931890232572</v>
      </c>
      <c r="AJ30" s="260">
        <v>4.3781150989912971</v>
      </c>
      <c r="AK30" s="260">
        <v>4.2273032266850663</v>
      </c>
      <c r="AL30" s="260">
        <v>3.988833910237191</v>
      </c>
      <c r="AM30" s="260">
        <v>3.9029948660646538</v>
      </c>
      <c r="AN30" s="260">
        <v>3.4133892696230133</v>
      </c>
      <c r="AO30" s="260">
        <v>3.2769603262890312</v>
      </c>
      <c r="AP30" s="260">
        <v>3.1687821141552646</v>
      </c>
      <c r="AQ30" s="286">
        <v>-3.3011755212878136E-2</v>
      </c>
      <c r="AR30" s="286">
        <v>-3.733792511788947E-2</v>
      </c>
      <c r="AS30" s="286">
        <v>1.6848571864822016E-2</v>
      </c>
    </row>
    <row r="31" spans="1:45" x14ac:dyDescent="0.15">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9"/>
      <c r="AQ31" s="285"/>
      <c r="AR31" s="285"/>
      <c r="AS31" s="285"/>
    </row>
    <row r="32" spans="1:45" x14ac:dyDescent="0.15">
      <c r="A32" s="168" t="s">
        <v>142</v>
      </c>
      <c r="B32" s="257" t="s">
        <v>111</v>
      </c>
      <c r="C32" s="257" t="s">
        <v>111</v>
      </c>
      <c r="D32" s="257" t="s">
        <v>111</v>
      </c>
      <c r="E32" s="257" t="s">
        <v>111</v>
      </c>
      <c r="F32" s="257" t="s">
        <v>111</v>
      </c>
      <c r="G32" s="257" t="s">
        <v>111</v>
      </c>
      <c r="H32" s="257" t="s">
        <v>111</v>
      </c>
      <c r="I32" s="257" t="s">
        <v>111</v>
      </c>
      <c r="J32" s="257" t="s">
        <v>111</v>
      </c>
      <c r="K32" s="257" t="s">
        <v>111</v>
      </c>
      <c r="L32" s="257" t="s">
        <v>111</v>
      </c>
      <c r="M32" s="257" t="s">
        <v>111</v>
      </c>
      <c r="N32" s="257" t="s">
        <v>111</v>
      </c>
      <c r="O32" s="257" t="s">
        <v>111</v>
      </c>
      <c r="P32" s="257" t="s">
        <v>111</v>
      </c>
      <c r="Q32" s="257" t="s">
        <v>111</v>
      </c>
      <c r="R32" s="257" t="s">
        <v>111</v>
      </c>
      <c r="S32" s="257">
        <v>0.65568902358189485</v>
      </c>
      <c r="T32" s="257">
        <v>0.65568902358189485</v>
      </c>
      <c r="U32" s="257">
        <v>0.99019970902395682</v>
      </c>
      <c r="V32" s="257">
        <v>0.99019970902395682</v>
      </c>
      <c r="W32" s="257">
        <v>0.99019970902395682</v>
      </c>
      <c r="X32" s="257">
        <v>0.99019970902395682</v>
      </c>
      <c r="Y32" s="257">
        <v>0.99019970902395682</v>
      </c>
      <c r="Z32" s="257">
        <v>0.99019970902395682</v>
      </c>
      <c r="AA32" s="257">
        <v>0.99019970902395682</v>
      </c>
      <c r="AB32" s="257">
        <v>0.99019970902395682</v>
      </c>
      <c r="AC32" s="257">
        <v>0.99796594324061849</v>
      </c>
      <c r="AD32" s="257">
        <v>1.0554363643488429</v>
      </c>
      <c r="AE32" s="257">
        <v>1.0173816727347311</v>
      </c>
      <c r="AF32" s="257">
        <v>1.0209230501032451</v>
      </c>
      <c r="AG32" s="257">
        <v>1.0209230501032451</v>
      </c>
      <c r="AH32" s="257">
        <v>1.0209230501032451</v>
      </c>
      <c r="AI32" s="257">
        <v>9.4580850000000008E-4</v>
      </c>
      <c r="AJ32" s="257">
        <v>1.3392184376069667</v>
      </c>
      <c r="AK32" s="257">
        <v>1.3187447912942858</v>
      </c>
      <c r="AL32" s="257">
        <v>1.3187447912942858</v>
      </c>
      <c r="AM32" s="257">
        <v>1.3187447912942858</v>
      </c>
      <c r="AN32" s="257">
        <v>2.0948931584885848</v>
      </c>
      <c r="AO32" s="257">
        <v>2.5036527991692847</v>
      </c>
      <c r="AP32" s="259">
        <v>2.5036527991692847</v>
      </c>
      <c r="AQ32" s="285">
        <v>0</v>
      </c>
      <c r="AR32" s="285">
        <v>9.4231012173773943E-2</v>
      </c>
      <c r="AS32" s="285">
        <v>1.3312046266270869E-2</v>
      </c>
    </row>
    <row r="33" spans="1:45" x14ac:dyDescent="0.15">
      <c r="A33" s="168" t="s">
        <v>140</v>
      </c>
      <c r="B33" s="257" t="s">
        <v>111</v>
      </c>
      <c r="C33" s="257" t="s">
        <v>111</v>
      </c>
      <c r="D33" s="257" t="s">
        <v>111</v>
      </c>
      <c r="E33" s="257" t="s">
        <v>111</v>
      </c>
      <c r="F33" s="257" t="s">
        <v>111</v>
      </c>
      <c r="G33" s="257" t="s">
        <v>111</v>
      </c>
      <c r="H33" s="257" t="s">
        <v>111</v>
      </c>
      <c r="I33" s="257" t="s">
        <v>111</v>
      </c>
      <c r="J33" s="257" t="s">
        <v>111</v>
      </c>
      <c r="K33" s="257" t="s">
        <v>111</v>
      </c>
      <c r="L33" s="257" t="s">
        <v>111</v>
      </c>
      <c r="M33" s="257" t="s">
        <v>111</v>
      </c>
      <c r="N33" s="257" t="s">
        <v>111</v>
      </c>
      <c r="O33" s="257" t="s">
        <v>111</v>
      </c>
      <c r="P33" s="257" t="s">
        <v>111</v>
      </c>
      <c r="Q33" s="257" t="s">
        <v>111</v>
      </c>
      <c r="R33" s="257" t="s">
        <v>111</v>
      </c>
      <c r="S33" s="257">
        <v>1.7132322067407268</v>
      </c>
      <c r="T33" s="257">
        <v>1.7132322067407268</v>
      </c>
      <c r="U33" s="257">
        <v>1.7132322067407268</v>
      </c>
      <c r="V33" s="257">
        <v>1.7132322067407268</v>
      </c>
      <c r="W33" s="257">
        <v>1.7132322067407268</v>
      </c>
      <c r="X33" s="257">
        <v>1.7132322067407268</v>
      </c>
      <c r="Y33" s="257">
        <v>1.7132322067407268</v>
      </c>
      <c r="Z33" s="257">
        <v>1.7132322067407268</v>
      </c>
      <c r="AA33" s="257">
        <v>1.7132322067407268</v>
      </c>
      <c r="AB33" s="257">
        <v>1.7132322067407268</v>
      </c>
      <c r="AC33" s="257">
        <v>1.7132322067407268</v>
      </c>
      <c r="AD33" s="257">
        <v>1.7132322067407268</v>
      </c>
      <c r="AE33" s="257">
        <v>1.7132322067407268</v>
      </c>
      <c r="AF33" s="257">
        <v>1.7132322067407268</v>
      </c>
      <c r="AG33" s="257">
        <v>1.7132322067407268</v>
      </c>
      <c r="AH33" s="257">
        <v>1.7132322067407268</v>
      </c>
      <c r="AI33" s="257">
        <v>1.7132322067407268</v>
      </c>
      <c r="AJ33" s="257">
        <v>1.7132322067407268</v>
      </c>
      <c r="AK33" s="257">
        <v>1.7132322067407268</v>
      </c>
      <c r="AL33" s="257">
        <v>2.2571154469758783</v>
      </c>
      <c r="AM33" s="257">
        <v>2.2571154469758783</v>
      </c>
      <c r="AN33" s="257">
        <v>2.2571154469758783</v>
      </c>
      <c r="AO33" s="257">
        <v>2.2571154469758783</v>
      </c>
      <c r="AP33" s="259">
        <v>2.2571154469758783</v>
      </c>
      <c r="AQ33" s="285">
        <v>0</v>
      </c>
      <c r="AR33" s="285">
        <v>2.7954173919989556E-2</v>
      </c>
      <c r="AS33" s="285">
        <v>1.2001194921447222E-2</v>
      </c>
    </row>
    <row r="34" spans="1:45" x14ac:dyDescent="0.15">
      <c r="A34" s="168" t="s">
        <v>139</v>
      </c>
      <c r="B34" s="257" t="s">
        <v>111</v>
      </c>
      <c r="C34" s="257" t="s">
        <v>111</v>
      </c>
      <c r="D34" s="257" t="s">
        <v>111</v>
      </c>
      <c r="E34" s="257" t="s">
        <v>111</v>
      </c>
      <c r="F34" s="257" t="s">
        <v>111</v>
      </c>
      <c r="G34" s="257" t="s">
        <v>111</v>
      </c>
      <c r="H34" s="257" t="s">
        <v>111</v>
      </c>
      <c r="I34" s="257" t="s">
        <v>111</v>
      </c>
      <c r="J34" s="257" t="s">
        <v>111</v>
      </c>
      <c r="K34" s="257" t="s">
        <v>111</v>
      </c>
      <c r="L34" s="257" t="s">
        <v>111</v>
      </c>
      <c r="M34" s="257">
        <v>33.910552838672558</v>
      </c>
      <c r="N34" s="257">
        <v>34.729896947522114</v>
      </c>
      <c r="O34" s="257">
        <v>34.734014254601767</v>
      </c>
      <c r="P34" s="257">
        <v>34.509415153407069</v>
      </c>
      <c r="Q34" s="257">
        <v>33.704687484690268</v>
      </c>
      <c r="R34" s="257">
        <v>33.425328199336278</v>
      </c>
      <c r="S34" s="257">
        <v>33.567443915368727</v>
      </c>
      <c r="T34" s="257">
        <v>33.364048945634217</v>
      </c>
      <c r="U34" s="257">
        <v>32.949847853421829</v>
      </c>
      <c r="V34" s="257">
        <v>33.155713207404119</v>
      </c>
      <c r="W34" s="257">
        <v>33.36157856138643</v>
      </c>
      <c r="X34" s="257">
        <v>33.910552838672558</v>
      </c>
      <c r="Y34" s="257">
        <v>33.773309269351024</v>
      </c>
      <c r="Z34" s="257">
        <v>33.636065700029498</v>
      </c>
      <c r="AA34" s="257">
        <v>33.773309269351024</v>
      </c>
      <c r="AB34" s="257">
        <v>33.773309269351024</v>
      </c>
      <c r="AC34" s="257">
        <v>33.910552838672558</v>
      </c>
      <c r="AD34" s="257">
        <v>33.979174623333328</v>
      </c>
      <c r="AE34" s="257">
        <v>34.047796407994092</v>
      </c>
      <c r="AF34" s="257">
        <v>34.116418192654862</v>
      </c>
      <c r="AG34" s="257">
        <v>34.4595271159587</v>
      </c>
      <c r="AH34" s="257">
        <v>34.640071031401177</v>
      </c>
      <c r="AI34" s="257">
        <v>34.943996915663718</v>
      </c>
      <c r="AJ34" s="257">
        <v>35.049058926632888</v>
      </c>
      <c r="AK34" s="257">
        <v>34.957399828550294</v>
      </c>
      <c r="AL34" s="257">
        <v>34.83325247195036</v>
      </c>
      <c r="AM34" s="257">
        <v>37.888234645802612</v>
      </c>
      <c r="AN34" s="257">
        <v>37.640988013333349</v>
      </c>
      <c r="AO34" s="257">
        <v>37.556741012640117</v>
      </c>
      <c r="AP34" s="259">
        <v>37.391524354530056</v>
      </c>
      <c r="AQ34" s="285">
        <v>-4.3991212670571045E-3</v>
      </c>
      <c r="AR34" s="285">
        <v>9.8570204216719137E-3</v>
      </c>
      <c r="AS34" s="285">
        <v>0.19881259188137218</v>
      </c>
    </row>
    <row r="35" spans="1:45" x14ac:dyDescent="0.15">
      <c r="A35" s="168" t="s">
        <v>138</v>
      </c>
      <c r="B35" s="257" t="s">
        <v>111</v>
      </c>
      <c r="C35" s="257" t="s">
        <v>111</v>
      </c>
      <c r="D35" s="257" t="s">
        <v>111</v>
      </c>
      <c r="E35" s="257" t="s">
        <v>111</v>
      </c>
      <c r="F35" s="257" t="s">
        <v>111</v>
      </c>
      <c r="G35" s="257" t="s">
        <v>111</v>
      </c>
      <c r="H35" s="257" t="s">
        <v>111</v>
      </c>
      <c r="I35" s="257" t="s">
        <v>111</v>
      </c>
      <c r="J35" s="257" t="s">
        <v>111</v>
      </c>
      <c r="K35" s="257" t="s">
        <v>111</v>
      </c>
      <c r="L35" s="257" t="s">
        <v>111</v>
      </c>
      <c r="M35" s="257" t="s">
        <v>111</v>
      </c>
      <c r="N35" s="257" t="s">
        <v>111</v>
      </c>
      <c r="O35" s="257" t="s">
        <v>111</v>
      </c>
      <c r="P35" s="257" t="s">
        <v>111</v>
      </c>
      <c r="Q35" s="257" t="s">
        <v>111</v>
      </c>
      <c r="R35" s="257" t="s">
        <v>111</v>
      </c>
      <c r="S35" s="257">
        <v>1.757925</v>
      </c>
      <c r="T35" s="257">
        <v>1.81545</v>
      </c>
      <c r="U35" s="257">
        <v>1.81545</v>
      </c>
      <c r="V35" s="257">
        <v>1.81545</v>
      </c>
      <c r="W35" s="257">
        <v>1.81545</v>
      </c>
      <c r="X35" s="257">
        <v>1.81545</v>
      </c>
      <c r="Y35" s="257">
        <v>1.81545</v>
      </c>
      <c r="Z35" s="257">
        <v>1.81545</v>
      </c>
      <c r="AA35" s="257">
        <v>1.81545</v>
      </c>
      <c r="AB35" s="257">
        <v>1.81545</v>
      </c>
      <c r="AC35" s="257">
        <v>5.7125249999999994</v>
      </c>
      <c r="AD35" s="257">
        <v>5.7125249999999994</v>
      </c>
      <c r="AE35" s="257">
        <v>7.910174999999998</v>
      </c>
      <c r="AF35" s="257">
        <v>13.60125</v>
      </c>
      <c r="AG35" s="257">
        <v>13.60125</v>
      </c>
      <c r="AH35" s="257">
        <v>13.60125</v>
      </c>
      <c r="AI35" s="257">
        <v>13.60125</v>
      </c>
      <c r="AJ35" s="257">
        <v>13.60125</v>
      </c>
      <c r="AK35" s="257">
        <v>13.60125</v>
      </c>
      <c r="AL35" s="257">
        <v>13.60125</v>
      </c>
      <c r="AM35" s="257">
        <v>13.60125</v>
      </c>
      <c r="AN35" s="257">
        <v>13.60125</v>
      </c>
      <c r="AO35" s="257">
        <v>13.60125</v>
      </c>
      <c r="AP35" s="259">
        <v>13.60125</v>
      </c>
      <c r="AQ35" s="285">
        <v>0</v>
      </c>
      <c r="AR35" s="285">
        <v>5.5696965365080731E-2</v>
      </c>
      <c r="AS35" s="285">
        <v>7.2318521697254806E-2</v>
      </c>
    </row>
    <row r="36" spans="1:45" x14ac:dyDescent="0.15">
      <c r="A36" s="168" t="s">
        <v>137</v>
      </c>
      <c r="B36" s="257">
        <v>20.469295466937123</v>
      </c>
      <c r="C36" s="257">
        <v>21.748627023445884</v>
      </c>
      <c r="D36" s="257">
        <v>22.388291453528382</v>
      </c>
      <c r="E36" s="257">
        <v>23.027957231782764</v>
      </c>
      <c r="F36" s="257">
        <v>23.987456573250313</v>
      </c>
      <c r="G36" s="257">
        <v>25.586620344800359</v>
      </c>
      <c r="H36" s="257">
        <v>26.226284774882785</v>
      </c>
      <c r="I36" s="257">
        <v>26.674050415209319</v>
      </c>
      <c r="J36" s="257">
        <v>27.185784116350327</v>
      </c>
      <c r="K36" s="257">
        <v>33.262604291165381</v>
      </c>
      <c r="L36" s="257">
        <v>34.880957941690987</v>
      </c>
      <c r="M36" s="257">
        <v>2.4150403297872645</v>
      </c>
      <c r="N36" s="257">
        <v>2.3909378388396725</v>
      </c>
      <c r="O36" s="257">
        <v>3.4104241375283593</v>
      </c>
      <c r="P36" s="257">
        <v>3.8513290731541776</v>
      </c>
      <c r="Q36" s="257">
        <v>4.1299692203682028</v>
      </c>
      <c r="R36" s="257">
        <v>3.9393443604916611</v>
      </c>
      <c r="S36" s="257" t="s">
        <v>111</v>
      </c>
      <c r="T36" s="257" t="s">
        <v>111</v>
      </c>
      <c r="U36" s="257" t="s">
        <v>111</v>
      </c>
      <c r="V36" s="257" t="s">
        <v>111</v>
      </c>
      <c r="W36" s="257" t="s">
        <v>111</v>
      </c>
      <c r="X36" s="257" t="s">
        <v>111</v>
      </c>
      <c r="Y36" s="257" t="s">
        <v>111</v>
      </c>
      <c r="Z36" s="257" t="s">
        <v>111</v>
      </c>
      <c r="AA36" s="257" t="s">
        <v>111</v>
      </c>
      <c r="AB36" s="257" t="s">
        <v>111</v>
      </c>
      <c r="AC36" s="257" t="s">
        <v>111</v>
      </c>
      <c r="AD36" s="257" t="s">
        <v>111</v>
      </c>
      <c r="AE36" s="257" t="s">
        <v>111</v>
      </c>
      <c r="AF36" s="257" t="s">
        <v>111</v>
      </c>
      <c r="AG36" s="257" t="s">
        <v>111</v>
      </c>
      <c r="AH36" s="257" t="s">
        <v>111</v>
      </c>
      <c r="AI36" s="257" t="s">
        <v>111</v>
      </c>
      <c r="AJ36" s="257" t="s">
        <v>111</v>
      </c>
      <c r="AK36" s="257" t="s">
        <v>111</v>
      </c>
      <c r="AL36" s="257" t="s">
        <v>111</v>
      </c>
      <c r="AM36" s="257" t="s">
        <v>111</v>
      </c>
      <c r="AN36" s="257" t="s">
        <v>111</v>
      </c>
      <c r="AO36" s="257" t="s">
        <v>111</v>
      </c>
      <c r="AP36" s="259" t="s">
        <v>111</v>
      </c>
      <c r="AQ36" s="285" t="s">
        <v>111</v>
      </c>
      <c r="AR36" s="285" t="s">
        <v>111</v>
      </c>
      <c r="AS36" s="285" t="s">
        <v>111</v>
      </c>
    </row>
    <row r="37" spans="1:45" x14ac:dyDescent="0.15">
      <c r="A37" s="168" t="s">
        <v>136</v>
      </c>
      <c r="B37" s="257" t="s">
        <v>111</v>
      </c>
      <c r="C37" s="257" t="s">
        <v>111</v>
      </c>
      <c r="D37" s="257" t="s">
        <v>111</v>
      </c>
      <c r="E37" s="257" t="s">
        <v>111</v>
      </c>
      <c r="F37" s="257" t="s">
        <v>111</v>
      </c>
      <c r="G37" s="257" t="s">
        <v>111</v>
      </c>
      <c r="H37" s="257" t="s">
        <v>111</v>
      </c>
      <c r="I37" s="257" t="s">
        <v>111</v>
      </c>
      <c r="J37" s="257" t="s">
        <v>111</v>
      </c>
      <c r="K37" s="257" t="s">
        <v>111</v>
      </c>
      <c r="L37" s="257" t="s">
        <v>111</v>
      </c>
      <c r="M37" s="257" t="s">
        <v>111</v>
      </c>
      <c r="N37" s="257" t="s">
        <v>111</v>
      </c>
      <c r="O37" s="257" t="s">
        <v>111</v>
      </c>
      <c r="P37" s="257" t="s">
        <v>111</v>
      </c>
      <c r="Q37" s="257" t="s">
        <v>111</v>
      </c>
      <c r="R37" s="257" t="s">
        <v>111</v>
      </c>
      <c r="S37" s="257">
        <v>0.86385000000000001</v>
      </c>
      <c r="T37" s="257">
        <v>0.86385000000000001</v>
      </c>
      <c r="U37" s="257">
        <v>0.91357500000000003</v>
      </c>
      <c r="V37" s="257">
        <v>0.91357500000000003</v>
      </c>
      <c r="W37" s="257">
        <v>0.91357500000000003</v>
      </c>
      <c r="X37" s="257">
        <v>0.9184500000000001</v>
      </c>
      <c r="Y37" s="257">
        <v>0.9184500000000001</v>
      </c>
      <c r="Z37" s="257">
        <v>0.91357500000000003</v>
      </c>
      <c r="AA37" s="257">
        <v>0.9242999999999999</v>
      </c>
      <c r="AB37" s="257">
        <v>0.9242999999999999</v>
      </c>
      <c r="AC37" s="257">
        <v>0.9184500000000001</v>
      </c>
      <c r="AD37" s="257">
        <v>0.88529999999999998</v>
      </c>
      <c r="AE37" s="257">
        <v>0.87359999999999982</v>
      </c>
      <c r="AF37" s="257">
        <v>0.87359999999999982</v>
      </c>
      <c r="AG37" s="257">
        <v>0.87359999999999982</v>
      </c>
      <c r="AH37" s="257">
        <v>0.84532499999999999</v>
      </c>
      <c r="AI37" s="257">
        <v>0.84532499999999999</v>
      </c>
      <c r="AJ37" s="257">
        <v>0.84532499999999999</v>
      </c>
      <c r="AK37" s="257">
        <v>0.84532499999999999</v>
      </c>
      <c r="AL37" s="257">
        <v>0.84532499999999999</v>
      </c>
      <c r="AM37" s="257">
        <v>0.84532499999999999</v>
      </c>
      <c r="AN37" s="257">
        <v>0.84532499999999999</v>
      </c>
      <c r="AO37" s="257">
        <v>0.84532499999999999</v>
      </c>
      <c r="AP37" s="259">
        <v>0.84532499999999999</v>
      </c>
      <c r="AQ37" s="285">
        <v>0</v>
      </c>
      <c r="AR37" s="285">
        <v>-3.2847370280333354E-3</v>
      </c>
      <c r="AS37" s="285">
        <v>4.4946350044100299E-3</v>
      </c>
    </row>
    <row r="38" spans="1:45" x14ac:dyDescent="0.15">
      <c r="A38" s="168" t="s">
        <v>135</v>
      </c>
      <c r="B38" s="257" t="s">
        <v>111</v>
      </c>
      <c r="C38" s="257" t="s">
        <v>111</v>
      </c>
      <c r="D38" s="257" t="s">
        <v>111</v>
      </c>
      <c r="E38" s="257" t="s">
        <v>111</v>
      </c>
      <c r="F38" s="257" t="s">
        <v>111</v>
      </c>
      <c r="G38" s="257" t="s">
        <v>111</v>
      </c>
      <c r="H38" s="257" t="s">
        <v>111</v>
      </c>
      <c r="I38" s="257" t="s">
        <v>111</v>
      </c>
      <c r="J38" s="257" t="s">
        <v>111</v>
      </c>
      <c r="K38" s="257" t="s">
        <v>111</v>
      </c>
      <c r="L38" s="257" t="s">
        <v>111</v>
      </c>
      <c r="M38" s="257" t="s">
        <v>111</v>
      </c>
      <c r="N38" s="257" t="s">
        <v>111</v>
      </c>
      <c r="O38" s="257" t="s">
        <v>111</v>
      </c>
      <c r="P38" s="257" t="s">
        <v>111</v>
      </c>
      <c r="Q38" s="257" t="s">
        <v>111</v>
      </c>
      <c r="R38" s="257" t="s">
        <v>111</v>
      </c>
      <c r="S38" s="257">
        <v>9.8042408539630154E-3</v>
      </c>
      <c r="T38" s="257">
        <v>9.5502063449841319E-3</v>
      </c>
      <c r="U38" s="257">
        <v>9.292136339436867E-3</v>
      </c>
      <c r="V38" s="257">
        <v>9.032653910090685E-3</v>
      </c>
      <c r="W38" s="257">
        <v>7.746757035070476E-3</v>
      </c>
      <c r="X38" s="257">
        <v>7.4324985914404488E-3</v>
      </c>
      <c r="Y38" s="257">
        <v>7.1449160915783103E-3</v>
      </c>
      <c r="Z38" s="257">
        <v>6.8297958676594491E-3</v>
      </c>
      <c r="AA38" s="257">
        <v>6.5308122829843378E-3</v>
      </c>
      <c r="AB38" s="257">
        <v>6.2294271743072605E-3</v>
      </c>
      <c r="AC38" s="257">
        <v>5.9367913248312646E-3</v>
      </c>
      <c r="AD38" s="257">
        <v>5.6674975945489765E-3</v>
      </c>
      <c r="AE38" s="257">
        <v>5.3836569080474147E-3</v>
      </c>
      <c r="AF38" s="257">
        <v>5.1145462884587024E-3</v>
      </c>
      <c r="AG38" s="257">
        <v>4.8366070112519245E-3</v>
      </c>
      <c r="AH38" s="257">
        <v>4.5841050261051647E-3</v>
      </c>
      <c r="AI38" s="257">
        <v>3.8268864019908536E-3</v>
      </c>
      <c r="AJ38" s="257">
        <v>3.5661715326299886E-3</v>
      </c>
      <c r="AK38" s="257">
        <v>3.2985462789623379E-3</v>
      </c>
      <c r="AL38" s="257">
        <v>3.2545442333625349E-3</v>
      </c>
      <c r="AM38" s="257">
        <v>3.1828717967351998E-3</v>
      </c>
      <c r="AN38" s="257">
        <v>3.0890577002528983E-3</v>
      </c>
      <c r="AO38" s="257">
        <v>2.9824806396924258E-3</v>
      </c>
      <c r="AP38" s="259">
        <v>2.8606568678094372E-3</v>
      </c>
      <c r="AQ38" s="285">
        <v>-4.0846458569317567E-2</v>
      </c>
      <c r="AR38" s="285">
        <v>-5.7350968194348817E-2</v>
      </c>
      <c r="AS38" s="285">
        <v>1.5210254628293558E-5</v>
      </c>
    </row>
    <row r="39" spans="1:45" s="161" customFormat="1" x14ac:dyDescent="0.15">
      <c r="A39" s="163" t="s">
        <v>134</v>
      </c>
      <c r="B39" s="260">
        <v>20.469295466937123</v>
      </c>
      <c r="C39" s="260">
        <v>21.748627023445884</v>
      </c>
      <c r="D39" s="260">
        <v>22.388291453528382</v>
      </c>
      <c r="E39" s="260">
        <v>23.027957231782764</v>
      </c>
      <c r="F39" s="260">
        <v>23.987456573250313</v>
      </c>
      <c r="G39" s="260">
        <v>25.586620344800359</v>
      </c>
      <c r="H39" s="260">
        <v>26.226284774882785</v>
      </c>
      <c r="I39" s="260">
        <v>26.674050415209319</v>
      </c>
      <c r="J39" s="260">
        <v>27.185784116350327</v>
      </c>
      <c r="K39" s="260">
        <v>33.262604291165381</v>
      </c>
      <c r="L39" s="260">
        <v>34.880957941690987</v>
      </c>
      <c r="M39" s="260">
        <v>36.325593168459825</v>
      </c>
      <c r="N39" s="260">
        <v>37.120834786361783</v>
      </c>
      <c r="O39" s="260">
        <v>38.144438392130127</v>
      </c>
      <c r="P39" s="260">
        <v>38.360744226561245</v>
      </c>
      <c r="Q39" s="260">
        <v>37.834656705058471</v>
      </c>
      <c r="R39" s="260">
        <v>37.364672559827937</v>
      </c>
      <c r="S39" s="260">
        <v>38.567944386545314</v>
      </c>
      <c r="T39" s="260">
        <v>38.421820382301824</v>
      </c>
      <c r="U39" s="260">
        <v>38.391596905525951</v>
      </c>
      <c r="V39" s="260">
        <v>38.597202777078898</v>
      </c>
      <c r="W39" s="260">
        <v>38.801782234186184</v>
      </c>
      <c r="X39" s="260">
        <v>39.35531725302868</v>
      </c>
      <c r="Y39" s="260">
        <v>39.217786101207281</v>
      </c>
      <c r="Z39" s="260">
        <v>39.075352411661846</v>
      </c>
      <c r="AA39" s="260">
        <v>39.223021997398696</v>
      </c>
      <c r="AB39" s="260">
        <v>39.222720612290018</v>
      </c>
      <c r="AC39" s="260">
        <v>43.258662779978728</v>
      </c>
      <c r="AD39" s="260">
        <v>43.35133569201745</v>
      </c>
      <c r="AE39" s="260">
        <v>45.567568944377591</v>
      </c>
      <c r="AF39" s="260">
        <v>51.330537995787296</v>
      </c>
      <c r="AG39" s="260">
        <v>51.67336897981393</v>
      </c>
      <c r="AH39" s="260">
        <v>51.825385393271262</v>
      </c>
      <c r="AI39" s="260">
        <v>51.108576817306435</v>
      </c>
      <c r="AJ39" s="260">
        <v>52.551650742513218</v>
      </c>
      <c r="AK39" s="260">
        <v>52.439250372864272</v>
      </c>
      <c r="AL39" s="260">
        <v>52.858942254453886</v>
      </c>
      <c r="AM39" s="260">
        <v>55.91385275586952</v>
      </c>
      <c r="AN39" s="260">
        <v>56.442660676498072</v>
      </c>
      <c r="AO39" s="260">
        <v>56.767066739424976</v>
      </c>
      <c r="AP39" s="260">
        <v>56.60172825754303</v>
      </c>
      <c r="AQ39" s="286">
        <v>-2.9125775097891271E-3</v>
      </c>
      <c r="AR39" s="286">
        <v>2.2219260166516319E-2</v>
      </c>
      <c r="AS39" s="286">
        <v>0.30095420002538342</v>
      </c>
    </row>
    <row r="40" spans="1:45" x14ac:dyDescent="0.15">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9"/>
      <c r="AQ40" s="285"/>
      <c r="AR40" s="285"/>
      <c r="AS40" s="285"/>
    </row>
    <row r="41" spans="1:45" x14ac:dyDescent="0.15">
      <c r="A41" s="168" t="s">
        <v>305</v>
      </c>
      <c r="B41" s="257">
        <v>0.56968562482833363</v>
      </c>
      <c r="C41" s="257">
        <v>0.55012560337500027</v>
      </c>
      <c r="D41" s="257">
        <v>0.54279059533000018</v>
      </c>
      <c r="E41" s="257">
        <v>0.5330105846033335</v>
      </c>
      <c r="F41" s="257">
        <v>0.52323057387666683</v>
      </c>
      <c r="G41" s="257">
        <v>0.51100556046833356</v>
      </c>
      <c r="H41" s="257">
        <v>0.49878054706000025</v>
      </c>
      <c r="I41" s="257">
        <v>0.48411053097000023</v>
      </c>
      <c r="J41" s="257">
        <v>0.46455050951666682</v>
      </c>
      <c r="K41" s="257">
        <v>0.44743549074500016</v>
      </c>
      <c r="L41" s="257">
        <v>0.43276547465500004</v>
      </c>
      <c r="M41" s="257">
        <v>0.42298546392833336</v>
      </c>
      <c r="N41" s="257">
        <v>0.4083154478383334</v>
      </c>
      <c r="O41" s="257">
        <v>0.3887554263850001</v>
      </c>
      <c r="P41" s="257">
        <v>0.37408541029500003</v>
      </c>
      <c r="Q41" s="257">
        <v>0.35941539420500002</v>
      </c>
      <c r="R41" s="257">
        <v>0.34719038079666664</v>
      </c>
      <c r="S41" s="257">
        <v>0.34719038079666664</v>
      </c>
      <c r="T41" s="257">
        <v>0.34719038079666664</v>
      </c>
      <c r="U41" s="257">
        <v>0.28851031643666664</v>
      </c>
      <c r="V41" s="257">
        <v>0.26895029498333334</v>
      </c>
      <c r="W41" s="257">
        <v>0.26895029498333334</v>
      </c>
      <c r="X41" s="257">
        <v>0.26895029498333334</v>
      </c>
      <c r="Y41" s="257">
        <v>0.22494024671333332</v>
      </c>
      <c r="Z41" s="257">
        <v>0.22005024134999998</v>
      </c>
      <c r="AA41" s="257">
        <v>0.22005024134999998</v>
      </c>
      <c r="AB41" s="257">
        <v>0.22005024134999998</v>
      </c>
      <c r="AC41" s="257">
        <v>0.20782522794166669</v>
      </c>
      <c r="AD41" s="257">
        <v>0.22005024134999998</v>
      </c>
      <c r="AE41" s="257">
        <v>0.22005024134999998</v>
      </c>
      <c r="AF41" s="257">
        <v>0.20799858998999998</v>
      </c>
      <c r="AG41" s="257">
        <v>0.20799858998999998</v>
      </c>
      <c r="AH41" s="257">
        <v>0.18935619179249999</v>
      </c>
      <c r="AI41" s="257">
        <v>0.18098891391585703</v>
      </c>
      <c r="AJ41" s="257">
        <v>0.17220084450189743</v>
      </c>
      <c r="AK41" s="257">
        <v>0.16346132795762822</v>
      </c>
      <c r="AL41" s="257">
        <v>0.17378992380262498</v>
      </c>
      <c r="AM41" s="257">
        <v>0.18246953387250001</v>
      </c>
      <c r="AN41" s="257">
        <v>0.182926851</v>
      </c>
      <c r="AO41" s="257">
        <v>7.7313495555E-2</v>
      </c>
      <c r="AP41" s="259">
        <v>6.4831428075000003E-2</v>
      </c>
      <c r="AQ41" s="285">
        <v>-0.16144745998608212</v>
      </c>
      <c r="AR41" s="285">
        <v>-9.9314137369329369E-2</v>
      </c>
      <c r="AS41" s="285">
        <v>3.447119226472495E-4</v>
      </c>
    </row>
    <row r="42" spans="1:45" x14ac:dyDescent="0.15">
      <c r="A42" s="168" t="s">
        <v>133</v>
      </c>
      <c r="B42" s="257">
        <v>13.3183945</v>
      </c>
      <c r="C42" s="257">
        <v>13.303282500000002</v>
      </c>
      <c r="D42" s="257">
        <v>13.288170500000001</v>
      </c>
      <c r="E42" s="257">
        <v>13.265502499999998</v>
      </c>
      <c r="F42" s="257">
        <v>13.238111999999999</v>
      </c>
      <c r="G42" s="257">
        <v>13.209776999999999</v>
      </c>
      <c r="H42" s="257">
        <v>13.180497500000001</v>
      </c>
      <c r="I42" s="257">
        <v>13.149329000000002</v>
      </c>
      <c r="J42" s="257">
        <v>13.411899999999999</v>
      </c>
      <c r="K42" s="257">
        <v>16.0565</v>
      </c>
      <c r="L42" s="257">
        <v>16.059333499999997</v>
      </c>
      <c r="M42" s="257">
        <v>18.7011</v>
      </c>
      <c r="N42" s="257">
        <v>19.55115</v>
      </c>
      <c r="O42" s="257">
        <v>19.55115</v>
      </c>
      <c r="P42" s="257">
        <v>19.611598000000001</v>
      </c>
      <c r="Q42" s="257">
        <v>18.276075000000002</v>
      </c>
      <c r="R42" s="257">
        <v>21.723500000000001</v>
      </c>
      <c r="S42" s="257">
        <v>21.723500000000001</v>
      </c>
      <c r="T42" s="257">
        <v>22.762450000000001</v>
      </c>
      <c r="U42" s="257">
        <v>24.375</v>
      </c>
      <c r="V42" s="257">
        <v>25.35</v>
      </c>
      <c r="W42" s="257">
        <v>25.447500000000002</v>
      </c>
      <c r="X42" s="257">
        <v>26.022749999999998</v>
      </c>
      <c r="Y42" s="257">
        <v>26.880749999999999</v>
      </c>
      <c r="Z42" s="257">
        <v>26.8125</v>
      </c>
      <c r="AA42" s="257">
        <v>26.049310000000002</v>
      </c>
      <c r="AB42" s="257">
        <v>25.359825000000001</v>
      </c>
      <c r="AC42" s="257">
        <v>26.568785000000002</v>
      </c>
      <c r="AD42" s="257">
        <v>27.966645</v>
      </c>
      <c r="AE42" s="257">
        <v>27.966645</v>
      </c>
      <c r="AF42" s="257">
        <v>32.262749999999997</v>
      </c>
      <c r="AG42" s="257">
        <v>32.779499999999999</v>
      </c>
      <c r="AH42" s="257">
        <v>31.905210000000004</v>
      </c>
      <c r="AI42" s="257">
        <v>32.131890000000006</v>
      </c>
      <c r="AJ42" s="257">
        <v>32.131890000000006</v>
      </c>
      <c r="AK42" s="257">
        <v>31.640750000000001</v>
      </c>
      <c r="AL42" s="257">
        <v>31.849719680500002</v>
      </c>
      <c r="AM42" s="257">
        <v>31.933545000000002</v>
      </c>
      <c r="AN42" s="257">
        <v>32.017368241599996</v>
      </c>
      <c r="AO42" s="257">
        <v>32.10137858865</v>
      </c>
      <c r="AP42" s="259">
        <v>32.10137858865</v>
      </c>
      <c r="AQ42" s="285">
        <v>0</v>
      </c>
      <c r="AR42" s="285">
        <v>1.3884144356687944E-2</v>
      </c>
      <c r="AS42" s="285">
        <v>0.17068462413197874</v>
      </c>
    </row>
    <row r="43" spans="1:45" x14ac:dyDescent="0.15">
      <c r="A43" s="168" t="s">
        <v>132</v>
      </c>
      <c r="B43" s="257">
        <v>0.73853000000000002</v>
      </c>
      <c r="C43" s="257">
        <v>0.7344925000000001</v>
      </c>
      <c r="D43" s="257">
        <v>0.77484849999999994</v>
      </c>
      <c r="E43" s="257">
        <v>0.78014000000000006</v>
      </c>
      <c r="F43" s="257">
        <v>0.77710000000000001</v>
      </c>
      <c r="G43" s="257">
        <v>0.78014000000000006</v>
      </c>
      <c r="H43" s="257">
        <v>0.78013049999999995</v>
      </c>
      <c r="I43" s="257">
        <v>0.95</v>
      </c>
      <c r="J43" s="257">
        <v>2.5554999999999999</v>
      </c>
      <c r="K43" s="257">
        <v>2.9592499999999999</v>
      </c>
      <c r="L43" s="257">
        <v>2.9516499999999999</v>
      </c>
      <c r="M43" s="257">
        <v>2.9449999999999998</v>
      </c>
      <c r="N43" s="257">
        <v>2.9449999999999998</v>
      </c>
      <c r="O43" s="257">
        <v>2.9449999999999998</v>
      </c>
      <c r="P43" s="257">
        <v>2.9592499999999999</v>
      </c>
      <c r="Q43" s="257">
        <v>3.1920000000000002</v>
      </c>
      <c r="R43" s="257">
        <v>3.1920000000000002</v>
      </c>
      <c r="S43" s="257">
        <v>3.0286</v>
      </c>
      <c r="T43" s="257">
        <v>3.0286</v>
      </c>
      <c r="U43" s="257">
        <v>3.1207500000000001</v>
      </c>
      <c r="V43" s="257">
        <v>2.9535500000000003</v>
      </c>
      <c r="W43" s="257">
        <v>2.9535500000000003</v>
      </c>
      <c r="X43" s="257">
        <v>3.0305</v>
      </c>
      <c r="Y43" s="257">
        <v>3.0114999999999998</v>
      </c>
      <c r="Z43" s="257">
        <v>3.0114999999999998</v>
      </c>
      <c r="AA43" s="257">
        <v>3.0114999999999998</v>
      </c>
      <c r="AB43" s="257">
        <v>3.0114999999999998</v>
      </c>
      <c r="AC43" s="257">
        <v>3.0114999999999998</v>
      </c>
      <c r="AD43" s="257">
        <v>3.0114999999999998</v>
      </c>
      <c r="AE43" s="257">
        <v>3.0114999999999998</v>
      </c>
      <c r="AF43" s="257">
        <v>3.0000999999999998</v>
      </c>
      <c r="AG43" s="257">
        <v>3.0000999999999998</v>
      </c>
      <c r="AH43" s="257">
        <v>3.0000999999999998</v>
      </c>
      <c r="AI43" s="257">
        <v>3.0000999999999998</v>
      </c>
      <c r="AJ43" s="257">
        <v>3.0000999999999998</v>
      </c>
      <c r="AK43" s="257">
        <v>3.0000999999999998</v>
      </c>
      <c r="AL43" s="257">
        <v>3.628905</v>
      </c>
      <c r="AM43" s="257">
        <v>3.5569139999999999</v>
      </c>
      <c r="AN43" s="257">
        <v>3.5428824999999997</v>
      </c>
      <c r="AO43" s="257">
        <v>3.5285259099999995</v>
      </c>
      <c r="AP43" s="259">
        <v>3.5285259099999995</v>
      </c>
      <c r="AQ43" s="285">
        <v>0</v>
      </c>
      <c r="AR43" s="285">
        <v>1.5970374830099665E-2</v>
      </c>
      <c r="AS43" s="285">
        <v>1.8761347492448174E-2</v>
      </c>
    </row>
    <row r="44" spans="1:45" x14ac:dyDescent="0.15">
      <c r="A44" s="168" t="s">
        <v>131</v>
      </c>
      <c r="B44" s="257">
        <v>2.9249999999999996E-3</v>
      </c>
      <c r="C44" s="257">
        <v>1.9500000000000003E-3</v>
      </c>
      <c r="D44" s="257">
        <v>9.7500000000000017E-4</v>
      </c>
      <c r="E44" s="257">
        <v>9.7500000000000017E-4</v>
      </c>
      <c r="F44" s="257">
        <v>9.7500000000000017E-4</v>
      </c>
      <c r="G44" s="257">
        <v>9.7500000000000017E-4</v>
      </c>
      <c r="H44" s="257">
        <v>9.7500000000000017E-4</v>
      </c>
      <c r="I44" s="257">
        <v>9.7500000000000017E-4</v>
      </c>
      <c r="J44" s="257">
        <v>9.7500000000000017E-4</v>
      </c>
      <c r="K44" s="257">
        <v>9.7500000000000017E-4</v>
      </c>
      <c r="L44" s="257">
        <v>9.7500000000000017E-4</v>
      </c>
      <c r="M44" s="257">
        <v>9.7500000000000017E-4</v>
      </c>
      <c r="N44" s="257">
        <v>9.7500000000000017E-4</v>
      </c>
      <c r="O44" s="257">
        <v>9.7500000000000017E-4</v>
      </c>
      <c r="P44" s="257">
        <v>9.7500000000000017E-4</v>
      </c>
      <c r="Q44" s="257">
        <v>9.7500000000000017E-4</v>
      </c>
      <c r="R44" s="257">
        <v>9.7500000000000017E-4</v>
      </c>
      <c r="S44" s="257">
        <v>9.7500000000000017E-4</v>
      </c>
      <c r="T44" s="257">
        <v>9.7500000000000017E-4</v>
      </c>
      <c r="U44" s="257">
        <v>1.9500000000000003E-3</v>
      </c>
      <c r="V44" s="257">
        <v>4.3874999999999997E-2</v>
      </c>
      <c r="W44" s="257">
        <v>4.3874999999999997E-2</v>
      </c>
      <c r="X44" s="257">
        <v>4.3874999999999997E-2</v>
      </c>
      <c r="Y44" s="257">
        <v>4.5825000000000005E-2</v>
      </c>
      <c r="Z44" s="257">
        <v>4.5825000000000005E-2</v>
      </c>
      <c r="AA44" s="257">
        <v>4.3874999999999997E-2</v>
      </c>
      <c r="AB44" s="257">
        <v>4.3874999999999997E-2</v>
      </c>
      <c r="AC44" s="257">
        <v>4.2900000000000001E-2</v>
      </c>
      <c r="AD44" s="257">
        <v>4.2900000000000001E-2</v>
      </c>
      <c r="AE44" s="257">
        <v>8.7749999999999995E-2</v>
      </c>
      <c r="AF44" s="257">
        <v>0.19694999999999999</v>
      </c>
      <c r="AG44" s="257">
        <v>0.19694999999999999</v>
      </c>
      <c r="AH44" s="257">
        <v>0.19694999999999999</v>
      </c>
      <c r="AI44" s="257">
        <v>0.18719326949959783</v>
      </c>
      <c r="AJ44" s="257">
        <v>0.18243603836669156</v>
      </c>
      <c r="AK44" s="257">
        <v>0.17397872640000006</v>
      </c>
      <c r="AL44" s="257">
        <v>0.16594893902769234</v>
      </c>
      <c r="AM44" s="257">
        <v>0.4556904333784616</v>
      </c>
      <c r="AN44" s="257">
        <v>0.41236303901538468</v>
      </c>
      <c r="AO44" s="257">
        <v>0.56670502196365713</v>
      </c>
      <c r="AP44" s="259">
        <v>0.58855774267410421</v>
      </c>
      <c r="AQ44" s="285">
        <v>3.8561014749307176E-2</v>
      </c>
      <c r="AR44" s="285">
        <v>0.20506644470420787</v>
      </c>
      <c r="AS44" s="285">
        <v>3.129390745972945E-3</v>
      </c>
    </row>
    <row r="45" spans="1:45" x14ac:dyDescent="0.15">
      <c r="A45" s="168" t="s">
        <v>130</v>
      </c>
      <c r="B45" s="257">
        <v>1.0012999999999999</v>
      </c>
      <c r="C45" s="257">
        <v>0.99370000000000003</v>
      </c>
      <c r="D45" s="257">
        <v>0.98799999999999999</v>
      </c>
      <c r="E45" s="257">
        <v>0.98420000000000007</v>
      </c>
      <c r="F45" s="257">
        <v>0.98591000000000006</v>
      </c>
      <c r="G45" s="257">
        <v>0.98467499999999997</v>
      </c>
      <c r="H45" s="257">
        <v>1.1086500000000001</v>
      </c>
      <c r="I45" s="257">
        <v>1.1447499999999999</v>
      </c>
      <c r="J45" s="257">
        <v>1.3090999999999999</v>
      </c>
      <c r="K45" s="257">
        <v>1.33</v>
      </c>
      <c r="L45" s="257">
        <v>1.4420999999999999</v>
      </c>
      <c r="M45" s="257">
        <v>1.4354500000000001</v>
      </c>
      <c r="N45" s="257">
        <v>1.42025</v>
      </c>
      <c r="O45" s="257">
        <v>1.4174</v>
      </c>
      <c r="P45" s="257">
        <v>1.4243190051020447</v>
      </c>
      <c r="Q45" s="257">
        <v>1.4193</v>
      </c>
      <c r="R45" s="257">
        <v>1.41455</v>
      </c>
      <c r="S45" s="257">
        <v>1.4155</v>
      </c>
      <c r="T45" s="257">
        <v>1.4079000000000002</v>
      </c>
      <c r="U45" s="257">
        <v>1.4079000000000002</v>
      </c>
      <c r="V45" s="257">
        <v>1.4791500000000002</v>
      </c>
      <c r="W45" s="257">
        <v>1.4791500000000002</v>
      </c>
      <c r="X45" s="257">
        <v>1.4791500000000002</v>
      </c>
      <c r="Y45" s="257">
        <v>1.4934000000000001</v>
      </c>
      <c r="Z45" s="257">
        <v>1.4934000000000001</v>
      </c>
      <c r="AA45" s="257">
        <v>1.5326999999999997</v>
      </c>
      <c r="AB45" s="257">
        <v>1.7354999999999996</v>
      </c>
      <c r="AC45" s="257">
        <v>1.6947999999999999</v>
      </c>
      <c r="AD45" s="257">
        <v>1.6947999999999999</v>
      </c>
      <c r="AE45" s="257">
        <v>1.6947999999999999</v>
      </c>
      <c r="AF45" s="257">
        <v>1.6947999999999999</v>
      </c>
      <c r="AG45" s="257">
        <v>1.6947999999999999</v>
      </c>
      <c r="AH45" s="257">
        <v>1.6947999999999999</v>
      </c>
      <c r="AI45" s="257">
        <v>1.6947999999999999</v>
      </c>
      <c r="AJ45" s="257">
        <v>1.6947999999999999</v>
      </c>
      <c r="AK45" s="257">
        <v>1.6947999999999999</v>
      </c>
      <c r="AL45" s="257">
        <v>1.6947999999999999</v>
      </c>
      <c r="AM45" s="257">
        <v>1.6947999999999999</v>
      </c>
      <c r="AN45" s="257">
        <v>1.6947999999999999</v>
      </c>
      <c r="AO45" s="257">
        <v>1.6947999999999999</v>
      </c>
      <c r="AP45" s="259">
        <v>1.6947999999999999</v>
      </c>
      <c r="AQ45" s="285">
        <v>0</v>
      </c>
      <c r="AR45" s="285">
        <v>0</v>
      </c>
      <c r="AS45" s="285">
        <v>9.0113357649118601E-3</v>
      </c>
    </row>
    <row r="46" spans="1:45" x14ac:dyDescent="0.15">
      <c r="A46" s="168" t="s">
        <v>129</v>
      </c>
      <c r="B46" s="257">
        <v>7.897499999999999E-2</v>
      </c>
      <c r="C46" s="257">
        <v>7.6049999999999979E-2</v>
      </c>
      <c r="D46" s="257">
        <v>8.0924999999999997E-2</v>
      </c>
      <c r="E46" s="257">
        <v>0.16087499999999999</v>
      </c>
      <c r="F46" s="257">
        <v>0.20962500000000001</v>
      </c>
      <c r="G46" s="257">
        <v>0.21255000000000002</v>
      </c>
      <c r="H46" s="257">
        <v>0.223275</v>
      </c>
      <c r="I46" s="257">
        <v>0.26519999999999999</v>
      </c>
      <c r="J46" s="257">
        <v>0.27592500000000003</v>
      </c>
      <c r="K46" s="257">
        <v>0.27202499999999996</v>
      </c>
      <c r="L46" s="257">
        <v>0.27300000000000002</v>
      </c>
      <c r="M46" s="257">
        <v>9.0674999999999992E-2</v>
      </c>
      <c r="N46" s="257">
        <v>0.14624999999999999</v>
      </c>
      <c r="O46" s="257">
        <v>0.19500000000000001</v>
      </c>
      <c r="P46" s="257">
        <v>0.24959999999999999</v>
      </c>
      <c r="Q46" s="257">
        <v>0.44167499999999998</v>
      </c>
      <c r="R46" s="257">
        <v>0.60157500000000008</v>
      </c>
      <c r="S46" s="257">
        <v>0.52845000000000009</v>
      </c>
      <c r="T46" s="257">
        <v>0.55379999999999996</v>
      </c>
      <c r="U46" s="257">
        <v>0.78227500000000005</v>
      </c>
      <c r="V46" s="257">
        <v>0.80960750000000004</v>
      </c>
      <c r="W46" s="257">
        <v>0.89160500000000009</v>
      </c>
      <c r="X46" s="257">
        <v>0.89160500000000009</v>
      </c>
      <c r="Y46" s="257">
        <v>0.9330750000000001</v>
      </c>
      <c r="Z46" s="257">
        <v>0.9377875</v>
      </c>
      <c r="AA46" s="257">
        <v>0.9377875</v>
      </c>
      <c r="AB46" s="257">
        <v>0.92364999999999997</v>
      </c>
      <c r="AC46" s="257">
        <v>0.92364999999999997</v>
      </c>
      <c r="AD46" s="257">
        <v>0.92625000000000002</v>
      </c>
      <c r="AE46" s="257">
        <v>0.49880587249999997</v>
      </c>
      <c r="AF46" s="257">
        <v>0.4902658800000001</v>
      </c>
      <c r="AG46" s="257">
        <v>0.48519428749999999</v>
      </c>
      <c r="AH46" s="257">
        <v>0.47559140664750005</v>
      </c>
      <c r="AI46" s="257">
        <v>0.66481380132375012</v>
      </c>
      <c r="AJ46" s="257">
        <v>0.66446250000000007</v>
      </c>
      <c r="AK46" s="257">
        <v>0.66446250000000007</v>
      </c>
      <c r="AL46" s="257">
        <v>0.66446250000000007</v>
      </c>
      <c r="AM46" s="257">
        <v>0.66446250000000007</v>
      </c>
      <c r="AN46" s="257">
        <v>0.66634750000000009</v>
      </c>
      <c r="AO46" s="257">
        <v>0.66634750000000009</v>
      </c>
      <c r="AP46" s="259">
        <v>0.66634750000000009</v>
      </c>
      <c r="AQ46" s="285">
        <v>0</v>
      </c>
      <c r="AR46" s="285">
        <v>2.9382833547465292E-2</v>
      </c>
      <c r="AS46" s="285">
        <v>3.5430027487665843E-3</v>
      </c>
    </row>
    <row r="47" spans="1:45" x14ac:dyDescent="0.15">
      <c r="A47" s="168" t="s">
        <v>128</v>
      </c>
      <c r="B47" s="257">
        <v>2.8980000000000006</v>
      </c>
      <c r="C47" s="257">
        <v>2.9290500000000002</v>
      </c>
      <c r="D47" s="257">
        <v>3.2550750000000002</v>
      </c>
      <c r="E47" s="257">
        <v>3.519000000000001</v>
      </c>
      <c r="F47" s="257">
        <v>4.4298000000000011</v>
      </c>
      <c r="G47" s="257">
        <v>4.5954000000000006</v>
      </c>
      <c r="H47" s="257">
        <v>4.5954000000000006</v>
      </c>
      <c r="I47" s="257">
        <v>4.5954000000000006</v>
      </c>
      <c r="J47" s="257">
        <v>4.7827350000000006</v>
      </c>
      <c r="K47" s="257">
        <v>4.7817000000000007</v>
      </c>
      <c r="L47" s="257">
        <v>4.7765250000000004</v>
      </c>
      <c r="M47" s="257">
        <v>6.6529800000000003</v>
      </c>
      <c r="N47" s="257">
        <v>6.9479550000000003</v>
      </c>
      <c r="O47" s="257">
        <v>7.3174500000000018</v>
      </c>
      <c r="P47" s="257">
        <v>7.3174500000000018</v>
      </c>
      <c r="Q47" s="257">
        <v>8.7975000000000012</v>
      </c>
      <c r="R47" s="257">
        <v>8.7975000000000012</v>
      </c>
      <c r="S47" s="257">
        <v>8.7975000000000012</v>
      </c>
      <c r="T47" s="257">
        <v>11.281500000000001</v>
      </c>
      <c r="U47" s="257">
        <v>11.547495000000001</v>
      </c>
      <c r="V47" s="257">
        <v>14.948505000000001</v>
      </c>
      <c r="W47" s="257">
        <v>26.685405000000006</v>
      </c>
      <c r="X47" s="257">
        <v>26.685405000000006</v>
      </c>
      <c r="Y47" s="257">
        <v>26.230005000000006</v>
      </c>
      <c r="Z47" s="257">
        <v>26.248635000000004</v>
      </c>
      <c r="AA47" s="257">
        <v>24.995099999999997</v>
      </c>
      <c r="AB47" s="257">
        <v>26.436758124451508</v>
      </c>
      <c r="AC47" s="257">
        <v>26.356190598078751</v>
      </c>
      <c r="AD47" s="257">
        <v>26.252850802520253</v>
      </c>
      <c r="AE47" s="257">
        <v>26.207833807064258</v>
      </c>
      <c r="AF47" s="257">
        <v>25.923722639127753</v>
      </c>
      <c r="AG47" s="257">
        <v>25.923722639127753</v>
      </c>
      <c r="AH47" s="257">
        <v>25.758748246275001</v>
      </c>
      <c r="AI47" s="257">
        <v>25.541869492125002</v>
      </c>
      <c r="AJ47" s="257">
        <v>25.386537411450004</v>
      </c>
      <c r="AK47" s="257">
        <v>25.149532710280379</v>
      </c>
      <c r="AL47" s="257">
        <v>24.915038232795247</v>
      </c>
      <c r="AM47" s="257">
        <v>24.696135000000002</v>
      </c>
      <c r="AN47" s="257">
        <v>24.680966143500001</v>
      </c>
      <c r="AO47" s="257">
        <v>24.665471469000003</v>
      </c>
      <c r="AP47" s="259">
        <v>24.665471469000003</v>
      </c>
      <c r="AQ47" s="285">
        <v>0</v>
      </c>
      <c r="AR47" s="285">
        <v>-6.0470442791619172E-3</v>
      </c>
      <c r="AS47" s="285">
        <v>0.13114753670463347</v>
      </c>
    </row>
    <row r="48" spans="1:45" x14ac:dyDescent="0.15">
      <c r="A48" s="168" t="s">
        <v>127</v>
      </c>
      <c r="B48" s="257">
        <v>3.0240685000000003</v>
      </c>
      <c r="C48" s="257">
        <v>3.178776</v>
      </c>
      <c r="D48" s="257">
        <v>3.2605615000000001</v>
      </c>
      <c r="E48" s="257">
        <v>3.3667715</v>
      </c>
      <c r="F48" s="257">
        <v>3.4276095</v>
      </c>
      <c r="G48" s="257">
        <v>3.50265</v>
      </c>
      <c r="H48" s="257">
        <v>3.81995</v>
      </c>
      <c r="I48" s="257">
        <v>3.9800249999999999</v>
      </c>
      <c r="J48" s="257">
        <v>4.7690000000000001</v>
      </c>
      <c r="K48" s="257">
        <v>4.9574799999999994</v>
      </c>
      <c r="L48" s="257">
        <v>4.9615650000000002</v>
      </c>
      <c r="M48" s="257">
        <v>4.9595700000000003</v>
      </c>
      <c r="N48" s="257">
        <v>4.9863599999999995</v>
      </c>
      <c r="O48" s="257">
        <v>4.9863599999999995</v>
      </c>
      <c r="P48" s="257">
        <v>4.9969999999999999</v>
      </c>
      <c r="Q48" s="257">
        <v>5.2672749999999997</v>
      </c>
      <c r="R48" s="257">
        <v>5.4086350000000003</v>
      </c>
      <c r="S48" s="257">
        <v>5.5878999999999994</v>
      </c>
      <c r="T48" s="257">
        <v>5.7646000000000006</v>
      </c>
      <c r="U48" s="257">
        <v>5.8387000000000002</v>
      </c>
      <c r="V48" s="257">
        <v>5.9859499999999999</v>
      </c>
      <c r="W48" s="257">
        <v>6.1327820000000006</v>
      </c>
      <c r="X48" s="257">
        <v>6.3136999999999999</v>
      </c>
      <c r="Y48" s="257">
        <v>6.4163000000000006</v>
      </c>
      <c r="Z48" s="257">
        <v>6.4191499999999992</v>
      </c>
      <c r="AA48" s="257">
        <v>6.4808999999999992</v>
      </c>
      <c r="AB48" s="257">
        <v>6.7193500000000004</v>
      </c>
      <c r="AC48" s="257">
        <v>6.939222488655</v>
      </c>
      <c r="AD48" s="257">
        <v>7.0749649725000001</v>
      </c>
      <c r="AE48" s="257">
        <v>7.4031572639999998</v>
      </c>
      <c r="AF48" s="257">
        <v>7.5053810924999995</v>
      </c>
      <c r="AG48" s="257">
        <v>7.6022247194999997</v>
      </c>
      <c r="AH48" s="257">
        <v>7.6614069359999997</v>
      </c>
      <c r="AI48" s="257">
        <v>7.7582505629999989</v>
      </c>
      <c r="AJ48" s="257">
        <v>7.9088962049999987</v>
      </c>
      <c r="AK48" s="257">
        <v>8.0057398319999997</v>
      </c>
      <c r="AL48" s="257">
        <v>8.0353309402500006</v>
      </c>
      <c r="AM48" s="257">
        <v>5.6510426800842639</v>
      </c>
      <c r="AN48" s="257">
        <v>5.8927559759107249</v>
      </c>
      <c r="AO48" s="257">
        <v>5.9845458350853198</v>
      </c>
      <c r="AP48" s="259">
        <v>6.0191200153744173</v>
      </c>
      <c r="AQ48" s="285">
        <v>5.7772437945751154E-3</v>
      </c>
      <c r="AR48" s="285">
        <v>-2.1047945324526474E-2</v>
      </c>
      <c r="AS48" s="285">
        <v>3.2003960035308185E-2</v>
      </c>
    </row>
    <row r="49" spans="1:45" x14ac:dyDescent="0.15">
      <c r="A49" s="168" t="s">
        <v>226</v>
      </c>
      <c r="B49" s="257">
        <v>8.7749999999999995E-2</v>
      </c>
      <c r="C49" s="257">
        <v>8.7749999999999995E-2</v>
      </c>
      <c r="D49" s="257">
        <v>0.100425</v>
      </c>
      <c r="E49" s="257">
        <v>0.1014</v>
      </c>
      <c r="F49" s="257">
        <v>0.1014</v>
      </c>
      <c r="G49" s="257">
        <v>0.12089999999999998</v>
      </c>
      <c r="H49" s="257">
        <v>0.13844999999999999</v>
      </c>
      <c r="I49" s="257">
        <v>0.121875</v>
      </c>
      <c r="J49" s="257">
        <v>0.110175</v>
      </c>
      <c r="K49" s="257">
        <v>0.15307499999999999</v>
      </c>
      <c r="L49" s="257">
        <v>0.17745</v>
      </c>
      <c r="M49" s="257">
        <v>0.19500000000000001</v>
      </c>
      <c r="N49" s="257">
        <v>0.19500000000000001</v>
      </c>
      <c r="O49" s="257">
        <v>0.22132499999999999</v>
      </c>
      <c r="P49" s="257">
        <v>0.229125</v>
      </c>
      <c r="Q49" s="257">
        <v>0.229125</v>
      </c>
      <c r="R49" s="257">
        <v>0.229125</v>
      </c>
      <c r="S49" s="257">
        <v>0.23205000000000001</v>
      </c>
      <c r="T49" s="257">
        <v>0.23205000000000001</v>
      </c>
      <c r="U49" s="257">
        <v>0.23497499999999999</v>
      </c>
      <c r="V49" s="257">
        <v>0.23497499999999999</v>
      </c>
      <c r="W49" s="257">
        <v>0.23497499999999999</v>
      </c>
      <c r="X49" s="257">
        <v>0.24374999999999999</v>
      </c>
      <c r="Y49" s="257">
        <v>0.28275</v>
      </c>
      <c r="Z49" s="257">
        <v>0.28275</v>
      </c>
      <c r="AA49" s="257">
        <v>0.27787499999999998</v>
      </c>
      <c r="AB49" s="257">
        <v>0.27300000000000002</v>
      </c>
      <c r="AC49" s="257">
        <v>0.268125</v>
      </c>
      <c r="AD49" s="257">
        <v>0.26324999999999998</v>
      </c>
      <c r="AE49" s="257">
        <v>0.26861250000000003</v>
      </c>
      <c r="AF49" s="257">
        <v>0.26861250000000003</v>
      </c>
      <c r="AG49" s="257">
        <v>0.27787499999999998</v>
      </c>
      <c r="AH49" s="257">
        <v>0.26861250000000003</v>
      </c>
      <c r="AI49" s="257">
        <v>0.27787499999999998</v>
      </c>
      <c r="AJ49" s="257">
        <v>0.26861250000000003</v>
      </c>
      <c r="AK49" s="257">
        <v>0.26861250000000003</v>
      </c>
      <c r="AL49" s="257">
        <v>0.26861250000000003</v>
      </c>
      <c r="AM49" s="257">
        <v>0.26861250000000003</v>
      </c>
      <c r="AN49" s="257">
        <v>0.26861250000000003</v>
      </c>
      <c r="AO49" s="257">
        <v>0.26861250000000003</v>
      </c>
      <c r="AP49" s="259">
        <v>0.26861250000000003</v>
      </c>
      <c r="AQ49" s="285">
        <v>0</v>
      </c>
      <c r="AR49" s="285">
        <v>0</v>
      </c>
      <c r="AS49" s="285">
        <v>1.4282260019780431E-3</v>
      </c>
    </row>
    <row r="50" spans="1:45" x14ac:dyDescent="0.15">
      <c r="A50" s="168" t="s">
        <v>126</v>
      </c>
      <c r="B50" s="257">
        <v>2.3107500000000001</v>
      </c>
      <c r="C50" s="257">
        <v>2.4657750000000003</v>
      </c>
      <c r="D50" s="257">
        <v>2.8986750000000003</v>
      </c>
      <c r="E50" s="257">
        <v>2.9727749999999999</v>
      </c>
      <c r="F50" s="257">
        <v>3.0303</v>
      </c>
      <c r="G50" s="257">
        <v>3.0693000000000001</v>
      </c>
      <c r="H50" s="257">
        <v>5.2788449999999996</v>
      </c>
      <c r="I50" s="257">
        <v>5.5419</v>
      </c>
      <c r="J50" s="257">
        <v>5.5214249999999998</v>
      </c>
      <c r="K50" s="257">
        <v>5.50875</v>
      </c>
      <c r="L50" s="257">
        <v>5.4824250000000001</v>
      </c>
      <c r="M50" s="257">
        <v>5.6481750000000002</v>
      </c>
      <c r="N50" s="257">
        <v>5.6501250000000001</v>
      </c>
      <c r="O50" s="257">
        <v>5.6501250000000001</v>
      </c>
      <c r="P50" s="257">
        <v>6.6075749999999998</v>
      </c>
      <c r="Q50" s="257">
        <v>5.7125249999999994</v>
      </c>
      <c r="R50" s="257">
        <v>5.6393999999999993</v>
      </c>
      <c r="S50" s="257">
        <v>5.9114250000000004</v>
      </c>
      <c r="T50" s="257">
        <v>5.8461000000000007</v>
      </c>
      <c r="U50" s="257">
        <v>5.8451250000000003</v>
      </c>
      <c r="V50" s="257">
        <v>5.84415</v>
      </c>
      <c r="W50" s="257">
        <v>5.9065500000000002</v>
      </c>
      <c r="X50" s="257">
        <v>5.9026499999999995</v>
      </c>
      <c r="Y50" s="257">
        <v>5.8958249999999994</v>
      </c>
      <c r="Z50" s="257">
        <v>5.901675</v>
      </c>
      <c r="AA50" s="257">
        <v>5.9085000000000001</v>
      </c>
      <c r="AB50" s="257">
        <v>5.8899750000000006</v>
      </c>
      <c r="AC50" s="257">
        <v>5.9231249999999998</v>
      </c>
      <c r="AD50" s="257">
        <v>5.9377500000000003</v>
      </c>
      <c r="AE50" s="257">
        <v>5.9387250000000007</v>
      </c>
      <c r="AF50" s="257">
        <v>5.9387250000000007</v>
      </c>
      <c r="AG50" s="257">
        <v>5.9387250000000007</v>
      </c>
      <c r="AH50" s="257">
        <v>5.9387250000000007</v>
      </c>
      <c r="AI50" s="257">
        <v>5.9387250000000007</v>
      </c>
      <c r="AJ50" s="257">
        <v>5.9387250000000007</v>
      </c>
      <c r="AK50" s="257">
        <v>5.9387250000000007</v>
      </c>
      <c r="AL50" s="257">
        <v>5.9387250000000007</v>
      </c>
      <c r="AM50" s="257">
        <v>5.9387250000000007</v>
      </c>
      <c r="AN50" s="257">
        <v>5.9387250000000007</v>
      </c>
      <c r="AO50" s="257">
        <v>5.9387250000000007</v>
      </c>
      <c r="AP50" s="259">
        <v>5.9387250000000007</v>
      </c>
      <c r="AQ50" s="285">
        <v>0</v>
      </c>
      <c r="AR50" s="285">
        <v>0</v>
      </c>
      <c r="AS50" s="285">
        <v>3.1576495746091691E-2</v>
      </c>
    </row>
    <row r="51" spans="1:45" x14ac:dyDescent="0.15">
      <c r="A51" s="168" t="s">
        <v>227</v>
      </c>
      <c r="B51" s="257">
        <v>0</v>
      </c>
      <c r="C51" s="257">
        <v>0</v>
      </c>
      <c r="D51" s="257">
        <v>0</v>
      </c>
      <c r="E51" s="257">
        <v>0</v>
      </c>
      <c r="F51" s="257">
        <v>0</v>
      </c>
      <c r="G51" s="257">
        <v>0</v>
      </c>
      <c r="H51" s="257">
        <v>1.6574999999999996E-2</v>
      </c>
      <c r="I51" s="257">
        <v>0.110175</v>
      </c>
      <c r="J51" s="257">
        <v>0.15209999999999996</v>
      </c>
      <c r="K51" s="257">
        <v>0.19304999999999997</v>
      </c>
      <c r="L51" s="257">
        <v>0.23887499999999995</v>
      </c>
      <c r="M51" s="257">
        <v>0.32468367952572669</v>
      </c>
      <c r="N51" s="257">
        <v>0.32468367952572669</v>
      </c>
      <c r="O51" s="257">
        <v>0.32468367952572669</v>
      </c>
      <c r="P51" s="257">
        <v>0.32468367952572669</v>
      </c>
      <c r="Q51" s="257">
        <v>0.32468367952572669</v>
      </c>
      <c r="R51" s="257">
        <v>0.32468367952572669</v>
      </c>
      <c r="S51" s="257">
        <v>0.32468367952572669</v>
      </c>
      <c r="T51" s="257">
        <v>0.32468367952572669</v>
      </c>
      <c r="U51" s="257">
        <v>0.32468367952572669</v>
      </c>
      <c r="V51" s="257">
        <v>0.32468367952572669</v>
      </c>
      <c r="W51" s="257">
        <v>0.32468367952572669</v>
      </c>
      <c r="X51" s="257">
        <v>0.32468367952572669</v>
      </c>
      <c r="Y51" s="257">
        <v>0.32468367952572669</v>
      </c>
      <c r="Z51" s="257">
        <v>0.32468367952572669</v>
      </c>
      <c r="AA51" s="257">
        <v>0.32468367952572669</v>
      </c>
      <c r="AB51" s="257">
        <v>0.32468367952572669</v>
      </c>
      <c r="AC51" s="257">
        <v>0.32468367952572669</v>
      </c>
      <c r="AD51" s="257">
        <v>0.32468367952572669</v>
      </c>
      <c r="AE51" s="257">
        <v>0.32371187963334852</v>
      </c>
      <c r="AF51" s="257">
        <v>0.31589237963334849</v>
      </c>
      <c r="AG51" s="257">
        <v>0.3041130046333485</v>
      </c>
      <c r="AH51" s="257">
        <v>0.29460178588334857</v>
      </c>
      <c r="AI51" s="257">
        <v>0.28165700463334847</v>
      </c>
      <c r="AJ51" s="257">
        <v>0.26952774460209855</v>
      </c>
      <c r="AK51" s="257">
        <v>0.26693753522709834</v>
      </c>
      <c r="AL51" s="257">
        <v>0.26643515741459833</v>
      </c>
      <c r="AM51" s="257">
        <v>0.26613373824584835</v>
      </c>
      <c r="AN51" s="257">
        <v>0.26603326518959841</v>
      </c>
      <c r="AO51" s="257">
        <v>0.26593279213334842</v>
      </c>
      <c r="AP51" s="259">
        <v>0.26583103001075847</v>
      </c>
      <c r="AQ51" s="285">
        <v>-3.8266105422202212E-4</v>
      </c>
      <c r="AR51" s="285">
        <v>-1.9469006945760814E-2</v>
      </c>
      <c r="AS51" s="285">
        <v>1.4134367879155688E-3</v>
      </c>
    </row>
    <row r="52" spans="1:45" x14ac:dyDescent="0.15">
      <c r="A52" s="168" t="s">
        <v>125</v>
      </c>
      <c r="B52" s="257">
        <v>0</v>
      </c>
      <c r="C52" s="257">
        <v>0</v>
      </c>
      <c r="D52" s="257">
        <v>0</v>
      </c>
      <c r="E52" s="257">
        <v>0</v>
      </c>
      <c r="F52" s="257">
        <v>0</v>
      </c>
      <c r="G52" s="257">
        <v>0</v>
      </c>
      <c r="H52" s="257">
        <v>0</v>
      </c>
      <c r="I52" s="257">
        <v>2.7300000000000001E-2</v>
      </c>
      <c r="J52" s="257">
        <v>2.7300000000000001E-2</v>
      </c>
      <c r="K52" s="257">
        <v>1.0725E-2</v>
      </c>
      <c r="L52" s="257">
        <v>1.4625000000000001E-2</v>
      </c>
      <c r="M52" s="257">
        <v>4.875E-3</v>
      </c>
      <c r="N52" s="257">
        <v>4.875E-3</v>
      </c>
      <c r="O52" s="257">
        <v>4.875E-3</v>
      </c>
      <c r="P52" s="257">
        <v>4.875E-3</v>
      </c>
      <c r="Q52" s="257">
        <v>4.875E-3</v>
      </c>
      <c r="R52" s="257">
        <v>4.875E-3</v>
      </c>
      <c r="S52" s="257">
        <v>4.875E-3</v>
      </c>
      <c r="T52" s="257">
        <v>4.875E-3</v>
      </c>
      <c r="U52" s="257">
        <v>6.8250000000000003E-3</v>
      </c>
      <c r="V52" s="257">
        <v>6.8250000000000003E-3</v>
      </c>
      <c r="W52" s="257">
        <v>6.8250000000000003E-3</v>
      </c>
      <c r="X52" s="257">
        <v>6.8250000000000003E-3</v>
      </c>
      <c r="Y52" s="257">
        <v>5.8499999999999993E-3</v>
      </c>
      <c r="Z52" s="257">
        <v>5.8499999999999993E-3</v>
      </c>
      <c r="AA52" s="257">
        <v>5.8499999999999993E-3</v>
      </c>
      <c r="AB52" s="257">
        <v>4.875E-3</v>
      </c>
      <c r="AC52" s="257">
        <v>4.875E-3</v>
      </c>
      <c r="AD52" s="257">
        <v>4.875E-3</v>
      </c>
      <c r="AE52" s="257">
        <v>4.6950000000000004E-3</v>
      </c>
      <c r="AF52" s="257">
        <v>4.6950000000000004E-3</v>
      </c>
      <c r="AG52" s="257">
        <v>5.8499999999999993E-3</v>
      </c>
      <c r="AH52" s="257">
        <v>4.6950000000000004E-3</v>
      </c>
      <c r="AI52" s="257">
        <v>5.8499999999999993E-3</v>
      </c>
      <c r="AJ52" s="257">
        <v>4.7196401816250004E-3</v>
      </c>
      <c r="AK52" s="257">
        <v>4.7196401816250004E-3</v>
      </c>
      <c r="AL52" s="257">
        <v>4.7196401816250004E-3</v>
      </c>
      <c r="AM52" s="257">
        <v>4.7196401816250004E-3</v>
      </c>
      <c r="AN52" s="257">
        <v>4.7196401816250004E-3</v>
      </c>
      <c r="AO52" s="257">
        <v>4.7196401816250004E-3</v>
      </c>
      <c r="AP52" s="259">
        <v>4.7196401816250004E-3</v>
      </c>
      <c r="AQ52" s="285">
        <v>0</v>
      </c>
      <c r="AR52" s="285">
        <v>5.2358215379100237E-4</v>
      </c>
      <c r="AS52" s="285">
        <v>2.5094561226216945E-5</v>
      </c>
    </row>
    <row r="53" spans="1:45" s="161" customFormat="1" x14ac:dyDescent="0.15">
      <c r="A53" s="163" t="s">
        <v>124</v>
      </c>
      <c r="B53" s="260">
        <v>24.030378624828334</v>
      </c>
      <c r="C53" s="260">
        <v>24.320951603375001</v>
      </c>
      <c r="D53" s="260">
        <v>25.190446095330007</v>
      </c>
      <c r="E53" s="260">
        <v>25.684649584603331</v>
      </c>
      <c r="F53" s="260">
        <v>26.724062073876667</v>
      </c>
      <c r="G53" s="260">
        <v>26.987372560468334</v>
      </c>
      <c r="H53" s="260">
        <v>29.641528547060002</v>
      </c>
      <c r="I53" s="260">
        <v>30.371039530970005</v>
      </c>
      <c r="J53" s="260">
        <v>33.380685509516667</v>
      </c>
      <c r="K53" s="260">
        <v>36.670965490745004</v>
      </c>
      <c r="L53" s="260">
        <v>36.811288974655</v>
      </c>
      <c r="M53" s="260">
        <v>41.381469143454062</v>
      </c>
      <c r="N53" s="260">
        <v>42.580939127364061</v>
      </c>
      <c r="O53" s="260">
        <v>43.003099105910728</v>
      </c>
      <c r="P53" s="260">
        <v>44.100536094922774</v>
      </c>
      <c r="Q53" s="260">
        <v>44.025424073730726</v>
      </c>
      <c r="R53" s="260">
        <v>47.684009060322396</v>
      </c>
      <c r="S53" s="260">
        <v>47.902649060322389</v>
      </c>
      <c r="T53" s="260">
        <v>51.5547240603224</v>
      </c>
      <c r="U53" s="260">
        <v>53.77418899596239</v>
      </c>
      <c r="V53" s="260">
        <v>58.250221474509061</v>
      </c>
      <c r="W53" s="260">
        <v>70.375850974509063</v>
      </c>
      <c r="X53" s="260">
        <v>71.213843974509061</v>
      </c>
      <c r="Y53" s="260">
        <v>71.744903926239061</v>
      </c>
      <c r="Z53" s="260">
        <v>71.703806420875736</v>
      </c>
      <c r="AA53" s="260">
        <v>69.788131420875729</v>
      </c>
      <c r="AB53" s="260">
        <v>70.943042045327232</v>
      </c>
      <c r="AC53" s="260">
        <v>72.265681994201145</v>
      </c>
      <c r="AD53" s="260">
        <v>73.720519695895973</v>
      </c>
      <c r="AE53" s="260">
        <v>73.626286564547613</v>
      </c>
      <c r="AF53" s="260">
        <v>77.80989308125109</v>
      </c>
      <c r="AG53" s="260">
        <v>78.417053240751102</v>
      </c>
      <c r="AH53" s="260">
        <v>77.388797066598357</v>
      </c>
      <c r="AI53" s="260">
        <v>77.664013044497551</v>
      </c>
      <c r="AJ53" s="260">
        <v>77.622907884102318</v>
      </c>
      <c r="AK53" s="260">
        <v>76.971819772046743</v>
      </c>
      <c r="AL53" s="260">
        <v>77.606487513971786</v>
      </c>
      <c r="AM53" s="260">
        <v>75.313250025762713</v>
      </c>
      <c r="AN53" s="260">
        <v>75.568500656397333</v>
      </c>
      <c r="AO53" s="260">
        <v>75.763077752568961</v>
      </c>
      <c r="AP53" s="260">
        <v>75.80692082396591</v>
      </c>
      <c r="AQ53" s="286">
        <v>5.7868651455961206E-4</v>
      </c>
      <c r="AR53" s="286">
        <v>2.8649919380756561E-3</v>
      </c>
      <c r="AS53" s="286">
        <v>0.40306916264387876</v>
      </c>
    </row>
    <row r="54" spans="1:45" x14ac:dyDescent="0.15">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9"/>
      <c r="AQ54" s="285"/>
      <c r="AR54" s="285"/>
      <c r="AS54" s="285"/>
    </row>
    <row r="55" spans="1:45" x14ac:dyDescent="0.15">
      <c r="A55" s="168" t="s">
        <v>123</v>
      </c>
      <c r="B55" s="257">
        <v>3.5814625000000002</v>
      </c>
      <c r="C55" s="257">
        <v>3.5400749999999999</v>
      </c>
      <c r="D55" s="257">
        <v>3.4775125</v>
      </c>
      <c r="E55" s="257">
        <v>3.3985875000000001</v>
      </c>
      <c r="F55" s="257">
        <v>3.3129250000000003</v>
      </c>
      <c r="G55" s="257">
        <v>3.2234124999999998</v>
      </c>
      <c r="H55" s="257">
        <v>3.1367875000000001</v>
      </c>
      <c r="I55" s="257">
        <v>3.0443875</v>
      </c>
      <c r="J55" s="257">
        <v>3.1127249999999997</v>
      </c>
      <c r="K55" s="257">
        <v>3.1281249999999998</v>
      </c>
      <c r="L55" s="257">
        <v>3.17625</v>
      </c>
      <c r="M55" s="257">
        <v>3.4900250000000002</v>
      </c>
      <c r="N55" s="257">
        <v>3.5131250000000001</v>
      </c>
      <c r="O55" s="257">
        <v>3.5612499999999998</v>
      </c>
      <c r="P55" s="257">
        <v>2.8518874999999997</v>
      </c>
      <c r="Q55" s="257">
        <v>3.551625</v>
      </c>
      <c r="R55" s="257">
        <v>3.5612499999999998</v>
      </c>
      <c r="S55" s="257">
        <v>3.9241125000000001</v>
      </c>
      <c r="T55" s="257">
        <v>3.9241125000000001</v>
      </c>
      <c r="U55" s="257">
        <v>4.3505000000000003</v>
      </c>
      <c r="V55" s="257">
        <v>4.3533875000000002</v>
      </c>
      <c r="W55" s="257">
        <v>4.3533875000000002</v>
      </c>
      <c r="X55" s="257">
        <v>4.3533875000000002</v>
      </c>
      <c r="Y55" s="257">
        <v>4.3745624999999997</v>
      </c>
      <c r="Z55" s="257">
        <v>4.3745624999999997</v>
      </c>
      <c r="AA55" s="257">
        <v>4.3352924999999995</v>
      </c>
      <c r="AB55" s="257">
        <v>4.3352924999999995</v>
      </c>
      <c r="AC55" s="257">
        <v>4.3351000000000006</v>
      </c>
      <c r="AD55" s="257">
        <v>4.3351000000000006</v>
      </c>
      <c r="AE55" s="257">
        <v>4.3351000000000006</v>
      </c>
      <c r="AF55" s="257">
        <v>4.3351000000000006</v>
      </c>
      <c r="AG55" s="257">
        <v>4.3351000000000006</v>
      </c>
      <c r="AH55" s="257">
        <v>4.3350117001537498</v>
      </c>
      <c r="AI55" s="257">
        <v>4.3350117001537498</v>
      </c>
      <c r="AJ55" s="257">
        <v>4.3351000000000006</v>
      </c>
      <c r="AK55" s="257">
        <v>4.3351000000000006</v>
      </c>
      <c r="AL55" s="257">
        <v>4.3351000000000006</v>
      </c>
      <c r="AM55" s="257">
        <v>4.3351000000000006</v>
      </c>
      <c r="AN55" s="257">
        <v>4.3351000000000006</v>
      </c>
      <c r="AO55" s="257">
        <v>4.3351000000000006</v>
      </c>
      <c r="AP55" s="259">
        <v>2.2791999999999999</v>
      </c>
      <c r="AQ55" s="285">
        <v>-0.4742451154529308</v>
      </c>
      <c r="AR55" s="285">
        <v>0</v>
      </c>
      <c r="AS55" s="285">
        <v>1.2118619586610285E-2</v>
      </c>
    </row>
    <row r="56" spans="1:45" x14ac:dyDescent="0.15">
      <c r="A56" s="168" t="s">
        <v>122</v>
      </c>
      <c r="B56" s="257">
        <v>8.0849999999999991E-2</v>
      </c>
      <c r="C56" s="257">
        <v>7.98875E-2</v>
      </c>
      <c r="D56" s="257">
        <v>0.19538749999999999</v>
      </c>
      <c r="E56" s="257">
        <v>0.1925</v>
      </c>
      <c r="F56" s="257">
        <v>0.22618750000000001</v>
      </c>
      <c r="G56" s="257">
        <v>0.2454375</v>
      </c>
      <c r="H56" s="257">
        <v>0.27912500000000001</v>
      </c>
      <c r="I56" s="257">
        <v>0.29548750000000001</v>
      </c>
      <c r="J56" s="257">
        <v>0.31666250000000001</v>
      </c>
      <c r="K56" s="257">
        <v>0.33783749999999996</v>
      </c>
      <c r="L56" s="257">
        <v>0.36478750000000004</v>
      </c>
      <c r="M56" s="257">
        <v>0.38114999999999999</v>
      </c>
      <c r="N56" s="257">
        <v>0.41964999999999997</v>
      </c>
      <c r="O56" s="257">
        <v>0.57268750000000002</v>
      </c>
      <c r="P56" s="257">
        <v>0.60733749999999997</v>
      </c>
      <c r="Q56" s="257">
        <v>0.62081249999999999</v>
      </c>
      <c r="R56" s="257">
        <v>0.81716250000000001</v>
      </c>
      <c r="S56" s="257">
        <v>0.89223749999999991</v>
      </c>
      <c r="T56" s="257">
        <v>0.98175000000000001</v>
      </c>
      <c r="U56" s="257">
        <v>1.1771374999999999</v>
      </c>
      <c r="V56" s="257">
        <v>1.3792625000000001</v>
      </c>
      <c r="W56" s="257">
        <v>1.4986124999999999</v>
      </c>
      <c r="X56" s="257">
        <v>1.5948624999999998</v>
      </c>
      <c r="Y56" s="257">
        <v>1.66012</v>
      </c>
      <c r="Z56" s="257">
        <v>1.7998749999999999</v>
      </c>
      <c r="AA56" s="257">
        <v>1.8239375</v>
      </c>
      <c r="AB56" s="257">
        <v>1.9105624999999999</v>
      </c>
      <c r="AC56" s="257">
        <v>1.992375</v>
      </c>
      <c r="AD56" s="257">
        <v>2.069375</v>
      </c>
      <c r="AE56" s="257">
        <v>2.1078749999999999</v>
      </c>
      <c r="AF56" s="257">
        <v>2.1271249999999999</v>
      </c>
      <c r="AG56" s="257">
        <v>2.1078749999999999</v>
      </c>
      <c r="AH56" s="257">
        <v>2.1030625000000001</v>
      </c>
      <c r="AI56" s="257">
        <v>2.1030625000000001</v>
      </c>
      <c r="AJ56" s="257">
        <v>2.104025</v>
      </c>
      <c r="AK56" s="257">
        <v>2.0077750000000001</v>
      </c>
      <c r="AL56" s="257">
        <v>2.1377125000000001</v>
      </c>
      <c r="AM56" s="257">
        <v>2.1377125000000001</v>
      </c>
      <c r="AN56" s="257">
        <v>2.1377125000000001</v>
      </c>
      <c r="AO56" s="257">
        <v>2.1377125000000001</v>
      </c>
      <c r="AP56" s="259">
        <v>2.1377125000000001</v>
      </c>
      <c r="AQ56" s="285">
        <v>0</v>
      </c>
      <c r="AR56" s="285">
        <v>1.4065884272265183E-3</v>
      </c>
      <c r="AS56" s="285">
        <v>1.1366323522745544E-2</v>
      </c>
    </row>
    <row r="57" spans="1:45" x14ac:dyDescent="0.15">
      <c r="A57" s="168" t="s">
        <v>233</v>
      </c>
      <c r="B57" s="257">
        <v>0.65075000000000005</v>
      </c>
      <c r="C57" s="257">
        <v>0.63175000000000003</v>
      </c>
      <c r="D57" s="257">
        <v>0.62035000000000007</v>
      </c>
      <c r="E57" s="257">
        <v>0.60799999999999998</v>
      </c>
      <c r="F57" s="257">
        <v>0.59660000000000002</v>
      </c>
      <c r="G57" s="257">
        <v>0.59470000000000001</v>
      </c>
      <c r="H57" s="257">
        <v>0.69159999999999999</v>
      </c>
      <c r="I57" s="257">
        <v>0.69064999999999999</v>
      </c>
      <c r="J57" s="257">
        <v>0.78564999999999996</v>
      </c>
      <c r="K57" s="257">
        <v>1.1571</v>
      </c>
      <c r="L57" s="257">
        <v>1.1476</v>
      </c>
      <c r="M57" s="257">
        <v>1.2435499999999999</v>
      </c>
      <c r="N57" s="257">
        <v>1.2340499999999999</v>
      </c>
      <c r="O57" s="257">
        <v>1.22455</v>
      </c>
      <c r="P57" s="257">
        <v>1.2444999999999999</v>
      </c>
      <c r="Q57" s="257">
        <v>1.24735</v>
      </c>
      <c r="R57" s="257">
        <v>1.2454499999999999</v>
      </c>
      <c r="S57" s="257">
        <v>1.2483</v>
      </c>
      <c r="T57" s="257">
        <v>1.24925</v>
      </c>
      <c r="U57" s="257">
        <v>1.24925</v>
      </c>
      <c r="V57" s="257">
        <v>1.2483</v>
      </c>
      <c r="W57" s="257">
        <v>1.2483</v>
      </c>
      <c r="X57" s="257">
        <v>1.4278499999999998</v>
      </c>
      <c r="Y57" s="257">
        <v>1.41645</v>
      </c>
      <c r="Z57" s="257">
        <v>1.41645</v>
      </c>
      <c r="AA57" s="257">
        <v>1.41645</v>
      </c>
      <c r="AB57" s="257">
        <v>1.349</v>
      </c>
      <c r="AC57" s="257">
        <v>1.4630000000000001</v>
      </c>
      <c r="AD57" s="257">
        <v>1.4630000000000001</v>
      </c>
      <c r="AE57" s="257">
        <v>1.4715499999999999</v>
      </c>
      <c r="AF57" s="257">
        <v>1.42025</v>
      </c>
      <c r="AG57" s="257">
        <v>1.4696500000000001</v>
      </c>
      <c r="AH57" s="257">
        <v>1.4715499999999999</v>
      </c>
      <c r="AI57" s="257">
        <v>1.4307000000000001</v>
      </c>
      <c r="AJ57" s="257">
        <v>1.4296550000000001</v>
      </c>
      <c r="AK57" s="257">
        <v>1.4296544888133671</v>
      </c>
      <c r="AL57" s="257">
        <v>1.4296544888133671</v>
      </c>
      <c r="AM57" s="257">
        <v>1.4296544888133671</v>
      </c>
      <c r="AN57" s="257">
        <v>1.4296544888133671</v>
      </c>
      <c r="AO57" s="257">
        <v>1.4296544888133671</v>
      </c>
      <c r="AP57" s="259">
        <v>1.4296544888133671</v>
      </c>
      <c r="AQ57" s="285">
        <v>0</v>
      </c>
      <c r="AR57" s="285">
        <v>-2.8841795578279372E-3</v>
      </c>
      <c r="AS57" s="285">
        <v>7.6015439146274949E-3</v>
      </c>
    </row>
    <row r="58" spans="1:45" x14ac:dyDescent="0.15">
      <c r="A58" s="168" t="s">
        <v>234</v>
      </c>
      <c r="B58" s="257">
        <v>1.103083</v>
      </c>
      <c r="C58" s="257">
        <v>1.0896309999999998</v>
      </c>
      <c r="D58" s="257">
        <v>1.3157595</v>
      </c>
      <c r="E58" s="257">
        <v>1.3015000000000001</v>
      </c>
      <c r="F58" s="257">
        <v>1.28725</v>
      </c>
      <c r="G58" s="257">
        <v>1.2729999999999999</v>
      </c>
      <c r="H58" s="257">
        <v>2.2799999999999998</v>
      </c>
      <c r="I58" s="257">
        <v>2.2866500000000003</v>
      </c>
      <c r="J58" s="257">
        <v>2.3521999999999998</v>
      </c>
      <c r="K58" s="257">
        <v>2.6903999999999999</v>
      </c>
      <c r="L58" s="257">
        <v>2.698</v>
      </c>
      <c r="M58" s="257">
        <v>3.23</v>
      </c>
      <c r="N58" s="257">
        <v>3.5303900000000001</v>
      </c>
      <c r="O58" s="257">
        <v>3.49885</v>
      </c>
      <c r="P58" s="257">
        <v>3.2774999999999999</v>
      </c>
      <c r="Q58" s="257">
        <v>3.3003</v>
      </c>
      <c r="R58" s="257">
        <v>3.30125</v>
      </c>
      <c r="S58" s="257">
        <v>3.3088500000000001</v>
      </c>
      <c r="T58" s="257">
        <v>3.3364000000000003</v>
      </c>
      <c r="U58" s="257">
        <v>3.3364000000000003</v>
      </c>
      <c r="V58" s="257">
        <v>3.9006999999999996</v>
      </c>
      <c r="W58" s="257">
        <v>4.4010650000000009</v>
      </c>
      <c r="X58" s="257">
        <v>4.7474349999999994</v>
      </c>
      <c r="Y58" s="257">
        <v>4.9286250000000003</v>
      </c>
      <c r="Z58" s="257">
        <v>4.9674550000000002</v>
      </c>
      <c r="AA58" s="257">
        <v>4.8942100000000002</v>
      </c>
      <c r="AB58" s="257">
        <v>4.94665</v>
      </c>
      <c r="AC58" s="257">
        <v>5.0273999999999992</v>
      </c>
      <c r="AD58" s="257">
        <v>5.0273999999999992</v>
      </c>
      <c r="AE58" s="257">
        <v>5.0273999999999992</v>
      </c>
      <c r="AF58" s="257">
        <v>4.9186915887850464</v>
      </c>
      <c r="AG58" s="257">
        <v>4.9168082696120079</v>
      </c>
      <c r="AH58" s="257">
        <v>4.8624610591900321</v>
      </c>
      <c r="AI58" s="257">
        <v>4.8516992353440935</v>
      </c>
      <c r="AJ58" s="257">
        <v>5.0577881619937699</v>
      </c>
      <c r="AK58" s="257">
        <v>5.0200639660152904</v>
      </c>
      <c r="AL58" s="257">
        <v>5.2014440818266001</v>
      </c>
      <c r="AM58" s="257">
        <v>5.3455265000000001</v>
      </c>
      <c r="AN58" s="257">
        <v>5.3912474919362454</v>
      </c>
      <c r="AO58" s="257">
        <v>5.4729794499999995</v>
      </c>
      <c r="AP58" s="259">
        <v>5.4729794499999995</v>
      </c>
      <c r="AQ58" s="285">
        <v>0</v>
      </c>
      <c r="AR58" s="285">
        <v>8.5281800390701878E-3</v>
      </c>
      <c r="AS58" s="285">
        <v>2.9100103527503328E-2</v>
      </c>
    </row>
    <row r="59" spans="1:45" x14ac:dyDescent="0.15">
      <c r="A59" s="168" t="s">
        <v>209</v>
      </c>
      <c r="B59" s="257">
        <v>0.32954999999999995</v>
      </c>
      <c r="C59" s="257">
        <v>0.33149999999999996</v>
      </c>
      <c r="D59" s="257">
        <v>0.42119999999999996</v>
      </c>
      <c r="E59" s="257">
        <v>0.53234999999999988</v>
      </c>
      <c r="F59" s="257">
        <v>0.54112500000000008</v>
      </c>
      <c r="G59" s="257">
        <v>0.57720000000000005</v>
      </c>
      <c r="H59" s="257">
        <v>0.7056</v>
      </c>
      <c r="I59" s="257">
        <v>0.75743749999999999</v>
      </c>
      <c r="J59" s="257">
        <v>0.78473749999999998</v>
      </c>
      <c r="K59" s="257">
        <v>0.7905875</v>
      </c>
      <c r="L59" s="257">
        <v>0.79253750000000001</v>
      </c>
      <c r="M59" s="257">
        <v>0.73598749999999991</v>
      </c>
      <c r="N59" s="257">
        <v>0.75248749999999998</v>
      </c>
      <c r="O59" s="257">
        <v>0.70861249999999987</v>
      </c>
      <c r="P59" s="257">
        <v>0.73786249999999987</v>
      </c>
      <c r="Q59" s="257">
        <v>0.76613749999999992</v>
      </c>
      <c r="R59" s="257">
        <v>0.79137875000000002</v>
      </c>
      <c r="S59" s="257">
        <v>0.77870375000000003</v>
      </c>
      <c r="T59" s="257">
        <v>0.80307874999999984</v>
      </c>
      <c r="U59" s="257">
        <v>0.82901874999999992</v>
      </c>
      <c r="V59" s="257">
        <v>1.0434360304999999</v>
      </c>
      <c r="W59" s="257">
        <v>1.0454140139999999</v>
      </c>
      <c r="X59" s="257">
        <v>1.0288063974999999</v>
      </c>
      <c r="Y59" s="257">
        <v>0.98662807656171581</v>
      </c>
      <c r="Z59" s="257">
        <v>1.0234150880617157</v>
      </c>
      <c r="AA59" s="257">
        <v>1.1084650800230678</v>
      </c>
      <c r="AB59" s="257">
        <v>1.1080283322857143</v>
      </c>
      <c r="AC59" s="257">
        <v>1.1057700654621696</v>
      </c>
      <c r="AD59" s="257">
        <v>1.1328825268609515</v>
      </c>
      <c r="AE59" s="257">
        <v>1.2064357327144422</v>
      </c>
      <c r="AF59" s="257">
        <v>1.2086778747857205</v>
      </c>
      <c r="AG59" s="257">
        <v>1.265417603711569</v>
      </c>
      <c r="AH59" s="257">
        <v>1.2605053766123442</v>
      </c>
      <c r="AI59" s="257">
        <v>1.2469127105330287</v>
      </c>
      <c r="AJ59" s="257">
        <v>1.21060961937695</v>
      </c>
      <c r="AK59" s="257">
        <v>1.1927120680160954</v>
      </c>
      <c r="AL59" s="257">
        <v>1.3150926327745993</v>
      </c>
      <c r="AM59" s="257">
        <v>1.2882507611637166</v>
      </c>
      <c r="AN59" s="257">
        <v>1.3027385754386807</v>
      </c>
      <c r="AO59" s="257">
        <v>1.5710558106298358</v>
      </c>
      <c r="AP59" s="259">
        <v>1.5690112490795358</v>
      </c>
      <c r="AQ59" s="285">
        <v>-1.3013933282741696E-3</v>
      </c>
      <c r="AR59" s="285">
        <v>2.6759529158589812E-2</v>
      </c>
      <c r="AS59" s="285">
        <v>8.3425107295134835E-3</v>
      </c>
    </row>
    <row r="60" spans="1:45" s="161" customFormat="1" x14ac:dyDescent="0.15">
      <c r="A60" s="163" t="s">
        <v>114</v>
      </c>
      <c r="B60" s="260">
        <v>5.745695500000001</v>
      </c>
      <c r="C60" s="260">
        <v>5.6728434999999999</v>
      </c>
      <c r="D60" s="260">
        <v>6.0302094999999998</v>
      </c>
      <c r="E60" s="260">
        <v>6.0329374999999992</v>
      </c>
      <c r="F60" s="260">
        <v>5.9640874999999998</v>
      </c>
      <c r="G60" s="260">
        <v>5.9137499999999985</v>
      </c>
      <c r="H60" s="260">
        <v>7.093112500000001</v>
      </c>
      <c r="I60" s="260">
        <v>7.0746125000000006</v>
      </c>
      <c r="J60" s="260">
        <v>7.3519749999999995</v>
      </c>
      <c r="K60" s="260">
        <v>8.1040499999999991</v>
      </c>
      <c r="L60" s="260">
        <v>8.1791750000000008</v>
      </c>
      <c r="M60" s="260">
        <v>9.0807124999999989</v>
      </c>
      <c r="N60" s="260">
        <v>9.449702499999999</v>
      </c>
      <c r="O60" s="260">
        <v>9.5659499999999991</v>
      </c>
      <c r="P60" s="260">
        <v>8.7190874999999988</v>
      </c>
      <c r="Q60" s="260">
        <v>9.4862249999999975</v>
      </c>
      <c r="R60" s="260">
        <v>9.7164912499999971</v>
      </c>
      <c r="S60" s="260">
        <v>10.152203749999998</v>
      </c>
      <c r="T60" s="260">
        <v>10.294591249999996</v>
      </c>
      <c r="U60" s="260">
        <v>10.942306249999998</v>
      </c>
      <c r="V60" s="260">
        <v>11.925086030499997</v>
      </c>
      <c r="W60" s="260">
        <v>12.546779013999998</v>
      </c>
      <c r="X60" s="260">
        <v>13.152341397499997</v>
      </c>
      <c r="Y60" s="260">
        <v>13.366385576561717</v>
      </c>
      <c r="Z60" s="260">
        <v>13.581757588061716</v>
      </c>
      <c r="AA60" s="260">
        <v>13.578355080023067</v>
      </c>
      <c r="AB60" s="260">
        <v>13.649533332285714</v>
      </c>
      <c r="AC60" s="260">
        <v>13.923645065462171</v>
      </c>
      <c r="AD60" s="260">
        <v>14.027757526860952</v>
      </c>
      <c r="AE60" s="260">
        <v>14.148360732714446</v>
      </c>
      <c r="AF60" s="260">
        <v>14.009844463570767</v>
      </c>
      <c r="AG60" s="260">
        <v>14.094850873323576</v>
      </c>
      <c r="AH60" s="260">
        <v>14.032590635956128</v>
      </c>
      <c r="AI60" s="260">
        <v>13.967386146030872</v>
      </c>
      <c r="AJ60" s="260">
        <v>14.137177781370722</v>
      </c>
      <c r="AK60" s="260">
        <v>13.985305522844756</v>
      </c>
      <c r="AL60" s="260">
        <v>14.419003703414569</v>
      </c>
      <c r="AM60" s="260">
        <v>14.536244249977088</v>
      </c>
      <c r="AN60" s="260">
        <v>14.596453056188295</v>
      </c>
      <c r="AO60" s="260">
        <v>14.946502249443204</v>
      </c>
      <c r="AP60" s="260">
        <v>12.888557687892904</v>
      </c>
      <c r="AQ60" s="286">
        <v>-0.13768736840266182</v>
      </c>
      <c r="AR60" s="286">
        <v>5.5029399665744716E-3</v>
      </c>
      <c r="AS60" s="286">
        <v>6.8529101281000149E-2</v>
      </c>
    </row>
    <row r="61" spans="1:45" x14ac:dyDescent="0.15">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9"/>
      <c r="AQ61" s="285"/>
      <c r="AR61" s="285"/>
      <c r="AS61" s="285"/>
    </row>
    <row r="62" spans="1:45" x14ac:dyDescent="0.15">
      <c r="A62" s="168" t="s">
        <v>113</v>
      </c>
      <c r="B62" s="257">
        <v>0.14133599999999999</v>
      </c>
      <c r="C62" s="257">
        <v>0.35638199999999992</v>
      </c>
      <c r="D62" s="257">
        <v>0.49998000000000004</v>
      </c>
      <c r="E62" s="257">
        <v>0.49062</v>
      </c>
      <c r="F62" s="257">
        <v>0.53742000000000001</v>
      </c>
      <c r="G62" s="257">
        <v>0.55301999999999996</v>
      </c>
      <c r="H62" s="257">
        <v>0.70355999999999996</v>
      </c>
      <c r="I62" s="257">
        <v>0.83381999999999989</v>
      </c>
      <c r="J62" s="257">
        <v>0.80574000000000001</v>
      </c>
      <c r="K62" s="257">
        <v>0.74490000000000001</v>
      </c>
      <c r="L62" s="257">
        <v>0.72305999999999993</v>
      </c>
      <c r="M62" s="257">
        <v>0.74099999999999999</v>
      </c>
      <c r="N62" s="257">
        <v>0.78468000000000004</v>
      </c>
      <c r="O62" s="257">
        <v>0.77376</v>
      </c>
      <c r="P62" s="257">
        <v>1.00776</v>
      </c>
      <c r="Q62" s="257">
        <v>0.9859199999999998</v>
      </c>
      <c r="R62" s="257">
        <v>1.0608</v>
      </c>
      <c r="S62" s="257">
        <v>1.1653199999999999</v>
      </c>
      <c r="T62" s="257">
        <v>1.5514199999999998</v>
      </c>
      <c r="U62" s="257">
        <v>1.5514199999999998</v>
      </c>
      <c r="V62" s="257">
        <v>1.7183399999999998</v>
      </c>
      <c r="W62" s="257">
        <v>2.0802599999999996</v>
      </c>
      <c r="X62" s="257">
        <v>1.9718399999999996</v>
      </c>
      <c r="Y62" s="257">
        <v>1.8576643800000001</v>
      </c>
      <c r="Z62" s="257">
        <v>1.8116443800000002</v>
      </c>
      <c r="AA62" s="257">
        <v>1.83582438</v>
      </c>
      <c r="AB62" s="257">
        <v>1.8519836399999998</v>
      </c>
      <c r="AC62" s="257">
        <v>1.7882837700000001</v>
      </c>
      <c r="AD62" s="257">
        <v>2.7432639000000001</v>
      </c>
      <c r="AE62" s="257">
        <v>2.7534428999999996</v>
      </c>
      <c r="AF62" s="257">
        <v>2.8596648599999996</v>
      </c>
      <c r="AG62" s="257">
        <v>2.8148239471824903</v>
      </c>
      <c r="AH62" s="257">
        <v>2.8194356299139902</v>
      </c>
      <c r="AI62" s="257">
        <v>2.8203782687931658</v>
      </c>
      <c r="AJ62" s="257">
        <v>2.3861091168224222</v>
      </c>
      <c r="AK62" s="257">
        <v>2.3895955044697197</v>
      </c>
      <c r="AL62" s="257">
        <v>2.3895955044697197</v>
      </c>
      <c r="AM62" s="257">
        <v>2.3895955044697197</v>
      </c>
      <c r="AN62" s="257">
        <v>2.3895955044697197</v>
      </c>
      <c r="AO62" s="257">
        <v>2.3895955044697197</v>
      </c>
      <c r="AP62" s="259">
        <v>2.3895955044697197</v>
      </c>
      <c r="AQ62" s="285">
        <v>0</v>
      </c>
      <c r="AR62" s="285">
        <v>-1.4072837254869741E-2</v>
      </c>
      <c r="AS62" s="285">
        <v>1.2705597966191046E-2</v>
      </c>
    </row>
    <row r="63" spans="1:45" x14ac:dyDescent="0.15">
      <c r="A63" s="168" t="s">
        <v>112</v>
      </c>
      <c r="B63" s="257">
        <v>0.27885000000000004</v>
      </c>
      <c r="C63" s="257">
        <v>0.30907499999999999</v>
      </c>
      <c r="D63" s="257">
        <v>0.33052500000000001</v>
      </c>
      <c r="E63" s="257">
        <v>0.30322500000000002</v>
      </c>
      <c r="F63" s="257">
        <v>0.34417500000000001</v>
      </c>
      <c r="G63" s="257">
        <v>0.34417500000000001</v>
      </c>
      <c r="H63" s="257">
        <v>0.34514999999999996</v>
      </c>
      <c r="I63" s="257">
        <v>0.34514999999999996</v>
      </c>
      <c r="J63" s="257">
        <v>0.34125</v>
      </c>
      <c r="K63" s="257">
        <v>0.70687500000000014</v>
      </c>
      <c r="L63" s="257">
        <v>0.70687500000000014</v>
      </c>
      <c r="M63" s="257">
        <v>0.70200000000000007</v>
      </c>
      <c r="N63" s="257">
        <v>0.29542499999999999</v>
      </c>
      <c r="O63" s="257">
        <v>0.28957500000000003</v>
      </c>
      <c r="P63" s="257">
        <v>0.29347500000000004</v>
      </c>
      <c r="Q63" s="257">
        <v>0.26519999999999999</v>
      </c>
      <c r="R63" s="257">
        <v>0.29249999999999998</v>
      </c>
      <c r="S63" s="257">
        <v>0.28957500000000003</v>
      </c>
      <c r="T63" s="257">
        <v>0.28957500000000003</v>
      </c>
      <c r="U63" s="257">
        <v>0.31492500000000001</v>
      </c>
      <c r="V63" s="257">
        <v>0.29835</v>
      </c>
      <c r="W63" s="257">
        <v>0.33150000000000002</v>
      </c>
      <c r="X63" s="257">
        <v>0.33150000000000002</v>
      </c>
      <c r="Y63" s="257">
        <v>0.42217500000000002</v>
      </c>
      <c r="Z63" s="257">
        <v>0.41144999999999998</v>
      </c>
      <c r="AA63" s="257">
        <v>0.39682500000000004</v>
      </c>
      <c r="AB63" s="257">
        <v>0.37342500000000006</v>
      </c>
      <c r="AC63" s="257">
        <v>0.36465000000000003</v>
      </c>
      <c r="AD63" s="257">
        <v>0.33539999999999998</v>
      </c>
      <c r="AE63" s="257">
        <v>0.35489999999999999</v>
      </c>
      <c r="AF63" s="257">
        <v>0.34514999999999996</v>
      </c>
      <c r="AG63" s="257">
        <v>0.34027499999999999</v>
      </c>
      <c r="AH63" s="257">
        <v>0.26537590108981873</v>
      </c>
      <c r="AI63" s="257">
        <v>0.24371528772215623</v>
      </c>
      <c r="AJ63" s="257">
        <v>0.2234474032256813</v>
      </c>
      <c r="AK63" s="257">
        <v>0.19767565046604371</v>
      </c>
      <c r="AL63" s="257">
        <v>0.17789072400474371</v>
      </c>
      <c r="AM63" s="257">
        <v>0.16236247846520621</v>
      </c>
      <c r="AN63" s="257">
        <v>0.12042144331573119</v>
      </c>
      <c r="AO63" s="257">
        <v>0.11022726758793749</v>
      </c>
      <c r="AP63" s="259">
        <v>0.11022726758793749</v>
      </c>
      <c r="AQ63" s="285">
        <v>0</v>
      </c>
      <c r="AR63" s="285">
        <v>-0.11035180029135305</v>
      </c>
      <c r="AS63" s="285">
        <v>5.8608385572556706E-4</v>
      </c>
    </row>
    <row r="64" spans="1:45" x14ac:dyDescent="0.15">
      <c r="A64" s="168" t="s">
        <v>238</v>
      </c>
      <c r="B64" s="257">
        <v>0.20182499999999998</v>
      </c>
      <c r="C64" s="257">
        <v>0.20669999999999999</v>
      </c>
      <c r="D64" s="257">
        <v>0.215475</v>
      </c>
      <c r="E64" s="257">
        <v>0.21255000000000002</v>
      </c>
      <c r="F64" s="257">
        <v>0.23205000000000001</v>
      </c>
      <c r="G64" s="257">
        <v>0.23205000000000001</v>
      </c>
      <c r="H64" s="257">
        <v>0.33150000000000002</v>
      </c>
      <c r="I64" s="257">
        <v>0.32272500000000004</v>
      </c>
      <c r="J64" s="257">
        <v>0.31395000000000001</v>
      </c>
      <c r="K64" s="257">
        <v>0.30907499999999999</v>
      </c>
      <c r="L64" s="257">
        <v>0.32272500000000004</v>
      </c>
      <c r="M64" s="257">
        <v>0.3861</v>
      </c>
      <c r="N64" s="257">
        <v>0.39</v>
      </c>
      <c r="O64" s="257">
        <v>0.39</v>
      </c>
      <c r="P64" s="257">
        <v>0.39</v>
      </c>
      <c r="Q64" s="257">
        <v>0.39</v>
      </c>
      <c r="R64" s="257">
        <v>0.39</v>
      </c>
      <c r="S64" s="257">
        <v>0.38122500000000004</v>
      </c>
      <c r="T64" s="257">
        <v>0.37245</v>
      </c>
      <c r="U64" s="257">
        <v>0.36464999999999997</v>
      </c>
      <c r="V64" s="257">
        <v>0.35685</v>
      </c>
      <c r="W64" s="257">
        <v>0.34710000000000002</v>
      </c>
      <c r="X64" s="257">
        <v>0.34125</v>
      </c>
      <c r="Y64" s="257">
        <v>0.33637499999999998</v>
      </c>
      <c r="Z64" s="257">
        <v>0.33637499999999998</v>
      </c>
      <c r="AA64" s="257">
        <v>0.32467499999999999</v>
      </c>
      <c r="AB64" s="257">
        <v>0.312975</v>
      </c>
      <c r="AC64" s="257">
        <v>0.312975</v>
      </c>
      <c r="AD64" s="257">
        <v>0.312975</v>
      </c>
      <c r="AE64" s="257">
        <v>0.30127499999999996</v>
      </c>
      <c r="AF64" s="257">
        <v>0.29370661125000003</v>
      </c>
      <c r="AG64" s="257">
        <v>0.28079999999999999</v>
      </c>
      <c r="AH64" s="257">
        <v>0.26910000000000001</v>
      </c>
      <c r="AI64" s="257">
        <v>0.26324999999999998</v>
      </c>
      <c r="AJ64" s="257">
        <v>0.25642500000000001</v>
      </c>
      <c r="AK64" s="257">
        <v>0.25155</v>
      </c>
      <c r="AL64" s="257">
        <v>0.2457</v>
      </c>
      <c r="AM64" s="257">
        <v>0.23400000000000001</v>
      </c>
      <c r="AN64" s="257">
        <v>0.2223</v>
      </c>
      <c r="AO64" s="257">
        <v>0.2223</v>
      </c>
      <c r="AP64" s="259">
        <v>0.2223</v>
      </c>
      <c r="AQ64" s="285">
        <v>0</v>
      </c>
      <c r="AR64" s="285">
        <v>-2.9942144865032438E-2</v>
      </c>
      <c r="AS64" s="285">
        <v>1.1819801395680355E-3</v>
      </c>
    </row>
    <row r="65" spans="1:45" x14ac:dyDescent="0.15">
      <c r="A65" s="168" t="s">
        <v>110</v>
      </c>
      <c r="B65" s="257">
        <v>0.70832841691248771</v>
      </c>
      <c r="C65" s="257">
        <v>0.70490167158308759</v>
      </c>
      <c r="D65" s="257">
        <v>0.86585791543756152</v>
      </c>
      <c r="E65" s="257">
        <v>0.87996804326450362</v>
      </c>
      <c r="F65" s="257">
        <v>0.89679941002949848</v>
      </c>
      <c r="G65" s="257">
        <v>0.87885939036381511</v>
      </c>
      <c r="H65" s="257">
        <v>0.87180432645034422</v>
      </c>
      <c r="I65" s="257">
        <v>0.90103244837758123</v>
      </c>
      <c r="J65" s="257">
        <v>0.92935349065880057</v>
      </c>
      <c r="K65" s="257">
        <v>1.0308456243854476</v>
      </c>
      <c r="L65" s="257">
        <v>1.0068584070796462</v>
      </c>
      <c r="M65" s="257">
        <v>1.0096804326450344</v>
      </c>
      <c r="N65" s="257">
        <v>1.4099041297935104</v>
      </c>
      <c r="O65" s="257">
        <v>1.6838421828908554</v>
      </c>
      <c r="P65" s="257">
        <v>1.6828343166175026</v>
      </c>
      <c r="Q65" s="257">
        <v>1.6828343166175026</v>
      </c>
      <c r="R65" s="257">
        <v>1.1796066863323504</v>
      </c>
      <c r="S65" s="257">
        <v>1.1694272369714847</v>
      </c>
      <c r="T65" s="257">
        <v>1.3776524090462146</v>
      </c>
      <c r="U65" s="257">
        <v>1.3776524090462146</v>
      </c>
      <c r="V65" s="257">
        <v>1.3776524090462146</v>
      </c>
      <c r="W65" s="257">
        <v>1.3784587020648966</v>
      </c>
      <c r="X65" s="257">
        <v>1.2779655653883975</v>
      </c>
      <c r="Y65" s="257">
        <v>1.3466254473942967</v>
      </c>
      <c r="Z65" s="257">
        <v>1.4595488003933137</v>
      </c>
      <c r="AA65" s="257">
        <v>1.5466421533923305</v>
      </c>
      <c r="AB65" s="257">
        <v>1.696748515240905</v>
      </c>
      <c r="AC65" s="257">
        <v>2.272839233038348</v>
      </c>
      <c r="AD65" s="257">
        <v>2.7106009095378569</v>
      </c>
      <c r="AE65" s="257">
        <v>2.868212045231072</v>
      </c>
      <c r="AF65" s="257">
        <v>2.7470937315634218</v>
      </c>
      <c r="AG65" s="257">
        <v>2.9289974680432649</v>
      </c>
      <c r="AH65" s="257">
        <v>3.1398622418879047</v>
      </c>
      <c r="AI65" s="257">
        <v>3.3745167366696043</v>
      </c>
      <c r="AJ65" s="257">
        <v>3.5764380339351947</v>
      </c>
      <c r="AK65" s="257">
        <v>4.6794021632251717</v>
      </c>
      <c r="AL65" s="257">
        <v>5.4793113569321523</v>
      </c>
      <c r="AM65" s="257">
        <v>6.0702979351032456</v>
      </c>
      <c r="AN65" s="257">
        <v>6.3639276794493611</v>
      </c>
      <c r="AO65" s="257">
        <v>8.398549655850541</v>
      </c>
      <c r="AP65" s="259">
        <v>8.398549655850541</v>
      </c>
      <c r="AQ65" s="285">
        <v>0</v>
      </c>
      <c r="AR65" s="285">
        <v>0.11342073263279451</v>
      </c>
      <c r="AS65" s="285">
        <v>4.4655505597801619E-2</v>
      </c>
    </row>
    <row r="66" spans="1:45" x14ac:dyDescent="0.15">
      <c r="A66" s="168" t="s">
        <v>108</v>
      </c>
      <c r="B66" s="257">
        <v>0.33442500000000008</v>
      </c>
      <c r="C66" s="257">
        <v>0.400725</v>
      </c>
      <c r="D66" s="257">
        <v>0.40950000000000003</v>
      </c>
      <c r="E66" s="257">
        <v>0.45045000000000013</v>
      </c>
      <c r="F66" s="257">
        <v>0.46605000000000002</v>
      </c>
      <c r="G66" s="257">
        <v>0.46800000000000014</v>
      </c>
      <c r="H66" s="257">
        <v>0.52747500000000003</v>
      </c>
      <c r="I66" s="257">
        <v>0.53820000000000001</v>
      </c>
      <c r="J66" s="257">
        <v>0.58499999999999996</v>
      </c>
      <c r="K66" s="257">
        <v>0.66885000000000017</v>
      </c>
      <c r="L66" s="257">
        <v>0.6825</v>
      </c>
      <c r="M66" s="257">
        <v>0.7117500000000001</v>
      </c>
      <c r="N66" s="257">
        <v>0.71662500000000007</v>
      </c>
      <c r="O66" s="257">
        <v>0.70004999999999995</v>
      </c>
      <c r="P66" s="257">
        <v>0.68445</v>
      </c>
      <c r="Q66" s="257">
        <v>0.65075587500000009</v>
      </c>
      <c r="R66" s="257">
        <v>0.61726087499999993</v>
      </c>
      <c r="S66" s="257">
        <v>0.66630025000000004</v>
      </c>
      <c r="T66" s="257">
        <v>0.64945649999999999</v>
      </c>
      <c r="U66" s="257">
        <v>0.62366150000000009</v>
      </c>
      <c r="V66" s="257">
        <v>0.7313171249999999</v>
      </c>
      <c r="W66" s="257">
        <v>0.73433937500000002</v>
      </c>
      <c r="X66" s="257">
        <v>0.72255837500000009</v>
      </c>
      <c r="Y66" s="257">
        <v>0.82197500000000001</v>
      </c>
      <c r="Z66" s="257">
        <v>0.8883875</v>
      </c>
      <c r="AA66" s="257">
        <v>1.0734750000000002</v>
      </c>
      <c r="AB66" s="257">
        <v>1.0481250000000002</v>
      </c>
      <c r="AC66" s="257">
        <v>1.0154375</v>
      </c>
      <c r="AD66" s="257">
        <v>1.0491250000000001</v>
      </c>
      <c r="AE66" s="257">
        <v>1.0734377500000001</v>
      </c>
      <c r="AF66" s="257">
        <v>1.1054986249999998</v>
      </c>
      <c r="AG66" s="257">
        <v>1.2301327499999999</v>
      </c>
      <c r="AH66" s="257">
        <v>1.280356</v>
      </c>
      <c r="AI66" s="257">
        <v>1.3039565</v>
      </c>
      <c r="AJ66" s="257">
        <v>1.3736309124999999</v>
      </c>
      <c r="AK66" s="257">
        <v>1.2049441250000001</v>
      </c>
      <c r="AL66" s="257">
        <v>1.1813724999999999</v>
      </c>
      <c r="AM66" s="257">
        <v>1.2413314375</v>
      </c>
      <c r="AN66" s="257">
        <v>1.2893361249999999</v>
      </c>
      <c r="AO66" s="257">
        <v>1.3288660897833995</v>
      </c>
      <c r="AP66" s="259">
        <v>1.3204431160449042</v>
      </c>
      <c r="AQ66" s="285">
        <v>-6.3384669104380453E-3</v>
      </c>
      <c r="AR66" s="285">
        <v>2.1575421457242783E-2</v>
      </c>
      <c r="AS66" s="285">
        <v>7.0208616221070965E-3</v>
      </c>
    </row>
    <row r="67" spans="1:45" x14ac:dyDescent="0.15">
      <c r="A67" s="168" t="s">
        <v>107</v>
      </c>
      <c r="B67" s="257">
        <v>0.83433000000000013</v>
      </c>
      <c r="C67" s="257">
        <v>0.87662505000000002</v>
      </c>
      <c r="D67" s="257">
        <v>0.97439999999999993</v>
      </c>
      <c r="E67" s="257">
        <v>1.2071395</v>
      </c>
      <c r="F67" s="257">
        <v>1.7245053000000001</v>
      </c>
      <c r="G67" s="257">
        <v>2.0119330000000004</v>
      </c>
      <c r="H67" s="257">
        <v>2.298975</v>
      </c>
      <c r="I67" s="257">
        <v>2.4025050000000001</v>
      </c>
      <c r="J67" s="257">
        <v>2.5990090000000001</v>
      </c>
      <c r="K67" s="257">
        <v>2.5909904999999998</v>
      </c>
      <c r="L67" s="257">
        <v>2.9065540000000003</v>
      </c>
      <c r="M67" s="257">
        <v>1.8675999999999999</v>
      </c>
      <c r="N67" s="257">
        <v>1.8472999999999999</v>
      </c>
      <c r="O67" s="257">
        <v>1.8472999999999999</v>
      </c>
      <c r="P67" s="257">
        <v>1.8472999999999999</v>
      </c>
      <c r="Q67" s="257">
        <v>1.97925</v>
      </c>
      <c r="R67" s="257">
        <v>2.0807500000000001</v>
      </c>
      <c r="S67" s="257">
        <v>2.1842799999999998</v>
      </c>
      <c r="T67" s="257">
        <v>2.2137150000000001</v>
      </c>
      <c r="U67" s="257">
        <v>2.6593</v>
      </c>
      <c r="V67" s="257">
        <v>2.7222300000000001</v>
      </c>
      <c r="W67" s="257">
        <v>2.642045</v>
      </c>
      <c r="X67" s="257">
        <v>2.5953550000000001</v>
      </c>
      <c r="Y67" s="257">
        <v>2.5953550000000001</v>
      </c>
      <c r="Z67" s="257">
        <v>2.8105350000000002</v>
      </c>
      <c r="AA67" s="257">
        <v>2.5151699999999999</v>
      </c>
      <c r="AB67" s="257">
        <v>2.6714799999999999</v>
      </c>
      <c r="AC67" s="257">
        <v>3.0468973075274999</v>
      </c>
      <c r="AD67" s="257">
        <v>3.2325680612925001</v>
      </c>
      <c r="AE67" s="257">
        <v>3.1155897381000002</v>
      </c>
      <c r="AF67" s="257">
        <v>3.0095332239524994</v>
      </c>
      <c r="AG67" s="257">
        <v>3.0095332239524994</v>
      </c>
      <c r="AH67" s="257">
        <v>2.9704446442124999</v>
      </c>
      <c r="AI67" s="257">
        <v>2.918422343235</v>
      </c>
      <c r="AJ67" s="257">
        <v>2.8816330917149999</v>
      </c>
      <c r="AK67" s="257">
        <v>2.8163896534725001</v>
      </c>
      <c r="AL67" s="257">
        <v>2.909225030355</v>
      </c>
      <c r="AM67" s="257">
        <v>2.8847946680174998</v>
      </c>
      <c r="AN67" s="257">
        <v>2.7609183601650003</v>
      </c>
      <c r="AO67" s="257">
        <v>1.4295484004993626</v>
      </c>
      <c r="AP67" s="259">
        <v>1.2522716318174998</v>
      </c>
      <c r="AQ67" s="285">
        <v>-0.12400893080635633</v>
      </c>
      <c r="AR67" s="285">
        <v>-7.4948610299005236E-2</v>
      </c>
      <c r="AS67" s="285">
        <v>6.6583904550280701E-3</v>
      </c>
    </row>
    <row r="68" spans="1:45" x14ac:dyDescent="0.15">
      <c r="A68" s="168" t="s">
        <v>105</v>
      </c>
      <c r="B68" s="257">
        <v>0.55781952867361873</v>
      </c>
      <c r="C68" s="257">
        <v>0.62047270430000634</v>
      </c>
      <c r="D68" s="257">
        <v>0.6447089121554811</v>
      </c>
      <c r="E68" s="257">
        <v>0.62653175626387492</v>
      </c>
      <c r="F68" s="257">
        <v>0.67423067597943764</v>
      </c>
      <c r="G68" s="257">
        <v>0.68273913192869984</v>
      </c>
      <c r="H68" s="257">
        <v>0.67203910399250621</v>
      </c>
      <c r="I68" s="257">
        <v>0.66494872403478733</v>
      </c>
      <c r="J68" s="257">
        <v>0.65966316806630609</v>
      </c>
      <c r="K68" s="257">
        <v>0.73391878362350615</v>
      </c>
      <c r="L68" s="257">
        <v>0.76124897546053105</v>
      </c>
      <c r="M68" s="257">
        <v>0.87405047478787512</v>
      </c>
      <c r="N68" s="257">
        <v>0.99007487409599981</v>
      </c>
      <c r="O68" s="257">
        <v>1.0403521137961875</v>
      </c>
      <c r="P68" s="257">
        <v>1.0919185134886875</v>
      </c>
      <c r="Q68" s="257">
        <v>1.0339063138346249</v>
      </c>
      <c r="R68" s="257">
        <v>1.028749673865375</v>
      </c>
      <c r="S68" s="257">
        <v>1.1215691933118748</v>
      </c>
      <c r="T68" s="257">
        <v>1.1060992734041248</v>
      </c>
      <c r="U68" s="257">
        <v>1.0635569936578126</v>
      </c>
      <c r="V68" s="257">
        <v>1.0635569936578126</v>
      </c>
      <c r="W68" s="257">
        <v>1.1254366732888124</v>
      </c>
      <c r="X68" s="257">
        <v>1.1473523931581249</v>
      </c>
      <c r="Y68" s="257">
        <v>1.1218270253103371</v>
      </c>
      <c r="Z68" s="257">
        <v>1.0982353974510188</v>
      </c>
      <c r="AA68" s="257">
        <v>1.1338162132388439</v>
      </c>
      <c r="AB68" s="257">
        <v>1.1463984147638135</v>
      </c>
      <c r="AC68" s="257">
        <v>1.1345897092342312</v>
      </c>
      <c r="AD68" s="257">
        <v>1.1340482620374597</v>
      </c>
      <c r="AE68" s="257">
        <v>1.078013425159168</v>
      </c>
      <c r="AF68" s="257">
        <v>1.0272670498726655</v>
      </c>
      <c r="AG68" s="257">
        <v>1.0511749166489812</v>
      </c>
      <c r="AH68" s="257">
        <v>1.0183208803692698</v>
      </c>
      <c r="AI68" s="257">
        <v>1.0180123917657045</v>
      </c>
      <c r="AJ68" s="257">
        <v>1.1105589728353138</v>
      </c>
      <c r="AK68" s="257">
        <v>1.0022386846052831</v>
      </c>
      <c r="AL68" s="257">
        <v>0.94668120365539854</v>
      </c>
      <c r="AM68" s="257">
        <v>0.90823063050878827</v>
      </c>
      <c r="AN68" s="257">
        <v>0.90823063050878827</v>
      </c>
      <c r="AO68" s="257">
        <v>0.90823063050878827</v>
      </c>
      <c r="AP68" s="259">
        <v>0.90823063050878827</v>
      </c>
      <c r="AQ68" s="285">
        <v>0</v>
      </c>
      <c r="AR68" s="285">
        <v>-1.6991671212173931E-2</v>
      </c>
      <c r="AS68" s="285">
        <v>4.8291073657613249E-3</v>
      </c>
    </row>
    <row r="69" spans="1:45" x14ac:dyDescent="0.15">
      <c r="A69" s="168" t="s">
        <v>306</v>
      </c>
      <c r="B69" s="257">
        <v>9.0674999999999992E-2</v>
      </c>
      <c r="C69" s="257">
        <v>0.14235</v>
      </c>
      <c r="D69" s="257">
        <v>0.14235</v>
      </c>
      <c r="E69" s="257">
        <v>0.238875</v>
      </c>
      <c r="F69" s="257">
        <v>0.2535</v>
      </c>
      <c r="G69" s="257">
        <v>0.26130000000000003</v>
      </c>
      <c r="H69" s="257">
        <v>0.26130000000000003</v>
      </c>
      <c r="I69" s="257">
        <v>0.26130000000000003</v>
      </c>
      <c r="J69" s="257">
        <v>0.26032499999999997</v>
      </c>
      <c r="K69" s="257">
        <v>0.25935000000000002</v>
      </c>
      <c r="L69" s="257">
        <v>0.25837500000000002</v>
      </c>
      <c r="M69" s="257">
        <v>0.27105000000000007</v>
      </c>
      <c r="N69" s="257">
        <v>0.27105000000000007</v>
      </c>
      <c r="O69" s="257">
        <v>0.26130000000000003</v>
      </c>
      <c r="P69" s="257">
        <v>0.26130000000000003</v>
      </c>
      <c r="Q69" s="257">
        <v>0.26130000000000003</v>
      </c>
      <c r="R69" s="257">
        <v>0.27495000000000003</v>
      </c>
      <c r="S69" s="257">
        <v>0.27592500000000003</v>
      </c>
      <c r="T69" s="257">
        <v>0.27787500000000004</v>
      </c>
      <c r="U69" s="257">
        <v>0.27982499999999999</v>
      </c>
      <c r="V69" s="257">
        <v>0.27982499999999999</v>
      </c>
      <c r="W69" s="257">
        <v>0.33637499999999998</v>
      </c>
      <c r="X69" s="257">
        <v>0.43387500000000001</v>
      </c>
      <c r="Y69" s="257">
        <v>0.39487499999999998</v>
      </c>
      <c r="Z69" s="257">
        <v>0.47287499999999999</v>
      </c>
      <c r="AA69" s="257">
        <v>0.52858500000000008</v>
      </c>
      <c r="AB69" s="257">
        <v>0.52858500000000008</v>
      </c>
      <c r="AC69" s="257">
        <v>0.48575998748250004</v>
      </c>
      <c r="AD69" s="257">
        <v>0.33925299469425008</v>
      </c>
      <c r="AE69" s="257">
        <v>0.32690033521875</v>
      </c>
      <c r="AF69" s="257">
        <v>0.21723189422347913</v>
      </c>
      <c r="AG69" s="257">
        <v>0.21723189422347913</v>
      </c>
      <c r="AH69" s="257">
        <v>0.27821305125000001</v>
      </c>
      <c r="AI69" s="257">
        <v>0.51831091447875</v>
      </c>
      <c r="AJ69" s="257">
        <v>0.51914555363250003</v>
      </c>
      <c r="AK69" s="257">
        <v>0.50559676760265182</v>
      </c>
      <c r="AL69" s="257">
        <v>0.48980886309076871</v>
      </c>
      <c r="AM69" s="257">
        <v>0.47488455779076605</v>
      </c>
      <c r="AN69" s="257">
        <v>0.46052314396758204</v>
      </c>
      <c r="AO69" s="257">
        <v>0.44693441588332539</v>
      </c>
      <c r="AP69" s="259">
        <v>0.43221186916584658</v>
      </c>
      <c r="AQ69" s="285">
        <v>-3.2941179274326049E-2</v>
      </c>
      <c r="AR69" s="285">
        <v>3.1769874538634113E-2</v>
      </c>
      <c r="AS69" s="285">
        <v>2.2980919722879393E-3</v>
      </c>
    </row>
    <row r="70" spans="1:45" x14ac:dyDescent="0.15">
      <c r="A70" s="168" t="s">
        <v>103</v>
      </c>
      <c r="B70" s="257">
        <v>0.29129189634375002</v>
      </c>
      <c r="C70" s="257">
        <v>0.31637000662499998</v>
      </c>
      <c r="D70" s="257">
        <v>0.35765243431874999</v>
      </c>
      <c r="E70" s="257">
        <v>0.30479549418749996</v>
      </c>
      <c r="F70" s="257">
        <v>0.30402386002500004</v>
      </c>
      <c r="G70" s="257">
        <v>0.29707915256250006</v>
      </c>
      <c r="H70" s="257">
        <v>0.36073897096874996</v>
      </c>
      <c r="I70" s="257">
        <v>0.43211513100000004</v>
      </c>
      <c r="J70" s="257">
        <v>0.34187251569562505</v>
      </c>
      <c r="K70" s="257">
        <v>0.34723537312500002</v>
      </c>
      <c r="L70" s="257">
        <v>0.37518782066156259</v>
      </c>
      <c r="M70" s="257">
        <v>0.43597330181249999</v>
      </c>
      <c r="N70" s="257">
        <v>0.47574174024768506</v>
      </c>
      <c r="O70" s="257">
        <v>0.44968490145961387</v>
      </c>
      <c r="P70" s="257">
        <v>0.45040317733799584</v>
      </c>
      <c r="Q70" s="257">
        <v>0.4081022533003637</v>
      </c>
      <c r="R70" s="257">
        <v>0.39342732458511409</v>
      </c>
      <c r="S70" s="257">
        <v>0.36427637432093596</v>
      </c>
      <c r="T70" s="257">
        <v>0.40411672440922281</v>
      </c>
      <c r="U70" s="257">
        <v>0.40145204897144948</v>
      </c>
      <c r="V70" s="257">
        <v>0.50078379027706943</v>
      </c>
      <c r="W70" s="257">
        <v>0.51623795826588748</v>
      </c>
      <c r="X70" s="257">
        <v>0.54821406351916835</v>
      </c>
      <c r="Y70" s="257">
        <v>0.54336494769133781</v>
      </c>
      <c r="Z70" s="257">
        <v>0.58058684339663769</v>
      </c>
      <c r="AA70" s="257">
        <v>0.67682779858200726</v>
      </c>
      <c r="AB70" s="257">
        <v>0.67671124128668902</v>
      </c>
      <c r="AC70" s="257">
        <v>0.66898403859849642</v>
      </c>
      <c r="AD70" s="257">
        <v>0.60911869244264405</v>
      </c>
      <c r="AE70" s="257">
        <v>0.58144879765183188</v>
      </c>
      <c r="AF70" s="257">
        <v>0.55108455397739142</v>
      </c>
      <c r="AG70" s="257">
        <v>0.5461972187512999</v>
      </c>
      <c r="AH70" s="257">
        <v>0.53946989249463539</v>
      </c>
      <c r="AI70" s="257">
        <v>0.48517603253250591</v>
      </c>
      <c r="AJ70" s="257">
        <v>0.4548386136531184</v>
      </c>
      <c r="AK70" s="257">
        <v>0.37964705140697402</v>
      </c>
      <c r="AL70" s="257">
        <v>0.36496273129741619</v>
      </c>
      <c r="AM70" s="257">
        <v>0.37984313353718346</v>
      </c>
      <c r="AN70" s="257">
        <v>0.36582705942827887</v>
      </c>
      <c r="AO70" s="257">
        <v>0.39464306139179206</v>
      </c>
      <c r="AP70" s="259">
        <v>0.38478632986503009</v>
      </c>
      <c r="AQ70" s="285">
        <v>-2.4976320353891746E-2</v>
      </c>
      <c r="AR70" s="285">
        <v>-3.8012786665457932E-2</v>
      </c>
      <c r="AS70" s="285">
        <v>2.0459280246412073E-3</v>
      </c>
    </row>
    <row r="71" spans="1:45" x14ac:dyDescent="0.15">
      <c r="A71" s="168" t="s">
        <v>502</v>
      </c>
      <c r="B71" s="257">
        <v>0</v>
      </c>
      <c r="C71" s="257">
        <v>0</v>
      </c>
      <c r="D71" s="257">
        <v>0</v>
      </c>
      <c r="E71" s="257">
        <v>0</v>
      </c>
      <c r="F71" s="257">
        <v>0</v>
      </c>
      <c r="G71" s="257">
        <v>1.0898796641036697E-4</v>
      </c>
      <c r="H71" s="257">
        <v>2.9971689176864911E-4</v>
      </c>
      <c r="I71" s="257">
        <v>5.8581031152579244E-4</v>
      </c>
      <c r="J71" s="257">
        <v>8.7190373128286731E-4</v>
      </c>
      <c r="K71" s="257">
        <v>1.5394549256293694E-3</v>
      </c>
      <c r="L71" s="257">
        <v>1.6416311433461162E-3</v>
      </c>
      <c r="M71" s="257">
        <v>2.7519461169700186E-3</v>
      </c>
      <c r="N71" s="257">
        <v>2.969921872160539E-3</v>
      </c>
      <c r="O71" s="257">
        <v>3.7328375228422644E-3</v>
      </c>
      <c r="P71" s="257">
        <v>2.9154279841143785E-3</v>
      </c>
      <c r="Q71" s="257">
        <v>2.9154279841143785E-3</v>
      </c>
      <c r="R71" s="257">
        <v>2.9154279841143785E-3</v>
      </c>
      <c r="S71" s="257">
        <v>2.9154279841143785E-3</v>
      </c>
      <c r="T71" s="257">
        <v>2.9154279841143785E-3</v>
      </c>
      <c r="U71" s="257">
        <v>2.9154279841143785E-3</v>
      </c>
      <c r="V71" s="257">
        <v>2.9154279841143785E-3</v>
      </c>
      <c r="W71" s="257">
        <v>2.9162815893750004E-3</v>
      </c>
      <c r="X71" s="257">
        <v>2.7609282710625003E-3</v>
      </c>
      <c r="Y71" s="257">
        <v>2.6246534304375001E-3</v>
      </c>
      <c r="Z71" s="257">
        <v>2.4802020993749999E-3</v>
      </c>
      <c r="AA71" s="257">
        <v>2.3330252714999994E-3</v>
      </c>
      <c r="AB71" s="257">
        <v>2.1940249340624998E-3</v>
      </c>
      <c r="AC71" s="257">
        <v>2.0632010870625002E-3</v>
      </c>
      <c r="AD71" s="257">
        <v>1.9214752528125001E-3</v>
      </c>
      <c r="AE71" s="257">
        <v>0.14959293380795688</v>
      </c>
      <c r="AF71" s="257">
        <v>0.14944030598645691</v>
      </c>
      <c r="AG71" s="257">
        <v>0.14929040366176941</v>
      </c>
      <c r="AH71" s="257">
        <v>0.1491459523307069</v>
      </c>
      <c r="AI71" s="257">
        <v>0.1489960500060194</v>
      </c>
      <c r="AJ71" s="257">
        <v>0.14561045816395504</v>
      </c>
      <c r="AK71" s="257">
        <v>0.13596024056721734</v>
      </c>
      <c r="AL71" s="257">
        <v>0.20248354713897374</v>
      </c>
      <c r="AM71" s="257">
        <v>0.19208546841872015</v>
      </c>
      <c r="AN71" s="257">
        <v>0.18224749304613577</v>
      </c>
      <c r="AO71" s="257">
        <v>0.17601944488460564</v>
      </c>
      <c r="AP71" s="259">
        <v>0.16314447989030173</v>
      </c>
      <c r="AQ71" s="285">
        <v>-7.3145128952908811E-2</v>
      </c>
      <c r="AR71" s="285">
        <v>1.6400702950087664E-2</v>
      </c>
      <c r="AS71" s="285">
        <v>8.674473014417157E-4</v>
      </c>
    </row>
    <row r="72" spans="1:45" x14ac:dyDescent="0.15">
      <c r="A72" s="168" t="s">
        <v>97</v>
      </c>
      <c r="B72" s="257">
        <v>0.28470000000000001</v>
      </c>
      <c r="C72" s="257">
        <v>0.39194999999999991</v>
      </c>
      <c r="D72" s="257">
        <v>0.34125</v>
      </c>
      <c r="E72" s="257">
        <v>0.1638</v>
      </c>
      <c r="F72" s="257">
        <v>0.20474999999999999</v>
      </c>
      <c r="G72" s="257">
        <v>0.21255000000000002</v>
      </c>
      <c r="H72" s="257">
        <v>0.19889999999999999</v>
      </c>
      <c r="I72" s="257">
        <v>0.1794</v>
      </c>
      <c r="J72" s="257">
        <v>0.19012499999999999</v>
      </c>
      <c r="K72" s="257">
        <v>0.223275</v>
      </c>
      <c r="L72" s="257">
        <v>0.21840000000000001</v>
      </c>
      <c r="M72" s="257">
        <v>0.23985000000000001</v>
      </c>
      <c r="N72" s="257">
        <v>0.22522499999999998</v>
      </c>
      <c r="O72" s="257">
        <v>0.17647499999999999</v>
      </c>
      <c r="P72" s="257">
        <v>0.170625</v>
      </c>
      <c r="Q72" s="257">
        <v>0.1716</v>
      </c>
      <c r="R72" s="257">
        <v>0.19109999999999999</v>
      </c>
      <c r="S72" s="257">
        <v>0.19987499999999997</v>
      </c>
      <c r="T72" s="257">
        <v>0.40949999999999998</v>
      </c>
      <c r="U72" s="257">
        <v>0.33637499999999998</v>
      </c>
      <c r="V72" s="257">
        <v>0.35099999999999998</v>
      </c>
      <c r="W72" s="257">
        <v>0.36854999999999993</v>
      </c>
      <c r="X72" s="257">
        <v>0.429975</v>
      </c>
      <c r="Y72" s="257">
        <v>0.40754999999999997</v>
      </c>
      <c r="Z72" s="257">
        <v>0.34514999999999996</v>
      </c>
      <c r="AA72" s="257">
        <v>0.2964</v>
      </c>
      <c r="AB72" s="257">
        <v>0.32272500000000004</v>
      </c>
      <c r="AC72" s="257">
        <v>0.32823959860937291</v>
      </c>
      <c r="AD72" s="257">
        <v>0.35168528422432821</v>
      </c>
      <c r="AE72" s="257">
        <v>0.32325739041619495</v>
      </c>
      <c r="AF72" s="257">
        <v>0.31006919225778268</v>
      </c>
      <c r="AG72" s="257">
        <v>0.2948588037150805</v>
      </c>
      <c r="AH72" s="257">
        <v>0.26490459577341374</v>
      </c>
      <c r="AI72" s="257">
        <v>0.24661256492769584</v>
      </c>
      <c r="AJ72" s="257">
        <v>0.2271801945478806</v>
      </c>
      <c r="AK72" s="257">
        <v>0.2140637988016641</v>
      </c>
      <c r="AL72" s="257">
        <v>0.20016900629303105</v>
      </c>
      <c r="AM72" s="257">
        <v>0.1878620728426709</v>
      </c>
      <c r="AN72" s="257">
        <v>0.17754040282175704</v>
      </c>
      <c r="AO72" s="257">
        <v>0.14308403709987846</v>
      </c>
      <c r="AP72" s="259">
        <v>0.14308403709987846</v>
      </c>
      <c r="AQ72" s="285">
        <v>0</v>
      </c>
      <c r="AR72" s="285">
        <v>-7.8268834099182949E-2</v>
      </c>
      <c r="AS72" s="285">
        <v>7.6078493090990702E-4</v>
      </c>
    </row>
    <row r="73" spans="1:45" x14ac:dyDescent="0.15">
      <c r="A73" s="168" t="s">
        <v>96</v>
      </c>
      <c r="B73" s="257">
        <v>0</v>
      </c>
      <c r="C73" s="257">
        <v>0</v>
      </c>
      <c r="D73" s="257">
        <v>0</v>
      </c>
      <c r="E73" s="257">
        <v>0</v>
      </c>
      <c r="F73" s="257">
        <v>0</v>
      </c>
      <c r="G73" s="257">
        <v>0</v>
      </c>
      <c r="H73" s="257">
        <v>0</v>
      </c>
      <c r="I73" s="257">
        <v>0</v>
      </c>
      <c r="J73" s="257">
        <v>0</v>
      </c>
      <c r="K73" s="257">
        <v>0</v>
      </c>
      <c r="L73" s="257">
        <v>1.4625000000000001E-2</v>
      </c>
      <c r="M73" s="257">
        <v>1.4625000000000001E-2</v>
      </c>
      <c r="N73" s="257">
        <v>0.10335</v>
      </c>
      <c r="O73" s="257">
        <v>0.10335</v>
      </c>
      <c r="P73" s="257">
        <v>0.13065000000000002</v>
      </c>
      <c r="Q73" s="257">
        <v>0.14332499999999998</v>
      </c>
      <c r="R73" s="257">
        <v>0.16672499999999998</v>
      </c>
      <c r="S73" s="257">
        <v>0.16575000000000001</v>
      </c>
      <c r="T73" s="257">
        <v>0.16575000000000001</v>
      </c>
      <c r="U73" s="257">
        <v>0.16575000000000001</v>
      </c>
      <c r="V73" s="257">
        <v>0.16575000000000001</v>
      </c>
      <c r="W73" s="257">
        <v>0.18817500000000001</v>
      </c>
      <c r="X73" s="257">
        <v>0.22425</v>
      </c>
      <c r="Y73" s="257">
        <v>0.2145</v>
      </c>
      <c r="Z73" s="257">
        <v>0.2145</v>
      </c>
      <c r="AA73" s="257">
        <v>0.2145</v>
      </c>
      <c r="AB73" s="257">
        <v>0.2145</v>
      </c>
      <c r="AC73" s="257">
        <v>0.49974478885767332</v>
      </c>
      <c r="AD73" s="257">
        <v>0.58303558700061875</v>
      </c>
      <c r="AE73" s="257">
        <v>0.71392112693953336</v>
      </c>
      <c r="AF73" s="257">
        <v>0.64592863865957773</v>
      </c>
      <c r="AG73" s="257">
        <v>0.64592863865957773</v>
      </c>
      <c r="AH73" s="257">
        <v>0.64592863865957773</v>
      </c>
      <c r="AI73" s="257">
        <v>0.64592863865957773</v>
      </c>
      <c r="AJ73" s="257">
        <v>0.64592863865957773</v>
      </c>
      <c r="AK73" s="257">
        <v>0.64592863865957773</v>
      </c>
      <c r="AL73" s="257">
        <v>0.64592863865957773</v>
      </c>
      <c r="AM73" s="257">
        <v>0.64592863865957773</v>
      </c>
      <c r="AN73" s="257">
        <v>0.64592863865957773</v>
      </c>
      <c r="AO73" s="257">
        <v>0.64592863865957773</v>
      </c>
      <c r="AP73" s="259">
        <v>0.64592863865957773</v>
      </c>
      <c r="AQ73" s="285">
        <v>0</v>
      </c>
      <c r="AR73" s="285">
        <v>-9.9584290293984745E-3</v>
      </c>
      <c r="AS73" s="285">
        <v>3.4344346490051232E-3</v>
      </c>
    </row>
    <row r="74" spans="1:45" x14ac:dyDescent="0.15">
      <c r="A74" s="168" t="s">
        <v>95</v>
      </c>
      <c r="B74" s="257">
        <v>0.23692500000000005</v>
      </c>
      <c r="C74" s="257">
        <v>0.23985000000000001</v>
      </c>
      <c r="D74" s="257">
        <v>0.23010000000000003</v>
      </c>
      <c r="E74" s="257">
        <v>0.22912500000000002</v>
      </c>
      <c r="F74" s="257">
        <v>0.22620000000000001</v>
      </c>
      <c r="G74" s="257">
        <v>0.24765000000000004</v>
      </c>
      <c r="H74" s="257">
        <v>0.22815000000000002</v>
      </c>
      <c r="I74" s="257">
        <v>0.2223</v>
      </c>
      <c r="J74" s="257">
        <v>0.26227500000000004</v>
      </c>
      <c r="K74" s="257">
        <v>0.252525</v>
      </c>
      <c r="L74" s="257">
        <v>0.27329250000000005</v>
      </c>
      <c r="M74" s="257">
        <v>0.25340249999999997</v>
      </c>
      <c r="N74" s="257">
        <v>0.2588625</v>
      </c>
      <c r="O74" s="257">
        <v>0.26246999999999998</v>
      </c>
      <c r="P74" s="257">
        <v>0.26802749999999997</v>
      </c>
      <c r="Q74" s="257">
        <v>0.2588625</v>
      </c>
      <c r="R74" s="257">
        <v>0.253695</v>
      </c>
      <c r="S74" s="257">
        <v>0.26500499999999999</v>
      </c>
      <c r="T74" s="257">
        <v>0.26178750000000001</v>
      </c>
      <c r="U74" s="257">
        <v>0.24872250000000001</v>
      </c>
      <c r="V74" s="257">
        <v>0.24648</v>
      </c>
      <c r="W74" s="257">
        <v>0.29288999999999998</v>
      </c>
      <c r="X74" s="257">
        <v>0.2906475</v>
      </c>
      <c r="Y74" s="257">
        <v>0.32757024962164316</v>
      </c>
      <c r="Z74" s="257">
        <v>0.32803333460599371</v>
      </c>
      <c r="AA74" s="257">
        <v>0.32442366633173225</v>
      </c>
      <c r="AB74" s="257">
        <v>0.32276916868778655</v>
      </c>
      <c r="AC74" s="257">
        <v>0.31528796516071833</v>
      </c>
      <c r="AD74" s="257">
        <v>0.30383586319415545</v>
      </c>
      <c r="AE74" s="257">
        <v>0.27124124141972561</v>
      </c>
      <c r="AF74" s="257">
        <v>0.26009202716697788</v>
      </c>
      <c r="AG74" s="257">
        <v>0.25416346744053575</v>
      </c>
      <c r="AH74" s="257">
        <v>0.24027409838731945</v>
      </c>
      <c r="AI74" s="257">
        <v>0.24589478848764904</v>
      </c>
      <c r="AJ74" s="257">
        <v>0.24079806311577642</v>
      </c>
      <c r="AK74" s="257">
        <v>0.23106441444841727</v>
      </c>
      <c r="AL74" s="257">
        <v>0.22241421618711618</v>
      </c>
      <c r="AM74" s="257">
        <v>0.2035623743796568</v>
      </c>
      <c r="AN74" s="257">
        <v>0.19511402296975616</v>
      </c>
      <c r="AO74" s="257">
        <v>0.19093977904799739</v>
      </c>
      <c r="AP74" s="259">
        <v>0.18925524456781392</v>
      </c>
      <c r="AQ74" s="285">
        <v>-8.8223338718749211E-3</v>
      </c>
      <c r="AR74" s="285">
        <v>-3.4496018087489477E-2</v>
      </c>
      <c r="AS74" s="285">
        <v>1.0062795339102447E-3</v>
      </c>
    </row>
    <row r="75" spans="1:45" s="161" customFormat="1" x14ac:dyDescent="0.15">
      <c r="A75" s="163" t="s">
        <v>94</v>
      </c>
      <c r="B75" s="260">
        <v>3.9605058419298569</v>
      </c>
      <c r="C75" s="260">
        <v>4.5654014325080938</v>
      </c>
      <c r="D75" s="260">
        <v>5.0117992619117926</v>
      </c>
      <c r="E75" s="260">
        <v>5.1070797937158785</v>
      </c>
      <c r="F75" s="260">
        <v>5.8637042460339366</v>
      </c>
      <c r="G75" s="260">
        <v>6.1894646628214263</v>
      </c>
      <c r="H75" s="260">
        <v>6.7998921183033687</v>
      </c>
      <c r="I75" s="260">
        <v>7.1040821137238952</v>
      </c>
      <c r="J75" s="260">
        <v>7.2894350781520139</v>
      </c>
      <c r="K75" s="260">
        <v>7.8693797360595843</v>
      </c>
      <c r="L75" s="260">
        <v>8.251343334345087</v>
      </c>
      <c r="M75" s="260">
        <v>7.5098336553623799</v>
      </c>
      <c r="N75" s="260">
        <v>7.7712081660093553</v>
      </c>
      <c r="O75" s="260">
        <v>7.9818920356695005</v>
      </c>
      <c r="P75" s="260">
        <v>8.2816589354282986</v>
      </c>
      <c r="Q75" s="260">
        <v>8.2339716867366057</v>
      </c>
      <c r="R75" s="260">
        <v>7.9324799877669525</v>
      </c>
      <c r="S75" s="260">
        <v>8.2514434825884084</v>
      </c>
      <c r="T75" s="260">
        <v>9.082312834843675</v>
      </c>
      <c r="U75" s="260">
        <v>9.3902058796595895</v>
      </c>
      <c r="V75" s="260">
        <v>9.815050745965209</v>
      </c>
      <c r="W75" s="260">
        <v>10.34428399020897</v>
      </c>
      <c r="X75" s="260">
        <v>10.317543825336752</v>
      </c>
      <c r="Y75" s="260">
        <v>10.392481703448052</v>
      </c>
      <c r="Z75" s="260">
        <v>10.759801457946338</v>
      </c>
      <c r="AA75" s="260">
        <v>10.869497236816411</v>
      </c>
      <c r="AB75" s="260">
        <v>11.16862000491326</v>
      </c>
      <c r="AC75" s="260">
        <v>12.235752099595905</v>
      </c>
      <c r="AD75" s="260">
        <v>13.706831029676627</v>
      </c>
      <c r="AE75" s="260">
        <v>13.911232683944235</v>
      </c>
      <c r="AF75" s="260">
        <v>13.521760713910256</v>
      </c>
      <c r="AG75" s="260">
        <v>13.763407732278981</v>
      </c>
      <c r="AH75" s="260">
        <v>13.880831526369137</v>
      </c>
      <c r="AI75" s="260">
        <v>14.233170517277827</v>
      </c>
      <c r="AJ75" s="260">
        <v>14.04174405280642</v>
      </c>
      <c r="AK75" s="260">
        <v>14.654056692725218</v>
      </c>
      <c r="AL75" s="260">
        <v>15.455543322083894</v>
      </c>
      <c r="AM75" s="260">
        <v>15.974778899693032</v>
      </c>
      <c r="AN75" s="260">
        <v>16.081910503801687</v>
      </c>
      <c r="AO75" s="260">
        <v>16.784866925666929</v>
      </c>
      <c r="AP75" s="260">
        <v>16.560028405527841</v>
      </c>
      <c r="AQ75" s="286">
        <v>-1.3395311451368741E-2</v>
      </c>
      <c r="AR75" s="286">
        <v>1.895552562238545E-2</v>
      </c>
      <c r="AS75" s="286">
        <v>8.8050493414378914E-2</v>
      </c>
    </row>
    <row r="76" spans="1:45" x14ac:dyDescent="0.15">
      <c r="B76" s="257"/>
      <c r="C76" s="257"/>
      <c r="D76" s="257"/>
      <c r="E76" s="257"/>
      <c r="F76" s="257"/>
      <c r="G76" s="257"/>
      <c r="H76" s="257"/>
      <c r="I76" s="257"/>
      <c r="J76" s="257"/>
      <c r="K76" s="257"/>
      <c r="L76" s="257"/>
      <c r="M76" s="257"/>
      <c r="N76" s="257"/>
      <c r="O76" s="257"/>
      <c r="P76" s="257"/>
      <c r="Q76" s="257"/>
      <c r="R76" s="257"/>
      <c r="S76" s="257"/>
      <c r="T76" s="257"/>
      <c r="U76" s="257"/>
      <c r="V76" s="257"/>
      <c r="W76" s="257"/>
      <c r="X76" s="257"/>
      <c r="Y76" s="257"/>
      <c r="Z76" s="257"/>
      <c r="AA76" s="257"/>
      <c r="AB76" s="257"/>
      <c r="AC76" s="257"/>
      <c r="AD76" s="257"/>
      <c r="AE76" s="257"/>
      <c r="AF76" s="257"/>
      <c r="AG76" s="257"/>
      <c r="AH76" s="257"/>
      <c r="AI76" s="257"/>
      <c r="AJ76" s="257"/>
      <c r="AK76" s="257"/>
      <c r="AL76" s="257"/>
      <c r="AM76" s="257"/>
      <c r="AN76" s="257"/>
      <c r="AO76" s="257"/>
      <c r="AP76" s="259"/>
      <c r="AQ76" s="285"/>
      <c r="AR76" s="285"/>
      <c r="AS76" s="285"/>
    </row>
    <row r="77" spans="1:45" s="271" customFormat="1" x14ac:dyDescent="0.15">
      <c r="A77" s="290" t="s">
        <v>93</v>
      </c>
      <c r="B77" s="268">
        <v>70.889120248991233</v>
      </c>
      <c r="C77" s="268">
        <v>73.468179190652393</v>
      </c>
      <c r="D77" s="268">
        <v>75.805363262799673</v>
      </c>
      <c r="E77" s="268">
        <v>77.394407268584658</v>
      </c>
      <c r="F77" s="268">
        <v>80.211984519583737</v>
      </c>
      <c r="G77" s="268">
        <v>82.405562170928704</v>
      </c>
      <c r="H77" s="268">
        <v>88.3279218132746</v>
      </c>
      <c r="I77" s="268">
        <v>90.836300656423489</v>
      </c>
      <c r="J77" s="268">
        <v>94.752519716296163</v>
      </c>
      <c r="K77" s="268">
        <v>105.46381134485516</v>
      </c>
      <c r="L77" s="268">
        <v>108.36301268372898</v>
      </c>
      <c r="M77" s="268">
        <v>114.15017420327439</v>
      </c>
      <c r="N77" s="268">
        <v>116.84624981052521</v>
      </c>
      <c r="O77" s="268">
        <v>118.01987241903682</v>
      </c>
      <c r="P77" s="268">
        <v>118.82398911230305</v>
      </c>
      <c r="Q77" s="268">
        <v>119.0881790694644</v>
      </c>
      <c r="R77" s="268">
        <v>122.33916100289998</v>
      </c>
      <c r="S77" s="268">
        <v>125.03895968776575</v>
      </c>
      <c r="T77" s="268">
        <v>128.52190623667283</v>
      </c>
      <c r="U77" s="268">
        <v>131.90042986306477</v>
      </c>
      <c r="V77" s="268">
        <v>138.02319320580088</v>
      </c>
      <c r="W77" s="268">
        <v>152.48165219782138</v>
      </c>
      <c r="X77" s="268">
        <v>153.89954013170629</v>
      </c>
      <c r="Y77" s="268">
        <v>154.58082749521623</v>
      </c>
      <c r="Z77" s="268">
        <v>155.01981620615624</v>
      </c>
      <c r="AA77" s="268">
        <v>153.39273965421313</v>
      </c>
      <c r="AB77" s="268">
        <v>155.28505644921719</v>
      </c>
      <c r="AC77" s="268">
        <v>162.6722146962351</v>
      </c>
      <c r="AD77" s="268">
        <v>165.96157628952656</v>
      </c>
      <c r="AE77" s="268">
        <v>168.97606094916785</v>
      </c>
      <c r="AF77" s="268">
        <v>179.94082908470924</v>
      </c>
      <c r="AG77" s="268">
        <v>181.91948303711985</v>
      </c>
      <c r="AH77" s="268">
        <v>180.79520524144172</v>
      </c>
      <c r="AI77" s="268">
        <v>181.29881261294278</v>
      </c>
      <c r="AJ77" s="268">
        <v>183.16237267120746</v>
      </c>
      <c r="AK77" s="268">
        <v>181.19338962873761</v>
      </c>
      <c r="AL77" s="268">
        <v>183.53605451919921</v>
      </c>
      <c r="AM77" s="268">
        <v>187.82836778234136</v>
      </c>
      <c r="AN77" s="268">
        <v>189.05386040570963</v>
      </c>
      <c r="AO77" s="268">
        <v>190.26787660140531</v>
      </c>
      <c r="AP77" s="268">
        <v>188.07422608745472</v>
      </c>
      <c r="AQ77" s="291">
        <v>-1.1529274164057135E-2</v>
      </c>
      <c r="AR77" s="291">
        <v>1.193828948532949E-2</v>
      </c>
      <c r="AS77" s="291">
        <v>1</v>
      </c>
    </row>
    <row r="78" spans="1:45" x14ac:dyDescent="0.15">
      <c r="A78" s="168" t="s">
        <v>511</v>
      </c>
      <c r="B78" s="257">
        <v>14.069098652186376</v>
      </c>
      <c r="C78" s="257">
        <v>14.561936074103752</v>
      </c>
      <c r="D78" s="257">
        <v>14.602666671419003</v>
      </c>
      <c r="E78" s="257">
        <v>14.891012780817125</v>
      </c>
      <c r="F78" s="257">
        <v>14.988664670109127</v>
      </c>
      <c r="G78" s="257">
        <v>14.906905146524872</v>
      </c>
      <c r="H78" s="257">
        <v>14.915610038075748</v>
      </c>
      <c r="I78" s="257">
        <v>15.601382758622625</v>
      </c>
      <c r="J78" s="257">
        <v>15.449060297213002</v>
      </c>
      <c r="K78" s="257">
        <v>15.3487487346545</v>
      </c>
      <c r="L78" s="257">
        <v>15.327465460695752</v>
      </c>
      <c r="M78" s="257">
        <v>14.793491389425252</v>
      </c>
      <c r="N78" s="257">
        <v>14.913327002633126</v>
      </c>
      <c r="O78" s="257">
        <v>14.340226277058123</v>
      </c>
      <c r="P78" s="257">
        <v>14.229362371428376</v>
      </c>
      <c r="Q78" s="257">
        <v>14.23530773986475</v>
      </c>
      <c r="R78" s="257">
        <v>14.377755013310749</v>
      </c>
      <c r="S78" s="257">
        <v>14.039658819645124</v>
      </c>
      <c r="T78" s="257">
        <v>13.240032183762878</v>
      </c>
      <c r="U78" s="257">
        <v>13.356072089362252</v>
      </c>
      <c r="V78" s="257">
        <v>13.602136461759203</v>
      </c>
      <c r="W78" s="257">
        <v>14.925693854063422</v>
      </c>
      <c r="X78" s="257">
        <v>14.329340422436843</v>
      </c>
      <c r="Y78" s="257">
        <v>14.336102864762104</v>
      </c>
      <c r="Z78" s="257">
        <v>14.180590363999478</v>
      </c>
      <c r="AA78" s="257">
        <v>14.346892115938472</v>
      </c>
      <c r="AB78" s="257">
        <v>14.31331636636097</v>
      </c>
      <c r="AC78" s="257">
        <v>14.774279137964614</v>
      </c>
      <c r="AD78" s="257">
        <v>15.771628366087088</v>
      </c>
      <c r="AE78" s="257">
        <v>16.338628569515727</v>
      </c>
      <c r="AF78" s="257">
        <v>17.58164547226303</v>
      </c>
      <c r="AG78" s="257">
        <v>18.228197245439532</v>
      </c>
      <c r="AH78" s="257">
        <v>17.361057813536338</v>
      </c>
      <c r="AI78" s="257">
        <v>18.07669352623024</v>
      </c>
      <c r="AJ78" s="257">
        <v>18.109859195741816</v>
      </c>
      <c r="AK78" s="257">
        <v>16.460905108677622</v>
      </c>
      <c r="AL78" s="257">
        <v>16.502459841104109</v>
      </c>
      <c r="AM78" s="257">
        <v>19.853971489400301</v>
      </c>
      <c r="AN78" s="257">
        <v>20.173544776844665</v>
      </c>
      <c r="AO78" s="257">
        <v>20.006327159899676</v>
      </c>
      <c r="AP78" s="259">
        <v>20.279693883704656</v>
      </c>
      <c r="AQ78" s="285">
        <v>1.3664013470344072E-2</v>
      </c>
      <c r="AR78" s="285">
        <v>2.045809849810154E-2</v>
      </c>
      <c r="AS78" s="285">
        <v>0.10782813948294316</v>
      </c>
    </row>
    <row r="79" spans="1:45" x14ac:dyDescent="0.15">
      <c r="A79" s="168" t="s">
        <v>91</v>
      </c>
      <c r="B79" s="257">
        <v>56.820021596804864</v>
      </c>
      <c r="C79" s="257">
        <v>58.906243116548644</v>
      </c>
      <c r="D79" s="257">
        <v>61.202696591380686</v>
      </c>
      <c r="E79" s="257">
        <v>62.503394487767508</v>
      </c>
      <c r="F79" s="257">
        <v>65.22331984947462</v>
      </c>
      <c r="G79" s="257">
        <v>67.49865702440384</v>
      </c>
      <c r="H79" s="257">
        <v>73.412311775198845</v>
      </c>
      <c r="I79" s="257">
        <v>75.234917897800855</v>
      </c>
      <c r="J79" s="257">
        <v>79.303459419083154</v>
      </c>
      <c r="K79" s="257">
        <v>90.115062610200624</v>
      </c>
      <c r="L79" s="257">
        <v>93.035547223033234</v>
      </c>
      <c r="M79" s="257">
        <v>99.356682813849147</v>
      </c>
      <c r="N79" s="257">
        <v>101.93292280789204</v>
      </c>
      <c r="O79" s="257">
        <v>103.67964614197869</v>
      </c>
      <c r="P79" s="257">
        <v>104.59462674087472</v>
      </c>
      <c r="Q79" s="257">
        <v>104.85287132959965</v>
      </c>
      <c r="R79" s="257">
        <v>107.96140598958927</v>
      </c>
      <c r="S79" s="257">
        <v>110.99930086812063</v>
      </c>
      <c r="T79" s="257">
        <v>115.28187405290997</v>
      </c>
      <c r="U79" s="257">
        <v>118.54435777370252</v>
      </c>
      <c r="V79" s="257">
        <v>124.42105674404168</v>
      </c>
      <c r="W79" s="257">
        <v>137.55595834375796</v>
      </c>
      <c r="X79" s="257">
        <v>139.57019970926947</v>
      </c>
      <c r="Y79" s="257">
        <v>140.2447246304541</v>
      </c>
      <c r="Z79" s="257">
        <v>140.83922584215671</v>
      </c>
      <c r="AA79" s="257">
        <v>139.04584753827473</v>
      </c>
      <c r="AB79" s="257">
        <v>140.97174008285617</v>
      </c>
      <c r="AC79" s="257">
        <v>147.89793555827038</v>
      </c>
      <c r="AD79" s="257">
        <v>150.18994792343952</v>
      </c>
      <c r="AE79" s="257">
        <v>152.63743237965207</v>
      </c>
      <c r="AF79" s="257">
        <v>162.35918361244629</v>
      </c>
      <c r="AG79" s="257">
        <v>163.69128579168026</v>
      </c>
      <c r="AH79" s="257">
        <v>163.43414742790534</v>
      </c>
      <c r="AI79" s="257">
        <v>163.22211908671252</v>
      </c>
      <c r="AJ79" s="257">
        <v>165.05251347546567</v>
      </c>
      <c r="AK79" s="257">
        <v>164.73248452005996</v>
      </c>
      <c r="AL79" s="257">
        <v>167.0335946780952</v>
      </c>
      <c r="AM79" s="257">
        <v>167.97439629294109</v>
      </c>
      <c r="AN79" s="257">
        <v>168.88031562886499</v>
      </c>
      <c r="AO79" s="257">
        <v>170.26154944150562</v>
      </c>
      <c r="AP79" s="259">
        <v>167.79453220375001</v>
      </c>
      <c r="AQ79" s="285">
        <v>-1.4489573517026955E-2</v>
      </c>
      <c r="AR79" s="285">
        <v>1.0986957610715331E-2</v>
      </c>
      <c r="AS79" s="285">
        <v>0.89217186051705655</v>
      </c>
    </row>
    <row r="80" spans="1:45" x14ac:dyDescent="0.15">
      <c r="A80" s="272" t="s">
        <v>503</v>
      </c>
      <c r="B80" s="273">
        <v>3.0950648800000007</v>
      </c>
      <c r="C80" s="273">
        <v>3.0081611450000003</v>
      </c>
      <c r="D80" s="273">
        <v>2.92532696</v>
      </c>
      <c r="E80" s="273">
        <v>3.0124965000000001</v>
      </c>
      <c r="F80" s="273">
        <v>2.9608795499999996</v>
      </c>
      <c r="G80" s="273">
        <v>2.9683127200000006</v>
      </c>
      <c r="H80" s="273">
        <v>3.0125512750000003</v>
      </c>
      <c r="I80" s="273">
        <v>2.9502158000000001</v>
      </c>
      <c r="J80" s="273">
        <v>2.9154360850000001</v>
      </c>
      <c r="K80" s="273">
        <v>2.8918434750000004</v>
      </c>
      <c r="L80" s="273">
        <v>3.1993131049999994</v>
      </c>
      <c r="M80" s="273">
        <v>3.1624030025000005</v>
      </c>
      <c r="N80" s="273">
        <v>3.0834379625000001</v>
      </c>
      <c r="O80" s="273">
        <v>2.9978070350000001</v>
      </c>
      <c r="P80" s="273">
        <v>2.9421453975</v>
      </c>
      <c r="Q80" s="273">
        <v>2.8705623464439998</v>
      </c>
      <c r="R80" s="273">
        <v>2.8006315461040008</v>
      </c>
      <c r="S80" s="273">
        <v>2.7740299279160006</v>
      </c>
      <c r="T80" s="273">
        <v>2.6739705795240001</v>
      </c>
      <c r="U80" s="273">
        <v>2.6617864483840004</v>
      </c>
      <c r="V80" s="273">
        <v>2.547517600969583</v>
      </c>
      <c r="W80" s="273">
        <v>2.4709549483559226</v>
      </c>
      <c r="X80" s="273">
        <v>2.3699642605410927</v>
      </c>
      <c r="Y80" s="273">
        <v>2.2328234434966019</v>
      </c>
      <c r="Z80" s="273">
        <v>2.1487671140716023</v>
      </c>
      <c r="AA80" s="273">
        <v>2.0580803726465975</v>
      </c>
      <c r="AB80" s="273">
        <v>1.9403555203965972</v>
      </c>
      <c r="AC80" s="273">
        <v>1.8269261613889092</v>
      </c>
      <c r="AD80" s="273">
        <v>1.7224970484767403</v>
      </c>
      <c r="AE80" s="273">
        <v>1.7372080305265245</v>
      </c>
      <c r="AF80" s="273">
        <v>1.6360521731431961</v>
      </c>
      <c r="AG80" s="273">
        <v>1.5493011948102291</v>
      </c>
      <c r="AH80" s="273">
        <v>1.2939768637838356</v>
      </c>
      <c r="AI80" s="273">
        <v>1.2158188575271214</v>
      </c>
      <c r="AJ80" s="273">
        <v>1.1042475563157119</v>
      </c>
      <c r="AK80" s="273">
        <v>1.0867504549968838</v>
      </c>
      <c r="AL80" s="273">
        <v>0.98407035583810165</v>
      </c>
      <c r="AM80" s="273">
        <v>0.94682299231409106</v>
      </c>
      <c r="AN80" s="273">
        <v>0.50512290650315461</v>
      </c>
      <c r="AO80" s="273">
        <v>0.44649596998867408</v>
      </c>
      <c r="AP80" s="260">
        <v>0.44181565785490678</v>
      </c>
      <c r="AQ80" s="292">
        <v>-1.0482316635211819E-2</v>
      </c>
      <c r="AR80" s="292">
        <v>-0.12703552316748656</v>
      </c>
      <c r="AS80" s="292">
        <v>2.3491557936783005E-3</v>
      </c>
    </row>
    <row r="82" spans="1:1" x14ac:dyDescent="0.15">
      <c r="A82" s="280" t="s">
        <v>517</v>
      </c>
    </row>
    <row r="83" spans="1:1" x14ac:dyDescent="0.15">
      <c r="A83" s="162" t="s">
        <v>215</v>
      </c>
    </row>
    <row r="84" spans="1:1" x14ac:dyDescent="0.15">
      <c r="A84" s="293" t="s">
        <v>301</v>
      </c>
    </row>
    <row r="85" spans="1:1" x14ac:dyDescent="0.15">
      <c r="A85" s="294" t="s">
        <v>84</v>
      </c>
    </row>
    <row r="86" spans="1:1" x14ac:dyDescent="0.15">
      <c r="A86" s="294" t="s">
        <v>83</v>
      </c>
    </row>
    <row r="87" spans="1:1" x14ac:dyDescent="0.15">
      <c r="A87" s="295" t="s">
        <v>512</v>
      </c>
    </row>
    <row r="88" spans="1:1" x14ac:dyDescent="0.15">
      <c r="A88" s="168" t="s">
        <v>513</v>
      </c>
    </row>
    <row r="89" spans="1:1" x14ac:dyDescent="0.15">
      <c r="A89" s="168" t="s">
        <v>248</v>
      </c>
    </row>
    <row r="90" spans="1:1" x14ac:dyDescent="0.15">
      <c r="A90" s="168" t="s">
        <v>249</v>
      </c>
    </row>
    <row r="91" spans="1:1" x14ac:dyDescent="0.15">
      <c r="A91" s="280" t="s">
        <v>514</v>
      </c>
    </row>
    <row r="92" spans="1:1" x14ac:dyDescent="0.15">
      <c r="A92" s="276" t="s">
        <v>515</v>
      </c>
    </row>
    <row r="93" spans="1:1" ht="13" x14ac:dyDescent="0.15">
      <c r="A93" s="281" t="s">
        <v>516</v>
      </c>
    </row>
    <row r="94" spans="1:1" x14ac:dyDescent="0.15">
      <c r="A94" s="296" t="s">
        <v>518</v>
      </c>
    </row>
  </sheetData>
  <mergeCells count="1">
    <mergeCell ref="AQ2:AR2"/>
  </mergeCells>
  <conditionalFormatting sqref="AQ5:AS80">
    <cfRule type="cellIs" dxfId="315" priority="1" operator="lessThanOrEqual">
      <formula>0</formula>
    </cfRule>
    <cfRule type="cellIs" dxfId="314" priority="2" operator="greaterThan">
      <formula>0</formula>
    </cfRule>
  </conditionalFormatting>
  <hyperlinks>
    <hyperlink ref="L1" location="Contents!A1" display="Contents" xr:uid="{B4529950-0E5E-41A5-AD69-EA6E87D81170}"/>
    <hyperlink ref="AU1" location="Contents!A1" display="Contents" xr:uid="{59915EC8-D3E2-445C-8985-C110D423F57F}"/>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9A1-200B-4A86-84DF-36C1639C0B0A}">
  <dimension ref="A1:Q99"/>
  <sheetViews>
    <sheetView showGridLines="0" zoomScaleNormal="100" workbookViewId="0">
      <pane xSplit="1" ySplit="3" topLeftCell="B85" activePane="bottomRight" state="frozen"/>
      <selection activeCell="AL81" sqref="AL81"/>
      <selection pane="topRight" activeCell="AL81" sqref="AL81"/>
      <selection pane="bottomLeft" activeCell="AL81" sqref="AL81"/>
      <selection pane="bottomRight" activeCell="A100" sqref="A100"/>
    </sheetView>
  </sheetViews>
  <sheetFormatPr baseColWidth="10" defaultColWidth="9.25" defaultRowHeight="11" x14ac:dyDescent="0.15"/>
  <cols>
    <col min="1" max="1" width="30.75" style="168" customWidth="1"/>
    <col min="2" max="15" width="8.5" style="168" customWidth="1"/>
    <col min="16" max="16384" width="9.25" style="168"/>
  </cols>
  <sheetData>
    <row r="1" spans="1:17" ht="13" x14ac:dyDescent="0.15">
      <c r="A1" s="1090" t="s">
        <v>200</v>
      </c>
      <c r="O1" s="161"/>
      <c r="Q1" s="30" t="s">
        <v>199</v>
      </c>
    </row>
    <row r="2" spans="1:17" x14ac:dyDescent="0.15">
      <c r="B2" s="858"/>
      <c r="C2" s="858"/>
      <c r="D2" s="858"/>
      <c r="E2" s="858"/>
      <c r="F2" s="858"/>
      <c r="G2" s="858"/>
      <c r="H2" s="995">
        <v>2019</v>
      </c>
      <c r="I2" s="858"/>
      <c r="J2" s="858"/>
      <c r="K2" s="858"/>
      <c r="L2" s="858"/>
      <c r="M2" s="858"/>
      <c r="N2" s="858"/>
      <c r="O2" s="995">
        <v>2020</v>
      </c>
    </row>
    <row r="3" spans="1:17" ht="24" x14ac:dyDescent="0.15">
      <c r="A3" s="168" t="s">
        <v>195</v>
      </c>
      <c r="B3" s="858" t="s">
        <v>201</v>
      </c>
      <c r="C3" s="858" t="s">
        <v>202</v>
      </c>
      <c r="D3" s="858" t="s">
        <v>203</v>
      </c>
      <c r="E3" s="858" t="s">
        <v>204</v>
      </c>
      <c r="F3" s="858" t="s">
        <v>205</v>
      </c>
      <c r="G3" s="858" t="s">
        <v>206</v>
      </c>
      <c r="H3" s="995" t="s">
        <v>207</v>
      </c>
      <c r="I3" s="858" t="s">
        <v>201</v>
      </c>
      <c r="J3" s="858" t="s">
        <v>202</v>
      </c>
      <c r="K3" s="858" t="s">
        <v>203</v>
      </c>
      <c r="L3" s="858" t="s">
        <v>204</v>
      </c>
      <c r="M3" s="858" t="s">
        <v>205</v>
      </c>
      <c r="N3" s="858" t="s">
        <v>206</v>
      </c>
      <c r="O3" s="995" t="s">
        <v>207</v>
      </c>
    </row>
    <row r="4" spans="1:17" x14ac:dyDescent="0.15">
      <c r="B4" s="251"/>
      <c r="C4" s="251"/>
      <c r="D4" s="251"/>
      <c r="E4" s="251"/>
      <c r="F4" s="251"/>
      <c r="G4" s="251"/>
      <c r="H4" s="250"/>
      <c r="I4" s="251"/>
      <c r="J4" s="251"/>
      <c r="K4" s="251"/>
      <c r="L4" s="251"/>
      <c r="M4" s="251"/>
      <c r="N4" s="251"/>
      <c r="O4" s="250"/>
    </row>
    <row r="5" spans="1:17" x14ac:dyDescent="0.15">
      <c r="A5" s="168" t="s">
        <v>193</v>
      </c>
      <c r="B5" s="311">
        <v>4.7807277211870582</v>
      </c>
      <c r="C5" s="311">
        <v>4.2423921</v>
      </c>
      <c r="D5" s="311">
        <v>0.63469215306000004</v>
      </c>
      <c r="E5" s="311">
        <v>0.89584122579615766</v>
      </c>
      <c r="F5" s="311">
        <v>3.3845128371465578</v>
      </c>
      <c r="G5" s="311">
        <v>0.5131182027694835</v>
      </c>
      <c r="H5" s="312">
        <v>14.451284239959257</v>
      </c>
      <c r="I5" s="311">
        <v>4.2605972513659225</v>
      </c>
      <c r="J5" s="311">
        <v>4.0548639173625798</v>
      </c>
      <c r="K5" s="311">
        <v>0.49524653923337414</v>
      </c>
      <c r="L5" s="311">
        <v>0.86621025340494096</v>
      </c>
      <c r="M5" s="311">
        <v>3.4165148264046419</v>
      </c>
      <c r="N5" s="311">
        <v>0.53579891759919884</v>
      </c>
      <c r="O5" s="312">
        <v>13.629231705370657</v>
      </c>
    </row>
    <row r="6" spans="1:17" x14ac:dyDescent="0.15">
      <c r="A6" s="168" t="s">
        <v>192</v>
      </c>
      <c r="B6" s="311">
        <v>3.2363130166355871</v>
      </c>
      <c r="C6" s="311">
        <v>3.1670386727553566</v>
      </c>
      <c r="D6" s="311">
        <v>0.54149340500000009</v>
      </c>
      <c r="E6" s="311">
        <v>0.10196198058310477</v>
      </c>
      <c r="F6" s="311">
        <v>0.21045116317077342</v>
      </c>
      <c r="G6" s="311">
        <v>0.29598285023484516</v>
      </c>
      <c r="H6" s="312">
        <v>7.5532410883796661</v>
      </c>
      <c r="I6" s="311">
        <v>2.4647990960185209</v>
      </c>
      <c r="J6" s="311">
        <v>3.1065629291501726</v>
      </c>
      <c r="K6" s="311">
        <v>0.20884674463499225</v>
      </c>
      <c r="L6" s="311">
        <v>0.10142153048362917</v>
      </c>
      <c r="M6" s="311">
        <v>0.23835524181263995</v>
      </c>
      <c r="N6" s="311">
        <v>0.35588152310597149</v>
      </c>
      <c r="O6" s="312">
        <v>6.4758670652059251</v>
      </c>
    </row>
    <row r="7" spans="1:17" x14ac:dyDescent="0.15">
      <c r="A7" s="168" t="s">
        <v>191</v>
      </c>
      <c r="B7" s="311">
        <v>37.131994378590711</v>
      </c>
      <c r="C7" s="311">
        <v>30.572556012093447</v>
      </c>
      <c r="D7" s="311">
        <v>11.341655494096226</v>
      </c>
      <c r="E7" s="311">
        <v>7.5951381190280092</v>
      </c>
      <c r="F7" s="311">
        <v>2.5447670465904437</v>
      </c>
      <c r="G7" s="311">
        <v>5.7098582879817474</v>
      </c>
      <c r="H7" s="312">
        <v>94.895969338380581</v>
      </c>
      <c r="I7" s="311">
        <v>32.540306925460008</v>
      </c>
      <c r="J7" s="311">
        <v>29.952700042615085</v>
      </c>
      <c r="K7" s="311">
        <v>9.2027768469898596</v>
      </c>
      <c r="L7" s="311">
        <v>7.3850180066852857</v>
      </c>
      <c r="M7" s="311">
        <v>2.5639176955514329</v>
      </c>
      <c r="N7" s="311">
        <v>6.1498778719175062</v>
      </c>
      <c r="O7" s="312">
        <v>87.794597389219192</v>
      </c>
    </row>
    <row r="8" spans="1:17" s="161" customFormat="1" x14ac:dyDescent="0.15">
      <c r="A8" s="163" t="s">
        <v>190</v>
      </c>
      <c r="B8" s="313">
        <v>45.149035116413351</v>
      </c>
      <c r="C8" s="313">
        <v>37.9819867848488</v>
      </c>
      <c r="D8" s="313">
        <v>12.517841052156227</v>
      </c>
      <c r="E8" s="313">
        <v>8.5929413254072724</v>
      </c>
      <c r="F8" s="313">
        <v>6.1397310469077748</v>
      </c>
      <c r="G8" s="313">
        <v>6.5189593409860755</v>
      </c>
      <c r="H8" s="313">
        <v>116.9004946667195</v>
      </c>
      <c r="I8" s="313">
        <v>39.265703272844455</v>
      </c>
      <c r="J8" s="313">
        <v>37.114126889127839</v>
      </c>
      <c r="K8" s="313">
        <v>9.906870130858227</v>
      </c>
      <c r="L8" s="313">
        <v>8.3526497905738548</v>
      </c>
      <c r="M8" s="313">
        <v>6.2187877637687148</v>
      </c>
      <c r="N8" s="313">
        <v>7.0415583126226764</v>
      </c>
      <c r="O8" s="313">
        <v>107.89969615979578</v>
      </c>
    </row>
    <row r="9" spans="1:17" x14ac:dyDescent="0.15">
      <c r="B9" s="311"/>
      <c r="C9" s="311"/>
      <c r="D9" s="311"/>
      <c r="E9" s="311"/>
      <c r="F9" s="311"/>
      <c r="G9" s="311"/>
      <c r="H9" s="312"/>
      <c r="I9" s="311"/>
      <c r="J9" s="311"/>
      <c r="K9" s="311"/>
      <c r="L9" s="311"/>
      <c r="M9" s="311"/>
      <c r="N9" s="311"/>
      <c r="O9" s="312"/>
    </row>
    <row r="10" spans="1:17" x14ac:dyDescent="0.15">
      <c r="A10" s="168" t="s">
        <v>189</v>
      </c>
      <c r="B10" s="311">
        <v>1.1477201991395518</v>
      </c>
      <c r="C10" s="311">
        <v>1.6761410221073887</v>
      </c>
      <c r="D10" s="311">
        <v>2.9246265054720003E-2</v>
      </c>
      <c r="E10" s="311">
        <v>7.5264104875051197E-2</v>
      </c>
      <c r="F10" s="311">
        <v>0.33042740122354275</v>
      </c>
      <c r="G10" s="311">
        <v>0.12191034814950855</v>
      </c>
      <c r="H10" s="312">
        <v>3.380709340549763</v>
      </c>
      <c r="I10" s="311">
        <v>1.0347996882315504</v>
      </c>
      <c r="J10" s="311">
        <v>1.5814749450906587</v>
      </c>
      <c r="K10" s="311">
        <v>3.189681431452715E-2</v>
      </c>
      <c r="L10" s="311">
        <v>9.4699732767860853E-2</v>
      </c>
      <c r="M10" s="311">
        <v>0.27127696576906341</v>
      </c>
      <c r="N10" s="311">
        <v>0.13445365789344732</v>
      </c>
      <c r="O10" s="312">
        <v>3.1486018040671078</v>
      </c>
    </row>
    <row r="11" spans="1:17" x14ac:dyDescent="0.15">
      <c r="A11" s="168" t="s">
        <v>188</v>
      </c>
      <c r="B11" s="311">
        <v>4.8101744472068217</v>
      </c>
      <c r="C11" s="311">
        <v>1.2864005574134332</v>
      </c>
      <c r="D11" s="311">
        <v>0.64812352645192139</v>
      </c>
      <c r="E11" s="311">
        <v>0.1437784583434033</v>
      </c>
      <c r="F11" s="311">
        <v>3.5468270185350681</v>
      </c>
      <c r="G11" s="311">
        <v>1.9860790498187906</v>
      </c>
      <c r="H11" s="312">
        <v>12.42138305776944</v>
      </c>
      <c r="I11" s="311">
        <v>4.6067901995461797</v>
      </c>
      <c r="J11" s="311">
        <v>1.1562541146893626</v>
      </c>
      <c r="K11" s="311">
        <v>0.57896825910134531</v>
      </c>
      <c r="L11" s="311">
        <v>0.13585162181067176</v>
      </c>
      <c r="M11" s="311">
        <v>3.5242185142857139</v>
      </c>
      <c r="N11" s="311">
        <v>2.0059163774395778</v>
      </c>
      <c r="O11" s="312">
        <v>12.007999086872852</v>
      </c>
    </row>
    <row r="12" spans="1:17" x14ac:dyDescent="0.15">
      <c r="A12" s="168" t="s">
        <v>187</v>
      </c>
      <c r="B12" s="311">
        <v>0.76051618141594901</v>
      </c>
      <c r="C12" s="311">
        <v>0.23447013656400004</v>
      </c>
      <c r="D12" s="311">
        <v>0.313504485768</v>
      </c>
      <c r="E12" s="311">
        <v>0</v>
      </c>
      <c r="F12" s="311">
        <v>0.19112720986711179</v>
      </c>
      <c r="G12" s="311">
        <v>0.18490203188420484</v>
      </c>
      <c r="H12" s="312">
        <v>1.6845200454992657</v>
      </c>
      <c r="I12" s="311">
        <v>0.69302620189199593</v>
      </c>
      <c r="J12" s="311">
        <v>0.22039214152869158</v>
      </c>
      <c r="K12" s="311">
        <v>0.30049140951678338</v>
      </c>
      <c r="L12" s="311">
        <v>0</v>
      </c>
      <c r="M12" s="311">
        <v>0.18347080281709077</v>
      </c>
      <c r="N12" s="311">
        <v>0.20941795691971479</v>
      </c>
      <c r="O12" s="312">
        <v>1.6067985126742765</v>
      </c>
    </row>
    <row r="13" spans="1:17" x14ac:dyDescent="0.15">
      <c r="A13" s="168" t="s">
        <v>186</v>
      </c>
      <c r="B13" s="311">
        <v>0.6802824397597651</v>
      </c>
      <c r="C13" s="311">
        <v>0.48407197162218379</v>
      </c>
      <c r="D13" s="311">
        <v>0.20353294606607081</v>
      </c>
      <c r="E13" s="311">
        <v>0</v>
      </c>
      <c r="F13" s="311">
        <v>0.48266510478345848</v>
      </c>
      <c r="G13" s="311">
        <v>5.8253831059898675E-2</v>
      </c>
      <c r="H13" s="312">
        <v>1.9088062932913767</v>
      </c>
      <c r="I13" s="311">
        <v>0.55261230862090305</v>
      </c>
      <c r="J13" s="311">
        <v>0.50133381779539332</v>
      </c>
      <c r="K13" s="311">
        <v>0.26813215512447192</v>
      </c>
      <c r="L13" s="311">
        <v>0</v>
      </c>
      <c r="M13" s="311">
        <v>0.39073310308208348</v>
      </c>
      <c r="N13" s="311">
        <v>5.4554713979266631E-2</v>
      </c>
      <c r="O13" s="312">
        <v>1.7673660986021185</v>
      </c>
    </row>
    <row r="14" spans="1:17" x14ac:dyDescent="0.15">
      <c r="A14" s="168" t="s">
        <v>185</v>
      </c>
      <c r="B14" s="311">
        <v>0.49446117877871315</v>
      </c>
      <c r="C14" s="311">
        <v>2.2753832901432472E-2</v>
      </c>
      <c r="D14" s="311">
        <v>0</v>
      </c>
      <c r="E14" s="311">
        <v>0</v>
      </c>
      <c r="F14" s="311">
        <v>0.21986660168900377</v>
      </c>
      <c r="G14" s="311">
        <v>7.1814169131573669E-3</v>
      </c>
      <c r="H14" s="312">
        <v>0.74426303028230667</v>
      </c>
      <c r="I14" s="311">
        <v>0.39765924120342189</v>
      </c>
      <c r="J14" s="311">
        <v>1.9649377780794557E-2</v>
      </c>
      <c r="K14" s="311">
        <v>0</v>
      </c>
      <c r="L14" s="311">
        <v>0</v>
      </c>
      <c r="M14" s="311">
        <v>0.21998023255249707</v>
      </c>
      <c r="N14" s="311">
        <v>7.8765424198600047E-3</v>
      </c>
      <c r="O14" s="312">
        <v>0.64516539395657357</v>
      </c>
    </row>
    <row r="15" spans="1:17" x14ac:dyDescent="0.15">
      <c r="A15" s="168" t="s">
        <v>184</v>
      </c>
      <c r="B15" s="311">
        <v>0.5359021904161464</v>
      </c>
      <c r="C15" s="311">
        <v>0.29560562823205938</v>
      </c>
      <c r="D15" s="311">
        <v>3.1600209541117641E-2</v>
      </c>
      <c r="E15" s="311">
        <v>0</v>
      </c>
      <c r="F15" s="311">
        <v>0.28046420319541171</v>
      </c>
      <c r="G15" s="311">
        <v>4.22407898798388E-2</v>
      </c>
      <c r="H15" s="312">
        <v>1.1858130212645739</v>
      </c>
      <c r="I15" s="311">
        <v>0.40378107055695439</v>
      </c>
      <c r="J15" s="311">
        <v>0.253809434527002</v>
      </c>
      <c r="K15" s="311">
        <v>2.3190115896750223E-2</v>
      </c>
      <c r="L15" s="311">
        <v>0</v>
      </c>
      <c r="M15" s="311">
        <v>0.27095196734693877</v>
      </c>
      <c r="N15" s="311">
        <v>4.5302239924485205E-2</v>
      </c>
      <c r="O15" s="312">
        <v>0.99703482825213052</v>
      </c>
    </row>
    <row r="16" spans="1:17" x14ac:dyDescent="0.15">
      <c r="A16" s="168" t="s">
        <v>183</v>
      </c>
      <c r="B16" s="311">
        <v>8.1694157793985644E-2</v>
      </c>
      <c r="C16" s="311">
        <v>0.62903937758946737</v>
      </c>
      <c r="D16" s="311">
        <v>0</v>
      </c>
      <c r="E16" s="311">
        <v>0</v>
      </c>
      <c r="F16" s="311">
        <v>0</v>
      </c>
      <c r="G16" s="311">
        <v>4.1630070680284636E-5</v>
      </c>
      <c r="H16" s="312">
        <v>0.71077516545413322</v>
      </c>
      <c r="I16" s="311">
        <v>7.9312583722943128E-2</v>
      </c>
      <c r="J16" s="311">
        <v>0.54436949399418955</v>
      </c>
      <c r="K16" s="311">
        <v>0</v>
      </c>
      <c r="L16" s="311">
        <v>0</v>
      </c>
      <c r="M16" s="311">
        <v>0</v>
      </c>
      <c r="N16" s="311">
        <v>4.1486106122448993E-5</v>
      </c>
      <c r="O16" s="312">
        <v>0.62372356382325511</v>
      </c>
    </row>
    <row r="17" spans="1:15" x14ac:dyDescent="0.15">
      <c r="A17" s="168" t="s">
        <v>182</v>
      </c>
      <c r="B17" s="311">
        <v>0.59409315847392319</v>
      </c>
      <c r="C17" s="311">
        <v>0.92074387138842184</v>
      </c>
      <c r="D17" s="311">
        <v>8.3919381840000002E-4</v>
      </c>
      <c r="E17" s="311">
        <v>0</v>
      </c>
      <c r="F17" s="311">
        <v>0.43362784222859485</v>
      </c>
      <c r="G17" s="311">
        <v>1.1206707025096556E-4</v>
      </c>
      <c r="H17" s="312">
        <v>1.9494161329795909</v>
      </c>
      <c r="I17" s="311">
        <v>0.4847694261438853</v>
      </c>
      <c r="J17" s="311">
        <v>0.67505220347684758</v>
      </c>
      <c r="K17" s="311">
        <v>5.4594830299573005E-4</v>
      </c>
      <c r="L17" s="311">
        <v>0</v>
      </c>
      <c r="M17" s="311">
        <v>0.28106586132555816</v>
      </c>
      <c r="N17" s="311">
        <v>1.1165539529902324E-4</v>
      </c>
      <c r="O17" s="312">
        <v>1.4415450946445858</v>
      </c>
    </row>
    <row r="18" spans="1:15" x14ac:dyDescent="0.15">
      <c r="A18" s="168" t="s">
        <v>208</v>
      </c>
      <c r="B18" s="311">
        <v>2.7350586598975752</v>
      </c>
      <c r="C18" s="311">
        <v>0.32955689846020991</v>
      </c>
      <c r="D18" s="311">
        <v>0.22674458922889859</v>
      </c>
      <c r="E18" s="311">
        <v>0</v>
      </c>
      <c r="F18" s="311">
        <v>0.76277963998495946</v>
      </c>
      <c r="G18" s="311">
        <v>0.29243447090454683</v>
      </c>
      <c r="H18" s="312">
        <v>4.3465742584761902</v>
      </c>
      <c r="I18" s="311">
        <v>2.365849552828057</v>
      </c>
      <c r="J18" s="311">
        <v>0.29102964518840169</v>
      </c>
      <c r="K18" s="311">
        <v>0.27643582586902277</v>
      </c>
      <c r="L18" s="311">
        <v>0</v>
      </c>
      <c r="M18" s="311">
        <v>0.72430601517962123</v>
      </c>
      <c r="N18" s="311">
        <v>0.29416983482442416</v>
      </c>
      <c r="O18" s="312">
        <v>3.9517908738895269</v>
      </c>
    </row>
    <row r="19" spans="1:15" s="161" customFormat="1" x14ac:dyDescent="0.15">
      <c r="A19" s="163" t="s">
        <v>178</v>
      </c>
      <c r="B19" s="313">
        <v>11.839902612882431</v>
      </c>
      <c r="C19" s="313">
        <v>5.8787832962785957</v>
      </c>
      <c r="D19" s="313">
        <v>1.4535912159291287</v>
      </c>
      <c r="E19" s="313">
        <v>0.2190425632184545</v>
      </c>
      <c r="F19" s="313">
        <v>6.2477850215071502</v>
      </c>
      <c r="G19" s="313">
        <v>2.6931556357508759</v>
      </c>
      <c r="H19" s="313">
        <v>28.332260345566638</v>
      </c>
      <c r="I19" s="313">
        <v>10.618600272745887</v>
      </c>
      <c r="J19" s="313">
        <v>5.2433651740713403</v>
      </c>
      <c r="K19" s="313">
        <v>1.4796605281258968</v>
      </c>
      <c r="L19" s="313">
        <v>0.2305513545785326</v>
      </c>
      <c r="M19" s="313">
        <v>5.8660034623585675</v>
      </c>
      <c r="N19" s="313">
        <v>2.7518444649021974</v>
      </c>
      <c r="O19" s="313">
        <v>26.19002525678243</v>
      </c>
    </row>
    <row r="20" spans="1:15" x14ac:dyDescent="0.15">
      <c r="B20" s="311"/>
      <c r="C20" s="311"/>
      <c r="D20" s="311"/>
      <c r="E20" s="311"/>
      <c r="F20" s="311"/>
      <c r="G20" s="311"/>
      <c r="H20" s="312"/>
      <c r="I20" s="311"/>
      <c r="J20" s="311"/>
      <c r="K20" s="311"/>
      <c r="L20" s="311"/>
      <c r="M20" s="311"/>
      <c r="N20" s="311"/>
      <c r="O20" s="312"/>
    </row>
    <row r="21" spans="1:15" x14ac:dyDescent="0.15">
      <c r="A21" s="168" t="s">
        <v>177</v>
      </c>
      <c r="B21" s="311">
        <v>0.55232404082994446</v>
      </c>
      <c r="C21" s="311">
        <v>0.32041587733524007</v>
      </c>
      <c r="D21" s="311">
        <v>0.11890078126665045</v>
      </c>
      <c r="E21" s="311">
        <v>0</v>
      </c>
      <c r="F21" s="311">
        <v>0.36063430108971739</v>
      </c>
      <c r="G21" s="311">
        <v>0.14519649610303162</v>
      </c>
      <c r="H21" s="312">
        <v>1.4974714966245839</v>
      </c>
      <c r="I21" s="311">
        <v>0.47986559557287511</v>
      </c>
      <c r="J21" s="311">
        <v>0.30699068520492001</v>
      </c>
      <c r="K21" s="311">
        <v>9.3282119220000001E-2</v>
      </c>
      <c r="L21" s="311">
        <v>0</v>
      </c>
      <c r="M21" s="311">
        <v>0.36373625009895705</v>
      </c>
      <c r="N21" s="311">
        <v>0.13982100580688742</v>
      </c>
      <c r="O21" s="312">
        <v>1.3836956559036395</v>
      </c>
    </row>
    <row r="22" spans="1:15" x14ac:dyDescent="0.15">
      <c r="A22" s="168" t="s">
        <v>176</v>
      </c>
      <c r="B22" s="311">
        <v>1.3299502105599998</v>
      </c>
      <c r="C22" s="311">
        <v>0.62580599999999997</v>
      </c>
      <c r="D22" s="311">
        <v>0.13016782134000002</v>
      </c>
      <c r="E22" s="311">
        <v>0.3879858811962324</v>
      </c>
      <c r="F22" s="311">
        <v>2.6921425645227391E-3</v>
      </c>
      <c r="G22" s="311">
        <v>0.19078825189356868</v>
      </c>
      <c r="H22" s="312">
        <v>2.6673903075543235</v>
      </c>
      <c r="I22" s="311">
        <v>0.93079225692519496</v>
      </c>
      <c r="J22" s="311">
        <v>0.61193447999999995</v>
      </c>
      <c r="K22" s="311">
        <v>0.10757010435175071</v>
      </c>
      <c r="L22" s="311">
        <v>0.30513513760557465</v>
      </c>
      <c r="M22" s="311">
        <v>2.5039693413308819E-3</v>
      </c>
      <c r="N22" s="311">
        <v>0.23290352902355554</v>
      </c>
      <c r="O22" s="312">
        <v>2.1908394772474069</v>
      </c>
    </row>
    <row r="23" spans="1:15" x14ac:dyDescent="0.15">
      <c r="A23" s="168" t="s">
        <v>172</v>
      </c>
      <c r="B23" s="311">
        <v>0.42337269100000002</v>
      </c>
      <c r="C23" s="311">
        <v>0.29969819999999991</v>
      </c>
      <c r="D23" s="311">
        <v>0.60204940520399997</v>
      </c>
      <c r="E23" s="311">
        <v>0.26962610077836952</v>
      </c>
      <c r="F23" s="311">
        <v>1.7900073740270382E-2</v>
      </c>
      <c r="G23" s="311">
        <v>8.569132208111431E-2</v>
      </c>
      <c r="H23" s="312">
        <v>1.6983377928037542</v>
      </c>
      <c r="I23" s="311">
        <v>0.3711608062282431</v>
      </c>
      <c r="J23" s="311">
        <v>0.30464550000000001</v>
      </c>
      <c r="K23" s="311">
        <v>0.48907709128711135</v>
      </c>
      <c r="L23" s="311">
        <v>0.26683355428571426</v>
      </c>
      <c r="M23" s="311">
        <v>1.9027121632653063E-2</v>
      </c>
      <c r="N23" s="311">
        <v>8.683793224489797E-2</v>
      </c>
      <c r="O23" s="312">
        <v>1.5375820056786198</v>
      </c>
    </row>
    <row r="24" spans="1:15" x14ac:dyDescent="0.15">
      <c r="A24" s="168" t="s">
        <v>169</v>
      </c>
      <c r="B24" s="311">
        <v>0.38962883800000009</v>
      </c>
      <c r="C24" s="311">
        <v>7.3300000000000018E-2</v>
      </c>
      <c r="D24" s="311">
        <v>0.14779693540800004</v>
      </c>
      <c r="E24" s="311">
        <v>0.21502421354492332</v>
      </c>
      <c r="F24" s="311">
        <v>0.11020514030100266</v>
      </c>
      <c r="G24" s="311">
        <v>0.18928967695929083</v>
      </c>
      <c r="H24" s="312">
        <v>1.125244804213217</v>
      </c>
      <c r="I24" s="311">
        <v>0.35379723542431141</v>
      </c>
      <c r="J24" s="311">
        <v>7.0474000000000023E-2</v>
      </c>
      <c r="K24" s="311">
        <v>0.13271532484349224</v>
      </c>
      <c r="L24" s="311">
        <v>0.20902688721804505</v>
      </c>
      <c r="M24" s="311">
        <v>0.14002477015048445</v>
      </c>
      <c r="N24" s="311">
        <v>0.19025693329815729</v>
      </c>
      <c r="O24" s="312">
        <v>1.0962951509344905</v>
      </c>
    </row>
    <row r="25" spans="1:15" x14ac:dyDescent="0.15">
      <c r="A25" s="168" t="s">
        <v>168</v>
      </c>
      <c r="B25" s="311">
        <v>3.1440290827781894</v>
      </c>
      <c r="C25" s="311">
        <v>1.5718335236999998</v>
      </c>
      <c r="D25" s="311">
        <v>0.26795837951441204</v>
      </c>
      <c r="E25" s="311">
        <v>3.5569406526505531</v>
      </c>
      <c r="F25" s="311">
        <v>0.49945228794756252</v>
      </c>
      <c r="G25" s="311">
        <v>0.63212401029407084</v>
      </c>
      <c r="H25" s="312">
        <v>9.6723379368847873</v>
      </c>
      <c r="I25" s="311">
        <v>2.6778959178176405</v>
      </c>
      <c r="J25" s="311">
        <v>1.4638422254173098</v>
      </c>
      <c r="K25" s="311">
        <v>0.19361888290803667</v>
      </c>
      <c r="L25" s="311">
        <v>3.1426135452734698</v>
      </c>
      <c r="M25" s="311">
        <v>0.5444726804897958</v>
      </c>
      <c r="N25" s="311">
        <v>0.68158251312754392</v>
      </c>
      <c r="O25" s="312">
        <v>8.704025765033796</v>
      </c>
    </row>
    <row r="26" spans="1:15" x14ac:dyDescent="0.15">
      <c r="A26" s="168" t="s">
        <v>167</v>
      </c>
      <c r="B26" s="311">
        <v>4.6610522749930396</v>
      </c>
      <c r="C26" s="311">
        <v>3.1927349999999999</v>
      </c>
      <c r="D26" s="311">
        <v>2.2471840000000003</v>
      </c>
      <c r="E26" s="311">
        <v>0.66921347618189264</v>
      </c>
      <c r="F26" s="311">
        <v>0.18000200015285536</v>
      </c>
      <c r="G26" s="311">
        <v>2.101032223186873</v>
      </c>
      <c r="H26" s="312">
        <v>13.051218974514661</v>
      </c>
      <c r="I26" s="311">
        <v>4.208902744161044</v>
      </c>
      <c r="J26" s="311">
        <v>3.115638834951457</v>
      </c>
      <c r="K26" s="311">
        <v>1.8439999999999999</v>
      </c>
      <c r="L26" s="311">
        <v>0.57172845714285714</v>
      </c>
      <c r="M26" s="311">
        <v>0.16549146122448977</v>
      </c>
      <c r="N26" s="311">
        <v>2.2052697931791592</v>
      </c>
      <c r="O26" s="312">
        <v>12.111031290659007</v>
      </c>
    </row>
    <row r="27" spans="1:15" x14ac:dyDescent="0.15">
      <c r="A27" s="168" t="s">
        <v>166</v>
      </c>
      <c r="B27" s="311">
        <v>0.63800127109199989</v>
      </c>
      <c r="C27" s="311">
        <v>0.18656892</v>
      </c>
      <c r="D27" s="311">
        <v>0.21688507414800001</v>
      </c>
      <c r="E27" s="311">
        <v>0</v>
      </c>
      <c r="F27" s="311">
        <v>3.5457969029086434E-2</v>
      </c>
      <c r="G27" s="311">
        <v>0.11590193996190087</v>
      </c>
      <c r="H27" s="312">
        <v>1.1928151742309872</v>
      </c>
      <c r="I27" s="311">
        <v>0.51206251324200736</v>
      </c>
      <c r="J27" s="311">
        <v>0.20528316000000002</v>
      </c>
      <c r="K27" s="311">
        <v>0.11452775746349518</v>
      </c>
      <c r="L27" s="311">
        <v>0</v>
      </c>
      <c r="M27" s="311">
        <v>3.0550645879748633E-2</v>
      </c>
      <c r="N27" s="311">
        <v>0.13788471959269011</v>
      </c>
      <c r="O27" s="312">
        <v>1.0003087961779413</v>
      </c>
    </row>
    <row r="28" spans="1:15" x14ac:dyDescent="0.15">
      <c r="A28" s="168" t="s">
        <v>165</v>
      </c>
      <c r="B28" s="311">
        <v>0.35308290067512338</v>
      </c>
      <c r="C28" s="311">
        <v>0.35438400000000009</v>
      </c>
      <c r="D28" s="311">
        <v>7.6864833179999995E-2</v>
      </c>
      <c r="E28" s="311">
        <v>0.14519741089717328</v>
      </c>
      <c r="F28" s="311">
        <v>1.95224907824662E-3</v>
      </c>
      <c r="G28" s="311">
        <v>4.8234046947972148E-2</v>
      </c>
      <c r="H28" s="312">
        <v>0.97971544077851569</v>
      </c>
      <c r="I28" s="311">
        <v>0.32799528763722585</v>
      </c>
      <c r="J28" s="311">
        <v>0.36640800000000007</v>
      </c>
      <c r="K28" s="311">
        <v>7.1948356177931078E-2</v>
      </c>
      <c r="L28" s="311">
        <v>0.14260349387755103</v>
      </c>
      <c r="M28" s="311">
        <v>2.1671183673469385E-3</v>
      </c>
      <c r="N28" s="311">
        <v>5.6851386554621852E-2</v>
      </c>
      <c r="O28" s="312">
        <v>0.96797364261467678</v>
      </c>
    </row>
    <row r="29" spans="1:15" x14ac:dyDescent="0.15">
      <c r="A29" s="168" t="s">
        <v>162</v>
      </c>
      <c r="B29" s="311">
        <v>2.5525872803078649</v>
      </c>
      <c r="C29" s="311">
        <v>2.5484621299164463</v>
      </c>
      <c r="D29" s="311">
        <v>0.27912390768000001</v>
      </c>
      <c r="E29" s="311">
        <v>0</v>
      </c>
      <c r="F29" s="311">
        <v>0.41323942646456369</v>
      </c>
      <c r="G29" s="311">
        <v>0.6534962801879558</v>
      </c>
      <c r="H29" s="312">
        <v>6.446909024556831</v>
      </c>
      <c r="I29" s="311">
        <v>2.1335210870208394</v>
      </c>
      <c r="J29" s="311">
        <v>2.4358198614855304</v>
      </c>
      <c r="K29" s="311">
        <v>0.20670693495135531</v>
      </c>
      <c r="L29" s="311">
        <v>0</v>
      </c>
      <c r="M29" s="311">
        <v>0.41474347368999848</v>
      </c>
      <c r="N29" s="311">
        <v>0.67216060200487782</v>
      </c>
      <c r="O29" s="312">
        <v>5.8629519591526016</v>
      </c>
    </row>
    <row r="30" spans="1:15" x14ac:dyDescent="0.15">
      <c r="A30" s="168" t="s">
        <v>158</v>
      </c>
      <c r="B30" s="311">
        <v>1.6424421439522852</v>
      </c>
      <c r="C30" s="311">
        <v>1.3327</v>
      </c>
      <c r="D30" s="311">
        <v>0.26880000000000004</v>
      </c>
      <c r="E30" s="311">
        <v>3.4852976845555106E-2</v>
      </c>
      <c r="F30" s="311">
        <v>6.6128648914379358E-4</v>
      </c>
      <c r="G30" s="311">
        <v>0.23312302281851699</v>
      </c>
      <c r="H30" s="312">
        <v>3.5125794301055011</v>
      </c>
      <c r="I30" s="311">
        <v>1.5149154751552125</v>
      </c>
      <c r="J30" s="311">
        <v>1.3160999999999998</v>
      </c>
      <c r="K30" s="311">
        <v>0.17959999999999998</v>
      </c>
      <c r="L30" s="311">
        <v>3.627349036902372E-2</v>
      </c>
      <c r="M30" s="311">
        <v>4.1182354285714288E-4</v>
      </c>
      <c r="N30" s="311">
        <v>0.3252554076140487</v>
      </c>
      <c r="O30" s="312">
        <v>3.3725561966811419</v>
      </c>
    </row>
    <row r="31" spans="1:15" x14ac:dyDescent="0.15">
      <c r="A31" s="168" t="s">
        <v>156</v>
      </c>
      <c r="B31" s="311">
        <v>0.39227653660348505</v>
      </c>
      <c r="C31" s="311">
        <v>0.16434882892755001</v>
      </c>
      <c r="D31" s="311">
        <v>3.2668344359999997E-2</v>
      </c>
      <c r="E31" s="311">
        <v>0</v>
      </c>
      <c r="F31" s="311">
        <v>1.1155989184760342</v>
      </c>
      <c r="G31" s="311">
        <v>7.3162462413416604E-2</v>
      </c>
      <c r="H31" s="312">
        <v>1.7780550907804857</v>
      </c>
      <c r="I31" s="311">
        <v>0.37399520357124505</v>
      </c>
      <c r="J31" s="311">
        <v>0.15955042670199002</v>
      </c>
      <c r="K31" s="311">
        <v>3.2653799299279619E-2</v>
      </c>
      <c r="L31" s="311">
        <v>0</v>
      </c>
      <c r="M31" s="311">
        <v>1.2520641271589781</v>
      </c>
      <c r="N31" s="311">
        <v>0.11151376549493112</v>
      </c>
      <c r="O31" s="312">
        <v>1.9297773222264241</v>
      </c>
    </row>
    <row r="32" spans="1:15" x14ac:dyDescent="0.15">
      <c r="A32" s="168" t="s">
        <v>155</v>
      </c>
      <c r="B32" s="311">
        <v>1.3571159707607119</v>
      </c>
      <c r="C32" s="311">
        <v>0.75199600000000011</v>
      </c>
      <c r="D32" s="311">
        <v>1.857882</v>
      </c>
      <c r="E32" s="311">
        <v>0</v>
      </c>
      <c r="F32" s="311">
        <v>1.7418697255223266E-2</v>
      </c>
      <c r="G32" s="311">
        <v>0.25065689957083159</v>
      </c>
      <c r="H32" s="312">
        <v>4.2350695675867671</v>
      </c>
      <c r="I32" s="311">
        <v>1.2822902830311897</v>
      </c>
      <c r="J32" s="311">
        <v>0.77605987200000004</v>
      </c>
      <c r="K32" s="311">
        <v>1.6693759492973861</v>
      </c>
      <c r="L32" s="311">
        <v>0</v>
      </c>
      <c r="M32" s="311">
        <v>1.8784653061224493E-2</v>
      </c>
      <c r="N32" s="311">
        <v>0.26642363957551018</v>
      </c>
      <c r="O32" s="312">
        <v>4.01293439696531</v>
      </c>
    </row>
    <row r="33" spans="1:15" x14ac:dyDescent="0.15">
      <c r="A33" s="168" t="s">
        <v>154</v>
      </c>
      <c r="B33" s="311">
        <v>0.50225324143891459</v>
      </c>
      <c r="C33" s="311">
        <v>0.220860791897418</v>
      </c>
      <c r="D33" s="311">
        <v>5.2265156289061081E-2</v>
      </c>
      <c r="E33" s="311">
        <v>0</v>
      </c>
      <c r="F33" s="311">
        <v>7.8606997132322817E-2</v>
      </c>
      <c r="G33" s="311">
        <v>0.17750134462908645</v>
      </c>
      <c r="H33" s="312">
        <v>1.0314875313868028</v>
      </c>
      <c r="I33" s="311">
        <v>0.41095277334015407</v>
      </c>
      <c r="J33" s="311">
        <v>0.21578045891188419</v>
      </c>
      <c r="K33" s="311">
        <v>2.4200681616711725E-2</v>
      </c>
      <c r="L33" s="311">
        <v>0</v>
      </c>
      <c r="M33" s="311">
        <v>0.11047862857142858</v>
      </c>
      <c r="N33" s="311">
        <v>0.17114723566386533</v>
      </c>
      <c r="O33" s="312">
        <v>0.93255977810404389</v>
      </c>
    </row>
    <row r="34" spans="1:15" x14ac:dyDescent="0.15">
      <c r="A34" s="168" t="s">
        <v>153</v>
      </c>
      <c r="B34" s="311">
        <v>0.44551299340944894</v>
      </c>
      <c r="C34" s="311">
        <v>0.38666865500000014</v>
      </c>
      <c r="D34" s="311">
        <v>0.20801165396400004</v>
      </c>
      <c r="E34" s="311">
        <v>0.10055419909873002</v>
      </c>
      <c r="F34" s="311">
        <v>0.13889424045882834</v>
      </c>
      <c r="G34" s="311">
        <v>9.6217388709545271E-2</v>
      </c>
      <c r="H34" s="312">
        <v>1.3758591306405525</v>
      </c>
      <c r="I34" s="311">
        <v>0.43833023392025111</v>
      </c>
      <c r="J34" s="311">
        <v>0.40742783143577022</v>
      </c>
      <c r="K34" s="311">
        <v>0.15232270702932943</v>
      </c>
      <c r="L34" s="311">
        <v>0.10183680000000001</v>
      </c>
      <c r="M34" s="311">
        <v>0.13400061696351215</v>
      </c>
      <c r="N34" s="311">
        <v>9.7185928909470531E-2</v>
      </c>
      <c r="O34" s="312">
        <v>1.3311041182583334</v>
      </c>
    </row>
    <row r="35" spans="1:15" x14ac:dyDescent="0.15">
      <c r="A35" s="276" t="s">
        <v>150</v>
      </c>
      <c r="B35" s="311">
        <v>2.6954231210078268</v>
      </c>
      <c r="C35" s="311">
        <v>1.2950810726400002</v>
      </c>
      <c r="D35" s="311">
        <v>0.15666723500530189</v>
      </c>
      <c r="E35" s="311">
        <v>0.51950497383301919</v>
      </c>
      <c r="F35" s="311">
        <v>0.20044942320688242</v>
      </c>
      <c r="G35" s="311">
        <v>0.72832646085654396</v>
      </c>
      <c r="H35" s="312">
        <v>5.595452286549575</v>
      </c>
      <c r="I35" s="311">
        <v>2.205669098115437</v>
      </c>
      <c r="J35" s="311">
        <v>1.1668832934010382</v>
      </c>
      <c r="K35" s="311">
        <v>7.2795558027858989E-2</v>
      </c>
      <c r="L35" s="311">
        <v>0.51697057921190115</v>
      </c>
      <c r="M35" s="311">
        <v>0.2442061824407453</v>
      </c>
      <c r="N35" s="311">
        <v>0.76573315879861625</v>
      </c>
      <c r="O35" s="312">
        <v>4.9722578699955964</v>
      </c>
    </row>
    <row r="36" spans="1:15" x14ac:dyDescent="0.15">
      <c r="A36" s="276" t="s">
        <v>149</v>
      </c>
      <c r="B36" s="311">
        <v>0.59165490674806209</v>
      </c>
      <c r="C36" s="311">
        <v>3.6726300000000003E-2</v>
      </c>
      <c r="D36" s="311">
        <v>8.2270703736000012E-2</v>
      </c>
      <c r="E36" s="311">
        <v>0.58950790659565744</v>
      </c>
      <c r="F36" s="311">
        <v>0.58127993445309301</v>
      </c>
      <c r="G36" s="311">
        <v>0.36035911962026407</v>
      </c>
      <c r="H36" s="312">
        <v>2.2417988711530765</v>
      </c>
      <c r="I36" s="311">
        <v>0.54505338100389444</v>
      </c>
      <c r="J36" s="311">
        <v>3.8081937552001191E-2</v>
      </c>
      <c r="K36" s="311">
        <v>7.4844409917498855E-2</v>
      </c>
      <c r="L36" s="311">
        <v>0.47810403677491287</v>
      </c>
      <c r="M36" s="311">
        <v>0.65140945358038516</v>
      </c>
      <c r="N36" s="311">
        <v>0.41192208104564859</v>
      </c>
      <c r="O36" s="312">
        <v>2.199415299874341</v>
      </c>
    </row>
    <row r="37" spans="1:15" x14ac:dyDescent="0.15">
      <c r="A37" s="276" t="s">
        <v>148</v>
      </c>
      <c r="B37" s="311">
        <v>0.44415220126385185</v>
      </c>
      <c r="C37" s="311">
        <v>0.12261000000000001</v>
      </c>
      <c r="D37" s="311">
        <v>3.81E-3</v>
      </c>
      <c r="E37" s="311">
        <v>0.2253555100368701</v>
      </c>
      <c r="F37" s="311">
        <v>0.3354834761624334</v>
      </c>
      <c r="G37" s="311">
        <v>4.4805639170503897E-2</v>
      </c>
      <c r="H37" s="312">
        <v>1.1762168266336592</v>
      </c>
      <c r="I37" s="311">
        <v>0.36939444435211455</v>
      </c>
      <c r="J37" s="311">
        <v>0.11631011784550001</v>
      </c>
      <c r="K37" s="311">
        <v>3.81E-3</v>
      </c>
      <c r="L37" s="311">
        <v>0.20418873469387752</v>
      </c>
      <c r="M37" s="311">
        <v>0.33478398584183672</v>
      </c>
      <c r="N37" s="311">
        <v>4.9427900317612419E-2</v>
      </c>
      <c r="O37" s="312">
        <v>1.077915183050941</v>
      </c>
    </row>
    <row r="38" spans="1:15" x14ac:dyDescent="0.15">
      <c r="A38" s="168" t="s">
        <v>147</v>
      </c>
      <c r="B38" s="311">
        <v>2.0062501360463276</v>
      </c>
      <c r="C38" s="311">
        <v>1.5610084200000003</v>
      </c>
      <c r="D38" s="311">
        <v>1.7550952312597778</v>
      </c>
      <c r="E38" s="311">
        <v>0</v>
      </c>
      <c r="F38" s="311">
        <v>0.79180013437115926</v>
      </c>
      <c r="G38" s="311">
        <v>0.39271123810878356</v>
      </c>
      <c r="H38" s="312">
        <v>6.5068651597860487</v>
      </c>
      <c r="I38" s="311">
        <v>1.8218278471856553</v>
      </c>
      <c r="J38" s="311">
        <v>1.6691926727896198</v>
      </c>
      <c r="K38" s="311">
        <v>1.6586748314919877</v>
      </c>
      <c r="L38" s="311">
        <v>0</v>
      </c>
      <c r="M38" s="311">
        <v>0.69333067687438654</v>
      </c>
      <c r="N38" s="311">
        <v>0.44666560414732659</v>
      </c>
      <c r="O38" s="312">
        <v>6.2896916324889753</v>
      </c>
    </row>
    <row r="39" spans="1:15" x14ac:dyDescent="0.15">
      <c r="A39" s="168" t="s">
        <v>146</v>
      </c>
      <c r="B39" s="311">
        <v>0.47526385130824839</v>
      </c>
      <c r="C39" s="311">
        <v>1.0187168141592919</v>
      </c>
      <c r="D39" s="311">
        <v>1.0767703681999998</v>
      </c>
      <c r="E39" s="311">
        <v>0.73991755510036861</v>
      </c>
      <c r="F39" s="311">
        <v>5.8017455141335529E-2</v>
      </c>
      <c r="G39" s="311">
        <v>5.0651767535288314E-2</v>
      </c>
      <c r="H39" s="312">
        <v>3.419337811444533</v>
      </c>
      <c r="I39" s="311">
        <v>0.45190474094942767</v>
      </c>
      <c r="J39" s="311">
        <v>1.0561946902654868</v>
      </c>
      <c r="K39" s="311">
        <v>0.98392767884220733</v>
      </c>
      <c r="L39" s="311">
        <v>0.67680261224489779</v>
      </c>
      <c r="M39" s="311">
        <v>5.5709927434022193E-2</v>
      </c>
      <c r="N39" s="311">
        <v>8.9358473234139646E-2</v>
      </c>
      <c r="O39" s="312">
        <v>3.3138981229701816</v>
      </c>
    </row>
    <row r="40" spans="1:15" x14ac:dyDescent="0.15">
      <c r="A40" s="168" t="s">
        <v>145</v>
      </c>
      <c r="B40" s="311">
        <v>3.0827587493452588</v>
      </c>
      <c r="C40" s="311">
        <v>2.7829194210664592</v>
      </c>
      <c r="D40" s="311">
        <v>0.21754487196000002</v>
      </c>
      <c r="E40" s="311">
        <v>0.50084489285464306</v>
      </c>
      <c r="F40" s="311">
        <v>5.2905058582548126E-2</v>
      </c>
      <c r="G40" s="311">
        <v>1.0900704863886617</v>
      </c>
      <c r="H40" s="312">
        <v>7.7270434801975707</v>
      </c>
      <c r="I40" s="311">
        <v>2.3859542738111181</v>
      </c>
      <c r="J40" s="311">
        <v>2.6098369038664591</v>
      </c>
      <c r="K40" s="311">
        <v>0.19356888572941436</v>
      </c>
      <c r="L40" s="311">
        <v>0.4465533910204082</v>
      </c>
      <c r="M40" s="311">
        <v>5.7542321632653062E-2</v>
      </c>
      <c r="N40" s="311">
        <v>1.2010743561497024</v>
      </c>
      <c r="O40" s="312">
        <v>6.8945301322097539</v>
      </c>
    </row>
    <row r="41" spans="1:15" x14ac:dyDescent="0.15">
      <c r="A41" s="168" t="s">
        <v>144</v>
      </c>
      <c r="B41" s="311">
        <v>2.5945541607984715</v>
      </c>
      <c r="C41" s="311">
        <v>1.0782266160964957</v>
      </c>
      <c r="D41" s="311">
        <v>1.3355452418025149</v>
      </c>
      <c r="E41" s="311">
        <v>0.33570267188857028</v>
      </c>
      <c r="F41" s="311">
        <v>0.60499079713029724</v>
      </c>
      <c r="G41" s="311">
        <v>0.57787119664810871</v>
      </c>
      <c r="H41" s="312">
        <v>6.526890684364461</v>
      </c>
      <c r="I41" s="311">
        <v>2.2765645814119373</v>
      </c>
      <c r="J41" s="311">
        <v>1.0670451958103884</v>
      </c>
      <c r="K41" s="311">
        <v>1.0987676200494187</v>
      </c>
      <c r="L41" s="311">
        <v>0.33878797777924463</v>
      </c>
      <c r="M41" s="311">
        <v>0.585050762133414</v>
      </c>
      <c r="N41" s="311">
        <v>0.60012055458093683</v>
      </c>
      <c r="O41" s="312">
        <v>5.9663366917653393</v>
      </c>
    </row>
    <row r="42" spans="1:15" s="161" customFormat="1" x14ac:dyDescent="0.15">
      <c r="A42" s="163" t="s">
        <v>143</v>
      </c>
      <c r="B42" s="313">
        <v>30.273686602919057</v>
      </c>
      <c r="C42" s="313">
        <v>19.925066570738892</v>
      </c>
      <c r="D42" s="313">
        <v>11.134261944317718</v>
      </c>
      <c r="E42" s="313">
        <v>8.2902284215025581</v>
      </c>
      <c r="F42" s="313">
        <v>5.5976420092271288</v>
      </c>
      <c r="G42" s="313">
        <v>8.2372112740853307</v>
      </c>
      <c r="H42" s="313">
        <v>83.458096822790694</v>
      </c>
      <c r="I42" s="313">
        <v>26.072845779877017</v>
      </c>
      <c r="J42" s="313">
        <v>19.47950014763936</v>
      </c>
      <c r="K42" s="313">
        <v>9.397988692504267</v>
      </c>
      <c r="L42" s="313">
        <v>7.4374586974974779</v>
      </c>
      <c r="M42" s="313">
        <v>5.8204906501102496</v>
      </c>
      <c r="N42" s="313">
        <v>8.9393965203641965</v>
      </c>
      <c r="O42" s="313">
        <v>77.147680487992574</v>
      </c>
    </row>
    <row r="43" spans="1:15" x14ac:dyDescent="0.15">
      <c r="B43" s="311"/>
      <c r="C43" s="311"/>
      <c r="D43" s="311"/>
      <c r="E43" s="311"/>
      <c r="F43" s="311"/>
      <c r="G43" s="311"/>
      <c r="H43" s="312"/>
      <c r="I43" s="311"/>
      <c r="J43" s="311"/>
      <c r="K43" s="311"/>
      <c r="L43" s="311"/>
      <c r="M43" s="311"/>
      <c r="N43" s="311"/>
      <c r="O43" s="312"/>
    </row>
    <row r="44" spans="1:15" x14ac:dyDescent="0.15">
      <c r="A44" s="168" t="s">
        <v>142</v>
      </c>
      <c r="B44" s="311">
        <v>0.20768989049235012</v>
      </c>
      <c r="C44" s="311">
        <v>0.42441248250000008</v>
      </c>
      <c r="D44" s="311">
        <v>2.5800000000000004E-5</v>
      </c>
      <c r="E44" s="311">
        <v>0</v>
      </c>
      <c r="F44" s="311">
        <v>1.3949220811142972E-2</v>
      </c>
      <c r="G44" s="311">
        <v>2.2067546087668989E-3</v>
      </c>
      <c r="H44" s="312">
        <v>0.64828414841226001</v>
      </c>
      <c r="I44" s="311">
        <v>0.18205943491989141</v>
      </c>
      <c r="J44" s="311">
        <v>0.42817265971199997</v>
      </c>
      <c r="K44" s="311">
        <v>2.5800000000000004E-5</v>
      </c>
      <c r="L44" s="311">
        <v>0</v>
      </c>
      <c r="M44" s="311">
        <v>9.4855836734693867E-3</v>
      </c>
      <c r="N44" s="311">
        <v>2.1361956857312652E-3</v>
      </c>
      <c r="O44" s="312">
        <v>0.62187967399109201</v>
      </c>
    </row>
    <row r="45" spans="1:15" x14ac:dyDescent="0.15">
      <c r="A45" s="168" t="s">
        <v>141</v>
      </c>
      <c r="B45" s="311">
        <v>0.30043789620769584</v>
      </c>
      <c r="C45" s="311">
        <v>0.68992198230088475</v>
      </c>
      <c r="D45" s="311">
        <v>5.5684440000000002E-2</v>
      </c>
      <c r="E45" s="311">
        <v>0</v>
      </c>
      <c r="F45" s="311">
        <v>3.1289471528062273E-3</v>
      </c>
      <c r="G45" s="311">
        <v>4.5229386495939635E-3</v>
      </c>
      <c r="H45" s="312">
        <v>1.0536962043109808</v>
      </c>
      <c r="I45" s="311">
        <v>0.27564555928699719</v>
      </c>
      <c r="J45" s="311">
        <v>0.64314195037231181</v>
      </c>
      <c r="K45" s="311">
        <v>5.5472472769025373E-2</v>
      </c>
      <c r="L45" s="311">
        <v>0</v>
      </c>
      <c r="M45" s="311">
        <v>3.1382439269995203E-3</v>
      </c>
      <c r="N45" s="311">
        <v>4.7248196655110567E-3</v>
      </c>
      <c r="O45" s="312">
        <v>0.98212304602084499</v>
      </c>
    </row>
    <row r="46" spans="1:15" x14ac:dyDescent="0.15">
      <c r="A46" s="168" t="s">
        <v>140</v>
      </c>
      <c r="B46" s="311">
        <v>0.76225401976852625</v>
      </c>
      <c r="C46" s="311">
        <v>0.62665402280036797</v>
      </c>
      <c r="D46" s="311">
        <v>1.661803924991063</v>
      </c>
      <c r="E46" s="311">
        <v>0</v>
      </c>
      <c r="F46" s="311">
        <v>8.9087265664891419E-2</v>
      </c>
      <c r="G46" s="311">
        <v>9.836740378533387E-3</v>
      </c>
      <c r="H46" s="312">
        <v>3.1496359736033823</v>
      </c>
      <c r="I46" s="311">
        <v>0.75215988485941621</v>
      </c>
      <c r="J46" s="311">
        <v>0.59819533093792421</v>
      </c>
      <c r="K46" s="311">
        <v>1.6357290882677569</v>
      </c>
      <c r="L46" s="311">
        <v>0</v>
      </c>
      <c r="M46" s="311">
        <v>8.7004038005932385E-2</v>
      </c>
      <c r="N46" s="311">
        <v>3.2976562729992769E-2</v>
      </c>
      <c r="O46" s="312">
        <v>3.1060649048010229</v>
      </c>
    </row>
    <row r="47" spans="1:15" x14ac:dyDescent="0.15">
      <c r="A47" s="168" t="s">
        <v>139</v>
      </c>
      <c r="B47" s="311">
        <v>6.7162151096268925</v>
      </c>
      <c r="C47" s="311">
        <v>15.99525796460177</v>
      </c>
      <c r="D47" s="311">
        <v>3.5667349200000005</v>
      </c>
      <c r="E47" s="311">
        <v>1.862977541663253</v>
      </c>
      <c r="F47" s="311">
        <v>1.7327426490782465</v>
      </c>
      <c r="G47" s="311">
        <v>2.1939791773863172E-2</v>
      </c>
      <c r="H47" s="312">
        <v>29.895867976744029</v>
      </c>
      <c r="I47" s="311">
        <v>6.3884779350384591</v>
      </c>
      <c r="J47" s="311">
        <v>14.810011003346652</v>
      </c>
      <c r="K47" s="311">
        <v>3.2739415049751468</v>
      </c>
      <c r="L47" s="311">
        <v>1.917671319510204</v>
      </c>
      <c r="M47" s="311">
        <v>1.8867986755918367</v>
      </c>
      <c r="N47" s="311">
        <v>3.7694789355102044E-2</v>
      </c>
      <c r="O47" s="312">
        <v>28.314595227817403</v>
      </c>
    </row>
    <row r="48" spans="1:15" x14ac:dyDescent="0.15">
      <c r="A48" s="168" t="s">
        <v>138</v>
      </c>
      <c r="B48" s="311">
        <v>0.2912795892407094</v>
      </c>
      <c r="C48" s="311">
        <v>1.135174864646864</v>
      </c>
      <c r="D48" s="311">
        <v>0</v>
      </c>
      <c r="E48" s="311">
        <v>0</v>
      </c>
      <c r="F48" s="311">
        <v>2.8115952478492424E-5</v>
      </c>
      <c r="G48" s="311">
        <v>6.2044080294961073E-5</v>
      </c>
      <c r="H48" s="312">
        <v>1.4265446139203468</v>
      </c>
      <c r="I48" s="311">
        <v>0.27657491328913886</v>
      </c>
      <c r="J48" s="311">
        <v>1.1268000000000002</v>
      </c>
      <c r="K48" s="311">
        <v>0</v>
      </c>
      <c r="L48" s="311">
        <v>0</v>
      </c>
      <c r="M48" s="311">
        <v>2.8012669387755104E-5</v>
      </c>
      <c r="N48" s="311">
        <v>6.181616326530612E-5</v>
      </c>
      <c r="O48" s="312">
        <v>1.4034647421217921</v>
      </c>
    </row>
    <row r="49" spans="1:15" x14ac:dyDescent="0.15">
      <c r="A49" s="168" t="s">
        <v>136</v>
      </c>
      <c r="B49" s="311">
        <v>0.18807924752524388</v>
      </c>
      <c r="C49" s="311">
        <v>1.5995931619469013</v>
      </c>
      <c r="D49" s="311">
        <v>7.5286278324866715E-2</v>
      </c>
      <c r="E49" s="311">
        <v>0</v>
      </c>
      <c r="F49" s="311">
        <v>5.7743632966097982E-2</v>
      </c>
      <c r="G49" s="311">
        <v>1.3817287996722652E-4</v>
      </c>
      <c r="H49" s="312">
        <v>1.9208404936430772</v>
      </c>
      <c r="I49" s="311">
        <v>0.16289158740698803</v>
      </c>
      <c r="J49" s="311">
        <v>1.5492090158140881</v>
      </c>
      <c r="K49" s="311">
        <v>9.9951862749076983E-2</v>
      </c>
      <c r="L49" s="311">
        <v>0</v>
      </c>
      <c r="M49" s="311">
        <v>6.0457100276819678E-2</v>
      </c>
      <c r="N49" s="311">
        <v>1.3766530612244898E-4</v>
      </c>
      <c r="O49" s="312">
        <v>1.8726472315530953</v>
      </c>
    </row>
    <row r="50" spans="1:15" x14ac:dyDescent="0.15">
      <c r="A50" s="168" t="s">
        <v>135</v>
      </c>
      <c r="B50" s="311">
        <v>0.17835673263569249</v>
      </c>
      <c r="C50" s="311">
        <v>0.19989798859469088</v>
      </c>
      <c r="D50" s="311">
        <v>8.5701111598276467E-2</v>
      </c>
      <c r="E50" s="311">
        <v>1.9592022941417455E-2</v>
      </c>
      <c r="F50" s="311">
        <v>0.31824601720606299</v>
      </c>
      <c r="G50" s="311">
        <v>1.3259582138467839E-3</v>
      </c>
      <c r="H50" s="312">
        <v>0.80311983118998709</v>
      </c>
      <c r="I50" s="311">
        <v>0.15571981346094368</v>
      </c>
      <c r="J50" s="311">
        <v>0.21992373072664639</v>
      </c>
      <c r="K50" s="311">
        <v>0.1098703168261157</v>
      </c>
      <c r="L50" s="311">
        <v>1.8647435477180539E-2</v>
      </c>
      <c r="M50" s="311">
        <v>0.31193167096766328</v>
      </c>
      <c r="N50" s="311">
        <v>1.2958651517805942E-3</v>
      </c>
      <c r="O50" s="312">
        <v>0.81738883261033013</v>
      </c>
    </row>
    <row r="51" spans="1:15" s="161" customFormat="1" x14ac:dyDescent="0.15">
      <c r="A51" s="163" t="s">
        <v>134</v>
      </c>
      <c r="B51" s="313">
        <v>8.6443124854971085</v>
      </c>
      <c r="C51" s="313">
        <v>20.670912467391478</v>
      </c>
      <c r="D51" s="313">
        <v>5.4452364749142061</v>
      </c>
      <c r="E51" s="313">
        <v>1.8825695646046705</v>
      </c>
      <c r="F51" s="313">
        <v>2.2149258488317267</v>
      </c>
      <c r="G51" s="313">
        <v>4.0032400584866401E-2</v>
      </c>
      <c r="H51" s="313">
        <v>38.897989241824064</v>
      </c>
      <c r="I51" s="313">
        <v>8.1935291282618348</v>
      </c>
      <c r="J51" s="313">
        <v>19.375453690909623</v>
      </c>
      <c r="K51" s="313">
        <v>5.174991045587122</v>
      </c>
      <c r="L51" s="313">
        <v>1.9363187549873846</v>
      </c>
      <c r="M51" s="313">
        <v>2.3588433251121086</v>
      </c>
      <c r="N51" s="313">
        <v>7.9027714057505485E-2</v>
      </c>
      <c r="O51" s="313">
        <v>37.118163658915584</v>
      </c>
    </row>
    <row r="52" spans="1:15" x14ac:dyDescent="0.15">
      <c r="B52" s="311"/>
      <c r="C52" s="311"/>
      <c r="D52" s="311"/>
      <c r="E52" s="311"/>
      <c r="F52" s="311"/>
      <c r="G52" s="311"/>
      <c r="H52" s="312"/>
      <c r="I52" s="311"/>
      <c r="J52" s="311"/>
      <c r="K52" s="311"/>
      <c r="L52" s="311"/>
      <c r="M52" s="311"/>
      <c r="N52" s="311"/>
      <c r="O52" s="312"/>
    </row>
    <row r="53" spans="1:15" x14ac:dyDescent="0.15">
      <c r="A53" s="168" t="s">
        <v>133</v>
      </c>
      <c r="B53" s="311">
        <v>3.5311984896607034</v>
      </c>
      <c r="C53" s="311">
        <v>8.0440373176027844</v>
      </c>
      <c r="D53" s="311">
        <v>7.440051455260914E-2</v>
      </c>
      <c r="E53" s="311">
        <v>5.7146822295798316E-2</v>
      </c>
      <c r="F53" s="311">
        <v>0.25818816626444191</v>
      </c>
      <c r="G53" s="311">
        <v>8.3445109783330685E-3</v>
      </c>
      <c r="H53" s="312">
        <v>11.973315821354671</v>
      </c>
      <c r="I53" s="311">
        <v>3.3111094359037003</v>
      </c>
      <c r="J53" s="311">
        <v>8.3916764850269097</v>
      </c>
      <c r="K53" s="311">
        <v>7.4400514552609154E-2</v>
      </c>
      <c r="L53" s="311">
        <v>5.6201806624289058E-2</v>
      </c>
      <c r="M53" s="311">
        <v>0.18803752217732742</v>
      </c>
      <c r="N53" s="311">
        <v>8.654566024925734E-3</v>
      </c>
      <c r="O53" s="312">
        <v>12.030080330309762</v>
      </c>
    </row>
    <row r="54" spans="1:15" x14ac:dyDescent="0.15">
      <c r="A54" s="168" t="s">
        <v>132</v>
      </c>
      <c r="B54" s="311">
        <v>1.4684177754840704</v>
      </c>
      <c r="C54" s="311">
        <v>0.70172438925362424</v>
      </c>
      <c r="D54" s="311">
        <v>0</v>
      </c>
      <c r="E54" s="311">
        <v>0</v>
      </c>
      <c r="F54" s="311">
        <v>2.2087951102007373E-2</v>
      </c>
      <c r="G54" s="311">
        <v>3.3566649733715692E-3</v>
      </c>
      <c r="H54" s="312">
        <v>2.1955867808130738</v>
      </c>
      <c r="I54" s="311">
        <v>1.2888980495484381</v>
      </c>
      <c r="J54" s="311">
        <v>0.74869148536911601</v>
      </c>
      <c r="K54" s="311">
        <v>0</v>
      </c>
      <c r="L54" s="311">
        <v>0</v>
      </c>
      <c r="M54" s="311">
        <v>2.1855051232653064E-2</v>
      </c>
      <c r="N54" s="311">
        <v>3.3443343673469389E-3</v>
      </c>
      <c r="O54" s="312">
        <v>2.0627889205175545</v>
      </c>
    </row>
    <row r="55" spans="1:15" x14ac:dyDescent="0.15">
      <c r="A55" s="168" t="s">
        <v>131</v>
      </c>
      <c r="B55" s="311">
        <v>0.50268407279547822</v>
      </c>
      <c r="C55" s="311">
        <v>0.38778750000000006</v>
      </c>
      <c r="D55" s="311">
        <v>0.20843581867199992</v>
      </c>
      <c r="E55" s="311">
        <v>0</v>
      </c>
      <c r="F55" s="311">
        <v>0</v>
      </c>
      <c r="G55" s="311">
        <v>2.9635753129588195E-2</v>
      </c>
      <c r="H55" s="312">
        <v>1.1285431445970664</v>
      </c>
      <c r="I55" s="311">
        <v>0.42285375669278735</v>
      </c>
      <c r="J55" s="311">
        <v>0.40674600000000005</v>
      </c>
      <c r="K55" s="311">
        <v>0.16758251629666357</v>
      </c>
      <c r="L55" s="311">
        <v>0</v>
      </c>
      <c r="M55" s="311">
        <v>0</v>
      </c>
      <c r="N55" s="311">
        <v>5.0557900590506064E-2</v>
      </c>
      <c r="O55" s="312">
        <v>1.047740173579957</v>
      </c>
    </row>
    <row r="56" spans="1:15" x14ac:dyDescent="0.15">
      <c r="A56" s="168" t="s">
        <v>130</v>
      </c>
      <c r="B56" s="311">
        <v>0.82996217427565278</v>
      </c>
      <c r="C56" s="311">
        <v>0.82956314261990483</v>
      </c>
      <c r="D56" s="311">
        <v>7.2698078844573299E-3</v>
      </c>
      <c r="E56" s="311">
        <v>0</v>
      </c>
      <c r="F56" s="311">
        <v>0</v>
      </c>
      <c r="G56" s="311">
        <v>1.5220056100862683E-3</v>
      </c>
      <c r="H56" s="312">
        <v>1.6683171303901012</v>
      </c>
      <c r="I56" s="311">
        <v>0.76094285563348618</v>
      </c>
      <c r="J56" s="311">
        <v>0.74322729518775255</v>
      </c>
      <c r="K56" s="311">
        <v>1.2917285538938115E-3</v>
      </c>
      <c r="L56" s="311">
        <v>0</v>
      </c>
      <c r="M56" s="311">
        <v>0</v>
      </c>
      <c r="N56" s="311">
        <v>1.5164145690696248E-3</v>
      </c>
      <c r="O56" s="312">
        <v>1.5069782939442022</v>
      </c>
    </row>
    <row r="57" spans="1:15" x14ac:dyDescent="0.15">
      <c r="A57" s="168" t="s">
        <v>129</v>
      </c>
      <c r="B57" s="311">
        <v>0.48351196742811636</v>
      </c>
      <c r="C57" s="311">
        <v>0.89987571689869394</v>
      </c>
      <c r="D57" s="311">
        <v>7.0998848479528155E-3</v>
      </c>
      <c r="E57" s="311">
        <v>0</v>
      </c>
      <c r="F57" s="311">
        <v>0</v>
      </c>
      <c r="G57" s="311">
        <v>1.4758026708769343E-4</v>
      </c>
      <c r="H57" s="312">
        <v>1.3906351494418507</v>
      </c>
      <c r="I57" s="311">
        <v>0.42181482379183211</v>
      </c>
      <c r="J57" s="311">
        <v>0.93262764672342424</v>
      </c>
      <c r="K57" s="311">
        <v>1.3573437562015737E-2</v>
      </c>
      <c r="L57" s="311">
        <v>0</v>
      </c>
      <c r="M57" s="311">
        <v>0</v>
      </c>
      <c r="N57" s="311">
        <v>1.8301669193580635E-3</v>
      </c>
      <c r="O57" s="312">
        <v>1.3698460749966301</v>
      </c>
    </row>
    <row r="58" spans="1:15" x14ac:dyDescent="0.15">
      <c r="A58" s="168" t="s">
        <v>128</v>
      </c>
      <c r="B58" s="311">
        <v>0.60311635364271954</v>
      </c>
      <c r="C58" s="311">
        <v>1.3208078798970382</v>
      </c>
      <c r="D58" s="311">
        <v>0</v>
      </c>
      <c r="E58" s="311">
        <v>0</v>
      </c>
      <c r="F58" s="311">
        <v>0</v>
      </c>
      <c r="G58" s="311">
        <v>1.0983228512904547E-3</v>
      </c>
      <c r="H58" s="312">
        <v>1.9250225563910481</v>
      </c>
      <c r="I58" s="311">
        <v>0.45136474890519424</v>
      </c>
      <c r="J58" s="311">
        <v>1.2593499935204693</v>
      </c>
      <c r="K58" s="311">
        <v>0</v>
      </c>
      <c r="L58" s="311">
        <v>0</v>
      </c>
      <c r="M58" s="311">
        <v>0</v>
      </c>
      <c r="N58" s="311">
        <v>1.0942881959183674E-3</v>
      </c>
      <c r="O58" s="312">
        <v>1.7118090306215819</v>
      </c>
    </row>
    <row r="59" spans="1:15" x14ac:dyDescent="0.15">
      <c r="A59" s="168" t="s">
        <v>127</v>
      </c>
      <c r="B59" s="311">
        <v>6.6656475475435686</v>
      </c>
      <c r="C59" s="311">
        <v>4.0014000000000003</v>
      </c>
      <c r="D59" s="311">
        <v>4.4910339585399221E-3</v>
      </c>
      <c r="E59" s="311">
        <v>0</v>
      </c>
      <c r="F59" s="311">
        <v>0</v>
      </c>
      <c r="G59" s="311">
        <v>9.2527323508576811E-3</v>
      </c>
      <c r="H59" s="312">
        <v>10.680791313852966</v>
      </c>
      <c r="I59" s="311">
        <v>6.5112096935228569</v>
      </c>
      <c r="J59" s="311">
        <v>4.0356020872940563</v>
      </c>
      <c r="K59" s="311">
        <v>4.4910339585399221E-3</v>
      </c>
      <c r="L59" s="311">
        <v>0</v>
      </c>
      <c r="M59" s="311">
        <v>0</v>
      </c>
      <c r="N59" s="311">
        <v>9.218742721813715E-3</v>
      </c>
      <c r="O59" s="312">
        <v>10.560521557497268</v>
      </c>
    </row>
    <row r="60" spans="1:15" x14ac:dyDescent="0.15">
      <c r="A60" s="168" t="s">
        <v>126</v>
      </c>
      <c r="B60" s="311">
        <v>1.8588383941570117</v>
      </c>
      <c r="C60" s="311">
        <v>2.5738904415612645</v>
      </c>
      <c r="D60" s="311">
        <v>8.2782138103199995E-2</v>
      </c>
      <c r="E60" s="311">
        <v>0</v>
      </c>
      <c r="F60" s="311">
        <v>0</v>
      </c>
      <c r="G60" s="311">
        <v>3.7216452169912519E-2</v>
      </c>
      <c r="H60" s="312">
        <v>4.5527274259913879</v>
      </c>
      <c r="I60" s="311">
        <v>1.5117059444843612</v>
      </c>
      <c r="J60" s="311">
        <v>2.5063024881284472</v>
      </c>
      <c r="K60" s="311">
        <v>0.10844321781355747</v>
      </c>
      <c r="L60" s="311">
        <v>1.4421922464152945E-2</v>
      </c>
      <c r="M60" s="311">
        <v>0</v>
      </c>
      <c r="N60" s="311">
        <v>4.9374069489100066E-2</v>
      </c>
      <c r="O60" s="312">
        <v>4.1902476423796191</v>
      </c>
    </row>
    <row r="61" spans="1:15" x14ac:dyDescent="0.15">
      <c r="A61" s="168" t="s">
        <v>125</v>
      </c>
      <c r="B61" s="311">
        <v>1.0908363798780876</v>
      </c>
      <c r="C61" s="311">
        <v>0.84151781711611851</v>
      </c>
      <c r="D61" s="311">
        <v>1.45821902547295E-2</v>
      </c>
      <c r="E61" s="311">
        <v>0</v>
      </c>
      <c r="F61" s="311">
        <v>1.548798531749283E-2</v>
      </c>
      <c r="G61" s="311">
        <v>3.2361131752364838E-2</v>
      </c>
      <c r="H61" s="312">
        <v>1.9947855043187932</v>
      </c>
      <c r="I61" s="311">
        <v>1.0346899326773635</v>
      </c>
      <c r="J61" s="311">
        <v>0.85905659750248886</v>
      </c>
      <c r="K61" s="311">
        <v>1.4687583132457521E-2</v>
      </c>
      <c r="L61" s="311">
        <v>0</v>
      </c>
      <c r="M61" s="311">
        <v>1.6004106971428574E-2</v>
      </c>
      <c r="N61" s="311">
        <v>3.9810291877695747E-2</v>
      </c>
      <c r="O61" s="312">
        <v>1.9642485121614344</v>
      </c>
    </row>
    <row r="62" spans="1:15" s="161" customFormat="1" x14ac:dyDescent="0.15">
      <c r="A62" s="163" t="s">
        <v>124</v>
      </c>
      <c r="B62" s="313">
        <v>17.034213154865409</v>
      </c>
      <c r="C62" s="313">
        <v>19.600604204949427</v>
      </c>
      <c r="D62" s="313">
        <v>0.39906138827348869</v>
      </c>
      <c r="E62" s="313">
        <v>5.7146822295798316E-2</v>
      </c>
      <c r="F62" s="313">
        <v>0.2957641026839421</v>
      </c>
      <c r="G62" s="313">
        <v>0.12293515408289228</v>
      </c>
      <c r="H62" s="313">
        <v>37.509724827150954</v>
      </c>
      <c r="I62" s="313">
        <v>15.714589241160022</v>
      </c>
      <c r="J62" s="313">
        <v>19.883280078752662</v>
      </c>
      <c r="K62" s="313">
        <v>0.38447003186973716</v>
      </c>
      <c r="L62" s="313">
        <v>7.0623729088442E-2</v>
      </c>
      <c r="M62" s="313">
        <v>0.22589668038140903</v>
      </c>
      <c r="N62" s="313">
        <v>0.16540077475573428</v>
      </c>
      <c r="O62" s="313">
        <v>36.444260536008002</v>
      </c>
    </row>
    <row r="63" spans="1:15" x14ac:dyDescent="0.15">
      <c r="B63" s="311"/>
      <c r="C63" s="311"/>
      <c r="D63" s="311"/>
      <c r="E63" s="311"/>
      <c r="F63" s="311"/>
      <c r="G63" s="311"/>
      <c r="H63" s="312"/>
      <c r="I63" s="311"/>
      <c r="J63" s="311"/>
      <c r="K63" s="311"/>
      <c r="L63" s="311"/>
      <c r="M63" s="311"/>
      <c r="N63" s="311"/>
      <c r="O63" s="312"/>
    </row>
    <row r="64" spans="1:15" x14ac:dyDescent="0.15">
      <c r="A64" s="168" t="s">
        <v>123</v>
      </c>
      <c r="B64" s="311">
        <v>0.85321114414999999</v>
      </c>
      <c r="C64" s="311">
        <v>1.6250849999999999</v>
      </c>
      <c r="D64" s="311">
        <v>1.7291483999999999E-2</v>
      </c>
      <c r="E64" s="311">
        <v>0</v>
      </c>
      <c r="F64" s="311">
        <v>1.3549856616140922E-3</v>
      </c>
      <c r="G64" s="311">
        <v>5.5714870954526822E-3</v>
      </c>
      <c r="H64" s="312">
        <v>2.5025141009070664</v>
      </c>
      <c r="I64" s="311">
        <v>0.72451746369000003</v>
      </c>
      <c r="J64" s="311">
        <v>1.550934</v>
      </c>
      <c r="K64" s="311">
        <v>1.7291483999999999E-2</v>
      </c>
      <c r="L64" s="311">
        <v>0</v>
      </c>
      <c r="M64" s="311">
        <v>4.4408163265306121E-4</v>
      </c>
      <c r="N64" s="311">
        <v>5.4000326530612239E-3</v>
      </c>
      <c r="O64" s="312">
        <v>2.2985870619757143</v>
      </c>
    </row>
    <row r="65" spans="1:15" x14ac:dyDescent="0.15">
      <c r="A65" s="168" t="s">
        <v>122</v>
      </c>
      <c r="B65" s="311">
        <v>1.4819899271371599</v>
      </c>
      <c r="C65" s="311">
        <v>2.1220338796366822</v>
      </c>
      <c r="D65" s="311">
        <v>8.258673921438775E-2</v>
      </c>
      <c r="E65" s="311">
        <v>0</v>
      </c>
      <c r="F65" s="311">
        <v>0.11779201646538304</v>
      </c>
      <c r="G65" s="311">
        <v>5.7664328661460977E-2</v>
      </c>
      <c r="H65" s="312">
        <v>3.8620668911150737</v>
      </c>
      <c r="I65" s="311">
        <v>1.3319215489806153</v>
      </c>
      <c r="J65" s="311">
        <v>2.0809479632721959</v>
      </c>
      <c r="K65" s="311">
        <v>3.1408896603177257E-2</v>
      </c>
      <c r="L65" s="311">
        <v>0</v>
      </c>
      <c r="M65" s="311">
        <v>0.11669622474710205</v>
      </c>
      <c r="N65" s="311">
        <v>8.6017266542980822E-2</v>
      </c>
      <c r="O65" s="312">
        <v>3.6469919001460718</v>
      </c>
    </row>
    <row r="66" spans="1:15" x14ac:dyDescent="0.15">
      <c r="A66" s="168" t="s">
        <v>121</v>
      </c>
      <c r="B66" s="311">
        <v>0.56161347361651814</v>
      </c>
      <c r="C66" s="311">
        <v>3.5124657649722897E-2</v>
      </c>
      <c r="D66" s="311">
        <v>0.27895489075080004</v>
      </c>
      <c r="E66" s="311">
        <v>0</v>
      </c>
      <c r="F66" s="311">
        <v>1.1256908873412533E-2</v>
      </c>
      <c r="G66" s="311">
        <v>5.5988114510446559E-2</v>
      </c>
      <c r="H66" s="312">
        <v>0.94293804540090032</v>
      </c>
      <c r="I66" s="311">
        <v>0.49868591426550191</v>
      </c>
      <c r="J66" s="311">
        <v>2.7110172690477004E-2</v>
      </c>
      <c r="K66" s="311">
        <v>0.28007739296343981</v>
      </c>
      <c r="L66" s="311">
        <v>0</v>
      </c>
      <c r="M66" s="311">
        <v>1.0187998173441536E-2</v>
      </c>
      <c r="N66" s="311">
        <v>6.191515086721458E-2</v>
      </c>
      <c r="O66" s="312">
        <v>0.87797662896007478</v>
      </c>
    </row>
    <row r="67" spans="1:15" x14ac:dyDescent="0.15">
      <c r="A67" s="168" t="s">
        <v>120</v>
      </c>
      <c r="B67" s="311">
        <v>1.1743244404446866</v>
      </c>
      <c r="C67" s="311">
        <v>0.1527694863941311</v>
      </c>
      <c r="D67" s="311">
        <v>3.6412062405085166</v>
      </c>
      <c r="E67" s="311">
        <v>0.12119990167963948</v>
      </c>
      <c r="F67" s="311">
        <v>8.682252155971848E-3</v>
      </c>
      <c r="G67" s="311">
        <v>0.10971847627810126</v>
      </c>
      <c r="H67" s="312">
        <v>5.2079007974610469</v>
      </c>
      <c r="I67" s="311">
        <v>1.0164368598876867</v>
      </c>
      <c r="J67" s="311">
        <v>0.14583421717522843</v>
      </c>
      <c r="K67" s="311">
        <v>3.4824753105040585</v>
      </c>
      <c r="L67" s="311">
        <v>0.1381900679538966</v>
      </c>
      <c r="M67" s="311">
        <v>4.4338254947845698E-3</v>
      </c>
      <c r="N67" s="311">
        <v>0.11453091233230205</v>
      </c>
      <c r="O67" s="312">
        <v>4.9019011933479568</v>
      </c>
    </row>
    <row r="68" spans="1:15" x14ac:dyDescent="0.15">
      <c r="A68" s="168" t="s">
        <v>209</v>
      </c>
      <c r="B68" s="311">
        <v>4.2057806744889934</v>
      </c>
      <c r="C68" s="311">
        <v>1.6571701598200512</v>
      </c>
      <c r="D68" s="311">
        <v>0.29718912129296005</v>
      </c>
      <c r="E68" s="311">
        <v>0</v>
      </c>
      <c r="F68" s="311">
        <v>1.0841049529698952</v>
      </c>
      <c r="G68" s="311">
        <v>0.11253670672706149</v>
      </c>
      <c r="H68" s="312">
        <v>7.3567816152989618</v>
      </c>
      <c r="I68" s="311">
        <v>3.6150896188593458</v>
      </c>
      <c r="J68" s="311">
        <v>1.7020273706864848</v>
      </c>
      <c r="K68" s="311">
        <v>0.2967739438773504</v>
      </c>
      <c r="L68" s="311">
        <v>0</v>
      </c>
      <c r="M68" s="311">
        <v>1.134536611213729</v>
      </c>
      <c r="N68" s="311">
        <v>0.11030475130557786</v>
      </c>
      <c r="O68" s="312">
        <v>6.858732295942489</v>
      </c>
    </row>
    <row r="69" spans="1:15" s="161" customFormat="1" x14ac:dyDescent="0.15">
      <c r="A69" s="163" t="s">
        <v>114</v>
      </c>
      <c r="B69" s="313">
        <v>8.2769196598373576</v>
      </c>
      <c r="C69" s="313">
        <v>5.5921831835005866</v>
      </c>
      <c r="D69" s="313">
        <v>4.3172284757666644</v>
      </c>
      <c r="E69" s="313">
        <v>0.12119990167963948</v>
      </c>
      <c r="F69" s="313">
        <v>1.2231911161262774</v>
      </c>
      <c r="G69" s="313">
        <v>0.34147911327252317</v>
      </c>
      <c r="H69" s="313">
        <v>19.872201450183049</v>
      </c>
      <c r="I69" s="313">
        <v>7.1866514056831496</v>
      </c>
      <c r="J69" s="313">
        <v>5.5068537238243858</v>
      </c>
      <c r="K69" s="313">
        <v>4.1080270279480251</v>
      </c>
      <c r="L69" s="313">
        <v>0.1381900679538966</v>
      </c>
      <c r="M69" s="313">
        <v>1.2662987412617104</v>
      </c>
      <c r="N69" s="313">
        <v>0.37816811370113651</v>
      </c>
      <c r="O69" s="313">
        <v>18.584189080372301</v>
      </c>
    </row>
    <row r="70" spans="1:15" x14ac:dyDescent="0.15">
      <c r="B70" s="311"/>
      <c r="C70" s="311"/>
      <c r="D70" s="311"/>
      <c r="E70" s="311"/>
      <c r="F70" s="311"/>
      <c r="G70" s="311"/>
      <c r="H70" s="312"/>
      <c r="I70" s="311"/>
      <c r="J70" s="311"/>
      <c r="K70" s="311"/>
      <c r="L70" s="311"/>
      <c r="M70" s="311"/>
      <c r="N70" s="311"/>
      <c r="O70" s="312"/>
    </row>
    <row r="71" spans="1:15" x14ac:dyDescent="0.15">
      <c r="A71" s="168" t="s">
        <v>113</v>
      </c>
      <c r="B71" s="311">
        <v>2.1085326798498145</v>
      </c>
      <c r="C71" s="311">
        <v>1.5152749525654912</v>
      </c>
      <c r="D71" s="311">
        <v>1.7542632797421518</v>
      </c>
      <c r="E71" s="311">
        <v>0</v>
      </c>
      <c r="F71" s="311">
        <v>0.12581638059300576</v>
      </c>
      <c r="G71" s="311">
        <v>0.37321824527169462</v>
      </c>
      <c r="H71" s="312">
        <v>5.8771055380221577</v>
      </c>
      <c r="I71" s="311">
        <v>1.8297987282092316</v>
      </c>
      <c r="J71" s="311">
        <v>1.4723494674352713</v>
      </c>
      <c r="K71" s="311">
        <v>1.6887405801840414</v>
      </c>
      <c r="L71" s="311">
        <v>0</v>
      </c>
      <c r="M71" s="311">
        <v>0.12909137229514323</v>
      </c>
      <c r="N71" s="311">
        <v>0.44860850301191069</v>
      </c>
      <c r="O71" s="312">
        <v>5.568588651135598</v>
      </c>
    </row>
    <row r="72" spans="1:15" x14ac:dyDescent="0.15">
      <c r="A72" s="168" t="s">
        <v>112</v>
      </c>
      <c r="B72" s="311">
        <v>0.37647201857180485</v>
      </c>
      <c r="C72" s="311">
        <v>1.1136376524343947</v>
      </c>
      <c r="D72" s="311">
        <v>0.13876168401673356</v>
      </c>
      <c r="E72" s="311">
        <v>0</v>
      </c>
      <c r="F72" s="311">
        <v>7.3373471006308892E-3</v>
      </c>
      <c r="G72" s="311">
        <v>3.1841252474034184E-3</v>
      </c>
      <c r="H72" s="312">
        <v>1.6393928273709675</v>
      </c>
      <c r="I72" s="311">
        <v>0.33144245740161637</v>
      </c>
      <c r="J72" s="311">
        <v>1.0956512435678389</v>
      </c>
      <c r="K72" s="311">
        <v>0.15458086429177387</v>
      </c>
      <c r="L72" s="311">
        <v>0</v>
      </c>
      <c r="M72" s="311">
        <v>6.2231000967836727E-3</v>
      </c>
      <c r="N72" s="311">
        <v>3.7382903618173365E-3</v>
      </c>
      <c r="O72" s="312">
        <v>1.5916359557198301</v>
      </c>
    </row>
    <row r="73" spans="1:15" x14ac:dyDescent="0.15">
      <c r="A73" s="168" t="s">
        <v>110</v>
      </c>
      <c r="B73" s="311">
        <v>27.935037139891723</v>
      </c>
      <c r="C73" s="311">
        <v>11.101566371681413</v>
      </c>
      <c r="D73" s="311">
        <v>81.788987777616015</v>
      </c>
      <c r="E73" s="311">
        <v>3.1084440802949613</v>
      </c>
      <c r="F73" s="311">
        <v>11.343886472757067</v>
      </c>
      <c r="G73" s="311">
        <v>6.7508078340928179</v>
      </c>
      <c r="H73" s="312">
        <v>142.028729676334</v>
      </c>
      <c r="I73" s="311">
        <v>28.499239596028715</v>
      </c>
      <c r="J73" s="311">
        <v>11.900879150442478</v>
      </c>
      <c r="K73" s="311">
        <v>82.270462177401711</v>
      </c>
      <c r="L73" s="311">
        <v>3.2524538775510203</v>
      </c>
      <c r="M73" s="311">
        <v>11.74159927130585</v>
      </c>
      <c r="N73" s="311">
        <v>7.7913608217936901</v>
      </c>
      <c r="O73" s="312">
        <v>145.45599489452346</v>
      </c>
    </row>
    <row r="74" spans="1:15" x14ac:dyDescent="0.15">
      <c r="A74" s="168" t="s">
        <v>109</v>
      </c>
      <c r="B74" s="311">
        <v>0.8693585487436184</v>
      </c>
      <c r="C74" s="311">
        <v>0.11218184121093752</v>
      </c>
      <c r="D74" s="311">
        <v>0.25836900000000002</v>
      </c>
      <c r="E74" s="311">
        <v>0</v>
      </c>
      <c r="F74" s="311">
        <v>0</v>
      </c>
      <c r="G74" s="311">
        <v>8.9108352104545828E-4</v>
      </c>
      <c r="H74" s="312">
        <v>1.2408004734756013</v>
      </c>
      <c r="I74" s="311">
        <v>0.61233059490143249</v>
      </c>
      <c r="J74" s="311">
        <v>0.17799331500000001</v>
      </c>
      <c r="K74" s="311">
        <v>0.13763</v>
      </c>
      <c r="L74" s="311">
        <v>0</v>
      </c>
      <c r="M74" s="311">
        <v>0</v>
      </c>
      <c r="N74" s="311">
        <v>1.2911745914151959E-3</v>
      </c>
      <c r="O74" s="312">
        <v>0.92924508449284771</v>
      </c>
    </row>
    <row r="75" spans="1:15" x14ac:dyDescent="0.15">
      <c r="A75" s="168" t="s">
        <v>108</v>
      </c>
      <c r="B75" s="311">
        <v>9.9878147483950031</v>
      </c>
      <c r="C75" s="311">
        <v>2.1330116270452177</v>
      </c>
      <c r="D75" s="311">
        <v>18.597664147682892</v>
      </c>
      <c r="E75" s="311">
        <v>0.4025991341253583</v>
      </c>
      <c r="F75" s="311">
        <v>1.4442661989304053</v>
      </c>
      <c r="G75" s="311">
        <v>1.3260031933814471</v>
      </c>
      <c r="H75" s="312">
        <v>33.891359049560322</v>
      </c>
      <c r="I75" s="311">
        <v>9.0212260269429727</v>
      </c>
      <c r="J75" s="311">
        <v>2.1456300132902637</v>
      </c>
      <c r="K75" s="311">
        <v>17.536702466057939</v>
      </c>
      <c r="L75" s="311">
        <v>0.39623752097959181</v>
      </c>
      <c r="M75" s="311">
        <v>1.4533913092112196</v>
      </c>
      <c r="N75" s="311">
        <v>1.4305812690127198</v>
      </c>
      <c r="O75" s="312">
        <v>31.983768605494706</v>
      </c>
    </row>
    <row r="76" spans="1:15" x14ac:dyDescent="0.15">
      <c r="A76" s="168" t="s">
        <v>107</v>
      </c>
      <c r="B76" s="311">
        <v>3.1644848852374898</v>
      </c>
      <c r="C76" s="311">
        <v>1.581130125770992</v>
      </c>
      <c r="D76" s="311">
        <v>3.4141648698205551</v>
      </c>
      <c r="E76" s="311">
        <v>0</v>
      </c>
      <c r="F76" s="311">
        <v>0.14749732077017613</v>
      </c>
      <c r="G76" s="311">
        <v>0.34609414312267672</v>
      </c>
      <c r="H76" s="312">
        <v>8.6533713447218901</v>
      </c>
      <c r="I76" s="311">
        <v>2.3413938901615197</v>
      </c>
      <c r="J76" s="311">
        <v>1.4950196576932691</v>
      </c>
      <c r="K76" s="311">
        <v>3.2558139200716174</v>
      </c>
      <c r="L76" s="311">
        <v>0</v>
      </c>
      <c r="M76" s="311">
        <v>0.17278664534256852</v>
      </c>
      <c r="N76" s="311">
        <v>0.36885541113246234</v>
      </c>
      <c r="O76" s="312">
        <v>7.6338695244014367</v>
      </c>
    </row>
    <row r="77" spans="1:15" x14ac:dyDescent="0.15">
      <c r="A77" s="168" t="s">
        <v>106</v>
      </c>
      <c r="B77" s="311">
        <v>7.3216692191902277</v>
      </c>
      <c r="C77" s="311">
        <v>3.8923618851185404</v>
      </c>
      <c r="D77" s="311">
        <v>4.9053378043553257</v>
      </c>
      <c r="E77" s="311">
        <v>0.5851054699287177</v>
      </c>
      <c r="F77" s="311">
        <v>0.65645944053984429</v>
      </c>
      <c r="G77" s="311">
        <v>1.0084442746395392</v>
      </c>
      <c r="H77" s="312">
        <v>18.369378093772195</v>
      </c>
      <c r="I77" s="311">
        <v>6.4941348021828817</v>
      </c>
      <c r="J77" s="311">
        <v>3.7590746962675494</v>
      </c>
      <c r="K77" s="311">
        <v>4.5743891657430433</v>
      </c>
      <c r="L77" s="311">
        <v>0.381905845038498</v>
      </c>
      <c r="M77" s="311">
        <v>0.68866817706858185</v>
      </c>
      <c r="N77" s="311">
        <v>1.1319431244863654</v>
      </c>
      <c r="O77" s="312">
        <v>17.030115810786917</v>
      </c>
    </row>
    <row r="78" spans="1:15" x14ac:dyDescent="0.15">
      <c r="A78" s="168" t="s">
        <v>105</v>
      </c>
      <c r="B78" s="311">
        <v>1.5946788843202107</v>
      </c>
      <c r="C78" s="311">
        <v>1.6091282233619795</v>
      </c>
      <c r="D78" s="311">
        <v>0.95483733794200465</v>
      </c>
      <c r="E78" s="311">
        <v>0</v>
      </c>
      <c r="F78" s="311">
        <v>0.22969675655462118</v>
      </c>
      <c r="G78" s="311">
        <v>4.2425660658276909E-2</v>
      </c>
      <c r="H78" s="312">
        <v>4.4307668628370935</v>
      </c>
      <c r="I78" s="311">
        <v>1.3772643740781501</v>
      </c>
      <c r="J78" s="311">
        <v>1.3734792863023269</v>
      </c>
      <c r="K78" s="311">
        <v>1.1367053769132678</v>
      </c>
      <c r="L78" s="311">
        <v>0</v>
      </c>
      <c r="M78" s="311">
        <v>0.1803233218147281</v>
      </c>
      <c r="N78" s="311">
        <v>4.4828634599368561E-2</v>
      </c>
      <c r="O78" s="312">
        <v>4.1126009937078409</v>
      </c>
    </row>
    <row r="79" spans="1:15" x14ac:dyDescent="0.15">
      <c r="A79" s="168" t="s">
        <v>104</v>
      </c>
      <c r="B79" s="311">
        <v>0.36327657375982675</v>
      </c>
      <c r="C79" s="311">
        <v>0.17647560824909814</v>
      </c>
      <c r="D79" s="311">
        <v>6.4215942609866461E-2</v>
      </c>
      <c r="E79" s="311">
        <v>0</v>
      </c>
      <c r="F79" s="311">
        <v>0.22800488713762607</v>
      </c>
      <c r="G79" s="311">
        <v>9.7990740181949532E-2</v>
      </c>
      <c r="H79" s="312">
        <v>0.929963751938367</v>
      </c>
      <c r="I79" s="311">
        <v>0.30124384037397967</v>
      </c>
      <c r="J79" s="311">
        <v>0.1641818568234347</v>
      </c>
      <c r="K79" s="311">
        <v>6.1296192626120509E-2</v>
      </c>
      <c r="L79" s="311">
        <v>0</v>
      </c>
      <c r="M79" s="311">
        <v>0.21520136378432864</v>
      </c>
      <c r="N79" s="311">
        <v>9.8540115685854537E-2</v>
      </c>
      <c r="O79" s="312">
        <v>0.84046336929371801</v>
      </c>
    </row>
    <row r="80" spans="1:15" x14ac:dyDescent="0.15">
      <c r="A80" s="168" t="s">
        <v>103</v>
      </c>
      <c r="B80" s="311">
        <v>0.90241432745830652</v>
      </c>
      <c r="C80" s="311">
        <v>1.6006250853092665</v>
      </c>
      <c r="D80" s="311">
        <v>0.55826837935038442</v>
      </c>
      <c r="E80" s="311">
        <v>8.1857194851107026E-2</v>
      </c>
      <c r="F80" s="311">
        <v>0.32362587563251383</v>
      </c>
      <c r="G80" s="311">
        <v>4.8044460001698708E-2</v>
      </c>
      <c r="H80" s="312">
        <v>3.5148353226032771</v>
      </c>
      <c r="I80" s="311">
        <v>0.88267719660948796</v>
      </c>
      <c r="J80" s="311">
        <v>1.4843816094545323</v>
      </c>
      <c r="K80" s="311">
        <v>0.62152355556455718</v>
      </c>
      <c r="L80" s="311">
        <v>8.2995216986931797E-2</v>
      </c>
      <c r="M80" s="311">
        <v>0.35781863681152315</v>
      </c>
      <c r="N80" s="311">
        <v>4.4800395290626682E-2</v>
      </c>
      <c r="O80" s="312">
        <v>3.4741966107176592</v>
      </c>
    </row>
    <row r="81" spans="1:15" x14ac:dyDescent="0.15">
      <c r="A81" s="168" t="s">
        <v>102</v>
      </c>
      <c r="B81" s="311">
        <v>0.91274948292688518</v>
      </c>
      <c r="C81" s="311">
        <v>0.15177584252315252</v>
      </c>
      <c r="D81" s="311">
        <v>0.73202022843557146</v>
      </c>
      <c r="E81" s="311">
        <v>0</v>
      </c>
      <c r="F81" s="311">
        <v>7.1542280180253992E-2</v>
      </c>
      <c r="G81" s="311">
        <v>0.14695978771219298</v>
      </c>
      <c r="H81" s="312">
        <v>2.0150476217780562</v>
      </c>
      <c r="I81" s="311">
        <v>0.7483570899759987</v>
      </c>
      <c r="J81" s="311">
        <v>0.13834202844137403</v>
      </c>
      <c r="K81" s="311">
        <v>0.72774824413550943</v>
      </c>
      <c r="L81" s="311">
        <v>0</v>
      </c>
      <c r="M81" s="311">
        <v>6.3876870791836737E-2</v>
      </c>
      <c r="N81" s="311">
        <v>0.14667445102102739</v>
      </c>
      <c r="O81" s="312">
        <v>1.8249986843657462</v>
      </c>
    </row>
    <row r="82" spans="1:15" x14ac:dyDescent="0.15">
      <c r="A82" s="168" t="s">
        <v>101</v>
      </c>
      <c r="B82" s="311">
        <v>3.0482374374266685</v>
      </c>
      <c r="C82" s="311">
        <v>0.4517561512296</v>
      </c>
      <c r="D82" s="311">
        <v>1.9170966038583287E-2</v>
      </c>
      <c r="E82" s="311">
        <v>0</v>
      </c>
      <c r="F82" s="311">
        <v>0</v>
      </c>
      <c r="G82" s="311">
        <v>8.5123044836496256E-3</v>
      </c>
      <c r="H82" s="312">
        <v>3.5276768591785013</v>
      </c>
      <c r="I82" s="311">
        <v>2.9340996992787787</v>
      </c>
      <c r="J82" s="311">
        <v>0.45354097927520998</v>
      </c>
      <c r="K82" s="311">
        <v>1.9667899320068724E-2</v>
      </c>
      <c r="L82" s="311">
        <v>0</v>
      </c>
      <c r="M82" s="311">
        <v>0</v>
      </c>
      <c r="N82" s="311">
        <v>8.6552025409025301E-3</v>
      </c>
      <c r="O82" s="312">
        <v>3.4159637804149598</v>
      </c>
    </row>
    <row r="83" spans="1:15" x14ac:dyDescent="0.15">
      <c r="A83" s="168" t="s">
        <v>100</v>
      </c>
      <c r="B83" s="311">
        <v>5.1642929156927062</v>
      </c>
      <c r="C83" s="311">
        <v>2.0172178245600003</v>
      </c>
      <c r="D83" s="311">
        <v>3.4393180356000004</v>
      </c>
      <c r="E83" s="311">
        <v>1.3006941450466531</v>
      </c>
      <c r="F83" s="311">
        <v>2.4859340734142674E-2</v>
      </c>
      <c r="G83" s="311">
        <v>0.3014176714766103</v>
      </c>
      <c r="H83" s="312">
        <v>12.247799933110114</v>
      </c>
      <c r="I83" s="311">
        <v>4.903856141681004</v>
      </c>
      <c r="J83" s="311">
        <v>2.0393253846000006</v>
      </c>
      <c r="K83" s="311">
        <v>3.0290660640000002</v>
      </c>
      <c r="L83" s="311">
        <v>1.4226929669224486</v>
      </c>
      <c r="M83" s="311">
        <v>3.4442802677551017E-2</v>
      </c>
      <c r="N83" s="311">
        <v>0.35815445401918644</v>
      </c>
      <c r="O83" s="312">
        <v>11.78753781390019</v>
      </c>
    </row>
    <row r="84" spans="1:15" x14ac:dyDescent="0.15">
      <c r="A84" s="168" t="s">
        <v>99</v>
      </c>
      <c r="B84" s="311">
        <v>0.24518771793719041</v>
      </c>
      <c r="C84" s="311">
        <v>0</v>
      </c>
      <c r="D84" s="311">
        <v>6.1860777329992449E-2</v>
      </c>
      <c r="E84" s="311">
        <v>0</v>
      </c>
      <c r="F84" s="311">
        <v>4.3175141626667406E-2</v>
      </c>
      <c r="G84" s="311">
        <v>7.0638027166879946E-3</v>
      </c>
      <c r="H84" s="312">
        <v>0.35728743961053827</v>
      </c>
      <c r="I84" s="311">
        <v>0.20598728642198941</v>
      </c>
      <c r="J84" s="311">
        <v>0</v>
      </c>
      <c r="K84" s="311">
        <v>6.6395618869012601E-2</v>
      </c>
      <c r="L84" s="311">
        <v>0</v>
      </c>
      <c r="M84" s="311">
        <v>4.4197154929281814E-2</v>
      </c>
      <c r="N84" s="311">
        <v>1.006224051524239E-2</v>
      </c>
      <c r="O84" s="312">
        <v>0.32664230073552625</v>
      </c>
    </row>
    <row r="85" spans="1:15" x14ac:dyDescent="0.15">
      <c r="A85" s="168" t="s">
        <v>98</v>
      </c>
      <c r="B85" s="311">
        <v>1.9840887966442744</v>
      </c>
      <c r="C85" s="311">
        <v>0.83735355492381591</v>
      </c>
      <c r="D85" s="311">
        <v>1.6709705077089225</v>
      </c>
      <c r="E85" s="311">
        <v>0.28814333482998772</v>
      </c>
      <c r="F85" s="311">
        <v>4.9428414201917244E-2</v>
      </c>
      <c r="G85" s="311">
        <v>7.1742466076167313E-2</v>
      </c>
      <c r="H85" s="312">
        <v>4.9017270743850849</v>
      </c>
      <c r="I85" s="311">
        <v>1.8893145986422695</v>
      </c>
      <c r="J85" s="311">
        <v>0.8958406113909686</v>
      </c>
      <c r="K85" s="311">
        <v>1.6342446996524223</v>
      </c>
      <c r="L85" s="311">
        <v>0.2792407068786939</v>
      </c>
      <c r="M85" s="311">
        <v>2.6840341394285715E-2</v>
      </c>
      <c r="N85" s="311">
        <v>9.306373178505567E-2</v>
      </c>
      <c r="O85" s="312">
        <v>4.8185446897436961</v>
      </c>
    </row>
    <row r="86" spans="1:15" x14ac:dyDescent="0.15">
      <c r="A86" s="168" t="s">
        <v>97</v>
      </c>
      <c r="B86" s="311">
        <v>2.6247447668290151</v>
      </c>
      <c r="C86" s="311">
        <v>1.833824229206495</v>
      </c>
      <c r="D86" s="311">
        <v>0.71443034812298745</v>
      </c>
      <c r="E86" s="311">
        <v>0</v>
      </c>
      <c r="F86" s="311">
        <v>5.6249359311757473E-2</v>
      </c>
      <c r="G86" s="311">
        <v>0.28424250298330256</v>
      </c>
      <c r="H86" s="312">
        <v>5.5134912064535575</v>
      </c>
      <c r="I86" s="311">
        <v>2.3881912710290663</v>
      </c>
      <c r="J86" s="311">
        <v>1.6867051309980687</v>
      </c>
      <c r="K86" s="311">
        <v>0.72785385856134477</v>
      </c>
      <c r="L86" s="311">
        <v>0</v>
      </c>
      <c r="M86" s="311">
        <v>4.0321262236734698E-2</v>
      </c>
      <c r="N86" s="311">
        <v>0.27557233940220016</v>
      </c>
      <c r="O86" s="312">
        <v>5.1186438622274153</v>
      </c>
    </row>
    <row r="87" spans="1:15" x14ac:dyDescent="0.15">
      <c r="A87" s="168" t="s">
        <v>96</v>
      </c>
      <c r="B87" s="311">
        <v>1.1039611100459907</v>
      </c>
      <c r="C87" s="311">
        <v>0.35469540000000005</v>
      </c>
      <c r="D87" s="311">
        <v>2.0672789547789616</v>
      </c>
      <c r="E87" s="311">
        <v>0</v>
      </c>
      <c r="F87" s="311">
        <v>0.60370390922369799</v>
      </c>
      <c r="G87" s="311">
        <v>3.6710412621338118E-2</v>
      </c>
      <c r="H87" s="312">
        <v>4.166349786669989</v>
      </c>
      <c r="I87" s="311">
        <v>0.97726510916039955</v>
      </c>
      <c r="J87" s="311">
        <v>0.31365356399999994</v>
      </c>
      <c r="K87" s="311">
        <v>2.1015944790748029</v>
      </c>
      <c r="L87" s="311">
        <v>0</v>
      </c>
      <c r="M87" s="311">
        <v>0.61252106981728593</v>
      </c>
      <c r="N87" s="311">
        <v>8.3966246029084382E-2</v>
      </c>
      <c r="O87" s="312">
        <v>4.089000468081573</v>
      </c>
    </row>
    <row r="88" spans="1:15" x14ac:dyDescent="0.15">
      <c r="A88" s="168" t="s">
        <v>95</v>
      </c>
      <c r="B88" s="311">
        <v>0.96445587757613938</v>
      </c>
      <c r="C88" s="311">
        <v>0.41029561855407876</v>
      </c>
      <c r="D88" s="311">
        <v>1.2320032486221697</v>
      </c>
      <c r="E88" s="311">
        <v>0</v>
      </c>
      <c r="F88" s="311">
        <v>0.61436714844872042</v>
      </c>
      <c r="G88" s="311">
        <v>1.3742255948691799E-2</v>
      </c>
      <c r="H88" s="312">
        <v>3.2348641491498</v>
      </c>
      <c r="I88" s="311">
        <v>0.94363427211074613</v>
      </c>
      <c r="J88" s="311">
        <v>0.4213563205024396</v>
      </c>
      <c r="K88" s="311">
        <v>1.2282462984483882</v>
      </c>
      <c r="L88" s="311">
        <v>0</v>
      </c>
      <c r="M88" s="311">
        <v>0.63899402526010007</v>
      </c>
      <c r="N88" s="311">
        <v>1.5492387394365146E-2</v>
      </c>
      <c r="O88" s="312">
        <v>3.2477233037160391</v>
      </c>
    </row>
    <row r="89" spans="1:15" s="161" customFormat="1" x14ac:dyDescent="0.15">
      <c r="A89" s="163" t="s">
        <v>94</v>
      </c>
      <c r="B89" s="313">
        <v>70.671457130496876</v>
      </c>
      <c r="C89" s="313">
        <v>30.892311993744475</v>
      </c>
      <c r="D89" s="313">
        <v>122.37192328977312</v>
      </c>
      <c r="E89" s="313">
        <v>5.7668433590767858</v>
      </c>
      <c r="F89" s="313">
        <v>15.969916273743047</v>
      </c>
      <c r="G89" s="313">
        <v>10.86749496413719</v>
      </c>
      <c r="H89" s="313">
        <v>256.53994701097145</v>
      </c>
      <c r="I89" s="313">
        <v>66.68145697519023</v>
      </c>
      <c r="J89" s="313">
        <v>31.017404315485024</v>
      </c>
      <c r="K89" s="313">
        <v>120.97266146091562</v>
      </c>
      <c r="L89" s="313">
        <v>5.8155261343571842</v>
      </c>
      <c r="M89" s="313">
        <v>16.406296724837802</v>
      </c>
      <c r="N89" s="313">
        <v>12.356188792673297</v>
      </c>
      <c r="O89" s="313">
        <v>253.24953440345917</v>
      </c>
    </row>
    <row r="90" spans="1:15" x14ac:dyDescent="0.15">
      <c r="B90" s="311"/>
      <c r="C90" s="311"/>
      <c r="D90" s="311"/>
      <c r="E90" s="311"/>
      <c r="F90" s="311"/>
      <c r="G90" s="311"/>
      <c r="H90" s="312"/>
      <c r="I90" s="311"/>
      <c r="J90" s="311"/>
      <c r="K90" s="311"/>
      <c r="L90" s="311"/>
      <c r="M90" s="311"/>
      <c r="N90" s="311"/>
      <c r="O90" s="312"/>
    </row>
    <row r="91" spans="1:15" s="271" customFormat="1" x14ac:dyDescent="0.15">
      <c r="A91" s="1091" t="s">
        <v>93</v>
      </c>
      <c r="B91" s="1092">
        <v>191.88952676291166</v>
      </c>
      <c r="C91" s="1092">
        <v>140.54184850145222</v>
      </c>
      <c r="D91" s="1092">
        <v>157.63914384113042</v>
      </c>
      <c r="E91" s="1092">
        <v>24.929971957785185</v>
      </c>
      <c r="F91" s="1092">
        <v>37.688955419027053</v>
      </c>
      <c r="G91" s="1092">
        <v>28.821267882899761</v>
      </c>
      <c r="H91" s="1092">
        <v>581.51071436520624</v>
      </c>
      <c r="I91" s="1092">
        <v>173.73337607576261</v>
      </c>
      <c r="J91" s="1092">
        <v>137.61998401981023</v>
      </c>
      <c r="K91" s="1092">
        <v>151.42466891780882</v>
      </c>
      <c r="L91" s="1092">
        <v>23.981318529036777</v>
      </c>
      <c r="M91" s="1092">
        <v>38.162617347830569</v>
      </c>
      <c r="N91" s="1092">
        <v>31.711584693076745</v>
      </c>
      <c r="O91" s="1092">
        <v>556.63354958332548</v>
      </c>
    </row>
    <row r="92" spans="1:15" x14ac:dyDescent="0.15">
      <c r="A92" s="168" t="s">
        <v>92</v>
      </c>
      <c r="B92" s="311">
        <v>90.15934269268908</v>
      </c>
      <c r="C92" s="311">
        <v>64.79902027542893</v>
      </c>
      <c r="D92" s="311">
        <v>32.298129832126669</v>
      </c>
      <c r="E92" s="311">
        <v>17.780917383187948</v>
      </c>
      <c r="F92" s="311">
        <v>12.874211439836579</v>
      </c>
      <c r="G92" s="311">
        <v>16.563422331706875</v>
      </c>
      <c r="H92" s="312">
        <v>234.47504395497609</v>
      </c>
      <c r="I92" s="311">
        <v>78.524129541245458</v>
      </c>
      <c r="J92" s="311">
        <v>63.27646256713907</v>
      </c>
      <c r="K92" s="311">
        <v>27.461205869773909</v>
      </c>
      <c r="L92" s="311">
        <v>16.668329605532243</v>
      </c>
      <c r="M92" s="311">
        <v>13.142109424070691</v>
      </c>
      <c r="N92" s="311">
        <v>18.038186139984198</v>
      </c>
      <c r="O92" s="312">
        <v>217.11042314774562</v>
      </c>
    </row>
    <row r="93" spans="1:15" x14ac:dyDescent="0.15">
      <c r="A93" s="168" t="s">
        <v>91</v>
      </c>
      <c r="B93" s="311">
        <v>101.73018407022251</v>
      </c>
      <c r="C93" s="311">
        <v>75.742828226023335</v>
      </c>
      <c r="D93" s="311">
        <v>125.34101400900384</v>
      </c>
      <c r="E93" s="311">
        <v>7.1490545745972325</v>
      </c>
      <c r="F93" s="311">
        <v>24.814743979190485</v>
      </c>
      <c r="G93" s="311">
        <v>12.257845551192872</v>
      </c>
      <c r="H93" s="312">
        <v>347.03567041022995</v>
      </c>
      <c r="I93" s="311">
        <v>95.209246534517177</v>
      </c>
      <c r="J93" s="311">
        <v>74.343521452671155</v>
      </c>
      <c r="K93" s="311">
        <v>123.96346304803501</v>
      </c>
      <c r="L93" s="311">
        <v>7.312988923504534</v>
      </c>
      <c r="M93" s="311">
        <v>25.020507923759858</v>
      </c>
      <c r="N93" s="311">
        <v>13.673398553092545</v>
      </c>
      <c r="O93" s="312">
        <v>339.52312643558031</v>
      </c>
    </row>
    <row r="94" spans="1:15" x14ac:dyDescent="0.15">
      <c r="A94" s="272" t="s">
        <v>210</v>
      </c>
      <c r="B94" s="321">
        <v>23.174589513605433</v>
      </c>
      <c r="C94" s="321">
        <v>14.083839751675747</v>
      </c>
      <c r="D94" s="321">
        <v>7.3168780599732495</v>
      </c>
      <c r="E94" s="321">
        <v>6.8241104635106771</v>
      </c>
      <c r="F94" s="321">
        <v>2.8270284000098558</v>
      </c>
      <c r="G94" s="321">
        <v>6.5124385089977848</v>
      </c>
      <c r="H94" s="313">
        <v>60.73888469777274</v>
      </c>
      <c r="I94" s="321">
        <v>20.032324354829399</v>
      </c>
      <c r="J94" s="321">
        <v>13.677793529721939</v>
      </c>
      <c r="K94" s="321">
        <v>5.9104053384629847</v>
      </c>
      <c r="L94" s="321">
        <v>6.1099139595382947</v>
      </c>
      <c r="M94" s="321">
        <v>3.0376102696854748</v>
      </c>
      <c r="N94" s="321">
        <v>6.9674641942227078</v>
      </c>
      <c r="O94" s="313">
        <v>55.735511646460786</v>
      </c>
    </row>
    <row r="95" spans="1:15" x14ac:dyDescent="0.15">
      <c r="A95" s="300"/>
      <c r="B95" s="300"/>
      <c r="C95" s="300"/>
      <c r="D95" s="300"/>
      <c r="E95" s="300"/>
      <c r="F95" s="300"/>
      <c r="G95" s="300"/>
      <c r="H95" s="300"/>
      <c r="I95" s="300"/>
      <c r="J95" s="300"/>
      <c r="K95" s="300"/>
      <c r="L95" s="300"/>
      <c r="M95" s="300"/>
      <c r="N95" s="300"/>
      <c r="O95" s="300"/>
    </row>
    <row r="96" spans="1:15" x14ac:dyDescent="0.15">
      <c r="A96" s="300" t="s">
        <v>89</v>
      </c>
      <c r="B96" s="300"/>
      <c r="C96" s="300"/>
      <c r="D96" s="300"/>
      <c r="E96" s="300"/>
      <c r="F96" s="300"/>
      <c r="G96" s="300"/>
      <c r="H96" s="300"/>
      <c r="I96" s="300"/>
      <c r="J96" s="300"/>
      <c r="K96" s="300"/>
      <c r="L96" s="300"/>
      <c r="M96" s="300"/>
      <c r="N96" s="300"/>
      <c r="O96" s="300"/>
    </row>
    <row r="97" spans="1:15" x14ac:dyDescent="0.15">
      <c r="A97" s="168" t="s">
        <v>88</v>
      </c>
      <c r="B97" s="300"/>
      <c r="C97" s="300"/>
      <c r="D97" s="300"/>
      <c r="E97" s="300"/>
      <c r="F97" s="300"/>
      <c r="G97" s="300"/>
      <c r="H97" s="300"/>
      <c r="I97" s="300"/>
      <c r="J97" s="300"/>
      <c r="K97" s="300"/>
      <c r="L97" s="300"/>
      <c r="M97" s="300"/>
      <c r="N97" s="300"/>
      <c r="O97" s="300"/>
    </row>
    <row r="98" spans="1:15" x14ac:dyDescent="0.15">
      <c r="A98" s="300" t="s">
        <v>87</v>
      </c>
    </row>
    <row r="99" spans="1:15" x14ac:dyDescent="0.15">
      <c r="A99" s="168" t="s">
        <v>86</v>
      </c>
    </row>
  </sheetData>
  <hyperlinks>
    <hyperlink ref="Q1" location="Contents!A1" display="Contents" xr:uid="{95AE9583-E443-46EB-BA60-A6634FDDBEBB}"/>
  </hyperlinks>
  <printOptions gridLines="1"/>
  <pageMargins left="0.74803149606299002" right="0.74803149606299002" top="0.98425196850394003" bottom="0.98425196850394003" header="0.51181102362205" footer="0.51181102362205"/>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6AECC-CB10-4E0A-A80E-70DB36703803}">
  <dimension ref="A1:BE89"/>
  <sheetViews>
    <sheetView showGridLines="0" workbookViewId="0">
      <pane xSplit="1" ySplit="3" topLeftCell="AM67" activePane="bottomRight" state="frozen"/>
      <selection activeCell="AL81" sqref="AL81"/>
      <selection pane="topRight" activeCell="AL81" sqref="AL81"/>
      <selection pane="bottomLeft" activeCell="AL81" sqref="AL81"/>
      <selection pane="bottomRight" activeCell="BE1" sqref="BE1"/>
    </sheetView>
  </sheetViews>
  <sheetFormatPr baseColWidth="10" defaultColWidth="9" defaultRowHeight="11" x14ac:dyDescent="0.15"/>
  <cols>
    <col min="1" max="1" width="30.75" style="168" customWidth="1"/>
    <col min="2" max="51" width="8.5" style="168" customWidth="1"/>
    <col min="52" max="52" width="8.5" style="161" customWidth="1"/>
    <col min="53" max="54" width="11.75" style="168" customWidth="1"/>
    <col min="55" max="16384" width="9" style="168"/>
  </cols>
  <sheetData>
    <row r="1" spans="1:57" ht="13" x14ac:dyDescent="0.15">
      <c r="A1" s="248" t="s">
        <v>519</v>
      </c>
      <c r="L1" s="30" t="s">
        <v>199</v>
      </c>
      <c r="BC1" s="282"/>
      <c r="BE1" s="30" t="s">
        <v>199</v>
      </c>
    </row>
    <row r="2" spans="1:57" x14ac:dyDescent="0.15">
      <c r="BA2" s="1229" t="s">
        <v>197</v>
      </c>
      <c r="BB2" s="1229"/>
      <c r="BC2" s="282" t="s">
        <v>196</v>
      </c>
    </row>
    <row r="3" spans="1:57" x14ac:dyDescent="0.15">
      <c r="A3" s="168" t="s">
        <v>303</v>
      </c>
      <c r="B3" s="168">
        <v>1970</v>
      </c>
      <c r="C3" s="168">
        <v>1971</v>
      </c>
      <c r="D3" s="168">
        <v>1972</v>
      </c>
      <c r="E3" s="168">
        <v>1973</v>
      </c>
      <c r="F3" s="168">
        <v>1974</v>
      </c>
      <c r="G3" s="168">
        <v>1975</v>
      </c>
      <c r="H3" s="168">
        <v>1976</v>
      </c>
      <c r="I3" s="168">
        <v>1977</v>
      </c>
      <c r="J3" s="168">
        <v>1978</v>
      </c>
      <c r="K3" s="168">
        <v>1979</v>
      </c>
      <c r="L3" s="168">
        <v>1980</v>
      </c>
      <c r="M3" s="168">
        <v>1981</v>
      </c>
      <c r="N3" s="168">
        <v>1982</v>
      </c>
      <c r="O3" s="168">
        <v>1983</v>
      </c>
      <c r="P3" s="168">
        <v>1984</v>
      </c>
      <c r="Q3" s="168">
        <v>1985</v>
      </c>
      <c r="R3" s="168">
        <v>1986</v>
      </c>
      <c r="S3" s="168">
        <v>1987</v>
      </c>
      <c r="T3" s="168">
        <v>1988</v>
      </c>
      <c r="U3" s="168">
        <v>1989</v>
      </c>
      <c r="V3" s="168">
        <v>1990</v>
      </c>
      <c r="W3" s="168">
        <v>1991</v>
      </c>
      <c r="X3" s="168">
        <v>1992</v>
      </c>
      <c r="Y3" s="168">
        <v>1993</v>
      </c>
      <c r="Z3" s="168">
        <v>1994</v>
      </c>
      <c r="AA3" s="168">
        <v>1995</v>
      </c>
      <c r="AB3" s="168">
        <v>1996</v>
      </c>
      <c r="AC3" s="168">
        <v>1997</v>
      </c>
      <c r="AD3" s="168">
        <v>1998</v>
      </c>
      <c r="AE3" s="168">
        <v>1999</v>
      </c>
      <c r="AF3" s="168">
        <v>2000</v>
      </c>
      <c r="AG3" s="168">
        <v>2001</v>
      </c>
      <c r="AH3" s="168">
        <v>2002</v>
      </c>
      <c r="AI3" s="168">
        <v>2003</v>
      </c>
      <c r="AJ3" s="168">
        <v>2004</v>
      </c>
      <c r="AK3" s="168">
        <v>2005</v>
      </c>
      <c r="AL3" s="168">
        <v>2006</v>
      </c>
      <c r="AM3" s="168">
        <v>2007</v>
      </c>
      <c r="AN3" s="168">
        <v>2008</v>
      </c>
      <c r="AO3" s="168">
        <v>2009</v>
      </c>
      <c r="AP3" s="168">
        <v>2010</v>
      </c>
      <c r="AQ3" s="168">
        <v>2011</v>
      </c>
      <c r="AR3" s="168">
        <v>2012</v>
      </c>
      <c r="AS3" s="168">
        <v>2013</v>
      </c>
      <c r="AT3" s="168">
        <v>2014</v>
      </c>
      <c r="AU3" s="168">
        <v>2015</v>
      </c>
      <c r="AV3" s="168">
        <v>2016</v>
      </c>
      <c r="AW3" s="168">
        <v>2017</v>
      </c>
      <c r="AX3" s="168">
        <v>2018</v>
      </c>
      <c r="AY3" s="168">
        <v>2019</v>
      </c>
      <c r="AZ3" s="161">
        <v>2020</v>
      </c>
      <c r="BA3" s="282">
        <v>2020</v>
      </c>
      <c r="BB3" s="282" t="s">
        <v>194</v>
      </c>
      <c r="BC3" s="282">
        <v>2020</v>
      </c>
    </row>
    <row r="4" spans="1:57" x14ac:dyDescent="0.15">
      <c r="AU4" s="161"/>
      <c r="AV4" s="161"/>
      <c r="AW4" s="161"/>
      <c r="AX4" s="161"/>
    </row>
    <row r="5" spans="1:57" x14ac:dyDescent="0.15">
      <c r="A5" s="168" t="s">
        <v>193</v>
      </c>
      <c r="B5" s="257">
        <v>54.016275000000007</v>
      </c>
      <c r="C5" s="257">
        <v>59.055000000000007</v>
      </c>
      <c r="D5" s="257">
        <v>66.674999999999997</v>
      </c>
      <c r="E5" s="257">
        <v>71.4375</v>
      </c>
      <c r="F5" s="257">
        <v>69.955410000000001</v>
      </c>
      <c r="G5" s="257">
        <v>71.456550000000007</v>
      </c>
      <c r="H5" s="257">
        <v>72.085200000000015</v>
      </c>
      <c r="I5" s="257">
        <v>75.72375000000001</v>
      </c>
      <c r="J5" s="257">
        <v>73.075800000000001</v>
      </c>
      <c r="K5" s="257">
        <v>77.05725000000001</v>
      </c>
      <c r="L5" s="257">
        <v>71.227949999999993</v>
      </c>
      <c r="M5" s="257">
        <v>68.827650000000006</v>
      </c>
      <c r="N5" s="257">
        <v>72.247125000000011</v>
      </c>
      <c r="O5" s="257">
        <v>67.951350000000005</v>
      </c>
      <c r="P5" s="257">
        <v>74.475975000000005</v>
      </c>
      <c r="Q5" s="257">
        <v>80.513682000000003</v>
      </c>
      <c r="R5" s="257">
        <v>75.515152500000013</v>
      </c>
      <c r="S5" s="257">
        <v>81.856516499999998</v>
      </c>
      <c r="T5" s="257">
        <v>94.526861999999994</v>
      </c>
      <c r="U5" s="257">
        <v>100.42693275000002</v>
      </c>
      <c r="V5" s="257">
        <v>103.44778650000001</v>
      </c>
      <c r="W5" s="257">
        <v>108.87856050000001</v>
      </c>
      <c r="X5" s="257">
        <v>119.964708</v>
      </c>
      <c r="Y5" s="257">
        <v>132.06402975</v>
      </c>
      <c r="Z5" s="257">
        <v>142.94710425</v>
      </c>
      <c r="AA5" s="257">
        <v>152.74124999999998</v>
      </c>
      <c r="AB5" s="257">
        <v>153.91807499999999</v>
      </c>
      <c r="AC5" s="257">
        <v>159.73089999999999</v>
      </c>
      <c r="AD5" s="257">
        <v>165.60409999999999</v>
      </c>
      <c r="AE5" s="257">
        <v>170.5402</v>
      </c>
      <c r="AF5" s="257">
        <v>176.304675</v>
      </c>
      <c r="AG5" s="257">
        <v>179.41922500000001</v>
      </c>
      <c r="AH5" s="257">
        <v>180.72257500000001</v>
      </c>
      <c r="AI5" s="257">
        <v>176.04699999999997</v>
      </c>
      <c r="AJ5" s="257">
        <v>176.73520000000002</v>
      </c>
      <c r="AK5" s="257">
        <v>179.15244999999999</v>
      </c>
      <c r="AL5" s="257">
        <v>179.39739999999998</v>
      </c>
      <c r="AM5" s="257">
        <v>174.679125</v>
      </c>
      <c r="AN5" s="257">
        <v>166.49160000000001</v>
      </c>
      <c r="AO5" s="257">
        <v>155.05082500000003</v>
      </c>
      <c r="AP5" s="257">
        <v>149.59107499999999</v>
      </c>
      <c r="AQ5" s="257">
        <v>151.07132499999997</v>
      </c>
      <c r="AR5" s="257">
        <v>150.30520000000004</v>
      </c>
      <c r="AS5" s="257">
        <v>151.92035000000001</v>
      </c>
      <c r="AT5" s="257">
        <v>158.99160000000001</v>
      </c>
      <c r="AU5" s="257">
        <v>160.755675</v>
      </c>
      <c r="AV5" s="257">
        <v>171.98332500000001</v>
      </c>
      <c r="AW5" s="257">
        <v>173.90197499999999</v>
      </c>
      <c r="AX5" s="257">
        <v>176.776275</v>
      </c>
      <c r="AY5" s="257">
        <v>168.98585</v>
      </c>
      <c r="AZ5" s="259">
        <v>165.19486942422341</v>
      </c>
      <c r="BA5" s="284">
        <v>-2.5104662183422777E-2</v>
      </c>
      <c r="BB5" s="284">
        <v>8.643341542893701E-3</v>
      </c>
      <c r="BC5" s="284">
        <v>4.2866975293300594E-2</v>
      </c>
    </row>
    <row r="6" spans="1:57" x14ac:dyDescent="0.15">
      <c r="A6" s="168" t="s">
        <v>192</v>
      </c>
      <c r="B6" s="257">
        <v>11.030307247353802</v>
      </c>
      <c r="C6" s="257">
        <v>10.918173073650927</v>
      </c>
      <c r="D6" s="257">
        <v>11.348022671280811</v>
      </c>
      <c r="E6" s="257">
        <v>12.330594010841223</v>
      </c>
      <c r="F6" s="257">
        <v>12.926203036598375</v>
      </c>
      <c r="G6" s="257">
        <v>13.139034115040156</v>
      </c>
      <c r="H6" s="257">
        <v>12.885492711776951</v>
      </c>
      <c r="I6" s="257">
        <v>13.665276270152365</v>
      </c>
      <c r="J6" s="257">
        <v>17.105864545712357</v>
      </c>
      <c r="K6" s="257">
        <v>20.765465445009582</v>
      </c>
      <c r="L6" s="257">
        <v>25.115241594518444</v>
      </c>
      <c r="M6" s="257">
        <v>27.057907289428833</v>
      </c>
      <c r="N6" s="257">
        <v>28.852311119462065</v>
      </c>
      <c r="O6" s="257">
        <v>29.09616630092782</v>
      </c>
      <c r="P6" s="257">
        <v>28.619361489328913</v>
      </c>
      <c r="Q6" s="257">
        <v>27.763767532750983</v>
      </c>
      <c r="R6" s="257">
        <v>24.661609113895771</v>
      </c>
      <c r="S6" s="257">
        <v>25.067101352772404</v>
      </c>
      <c r="T6" s="257">
        <v>25.39322862617054</v>
      </c>
      <c r="U6" s="257">
        <v>24.376479232539314</v>
      </c>
      <c r="V6" s="257">
        <v>26.386139684127386</v>
      </c>
      <c r="W6" s="257">
        <v>26.759096716018899</v>
      </c>
      <c r="X6" s="257">
        <v>25.937532164058524</v>
      </c>
      <c r="Y6" s="257">
        <v>27.778210000000001</v>
      </c>
      <c r="Z6" s="257">
        <v>29.223009722222223</v>
      </c>
      <c r="AA6" s="257">
        <v>29.186251222222218</v>
      </c>
      <c r="AB6" s="257">
        <v>30.805027027777776</v>
      </c>
      <c r="AC6" s="257">
        <v>31.106472250000003</v>
      </c>
      <c r="AD6" s="257">
        <v>32.93411313888889</v>
      </c>
      <c r="AE6" s="257">
        <v>34.235268361111125</v>
      </c>
      <c r="AF6" s="257">
        <v>33.378669194444441</v>
      </c>
      <c r="AG6" s="257">
        <v>33.140704277777772</v>
      </c>
      <c r="AH6" s="257">
        <v>33.727730555555553</v>
      </c>
      <c r="AI6" s="257">
        <v>34.840408083333337</v>
      </c>
      <c r="AJ6" s="257">
        <v>37.027044916666668</v>
      </c>
      <c r="AK6" s="257">
        <v>44.311891138888889</v>
      </c>
      <c r="AL6" s="257">
        <v>48.452200250000004</v>
      </c>
      <c r="AM6" s="257">
        <v>46.858574305555564</v>
      </c>
      <c r="AN6" s="257">
        <v>47.230578388888894</v>
      </c>
      <c r="AO6" s="257">
        <v>52.583051111111118</v>
      </c>
      <c r="AP6" s="257">
        <v>51.177817805555563</v>
      </c>
      <c r="AQ6" s="257">
        <v>52.098990833333332</v>
      </c>
      <c r="AR6" s="257">
        <v>50.850187000000012</v>
      </c>
      <c r="AS6" s="257">
        <v>52.488039194444454</v>
      </c>
      <c r="AT6" s="257">
        <v>51.299803250000011</v>
      </c>
      <c r="AU6" s="257">
        <v>47.946947527777773</v>
      </c>
      <c r="AV6" s="257">
        <v>43.651424027777779</v>
      </c>
      <c r="AW6" s="257">
        <v>38.268443722222216</v>
      </c>
      <c r="AX6" s="257">
        <v>35.191027777777776</v>
      </c>
      <c r="AY6" s="257">
        <v>31.294888888888892</v>
      </c>
      <c r="AZ6" s="259">
        <v>30.071772182071676</v>
      </c>
      <c r="BA6" s="284">
        <v>-4.1709047871185234E-2</v>
      </c>
      <c r="BB6" s="284">
        <v>-5.0570409306156749E-2</v>
      </c>
      <c r="BC6" s="284">
        <v>7.803425854856513E-3</v>
      </c>
    </row>
    <row r="7" spans="1:57" x14ac:dyDescent="0.15">
      <c r="A7" s="168" t="s">
        <v>191</v>
      </c>
      <c r="B7" s="257">
        <v>571.46229836083876</v>
      </c>
      <c r="C7" s="257">
        <v>587.66059724251011</v>
      </c>
      <c r="D7" s="257">
        <v>585.75500811430038</v>
      </c>
      <c r="E7" s="257">
        <v>585.22231041431257</v>
      </c>
      <c r="F7" s="257">
        <v>559.44719042922088</v>
      </c>
      <c r="G7" s="257">
        <v>518.04147074035632</v>
      </c>
      <c r="H7" s="257">
        <v>513.82061429636474</v>
      </c>
      <c r="I7" s="257">
        <v>516.06266073597476</v>
      </c>
      <c r="J7" s="257">
        <v>513.9498586383105</v>
      </c>
      <c r="K7" s="257">
        <v>529.54168503949938</v>
      </c>
      <c r="L7" s="257">
        <v>525.09074729044778</v>
      </c>
      <c r="M7" s="257">
        <v>519.59271936046343</v>
      </c>
      <c r="N7" s="257">
        <v>483.18986351355244</v>
      </c>
      <c r="O7" s="257">
        <v>437.67380448125823</v>
      </c>
      <c r="P7" s="257">
        <v>474.98437763097093</v>
      </c>
      <c r="Q7" s="257">
        <v>447.88123246778986</v>
      </c>
      <c r="R7" s="257">
        <v>436.28672255181863</v>
      </c>
      <c r="S7" s="257">
        <v>451.98115313467497</v>
      </c>
      <c r="T7" s="257">
        <v>464.18756906876945</v>
      </c>
      <c r="U7" s="257">
        <v>470.74679855171524</v>
      </c>
      <c r="V7" s="257">
        <v>483.3779272192819</v>
      </c>
      <c r="W7" s="257">
        <v>480.80836506662229</v>
      </c>
      <c r="X7" s="257">
        <v>484.66891993694406</v>
      </c>
      <c r="Y7" s="257">
        <v>490.17992505391567</v>
      </c>
      <c r="Z7" s="257">
        <v>510.33085880544621</v>
      </c>
      <c r="AA7" s="257">
        <v>503.32085670946833</v>
      </c>
      <c r="AB7" s="257">
        <v>510.23207920124452</v>
      </c>
      <c r="AC7" s="257">
        <v>511.53990005975601</v>
      </c>
      <c r="AD7" s="257">
        <v>517.32804197281462</v>
      </c>
      <c r="AE7" s="257">
        <v>510.13804734837987</v>
      </c>
      <c r="AF7" s="257">
        <v>518.60028107269648</v>
      </c>
      <c r="AG7" s="257">
        <v>531.89498711876843</v>
      </c>
      <c r="AH7" s="257">
        <v>511.22876408881837</v>
      </c>
      <c r="AI7" s="257">
        <v>517.85580728669152</v>
      </c>
      <c r="AJ7" s="257">
        <v>503.11008292651115</v>
      </c>
      <c r="AK7" s="257">
        <v>489.44080567636274</v>
      </c>
      <c r="AL7" s="257">
        <v>501.72405605292414</v>
      </c>
      <c r="AM7" s="257">
        <v>521.88889016531289</v>
      </c>
      <c r="AN7" s="257">
        <v>546.06747325782385</v>
      </c>
      <c r="AO7" s="257">
        <v>557.58251109169646</v>
      </c>
      <c r="AP7" s="257">
        <v>575.15744684986623</v>
      </c>
      <c r="AQ7" s="257">
        <v>617.35854676962458</v>
      </c>
      <c r="AR7" s="257">
        <v>649.12482779021548</v>
      </c>
      <c r="AS7" s="257">
        <v>655.69273510754942</v>
      </c>
      <c r="AT7" s="257">
        <v>704.72648223445992</v>
      </c>
      <c r="AU7" s="257">
        <v>740.30320297237324</v>
      </c>
      <c r="AV7" s="257">
        <v>727.35611145334326</v>
      </c>
      <c r="AW7" s="257">
        <v>746.17071146194519</v>
      </c>
      <c r="AX7" s="257">
        <v>840.93617103742565</v>
      </c>
      <c r="AY7" s="257">
        <v>929.98752724430528</v>
      </c>
      <c r="AZ7" s="259">
        <v>914.62095526765074</v>
      </c>
      <c r="BA7" s="284">
        <v>-1.9210511767020821E-2</v>
      </c>
      <c r="BB7" s="284">
        <v>5.2487140044885638E-2</v>
      </c>
      <c r="BC7" s="284">
        <v>0.23733808458366223</v>
      </c>
    </row>
    <row r="8" spans="1:57" s="161" customFormat="1" x14ac:dyDescent="0.15">
      <c r="A8" s="163" t="s">
        <v>190</v>
      </c>
      <c r="B8" s="260">
        <v>636.5088806081925</v>
      </c>
      <c r="C8" s="260">
        <v>657.63377031616096</v>
      </c>
      <c r="D8" s="260">
        <v>663.77803078558111</v>
      </c>
      <c r="E8" s="260">
        <v>668.99040442515377</v>
      </c>
      <c r="F8" s="260">
        <v>642.32880346581931</v>
      </c>
      <c r="G8" s="260">
        <v>602.63705485539651</v>
      </c>
      <c r="H8" s="260">
        <v>598.79130700814164</v>
      </c>
      <c r="I8" s="260">
        <v>605.45168700612714</v>
      </c>
      <c r="J8" s="260">
        <v>604.13152318402285</v>
      </c>
      <c r="K8" s="260">
        <v>627.36440048450891</v>
      </c>
      <c r="L8" s="260">
        <v>621.43393888496621</v>
      </c>
      <c r="M8" s="260">
        <v>615.47827664989222</v>
      </c>
      <c r="N8" s="260">
        <v>584.28929963301459</v>
      </c>
      <c r="O8" s="260">
        <v>534.72132078218601</v>
      </c>
      <c r="P8" s="260">
        <v>578.07971412029974</v>
      </c>
      <c r="Q8" s="260">
        <v>556.15868200054081</v>
      </c>
      <c r="R8" s="260">
        <v>536.46348416571436</v>
      </c>
      <c r="S8" s="260">
        <v>558.90477098744736</v>
      </c>
      <c r="T8" s="260">
        <v>584.10765969494003</v>
      </c>
      <c r="U8" s="260">
        <v>595.55021053425457</v>
      </c>
      <c r="V8" s="260">
        <v>613.21185340340935</v>
      </c>
      <c r="W8" s="260">
        <v>616.44602228264125</v>
      </c>
      <c r="X8" s="260">
        <v>630.57116010100265</v>
      </c>
      <c r="Y8" s="260">
        <v>650.02216480391576</v>
      </c>
      <c r="Z8" s="260">
        <v>682.50097277766838</v>
      </c>
      <c r="AA8" s="260">
        <v>685.24835793169052</v>
      </c>
      <c r="AB8" s="260">
        <v>694.95518122902229</v>
      </c>
      <c r="AC8" s="260">
        <v>702.37727230975599</v>
      </c>
      <c r="AD8" s="260">
        <v>715.86625511170348</v>
      </c>
      <c r="AE8" s="260">
        <v>714.91351570949098</v>
      </c>
      <c r="AF8" s="260">
        <v>728.28362526714091</v>
      </c>
      <c r="AG8" s="260">
        <v>744.4549163965462</v>
      </c>
      <c r="AH8" s="260">
        <v>725.67906964437395</v>
      </c>
      <c r="AI8" s="260">
        <v>728.74321537002493</v>
      </c>
      <c r="AJ8" s="260">
        <v>716.8723278431778</v>
      </c>
      <c r="AK8" s="260">
        <v>712.90514681525167</v>
      </c>
      <c r="AL8" s="260">
        <v>729.57365630292418</v>
      </c>
      <c r="AM8" s="260">
        <v>743.42658947086841</v>
      </c>
      <c r="AN8" s="260">
        <v>759.78965164671285</v>
      </c>
      <c r="AO8" s="260">
        <v>765.2163872028076</v>
      </c>
      <c r="AP8" s="260">
        <v>775.92633965542177</v>
      </c>
      <c r="AQ8" s="260">
        <v>820.52886260295793</v>
      </c>
      <c r="AR8" s="260">
        <v>850.2802147902155</v>
      </c>
      <c r="AS8" s="260">
        <v>860.10112430199388</v>
      </c>
      <c r="AT8" s="260">
        <v>915.01788548445984</v>
      </c>
      <c r="AU8" s="260">
        <v>949.00582550015099</v>
      </c>
      <c r="AV8" s="260">
        <v>942.9908604811211</v>
      </c>
      <c r="AW8" s="260">
        <v>958.34113018416735</v>
      </c>
      <c r="AX8" s="260">
        <v>1052.9034738152036</v>
      </c>
      <c r="AY8" s="260">
        <v>1130.2682661331942</v>
      </c>
      <c r="AZ8" s="260">
        <v>1109.887596873946</v>
      </c>
      <c r="BA8" s="297">
        <v>-2.0714683171834447E-2</v>
      </c>
      <c r="BB8" s="297">
        <v>3.9775852443029169E-2</v>
      </c>
      <c r="BC8" s="297">
        <v>0.28800848573181936</v>
      </c>
    </row>
    <row r="9" spans="1:57"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9"/>
      <c r="BA9" s="284"/>
      <c r="BB9" s="284"/>
      <c r="BC9" s="284"/>
    </row>
    <row r="10" spans="1:57" x14ac:dyDescent="0.15">
      <c r="A10" s="168" t="s">
        <v>189</v>
      </c>
      <c r="B10" s="257">
        <v>5.8544500000000017</v>
      </c>
      <c r="C10" s="257">
        <v>6.3265987500000014</v>
      </c>
      <c r="D10" s="257">
        <v>6.0139400000000007</v>
      </c>
      <c r="E10" s="257">
        <v>6.5488150000000003</v>
      </c>
      <c r="F10" s="257">
        <v>7.0486800000000018</v>
      </c>
      <c r="G10" s="257">
        <v>7.4804700000000013</v>
      </c>
      <c r="H10" s="257">
        <v>7.1323150000000011</v>
      </c>
      <c r="I10" s="257">
        <v>7.3618250000000014</v>
      </c>
      <c r="J10" s="257">
        <v>7.5952250000000019</v>
      </c>
      <c r="K10" s="257">
        <v>7.031175000000002</v>
      </c>
      <c r="L10" s="257">
        <v>8.1646237500000005</v>
      </c>
      <c r="M10" s="257">
        <v>8.4952737500000008</v>
      </c>
      <c r="N10" s="257">
        <v>9.5207750000000022</v>
      </c>
      <c r="O10" s="257">
        <v>12.778650000000003</v>
      </c>
      <c r="P10" s="257">
        <v>13.109300000000001</v>
      </c>
      <c r="Q10" s="257">
        <v>13.508025000000004</v>
      </c>
      <c r="R10" s="257">
        <v>15.083475000000002</v>
      </c>
      <c r="S10" s="257">
        <v>14.733375000000004</v>
      </c>
      <c r="T10" s="257">
        <v>17.466100000000004</v>
      </c>
      <c r="U10" s="257">
        <v>18.467775000000007</v>
      </c>
      <c r="V10" s="257">
        <v>17.349400000000003</v>
      </c>
      <c r="W10" s="257">
        <v>19.381925000000003</v>
      </c>
      <c r="X10" s="257">
        <v>19.537525000000002</v>
      </c>
      <c r="Y10" s="257">
        <v>20.928200000000004</v>
      </c>
      <c r="Z10" s="257">
        <v>21.657575000000001</v>
      </c>
      <c r="AA10" s="257">
        <v>24.322225000000007</v>
      </c>
      <c r="AB10" s="257">
        <v>28.134425000000004</v>
      </c>
      <c r="AC10" s="257">
        <v>26.627050000000004</v>
      </c>
      <c r="AD10" s="257">
        <v>28.776275000000005</v>
      </c>
      <c r="AE10" s="257">
        <v>33.619325000000003</v>
      </c>
      <c r="AF10" s="257">
        <v>36.381225000000008</v>
      </c>
      <c r="AG10" s="257">
        <v>36.118650000000009</v>
      </c>
      <c r="AH10" s="257">
        <v>35.116975000000004</v>
      </c>
      <c r="AI10" s="257">
        <v>39.9114</v>
      </c>
      <c r="AJ10" s="257">
        <v>43.645800000000008</v>
      </c>
      <c r="AK10" s="257">
        <v>44.375175000000006</v>
      </c>
      <c r="AL10" s="257">
        <v>44.832250000000009</v>
      </c>
      <c r="AM10" s="257">
        <v>43.597175000000007</v>
      </c>
      <c r="AN10" s="257">
        <v>42.848350000000011</v>
      </c>
      <c r="AO10" s="257">
        <v>40.301191196825059</v>
      </c>
      <c r="AP10" s="257">
        <v>38.996995759325031</v>
      </c>
      <c r="AQ10" s="257">
        <v>37.71784510460003</v>
      </c>
      <c r="AR10" s="257">
        <v>36.691203296874981</v>
      </c>
      <c r="AS10" s="257">
        <v>34.555853567050001</v>
      </c>
      <c r="AT10" s="257">
        <v>34.48587954684993</v>
      </c>
      <c r="AU10" s="257">
        <v>35.491144248574969</v>
      </c>
      <c r="AV10" s="257">
        <v>37.282356414800027</v>
      </c>
      <c r="AW10" s="257">
        <v>37.14988828034997</v>
      </c>
      <c r="AX10" s="257">
        <v>39.425389847674964</v>
      </c>
      <c r="AY10" s="257">
        <v>41.615816570399943</v>
      </c>
      <c r="AZ10" s="259">
        <v>38.291571479600002</v>
      </c>
      <c r="BA10" s="284">
        <v>-8.239335794356839E-2</v>
      </c>
      <c r="BB10" s="284">
        <v>3.2150847614693667E-3</v>
      </c>
      <c r="BC10" s="284">
        <v>9.9364093708165322E-3</v>
      </c>
    </row>
    <row r="11" spans="1:57" x14ac:dyDescent="0.15">
      <c r="A11" s="168" t="s">
        <v>304</v>
      </c>
      <c r="B11" s="257">
        <v>4.1868000000000002E-2</v>
      </c>
      <c r="C11" s="257">
        <v>4.1868000000000002E-2</v>
      </c>
      <c r="D11" s="257">
        <v>1.1164800000000001</v>
      </c>
      <c r="E11" s="257">
        <v>1.7212400000000003</v>
      </c>
      <c r="F11" s="257">
        <v>1.8014870000000003</v>
      </c>
      <c r="G11" s="257">
        <v>1.775901</v>
      </c>
      <c r="H11" s="257">
        <v>1.830562</v>
      </c>
      <c r="I11" s="257">
        <v>1.9317430000000002</v>
      </c>
      <c r="J11" s="257">
        <v>1.9038310000000003</v>
      </c>
      <c r="K11" s="257">
        <v>2.0817699999999997</v>
      </c>
      <c r="L11" s="257">
        <v>2.5527849999999996</v>
      </c>
      <c r="M11" s="257">
        <v>2.7225830000000002</v>
      </c>
      <c r="N11" s="257">
        <v>2.8237640000000002</v>
      </c>
      <c r="O11" s="257">
        <v>2.7109530000000004</v>
      </c>
      <c r="P11" s="257">
        <v>2.6074460000000004</v>
      </c>
      <c r="Q11" s="257">
        <v>2.5841860000000003</v>
      </c>
      <c r="R11" s="257">
        <v>2.6318690000000005</v>
      </c>
      <c r="S11" s="257">
        <v>2.752821</v>
      </c>
      <c r="T11" s="257">
        <v>2.9098260000000002</v>
      </c>
      <c r="U11" s="257">
        <v>3.0691570000000001</v>
      </c>
      <c r="V11" s="257">
        <v>3.1366109999999998</v>
      </c>
      <c r="W11" s="257">
        <v>3.1180030000000003</v>
      </c>
      <c r="X11" s="257">
        <v>2.8311233735079977</v>
      </c>
      <c r="Y11" s="257">
        <v>2.8246837848474824</v>
      </c>
      <c r="Z11" s="257">
        <v>3.0458205055042353</v>
      </c>
      <c r="AA11" s="257">
        <v>3.0433669254913878</v>
      </c>
      <c r="AB11" s="257">
        <v>3.0733115866037477</v>
      </c>
      <c r="AC11" s="257">
        <v>2.5904449086660604</v>
      </c>
      <c r="AD11" s="257">
        <v>2.7055002954562872</v>
      </c>
      <c r="AE11" s="257">
        <v>2.1784060547811674</v>
      </c>
      <c r="AF11" s="257">
        <v>3.1224025881504751</v>
      </c>
      <c r="AG11" s="257">
        <v>4.5470953143208126</v>
      </c>
      <c r="AH11" s="257">
        <v>5.8258458003751432</v>
      </c>
      <c r="AI11" s="257">
        <v>6.6953886545640824</v>
      </c>
      <c r="AJ11" s="257">
        <v>9.4198803533941202</v>
      </c>
      <c r="AK11" s="257">
        <v>11.62158134553081</v>
      </c>
      <c r="AL11" s="257">
        <v>12.445292888113247</v>
      </c>
      <c r="AM11" s="257">
        <v>13.330192546305081</v>
      </c>
      <c r="AN11" s="257">
        <v>13.792018935365476</v>
      </c>
      <c r="AO11" s="257">
        <v>11.881584314763947</v>
      </c>
      <c r="AP11" s="257">
        <v>13.714502311718686</v>
      </c>
      <c r="AQ11" s="257">
        <v>15.034001244715418</v>
      </c>
      <c r="AR11" s="257">
        <v>17.13978362648016</v>
      </c>
      <c r="AS11" s="257">
        <v>19.575464173333501</v>
      </c>
      <c r="AT11" s="257">
        <v>20.276824624396561</v>
      </c>
      <c r="AU11" s="257">
        <v>19.560595680666271</v>
      </c>
      <c r="AV11" s="257">
        <v>18.774545448223485</v>
      </c>
      <c r="AW11" s="257">
        <v>18.235774820137514</v>
      </c>
      <c r="AX11" s="257">
        <v>17.036033961680669</v>
      </c>
      <c r="AY11" s="257">
        <v>14.950343722193093</v>
      </c>
      <c r="AZ11" s="259">
        <v>14.409652827582445</v>
      </c>
      <c r="BA11" s="284">
        <v>-3.8799210341265322E-2</v>
      </c>
      <c r="BB11" s="284">
        <v>2.3240408329502582E-2</v>
      </c>
      <c r="BC11" s="284">
        <v>3.7392095402112974E-3</v>
      </c>
    </row>
    <row r="12" spans="1:57" x14ac:dyDescent="0.15">
      <c r="A12" s="168" t="s">
        <v>188</v>
      </c>
      <c r="B12" s="257">
        <v>8.1101238938053072E-2</v>
      </c>
      <c r="C12" s="257">
        <v>0.12874821681415924</v>
      </c>
      <c r="D12" s="257">
        <v>0.17538142920353977</v>
      </c>
      <c r="E12" s="257">
        <v>0.20072556637168137</v>
      </c>
      <c r="F12" s="257">
        <v>0.3862446504424778</v>
      </c>
      <c r="G12" s="257">
        <v>0.42071267699115034</v>
      </c>
      <c r="H12" s="257">
        <v>0.48457990265486711</v>
      </c>
      <c r="I12" s="257">
        <v>0.60319046460176973</v>
      </c>
      <c r="J12" s="257">
        <v>0.79377837610619451</v>
      </c>
      <c r="K12" s="257">
        <v>0.86981078761061925</v>
      </c>
      <c r="L12" s="257">
        <v>1.0168067831858405</v>
      </c>
      <c r="M12" s="257">
        <v>0.91238893805309706</v>
      </c>
      <c r="N12" s="257">
        <v>1.303702415929203</v>
      </c>
      <c r="O12" s="257">
        <v>1.7629381814159288</v>
      </c>
      <c r="P12" s="257">
        <v>2.051861345132743</v>
      </c>
      <c r="Q12" s="257">
        <v>2.5739505707964594</v>
      </c>
      <c r="R12" s="257">
        <v>2.9977045442477865</v>
      </c>
      <c r="S12" s="257">
        <v>3.3484674026548666</v>
      </c>
      <c r="T12" s="257">
        <v>3.3697564778761055</v>
      </c>
      <c r="U12" s="257">
        <v>3.4549127787610607</v>
      </c>
      <c r="V12" s="257">
        <v>3.1455135797433624</v>
      </c>
      <c r="W12" s="257">
        <v>3.2700607523805294</v>
      </c>
      <c r="X12" s="257">
        <v>3.7043994512787597</v>
      </c>
      <c r="Y12" s="257">
        <v>4.3394627027831847</v>
      </c>
      <c r="Z12" s="257">
        <v>4.7391701588893795</v>
      </c>
      <c r="AA12" s="257">
        <v>5.2304946433274324</v>
      </c>
      <c r="AB12" s="257">
        <v>5.7157547826238924</v>
      </c>
      <c r="AC12" s="257">
        <v>6.22166329735398</v>
      </c>
      <c r="AD12" s="257">
        <v>6.5173249602610595</v>
      </c>
      <c r="AE12" s="257">
        <v>7.6525233320486707</v>
      </c>
      <c r="AF12" s="257">
        <v>7.7097131115347945</v>
      </c>
      <c r="AG12" s="257">
        <v>7.8737980485156696</v>
      </c>
      <c r="AH12" s="257">
        <v>9.51257574090533</v>
      </c>
      <c r="AI12" s="257">
        <v>10.334111315098891</v>
      </c>
      <c r="AJ12" s="257">
        <v>11.365777781550264</v>
      </c>
      <c r="AK12" s="257">
        <v>11.241440709352444</v>
      </c>
      <c r="AL12" s="257">
        <v>11.478471597613588</v>
      </c>
      <c r="AM12" s="257">
        <v>11.557735082607069</v>
      </c>
      <c r="AN12" s="257">
        <v>14.376069721669372</v>
      </c>
      <c r="AO12" s="257">
        <v>12.276942431914751</v>
      </c>
      <c r="AP12" s="257">
        <v>15.020553351427873</v>
      </c>
      <c r="AQ12" s="257">
        <v>17.226965221479546</v>
      </c>
      <c r="AR12" s="257">
        <v>19.83284957782309</v>
      </c>
      <c r="AS12" s="257">
        <v>21.949594434327278</v>
      </c>
      <c r="AT12" s="257">
        <v>23.347676079327428</v>
      </c>
      <c r="AU12" s="257">
        <v>23.8044950278938</v>
      </c>
      <c r="AV12" s="257">
        <v>24.1235777148407</v>
      </c>
      <c r="AW12" s="257">
        <v>27.181421869057523</v>
      </c>
      <c r="AX12" s="257">
        <v>25.162356744324814</v>
      </c>
      <c r="AY12" s="257">
        <v>25.746527047725653</v>
      </c>
      <c r="AZ12" s="259">
        <v>23.928180499867249</v>
      </c>
      <c r="BA12" s="284">
        <v>-7.3164201397569406E-2</v>
      </c>
      <c r="BB12" s="284">
        <v>7.6868922026191111E-2</v>
      </c>
      <c r="BC12" s="284">
        <v>6.2092044739437795E-3</v>
      </c>
    </row>
    <row r="13" spans="1:57" x14ac:dyDescent="0.15">
      <c r="A13" s="168" t="s">
        <v>186</v>
      </c>
      <c r="B13" s="257">
        <v>1.249325</v>
      </c>
      <c r="C13" s="257">
        <v>1.3004500000000001</v>
      </c>
      <c r="D13" s="257">
        <v>1.5885500000000001</v>
      </c>
      <c r="E13" s="257">
        <v>1.6460000000000001</v>
      </c>
      <c r="F13" s="257">
        <v>1.7125500000000002</v>
      </c>
      <c r="G13" s="257">
        <v>1.4915750000000001</v>
      </c>
      <c r="H13" s="257">
        <v>1.5147999999999999</v>
      </c>
      <c r="I13" s="257">
        <v>1.7174749999999999</v>
      </c>
      <c r="J13" s="257">
        <v>2.2808250000000005</v>
      </c>
      <c r="K13" s="257">
        <v>2.6055999999999999</v>
      </c>
      <c r="L13" s="257">
        <v>2.7844750000000005</v>
      </c>
      <c r="M13" s="257">
        <v>3.0519000000000003</v>
      </c>
      <c r="N13" s="257">
        <v>3.2536000000000009</v>
      </c>
      <c r="O13" s="257">
        <v>3.5745499999999999</v>
      </c>
      <c r="P13" s="257">
        <v>3.6340750000000002</v>
      </c>
      <c r="Q13" s="257">
        <v>3.7067500000000009</v>
      </c>
      <c r="R13" s="257">
        <v>3.6126499999999999</v>
      </c>
      <c r="S13" s="257">
        <v>3.806925000000001</v>
      </c>
      <c r="T13" s="257">
        <v>3.6710750000000005</v>
      </c>
      <c r="U13" s="257">
        <v>3.7102499999999998</v>
      </c>
      <c r="V13" s="257">
        <v>3.9246000000000003</v>
      </c>
      <c r="W13" s="257">
        <v>3.8861500000000007</v>
      </c>
      <c r="X13" s="257">
        <v>3.9809000000000005</v>
      </c>
      <c r="Y13" s="257">
        <v>3.8973750000000003</v>
      </c>
      <c r="Z13" s="257">
        <v>4.0204500000000012</v>
      </c>
      <c r="AA13" s="257">
        <v>4.2149000000000001</v>
      </c>
      <c r="AB13" s="257">
        <v>4.5468500000000001</v>
      </c>
      <c r="AC13" s="257">
        <v>5.6740000000000004</v>
      </c>
      <c r="AD13" s="257">
        <v>6.4895500000000013</v>
      </c>
      <c r="AE13" s="257">
        <v>5.6928999999999998</v>
      </c>
      <c r="AF13" s="257">
        <v>5.7358073550783377</v>
      </c>
      <c r="AG13" s="257">
        <v>5.9389931181199582</v>
      </c>
      <c r="AH13" s="257">
        <v>5.9986814911663888</v>
      </c>
      <c r="AI13" s="257">
        <v>5.7499799368062572</v>
      </c>
      <c r="AJ13" s="257">
        <v>6.1348200406490045</v>
      </c>
      <c r="AK13" s="257">
        <v>6.4463442890146272</v>
      </c>
      <c r="AL13" s="257">
        <v>6.764682278595596</v>
      </c>
      <c r="AM13" s="257">
        <v>7.2578842332665632</v>
      </c>
      <c r="AN13" s="257">
        <v>8.7188644538950406</v>
      </c>
      <c r="AO13" s="257">
        <v>10.11181970769527</v>
      </c>
      <c r="AP13" s="257">
        <v>10.843387770101765</v>
      </c>
      <c r="AQ13" s="257">
        <v>10.545846457194692</v>
      </c>
      <c r="AR13" s="257">
        <v>11.525647677994369</v>
      </c>
      <c r="AS13" s="257">
        <v>13.223475922257583</v>
      </c>
      <c r="AT13" s="257">
        <v>12.332834187900817</v>
      </c>
      <c r="AU13" s="257">
        <v>11.610315828737626</v>
      </c>
      <c r="AV13" s="257">
        <v>12.020202398275845</v>
      </c>
      <c r="AW13" s="257">
        <v>12.287946259654934</v>
      </c>
      <c r="AX13" s="257">
        <v>12.856518181797417</v>
      </c>
      <c r="AY13" s="257">
        <v>13.193889407943956</v>
      </c>
      <c r="AZ13" s="259">
        <v>13.258293442722698</v>
      </c>
      <c r="BA13" s="284">
        <v>2.1357757697935131E-3</v>
      </c>
      <c r="BB13" s="284">
        <v>2.6961948465197505E-2</v>
      </c>
      <c r="BC13" s="284">
        <v>3.4404393999731809E-3</v>
      </c>
    </row>
    <row r="14" spans="1:57" x14ac:dyDescent="0.15">
      <c r="A14" s="168" t="s">
        <v>184</v>
      </c>
      <c r="B14" s="257">
        <v>0.39751250000000005</v>
      </c>
      <c r="C14" s="257">
        <v>0.4745125</v>
      </c>
      <c r="D14" s="257">
        <v>0.45622500000000005</v>
      </c>
      <c r="E14" s="257">
        <v>0.4466</v>
      </c>
      <c r="F14" s="257">
        <v>0.46007500000000007</v>
      </c>
      <c r="G14" s="257">
        <v>0.56787500000000002</v>
      </c>
      <c r="H14" s="257">
        <v>0.61599999999999999</v>
      </c>
      <c r="I14" s="257">
        <v>0.61166874999999998</v>
      </c>
      <c r="J14" s="257">
        <v>0.6391</v>
      </c>
      <c r="K14" s="257">
        <v>0.59097500000000003</v>
      </c>
      <c r="L14" s="257">
        <v>0.63524999999999998</v>
      </c>
      <c r="M14" s="257">
        <v>0.72957499999999997</v>
      </c>
      <c r="N14" s="257">
        <v>0.7656687499999999</v>
      </c>
      <c r="O14" s="257">
        <v>0.50434999999999997</v>
      </c>
      <c r="P14" s="257">
        <v>0.68145</v>
      </c>
      <c r="Q14" s="257">
        <v>0.53130000000000011</v>
      </c>
      <c r="R14" s="257">
        <v>0.56354375000000001</v>
      </c>
      <c r="S14" s="257">
        <v>0.56017499999999998</v>
      </c>
      <c r="T14" s="257">
        <v>0.52841250000000006</v>
      </c>
      <c r="U14" s="257">
        <v>0.44804374999999996</v>
      </c>
      <c r="V14" s="257">
        <v>0.42879374999999997</v>
      </c>
      <c r="W14" s="257">
        <v>0.40232499999999999</v>
      </c>
      <c r="X14" s="257">
        <v>0.36286249999999998</v>
      </c>
      <c r="Y14" s="257">
        <v>0.38211250000000002</v>
      </c>
      <c r="Z14" s="257">
        <v>0.39847500000000002</v>
      </c>
      <c r="AA14" s="257">
        <v>0.38596250000000004</v>
      </c>
      <c r="AB14" s="257">
        <v>0.39173750000000002</v>
      </c>
      <c r="AC14" s="257">
        <v>0.23196249999999999</v>
      </c>
      <c r="AD14" s="257">
        <v>0.39366250000000003</v>
      </c>
      <c r="AE14" s="257">
        <v>0.39558750000000004</v>
      </c>
      <c r="AF14" s="257">
        <v>0.33254375000000003</v>
      </c>
      <c r="AG14" s="257">
        <v>0.35612499999999997</v>
      </c>
      <c r="AH14" s="257">
        <v>0.425425</v>
      </c>
      <c r="AI14" s="257">
        <v>0.50338749999999999</v>
      </c>
      <c r="AJ14" s="257">
        <v>0.82774999999999999</v>
      </c>
      <c r="AK14" s="257">
        <v>1.4599701208930818</v>
      </c>
      <c r="AL14" s="257">
        <v>1.7086442600166893</v>
      </c>
      <c r="AM14" s="257">
        <v>2.5751993197739735</v>
      </c>
      <c r="AN14" s="257">
        <v>3.497943491614687</v>
      </c>
      <c r="AO14" s="257">
        <v>3.5857998813656251</v>
      </c>
      <c r="AP14" s="257">
        <v>7.314945904836283</v>
      </c>
      <c r="AQ14" s="257">
        <v>11.480540723125033</v>
      </c>
      <c r="AR14" s="257">
        <v>11.958074747093475</v>
      </c>
      <c r="AS14" s="257">
        <v>12.399125543279476</v>
      </c>
      <c r="AT14" s="257">
        <v>13.127230024552873</v>
      </c>
      <c r="AU14" s="257">
        <v>12.65671660782375</v>
      </c>
      <c r="AV14" s="257">
        <v>14.018435321377988</v>
      </c>
      <c r="AW14" s="257">
        <v>13.010746924131208</v>
      </c>
      <c r="AX14" s="257">
        <v>12.811485579619651</v>
      </c>
      <c r="AY14" s="257">
        <v>13.495792144765218</v>
      </c>
      <c r="AZ14" s="259">
        <v>12.089741036096234</v>
      </c>
      <c r="BA14" s="284">
        <v>-0.10663199110996802</v>
      </c>
      <c r="BB14" s="284">
        <v>0.14172427037745527</v>
      </c>
      <c r="BC14" s="284">
        <v>3.1372077843765389E-3</v>
      </c>
    </row>
    <row r="15" spans="1:57" x14ac:dyDescent="0.15">
      <c r="A15" s="168" t="s">
        <v>183</v>
      </c>
      <c r="B15" s="257">
        <v>1.7767575</v>
      </c>
      <c r="C15" s="257">
        <v>1.8635000000000002</v>
      </c>
      <c r="D15" s="257">
        <v>1.9260750000000002</v>
      </c>
      <c r="E15" s="257">
        <v>1.8498000000000001</v>
      </c>
      <c r="F15" s="257">
        <v>1.689975</v>
      </c>
      <c r="G15" s="257">
        <v>1.5359750000000001</v>
      </c>
      <c r="H15" s="257">
        <v>1.7288250000000001</v>
      </c>
      <c r="I15" s="257">
        <v>2.0321500000000001</v>
      </c>
      <c r="J15" s="257">
        <v>2.4260250000000001</v>
      </c>
      <c r="K15" s="257">
        <v>2.5076499999999999</v>
      </c>
      <c r="L15" s="257">
        <v>2.8332500000000005</v>
      </c>
      <c r="M15" s="257">
        <v>3.1209500000000001</v>
      </c>
      <c r="N15" s="257">
        <v>3.7931250000000007</v>
      </c>
      <c r="O15" s="257">
        <v>3.9297250000000004</v>
      </c>
      <c r="P15" s="257">
        <v>4.1176000000000004</v>
      </c>
      <c r="Q15" s="257">
        <v>4.2152000000000003</v>
      </c>
      <c r="R15" s="257">
        <v>4.3134500000000005</v>
      </c>
      <c r="S15" s="257">
        <v>4.56935</v>
      </c>
      <c r="T15" s="257">
        <v>5.2594250000000002</v>
      </c>
      <c r="U15" s="257">
        <v>5.2694749999999999</v>
      </c>
      <c r="V15" s="257">
        <v>5.4633750000000001</v>
      </c>
      <c r="W15" s="257">
        <v>5.5351654616250006</v>
      </c>
      <c r="X15" s="257">
        <v>5.3488011220153124</v>
      </c>
      <c r="Y15" s="257">
        <v>6.0033137842500013</v>
      </c>
      <c r="Z15" s="257">
        <v>6.875721952530002</v>
      </c>
      <c r="AA15" s="257">
        <v>7.3813221409650014</v>
      </c>
      <c r="AB15" s="257">
        <v>8.334404657394769</v>
      </c>
      <c r="AC15" s="257">
        <v>9.0443364426804393</v>
      </c>
      <c r="AD15" s="257">
        <v>9.0443364426804393</v>
      </c>
      <c r="AE15" s="257">
        <v>11.407534029316295</v>
      </c>
      <c r="AF15" s="257">
        <v>13.830671124130125</v>
      </c>
      <c r="AG15" s="257">
        <v>14.714865614885628</v>
      </c>
      <c r="AH15" s="257">
        <v>17.262418634064378</v>
      </c>
      <c r="AI15" s="257">
        <v>25.185415922443127</v>
      </c>
      <c r="AJ15" s="257">
        <v>28.578665117375628</v>
      </c>
      <c r="AK15" s="257">
        <v>30.010345302372752</v>
      </c>
      <c r="AL15" s="257">
        <v>35.560271205228752</v>
      </c>
      <c r="AM15" s="257">
        <v>37.703344073659508</v>
      </c>
      <c r="AN15" s="257">
        <v>37.39951581227588</v>
      </c>
      <c r="AO15" s="257">
        <v>38.558210448909378</v>
      </c>
      <c r="AP15" s="257">
        <v>40.293030441874507</v>
      </c>
      <c r="AQ15" s="257">
        <v>38.685216335023881</v>
      </c>
      <c r="AR15" s="257">
        <v>38.532407214891755</v>
      </c>
      <c r="AS15" s="257">
        <v>38.747259756840009</v>
      </c>
      <c r="AT15" s="257">
        <v>38.067205472885632</v>
      </c>
      <c r="AU15" s="257">
        <v>35.955856537846877</v>
      </c>
      <c r="AV15" s="257">
        <v>31.281698455939129</v>
      </c>
      <c r="AW15" s="257">
        <v>31.8729275877816</v>
      </c>
      <c r="AX15" s="257">
        <v>33.961113154528313</v>
      </c>
      <c r="AY15" s="257">
        <v>34.560890496462989</v>
      </c>
      <c r="AZ15" s="259">
        <v>29.465264161574879</v>
      </c>
      <c r="BA15" s="284">
        <v>-0.1497684940048537</v>
      </c>
      <c r="BB15" s="284">
        <v>-1.08849602737775E-2</v>
      </c>
      <c r="BC15" s="284">
        <v>7.6460410376376535E-3</v>
      </c>
    </row>
    <row r="16" spans="1:57" x14ac:dyDescent="0.15">
      <c r="A16" s="168" t="s">
        <v>182</v>
      </c>
      <c r="B16" s="257">
        <v>8.5581000000000014</v>
      </c>
      <c r="C16" s="257">
        <v>8.2939200000000017</v>
      </c>
      <c r="D16" s="257">
        <v>8.2439700000000009</v>
      </c>
      <c r="E16" s="257">
        <v>10.155390000000002</v>
      </c>
      <c r="F16" s="257">
        <v>10.732590000000002</v>
      </c>
      <c r="G16" s="257">
        <v>10.438440000000002</v>
      </c>
      <c r="H16" s="257">
        <v>12.940380000000001</v>
      </c>
      <c r="I16" s="257">
        <v>14.125305000000003</v>
      </c>
      <c r="J16" s="257">
        <v>14.253510000000002</v>
      </c>
      <c r="K16" s="257">
        <v>15.964020000000001</v>
      </c>
      <c r="L16" s="257">
        <v>16.434105000000002</v>
      </c>
      <c r="M16" s="257">
        <v>16.522905000000002</v>
      </c>
      <c r="N16" s="257">
        <v>17.630130000000001</v>
      </c>
      <c r="O16" s="257">
        <v>17.360400000000006</v>
      </c>
      <c r="P16" s="257">
        <v>19.203000000000003</v>
      </c>
      <c r="Q16" s="257">
        <v>19.231305000000003</v>
      </c>
      <c r="R16" s="257">
        <v>21.172140000000006</v>
      </c>
      <c r="S16" s="257">
        <v>20.631570000000004</v>
      </c>
      <c r="T16" s="257">
        <v>21.121079999999999</v>
      </c>
      <c r="U16" s="257">
        <v>21.687180000000005</v>
      </c>
      <c r="V16" s="257">
        <v>24.381705000000004</v>
      </c>
      <c r="W16" s="257">
        <v>24.311220000000002</v>
      </c>
      <c r="X16" s="257">
        <v>23.995980000000007</v>
      </c>
      <c r="Y16" s="257">
        <v>25.895190000000003</v>
      </c>
      <c r="Z16" s="257">
        <v>27.389805000000003</v>
      </c>
      <c r="AA16" s="257">
        <v>30.526110000000006</v>
      </c>
      <c r="AB16" s="257">
        <v>33.001410000000007</v>
      </c>
      <c r="AC16" s="257">
        <v>34.221300000000006</v>
      </c>
      <c r="AD16" s="257">
        <v>35.892405000000011</v>
      </c>
      <c r="AE16" s="257">
        <v>30.425100000000004</v>
      </c>
      <c r="AF16" s="257">
        <v>30.995640000000002</v>
      </c>
      <c r="AG16" s="257">
        <v>32.848230000000008</v>
      </c>
      <c r="AH16" s="257">
        <v>31.541205000000009</v>
      </c>
      <c r="AI16" s="257">
        <v>27.998640000000005</v>
      </c>
      <c r="AJ16" s="257">
        <v>31.529550000000008</v>
      </c>
      <c r="AK16" s="257">
        <v>30.435090000000002</v>
      </c>
      <c r="AL16" s="257">
        <v>34.945020000000007</v>
      </c>
      <c r="AM16" s="257">
        <v>37.247160000000001</v>
      </c>
      <c r="AN16" s="257">
        <v>33.423210000000005</v>
      </c>
      <c r="AO16" s="257">
        <v>31.795950000000005</v>
      </c>
      <c r="AP16" s="257">
        <v>30.451740000000008</v>
      </c>
      <c r="AQ16" s="257">
        <v>30.236400000000003</v>
      </c>
      <c r="AR16" s="257">
        <v>31.904730000000008</v>
      </c>
      <c r="AS16" s="257">
        <v>30.590490000000006</v>
      </c>
      <c r="AT16" s="257">
        <v>31.788180000000004</v>
      </c>
      <c r="AU16" s="257">
        <v>36.065010000000008</v>
      </c>
      <c r="AV16" s="257">
        <v>37.238733946121073</v>
      </c>
      <c r="AW16" s="257">
        <v>38.605387742569476</v>
      </c>
      <c r="AX16" s="257">
        <v>31.619099517289591</v>
      </c>
      <c r="AY16" s="257">
        <v>25.576218649678385</v>
      </c>
      <c r="AZ16" s="259">
        <v>18.751450096579099</v>
      </c>
      <c r="BA16" s="284">
        <v>-0.26884357369203926</v>
      </c>
      <c r="BB16" s="284">
        <v>-2.1532391824322095E-2</v>
      </c>
      <c r="BC16" s="284">
        <v>4.865877195855255E-3</v>
      </c>
    </row>
    <row r="17" spans="1:55" x14ac:dyDescent="0.15">
      <c r="A17" s="168" t="s">
        <v>208</v>
      </c>
      <c r="B17" s="257">
        <v>0.7405670000000002</v>
      </c>
      <c r="C17" s="257">
        <v>0.77980900000000009</v>
      </c>
      <c r="D17" s="257">
        <v>0.7490460000000001</v>
      </c>
      <c r="E17" s="257">
        <v>0.57744700000000004</v>
      </c>
      <c r="F17" s="257">
        <v>0.66013299999999997</v>
      </c>
      <c r="G17" s="257">
        <v>0.75802500000000028</v>
      </c>
      <c r="H17" s="257">
        <v>1.1787050000000003</v>
      </c>
      <c r="I17" s="257">
        <v>1.273433</v>
      </c>
      <c r="J17" s="257">
        <v>1.4514700000000003</v>
      </c>
      <c r="K17" s="257">
        <v>0.93017000000000005</v>
      </c>
      <c r="L17" s="257">
        <v>0.83286500000000008</v>
      </c>
      <c r="M17" s="257">
        <v>0.84288400000000008</v>
      </c>
      <c r="N17" s="257">
        <v>0.89007900000000018</v>
      </c>
      <c r="O17" s="257">
        <v>0.97482700000000011</v>
      </c>
      <c r="P17" s="257">
        <v>1.0319730000000003</v>
      </c>
      <c r="Q17" s="257">
        <v>1.0657099999999999</v>
      </c>
      <c r="R17" s="257">
        <v>0.9886640000000001</v>
      </c>
      <c r="S17" s="257">
        <v>0.97412200000000015</v>
      </c>
      <c r="T17" s="257">
        <v>1.3037620000000001</v>
      </c>
      <c r="U17" s="257">
        <v>1.8535100000000004</v>
      </c>
      <c r="V17" s="257">
        <v>2.3948390000000002</v>
      </c>
      <c r="W17" s="257">
        <v>2.5391972000000007</v>
      </c>
      <c r="X17" s="257">
        <v>2.7728830000000002</v>
      </c>
      <c r="Y17" s="257">
        <v>2.2893996793742004</v>
      </c>
      <c r="Z17" s="257">
        <v>2.9918270000000002</v>
      </c>
      <c r="AA17" s="257">
        <v>2.8622482999999996</v>
      </c>
      <c r="AB17" s="257">
        <v>2.9174083</v>
      </c>
      <c r="AC17" s="257">
        <v>2.7932986000000004</v>
      </c>
      <c r="AD17" s="257">
        <v>2.6490121000000006</v>
      </c>
      <c r="AE17" s="257">
        <v>3.2672600000000007</v>
      </c>
      <c r="AF17" s="257">
        <v>3.6114555000000004</v>
      </c>
      <c r="AG17" s="257">
        <v>3.7952175397500008</v>
      </c>
      <c r="AH17" s="257">
        <v>3.5343456556657067</v>
      </c>
      <c r="AI17" s="257">
        <v>3.2552506140749671</v>
      </c>
      <c r="AJ17" s="257">
        <v>3.5293406239775997</v>
      </c>
      <c r="AK17" s="257">
        <v>3.788927939424851</v>
      </c>
      <c r="AL17" s="257">
        <v>4.0718628542604005</v>
      </c>
      <c r="AM17" s="257">
        <v>3.9842072690057106</v>
      </c>
      <c r="AN17" s="257">
        <v>3.8303267361971685</v>
      </c>
      <c r="AO17" s="257">
        <v>3.8005779715223094</v>
      </c>
      <c r="AP17" s="257">
        <v>3.7879407508235285</v>
      </c>
      <c r="AQ17" s="257">
        <v>3.1553342020776953</v>
      </c>
      <c r="AR17" s="257">
        <v>2.9859205924706003</v>
      </c>
      <c r="AS17" s="257">
        <v>2.7326058130336444</v>
      </c>
      <c r="AT17" s="257">
        <v>2.6236266889355102</v>
      </c>
      <c r="AU17" s="257">
        <v>2.8956680022749541</v>
      </c>
      <c r="AV17" s="257">
        <v>3.1277519686929489</v>
      </c>
      <c r="AW17" s="257">
        <v>3.0928195927381346</v>
      </c>
      <c r="AX17" s="257">
        <v>3.0095360344746078</v>
      </c>
      <c r="AY17" s="257">
        <v>3.1916181309485441</v>
      </c>
      <c r="AZ17" s="259">
        <v>2.6784516777647531</v>
      </c>
      <c r="BA17" s="284">
        <v>-0.16307860333280766</v>
      </c>
      <c r="BB17" s="284">
        <v>-1.7310925355008222E-2</v>
      </c>
      <c r="BC17" s="284">
        <v>6.9504048337111946E-4</v>
      </c>
    </row>
    <row r="18" spans="1:55" s="161" customFormat="1" x14ac:dyDescent="0.15">
      <c r="A18" s="163" t="s">
        <v>178</v>
      </c>
      <c r="B18" s="260">
        <v>18.699681238938055</v>
      </c>
      <c r="C18" s="260">
        <v>19.209406466814166</v>
      </c>
      <c r="D18" s="260">
        <v>20.26966742920354</v>
      </c>
      <c r="E18" s="260">
        <v>23.146017566371686</v>
      </c>
      <c r="F18" s="260">
        <v>24.491734650442481</v>
      </c>
      <c r="G18" s="260">
        <v>24.468973676991158</v>
      </c>
      <c r="H18" s="260">
        <v>27.42616690265487</v>
      </c>
      <c r="I18" s="260">
        <v>29.656790214601777</v>
      </c>
      <c r="J18" s="260">
        <v>31.343764376106197</v>
      </c>
      <c r="K18" s="260">
        <v>32.581170787610617</v>
      </c>
      <c r="L18" s="260">
        <v>35.254160533185853</v>
      </c>
      <c r="M18" s="260">
        <v>36.398459688053094</v>
      </c>
      <c r="N18" s="260">
        <v>39.980844165929213</v>
      </c>
      <c r="O18" s="260">
        <v>43.596393181415941</v>
      </c>
      <c r="P18" s="260">
        <v>46.436705345132751</v>
      </c>
      <c r="Q18" s="260">
        <v>47.416426570796474</v>
      </c>
      <c r="R18" s="260">
        <v>51.363496294247803</v>
      </c>
      <c r="S18" s="260">
        <v>51.376805402654867</v>
      </c>
      <c r="T18" s="260">
        <v>55.629436977876125</v>
      </c>
      <c r="U18" s="260">
        <v>57.960303528761074</v>
      </c>
      <c r="V18" s="260">
        <v>60.224837329743366</v>
      </c>
      <c r="W18" s="260">
        <v>62.444046414005534</v>
      </c>
      <c r="X18" s="260">
        <v>62.534474446802079</v>
      </c>
      <c r="Y18" s="260">
        <v>66.559737451254875</v>
      </c>
      <c r="Z18" s="260">
        <v>71.118844616923624</v>
      </c>
      <c r="AA18" s="260">
        <v>77.966629509783829</v>
      </c>
      <c r="AB18" s="260">
        <v>86.115301826622428</v>
      </c>
      <c r="AC18" s="260">
        <v>87.404055748700486</v>
      </c>
      <c r="AD18" s="260">
        <v>92.468066298397815</v>
      </c>
      <c r="AE18" s="260">
        <v>94.638635916146143</v>
      </c>
      <c r="AF18" s="260">
        <v>101.71945842889373</v>
      </c>
      <c r="AG18" s="260">
        <v>106.19297463559208</v>
      </c>
      <c r="AH18" s="260">
        <v>109.21747232217697</v>
      </c>
      <c r="AI18" s="260">
        <v>119.63357394298734</v>
      </c>
      <c r="AJ18" s="260">
        <v>135.03158391694663</v>
      </c>
      <c r="AK18" s="260">
        <v>139.37887470658859</v>
      </c>
      <c r="AL18" s="260">
        <v>151.80649508382828</v>
      </c>
      <c r="AM18" s="260">
        <v>157.25289752461794</v>
      </c>
      <c r="AN18" s="260">
        <v>157.8862991510176</v>
      </c>
      <c r="AO18" s="260">
        <v>152.31207595299637</v>
      </c>
      <c r="AP18" s="260">
        <v>160.42309629010768</v>
      </c>
      <c r="AQ18" s="260">
        <v>164.0821492882163</v>
      </c>
      <c r="AR18" s="260">
        <v>170.57061673362844</v>
      </c>
      <c r="AS18" s="260">
        <v>173.77386921012149</v>
      </c>
      <c r="AT18" s="260">
        <v>176.04945662484874</v>
      </c>
      <c r="AU18" s="260">
        <v>178.03980193381824</v>
      </c>
      <c r="AV18" s="260">
        <v>177.86730166827118</v>
      </c>
      <c r="AW18" s="260">
        <v>181.43691307642038</v>
      </c>
      <c r="AX18" s="260">
        <v>175.88153302139003</v>
      </c>
      <c r="AY18" s="260">
        <v>172.3310961701178</v>
      </c>
      <c r="AZ18" s="260">
        <v>152.87260522178738</v>
      </c>
      <c r="BA18" s="297">
        <v>-0.11533713940071644</v>
      </c>
      <c r="BB18" s="297">
        <v>1.242516452112663E-2</v>
      </c>
      <c r="BC18" s="297">
        <v>3.9669429286185366E-2</v>
      </c>
    </row>
    <row r="19" spans="1:55" x14ac:dyDescent="0.15">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9"/>
      <c r="BA19" s="284"/>
      <c r="BB19" s="284"/>
      <c r="BC19" s="284"/>
    </row>
    <row r="20" spans="1:55" x14ac:dyDescent="0.15">
      <c r="A20" s="168" t="s">
        <v>171</v>
      </c>
      <c r="B20" s="257">
        <v>0</v>
      </c>
      <c r="C20" s="257">
        <v>0</v>
      </c>
      <c r="D20" s="257">
        <v>0</v>
      </c>
      <c r="E20" s="257">
        <v>0</v>
      </c>
      <c r="F20" s="257">
        <v>0</v>
      </c>
      <c r="G20" s="257">
        <v>0</v>
      </c>
      <c r="H20" s="257">
        <v>0</v>
      </c>
      <c r="I20" s="257">
        <v>0</v>
      </c>
      <c r="J20" s="257">
        <v>0</v>
      </c>
      <c r="K20" s="257">
        <v>0</v>
      </c>
      <c r="L20" s="257">
        <v>0</v>
      </c>
      <c r="M20" s="257">
        <v>0</v>
      </c>
      <c r="N20" s="257">
        <v>0</v>
      </c>
      <c r="O20" s="257">
        <v>0</v>
      </c>
      <c r="P20" s="257">
        <v>0.24186000000000002</v>
      </c>
      <c r="Q20" s="257">
        <v>1.1696850000000001</v>
      </c>
      <c r="R20" s="257">
        <v>1.9838775000000002</v>
      </c>
      <c r="S20" s="257">
        <v>2.5285837500000001</v>
      </c>
      <c r="T20" s="257">
        <v>2.4973087500000002</v>
      </c>
      <c r="U20" s="257">
        <v>3.2025600000000005</v>
      </c>
      <c r="V20" s="257">
        <v>3.2703225000000002</v>
      </c>
      <c r="W20" s="257">
        <v>4.1088233686500004</v>
      </c>
      <c r="X20" s="257">
        <v>4.2798995649974998</v>
      </c>
      <c r="Y20" s="257">
        <v>4.6952901232649999</v>
      </c>
      <c r="Z20" s="257">
        <v>5.0873660145000006</v>
      </c>
      <c r="AA20" s="257">
        <v>5.508505084567501</v>
      </c>
      <c r="AB20" s="257">
        <v>6.69352222902</v>
      </c>
      <c r="AC20" s="257">
        <v>8.1939124942500001</v>
      </c>
      <c r="AD20" s="257">
        <v>7.8866997934650005</v>
      </c>
      <c r="AE20" s="257">
        <v>8.0850024118724999</v>
      </c>
      <c r="AF20" s="257">
        <v>8.4994863193575014</v>
      </c>
      <c r="AG20" s="257">
        <v>8.7383500534275012</v>
      </c>
      <c r="AH20" s="257">
        <v>8.8423095894429196</v>
      </c>
      <c r="AI20" s="257">
        <v>8.3765537728473483</v>
      </c>
      <c r="AJ20" s="257">
        <v>9.8758308244443906</v>
      </c>
      <c r="AK20" s="257">
        <v>10.913009387605975</v>
      </c>
      <c r="AL20" s="257">
        <v>10.842959023925001</v>
      </c>
      <c r="AM20" s="257">
        <v>9.6151705694191669</v>
      </c>
      <c r="AN20" s="257">
        <v>10.490115621486668</v>
      </c>
      <c r="AO20" s="257">
        <v>8.7567519289677787</v>
      </c>
      <c r="AP20" s="257">
        <v>8.5359387672344429</v>
      </c>
      <c r="AQ20" s="257">
        <v>6.8571229416716335</v>
      </c>
      <c r="AR20" s="257">
        <v>5.9911949534845927</v>
      </c>
      <c r="AS20" s="257">
        <v>4.9735854058051476</v>
      </c>
      <c r="AT20" s="257">
        <v>4.800654328055467</v>
      </c>
      <c r="AU20" s="257">
        <v>4.7935452619276973</v>
      </c>
      <c r="AV20" s="257">
        <v>4.700102649483556</v>
      </c>
      <c r="AW20" s="257">
        <v>5.0500286276931954</v>
      </c>
      <c r="AX20" s="257">
        <v>4.2927613802576126</v>
      </c>
      <c r="AY20" s="257">
        <v>3.2025567791827783</v>
      </c>
      <c r="AZ20" s="259">
        <v>1.3796929768583337</v>
      </c>
      <c r="BA20" s="284">
        <v>-0.57036723506048093</v>
      </c>
      <c r="BB20" s="284">
        <v>-9.5694069146583405E-2</v>
      </c>
      <c r="BC20" s="284">
        <v>3.5802119616345693E-4</v>
      </c>
    </row>
    <row r="21" spans="1:55" x14ac:dyDescent="0.15">
      <c r="A21" s="168" t="s">
        <v>167</v>
      </c>
      <c r="B21" s="257">
        <v>12.012974999999999</v>
      </c>
      <c r="C21" s="257">
        <v>14.799725</v>
      </c>
      <c r="D21" s="257">
        <v>17.718575000000001</v>
      </c>
      <c r="E21" s="257">
        <v>19.83745</v>
      </c>
      <c r="F21" s="257">
        <v>20.603699999999996</v>
      </c>
      <c r="G21" s="257">
        <v>19.1252</v>
      </c>
      <c r="H21" s="257">
        <v>19.720975000000003</v>
      </c>
      <c r="I21" s="257">
        <v>19.6066</v>
      </c>
      <c r="J21" s="257">
        <v>20.271249999999998</v>
      </c>
      <c r="K21" s="257">
        <v>20.300474999999999</v>
      </c>
      <c r="L21" s="257">
        <v>18.481550000000002</v>
      </c>
      <c r="M21" s="257">
        <v>18.932575</v>
      </c>
      <c r="N21" s="257">
        <v>16.620250000000002</v>
      </c>
      <c r="O21" s="257">
        <v>18.371299999999998</v>
      </c>
      <c r="P21" s="257">
        <v>18.052549999999997</v>
      </c>
      <c r="Q21" s="257">
        <v>17.107700000000001</v>
      </c>
      <c r="R21" s="257">
        <v>14.01515</v>
      </c>
      <c r="S21" s="257">
        <v>15.730549999999999</v>
      </c>
      <c r="T21" s="257">
        <v>14.638425000000002</v>
      </c>
      <c r="U21" s="257">
        <v>15.320250000000001</v>
      </c>
      <c r="V21" s="257">
        <v>15.024625</v>
      </c>
      <c r="W21" s="257">
        <v>15.39528228</v>
      </c>
      <c r="X21" s="257">
        <v>15.615968508</v>
      </c>
      <c r="Y21" s="257">
        <v>15.540354900000001</v>
      </c>
      <c r="Z21" s="257">
        <v>16.292094840000001</v>
      </c>
      <c r="AA21" s="257">
        <v>16.811718587999998</v>
      </c>
      <c r="AB21" s="257">
        <v>18.206174195999999</v>
      </c>
      <c r="AC21" s="257">
        <v>17.896685940000001</v>
      </c>
      <c r="AD21" s="257">
        <v>17.486965691999998</v>
      </c>
      <c r="AE21" s="257">
        <v>18.678319632000001</v>
      </c>
      <c r="AF21" s="257">
        <v>17.665448976</v>
      </c>
      <c r="AG21" s="257">
        <v>17.833381524</v>
      </c>
      <c r="AH21" s="257">
        <v>17.78678244</v>
      </c>
      <c r="AI21" s="257">
        <v>18.515662452000001</v>
      </c>
      <c r="AJ21" s="257">
        <v>17.133516035999996</v>
      </c>
      <c r="AK21" s="257">
        <v>16.542674820000002</v>
      </c>
      <c r="AL21" s="257">
        <v>16.342210836</v>
      </c>
      <c r="AM21" s="257">
        <v>14.969735928</v>
      </c>
      <c r="AN21" s="257">
        <v>13.635067823999998</v>
      </c>
      <c r="AO21" s="257">
        <v>12.746168315999999</v>
      </c>
      <c r="AP21" s="257">
        <v>11.123992655999999</v>
      </c>
      <c r="AQ21" s="257">
        <v>10.465450884000001</v>
      </c>
      <c r="AR21" s="257">
        <v>9.4613725080000002</v>
      </c>
      <c r="AS21" s="257">
        <v>8.6041252079999992</v>
      </c>
      <c r="AT21" s="257">
        <v>8.0827430039999992</v>
      </c>
      <c r="AU21" s="257">
        <v>7.5244332239999991</v>
      </c>
      <c r="AV21" s="257">
        <v>6.923041271999999</v>
      </c>
      <c r="AW21" s="257">
        <v>6.3761614560000002</v>
      </c>
      <c r="AX21" s="257">
        <v>5.541774084</v>
      </c>
      <c r="AY21" s="257">
        <v>5.3307593640000004</v>
      </c>
      <c r="AZ21" s="259">
        <v>4.4972512200000008</v>
      </c>
      <c r="BA21" s="284">
        <v>-0.15866327063105146</v>
      </c>
      <c r="BB21" s="284">
        <v>-8.3482117751669693E-2</v>
      </c>
      <c r="BC21" s="284">
        <v>1.1670069270761328E-3</v>
      </c>
    </row>
    <row r="22" spans="1:55" x14ac:dyDescent="0.15">
      <c r="A22" s="168" t="s">
        <v>162</v>
      </c>
      <c r="B22" s="257">
        <v>12.581549999999998</v>
      </c>
      <c r="C22" s="257">
        <v>12.8202</v>
      </c>
      <c r="D22" s="257">
        <v>13.587325000000002</v>
      </c>
      <c r="E22" s="257">
        <v>14.67525</v>
      </c>
      <c r="F22" s="257">
        <v>14.64845</v>
      </c>
      <c r="G22" s="257">
        <v>13.961824999999999</v>
      </c>
      <c r="H22" s="257">
        <v>15.002875</v>
      </c>
      <c r="I22" s="257">
        <v>13.161199999999999</v>
      </c>
      <c r="J22" s="257">
        <v>13.145500000000002</v>
      </c>
      <c r="K22" s="257">
        <v>12.825849999999999</v>
      </c>
      <c r="L22" s="257">
        <v>11.935624999999998</v>
      </c>
      <c r="M22" s="257">
        <v>13.375874999999997</v>
      </c>
      <c r="N22" s="257">
        <v>13.734074999999999</v>
      </c>
      <c r="O22" s="257">
        <v>12.31495</v>
      </c>
      <c r="P22" s="257">
        <v>13.033925</v>
      </c>
      <c r="Q22" s="257">
        <v>13.419225000000001</v>
      </c>
      <c r="R22" s="257">
        <v>15.037625</v>
      </c>
      <c r="S22" s="257">
        <v>15.411824999999997</v>
      </c>
      <c r="T22" s="257">
        <v>15.664075</v>
      </c>
      <c r="U22" s="257">
        <v>16.011275000000001</v>
      </c>
      <c r="V22" s="257">
        <v>16.316600000000001</v>
      </c>
      <c r="W22" s="257">
        <v>16.411075</v>
      </c>
      <c r="X22" s="257">
        <v>17.135075000000001</v>
      </c>
      <c r="Y22" s="257">
        <v>18.237749999999998</v>
      </c>
      <c r="Z22" s="257">
        <v>19.242624999999997</v>
      </c>
      <c r="AA22" s="257">
        <v>19.011199999999995</v>
      </c>
      <c r="AB22" s="257">
        <v>19.030874999999998</v>
      </c>
      <c r="AC22" s="257">
        <v>18.485885000000003</v>
      </c>
      <c r="AD22" s="257">
        <v>18.238166</v>
      </c>
      <c r="AE22" s="257">
        <v>16.768134</v>
      </c>
      <c r="AF22" s="257">
        <v>15.958686</v>
      </c>
      <c r="AG22" s="257">
        <v>14.624725000000002</v>
      </c>
      <c r="AH22" s="257">
        <v>14.030432000000001</v>
      </c>
      <c r="AI22" s="257">
        <v>13.322165000000002</v>
      </c>
      <c r="AJ22" s="257">
        <v>12.435959</v>
      </c>
      <c r="AK22" s="257">
        <v>11.582317</v>
      </c>
      <c r="AL22" s="257">
        <v>10.534454000000002</v>
      </c>
      <c r="AM22" s="257">
        <v>9.3126746893139334</v>
      </c>
      <c r="AN22" s="257">
        <v>8.8151779500000007</v>
      </c>
      <c r="AO22" s="257">
        <v>7.6323948627699991</v>
      </c>
      <c r="AP22" s="257">
        <v>8.0065650474075021</v>
      </c>
      <c r="AQ22" s="257">
        <v>8.047827226159999</v>
      </c>
      <c r="AR22" s="257">
        <v>8.1958040966615862</v>
      </c>
      <c r="AS22" s="257">
        <v>7.3674950280118994</v>
      </c>
      <c r="AT22" s="257">
        <v>6.8095562467888371</v>
      </c>
      <c r="AU22" s="257">
        <v>6.4496878462385947</v>
      </c>
      <c r="AV22" s="257">
        <v>5.5097632390679347</v>
      </c>
      <c r="AW22" s="257">
        <v>5.2730585504900693</v>
      </c>
      <c r="AX22" s="257">
        <v>5.1891969219243244</v>
      </c>
      <c r="AY22" s="257">
        <v>4.6212474381868178</v>
      </c>
      <c r="AZ22" s="259">
        <v>3.8756932484698012</v>
      </c>
      <c r="BA22" s="284">
        <v>-0.16362324797505035</v>
      </c>
      <c r="BB22" s="284">
        <v>-4.8935789099831983E-2</v>
      </c>
      <c r="BC22" s="284">
        <v>1.0057167471703877E-3</v>
      </c>
    </row>
    <row r="23" spans="1:55" x14ac:dyDescent="0.15">
      <c r="A23" s="168" t="s">
        <v>158</v>
      </c>
      <c r="B23" s="257">
        <v>27.916666666666668</v>
      </c>
      <c r="C23" s="257">
        <v>38.583333333333343</v>
      </c>
      <c r="D23" s="257">
        <v>51.444444444444443</v>
      </c>
      <c r="E23" s="257">
        <v>62.555555555555557</v>
      </c>
      <c r="F23" s="257">
        <v>74.166666666666671</v>
      </c>
      <c r="G23" s="257">
        <v>80.333333333333343</v>
      </c>
      <c r="H23" s="257">
        <v>85.833333333333343</v>
      </c>
      <c r="I23" s="257">
        <v>86.111111111111114</v>
      </c>
      <c r="J23" s="257">
        <v>78.833333333333343</v>
      </c>
      <c r="K23" s="257">
        <v>82.666666666666686</v>
      </c>
      <c r="L23" s="257">
        <v>79.944444444444443</v>
      </c>
      <c r="M23" s="257">
        <v>74.222222222222243</v>
      </c>
      <c r="N23" s="257">
        <v>63.472222222222229</v>
      </c>
      <c r="O23" s="257">
        <v>67.583333333333343</v>
      </c>
      <c r="P23" s="257">
        <v>68.416666666666671</v>
      </c>
      <c r="Q23" s="257">
        <v>71.638888888888886</v>
      </c>
      <c r="R23" s="257">
        <v>65.5</v>
      </c>
      <c r="S23" s="257">
        <v>65.611111111111114</v>
      </c>
      <c r="T23" s="257">
        <v>57.916666666666671</v>
      </c>
      <c r="U23" s="257">
        <v>63.305555555555557</v>
      </c>
      <c r="V23" s="257">
        <v>63.416666666666671</v>
      </c>
      <c r="W23" s="257">
        <v>71.700000000000017</v>
      </c>
      <c r="X23" s="257">
        <v>72.00555555555556</v>
      </c>
      <c r="Y23" s="257">
        <v>73.40000000000002</v>
      </c>
      <c r="Z23" s="257">
        <v>69.62777777777778</v>
      </c>
      <c r="AA23" s="257">
        <v>70.783333333333331</v>
      </c>
      <c r="AB23" s="257">
        <v>80.108333333333348</v>
      </c>
      <c r="AC23" s="257">
        <v>70.95</v>
      </c>
      <c r="AD23" s="257">
        <v>67.677777777777777</v>
      </c>
      <c r="AE23" s="257">
        <v>62.933333333333337</v>
      </c>
      <c r="AF23" s="257">
        <v>61.361111111111121</v>
      </c>
      <c r="AG23" s="257">
        <v>64.647222222222226</v>
      </c>
      <c r="AH23" s="257">
        <v>63.519444444444446</v>
      </c>
      <c r="AI23" s="257">
        <v>60.716666666666683</v>
      </c>
      <c r="AJ23" s="257">
        <v>71.61666666666666</v>
      </c>
      <c r="AK23" s="257">
        <v>65.333333333333343</v>
      </c>
      <c r="AL23" s="257">
        <v>64.502777777777794</v>
      </c>
      <c r="AM23" s="257">
        <v>62.002777777777794</v>
      </c>
      <c r="AN23" s="257">
        <v>70.908333333333331</v>
      </c>
      <c r="AO23" s="257">
        <v>65.5</v>
      </c>
      <c r="AP23" s="257">
        <v>75.266666666666666</v>
      </c>
      <c r="AQ23" s="257">
        <v>69.497222222222234</v>
      </c>
      <c r="AR23" s="257">
        <v>68.4027777777778</v>
      </c>
      <c r="AS23" s="257">
        <v>72.405555555555566</v>
      </c>
      <c r="AT23" s="257">
        <v>60.386111111111134</v>
      </c>
      <c r="AU23" s="257">
        <v>45.872222222222234</v>
      </c>
      <c r="AV23" s="257">
        <v>44.286111111111111</v>
      </c>
      <c r="AW23" s="257">
        <v>37.930555555555564</v>
      </c>
      <c r="AX23" s="257">
        <v>32.325000000000003</v>
      </c>
      <c r="AY23" s="257">
        <v>27.844444444444445</v>
      </c>
      <c r="AZ23" s="259">
        <v>19.972222222222221</v>
      </c>
      <c r="BA23" s="284">
        <v>-0.28468124588419497</v>
      </c>
      <c r="BB23" s="284">
        <v>-8.1985109359160147E-2</v>
      </c>
      <c r="BC23" s="284">
        <v>5.1826594829268192E-3</v>
      </c>
    </row>
    <row r="24" spans="1:55" x14ac:dyDescent="0.15">
      <c r="A24" s="168" t="s">
        <v>156</v>
      </c>
      <c r="B24" s="257">
        <v>0</v>
      </c>
      <c r="C24" s="257">
        <v>0</v>
      </c>
      <c r="D24" s="257">
        <v>0</v>
      </c>
      <c r="E24" s="257">
        <v>0</v>
      </c>
      <c r="F24" s="257">
        <v>0</v>
      </c>
      <c r="G24" s="257">
        <v>0</v>
      </c>
      <c r="H24" s="257">
        <v>0</v>
      </c>
      <c r="I24" s="257">
        <v>2.6349882500000001</v>
      </c>
      <c r="J24" s="257">
        <v>14.094239412499999</v>
      </c>
      <c r="K24" s="257">
        <v>20.5147020625</v>
      </c>
      <c r="L24" s="257">
        <v>24.900154622500004</v>
      </c>
      <c r="M24" s="257">
        <v>24.763988585000003</v>
      </c>
      <c r="N24" s="257">
        <v>23.780336722500003</v>
      </c>
      <c r="O24" s="257">
        <v>23.435477710000001</v>
      </c>
      <c r="P24" s="257">
        <v>25.767875537500004</v>
      </c>
      <c r="Q24" s="257">
        <v>25.989261594999999</v>
      </c>
      <c r="R24" s="257">
        <v>25.894030227500004</v>
      </c>
      <c r="S24" s="257">
        <v>27.939754355000002</v>
      </c>
      <c r="T24" s="257">
        <v>28.117098224999999</v>
      </c>
      <c r="U24" s="257">
        <v>28.522198017499999</v>
      </c>
      <c r="V24" s="257">
        <v>25.288355117500004</v>
      </c>
      <c r="W24" s="257">
        <v>24.839309410000002</v>
      </c>
      <c r="X24" s="257">
        <v>25.639906557500002</v>
      </c>
      <c r="Y24" s="257">
        <v>24.617819140000002</v>
      </c>
      <c r="Z24" s="257">
        <v>26.640295940000005</v>
      </c>
      <c r="AA24" s="257">
        <v>27.604998000000002</v>
      </c>
      <c r="AB24" s="257">
        <v>37.117458427500004</v>
      </c>
      <c r="AC24" s="257">
        <v>42.622637577500008</v>
      </c>
      <c r="AD24" s="257">
        <v>43.86310477</v>
      </c>
      <c r="AE24" s="257">
        <v>48.107261060000006</v>
      </c>
      <c r="AF24" s="257">
        <v>49.422477397500003</v>
      </c>
      <c r="AG24" s="257">
        <v>53.631215332500005</v>
      </c>
      <c r="AH24" s="257">
        <v>65.101939795000007</v>
      </c>
      <c r="AI24" s="257">
        <v>72.412740450000015</v>
      </c>
      <c r="AJ24" s="257">
        <v>78.585029467500007</v>
      </c>
      <c r="AK24" s="257">
        <v>85.198778515000001</v>
      </c>
      <c r="AL24" s="257">
        <v>88.003283780000004</v>
      </c>
      <c r="AM24" s="257">
        <v>89.632402062500006</v>
      </c>
      <c r="AN24" s="257">
        <v>99.328819387500005</v>
      </c>
      <c r="AO24" s="257">
        <v>103.4642254675</v>
      </c>
      <c r="AP24" s="257">
        <v>106.19538399000001</v>
      </c>
      <c r="AQ24" s="257">
        <v>100.50689009000001</v>
      </c>
      <c r="AR24" s="257">
        <v>113.86252390500002</v>
      </c>
      <c r="AS24" s="257">
        <v>107.93039904500002</v>
      </c>
      <c r="AT24" s="257">
        <v>107.49113938750001</v>
      </c>
      <c r="AU24" s="257">
        <v>116.13087769250001</v>
      </c>
      <c r="AV24" s="257">
        <v>115.89093089250002</v>
      </c>
      <c r="AW24" s="257">
        <v>123.72922247000001</v>
      </c>
      <c r="AX24" s="257">
        <v>121.28686655999999</v>
      </c>
      <c r="AY24" s="257">
        <v>114.25978691750001</v>
      </c>
      <c r="AZ24" s="259">
        <v>111.454258385</v>
      </c>
      <c r="BA24" s="284">
        <v>-2.7219098232684313E-2</v>
      </c>
      <c r="BB24" s="284">
        <v>9.9742932590174416E-3</v>
      </c>
      <c r="BC24" s="284">
        <v>2.8921642404363648E-2</v>
      </c>
    </row>
    <row r="25" spans="1:55" x14ac:dyDescent="0.15">
      <c r="A25" s="168" t="s">
        <v>155</v>
      </c>
      <c r="B25" s="257">
        <v>5.1193249999999999</v>
      </c>
      <c r="C25" s="257">
        <v>5.2790249999999999</v>
      </c>
      <c r="D25" s="257">
        <v>5.5840750000000003</v>
      </c>
      <c r="E25" s="257">
        <v>5.6647750000000006</v>
      </c>
      <c r="F25" s="257">
        <v>5.4835250000000002</v>
      </c>
      <c r="G25" s="257">
        <v>5.6437749999999998</v>
      </c>
      <c r="H25" s="257">
        <v>6.143250000000001</v>
      </c>
      <c r="I25" s="257">
        <v>6.4661</v>
      </c>
      <c r="J25" s="257">
        <v>6.9335250000000004</v>
      </c>
      <c r="K25" s="257">
        <v>6.2207999999999988</v>
      </c>
      <c r="L25" s="257">
        <v>5.283525</v>
      </c>
      <c r="M25" s="257">
        <v>4.6959</v>
      </c>
      <c r="N25" s="257">
        <v>4.3277999999999999</v>
      </c>
      <c r="O25" s="257">
        <v>4.2311250000000005</v>
      </c>
      <c r="P25" s="257">
        <v>4.6474500000000001</v>
      </c>
      <c r="Q25" s="257">
        <v>4.8061999999999996</v>
      </c>
      <c r="R25" s="257">
        <v>4.3634250000000003</v>
      </c>
      <c r="S25" s="257">
        <v>4.3837000000000002</v>
      </c>
      <c r="T25" s="257">
        <v>4.3505000000000003</v>
      </c>
      <c r="U25" s="257">
        <v>4.0283749999999996</v>
      </c>
      <c r="V25" s="257">
        <v>2.7655250000000002</v>
      </c>
      <c r="W25" s="257">
        <v>3.0915000000000004</v>
      </c>
      <c r="X25" s="257">
        <v>2.9770500000000006</v>
      </c>
      <c r="Y25" s="257">
        <v>3.8041000000000005</v>
      </c>
      <c r="Z25" s="257">
        <v>3.6045250000000002</v>
      </c>
      <c r="AA25" s="257">
        <v>3.6858000000000004</v>
      </c>
      <c r="AB25" s="257">
        <v>3.6520249999999996</v>
      </c>
      <c r="AC25" s="257">
        <v>3.7264000000000004</v>
      </c>
      <c r="AD25" s="257">
        <v>3.7781250000000002</v>
      </c>
      <c r="AE25" s="257">
        <v>3.60785</v>
      </c>
      <c r="AF25" s="257">
        <v>3.85345</v>
      </c>
      <c r="AG25" s="257">
        <v>4.0612250000000003</v>
      </c>
      <c r="AH25" s="257">
        <v>4.150925</v>
      </c>
      <c r="AI25" s="257">
        <v>4.1999250000000004</v>
      </c>
      <c r="AJ25" s="257">
        <v>4.5654500000000002</v>
      </c>
      <c r="AK25" s="257">
        <v>4.5175000000000001</v>
      </c>
      <c r="AL25" s="257">
        <v>4.5128500000000003</v>
      </c>
      <c r="AM25" s="257">
        <v>4.5318611100000004</v>
      </c>
      <c r="AN25" s="257">
        <v>4.2913055555555557</v>
      </c>
      <c r="AO25" s="257">
        <v>4.2797222222222224</v>
      </c>
      <c r="AP25" s="257">
        <v>4.2949166666666665</v>
      </c>
      <c r="AQ25" s="257">
        <v>4.4773611111111116</v>
      </c>
      <c r="AR25" s="257">
        <v>4.5435833333333342</v>
      </c>
      <c r="AS25" s="257">
        <v>4.446305555555556</v>
      </c>
      <c r="AT25" s="257">
        <v>4.3337222222222227</v>
      </c>
      <c r="AU25" s="257">
        <v>4.2832500000000007</v>
      </c>
      <c r="AV25" s="257">
        <v>4.1318055555555562</v>
      </c>
      <c r="AW25" s="257">
        <v>4.04</v>
      </c>
      <c r="AX25" s="257">
        <v>3.9813055555555557</v>
      </c>
      <c r="AY25" s="257">
        <v>3.9851944444444447</v>
      </c>
      <c r="AZ25" s="259">
        <v>3.927710751931778</v>
      </c>
      <c r="BA25" s="284">
        <v>-1.7117142866053148E-2</v>
      </c>
      <c r="BB25" s="284">
        <v>-7.1048405316811447E-3</v>
      </c>
      <c r="BC25" s="284">
        <v>1.0192149450472083E-3</v>
      </c>
    </row>
    <row r="26" spans="1:55" x14ac:dyDescent="0.15">
      <c r="A26" s="168" t="s">
        <v>153</v>
      </c>
      <c r="B26" s="257">
        <v>21.742856050000004</v>
      </c>
      <c r="C26" s="257">
        <v>23.236145674999999</v>
      </c>
      <c r="D26" s="257">
        <v>23.76869795</v>
      </c>
      <c r="E26" s="257">
        <v>25.163677400000005</v>
      </c>
      <c r="F26" s="257">
        <v>25.971591350000001</v>
      </c>
      <c r="G26" s="257">
        <v>28.212224674999998</v>
      </c>
      <c r="H26" s="257">
        <v>30.7734144</v>
      </c>
      <c r="I26" s="257">
        <v>32.589590049999998</v>
      </c>
      <c r="J26" s="257">
        <v>32.812302200000005</v>
      </c>
      <c r="K26" s="257">
        <v>31.352559175</v>
      </c>
      <c r="L26" s="257">
        <v>32.373400850000003</v>
      </c>
      <c r="M26" s="257">
        <v>34.074958950000003</v>
      </c>
      <c r="N26" s="257">
        <v>34.452358200000006</v>
      </c>
      <c r="O26" s="257">
        <v>34.188644650000001</v>
      </c>
      <c r="P26" s="257">
        <v>33.944499950000001</v>
      </c>
      <c r="Q26" s="257">
        <v>32.445153300000001</v>
      </c>
      <c r="R26" s="257">
        <v>32.834200675000005</v>
      </c>
      <c r="S26" s="257">
        <v>31.205792800000001</v>
      </c>
      <c r="T26" s="257">
        <v>30.559088900000006</v>
      </c>
      <c r="U26" s="257">
        <v>27.394526300000003</v>
      </c>
      <c r="V26" s="257">
        <v>26.645274999999998</v>
      </c>
      <c r="W26" s="257">
        <v>23.32685</v>
      </c>
      <c r="X26" s="257">
        <v>20.482324999999999</v>
      </c>
      <c r="Y26" s="257">
        <v>19.492025000000002</v>
      </c>
      <c r="Z26" s="257">
        <v>17.239850000000001</v>
      </c>
      <c r="AA26" s="257">
        <v>16.8003</v>
      </c>
      <c r="AB26" s="257">
        <v>16.007550000000002</v>
      </c>
      <c r="AC26" s="257">
        <v>13.848949999999999</v>
      </c>
      <c r="AD26" s="257">
        <v>12.966900000000001</v>
      </c>
      <c r="AE26" s="257">
        <v>13.0167</v>
      </c>
      <c r="AF26" s="257">
        <v>12.755925000000001</v>
      </c>
      <c r="AG26" s="257">
        <v>12.537400000000002</v>
      </c>
      <c r="AH26" s="257">
        <v>12.326600000000001</v>
      </c>
      <c r="AI26" s="257">
        <v>12.128374999999998</v>
      </c>
      <c r="AJ26" s="257">
        <v>12.068975</v>
      </c>
      <c r="AK26" s="257">
        <v>11.282624999999999</v>
      </c>
      <c r="AL26" s="257">
        <v>11.116400000000002</v>
      </c>
      <c r="AM26" s="257">
        <v>10.737675000000001</v>
      </c>
      <c r="AN26" s="257">
        <v>10.458349999999999</v>
      </c>
      <c r="AO26" s="257">
        <v>10.3954</v>
      </c>
      <c r="AP26" s="257">
        <v>10.02345</v>
      </c>
      <c r="AQ26" s="257">
        <v>10.079499999999999</v>
      </c>
      <c r="AR26" s="257">
        <v>10.097975</v>
      </c>
      <c r="AS26" s="257">
        <v>10.001899999999999</v>
      </c>
      <c r="AT26" s="257">
        <v>10.194299999999998</v>
      </c>
      <c r="AU26" s="257">
        <v>10.217224999999999</v>
      </c>
      <c r="AV26" s="257">
        <v>9.0527750000000005</v>
      </c>
      <c r="AW26" s="257">
        <v>10.011401027777779</v>
      </c>
      <c r="AX26" s="257">
        <v>9.9576495555555553</v>
      </c>
      <c r="AY26" s="257">
        <v>9.6225866388888868</v>
      </c>
      <c r="AZ26" s="259">
        <v>8.7059409200063911</v>
      </c>
      <c r="BA26" s="284">
        <v>-9.7731771923670663E-2</v>
      </c>
      <c r="BB26" s="284">
        <v>-7.6952677171435724E-3</v>
      </c>
      <c r="BC26" s="284">
        <v>2.2591340495234816E-3</v>
      </c>
    </row>
    <row r="27" spans="1:55" x14ac:dyDescent="0.15">
      <c r="A27" s="168" t="s">
        <v>146</v>
      </c>
      <c r="B27" s="257" t="s">
        <v>111</v>
      </c>
      <c r="C27" s="257" t="s">
        <v>111</v>
      </c>
      <c r="D27" s="257" t="s">
        <v>111</v>
      </c>
      <c r="E27" s="257" t="s">
        <v>111</v>
      </c>
      <c r="F27" s="257" t="s">
        <v>111</v>
      </c>
      <c r="G27" s="257" t="s">
        <v>111</v>
      </c>
      <c r="H27" s="257" t="s">
        <v>111</v>
      </c>
      <c r="I27" s="257" t="s">
        <v>111</v>
      </c>
      <c r="J27" s="257" t="s">
        <v>111</v>
      </c>
      <c r="K27" s="257" t="s">
        <v>111</v>
      </c>
      <c r="L27" s="257" t="s">
        <v>111</v>
      </c>
      <c r="M27" s="257" t="s">
        <v>111</v>
      </c>
      <c r="N27" s="257" t="s">
        <v>111</v>
      </c>
      <c r="O27" s="257" t="s">
        <v>111</v>
      </c>
      <c r="P27" s="257" t="s">
        <v>111</v>
      </c>
      <c r="Q27" s="257">
        <v>40.582104228121921</v>
      </c>
      <c r="R27" s="257">
        <v>37.572517207472956</v>
      </c>
      <c r="S27" s="257">
        <v>33.692232055063911</v>
      </c>
      <c r="T27" s="257">
        <v>30.66371681415929</v>
      </c>
      <c r="U27" s="257">
        <v>29.149459193706974</v>
      </c>
      <c r="V27" s="257">
        <v>26.594149459193705</v>
      </c>
      <c r="W27" s="257">
        <v>23.092428711897735</v>
      </c>
      <c r="X27" s="257">
        <v>19.874631268436577</v>
      </c>
      <c r="Y27" s="257">
        <v>18.171091445427727</v>
      </c>
      <c r="Z27" s="257">
        <v>17.224680432645034</v>
      </c>
      <c r="AA27" s="257">
        <v>16.068166175024579</v>
      </c>
      <c r="AB27" s="257">
        <v>16.244198623402163</v>
      </c>
      <c r="AC27" s="257">
        <v>16.485533431661747</v>
      </c>
      <c r="AD27" s="257">
        <v>15.863741396263517</v>
      </c>
      <c r="AE27" s="257">
        <v>15.990087266470008</v>
      </c>
      <c r="AF27" s="257">
        <v>15.788028515240905</v>
      </c>
      <c r="AG27" s="257">
        <v>16.156182399213371</v>
      </c>
      <c r="AH27" s="257">
        <v>17.678957718780726</v>
      </c>
      <c r="AI27" s="257">
        <v>18.296964110127824</v>
      </c>
      <c r="AJ27" s="257">
        <v>19.366408554572267</v>
      </c>
      <c r="AK27" s="257">
        <v>19.673992133726646</v>
      </c>
      <c r="AL27" s="257">
        <v>19.963593903638149</v>
      </c>
      <c r="AM27" s="257">
        <v>19.973058013765975</v>
      </c>
      <c r="AN27" s="257">
        <v>20.294837758112088</v>
      </c>
      <c r="AO27" s="257">
        <v>20.337426253687312</v>
      </c>
      <c r="AP27" s="257">
        <v>19.427925270403144</v>
      </c>
      <c r="AQ27" s="257">
        <v>19.544333824975418</v>
      </c>
      <c r="AR27" s="257">
        <v>19.392908062930182</v>
      </c>
      <c r="AS27" s="257">
        <v>20.158554572271381</v>
      </c>
      <c r="AT27" s="257">
        <v>20.219124877089477</v>
      </c>
      <c r="AU27" s="257">
        <v>18.833579154375613</v>
      </c>
      <c r="AV27" s="257">
        <v>19.022861356932157</v>
      </c>
      <c r="AW27" s="257">
        <v>19.401425762045228</v>
      </c>
      <c r="AX27" s="257">
        <v>19.68534906588004</v>
      </c>
      <c r="AY27" s="257">
        <v>19.401425762045228</v>
      </c>
      <c r="AZ27" s="259">
        <v>18.974594395280235</v>
      </c>
      <c r="BA27" s="284">
        <v>-2.4672131147540854E-2</v>
      </c>
      <c r="BB27" s="284">
        <v>-4.7005467036950188E-3</v>
      </c>
      <c r="BC27" s="284">
        <v>4.9237816645146181E-3</v>
      </c>
    </row>
    <row r="28" spans="1:55" x14ac:dyDescent="0.15">
      <c r="A28" s="168" t="s">
        <v>145</v>
      </c>
      <c r="B28" s="257">
        <v>10.949645</v>
      </c>
      <c r="C28" s="257">
        <v>18.196298000000002</v>
      </c>
      <c r="D28" s="257">
        <v>26.255888000000006</v>
      </c>
      <c r="E28" s="257">
        <v>28.507456000000001</v>
      </c>
      <c r="F28" s="257">
        <v>34.380606000000007</v>
      </c>
      <c r="G28" s="257">
        <v>35.800629000000001</v>
      </c>
      <c r="H28" s="257">
        <v>37.912637000000011</v>
      </c>
      <c r="I28" s="257">
        <v>39.612943000000008</v>
      </c>
      <c r="J28" s="257">
        <v>37.933571000000008</v>
      </c>
      <c r="K28" s="257">
        <v>38.304568000000003</v>
      </c>
      <c r="L28" s="257">
        <v>36.414693000000007</v>
      </c>
      <c r="M28" s="257">
        <v>36.333283000000009</v>
      </c>
      <c r="N28" s="257">
        <v>36.928739</v>
      </c>
      <c r="O28" s="257">
        <v>38.077783000000004</v>
      </c>
      <c r="P28" s="257">
        <v>37.224141000000003</v>
      </c>
      <c r="Q28" s="257">
        <v>41.531893000000011</v>
      </c>
      <c r="R28" s="257">
        <v>43.664835000000011</v>
      </c>
      <c r="S28" s="257">
        <v>45.714041000000002</v>
      </c>
      <c r="T28" s="257">
        <v>44.023039000000004</v>
      </c>
      <c r="U28" s="257">
        <v>43.111247000000013</v>
      </c>
      <c r="V28" s="257">
        <v>47.603916000000005</v>
      </c>
      <c r="W28" s="257">
        <v>53.002562000000012</v>
      </c>
      <c r="X28" s="257">
        <v>53.899234999999997</v>
      </c>
      <c r="Y28" s="257">
        <v>63.369544000000019</v>
      </c>
      <c r="Z28" s="257">
        <v>67.654036000000019</v>
      </c>
      <c r="AA28" s="257">
        <v>74.045339999999996</v>
      </c>
      <c r="AB28" s="257">
        <v>88.060770000000005</v>
      </c>
      <c r="AC28" s="257">
        <v>89.85087</v>
      </c>
      <c r="AD28" s="257">
        <v>94.39730999999999</v>
      </c>
      <c r="AE28" s="257">
        <v>103.7367</v>
      </c>
      <c r="AF28" s="257">
        <v>113.45904</v>
      </c>
      <c r="AG28" s="257">
        <v>110.81367</v>
      </c>
      <c r="AH28" s="257">
        <v>108.48644999999999</v>
      </c>
      <c r="AI28" s="257">
        <v>107.80610665456365</v>
      </c>
      <c r="AJ28" s="257">
        <v>100.91314107463572</v>
      </c>
      <c r="AK28" s="257">
        <v>92.339023979381352</v>
      </c>
      <c r="AL28" s="257">
        <v>83.74842000000001</v>
      </c>
      <c r="AM28" s="257">
        <v>75.492836389277272</v>
      </c>
      <c r="AN28" s="257">
        <v>72.77056495989352</v>
      </c>
      <c r="AO28" s="257">
        <v>61.205748118099983</v>
      </c>
      <c r="AP28" s="257">
        <v>57.900932606947244</v>
      </c>
      <c r="AQ28" s="257">
        <v>46.082528392771017</v>
      </c>
      <c r="AR28" s="257">
        <v>39.192384971012991</v>
      </c>
      <c r="AS28" s="257">
        <v>36.980379751873883</v>
      </c>
      <c r="AT28" s="257">
        <v>37.431513475534913</v>
      </c>
      <c r="AU28" s="257">
        <v>40.661183115108251</v>
      </c>
      <c r="AV28" s="257">
        <v>41.738189092449325</v>
      </c>
      <c r="AW28" s="257">
        <v>41.884648208437497</v>
      </c>
      <c r="AX28" s="257">
        <v>40.715365102171873</v>
      </c>
      <c r="AY28" s="257">
        <v>39.535227651846085</v>
      </c>
      <c r="AZ28" s="259">
        <v>39.475040151846102</v>
      </c>
      <c r="BA28" s="284">
        <v>-4.2504574007040663E-3</v>
      </c>
      <c r="BB28" s="284">
        <v>-4.2763603250688509E-2</v>
      </c>
      <c r="BC28" s="284">
        <v>1.0243511658619968E-2</v>
      </c>
    </row>
    <row r="29" spans="1:55" x14ac:dyDescent="0.15">
      <c r="A29" s="168" t="s">
        <v>144</v>
      </c>
      <c r="B29" s="257">
        <v>14.607863084000005</v>
      </c>
      <c r="C29" s="257">
        <v>15.268534639000006</v>
      </c>
      <c r="D29" s="257">
        <v>16.023695900000003</v>
      </c>
      <c r="E29" s="257">
        <v>17.278402494000002</v>
      </c>
      <c r="F29" s="257">
        <v>17.660129667999996</v>
      </c>
      <c r="G29" s="257">
        <v>17.555446193000002</v>
      </c>
      <c r="H29" s="257">
        <v>18.068042906999999</v>
      </c>
      <c r="I29" s="257">
        <v>19.499021170999999</v>
      </c>
      <c r="J29" s="257">
        <v>20.673523254999999</v>
      </c>
      <c r="K29" s="257">
        <v>19.998530042000002</v>
      </c>
      <c r="L29" s="257">
        <v>19.221167069000003</v>
      </c>
      <c r="M29" s="257">
        <v>18.377957134000003</v>
      </c>
      <c r="N29" s="257">
        <v>18.922705647999997</v>
      </c>
      <c r="O29" s="257">
        <v>18.686331393</v>
      </c>
      <c r="P29" s="257">
        <v>18.829091524999999</v>
      </c>
      <c r="Q29" s="257">
        <v>19.043295860091447</v>
      </c>
      <c r="R29" s="257">
        <v>17.48987578848083</v>
      </c>
      <c r="S29" s="257">
        <v>17.726871439480828</v>
      </c>
      <c r="T29" s="257">
        <v>17.083640412351038</v>
      </c>
      <c r="U29" s="257">
        <v>17.576736406221244</v>
      </c>
      <c r="V29" s="257">
        <v>16.270730436332354</v>
      </c>
      <c r="W29" s="257">
        <v>16.418097522123897</v>
      </c>
      <c r="X29" s="257">
        <v>15.97243345501475</v>
      </c>
      <c r="Y29" s="257">
        <v>16.524133586774834</v>
      </c>
      <c r="Z29" s="257">
        <v>15.3981253259587</v>
      </c>
      <c r="AA29" s="257">
        <v>15.946629339970503</v>
      </c>
      <c r="AB29" s="257">
        <v>14.818468478859394</v>
      </c>
      <c r="AC29" s="257">
        <v>13.466851611111109</v>
      </c>
      <c r="AD29" s="257">
        <v>12.338776027777783</v>
      </c>
      <c r="AE29" s="257">
        <v>11.626385611111111</v>
      </c>
      <c r="AF29" s="257">
        <v>11.161369662452749</v>
      </c>
      <c r="AG29" s="257">
        <v>10.850490389462591</v>
      </c>
      <c r="AH29" s="257">
        <v>10.814017195406144</v>
      </c>
      <c r="AI29" s="257">
        <v>10.37527652876461</v>
      </c>
      <c r="AJ29" s="257">
        <v>10.848750817035899</v>
      </c>
      <c r="AK29" s="257">
        <v>10.197140578271682</v>
      </c>
      <c r="AL29" s="257">
        <v>10.804753360578156</v>
      </c>
      <c r="AM29" s="257">
        <v>10.001007823595463</v>
      </c>
      <c r="AN29" s="257">
        <v>9.4451600672989411</v>
      </c>
      <c r="AO29" s="257">
        <v>9.2513181513860694</v>
      </c>
      <c r="AP29" s="257">
        <v>9.3486214097499687</v>
      </c>
      <c r="AQ29" s="257">
        <v>9.2497266221665946</v>
      </c>
      <c r="AR29" s="257">
        <v>8.3708891469267144</v>
      </c>
      <c r="AS29" s="257">
        <v>7.1568505095859312</v>
      </c>
      <c r="AT29" s="257">
        <v>6.3319491030414232</v>
      </c>
      <c r="AU29" s="257">
        <v>6.0767328746898945</v>
      </c>
      <c r="AV29" s="257">
        <v>8.6784652421903097</v>
      </c>
      <c r="AW29" s="257">
        <v>8.9847756290495226</v>
      </c>
      <c r="AX29" s="257">
        <v>8.4466117986374414</v>
      </c>
      <c r="AY29" s="257">
        <v>7.4021711845816727</v>
      </c>
      <c r="AZ29" s="259">
        <v>6.306988363105047</v>
      </c>
      <c r="BA29" s="284">
        <v>-0.15028226210656814</v>
      </c>
      <c r="BB29" s="284">
        <v>-2.2052477510021595E-2</v>
      </c>
      <c r="BC29" s="284">
        <v>1.6366217381852529E-3</v>
      </c>
    </row>
    <row r="30" spans="1:55" x14ac:dyDescent="0.15">
      <c r="A30" s="163" t="s">
        <v>143</v>
      </c>
      <c r="B30" s="260">
        <v>104.93088080066666</v>
      </c>
      <c r="C30" s="260">
        <v>128.18326164733335</v>
      </c>
      <c r="D30" s="260">
        <v>154.38270129444444</v>
      </c>
      <c r="E30" s="260">
        <v>173.68256644955559</v>
      </c>
      <c r="F30" s="260">
        <v>192.91466868466668</v>
      </c>
      <c r="G30" s="260">
        <v>200.63243320133338</v>
      </c>
      <c r="H30" s="260">
        <v>213.45452764033337</v>
      </c>
      <c r="I30" s="260">
        <v>219.68155358211109</v>
      </c>
      <c r="J30" s="260">
        <v>224.69724420083335</v>
      </c>
      <c r="K30" s="260">
        <v>232.18415094616668</v>
      </c>
      <c r="L30" s="260">
        <v>228.55455998594445</v>
      </c>
      <c r="M30" s="260">
        <v>224.77675989122221</v>
      </c>
      <c r="N30" s="260">
        <v>212.23848679272226</v>
      </c>
      <c r="O30" s="260">
        <v>216.88894508633336</v>
      </c>
      <c r="P30" s="260">
        <v>220.15805967916666</v>
      </c>
      <c r="Q30" s="260">
        <v>267.73340687210225</v>
      </c>
      <c r="R30" s="260">
        <v>258.35553639845381</v>
      </c>
      <c r="S30" s="260">
        <v>259.94446151065586</v>
      </c>
      <c r="T30" s="260">
        <v>245.51355876817703</v>
      </c>
      <c r="U30" s="260">
        <v>247.62218247298378</v>
      </c>
      <c r="V30" s="260">
        <v>243.19616517969277</v>
      </c>
      <c r="W30" s="260">
        <v>251.38592829267165</v>
      </c>
      <c r="X30" s="260">
        <v>247.8820799095044</v>
      </c>
      <c r="Y30" s="260">
        <v>257.85210819546757</v>
      </c>
      <c r="Z30" s="260">
        <v>258.01137633088155</v>
      </c>
      <c r="AA30" s="260">
        <v>266.26599052089585</v>
      </c>
      <c r="AB30" s="260">
        <v>299.93937528811495</v>
      </c>
      <c r="AC30" s="260">
        <v>295.52772605452282</v>
      </c>
      <c r="AD30" s="260">
        <v>294.49756645728399</v>
      </c>
      <c r="AE30" s="260">
        <v>302.54977331478705</v>
      </c>
      <c r="AF30" s="260">
        <v>309.92502298166232</v>
      </c>
      <c r="AG30" s="260">
        <v>313.89386192082566</v>
      </c>
      <c r="AH30" s="260">
        <v>322.73785818307425</v>
      </c>
      <c r="AI30" s="260">
        <v>326.15043563497017</v>
      </c>
      <c r="AJ30" s="260">
        <v>337.40972744085491</v>
      </c>
      <c r="AK30" s="260">
        <v>327.58039474731896</v>
      </c>
      <c r="AL30" s="260">
        <v>320.37170268191903</v>
      </c>
      <c r="AM30" s="260">
        <v>306.26919936364953</v>
      </c>
      <c r="AN30" s="260">
        <v>320.43773245718018</v>
      </c>
      <c r="AO30" s="260">
        <v>303.56915532063334</v>
      </c>
      <c r="AP30" s="260">
        <v>310.12439308107571</v>
      </c>
      <c r="AQ30" s="260">
        <v>284.80796331507804</v>
      </c>
      <c r="AR30" s="260">
        <v>287.51141375512731</v>
      </c>
      <c r="AS30" s="260">
        <v>280.02515063165941</v>
      </c>
      <c r="AT30" s="260">
        <v>266.08081375534357</v>
      </c>
      <c r="AU30" s="260">
        <v>260.84273639106226</v>
      </c>
      <c r="AV30" s="260">
        <v>259.93404541128996</v>
      </c>
      <c r="AW30" s="260">
        <v>262.68127728704889</v>
      </c>
      <c r="AX30" s="260">
        <v>251.42188002398242</v>
      </c>
      <c r="AY30" s="260">
        <v>235.20540062512035</v>
      </c>
      <c r="AZ30" s="260">
        <v>218.56939263471989</v>
      </c>
      <c r="BA30" s="297">
        <v>-7.3268692289719883E-2</v>
      </c>
      <c r="BB30" s="297">
        <v>-2.5192269221088637E-2</v>
      </c>
      <c r="BC30" s="297">
        <v>5.6717310813590965E-2</v>
      </c>
    </row>
    <row r="31" spans="1:55" x14ac:dyDescent="0.15">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9"/>
      <c r="BA31" s="284"/>
      <c r="BB31" s="284"/>
      <c r="BC31" s="284"/>
    </row>
    <row r="32" spans="1:55" x14ac:dyDescent="0.15">
      <c r="A32" s="168" t="s">
        <v>142</v>
      </c>
      <c r="B32" s="257" t="s">
        <v>111</v>
      </c>
      <c r="C32" s="257" t="s">
        <v>111</v>
      </c>
      <c r="D32" s="257" t="s">
        <v>111</v>
      </c>
      <c r="E32" s="257" t="s">
        <v>111</v>
      </c>
      <c r="F32" s="257" t="s">
        <v>111</v>
      </c>
      <c r="G32" s="257" t="s">
        <v>111</v>
      </c>
      <c r="H32" s="257" t="s">
        <v>111</v>
      </c>
      <c r="I32" s="257" t="s">
        <v>111</v>
      </c>
      <c r="J32" s="257" t="s">
        <v>111</v>
      </c>
      <c r="K32" s="257" t="s">
        <v>111</v>
      </c>
      <c r="L32" s="257" t="s">
        <v>111</v>
      </c>
      <c r="M32" s="257" t="s">
        <v>111</v>
      </c>
      <c r="N32" s="257" t="s">
        <v>111</v>
      </c>
      <c r="O32" s="257" t="s">
        <v>111</v>
      </c>
      <c r="P32" s="257" t="s">
        <v>111</v>
      </c>
      <c r="Q32" s="257">
        <v>13.71721238938053</v>
      </c>
      <c r="R32" s="257">
        <v>13.258997050147489</v>
      </c>
      <c r="S32" s="257">
        <v>12.186578171091444</v>
      </c>
      <c r="T32" s="257">
        <v>11.601622418879053</v>
      </c>
      <c r="U32" s="257">
        <v>10.821681415929202</v>
      </c>
      <c r="V32" s="257">
        <v>9.651769911504422</v>
      </c>
      <c r="W32" s="257">
        <v>8.3843657817109118</v>
      </c>
      <c r="X32" s="257">
        <v>7.7019174041297918</v>
      </c>
      <c r="Y32" s="257">
        <v>6.6294985250737444</v>
      </c>
      <c r="Z32" s="257">
        <v>6.2395280235988189</v>
      </c>
      <c r="AA32" s="257">
        <v>6.4345132743362807</v>
      </c>
      <c r="AB32" s="257">
        <v>5.7296415929203528</v>
      </c>
      <c r="AC32" s="257">
        <v>5.4566622418879041</v>
      </c>
      <c r="AD32" s="257">
        <v>5.0920398230088484</v>
      </c>
      <c r="AE32" s="257">
        <v>5.4566622418879041</v>
      </c>
      <c r="AF32" s="257">
        <v>5.1446858407079628</v>
      </c>
      <c r="AG32" s="257">
        <v>5.0432935103244825</v>
      </c>
      <c r="AH32" s="257">
        <v>4.6776961651917386</v>
      </c>
      <c r="AI32" s="257">
        <v>4.6630722713864294</v>
      </c>
      <c r="AJ32" s="257">
        <v>4.5431563421828898</v>
      </c>
      <c r="AK32" s="257">
        <v>5.58837477876106</v>
      </c>
      <c r="AL32" s="257">
        <v>6.5938162241887879</v>
      </c>
      <c r="AM32" s="257">
        <v>10.56049867256637</v>
      </c>
      <c r="AN32" s="257">
        <v>15.926882743362828</v>
      </c>
      <c r="AO32" s="257">
        <v>15.913428761061946</v>
      </c>
      <c r="AP32" s="257">
        <v>16.254652949852506</v>
      </c>
      <c r="AQ32" s="257">
        <v>15.951158407079642</v>
      </c>
      <c r="AR32" s="257">
        <v>16.809775958702058</v>
      </c>
      <c r="AS32" s="257">
        <v>17.446402802359877</v>
      </c>
      <c r="AT32" s="257">
        <v>18.3840775</v>
      </c>
      <c r="AU32" s="257">
        <v>18.784052500000001</v>
      </c>
      <c r="AV32" s="257">
        <v>18.277539999999998</v>
      </c>
      <c r="AW32" s="257">
        <v>17.758627499999999</v>
      </c>
      <c r="AX32" s="257">
        <v>19.046615850000002</v>
      </c>
      <c r="AY32" s="257">
        <v>24.31822305</v>
      </c>
      <c r="AZ32" s="259">
        <v>25.843546649999997</v>
      </c>
      <c r="BA32" s="284">
        <v>5.9819864873033035E-2</v>
      </c>
      <c r="BB32" s="284">
        <v>4.3318257408187844E-2</v>
      </c>
      <c r="BC32" s="284">
        <v>6.7062293132837663E-3</v>
      </c>
    </row>
    <row r="33" spans="1:55" x14ac:dyDescent="0.15">
      <c r="A33" s="168" t="s">
        <v>140</v>
      </c>
      <c r="B33" s="257" t="s">
        <v>111</v>
      </c>
      <c r="C33" s="257" t="s">
        <v>111</v>
      </c>
      <c r="D33" s="257" t="s">
        <v>111</v>
      </c>
      <c r="E33" s="257" t="s">
        <v>111</v>
      </c>
      <c r="F33" s="257" t="s">
        <v>111</v>
      </c>
      <c r="G33" s="257" t="s">
        <v>111</v>
      </c>
      <c r="H33" s="257" t="s">
        <v>111</v>
      </c>
      <c r="I33" s="257" t="s">
        <v>111</v>
      </c>
      <c r="J33" s="257" t="s">
        <v>111</v>
      </c>
      <c r="K33" s="257" t="s">
        <v>111</v>
      </c>
      <c r="L33" s="257" t="s">
        <v>111</v>
      </c>
      <c r="M33" s="257" t="s">
        <v>111</v>
      </c>
      <c r="N33" s="257" t="s">
        <v>111</v>
      </c>
      <c r="O33" s="257" t="s">
        <v>111</v>
      </c>
      <c r="P33" s="257" t="s">
        <v>111</v>
      </c>
      <c r="Q33" s="257">
        <v>3.8678775757362431</v>
      </c>
      <c r="R33" s="257">
        <v>4.1287608139823817</v>
      </c>
      <c r="S33" s="257">
        <v>4.4740057515526805</v>
      </c>
      <c r="T33" s="257">
        <v>5.0574484283911953</v>
      </c>
      <c r="U33" s="257">
        <v>4.7568655669336861</v>
      </c>
      <c r="V33" s="257">
        <v>5.042915530608461</v>
      </c>
      <c r="W33" s="257">
        <v>5.5899196247136826</v>
      </c>
      <c r="X33" s="257">
        <v>5.7511993440098692</v>
      </c>
      <c r="Y33" s="257">
        <v>4.7394260895944047</v>
      </c>
      <c r="Z33" s="257">
        <v>3.1815703394696997</v>
      </c>
      <c r="AA33" s="257">
        <v>4.1938398391753049</v>
      </c>
      <c r="AB33" s="257">
        <v>4.6250061041244956</v>
      </c>
      <c r="AC33" s="257">
        <v>5.7522627267744593</v>
      </c>
      <c r="AD33" s="257">
        <v>5.6343690242735534</v>
      </c>
      <c r="AE33" s="257">
        <v>7.0508657588920611</v>
      </c>
      <c r="AF33" s="257">
        <v>8.182305020416079</v>
      </c>
      <c r="AG33" s="257">
        <v>8.2304408135598663</v>
      </c>
      <c r="AH33" s="257">
        <v>10.002249175920127</v>
      </c>
      <c r="AI33" s="257">
        <v>11.765904937085196</v>
      </c>
      <c r="AJ33" s="257">
        <v>15.668661467499998</v>
      </c>
      <c r="AK33" s="257">
        <v>19.226267976570632</v>
      </c>
      <c r="AL33" s="257">
        <v>20.11989429997654</v>
      </c>
      <c r="AM33" s="257">
        <v>22.915339564450186</v>
      </c>
      <c r="AN33" s="257">
        <v>25.509775367034038</v>
      </c>
      <c r="AO33" s="257">
        <v>26.485610342304387</v>
      </c>
      <c r="AP33" s="257">
        <v>27.768784319797913</v>
      </c>
      <c r="AQ33" s="257">
        <v>29.325935996003771</v>
      </c>
      <c r="AR33" s="257">
        <v>29.67829119980188</v>
      </c>
      <c r="AS33" s="257">
        <v>31.127712866191928</v>
      </c>
      <c r="AT33" s="257">
        <v>31.710754373687699</v>
      </c>
      <c r="AU33" s="257">
        <v>31.893013745135608</v>
      </c>
      <c r="AV33" s="257">
        <v>32.095624801742019</v>
      </c>
      <c r="AW33" s="257">
        <v>34.45765208055802</v>
      </c>
      <c r="AX33" s="257">
        <v>34.128646694386049</v>
      </c>
      <c r="AY33" s="257">
        <v>34.041996658345745</v>
      </c>
      <c r="AZ33" s="259">
        <v>31.691851073717828</v>
      </c>
      <c r="BA33" s="284">
        <v>-7.1580270867059759E-2</v>
      </c>
      <c r="BB33" s="284">
        <v>2.5416978199845897E-2</v>
      </c>
      <c r="BC33" s="284">
        <v>8.2238256049422739E-3</v>
      </c>
    </row>
    <row r="34" spans="1:55" x14ac:dyDescent="0.15">
      <c r="A34" s="168" t="s">
        <v>139</v>
      </c>
      <c r="B34" s="257" t="s">
        <v>111</v>
      </c>
      <c r="C34" s="257" t="s">
        <v>111</v>
      </c>
      <c r="D34" s="257" t="s">
        <v>111</v>
      </c>
      <c r="E34" s="257" t="s">
        <v>111</v>
      </c>
      <c r="F34" s="257" t="s">
        <v>111</v>
      </c>
      <c r="G34" s="257" t="s">
        <v>111</v>
      </c>
      <c r="H34" s="257" t="s">
        <v>111</v>
      </c>
      <c r="I34" s="257" t="s">
        <v>111</v>
      </c>
      <c r="J34" s="257" t="s">
        <v>111</v>
      </c>
      <c r="K34" s="257" t="s">
        <v>111</v>
      </c>
      <c r="L34" s="257" t="s">
        <v>111</v>
      </c>
      <c r="M34" s="257" t="s">
        <v>111</v>
      </c>
      <c r="N34" s="257" t="s">
        <v>111</v>
      </c>
      <c r="O34" s="257" t="s">
        <v>111</v>
      </c>
      <c r="P34" s="257" t="s">
        <v>111</v>
      </c>
      <c r="Q34" s="257">
        <v>424.8812241887905</v>
      </c>
      <c r="R34" s="257">
        <v>462.5671091445426</v>
      </c>
      <c r="S34" s="257">
        <v>500.54727138643057</v>
      </c>
      <c r="T34" s="257">
        <v>542.38982300884948</v>
      </c>
      <c r="U34" s="257">
        <v>566.29985250737445</v>
      </c>
      <c r="V34" s="257">
        <v>599.58997050147491</v>
      </c>
      <c r="W34" s="257">
        <v>591.31342182890853</v>
      </c>
      <c r="X34" s="257">
        <v>592.23303834808257</v>
      </c>
      <c r="Y34" s="257">
        <v>568.59889380530967</v>
      </c>
      <c r="Z34" s="257">
        <v>558.48311209439521</v>
      </c>
      <c r="AA34" s="257">
        <v>541.19432153392324</v>
      </c>
      <c r="AB34" s="257">
        <v>552.32168141592922</v>
      </c>
      <c r="AC34" s="257">
        <v>523.53768436578162</v>
      </c>
      <c r="AD34" s="257">
        <v>541.28628318584072</v>
      </c>
      <c r="AE34" s="257">
        <v>544.41297935103239</v>
      </c>
      <c r="AF34" s="257">
        <v>537.05604719764017</v>
      </c>
      <c r="AG34" s="257">
        <v>534.75700589970506</v>
      </c>
      <c r="AH34" s="257">
        <v>547.53967551622418</v>
      </c>
      <c r="AI34" s="257">
        <v>570.62205014749259</v>
      </c>
      <c r="AJ34" s="257">
        <v>582.57706489675525</v>
      </c>
      <c r="AK34" s="257">
        <v>589.47418879056045</v>
      </c>
      <c r="AL34" s="257">
        <v>604.78120575221237</v>
      </c>
      <c r="AM34" s="257">
        <v>601.61312684365782</v>
      </c>
      <c r="AN34" s="257">
        <v>611.4530235988201</v>
      </c>
      <c r="AO34" s="257">
        <v>536.18976843657811</v>
      </c>
      <c r="AP34" s="257">
        <v>598.38674424778753</v>
      </c>
      <c r="AQ34" s="257">
        <v>616.82772234513277</v>
      </c>
      <c r="AR34" s="257">
        <v>601.85498598820061</v>
      </c>
      <c r="AS34" s="257">
        <v>614.49621858407079</v>
      </c>
      <c r="AT34" s="257">
        <v>591.15515582595867</v>
      </c>
      <c r="AU34" s="257">
        <v>584.43956423303825</v>
      </c>
      <c r="AV34" s="257">
        <v>589.2753676991149</v>
      </c>
      <c r="AW34" s="257">
        <v>635.56086261061932</v>
      </c>
      <c r="AX34" s="257">
        <v>669.11297935103244</v>
      </c>
      <c r="AY34" s="257">
        <v>679.04483775811218</v>
      </c>
      <c r="AZ34" s="259">
        <v>638.48974926253675</v>
      </c>
      <c r="BA34" s="284">
        <v>-6.2292787832501806E-2</v>
      </c>
      <c r="BB34" s="284">
        <v>2.3901060799849105E-2</v>
      </c>
      <c r="BC34" s="284">
        <v>0.16568386416636149</v>
      </c>
    </row>
    <row r="35" spans="1:55" x14ac:dyDescent="0.15">
      <c r="A35" s="168" t="s">
        <v>138</v>
      </c>
      <c r="B35" s="257" t="s">
        <v>111</v>
      </c>
      <c r="C35" s="257" t="s">
        <v>111</v>
      </c>
      <c r="D35" s="257" t="s">
        <v>111</v>
      </c>
      <c r="E35" s="257" t="s">
        <v>111</v>
      </c>
      <c r="F35" s="257" t="s">
        <v>111</v>
      </c>
      <c r="G35" s="257" t="s">
        <v>111</v>
      </c>
      <c r="H35" s="257" t="s">
        <v>111</v>
      </c>
      <c r="I35" s="257" t="s">
        <v>111</v>
      </c>
      <c r="J35" s="257" t="s">
        <v>111</v>
      </c>
      <c r="K35" s="257" t="s">
        <v>111</v>
      </c>
      <c r="L35" s="257" t="s">
        <v>111</v>
      </c>
      <c r="M35" s="257" t="s">
        <v>111</v>
      </c>
      <c r="N35" s="257" t="s">
        <v>111</v>
      </c>
      <c r="O35" s="257" t="s">
        <v>111</v>
      </c>
      <c r="P35" s="257" t="s">
        <v>111</v>
      </c>
      <c r="Q35" s="257">
        <v>78.731932153392322</v>
      </c>
      <c r="R35" s="257">
        <v>80.1610127826942</v>
      </c>
      <c r="S35" s="257">
        <v>83.378810226155352</v>
      </c>
      <c r="T35" s="257">
        <v>83.568092428711878</v>
      </c>
      <c r="U35" s="257">
        <v>85.082350049164205</v>
      </c>
      <c r="V35" s="257">
        <v>79.242625000000004</v>
      </c>
      <c r="W35" s="257">
        <v>76.143375000000006</v>
      </c>
      <c r="X35" s="257">
        <v>50.300249999999998</v>
      </c>
      <c r="Y35" s="257">
        <v>58.885749999999994</v>
      </c>
      <c r="Z35" s="257">
        <v>32.330375000000004</v>
      </c>
      <c r="AA35" s="257">
        <v>29.16375</v>
      </c>
      <c r="AB35" s="257">
        <v>31.762499999999999</v>
      </c>
      <c r="AC35" s="257">
        <v>15.621375</v>
      </c>
      <c r="AD35" s="257">
        <v>12.012</v>
      </c>
      <c r="AE35" s="257">
        <v>20.587875</v>
      </c>
      <c r="AF35" s="257">
        <v>42.436625000000006</v>
      </c>
      <c r="AG35" s="257">
        <v>46.325125</v>
      </c>
      <c r="AH35" s="257">
        <v>48.307874999999996</v>
      </c>
      <c r="AI35" s="257">
        <v>53.418750000000003</v>
      </c>
      <c r="AJ35" s="257">
        <v>52.648750000000007</v>
      </c>
      <c r="AK35" s="257">
        <v>56.883749999999999</v>
      </c>
      <c r="AL35" s="257">
        <v>56.595000000000006</v>
      </c>
      <c r="AM35" s="257">
        <v>61.6</v>
      </c>
      <c r="AN35" s="257">
        <v>61.6</v>
      </c>
      <c r="AO35" s="257">
        <v>33.321749999999994</v>
      </c>
      <c r="AP35" s="257">
        <v>40.127826941986228</v>
      </c>
      <c r="AQ35" s="257">
        <v>56.311455260570298</v>
      </c>
      <c r="AR35" s="257">
        <v>58.961406096361841</v>
      </c>
      <c r="AS35" s="257">
        <v>58.961406096361841</v>
      </c>
      <c r="AT35" s="257">
        <v>63.504178957718771</v>
      </c>
      <c r="AU35" s="257">
        <v>65.87020648967551</v>
      </c>
      <c r="AV35" s="257">
        <v>63.220255653883967</v>
      </c>
      <c r="AW35" s="257">
        <v>58.67748279252703</v>
      </c>
      <c r="AX35" s="257">
        <v>61.516715830875128</v>
      </c>
      <c r="AY35" s="257">
        <v>63.163184066045417</v>
      </c>
      <c r="AZ35" s="259">
        <v>58.961406096361848</v>
      </c>
      <c r="BA35" s="284">
        <v>-6.9073064826653097E-2</v>
      </c>
      <c r="BB35" s="284">
        <v>6.604029624928387E-2</v>
      </c>
      <c r="BC35" s="284">
        <v>1.5300094653063033E-2</v>
      </c>
    </row>
    <row r="36" spans="1:55" x14ac:dyDescent="0.15">
      <c r="A36" s="168" t="s">
        <v>137</v>
      </c>
      <c r="B36" s="257">
        <v>187.5013864311874</v>
      </c>
      <c r="C36" s="257">
        <v>201.193738048368</v>
      </c>
      <c r="D36" s="257">
        <v>209.71889644024799</v>
      </c>
      <c r="E36" s="257">
        <v>223.83276977791601</v>
      </c>
      <c r="F36" s="257">
        <v>246.850697435992</v>
      </c>
      <c r="G36" s="257">
        <v>274.0061686335938</v>
      </c>
      <c r="H36" s="257">
        <v>304.0194624668419</v>
      </c>
      <c r="I36" s="257">
        <v>327.74781999090794</v>
      </c>
      <c r="J36" s="257">
        <v>352.55697805637612</v>
      </c>
      <c r="K36" s="257">
        <v>385.14486953452405</v>
      </c>
      <c r="L36" s="257">
        <v>412.23877023846399</v>
      </c>
      <c r="M36" s="257">
        <v>440.75068886019596</v>
      </c>
      <c r="N36" s="257">
        <v>474.28297853492393</v>
      </c>
      <c r="O36" s="257">
        <v>507.43637228112402</v>
      </c>
      <c r="P36" s="257">
        <v>556.40867104336792</v>
      </c>
      <c r="Q36" s="257" t="s">
        <v>111</v>
      </c>
      <c r="R36" s="257" t="s">
        <v>111</v>
      </c>
      <c r="S36" s="257" t="s">
        <v>111</v>
      </c>
      <c r="T36" s="257" t="s">
        <v>111</v>
      </c>
      <c r="U36" s="257" t="s">
        <v>111</v>
      </c>
      <c r="V36" s="257" t="s">
        <v>111</v>
      </c>
      <c r="W36" s="257" t="s">
        <v>111</v>
      </c>
      <c r="X36" s="257" t="s">
        <v>111</v>
      </c>
      <c r="Y36" s="257" t="s">
        <v>111</v>
      </c>
      <c r="Z36" s="257" t="s">
        <v>111</v>
      </c>
      <c r="AA36" s="257" t="s">
        <v>111</v>
      </c>
      <c r="AB36" s="257" t="s">
        <v>111</v>
      </c>
      <c r="AC36" s="257" t="s">
        <v>111</v>
      </c>
      <c r="AD36" s="257" t="s">
        <v>111</v>
      </c>
      <c r="AE36" s="257" t="s">
        <v>111</v>
      </c>
      <c r="AF36" s="257" t="s">
        <v>111</v>
      </c>
      <c r="AG36" s="257" t="s">
        <v>111</v>
      </c>
      <c r="AH36" s="257" t="s">
        <v>111</v>
      </c>
      <c r="AI36" s="257" t="s">
        <v>111</v>
      </c>
      <c r="AJ36" s="257" t="s">
        <v>111</v>
      </c>
      <c r="AK36" s="257" t="s">
        <v>111</v>
      </c>
      <c r="AL36" s="257" t="s">
        <v>111</v>
      </c>
      <c r="AM36" s="257" t="s">
        <v>111</v>
      </c>
      <c r="AN36" s="257" t="s">
        <v>111</v>
      </c>
      <c r="AO36" s="257" t="s">
        <v>111</v>
      </c>
      <c r="AP36" s="257" t="s">
        <v>111</v>
      </c>
      <c r="AQ36" s="257" t="s">
        <v>111</v>
      </c>
      <c r="AR36" s="257" t="s">
        <v>111</v>
      </c>
      <c r="AS36" s="257" t="s">
        <v>111</v>
      </c>
      <c r="AT36" s="257" t="s">
        <v>111</v>
      </c>
      <c r="AU36" s="257" t="s">
        <v>111</v>
      </c>
      <c r="AV36" s="257" t="s">
        <v>111</v>
      </c>
      <c r="AW36" s="257" t="s">
        <v>111</v>
      </c>
      <c r="AX36" s="257" t="s">
        <v>111</v>
      </c>
      <c r="AY36" s="257" t="s">
        <v>111</v>
      </c>
      <c r="AZ36" s="259" t="s">
        <v>111</v>
      </c>
      <c r="BA36" s="284" t="s">
        <v>111</v>
      </c>
      <c r="BB36" s="284" t="s">
        <v>111</v>
      </c>
      <c r="BC36" s="284" t="s">
        <v>111</v>
      </c>
    </row>
    <row r="37" spans="1:55" x14ac:dyDescent="0.15">
      <c r="A37" s="168" t="s">
        <v>136</v>
      </c>
      <c r="B37" s="257" t="s">
        <v>111</v>
      </c>
      <c r="C37" s="257" t="s">
        <v>111</v>
      </c>
      <c r="D37" s="257" t="s">
        <v>111</v>
      </c>
      <c r="E37" s="257" t="s">
        <v>111</v>
      </c>
      <c r="F37" s="257" t="s">
        <v>111</v>
      </c>
      <c r="G37" s="257" t="s">
        <v>111</v>
      </c>
      <c r="H37" s="257" t="s">
        <v>111</v>
      </c>
      <c r="I37" s="257" t="s">
        <v>111</v>
      </c>
      <c r="J37" s="257" t="s">
        <v>111</v>
      </c>
      <c r="K37" s="257" t="s">
        <v>111</v>
      </c>
      <c r="L37" s="257" t="s">
        <v>111</v>
      </c>
      <c r="M37" s="257" t="s">
        <v>111</v>
      </c>
      <c r="N37" s="257" t="s">
        <v>111</v>
      </c>
      <c r="O37" s="257" t="s">
        <v>111</v>
      </c>
      <c r="P37" s="257" t="s">
        <v>111</v>
      </c>
      <c r="Q37" s="257">
        <v>32.736356932153392</v>
      </c>
      <c r="R37" s="257">
        <v>36.531465093411988</v>
      </c>
      <c r="S37" s="257">
        <v>37.667158308751219</v>
      </c>
      <c r="T37" s="257">
        <v>37.761799410029489</v>
      </c>
      <c r="U37" s="257">
        <v>38.89749262536872</v>
      </c>
      <c r="V37" s="257">
        <v>36.805999999999997</v>
      </c>
      <c r="W37" s="257">
        <v>37.816625000000002</v>
      </c>
      <c r="X37" s="257">
        <v>38.461500000000001</v>
      </c>
      <c r="Y37" s="257">
        <v>40.636749999999999</v>
      </c>
      <c r="Z37" s="257">
        <v>42.619500000000002</v>
      </c>
      <c r="AA37" s="257">
        <v>43.341374999999999</v>
      </c>
      <c r="AB37" s="257">
        <v>44.236499999999999</v>
      </c>
      <c r="AC37" s="257">
        <v>45.362625000000001</v>
      </c>
      <c r="AD37" s="257">
        <v>49.472499999999997</v>
      </c>
      <c r="AE37" s="257">
        <v>50.184750000000001</v>
      </c>
      <c r="AF37" s="257">
        <v>50.925875000000005</v>
      </c>
      <c r="AG37" s="257">
        <v>51.464874999999992</v>
      </c>
      <c r="AH37" s="257">
        <v>52.735374999999998</v>
      </c>
      <c r="AI37" s="257">
        <v>53.091500000000011</v>
      </c>
      <c r="AJ37" s="257">
        <v>53.803750000000001</v>
      </c>
      <c r="AK37" s="257">
        <v>54.621875000000003</v>
      </c>
      <c r="AL37" s="257">
        <v>56.595000000000006</v>
      </c>
      <c r="AM37" s="257">
        <v>58.905000000000008</v>
      </c>
      <c r="AN37" s="257">
        <v>61.022500000000001</v>
      </c>
      <c r="AO37" s="257">
        <v>58.423750000000005</v>
      </c>
      <c r="AP37" s="257">
        <v>57.143625000000007</v>
      </c>
      <c r="AQ37" s="257">
        <v>56.643124999999998</v>
      </c>
      <c r="AR37" s="257">
        <v>56.527625</v>
      </c>
      <c r="AS37" s="257">
        <v>55.902000000000001</v>
      </c>
      <c r="AT37" s="257">
        <v>56.296625000000006</v>
      </c>
      <c r="AU37" s="257">
        <v>53.611250000000005</v>
      </c>
      <c r="AV37" s="257">
        <v>53.12403761061946</v>
      </c>
      <c r="AW37" s="257">
        <v>53.395657571288083</v>
      </c>
      <c r="AX37" s="257">
        <v>57.159912733529985</v>
      </c>
      <c r="AY37" s="257">
        <v>57.293356686332345</v>
      </c>
      <c r="AZ37" s="259">
        <v>47.073253441494579</v>
      </c>
      <c r="BA37" s="284">
        <v>-0.18062685256959254</v>
      </c>
      <c r="BB37" s="284">
        <v>-1.9518733530700105E-3</v>
      </c>
      <c r="BC37" s="284">
        <v>1.2215197719427064E-2</v>
      </c>
    </row>
    <row r="38" spans="1:55" x14ac:dyDescent="0.15">
      <c r="A38" s="168" t="s">
        <v>135</v>
      </c>
      <c r="B38" s="257" t="s">
        <v>111</v>
      </c>
      <c r="C38" s="257" t="s">
        <v>111</v>
      </c>
      <c r="D38" s="257" t="s">
        <v>111</v>
      </c>
      <c r="E38" s="257" t="s">
        <v>111</v>
      </c>
      <c r="F38" s="257" t="s">
        <v>111</v>
      </c>
      <c r="G38" s="257" t="s">
        <v>111</v>
      </c>
      <c r="H38" s="257" t="s">
        <v>111</v>
      </c>
      <c r="I38" s="257" t="s">
        <v>111</v>
      </c>
      <c r="J38" s="257" t="s">
        <v>111</v>
      </c>
      <c r="K38" s="257" t="s">
        <v>111</v>
      </c>
      <c r="L38" s="257" t="s">
        <v>111</v>
      </c>
      <c r="M38" s="257" t="s">
        <v>111</v>
      </c>
      <c r="N38" s="257" t="s">
        <v>111</v>
      </c>
      <c r="O38" s="257" t="s">
        <v>111</v>
      </c>
      <c r="P38" s="257" t="s">
        <v>111</v>
      </c>
      <c r="Q38" s="257">
        <v>0.71961651917404124</v>
      </c>
      <c r="R38" s="257">
        <v>0.80014749262536866</v>
      </c>
      <c r="S38" s="257">
        <v>0.80014749262536866</v>
      </c>
      <c r="T38" s="257">
        <v>0.70550639134709914</v>
      </c>
      <c r="U38" s="257">
        <v>0.70550639134709914</v>
      </c>
      <c r="V38" s="257">
        <v>0.60274596853490647</v>
      </c>
      <c r="W38" s="257">
        <v>0.5679244346116028</v>
      </c>
      <c r="X38" s="257">
        <v>0.55174006882989179</v>
      </c>
      <c r="Y38" s="257">
        <v>0.47205602261553586</v>
      </c>
      <c r="Z38" s="257">
        <v>0.46208023598820053</v>
      </c>
      <c r="AA38" s="257">
        <v>0.42617064896755152</v>
      </c>
      <c r="AB38" s="257">
        <v>0.40332745821042282</v>
      </c>
      <c r="AC38" s="257">
        <v>0.38867927728613566</v>
      </c>
      <c r="AD38" s="257">
        <v>0.38360240904621434</v>
      </c>
      <c r="AE38" s="257">
        <v>0.39996029990167159</v>
      </c>
      <c r="AF38" s="257">
        <v>0.41253387413962628</v>
      </c>
      <c r="AG38" s="257">
        <v>0.42181079154375611</v>
      </c>
      <c r="AH38" s="257">
        <v>0.38855474434611603</v>
      </c>
      <c r="AI38" s="257">
        <v>0.39689641101278261</v>
      </c>
      <c r="AJ38" s="257">
        <v>0.39041519174041289</v>
      </c>
      <c r="AK38" s="257">
        <v>0.3575024582104227</v>
      </c>
      <c r="AL38" s="257">
        <v>0.33122664700098325</v>
      </c>
      <c r="AM38" s="257">
        <v>0.30044247787610612</v>
      </c>
      <c r="AN38" s="257">
        <v>0.30416789577187803</v>
      </c>
      <c r="AO38" s="257">
        <v>0.30789331366764988</v>
      </c>
      <c r="AP38" s="257">
        <v>0.32923058013765977</v>
      </c>
      <c r="AQ38" s="257">
        <v>0.34112094395280229</v>
      </c>
      <c r="AR38" s="257">
        <v>0.3302811512793154</v>
      </c>
      <c r="AS38" s="257">
        <v>0.33960771878072754</v>
      </c>
      <c r="AT38" s="257">
        <v>0.33130474434611595</v>
      </c>
      <c r="AU38" s="257">
        <v>0.33558138520157327</v>
      </c>
      <c r="AV38" s="257">
        <v>0.31937801253687309</v>
      </c>
      <c r="AW38" s="257">
        <v>0.30038593289085536</v>
      </c>
      <c r="AX38" s="257">
        <v>0.31039475663716809</v>
      </c>
      <c r="AY38" s="257">
        <v>0.31657839724680426</v>
      </c>
      <c r="AZ38" s="259">
        <v>0.31575140609636182</v>
      </c>
      <c r="BA38" s="284">
        <v>-5.3373822249509484E-3</v>
      </c>
      <c r="BB38" s="284">
        <v>2.7856299529420703E-3</v>
      </c>
      <c r="BC38" s="284">
        <v>8.1935400119471932E-5</v>
      </c>
    </row>
    <row r="39" spans="1:55" s="161" customFormat="1" x14ac:dyDescent="0.15">
      <c r="A39" s="163" t="s">
        <v>134</v>
      </c>
      <c r="B39" s="260">
        <v>187.5013864311874</v>
      </c>
      <c r="C39" s="260">
        <v>201.193738048368</v>
      </c>
      <c r="D39" s="260">
        <v>209.71889644024799</v>
      </c>
      <c r="E39" s="260">
        <v>223.83276977791601</v>
      </c>
      <c r="F39" s="260">
        <v>246.850697435992</v>
      </c>
      <c r="G39" s="260">
        <v>274.0061686335938</v>
      </c>
      <c r="H39" s="260">
        <v>304.0194624668419</v>
      </c>
      <c r="I39" s="260">
        <v>327.74781999090794</v>
      </c>
      <c r="J39" s="260">
        <v>352.55697805637612</v>
      </c>
      <c r="K39" s="260">
        <v>385.14486953452405</v>
      </c>
      <c r="L39" s="260">
        <v>412.23877023846399</v>
      </c>
      <c r="M39" s="260">
        <v>440.75068886019596</v>
      </c>
      <c r="N39" s="260">
        <v>474.28297853492393</v>
      </c>
      <c r="O39" s="260">
        <v>507.43637228112402</v>
      </c>
      <c r="P39" s="260">
        <v>556.40867104336792</v>
      </c>
      <c r="Q39" s="260">
        <v>554.65421975862705</v>
      </c>
      <c r="R39" s="260">
        <v>597.44749237740405</v>
      </c>
      <c r="S39" s="260">
        <v>639.05397133660665</v>
      </c>
      <c r="T39" s="260">
        <v>681.08429208620828</v>
      </c>
      <c r="U39" s="260">
        <v>706.56374855611739</v>
      </c>
      <c r="V39" s="260">
        <v>730.93602691212266</v>
      </c>
      <c r="W39" s="260">
        <v>719.81563166994476</v>
      </c>
      <c r="X39" s="260">
        <v>694.99964516505213</v>
      </c>
      <c r="Y39" s="260">
        <v>679.96237444259339</v>
      </c>
      <c r="Z39" s="260">
        <v>643.31616569345192</v>
      </c>
      <c r="AA39" s="260">
        <v>624.75397029640237</v>
      </c>
      <c r="AB39" s="260">
        <v>639.07865657118452</v>
      </c>
      <c r="AC39" s="260">
        <v>596.11928861173021</v>
      </c>
      <c r="AD39" s="260">
        <v>613.8807944421693</v>
      </c>
      <c r="AE39" s="260">
        <v>628.09309265171419</v>
      </c>
      <c r="AF39" s="260">
        <v>644.15807193290391</v>
      </c>
      <c r="AG39" s="260">
        <v>646.24255101513302</v>
      </c>
      <c r="AH39" s="260">
        <v>663.65142560168215</v>
      </c>
      <c r="AI39" s="260">
        <v>693.9581737669771</v>
      </c>
      <c r="AJ39" s="260">
        <v>709.63179789817855</v>
      </c>
      <c r="AK39" s="260">
        <v>726.15195900410254</v>
      </c>
      <c r="AL39" s="260">
        <v>745.01614292337877</v>
      </c>
      <c r="AM39" s="260">
        <v>755.89440755855048</v>
      </c>
      <c r="AN39" s="260">
        <v>775.81634960498889</v>
      </c>
      <c r="AO39" s="260">
        <v>670.64220085361205</v>
      </c>
      <c r="AP39" s="260">
        <v>740.01086403956174</v>
      </c>
      <c r="AQ39" s="260">
        <v>775.40051795273928</v>
      </c>
      <c r="AR39" s="260">
        <v>764.16236539434578</v>
      </c>
      <c r="AS39" s="260">
        <v>778.27334806776537</v>
      </c>
      <c r="AT39" s="260">
        <v>761.38209640171135</v>
      </c>
      <c r="AU39" s="260">
        <v>754.93366835305096</v>
      </c>
      <c r="AV39" s="260">
        <v>756.31220377789725</v>
      </c>
      <c r="AW39" s="260">
        <v>800.15066848788331</v>
      </c>
      <c r="AX39" s="260">
        <v>841.27526521646075</v>
      </c>
      <c r="AY39" s="260">
        <v>858.17817661608251</v>
      </c>
      <c r="AZ39" s="260">
        <v>802.37555793020738</v>
      </c>
      <c r="BA39" s="297">
        <v>-6.7579091628409582E-2</v>
      </c>
      <c r="BB39" s="297">
        <v>2.4964110769205572E-2</v>
      </c>
      <c r="BC39" s="297">
        <v>0.2082111468571971</v>
      </c>
    </row>
    <row r="40" spans="1:55" x14ac:dyDescent="0.15">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9"/>
      <c r="BA40" s="284"/>
      <c r="BB40" s="284"/>
      <c r="BC40" s="284"/>
    </row>
    <row r="41" spans="1:55" x14ac:dyDescent="0.15">
      <c r="A41" s="168" t="s">
        <v>305</v>
      </c>
      <c r="B41" s="257">
        <v>0.65011700000000006</v>
      </c>
      <c r="C41" s="257">
        <v>0.94784500000000027</v>
      </c>
      <c r="D41" s="257">
        <v>1.1827710000000002</v>
      </c>
      <c r="E41" s="257">
        <v>1.6770460000000003</v>
      </c>
      <c r="F41" s="257">
        <v>2.0678140000000003</v>
      </c>
      <c r="G41" s="257">
        <v>2.1759730000000004</v>
      </c>
      <c r="H41" s="257">
        <v>2.280643</v>
      </c>
      <c r="I41" s="257">
        <v>2.4737010000000001</v>
      </c>
      <c r="J41" s="257">
        <v>2.7179310000000001</v>
      </c>
      <c r="K41" s="257">
        <v>3.0133330000000003</v>
      </c>
      <c r="L41" s="257">
        <v>2.445789</v>
      </c>
      <c r="M41" s="257">
        <v>2.2678500000000001</v>
      </c>
      <c r="N41" s="257">
        <v>3.5808770000000001</v>
      </c>
      <c r="O41" s="257">
        <v>3.7530010000000003</v>
      </c>
      <c r="P41" s="257">
        <v>3.8669750000000009</v>
      </c>
      <c r="Q41" s="257">
        <v>4.7206170000000007</v>
      </c>
      <c r="R41" s="257">
        <v>5.4044610000000004</v>
      </c>
      <c r="S41" s="257">
        <v>5.2509449999999998</v>
      </c>
      <c r="T41" s="257">
        <v>5.5777479999999997</v>
      </c>
      <c r="U41" s="257">
        <v>5.802207000000001</v>
      </c>
      <c r="V41" s="257">
        <v>6.0766749999999998</v>
      </c>
      <c r="W41" s="257">
        <v>5.7929029999999999</v>
      </c>
      <c r="X41" s="257">
        <v>6.7686599999999997</v>
      </c>
      <c r="Y41" s="257">
        <v>7.2501419999999994</v>
      </c>
      <c r="Z41" s="257">
        <v>7.4222660000000005</v>
      </c>
      <c r="AA41" s="257">
        <v>7.5455440000000014</v>
      </c>
      <c r="AB41" s="257">
        <v>7.770003</v>
      </c>
      <c r="AC41" s="257">
        <v>8.3421990000000008</v>
      </c>
      <c r="AD41" s="257">
        <v>8.7713460000000012</v>
      </c>
      <c r="AE41" s="257">
        <v>9.0760520000000007</v>
      </c>
      <c r="AF41" s="257">
        <v>9.174907000000001</v>
      </c>
      <c r="AG41" s="257">
        <v>9.5540449999999986</v>
      </c>
      <c r="AH41" s="257">
        <v>9.8994559999999989</v>
      </c>
      <c r="AI41" s="257">
        <v>10.077395000000001</v>
      </c>
      <c r="AJ41" s="257">
        <v>9.2698888888888895</v>
      </c>
      <c r="AK41" s="257">
        <v>10.174285193640376</v>
      </c>
      <c r="AL41" s="257">
        <v>10.7632071610218</v>
      </c>
      <c r="AM41" s="257">
        <v>11.19862633039665</v>
      </c>
      <c r="AN41" s="257">
        <v>12.017578274890425</v>
      </c>
      <c r="AO41" s="257">
        <v>12.133504400570626</v>
      </c>
      <c r="AP41" s="257">
        <v>12.428656067628902</v>
      </c>
      <c r="AQ41" s="257">
        <v>12.624079243642875</v>
      </c>
      <c r="AR41" s="257">
        <v>13.0518544917366</v>
      </c>
      <c r="AS41" s="257">
        <v>13.957829850442499</v>
      </c>
      <c r="AT41" s="257">
        <v>14.696524791140627</v>
      </c>
      <c r="AU41" s="257">
        <v>14.584345495083358</v>
      </c>
      <c r="AV41" s="257">
        <v>14.441371015512393</v>
      </c>
      <c r="AW41" s="257">
        <v>14.466323045094819</v>
      </c>
      <c r="AX41" s="257">
        <v>14.647456135451179</v>
      </c>
      <c r="AY41" s="257">
        <v>16.26596319495</v>
      </c>
      <c r="AZ41" s="259">
        <v>16.436818055940318</v>
      </c>
      <c r="BA41" s="284">
        <v>7.7428874349576571E-3</v>
      </c>
      <c r="BB41" s="284">
        <v>2.974419725975741E-2</v>
      </c>
      <c r="BC41" s="284">
        <v>4.265245500422012E-3</v>
      </c>
    </row>
    <row r="42" spans="1:55" x14ac:dyDescent="0.15">
      <c r="A42" s="168" t="s">
        <v>133</v>
      </c>
      <c r="B42" s="257">
        <v>3.4954538397015122</v>
      </c>
      <c r="C42" s="257">
        <v>8.4543997233267216</v>
      </c>
      <c r="D42" s="257">
        <v>11.400434421227947</v>
      </c>
      <c r="E42" s="257">
        <v>12.598126809473836</v>
      </c>
      <c r="F42" s="257">
        <v>13.072009240069246</v>
      </c>
      <c r="G42" s="257">
        <v>13.617852652368393</v>
      </c>
      <c r="H42" s="257">
        <v>13.873763759533094</v>
      </c>
      <c r="I42" s="257">
        <v>14.088401174188244</v>
      </c>
      <c r="J42" s="257">
        <v>8.8254159741977922</v>
      </c>
      <c r="K42" s="257">
        <v>8.500564905351812</v>
      </c>
      <c r="L42" s="257">
        <v>4.5354040718812971</v>
      </c>
      <c r="M42" s="257">
        <v>4.9280405613869442</v>
      </c>
      <c r="N42" s="257">
        <v>6.749102481037407</v>
      </c>
      <c r="O42" s="257">
        <v>7.7133109962951121</v>
      </c>
      <c r="P42" s="257">
        <v>8.9788715496880531</v>
      </c>
      <c r="Q42" s="257">
        <v>9.686438076609015</v>
      </c>
      <c r="R42" s="257">
        <v>9.3054747085991192</v>
      </c>
      <c r="S42" s="257">
        <v>11.391766947819491</v>
      </c>
      <c r="T42" s="257">
        <v>12.367467661554175</v>
      </c>
      <c r="U42" s="257">
        <v>15.616835250000003</v>
      </c>
      <c r="V42" s="257">
        <v>24.718037250000002</v>
      </c>
      <c r="W42" s="257">
        <v>29.199689749999994</v>
      </c>
      <c r="X42" s="257">
        <v>30.904417799999997</v>
      </c>
      <c r="Y42" s="257">
        <v>16.513165750000006</v>
      </c>
      <c r="Z42" s="257">
        <v>26.231456825000009</v>
      </c>
      <c r="AA42" s="257">
        <v>31.867996700000003</v>
      </c>
      <c r="AB42" s="257">
        <v>37.479384539999998</v>
      </c>
      <c r="AC42" s="257">
        <v>39.379935775</v>
      </c>
      <c r="AD42" s="257">
        <v>44.471782500000003</v>
      </c>
      <c r="AE42" s="257">
        <v>52.980027399999997</v>
      </c>
      <c r="AF42" s="257">
        <v>56.336610390000011</v>
      </c>
      <c r="AG42" s="257">
        <v>62.605238000000007</v>
      </c>
      <c r="AH42" s="257">
        <v>74.447142875000011</v>
      </c>
      <c r="AI42" s="257">
        <v>78.087623674999989</v>
      </c>
      <c r="AJ42" s="257">
        <v>91.04012831999998</v>
      </c>
      <c r="AK42" s="257">
        <v>96.612527200000002</v>
      </c>
      <c r="AL42" s="257">
        <v>105.27727574999999</v>
      </c>
      <c r="AM42" s="257">
        <v>118.01442495000001</v>
      </c>
      <c r="AN42" s="257">
        <v>123.56742379999999</v>
      </c>
      <c r="AO42" s="257">
        <v>135.73560620000001</v>
      </c>
      <c r="AP42" s="257">
        <v>143.91015925000002</v>
      </c>
      <c r="AQ42" s="257">
        <v>150.98625880000003</v>
      </c>
      <c r="AR42" s="257">
        <v>156.93575875000002</v>
      </c>
      <c r="AS42" s="257">
        <v>157.52805469999998</v>
      </c>
      <c r="AT42" s="257">
        <v>175.45060335000002</v>
      </c>
      <c r="AU42" s="257">
        <v>183.54789630000005</v>
      </c>
      <c r="AV42" s="257">
        <v>199.34191975000002</v>
      </c>
      <c r="AW42" s="257">
        <v>213.80383642984097</v>
      </c>
      <c r="AX42" s="257">
        <v>232.01458681599124</v>
      </c>
      <c r="AY42" s="257">
        <v>241.42150950233321</v>
      </c>
      <c r="AZ42" s="259">
        <v>250.78623277257429</v>
      </c>
      <c r="BA42" s="284">
        <v>3.5951705388095556E-2</v>
      </c>
      <c r="BB42" s="284">
        <v>5.9273767833632807E-2</v>
      </c>
      <c r="BC42" s="284">
        <v>6.5077367606099987E-2</v>
      </c>
    </row>
    <row r="43" spans="1:55" x14ac:dyDescent="0.15">
      <c r="A43" s="168" t="s">
        <v>132</v>
      </c>
      <c r="B43" s="257">
        <v>0.74099999999999999</v>
      </c>
      <c r="C43" s="257">
        <v>0.87874999999999992</v>
      </c>
      <c r="D43" s="257">
        <v>0.88824999999999998</v>
      </c>
      <c r="E43" s="257">
        <v>0.86449999999999994</v>
      </c>
      <c r="F43" s="257">
        <v>0.79419999999999991</v>
      </c>
      <c r="G43" s="257">
        <v>1.2302499999999998</v>
      </c>
      <c r="H43" s="257">
        <v>1.71475</v>
      </c>
      <c r="I43" s="257">
        <v>1.1191</v>
      </c>
      <c r="J43" s="257">
        <v>1.15995</v>
      </c>
      <c r="K43" s="257">
        <v>1.6634500000000003</v>
      </c>
      <c r="L43" s="257">
        <v>1.21695</v>
      </c>
      <c r="M43" s="257">
        <v>0.58899999999999997</v>
      </c>
      <c r="N43" s="257">
        <v>0.64600000000000013</v>
      </c>
      <c r="O43" s="257">
        <v>0.44650000000000001</v>
      </c>
      <c r="P43" s="257">
        <v>0.5605</v>
      </c>
      <c r="Q43" s="257">
        <v>0.80749999999999988</v>
      </c>
      <c r="R43" s="257">
        <v>1.4724999999999999</v>
      </c>
      <c r="S43" s="257">
        <v>3.5625</v>
      </c>
      <c r="T43" s="257">
        <v>5.32</v>
      </c>
      <c r="U43" s="257">
        <v>6.1274999999999995</v>
      </c>
      <c r="V43" s="257">
        <v>3.7810000000000001</v>
      </c>
      <c r="W43" s="257">
        <v>1.653</v>
      </c>
      <c r="X43" s="257">
        <v>2.1565000000000003</v>
      </c>
      <c r="Y43" s="257">
        <v>2.4225000000000003</v>
      </c>
      <c r="Z43" s="257">
        <v>3.0114999999999998</v>
      </c>
      <c r="AA43" s="257">
        <v>3.0114999999999998</v>
      </c>
      <c r="AB43" s="257">
        <v>3.0780000000000003</v>
      </c>
      <c r="AC43" s="257">
        <v>2.8975</v>
      </c>
      <c r="AD43" s="257">
        <v>2.8025000000000002</v>
      </c>
      <c r="AE43" s="257">
        <v>3.0209999999999999</v>
      </c>
      <c r="AF43" s="257">
        <v>2.9925000000000002</v>
      </c>
      <c r="AG43" s="257">
        <v>2.6220000000000003</v>
      </c>
      <c r="AH43" s="257">
        <v>2.242</v>
      </c>
      <c r="AI43" s="257">
        <v>1.482</v>
      </c>
      <c r="AJ43" s="257">
        <v>0.95</v>
      </c>
      <c r="AK43" s="257">
        <v>1.3774999999999999</v>
      </c>
      <c r="AL43" s="257">
        <v>1.3774999999999999</v>
      </c>
      <c r="AM43" s="257">
        <v>4.5429570000000004</v>
      </c>
      <c r="AN43" s="257">
        <v>6.4576250000000002</v>
      </c>
      <c r="AO43" s="257">
        <v>6.8527299999999993</v>
      </c>
      <c r="AP43" s="257">
        <v>7.1352600000000006</v>
      </c>
      <c r="AQ43" s="257">
        <v>6.3019200000000009</v>
      </c>
      <c r="AR43" s="257">
        <v>6.3413450000000005</v>
      </c>
      <c r="AS43" s="257">
        <v>7.0726550000000001</v>
      </c>
      <c r="AT43" s="257">
        <v>7.5308343000000004</v>
      </c>
      <c r="AU43" s="257">
        <v>7.301096750000001</v>
      </c>
      <c r="AV43" s="257">
        <v>9.895578099999998</v>
      </c>
      <c r="AW43" s="257">
        <v>10.117798394180472</v>
      </c>
      <c r="AX43" s="257">
        <v>10.573735556445268</v>
      </c>
      <c r="AY43" s="257">
        <v>10.966853841593382</v>
      </c>
      <c r="AZ43" s="259">
        <v>10.492481865933918</v>
      </c>
      <c r="BA43" s="284">
        <v>-4.5869122189981959E-2</v>
      </c>
      <c r="BB43" s="284">
        <v>4.8146150076489036E-2</v>
      </c>
      <c r="BC43" s="284">
        <v>2.7227296009862639E-3</v>
      </c>
    </row>
    <row r="44" spans="1:55" x14ac:dyDescent="0.15">
      <c r="A44" s="168" t="s">
        <v>130</v>
      </c>
      <c r="B44" s="257">
        <v>1.9351499999999997</v>
      </c>
      <c r="C44" s="257">
        <v>1.9987999999999999</v>
      </c>
      <c r="D44" s="257">
        <v>2.3626499999999999</v>
      </c>
      <c r="E44" s="257">
        <v>2.6467000000000001</v>
      </c>
      <c r="F44" s="257">
        <v>2.7844500000000001</v>
      </c>
      <c r="G44" s="257">
        <v>3.0514000000000001</v>
      </c>
      <c r="H44" s="257">
        <v>3.6707999999999998</v>
      </c>
      <c r="I44" s="257">
        <v>4.0023499999999999</v>
      </c>
      <c r="J44" s="257">
        <v>4.4849499999999995</v>
      </c>
      <c r="K44" s="257">
        <v>5.9384500000000005</v>
      </c>
      <c r="L44" s="257">
        <v>3.8674499999999994</v>
      </c>
      <c r="M44" s="257">
        <v>4.4498000000000006</v>
      </c>
      <c r="N44" s="257">
        <v>3.49125</v>
      </c>
      <c r="O44" s="257">
        <v>3.8332500000000005</v>
      </c>
      <c r="P44" s="257">
        <v>4.1572000000000005</v>
      </c>
      <c r="Q44" s="257">
        <v>3.9899999999999998</v>
      </c>
      <c r="R44" s="257">
        <v>5.4435000000000002</v>
      </c>
      <c r="S44" s="257">
        <v>4.5410000000000004</v>
      </c>
      <c r="T44" s="257">
        <v>6.4980000000000002</v>
      </c>
      <c r="U44" s="257">
        <v>7.7519999999999998</v>
      </c>
      <c r="V44" s="257">
        <v>3.9805000000000006</v>
      </c>
      <c r="W44" s="257">
        <v>0.47499999999999998</v>
      </c>
      <c r="X44" s="257">
        <v>2.4889999999999999</v>
      </c>
      <c r="Y44" s="257">
        <v>5.149</v>
      </c>
      <c r="Z44" s="257">
        <v>5.6715</v>
      </c>
      <c r="AA44" s="257">
        <v>8.8140999999999998</v>
      </c>
      <c r="AB44" s="257">
        <v>8.8369</v>
      </c>
      <c r="AC44" s="257">
        <v>8.8064999999999998</v>
      </c>
      <c r="AD44" s="257">
        <v>9.0164500000000007</v>
      </c>
      <c r="AE44" s="257">
        <v>8.2536000000000005</v>
      </c>
      <c r="AF44" s="257">
        <v>9.120000000000001</v>
      </c>
      <c r="AG44" s="257">
        <v>9.0250000000000004</v>
      </c>
      <c r="AH44" s="257">
        <v>8.2744999999999997</v>
      </c>
      <c r="AI44" s="257">
        <v>9.5</v>
      </c>
      <c r="AJ44" s="257">
        <v>10.355</v>
      </c>
      <c r="AK44" s="257">
        <v>11.685</v>
      </c>
      <c r="AL44" s="257">
        <v>11.7895</v>
      </c>
      <c r="AM44" s="257">
        <v>10.696999999999999</v>
      </c>
      <c r="AN44" s="257">
        <v>12.065000000000001</v>
      </c>
      <c r="AO44" s="257">
        <v>10.914550000000002</v>
      </c>
      <c r="AP44" s="257">
        <v>11.146350000000002</v>
      </c>
      <c r="AQ44" s="257">
        <v>12.856350000000001</v>
      </c>
      <c r="AR44" s="257">
        <v>14.739250000000002</v>
      </c>
      <c r="AS44" s="257">
        <v>15.495638600962902</v>
      </c>
      <c r="AT44" s="257">
        <v>14.277337265647091</v>
      </c>
      <c r="AU44" s="257">
        <v>16.063549999999999</v>
      </c>
      <c r="AV44" s="257">
        <v>16.426449999999999</v>
      </c>
      <c r="AW44" s="257">
        <v>16.24664024532257</v>
      </c>
      <c r="AX44" s="257">
        <v>16.850891275885893</v>
      </c>
      <c r="AY44" s="257">
        <v>17.924573715804044</v>
      </c>
      <c r="AZ44" s="259">
        <v>14.970469830472371</v>
      </c>
      <c r="BA44" s="284">
        <v>-0.167089430178474</v>
      </c>
      <c r="BB44" s="284">
        <v>5.0858642043221547E-2</v>
      </c>
      <c r="BC44" s="284">
        <v>3.8847378407616544E-3</v>
      </c>
    </row>
    <row r="45" spans="1:55" x14ac:dyDescent="0.15">
      <c r="A45" s="168" t="s">
        <v>129</v>
      </c>
      <c r="B45" s="257">
        <v>0</v>
      </c>
      <c r="C45" s="257">
        <v>0</v>
      </c>
      <c r="D45" s="257">
        <v>0</v>
      </c>
      <c r="E45" s="257">
        <v>0</v>
      </c>
      <c r="F45" s="257">
        <v>0</v>
      </c>
      <c r="G45" s="257">
        <v>0</v>
      </c>
      <c r="H45" s="257">
        <v>0</v>
      </c>
      <c r="I45" s="257">
        <v>0</v>
      </c>
      <c r="J45" s="257">
        <v>0.30254250000000005</v>
      </c>
      <c r="K45" s="257">
        <v>0.50895000000000012</v>
      </c>
      <c r="L45" s="257">
        <v>0.64608375000000007</v>
      </c>
      <c r="M45" s="257">
        <v>0.76154000000000011</v>
      </c>
      <c r="N45" s="257">
        <v>0.83317000000000019</v>
      </c>
      <c r="O45" s="257">
        <v>1.0348650000000001</v>
      </c>
      <c r="P45" s="257">
        <v>1.3006500000000003</v>
      </c>
      <c r="Q45" s="257">
        <v>1.6559725000000003</v>
      </c>
      <c r="R45" s="257">
        <v>1.9358949999999999</v>
      </c>
      <c r="S45" s="257">
        <v>2.1686925000000001</v>
      </c>
      <c r="T45" s="257">
        <v>2.1823587500000001</v>
      </c>
      <c r="U45" s="257">
        <v>2.2648275</v>
      </c>
      <c r="V45" s="257">
        <v>2.4476725000000004</v>
      </c>
      <c r="W45" s="257">
        <v>2.4816025000000002</v>
      </c>
      <c r="X45" s="257">
        <v>2.7125150000000002</v>
      </c>
      <c r="Y45" s="257">
        <v>2.6031850000000003</v>
      </c>
      <c r="Z45" s="257">
        <v>2.7257100000000003</v>
      </c>
      <c r="AA45" s="257">
        <v>3.8180675000000002</v>
      </c>
      <c r="AB45" s="257">
        <v>4.1281499999999998</v>
      </c>
      <c r="AC45" s="257">
        <v>4.6955350000000005</v>
      </c>
      <c r="AD45" s="257">
        <v>4.8755525000000004</v>
      </c>
      <c r="AE45" s="257">
        <v>5.1385100000000001</v>
      </c>
      <c r="AF45" s="257">
        <v>10.321107860151063</v>
      </c>
      <c r="AG45" s="257">
        <v>15.424640981431503</v>
      </c>
      <c r="AH45" s="257">
        <v>16.644097914795001</v>
      </c>
      <c r="AI45" s="257">
        <v>18.335489912341878</v>
      </c>
      <c r="AJ45" s="257">
        <v>18.657536944476863</v>
      </c>
      <c r="AK45" s="257">
        <v>20.849398832530127</v>
      </c>
      <c r="AL45" s="257">
        <v>24.291458277352501</v>
      </c>
      <c r="AM45" s="257">
        <v>24.606517567783126</v>
      </c>
      <c r="AN45" s="257">
        <v>24.136315644255443</v>
      </c>
      <c r="AO45" s="257">
        <v>23.913970415892315</v>
      </c>
      <c r="AP45" s="257">
        <v>25.697760982790573</v>
      </c>
      <c r="AQ45" s="257">
        <v>27.127878269831051</v>
      </c>
      <c r="AR45" s="257">
        <v>28.321993010719723</v>
      </c>
      <c r="AS45" s="257">
        <v>30.785902117716933</v>
      </c>
      <c r="AT45" s="257">
        <v>29.349079754575701</v>
      </c>
      <c r="AU45" s="257">
        <v>30.747117882916502</v>
      </c>
      <c r="AV45" s="257">
        <v>31.477502982051259</v>
      </c>
      <c r="AW45" s="257">
        <v>32.323413951955104</v>
      </c>
      <c r="AX45" s="257">
        <v>36.332647983492258</v>
      </c>
      <c r="AY45" s="257">
        <v>36.690194636722367</v>
      </c>
      <c r="AZ45" s="259">
        <v>36.930404945265693</v>
      </c>
      <c r="BA45" s="284">
        <v>3.7968608280916083E-3</v>
      </c>
      <c r="BB45" s="284">
        <v>4.3734004343797039E-2</v>
      </c>
      <c r="BC45" s="284">
        <v>9.5831956638730391E-3</v>
      </c>
    </row>
    <row r="46" spans="1:55" x14ac:dyDescent="0.15">
      <c r="A46" s="168" t="s">
        <v>128</v>
      </c>
      <c r="B46" s="257">
        <v>1.0401750000000003</v>
      </c>
      <c r="C46" s="257">
        <v>1.0401750000000003</v>
      </c>
      <c r="D46" s="257">
        <v>1.1416050000000002</v>
      </c>
      <c r="E46" s="257">
        <v>1.6353000000000002</v>
      </c>
      <c r="F46" s="257">
        <v>1.3434300000000001</v>
      </c>
      <c r="G46" s="257">
        <v>2.0731050000000004</v>
      </c>
      <c r="H46" s="257">
        <v>1.1322900000000002</v>
      </c>
      <c r="I46" s="257">
        <v>1.6052850000000003</v>
      </c>
      <c r="J46" s="257">
        <v>1.5307650000000002</v>
      </c>
      <c r="K46" s="257">
        <v>4.5146700000000006</v>
      </c>
      <c r="L46" s="257">
        <v>4.9069349999999998</v>
      </c>
      <c r="M46" s="257">
        <v>4.4743050000000011</v>
      </c>
      <c r="N46" s="257">
        <v>5.2319250000000004</v>
      </c>
      <c r="O46" s="257">
        <v>5.4182250000000014</v>
      </c>
      <c r="P46" s="257">
        <v>6.1375500000000001</v>
      </c>
      <c r="Q46" s="257">
        <v>5.6511000000000013</v>
      </c>
      <c r="R46" s="257">
        <v>6.003000000000001</v>
      </c>
      <c r="S46" s="257">
        <v>5.806350000000001</v>
      </c>
      <c r="T46" s="257">
        <v>6.065100000000001</v>
      </c>
      <c r="U46" s="257">
        <v>6.4170000000000016</v>
      </c>
      <c r="V46" s="257">
        <v>6.5205000000000011</v>
      </c>
      <c r="W46" s="257">
        <v>7.8970500000000019</v>
      </c>
      <c r="X46" s="257">
        <v>8.2257725347712984</v>
      </c>
      <c r="Y46" s="257">
        <v>8.5718157422783516</v>
      </c>
      <c r="Z46" s="257">
        <v>8.9403337381317751</v>
      </c>
      <c r="AA46" s="257">
        <v>9.3088517339851968</v>
      </c>
      <c r="AB46" s="257">
        <v>9.7039103832888305</v>
      </c>
      <c r="AC46" s="257">
        <v>13.41115417078341</v>
      </c>
      <c r="AD46" s="257">
        <v>16.22936591711963</v>
      </c>
      <c r="AE46" s="257">
        <v>21.364838030731391</v>
      </c>
      <c r="AF46" s="257">
        <v>25.771500000000003</v>
      </c>
      <c r="AG46" s="257">
        <v>27.945000000000004</v>
      </c>
      <c r="AH46" s="257">
        <v>30.532500000000006</v>
      </c>
      <c r="AI46" s="257">
        <v>32.499000000000009</v>
      </c>
      <c r="AJ46" s="257">
        <v>40.540950000000009</v>
      </c>
      <c r="AK46" s="257">
        <v>47.403000000000006</v>
      </c>
      <c r="AL46" s="257">
        <v>52.474500000000013</v>
      </c>
      <c r="AM46" s="257">
        <v>65.412000000000006</v>
      </c>
      <c r="AN46" s="257">
        <v>79.675335000000004</v>
      </c>
      <c r="AO46" s="257">
        <v>92.425500000000014</v>
      </c>
      <c r="AP46" s="257">
        <v>123.11125974162735</v>
      </c>
      <c r="AQ46" s="257">
        <v>150.35589900000002</v>
      </c>
      <c r="AR46" s="257">
        <v>162.54632979000002</v>
      </c>
      <c r="AS46" s="257">
        <v>167.88921359080715</v>
      </c>
      <c r="AT46" s="257">
        <v>169.42522782025978</v>
      </c>
      <c r="AU46" s="257">
        <v>175.76361893878678</v>
      </c>
      <c r="AV46" s="257">
        <v>174.54914461388881</v>
      </c>
      <c r="AW46" s="257">
        <v>170.46752083884459</v>
      </c>
      <c r="AX46" s="257">
        <v>169.06612989695171</v>
      </c>
      <c r="AY46" s="257">
        <v>172.10408993705894</v>
      </c>
      <c r="AZ46" s="259">
        <v>171.31872111393744</v>
      </c>
      <c r="BA46" s="284">
        <v>-7.2831085016613617E-3</v>
      </c>
      <c r="BB46" s="284">
        <v>6.4142866915317898E-2</v>
      </c>
      <c r="BC46" s="284">
        <v>4.4456074276808824E-2</v>
      </c>
    </row>
    <row r="47" spans="1:55" x14ac:dyDescent="0.15">
      <c r="A47" s="168" t="s">
        <v>127</v>
      </c>
      <c r="B47" s="257">
        <v>1.5361499999999999</v>
      </c>
      <c r="C47" s="257">
        <v>1.28155</v>
      </c>
      <c r="D47" s="257">
        <v>1.45255</v>
      </c>
      <c r="E47" s="257">
        <v>1.7100000000000002</v>
      </c>
      <c r="F47" s="257">
        <v>2.1641000000000004</v>
      </c>
      <c r="G47" s="257">
        <v>2.5745</v>
      </c>
      <c r="H47" s="257">
        <v>2.7792249999999998</v>
      </c>
      <c r="I47" s="257">
        <v>3.9111500000000001</v>
      </c>
      <c r="J47" s="257">
        <v>5.3931500000000003</v>
      </c>
      <c r="K47" s="257">
        <v>6.6215000000000002</v>
      </c>
      <c r="L47" s="257">
        <v>9.2378</v>
      </c>
      <c r="M47" s="257">
        <v>10.771100000000001</v>
      </c>
      <c r="N47" s="257">
        <v>11.416149999999998</v>
      </c>
      <c r="O47" s="257">
        <v>11.1473</v>
      </c>
      <c r="P47" s="257">
        <v>17.29</v>
      </c>
      <c r="Q47" s="257">
        <v>17.86</v>
      </c>
      <c r="R47" s="257">
        <v>23.94</v>
      </c>
      <c r="S47" s="257">
        <v>25.46</v>
      </c>
      <c r="T47" s="257">
        <v>27.645</v>
      </c>
      <c r="U47" s="257">
        <v>28.310000000000002</v>
      </c>
      <c r="V47" s="257">
        <v>31.844000000000005</v>
      </c>
      <c r="W47" s="257">
        <v>33.411500000000004</v>
      </c>
      <c r="X47" s="257">
        <v>36.337499999999999</v>
      </c>
      <c r="Y47" s="257">
        <v>38.037999999999997</v>
      </c>
      <c r="Z47" s="257">
        <v>40.631500000000003</v>
      </c>
      <c r="AA47" s="257">
        <v>40.783499999999997</v>
      </c>
      <c r="AB47" s="257">
        <v>42.189500000000002</v>
      </c>
      <c r="AC47" s="257">
        <v>43.073</v>
      </c>
      <c r="AD47" s="257">
        <v>44.478999999999999</v>
      </c>
      <c r="AE47" s="257">
        <v>43.89</v>
      </c>
      <c r="AF47" s="257">
        <v>47.319500000000005</v>
      </c>
      <c r="AG47" s="257">
        <v>51.005499999999998</v>
      </c>
      <c r="AH47" s="257">
        <v>53.864999999999995</v>
      </c>
      <c r="AI47" s="257">
        <v>57.057000000000002</v>
      </c>
      <c r="AJ47" s="257">
        <v>62.396000000000001</v>
      </c>
      <c r="AK47" s="257">
        <v>67.677999999999997</v>
      </c>
      <c r="AL47" s="257">
        <v>69.787949999999995</v>
      </c>
      <c r="AM47" s="257">
        <v>70.698999999999998</v>
      </c>
      <c r="AN47" s="257">
        <v>76.417999999999992</v>
      </c>
      <c r="AO47" s="257">
        <v>74.527500000000003</v>
      </c>
      <c r="AP47" s="257">
        <v>83.277000000000001</v>
      </c>
      <c r="AQ47" s="257">
        <v>87.647000000000006</v>
      </c>
      <c r="AR47" s="257">
        <v>94.363500000000002</v>
      </c>
      <c r="AS47" s="257">
        <v>95.028499999999994</v>
      </c>
      <c r="AT47" s="257">
        <v>97.260999999999996</v>
      </c>
      <c r="AU47" s="257">
        <v>99.227499999999992</v>
      </c>
      <c r="AV47" s="257">
        <v>105.31700000000001</v>
      </c>
      <c r="AW47" s="257">
        <v>109.250209</v>
      </c>
      <c r="AX47" s="257">
        <v>112.1</v>
      </c>
      <c r="AY47" s="257">
        <v>111.15</v>
      </c>
      <c r="AZ47" s="259">
        <v>112.10005798039045</v>
      </c>
      <c r="BA47" s="284">
        <v>5.791935843172169E-3</v>
      </c>
      <c r="BB47" s="284">
        <v>4.078084669365456E-2</v>
      </c>
      <c r="BC47" s="284">
        <v>2.9089223125220869E-2</v>
      </c>
    </row>
    <row r="48" spans="1:55" x14ac:dyDescent="0.15">
      <c r="A48" s="168" t="s">
        <v>226</v>
      </c>
      <c r="B48" s="257">
        <v>0</v>
      </c>
      <c r="C48" s="257">
        <v>0</v>
      </c>
      <c r="D48" s="257">
        <v>0</v>
      </c>
      <c r="E48" s="257">
        <v>0</v>
      </c>
      <c r="F48" s="257">
        <v>0</v>
      </c>
      <c r="G48" s="257">
        <v>0</v>
      </c>
      <c r="H48" s="257">
        <v>3.1399999999999997E-2</v>
      </c>
      <c r="I48" s="257">
        <v>3.4950000000000002E-2</v>
      </c>
      <c r="J48" s="257">
        <v>3.3700000000000001E-2</v>
      </c>
      <c r="K48" s="257">
        <v>3.4750000000000003E-2</v>
      </c>
      <c r="L48" s="257">
        <v>4.6774999999999997E-2</v>
      </c>
      <c r="M48" s="257">
        <v>4.7199999999999999E-2</v>
      </c>
      <c r="N48" s="257">
        <v>4.9250000000000002E-2</v>
      </c>
      <c r="O48" s="257">
        <v>7.4750000000000011E-2</v>
      </c>
      <c r="P48" s="257">
        <v>0.12625</v>
      </c>
      <c r="Q48" s="257">
        <v>0.15</v>
      </c>
      <c r="R48" s="257">
        <v>0.37927500000000003</v>
      </c>
      <c r="S48" s="257">
        <v>0.37342500000000001</v>
      </c>
      <c r="T48" s="257">
        <v>0.88335000000000008</v>
      </c>
      <c r="U48" s="257">
        <v>1.4459250000000001</v>
      </c>
      <c r="V48" s="257">
        <v>1.5921750000000001</v>
      </c>
      <c r="W48" s="257">
        <v>1.8583500000000002</v>
      </c>
      <c r="X48" s="257">
        <v>1.9222000000000001</v>
      </c>
      <c r="Y48" s="257">
        <v>1.9025000000000003</v>
      </c>
      <c r="Z48" s="257">
        <v>2.0623</v>
      </c>
      <c r="AA48" s="257">
        <v>2.6005500000000001</v>
      </c>
      <c r="AB48" s="257">
        <v>2.77095</v>
      </c>
      <c r="AC48" s="257">
        <v>4.2978000000000005</v>
      </c>
      <c r="AD48" s="257">
        <v>5.4193750000000005</v>
      </c>
      <c r="AE48" s="257">
        <v>5.3722500000000002</v>
      </c>
      <c r="AF48" s="257">
        <v>5.3722500000000002</v>
      </c>
      <c r="AG48" s="257">
        <v>5.5042</v>
      </c>
      <c r="AH48" s="257">
        <v>6.0885499999999997</v>
      </c>
      <c r="AI48" s="257">
        <v>6.4561250000000001</v>
      </c>
      <c r="AJ48" s="257">
        <v>5.9377499999999994</v>
      </c>
      <c r="AK48" s="257">
        <v>5.74925</v>
      </c>
      <c r="AL48" s="257">
        <v>5.8906249999999991</v>
      </c>
      <c r="AM48" s="257">
        <v>5.6550000000000002</v>
      </c>
      <c r="AN48" s="257">
        <v>5.5607500000000005</v>
      </c>
      <c r="AO48" s="257">
        <v>6.1356749999999991</v>
      </c>
      <c r="AP48" s="257">
        <v>8.4259500000000003</v>
      </c>
      <c r="AQ48" s="257">
        <v>7.4174750000000005</v>
      </c>
      <c r="AR48" s="257">
        <v>6.0791249999999994</v>
      </c>
      <c r="AS48" s="257">
        <v>4.9952500000000004</v>
      </c>
      <c r="AT48" s="257">
        <v>4.6182499999999997</v>
      </c>
      <c r="AU48" s="257">
        <v>4.0527500000000005</v>
      </c>
      <c r="AV48" s="257">
        <v>3.5343749999999998</v>
      </c>
      <c r="AW48" s="257">
        <v>3.4872500000000004</v>
      </c>
      <c r="AX48" s="257">
        <v>3.4683999999999999</v>
      </c>
      <c r="AY48" s="257">
        <v>3.3270249999999999</v>
      </c>
      <c r="AZ48" s="259">
        <v>2.9989443968675218</v>
      </c>
      <c r="BA48" s="284">
        <v>-0.10107361389902081</v>
      </c>
      <c r="BB48" s="284">
        <v>-5.9368817705532928E-2</v>
      </c>
      <c r="BC48" s="284">
        <v>7.7820622283594667E-4</v>
      </c>
    </row>
    <row r="49" spans="1:55" x14ac:dyDescent="0.15">
      <c r="A49" s="168" t="s">
        <v>126</v>
      </c>
      <c r="B49" s="257">
        <v>0.81217500000000009</v>
      </c>
      <c r="C49" s="257">
        <v>1.4342250000000001</v>
      </c>
      <c r="D49" s="257">
        <v>1.4556750000000001</v>
      </c>
      <c r="E49" s="257">
        <v>1.6921124999999999</v>
      </c>
      <c r="F49" s="257">
        <v>1.69455</v>
      </c>
      <c r="G49" s="257">
        <v>1.6185000000000003</v>
      </c>
      <c r="H49" s="257">
        <v>1.8915</v>
      </c>
      <c r="I49" s="257">
        <v>3.8024999999999998</v>
      </c>
      <c r="J49" s="257">
        <v>5.5672499999999996</v>
      </c>
      <c r="K49" s="257">
        <v>5.9572500000000002</v>
      </c>
      <c r="L49" s="257">
        <v>7.3320000000000007</v>
      </c>
      <c r="M49" s="257">
        <v>8.6384999999999987</v>
      </c>
      <c r="N49" s="257">
        <v>9.2624999999999993</v>
      </c>
      <c r="O49" s="257">
        <v>8.1509999999999998</v>
      </c>
      <c r="P49" s="257">
        <v>10.725</v>
      </c>
      <c r="Q49" s="257">
        <v>12.89925</v>
      </c>
      <c r="R49" s="257">
        <v>14.839500000000001</v>
      </c>
      <c r="S49" s="257">
        <v>16.467750000000002</v>
      </c>
      <c r="T49" s="257">
        <v>16.925999999999998</v>
      </c>
      <c r="U49" s="257">
        <v>19.8705</v>
      </c>
      <c r="V49" s="257">
        <v>19.607250000000001</v>
      </c>
      <c r="W49" s="257">
        <v>23.214749999999999</v>
      </c>
      <c r="X49" s="257">
        <v>21.615750000000002</v>
      </c>
      <c r="Y49" s="257">
        <v>22.415250000000004</v>
      </c>
      <c r="Z49" s="257">
        <v>25.174500000000002</v>
      </c>
      <c r="AA49" s="257">
        <v>30.536999999999999</v>
      </c>
      <c r="AB49" s="257">
        <v>32.954999999999998</v>
      </c>
      <c r="AC49" s="257">
        <v>35.402250000000002</v>
      </c>
      <c r="AD49" s="257">
        <v>36.143250000000002</v>
      </c>
      <c r="AE49" s="257">
        <v>37.527750000000005</v>
      </c>
      <c r="AF49" s="257">
        <v>37.420500000000004</v>
      </c>
      <c r="AG49" s="257">
        <v>38.375999999999998</v>
      </c>
      <c r="AH49" s="257">
        <v>42.305250000000001</v>
      </c>
      <c r="AI49" s="257">
        <v>43.670249999999996</v>
      </c>
      <c r="AJ49" s="257">
        <v>45.132750000000001</v>
      </c>
      <c r="AK49" s="257">
        <v>46.59525</v>
      </c>
      <c r="AL49" s="257">
        <v>47.570250000000001</v>
      </c>
      <c r="AM49" s="257">
        <v>49.03275</v>
      </c>
      <c r="AN49" s="257">
        <v>48.984000000000002</v>
      </c>
      <c r="AO49" s="257">
        <v>47.619000000000007</v>
      </c>
      <c r="AP49" s="257">
        <v>49.999949999999998</v>
      </c>
      <c r="AQ49" s="257">
        <v>51.000299999999996</v>
      </c>
      <c r="AR49" s="257">
        <v>52.94250000000001</v>
      </c>
      <c r="AS49" s="257">
        <v>53.234999999999999</v>
      </c>
      <c r="AT49" s="257">
        <v>52.888478799502344</v>
      </c>
      <c r="AU49" s="257">
        <v>58.598735216990896</v>
      </c>
      <c r="AV49" s="257">
        <v>59.520822122731566</v>
      </c>
      <c r="AW49" s="257">
        <v>59.495193092001237</v>
      </c>
      <c r="AX49" s="257">
        <v>58.0338589073584</v>
      </c>
      <c r="AY49" s="257">
        <v>58.026946951356969</v>
      </c>
      <c r="AZ49" s="259">
        <v>55.431982367958753</v>
      </c>
      <c r="BA49" s="284">
        <v>-4.7330046322066277E-2</v>
      </c>
      <c r="BB49" s="284">
        <v>1.9964238513165311E-2</v>
      </c>
      <c r="BC49" s="284">
        <v>1.438423255460697E-2</v>
      </c>
    </row>
    <row r="50" spans="1:55" x14ac:dyDescent="0.15">
      <c r="A50" s="168" t="s">
        <v>227</v>
      </c>
      <c r="B50" s="257">
        <v>0</v>
      </c>
      <c r="C50" s="257">
        <v>0</v>
      </c>
      <c r="D50" s="257">
        <v>0</v>
      </c>
      <c r="E50" s="257">
        <v>0</v>
      </c>
      <c r="F50" s="257">
        <v>0</v>
      </c>
      <c r="G50" s="257">
        <v>0</v>
      </c>
      <c r="H50" s="257">
        <v>0</v>
      </c>
      <c r="I50" s="257">
        <v>0</v>
      </c>
      <c r="J50" s="257">
        <v>0</v>
      </c>
      <c r="K50" s="257">
        <v>0</v>
      </c>
      <c r="L50" s="257">
        <v>0</v>
      </c>
      <c r="M50" s="257">
        <v>0</v>
      </c>
      <c r="N50" s="257">
        <v>0</v>
      </c>
      <c r="O50" s="257">
        <v>0</v>
      </c>
      <c r="P50" s="257">
        <v>0</v>
      </c>
      <c r="Q50" s="257">
        <v>0</v>
      </c>
      <c r="R50" s="257">
        <v>0</v>
      </c>
      <c r="S50" s="257">
        <v>0</v>
      </c>
      <c r="T50" s="257">
        <v>0</v>
      </c>
      <c r="U50" s="257">
        <v>0</v>
      </c>
      <c r="V50" s="257">
        <v>0</v>
      </c>
      <c r="W50" s="257">
        <v>0</v>
      </c>
      <c r="X50" s="257">
        <v>0</v>
      </c>
      <c r="Y50" s="257">
        <v>0</v>
      </c>
      <c r="Z50" s="257">
        <v>0</v>
      </c>
      <c r="AA50" s="257">
        <v>0</v>
      </c>
      <c r="AB50" s="257">
        <v>0</v>
      </c>
      <c r="AC50" s="257">
        <v>0</v>
      </c>
      <c r="AD50" s="257">
        <v>0</v>
      </c>
      <c r="AE50" s="257">
        <v>0</v>
      </c>
      <c r="AF50" s="257">
        <v>0</v>
      </c>
      <c r="AG50" s="257">
        <v>0</v>
      </c>
      <c r="AH50" s="257">
        <v>0</v>
      </c>
      <c r="AI50" s="257">
        <v>0</v>
      </c>
      <c r="AJ50" s="257">
        <v>0</v>
      </c>
      <c r="AK50" s="257">
        <v>0</v>
      </c>
      <c r="AL50" s="257">
        <v>0</v>
      </c>
      <c r="AM50" s="257">
        <v>0</v>
      </c>
      <c r="AN50" s="257">
        <v>0</v>
      </c>
      <c r="AO50" s="257">
        <v>0.78189999999999993</v>
      </c>
      <c r="AP50" s="257">
        <v>6.2553000000000001</v>
      </c>
      <c r="AQ50" s="257">
        <v>9.4230249999999991</v>
      </c>
      <c r="AR50" s="257">
        <v>7.6168999999999993</v>
      </c>
      <c r="AS50" s="257">
        <v>10.352974999999999</v>
      </c>
      <c r="AT50" s="257">
        <v>9.7616750000000003</v>
      </c>
      <c r="AU50" s="257">
        <v>2.8563499999999999</v>
      </c>
      <c r="AV50" s="257">
        <v>0.50112500000000004</v>
      </c>
      <c r="AW50" s="257">
        <v>0.30066749999999998</v>
      </c>
      <c r="AX50" s="257">
        <v>0.10022250000000002</v>
      </c>
      <c r="AY50" s="257">
        <v>0.10022250000000002</v>
      </c>
      <c r="AZ50" s="259">
        <v>0.10150835171064607</v>
      </c>
      <c r="BA50" s="284">
        <v>1.0062675421117273E-2</v>
      </c>
      <c r="BB50" s="284">
        <v>-0.18570568670109378</v>
      </c>
      <c r="BC50" s="284">
        <v>2.6340745448150519E-5</v>
      </c>
    </row>
    <row r="51" spans="1:55" x14ac:dyDescent="0.15">
      <c r="A51" s="168" t="s">
        <v>125</v>
      </c>
      <c r="B51" s="257">
        <v>0.12920638852800001</v>
      </c>
      <c r="C51" s="257">
        <v>0.12094239902400002</v>
      </c>
      <c r="D51" s="257">
        <v>0.11955600604800003</v>
      </c>
      <c r="E51" s="257">
        <v>5.1894591984000003E-2</v>
      </c>
      <c r="F51" s="257">
        <v>6.3420682608000017E-2</v>
      </c>
      <c r="G51" s="257">
        <v>5.7956663232000008E-2</v>
      </c>
      <c r="H51" s="257">
        <v>5.5836297504000008E-2</v>
      </c>
      <c r="I51" s="257">
        <v>5.5482903216000003E-2</v>
      </c>
      <c r="J51" s="257">
        <v>5.4585825408000013E-2</v>
      </c>
      <c r="K51" s="257">
        <v>3.8873371680000005E-2</v>
      </c>
      <c r="L51" s="257">
        <v>1.8485239680000002E-3</v>
      </c>
      <c r="M51" s="257">
        <v>1.9572606720000005E-3</v>
      </c>
      <c r="N51" s="257">
        <v>4.3576234128000005E-2</v>
      </c>
      <c r="O51" s="257">
        <v>6.1735263696000006E-2</v>
      </c>
      <c r="P51" s="257">
        <v>5.3906221008000008E-2</v>
      </c>
      <c r="Q51" s="257">
        <v>5.0725672416000012E-2</v>
      </c>
      <c r="R51" s="257">
        <v>3.8030662224000006E-2</v>
      </c>
      <c r="S51" s="257">
        <v>4.3331576544000008E-2</v>
      </c>
      <c r="T51" s="257">
        <v>3.9770449488000001E-2</v>
      </c>
      <c r="U51" s="257">
        <v>0.1184927083305</v>
      </c>
      <c r="V51" s="257">
        <v>0.15345665569950001</v>
      </c>
      <c r="W51" s="257">
        <v>0.14815574137949999</v>
      </c>
      <c r="X51" s="257">
        <v>0.155428924302</v>
      </c>
      <c r="Y51" s="257">
        <v>0.17528951338650001</v>
      </c>
      <c r="Z51" s="257">
        <v>0.24226650918600001</v>
      </c>
      <c r="AA51" s="257">
        <v>0.24569171536200002</v>
      </c>
      <c r="AB51" s="257">
        <v>0.2300735567445</v>
      </c>
      <c r="AC51" s="257">
        <v>0.25516738287749996</v>
      </c>
      <c r="AD51" s="257">
        <v>0.25288447843049999</v>
      </c>
      <c r="AE51" s="257">
        <v>0.24952694952600007</v>
      </c>
      <c r="AF51" s="257">
        <v>0.23741498327550004</v>
      </c>
      <c r="AG51" s="257">
        <v>0.22898675604150001</v>
      </c>
      <c r="AH51" s="257">
        <v>0.20801161574099999</v>
      </c>
      <c r="AI51" s="257">
        <v>0.23325884840887501</v>
      </c>
      <c r="AJ51" s="257">
        <v>1.3748961225236251</v>
      </c>
      <c r="AK51" s="257">
        <v>1.7784278003808756</v>
      </c>
      <c r="AL51" s="257">
        <v>2.4167207479158752</v>
      </c>
      <c r="AM51" s="257">
        <v>2.8191152918692506</v>
      </c>
      <c r="AN51" s="257">
        <v>3.4595514709886253</v>
      </c>
      <c r="AO51" s="257">
        <v>2.73616484158575</v>
      </c>
      <c r="AP51" s="257">
        <v>3.2548697370150008</v>
      </c>
      <c r="AQ51" s="257">
        <v>4.2314329427351245</v>
      </c>
      <c r="AR51" s="257">
        <v>2.5212386120227279</v>
      </c>
      <c r="AS51" s="257">
        <v>6.2513076936465009</v>
      </c>
      <c r="AT51" s="257">
        <v>7.3311031864721263</v>
      </c>
      <c r="AU51" s="257">
        <v>8.0663552454384</v>
      </c>
      <c r="AV51" s="257">
        <v>9.047450600000003</v>
      </c>
      <c r="AW51" s="257">
        <v>9.5329801000000014</v>
      </c>
      <c r="AX51" s="257">
        <v>10.132197700000003</v>
      </c>
      <c r="AY51" s="257">
        <v>10.234392439242425</v>
      </c>
      <c r="AZ51" s="259">
        <v>15.013314062363639</v>
      </c>
      <c r="BA51" s="284">
        <v>0.46293921866601551</v>
      </c>
      <c r="BB51" s="284">
        <v>0.14101664735694452</v>
      </c>
      <c r="BC51" s="284">
        <v>3.8958556353780659E-3</v>
      </c>
    </row>
    <row r="52" spans="1:55" s="161" customFormat="1" x14ac:dyDescent="0.15">
      <c r="A52" s="163" t="s">
        <v>124</v>
      </c>
      <c r="B52" s="260">
        <v>10.339427228229512</v>
      </c>
      <c r="C52" s="260">
        <v>16.156687122350721</v>
      </c>
      <c r="D52" s="260">
        <v>20.003491427275947</v>
      </c>
      <c r="E52" s="260">
        <v>22.875679901457836</v>
      </c>
      <c r="F52" s="260">
        <v>23.983973922677244</v>
      </c>
      <c r="G52" s="260">
        <v>26.399537315600394</v>
      </c>
      <c r="H52" s="260">
        <v>27.430208057037095</v>
      </c>
      <c r="I52" s="260">
        <v>31.092920077404244</v>
      </c>
      <c r="J52" s="260">
        <v>30.070240299605793</v>
      </c>
      <c r="K52" s="260">
        <v>36.79179127703182</v>
      </c>
      <c r="L52" s="260">
        <v>34.237035345849293</v>
      </c>
      <c r="M52" s="260">
        <v>36.929292822058947</v>
      </c>
      <c r="N52" s="260">
        <v>41.303800715165409</v>
      </c>
      <c r="O52" s="260">
        <v>41.633937259991114</v>
      </c>
      <c r="P52" s="260">
        <v>53.196902770696056</v>
      </c>
      <c r="Q52" s="260">
        <v>57.471603249025023</v>
      </c>
      <c r="R52" s="260">
        <v>68.761636370823126</v>
      </c>
      <c r="S52" s="260">
        <v>75.065761024363496</v>
      </c>
      <c r="T52" s="260">
        <v>83.504794861042186</v>
      </c>
      <c r="U52" s="260">
        <v>93.725287458330513</v>
      </c>
      <c r="V52" s="260">
        <v>100.72126640569951</v>
      </c>
      <c r="W52" s="260">
        <v>106.13200099137947</v>
      </c>
      <c r="X52" s="260">
        <v>113.28774425907331</v>
      </c>
      <c r="Y52" s="260">
        <v>105.04084800566487</v>
      </c>
      <c r="Z52" s="260">
        <v>122.11333307231777</v>
      </c>
      <c r="AA52" s="260">
        <v>138.53280164934719</v>
      </c>
      <c r="AB52" s="260">
        <v>149.14187148003336</v>
      </c>
      <c r="AC52" s="260">
        <v>160.56104132866091</v>
      </c>
      <c r="AD52" s="260">
        <v>172.46150639555012</v>
      </c>
      <c r="AE52" s="260">
        <v>186.87355438025742</v>
      </c>
      <c r="AF52" s="260">
        <v>204.06629023342657</v>
      </c>
      <c r="AG52" s="260">
        <v>222.29061073747303</v>
      </c>
      <c r="AH52" s="260">
        <v>244.50650840553601</v>
      </c>
      <c r="AI52" s="260">
        <v>257.3981424357508</v>
      </c>
      <c r="AJ52" s="260">
        <v>285.65490027588942</v>
      </c>
      <c r="AK52" s="260">
        <v>309.90263902655141</v>
      </c>
      <c r="AL52" s="260">
        <v>331.63898693629011</v>
      </c>
      <c r="AM52" s="260">
        <v>362.67739114004905</v>
      </c>
      <c r="AN52" s="260">
        <v>392.3415791901345</v>
      </c>
      <c r="AO52" s="260">
        <v>413.77610085804872</v>
      </c>
      <c r="AP52" s="260">
        <v>474.64251577906185</v>
      </c>
      <c r="AQ52" s="260">
        <v>519.97161825620913</v>
      </c>
      <c r="AR52" s="260">
        <v>545.45979465447897</v>
      </c>
      <c r="AS52" s="260">
        <v>562.59232655357607</v>
      </c>
      <c r="AT52" s="260">
        <v>582.59011426759776</v>
      </c>
      <c r="AU52" s="260">
        <v>600.80931582921585</v>
      </c>
      <c r="AV52" s="260">
        <v>624.05273918418402</v>
      </c>
      <c r="AW52" s="260">
        <v>639.49183259723975</v>
      </c>
      <c r="AX52" s="260">
        <v>663.32012677157604</v>
      </c>
      <c r="AY52" s="260">
        <v>678.2117717190614</v>
      </c>
      <c r="AZ52" s="260">
        <v>686.58093574341501</v>
      </c>
      <c r="BA52" s="297">
        <v>9.574088948463455E-3</v>
      </c>
      <c r="BB52" s="297">
        <v>5.0654662366002245E-2</v>
      </c>
      <c r="BC52" s="297">
        <v>0.17816320877244177</v>
      </c>
    </row>
    <row r="53" spans="1:55" x14ac:dyDescent="0.15">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9"/>
      <c r="BA53" s="284"/>
      <c r="BB53" s="284"/>
      <c r="BC53" s="284"/>
    </row>
    <row r="54" spans="1:55" x14ac:dyDescent="0.15">
      <c r="A54" s="168" t="s">
        <v>123</v>
      </c>
      <c r="B54" s="257">
        <v>2.4380125000000001</v>
      </c>
      <c r="C54" s="257">
        <v>2.5698750000000001</v>
      </c>
      <c r="D54" s="257">
        <v>3.2561374999999999</v>
      </c>
      <c r="E54" s="257">
        <v>4.321625</v>
      </c>
      <c r="F54" s="257">
        <v>4.9963375000000001</v>
      </c>
      <c r="G54" s="257">
        <v>6.1523000000000003</v>
      </c>
      <c r="H54" s="257">
        <v>7.7490874999999999</v>
      </c>
      <c r="I54" s="257">
        <v>7.4165437499999998</v>
      </c>
      <c r="J54" s="257">
        <v>11.501875000000002</v>
      </c>
      <c r="K54" s="257">
        <v>18.853450000000002</v>
      </c>
      <c r="L54" s="257">
        <v>15.409749999999999</v>
      </c>
      <c r="M54" s="257">
        <v>17.864843000000004</v>
      </c>
      <c r="N54" s="257">
        <v>23.310009000000001</v>
      </c>
      <c r="O54" s="257">
        <v>33.379263000000009</v>
      </c>
      <c r="P54" s="257">
        <v>33.975882000000006</v>
      </c>
      <c r="Q54" s="257">
        <v>37.338115000000009</v>
      </c>
      <c r="R54" s="257">
        <v>38.189430999999999</v>
      </c>
      <c r="S54" s="257">
        <v>43.100780000000007</v>
      </c>
      <c r="T54" s="257">
        <v>45.058109000000009</v>
      </c>
      <c r="U54" s="257">
        <v>48.583162000000009</v>
      </c>
      <c r="V54" s="257">
        <v>51.656971000000013</v>
      </c>
      <c r="W54" s="257">
        <v>55.70304800000001</v>
      </c>
      <c r="X54" s="257">
        <v>58.001135999999995</v>
      </c>
      <c r="Y54" s="257">
        <v>58.74661900000001</v>
      </c>
      <c r="Z54" s="257">
        <v>54.010883</v>
      </c>
      <c r="AA54" s="257">
        <v>61.491299000000005</v>
      </c>
      <c r="AB54" s="257">
        <v>65.251278000000028</v>
      </c>
      <c r="AC54" s="257">
        <v>74.85882100000002</v>
      </c>
      <c r="AD54" s="257">
        <v>80.162101000000021</v>
      </c>
      <c r="AE54" s="257">
        <v>90.106914000000017</v>
      </c>
      <c r="AF54" s="257">
        <v>91.88863000000002</v>
      </c>
      <c r="AG54" s="257">
        <v>86.472539000000012</v>
      </c>
      <c r="AH54" s="257">
        <v>88.941587999999996</v>
      </c>
      <c r="AI54" s="257">
        <v>93.857589000000019</v>
      </c>
      <c r="AJ54" s="257">
        <v>92.054939000000005</v>
      </c>
      <c r="AK54" s="257">
        <v>84.911749999999998</v>
      </c>
      <c r="AL54" s="257">
        <v>81.299487499999998</v>
      </c>
      <c r="AM54" s="257">
        <v>81.645987500000004</v>
      </c>
      <c r="AN54" s="257">
        <v>82.600787499999996</v>
      </c>
      <c r="AO54" s="257">
        <v>76.566874999999996</v>
      </c>
      <c r="AP54" s="257">
        <v>77.396550000000005</v>
      </c>
      <c r="AQ54" s="257">
        <v>79.59875000000001</v>
      </c>
      <c r="AR54" s="257">
        <v>78.443749999999994</v>
      </c>
      <c r="AS54" s="257">
        <v>79.338875000000002</v>
      </c>
      <c r="AT54" s="257">
        <v>80.17240000000001</v>
      </c>
      <c r="AU54" s="257">
        <v>81.411137499999995</v>
      </c>
      <c r="AV54" s="257">
        <v>91.392262500000001</v>
      </c>
      <c r="AW54" s="257">
        <v>92.976537500000006</v>
      </c>
      <c r="AX54" s="257">
        <v>93.84375</v>
      </c>
      <c r="AY54" s="257">
        <v>86.952250000000006</v>
      </c>
      <c r="AZ54" s="259">
        <v>81.456374999999994</v>
      </c>
      <c r="BA54" s="284">
        <v>-6.5765214835031394E-2</v>
      </c>
      <c r="BB54" s="284">
        <v>1.2800693906476424E-2</v>
      </c>
      <c r="BC54" s="284">
        <v>2.1137390203323156E-2</v>
      </c>
    </row>
    <row r="55" spans="1:55" x14ac:dyDescent="0.15">
      <c r="A55" s="168" t="s">
        <v>122</v>
      </c>
      <c r="B55" s="257">
        <v>8.181250000000001E-2</v>
      </c>
      <c r="C55" s="257">
        <v>8.181250000000001E-2</v>
      </c>
      <c r="D55" s="257">
        <v>6.8337500000000009E-2</v>
      </c>
      <c r="E55" s="257">
        <v>5.4862500000000002E-2</v>
      </c>
      <c r="F55" s="257">
        <v>5.7750000000000003E-2</v>
      </c>
      <c r="G55" s="257">
        <v>4.8125000000000001E-2</v>
      </c>
      <c r="H55" s="257">
        <v>0.36575000000000002</v>
      </c>
      <c r="I55" s="257">
        <v>0.44275000000000003</v>
      </c>
      <c r="J55" s="257">
        <v>0.71224999999999994</v>
      </c>
      <c r="K55" s="257">
        <v>1.0780000000000001</v>
      </c>
      <c r="L55" s="257">
        <v>2.0982500000000002</v>
      </c>
      <c r="M55" s="257">
        <v>2.3485</v>
      </c>
      <c r="N55" s="257">
        <v>2.5698750000000001</v>
      </c>
      <c r="O55" s="257">
        <v>3.0126249999999999</v>
      </c>
      <c r="P55" s="257">
        <v>3.8692499999999996</v>
      </c>
      <c r="Q55" s="257">
        <v>4.7451249999999998</v>
      </c>
      <c r="R55" s="257">
        <v>5.4669999999999996</v>
      </c>
      <c r="S55" s="257">
        <v>6.0445000000000002</v>
      </c>
      <c r="T55" s="257">
        <v>6.6605000000000008</v>
      </c>
      <c r="U55" s="257">
        <v>7.4497499999999999</v>
      </c>
      <c r="V55" s="257">
        <v>7.7673749999999995</v>
      </c>
      <c r="W55" s="257">
        <v>8.7394999999999996</v>
      </c>
      <c r="X55" s="257">
        <v>9.4517500000000005</v>
      </c>
      <c r="Y55" s="257">
        <v>10.866624999999999</v>
      </c>
      <c r="Z55" s="257">
        <v>11.646249999999998</v>
      </c>
      <c r="AA55" s="257">
        <v>12.03125</v>
      </c>
      <c r="AB55" s="257">
        <v>12.801250000000001</v>
      </c>
      <c r="AC55" s="257">
        <v>13.09</v>
      </c>
      <c r="AD55" s="257">
        <v>13.475</v>
      </c>
      <c r="AE55" s="257">
        <v>16.170000000000002</v>
      </c>
      <c r="AF55" s="257">
        <v>20.212499999999999</v>
      </c>
      <c r="AG55" s="257">
        <v>24.254999999999999</v>
      </c>
      <c r="AH55" s="257">
        <v>26.276249999999997</v>
      </c>
      <c r="AI55" s="257">
        <v>28.971250000000005</v>
      </c>
      <c r="AJ55" s="257">
        <v>31.762499999999999</v>
      </c>
      <c r="AK55" s="257">
        <v>40.90625</v>
      </c>
      <c r="AL55" s="257">
        <v>52.648750000000007</v>
      </c>
      <c r="AM55" s="257">
        <v>53.601624999999999</v>
      </c>
      <c r="AN55" s="257">
        <v>56.758624999999995</v>
      </c>
      <c r="AO55" s="257">
        <v>60.339125000000003</v>
      </c>
      <c r="AP55" s="257">
        <v>59.020500000000006</v>
      </c>
      <c r="AQ55" s="257">
        <v>59.143280831250003</v>
      </c>
      <c r="AR55" s="257">
        <v>58.598181468749999</v>
      </c>
      <c r="AS55" s="257">
        <v>53.964836887499999</v>
      </c>
      <c r="AT55" s="257">
        <v>46.961048750000003</v>
      </c>
      <c r="AU55" s="257">
        <v>42.590625000000003</v>
      </c>
      <c r="AV55" s="257">
        <v>40.251750000000001</v>
      </c>
      <c r="AW55" s="257">
        <v>48.812648678588872</v>
      </c>
      <c r="AX55" s="257">
        <v>58.558326580810544</v>
      </c>
      <c r="AY55" s="257">
        <v>64.938696707499986</v>
      </c>
      <c r="AZ55" s="259">
        <v>58.465432121250004</v>
      </c>
      <c r="BA55" s="284">
        <v>-0.1021425827799457</v>
      </c>
      <c r="BB55" s="284">
        <v>7.3733467179568635E-3</v>
      </c>
      <c r="BC55" s="284">
        <v>1.5171392689065342E-2</v>
      </c>
    </row>
    <row r="56" spans="1:55" x14ac:dyDescent="0.15">
      <c r="A56" s="168" t="s">
        <v>233</v>
      </c>
      <c r="B56" s="257">
        <v>0.27929999999999999</v>
      </c>
      <c r="C56" s="257">
        <v>0.67259999999999998</v>
      </c>
      <c r="D56" s="257">
        <v>2.6903999999999999</v>
      </c>
      <c r="E56" s="257">
        <v>4.3044500000000001</v>
      </c>
      <c r="F56" s="257">
        <v>3.8712499999999999</v>
      </c>
      <c r="G56" s="257">
        <v>4.4032499999999999</v>
      </c>
      <c r="H56" s="257">
        <v>4.5400499999999999</v>
      </c>
      <c r="I56" s="257">
        <v>4.7984500000000008</v>
      </c>
      <c r="J56" s="257">
        <v>4.8649500000000003</v>
      </c>
      <c r="K56" s="257">
        <v>6.4457499999999994</v>
      </c>
      <c r="L56" s="257">
        <v>4.9115000000000002</v>
      </c>
      <c r="M56" s="257">
        <v>2.9925000000000002</v>
      </c>
      <c r="N56" s="257">
        <v>3.1825000000000001</v>
      </c>
      <c r="O56" s="257">
        <v>3.5244999999999997</v>
      </c>
      <c r="P56" s="257">
        <v>4.3699999999999992</v>
      </c>
      <c r="Q56" s="257">
        <v>4.9399999999999995</v>
      </c>
      <c r="R56" s="257">
        <v>5.3199999999999994</v>
      </c>
      <c r="S56" s="257">
        <v>4.75</v>
      </c>
      <c r="T56" s="257">
        <v>5.2249999999999996</v>
      </c>
      <c r="U56" s="257">
        <v>6.4599999999999991</v>
      </c>
      <c r="V56" s="257">
        <v>5.89</v>
      </c>
      <c r="W56" s="257">
        <v>6.2130000000000001</v>
      </c>
      <c r="X56" s="257">
        <v>6.4314999999999998</v>
      </c>
      <c r="Y56" s="257">
        <v>6.0419999999999998</v>
      </c>
      <c r="Z56" s="257">
        <v>6.0705</v>
      </c>
      <c r="AA56" s="257">
        <v>6.0229999999999997</v>
      </c>
      <c r="AB56" s="257">
        <v>6.0990000000000002</v>
      </c>
      <c r="AC56" s="257">
        <v>6.2415000000000003</v>
      </c>
      <c r="AD56" s="257">
        <v>6.0419999999999998</v>
      </c>
      <c r="AE56" s="257">
        <v>4.9399999999999995</v>
      </c>
      <c r="AF56" s="257">
        <v>5.5860000000000003</v>
      </c>
      <c r="AG56" s="257">
        <v>5.8709999999999996</v>
      </c>
      <c r="AH56" s="257">
        <v>5.6050000000000004</v>
      </c>
      <c r="AI56" s="257">
        <v>5.2249999999999996</v>
      </c>
      <c r="AJ56" s="257">
        <v>7.6570000000000009</v>
      </c>
      <c r="AK56" s="257">
        <v>10.735000000000001</v>
      </c>
      <c r="AL56" s="257">
        <v>12.535250000000001</v>
      </c>
      <c r="AM56" s="257">
        <v>14.516</v>
      </c>
      <c r="AN56" s="257">
        <v>15.105</v>
      </c>
      <c r="AO56" s="257">
        <v>15.105</v>
      </c>
      <c r="AP56" s="257">
        <v>15.9733</v>
      </c>
      <c r="AQ56" s="257">
        <v>7.46225</v>
      </c>
      <c r="AR56" s="257">
        <v>11.59</v>
      </c>
      <c r="AS56" s="257">
        <v>12.16</v>
      </c>
      <c r="AT56" s="257">
        <v>15.697174999999998</v>
      </c>
      <c r="AU56" s="257">
        <v>14.718350000000001</v>
      </c>
      <c r="AV56" s="257">
        <v>14.79195</v>
      </c>
      <c r="AW56" s="257">
        <v>13.593800000000002</v>
      </c>
      <c r="AX56" s="257">
        <v>13.185974999999999</v>
      </c>
      <c r="AY56" s="257">
        <v>14.504339680921836</v>
      </c>
      <c r="AZ56" s="259">
        <v>13.305995236100026</v>
      </c>
      <c r="BA56" s="284">
        <v>-8.5126220856959978E-2</v>
      </c>
      <c r="BB56" s="284">
        <v>-4.0495704707692592E-3</v>
      </c>
      <c r="BC56" s="284">
        <v>3.4528176996460411E-3</v>
      </c>
    </row>
    <row r="57" spans="1:55" x14ac:dyDescent="0.15">
      <c r="A57" s="168" t="s">
        <v>234</v>
      </c>
      <c r="B57" s="257">
        <v>0.10545</v>
      </c>
      <c r="C57" s="257">
        <v>0.19522500000000004</v>
      </c>
      <c r="D57" s="257">
        <v>0.26172500000000004</v>
      </c>
      <c r="E57" s="257">
        <v>0.40089999999999992</v>
      </c>
      <c r="F57" s="257">
        <v>0.37430000000000002</v>
      </c>
      <c r="G57" s="257">
        <v>0.33534999999999998</v>
      </c>
      <c r="H57" s="257">
        <v>0.62272499999999997</v>
      </c>
      <c r="I57" s="257">
        <v>0.81984999999999997</v>
      </c>
      <c r="J57" s="257">
        <v>0.99322500000000014</v>
      </c>
      <c r="K57" s="257">
        <v>1.3091000000000002</v>
      </c>
      <c r="L57" s="257">
        <v>1.582225</v>
      </c>
      <c r="M57" s="257">
        <v>2.3303500000000001</v>
      </c>
      <c r="N57" s="257">
        <v>2.4277249999999997</v>
      </c>
      <c r="O57" s="257">
        <v>2.7521500000000003</v>
      </c>
      <c r="P57" s="257">
        <v>2.6476499999999996</v>
      </c>
      <c r="Q57" s="257">
        <v>2.508</v>
      </c>
      <c r="R57" s="257">
        <v>2.9250500000000001</v>
      </c>
      <c r="S57" s="257">
        <v>2.89655</v>
      </c>
      <c r="T57" s="257">
        <v>3.4822250000000006</v>
      </c>
      <c r="U57" s="257">
        <v>4.0317999999999996</v>
      </c>
      <c r="V57" s="257">
        <v>3.8389500000000005</v>
      </c>
      <c r="W57" s="257">
        <v>3.7448999999999999</v>
      </c>
      <c r="X57" s="257">
        <v>4.0536500000000002</v>
      </c>
      <c r="Y57" s="257">
        <v>4.6189</v>
      </c>
      <c r="Z57" s="257">
        <v>4.2189499999999995</v>
      </c>
      <c r="AA57" s="257">
        <v>4.5913500000000003</v>
      </c>
      <c r="AB57" s="257">
        <v>5.1651500000000006</v>
      </c>
      <c r="AC57" s="257">
        <v>4.9745974341546297</v>
      </c>
      <c r="AD57" s="257">
        <v>6.0176890399320309</v>
      </c>
      <c r="AE57" s="257">
        <v>4.3377164924950433</v>
      </c>
      <c r="AF57" s="257">
        <v>11.204464037099973</v>
      </c>
      <c r="AG57" s="257">
        <v>15.261342395921835</v>
      </c>
      <c r="AH57" s="257">
        <v>17.140391438685928</v>
      </c>
      <c r="AI57" s="257">
        <v>21.393889122561657</v>
      </c>
      <c r="AJ57" s="257">
        <v>22.894196909213338</v>
      </c>
      <c r="AK57" s="257">
        <v>22.983986688531729</v>
      </c>
      <c r="AL57" s="257">
        <v>26.891508243132602</v>
      </c>
      <c r="AM57" s="257">
        <v>33.634227803134607</v>
      </c>
      <c r="AN57" s="257">
        <v>32.779218743525107</v>
      </c>
      <c r="AO57" s="257">
        <v>23.191938766679762</v>
      </c>
      <c r="AP57" s="257">
        <v>30.906667396424702</v>
      </c>
      <c r="AQ57" s="257">
        <v>36.425815563039166</v>
      </c>
      <c r="AR57" s="257">
        <v>39.160302544998061</v>
      </c>
      <c r="AS57" s="257">
        <v>33.099570843993256</v>
      </c>
      <c r="AT57" s="257">
        <v>39.982533318790971</v>
      </c>
      <c r="AU57" s="257">
        <v>47.565285421200002</v>
      </c>
      <c r="AV57" s="257">
        <v>42.637020847200013</v>
      </c>
      <c r="AW57" s="257">
        <v>47.205618950925007</v>
      </c>
      <c r="AX57" s="257">
        <v>48.269553797549989</v>
      </c>
      <c r="AY57" s="257">
        <v>49.279148609025</v>
      </c>
      <c r="AZ57" s="259">
        <v>49.431139301399995</v>
      </c>
      <c r="BA57" s="284">
        <v>3.4361256634607429E-4</v>
      </c>
      <c r="BB57" s="284">
        <v>7.828264189020917E-2</v>
      </c>
      <c r="BC57" s="284">
        <v>1.2827053494689822E-2</v>
      </c>
    </row>
    <row r="58" spans="1:55" x14ac:dyDescent="0.15">
      <c r="A58" s="168" t="s">
        <v>209</v>
      </c>
      <c r="B58" s="257">
        <v>0.11264125</v>
      </c>
      <c r="C58" s="257">
        <v>0.18277769900000002</v>
      </c>
      <c r="D58" s="257">
        <v>0.23688462235000002</v>
      </c>
      <c r="E58" s="257">
        <v>0.75037776200000006</v>
      </c>
      <c r="F58" s="257">
        <v>0.96086216234999999</v>
      </c>
      <c r="G58" s="257">
        <v>0.59408986499999994</v>
      </c>
      <c r="H58" s="257">
        <v>0.45060092900000009</v>
      </c>
      <c r="I58" s="257">
        <v>0.52009118200000004</v>
      </c>
      <c r="J58" s="257">
        <v>0.59672766199999994</v>
      </c>
      <c r="K58" s="257">
        <v>0.64669451200000005</v>
      </c>
      <c r="L58" s="257">
        <v>0.82861388100000011</v>
      </c>
      <c r="M58" s="257">
        <v>0.93861095700000008</v>
      </c>
      <c r="N58" s="257">
        <v>1.0211802889999999</v>
      </c>
      <c r="O58" s="257">
        <v>1.0271449000000001</v>
      </c>
      <c r="P58" s="257">
        <v>1.002287382</v>
      </c>
      <c r="Q58" s="257">
        <v>1.0365809660000003</v>
      </c>
      <c r="R58" s="257">
        <v>1.1128321840000002</v>
      </c>
      <c r="S58" s="257">
        <v>1.105989251</v>
      </c>
      <c r="T58" s="257">
        <v>1.3273939530000001</v>
      </c>
      <c r="U58" s="257">
        <v>1.216084792</v>
      </c>
      <c r="V58" s="257">
        <v>3.0057633029999997</v>
      </c>
      <c r="W58" s="257">
        <v>2.9447250129999993</v>
      </c>
      <c r="X58" s="257">
        <v>2.8902439260000001</v>
      </c>
      <c r="Y58" s="257">
        <v>3.0665281719999999</v>
      </c>
      <c r="Z58" s="257">
        <v>3.0180387550000005</v>
      </c>
      <c r="AA58" s="257">
        <v>3.1336232389999998</v>
      </c>
      <c r="AB58" s="257">
        <v>4.0158223700000004</v>
      </c>
      <c r="AC58" s="257">
        <v>4.9961839440000002</v>
      </c>
      <c r="AD58" s="257">
        <v>5.2348453527187502</v>
      </c>
      <c r="AE58" s="257">
        <v>6.1179440371875007</v>
      </c>
      <c r="AF58" s="257">
        <v>6.2096489225625007</v>
      </c>
      <c r="AG58" s="257">
        <v>6.9814331227125006</v>
      </c>
      <c r="AH58" s="257">
        <v>6.9791701165375004</v>
      </c>
      <c r="AI58" s="257">
        <v>6.1804743162312512</v>
      </c>
      <c r="AJ58" s="257">
        <v>9.2566346110497726</v>
      </c>
      <c r="AK58" s="257">
        <v>10.569506784570731</v>
      </c>
      <c r="AL58" s="257">
        <v>10.830694385331419</v>
      </c>
      <c r="AM58" s="257">
        <v>12.337069744967962</v>
      </c>
      <c r="AN58" s="257">
        <v>15.669184996943269</v>
      </c>
      <c r="AO58" s="257">
        <v>16.15459131945029</v>
      </c>
      <c r="AP58" s="257">
        <v>18.232818729102981</v>
      </c>
      <c r="AQ58" s="257">
        <v>17.983370509643972</v>
      </c>
      <c r="AR58" s="257">
        <v>18.935703905753947</v>
      </c>
      <c r="AS58" s="257">
        <v>20.538384327550652</v>
      </c>
      <c r="AT58" s="257">
        <v>20.691740335966895</v>
      </c>
      <c r="AU58" s="257">
        <v>21.707028230747866</v>
      </c>
      <c r="AV58" s="257">
        <v>22.80494354857737</v>
      </c>
      <c r="AW58" s="257">
        <v>26.90437798754693</v>
      </c>
      <c r="AX58" s="257">
        <v>27.580263443184315</v>
      </c>
      <c r="AY58" s="257">
        <v>28.102234934855883</v>
      </c>
      <c r="AZ58" s="259">
        <v>28.640262371607314</v>
      </c>
      <c r="BA58" s="284">
        <v>1.6360810975878159E-2</v>
      </c>
      <c r="BB58" s="284">
        <v>5.692577349740402E-2</v>
      </c>
      <c r="BC58" s="284">
        <v>7.4319585333157447E-3</v>
      </c>
    </row>
    <row r="59" spans="1:55" s="161" customFormat="1" x14ac:dyDescent="0.15">
      <c r="A59" s="163" t="s">
        <v>114</v>
      </c>
      <c r="B59" s="260">
        <v>3.0172162500000002</v>
      </c>
      <c r="C59" s="260">
        <v>3.7022901990000001</v>
      </c>
      <c r="D59" s="260">
        <v>6.5134846223499991</v>
      </c>
      <c r="E59" s="260">
        <v>9.8322152619999983</v>
      </c>
      <c r="F59" s="260">
        <v>10.26049966235</v>
      </c>
      <c r="G59" s="260">
        <v>11.533114865</v>
      </c>
      <c r="H59" s="260">
        <v>13.728213429</v>
      </c>
      <c r="I59" s="260">
        <v>13.997684932</v>
      </c>
      <c r="J59" s="260">
        <v>18.669027662000001</v>
      </c>
      <c r="K59" s="260">
        <v>28.332994512000003</v>
      </c>
      <c r="L59" s="260">
        <v>24.830338880999996</v>
      </c>
      <c r="M59" s="260">
        <v>26.474803957000006</v>
      </c>
      <c r="N59" s="260">
        <v>32.511289288999997</v>
      </c>
      <c r="O59" s="260">
        <v>43.695682900000008</v>
      </c>
      <c r="P59" s="260">
        <v>45.865069382000001</v>
      </c>
      <c r="Q59" s="260">
        <v>50.567820966000006</v>
      </c>
      <c r="R59" s="260">
        <v>53.014313183999995</v>
      </c>
      <c r="S59" s="260">
        <v>57.897819251000008</v>
      </c>
      <c r="T59" s="260">
        <v>61.753227953000007</v>
      </c>
      <c r="U59" s="260">
        <v>67.740796792000012</v>
      </c>
      <c r="V59" s="260">
        <v>72.159059303000006</v>
      </c>
      <c r="W59" s="260">
        <v>77.345173013000007</v>
      </c>
      <c r="X59" s="260">
        <v>80.828279925999993</v>
      </c>
      <c r="Y59" s="260">
        <v>83.340672172000012</v>
      </c>
      <c r="Z59" s="260">
        <v>78.964621754999996</v>
      </c>
      <c r="AA59" s="260">
        <v>87.270522239000002</v>
      </c>
      <c r="AB59" s="260">
        <v>93.332500370000034</v>
      </c>
      <c r="AC59" s="260">
        <v>104.16110237815465</v>
      </c>
      <c r="AD59" s="260">
        <v>110.9316353926508</v>
      </c>
      <c r="AE59" s="260">
        <v>121.67257452968256</v>
      </c>
      <c r="AF59" s="260">
        <v>135.1012429596625</v>
      </c>
      <c r="AG59" s="260">
        <v>138.84131451863433</v>
      </c>
      <c r="AH59" s="260">
        <v>144.9423995552234</v>
      </c>
      <c r="AI59" s="260">
        <v>155.6282024387929</v>
      </c>
      <c r="AJ59" s="260">
        <v>163.62527052026314</v>
      </c>
      <c r="AK59" s="260">
        <v>170.10649347310246</v>
      </c>
      <c r="AL59" s="260">
        <v>184.205690128464</v>
      </c>
      <c r="AM59" s="260">
        <v>195.73491004810253</v>
      </c>
      <c r="AN59" s="260">
        <v>202.91281624046837</v>
      </c>
      <c r="AO59" s="260">
        <v>191.35753008613003</v>
      </c>
      <c r="AP59" s="260">
        <v>201.52983612552768</v>
      </c>
      <c r="AQ59" s="260">
        <v>200.61346690393313</v>
      </c>
      <c r="AR59" s="260">
        <v>206.72793791950198</v>
      </c>
      <c r="AS59" s="260">
        <v>199.1016670590439</v>
      </c>
      <c r="AT59" s="260">
        <v>203.50489740475786</v>
      </c>
      <c r="AU59" s="260">
        <v>207.99242615194788</v>
      </c>
      <c r="AV59" s="260">
        <v>211.87792689577736</v>
      </c>
      <c r="AW59" s="260">
        <v>229.49298311706085</v>
      </c>
      <c r="AX59" s="260">
        <v>241.43786882154484</v>
      </c>
      <c r="AY59" s="260">
        <v>243.77666993230267</v>
      </c>
      <c r="AZ59" s="260">
        <v>231.29920403035732</v>
      </c>
      <c r="BA59" s="297">
        <v>-5.3776396830427564E-2</v>
      </c>
      <c r="BB59" s="297">
        <v>2.4506358938676254E-2</v>
      </c>
      <c r="BC59" s="297">
        <v>6.0020612620040104E-2</v>
      </c>
    </row>
    <row r="60" spans="1:55" x14ac:dyDescent="0.15">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9"/>
      <c r="BA60" s="284"/>
      <c r="BB60" s="284"/>
      <c r="BC60" s="284"/>
    </row>
    <row r="61" spans="1:55" x14ac:dyDescent="0.15">
      <c r="A61" s="168" t="s">
        <v>113</v>
      </c>
      <c r="B61" s="257">
        <v>1.7303974619999998</v>
      </c>
      <c r="C61" s="257">
        <v>2.5826679361</v>
      </c>
      <c r="D61" s="257">
        <v>3.7074262864000005</v>
      </c>
      <c r="E61" s="257">
        <v>4.7068799929000011</v>
      </c>
      <c r="F61" s="257">
        <v>5.3701990200000003</v>
      </c>
      <c r="G61" s="257">
        <v>5.7669970587000003</v>
      </c>
      <c r="H61" s="257">
        <v>6.8077217391499998</v>
      </c>
      <c r="I61" s="257">
        <v>7.7768437660000007</v>
      </c>
      <c r="J61" s="257">
        <v>8.3725380647000005</v>
      </c>
      <c r="K61" s="257">
        <v>9.6375182783</v>
      </c>
      <c r="L61" s="257">
        <v>11.066587906399999</v>
      </c>
      <c r="M61" s="257">
        <v>11.9944389593</v>
      </c>
      <c r="N61" s="257">
        <v>11.6980835319</v>
      </c>
      <c r="O61" s="257">
        <v>12.707482051400001</v>
      </c>
      <c r="P61" s="257">
        <v>12.531726376769701</v>
      </c>
      <c r="Q61" s="257">
        <v>13.395262335036099</v>
      </c>
      <c r="R61" s="257">
        <v>14.632928125250302</v>
      </c>
      <c r="S61" s="257">
        <v>14.939459085311899</v>
      </c>
      <c r="T61" s="257">
        <v>15.299338994711999</v>
      </c>
      <c r="U61" s="257">
        <v>17.707563971497702</v>
      </c>
      <c r="V61" s="257">
        <v>20.611147045182499</v>
      </c>
      <c r="W61" s="257">
        <v>21.5764999879055</v>
      </c>
      <c r="X61" s="257">
        <v>23.333595294885303</v>
      </c>
      <c r="Y61" s="257">
        <v>24.383902797142103</v>
      </c>
      <c r="Z61" s="257">
        <v>27.991216640033702</v>
      </c>
      <c r="AA61" s="257">
        <v>29.595968351147796</v>
      </c>
      <c r="AB61" s="257">
        <v>29.633702949595005</v>
      </c>
      <c r="AC61" s="257">
        <v>29.637647062430801</v>
      </c>
      <c r="AD61" s="257">
        <v>30.273707908147468</v>
      </c>
      <c r="AE61" s="257">
        <v>30.712533092389425</v>
      </c>
      <c r="AF61" s="257">
        <v>31.192330419555084</v>
      </c>
      <c r="AG61" s="257">
        <v>32.641317838155359</v>
      </c>
      <c r="AH61" s="257">
        <v>33.001159696357405</v>
      </c>
      <c r="AI61" s="257">
        <v>33.745225852471322</v>
      </c>
      <c r="AJ61" s="257">
        <v>35.930312609859698</v>
      </c>
      <c r="AK61" s="257">
        <v>38.235279696105508</v>
      </c>
      <c r="AL61" s="257">
        <v>40.682227190504165</v>
      </c>
      <c r="AM61" s="257">
        <v>42.751184794255749</v>
      </c>
      <c r="AN61" s="257">
        <v>41.682903435165954</v>
      </c>
      <c r="AO61" s="257">
        <v>46.697592822896425</v>
      </c>
      <c r="AP61" s="257">
        <v>52.625509443522766</v>
      </c>
      <c r="AQ61" s="257">
        <v>54.163281500209202</v>
      </c>
      <c r="AR61" s="257">
        <v>57.96200831546895</v>
      </c>
      <c r="AS61" s="257">
        <v>60.250019348363139</v>
      </c>
      <c r="AT61" s="257">
        <v>64.927607956318951</v>
      </c>
      <c r="AU61" s="257">
        <v>74.0985192037883</v>
      </c>
      <c r="AV61" s="257">
        <v>93.9979285994892</v>
      </c>
      <c r="AW61" s="257">
        <v>110.12462724544237</v>
      </c>
      <c r="AX61" s="257">
        <v>126.01577538431047</v>
      </c>
      <c r="AY61" s="257">
        <v>143.14901882862873</v>
      </c>
      <c r="AZ61" s="259">
        <v>142.51601520305823</v>
      </c>
      <c r="BA61" s="284">
        <v>-7.142149164675371E-3</v>
      </c>
      <c r="BB61" s="284">
        <v>0.1185345107418514</v>
      </c>
      <c r="BC61" s="284">
        <v>3.6981962720164963E-2</v>
      </c>
    </row>
    <row r="62" spans="1:55" x14ac:dyDescent="0.15">
      <c r="A62" s="168" t="s">
        <v>112</v>
      </c>
      <c r="B62" s="257">
        <v>0</v>
      </c>
      <c r="C62" s="257">
        <v>0</v>
      </c>
      <c r="D62" s="257">
        <v>0.43961400000000006</v>
      </c>
      <c r="E62" s="257">
        <v>0.60824900000000015</v>
      </c>
      <c r="F62" s="257">
        <v>0.66872500000000012</v>
      </c>
      <c r="G62" s="257">
        <v>0.67221400000000009</v>
      </c>
      <c r="H62" s="257">
        <v>0.88504300000000014</v>
      </c>
      <c r="I62" s="257">
        <v>0.98738700000000024</v>
      </c>
      <c r="J62" s="257">
        <v>1.089731</v>
      </c>
      <c r="K62" s="257">
        <v>1.253714</v>
      </c>
      <c r="L62" s="257">
        <v>1.4118820000000001</v>
      </c>
      <c r="M62" s="257">
        <v>1.3613856578437502</v>
      </c>
      <c r="N62" s="257">
        <v>1.7674846829062498</v>
      </c>
      <c r="O62" s="257">
        <v>1.9667184999</v>
      </c>
      <c r="P62" s="257">
        <v>2.2700662951312505</v>
      </c>
      <c r="Q62" s="257">
        <v>2.5780474349437505</v>
      </c>
      <c r="R62" s="257">
        <v>2.9070149002124999</v>
      </c>
      <c r="S62" s="257">
        <v>3.4155926054249997</v>
      </c>
      <c r="T62" s="257">
        <v>4.0201077984374995</v>
      </c>
      <c r="U62" s="257">
        <v>4.2498671797312504</v>
      </c>
      <c r="V62" s="257">
        <v>4.5742013004187507</v>
      </c>
      <c r="W62" s="257">
        <v>4.7107486907249996</v>
      </c>
      <c r="X62" s="257">
        <v>5.1370163921999996</v>
      </c>
      <c r="Y62" s="257">
        <v>5.7502531750125003</v>
      </c>
      <c r="Z62" s="257">
        <v>6.0985716676499999</v>
      </c>
      <c r="AA62" s="257">
        <v>6.7423340147625002</v>
      </c>
      <c r="AB62" s="257">
        <v>7.2364665868687492</v>
      </c>
      <c r="AC62" s="257">
        <v>7.1132741309437506</v>
      </c>
      <c r="AD62" s="257">
        <v>7.6864461106124988</v>
      </c>
      <c r="AE62" s="257">
        <v>8.3803575990750012</v>
      </c>
      <c r="AF62" s="257">
        <v>9.0581886563437504</v>
      </c>
      <c r="AG62" s="257">
        <v>10.143208937400001</v>
      </c>
      <c r="AH62" s="257">
        <v>10.671137669981249</v>
      </c>
      <c r="AI62" s="257">
        <v>11.478429825843751</v>
      </c>
      <c r="AJ62" s="257">
        <v>12.340231917956249</v>
      </c>
      <c r="AK62" s="257">
        <v>13.263357688350002</v>
      </c>
      <c r="AL62" s="257">
        <v>14.363368201875</v>
      </c>
      <c r="AM62" s="257">
        <v>15.336370563937502</v>
      </c>
      <c r="AN62" s="257">
        <v>16.376420147587499</v>
      </c>
      <c r="AO62" s="257">
        <v>18.746738311684346</v>
      </c>
      <c r="AP62" s="257">
        <v>19.253727132543752</v>
      </c>
      <c r="AQ62" s="257">
        <v>19.582149498450001</v>
      </c>
      <c r="AR62" s="257">
        <v>21.336279246975003</v>
      </c>
      <c r="AS62" s="257">
        <v>21.952786625962503</v>
      </c>
      <c r="AT62" s="257">
        <v>23.022271575187503</v>
      </c>
      <c r="AU62" s="257">
        <v>25.854062763375005</v>
      </c>
      <c r="AV62" s="257">
        <v>26.450946565312499</v>
      </c>
      <c r="AW62" s="257">
        <v>26.592672399562503</v>
      </c>
      <c r="AX62" s="257">
        <v>26.581770412312501</v>
      </c>
      <c r="AY62" s="257">
        <v>25.284433929562503</v>
      </c>
      <c r="AZ62" s="259">
        <v>24.713848131884536</v>
      </c>
      <c r="BA62" s="284">
        <v>-2.5237265531802944E-2</v>
      </c>
      <c r="BB62" s="284">
        <v>3.036892385490253E-2</v>
      </c>
      <c r="BC62" s="284">
        <v>6.4130800246059629E-3</v>
      </c>
    </row>
    <row r="63" spans="1:55" x14ac:dyDescent="0.15">
      <c r="A63" s="168" t="s">
        <v>238</v>
      </c>
      <c r="B63" s="257">
        <v>0.21352500000000002</v>
      </c>
      <c r="C63" s="257">
        <v>0.21157499999999999</v>
      </c>
      <c r="D63" s="257">
        <v>0.43436250000000004</v>
      </c>
      <c r="E63" s="257">
        <v>1.8968624999999999</v>
      </c>
      <c r="F63" s="257">
        <v>4.1174249999999999</v>
      </c>
      <c r="G63" s="257">
        <v>5.3995499999999996</v>
      </c>
      <c r="H63" s="257">
        <v>7.1213999999999995</v>
      </c>
      <c r="I63" s="257">
        <v>8.1724499999999995</v>
      </c>
      <c r="J63" s="257">
        <v>8.0101125000000017</v>
      </c>
      <c r="K63" s="257">
        <v>8.3918250000000008</v>
      </c>
      <c r="L63" s="257">
        <v>8.4230249999999991</v>
      </c>
      <c r="M63" s="257">
        <v>8.1549000000000014</v>
      </c>
      <c r="N63" s="257">
        <v>8.145150000000001</v>
      </c>
      <c r="O63" s="257">
        <v>8.4951749999999997</v>
      </c>
      <c r="P63" s="257">
        <v>8.5965749999999996</v>
      </c>
      <c r="Q63" s="257">
        <v>8.3806124999999998</v>
      </c>
      <c r="R63" s="257">
        <v>8.4025500000000015</v>
      </c>
      <c r="S63" s="257">
        <v>8.3830500000000008</v>
      </c>
      <c r="T63" s="257">
        <v>8.7096750000000007</v>
      </c>
      <c r="U63" s="257">
        <v>8.5351499999999998</v>
      </c>
      <c r="V63" s="257">
        <v>8.7023624999999996</v>
      </c>
      <c r="W63" s="257">
        <v>8.8335000000000008</v>
      </c>
      <c r="X63" s="257">
        <v>9.5082000000000004</v>
      </c>
      <c r="Y63" s="257">
        <v>10.0673625</v>
      </c>
      <c r="Z63" s="257">
        <v>10.131225000000001</v>
      </c>
      <c r="AA63" s="257">
        <v>11.466975000000001</v>
      </c>
      <c r="AB63" s="257">
        <v>11.367525000000001</v>
      </c>
      <c r="AC63" s="257">
        <v>11.376300000000001</v>
      </c>
      <c r="AD63" s="257">
        <v>10.501725</v>
      </c>
      <c r="AE63" s="257">
        <v>10.9473</v>
      </c>
      <c r="AF63" s="257">
        <v>11.015550000000001</v>
      </c>
      <c r="AG63" s="257">
        <v>11.112075000000001</v>
      </c>
      <c r="AH63" s="257">
        <v>11.172525</v>
      </c>
      <c r="AI63" s="257">
        <v>12.045150000000001</v>
      </c>
      <c r="AJ63" s="257">
        <v>11.926822206000001</v>
      </c>
      <c r="AK63" s="257">
        <v>11.709442484999997</v>
      </c>
      <c r="AL63" s="257">
        <v>12.256126585515853</v>
      </c>
      <c r="AM63" s="257">
        <v>11.947628536170514</v>
      </c>
      <c r="AN63" s="257">
        <v>11.84999735205</v>
      </c>
      <c r="AO63" s="257">
        <v>11.12860927425</v>
      </c>
      <c r="AP63" s="257">
        <v>11.975347700306251</v>
      </c>
      <c r="AQ63" s="257">
        <v>12.478790999999999</v>
      </c>
      <c r="AR63" s="257">
        <v>12.251276417250001</v>
      </c>
      <c r="AS63" s="257">
        <v>11.901313709999998</v>
      </c>
      <c r="AT63" s="257">
        <v>12.688146419817425</v>
      </c>
      <c r="AU63" s="257">
        <v>13.291452095025724</v>
      </c>
      <c r="AV63" s="257">
        <v>12.94284467778013</v>
      </c>
      <c r="AW63" s="257">
        <v>12.854908143834583</v>
      </c>
      <c r="AX63" s="257">
        <v>12.565272110697981</v>
      </c>
      <c r="AY63" s="257">
        <v>12.980136056971185</v>
      </c>
      <c r="AZ63" s="259">
        <v>12.640789736722223</v>
      </c>
      <c r="BA63" s="284">
        <v>-2.8804320346430545E-2</v>
      </c>
      <c r="BB63" s="284">
        <v>1.5509136322213291E-2</v>
      </c>
      <c r="BC63" s="284">
        <v>3.2802012751397326E-3</v>
      </c>
    </row>
    <row r="64" spans="1:55" x14ac:dyDescent="0.15">
      <c r="A64" s="168" t="s">
        <v>110</v>
      </c>
      <c r="B64" s="257">
        <v>2.8925762045231069</v>
      </c>
      <c r="C64" s="257">
        <v>3.7694198623402158</v>
      </c>
      <c r="D64" s="257">
        <v>4.8780727630285146</v>
      </c>
      <c r="E64" s="257">
        <v>6.0270403146509333</v>
      </c>
      <c r="F64" s="257">
        <v>7.5892330383480813</v>
      </c>
      <c r="G64" s="257">
        <v>8.9196165191740384</v>
      </c>
      <c r="H64" s="257">
        <v>10.179449360865288</v>
      </c>
      <c r="I64" s="257">
        <v>12.215339233038346</v>
      </c>
      <c r="J64" s="257">
        <v>13.838003933136672</v>
      </c>
      <c r="K64" s="257">
        <v>14.624139626352013</v>
      </c>
      <c r="L64" s="257">
        <v>14.382251720747295</v>
      </c>
      <c r="M64" s="257">
        <v>12.840216322517204</v>
      </c>
      <c r="N64" s="257">
        <v>12.023844641101276</v>
      </c>
      <c r="O64" s="257">
        <v>12.306047197640115</v>
      </c>
      <c r="P64" s="257">
        <v>12.527777777777775</v>
      </c>
      <c r="Q64" s="257">
        <v>13.031710914454276</v>
      </c>
      <c r="R64" s="257">
        <v>13.868239921337263</v>
      </c>
      <c r="S64" s="257">
        <v>13.999262536873152</v>
      </c>
      <c r="T64" s="257">
        <v>14.372173058013766</v>
      </c>
      <c r="U64" s="257">
        <v>15.167379547689279</v>
      </c>
      <c r="V64" s="257">
        <v>15.418338249754175</v>
      </c>
      <c r="W64" s="257">
        <v>15.611848574237953</v>
      </c>
      <c r="X64" s="257">
        <v>15.914208456243852</v>
      </c>
      <c r="Y64" s="257">
        <v>16.896878072763023</v>
      </c>
      <c r="Z64" s="257">
        <v>17.697123893805305</v>
      </c>
      <c r="AA64" s="257">
        <v>18.091199606686327</v>
      </c>
      <c r="AB64" s="257">
        <v>20.272222222222219</v>
      </c>
      <c r="AC64" s="257">
        <v>22.881588003933135</v>
      </c>
      <c r="AD64" s="257">
        <v>23.46211897738446</v>
      </c>
      <c r="AE64" s="257">
        <v>25.396214355948864</v>
      </c>
      <c r="AF64" s="257">
        <v>27.413962635201568</v>
      </c>
      <c r="AG64" s="257">
        <v>30.5675762045231</v>
      </c>
      <c r="AH64" s="257">
        <v>32.917920353982296</v>
      </c>
      <c r="AI64" s="257">
        <v>35.290437561455256</v>
      </c>
      <c r="AJ64" s="257">
        <v>41.786135693215336</v>
      </c>
      <c r="AK64" s="257">
        <v>49.707964601769902</v>
      </c>
      <c r="AL64" s="257">
        <v>59.013593903638139</v>
      </c>
      <c r="AM64" s="257">
        <v>69.784660766961636</v>
      </c>
      <c r="AN64" s="257">
        <v>80.931661750245809</v>
      </c>
      <c r="AO64" s="257">
        <v>85.939749262536864</v>
      </c>
      <c r="AP64" s="257">
        <v>96.544518190757103</v>
      </c>
      <c r="AQ64" s="257">
        <v>106.16560963618485</v>
      </c>
      <c r="AR64" s="257">
        <v>111.47807276302849</v>
      </c>
      <c r="AS64" s="257">
        <v>121.81071779744343</v>
      </c>
      <c r="AT64" s="257">
        <v>131.18085054080626</v>
      </c>
      <c r="AU64" s="257">
        <v>135.66887905604719</v>
      </c>
      <c r="AV64" s="257">
        <v>137.9416175024582</v>
      </c>
      <c r="AW64" s="257">
        <v>149.19948377581119</v>
      </c>
      <c r="AX64" s="257">
        <v>161.41885447394293</v>
      </c>
      <c r="AY64" s="257">
        <v>177.55983284169125</v>
      </c>
      <c r="AZ64" s="259">
        <v>194.01425762045227</v>
      </c>
      <c r="BA64" s="284">
        <v>8.9684310487625707E-2</v>
      </c>
      <c r="BB64" s="284">
        <v>7.526389780083842E-2</v>
      </c>
      <c r="BC64" s="284">
        <v>5.0345415792583004E-2</v>
      </c>
    </row>
    <row r="65" spans="1:55" x14ac:dyDescent="0.15">
      <c r="A65" s="168" t="s">
        <v>108</v>
      </c>
      <c r="B65" s="257">
        <v>0.63284662027124994</v>
      </c>
      <c r="C65" s="257">
        <v>0.67062187499999992</v>
      </c>
      <c r="D65" s="257">
        <v>0.73559062499999994</v>
      </c>
      <c r="E65" s="257">
        <v>0.73366562499999999</v>
      </c>
      <c r="F65" s="257">
        <v>0.83039687500000015</v>
      </c>
      <c r="G65" s="257">
        <v>1.0630812500000002</v>
      </c>
      <c r="H65" s="257">
        <v>1.2914343750000001</v>
      </c>
      <c r="I65" s="257">
        <v>1.3792625000000001</v>
      </c>
      <c r="J65" s="257">
        <v>1.54048125</v>
      </c>
      <c r="K65" s="257">
        <v>1.9158562499999998</v>
      </c>
      <c r="L65" s="257">
        <v>1.1331031250000001</v>
      </c>
      <c r="M65" s="257">
        <v>1.9781781250000001</v>
      </c>
      <c r="N65" s="257">
        <v>2.59345625</v>
      </c>
      <c r="O65" s="257">
        <v>3.0857749999999999</v>
      </c>
      <c r="P65" s="257">
        <v>3.5340593750000004</v>
      </c>
      <c r="Q65" s="257">
        <v>4.322828125</v>
      </c>
      <c r="R65" s="257">
        <v>6.0400243749999998</v>
      </c>
      <c r="S65" s="257">
        <v>6.957700749999999</v>
      </c>
      <c r="T65" s="257">
        <v>8.1504884999999998</v>
      </c>
      <c r="U65" s="257">
        <v>9.6904596250000008</v>
      </c>
      <c r="V65" s="257">
        <v>11.592734999999999</v>
      </c>
      <c r="W65" s="257">
        <v>12.910801749999999</v>
      </c>
      <c r="X65" s="257">
        <v>14.434689500000001</v>
      </c>
      <c r="Y65" s="257">
        <v>14.667085125</v>
      </c>
      <c r="Z65" s="257">
        <v>15.856918000000002</v>
      </c>
      <c r="AA65" s="257">
        <v>18.077829000000001</v>
      </c>
      <c r="AB65" s="257">
        <v>19.731721625000002</v>
      </c>
      <c r="AC65" s="257">
        <v>21.452633124999998</v>
      </c>
      <c r="AD65" s="257">
        <v>23.542875125000002</v>
      </c>
      <c r="AE65" s="257">
        <v>24.123368500000002</v>
      </c>
      <c r="AF65" s="257">
        <v>25.362693125</v>
      </c>
      <c r="AG65" s="257">
        <v>25.4277485</v>
      </c>
      <c r="AH65" s="257">
        <v>26.554412500000002</v>
      </c>
      <c r="AI65" s="257">
        <v>28.4268985</v>
      </c>
      <c r="AJ65" s="257">
        <v>28.137763499999998</v>
      </c>
      <c r="AK65" s="257">
        <v>28.512137500000001</v>
      </c>
      <c r="AL65" s="257">
        <v>28.186812500000002</v>
      </c>
      <c r="AM65" s="257">
        <v>28.964512500000001</v>
      </c>
      <c r="AN65" s="257">
        <v>29.391862499999995</v>
      </c>
      <c r="AO65" s="257">
        <v>36.149938779781756</v>
      </c>
      <c r="AP65" s="257">
        <v>47.429187712752992</v>
      </c>
      <c r="AQ65" s="257">
        <v>42.933394347425327</v>
      </c>
      <c r="AR65" s="257">
        <v>37.267822803870509</v>
      </c>
      <c r="AS65" s="257">
        <v>31.063128105365319</v>
      </c>
      <c r="AT65" s="257">
        <v>29.355218215940464</v>
      </c>
      <c r="AU65" s="257">
        <v>28.142781077740871</v>
      </c>
      <c r="AV65" s="257">
        <v>26.582315898000154</v>
      </c>
      <c r="AW65" s="257">
        <v>27.693324342697775</v>
      </c>
      <c r="AX65" s="257">
        <v>27.492930242020709</v>
      </c>
      <c r="AY65" s="257">
        <v>26.906005141529597</v>
      </c>
      <c r="AZ65" s="259">
        <v>23.760556354102068</v>
      </c>
      <c r="BA65" s="284">
        <v>-0.11931791150044668</v>
      </c>
      <c r="BB65" s="284">
        <v>-2.9100750299771216E-2</v>
      </c>
      <c r="BC65" s="284">
        <v>6.1657071175178725E-3</v>
      </c>
    </row>
    <row r="66" spans="1:55" x14ac:dyDescent="0.15">
      <c r="A66" s="168" t="s">
        <v>107</v>
      </c>
      <c r="B66" s="257">
        <v>1.2788999999999999</v>
      </c>
      <c r="C66" s="257">
        <v>1.5225000000000002</v>
      </c>
      <c r="D66" s="257">
        <v>1.1276649999999999</v>
      </c>
      <c r="E66" s="257">
        <v>1.74783</v>
      </c>
      <c r="F66" s="257">
        <v>1.8046700000000002</v>
      </c>
      <c r="G66" s="257">
        <v>2.3649500000000003</v>
      </c>
      <c r="H66" s="257">
        <v>2.3852500000000001</v>
      </c>
      <c r="I66" s="257">
        <v>5.7449000000000003</v>
      </c>
      <c r="J66" s="257">
        <v>11.043200000000002</v>
      </c>
      <c r="K66" s="257">
        <v>16.0167</v>
      </c>
      <c r="L66" s="257">
        <v>18.787650000000003</v>
      </c>
      <c r="M66" s="257">
        <v>19.051549999999999</v>
      </c>
      <c r="N66" s="257">
        <v>19.366199999999999</v>
      </c>
      <c r="O66" s="257">
        <v>22.096550000000001</v>
      </c>
      <c r="P66" s="257">
        <v>29.790250000000004</v>
      </c>
      <c r="Q66" s="257">
        <v>32.784499999999994</v>
      </c>
      <c r="R66" s="257">
        <v>34.114150000000002</v>
      </c>
      <c r="S66" s="257">
        <v>36.448650000000001</v>
      </c>
      <c r="T66" s="257">
        <v>39.808300000000003</v>
      </c>
      <c r="U66" s="257">
        <v>41.878900000000002</v>
      </c>
      <c r="V66" s="257">
        <v>44.539827083976</v>
      </c>
      <c r="W66" s="257">
        <v>48.909211758839248</v>
      </c>
      <c r="X66" s="257">
        <v>51.831083094404256</v>
      </c>
      <c r="Y66" s="257">
        <v>53.847565201741496</v>
      </c>
      <c r="Z66" s="257">
        <v>61.353291051890253</v>
      </c>
      <c r="AA66" s="257">
        <v>61.630429484629289</v>
      </c>
      <c r="AB66" s="257">
        <v>64.938779552678227</v>
      </c>
      <c r="AC66" s="257">
        <v>66.668977304382139</v>
      </c>
      <c r="AD66" s="257">
        <v>65.556514198103145</v>
      </c>
      <c r="AE66" s="257">
        <v>71.088834360553008</v>
      </c>
      <c r="AF66" s="257">
        <v>70.684424834294262</v>
      </c>
      <c r="AG66" s="257">
        <v>68.626497335791498</v>
      </c>
      <c r="AH66" s="257">
        <v>75.590242782883507</v>
      </c>
      <c r="AI66" s="257">
        <v>79.156845751336505</v>
      </c>
      <c r="AJ66" s="257">
        <v>75.694689767276998</v>
      </c>
      <c r="AK66" s="257">
        <v>76.269780496701756</v>
      </c>
      <c r="AL66" s="257">
        <v>75.397099212403504</v>
      </c>
      <c r="AM66" s="257">
        <v>72.579128770779761</v>
      </c>
      <c r="AN66" s="257">
        <v>74.829941165337743</v>
      </c>
      <c r="AO66" s="257">
        <v>78.044057117664764</v>
      </c>
      <c r="AP66" s="257">
        <v>87.000515366619751</v>
      </c>
      <c r="AQ66" s="257">
        <v>82.67904294354075</v>
      </c>
      <c r="AR66" s="257">
        <v>78.299569966112259</v>
      </c>
      <c r="AS66" s="257">
        <v>77.623653694240502</v>
      </c>
      <c r="AT66" s="257">
        <v>76.399577574720752</v>
      </c>
      <c r="AU66" s="257">
        <v>76.16220067760851</v>
      </c>
      <c r="AV66" s="257">
        <v>75.079964367659997</v>
      </c>
      <c r="AW66" s="257">
        <v>72.704988249221998</v>
      </c>
      <c r="AX66" s="257">
        <v>72.801675000873018</v>
      </c>
      <c r="AY66" s="257">
        <v>67.583435830391252</v>
      </c>
      <c r="AZ66" s="259">
        <v>63.152465340754318</v>
      </c>
      <c r="BA66" s="284">
        <v>-6.8116072416032125E-2</v>
      </c>
      <c r="BB66" s="284">
        <v>-1.4288001792987171E-2</v>
      </c>
      <c r="BC66" s="284">
        <v>1.6387646788963608E-2</v>
      </c>
    </row>
    <row r="67" spans="1:55" x14ac:dyDescent="0.15">
      <c r="A67" s="168" t="s">
        <v>105</v>
      </c>
      <c r="B67" s="257">
        <v>0</v>
      </c>
      <c r="C67" s="257">
        <v>8.2874915048938486E-2</v>
      </c>
      <c r="D67" s="257">
        <v>0.11605093980175121</v>
      </c>
      <c r="E67" s="257">
        <v>0.11605093980175121</v>
      </c>
      <c r="F67" s="257">
        <v>0.24192625470124782</v>
      </c>
      <c r="G67" s="257">
        <v>0.29162630833367875</v>
      </c>
      <c r="H67" s="257">
        <v>0.34717678024515791</v>
      </c>
      <c r="I67" s="257">
        <v>0.31767573488059586</v>
      </c>
      <c r="J67" s="257">
        <v>2.3655594531537183</v>
      </c>
      <c r="K67" s="257">
        <v>2.9354115989210245</v>
      </c>
      <c r="L67" s="257">
        <v>2.6109350000000004</v>
      </c>
      <c r="M67" s="257">
        <v>2.199233</v>
      </c>
      <c r="N67" s="257">
        <v>2.7667770000000003</v>
      </c>
      <c r="O67" s="257">
        <v>6.6721310000000003</v>
      </c>
      <c r="P67" s="257">
        <v>10.135545000000004</v>
      </c>
      <c r="Q67" s="257">
        <v>11.198527000000002</v>
      </c>
      <c r="R67" s="257">
        <v>15.060850000000006</v>
      </c>
      <c r="S67" s="257">
        <v>16.284326000000007</v>
      </c>
      <c r="T67" s="257">
        <v>16.811165000000003</v>
      </c>
      <c r="U67" s="257">
        <v>18.195135000000004</v>
      </c>
      <c r="V67" s="257">
        <v>18.011381</v>
      </c>
      <c r="W67" s="257">
        <v>21.387570000000004</v>
      </c>
      <c r="X67" s="257">
        <v>22.390076000000001</v>
      </c>
      <c r="Y67" s="257">
        <v>24.124109000000001</v>
      </c>
      <c r="Z67" s="257">
        <v>25.552273000000003</v>
      </c>
      <c r="AA67" s="257">
        <v>28.288812</v>
      </c>
      <c r="AB67" s="257">
        <v>36.146040000000006</v>
      </c>
      <c r="AC67" s="257">
        <v>41.308597000000006</v>
      </c>
      <c r="AD67" s="257">
        <v>41.22602400000001</v>
      </c>
      <c r="AE67" s="257">
        <v>42.227367000000001</v>
      </c>
      <c r="AF67" s="257">
        <v>49.682197000000016</v>
      </c>
      <c r="AG67" s="257">
        <v>49.023939000000006</v>
      </c>
      <c r="AH67" s="257">
        <v>50.588174000000009</v>
      </c>
      <c r="AI67" s="257">
        <v>52.722279</v>
      </c>
      <c r="AJ67" s="257">
        <v>60.142219000000026</v>
      </c>
      <c r="AK67" s="257">
        <v>67.699979634095698</v>
      </c>
      <c r="AL67" s="257">
        <v>67.465890862062849</v>
      </c>
      <c r="AM67" s="257">
        <v>67.628698332369268</v>
      </c>
      <c r="AN67" s="257">
        <v>69.20507489674894</v>
      </c>
      <c r="AO67" s="257">
        <v>66.165689891566572</v>
      </c>
      <c r="AP67" s="257">
        <v>65.082058663979126</v>
      </c>
      <c r="AQ67" s="257">
        <v>66.951167109572566</v>
      </c>
      <c r="AR67" s="257">
        <v>69.250720891855508</v>
      </c>
      <c r="AS67" s="257">
        <v>72.588600589840141</v>
      </c>
      <c r="AT67" s="257">
        <v>72.174107842140572</v>
      </c>
      <c r="AU67" s="257">
        <v>76.846009642566585</v>
      </c>
      <c r="AV67" s="257">
        <v>76.695481061259414</v>
      </c>
      <c r="AW67" s="257">
        <v>78.465631282628095</v>
      </c>
      <c r="AX67" s="257">
        <v>77.227987368024117</v>
      </c>
      <c r="AY67" s="257">
        <v>79.264733519341632</v>
      </c>
      <c r="AZ67" s="259">
        <v>73.194478459587714</v>
      </c>
      <c r="BA67" s="284">
        <v>-7.9105040730981679E-2</v>
      </c>
      <c r="BB67" s="284">
        <v>1.8227250810360696E-2</v>
      </c>
      <c r="BC67" s="284">
        <v>1.8993482731450267E-2</v>
      </c>
    </row>
    <row r="68" spans="1:55" x14ac:dyDescent="0.15">
      <c r="A68" s="168" t="s">
        <v>306</v>
      </c>
      <c r="B68" s="257">
        <v>7.3687500000000003E-3</v>
      </c>
      <c r="C68" s="257">
        <v>1.4246250000000002E-2</v>
      </c>
      <c r="D68" s="257">
        <v>1.5228750000000003E-2</v>
      </c>
      <c r="E68" s="257">
        <v>1.8421875000000001E-2</v>
      </c>
      <c r="F68" s="257">
        <v>0.16481437500000001</v>
      </c>
      <c r="G68" s="257">
        <v>0.17685000000000001</v>
      </c>
      <c r="H68" s="257">
        <v>0.24562500000000004</v>
      </c>
      <c r="I68" s="257">
        <v>0.22597500000000004</v>
      </c>
      <c r="J68" s="257">
        <v>0.26527500000000004</v>
      </c>
      <c r="K68" s="257">
        <v>0.26527500000000004</v>
      </c>
      <c r="L68" s="257">
        <v>0.34387500000000004</v>
      </c>
      <c r="M68" s="257">
        <v>0.41265000000000002</v>
      </c>
      <c r="N68" s="257">
        <v>0.44212500000000005</v>
      </c>
      <c r="O68" s="257">
        <v>0.58950000000000002</v>
      </c>
      <c r="P68" s="257">
        <v>0.62880000000000014</v>
      </c>
      <c r="Q68" s="257">
        <v>0.90390000000000015</v>
      </c>
      <c r="R68" s="257">
        <v>1.0512750000000002</v>
      </c>
      <c r="S68" s="257">
        <v>1.1691750000000001</v>
      </c>
      <c r="T68" s="257">
        <v>1.0218000000000003</v>
      </c>
      <c r="U68" s="257">
        <v>1.0709250000000003</v>
      </c>
      <c r="V68" s="257">
        <v>0.83512500000000001</v>
      </c>
      <c r="W68" s="257">
        <v>0.84495000000000009</v>
      </c>
      <c r="X68" s="257">
        <v>0.85477500000000006</v>
      </c>
      <c r="Y68" s="257">
        <v>1.0807500000000003</v>
      </c>
      <c r="Z68" s="257">
        <v>1.4049750000000001</v>
      </c>
      <c r="AA68" s="257">
        <v>1.6113</v>
      </c>
      <c r="AB68" s="257">
        <v>1.5720000000000003</v>
      </c>
      <c r="AC68" s="257">
        <v>1.4835750000000001</v>
      </c>
      <c r="AD68" s="257">
        <v>1.7292000000000001</v>
      </c>
      <c r="AE68" s="257">
        <v>1.6899000000000002</v>
      </c>
      <c r="AF68" s="257">
        <v>3.3405</v>
      </c>
      <c r="AG68" s="257">
        <v>6.8775000000000004</v>
      </c>
      <c r="AH68" s="257">
        <v>8.2530000000000019</v>
      </c>
      <c r="AI68" s="257">
        <v>9.4320000000000004</v>
      </c>
      <c r="AJ68" s="257">
        <v>10.0215</v>
      </c>
      <c r="AK68" s="257">
        <v>11.986500000000001</v>
      </c>
      <c r="AL68" s="257">
        <v>12.379500000000002</v>
      </c>
      <c r="AM68" s="257">
        <v>13.2834</v>
      </c>
      <c r="AN68" s="257">
        <v>12.183000000000002</v>
      </c>
      <c r="AO68" s="257">
        <v>11.352372271035751</v>
      </c>
      <c r="AP68" s="257">
        <v>12.207877403629499</v>
      </c>
      <c r="AQ68" s="257">
        <v>12.55002381405675</v>
      </c>
      <c r="AR68" s="257">
        <v>12.511101808186876</v>
      </c>
      <c r="AS68" s="257">
        <v>12.860941922333391</v>
      </c>
      <c r="AT68" s="257">
        <v>16.543191812325595</v>
      </c>
      <c r="AU68" s="257">
        <v>19.216683745082136</v>
      </c>
      <c r="AV68" s="257">
        <v>18.280075891279346</v>
      </c>
      <c r="AW68" s="257">
        <v>17.798891673850751</v>
      </c>
      <c r="AX68" s="257">
        <v>16.971708351661199</v>
      </c>
      <c r="AY68" s="257">
        <v>18.481904992882555</v>
      </c>
      <c r="AZ68" s="259">
        <v>17.679284544561764</v>
      </c>
      <c r="BA68" s="284">
        <v>-4.6040952206018115E-2</v>
      </c>
      <c r="BB68" s="284">
        <v>4.9943697410514742E-2</v>
      </c>
      <c r="BC68" s="284">
        <v>4.5876573311049301E-3</v>
      </c>
    </row>
    <row r="69" spans="1:55" x14ac:dyDescent="0.15">
      <c r="A69" s="168" t="s">
        <v>103</v>
      </c>
      <c r="B69" s="257">
        <v>2.9103924999999999</v>
      </c>
      <c r="C69" s="257">
        <v>2.9020424999999999</v>
      </c>
      <c r="D69" s="257">
        <v>2.6895350000000002</v>
      </c>
      <c r="E69" s="257">
        <v>3.063615</v>
      </c>
      <c r="F69" s="257">
        <v>3.3892650000000004</v>
      </c>
      <c r="G69" s="257">
        <v>3.8075999999999994</v>
      </c>
      <c r="H69" s="257">
        <v>3.8827500000000001</v>
      </c>
      <c r="I69" s="257">
        <v>4.2417999999999996</v>
      </c>
      <c r="J69" s="257">
        <v>4.3586999999999998</v>
      </c>
      <c r="K69" s="257">
        <v>4.9097999999999997</v>
      </c>
      <c r="L69" s="257">
        <v>5.9952999999999994</v>
      </c>
      <c r="M69" s="257">
        <v>6.5380500000000001</v>
      </c>
      <c r="N69" s="257">
        <v>7.1308999999999987</v>
      </c>
      <c r="O69" s="257">
        <v>7.0307000000000004</v>
      </c>
      <c r="P69" s="257">
        <v>7.2144000000000004</v>
      </c>
      <c r="Q69" s="257">
        <v>7.3647000000000009</v>
      </c>
      <c r="R69" s="257">
        <v>7.8990999999999998</v>
      </c>
      <c r="S69" s="257">
        <v>8.4585499999999989</v>
      </c>
      <c r="T69" s="257">
        <v>8.9679000000000002</v>
      </c>
      <c r="U69" s="257">
        <v>9.5607499999999987</v>
      </c>
      <c r="V69" s="257">
        <v>10.21205</v>
      </c>
      <c r="W69" s="257">
        <v>11.03035</v>
      </c>
      <c r="X69" s="257">
        <v>10.8216</v>
      </c>
      <c r="Y69" s="257">
        <v>12.4582</v>
      </c>
      <c r="Z69" s="257">
        <v>12.70035</v>
      </c>
      <c r="AA69" s="257">
        <v>13.026</v>
      </c>
      <c r="AB69" s="257">
        <v>14.15325</v>
      </c>
      <c r="AC69" s="257">
        <v>14.111499999999998</v>
      </c>
      <c r="AD69" s="257">
        <v>14.863</v>
      </c>
      <c r="AE69" s="257">
        <v>16.950499999999998</v>
      </c>
      <c r="AF69" s="257">
        <v>17.952500000000001</v>
      </c>
      <c r="AG69" s="257">
        <v>18.954499999999999</v>
      </c>
      <c r="AH69" s="257">
        <v>20.549349999999997</v>
      </c>
      <c r="AI69" s="257">
        <v>25.550380258377782</v>
      </c>
      <c r="AJ69" s="257">
        <v>30.676594838783625</v>
      </c>
      <c r="AK69" s="257">
        <v>32.610188641514249</v>
      </c>
      <c r="AL69" s="257">
        <v>33.319478444874747</v>
      </c>
      <c r="AM69" s="257">
        <v>33.800255303886374</v>
      </c>
      <c r="AN69" s="257">
        <v>34.607610960284994</v>
      </c>
      <c r="AO69" s="257">
        <v>34.701669058750504</v>
      </c>
      <c r="AP69" s="257">
        <v>35.348395330552492</v>
      </c>
      <c r="AQ69" s="257">
        <v>35.339646839744994</v>
      </c>
      <c r="AR69" s="257">
        <v>36.597230571038253</v>
      </c>
      <c r="AS69" s="257">
        <v>35.585728645200916</v>
      </c>
      <c r="AT69" s="257">
        <v>34.986689451007813</v>
      </c>
      <c r="AU69" s="257">
        <v>35.047566178960338</v>
      </c>
      <c r="AV69" s="257">
        <v>34.678688664964774</v>
      </c>
      <c r="AW69" s="257">
        <v>34.651497646197974</v>
      </c>
      <c r="AX69" s="257">
        <v>34.200103894014667</v>
      </c>
      <c r="AY69" s="257">
        <v>32.686229577830247</v>
      </c>
      <c r="AZ69" s="259">
        <v>30.610922046302999</v>
      </c>
      <c r="BA69" s="284">
        <v>-6.6050564976303794E-2</v>
      </c>
      <c r="BB69" s="284">
        <v>-5.9655261735221954E-3</v>
      </c>
      <c r="BC69" s="284">
        <v>7.9433316763263019E-3</v>
      </c>
    </row>
    <row r="70" spans="1:55" x14ac:dyDescent="0.15">
      <c r="A70" s="168" t="s">
        <v>97</v>
      </c>
      <c r="B70" s="257">
        <v>0</v>
      </c>
      <c r="C70" s="257">
        <v>0</v>
      </c>
      <c r="D70" s="257">
        <v>0</v>
      </c>
      <c r="E70" s="257">
        <v>0</v>
      </c>
      <c r="F70" s="257">
        <v>0</v>
      </c>
      <c r="G70" s="257">
        <v>0</v>
      </c>
      <c r="H70" s="257">
        <v>0</v>
      </c>
      <c r="I70" s="257">
        <v>0</v>
      </c>
      <c r="J70" s="257">
        <v>0</v>
      </c>
      <c r="K70" s="257">
        <v>0</v>
      </c>
      <c r="L70" s="257">
        <v>0</v>
      </c>
      <c r="M70" s="257">
        <v>0.27255609527385438</v>
      </c>
      <c r="N70" s="257">
        <v>1.3891568726860963</v>
      </c>
      <c r="O70" s="257">
        <v>1.6353365716431263</v>
      </c>
      <c r="P70" s="257">
        <v>2.4412820146572112</v>
      </c>
      <c r="Q70" s="257">
        <v>3.2091282185469949</v>
      </c>
      <c r="R70" s="257">
        <v>3.7439829216381604</v>
      </c>
      <c r="S70" s="257">
        <v>5.2308789962316009</v>
      </c>
      <c r="T70" s="257">
        <v>6.1998598755906817</v>
      </c>
      <c r="U70" s="257">
        <v>6.1936174617957001</v>
      </c>
      <c r="V70" s="257">
        <v>6.7498663530105123</v>
      </c>
      <c r="W70" s="257">
        <v>8.3651275563458327</v>
      </c>
      <c r="X70" s="257">
        <v>8.9243657724765519</v>
      </c>
      <c r="Y70" s="257">
        <v>10.044571324052095</v>
      </c>
      <c r="Z70" s="257">
        <v>11.103583636172603</v>
      </c>
      <c r="AA70" s="257">
        <v>11.756106373943824</v>
      </c>
      <c r="AB70" s="257">
        <v>13.590350280922829</v>
      </c>
      <c r="AC70" s="257">
        <v>16.730255112691665</v>
      </c>
      <c r="AD70" s="257">
        <v>18.163665716975991</v>
      </c>
      <c r="AE70" s="257">
        <v>19.896594954991368</v>
      </c>
      <c r="AF70" s="257">
        <v>20.895029476904234</v>
      </c>
      <c r="AG70" s="257">
        <v>20.324478717464299</v>
      </c>
      <c r="AH70" s="257">
        <v>21.244428806781105</v>
      </c>
      <c r="AI70" s="257">
        <v>22.217864366407028</v>
      </c>
      <c r="AJ70" s="257">
        <v>23.147573722361059</v>
      </c>
      <c r="AK70" s="257">
        <v>24.51773958969904</v>
      </c>
      <c r="AL70" s="257">
        <v>25.170262327470262</v>
      </c>
      <c r="AM70" s="257">
        <v>26.903191565485638</v>
      </c>
      <c r="AN70" s="257">
        <v>29.797942447043106</v>
      </c>
      <c r="AO70" s="257">
        <v>29.389731080156469</v>
      </c>
      <c r="AP70" s="257">
        <v>33.715101064054728</v>
      </c>
      <c r="AQ70" s="257">
        <v>33.803886944767861</v>
      </c>
      <c r="AR70" s="257">
        <v>38.449857629831072</v>
      </c>
      <c r="AS70" s="257">
        <v>38.934748111521415</v>
      </c>
      <c r="AT70" s="257">
        <v>39.091995394230217</v>
      </c>
      <c r="AU70" s="257">
        <v>37.477269045597986</v>
      </c>
      <c r="AV70" s="257">
        <v>37.273707741667543</v>
      </c>
      <c r="AW70" s="257">
        <v>35.946514885351071</v>
      </c>
      <c r="AX70" s="257">
        <v>34.728115871709392</v>
      </c>
      <c r="AY70" s="257">
        <v>35.772687106846448</v>
      </c>
      <c r="AZ70" s="259">
        <v>32.706406123974617</v>
      </c>
      <c r="BA70" s="284">
        <v>-8.8213746392954873E-2</v>
      </c>
      <c r="BB70" s="284">
        <v>1.9848344307856314E-2</v>
      </c>
      <c r="BC70" s="284">
        <v>8.487095925773883E-3</v>
      </c>
    </row>
    <row r="71" spans="1:55" x14ac:dyDescent="0.15">
      <c r="A71" s="168" t="s">
        <v>96</v>
      </c>
      <c r="B71" s="257">
        <v>0</v>
      </c>
      <c r="C71" s="257">
        <v>0</v>
      </c>
      <c r="D71" s="257">
        <v>0</v>
      </c>
      <c r="E71" s="257">
        <v>0</v>
      </c>
      <c r="F71" s="257">
        <v>0</v>
      </c>
      <c r="G71" s="257">
        <v>0</v>
      </c>
      <c r="H71" s="257">
        <v>0</v>
      </c>
      <c r="I71" s="257">
        <v>0</v>
      </c>
      <c r="J71" s="257">
        <v>0</v>
      </c>
      <c r="K71" s="257">
        <v>0</v>
      </c>
      <c r="L71" s="257">
        <v>0</v>
      </c>
      <c r="M71" s="257">
        <v>9.6500000000000006E-3</v>
      </c>
      <c r="N71" s="257">
        <v>1.8335000000000001E-2</v>
      </c>
      <c r="O71" s="257">
        <v>6.32075E-2</v>
      </c>
      <c r="P71" s="257">
        <v>5.5005000000000005E-2</v>
      </c>
      <c r="Q71" s="257">
        <v>3.425750000000001E-2</v>
      </c>
      <c r="R71" s="257">
        <v>3.5705000000000001E-2</v>
      </c>
      <c r="S71" s="257">
        <v>3.5705000000000001E-2</v>
      </c>
      <c r="T71" s="257">
        <v>2.7019999999999999E-2</v>
      </c>
      <c r="U71" s="257">
        <v>3.1844999999999998E-2</v>
      </c>
      <c r="V71" s="257">
        <v>3.8600000000000002E-2</v>
      </c>
      <c r="W71" s="257">
        <v>6.9480000000000014E-2</v>
      </c>
      <c r="X71" s="257">
        <v>0.20265</v>
      </c>
      <c r="Y71" s="257">
        <v>0.24125000000000002</v>
      </c>
      <c r="Z71" s="257">
        <v>0.24125000000000002</v>
      </c>
      <c r="AA71" s="257">
        <v>0.14040749999999999</v>
      </c>
      <c r="AB71" s="257">
        <v>0.27695500000000006</v>
      </c>
      <c r="AC71" s="257">
        <v>0.51241500000000006</v>
      </c>
      <c r="AD71" s="257">
        <v>0.86850000000000005</v>
      </c>
      <c r="AE71" s="257">
        <v>1.2545000000000002</v>
      </c>
      <c r="AF71" s="257">
        <v>1.544</v>
      </c>
      <c r="AG71" s="257">
        <v>1.9300000000000002</v>
      </c>
      <c r="AH71" s="257">
        <v>2.3159999999999998</v>
      </c>
      <c r="AI71" s="257">
        <v>2.2899450000000003</v>
      </c>
      <c r="AJ71" s="257">
        <v>4.0144000000000002</v>
      </c>
      <c r="AK71" s="257">
        <v>6.2146000000000008</v>
      </c>
      <c r="AL71" s="257">
        <v>6.7549999999999999</v>
      </c>
      <c r="AM71" s="257">
        <v>6.8322000000000003</v>
      </c>
      <c r="AN71" s="257">
        <v>7.2365350000000008</v>
      </c>
      <c r="AO71" s="257">
        <v>7.7296499999999995</v>
      </c>
      <c r="AP71" s="257">
        <v>9.0729299999999995</v>
      </c>
      <c r="AQ71" s="257">
        <v>8.1832000000000011</v>
      </c>
      <c r="AR71" s="257">
        <v>9.0275750000000006</v>
      </c>
      <c r="AS71" s="257">
        <v>9.4097150000000003</v>
      </c>
      <c r="AT71" s="257">
        <v>9.8526500000000006</v>
      </c>
      <c r="AU71" s="257">
        <v>10.286899999999999</v>
      </c>
      <c r="AV71" s="257">
        <v>10.23865</v>
      </c>
      <c r="AW71" s="257">
        <v>9.5206900000000001</v>
      </c>
      <c r="AX71" s="257">
        <v>9.659650000000001</v>
      </c>
      <c r="AY71" s="257">
        <v>9.8526500000000006</v>
      </c>
      <c r="AZ71" s="259">
        <v>8.7125989999999991</v>
      </c>
      <c r="BA71" s="284">
        <v>-0.11812618080420478</v>
      </c>
      <c r="BB71" s="284">
        <v>2.4564543906987701E-2</v>
      </c>
      <c r="BC71" s="284">
        <v>2.2608617772161247E-3</v>
      </c>
    </row>
    <row r="72" spans="1:55" x14ac:dyDescent="0.15">
      <c r="A72" s="168" t="s">
        <v>95</v>
      </c>
      <c r="B72" s="257">
        <v>5.4356451640485606</v>
      </c>
      <c r="C72" s="257">
        <v>6.1048359829561907</v>
      </c>
      <c r="D72" s="257">
        <v>6.6231931581493493</v>
      </c>
      <c r="E72" s="257">
        <v>6.8531798021976984</v>
      </c>
      <c r="F72" s="257">
        <v>7.1742074405532152</v>
      </c>
      <c r="G72" s="257">
        <v>7.0512632049547372</v>
      </c>
      <c r="H72" s="257">
        <v>7.8171422171555474</v>
      </c>
      <c r="I72" s="257">
        <v>8.8122650731868291</v>
      </c>
      <c r="J72" s="257">
        <v>8.4648455245774272</v>
      </c>
      <c r="K72" s="257">
        <v>7.5490727474575552</v>
      </c>
      <c r="L72" s="257">
        <v>7.7469466559944529</v>
      </c>
      <c r="M72" s="257">
        <v>7.4245528576748381</v>
      </c>
      <c r="N72" s="257">
        <v>7.7258471167704954</v>
      </c>
      <c r="O72" s="257">
        <v>8.1023576136873903</v>
      </c>
      <c r="P72" s="257">
        <v>8.9029375871911594</v>
      </c>
      <c r="Q72" s="257">
        <v>9.7313341033820286</v>
      </c>
      <c r="R72" s="257">
        <v>10.236883605425911</v>
      </c>
      <c r="S72" s="257">
        <v>10.202087839938246</v>
      </c>
      <c r="T72" s="257">
        <v>10.711646873810313</v>
      </c>
      <c r="U72" s="257">
        <v>6.1013085905426321</v>
      </c>
      <c r="V72" s="257">
        <v>7.9662620180985648</v>
      </c>
      <c r="W72" s="257">
        <v>8.1365585919336603</v>
      </c>
      <c r="X72" s="257">
        <v>8.3661627719582228</v>
      </c>
      <c r="Y72" s="257">
        <v>8.2793579532766426</v>
      </c>
      <c r="Z72" s="257">
        <v>8.0857437164590085</v>
      </c>
      <c r="AA72" s="257">
        <v>7.8742530441527547</v>
      </c>
      <c r="AB72" s="257">
        <v>8.5052800672305686</v>
      </c>
      <c r="AC72" s="257">
        <v>8.8612401402954877</v>
      </c>
      <c r="AD72" s="257">
        <v>8.2456007568312426</v>
      </c>
      <c r="AE72" s="257">
        <v>8.8576637458220322</v>
      </c>
      <c r="AF72" s="257">
        <v>9.3133614754327425</v>
      </c>
      <c r="AG72" s="257">
        <v>9.8648089405895085</v>
      </c>
      <c r="AH72" s="257">
        <v>11.228923169583526</v>
      </c>
      <c r="AI72" s="257">
        <v>10.905883939165358</v>
      </c>
      <c r="AJ72" s="257">
        <v>10.559221583849201</v>
      </c>
      <c r="AK72" s="257">
        <v>11.297300902116605</v>
      </c>
      <c r="AL72" s="257">
        <v>14.533600301385379</v>
      </c>
      <c r="AM72" s="257">
        <v>17.244787620292122</v>
      </c>
      <c r="AN72" s="257">
        <v>18.179529061679109</v>
      </c>
      <c r="AO72" s="257">
        <v>18.48915140095151</v>
      </c>
      <c r="AP72" s="257">
        <v>17.856746604523327</v>
      </c>
      <c r="AQ72" s="257">
        <v>17.725959606204729</v>
      </c>
      <c r="AR72" s="257">
        <v>17.685029015708835</v>
      </c>
      <c r="AS72" s="257">
        <v>18.204617018901665</v>
      </c>
      <c r="AT72" s="257">
        <v>23.045952571823715</v>
      </c>
      <c r="AU72" s="257">
        <v>27.941172978241081</v>
      </c>
      <c r="AV72" s="257">
        <v>28.872783481527442</v>
      </c>
      <c r="AW72" s="257">
        <v>29.066263546478371</v>
      </c>
      <c r="AX72" s="257">
        <v>26.952494234174758</v>
      </c>
      <c r="AY72" s="257">
        <v>28.719425216697829</v>
      </c>
      <c r="AZ72" s="259">
        <v>28.375917381346241</v>
      </c>
      <c r="BA72" s="284">
        <v>-1.4660379206251406E-2</v>
      </c>
      <c r="BB72" s="284">
        <v>4.5023066241424825E-2</v>
      </c>
      <c r="BC72" s="284">
        <v>7.3633627578783781E-3</v>
      </c>
    </row>
    <row r="73" spans="1:55" s="161" customFormat="1" x14ac:dyDescent="0.15">
      <c r="A73" s="163" t="s">
        <v>94</v>
      </c>
      <c r="B73" s="260">
        <v>15.101651700842915</v>
      </c>
      <c r="C73" s="260">
        <v>17.860784321445347</v>
      </c>
      <c r="D73" s="260">
        <v>20.766739022379614</v>
      </c>
      <c r="E73" s="260">
        <v>25.771795049550384</v>
      </c>
      <c r="F73" s="260">
        <v>31.35086200360255</v>
      </c>
      <c r="G73" s="260">
        <v>35.513748341162447</v>
      </c>
      <c r="H73" s="260">
        <v>40.962992472415991</v>
      </c>
      <c r="I73" s="260">
        <v>49.873898307105769</v>
      </c>
      <c r="J73" s="260">
        <v>59.348446725567833</v>
      </c>
      <c r="K73" s="260">
        <v>67.499312501030587</v>
      </c>
      <c r="L73" s="260">
        <v>71.901556408141744</v>
      </c>
      <c r="M73" s="260">
        <v>72.237361017609658</v>
      </c>
      <c r="N73" s="260">
        <v>75.067360095364094</v>
      </c>
      <c r="O73" s="260">
        <v>84.75098043427063</v>
      </c>
      <c r="P73" s="260">
        <v>98.62842442652709</v>
      </c>
      <c r="Q73" s="260">
        <v>106.93480813136314</v>
      </c>
      <c r="R73" s="260">
        <v>117.99270384886414</v>
      </c>
      <c r="S73" s="260">
        <v>125.5244378137799</v>
      </c>
      <c r="T73" s="260">
        <v>134.09947510056423</v>
      </c>
      <c r="U73" s="260">
        <v>138.38290137625657</v>
      </c>
      <c r="V73" s="260">
        <v>149.25189555044051</v>
      </c>
      <c r="W73" s="260">
        <v>162.38664690998723</v>
      </c>
      <c r="X73" s="260">
        <v>171.71842228216818</v>
      </c>
      <c r="Y73" s="260">
        <v>181.84128514898785</v>
      </c>
      <c r="Z73" s="260">
        <v>198.21652160601087</v>
      </c>
      <c r="AA73" s="260">
        <v>208.30161437532252</v>
      </c>
      <c r="AB73" s="260">
        <v>227.4242932845176</v>
      </c>
      <c r="AC73" s="260">
        <v>242.13800187967701</v>
      </c>
      <c r="AD73" s="260">
        <v>246.11937779305484</v>
      </c>
      <c r="AE73" s="260">
        <v>261.5251336087797</v>
      </c>
      <c r="AF73" s="260">
        <v>277.45473762273161</v>
      </c>
      <c r="AG73" s="260">
        <v>285.49365047392376</v>
      </c>
      <c r="AH73" s="260">
        <v>304.08727397956909</v>
      </c>
      <c r="AI73" s="260">
        <v>323.26134005505696</v>
      </c>
      <c r="AJ73" s="260">
        <v>344.37746483930221</v>
      </c>
      <c r="AK73" s="260">
        <v>372.02427123535284</v>
      </c>
      <c r="AL73" s="260">
        <v>389.52295952972986</v>
      </c>
      <c r="AM73" s="260">
        <v>407.05601875413856</v>
      </c>
      <c r="AN73" s="260">
        <v>426.27247871614315</v>
      </c>
      <c r="AO73" s="260">
        <v>444.53494927127491</v>
      </c>
      <c r="AP73" s="260">
        <v>488.11191461324177</v>
      </c>
      <c r="AQ73" s="260">
        <v>492.55615324015702</v>
      </c>
      <c r="AR73" s="260">
        <v>502.1165444293257</v>
      </c>
      <c r="AS73" s="260">
        <v>512.18597056917247</v>
      </c>
      <c r="AT73" s="260">
        <v>533.26825935431918</v>
      </c>
      <c r="AU73" s="260">
        <v>560.03349646403376</v>
      </c>
      <c r="AV73" s="260">
        <v>579.03500445139878</v>
      </c>
      <c r="AW73" s="260">
        <v>604.61949319107669</v>
      </c>
      <c r="AX73" s="260">
        <v>626.61633734374186</v>
      </c>
      <c r="AY73" s="260">
        <v>658.24049304237326</v>
      </c>
      <c r="AZ73" s="260">
        <v>652.07753994274685</v>
      </c>
      <c r="BA73" s="297">
        <v>-1.2069427217552442E-2</v>
      </c>
      <c r="BB73" s="297">
        <v>4.0034793373026956E-2</v>
      </c>
      <c r="BC73" s="297">
        <v>0.169209805918725</v>
      </c>
    </row>
    <row r="74" spans="1:55" x14ac:dyDescent="0.15">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9"/>
      <c r="BA74" s="284"/>
      <c r="BB74" s="284"/>
      <c r="BC74" s="284"/>
    </row>
    <row r="75" spans="1:55" s="271" customFormat="1" x14ac:dyDescent="0.15">
      <c r="A75" s="290" t="s">
        <v>93</v>
      </c>
      <c r="B75" s="268">
        <v>976.09912425805703</v>
      </c>
      <c r="C75" s="268">
        <v>1043.9399381214728</v>
      </c>
      <c r="D75" s="268">
        <v>1095.4330110214826</v>
      </c>
      <c r="E75" s="268">
        <v>1148.1314484320051</v>
      </c>
      <c r="F75" s="268">
        <v>1172.1812398255502</v>
      </c>
      <c r="G75" s="268">
        <v>1175.1910308890776</v>
      </c>
      <c r="H75" s="268">
        <v>1225.8128779764247</v>
      </c>
      <c r="I75" s="268">
        <v>1277.502354110258</v>
      </c>
      <c r="J75" s="268">
        <v>1320.8172245045123</v>
      </c>
      <c r="K75" s="268">
        <v>1409.8986900428727</v>
      </c>
      <c r="L75" s="268">
        <v>1428.4503602775517</v>
      </c>
      <c r="M75" s="268">
        <v>1453.0456428860321</v>
      </c>
      <c r="N75" s="268">
        <v>1459.6740592261194</v>
      </c>
      <c r="O75" s="268">
        <v>1472.7236319253211</v>
      </c>
      <c r="P75" s="268">
        <v>1598.7735467671898</v>
      </c>
      <c r="Q75" s="268">
        <v>1640.9369675484545</v>
      </c>
      <c r="R75" s="268">
        <v>1683.3986626395069</v>
      </c>
      <c r="S75" s="268">
        <v>1767.768027326508</v>
      </c>
      <c r="T75" s="268">
        <v>1845.6924454418074</v>
      </c>
      <c r="U75" s="268">
        <v>1907.5454307187038</v>
      </c>
      <c r="V75" s="268">
        <v>1969.7011040841085</v>
      </c>
      <c r="W75" s="268">
        <v>1995.9554495736306</v>
      </c>
      <c r="X75" s="268">
        <v>2001.8218060896024</v>
      </c>
      <c r="Y75" s="268">
        <v>2024.6191902198839</v>
      </c>
      <c r="Z75" s="268">
        <v>2054.2418358522541</v>
      </c>
      <c r="AA75" s="268">
        <v>2088.3398865224422</v>
      </c>
      <c r="AB75" s="268">
        <v>2189.9871800494948</v>
      </c>
      <c r="AC75" s="268">
        <v>2188.2884883112024</v>
      </c>
      <c r="AD75" s="268">
        <v>2246.2252018908107</v>
      </c>
      <c r="AE75" s="268">
        <v>2310.2662801108581</v>
      </c>
      <c r="AF75" s="268">
        <v>2400.7084494264218</v>
      </c>
      <c r="AG75" s="268">
        <v>2457.4098796981289</v>
      </c>
      <c r="AH75" s="268">
        <v>2514.8220076916359</v>
      </c>
      <c r="AI75" s="268">
        <v>2604.7730836445598</v>
      </c>
      <c r="AJ75" s="268">
        <v>2692.6030727346133</v>
      </c>
      <c r="AK75" s="268">
        <v>2758.0497790082677</v>
      </c>
      <c r="AL75" s="268">
        <v>2852.1356335865344</v>
      </c>
      <c r="AM75" s="268">
        <v>2928.3114138599758</v>
      </c>
      <c r="AN75" s="268">
        <v>3035.4569070066441</v>
      </c>
      <c r="AO75" s="268">
        <v>2941.4083995455039</v>
      </c>
      <c r="AP75" s="268">
        <v>3150.7689595839975</v>
      </c>
      <c r="AQ75" s="268">
        <v>3257.9607315592898</v>
      </c>
      <c r="AR75" s="268">
        <v>3326.8288876766246</v>
      </c>
      <c r="AS75" s="268">
        <v>3366.0534563933325</v>
      </c>
      <c r="AT75" s="268">
        <v>3437.8935232930385</v>
      </c>
      <c r="AU75" s="268">
        <v>3511.6572706232801</v>
      </c>
      <c r="AV75" s="268">
        <v>3552.0700818699388</v>
      </c>
      <c r="AW75" s="268">
        <v>3676.2142979408968</v>
      </c>
      <c r="AX75" s="268">
        <v>3852.8564850138991</v>
      </c>
      <c r="AY75" s="268">
        <v>3976.2118742382518</v>
      </c>
      <c r="AZ75" s="268">
        <v>3853.6628323771811</v>
      </c>
      <c r="BA75" s="298">
        <v>-3.3468582533308977E-2</v>
      </c>
      <c r="BB75" s="298">
        <v>3.0603039494889295E-2</v>
      </c>
      <c r="BC75" s="298">
        <v>1</v>
      </c>
    </row>
    <row r="76" spans="1:55" x14ac:dyDescent="0.15">
      <c r="A76" s="168" t="s">
        <v>92</v>
      </c>
      <c r="B76" s="257">
        <v>724.60371325972335</v>
      </c>
      <c r="C76" s="257">
        <v>768.40678528662443</v>
      </c>
      <c r="D76" s="257">
        <v>801.51275600361032</v>
      </c>
      <c r="E76" s="257">
        <v>825.51833525014104</v>
      </c>
      <c r="F76" s="257">
        <v>818.00706153664714</v>
      </c>
      <c r="G76" s="257">
        <v>783.98982658666648</v>
      </c>
      <c r="H76" s="257">
        <v>792.29209728228454</v>
      </c>
      <c r="I76" s="257">
        <v>805.43852691064092</v>
      </c>
      <c r="J76" s="257">
        <v>809.94175738954175</v>
      </c>
      <c r="K76" s="257">
        <v>842.44108829311313</v>
      </c>
      <c r="L76" s="257">
        <v>832.92516940727319</v>
      </c>
      <c r="M76" s="257">
        <v>822.91089053876146</v>
      </c>
      <c r="N76" s="257">
        <v>779.53057051042526</v>
      </c>
      <c r="O76" s="257">
        <v>736.5786337276628</v>
      </c>
      <c r="P76" s="257">
        <v>784.07424151127532</v>
      </c>
      <c r="Q76" s="257">
        <v>771.75330528605389</v>
      </c>
      <c r="R76" s="257">
        <v>746.95663086321451</v>
      </c>
      <c r="S76" s="257">
        <v>776.4828657636624</v>
      </c>
      <c r="T76" s="257">
        <v>791.61569569056201</v>
      </c>
      <c r="U76" s="257">
        <v>811.03208008540844</v>
      </c>
      <c r="V76" s="257">
        <v>833.53602984310533</v>
      </c>
      <c r="W76" s="257">
        <v>853.44841425957463</v>
      </c>
      <c r="X76" s="257">
        <v>872.47265916932895</v>
      </c>
      <c r="Y76" s="257">
        <v>904.60350852210183</v>
      </c>
      <c r="Z76" s="257">
        <v>945.10260288462189</v>
      </c>
      <c r="AA76" s="257">
        <v>958.89283390168362</v>
      </c>
      <c r="AB76" s="257">
        <v>1004.3353276195553</v>
      </c>
      <c r="AC76" s="257">
        <v>1010.7806854523716</v>
      </c>
      <c r="AD76" s="257">
        <v>1025.4107502089209</v>
      </c>
      <c r="AE76" s="257">
        <v>1032.9661852704612</v>
      </c>
      <c r="AF76" s="257">
        <v>1055.2461147673762</v>
      </c>
      <c r="AG76" s="257">
        <v>1077.3668402068472</v>
      </c>
      <c r="AH76" s="257">
        <v>1066.2887290791507</v>
      </c>
      <c r="AI76" s="257">
        <v>1071.2542883078888</v>
      </c>
      <c r="AJ76" s="257">
        <v>1072.9038533507967</v>
      </c>
      <c r="AK76" s="257">
        <v>1062.8215384899956</v>
      </c>
      <c r="AL76" s="257">
        <v>1074.8101971712713</v>
      </c>
      <c r="AM76" s="257">
        <v>1078.6079674617065</v>
      </c>
      <c r="AN76" s="257">
        <v>1110.2206500184489</v>
      </c>
      <c r="AO76" s="257">
        <v>1104.8340971249909</v>
      </c>
      <c r="AP76" s="257">
        <v>1130.8904756887371</v>
      </c>
      <c r="AQ76" s="257">
        <v>1151.0023985662292</v>
      </c>
      <c r="AR76" s="257">
        <v>1187.0251047784382</v>
      </c>
      <c r="AS76" s="257">
        <v>1196.4274132495177</v>
      </c>
      <c r="AT76" s="257">
        <v>1242.1096496580408</v>
      </c>
      <c r="AU76" s="257">
        <v>1281.0374023787701</v>
      </c>
      <c r="AV76" s="257">
        <v>1296.7083940806892</v>
      </c>
      <c r="AW76" s="257">
        <v>1331.1319238531607</v>
      </c>
      <c r="AX76" s="257">
        <v>1430.8622688854193</v>
      </c>
      <c r="AY76" s="257">
        <v>1510.7696691865017</v>
      </c>
      <c r="AZ76" s="259">
        <v>1478.4510567514264</v>
      </c>
      <c r="BA76" s="284">
        <v>-2.4065942637217952E-2</v>
      </c>
      <c r="BB76" s="284">
        <v>3.1787159537935761E-2</v>
      </c>
      <c r="BC76" s="284">
        <v>0.38364826427729409</v>
      </c>
    </row>
    <row r="77" spans="1:55" x14ac:dyDescent="0.15">
      <c r="A77" s="168" t="s">
        <v>91</v>
      </c>
      <c r="B77" s="257">
        <v>251.49541099833382</v>
      </c>
      <c r="C77" s="257">
        <v>275.53315283484807</v>
      </c>
      <c r="D77" s="257">
        <v>293.92025501787236</v>
      </c>
      <c r="E77" s="257">
        <v>322.61311318186421</v>
      </c>
      <c r="F77" s="257">
        <v>354.17417828890308</v>
      </c>
      <c r="G77" s="257">
        <v>391.20120430241116</v>
      </c>
      <c r="H77" s="257">
        <v>433.52078069414023</v>
      </c>
      <c r="I77" s="257">
        <v>472.06382719961681</v>
      </c>
      <c r="J77" s="257">
        <v>510.87546711497049</v>
      </c>
      <c r="K77" s="257">
        <v>567.45760174975942</v>
      </c>
      <c r="L77" s="257">
        <v>595.52519087027861</v>
      </c>
      <c r="M77" s="257">
        <v>630.13475234727071</v>
      </c>
      <c r="N77" s="257">
        <v>680.1434887156945</v>
      </c>
      <c r="O77" s="257">
        <v>736.14499819765865</v>
      </c>
      <c r="P77" s="257">
        <v>814.69930525591485</v>
      </c>
      <c r="Q77" s="257">
        <v>869.18366226240096</v>
      </c>
      <c r="R77" s="257">
        <v>936.44203177629277</v>
      </c>
      <c r="S77" s="257">
        <v>991.28516156284547</v>
      </c>
      <c r="T77" s="257">
        <v>1054.0767497512459</v>
      </c>
      <c r="U77" s="257">
        <v>1096.5133506332954</v>
      </c>
      <c r="V77" s="257">
        <v>1136.1650742410031</v>
      </c>
      <c r="W77" s="257">
        <v>1142.5070353140552</v>
      </c>
      <c r="X77" s="257">
        <v>1129.3491469202736</v>
      </c>
      <c r="Y77" s="257">
        <v>1120.0156816977826</v>
      </c>
      <c r="Z77" s="257">
        <v>1109.1392329676323</v>
      </c>
      <c r="AA77" s="257">
        <v>1129.4470526207588</v>
      </c>
      <c r="AB77" s="257">
        <v>1185.6518524299397</v>
      </c>
      <c r="AC77" s="257">
        <v>1177.5078028588307</v>
      </c>
      <c r="AD77" s="257">
        <v>1220.8144516818891</v>
      </c>
      <c r="AE77" s="257">
        <v>1277.3000948403967</v>
      </c>
      <c r="AF77" s="257">
        <v>1345.4623346590456</v>
      </c>
      <c r="AG77" s="257">
        <v>1380.043039491281</v>
      </c>
      <c r="AH77" s="257">
        <v>1448.5332786124848</v>
      </c>
      <c r="AI77" s="257">
        <v>1533.5187953366715</v>
      </c>
      <c r="AJ77" s="257">
        <v>1619.6992193838164</v>
      </c>
      <c r="AK77" s="257">
        <v>1695.2282405182725</v>
      </c>
      <c r="AL77" s="257">
        <v>1777.3254364152631</v>
      </c>
      <c r="AM77" s="257">
        <v>1849.7034463982702</v>
      </c>
      <c r="AN77" s="257">
        <v>1925.2362569881961</v>
      </c>
      <c r="AO77" s="257">
        <v>1836.574302420513</v>
      </c>
      <c r="AP77" s="257">
        <v>2019.8784838952613</v>
      </c>
      <c r="AQ77" s="257">
        <v>2106.958332993062</v>
      </c>
      <c r="AR77" s="257">
        <v>2139.8037828981855</v>
      </c>
      <c r="AS77" s="257">
        <v>2169.6260431438141</v>
      </c>
      <c r="AT77" s="257">
        <v>2195.7838736349968</v>
      </c>
      <c r="AU77" s="257">
        <v>2230.6198682445092</v>
      </c>
      <c r="AV77" s="257">
        <v>2255.3616877892505</v>
      </c>
      <c r="AW77" s="257">
        <v>2345.0823740877358</v>
      </c>
      <c r="AX77" s="257">
        <v>2421.9942161284794</v>
      </c>
      <c r="AY77" s="257">
        <v>2465.4422050517505</v>
      </c>
      <c r="AZ77" s="259">
        <v>2375.2117756257539</v>
      </c>
      <c r="BA77" s="284">
        <v>-3.923031693381196E-2</v>
      </c>
      <c r="BB77" s="284">
        <v>2.9884761637208657E-2</v>
      </c>
      <c r="BC77" s="284">
        <v>0.61635173572270574</v>
      </c>
    </row>
    <row r="78" spans="1:55" x14ac:dyDescent="0.15">
      <c r="A78" s="272" t="s">
        <v>90</v>
      </c>
      <c r="B78" s="273">
        <v>92.984138300666672</v>
      </c>
      <c r="C78" s="273">
        <v>108.80287114733336</v>
      </c>
      <c r="D78" s="273">
        <v>126.67448954444446</v>
      </c>
      <c r="E78" s="273">
        <v>143.52010544955556</v>
      </c>
      <c r="F78" s="273">
        <v>156.74130018466667</v>
      </c>
      <c r="G78" s="273">
        <v>163.05304795133333</v>
      </c>
      <c r="H78" s="273">
        <v>173.46768564033334</v>
      </c>
      <c r="I78" s="273">
        <v>175.20059483211114</v>
      </c>
      <c r="J78" s="273">
        <v>170.39498878833336</v>
      </c>
      <c r="K78" s="273">
        <v>171.15575588366667</v>
      </c>
      <c r="L78" s="273">
        <v>164.96065611344446</v>
      </c>
      <c r="M78" s="273">
        <v>161.51256330622223</v>
      </c>
      <c r="N78" s="273">
        <v>149.29110607022224</v>
      </c>
      <c r="O78" s="273">
        <v>153.17122937633337</v>
      </c>
      <c r="P78" s="273">
        <v>155.10483814166668</v>
      </c>
      <c r="Q78" s="273">
        <v>156.83376487788888</v>
      </c>
      <c r="R78" s="273">
        <v>148.04048108000001</v>
      </c>
      <c r="S78" s="273">
        <v>149.14461121711113</v>
      </c>
      <c r="T78" s="273">
        <v>139.28855924966669</v>
      </c>
      <c r="U78" s="273">
        <v>143.54434518655557</v>
      </c>
      <c r="V78" s="273">
        <v>142.6021752777778</v>
      </c>
      <c r="W78" s="273">
        <v>149.36142731531672</v>
      </c>
      <c r="X78" s="273">
        <v>147.33147529521972</v>
      </c>
      <c r="Y78" s="273">
        <v>150.47973480104281</v>
      </c>
      <c r="Z78" s="273">
        <v>145.44899729894445</v>
      </c>
      <c r="AA78" s="273">
        <v>147.47289533923413</v>
      </c>
      <c r="AB78" s="273">
        <v>157.64994598057555</v>
      </c>
      <c r="AC78" s="273">
        <v>145.64752754536116</v>
      </c>
      <c r="AD78" s="273">
        <v>139.11379904102054</v>
      </c>
      <c r="AE78" s="273">
        <v>133.34481748831692</v>
      </c>
      <c r="AF78" s="273">
        <v>129.84620293175325</v>
      </c>
      <c r="AG78" s="273">
        <v>132.45517315371407</v>
      </c>
      <c r="AH78" s="273">
        <v>130.69660873419025</v>
      </c>
      <c r="AI78" s="273">
        <v>126.71528139962969</v>
      </c>
      <c r="AJ78" s="273">
        <v>137.55832131464842</v>
      </c>
      <c r="AK78" s="273">
        <v>129.21100787732308</v>
      </c>
      <c r="AL78" s="273">
        <v>127.5015449134727</v>
      </c>
      <c r="AM78" s="273">
        <v>120.06733823143969</v>
      </c>
      <c r="AN78" s="273">
        <v>126.85030523810516</v>
      </c>
      <c r="AO78" s="273">
        <v>117.64107504346997</v>
      </c>
      <c r="AP78" s="273">
        <v>125.56502182559018</v>
      </c>
      <c r="AQ78" s="273">
        <v>117.4533784423393</v>
      </c>
      <c r="AR78" s="273">
        <v>113.94166173408969</v>
      </c>
      <c r="AS78" s="273">
        <v>113.92518456074419</v>
      </c>
      <c r="AT78" s="273">
        <v>99.922361351492427</v>
      </c>
      <c r="AU78" s="273">
        <v>84.275314670967305</v>
      </c>
      <c r="AV78" s="273">
        <v>82.347691102741791</v>
      </c>
      <c r="AW78" s="273">
        <v>76.770327332677255</v>
      </c>
      <c r="AX78" s="273">
        <v>68.812665905778317</v>
      </c>
      <c r="AY78" s="273">
        <v>61.065911065425048</v>
      </c>
      <c r="AZ78" s="260">
        <v>47.805486749825931</v>
      </c>
      <c r="BA78" s="299">
        <v>-0.21928830940175592</v>
      </c>
      <c r="BB78" s="299">
        <v>-6.3465057687415172E-2</v>
      </c>
      <c r="BC78" s="299">
        <v>1.2405207416741362E-2</v>
      </c>
    </row>
    <row r="79" spans="1:55" x14ac:dyDescent="0.1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1"/>
      <c r="BA79" s="300"/>
      <c r="BB79" s="300"/>
      <c r="BC79" s="300"/>
    </row>
    <row r="80" spans="1:55" x14ac:dyDescent="0.15">
      <c r="A80" s="302" t="s">
        <v>520</v>
      </c>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1"/>
      <c r="BA80" s="300"/>
      <c r="BB80" s="300"/>
      <c r="BC80" s="300"/>
    </row>
    <row r="81" spans="1:55" x14ac:dyDescent="0.15">
      <c r="A81" s="168" t="s">
        <v>521</v>
      </c>
      <c r="BC81" s="251"/>
    </row>
    <row r="82" spans="1:55" x14ac:dyDescent="0.15">
      <c r="A82" s="168" t="s">
        <v>215</v>
      </c>
      <c r="BC82" s="251"/>
    </row>
    <row r="83" spans="1:55" x14ac:dyDescent="0.15">
      <c r="A83" s="279" t="s">
        <v>244</v>
      </c>
    </row>
    <row r="84" spans="1:55" x14ac:dyDescent="0.15">
      <c r="A84" s="168" t="s">
        <v>84</v>
      </c>
    </row>
    <row r="85" spans="1:55" x14ac:dyDescent="0.15">
      <c r="A85" s="168" t="s">
        <v>83</v>
      </c>
    </row>
    <row r="86" spans="1:55" x14ac:dyDescent="0.15">
      <c r="A86" s="168" t="s">
        <v>219</v>
      </c>
    </row>
    <row r="87" spans="1:55" x14ac:dyDescent="0.15">
      <c r="A87" s="168" t="s">
        <v>522</v>
      </c>
    </row>
    <row r="88" spans="1:55" x14ac:dyDescent="0.15">
      <c r="A88" s="168" t="s">
        <v>523</v>
      </c>
    </row>
    <row r="89" spans="1:55" x14ac:dyDescent="0.15">
      <c r="A89" s="161" t="s">
        <v>524</v>
      </c>
    </row>
  </sheetData>
  <mergeCells count="1">
    <mergeCell ref="BA2:BB2"/>
  </mergeCells>
  <conditionalFormatting sqref="BA5:BC26 BA28:BC78">
    <cfRule type="cellIs" dxfId="313" priority="3" operator="lessThanOrEqual">
      <formula>0</formula>
    </cfRule>
    <cfRule type="cellIs" dxfId="312" priority="4" operator="greaterThan">
      <formula>0</formula>
    </cfRule>
  </conditionalFormatting>
  <conditionalFormatting sqref="BA27:BC27">
    <cfRule type="cellIs" dxfId="311" priority="1" operator="lessThanOrEqual">
      <formula>0</formula>
    </cfRule>
    <cfRule type="cellIs" dxfId="310" priority="2" operator="greaterThan">
      <formula>0</formula>
    </cfRule>
  </conditionalFormatting>
  <hyperlinks>
    <hyperlink ref="L1" location="Contents!A1" display="Contents" xr:uid="{9B2E716E-F58A-4FB2-950D-4977624CC7CC}"/>
    <hyperlink ref="BE1" location="Contents!A1" display="Contents" xr:uid="{C4C146F0-20A4-450F-8011-0167C90B9F93}"/>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6722-F51E-458E-8F91-8E22B400D2E2}">
  <dimension ref="A1:BE88"/>
  <sheetViews>
    <sheetView showGridLines="0" workbookViewId="0">
      <pane xSplit="1" ySplit="3" topLeftCell="AM70" activePane="bottomRight" state="frozen"/>
      <selection activeCell="AL81" sqref="AL81"/>
      <selection pane="topRight" activeCell="AL81" sqref="AL81"/>
      <selection pane="bottomLeft" activeCell="AL81" sqref="AL81"/>
      <selection pane="bottomRight" activeCell="BE1" sqref="BE1"/>
    </sheetView>
  </sheetViews>
  <sheetFormatPr baseColWidth="10" defaultColWidth="9" defaultRowHeight="11" x14ac:dyDescent="0.15"/>
  <cols>
    <col min="1" max="1" width="30.75" style="168" customWidth="1"/>
    <col min="2" max="51" width="8.5" style="168" customWidth="1"/>
    <col min="52" max="52" width="8.5" style="161" customWidth="1"/>
    <col min="53" max="54" width="12" style="168" customWidth="1"/>
    <col min="55" max="16384" width="9" style="168"/>
  </cols>
  <sheetData>
    <row r="1" spans="1:57" ht="13" x14ac:dyDescent="0.15">
      <c r="A1" s="248" t="s">
        <v>519</v>
      </c>
      <c r="L1" s="30" t="s">
        <v>199</v>
      </c>
      <c r="BC1" s="282"/>
      <c r="BE1" s="30" t="s">
        <v>199</v>
      </c>
    </row>
    <row r="2" spans="1:57" x14ac:dyDescent="0.15">
      <c r="BA2" s="1229" t="s">
        <v>197</v>
      </c>
      <c r="BB2" s="1229"/>
      <c r="BC2" s="282" t="s">
        <v>196</v>
      </c>
    </row>
    <row r="3" spans="1:57" x14ac:dyDescent="0.15">
      <c r="A3" s="276" t="s">
        <v>525</v>
      </c>
      <c r="B3" s="168">
        <v>1970</v>
      </c>
      <c r="C3" s="168">
        <v>1971</v>
      </c>
      <c r="D3" s="168">
        <v>1972</v>
      </c>
      <c r="E3" s="168">
        <v>1973</v>
      </c>
      <c r="F3" s="168">
        <v>1974</v>
      </c>
      <c r="G3" s="168">
        <v>1975</v>
      </c>
      <c r="H3" s="168">
        <v>1976</v>
      </c>
      <c r="I3" s="168">
        <v>1977</v>
      </c>
      <c r="J3" s="168">
        <v>1978</v>
      </c>
      <c r="K3" s="168">
        <v>1979</v>
      </c>
      <c r="L3" s="168">
        <v>1980</v>
      </c>
      <c r="M3" s="168">
        <v>1981</v>
      </c>
      <c r="N3" s="168">
        <v>1982</v>
      </c>
      <c r="O3" s="168">
        <v>1983</v>
      </c>
      <c r="P3" s="168">
        <v>1984</v>
      </c>
      <c r="Q3" s="168">
        <v>1985</v>
      </c>
      <c r="R3" s="168">
        <v>1986</v>
      </c>
      <c r="S3" s="168">
        <v>1987</v>
      </c>
      <c r="T3" s="168">
        <v>1988</v>
      </c>
      <c r="U3" s="168">
        <v>1989</v>
      </c>
      <c r="V3" s="168">
        <v>1990</v>
      </c>
      <c r="W3" s="168">
        <v>1991</v>
      </c>
      <c r="X3" s="168">
        <v>1992</v>
      </c>
      <c r="Y3" s="168">
        <v>1993</v>
      </c>
      <c r="Z3" s="168">
        <v>1994</v>
      </c>
      <c r="AA3" s="168">
        <v>1995</v>
      </c>
      <c r="AB3" s="168">
        <v>1996</v>
      </c>
      <c r="AC3" s="168">
        <v>1997</v>
      </c>
      <c r="AD3" s="168">
        <v>1998</v>
      </c>
      <c r="AE3" s="168">
        <v>1999</v>
      </c>
      <c r="AF3" s="168">
        <v>2000</v>
      </c>
      <c r="AG3" s="168">
        <v>2001</v>
      </c>
      <c r="AH3" s="168">
        <v>2002</v>
      </c>
      <c r="AI3" s="168">
        <v>2003</v>
      </c>
      <c r="AJ3" s="168">
        <v>2004</v>
      </c>
      <c r="AK3" s="168">
        <v>2005</v>
      </c>
      <c r="AL3" s="168">
        <v>2006</v>
      </c>
      <c r="AM3" s="168">
        <v>2007</v>
      </c>
      <c r="AN3" s="168">
        <v>2008</v>
      </c>
      <c r="AO3" s="168">
        <v>2009</v>
      </c>
      <c r="AP3" s="168">
        <v>2010</v>
      </c>
      <c r="AQ3" s="168">
        <v>2011</v>
      </c>
      <c r="AR3" s="168">
        <v>2012</v>
      </c>
      <c r="AS3" s="168">
        <v>2013</v>
      </c>
      <c r="AT3" s="168">
        <v>2014</v>
      </c>
      <c r="AU3" s="168">
        <v>2015</v>
      </c>
      <c r="AV3" s="168">
        <v>2016</v>
      </c>
      <c r="AW3" s="168">
        <v>2017</v>
      </c>
      <c r="AX3" s="168">
        <v>2018</v>
      </c>
      <c r="AY3" s="168">
        <v>2019</v>
      </c>
      <c r="AZ3" s="161">
        <v>2020</v>
      </c>
      <c r="BA3" s="282">
        <v>2020</v>
      </c>
      <c r="BB3" s="282" t="s">
        <v>194</v>
      </c>
      <c r="BC3" s="282">
        <v>2020</v>
      </c>
    </row>
    <row r="4" spans="1:57" x14ac:dyDescent="0.15">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4"/>
      <c r="AU4" s="304"/>
      <c r="AV4" s="304"/>
      <c r="AW4" s="304"/>
      <c r="AX4" s="304"/>
      <c r="AY4" s="303"/>
      <c r="AZ4" s="304"/>
    </row>
    <row r="5" spans="1:57" x14ac:dyDescent="0.15">
      <c r="A5" s="168" t="s">
        <v>193</v>
      </c>
      <c r="B5" s="305">
        <v>5.2262096424978068</v>
      </c>
      <c r="C5" s="305">
        <v>5.713718882646166</v>
      </c>
      <c r="D5" s="305">
        <v>6.4333473229159841</v>
      </c>
      <c r="E5" s="305">
        <v>6.9117567128784252</v>
      </c>
      <c r="F5" s="305">
        <v>6.7683608002752411</v>
      </c>
      <c r="G5" s="305">
        <v>6.9135998480018603</v>
      </c>
      <c r="H5" s="305">
        <v>6.9553675056897397</v>
      </c>
      <c r="I5" s="305">
        <v>7.3264621156511316</v>
      </c>
      <c r="J5" s="305">
        <v>7.0702663334937697</v>
      </c>
      <c r="K5" s="305">
        <v>7.4554815742915288</v>
      </c>
      <c r="L5" s="305">
        <v>6.8726530401093893</v>
      </c>
      <c r="M5" s="305">
        <v>6.6592472009679335</v>
      </c>
      <c r="N5" s="305">
        <v>6.9900899556243816</v>
      </c>
      <c r="O5" s="305">
        <v>6.5744629852899577</v>
      </c>
      <c r="P5" s="305">
        <v>7.1860489596971551</v>
      </c>
      <c r="Q5" s="305">
        <v>7.789900011087437</v>
      </c>
      <c r="R5" s="305">
        <v>7.3062797860495268</v>
      </c>
      <c r="S5" s="305">
        <v>7.9198226059383172</v>
      </c>
      <c r="T5" s="305">
        <v>9.1207219286291501</v>
      </c>
      <c r="U5" s="305">
        <v>9.7165568026401079</v>
      </c>
      <c r="V5" s="305">
        <v>10.008831954838692</v>
      </c>
      <c r="W5" s="305">
        <v>10.534272915827328</v>
      </c>
      <c r="X5" s="305">
        <v>11.575172599268058</v>
      </c>
      <c r="Y5" s="305">
        <v>12.777525027532299</v>
      </c>
      <c r="Z5" s="305">
        <v>13.830489692199048</v>
      </c>
      <c r="AA5" s="305">
        <v>14.778097778070922</v>
      </c>
      <c r="AB5" s="305">
        <v>14.851270127478539</v>
      </c>
      <c r="AC5" s="305">
        <v>15.454363889121431</v>
      </c>
      <c r="AD5" s="305">
        <v>16.022610671638706</v>
      </c>
      <c r="AE5" s="305">
        <v>16.500190686482998</v>
      </c>
      <c r="AF5" s="305">
        <v>17.011311719967345</v>
      </c>
      <c r="AG5" s="305">
        <v>17.359258552065718</v>
      </c>
      <c r="AH5" s="305">
        <v>17.485360922833593</v>
      </c>
      <c r="AI5" s="305">
        <v>17.032987353030382</v>
      </c>
      <c r="AJ5" s="305">
        <v>17.052852280240288</v>
      </c>
      <c r="AK5" s="305">
        <v>17.333447403900141</v>
      </c>
      <c r="AL5" s="305">
        <v>17.357146928755007</v>
      </c>
      <c r="AM5" s="305">
        <v>16.900642027205311</v>
      </c>
      <c r="AN5" s="305">
        <v>16.064466278935118</v>
      </c>
      <c r="AO5" s="305">
        <v>15.001554933068601</v>
      </c>
      <c r="AP5" s="305">
        <v>14.473310471642343</v>
      </c>
      <c r="AQ5" s="305">
        <v>14.616528359645676</v>
      </c>
      <c r="AR5" s="305">
        <v>14.502670506791928</v>
      </c>
      <c r="AS5" s="305">
        <v>14.698673650888399</v>
      </c>
      <c r="AT5" s="305">
        <v>15.382834765932198</v>
      </c>
      <c r="AU5" s="305">
        <v>15.553513432224705</v>
      </c>
      <c r="AV5" s="305">
        <v>16.594352658041842</v>
      </c>
      <c r="AW5" s="305">
        <v>16.825450821894187</v>
      </c>
      <c r="AX5" s="305">
        <v>17.103546532407943</v>
      </c>
      <c r="AY5" s="305">
        <v>16.349803438235753</v>
      </c>
      <c r="AZ5" s="306">
        <v>15.939347146153478</v>
      </c>
      <c r="BA5" s="284">
        <v>-2.5104662183422888E-2</v>
      </c>
      <c r="BB5" s="284">
        <v>8.643341542893701E-3</v>
      </c>
      <c r="BC5" s="284">
        <v>4.2866975293300622E-2</v>
      </c>
    </row>
    <row r="6" spans="1:57" x14ac:dyDescent="0.15">
      <c r="A6" s="168" t="s">
        <v>192</v>
      </c>
      <c r="B6" s="305">
        <v>1.0672098010429982</v>
      </c>
      <c r="C6" s="305">
        <v>1.0563605394110271</v>
      </c>
      <c r="D6" s="305">
        <v>1.0949497003775672</v>
      </c>
      <c r="E6" s="305">
        <v>1.1930157960204419</v>
      </c>
      <c r="F6" s="305">
        <v>1.2506424582360567</v>
      </c>
      <c r="G6" s="305">
        <v>1.271234397135502</v>
      </c>
      <c r="H6" s="305">
        <v>1.2432973384591477</v>
      </c>
      <c r="I6" s="305">
        <v>1.3221496412047433</v>
      </c>
      <c r="J6" s="305">
        <v>1.6550351580530733</v>
      </c>
      <c r="K6" s="305">
        <v>2.0091106937615391</v>
      </c>
      <c r="L6" s="305">
        <v>2.4233231687511569</v>
      </c>
      <c r="M6" s="305">
        <v>2.6179201727965258</v>
      </c>
      <c r="N6" s="305">
        <v>2.7915332292143309</v>
      </c>
      <c r="O6" s="305">
        <v>2.8151268276390535</v>
      </c>
      <c r="P6" s="305">
        <v>2.7614292106627518</v>
      </c>
      <c r="Q6" s="305">
        <v>2.6862139159305363</v>
      </c>
      <c r="R6" s="305">
        <v>2.3860723337652194</v>
      </c>
      <c r="S6" s="305">
        <v>2.4253047215738026</v>
      </c>
      <c r="T6" s="305">
        <v>2.4501456228326628</v>
      </c>
      <c r="U6" s="305">
        <v>2.3584853049427137</v>
      </c>
      <c r="V6" s="305">
        <v>2.5529249776198113</v>
      </c>
      <c r="W6" s="305">
        <v>2.5890095028172406</v>
      </c>
      <c r="X6" s="305">
        <v>2.5026644636024469</v>
      </c>
      <c r="Y6" s="305">
        <v>2.6876112607418596</v>
      </c>
      <c r="Z6" s="305">
        <v>2.8273992457474146</v>
      </c>
      <c r="AA6" s="305">
        <v>2.8238427689791852</v>
      </c>
      <c r="AB6" s="305">
        <v>2.9723200324185779</v>
      </c>
      <c r="AC6" s="305">
        <v>3.0096289538114291</v>
      </c>
      <c r="AD6" s="305">
        <v>3.1864577787634341</v>
      </c>
      <c r="AE6" s="305">
        <v>3.3123477992945465</v>
      </c>
      <c r="AF6" s="305">
        <v>3.220646000818558</v>
      </c>
      <c r="AG6" s="305">
        <v>3.2064459879118004</v>
      </c>
      <c r="AH6" s="305">
        <v>3.2632422478042464</v>
      </c>
      <c r="AI6" s="305">
        <v>3.3708965802191133</v>
      </c>
      <c r="AJ6" s="305">
        <v>3.5726710204743517</v>
      </c>
      <c r="AK6" s="305">
        <v>4.2872862437732744</v>
      </c>
      <c r="AL6" s="305">
        <v>4.6878715007057536</v>
      </c>
      <c r="AM6" s="305">
        <v>4.5336842066468757</v>
      </c>
      <c r="AN6" s="305">
        <v>4.5571910766843935</v>
      </c>
      <c r="AO6" s="305">
        <v>5.0875416483058835</v>
      </c>
      <c r="AP6" s="305">
        <v>4.9515818130256193</v>
      </c>
      <c r="AQ6" s="305">
        <v>5.0407076063199741</v>
      </c>
      <c r="AR6" s="305">
        <v>4.9064404110420279</v>
      </c>
      <c r="AS6" s="305">
        <v>5.078349007846402</v>
      </c>
      <c r="AT6" s="305">
        <v>4.9633842097292042</v>
      </c>
      <c r="AU6" s="305">
        <v>4.638987036740474</v>
      </c>
      <c r="AV6" s="305">
        <v>4.2118450980213673</v>
      </c>
      <c r="AW6" s="305">
        <v>3.7025675980889532</v>
      </c>
      <c r="AX6" s="305">
        <v>3.4048199121770311</v>
      </c>
      <c r="AY6" s="305">
        <v>3.0278587346500401</v>
      </c>
      <c r="AZ6" s="306">
        <v>2.9015696297393347</v>
      </c>
      <c r="BA6" s="284">
        <v>-4.1709047871185345E-2</v>
      </c>
      <c r="BB6" s="284">
        <v>-5.0570409306156749E-2</v>
      </c>
      <c r="BC6" s="284">
        <v>7.8034258548565173E-3</v>
      </c>
    </row>
    <row r="7" spans="1:57" x14ac:dyDescent="0.15">
      <c r="A7" s="168" t="s">
        <v>191</v>
      </c>
      <c r="B7" s="305">
        <v>55.290405975187554</v>
      </c>
      <c r="C7" s="305">
        <v>56.857631886405088</v>
      </c>
      <c r="D7" s="305">
        <v>56.518416398001726</v>
      </c>
      <c r="E7" s="305">
        <v>56.621721540260317</v>
      </c>
      <c r="F7" s="305">
        <v>54.127914246021241</v>
      </c>
      <c r="G7" s="305">
        <v>50.121807355227574</v>
      </c>
      <c r="H7" s="305">
        <v>49.577599901650764</v>
      </c>
      <c r="I7" s="305">
        <v>49.930352540441291</v>
      </c>
      <c r="J7" s="305">
        <v>49.72593365566069</v>
      </c>
      <c r="K7" s="305">
        <v>51.234481838260187</v>
      </c>
      <c r="L7" s="305">
        <v>50.665034171262931</v>
      </c>
      <c r="M7" s="305">
        <v>50.271894537216994</v>
      </c>
      <c r="N7" s="305">
        <v>46.749827229880751</v>
      </c>
      <c r="O7" s="305">
        <v>42.346034732099753</v>
      </c>
      <c r="P7" s="305">
        <v>45.830363318472017</v>
      </c>
      <c r="Q7" s="305">
        <v>43.333628907527682</v>
      </c>
      <c r="R7" s="305">
        <v>42.211831087835648</v>
      </c>
      <c r="S7" s="305">
        <v>43.730306481513509</v>
      </c>
      <c r="T7" s="305">
        <v>44.788599247085813</v>
      </c>
      <c r="U7" s="305">
        <v>45.54592958818332</v>
      </c>
      <c r="V7" s="305">
        <v>46.768022863553881</v>
      </c>
      <c r="W7" s="305">
        <v>46.519411301589876</v>
      </c>
      <c r="X7" s="305">
        <v>46.764806877794079</v>
      </c>
      <c r="Y7" s="305">
        <v>47.426133158490217</v>
      </c>
      <c r="Z7" s="305">
        <v>49.375786374628937</v>
      </c>
      <c r="AA7" s="305">
        <v>48.697551147413996</v>
      </c>
      <c r="AB7" s="305">
        <v>49.231348793328571</v>
      </c>
      <c r="AC7" s="305">
        <v>49.492764138487168</v>
      </c>
      <c r="AD7" s="305">
        <v>50.052781338454636</v>
      </c>
      <c r="AE7" s="305">
        <v>49.357131384144971</v>
      </c>
      <c r="AF7" s="305">
        <v>50.03878110090001</v>
      </c>
      <c r="AG7" s="305">
        <v>51.462169697491255</v>
      </c>
      <c r="AH7" s="305">
        <v>49.462660955484601</v>
      </c>
      <c r="AI7" s="305">
        <v>50.103843951942132</v>
      </c>
      <c r="AJ7" s="305">
        <v>48.544160556840033</v>
      </c>
      <c r="AK7" s="305">
        <v>47.354621510974283</v>
      </c>
      <c r="AL7" s="305">
        <v>48.543056692022958</v>
      </c>
      <c r="AM7" s="305">
        <v>50.494054802824465</v>
      </c>
      <c r="AN7" s="305">
        <v>52.689039628267224</v>
      </c>
      <c r="AO7" s="305">
        <v>53.947501858570668</v>
      </c>
      <c r="AP7" s="305">
        <v>55.647920829068468</v>
      </c>
      <c r="AQ7" s="305">
        <v>59.73098274558631</v>
      </c>
      <c r="AR7" s="305">
        <v>62.632852989913488</v>
      </c>
      <c r="AS7" s="305">
        <v>63.439911299600631</v>
      </c>
      <c r="AT7" s="305">
        <v>68.184048914466871</v>
      </c>
      <c r="AU7" s="305">
        <v>71.626185584737712</v>
      </c>
      <c r="AV7" s="305">
        <v>70.181244730782836</v>
      </c>
      <c r="AW7" s="305">
        <v>72.193881699392762</v>
      </c>
      <c r="AX7" s="305">
        <v>81.362676819180493</v>
      </c>
      <c r="AY7" s="305">
        <v>89.97861815326732</v>
      </c>
      <c r="AZ7" s="306">
        <v>88.250082850453708</v>
      </c>
      <c r="BA7" s="284">
        <v>-1.9210511767020821E-2</v>
      </c>
      <c r="BB7" s="284">
        <v>5.2487140044885638E-2</v>
      </c>
      <c r="BC7" s="284">
        <v>0.23733808458366237</v>
      </c>
    </row>
    <row r="8" spans="1:57" s="161" customFormat="1" x14ac:dyDescent="0.15">
      <c r="A8" s="163" t="s">
        <v>190</v>
      </c>
      <c r="B8" s="307">
        <v>61.58382541872836</v>
      </c>
      <c r="C8" s="307">
        <v>63.627711308462274</v>
      </c>
      <c r="D8" s="307">
        <v>64.04671342129528</v>
      </c>
      <c r="E8" s="307">
        <v>64.726494049159186</v>
      </c>
      <c r="F8" s="307">
        <v>62.146917504532539</v>
      </c>
      <c r="G8" s="307">
        <v>58.306641600364934</v>
      </c>
      <c r="H8" s="307">
        <v>57.776264745799658</v>
      </c>
      <c r="I8" s="307">
        <v>58.578964297297169</v>
      </c>
      <c r="J8" s="307">
        <v>58.451235147207534</v>
      </c>
      <c r="K8" s="307">
        <v>60.699074106313262</v>
      </c>
      <c r="L8" s="307">
        <v>59.961010380123483</v>
      </c>
      <c r="M8" s="307">
        <v>59.54906191098145</v>
      </c>
      <c r="N8" s="307">
        <v>56.531450414719465</v>
      </c>
      <c r="O8" s="307">
        <v>51.735624545028763</v>
      </c>
      <c r="P8" s="307">
        <v>55.777841488831925</v>
      </c>
      <c r="Q8" s="307">
        <v>53.809742834545659</v>
      </c>
      <c r="R8" s="307">
        <v>51.904183207650398</v>
      </c>
      <c r="S8" s="307">
        <v>54.075433809025625</v>
      </c>
      <c r="T8" s="307">
        <v>56.359466798547629</v>
      </c>
      <c r="U8" s="307">
        <v>57.620971695766137</v>
      </c>
      <c r="V8" s="307">
        <v>59.329779796012382</v>
      </c>
      <c r="W8" s="307">
        <v>59.642693720234448</v>
      </c>
      <c r="X8" s="307">
        <v>60.842643940664587</v>
      </c>
      <c r="Y8" s="307">
        <v>62.891269446764376</v>
      </c>
      <c r="Z8" s="307">
        <v>66.033675312575397</v>
      </c>
      <c r="AA8" s="307">
        <v>66.299491694464109</v>
      </c>
      <c r="AB8" s="307">
        <v>67.054938953225687</v>
      </c>
      <c r="AC8" s="307">
        <v>67.956756981420028</v>
      </c>
      <c r="AD8" s="307">
        <v>69.261849788856779</v>
      </c>
      <c r="AE8" s="307">
        <v>69.169669869922515</v>
      </c>
      <c r="AF8" s="307">
        <v>70.27073882168591</v>
      </c>
      <c r="AG8" s="307">
        <v>72.027874237468779</v>
      </c>
      <c r="AH8" s="307">
        <v>70.211264126122444</v>
      </c>
      <c r="AI8" s="307">
        <v>70.507727885191628</v>
      </c>
      <c r="AJ8" s="307">
        <v>69.169683857554659</v>
      </c>
      <c r="AK8" s="307">
        <v>68.975355158647702</v>
      </c>
      <c r="AL8" s="307">
        <v>70.588075121483726</v>
      </c>
      <c r="AM8" s="307">
        <v>71.928381036676655</v>
      </c>
      <c r="AN8" s="307">
        <v>73.310696983886729</v>
      </c>
      <c r="AO8" s="307">
        <v>74.036598439945152</v>
      </c>
      <c r="AP8" s="307">
        <v>75.07281311373643</v>
      </c>
      <c r="AQ8" s="307">
        <v>79.388218711551957</v>
      </c>
      <c r="AR8" s="307">
        <v>82.041963907747444</v>
      </c>
      <c r="AS8" s="307">
        <v>83.216933958335431</v>
      </c>
      <c r="AT8" s="307">
        <v>88.530267890128272</v>
      </c>
      <c r="AU8" s="307">
        <v>91.818686053702891</v>
      </c>
      <c r="AV8" s="307">
        <v>90.987442486846049</v>
      </c>
      <c r="AW8" s="307">
        <v>92.721900119375888</v>
      </c>
      <c r="AX8" s="307">
        <v>101.87104326376547</v>
      </c>
      <c r="AY8" s="307">
        <v>109.35628032615311</v>
      </c>
      <c r="AZ8" s="307">
        <v>107.09099962634653</v>
      </c>
      <c r="BA8" s="297">
        <v>-2.0714683171834558E-2</v>
      </c>
      <c r="BB8" s="297">
        <v>3.9775852443029169E-2</v>
      </c>
      <c r="BC8" s="297">
        <v>0.28800848573181953</v>
      </c>
    </row>
    <row r="9" spans="1:57" x14ac:dyDescent="0.15">
      <c r="B9" s="305"/>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6"/>
      <c r="BA9" s="284"/>
      <c r="BB9" s="284"/>
      <c r="BC9" s="284"/>
    </row>
    <row r="10" spans="1:57" x14ac:dyDescent="0.15">
      <c r="A10" s="168" t="s">
        <v>189</v>
      </c>
      <c r="B10" s="305">
        <v>0.56643267314381252</v>
      </c>
      <c r="C10" s="305">
        <v>0.61211424503938072</v>
      </c>
      <c r="D10" s="305">
        <v>0.58027393774544223</v>
      </c>
      <c r="E10" s="305">
        <v>0.63361422274924128</v>
      </c>
      <c r="F10" s="305">
        <v>0.68197741112065657</v>
      </c>
      <c r="G10" s="305">
        <v>0.72375417306016698</v>
      </c>
      <c r="H10" s="305">
        <v>0.68818387118775437</v>
      </c>
      <c r="I10" s="305">
        <v>0.71227497270741869</v>
      </c>
      <c r="J10" s="305">
        <v>0.73485700618823513</v>
      </c>
      <c r="K10" s="305">
        <v>0.68028375860959545</v>
      </c>
      <c r="L10" s="305">
        <v>0.78778943149124514</v>
      </c>
      <c r="M10" s="305">
        <v>0.82193897279863348</v>
      </c>
      <c r="N10" s="305">
        <v>0.92115878240497073</v>
      </c>
      <c r="O10" s="305">
        <v>1.2363663330747003</v>
      </c>
      <c r="P10" s="305">
        <v>1.2648920893933635</v>
      </c>
      <c r="Q10" s="305">
        <v>1.3069351877022517</v>
      </c>
      <c r="R10" s="305">
        <v>1.4593639136977625</v>
      </c>
      <c r="S10" s="305">
        <v>1.425490863476538</v>
      </c>
      <c r="T10" s="305">
        <v>1.685271656194719</v>
      </c>
      <c r="U10" s="305">
        <v>1.7868033991696013</v>
      </c>
      <c r="V10" s="305">
        <v>1.6785978220740221</v>
      </c>
      <c r="W10" s="305">
        <v>1.8752496969694654</v>
      </c>
      <c r="X10" s="305">
        <v>1.8851396198748274</v>
      </c>
      <c r="Y10" s="305">
        <v>2.0248556687798747</v>
      </c>
      <c r="Z10" s="305">
        <v>2.0954245234074258</v>
      </c>
      <c r="AA10" s="305">
        <v>2.3532360723134138</v>
      </c>
      <c r="AB10" s="305">
        <v>2.7146385865096447</v>
      </c>
      <c r="AC10" s="305">
        <v>2.5762336529364758</v>
      </c>
      <c r="AD10" s="305">
        <v>2.7841765445723277</v>
      </c>
      <c r="AE10" s="305">
        <v>3.2527537392992678</v>
      </c>
      <c r="AF10" s="305">
        <v>3.5103570522407814</v>
      </c>
      <c r="AG10" s="305">
        <v>3.4945696811563445</v>
      </c>
      <c r="AH10" s="305">
        <v>3.3976551208011734</v>
      </c>
      <c r="AI10" s="305">
        <v>3.8615277252196112</v>
      </c>
      <c r="AJ10" s="305">
        <v>4.2113024459921489</v>
      </c>
      <c r="AK10" s="305">
        <v>4.2934091155402268</v>
      </c>
      <c r="AL10" s="305">
        <v>4.3376322644401588</v>
      </c>
      <c r="AM10" s="305">
        <v>4.2181356706041715</v>
      </c>
      <c r="AN10" s="305">
        <v>4.1343579717115437</v>
      </c>
      <c r="AO10" s="305">
        <v>3.89924099795839</v>
      </c>
      <c r="AP10" s="305">
        <v>3.7730568289988629</v>
      </c>
      <c r="AQ10" s="305">
        <v>3.6492958053827178</v>
      </c>
      <c r="AR10" s="305">
        <v>3.5402662842822168</v>
      </c>
      <c r="AS10" s="305">
        <v>3.3433652194057983</v>
      </c>
      <c r="AT10" s="305">
        <v>3.3365950580221422</v>
      </c>
      <c r="AU10" s="305">
        <v>3.4338569309931692</v>
      </c>
      <c r="AV10" s="305">
        <v>3.5973055543030119</v>
      </c>
      <c r="AW10" s="305">
        <v>3.5943445627911448</v>
      </c>
      <c r="AX10" s="305">
        <v>3.814505027996729</v>
      </c>
      <c r="AY10" s="305">
        <v>4.0264342893071428</v>
      </c>
      <c r="AZ10" s="306">
        <v>3.6946828476720017</v>
      </c>
      <c r="BA10" s="284">
        <v>-8.239335794356839E-2</v>
      </c>
      <c r="BB10" s="284">
        <v>3.2150847614693667E-3</v>
      </c>
      <c r="BC10" s="284">
        <v>9.9364093708165391E-3</v>
      </c>
    </row>
    <row r="11" spans="1:57" x14ac:dyDescent="0.15">
      <c r="A11" s="168" t="s">
        <v>304</v>
      </c>
      <c r="B11" s="305">
        <v>4.0508336665587953E-3</v>
      </c>
      <c r="C11" s="305">
        <v>4.0508336665587953E-3</v>
      </c>
      <c r="D11" s="305">
        <v>0.10772708840028855</v>
      </c>
      <c r="E11" s="305">
        <v>0.16653427295852827</v>
      </c>
      <c r="F11" s="305">
        <v>0.17429837081943261</v>
      </c>
      <c r="G11" s="305">
        <v>0.17182286135653554</v>
      </c>
      <c r="H11" s="305">
        <v>0.17662753868963976</v>
      </c>
      <c r="I11" s="305">
        <v>0.18690096444872661</v>
      </c>
      <c r="J11" s="305">
        <v>0.18420040867102078</v>
      </c>
      <c r="K11" s="305">
        <v>0.20141645175389558</v>
      </c>
      <c r="L11" s="305">
        <v>0.24631349899857635</v>
      </c>
      <c r="M11" s="305">
        <v>0.26341671148372608</v>
      </c>
      <c r="N11" s="305">
        <v>0.27320622617790985</v>
      </c>
      <c r="O11" s="305">
        <v>0.26229147990968199</v>
      </c>
      <c r="P11" s="305">
        <v>0.25158763770150722</v>
      </c>
      <c r="Q11" s="305">
        <v>0.25002645575260118</v>
      </c>
      <c r="R11" s="305">
        <v>0.25463990520618207</v>
      </c>
      <c r="S11" s="305">
        <v>0.26634231357624072</v>
      </c>
      <c r="T11" s="305">
        <v>0.28076372414325201</v>
      </c>
      <c r="U11" s="305">
        <v>0.29694861239024051</v>
      </c>
      <c r="V11" s="305">
        <v>0.30347495551969633</v>
      </c>
      <c r="W11" s="305">
        <v>0.30167458500122585</v>
      </c>
      <c r="X11" s="305">
        <v>0.27316985340536254</v>
      </c>
      <c r="Y11" s="305">
        <v>0.27329521766129028</v>
      </c>
      <c r="Z11" s="305">
        <v>0.29469074820845714</v>
      </c>
      <c r="AA11" s="305">
        <v>0.29445335820846574</v>
      </c>
      <c r="AB11" s="305">
        <v>0.29653814575423915</v>
      </c>
      <c r="AC11" s="305">
        <v>0.25063202081279973</v>
      </c>
      <c r="AD11" s="305">
        <v>0.26176391711376457</v>
      </c>
      <c r="AE11" s="305">
        <v>0.21076623163616784</v>
      </c>
      <c r="AF11" s="305">
        <v>0.30127484561745482</v>
      </c>
      <c r="AG11" s="305">
        <v>0.43994283902509057</v>
      </c>
      <c r="AH11" s="305">
        <v>0.56366514532195944</v>
      </c>
      <c r="AI11" s="305">
        <v>0.64779559025040556</v>
      </c>
      <c r="AJ11" s="305">
        <v>0.9089068174532724</v>
      </c>
      <c r="AK11" s="305">
        <v>1.1244170481782712</v>
      </c>
      <c r="AL11" s="305">
        <v>1.2041131991342762</v>
      </c>
      <c r="AM11" s="305">
        <v>1.2897294532407502</v>
      </c>
      <c r="AN11" s="305">
        <v>1.3307663756346464</v>
      </c>
      <c r="AO11" s="305">
        <v>1.1495729854376302</v>
      </c>
      <c r="AP11" s="305">
        <v>1.3269123837873429</v>
      </c>
      <c r="AQ11" s="305">
        <v>1.4545772041936571</v>
      </c>
      <c r="AR11" s="305">
        <v>1.6537859933824575</v>
      </c>
      <c r="AS11" s="305">
        <v>1.8939750958215071</v>
      </c>
      <c r="AT11" s="305">
        <v>1.9618334728053402</v>
      </c>
      <c r="AU11" s="305">
        <v>1.8925365319859431</v>
      </c>
      <c r="AV11" s="305">
        <v>1.8115211353324787</v>
      </c>
      <c r="AW11" s="305">
        <v>1.7643568017865241</v>
      </c>
      <c r="AX11" s="305">
        <v>1.6482788744772872</v>
      </c>
      <c r="AY11" s="305">
        <v>1.4464831297526921</v>
      </c>
      <c r="AZ11" s="306">
        <v>1.3903607265463256</v>
      </c>
      <c r="BA11" s="284">
        <v>-3.8799210341265322E-2</v>
      </c>
      <c r="BB11" s="284">
        <v>2.3240408329502582E-2</v>
      </c>
      <c r="BC11" s="284">
        <v>3.7392095402112996E-3</v>
      </c>
    </row>
    <row r="12" spans="1:57" x14ac:dyDescent="0.15">
      <c r="A12" s="168" t="s">
        <v>188</v>
      </c>
      <c r="B12" s="305">
        <v>7.8467476136881258E-3</v>
      </c>
      <c r="C12" s="305">
        <v>1.2456711836729898E-2</v>
      </c>
      <c r="D12" s="305">
        <v>1.6922229442156309E-2</v>
      </c>
      <c r="E12" s="305">
        <v>1.9420700343878113E-2</v>
      </c>
      <c r="F12" s="305">
        <v>3.7370135510189702E-2</v>
      </c>
      <c r="G12" s="305">
        <v>4.0705003246007149E-2</v>
      </c>
      <c r="H12" s="305">
        <v>4.6756217765033033E-2</v>
      </c>
      <c r="I12" s="305">
        <v>5.8360185376805422E-2</v>
      </c>
      <c r="J12" s="305">
        <v>7.6800042268972524E-2</v>
      </c>
      <c r="K12" s="305">
        <v>8.4156368156805147E-2</v>
      </c>
      <c r="L12" s="305">
        <v>9.8109804222443794E-2</v>
      </c>
      <c r="M12" s="305">
        <v>8.8275910653991402E-2</v>
      </c>
      <c r="N12" s="305">
        <v>0.1261364678900366</v>
      </c>
      <c r="O12" s="305">
        <v>0.17056867625254563</v>
      </c>
      <c r="P12" s="305">
        <v>0.19798030283771312</v>
      </c>
      <c r="Q12" s="305">
        <v>0.24903615238942686</v>
      </c>
      <c r="R12" s="305">
        <v>0.29003540867094735</v>
      </c>
      <c r="S12" s="305">
        <v>0.3239725921001485</v>
      </c>
      <c r="T12" s="305">
        <v>0.32514156454177789</v>
      </c>
      <c r="U12" s="305">
        <v>0.33427144834311412</v>
      </c>
      <c r="V12" s="305">
        <v>0.30433630236558434</v>
      </c>
      <c r="W12" s="305">
        <v>0.31638655267592508</v>
      </c>
      <c r="X12" s="305">
        <v>0.35743064556273935</v>
      </c>
      <c r="Y12" s="305">
        <v>0.41985386479436193</v>
      </c>
      <c r="Z12" s="305">
        <v>0.45852656040842393</v>
      </c>
      <c r="AA12" s="305">
        <v>0.50606343254863373</v>
      </c>
      <c r="AB12" s="305">
        <v>0.55150259811380054</v>
      </c>
      <c r="AC12" s="305">
        <v>0.60196147766587138</v>
      </c>
      <c r="AD12" s="305">
        <v>0.63056748268198759</v>
      </c>
      <c r="AE12" s="305">
        <v>0.74040076305506453</v>
      </c>
      <c r="AF12" s="305">
        <v>0.7438959461048763</v>
      </c>
      <c r="AG12" s="305">
        <v>0.76180964504185089</v>
      </c>
      <c r="AH12" s="305">
        <v>0.92036548359008752</v>
      </c>
      <c r="AI12" s="305">
        <v>0.99985110416472656</v>
      </c>
      <c r="AJ12" s="305">
        <v>1.0966628580996529</v>
      </c>
      <c r="AK12" s="305">
        <v>1.0876374913076683</v>
      </c>
      <c r="AL12" s="305">
        <v>1.1105708223046726</v>
      </c>
      <c r="AM12" s="305">
        <v>1.1182397626299896</v>
      </c>
      <c r="AN12" s="305">
        <v>1.3871203548249746</v>
      </c>
      <c r="AO12" s="305">
        <v>1.1878248716347684</v>
      </c>
      <c r="AP12" s="305">
        <v>1.4532760868994594</v>
      </c>
      <c r="AQ12" s="305">
        <v>1.6667519511752849</v>
      </c>
      <c r="AR12" s="305">
        <v>1.9136349416915424</v>
      </c>
      <c r="AS12" s="305">
        <v>2.1236781337031738</v>
      </c>
      <c r="AT12" s="305">
        <v>2.25894602794614</v>
      </c>
      <c r="AU12" s="305">
        <v>2.3031444032297612</v>
      </c>
      <c r="AV12" s="305">
        <v>2.3276393567442986</v>
      </c>
      <c r="AW12" s="305">
        <v>2.629870517151899</v>
      </c>
      <c r="AX12" s="305">
        <v>2.4345209188371477</v>
      </c>
      <c r="AY12" s="305">
        <v>2.4910408560689237</v>
      </c>
      <c r="AZ12" s="306">
        <v>2.308785841185923</v>
      </c>
      <c r="BA12" s="284">
        <v>-7.3164201397569517E-2</v>
      </c>
      <c r="BB12" s="284">
        <v>7.6868922026191111E-2</v>
      </c>
      <c r="BC12" s="284">
        <v>6.2092044739437829E-3</v>
      </c>
    </row>
    <row r="13" spans="1:57" x14ac:dyDescent="0.15">
      <c r="A13" s="168" t="s">
        <v>186</v>
      </c>
      <c r="B13" s="305">
        <v>0.12087531695981577</v>
      </c>
      <c r="C13" s="305">
        <v>0.12582178851811374</v>
      </c>
      <c r="D13" s="305">
        <v>0.1532762488161708</v>
      </c>
      <c r="E13" s="305">
        <v>0.15925461486471235</v>
      </c>
      <c r="F13" s="305">
        <v>0.1656934937342425</v>
      </c>
      <c r="G13" s="305">
        <v>0.14431361006490481</v>
      </c>
      <c r="H13" s="305">
        <v>0.14616024784031695</v>
      </c>
      <c r="I13" s="305">
        <v>0.16616999979633768</v>
      </c>
      <c r="J13" s="305">
        <v>0.22067552062503501</v>
      </c>
      <c r="K13" s="305">
        <v>0.25209831378584108</v>
      </c>
      <c r="L13" s="305">
        <v>0.26866883819987231</v>
      </c>
      <c r="M13" s="305">
        <v>0.29527895449915897</v>
      </c>
      <c r="N13" s="305">
        <v>0.31479393373258091</v>
      </c>
      <c r="O13" s="305">
        <v>0.3458466485812014</v>
      </c>
      <c r="P13" s="305">
        <v>0.35064516944170837</v>
      </c>
      <c r="Q13" s="305">
        <v>0.35863732907033574</v>
      </c>
      <c r="R13" s="305">
        <v>0.34953291882806992</v>
      </c>
      <c r="S13" s="305">
        <v>0.36832951074960218</v>
      </c>
      <c r="T13" s="305">
        <v>0.35421523094823848</v>
      </c>
      <c r="U13" s="305">
        <v>0.3589759628200479</v>
      </c>
      <c r="V13" s="305">
        <v>0.3797148611774302</v>
      </c>
      <c r="W13" s="305">
        <v>0.37599472755559049</v>
      </c>
      <c r="X13" s="305">
        <v>0.38410967165798637</v>
      </c>
      <c r="Y13" s="305">
        <v>0.37708077436716786</v>
      </c>
      <c r="Z13" s="305">
        <v>0.38898858829455213</v>
      </c>
      <c r="AA13" s="305">
        <v>0.40780211190356991</v>
      </c>
      <c r="AB13" s="305">
        <v>0.43871713948557245</v>
      </c>
      <c r="AC13" s="305">
        <v>0.54897368453364392</v>
      </c>
      <c r="AD13" s="305">
        <v>0.62788018584161254</v>
      </c>
      <c r="AE13" s="305">
        <v>0.55080230678209041</v>
      </c>
      <c r="AF13" s="305">
        <v>0.55343743370911191</v>
      </c>
      <c r="AG13" s="305">
        <v>0.57461243117276484</v>
      </c>
      <c r="AH13" s="305">
        <v>0.58038743048103369</v>
      </c>
      <c r="AI13" s="305">
        <v>0.55632493336324629</v>
      </c>
      <c r="AJ13" s="305">
        <v>0.59193742909757185</v>
      </c>
      <c r="AK13" s="305">
        <v>0.62369992529305129</v>
      </c>
      <c r="AL13" s="305">
        <v>0.6544999216038192</v>
      </c>
      <c r="AM13" s="305">
        <v>0.70221844368258479</v>
      </c>
      <c r="AN13" s="305">
        <v>0.84126709101361818</v>
      </c>
      <c r="AO13" s="305">
        <v>0.97834383543767811</v>
      </c>
      <c r="AP13" s="305">
        <v>1.0491248743355337</v>
      </c>
      <c r="AQ13" s="305">
        <v>1.0203370084829475</v>
      </c>
      <c r="AR13" s="305">
        <v>1.112088408460411</v>
      </c>
      <c r="AS13" s="305">
        <v>1.2794043530813659</v>
      </c>
      <c r="AT13" s="305">
        <v>1.1932325387512162</v>
      </c>
      <c r="AU13" s="305">
        <v>1.1233270812656646</v>
      </c>
      <c r="AV13" s="305">
        <v>1.1598070779131038</v>
      </c>
      <c r="AW13" s="305">
        <v>1.1888895194772959</v>
      </c>
      <c r="AX13" s="305">
        <v>1.2439002743276546</v>
      </c>
      <c r="AY13" s="305">
        <v>1.2765417838576685</v>
      </c>
      <c r="AZ13" s="306">
        <v>1.2792681908687606</v>
      </c>
      <c r="BA13" s="284">
        <v>2.1357757697935131E-3</v>
      </c>
      <c r="BB13" s="284">
        <v>2.6961948465197505E-2</v>
      </c>
      <c r="BC13" s="284">
        <v>3.4404393999731835E-3</v>
      </c>
    </row>
    <row r="14" spans="1:57" x14ac:dyDescent="0.15">
      <c r="A14" s="168" t="s">
        <v>184</v>
      </c>
      <c r="B14" s="305">
        <v>3.8460328123577747E-2</v>
      </c>
      <c r="C14" s="305">
        <v>4.591027061724897E-2</v>
      </c>
      <c r="D14" s="305">
        <v>4.4020305697747952E-2</v>
      </c>
      <c r="E14" s="305">
        <v>4.3209666463293155E-2</v>
      </c>
      <c r="F14" s="305">
        <v>4.4513406399685623E-2</v>
      </c>
      <c r="G14" s="305">
        <v>5.4943325890825345E-2</v>
      </c>
      <c r="H14" s="305">
        <v>5.9436699676284156E-2</v>
      </c>
      <c r="I14" s="305">
        <v>5.9180480684100853E-2</v>
      </c>
      <c r="J14" s="305">
        <v>6.1834522697471236E-2</v>
      </c>
      <c r="K14" s="305">
        <v>5.7178308638926721E-2</v>
      </c>
      <c r="L14" s="305">
        <v>6.1294096541168033E-2</v>
      </c>
      <c r="M14" s="305">
        <v>7.0588205127534928E-2</v>
      </c>
      <c r="N14" s="305">
        <v>7.4080365671443313E-2</v>
      </c>
      <c r="O14" s="305">
        <v>4.879712333354657E-2</v>
      </c>
      <c r="P14" s="305">
        <v>6.5751849016889352E-2</v>
      </c>
      <c r="Q14" s="305">
        <v>5.1404603206331514E-2</v>
      </c>
      <c r="R14" s="305">
        <v>5.4524266625556338E-2</v>
      </c>
      <c r="S14" s="305">
        <v>5.4198331641458222E-2</v>
      </c>
      <c r="T14" s="305">
        <v>5.0985543941062507E-2</v>
      </c>
      <c r="U14" s="305">
        <v>4.3349352885049486E-2</v>
      </c>
      <c r="V14" s="305">
        <v>4.1486867261631678E-2</v>
      </c>
      <c r="W14" s="305">
        <v>3.8925949529432194E-2</v>
      </c>
      <c r="X14" s="305">
        <v>3.5011930903061136E-2</v>
      </c>
      <c r="Y14" s="305">
        <v>3.6970339624843494E-2</v>
      </c>
      <c r="Z14" s="305">
        <v>3.8553452404748639E-2</v>
      </c>
      <c r="AA14" s="305">
        <v>3.7342836749527063E-2</v>
      </c>
      <c r="AB14" s="305">
        <v>3.7798026200386955E-2</v>
      </c>
      <c r="AC14" s="305">
        <v>2.2442951762184589E-2</v>
      </c>
      <c r="AD14" s="305">
        <v>3.8087830998894179E-2</v>
      </c>
      <c r="AE14" s="305">
        <v>3.8274079561235963E-2</v>
      </c>
      <c r="AF14" s="305">
        <v>3.2086530840869029E-2</v>
      </c>
      <c r="AG14" s="305">
        <v>3.4455984033229449E-2</v>
      </c>
      <c r="AH14" s="305">
        <v>4.1160932277533563E-2</v>
      </c>
      <c r="AI14" s="305">
        <v>4.8703999052375685E-2</v>
      </c>
      <c r="AJ14" s="305">
        <v>7.9868065190006832E-2</v>
      </c>
      <c r="AK14" s="305">
        <v>0.14125575900171036</v>
      </c>
      <c r="AL14" s="305">
        <v>0.16531560362682823</v>
      </c>
      <c r="AM14" s="305">
        <v>0.24915697197477116</v>
      </c>
      <c r="AN14" s="305">
        <v>0.33751009220083594</v>
      </c>
      <c r="AO14" s="305">
        <v>0.34693510272710437</v>
      </c>
      <c r="AP14" s="305">
        <v>0.70773930305644406</v>
      </c>
      <c r="AQ14" s="305">
        <v>1.1107710153705488</v>
      </c>
      <c r="AR14" s="305">
        <v>1.1538124958596632</v>
      </c>
      <c r="AS14" s="305">
        <v>1.1996463931070414</v>
      </c>
      <c r="AT14" s="305">
        <v>1.2700923218716014</v>
      </c>
      <c r="AU14" s="305">
        <v>1.2245689725581894</v>
      </c>
      <c r="AV14" s="305">
        <v>1.3526128735846712</v>
      </c>
      <c r="AW14" s="305">
        <v>1.2588222907076283</v>
      </c>
      <c r="AX14" s="305">
        <v>1.2395432574891516</v>
      </c>
      <c r="AY14" s="305">
        <v>1.3057516283771538</v>
      </c>
      <c r="AZ14" s="306">
        <v>1.1665167323482148</v>
      </c>
      <c r="BA14" s="284">
        <v>-0.10663199110996802</v>
      </c>
      <c r="BB14" s="284">
        <v>0.14172427037745527</v>
      </c>
      <c r="BC14" s="284">
        <v>3.1372077843765411E-3</v>
      </c>
    </row>
    <row r="15" spans="1:57" x14ac:dyDescent="0.15">
      <c r="A15" s="168" t="s">
        <v>183</v>
      </c>
      <c r="B15" s="305">
        <v>0.17190572987271516</v>
      </c>
      <c r="C15" s="305">
        <v>0.18029828359683564</v>
      </c>
      <c r="D15" s="305">
        <v>0.18584341124837503</v>
      </c>
      <c r="E15" s="305">
        <v>0.17897277434796169</v>
      </c>
      <c r="F15" s="305">
        <v>0.16350930604859795</v>
      </c>
      <c r="G15" s="305">
        <v>0.14860942106125549</v>
      </c>
      <c r="H15" s="305">
        <v>0.16681112389261682</v>
      </c>
      <c r="I15" s="305">
        <v>0.19661559270797402</v>
      </c>
      <c r="J15" s="305">
        <v>0.23472398361310068</v>
      </c>
      <c r="K15" s="305">
        <v>0.24262140641889177</v>
      </c>
      <c r="L15" s="305">
        <v>0.27337504765881837</v>
      </c>
      <c r="M15" s="305">
        <v>0.30195971461848359</v>
      </c>
      <c r="N15" s="305">
        <v>0.36699432625073641</v>
      </c>
      <c r="O15" s="305">
        <v>0.38021071773950899</v>
      </c>
      <c r="P15" s="305">
        <v>0.39729960160238259</v>
      </c>
      <c r="Q15" s="305">
        <v>0.40783113765354528</v>
      </c>
      <c r="R15" s="305">
        <v>0.41733707077046994</v>
      </c>
      <c r="S15" s="305">
        <v>0.44209603549943705</v>
      </c>
      <c r="T15" s="305">
        <v>0.50747218213464418</v>
      </c>
      <c r="U15" s="305">
        <v>0.50983487950439244</v>
      </c>
      <c r="V15" s="305">
        <v>0.5285951892384555</v>
      </c>
      <c r="W15" s="305">
        <v>0.5355410958709278</v>
      </c>
      <c r="X15" s="305">
        <v>0.51609591869707117</v>
      </c>
      <c r="Y15" s="305">
        <v>0.58083561641722514</v>
      </c>
      <c r="Z15" s="305">
        <v>0.66524328764703122</v>
      </c>
      <c r="AA15" s="305">
        <v>0.71416136983703238</v>
      </c>
      <c r="AB15" s="305">
        <v>0.80417127695161827</v>
      </c>
      <c r="AC15" s="305">
        <v>0.87506216092706912</v>
      </c>
      <c r="AD15" s="305">
        <v>0.87506216092706912</v>
      </c>
      <c r="AE15" s="305">
        <v>1.1037074352338194</v>
      </c>
      <c r="AF15" s="305">
        <v>1.3344958537765872</v>
      </c>
      <c r="AG15" s="305">
        <v>1.4237000341947808</v>
      </c>
      <c r="AH15" s="305">
        <v>1.670182157473485</v>
      </c>
      <c r="AI15" s="305">
        <v>2.4367519519661447</v>
      </c>
      <c r="AJ15" s="305">
        <v>2.7575024930690799</v>
      </c>
      <c r="AK15" s="305">
        <v>2.9035759314012162</v>
      </c>
      <c r="AL15" s="305">
        <v>3.4405451368611328</v>
      </c>
      <c r="AM15" s="305">
        <v>3.6478927943878365</v>
      </c>
      <c r="AN15" s="305">
        <v>3.6086100476829257</v>
      </c>
      <c r="AO15" s="305">
        <v>3.7306032532889368</v>
      </c>
      <c r="AP15" s="305">
        <v>3.8984514245157076</v>
      </c>
      <c r="AQ15" s="305">
        <v>3.7428913902747913</v>
      </c>
      <c r="AR15" s="305">
        <v>3.7179206419412436</v>
      </c>
      <c r="AS15" s="305">
        <v>3.7488942464389567</v>
      </c>
      <c r="AT15" s="305">
        <v>3.6830972943865561</v>
      </c>
      <c r="AU15" s="305">
        <v>3.4788190067227545</v>
      </c>
      <c r="AV15" s="305">
        <v>3.0183131761197011</v>
      </c>
      <c r="AW15" s="305">
        <v>3.0837854238171469</v>
      </c>
      <c r="AX15" s="305">
        <v>3.2858225976921767</v>
      </c>
      <c r="AY15" s="305">
        <v>3.3438525549184144</v>
      </c>
      <c r="AZ15" s="306">
        <v>2.8430487935940012</v>
      </c>
      <c r="BA15" s="284">
        <v>-0.1497684940048537</v>
      </c>
      <c r="BB15" s="284">
        <v>-1.08849602737775E-2</v>
      </c>
      <c r="BC15" s="284">
        <v>7.6460410376376579E-3</v>
      </c>
    </row>
    <row r="16" spans="1:57" x14ac:dyDescent="0.15">
      <c r="A16" s="168" t="s">
        <v>182</v>
      </c>
      <c r="B16" s="305">
        <v>0.82801756954659467</v>
      </c>
      <c r="C16" s="305">
        <v>0.80245749411830813</v>
      </c>
      <c r="D16" s="305">
        <v>0.79544540426996158</v>
      </c>
      <c r="E16" s="305">
        <v>0.98255937014031069</v>
      </c>
      <c r="F16" s="305">
        <v>1.0384049130928696</v>
      </c>
      <c r="G16" s="305">
        <v>1.0099451652420461</v>
      </c>
      <c r="H16" s="305">
        <v>1.2485933112938215</v>
      </c>
      <c r="I16" s="305">
        <v>1.3666585708515164</v>
      </c>
      <c r="J16" s="305">
        <v>1.3790627251034788</v>
      </c>
      <c r="K16" s="305">
        <v>1.544558843737889</v>
      </c>
      <c r="L16" s="305">
        <v>1.585696369047922</v>
      </c>
      <c r="M16" s="305">
        <v>1.5986323646544534</v>
      </c>
      <c r="N16" s="305">
        <v>1.7057591513759485</v>
      </c>
      <c r="O16" s="305">
        <v>1.6796620995731184</v>
      </c>
      <c r="P16" s="305">
        <v>1.8528619218890989</v>
      </c>
      <c r="Q16" s="305">
        <v>1.860676835431845</v>
      </c>
      <c r="R16" s="305">
        <v>2.0484574736098247</v>
      </c>
      <c r="S16" s="305">
        <v>1.996155974729255</v>
      </c>
      <c r="T16" s="305">
        <v>2.0379339103876166</v>
      </c>
      <c r="U16" s="305">
        <v>2.0982888811674929</v>
      </c>
      <c r="V16" s="305">
        <v>2.358990911008525</v>
      </c>
      <c r="W16" s="305">
        <v>2.3521713110518179</v>
      </c>
      <c r="X16" s="305">
        <v>2.3153276894450023</v>
      </c>
      <c r="Y16" s="305">
        <v>2.5054243683466284</v>
      </c>
      <c r="Z16" s="305">
        <v>2.6500321060112837</v>
      </c>
      <c r="AA16" s="305">
        <v>2.9534774552660052</v>
      </c>
      <c r="AB16" s="305">
        <v>3.184244959519352</v>
      </c>
      <c r="AC16" s="305">
        <v>3.3109963254372916</v>
      </c>
      <c r="AD16" s="305">
        <v>3.4726799118124401</v>
      </c>
      <c r="AE16" s="305">
        <v>2.9437044852493073</v>
      </c>
      <c r="AF16" s="305">
        <v>2.9907119252503573</v>
      </c>
      <c r="AG16" s="305">
        <v>3.1781483703751467</v>
      </c>
      <c r="AH16" s="305">
        <v>3.0516904341700735</v>
      </c>
      <c r="AI16" s="305">
        <v>2.7089384142987423</v>
      </c>
      <c r="AJ16" s="305">
        <v>3.042227912789587</v>
      </c>
      <c r="AK16" s="305">
        <v>2.9446710427234861</v>
      </c>
      <c r="AL16" s="305">
        <v>3.3810180446778073</v>
      </c>
      <c r="AM16" s="305">
        <v>3.6037558448385898</v>
      </c>
      <c r="AN16" s="305">
        <v>3.2249436606937949</v>
      </c>
      <c r="AO16" s="305">
        <v>3.0763376497616353</v>
      </c>
      <c r="AP16" s="305">
        <v>2.9462819718471183</v>
      </c>
      <c r="AQ16" s="305">
        <v>2.9254472885148166</v>
      </c>
      <c r="AR16" s="305">
        <v>3.0784283364658016</v>
      </c>
      <c r="AS16" s="305">
        <v>2.9597063812107138</v>
      </c>
      <c r="AT16" s="305">
        <v>3.0755858828372733</v>
      </c>
      <c r="AU16" s="305">
        <v>3.4893798770607534</v>
      </c>
      <c r="AV16" s="305">
        <v>3.5930965030529971</v>
      </c>
      <c r="AW16" s="305">
        <v>3.7351677743899079</v>
      </c>
      <c r="AX16" s="305">
        <v>3.0592269234477314</v>
      </c>
      <c r="AY16" s="305">
        <v>2.4745630928008531</v>
      </c>
      <c r="AZ16" s="306">
        <v>1.8092927076058467</v>
      </c>
      <c r="BA16" s="284">
        <v>-0.26884357369203915</v>
      </c>
      <c r="BB16" s="284">
        <v>-2.1532391824322095E-2</v>
      </c>
      <c r="BC16" s="284">
        <v>4.8658771958552593E-3</v>
      </c>
    </row>
    <row r="17" spans="1:55" x14ac:dyDescent="0.15">
      <c r="A17" s="168" t="s">
        <v>208</v>
      </c>
      <c r="B17" s="305">
        <v>7.165170860663149E-2</v>
      </c>
      <c r="C17" s="305">
        <v>7.5448470208406129E-2</v>
      </c>
      <c r="D17" s="305">
        <v>7.2274061924873303E-2</v>
      </c>
      <c r="E17" s="305">
        <v>5.5869440820038613E-2</v>
      </c>
      <c r="F17" s="305">
        <v>6.3869518028242506E-2</v>
      </c>
      <c r="G17" s="305">
        <v>7.334081375019659E-2</v>
      </c>
      <c r="H17" s="305">
        <v>0.11373106346093269</v>
      </c>
      <c r="I17" s="305">
        <v>0.12320782622783431</v>
      </c>
      <c r="J17" s="305">
        <v>0.14043335105570112</v>
      </c>
      <c r="K17" s="305">
        <v>8.9996272848547693E-2</v>
      </c>
      <c r="L17" s="305">
        <v>8.0361602071247429E-2</v>
      </c>
      <c r="M17" s="305">
        <v>8.1551134140721876E-2</v>
      </c>
      <c r="N17" s="305">
        <v>8.6117368374342834E-2</v>
      </c>
      <c r="O17" s="305">
        <v>9.431694923737724E-2</v>
      </c>
      <c r="P17" s="305">
        <v>9.957316440752273E-2</v>
      </c>
      <c r="Q17" s="305">
        <v>0.10311010668740739</v>
      </c>
      <c r="R17" s="305">
        <v>9.5655713578739976E-2</v>
      </c>
      <c r="S17" s="305">
        <v>9.4248738724935194E-2</v>
      </c>
      <c r="T17" s="305">
        <v>0.12579758188855777</v>
      </c>
      <c r="U17" s="305">
        <v>0.17933172612265677</v>
      </c>
      <c r="V17" s="305">
        <v>0.23170666015066396</v>
      </c>
      <c r="W17" s="305">
        <v>0.24567367688429892</v>
      </c>
      <c r="X17" s="305">
        <v>0.26755034757869134</v>
      </c>
      <c r="Y17" s="305">
        <v>0.22150514229048252</v>
      </c>
      <c r="Z17" s="305">
        <v>0.28946674157159646</v>
      </c>
      <c r="AA17" s="305">
        <v>0.2769296784104967</v>
      </c>
      <c r="AB17" s="305">
        <v>0.28149532623408885</v>
      </c>
      <c r="AC17" s="305">
        <v>0.27025862256691391</v>
      </c>
      <c r="AD17" s="305">
        <v>0.25629854298752308</v>
      </c>
      <c r="AE17" s="305">
        <v>0.31611557288145814</v>
      </c>
      <c r="AF17" s="305">
        <v>0.34846265575935825</v>
      </c>
      <c r="AG17" s="305">
        <v>0.36719678470272632</v>
      </c>
      <c r="AH17" s="305">
        <v>0.34195677775930222</v>
      </c>
      <c r="AI17" s="305">
        <v>0.3149536347707334</v>
      </c>
      <c r="AJ17" s="305">
        <v>0.34053954338095127</v>
      </c>
      <c r="AK17" s="305">
        <v>0.36658825014778418</v>
      </c>
      <c r="AL17" s="305">
        <v>0.3939629104721557</v>
      </c>
      <c r="AM17" s="305">
        <v>0.385482013467006</v>
      </c>
      <c r="AN17" s="305">
        <v>0.36958113617109217</v>
      </c>
      <c r="AO17" s="305">
        <v>0.36771541987733597</v>
      </c>
      <c r="AP17" s="305">
        <v>0.3664927371827158</v>
      </c>
      <c r="AQ17" s="305">
        <v>0.30528647212717969</v>
      </c>
      <c r="AR17" s="305">
        <v>0.28810595050634341</v>
      </c>
      <c r="AS17" s="305">
        <v>0.26438644370093994</v>
      </c>
      <c r="AT17" s="305">
        <v>0.2538424410055925</v>
      </c>
      <c r="AU17" s="305">
        <v>0.28016311815210743</v>
      </c>
      <c r="AV17" s="305">
        <v>0.3017909974433593</v>
      </c>
      <c r="AW17" s="305">
        <v>0.29923802739219202</v>
      </c>
      <c r="AX17" s="305">
        <v>0.29118013492814537</v>
      </c>
      <c r="AY17" s="305">
        <v>0.30879703295227429</v>
      </c>
      <c r="AZ17" s="306">
        <v>0.25843884410510237</v>
      </c>
      <c r="BA17" s="284">
        <v>-0.16307860333280777</v>
      </c>
      <c r="BB17" s="284">
        <v>-1.7310925355008222E-2</v>
      </c>
      <c r="BC17" s="284">
        <v>6.9504048337111989E-4</v>
      </c>
    </row>
    <row r="18" spans="1:55" s="161" customFormat="1" x14ac:dyDescent="0.15">
      <c r="A18" s="163" t="s">
        <v>178</v>
      </c>
      <c r="B18" s="307">
        <v>1.8092409075333944</v>
      </c>
      <c r="C18" s="307">
        <v>1.8585580976015816</v>
      </c>
      <c r="D18" s="307">
        <v>1.9557826875450159</v>
      </c>
      <c r="E18" s="307">
        <v>2.239435062687964</v>
      </c>
      <c r="F18" s="307">
        <v>2.3696365547539169</v>
      </c>
      <c r="G18" s="307">
        <v>2.3674343736719381</v>
      </c>
      <c r="H18" s="307">
        <v>2.6463000738063993</v>
      </c>
      <c r="I18" s="307">
        <v>2.8693685928007149</v>
      </c>
      <c r="J18" s="307">
        <v>3.0325875602230155</v>
      </c>
      <c r="K18" s="307">
        <v>3.1523097239503923</v>
      </c>
      <c r="L18" s="307">
        <v>3.4016086882312933</v>
      </c>
      <c r="M18" s="307">
        <v>3.5216419679767035</v>
      </c>
      <c r="N18" s="307">
        <v>3.8682466218779692</v>
      </c>
      <c r="O18" s="307">
        <v>4.2180600277016804</v>
      </c>
      <c r="P18" s="307">
        <v>4.4805917362901857</v>
      </c>
      <c r="Q18" s="307">
        <v>4.5876578078937449</v>
      </c>
      <c r="R18" s="307">
        <v>4.969546670987552</v>
      </c>
      <c r="S18" s="307">
        <v>4.9708343604976148</v>
      </c>
      <c r="T18" s="307">
        <v>5.3675813941798687</v>
      </c>
      <c r="U18" s="307">
        <v>5.6078042624025946</v>
      </c>
      <c r="V18" s="307">
        <v>5.8269035687960091</v>
      </c>
      <c r="W18" s="307">
        <v>6.0416175955386819</v>
      </c>
      <c r="X18" s="307">
        <v>6.0338356771247419</v>
      </c>
      <c r="Y18" s="307">
        <v>6.4398209922818745</v>
      </c>
      <c r="Z18" s="307">
        <v>6.8809260079535175</v>
      </c>
      <c r="AA18" s="307">
        <v>7.5434663152371435</v>
      </c>
      <c r="AB18" s="307">
        <v>8.3091060587687018</v>
      </c>
      <c r="AC18" s="307">
        <v>8.4565608966422516</v>
      </c>
      <c r="AD18" s="307">
        <v>8.9465165769356183</v>
      </c>
      <c r="AE18" s="307">
        <v>9.1565246136984104</v>
      </c>
      <c r="AF18" s="307">
        <v>9.8147222432993964</v>
      </c>
      <c r="AG18" s="307">
        <v>10.274435769701936</v>
      </c>
      <c r="AH18" s="307">
        <v>10.56706348187465</v>
      </c>
      <c r="AI18" s="307">
        <v>11.574847353085985</v>
      </c>
      <c r="AJ18" s="307">
        <v>13.028947565072272</v>
      </c>
      <c r="AK18" s="307">
        <v>13.485254563593415</v>
      </c>
      <c r="AL18" s="307">
        <v>14.687657903120851</v>
      </c>
      <c r="AM18" s="307">
        <v>15.214610954825702</v>
      </c>
      <c r="AN18" s="307">
        <v>15.234156729933432</v>
      </c>
      <c r="AO18" s="307">
        <v>14.736574116123482</v>
      </c>
      <c r="AP18" s="307">
        <v>15.521335610623186</v>
      </c>
      <c r="AQ18" s="307">
        <v>15.875358135521948</v>
      </c>
      <c r="AR18" s="307">
        <v>16.45804305258968</v>
      </c>
      <c r="AS18" s="307">
        <v>16.813056266469495</v>
      </c>
      <c r="AT18" s="307">
        <v>17.033225037625861</v>
      </c>
      <c r="AU18" s="307">
        <v>17.225795921968341</v>
      </c>
      <c r="AV18" s="307">
        <v>17.162086674493619</v>
      </c>
      <c r="AW18" s="307">
        <v>17.554474917513737</v>
      </c>
      <c r="AX18" s="307">
        <v>17.016978009196023</v>
      </c>
      <c r="AY18" s="307">
        <v>16.673464368035123</v>
      </c>
      <c r="AZ18" s="307">
        <v>14.750394683926174</v>
      </c>
      <c r="BA18" s="297">
        <v>-0.11533713940071666</v>
      </c>
      <c r="BB18" s="297">
        <v>1.242516452112663E-2</v>
      </c>
      <c r="BC18" s="297">
        <v>3.966942928618538E-2</v>
      </c>
    </row>
    <row r="19" spans="1:55" x14ac:dyDescent="0.15">
      <c r="B19" s="305"/>
      <c r="C19" s="305"/>
      <c r="D19" s="305"/>
      <c r="E19" s="305"/>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6"/>
      <c r="BA19" s="284"/>
      <c r="BB19" s="284"/>
      <c r="BC19" s="284"/>
    </row>
    <row r="20" spans="1:55" x14ac:dyDescent="0.15">
      <c r="A20" s="168" t="s">
        <v>171</v>
      </c>
      <c r="B20" s="305">
        <v>0</v>
      </c>
      <c r="C20" s="305">
        <v>0</v>
      </c>
      <c r="D20" s="305">
        <v>0</v>
      </c>
      <c r="E20" s="305">
        <v>0</v>
      </c>
      <c r="F20" s="305">
        <v>0</v>
      </c>
      <c r="G20" s="305">
        <v>0</v>
      </c>
      <c r="H20" s="305">
        <v>0</v>
      </c>
      <c r="I20" s="305">
        <v>0</v>
      </c>
      <c r="J20" s="305">
        <v>0</v>
      </c>
      <c r="K20" s="305">
        <v>0</v>
      </c>
      <c r="L20" s="305">
        <v>0</v>
      </c>
      <c r="M20" s="305">
        <v>0</v>
      </c>
      <c r="N20" s="305">
        <v>0</v>
      </c>
      <c r="O20" s="305">
        <v>0</v>
      </c>
      <c r="P20" s="305">
        <v>2.3336623674847543E-2</v>
      </c>
      <c r="Q20" s="305">
        <v>0.11316994786636152</v>
      </c>
      <c r="R20" s="305">
        <v>0.19194510765569159</v>
      </c>
      <c r="S20" s="305">
        <v>0.24464679906404624</v>
      </c>
      <c r="T20" s="305">
        <v>0.2409606983323159</v>
      </c>
      <c r="U20" s="305">
        <v>0.30985568613677594</v>
      </c>
      <c r="V20" s="305">
        <v>0.31641187741245641</v>
      </c>
      <c r="W20" s="305">
        <v>0.39753893263759765</v>
      </c>
      <c r="X20" s="305">
        <v>0.41295958618411627</v>
      </c>
      <c r="Y20" s="305">
        <v>0.45428105726528273</v>
      </c>
      <c r="Z20" s="305">
        <v>0.49221537989977165</v>
      </c>
      <c r="AA20" s="305">
        <v>0.53296163774186334</v>
      </c>
      <c r="AB20" s="305">
        <v>0.64584556899804202</v>
      </c>
      <c r="AC20" s="305">
        <v>0.79278151792645102</v>
      </c>
      <c r="AD20" s="305">
        <v>0.76305792111900062</v>
      </c>
      <c r="AE20" s="305">
        <v>0.7822441951901733</v>
      </c>
      <c r="AF20" s="305">
        <v>0.82009970091937923</v>
      </c>
      <c r="AG20" s="305">
        <v>0.84545721282602382</v>
      </c>
      <c r="AH20" s="305">
        <v>0.8555155578258109</v>
      </c>
      <c r="AI20" s="305">
        <v>0.81045251821892927</v>
      </c>
      <c r="AJ20" s="305">
        <v>0.95290063436086203</v>
      </c>
      <c r="AK20" s="305">
        <v>1.0558609398773875</v>
      </c>
      <c r="AL20" s="305">
        <v>1.0490833920711016</v>
      </c>
      <c r="AM20" s="305">
        <v>0.93029178972744009</v>
      </c>
      <c r="AN20" s="305">
        <v>1.0121718372788961</v>
      </c>
      <c r="AO20" s="305">
        <v>0.84723764028772197</v>
      </c>
      <c r="AP20" s="305">
        <v>0.82587341487526655</v>
      </c>
      <c r="AQ20" s="305">
        <v>0.66344378685048566</v>
      </c>
      <c r="AR20" s="305">
        <v>0.57807931031222881</v>
      </c>
      <c r="AS20" s="305">
        <v>0.48120682156637473</v>
      </c>
      <c r="AT20" s="305">
        <v>0.46447530748061228</v>
      </c>
      <c r="AU20" s="305">
        <v>0.46378748756066956</v>
      </c>
      <c r="AV20" s="305">
        <v>0.45350420393678825</v>
      </c>
      <c r="AW20" s="305">
        <v>0.48860289438581506</v>
      </c>
      <c r="AX20" s="305">
        <v>0.41533539509054496</v>
      </c>
      <c r="AY20" s="305">
        <v>0.30985537451465794</v>
      </c>
      <c r="AZ20" s="306">
        <v>0.13312402128410267</v>
      </c>
      <c r="BA20" s="284">
        <v>-0.57036723506048093</v>
      </c>
      <c r="BB20" s="284">
        <v>-9.5694069146583405E-2</v>
      </c>
      <c r="BC20" s="284">
        <v>3.5802119616345715E-4</v>
      </c>
    </row>
    <row r="21" spans="1:55" x14ac:dyDescent="0.15">
      <c r="A21" s="168" t="s">
        <v>167</v>
      </c>
      <c r="B21" s="305">
        <v>1.1622853627001322</v>
      </c>
      <c r="C21" s="305">
        <v>1.4319103918460843</v>
      </c>
      <c r="D21" s="305">
        <v>1.7096325015693452</v>
      </c>
      <c r="E21" s="305">
        <v>1.919322879494525</v>
      </c>
      <c r="F21" s="305">
        <v>1.9934594825565448</v>
      </c>
      <c r="G21" s="305">
        <v>1.850410911428066</v>
      </c>
      <c r="H21" s="305">
        <v>1.9028403707767989</v>
      </c>
      <c r="I21" s="305">
        <v>1.8969875648884986</v>
      </c>
      <c r="J21" s="305">
        <v>1.9612941139588698</v>
      </c>
      <c r="K21" s="305">
        <v>1.9641217057689679</v>
      </c>
      <c r="L21" s="305">
        <v>1.7832505469192039</v>
      </c>
      <c r="M21" s="305">
        <v>1.8317739611313979</v>
      </c>
      <c r="N21" s="305">
        <v>1.6080507367589525</v>
      </c>
      <c r="O21" s="305">
        <v>1.77746920174003</v>
      </c>
      <c r="P21" s="305">
        <v>1.7418571310732196</v>
      </c>
      <c r="Q21" s="305">
        <v>1.6552127428438879</v>
      </c>
      <c r="R21" s="305">
        <v>1.3560007992230698</v>
      </c>
      <c r="S21" s="305">
        <v>1.5219700375820782</v>
      </c>
      <c r="T21" s="305">
        <v>1.4124345299656007</v>
      </c>
      <c r="U21" s="305">
        <v>1.4822724868658015</v>
      </c>
      <c r="V21" s="305">
        <v>1.4536700290775995</v>
      </c>
      <c r="W21" s="305">
        <v>1.4895320475303344</v>
      </c>
      <c r="X21" s="305">
        <v>1.5067558934485505</v>
      </c>
      <c r="Y21" s="305">
        <v>1.5035681861849606</v>
      </c>
      <c r="Z21" s="305">
        <v>1.5763009046680239</v>
      </c>
      <c r="AA21" s="305">
        <v>1.6265758013036848</v>
      </c>
      <c r="AB21" s="305">
        <v>1.75668004536001</v>
      </c>
      <c r="AC21" s="305">
        <v>1.7315491049388898</v>
      </c>
      <c r="AD21" s="305">
        <v>1.691907646677945</v>
      </c>
      <c r="AE21" s="305">
        <v>1.8071741186598758</v>
      </c>
      <c r="AF21" s="305">
        <v>1.7045064698591452</v>
      </c>
      <c r="AG21" s="305">
        <v>1.7254242444350525</v>
      </c>
      <c r="AH21" s="305">
        <v>1.7209156665641727</v>
      </c>
      <c r="AI21" s="305">
        <v>1.7914366298652951</v>
      </c>
      <c r="AJ21" s="305">
        <v>1.6531812451794323</v>
      </c>
      <c r="AK21" s="305">
        <v>1.6005451441623784</v>
      </c>
      <c r="AL21" s="305">
        <v>1.5811497525668945</v>
      </c>
      <c r="AM21" s="305">
        <v>1.4483593741434309</v>
      </c>
      <c r="AN21" s="305">
        <v>1.3156224534429435</v>
      </c>
      <c r="AO21" s="305">
        <v>1.2332236489461597</v>
      </c>
      <c r="AP21" s="305">
        <v>1.0762740985353392</v>
      </c>
      <c r="AQ21" s="305">
        <v>1.0125585357940361</v>
      </c>
      <c r="AR21" s="305">
        <v>0.91291031864196004</v>
      </c>
      <c r="AS21" s="305">
        <v>0.8324706234798317</v>
      </c>
      <c r="AT21" s="305">
        <v>0.78202559183017495</v>
      </c>
      <c r="AU21" s="305">
        <v>0.72800772488661347</v>
      </c>
      <c r="AV21" s="305">
        <v>0.66799143657529902</v>
      </c>
      <c r="AW21" s="305">
        <v>0.61690956074757197</v>
      </c>
      <c r="AX21" s="305">
        <v>0.53618049660672173</v>
      </c>
      <c r="AY21" s="305">
        <v>0.5157642949272655</v>
      </c>
      <c r="AZ21" s="306">
        <v>0.43393144501938724</v>
      </c>
      <c r="BA21" s="284">
        <v>-0.15866327063105168</v>
      </c>
      <c r="BB21" s="284">
        <v>-8.3482117751669693E-2</v>
      </c>
      <c r="BC21" s="284">
        <v>1.1670069270761335E-3</v>
      </c>
    </row>
    <row r="22" spans="1:55" x14ac:dyDescent="0.15">
      <c r="A22" s="168" t="s">
        <v>162</v>
      </c>
      <c r="B22" s="305">
        <v>1.2172964153409001</v>
      </c>
      <c r="C22" s="305">
        <v>1.2403863994462849</v>
      </c>
      <c r="D22" s="305">
        <v>1.3110158367354996</v>
      </c>
      <c r="E22" s="305">
        <v>1.4198671244188152</v>
      </c>
      <c r="F22" s="305">
        <v>1.4172741574210177</v>
      </c>
      <c r="G22" s="305">
        <v>1.3508414721649529</v>
      </c>
      <c r="H22" s="305">
        <v>1.4475996358049215</v>
      </c>
      <c r="I22" s="305">
        <v>1.2733790019182576</v>
      </c>
      <c r="J22" s="305">
        <v>1.2718599876695482</v>
      </c>
      <c r="K22" s="305">
        <v>1.2409330510708205</v>
      </c>
      <c r="L22" s="305">
        <v>1.1516463613210211</v>
      </c>
      <c r="M22" s="305">
        <v>1.2941493448381127</v>
      </c>
      <c r="N22" s="305">
        <v>1.328806090308672</v>
      </c>
      <c r="O22" s="305">
        <v>1.1915021988628123</v>
      </c>
      <c r="P22" s="305">
        <v>1.2576192951756688</v>
      </c>
      <c r="Q22" s="305">
        <v>1.2983435657095501</v>
      </c>
      <c r="R22" s="305">
        <v>1.4549278115765309</v>
      </c>
      <c r="S22" s="305">
        <v>1.4911325970457745</v>
      </c>
      <c r="T22" s="305">
        <v>1.511397599808102</v>
      </c>
      <c r="U22" s="305">
        <v>1.5491308831215049</v>
      </c>
      <c r="V22" s="305">
        <v>1.5786718401589097</v>
      </c>
      <c r="W22" s="305">
        <v>1.5878125325886445</v>
      </c>
      <c r="X22" s="305">
        <v>1.6533316667298781</v>
      </c>
      <c r="Y22" s="305">
        <v>1.7645479053760067</v>
      </c>
      <c r="Z22" s="305">
        <v>1.861772073730914</v>
      </c>
      <c r="AA22" s="305">
        <v>1.8393811264374353</v>
      </c>
      <c r="AB22" s="305">
        <v>1.8362538992725717</v>
      </c>
      <c r="AC22" s="305">
        <v>1.7885555869431127</v>
      </c>
      <c r="AD22" s="305">
        <v>1.7645881544159727</v>
      </c>
      <c r="AE22" s="305">
        <v>1.6223588834567972</v>
      </c>
      <c r="AF22" s="305">
        <v>1.5398240698216241</v>
      </c>
      <c r="AG22" s="305">
        <v>1.414978704360468</v>
      </c>
      <c r="AH22" s="305">
        <v>1.357479370926814</v>
      </c>
      <c r="AI22" s="305">
        <v>1.2889527680675277</v>
      </c>
      <c r="AJ22" s="305">
        <v>1.199922662775297</v>
      </c>
      <c r="AK22" s="305">
        <v>1.1206181245905289</v>
      </c>
      <c r="AL22" s="305">
        <v>1.0192347597691547</v>
      </c>
      <c r="AM22" s="305">
        <v>0.90102455711242102</v>
      </c>
      <c r="AN22" s="305">
        <v>0.85056020195966275</v>
      </c>
      <c r="AO22" s="305">
        <v>0.73845328333283422</v>
      </c>
      <c r="AP22" s="305">
        <v>0.77465518409122047</v>
      </c>
      <c r="AQ22" s="305">
        <v>0.77864740303758007</v>
      </c>
      <c r="AR22" s="305">
        <v>0.79079796542034753</v>
      </c>
      <c r="AS22" s="305">
        <v>0.71282356209217379</v>
      </c>
      <c r="AT22" s="305">
        <v>0.65884159020774746</v>
      </c>
      <c r="AU22" s="305">
        <v>0.62402342281308831</v>
      </c>
      <c r="AV22" s="305">
        <v>0.53162685540245369</v>
      </c>
      <c r="AW22" s="305">
        <v>0.51018159697288834</v>
      </c>
      <c r="AX22" s="305">
        <v>0.50206777476197395</v>
      </c>
      <c r="AY22" s="305">
        <v>0.44711724238334155</v>
      </c>
      <c r="AZ22" s="306">
        <v>0.37395846695893142</v>
      </c>
      <c r="BA22" s="284">
        <v>-0.16362324797505023</v>
      </c>
      <c r="BB22" s="284">
        <v>-4.8935789099831983E-2</v>
      </c>
      <c r="BC22" s="284">
        <v>1.0057167471703883E-3</v>
      </c>
    </row>
    <row r="23" spans="1:55" x14ac:dyDescent="0.15">
      <c r="A23" s="168" t="s">
        <v>158</v>
      </c>
      <c r="B23" s="305">
        <v>2.7010072893721464</v>
      </c>
      <c r="C23" s="305">
        <v>3.7330339551621017</v>
      </c>
      <c r="D23" s="305">
        <v>4.9637792117820281</v>
      </c>
      <c r="E23" s="305">
        <v>6.0524063837473365</v>
      </c>
      <c r="F23" s="305">
        <v>7.1758104105707776</v>
      </c>
      <c r="G23" s="305">
        <v>7.7724508267305952</v>
      </c>
      <c r="H23" s="305">
        <v>8.2818994408242261</v>
      </c>
      <c r="I23" s="305">
        <v>8.3314652707001517</v>
      </c>
      <c r="J23" s="305">
        <v>7.6273220768538819</v>
      </c>
      <c r="K23" s="305">
        <v>7.9982066598721486</v>
      </c>
      <c r="L23" s="305">
        <v>7.7136914532984218</v>
      </c>
      <c r="M23" s="305">
        <v>7.1811855494551011</v>
      </c>
      <c r="N23" s="305">
        <v>6.141096175338661</v>
      </c>
      <c r="O23" s="305">
        <v>6.53885645277854</v>
      </c>
      <c r="P23" s="305">
        <v>6.6013975154530975</v>
      </c>
      <c r="Q23" s="305">
        <v>6.9312415913340946</v>
      </c>
      <c r="R23" s="305">
        <v>6.3372887446164388</v>
      </c>
      <c r="S23" s="305">
        <v>6.348039022385084</v>
      </c>
      <c r="T23" s="305">
        <v>5.5882719527891629</v>
      </c>
      <c r="U23" s="305">
        <v>6.1249707586856932</v>
      </c>
      <c r="V23" s="305">
        <v>6.1357210364543393</v>
      </c>
      <c r="W23" s="305">
        <v>6.9371542441068517</v>
      </c>
      <c r="X23" s="305">
        <v>6.9476827606810874</v>
      </c>
      <c r="Y23" s="305">
        <v>7.1016334939671255</v>
      </c>
      <c r="Z23" s="305">
        <v>6.7366615637216141</v>
      </c>
      <c r="AA23" s="305">
        <v>6.8484644525155254</v>
      </c>
      <c r="AB23" s="305">
        <v>7.7295047888003214</v>
      </c>
      <c r="AC23" s="305">
        <v>6.8645898691684932</v>
      </c>
      <c r="AD23" s="305">
        <v>6.547994188881888</v>
      </c>
      <c r="AE23" s="305">
        <v>6.0889573281607312</v>
      </c>
      <c r="AF23" s="305">
        <v>5.920620020964634</v>
      </c>
      <c r="AG23" s="305">
        <v>6.2547803627420864</v>
      </c>
      <c r="AH23" s="305">
        <v>6.1456650433903359</v>
      </c>
      <c r="AI23" s="305">
        <v>5.8744892866762575</v>
      </c>
      <c r="AJ23" s="305">
        <v>6.9101595916935334</v>
      </c>
      <c r="AK23" s="305">
        <v>6.3211633279634718</v>
      </c>
      <c r="AL23" s="305">
        <v>6.2408050016428476</v>
      </c>
      <c r="AM23" s="305">
        <v>5.998923751848328</v>
      </c>
      <c r="AN23" s="305">
        <v>6.8418138196090617</v>
      </c>
      <c r="AO23" s="305">
        <v>6.3372887446164388</v>
      </c>
      <c r="AP23" s="305">
        <v>7.2822381604803663</v>
      </c>
      <c r="AQ23" s="305">
        <v>6.7240299873434566</v>
      </c>
      <c r="AR23" s="305">
        <v>6.6000574022749712</v>
      </c>
      <c r="AS23" s="305">
        <v>7.0054185079377485</v>
      </c>
      <c r="AT23" s="305">
        <v>5.8425072103145386</v>
      </c>
      <c r="AU23" s="305">
        <v>4.4382521767852374</v>
      </c>
      <c r="AV23" s="305">
        <v>4.2730848797754257</v>
      </c>
      <c r="AW23" s="305">
        <v>3.6698760732713098</v>
      </c>
      <c r="AX23" s="305">
        <v>3.1275245598431511</v>
      </c>
      <c r="AY23" s="305">
        <v>2.6940196088225266</v>
      </c>
      <c r="AZ23" s="306">
        <v>1.9270827501464785</v>
      </c>
      <c r="BA23" s="284">
        <v>-0.28468124588419486</v>
      </c>
      <c r="BB23" s="284">
        <v>-8.1985109359160147E-2</v>
      </c>
      <c r="BC23" s="284">
        <v>5.1826594829268218E-3</v>
      </c>
    </row>
    <row r="24" spans="1:55" x14ac:dyDescent="0.15">
      <c r="A24" s="168" t="s">
        <v>156</v>
      </c>
      <c r="B24" s="305">
        <v>0</v>
      </c>
      <c r="C24" s="305">
        <v>0</v>
      </c>
      <c r="D24" s="305">
        <v>0</v>
      </c>
      <c r="E24" s="305">
        <v>0</v>
      </c>
      <c r="F24" s="305">
        <v>0</v>
      </c>
      <c r="G24" s="305">
        <v>0</v>
      </c>
      <c r="H24" s="305">
        <v>0</v>
      </c>
      <c r="I24" s="305">
        <v>0.25494170044155062</v>
      </c>
      <c r="J24" s="305">
        <v>1.3636528975994755</v>
      </c>
      <c r="K24" s="305">
        <v>1.9848487096158915</v>
      </c>
      <c r="L24" s="305">
        <v>2.4025698249846936</v>
      </c>
      <c r="M24" s="305">
        <v>2.3959778035348167</v>
      </c>
      <c r="N24" s="305">
        <v>2.3008070267891334</v>
      </c>
      <c r="O24" s="305">
        <v>2.2674410552105715</v>
      </c>
      <c r="P24" s="305">
        <v>2.4862946097698977</v>
      </c>
      <c r="Q24" s="305">
        <v>2.5145260303341335</v>
      </c>
      <c r="R24" s="305">
        <v>2.5053121574579178</v>
      </c>
      <c r="S24" s="305">
        <v>2.7032410809357197</v>
      </c>
      <c r="T24" s="305">
        <v>2.7129667580647845</v>
      </c>
      <c r="U24" s="305">
        <v>2.7595939613438789</v>
      </c>
      <c r="V24" s="305">
        <v>2.4467115764274245</v>
      </c>
      <c r="W24" s="305">
        <v>2.4032652816494382</v>
      </c>
      <c r="X24" s="305">
        <v>2.4739471197826566</v>
      </c>
      <c r="Y24" s="305">
        <v>2.3818355443194679</v>
      </c>
      <c r="Z24" s="305">
        <v>2.5775152307452371</v>
      </c>
      <c r="AA24" s="305">
        <v>2.6708525667260963</v>
      </c>
      <c r="AB24" s="305">
        <v>3.581394852763442</v>
      </c>
      <c r="AC24" s="305">
        <v>4.1238467387138389</v>
      </c>
      <c r="AD24" s="305">
        <v>4.2438650406542386</v>
      </c>
      <c r="AE24" s="305">
        <v>4.6544977717536291</v>
      </c>
      <c r="AF24" s="305">
        <v>4.7686833544369307</v>
      </c>
      <c r="AG24" s="305">
        <v>5.188954157049662</v>
      </c>
      <c r="AH24" s="305">
        <v>6.2987754246648935</v>
      </c>
      <c r="AI24" s="305">
        <v>7.0061136644368949</v>
      </c>
      <c r="AJ24" s="305">
        <v>7.5825240186878879</v>
      </c>
      <c r="AK24" s="305">
        <v>8.2431948112698983</v>
      </c>
      <c r="AL24" s="305">
        <v>8.5145377066913053</v>
      </c>
      <c r="AM24" s="305">
        <v>8.6721589731849864</v>
      </c>
      <c r="AN24" s="305">
        <v>9.584053907686215</v>
      </c>
      <c r="AO24" s="305">
        <v>10.010422466040385</v>
      </c>
      <c r="AP24" s="305">
        <v>10.274668880764089</v>
      </c>
      <c r="AQ24" s="305">
        <v>9.7242928751718871</v>
      </c>
      <c r="AR24" s="305">
        <v>10.986384152151317</v>
      </c>
      <c r="AS24" s="305">
        <v>10.442535924730372</v>
      </c>
      <c r="AT24" s="305">
        <v>10.400036454754208</v>
      </c>
      <c r="AU24" s="305">
        <v>11.235952734398605</v>
      </c>
      <c r="AV24" s="305">
        <v>11.182101387439165</v>
      </c>
      <c r="AW24" s="305">
        <v>11.971111586859152</v>
      </c>
      <c r="AX24" s="305">
        <v>11.734807546877617</v>
      </c>
      <c r="AY24" s="305">
        <v>11.054920024344206</v>
      </c>
      <c r="AZ24" s="306">
        <v>10.75401507024711</v>
      </c>
      <c r="BA24" s="284">
        <v>-2.7219098232684424E-2</v>
      </c>
      <c r="BB24" s="284">
        <v>9.9742932590174416E-3</v>
      </c>
      <c r="BC24" s="284">
        <v>2.8921642404363665E-2</v>
      </c>
    </row>
    <row r="25" spans="1:55" x14ac:dyDescent="0.15">
      <c r="A25" s="168" t="s">
        <v>155</v>
      </c>
      <c r="B25" s="305">
        <v>0.4953074916417336</v>
      </c>
      <c r="C25" s="305">
        <v>0.51075886587860753</v>
      </c>
      <c r="D25" s="305">
        <v>0.53879705965072477</v>
      </c>
      <c r="E25" s="305">
        <v>0.54808114272190211</v>
      </c>
      <c r="F25" s="305">
        <v>0.5305447521117993</v>
      </c>
      <c r="G25" s="305">
        <v>0.54604934022362805</v>
      </c>
      <c r="H25" s="305">
        <v>0.59275082027002057</v>
      </c>
      <c r="I25" s="305">
        <v>0.62561133971853977</v>
      </c>
      <c r="J25" s="305">
        <v>0.67083587699262126</v>
      </c>
      <c r="K25" s="305">
        <v>0.60187795148870127</v>
      </c>
      <c r="L25" s="305">
        <v>0.50979754652132991</v>
      </c>
      <c r="M25" s="305">
        <v>0.45434006436403562</v>
      </c>
      <c r="N25" s="305">
        <v>0.41872546914429043</v>
      </c>
      <c r="O25" s="305">
        <v>0.40937192121473642</v>
      </c>
      <c r="P25" s="305">
        <v>0.44842384725738116</v>
      </c>
      <c r="Q25" s="305">
        <v>0.46501186510496983</v>
      </c>
      <c r="R25" s="305">
        <v>0.42217227695386239</v>
      </c>
      <c r="S25" s="305">
        <v>0.42413393388969595</v>
      </c>
      <c r="T25" s="305">
        <v>0.41977169146375687</v>
      </c>
      <c r="U25" s="305">
        <v>0.38975535185640064</v>
      </c>
      <c r="V25" s="305">
        <v>0.26757145733519661</v>
      </c>
      <c r="W25" s="305">
        <v>0.29911035349590415</v>
      </c>
      <c r="X25" s="305">
        <v>0.28725004345987304</v>
      </c>
      <c r="Y25" s="305">
        <v>0.36805618493733433</v>
      </c>
      <c r="Z25" s="305">
        <v>0.34874680476623771</v>
      </c>
      <c r="AA25" s="305">
        <v>0.35661036419705761</v>
      </c>
      <c r="AB25" s="305">
        <v>0.35237713171311952</v>
      </c>
      <c r="AC25" s="305">
        <v>0.36053851569372058</v>
      </c>
      <c r="AD25" s="305">
        <v>0.3655430387519692</v>
      </c>
      <c r="AE25" s="305">
        <v>0.34906850682846441</v>
      </c>
      <c r="AF25" s="305">
        <v>0.37181225709022275</v>
      </c>
      <c r="AG25" s="305">
        <v>0.39293367147870067</v>
      </c>
      <c r="AH25" s="305">
        <v>0.40161237072132805</v>
      </c>
      <c r="AI25" s="305">
        <v>0.40635324321730071</v>
      </c>
      <c r="AJ25" s="305">
        <v>0.44051181905371994</v>
      </c>
      <c r="AK25" s="305">
        <v>0.43707941837869863</v>
      </c>
      <c r="AL25" s="305">
        <v>0.43662951925408083</v>
      </c>
      <c r="AM25" s="305">
        <v>0.43846889167279335</v>
      </c>
      <c r="AN25" s="305">
        <v>0.41406012909858003</v>
      </c>
      <c r="AO25" s="305">
        <v>0.4140738239537976</v>
      </c>
      <c r="AP25" s="305">
        <v>0.41554392443865978</v>
      </c>
      <c r="AQ25" s="305">
        <v>0.43319588053477559</v>
      </c>
      <c r="AR25" s="305">
        <v>0.43840194486607703</v>
      </c>
      <c r="AS25" s="305">
        <v>0.43019117789843919</v>
      </c>
      <c r="AT25" s="305">
        <v>0.4192984589493593</v>
      </c>
      <c r="AU25" s="305">
        <v>0.41441514527295215</v>
      </c>
      <c r="AV25" s="305">
        <v>0.39867026936097077</v>
      </c>
      <c r="AW25" s="305">
        <v>0.39088009966794524</v>
      </c>
      <c r="AX25" s="305">
        <v>0.38520126543665834</v>
      </c>
      <c r="AY25" s="305">
        <v>0.38557752515856092</v>
      </c>
      <c r="AZ25" s="306">
        <v>0.37897753957448266</v>
      </c>
      <c r="BA25" s="284">
        <v>-1.7117142866053037E-2</v>
      </c>
      <c r="BB25" s="284">
        <v>-7.1048405316811447E-3</v>
      </c>
      <c r="BC25" s="284">
        <v>1.0192149450472092E-3</v>
      </c>
    </row>
    <row r="26" spans="1:55" x14ac:dyDescent="0.15">
      <c r="A26" s="168" t="s">
        <v>153</v>
      </c>
      <c r="B26" s="305">
        <v>2.1036756781905415</v>
      </c>
      <c r="C26" s="305">
        <v>2.2481551825106174</v>
      </c>
      <c r="D26" s="305">
        <v>2.2933976651793198</v>
      </c>
      <c r="E26" s="305">
        <v>2.4346486955752531</v>
      </c>
      <c r="F26" s="305">
        <v>2.5128163899562241</v>
      </c>
      <c r="G26" s="305">
        <v>2.7296032655491245</v>
      </c>
      <c r="H26" s="305">
        <v>2.9692697884848021</v>
      </c>
      <c r="I26" s="305">
        <v>3.1531243086340286</v>
      </c>
      <c r="J26" s="305">
        <v>3.1746722659085993</v>
      </c>
      <c r="K26" s="305">
        <v>3.0334384790022653</v>
      </c>
      <c r="L26" s="305">
        <v>3.1236495191906046</v>
      </c>
      <c r="M26" s="305">
        <v>3.2968374630091941</v>
      </c>
      <c r="N26" s="305">
        <v>3.3333517839138</v>
      </c>
      <c r="O26" s="305">
        <v>3.3078368386890995</v>
      </c>
      <c r="P26" s="305">
        <v>3.2752419629704423</v>
      </c>
      <c r="Q26" s="305">
        <v>3.1391496919915252</v>
      </c>
      <c r="R26" s="305">
        <v>3.176790998109237</v>
      </c>
      <c r="S26" s="305">
        <v>3.0192384653171409</v>
      </c>
      <c r="T26" s="305">
        <v>2.9485899177437811</v>
      </c>
      <c r="U26" s="305">
        <v>2.6504889035891455</v>
      </c>
      <c r="V26" s="305">
        <v>2.5779969672474774</v>
      </c>
      <c r="W26" s="305">
        <v>2.2569310527077251</v>
      </c>
      <c r="X26" s="305">
        <v>1.9763016228848163</v>
      </c>
      <c r="Y26" s="305">
        <v>1.885902147210416</v>
      </c>
      <c r="Z26" s="305">
        <v>1.6679985857080262</v>
      </c>
      <c r="AA26" s="305">
        <v>1.6254710243691535</v>
      </c>
      <c r="AB26" s="305">
        <v>1.5445388667258158</v>
      </c>
      <c r="AC26" s="305">
        <v>1.3399205337367299</v>
      </c>
      <c r="AD26" s="305">
        <v>1.2545799911842275</v>
      </c>
      <c r="AE26" s="305">
        <v>1.2593982656801344</v>
      </c>
      <c r="AF26" s="305">
        <v>1.2307955898022809</v>
      </c>
      <c r="AG26" s="305">
        <v>1.213024792469529</v>
      </c>
      <c r="AH26" s="305">
        <v>1.1926293654868549</v>
      </c>
      <c r="AI26" s="305">
        <v>1.1734506011906471</v>
      </c>
      <c r="AJ26" s="305">
        <v>1.1645130559668533</v>
      </c>
      <c r="AK26" s="305">
        <v>1.0916221743851608</v>
      </c>
      <c r="AL26" s="305">
        <v>1.0755394900863235</v>
      </c>
      <c r="AM26" s="305">
        <v>1.0388968995549515</v>
      </c>
      <c r="AN26" s="305">
        <v>1.0091068312653675</v>
      </c>
      <c r="AO26" s="305">
        <v>1.0057809376455837</v>
      </c>
      <c r="AP26" s="305">
        <v>0.96979384530115498</v>
      </c>
      <c r="AQ26" s="305">
        <v>0.97521682292154788</v>
      </c>
      <c r="AR26" s="305">
        <v>0.97433491463250899</v>
      </c>
      <c r="AS26" s="305">
        <v>0.96770882892792609</v>
      </c>
      <c r="AT26" s="305">
        <v>0.98632400991211233</v>
      </c>
      <c r="AU26" s="305">
        <v>0.98854206097272812</v>
      </c>
      <c r="AV26" s="305">
        <v>0.8734855014804761</v>
      </c>
      <c r="AW26" s="305">
        <v>0.96862807711721477</v>
      </c>
      <c r="AX26" s="305">
        <v>0.96342748780545195</v>
      </c>
      <c r="AY26" s="305">
        <v>0.93100931298819956</v>
      </c>
      <c r="AZ26" s="306">
        <v>0.84002012315242358</v>
      </c>
      <c r="BA26" s="284">
        <v>-9.7731771923670552E-2</v>
      </c>
      <c r="BB26" s="284">
        <v>-7.6952677171435724E-3</v>
      </c>
      <c r="BC26" s="284">
        <v>2.2591340495234833E-3</v>
      </c>
    </row>
    <row r="27" spans="1:55" x14ac:dyDescent="0.15">
      <c r="A27" s="168" t="s">
        <v>146</v>
      </c>
      <c r="B27" s="305" t="s">
        <v>111</v>
      </c>
      <c r="C27" s="305" t="s">
        <v>111</v>
      </c>
      <c r="D27" s="305" t="s">
        <v>111</v>
      </c>
      <c r="E27" s="305" t="s">
        <v>111</v>
      </c>
      <c r="F27" s="305" t="s">
        <v>111</v>
      </c>
      <c r="G27" s="305" t="s">
        <v>111</v>
      </c>
      <c r="H27" s="305" t="s">
        <v>111</v>
      </c>
      <c r="I27" s="305" t="s">
        <v>111</v>
      </c>
      <c r="J27" s="305" t="s">
        <v>111</v>
      </c>
      <c r="K27" s="305" t="s">
        <v>111</v>
      </c>
      <c r="L27" s="305" t="s">
        <v>111</v>
      </c>
      <c r="M27" s="305" t="s">
        <v>111</v>
      </c>
      <c r="N27" s="305" t="s">
        <v>111</v>
      </c>
      <c r="O27" s="305" t="s">
        <v>111</v>
      </c>
      <c r="P27" s="305" t="s">
        <v>111</v>
      </c>
      <c r="Q27" s="305">
        <v>3.926420035995851</v>
      </c>
      <c r="R27" s="305">
        <v>3.6352349680278753</v>
      </c>
      <c r="S27" s="305">
        <v>3.2598076791383468</v>
      </c>
      <c r="T27" s="305">
        <v>2.9586852714964458</v>
      </c>
      <c r="U27" s="305">
        <v>2.8202830482432883</v>
      </c>
      <c r="V27" s="305">
        <v>2.5730504433648185</v>
      </c>
      <c r="W27" s="305">
        <v>2.234250207049878</v>
      </c>
      <c r="X27" s="305">
        <v>1.9176663796736222</v>
      </c>
      <c r="Y27" s="305">
        <v>1.758098523580232</v>
      </c>
      <c r="Z27" s="305">
        <v>1.6665308921437616</v>
      </c>
      <c r="AA27" s="305">
        <v>1.5546352465283946</v>
      </c>
      <c r="AB27" s="305">
        <v>1.5673726543199071</v>
      </c>
      <c r="AC27" s="305">
        <v>1.5950165719918781</v>
      </c>
      <c r="AD27" s="305">
        <v>1.5348566381381168</v>
      </c>
      <c r="AE27" s="305">
        <v>1.5470809169348858</v>
      </c>
      <c r="AF27" s="305">
        <v>1.5233576450340651</v>
      </c>
      <c r="AG27" s="305">
        <v>1.5631510362519863</v>
      </c>
      <c r="AH27" s="305">
        <v>1.7104833552332674</v>
      </c>
      <c r="AI27" s="305">
        <v>1.7702770185612822</v>
      </c>
      <c r="AJ27" s="305">
        <v>1.8686289108219678</v>
      </c>
      <c r="AK27" s="305">
        <v>1.9035079223013469</v>
      </c>
      <c r="AL27" s="305">
        <v>1.9315276175209066</v>
      </c>
      <c r="AM27" s="305">
        <v>1.9324432938352714</v>
      </c>
      <c r="AN27" s="305">
        <v>1.9582113259867211</v>
      </c>
      <c r="AO27" s="305">
        <v>1.9676968319383126</v>
      </c>
      <c r="AP27" s="305">
        <v>1.8797003381278643</v>
      </c>
      <c r="AQ27" s="305">
        <v>1.8909631567945506</v>
      </c>
      <c r="AR27" s="305">
        <v>1.8711857993281993</v>
      </c>
      <c r="AS27" s="305">
        <v>1.9503905495968192</v>
      </c>
      <c r="AT27" s="305">
        <v>1.956250878008754</v>
      </c>
      <c r="AU27" s="305">
        <v>1.8221958655857613</v>
      </c>
      <c r="AV27" s="305">
        <v>1.8354806776876105</v>
      </c>
      <c r="AW27" s="305">
        <v>1.8771364444476433</v>
      </c>
      <c r="AX27" s="305">
        <v>1.9046067338785848</v>
      </c>
      <c r="AY27" s="305">
        <v>1.8771364444476433</v>
      </c>
      <c r="AZ27" s="306">
        <v>1.8308234879084024</v>
      </c>
      <c r="BA27" s="284">
        <v>-2.4672131147540854E-2</v>
      </c>
      <c r="BB27" s="284">
        <v>-4.7005467036950188E-3</v>
      </c>
      <c r="BC27" s="284">
        <v>4.9237816645146216E-3</v>
      </c>
    </row>
    <row r="28" spans="1:55" x14ac:dyDescent="0.15">
      <c r="A28" s="168" t="s">
        <v>145</v>
      </c>
      <c r="B28" s="305">
        <v>1.0594055269625293</v>
      </c>
      <c r="C28" s="305">
        <v>1.7605373207494142</v>
      </c>
      <c r="D28" s="305">
        <v>2.5333820288801192</v>
      </c>
      <c r="E28" s="305">
        <v>2.7581676342969215</v>
      </c>
      <c r="F28" s="305">
        <v>3.3264095791891974</v>
      </c>
      <c r="G28" s="305">
        <v>3.4638003543799827</v>
      </c>
      <c r="H28" s="305">
        <v>3.6581201612093821</v>
      </c>
      <c r="I28" s="305">
        <v>3.8326512643516426</v>
      </c>
      <c r="J28" s="305">
        <v>3.6701678250596732</v>
      </c>
      <c r="K28" s="305">
        <v>3.7060627122716796</v>
      </c>
      <c r="L28" s="305">
        <v>3.5135863176056614</v>
      </c>
      <c r="M28" s="305">
        <v>3.5153359604712033</v>
      </c>
      <c r="N28" s="305">
        <v>3.5729478170622615</v>
      </c>
      <c r="O28" s="305">
        <v>3.6841206965778195</v>
      </c>
      <c r="P28" s="305">
        <v>3.59168845669587</v>
      </c>
      <c r="Q28" s="305">
        <v>4.0183144740689212</v>
      </c>
      <c r="R28" s="305">
        <v>4.2246819447486104</v>
      </c>
      <c r="S28" s="305">
        <v>4.422947748095182</v>
      </c>
      <c r="T28" s="305">
        <v>4.247701538766794</v>
      </c>
      <c r="U28" s="305">
        <v>4.1711209218241114</v>
      </c>
      <c r="V28" s="305">
        <v>4.6057978788773504</v>
      </c>
      <c r="W28" s="305">
        <v>5.1281303755486265</v>
      </c>
      <c r="X28" s="305">
        <v>5.2006374082410121</v>
      </c>
      <c r="Y28" s="305">
        <v>6.1311618006515474</v>
      </c>
      <c r="Z28" s="305">
        <v>6.545697112529397</v>
      </c>
      <c r="AA28" s="305">
        <v>7.164071752264082</v>
      </c>
      <c r="AB28" s="305">
        <v>8.4968206814161267</v>
      </c>
      <c r="AC28" s="305">
        <v>8.6932962922899986</v>
      </c>
      <c r="AD28" s="305">
        <v>9.1331757280163171</v>
      </c>
      <c r="AE28" s="305">
        <v>10.036785058223696</v>
      </c>
      <c r="AF28" s="305">
        <v>10.947452737077128</v>
      </c>
      <c r="AG28" s="305">
        <v>10.721499597567028</v>
      </c>
      <c r="AH28" s="305">
        <v>10.496335244708305</v>
      </c>
      <c r="AI28" s="305">
        <v>10.430510325234893</v>
      </c>
      <c r="AJ28" s="305">
        <v>9.7369221744214567</v>
      </c>
      <c r="AK28" s="305">
        <v>8.9340314099755851</v>
      </c>
      <c r="AL28" s="305">
        <v>8.1028689991665708</v>
      </c>
      <c r="AM28" s="305">
        <v>7.3041206465486592</v>
      </c>
      <c r="AN28" s="305">
        <v>7.0214971019394774</v>
      </c>
      <c r="AO28" s="305">
        <v>5.9218091397658599</v>
      </c>
      <c r="AP28" s="305">
        <v>5.6020599772946831</v>
      </c>
      <c r="AQ28" s="305">
        <v>4.4585998245339731</v>
      </c>
      <c r="AR28" s="305">
        <v>3.7816006738951491</v>
      </c>
      <c r="AS28" s="305">
        <v>3.5779441889036949</v>
      </c>
      <c r="AT28" s="305">
        <v>3.6215925044651289</v>
      </c>
      <c r="AU28" s="305">
        <v>3.9340711160024959</v>
      </c>
      <c r="AV28" s="305">
        <v>4.0272406008439443</v>
      </c>
      <c r="AW28" s="305">
        <v>4.0524444223442755</v>
      </c>
      <c r="AX28" s="305">
        <v>3.939313358701416</v>
      </c>
      <c r="AY28" s="305">
        <v>3.825132110135768</v>
      </c>
      <c r="AZ28" s="306">
        <v>3.8088735490495704</v>
      </c>
      <c r="BA28" s="284">
        <v>-4.2504574007041773E-3</v>
      </c>
      <c r="BB28" s="284">
        <v>-4.2763603250688509E-2</v>
      </c>
      <c r="BC28" s="284">
        <v>1.0243511658619975E-2</v>
      </c>
    </row>
    <row r="29" spans="1:55" x14ac:dyDescent="0.15">
      <c r="A29" s="168" t="s">
        <v>144</v>
      </c>
      <c r="B29" s="305">
        <v>1.4133472718340643</v>
      </c>
      <c r="C29" s="305">
        <v>1.4772688964048999</v>
      </c>
      <c r="D29" s="305">
        <v>1.5460967547279316</v>
      </c>
      <c r="E29" s="305">
        <v>1.671728635880593</v>
      </c>
      <c r="F29" s="305">
        <v>1.7086616942516522</v>
      </c>
      <c r="G29" s="305">
        <v>1.6985333063453192</v>
      </c>
      <c r="H29" s="305">
        <v>1.7433520129895701</v>
      </c>
      <c r="I29" s="305">
        <v>1.8865790442445181</v>
      </c>
      <c r="J29" s="305">
        <v>2.0002150570301938</v>
      </c>
      <c r="K29" s="305">
        <v>1.9349077762448907</v>
      </c>
      <c r="L29" s="305">
        <v>1.8546148287464872</v>
      </c>
      <c r="M29" s="305">
        <v>1.7781132960968185</v>
      </c>
      <c r="N29" s="305">
        <v>1.8308190766528289</v>
      </c>
      <c r="O29" s="305">
        <v>1.80794927656537</v>
      </c>
      <c r="P29" s="305">
        <v>1.8167841853063187</v>
      </c>
      <c r="Q29" s="305">
        <v>1.8424864811382955</v>
      </c>
      <c r="R29" s="305">
        <v>1.6921892057874672</v>
      </c>
      <c r="S29" s="305">
        <v>1.7151191274913655</v>
      </c>
      <c r="T29" s="305">
        <v>1.6483688385820447</v>
      </c>
      <c r="U29" s="305">
        <v>1.7005931876982574</v>
      </c>
      <c r="V29" s="305">
        <v>1.5742338452039257</v>
      </c>
      <c r="W29" s="305">
        <v>1.5884919791598597</v>
      </c>
      <c r="X29" s="305">
        <v>1.5411505363070541</v>
      </c>
      <c r="Y29" s="305">
        <v>1.5987512334962841</v>
      </c>
      <c r="Z29" s="305">
        <v>1.4898071193342197</v>
      </c>
      <c r="AA29" s="305">
        <v>1.5428762539048142</v>
      </c>
      <c r="AB29" s="305">
        <v>1.4298065919487812</v>
      </c>
      <c r="AC29" s="305">
        <v>1.3029515593971632</v>
      </c>
      <c r="AD29" s="305">
        <v>1.1938074266134238</v>
      </c>
      <c r="AE29" s="305">
        <v>1.1248818728834344</v>
      </c>
      <c r="AF29" s="305">
        <v>1.0769398970831059</v>
      </c>
      <c r="AG29" s="305">
        <v>1.0498120705146581</v>
      </c>
      <c r="AH29" s="305">
        <v>1.0462831978097098</v>
      </c>
      <c r="AI29" s="305">
        <v>1.0038339414965356</v>
      </c>
      <c r="AJ29" s="305">
        <v>1.0467758834009824</v>
      </c>
      <c r="AK29" s="305">
        <v>0.98659884296110978</v>
      </c>
      <c r="AL29" s="305">
        <v>1.045386898631276</v>
      </c>
      <c r="AM29" s="305">
        <v>0.96762250863041943</v>
      </c>
      <c r="AN29" s="305">
        <v>0.91134601025077755</v>
      </c>
      <c r="AO29" s="305">
        <v>0.89508815868159852</v>
      </c>
      <c r="AP29" s="305">
        <v>0.90450249217845435</v>
      </c>
      <c r="AQ29" s="305">
        <v>0.89493417425092203</v>
      </c>
      <c r="AR29" s="305">
        <v>0.80769159780738575</v>
      </c>
      <c r="AS29" s="305">
        <v>0.69244317834047853</v>
      </c>
      <c r="AT29" s="305">
        <v>0.61263190507158116</v>
      </c>
      <c r="AU29" s="305">
        <v>0.5879390969589765</v>
      </c>
      <c r="AV29" s="305">
        <v>0.83736904586223393</v>
      </c>
      <c r="AW29" s="305">
        <v>0.86929950331113948</v>
      </c>
      <c r="AX29" s="305">
        <v>0.8172308073534269</v>
      </c>
      <c r="AY29" s="305">
        <v>0.71617856692784065</v>
      </c>
      <c r="AZ29" s="306">
        <v>0.60854963181768451</v>
      </c>
      <c r="BA29" s="284">
        <v>-0.15028226210656814</v>
      </c>
      <c r="BB29" s="284">
        <v>-2.2052477510021595E-2</v>
      </c>
      <c r="BC29" s="284">
        <v>1.6366217381852538E-3</v>
      </c>
    </row>
    <row r="30" spans="1:55" x14ac:dyDescent="0.15">
      <c r="A30" s="163" t="s">
        <v>143</v>
      </c>
      <c r="B30" s="307">
        <v>10.152325036042045</v>
      </c>
      <c r="C30" s="307">
        <v>12.402051011998012</v>
      </c>
      <c r="D30" s="307">
        <v>14.896101058524966</v>
      </c>
      <c r="E30" s="307">
        <v>16.804222496135345</v>
      </c>
      <c r="F30" s="307">
        <v>18.664976466057215</v>
      </c>
      <c r="G30" s="307">
        <v>19.411689476821664</v>
      </c>
      <c r="H30" s="307">
        <v>20.595832230359722</v>
      </c>
      <c r="I30" s="307">
        <v>21.254739494897187</v>
      </c>
      <c r="J30" s="307">
        <v>21.740020101072858</v>
      </c>
      <c r="K30" s="307">
        <v>22.464397045335367</v>
      </c>
      <c r="L30" s="307">
        <v>22.052806398587428</v>
      </c>
      <c r="M30" s="307">
        <v>21.747713442900679</v>
      </c>
      <c r="N30" s="307">
        <v>20.5346041759686</v>
      </c>
      <c r="O30" s="307">
        <v>20.984547641638979</v>
      </c>
      <c r="P30" s="307">
        <v>21.242643627376744</v>
      </c>
      <c r="Q30" s="307">
        <v>25.90387642638759</v>
      </c>
      <c r="R30" s="307">
        <v>24.996544014156704</v>
      </c>
      <c r="S30" s="307">
        <v>25.150276490944432</v>
      </c>
      <c r="T30" s="307">
        <v>23.689148797012788</v>
      </c>
      <c r="U30" s="307">
        <v>23.958065189364856</v>
      </c>
      <c r="V30" s="307">
        <v>23.529836951559499</v>
      </c>
      <c r="W30" s="307">
        <v>24.322217006474862</v>
      </c>
      <c r="X30" s="307">
        <v>23.917683017392669</v>
      </c>
      <c r="Y30" s="307">
        <v>24.947836076988654</v>
      </c>
      <c r="Z30" s="307">
        <v>24.963245667247204</v>
      </c>
      <c r="AA30" s="307">
        <v>25.761900225988104</v>
      </c>
      <c r="AB30" s="307">
        <v>28.940595081318136</v>
      </c>
      <c r="AC30" s="307">
        <v>28.593046290800281</v>
      </c>
      <c r="AD30" s="307">
        <v>28.493375774453103</v>
      </c>
      <c r="AE30" s="307">
        <v>29.272446917771823</v>
      </c>
      <c r="AF30" s="307">
        <v>29.904091742088514</v>
      </c>
      <c r="AG30" s="307">
        <v>30.370015849695196</v>
      </c>
      <c r="AH30" s="307">
        <v>31.225694597331497</v>
      </c>
      <c r="AI30" s="307">
        <v>31.555869996965562</v>
      </c>
      <c r="AJ30" s="307">
        <v>32.556039996361996</v>
      </c>
      <c r="AK30" s="307">
        <v>31.694222115865568</v>
      </c>
      <c r="AL30" s="307">
        <v>30.99676313740046</v>
      </c>
      <c r="AM30" s="307">
        <v>29.632310686258702</v>
      </c>
      <c r="AN30" s="307">
        <v>30.918443618517699</v>
      </c>
      <c r="AO30" s="307">
        <v>29.371074675208689</v>
      </c>
      <c r="AP30" s="307">
        <v>30.005310316087094</v>
      </c>
      <c r="AQ30" s="307">
        <v>27.555882447233213</v>
      </c>
      <c r="AR30" s="307">
        <v>27.741444079330137</v>
      </c>
      <c r="AS30" s="307">
        <v>27.09313336347385</v>
      </c>
      <c r="AT30" s="307">
        <v>25.743983910994217</v>
      </c>
      <c r="AU30" s="307">
        <v>25.237186831237128</v>
      </c>
      <c r="AV30" s="307">
        <v>25.080554858364369</v>
      </c>
      <c r="AW30" s="307">
        <v>25.415070259124953</v>
      </c>
      <c r="AX30" s="307">
        <v>24.325695426355544</v>
      </c>
      <c r="AY30" s="307">
        <v>22.756710504650009</v>
      </c>
      <c r="AZ30" s="307">
        <v>21.089356085158578</v>
      </c>
      <c r="BA30" s="297">
        <v>-7.3268692289719661E-2</v>
      </c>
      <c r="BB30" s="297">
        <v>-2.5192269221088637E-2</v>
      </c>
      <c r="BC30" s="297">
        <v>5.6717310813591021E-2</v>
      </c>
    </row>
    <row r="31" spans="1:55" x14ac:dyDescent="0.15">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6"/>
      <c r="BA31" s="284"/>
      <c r="BB31" s="284"/>
      <c r="BC31" s="284"/>
    </row>
    <row r="32" spans="1:55" x14ac:dyDescent="0.15">
      <c r="A32" s="168" t="s">
        <v>142</v>
      </c>
      <c r="B32" s="305" t="s">
        <v>111</v>
      </c>
      <c r="C32" s="305" t="s">
        <v>111</v>
      </c>
      <c r="D32" s="305" t="s">
        <v>111</v>
      </c>
      <c r="E32" s="305" t="s">
        <v>111</v>
      </c>
      <c r="F32" s="305" t="s">
        <v>111</v>
      </c>
      <c r="G32" s="305" t="s">
        <v>111</v>
      </c>
      <c r="H32" s="305" t="s">
        <v>111</v>
      </c>
      <c r="I32" s="305" t="s">
        <v>111</v>
      </c>
      <c r="J32" s="305" t="s">
        <v>111</v>
      </c>
      <c r="K32" s="305" t="s">
        <v>111</v>
      </c>
      <c r="L32" s="305" t="s">
        <v>111</v>
      </c>
      <c r="M32" s="305" t="s">
        <v>111</v>
      </c>
      <c r="N32" s="305" t="s">
        <v>111</v>
      </c>
      <c r="O32" s="305" t="s">
        <v>111</v>
      </c>
      <c r="P32" s="305" t="s">
        <v>111</v>
      </c>
      <c r="Q32" s="305">
        <v>1.3271745905760977</v>
      </c>
      <c r="R32" s="305">
        <v>1.2828411110046143</v>
      </c>
      <c r="S32" s="305">
        <v>1.1790819034968885</v>
      </c>
      <c r="T32" s="305">
        <v>1.1194190705658436</v>
      </c>
      <c r="U32" s="305">
        <v>1.0470247303052369</v>
      </c>
      <c r="V32" s="305">
        <v>0.93383286756953543</v>
      </c>
      <c r="W32" s="305">
        <v>0.81120834960585908</v>
      </c>
      <c r="X32" s="305">
        <v>0.74314375272858524</v>
      </c>
      <c r="Y32" s="305">
        <v>0.64142055550230714</v>
      </c>
      <c r="Z32" s="305">
        <v>0.60368993459040687</v>
      </c>
      <c r="AA32" s="305">
        <v>0.62255524504635695</v>
      </c>
      <c r="AB32" s="305">
        <v>0.55284251073239188</v>
      </c>
      <c r="AC32" s="305">
        <v>0.52794571310976668</v>
      </c>
      <c r="AD32" s="305">
        <v>0.49266758255713977</v>
      </c>
      <c r="AE32" s="305">
        <v>0.52794571310976668</v>
      </c>
      <c r="AF32" s="305">
        <v>0.49640121305680296</v>
      </c>
      <c r="AG32" s="305">
        <v>0.48795125494315228</v>
      </c>
      <c r="AH32" s="305">
        <v>0.45257879783824556</v>
      </c>
      <c r="AI32" s="305">
        <v>0.45116389955404929</v>
      </c>
      <c r="AJ32" s="305">
        <v>0.43836074528040592</v>
      </c>
      <c r="AK32" s="305">
        <v>0.54068923032276095</v>
      </c>
      <c r="AL32" s="305">
        <v>0.6379682036888682</v>
      </c>
      <c r="AM32" s="305">
        <v>1.0217546469494916</v>
      </c>
      <c r="AN32" s="305">
        <v>1.5367554324620929</v>
      </c>
      <c r="AO32" s="305">
        <v>1.5396640148966927</v>
      </c>
      <c r="AP32" s="305">
        <v>1.5726783081946059</v>
      </c>
      <c r="AQ32" s="305">
        <v>1.5433144524699192</v>
      </c>
      <c r="AR32" s="305">
        <v>1.6219441644204478</v>
      </c>
      <c r="AS32" s="305">
        <v>1.6879830857013733</v>
      </c>
      <c r="AT32" s="305">
        <v>1.7787054568077301</v>
      </c>
      <c r="AU32" s="305">
        <v>1.8174040379623555</v>
      </c>
      <c r="AV32" s="305">
        <v>1.7635659996773874</v>
      </c>
      <c r="AW32" s="305">
        <v>1.7181916057341369</v>
      </c>
      <c r="AX32" s="305">
        <v>1.8428076984616502</v>
      </c>
      <c r="AY32" s="305">
        <v>2.3528488736463671</v>
      </c>
      <c r="AZ32" s="306">
        <v>2.4935959753345607</v>
      </c>
      <c r="BA32" s="284">
        <v>5.9819864873033035E-2</v>
      </c>
      <c r="BB32" s="284">
        <v>4.3318257408187844E-2</v>
      </c>
      <c r="BC32" s="284">
        <v>6.7062293132837706E-3</v>
      </c>
    </row>
    <row r="33" spans="1:55" x14ac:dyDescent="0.15">
      <c r="A33" s="168" t="s">
        <v>140</v>
      </c>
      <c r="B33" s="305" t="s">
        <v>111</v>
      </c>
      <c r="C33" s="305" t="s">
        <v>111</v>
      </c>
      <c r="D33" s="305" t="s">
        <v>111</v>
      </c>
      <c r="E33" s="305" t="s">
        <v>111</v>
      </c>
      <c r="F33" s="305" t="s">
        <v>111</v>
      </c>
      <c r="G33" s="305" t="s">
        <v>111</v>
      </c>
      <c r="H33" s="305" t="s">
        <v>111</v>
      </c>
      <c r="I33" s="305" t="s">
        <v>111</v>
      </c>
      <c r="J33" s="305" t="s">
        <v>111</v>
      </c>
      <c r="K33" s="305" t="s">
        <v>111</v>
      </c>
      <c r="L33" s="305" t="s">
        <v>111</v>
      </c>
      <c r="M33" s="305" t="s">
        <v>111</v>
      </c>
      <c r="N33" s="305" t="s">
        <v>111</v>
      </c>
      <c r="O33" s="305" t="s">
        <v>111</v>
      </c>
      <c r="P33" s="305" t="s">
        <v>111</v>
      </c>
      <c r="Q33" s="305">
        <v>0.3742268248285131</v>
      </c>
      <c r="R33" s="305">
        <v>0.39946793031548022</v>
      </c>
      <c r="S33" s="305">
        <v>0.43287124110937425</v>
      </c>
      <c r="T33" s="305">
        <v>0.48798383663406292</v>
      </c>
      <c r="U33" s="305">
        <v>0.46023863537377629</v>
      </c>
      <c r="V33" s="305">
        <v>0.48791468446070896</v>
      </c>
      <c r="W33" s="305">
        <v>0.54083869803066509</v>
      </c>
      <c r="X33" s="305">
        <v>0.5549225782278524</v>
      </c>
      <c r="Y33" s="305">
        <v>0.4585513223439408</v>
      </c>
      <c r="Z33" s="305">
        <v>0.3078248840080432</v>
      </c>
      <c r="AA33" s="305">
        <v>0.40576448869510956</v>
      </c>
      <c r="AB33" s="305">
        <v>0.44625827729192963</v>
      </c>
      <c r="AC33" s="305">
        <v>0.55654579899945722</v>
      </c>
      <c r="AD33" s="305">
        <v>0.54513928855792815</v>
      </c>
      <c r="AE33" s="305">
        <v>0.68218888875768102</v>
      </c>
      <c r="AF33" s="305">
        <v>0.78949546454256914</v>
      </c>
      <c r="AG33" s="305">
        <v>0.79631572413747642</v>
      </c>
      <c r="AH33" s="305">
        <v>0.96774261257110961</v>
      </c>
      <c r="AI33" s="305">
        <v>1.1383807164582749</v>
      </c>
      <c r="AJ33" s="305">
        <v>1.5118401395668233</v>
      </c>
      <c r="AK33" s="305">
        <v>1.8601894908229089</v>
      </c>
      <c r="AL33" s="305">
        <v>1.9466500716047903</v>
      </c>
      <c r="AM33" s="305">
        <v>2.217116389326014</v>
      </c>
      <c r="AN33" s="305">
        <v>2.4613910021101844</v>
      </c>
      <c r="AO33" s="305">
        <v>2.5625490124669059</v>
      </c>
      <c r="AP33" s="305">
        <v>2.6866993026188819</v>
      </c>
      <c r="AQ33" s="305">
        <v>2.837357620043004</v>
      </c>
      <c r="AR33" s="305">
        <v>2.8636033781622263</v>
      </c>
      <c r="AS33" s="305">
        <v>3.0116840365277922</v>
      </c>
      <c r="AT33" s="305">
        <v>3.0680947599338557</v>
      </c>
      <c r="AU33" s="305">
        <v>3.0857288097548894</v>
      </c>
      <c r="AV33" s="305">
        <v>3.0968474225062299</v>
      </c>
      <c r="AW33" s="305">
        <v>3.3338639800920542</v>
      </c>
      <c r="AX33" s="305">
        <v>3.3020318864934923</v>
      </c>
      <c r="AY33" s="305">
        <v>3.2936482788886243</v>
      </c>
      <c r="AZ33" s="306">
        <v>3.0578880429449518</v>
      </c>
      <c r="BA33" s="284">
        <v>-7.1580270867059648E-2</v>
      </c>
      <c r="BB33" s="284">
        <v>2.5416978199845897E-2</v>
      </c>
      <c r="BC33" s="284">
        <v>8.2238256049422791E-3</v>
      </c>
    </row>
    <row r="34" spans="1:55" x14ac:dyDescent="0.15">
      <c r="A34" s="168" t="s">
        <v>139</v>
      </c>
      <c r="B34" s="305" t="s">
        <v>111</v>
      </c>
      <c r="C34" s="305" t="s">
        <v>111</v>
      </c>
      <c r="D34" s="305" t="s">
        <v>111</v>
      </c>
      <c r="E34" s="305" t="s">
        <v>111</v>
      </c>
      <c r="F34" s="305" t="s">
        <v>111</v>
      </c>
      <c r="G34" s="305" t="s">
        <v>111</v>
      </c>
      <c r="H34" s="305" t="s">
        <v>111</v>
      </c>
      <c r="I34" s="305" t="s">
        <v>111</v>
      </c>
      <c r="J34" s="305" t="s">
        <v>111</v>
      </c>
      <c r="K34" s="305" t="s">
        <v>111</v>
      </c>
      <c r="L34" s="305" t="s">
        <v>111</v>
      </c>
      <c r="M34" s="305" t="s">
        <v>111</v>
      </c>
      <c r="N34" s="305" t="s">
        <v>111</v>
      </c>
      <c r="O34" s="305" t="s">
        <v>111</v>
      </c>
      <c r="P34" s="305" t="s">
        <v>111</v>
      </c>
      <c r="Q34" s="305">
        <v>41.108320608404206</v>
      </c>
      <c r="R34" s="305">
        <v>44.754524189488144</v>
      </c>
      <c r="S34" s="305">
        <v>48.429199833674758</v>
      </c>
      <c r="T34" s="305">
        <v>52.334189963717378</v>
      </c>
      <c r="U34" s="305">
        <v>54.790926433174562</v>
      </c>
      <c r="V34" s="305">
        <v>58.011828571662583</v>
      </c>
      <c r="W34" s="305">
        <v>57.211051796900378</v>
      </c>
      <c r="X34" s="305">
        <v>57.143469543292625</v>
      </c>
      <c r="Y34" s="305">
        <v>55.013364426164074</v>
      </c>
      <c r="Z34" s="305">
        <v>54.034637257010253</v>
      </c>
      <c r="AA34" s="305">
        <v>52.361903549729185</v>
      </c>
      <c r="AB34" s="305">
        <v>53.292496595809865</v>
      </c>
      <c r="AC34" s="305">
        <v>50.653579763569795</v>
      </c>
      <c r="AD34" s="305">
        <v>52.370801069448774</v>
      </c>
      <c r="AE34" s="305">
        <v>52.67331673991449</v>
      </c>
      <c r="AF34" s="305">
        <v>51.819543809445506</v>
      </c>
      <c r="AG34" s="305">
        <v>51.73907716935858</v>
      </c>
      <c r="AH34" s="305">
        <v>52.975832410380221</v>
      </c>
      <c r="AI34" s="305">
        <v>55.20910985999484</v>
      </c>
      <c r="AJ34" s="305">
        <v>56.21178253986939</v>
      </c>
      <c r="AK34" s="305">
        <v>57.03310140250877</v>
      </c>
      <c r="AL34" s="305">
        <v>58.514093559832887</v>
      </c>
      <c r="AM34" s="305">
        <v>58.207574005493349</v>
      </c>
      <c r="AN34" s="305">
        <v>58.997970340582725</v>
      </c>
      <c r="AO34" s="305">
        <v>51.877700526589635</v>
      </c>
      <c r="AP34" s="305">
        <v>57.895413423651597</v>
      </c>
      <c r="AQ34" s="305">
        <v>59.679624155499297</v>
      </c>
      <c r="AR34" s="305">
        <v>58.071873459180011</v>
      </c>
      <c r="AS34" s="305">
        <v>59.454045338048779</v>
      </c>
      <c r="AT34" s="305">
        <v>57.195739165462975</v>
      </c>
      <c r="AU34" s="305">
        <v>56.545988890420908</v>
      </c>
      <c r="AV34" s="305">
        <v>56.858089377539301</v>
      </c>
      <c r="AW34" s="305">
        <v>61.492102307496069</v>
      </c>
      <c r="AX34" s="305">
        <v>64.738353479665179</v>
      </c>
      <c r="AY34" s="305">
        <v>65.699285609379842</v>
      </c>
      <c r="AZ34" s="306">
        <v>61.606693950167816</v>
      </c>
      <c r="BA34" s="284">
        <v>-6.2292787832501584E-2</v>
      </c>
      <c r="BB34" s="284">
        <v>2.3901060799849105E-2</v>
      </c>
      <c r="BC34" s="284">
        <v>0.16568386416636161</v>
      </c>
    </row>
    <row r="35" spans="1:55" x14ac:dyDescent="0.15">
      <c r="A35" s="168" t="s">
        <v>138</v>
      </c>
      <c r="B35" s="305" t="s">
        <v>111</v>
      </c>
      <c r="C35" s="305" t="s">
        <v>111</v>
      </c>
      <c r="D35" s="305" t="s">
        <v>111</v>
      </c>
      <c r="E35" s="305" t="s">
        <v>111</v>
      </c>
      <c r="F35" s="305" t="s">
        <v>111</v>
      </c>
      <c r="G35" s="305" t="s">
        <v>111</v>
      </c>
      <c r="H35" s="305" t="s">
        <v>111</v>
      </c>
      <c r="I35" s="305" t="s">
        <v>111</v>
      </c>
      <c r="J35" s="305" t="s">
        <v>111</v>
      </c>
      <c r="K35" s="305" t="s">
        <v>111</v>
      </c>
      <c r="L35" s="305" t="s">
        <v>111</v>
      </c>
      <c r="M35" s="305" t="s">
        <v>111</v>
      </c>
      <c r="N35" s="305" t="s">
        <v>111</v>
      </c>
      <c r="O35" s="305" t="s">
        <v>111</v>
      </c>
      <c r="P35" s="305" t="s">
        <v>111</v>
      </c>
      <c r="Q35" s="305">
        <v>7.617511259199973</v>
      </c>
      <c r="R35" s="305">
        <v>7.7557783826690443</v>
      </c>
      <c r="S35" s="305">
        <v>8.0671083295530437</v>
      </c>
      <c r="T35" s="305">
        <v>8.0633305392943235</v>
      </c>
      <c r="U35" s="305">
        <v>8.2319300661386894</v>
      </c>
      <c r="V35" s="305">
        <v>7.6669220687994084</v>
      </c>
      <c r="W35" s="305">
        <v>7.3670618834291419</v>
      </c>
      <c r="X35" s="305">
        <v>4.8533780079415783</v>
      </c>
      <c r="Y35" s="305">
        <v>5.6973435220350748</v>
      </c>
      <c r="Z35" s="305">
        <v>3.128044604530209</v>
      </c>
      <c r="AA35" s="305">
        <v>2.8216657194779793</v>
      </c>
      <c r="AB35" s="305">
        <v>3.0647048270584021</v>
      </c>
      <c r="AC35" s="305">
        <v>1.5114070834035513</v>
      </c>
      <c r="AD35" s="305">
        <v>1.1621910290127124</v>
      </c>
      <c r="AE35" s="305">
        <v>1.991928374245346</v>
      </c>
      <c r="AF35" s="305">
        <v>4.0946313886365138</v>
      </c>
      <c r="AG35" s="305">
        <v>4.4820716527549553</v>
      </c>
      <c r="AH35" s="305">
        <v>4.6739076719669894</v>
      </c>
      <c r="AI35" s="305">
        <v>5.1683976049844187</v>
      </c>
      <c r="AJ35" s="305">
        <v>5.0799804254574124</v>
      </c>
      <c r="AK35" s="305">
        <v>5.5036450171996236</v>
      </c>
      <c r="AL35" s="305">
        <v>5.475707732848357</v>
      </c>
      <c r="AM35" s="305">
        <v>5.9599539949369857</v>
      </c>
      <c r="AN35" s="305">
        <v>5.9436699676284155</v>
      </c>
      <c r="AO35" s="305">
        <v>3.2239626141362256</v>
      </c>
      <c r="AP35" s="305">
        <v>3.8824675729063456</v>
      </c>
      <c r="AQ35" s="305">
        <v>5.4482740704699895</v>
      </c>
      <c r="AR35" s="305">
        <v>5.6890769263650789</v>
      </c>
      <c r="AS35" s="305">
        <v>5.7046634384921067</v>
      </c>
      <c r="AT35" s="305">
        <v>6.1441880693871651</v>
      </c>
      <c r="AU35" s="305">
        <v>6.3731071479783408</v>
      </c>
      <c r="AV35" s="305">
        <v>6.1000054362951408</v>
      </c>
      <c r="AW35" s="305">
        <v>5.6771931490611651</v>
      </c>
      <c r="AX35" s="305">
        <v>5.9518960433705779</v>
      </c>
      <c r="AY35" s="305">
        <v>6.1111959611585656</v>
      </c>
      <c r="AZ35" s="306">
        <v>5.6890769263650798</v>
      </c>
      <c r="BA35" s="284">
        <v>-6.9073064826652986E-2</v>
      </c>
      <c r="BB35" s="284">
        <v>6.604029624928387E-2</v>
      </c>
      <c r="BC35" s="284">
        <v>1.5300094653063043E-2</v>
      </c>
    </row>
    <row r="36" spans="1:55" x14ac:dyDescent="0.15">
      <c r="A36" s="168" t="s">
        <v>137</v>
      </c>
      <c r="B36" s="305">
        <v>18.141227875272385</v>
      </c>
      <c r="C36" s="305">
        <v>19.465997123988256</v>
      </c>
      <c r="D36" s="305">
        <v>20.235388091170062</v>
      </c>
      <c r="E36" s="305">
        <v>21.656380039540608</v>
      </c>
      <c r="F36" s="305">
        <v>23.883422083386719</v>
      </c>
      <c r="G36" s="305">
        <v>26.510781808200733</v>
      </c>
      <c r="H36" s="305">
        <v>29.334275140238677</v>
      </c>
      <c r="I36" s="305">
        <v>31.710420926732148</v>
      </c>
      <c r="J36" s="305">
        <v>34.110768990422244</v>
      </c>
      <c r="K36" s="305">
        <v>37.263728957983297</v>
      </c>
      <c r="L36" s="305">
        <v>39.776155814260214</v>
      </c>
      <c r="M36" s="305">
        <v>42.643730987720026</v>
      </c>
      <c r="N36" s="305">
        <v>45.888063841718065</v>
      </c>
      <c r="O36" s="305">
        <v>49.095737567422354</v>
      </c>
      <c r="P36" s="305">
        <v>53.686842659228972</v>
      </c>
      <c r="Q36" s="305" t="s">
        <v>111</v>
      </c>
      <c r="R36" s="305" t="s">
        <v>111</v>
      </c>
      <c r="S36" s="305" t="s">
        <v>111</v>
      </c>
      <c r="T36" s="305" t="s">
        <v>111</v>
      </c>
      <c r="U36" s="305" t="s">
        <v>111</v>
      </c>
      <c r="V36" s="305" t="s">
        <v>111</v>
      </c>
      <c r="W36" s="305" t="s">
        <v>111</v>
      </c>
      <c r="X36" s="305" t="s">
        <v>111</v>
      </c>
      <c r="Y36" s="305" t="s">
        <v>111</v>
      </c>
      <c r="Z36" s="305" t="s">
        <v>111</v>
      </c>
      <c r="AA36" s="305" t="s">
        <v>111</v>
      </c>
      <c r="AB36" s="305" t="s">
        <v>111</v>
      </c>
      <c r="AC36" s="305" t="s">
        <v>111</v>
      </c>
      <c r="AD36" s="305" t="s">
        <v>111</v>
      </c>
      <c r="AE36" s="305" t="s">
        <v>111</v>
      </c>
      <c r="AF36" s="305" t="s">
        <v>111</v>
      </c>
      <c r="AG36" s="305" t="s">
        <v>111</v>
      </c>
      <c r="AH36" s="305" t="s">
        <v>111</v>
      </c>
      <c r="AI36" s="305" t="s">
        <v>111</v>
      </c>
      <c r="AJ36" s="305" t="s">
        <v>111</v>
      </c>
      <c r="AK36" s="305" t="s">
        <v>111</v>
      </c>
      <c r="AL36" s="305" t="s">
        <v>111</v>
      </c>
      <c r="AM36" s="305" t="s">
        <v>111</v>
      </c>
      <c r="AN36" s="305" t="s">
        <v>111</v>
      </c>
      <c r="AO36" s="305" t="s">
        <v>111</v>
      </c>
      <c r="AP36" s="305" t="s">
        <v>111</v>
      </c>
      <c r="AQ36" s="305" t="s">
        <v>111</v>
      </c>
      <c r="AR36" s="305" t="s">
        <v>111</v>
      </c>
      <c r="AS36" s="305" t="s">
        <v>111</v>
      </c>
      <c r="AT36" s="305" t="s">
        <v>111</v>
      </c>
      <c r="AU36" s="305" t="s">
        <v>111</v>
      </c>
      <c r="AV36" s="305" t="s">
        <v>111</v>
      </c>
      <c r="AW36" s="305" t="s">
        <v>111</v>
      </c>
      <c r="AX36" s="305" t="s">
        <v>111</v>
      </c>
      <c r="AY36" s="305" t="s">
        <v>111</v>
      </c>
      <c r="AZ36" s="306" t="s">
        <v>111</v>
      </c>
      <c r="BA36" s="284" t="s">
        <v>111</v>
      </c>
      <c r="BB36" s="284" t="s">
        <v>111</v>
      </c>
      <c r="BC36" s="284" t="s">
        <v>111</v>
      </c>
    </row>
    <row r="37" spans="1:55" x14ac:dyDescent="0.15">
      <c r="A37" s="168" t="s">
        <v>136</v>
      </c>
      <c r="B37" s="305" t="s">
        <v>111</v>
      </c>
      <c r="C37" s="305" t="s">
        <v>111</v>
      </c>
      <c r="D37" s="305" t="s">
        <v>111</v>
      </c>
      <c r="E37" s="305" t="s">
        <v>111</v>
      </c>
      <c r="F37" s="305" t="s">
        <v>111</v>
      </c>
      <c r="G37" s="305" t="s">
        <v>111</v>
      </c>
      <c r="H37" s="305" t="s">
        <v>111</v>
      </c>
      <c r="I37" s="305" t="s">
        <v>111</v>
      </c>
      <c r="J37" s="305" t="s">
        <v>111</v>
      </c>
      <c r="K37" s="305" t="s">
        <v>111</v>
      </c>
      <c r="L37" s="305" t="s">
        <v>111</v>
      </c>
      <c r="M37" s="305" t="s">
        <v>111</v>
      </c>
      <c r="N37" s="305" t="s">
        <v>111</v>
      </c>
      <c r="O37" s="305" t="s">
        <v>111</v>
      </c>
      <c r="P37" s="305" t="s">
        <v>111</v>
      </c>
      <c r="Q37" s="305">
        <v>3.1673243713875117</v>
      </c>
      <c r="R37" s="305">
        <v>3.5345105734477573</v>
      </c>
      <c r="S37" s="305">
        <v>3.6443917311715217</v>
      </c>
      <c r="T37" s="305">
        <v>3.6435661213798816</v>
      </c>
      <c r="U37" s="305">
        <v>3.763429652038933</v>
      </c>
      <c r="V37" s="305">
        <v>3.561072511974849</v>
      </c>
      <c r="W37" s="305">
        <v>3.6588530072042849</v>
      </c>
      <c r="X37" s="305">
        <v>3.7110789360379917</v>
      </c>
      <c r="Y37" s="305">
        <v>3.9317071510349928</v>
      </c>
      <c r="Z37" s="305">
        <v>4.1235431702470278</v>
      </c>
      <c r="AA37" s="305">
        <v>4.1933863811251948</v>
      </c>
      <c r="AB37" s="305">
        <v>4.2682979955031559</v>
      </c>
      <c r="AC37" s="305">
        <v>4.3889473715840657</v>
      </c>
      <c r="AD37" s="305">
        <v>4.7865880521837667</v>
      </c>
      <c r="AE37" s="305">
        <v>4.8555000202502265</v>
      </c>
      <c r="AF37" s="305">
        <v>4.9137434060503047</v>
      </c>
      <c r="AG37" s="305">
        <v>4.9793553142075098</v>
      </c>
      <c r="AH37" s="305">
        <v>5.1022793653530858</v>
      </c>
      <c r="AI37" s="305">
        <v>5.1367353493863162</v>
      </c>
      <c r="AJ37" s="305">
        <v>5.1914242373504447</v>
      </c>
      <c r="AK37" s="305">
        <v>5.2848029564480319</v>
      </c>
      <c r="AL37" s="305">
        <v>5.475707732848357</v>
      </c>
      <c r="AM37" s="305">
        <v>5.6992060076584945</v>
      </c>
      <c r="AN37" s="305">
        <v>5.8879480616818984</v>
      </c>
      <c r="AO37" s="305">
        <v>5.6526438670730483</v>
      </c>
      <c r="AP37" s="305">
        <v>5.5287885731157651</v>
      </c>
      <c r="AQ37" s="305">
        <v>5.480363946906901</v>
      </c>
      <c r="AR37" s="305">
        <v>5.454245893731513</v>
      </c>
      <c r="AS37" s="305">
        <v>5.4086582504053151</v>
      </c>
      <c r="AT37" s="305">
        <v>5.4468392056853805</v>
      </c>
      <c r="AU37" s="305">
        <v>5.1870224612185964</v>
      </c>
      <c r="AV37" s="305">
        <v>5.1258400471656058</v>
      </c>
      <c r="AW37" s="305">
        <v>5.1661633547773658</v>
      </c>
      <c r="AX37" s="305">
        <v>5.530364452052785</v>
      </c>
      <c r="AY37" s="305">
        <v>5.5432754880853272</v>
      </c>
      <c r="AZ37" s="306">
        <v>4.5420110837463037</v>
      </c>
      <c r="BA37" s="284">
        <v>-0.18062685256959232</v>
      </c>
      <c r="BB37" s="284">
        <v>-1.9518733530700105E-3</v>
      </c>
      <c r="BC37" s="284">
        <v>1.2215197719427072E-2</v>
      </c>
    </row>
    <row r="38" spans="1:55" x14ac:dyDescent="0.15">
      <c r="A38" s="168" t="s">
        <v>135</v>
      </c>
      <c r="B38" s="305" t="s">
        <v>111</v>
      </c>
      <c r="C38" s="305" t="s">
        <v>111</v>
      </c>
      <c r="D38" s="305" t="s">
        <v>111</v>
      </c>
      <c r="E38" s="305" t="s">
        <v>111</v>
      </c>
      <c r="F38" s="305" t="s">
        <v>111</v>
      </c>
      <c r="G38" s="305" t="s">
        <v>111</v>
      </c>
      <c r="H38" s="305" t="s">
        <v>111</v>
      </c>
      <c r="I38" s="305" t="s">
        <v>111</v>
      </c>
      <c r="J38" s="305" t="s">
        <v>111</v>
      </c>
      <c r="K38" s="305" t="s">
        <v>111</v>
      </c>
      <c r="L38" s="305" t="s">
        <v>111</v>
      </c>
      <c r="M38" s="305" t="s">
        <v>111</v>
      </c>
      <c r="N38" s="305" t="s">
        <v>111</v>
      </c>
      <c r="O38" s="305" t="s">
        <v>111</v>
      </c>
      <c r="P38" s="305" t="s">
        <v>111</v>
      </c>
      <c r="Q38" s="305">
        <v>6.9624697212239864E-2</v>
      </c>
      <c r="R38" s="305">
        <v>7.7416270214470437E-2</v>
      </c>
      <c r="S38" s="305">
        <v>7.7416270214470437E-2</v>
      </c>
      <c r="T38" s="305">
        <v>6.8073005685383992E-2</v>
      </c>
      <c r="U38" s="305">
        <v>6.8259507070823386E-2</v>
      </c>
      <c r="V38" s="305">
        <v>5.831717927113278E-2</v>
      </c>
      <c r="W38" s="305">
        <v>5.4948108813080376E-2</v>
      </c>
      <c r="X38" s="305">
        <v>5.3236377874049723E-2</v>
      </c>
      <c r="Y38" s="305">
        <v>4.5672600289310507E-2</v>
      </c>
      <c r="Z38" s="305">
        <v>4.4707417994469173E-2</v>
      </c>
      <c r="AA38" s="305">
        <v>4.1233075679205311E-2</v>
      </c>
      <c r="AB38" s="305">
        <v>3.8916319813071337E-2</v>
      </c>
      <c r="AC38" s="305">
        <v>3.76056917436806E-2</v>
      </c>
      <c r="AD38" s="305">
        <v>3.7114492049714898E-2</v>
      </c>
      <c r="AE38" s="305">
        <v>3.8697158883363024E-2</v>
      </c>
      <c r="AF38" s="305">
        <v>3.9804629843394432E-2</v>
      </c>
      <c r="AG38" s="305">
        <v>4.0811248574167881E-2</v>
      </c>
      <c r="AH38" s="305">
        <v>3.7593642870411587E-2</v>
      </c>
      <c r="AI38" s="305">
        <v>3.8400719973892633E-2</v>
      </c>
      <c r="AJ38" s="305">
        <v>3.7670439124243213E-2</v>
      </c>
      <c r="AK38" s="305">
        <v>3.4589256558620163E-2</v>
      </c>
      <c r="AL38" s="305">
        <v>3.2047006136738526E-2</v>
      </c>
      <c r="AM38" s="305">
        <v>2.9068560816014062E-2</v>
      </c>
      <c r="AN38" s="305">
        <v>2.934859719506561E-2</v>
      </c>
      <c r="AO38" s="305">
        <v>2.9789447805323003E-2</v>
      </c>
      <c r="AP38" s="305">
        <v>3.1853881677708876E-2</v>
      </c>
      <c r="AQ38" s="305">
        <v>3.3004304101756171E-2</v>
      </c>
      <c r="AR38" s="305">
        <v>3.1868216878776043E-2</v>
      </c>
      <c r="AS38" s="305">
        <v>3.2857895783419383E-2</v>
      </c>
      <c r="AT38" s="305">
        <v>3.2054562250117061E-2</v>
      </c>
      <c r="AU38" s="305">
        <v>3.2468337944133181E-2</v>
      </c>
      <c r="AV38" s="305">
        <v>3.0816193205134158E-2</v>
      </c>
      <c r="AW38" s="305">
        <v>2.9063089947333233E-2</v>
      </c>
      <c r="AX38" s="305">
        <v>3.0031468666025709E-2</v>
      </c>
      <c r="AY38" s="305">
        <v>3.0629751353601284E-2</v>
      </c>
      <c r="AZ38" s="306">
        <v>3.0466268663171907E-2</v>
      </c>
      <c r="BA38" s="284">
        <v>-5.3373822249508374E-3</v>
      </c>
      <c r="BB38" s="284">
        <v>2.7856299529420703E-3</v>
      </c>
      <c r="BC38" s="284">
        <v>8.1935400119471986E-5</v>
      </c>
    </row>
    <row r="39" spans="1:55" s="161" customFormat="1" x14ac:dyDescent="0.15">
      <c r="A39" s="163" t="s">
        <v>134</v>
      </c>
      <c r="B39" s="307">
        <v>18.141227875272385</v>
      </c>
      <c r="C39" s="307">
        <v>19.465997123988256</v>
      </c>
      <c r="D39" s="307">
        <v>20.235388091170062</v>
      </c>
      <c r="E39" s="307">
        <v>21.656380039540608</v>
      </c>
      <c r="F39" s="307">
        <v>23.883422083386719</v>
      </c>
      <c r="G39" s="307">
        <v>26.510781808200733</v>
      </c>
      <c r="H39" s="307">
        <v>29.334275140238677</v>
      </c>
      <c r="I39" s="307">
        <v>31.710420926732148</v>
      </c>
      <c r="J39" s="307">
        <v>34.110768990422244</v>
      </c>
      <c r="K39" s="307">
        <v>37.263728957983297</v>
      </c>
      <c r="L39" s="307">
        <v>39.776155814260214</v>
      </c>
      <c r="M39" s="307">
        <v>42.643730987720026</v>
      </c>
      <c r="N39" s="307">
        <v>45.888063841718065</v>
      </c>
      <c r="O39" s="307">
        <v>49.095737567422354</v>
      </c>
      <c r="P39" s="307">
        <v>53.686842659228972</v>
      </c>
      <c r="Q39" s="307">
        <v>53.664182351608545</v>
      </c>
      <c r="R39" s="307">
        <v>57.804538457139515</v>
      </c>
      <c r="S39" s="307">
        <v>61.830069309220065</v>
      </c>
      <c r="T39" s="307">
        <v>65.716562537276872</v>
      </c>
      <c r="U39" s="307">
        <v>68.36180902410203</v>
      </c>
      <c r="V39" s="307">
        <v>70.719887883738224</v>
      </c>
      <c r="W39" s="307">
        <v>69.643961843983405</v>
      </c>
      <c r="X39" s="307">
        <v>67.059229196102677</v>
      </c>
      <c r="Y39" s="307">
        <v>65.788059577369694</v>
      </c>
      <c r="Z39" s="307">
        <v>62.24244726838041</v>
      </c>
      <c r="AA39" s="307">
        <v>60.446508459753034</v>
      </c>
      <c r="AB39" s="307">
        <v>61.663516526208809</v>
      </c>
      <c r="AC39" s="307">
        <v>57.676031422410318</v>
      </c>
      <c r="AD39" s="307">
        <v>59.394501513810027</v>
      </c>
      <c r="AE39" s="307">
        <v>60.769576895160874</v>
      </c>
      <c r="AF39" s="307">
        <v>62.153619911575085</v>
      </c>
      <c r="AG39" s="307">
        <v>62.52558236397585</v>
      </c>
      <c r="AH39" s="307">
        <v>64.209934500980054</v>
      </c>
      <c r="AI39" s="307">
        <v>67.142188150351785</v>
      </c>
      <c r="AJ39" s="307">
        <v>68.471058526648733</v>
      </c>
      <c r="AK39" s="307">
        <v>70.257017353860718</v>
      </c>
      <c r="AL39" s="307">
        <v>72.082174306959999</v>
      </c>
      <c r="AM39" s="307">
        <v>73.134673605180339</v>
      </c>
      <c r="AN39" s="307">
        <v>74.857083401660375</v>
      </c>
      <c r="AO39" s="307">
        <v>64.886309482967832</v>
      </c>
      <c r="AP39" s="307">
        <v>71.597901062164908</v>
      </c>
      <c r="AQ39" s="307">
        <v>75.021938549490883</v>
      </c>
      <c r="AR39" s="307">
        <v>73.73261203873804</v>
      </c>
      <c r="AS39" s="307">
        <v>75.299892044958796</v>
      </c>
      <c r="AT39" s="307">
        <v>73.665621219527225</v>
      </c>
      <c r="AU39" s="307">
        <v>73.041719685279219</v>
      </c>
      <c r="AV39" s="307">
        <v>72.975164476388798</v>
      </c>
      <c r="AW39" s="307">
        <v>77.4165774871081</v>
      </c>
      <c r="AX39" s="307">
        <v>81.395485028709714</v>
      </c>
      <c r="AY39" s="307">
        <v>83.030883962512334</v>
      </c>
      <c r="AZ39" s="307">
        <v>77.419732247221901</v>
      </c>
      <c r="BA39" s="297">
        <v>-6.7579091628409249E-2</v>
      </c>
      <c r="BB39" s="297">
        <v>2.4964110769205572E-2</v>
      </c>
      <c r="BC39" s="297">
        <v>0.2082111468571973</v>
      </c>
    </row>
    <row r="40" spans="1:55" x14ac:dyDescent="0.15">
      <c r="B40" s="305"/>
      <c r="C40" s="305"/>
      <c r="D40" s="305"/>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6"/>
      <c r="BA40" s="284"/>
      <c r="BB40" s="284"/>
      <c r="BC40" s="284"/>
    </row>
    <row r="41" spans="1:55" x14ac:dyDescent="0.15">
      <c r="A41" s="168" t="s">
        <v>305</v>
      </c>
      <c r="B41" s="305">
        <v>6.2900444989065732E-2</v>
      </c>
      <c r="C41" s="305">
        <v>9.1706373284594966E-2</v>
      </c>
      <c r="D41" s="305">
        <v>0.11412338427405569</v>
      </c>
      <c r="E41" s="305">
        <v>0.16225839297716063</v>
      </c>
      <c r="F41" s="305">
        <v>0.20006617386504272</v>
      </c>
      <c r="G41" s="305">
        <v>0.21053082750365296</v>
      </c>
      <c r="H41" s="305">
        <v>0.22005502120100603</v>
      </c>
      <c r="I41" s="305">
        <v>0.23933675579918212</v>
      </c>
      <c r="J41" s="305">
        <v>0.26296661885410844</v>
      </c>
      <c r="K41" s="305">
        <v>0.29154750083482883</v>
      </c>
      <c r="L41" s="305">
        <v>0.23598965302688207</v>
      </c>
      <c r="M41" s="305">
        <v>0.2194201569386014</v>
      </c>
      <c r="N41" s="305">
        <v>0.34645880164818138</v>
      </c>
      <c r="O41" s="305">
        <v>0.36311222894403422</v>
      </c>
      <c r="P41" s="305">
        <v>0.37311725930308276</v>
      </c>
      <c r="Q41" s="305">
        <v>0.45673149590450418</v>
      </c>
      <c r="R41" s="305">
        <v>0.52289511245829778</v>
      </c>
      <c r="S41" s="305">
        <v>0.50804205568091554</v>
      </c>
      <c r="T41" s="305">
        <v>0.53818657913310808</v>
      </c>
      <c r="U41" s="305">
        <v>0.56137803229060645</v>
      </c>
      <c r="V41" s="305">
        <v>0.58793349743804724</v>
      </c>
      <c r="W41" s="305">
        <v>0.56047784703137105</v>
      </c>
      <c r="X41" s="305">
        <v>0.65309547342674912</v>
      </c>
      <c r="Y41" s="305">
        <v>0.70146936325909792</v>
      </c>
      <c r="Z41" s="305">
        <v>0.71812279055495076</v>
      </c>
      <c r="AA41" s="305">
        <v>0.73005024523981854</v>
      </c>
      <c r="AB41" s="305">
        <v>0.74971320583575807</v>
      </c>
      <c r="AC41" s="305">
        <v>0.80712860806183984</v>
      </c>
      <c r="AD41" s="305">
        <v>0.8486496531440676</v>
      </c>
      <c r="AE41" s="305">
        <v>0.87813072038402329</v>
      </c>
      <c r="AF41" s="305">
        <v>0.88526979207278778</v>
      </c>
      <c r="AG41" s="305">
        <v>0.92437773807723589</v>
      </c>
      <c r="AH41" s="305">
        <v>0.95779711582634608</v>
      </c>
      <c r="AI41" s="305">
        <v>0.97501315890922113</v>
      </c>
      <c r="AJ41" s="305">
        <v>0.89443441870359142</v>
      </c>
      <c r="AK41" s="305">
        <v>0.98438752736144797</v>
      </c>
      <c r="AL41" s="305">
        <v>1.0413671999621146</v>
      </c>
      <c r="AM41" s="305">
        <v>1.0834950931112668</v>
      </c>
      <c r="AN41" s="305">
        <v>1.1595538811053558</v>
      </c>
      <c r="AO41" s="305">
        <v>1.1739468835189353</v>
      </c>
      <c r="AP41" s="305">
        <v>1.2025035451617319</v>
      </c>
      <c r="AQ41" s="305">
        <v>1.2214112259829617</v>
      </c>
      <c r="AR41" s="305">
        <v>1.259349278642709</v>
      </c>
      <c r="AS41" s="305">
        <v>1.3504549314577192</v>
      </c>
      <c r="AT41" s="305">
        <v>1.4219255136469002</v>
      </c>
      <c r="AU41" s="305">
        <v>1.4110718863143394</v>
      </c>
      <c r="AV41" s="305">
        <v>1.3934211557837741</v>
      </c>
      <c r="AW41" s="305">
        <v>1.3996529192315237</v>
      </c>
      <c r="AX41" s="305">
        <v>1.4171779985413397</v>
      </c>
      <c r="AY41" s="305">
        <v>1.5737726026824714</v>
      </c>
      <c r="AZ41" s="306">
        <v>1.5859581467932622</v>
      </c>
      <c r="BA41" s="284">
        <v>7.7428874349576571E-3</v>
      </c>
      <c r="BB41" s="284">
        <v>2.974419725975741E-2</v>
      </c>
      <c r="BC41" s="284">
        <v>4.2652455004220146E-3</v>
      </c>
    </row>
    <row r="42" spans="1:55" x14ac:dyDescent="0.15">
      <c r="A42" s="168" t="s">
        <v>133</v>
      </c>
      <c r="B42" s="305">
        <v>0.33819389733842298</v>
      </c>
      <c r="C42" s="305">
        <v>0.81798430853628656</v>
      </c>
      <c r="D42" s="305">
        <v>1.1000068131066523</v>
      </c>
      <c r="E42" s="305">
        <v>1.2189002630981549</v>
      </c>
      <c r="F42" s="305">
        <v>1.2647495729253879</v>
      </c>
      <c r="G42" s="305">
        <v>1.3175612876289975</v>
      </c>
      <c r="H42" s="305">
        <v>1.3386537823946161</v>
      </c>
      <c r="I42" s="305">
        <v>1.3630880334476974</v>
      </c>
      <c r="J42" s="305">
        <v>0.85388105831819539</v>
      </c>
      <c r="K42" s="305">
        <v>0.82245090530637466</v>
      </c>
      <c r="L42" s="305">
        <v>0.43761274306981324</v>
      </c>
      <c r="M42" s="305">
        <v>0.47680024401054594</v>
      </c>
      <c r="N42" s="305">
        <v>0.65299253724185102</v>
      </c>
      <c r="O42" s="305">
        <v>0.74628212153507212</v>
      </c>
      <c r="P42" s="305">
        <v>0.86635469436808588</v>
      </c>
      <c r="Q42" s="305">
        <v>0.9371870992109681</v>
      </c>
      <c r="R42" s="305">
        <v>0.90032794097890279</v>
      </c>
      <c r="S42" s="305">
        <v>1.1021819306825957</v>
      </c>
      <c r="T42" s="305">
        <v>1.1933140603181034</v>
      </c>
      <c r="U42" s="305">
        <v>1.5109678512420499</v>
      </c>
      <c r="V42" s="305">
        <v>2.3915318969990058</v>
      </c>
      <c r="W42" s="305">
        <v>2.8251429801368997</v>
      </c>
      <c r="X42" s="305">
        <v>2.9819100640406009</v>
      </c>
      <c r="Y42" s="305">
        <v>1.5976900678696291</v>
      </c>
      <c r="Z42" s="305">
        <v>2.5379590243048034</v>
      </c>
      <c r="AA42" s="305">
        <v>3.083308348097463</v>
      </c>
      <c r="AB42" s="305">
        <v>3.6163164333700442</v>
      </c>
      <c r="AC42" s="305">
        <v>3.8101072328339809</v>
      </c>
      <c r="AD42" s="305">
        <v>4.302756132676036</v>
      </c>
      <c r="AE42" s="305">
        <v>5.1259500966639768</v>
      </c>
      <c r="AF42" s="305">
        <v>5.4358152476140589</v>
      </c>
      <c r="AG42" s="305">
        <v>6.0572132844493654</v>
      </c>
      <c r="AH42" s="305">
        <v>7.2029471848944961</v>
      </c>
      <c r="AI42" s="305">
        <v>7.5551728031972756</v>
      </c>
      <c r="AJ42" s="305">
        <v>8.7842934503996926</v>
      </c>
      <c r="AK42" s="305">
        <v>9.347503529977244</v>
      </c>
      <c r="AL42" s="305">
        <v>10.185839613348948</v>
      </c>
      <c r="AM42" s="305">
        <v>11.418190640275062</v>
      </c>
      <c r="AN42" s="305">
        <v>11.922791977553128</v>
      </c>
      <c r="AO42" s="305">
        <v>13.132759227709151</v>
      </c>
      <c r="AP42" s="305">
        <v>13.923667671007395</v>
      </c>
      <c r="AQ42" s="305">
        <v>14.608297992137175</v>
      </c>
      <c r="AR42" s="305">
        <v>15.142440846255738</v>
      </c>
      <c r="AS42" s="305">
        <v>15.241233099414236</v>
      </c>
      <c r="AT42" s="305">
        <v>16.97528448620028</v>
      </c>
      <c r="AU42" s="305">
        <v>17.758717821679628</v>
      </c>
      <c r="AV42" s="305">
        <v>19.23413281992644</v>
      </c>
      <c r="AW42" s="305">
        <v>20.68605566660527</v>
      </c>
      <c r="AX42" s="305">
        <v>22.447991291844499</v>
      </c>
      <c r="AY42" s="305">
        <v>23.358134578281632</v>
      </c>
      <c r="AZ42" s="306">
        <v>24.197899351055501</v>
      </c>
      <c r="BA42" s="284">
        <v>3.5951705388095556E-2</v>
      </c>
      <c r="BB42" s="284">
        <v>5.9273767833632807E-2</v>
      </c>
      <c r="BC42" s="284">
        <v>6.5077367606100028E-2</v>
      </c>
    </row>
    <row r="43" spans="1:55" x14ac:dyDescent="0.15">
      <c r="A43" s="168" t="s">
        <v>132</v>
      </c>
      <c r="B43" s="305">
        <v>7.1693602439095894E-2</v>
      </c>
      <c r="C43" s="305">
        <v>8.5021259302773974E-2</v>
      </c>
      <c r="D43" s="305">
        <v>8.5705598193927604E-2</v>
      </c>
      <c r="E43" s="305">
        <v>8.3642536178945209E-2</v>
      </c>
      <c r="F43" s="305">
        <v>7.6840835434723281E-2</v>
      </c>
      <c r="G43" s="305">
        <v>0.11902976302388356</v>
      </c>
      <c r="H43" s="305">
        <v>0.16545305319790302</v>
      </c>
      <c r="I43" s="305">
        <v>0.10827572265801919</v>
      </c>
      <c r="J43" s="305">
        <v>0.11222806227966164</v>
      </c>
      <c r="K43" s="305">
        <v>0.1609429459882781</v>
      </c>
      <c r="L43" s="305">
        <v>0.11742125271275</v>
      </c>
      <c r="M43" s="305">
        <v>5.6987222451589041E-2</v>
      </c>
      <c r="N43" s="305">
        <v>6.2502114946904122E-2</v>
      </c>
      <c r="O43" s="305">
        <v>4.3199991213301377E-2</v>
      </c>
      <c r="P43" s="305">
        <v>5.4081607416489076E-2</v>
      </c>
      <c r="Q43" s="305">
        <v>7.8127643683630135E-2</v>
      </c>
      <c r="R43" s="305">
        <v>0.14246805612897262</v>
      </c>
      <c r="S43" s="305">
        <v>0.34468078095719179</v>
      </c>
      <c r="T43" s="305">
        <v>0.5133169517497268</v>
      </c>
      <c r="U43" s="305">
        <v>0.59285094324636978</v>
      </c>
      <c r="V43" s="305">
        <v>0.36582120218923292</v>
      </c>
      <c r="W43" s="305">
        <v>0.159931882364137</v>
      </c>
      <c r="X43" s="305">
        <v>0.20807669294140715</v>
      </c>
      <c r="Y43" s="305">
        <v>0.23438293105089045</v>
      </c>
      <c r="Z43" s="305">
        <v>0.29137015350247941</v>
      </c>
      <c r="AA43" s="305">
        <v>0.29137015350247941</v>
      </c>
      <c r="AB43" s="305">
        <v>0.29699052208377053</v>
      </c>
      <c r="AC43" s="305">
        <v>0.28034036851184935</v>
      </c>
      <c r="AD43" s="305">
        <v>0.27114888101965756</v>
      </c>
      <c r="AE43" s="305">
        <v>0.29228930225169863</v>
      </c>
      <c r="AF43" s="305">
        <v>0.28874078535922137</v>
      </c>
      <c r="AG43" s="305">
        <v>0.25368505478449321</v>
      </c>
      <c r="AH43" s="305">
        <v>0.21691910481572604</v>
      </c>
      <c r="AI43" s="305">
        <v>0.14338720487819179</v>
      </c>
      <c r="AJ43" s="305">
        <v>9.1663741383879796E-2</v>
      </c>
      <c r="AK43" s="305">
        <v>0.13327656863678083</v>
      </c>
      <c r="AL43" s="305">
        <v>0.13327656863678083</v>
      </c>
      <c r="AM43" s="305">
        <v>0.43954244676910637</v>
      </c>
      <c r="AN43" s="305">
        <v>0.6230842820569229</v>
      </c>
      <c r="AO43" s="305">
        <v>0.66301875876176186</v>
      </c>
      <c r="AP43" s="305">
        <v>0.69035424256354039</v>
      </c>
      <c r="AQ43" s="305">
        <v>0.60972651428203406</v>
      </c>
      <c r="AR43" s="305">
        <v>0.61186464011153596</v>
      </c>
      <c r="AS43" s="305">
        <v>0.68429705230618598</v>
      </c>
      <c r="AT43" s="305">
        <v>0.72862704499177744</v>
      </c>
      <c r="AU43" s="305">
        <v>0.70639936270428505</v>
      </c>
      <c r="AV43" s="305">
        <v>0.95480601242356233</v>
      </c>
      <c r="AW43" s="305">
        <v>0.97892228830134631</v>
      </c>
      <c r="AX43" s="305">
        <v>1.0230353485558967</v>
      </c>
      <c r="AY43" s="305">
        <v>1.0610705254073785</v>
      </c>
      <c r="AZ43" s="306">
        <v>1.012400151825279</v>
      </c>
      <c r="BA43" s="284">
        <v>-4.586912218998207E-2</v>
      </c>
      <c r="BB43" s="284">
        <v>4.8146150076489036E-2</v>
      </c>
      <c r="BC43" s="284">
        <v>2.7227296009862656E-3</v>
      </c>
    </row>
    <row r="44" spans="1:55" x14ac:dyDescent="0.15">
      <c r="A44" s="168" t="s">
        <v>130</v>
      </c>
      <c r="B44" s="305">
        <v>0.18723060021594654</v>
      </c>
      <c r="C44" s="305">
        <v>0.19338889683571506</v>
      </c>
      <c r="D44" s="305">
        <v>0.22796772482170902</v>
      </c>
      <c r="E44" s="305">
        <v>0.25607484153246302</v>
      </c>
      <c r="F44" s="305">
        <v>0.26940249839614111</v>
      </c>
      <c r="G44" s="305">
        <v>0.29523057824920002</v>
      </c>
      <c r="H44" s="305">
        <v>0.35418869670731151</v>
      </c>
      <c r="I44" s="305">
        <v>0.3872373680460397</v>
      </c>
      <c r="J44" s="305">
        <v>0.43393012450637392</v>
      </c>
      <c r="K44" s="305">
        <v>0.57455988313690831</v>
      </c>
      <c r="L44" s="305">
        <v>0.37316309117377455</v>
      </c>
      <c r="M44" s="305">
        <v>0.43052927413426312</v>
      </c>
      <c r="N44" s="305">
        <v>0.33778716533804798</v>
      </c>
      <c r="O44" s="305">
        <v>0.3708765203099384</v>
      </c>
      <c r="P44" s="305">
        <v>0.40112053229585798</v>
      </c>
      <c r="Q44" s="305">
        <v>0.38604247467205483</v>
      </c>
      <c r="R44" s="305">
        <v>0.52667223330258905</v>
      </c>
      <c r="S44" s="305">
        <v>0.4393531021267672</v>
      </c>
      <c r="T44" s="305">
        <v>0.62697999106573776</v>
      </c>
      <c r="U44" s="305">
        <v>0.7500253793628493</v>
      </c>
      <c r="V44" s="305">
        <v>0.38512332592283571</v>
      </c>
      <c r="W44" s="305">
        <v>4.5957437460958907E-2</v>
      </c>
      <c r="X44" s="305">
        <v>0.24015900242576504</v>
      </c>
      <c r="Y44" s="305">
        <v>0.49817862207679459</v>
      </c>
      <c r="Z44" s="305">
        <v>0.5487318032838493</v>
      </c>
      <c r="AA44" s="305">
        <v>0.8527862095255534</v>
      </c>
      <c r="AB44" s="305">
        <v>0.85265612235284971</v>
      </c>
      <c r="AC44" s="305">
        <v>0.85205089052617811</v>
      </c>
      <c r="AD44" s="305">
        <v>0.87236407788392201</v>
      </c>
      <c r="AE44" s="305">
        <v>0.79855643332162196</v>
      </c>
      <c r="AF44" s="305">
        <v>0.87997191728524615</v>
      </c>
      <c r="AG44" s="305">
        <v>0.87319131175821929</v>
      </c>
      <c r="AH44" s="305">
        <v>0.80057856056990417</v>
      </c>
      <c r="AI44" s="305">
        <v>0.91914874921917811</v>
      </c>
      <c r="AJ44" s="305">
        <v>0.99913478108428977</v>
      </c>
      <c r="AK44" s="305">
        <v>1.1305529615395893</v>
      </c>
      <c r="AL44" s="305">
        <v>1.140663597781</v>
      </c>
      <c r="AM44" s="305">
        <v>1.0349614916207945</v>
      </c>
      <c r="AN44" s="305">
        <v>1.1641295155752736</v>
      </c>
      <c r="AO44" s="305">
        <v>1.0560099979779141</v>
      </c>
      <c r="AP44" s="305">
        <v>1.0784372274588618</v>
      </c>
      <c r="AQ44" s="305">
        <v>1.2438840023183138</v>
      </c>
      <c r="AR44" s="305">
        <v>1.422162947570895</v>
      </c>
      <c r="AS44" s="305">
        <v>1.4992417724660492</v>
      </c>
      <c r="AT44" s="305">
        <v>1.3813680726210404</v>
      </c>
      <c r="AU44" s="305">
        <v>1.5541886200547081</v>
      </c>
      <c r="AV44" s="305">
        <v>1.5849577522686653</v>
      </c>
      <c r="AW44" s="305">
        <v>1.5719030590002316</v>
      </c>
      <c r="AX44" s="305">
        <v>1.6303658567851453</v>
      </c>
      <c r="AY44" s="305">
        <v>1.7342473169650783</v>
      </c>
      <c r="AZ44" s="306">
        <v>1.4444729209848359</v>
      </c>
      <c r="BA44" s="284">
        <v>-0.167089430178474</v>
      </c>
      <c r="BB44" s="284">
        <v>5.0858642043221547E-2</v>
      </c>
      <c r="BC44" s="284">
        <v>3.884737840761657E-3</v>
      </c>
    </row>
    <row r="45" spans="1:55" x14ac:dyDescent="0.15">
      <c r="A45" s="168" t="s">
        <v>129</v>
      </c>
      <c r="B45" s="305">
        <v>0</v>
      </c>
      <c r="C45" s="305">
        <v>0</v>
      </c>
      <c r="D45" s="305">
        <v>0</v>
      </c>
      <c r="E45" s="305">
        <v>0</v>
      </c>
      <c r="F45" s="305">
        <v>0</v>
      </c>
      <c r="G45" s="305">
        <v>0</v>
      </c>
      <c r="H45" s="305">
        <v>0</v>
      </c>
      <c r="I45" s="305">
        <v>0</v>
      </c>
      <c r="J45" s="305">
        <v>2.92717432063835E-2</v>
      </c>
      <c r="K45" s="305">
        <v>4.9242184833168508E-2</v>
      </c>
      <c r="L45" s="305">
        <v>6.2339425023502364E-2</v>
      </c>
      <c r="M45" s="305">
        <v>7.3680898787407689E-2</v>
      </c>
      <c r="N45" s="305">
        <v>8.0611280356520293E-2</v>
      </c>
      <c r="O45" s="305">
        <v>0.10012577582744261</v>
      </c>
      <c r="P45" s="305">
        <v>0.12549731076941398</v>
      </c>
      <c r="Q45" s="305">
        <v>0.1602194791701427</v>
      </c>
      <c r="R45" s="305">
        <v>0.18730268082838533</v>
      </c>
      <c r="S45" s="305">
        <v>0.20982642092800133</v>
      </c>
      <c r="T45" s="305">
        <v>0.21057175585983914</v>
      </c>
      <c r="U45" s="305">
        <v>0.21912772250759979</v>
      </c>
      <c r="V45" s="305">
        <v>0.23681843335507149</v>
      </c>
      <c r="W45" s="305">
        <v>0.24010124567728272</v>
      </c>
      <c r="X45" s="305">
        <v>0.2617255510104155</v>
      </c>
      <c r="Y45" s="305">
        <v>0.25186465649853962</v>
      </c>
      <c r="Z45" s="305">
        <v>0.26371925655096912</v>
      </c>
      <c r="AA45" s="305">
        <v>0.36940757547993625</v>
      </c>
      <c r="AB45" s="305">
        <v>0.39831755157248772</v>
      </c>
      <c r="AC45" s="305">
        <v>0.4543047497015657</v>
      </c>
      <c r="AD45" s="305">
        <v>0.47172189285551974</v>
      </c>
      <c r="AE45" s="305">
        <v>0.49716368835265673</v>
      </c>
      <c r="AF45" s="305">
        <v>0.99586459125054305</v>
      </c>
      <c r="AG45" s="305">
        <v>1.4923725752881727</v>
      </c>
      <c r="AH45" s="305">
        <v>1.6103580821331953</v>
      </c>
      <c r="AI45" s="305">
        <v>1.7740044862368309</v>
      </c>
      <c r="AJ45" s="305">
        <v>1.8002312014091681</v>
      </c>
      <c r="AK45" s="305">
        <v>2.0172314588307221</v>
      </c>
      <c r="AL45" s="305">
        <v>2.3502593149829898</v>
      </c>
      <c r="AM45" s="305">
        <v>2.3807420889544835</v>
      </c>
      <c r="AN45" s="305">
        <v>2.3288684159733926</v>
      </c>
      <c r="AO45" s="305">
        <v>2.3137364206980893</v>
      </c>
      <c r="AP45" s="305">
        <v>2.4863226173753006</v>
      </c>
      <c r="AQ45" s="305">
        <v>2.6246900400721405</v>
      </c>
      <c r="AR45" s="305">
        <v>2.7327366766428036</v>
      </c>
      <c r="AS45" s="305">
        <v>2.9786129921140594</v>
      </c>
      <c r="AT45" s="305">
        <v>2.8395968365423325</v>
      </c>
      <c r="AU45" s="305">
        <v>2.9748605204397185</v>
      </c>
      <c r="AV45" s="305">
        <v>3.0372059923758434</v>
      </c>
      <c r="AW45" s="305">
        <v>3.1273711057298175</v>
      </c>
      <c r="AX45" s="305">
        <v>3.5152745210365901</v>
      </c>
      <c r="AY45" s="305">
        <v>3.5498680535738485</v>
      </c>
      <c r="AZ45" s="306">
        <v>3.5633464085313578</v>
      </c>
      <c r="BA45" s="284">
        <v>3.7968608280918303E-3</v>
      </c>
      <c r="BB45" s="284">
        <v>4.3734004343797039E-2</v>
      </c>
      <c r="BC45" s="284">
        <v>9.583195663873046E-3</v>
      </c>
    </row>
    <row r="46" spans="1:55" x14ac:dyDescent="0.15">
      <c r="A46" s="168" t="s">
        <v>128</v>
      </c>
      <c r="B46" s="305">
        <v>0.1006395316020062</v>
      </c>
      <c r="C46" s="305">
        <v>0.1006395316020062</v>
      </c>
      <c r="D46" s="305">
        <v>0.11015135313952011</v>
      </c>
      <c r="E46" s="305">
        <v>0.15821936311559182</v>
      </c>
      <c r="F46" s="305">
        <v>0.12998021096458112</v>
      </c>
      <c r="G46" s="305">
        <v>0.20057809134210786</v>
      </c>
      <c r="H46" s="305">
        <v>0.10925256603321395</v>
      </c>
      <c r="I46" s="305">
        <v>0.15531533683055881</v>
      </c>
      <c r="J46" s="305">
        <v>0.14810534053668373</v>
      </c>
      <c r="K46" s="305">
        <v>0.43680560880393132</v>
      </c>
      <c r="L46" s="305">
        <v>0.47346107455527175</v>
      </c>
      <c r="M46" s="305">
        <v>0.43290019414474906</v>
      </c>
      <c r="N46" s="305">
        <v>0.50620182313247886</v>
      </c>
      <c r="O46" s="305">
        <v>0.52422681386716663</v>
      </c>
      <c r="P46" s="305">
        <v>0.59220083782171729</v>
      </c>
      <c r="Q46" s="305">
        <v>0.54675805228552621</v>
      </c>
      <c r="R46" s="305">
        <v>0.5808052570066029</v>
      </c>
      <c r="S46" s="305">
        <v>0.56177887789776593</v>
      </c>
      <c r="T46" s="305">
        <v>0.58521027143933613</v>
      </c>
      <c r="U46" s="305">
        <v>0.62086079197257549</v>
      </c>
      <c r="V46" s="305">
        <v>0.63087467571406863</v>
      </c>
      <c r="W46" s="305">
        <v>0.76405932947592758</v>
      </c>
      <c r="X46" s="305">
        <v>0.79368956453673423</v>
      </c>
      <c r="Y46" s="305">
        <v>0.82934460190025339</v>
      </c>
      <c r="Z46" s="305">
        <v>0.86499963926377266</v>
      </c>
      <c r="AA46" s="305">
        <v>0.90065467662729171</v>
      </c>
      <c r="AB46" s="305">
        <v>0.93631234924856122</v>
      </c>
      <c r="AC46" s="305">
        <v>1.2975626928064352</v>
      </c>
      <c r="AD46" s="305">
        <v>1.5702317245621966</v>
      </c>
      <c r="AE46" s="305">
        <v>2.067101489812325</v>
      </c>
      <c r="AF46" s="305">
        <v>2.4866443274470087</v>
      </c>
      <c r="AG46" s="305">
        <v>2.7037486102031512</v>
      </c>
      <c r="AH46" s="305">
        <v>2.9540957037404802</v>
      </c>
      <c r="AI46" s="305">
        <v>3.1443594948288505</v>
      </c>
      <c r="AJ46" s="305">
        <v>3.9117212171124227</v>
      </c>
      <c r="AK46" s="305">
        <v>4.5863587536038644</v>
      </c>
      <c r="AL46" s="305">
        <v>5.0770390569370294</v>
      </c>
      <c r="AM46" s="305">
        <v>6.3287745246236726</v>
      </c>
      <c r="AN46" s="305">
        <v>7.6877255811726162</v>
      </c>
      <c r="AO46" s="305">
        <v>8.9423981811533846</v>
      </c>
      <c r="AP46" s="305">
        <v>11.911322148033067</v>
      </c>
      <c r="AQ46" s="305">
        <v>14.547309105639483</v>
      </c>
      <c r="AR46" s="305">
        <v>15.68379445975726</v>
      </c>
      <c r="AS46" s="305">
        <v>16.243701124145456</v>
      </c>
      <c r="AT46" s="305">
        <v>16.392314340754325</v>
      </c>
      <c r="AU46" s="305">
        <v>17.005569526928642</v>
      </c>
      <c r="AV46" s="305">
        <v>16.841923842805198</v>
      </c>
      <c r="AW46" s="305">
        <v>16.493158795949284</v>
      </c>
      <c r="AX46" s="305">
        <v>16.357570718958975</v>
      </c>
      <c r="AY46" s="305">
        <v>16.651500947489755</v>
      </c>
      <c r="AZ46" s="306">
        <v>16.53022625937367</v>
      </c>
      <c r="BA46" s="284">
        <v>-7.2831085016613617E-3</v>
      </c>
      <c r="BB46" s="284">
        <v>6.4142866915317898E-2</v>
      </c>
      <c r="BC46" s="284">
        <v>4.4456074276808852E-2</v>
      </c>
    </row>
    <row r="47" spans="1:55" x14ac:dyDescent="0.15">
      <c r="A47" s="168" t="s">
        <v>127</v>
      </c>
      <c r="B47" s="305">
        <v>0.14862635274874109</v>
      </c>
      <c r="C47" s="305">
        <v>0.12399316626966712</v>
      </c>
      <c r="D47" s="305">
        <v>0.14015386057595219</v>
      </c>
      <c r="E47" s="305">
        <v>0.16544677485945208</v>
      </c>
      <c r="F47" s="305">
        <v>0.2093820850721288</v>
      </c>
      <c r="G47" s="305">
        <v>0.24908931103839729</v>
      </c>
      <c r="H47" s="305">
        <v>0.26816227541854032</v>
      </c>
      <c r="I47" s="305">
        <v>0.37841354005353561</v>
      </c>
      <c r="J47" s="305">
        <v>0.52180074493172746</v>
      </c>
      <c r="K47" s="305">
        <v>0.64064667820576715</v>
      </c>
      <c r="L47" s="305">
        <v>0.89133822121684703</v>
      </c>
      <c r="M47" s="305">
        <v>1.0421308518647043</v>
      </c>
      <c r="N47" s="305">
        <v>1.1045410519366863</v>
      </c>
      <c r="O47" s="305">
        <v>1.0785291423337835</v>
      </c>
      <c r="P47" s="305">
        <v>1.668280093186612</v>
      </c>
      <c r="Q47" s="305">
        <v>1.727999648532055</v>
      </c>
      <c r="R47" s="305">
        <v>2.3162548480323291</v>
      </c>
      <c r="S47" s="305">
        <v>2.4633186479073976</v>
      </c>
      <c r="T47" s="305">
        <v>2.6674148742709018</v>
      </c>
      <c r="U47" s="305">
        <v>2.739063272673151</v>
      </c>
      <c r="V47" s="305">
        <v>3.0809866073826857</v>
      </c>
      <c r="W47" s="305">
        <v>3.2326461510038493</v>
      </c>
      <c r="X47" s="305">
        <v>3.5061381079334013</v>
      </c>
      <c r="Y47" s="305">
        <v>3.6802715918735891</v>
      </c>
      <c r="Z47" s="305">
        <v>3.931199200410425</v>
      </c>
      <c r="AA47" s="305">
        <v>3.9459055803979313</v>
      </c>
      <c r="AB47" s="305">
        <v>4.0707867548581014</v>
      </c>
      <c r="AC47" s="305">
        <v>4.1674204289597538</v>
      </c>
      <c r="AD47" s="305">
        <v>4.303454443844192</v>
      </c>
      <c r="AE47" s="305">
        <v>4.2464672213926029</v>
      </c>
      <c r="AF47" s="305">
        <v>4.5657709583310524</v>
      </c>
      <c r="AG47" s="305">
        <v>4.9349096345577674</v>
      </c>
      <c r="AH47" s="305">
        <v>5.2115734080727396</v>
      </c>
      <c r="AI47" s="305">
        <v>5.5204073878103843</v>
      </c>
      <c r="AJ47" s="305">
        <v>6.0204745340932249</v>
      </c>
      <c r="AK47" s="305">
        <v>6.5480156894374248</v>
      </c>
      <c r="AL47" s="305">
        <v>6.7521586266390043</v>
      </c>
      <c r="AM47" s="305">
        <v>6.8403049916891243</v>
      </c>
      <c r="AN47" s="305">
        <v>7.3734313569192889</v>
      </c>
      <c r="AO47" s="305">
        <v>7.2107219376244531</v>
      </c>
      <c r="AP47" s="305">
        <v>8.0572579356553167</v>
      </c>
      <c r="AQ47" s="305">
        <v>8.4800663602961386</v>
      </c>
      <c r="AR47" s="305">
        <v>9.1049594316607791</v>
      </c>
      <c r="AS47" s="305">
        <v>9.1942449384394376</v>
      </c>
      <c r="AT47" s="305">
        <v>9.4102448945059454</v>
      </c>
      <c r="AU47" s="305">
        <v>9.6005086855943151</v>
      </c>
      <c r="AV47" s="305">
        <v>10.161842369816913</v>
      </c>
      <c r="AW47" s="305">
        <v>10.57023083729303</v>
      </c>
      <c r="AX47" s="305">
        <v>10.845955240786301</v>
      </c>
      <c r="AY47" s="305">
        <v>10.754040365864384</v>
      </c>
      <c r="AZ47" s="306">
        <v>10.816327077718357</v>
      </c>
      <c r="BA47" s="284">
        <v>5.7919358431723911E-3</v>
      </c>
      <c r="BB47" s="284">
        <v>4.078084669365456E-2</v>
      </c>
      <c r="BC47" s="284">
        <v>2.9089223125220887E-2</v>
      </c>
    </row>
    <row r="48" spans="1:55" x14ac:dyDescent="0.15">
      <c r="A48" s="168" t="s">
        <v>226</v>
      </c>
      <c r="B48" s="305">
        <v>0</v>
      </c>
      <c r="C48" s="305">
        <v>0</v>
      </c>
      <c r="D48" s="305">
        <v>0</v>
      </c>
      <c r="E48" s="305">
        <v>0</v>
      </c>
      <c r="F48" s="305">
        <v>0</v>
      </c>
      <c r="G48" s="305">
        <v>0</v>
      </c>
      <c r="H48" s="305">
        <v>3.0297278731092896E-3</v>
      </c>
      <c r="I48" s="305">
        <v>3.3814998721273977E-3</v>
      </c>
      <c r="J48" s="305">
        <v>3.2605592472301371E-3</v>
      </c>
      <c r="K48" s="305">
        <v>3.3621493721438358E-3</v>
      </c>
      <c r="L48" s="305">
        <v>4.5132331612957651E-3</v>
      </c>
      <c r="M48" s="305">
        <v>4.5667179961205477E-3</v>
      </c>
      <c r="N48" s="305">
        <v>4.7650606209520552E-3</v>
      </c>
      <c r="O48" s="305">
        <v>7.2322493688561657E-3</v>
      </c>
      <c r="P48" s="305">
        <v>1.2181628789173499E-2</v>
      </c>
      <c r="Q48" s="305">
        <v>1.4512874987671233E-2</v>
      </c>
      <c r="R48" s="305">
        <v>3.6695804406326714E-2</v>
      </c>
      <c r="S48" s="305">
        <v>3.6129802281807538E-2</v>
      </c>
      <c r="T48" s="305">
        <v>8.5232806264684435E-2</v>
      </c>
      <c r="U48" s="305">
        <v>0.13989685844365687</v>
      </c>
      <c r="V48" s="305">
        <v>0.1540469115566363</v>
      </c>
      <c r="W48" s="305">
        <v>0.17980000822225892</v>
      </c>
      <c r="X48" s="305">
        <v>0.1854695196716776</v>
      </c>
      <c r="Y48" s="305">
        <v>0.1840716310936302</v>
      </c>
      <c r="Z48" s="305">
        <v>0.19953268058049592</v>
      </c>
      <c r="AA48" s="305">
        <v>0.25160971366125617</v>
      </c>
      <c r="AB48" s="305">
        <v>0.26736383598701235</v>
      </c>
      <c r="AC48" s="305">
        <v>0.41582289414675627</v>
      </c>
      <c r="AD48" s="305">
        <v>0.52433807924207199</v>
      </c>
      <c r="AE48" s="305">
        <v>0.51977861768344524</v>
      </c>
      <c r="AF48" s="305">
        <v>0.5183584575258402</v>
      </c>
      <c r="AG48" s="305">
        <v>0.53254511004760008</v>
      </c>
      <c r="AH48" s="305">
        <v>0.58908243337457122</v>
      </c>
      <c r="AI48" s="305">
        <v>0.62464623353185966</v>
      </c>
      <c r="AJ48" s="305">
        <v>0.57292250568645486</v>
      </c>
      <c r="AK48" s="305">
        <v>0.55625431015245896</v>
      </c>
      <c r="AL48" s="305">
        <v>0.56993269482833897</v>
      </c>
      <c r="AM48" s="305">
        <v>0.54713538703520548</v>
      </c>
      <c r="AN48" s="305">
        <v>0.53654647357937857</v>
      </c>
      <c r="AO48" s="305">
        <v>0.59364189493319786</v>
      </c>
      <c r="AP48" s="305">
        <v>0.81523172668245625</v>
      </c>
      <c r="AQ48" s="305">
        <v>0.71765924932784453</v>
      </c>
      <c r="AR48" s="305">
        <v>0.58656351772660864</v>
      </c>
      <c r="AS48" s="305">
        <v>0.48330292521443163</v>
      </c>
      <c r="AT48" s="305">
        <v>0.4468272327454178</v>
      </c>
      <c r="AU48" s="305">
        <v>0.39211369404189733</v>
      </c>
      <c r="AV48" s="305">
        <v>0.34102530100384221</v>
      </c>
      <c r="AW48" s="305">
        <v>0.33740015533837675</v>
      </c>
      <c r="AX48" s="305">
        <v>0.33557637071492602</v>
      </c>
      <c r="AY48" s="305">
        <v>0.3218979860390459</v>
      </c>
      <c r="AZ48" s="306">
        <v>0.28936259328326297</v>
      </c>
      <c r="BA48" s="284">
        <v>-0.10107361389902081</v>
      </c>
      <c r="BB48" s="284">
        <v>-5.9368817705532928E-2</v>
      </c>
      <c r="BC48" s="284">
        <v>7.78206222835947E-4</v>
      </c>
    </row>
    <row r="49" spans="1:55" x14ac:dyDescent="0.15">
      <c r="A49" s="168" t="s">
        <v>126</v>
      </c>
      <c r="B49" s="305">
        <v>7.8579961620745903E-2</v>
      </c>
      <c r="C49" s="305">
        <v>0.13876485419461851</v>
      </c>
      <c r="D49" s="305">
        <v>0.14045538604103075</v>
      </c>
      <c r="E49" s="305">
        <v>0.16371611451717227</v>
      </c>
      <c r="F49" s="305">
        <v>0.16395194873572191</v>
      </c>
      <c r="G49" s="305">
        <v>0.15659392111697262</v>
      </c>
      <c r="H49" s="305">
        <v>0.18250733350274592</v>
      </c>
      <c r="I49" s="305">
        <v>0.36790138093746572</v>
      </c>
      <c r="J49" s="305">
        <v>0.53864535516741774</v>
      </c>
      <c r="K49" s="305">
        <v>0.57637883013536306</v>
      </c>
      <c r="L49" s="305">
        <v>0.70745110718590165</v>
      </c>
      <c r="M49" s="305">
        <v>0.83579647053998618</v>
      </c>
      <c r="N49" s="305">
        <v>0.89617003048869859</v>
      </c>
      <c r="O49" s="305">
        <v>0.78862962683005478</v>
      </c>
      <c r="P49" s="305">
        <v>1.0348353961495902</v>
      </c>
      <c r="Q49" s="305">
        <v>1.2480346845647878</v>
      </c>
      <c r="R49" s="305">
        <v>1.4357587225303152</v>
      </c>
      <c r="S49" s="305">
        <v>1.5932959805214866</v>
      </c>
      <c r="T49" s="305">
        <v>1.6331584070142622</v>
      </c>
      <c r="U49" s="305">
        <v>1.9225205496168083</v>
      </c>
      <c r="V49" s="305">
        <v>1.8970504540134454</v>
      </c>
      <c r="W49" s="305">
        <v>2.2460850974669384</v>
      </c>
      <c r="X49" s="305">
        <v>2.0856637029669467</v>
      </c>
      <c r="Y49" s="305">
        <v>2.1687314737826511</v>
      </c>
      <c r="Z49" s="305">
        <v>2.4356958091808631</v>
      </c>
      <c r="AA49" s="305">
        <v>2.9545310899901094</v>
      </c>
      <c r="AB49" s="305">
        <v>3.1797669445323771</v>
      </c>
      <c r="AC49" s="305">
        <v>3.4252561902152263</v>
      </c>
      <c r="AD49" s="305">
        <v>3.496949792654322</v>
      </c>
      <c r="AE49" s="305">
        <v>3.6309036287905281</v>
      </c>
      <c r="AF49" s="305">
        <v>3.6106347731110251</v>
      </c>
      <c r="AG49" s="305">
        <v>3.7129739368458079</v>
      </c>
      <c r="AH49" s="305">
        <v>4.0931386971478565</v>
      </c>
      <c r="AI49" s="305">
        <v>4.2252058595356639</v>
      </c>
      <c r="AJ49" s="305">
        <v>4.354775498887685</v>
      </c>
      <c r="AK49" s="305">
        <v>4.5082069217952538</v>
      </c>
      <c r="AL49" s="305">
        <v>4.6025406092151169</v>
      </c>
      <c r="AM49" s="305">
        <v>4.744041140344911</v>
      </c>
      <c r="AN49" s="305">
        <v>4.726375482050492</v>
      </c>
      <c r="AO49" s="305">
        <v>4.6072572935861098</v>
      </c>
      <c r="AP49" s="305">
        <v>4.8376201582654152</v>
      </c>
      <c r="AQ49" s="305">
        <v>4.934406521558194</v>
      </c>
      <c r="AR49" s="305">
        <v>5.1083238191747959</v>
      </c>
      <c r="AS49" s="305">
        <v>5.1506193331245207</v>
      </c>
      <c r="AT49" s="305">
        <v>5.1170925407018526</v>
      </c>
      <c r="AU49" s="305">
        <v>5.6695741242655773</v>
      </c>
      <c r="AV49" s="305">
        <v>5.7430539431726073</v>
      </c>
      <c r="AW49" s="305">
        <v>5.756308664743834</v>
      </c>
      <c r="AX49" s="305">
        <v>5.6149209291642874</v>
      </c>
      <c r="AY49" s="305">
        <v>5.6142521801418273</v>
      </c>
      <c r="AZ49" s="306">
        <v>5.3485293643919531</v>
      </c>
      <c r="BA49" s="284">
        <v>-4.7330046322066277E-2</v>
      </c>
      <c r="BB49" s="284">
        <v>1.9964238513165311E-2</v>
      </c>
      <c r="BC49" s="284">
        <v>1.438423255460698E-2</v>
      </c>
    </row>
    <row r="50" spans="1:55" x14ac:dyDescent="0.15">
      <c r="A50" s="168" t="s">
        <v>227</v>
      </c>
      <c r="B50" s="305">
        <v>0</v>
      </c>
      <c r="C50" s="305">
        <v>0</v>
      </c>
      <c r="D50" s="305">
        <v>0</v>
      </c>
      <c r="E50" s="305">
        <v>0</v>
      </c>
      <c r="F50" s="305">
        <v>0</v>
      </c>
      <c r="G50" s="305">
        <v>0</v>
      </c>
      <c r="H50" s="305">
        <v>0</v>
      </c>
      <c r="I50" s="305">
        <v>0</v>
      </c>
      <c r="J50" s="305">
        <v>0</v>
      </c>
      <c r="K50" s="305">
        <v>0</v>
      </c>
      <c r="L50" s="305">
        <v>0</v>
      </c>
      <c r="M50" s="305">
        <v>0</v>
      </c>
      <c r="N50" s="305">
        <v>0</v>
      </c>
      <c r="O50" s="305">
        <v>0</v>
      </c>
      <c r="P50" s="305">
        <v>0</v>
      </c>
      <c r="Q50" s="305">
        <v>0</v>
      </c>
      <c r="R50" s="305">
        <v>0</v>
      </c>
      <c r="S50" s="305">
        <v>0</v>
      </c>
      <c r="T50" s="305">
        <v>0</v>
      </c>
      <c r="U50" s="305">
        <v>0</v>
      </c>
      <c r="V50" s="305">
        <v>0</v>
      </c>
      <c r="W50" s="305">
        <v>0</v>
      </c>
      <c r="X50" s="305">
        <v>0</v>
      </c>
      <c r="Y50" s="305">
        <v>0</v>
      </c>
      <c r="Z50" s="305">
        <v>0</v>
      </c>
      <c r="AA50" s="305">
        <v>0</v>
      </c>
      <c r="AB50" s="305">
        <v>0</v>
      </c>
      <c r="AC50" s="305">
        <v>0</v>
      </c>
      <c r="AD50" s="305">
        <v>0</v>
      </c>
      <c r="AE50" s="305">
        <v>0</v>
      </c>
      <c r="AF50" s="305">
        <v>0</v>
      </c>
      <c r="AG50" s="305">
        <v>0</v>
      </c>
      <c r="AH50" s="305">
        <v>0</v>
      </c>
      <c r="AI50" s="305">
        <v>0</v>
      </c>
      <c r="AJ50" s="305">
        <v>0</v>
      </c>
      <c r="AK50" s="305">
        <v>0</v>
      </c>
      <c r="AL50" s="305">
        <v>0</v>
      </c>
      <c r="AM50" s="305">
        <v>0</v>
      </c>
      <c r="AN50" s="305">
        <v>0</v>
      </c>
      <c r="AO50" s="305">
        <v>7.5650779685734248E-2</v>
      </c>
      <c r="AP50" s="305">
        <v>0.60521591273586584</v>
      </c>
      <c r="AQ50" s="305">
        <v>0.91170122553800481</v>
      </c>
      <c r="AR50" s="305">
        <v>0.73494058078618307</v>
      </c>
      <c r="AS50" s="305">
        <v>1.0016762128365704</v>
      </c>
      <c r="AT50" s="305">
        <v>0.94446645963517062</v>
      </c>
      <c r="AU50" s="305">
        <v>0.27635900314023154</v>
      </c>
      <c r="AV50" s="305">
        <v>4.835262357999659E-2</v>
      </c>
      <c r="AW50" s="305">
        <v>2.9090332269037605E-2</v>
      </c>
      <c r="AX50" s="305">
        <v>9.6967774230125366E-3</v>
      </c>
      <c r="AY50" s="305">
        <v>9.6967774230125366E-3</v>
      </c>
      <c r="AZ50" s="306">
        <v>9.7943529468511297E-3</v>
      </c>
      <c r="BA50" s="284">
        <v>1.0062675421117273E-2</v>
      </c>
      <c r="BB50" s="284">
        <v>-0.18570568670109378</v>
      </c>
      <c r="BC50" s="284">
        <v>2.6340745448150536E-5</v>
      </c>
    </row>
    <row r="51" spans="1:55" x14ac:dyDescent="0.15">
      <c r="A51" s="168" t="s">
        <v>125</v>
      </c>
      <c r="B51" s="305">
        <v>1.2501041095435619E-2</v>
      </c>
      <c r="C51" s="305">
        <v>1.1701479451629089E-2</v>
      </c>
      <c r="D51" s="305">
        <v>1.153573770449836E-2</v>
      </c>
      <c r="E51" s="305">
        <v>5.0209315066666515E-3</v>
      </c>
      <c r="F51" s="305">
        <v>6.1361095888178632E-3</v>
      </c>
      <c r="G51" s="305">
        <v>5.6074520545905194E-3</v>
      </c>
      <c r="H51" s="305">
        <v>5.3875409834105567E-3</v>
      </c>
      <c r="I51" s="305">
        <v>5.3681095888458022E-3</v>
      </c>
      <c r="J51" s="305">
        <v>5.281315068301015E-3</v>
      </c>
      <c r="K51" s="305">
        <v>3.761095890274129E-3</v>
      </c>
      <c r="L51" s="305">
        <v>1.7836065573121609E-4</v>
      </c>
      <c r="M51" s="305">
        <v>1.8936986300680932E-4</v>
      </c>
      <c r="N51" s="305">
        <v>4.216109588887712E-3</v>
      </c>
      <c r="O51" s="305">
        <v>5.9730410956731102E-3</v>
      </c>
      <c r="P51" s="305">
        <v>5.2013114752206104E-3</v>
      </c>
      <c r="Q51" s="305">
        <v>4.9078356162598081E-3</v>
      </c>
      <c r="R51" s="305">
        <v>3.679561643701753E-3</v>
      </c>
      <c r="S51" s="305">
        <v>4.1924383560118612E-3</v>
      </c>
      <c r="T51" s="305">
        <v>3.8373770490407223E-3</v>
      </c>
      <c r="U51" s="305">
        <v>1.1464465753007575E-2</v>
      </c>
      <c r="V51" s="305">
        <v>1.4847315067952999E-2</v>
      </c>
      <c r="W51" s="305">
        <v>1.433443835564289E-2</v>
      </c>
      <c r="X51" s="305">
        <v>1.4997049179782271E-2</v>
      </c>
      <c r="Y51" s="305">
        <v>1.6959698629519987E-2</v>
      </c>
      <c r="Z51" s="305">
        <v>2.3439890410106152E-2</v>
      </c>
      <c r="AA51" s="305">
        <v>2.3771287670368069E-2</v>
      </c>
      <c r="AB51" s="305">
        <v>2.2199371583891833E-2</v>
      </c>
      <c r="AC51" s="305">
        <v>2.4688082190882654E-2</v>
      </c>
      <c r="AD51" s="305">
        <v>2.4467205478561928E-2</v>
      </c>
      <c r="AE51" s="305">
        <v>2.4142356163505255E-2</v>
      </c>
      <c r="AF51" s="305">
        <v>2.2907732239603767E-2</v>
      </c>
      <c r="AG51" s="305">
        <v>2.2155041095084402E-2</v>
      </c>
      <c r="AH51" s="305">
        <v>2.0125643834884261E-2</v>
      </c>
      <c r="AI51" s="305">
        <v>2.2568376711507718E-2</v>
      </c>
      <c r="AJ51" s="305">
        <v>0.1326611816891628</v>
      </c>
      <c r="AK51" s="305">
        <v>0.17206733561017851</v>
      </c>
      <c r="AL51" s="305">
        <v>0.23382377396409615</v>
      </c>
      <c r="AM51" s="305">
        <v>0.27275645204487159</v>
      </c>
      <c r="AN51" s="305">
        <v>0.3338057172009708</v>
      </c>
      <c r="AO51" s="305">
        <v>0.26473078861063504</v>
      </c>
      <c r="AP51" s="305">
        <v>0.31491678396302036</v>
      </c>
      <c r="AQ51" s="305">
        <v>0.40940171544419124</v>
      </c>
      <c r="AR51" s="305">
        <v>0.24326964642052987</v>
      </c>
      <c r="AS51" s="305">
        <v>0.60482964711572695</v>
      </c>
      <c r="AT51" s="305">
        <v>0.70930256044658802</v>
      </c>
      <c r="AU51" s="305">
        <v>0.7804400352212908</v>
      </c>
      <c r="AV51" s="305">
        <v>0.87297175998087184</v>
      </c>
      <c r="AW51" s="305">
        <v>0.92233965634171755</v>
      </c>
      <c r="AX51" s="305">
        <v>0.98031545713646684</v>
      </c>
      <c r="AY51" s="305">
        <v>0.99020305363661976</v>
      </c>
      <c r="AZ51" s="306">
        <v>1.4486068816078592</v>
      </c>
      <c r="BA51" s="284">
        <v>0.46293921866601551</v>
      </c>
      <c r="BB51" s="284">
        <v>0.14101664735694452</v>
      </c>
      <c r="BC51" s="284">
        <v>3.895855635378068E-3</v>
      </c>
    </row>
    <row r="52" spans="1:55" s="161" customFormat="1" x14ac:dyDescent="0.15">
      <c r="A52" s="163" t="s">
        <v>124</v>
      </c>
      <c r="B52" s="307">
        <v>1.0003654320494599</v>
      </c>
      <c r="C52" s="307">
        <v>1.5631998694772915</v>
      </c>
      <c r="D52" s="307">
        <v>1.9300998578573461</v>
      </c>
      <c r="E52" s="307">
        <v>2.2132792177856064</v>
      </c>
      <c r="F52" s="307">
        <v>2.320509434982545</v>
      </c>
      <c r="G52" s="307">
        <v>2.5542212319578024</v>
      </c>
      <c r="H52" s="307">
        <v>2.6466899973118569</v>
      </c>
      <c r="I52" s="307">
        <v>3.0083177472334719</v>
      </c>
      <c r="J52" s="307">
        <v>2.9093709221160831</v>
      </c>
      <c r="K52" s="307">
        <v>3.5596977825070377</v>
      </c>
      <c r="L52" s="307">
        <v>3.3034681617817698</v>
      </c>
      <c r="M52" s="307">
        <v>3.5730014007309743</v>
      </c>
      <c r="N52" s="307">
        <v>3.9962459752992081</v>
      </c>
      <c r="O52" s="307">
        <v>4.0281875113253225</v>
      </c>
      <c r="P52" s="307">
        <v>5.132870671575243</v>
      </c>
      <c r="Q52" s="307">
        <v>5.5605212886276005</v>
      </c>
      <c r="R52" s="307">
        <v>6.6528602173164231</v>
      </c>
      <c r="S52" s="307">
        <v>7.2628000373399413</v>
      </c>
      <c r="T52" s="307">
        <v>8.0572230741647406</v>
      </c>
      <c r="U52" s="307">
        <v>9.0681558671086737</v>
      </c>
      <c r="V52" s="307">
        <v>9.7450343196389824</v>
      </c>
      <c r="W52" s="307">
        <v>10.268536417195268</v>
      </c>
      <c r="X52" s="307">
        <v>10.93092472813348</v>
      </c>
      <c r="Y52" s="307">
        <v>10.162964638034596</v>
      </c>
      <c r="Z52" s="307">
        <v>11.814770248042716</v>
      </c>
      <c r="AA52" s="307">
        <v>13.403394880192208</v>
      </c>
      <c r="AB52" s="307">
        <v>14.390423091424854</v>
      </c>
      <c r="AC52" s="307">
        <v>15.534682137954466</v>
      </c>
      <c r="AD52" s="307">
        <v>16.686081883360547</v>
      </c>
      <c r="AE52" s="307">
        <v>18.080483554816386</v>
      </c>
      <c r="AF52" s="307">
        <v>19.689978582236389</v>
      </c>
      <c r="AG52" s="307">
        <v>21.507172297106898</v>
      </c>
      <c r="AH52" s="307">
        <v>23.656615934410198</v>
      </c>
      <c r="AI52" s="307">
        <v>24.903913754858959</v>
      </c>
      <c r="AJ52" s="307">
        <v>27.562312530449574</v>
      </c>
      <c r="AK52" s="307">
        <v>29.983855056944964</v>
      </c>
      <c r="AL52" s="307">
        <v>32.086901056295424</v>
      </c>
      <c r="AM52" s="307">
        <v>35.089944256468499</v>
      </c>
      <c r="AN52" s="307">
        <v>37.856312683186822</v>
      </c>
      <c r="AO52" s="307">
        <v>40.033872164259371</v>
      </c>
      <c r="AP52" s="307">
        <v>45.922849968901971</v>
      </c>
      <c r="AQ52" s="307">
        <v>50.308553952596476</v>
      </c>
      <c r="AR52" s="307">
        <v>52.630405844749838</v>
      </c>
      <c r="AS52" s="307">
        <v>54.432214028634398</v>
      </c>
      <c r="AT52" s="307">
        <v>56.367049982791634</v>
      </c>
      <c r="AU52" s="307">
        <v>58.129803280384635</v>
      </c>
      <c r="AV52" s="307">
        <v>60.213693573137711</v>
      </c>
      <c r="AW52" s="307">
        <v>61.872433480803465</v>
      </c>
      <c r="AX52" s="307">
        <v>64.177880510947432</v>
      </c>
      <c r="AY52" s="307">
        <v>65.618684387505041</v>
      </c>
      <c r="AZ52" s="307">
        <v>66.246923508512197</v>
      </c>
      <c r="BA52" s="297">
        <v>9.5740889484638991E-3</v>
      </c>
      <c r="BB52" s="297">
        <v>5.0654662366002245E-2</v>
      </c>
      <c r="BC52" s="297">
        <v>0.17816320877244191</v>
      </c>
    </row>
    <row r="53" spans="1:55" x14ac:dyDescent="0.15">
      <c r="B53" s="305"/>
      <c r="C53" s="305"/>
      <c r="D53" s="305"/>
      <c r="E53" s="305"/>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6"/>
      <c r="BA53" s="284"/>
      <c r="BB53" s="284"/>
      <c r="BC53" s="284"/>
    </row>
    <row r="54" spans="1:55" x14ac:dyDescent="0.15">
      <c r="A54" s="168" t="s">
        <v>123</v>
      </c>
      <c r="B54" s="305">
        <v>0.23588380420586544</v>
      </c>
      <c r="C54" s="305">
        <v>0.24864183072627741</v>
      </c>
      <c r="D54" s="305">
        <v>0.31417867969510826</v>
      </c>
      <c r="E54" s="305">
        <v>0.41812802245729797</v>
      </c>
      <c r="F54" s="305">
        <v>0.48340814355809214</v>
      </c>
      <c r="G54" s="305">
        <v>0.59525040524433159</v>
      </c>
      <c r="H54" s="305">
        <v>0.74769510795900596</v>
      </c>
      <c r="I54" s="305">
        <v>0.71756914856229603</v>
      </c>
      <c r="J54" s="305">
        <v>1.1128351599921407</v>
      </c>
      <c r="K54" s="305">
        <v>1.8241184195754019</v>
      </c>
      <c r="L54" s="305">
        <v>1.486858251358149</v>
      </c>
      <c r="M54" s="305">
        <v>1.7284682208891573</v>
      </c>
      <c r="N54" s="305">
        <v>2.2553016438566091</v>
      </c>
      <c r="O54" s="305">
        <v>3.2295271406639996</v>
      </c>
      <c r="P54" s="305">
        <v>3.2782699588812809</v>
      </c>
      <c r="Q54" s="305">
        <v>3.612555968468615</v>
      </c>
      <c r="R54" s="305">
        <v>3.6949229196886431</v>
      </c>
      <c r="S54" s="305">
        <v>4.1701082134074712</v>
      </c>
      <c r="T54" s="305">
        <v>4.3475735269712281</v>
      </c>
      <c r="U54" s="305">
        <v>4.7005423774118649</v>
      </c>
      <c r="V54" s="305">
        <v>4.9979410824317227</v>
      </c>
      <c r="W54" s="305">
        <v>5.3894091470416683</v>
      </c>
      <c r="X54" s="305">
        <v>5.596422242394989</v>
      </c>
      <c r="Y54" s="305">
        <v>5.6838822499690114</v>
      </c>
      <c r="Z54" s="305">
        <v>5.225687953018249</v>
      </c>
      <c r="AA54" s="305">
        <v>5.9494369014434207</v>
      </c>
      <c r="AB54" s="305">
        <v>6.2959750226943649</v>
      </c>
      <c r="AC54" s="305">
        <v>7.2427780726497222</v>
      </c>
      <c r="AD54" s="305">
        <v>7.7558836704138363</v>
      </c>
      <c r="AE54" s="305">
        <v>8.7180691893789533</v>
      </c>
      <c r="AF54" s="305">
        <v>8.8661638067779158</v>
      </c>
      <c r="AG54" s="305">
        <v>8.3664343224901696</v>
      </c>
      <c r="AH54" s="305">
        <v>8.6053209856597324</v>
      </c>
      <c r="AI54" s="305">
        <v>9.0809563720081794</v>
      </c>
      <c r="AJ54" s="305">
        <v>8.8822106543208736</v>
      </c>
      <c r="AK54" s="305">
        <v>8.2154240848959521</v>
      </c>
      <c r="AL54" s="305">
        <v>7.865928657661601</v>
      </c>
      <c r="AM54" s="305">
        <v>7.8994533988831215</v>
      </c>
      <c r="AN54" s="305">
        <v>7.9699970773734847</v>
      </c>
      <c r="AO54" s="305">
        <v>7.4080365671443325</v>
      </c>
      <c r="AP54" s="305">
        <v>7.4883096975136398</v>
      </c>
      <c r="AQ54" s="305">
        <v>7.7013780528326379</v>
      </c>
      <c r="AR54" s="305">
        <v>7.56889222440181</v>
      </c>
      <c r="AS54" s="305">
        <v>7.6762344969164973</v>
      </c>
      <c r="AT54" s="305">
        <v>7.7568801244104888</v>
      </c>
      <c r="AU54" s="305">
        <v>7.8767310742774237</v>
      </c>
      <c r="AV54" s="305">
        <v>8.8182702255659517</v>
      </c>
      <c r="AW54" s="305">
        <v>8.9957124368268442</v>
      </c>
      <c r="AX54" s="305">
        <v>9.0796174141618149</v>
      </c>
      <c r="AY54" s="305">
        <v>8.4128475609782409</v>
      </c>
      <c r="AZ54" s="306">
        <v>7.8595748337561364</v>
      </c>
      <c r="BA54" s="284">
        <v>-6.5765214835031505E-2</v>
      </c>
      <c r="BB54" s="284">
        <v>1.2800693906476424E-2</v>
      </c>
      <c r="BC54" s="284">
        <v>2.1137390203323166E-2</v>
      </c>
    </row>
    <row r="55" spans="1:55" x14ac:dyDescent="0.15">
      <c r="A55" s="168" t="s">
        <v>122</v>
      </c>
      <c r="B55" s="305">
        <v>7.915563899525687E-3</v>
      </c>
      <c r="C55" s="305">
        <v>7.915563899525687E-3</v>
      </c>
      <c r="D55" s="305">
        <v>6.5937588703377749E-3</v>
      </c>
      <c r="E55" s="305">
        <v>5.3080840267407539E-3</v>
      </c>
      <c r="F55" s="305">
        <v>5.5874568702534251E-3</v>
      </c>
      <c r="G55" s="305">
        <v>4.6562140585445213E-3</v>
      </c>
      <c r="H55" s="305">
        <v>3.529054043279372E-2</v>
      </c>
      <c r="I55" s="305">
        <v>4.2837169338609593E-2</v>
      </c>
      <c r="J55" s="305">
        <v>6.8911968066458898E-2</v>
      </c>
      <c r="K55" s="305">
        <v>0.10429919491139727</v>
      </c>
      <c r="L55" s="305">
        <v>0.20245625827234293</v>
      </c>
      <c r="M55" s="305">
        <v>0.22722324605697264</v>
      </c>
      <c r="N55" s="305">
        <v>0.24864183072627741</v>
      </c>
      <c r="O55" s="305">
        <v>0.29147900006488697</v>
      </c>
      <c r="P55" s="305">
        <v>0.37333676984165987</v>
      </c>
      <c r="Q55" s="305">
        <v>0.45910270617248972</v>
      </c>
      <c r="R55" s="305">
        <v>0.52894591705065752</v>
      </c>
      <c r="S55" s="305">
        <v>0.58482048575319179</v>
      </c>
      <c r="T55" s="305">
        <v>0.64265931524982256</v>
      </c>
      <c r="U55" s="305">
        <v>0.72078193626269171</v>
      </c>
      <c r="V55" s="305">
        <v>0.75151294904908561</v>
      </c>
      <c r="W55" s="305">
        <v>0.84556847303168492</v>
      </c>
      <c r="X55" s="305">
        <v>0.91198186065798514</v>
      </c>
      <c r="Y55" s="305">
        <v>1.0513731344193527</v>
      </c>
      <c r="Z55" s="305">
        <v>1.126803802167774</v>
      </c>
      <c r="AA55" s="305">
        <v>1.1640535146361302</v>
      </c>
      <c r="AB55" s="305">
        <v>1.2351689151477803</v>
      </c>
      <c r="AC55" s="305">
        <v>1.2664902239241096</v>
      </c>
      <c r="AD55" s="305">
        <v>1.3037399363924658</v>
      </c>
      <c r="AE55" s="305">
        <v>1.564487923670959</v>
      </c>
      <c r="AF55" s="305">
        <v>1.9502667081280738</v>
      </c>
      <c r="AG55" s="305">
        <v>2.3467318855064385</v>
      </c>
      <c r="AH55" s="305">
        <v>2.5422928759653081</v>
      </c>
      <c r="AI55" s="305">
        <v>2.803040863243802</v>
      </c>
      <c r="AJ55" s="305">
        <v>3.0647048270584021</v>
      </c>
      <c r="AK55" s="305">
        <v>3.9577819497628428</v>
      </c>
      <c r="AL55" s="305">
        <v>5.0938981800477068</v>
      </c>
      <c r="AM55" s="305">
        <v>5.1860912184068866</v>
      </c>
      <c r="AN55" s="305">
        <v>5.4765346561101191</v>
      </c>
      <c r="AO55" s="305">
        <v>5.8379611866031205</v>
      </c>
      <c r="AP55" s="305">
        <v>5.7103809213990004</v>
      </c>
      <c r="AQ55" s="305">
        <v>5.7222602737644248</v>
      </c>
      <c r="AR55" s="305">
        <v>5.6540300544391124</v>
      </c>
      <c r="AS55" s="305">
        <v>5.2212328765223779</v>
      </c>
      <c r="AT55" s="305">
        <v>4.5435988653245634</v>
      </c>
      <c r="AU55" s="305">
        <v>4.1207494418119008</v>
      </c>
      <c r="AV55" s="305">
        <v>3.883816844472193</v>
      </c>
      <c r="AW55" s="305">
        <v>4.7227457872631708</v>
      </c>
      <c r="AX55" s="305">
        <v>5.6656644876968594</v>
      </c>
      <c r="AY55" s="305">
        <v>6.2829812478549663</v>
      </c>
      <c r="AZ55" s="306">
        <v>5.6412213156410926</v>
      </c>
      <c r="BA55" s="284">
        <v>-0.10214258277994592</v>
      </c>
      <c r="BB55" s="284">
        <v>7.3733467179570855E-3</v>
      </c>
      <c r="BC55" s="284">
        <v>1.517139268906535E-2</v>
      </c>
    </row>
    <row r="56" spans="1:55" x14ac:dyDescent="0.15">
      <c r="A56" s="168" t="s">
        <v>233</v>
      </c>
      <c r="B56" s="305">
        <v>2.7022973227043834E-2</v>
      </c>
      <c r="C56" s="305">
        <v>6.5075731444717802E-2</v>
      </c>
      <c r="D56" s="305">
        <v>0.25959171559914757</v>
      </c>
      <c r="E56" s="305">
        <v>0.41646629827120968</v>
      </c>
      <c r="F56" s="305">
        <v>0.37455311530681507</v>
      </c>
      <c r="G56" s="305">
        <v>0.42602544526308905</v>
      </c>
      <c r="H56" s="305">
        <v>0.43806102007356151</v>
      </c>
      <c r="I56" s="305">
        <v>0.46426203323060694</v>
      </c>
      <c r="J56" s="305">
        <v>0.47069607447514117</v>
      </c>
      <c r="K56" s="305">
        <v>0.62364242634521228</v>
      </c>
      <c r="L56" s="305">
        <v>0.47390154295465853</v>
      </c>
      <c r="M56" s="305">
        <v>0.28953185600404113</v>
      </c>
      <c r="N56" s="305">
        <v>0.3079148309884247</v>
      </c>
      <c r="O56" s="305">
        <v>0.34100418596031506</v>
      </c>
      <c r="P56" s="305">
        <v>0.42165321036584696</v>
      </c>
      <c r="Q56" s="305">
        <v>0.47795734959397257</v>
      </c>
      <c r="R56" s="305">
        <v>0.51472329956273966</v>
      </c>
      <c r="S56" s="305">
        <v>0.45957437460958905</v>
      </c>
      <c r="T56" s="305">
        <v>0.50415057761133886</v>
      </c>
      <c r="U56" s="305">
        <v>0.62502114946904108</v>
      </c>
      <c r="V56" s="305">
        <v>0.56987222451589048</v>
      </c>
      <c r="W56" s="305">
        <v>0.60112328198934251</v>
      </c>
      <c r="X56" s="305">
        <v>0.62056352916886615</v>
      </c>
      <c r="Y56" s="305">
        <v>0.58457860450339727</v>
      </c>
      <c r="Z56" s="305">
        <v>0.58733605075105477</v>
      </c>
      <c r="AA56" s="305">
        <v>0.58274030700495882</v>
      </c>
      <c r="AB56" s="305">
        <v>0.58848121968450817</v>
      </c>
      <c r="AC56" s="305">
        <v>0.60388072823700001</v>
      </c>
      <c r="AD56" s="305">
        <v>0.58457860450339727</v>
      </c>
      <c r="AE56" s="305">
        <v>0.47795734959397257</v>
      </c>
      <c r="AF56" s="305">
        <v>0.53898279933721316</v>
      </c>
      <c r="AG56" s="305">
        <v>0.56803392701745203</v>
      </c>
      <c r="AH56" s="305">
        <v>0.54229776203931512</v>
      </c>
      <c r="AI56" s="305">
        <v>0.50553181207054798</v>
      </c>
      <c r="AJ56" s="305">
        <v>0.73880975555407113</v>
      </c>
      <c r="AK56" s="305">
        <v>1.0386380866176714</v>
      </c>
      <c r="AL56" s="305">
        <v>1.2128167745947056</v>
      </c>
      <c r="AM56" s="305">
        <v>1.4044592888069041</v>
      </c>
      <c r="AN56" s="305">
        <v>1.4574534880036887</v>
      </c>
      <c r="AO56" s="305">
        <v>1.4614465112584931</v>
      </c>
      <c r="AP56" s="305">
        <v>1.5454567069371261</v>
      </c>
      <c r="AQ56" s="305">
        <v>0.7219913425116643</v>
      </c>
      <c r="AR56" s="305">
        <v>1.1182976448833335</v>
      </c>
      <c r="AS56" s="305">
        <v>1.1765103990005479</v>
      </c>
      <c r="AT56" s="305">
        <v>1.518740922897321</v>
      </c>
      <c r="AU56" s="305">
        <v>1.4240371571652728</v>
      </c>
      <c r="AV56" s="305">
        <v>1.4272478730139795</v>
      </c>
      <c r="AW56" s="305">
        <v>1.3152341333827016</v>
      </c>
      <c r="AX56" s="305">
        <v>1.2757760451037212</v>
      </c>
      <c r="AY56" s="305">
        <v>1.4033311237862525</v>
      </c>
      <c r="AZ56" s="306">
        <v>1.2838708486073782</v>
      </c>
      <c r="BA56" s="284">
        <v>-8.5126220856959867E-2</v>
      </c>
      <c r="BB56" s="284">
        <v>-4.0495704707692592E-3</v>
      </c>
      <c r="BC56" s="284">
        <v>3.4528176996460437E-3</v>
      </c>
    </row>
    <row r="57" spans="1:55" x14ac:dyDescent="0.15">
      <c r="A57" s="168" t="s">
        <v>234</v>
      </c>
      <c r="B57" s="305">
        <v>1.0202551116332876E-2</v>
      </c>
      <c r="C57" s="305">
        <v>1.8888506796454114E-2</v>
      </c>
      <c r="D57" s="305">
        <v>2.5253360751258887E-2</v>
      </c>
      <c r="E57" s="305">
        <v>3.8788077217049306E-2</v>
      </c>
      <c r="F57" s="305">
        <v>3.6214460719235619E-2</v>
      </c>
      <c r="G57" s="305">
        <v>3.244595084743699E-2</v>
      </c>
      <c r="H57" s="305">
        <v>6.0085582477133199E-2</v>
      </c>
      <c r="I57" s="305">
        <v>7.9322537057615064E-2</v>
      </c>
      <c r="J57" s="305">
        <v>9.6097001730865078E-2</v>
      </c>
      <c r="K57" s="305">
        <v>0.12665869764240276</v>
      </c>
      <c r="L57" s="305">
        <v>0.15266596127485177</v>
      </c>
      <c r="M57" s="305">
        <v>0.22546718818346442</v>
      </c>
      <c r="N57" s="305">
        <v>0.23488846286296095</v>
      </c>
      <c r="O57" s="305">
        <v>0.26627739264879591</v>
      </c>
      <c r="P57" s="305">
        <v>0.25546684723687291</v>
      </c>
      <c r="Q57" s="305">
        <v>0.24265526979386304</v>
      </c>
      <c r="R57" s="305">
        <v>0.28300589988458497</v>
      </c>
      <c r="S57" s="305">
        <v>0.28024845363692741</v>
      </c>
      <c r="T57" s="305">
        <v>0.33599344404261139</v>
      </c>
      <c r="U57" s="305">
        <v>0.39008672916861914</v>
      </c>
      <c r="V57" s="305">
        <v>0.37142800955946992</v>
      </c>
      <c r="W57" s="305">
        <v>0.36232843694220002</v>
      </c>
      <c r="X57" s="305">
        <v>0.39112918448501505</v>
      </c>
      <c r="Y57" s="305">
        <v>0.44689012187036442</v>
      </c>
      <c r="Z57" s="305">
        <v>0.408193959528237</v>
      </c>
      <c r="AA57" s="305">
        <v>0.44422459049762886</v>
      </c>
      <c r="AB57" s="305">
        <v>0.4983757619041545</v>
      </c>
      <c r="AC57" s="305">
        <v>0.48130473783917482</v>
      </c>
      <c r="AD57" s="305">
        <v>0.58222645834141928</v>
      </c>
      <c r="AE57" s="305">
        <v>0.41968491458360208</v>
      </c>
      <c r="AF57" s="305">
        <v>1.0810979935175931</v>
      </c>
      <c r="AG57" s="305">
        <v>1.4765730289070704</v>
      </c>
      <c r="AH57" s="305">
        <v>1.6583757212626611</v>
      </c>
      <c r="AI57" s="305">
        <v>2.0699122555722451</v>
      </c>
      <c r="AJ57" s="305">
        <v>2.2090186786081594</v>
      </c>
      <c r="AK57" s="305">
        <v>2.2237581701930718</v>
      </c>
      <c r="AL57" s="305">
        <v>2.6018206490834266</v>
      </c>
      <c r="AM57" s="305">
        <v>3.2541956227583242</v>
      </c>
      <c r="AN57" s="305">
        <v>3.162806136496958</v>
      </c>
      <c r="AO57" s="305">
        <v>2.2438780536169971</v>
      </c>
      <c r="AP57" s="305">
        <v>2.9902973347323072</v>
      </c>
      <c r="AQ57" s="305">
        <v>3.5242887172690445</v>
      </c>
      <c r="AR57" s="305">
        <v>3.7785050999991494</v>
      </c>
      <c r="AS57" s="305">
        <v>3.202466225362945</v>
      </c>
      <c r="AT57" s="305">
        <v>3.8684100516400881</v>
      </c>
      <c r="AU57" s="305">
        <v>4.6020602738051775</v>
      </c>
      <c r="AV57" s="305">
        <v>4.1139672129650879</v>
      </c>
      <c r="AW57" s="305">
        <v>4.5672616436694584</v>
      </c>
      <c r="AX57" s="305">
        <v>4.6701999998300945</v>
      </c>
      <c r="AY57" s="305">
        <v>4.7678808217443507</v>
      </c>
      <c r="AZ57" s="306">
        <v>4.7695191255095422</v>
      </c>
      <c r="BA57" s="284">
        <v>3.4361256634607429E-4</v>
      </c>
      <c r="BB57" s="284">
        <v>7.828264189020917E-2</v>
      </c>
      <c r="BC57" s="284">
        <v>1.2827053494689829E-2</v>
      </c>
    </row>
    <row r="58" spans="1:55" x14ac:dyDescent="0.15">
      <c r="A58" s="168" t="s">
        <v>209</v>
      </c>
      <c r="B58" s="305">
        <v>1.0898322531366817E-2</v>
      </c>
      <c r="C58" s="305">
        <v>1.7684199307474679E-2</v>
      </c>
      <c r="D58" s="305">
        <v>2.2856558695693086E-2</v>
      </c>
      <c r="E58" s="305">
        <v>7.2600924356230126E-2</v>
      </c>
      <c r="F58" s="305">
        <v>9.2965816283793412E-2</v>
      </c>
      <c r="G58" s="305">
        <v>5.7479679614583203E-2</v>
      </c>
      <c r="H58" s="305">
        <v>4.3477649498096828E-2</v>
      </c>
      <c r="I58" s="305">
        <v>5.0320122043707782E-2</v>
      </c>
      <c r="J58" s="305">
        <v>5.7734893068608892E-2</v>
      </c>
      <c r="K58" s="305">
        <v>6.2569310719127039E-2</v>
      </c>
      <c r="L58" s="305">
        <v>7.9951419468502066E-2</v>
      </c>
      <c r="M58" s="305">
        <v>9.0812956539996409E-2</v>
      </c>
      <c r="N58" s="305">
        <v>9.880174582753988E-2</v>
      </c>
      <c r="O58" s="305">
        <v>9.937883685282714E-2</v>
      </c>
      <c r="P58" s="305">
        <v>9.6708854079972567E-2</v>
      </c>
      <c r="Q58" s="305">
        <v>0.10029179982771659</v>
      </c>
      <c r="R58" s="305">
        <v>0.10766929579099435</v>
      </c>
      <c r="S58" s="305">
        <v>0.10700722491647428</v>
      </c>
      <c r="T58" s="305">
        <v>0.12807778528665043</v>
      </c>
      <c r="U58" s="305">
        <v>0.11765924373802783</v>
      </c>
      <c r="V58" s="305">
        <v>0.29081511372645846</v>
      </c>
      <c r="W58" s="305">
        <v>0.28490950657825032</v>
      </c>
      <c r="X58" s="305">
        <v>0.27887428607283515</v>
      </c>
      <c r="Y58" s="305">
        <v>0.29669426670938659</v>
      </c>
      <c r="Z58" s="305">
        <v>0.29200279439507959</v>
      </c>
      <c r="AA58" s="305">
        <v>0.3031858821737895</v>
      </c>
      <c r="AB58" s="305">
        <v>0.38747926649187281</v>
      </c>
      <c r="AC58" s="305">
        <v>0.48339328663121478</v>
      </c>
      <c r="AD58" s="305">
        <v>0.50648437455865969</v>
      </c>
      <c r="AE58" s="305">
        <v>0.59192637995513886</v>
      </c>
      <c r="AF58" s="305">
        <v>0.59915752939205968</v>
      </c>
      <c r="AG58" s="305">
        <v>0.67547110763142482</v>
      </c>
      <c r="AH58" s="305">
        <v>0.67525215612666412</v>
      </c>
      <c r="AI58" s="305">
        <v>0.59797634077317985</v>
      </c>
      <c r="AJ58" s="305">
        <v>0.8931555379708811</v>
      </c>
      <c r="AK58" s="305">
        <v>1.022626204305453</v>
      </c>
      <c r="AL58" s="305">
        <v>1.0478967576265843</v>
      </c>
      <c r="AM58" s="305">
        <v>1.193642339486007</v>
      </c>
      <c r="AN58" s="305">
        <v>1.5118906539536598</v>
      </c>
      <c r="AO58" s="305">
        <v>1.5629970953073393</v>
      </c>
      <c r="AP58" s="305">
        <v>1.7640707925889485</v>
      </c>
      <c r="AQ58" s="305">
        <v>1.7399360537562432</v>
      </c>
      <c r="AR58" s="305">
        <v>1.8270710165671074</v>
      </c>
      <c r="AS58" s="305">
        <v>1.9871400279632578</v>
      </c>
      <c r="AT58" s="305">
        <v>2.0019776051549458</v>
      </c>
      <c r="AU58" s="305">
        <v>2.1002092471112936</v>
      </c>
      <c r="AV58" s="305">
        <v>2.2004067870639723</v>
      </c>
      <c r="AW58" s="305">
        <v>2.6030658290288158</v>
      </c>
      <c r="AX58" s="305">
        <v>2.6684594365198193</v>
      </c>
      <c r="AY58" s="305">
        <v>2.7189614832248714</v>
      </c>
      <c r="AZ58" s="306">
        <v>2.7634458981026069</v>
      </c>
      <c r="BA58" s="284">
        <v>1.6360810975878159E-2</v>
      </c>
      <c r="BB58" s="284">
        <v>5.6925773497404242E-2</v>
      </c>
      <c r="BC58" s="284">
        <v>7.4319585333157499E-3</v>
      </c>
    </row>
    <row r="59" spans="1:55" s="161" customFormat="1" x14ac:dyDescent="0.15">
      <c r="A59" s="163" t="s">
        <v>114</v>
      </c>
      <c r="B59" s="307">
        <v>0.29192321498013468</v>
      </c>
      <c r="C59" s="307">
        <v>0.35820583217444968</v>
      </c>
      <c r="D59" s="307">
        <v>0.62847407361154561</v>
      </c>
      <c r="E59" s="307">
        <v>0.95129140632852782</v>
      </c>
      <c r="F59" s="307">
        <v>0.9927289927381896</v>
      </c>
      <c r="G59" s="307">
        <v>1.1158576950279855</v>
      </c>
      <c r="H59" s="307">
        <v>1.3246099004405911</v>
      </c>
      <c r="I59" s="307">
        <v>1.3543110102328355</v>
      </c>
      <c r="J59" s="307">
        <v>1.8062750973332147</v>
      </c>
      <c r="K59" s="307">
        <v>2.7412880491935412</v>
      </c>
      <c r="L59" s="307">
        <v>2.3958334333285043</v>
      </c>
      <c r="M59" s="307">
        <v>2.5615034676736319</v>
      </c>
      <c r="N59" s="307">
        <v>3.1455485142618116</v>
      </c>
      <c r="O59" s="307">
        <v>4.2276665561908251</v>
      </c>
      <c r="P59" s="307">
        <v>4.4254356404056328</v>
      </c>
      <c r="Q59" s="307">
        <v>4.8925630938566567</v>
      </c>
      <c r="R59" s="307">
        <v>5.1292673319776201</v>
      </c>
      <c r="S59" s="307">
        <v>5.6017587523236543</v>
      </c>
      <c r="T59" s="307">
        <v>5.9584546491616521</v>
      </c>
      <c r="U59" s="307">
        <v>6.5540914360502445</v>
      </c>
      <c r="V59" s="307">
        <v>6.9815693792826279</v>
      </c>
      <c r="W59" s="307">
        <v>7.4833388455831455</v>
      </c>
      <c r="X59" s="307">
        <v>7.7989711027796895</v>
      </c>
      <c r="Y59" s="307">
        <v>8.063418377471514</v>
      </c>
      <c r="Z59" s="307">
        <v>7.6400245598603957</v>
      </c>
      <c r="AA59" s="307">
        <v>8.4436411957559301</v>
      </c>
      <c r="AB59" s="307">
        <v>9.0054801859226803</v>
      </c>
      <c r="AC59" s="307">
        <v>10.077847049281221</v>
      </c>
      <c r="AD59" s="307">
        <v>10.732913044209777</v>
      </c>
      <c r="AE59" s="307">
        <v>11.772125757182627</v>
      </c>
      <c r="AF59" s="307">
        <v>13.035668837152855</v>
      </c>
      <c r="AG59" s="307">
        <v>13.433244271552555</v>
      </c>
      <c r="AH59" s="307">
        <v>14.02353950105368</v>
      </c>
      <c r="AI59" s="307">
        <v>15.057417643667954</v>
      </c>
      <c r="AJ59" s="307">
        <v>15.787899453512388</v>
      </c>
      <c r="AK59" s="307">
        <v>16.458228495774989</v>
      </c>
      <c r="AL59" s="307">
        <v>17.822361019014025</v>
      </c>
      <c r="AM59" s="307">
        <v>18.937841868341245</v>
      </c>
      <c r="AN59" s="307">
        <v>19.578682011937911</v>
      </c>
      <c r="AO59" s="307">
        <v>18.514319413930281</v>
      </c>
      <c r="AP59" s="307">
        <v>19.49851545317102</v>
      </c>
      <c r="AQ59" s="307">
        <v>19.409854440134012</v>
      </c>
      <c r="AR59" s="307">
        <v>19.946796040290515</v>
      </c>
      <c r="AS59" s="307">
        <v>19.263584025765624</v>
      </c>
      <c r="AT59" s="307">
        <v>19.689607569427412</v>
      </c>
      <c r="AU59" s="307">
        <v>20.123787194171069</v>
      </c>
      <c r="AV59" s="307">
        <v>20.443708943081187</v>
      </c>
      <c r="AW59" s="307">
        <v>22.204019830170992</v>
      </c>
      <c r="AX59" s="307">
        <v>23.359717383312308</v>
      </c>
      <c r="AY59" s="307">
        <v>23.586002237588676</v>
      </c>
      <c r="AZ59" s="307">
        <v>22.317632021616756</v>
      </c>
      <c r="BA59" s="297">
        <v>-5.3776396830427564E-2</v>
      </c>
      <c r="BB59" s="297">
        <v>2.4506358938676254E-2</v>
      </c>
      <c r="BC59" s="297">
        <v>6.0020612620040138E-2</v>
      </c>
    </row>
    <row r="60" spans="1:55" x14ac:dyDescent="0.15">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6"/>
      <c r="BA60" s="284"/>
      <c r="BB60" s="284"/>
      <c r="BC60" s="284"/>
    </row>
    <row r="61" spans="1:55" x14ac:dyDescent="0.15">
      <c r="A61" s="168" t="s">
        <v>113</v>
      </c>
      <c r="B61" s="305">
        <v>0.16742028029993056</v>
      </c>
      <c r="C61" s="305">
        <v>0.24987957927524121</v>
      </c>
      <c r="D61" s="305">
        <v>0.3577226992803868</v>
      </c>
      <c r="E61" s="305">
        <v>0.45540240612619054</v>
      </c>
      <c r="F61" s="305">
        <v>0.51958018024116381</v>
      </c>
      <c r="G61" s="305">
        <v>0.55797138244787203</v>
      </c>
      <c r="H61" s="305">
        <v>0.65686446832722301</v>
      </c>
      <c r="I61" s="305">
        <v>0.75242907583072238</v>
      </c>
      <c r="J61" s="305">
        <v>0.81006398841673299</v>
      </c>
      <c r="K61" s="305">
        <v>0.93245398642909594</v>
      </c>
      <c r="L61" s="305">
        <v>1.06779458089918</v>
      </c>
      <c r="M61" s="305">
        <v>1.160491954423829</v>
      </c>
      <c r="N61" s="305">
        <v>1.1318188259586686</v>
      </c>
      <c r="O61" s="305">
        <v>1.229480656133628</v>
      </c>
      <c r="P61" s="305">
        <v>1.2091630796776449</v>
      </c>
      <c r="Q61" s="305">
        <v>1.2960251179695998</v>
      </c>
      <c r="R61" s="305">
        <v>1.4157723772355735</v>
      </c>
      <c r="S61" s="305">
        <v>1.4454300139237388</v>
      </c>
      <c r="T61" s="305">
        <v>1.4762048978479876</v>
      </c>
      <c r="U61" s="305">
        <v>1.7132510816969153</v>
      </c>
      <c r="V61" s="305">
        <v>1.994180002794953</v>
      </c>
      <c r="W61" s="305">
        <v>2.0875803133064159</v>
      </c>
      <c r="X61" s="305">
        <v>2.2514154154384007</v>
      </c>
      <c r="Y61" s="305">
        <v>2.3592035533763349</v>
      </c>
      <c r="Z61" s="305">
        <v>2.7082201856642132</v>
      </c>
      <c r="AA61" s="305">
        <v>2.8634839254618818</v>
      </c>
      <c r="AB61" s="305">
        <v>2.8593011404404125</v>
      </c>
      <c r="AC61" s="305">
        <v>2.8675164449718653</v>
      </c>
      <c r="AD61" s="305">
        <v>2.9290569218947882</v>
      </c>
      <c r="AE61" s="305">
        <v>2.97151435549709</v>
      </c>
      <c r="AF61" s="305">
        <v>3.0096902197248667</v>
      </c>
      <c r="AG61" s="305">
        <v>3.1581291014532789</v>
      </c>
      <c r="AH61" s="305">
        <v>3.1929447008093961</v>
      </c>
      <c r="AI61" s="305">
        <v>3.2649349615176519</v>
      </c>
      <c r="AJ61" s="305">
        <v>3.4668493504338249</v>
      </c>
      <c r="AK61" s="305">
        <v>3.6993588956548225</v>
      </c>
      <c r="AL61" s="305">
        <v>3.9361071829055096</v>
      </c>
      <c r="AM61" s="305">
        <v>4.1362840032924337</v>
      </c>
      <c r="AN61" s="305">
        <v>4.0219061901160913</v>
      </c>
      <c r="AO61" s="305">
        <v>4.5181088457591283</v>
      </c>
      <c r="AP61" s="305">
        <v>5.0916495981090524</v>
      </c>
      <c r="AQ61" s="305">
        <v>5.2404328888972147</v>
      </c>
      <c r="AR61" s="305">
        <v>5.5926468845467738</v>
      </c>
      <c r="AS61" s="305">
        <v>5.8293399920504481</v>
      </c>
      <c r="AT61" s="305">
        <v>6.2819083834572345</v>
      </c>
      <c r="AU61" s="305">
        <v>7.1692169731742377</v>
      </c>
      <c r="AV61" s="305">
        <v>9.0696861239620805</v>
      </c>
      <c r="AW61" s="305">
        <v>10.654832988513325</v>
      </c>
      <c r="AX61" s="305">
        <v>12.192341297513039</v>
      </c>
      <c r="AY61" s="305">
        <v>13.850025432451229</v>
      </c>
      <c r="AZ61" s="306">
        <v>13.751106484878115</v>
      </c>
      <c r="BA61" s="284">
        <v>-7.142149164675371E-3</v>
      </c>
      <c r="BB61" s="284">
        <v>0.1185345107418514</v>
      </c>
      <c r="BC61" s="284">
        <v>3.6981962720164983E-2</v>
      </c>
    </row>
    <row r="62" spans="1:55" x14ac:dyDescent="0.15">
      <c r="A62" s="168" t="s">
        <v>112</v>
      </c>
      <c r="B62" s="305">
        <v>0</v>
      </c>
      <c r="C62" s="305">
        <v>0</v>
      </c>
      <c r="D62" s="305">
        <v>4.2417541057613618E-2</v>
      </c>
      <c r="E62" s="305">
        <v>5.8849611322506948E-2</v>
      </c>
      <c r="F62" s="305">
        <v>6.4700815507536313E-2</v>
      </c>
      <c r="G62" s="305">
        <v>6.503838497974955E-2</v>
      </c>
      <c r="H62" s="305">
        <v>8.5396160700645402E-2</v>
      </c>
      <c r="I62" s="305">
        <v>9.5532160636344926E-2</v>
      </c>
      <c r="J62" s="305">
        <v>0.10543419848793308</v>
      </c>
      <c r="K62" s="305">
        <v>0.12129996368195503</v>
      </c>
      <c r="L62" s="305">
        <v>0.13622988053953156</v>
      </c>
      <c r="M62" s="305">
        <v>0.13171746574863274</v>
      </c>
      <c r="N62" s="305">
        <v>0.17100856163761424</v>
      </c>
      <c r="O62" s="305">
        <v>0.19028493149992667</v>
      </c>
      <c r="P62" s="305">
        <v>0.21903449452755058</v>
      </c>
      <c r="Q62" s="305">
        <v>0.24943253423750095</v>
      </c>
      <c r="R62" s="305">
        <v>0.28126095889387714</v>
      </c>
      <c r="S62" s="305">
        <v>0.3304671232756487</v>
      </c>
      <c r="T62" s="305">
        <v>0.38789275954872976</v>
      </c>
      <c r="U62" s="305">
        <v>0.41118527395764365</v>
      </c>
      <c r="V62" s="305">
        <v>0.44256541094280344</v>
      </c>
      <c r="W62" s="305">
        <v>0.45577671231218569</v>
      </c>
      <c r="X62" s="305">
        <v>0.49566120216775994</v>
      </c>
      <c r="Y62" s="305">
        <v>0.55635136984277345</v>
      </c>
      <c r="Z62" s="305">
        <v>0.59005205477305422</v>
      </c>
      <c r="AA62" s="305">
        <v>0.65233767120914432</v>
      </c>
      <c r="AB62" s="305">
        <v>0.69823326500192029</v>
      </c>
      <c r="AC62" s="305">
        <v>0.68822705476948265</v>
      </c>
      <c r="AD62" s="305">
        <v>0.74368287668527322</v>
      </c>
      <c r="AE62" s="305">
        <v>0.81082054791570768</v>
      </c>
      <c r="AF62" s="305">
        <v>0.87400785515946</v>
      </c>
      <c r="AG62" s="305">
        <v>0.98138082188210529</v>
      </c>
      <c r="AH62" s="305">
        <v>1.0324592465377811</v>
      </c>
      <c r="AI62" s="305">
        <v>1.1105667807815149</v>
      </c>
      <c r="AJ62" s="305">
        <v>1.1906861338364636</v>
      </c>
      <c r="AK62" s="305">
        <v>1.2832630136519445</v>
      </c>
      <c r="AL62" s="305">
        <v>1.3896917807713602</v>
      </c>
      <c r="AM62" s="305">
        <v>1.4838321917268396</v>
      </c>
      <c r="AN62" s="305">
        <v>1.5801304644233882</v>
      </c>
      <c r="AO62" s="305">
        <v>1.8137937969604119</v>
      </c>
      <c r="AP62" s="305">
        <v>1.8628462328089415</v>
      </c>
      <c r="AQ62" s="305">
        <v>1.894621917739292</v>
      </c>
      <c r="AR62" s="305">
        <v>2.0586980873567979</v>
      </c>
      <c r="AS62" s="305">
        <v>2.1239869862240983</v>
      </c>
      <c r="AT62" s="305">
        <v>2.2274623286860873</v>
      </c>
      <c r="AU62" s="305">
        <v>2.5014452053884488</v>
      </c>
      <c r="AV62" s="305">
        <v>2.5522028687596086</v>
      </c>
      <c r="AW62" s="305">
        <v>2.5729075341529719</v>
      </c>
      <c r="AX62" s="305">
        <v>2.5718527396324622</v>
      </c>
      <c r="AY62" s="305">
        <v>2.4463321916918237</v>
      </c>
      <c r="AZ62" s="306">
        <v>2.3845934565910998</v>
      </c>
      <c r="BA62" s="284">
        <v>-2.5237265531802944E-2</v>
      </c>
      <c r="BB62" s="284">
        <v>3.036892385490253E-2</v>
      </c>
      <c r="BC62" s="284">
        <v>6.4130800246059673E-3</v>
      </c>
    </row>
    <row r="63" spans="1:55" x14ac:dyDescent="0.15">
      <c r="A63" s="168" t="s">
        <v>238</v>
      </c>
      <c r="B63" s="305">
        <v>2.0659077544950003E-2</v>
      </c>
      <c r="C63" s="305">
        <v>2.0470410170110274E-2</v>
      </c>
      <c r="D63" s="305">
        <v>4.1910833544058404E-2</v>
      </c>
      <c r="E63" s="305">
        <v>0.18352618887534347</v>
      </c>
      <c r="F63" s="305">
        <v>0.39837116197408157</v>
      </c>
      <c r="G63" s="305">
        <v>0.52241996093120135</v>
      </c>
      <c r="H63" s="305">
        <v>0.68713070304332791</v>
      </c>
      <c r="I63" s="305">
        <v>0.79070496795329182</v>
      </c>
      <c r="J63" s="305">
        <v>0.77499840899788475</v>
      </c>
      <c r="K63" s="305">
        <v>0.81193004762276111</v>
      </c>
      <c r="L63" s="305">
        <v>0.81272208975784621</v>
      </c>
      <c r="M63" s="305">
        <v>0.78900696157973438</v>
      </c>
      <c r="N63" s="305">
        <v>0.7880636247055357</v>
      </c>
      <c r="O63" s="305">
        <v>0.82192941848926637</v>
      </c>
      <c r="P63" s="305">
        <v>0.8294676079864487</v>
      </c>
      <c r="Q63" s="305">
        <v>0.8108452102174325</v>
      </c>
      <c r="R63" s="305">
        <v>0.81296771818437974</v>
      </c>
      <c r="S63" s="305">
        <v>0.81108104443598228</v>
      </c>
      <c r="T63" s="305">
        <v>0.84038041761857185</v>
      </c>
      <c r="U63" s="305">
        <v>0.82579709967348092</v>
      </c>
      <c r="V63" s="305">
        <v>0.84197532706598732</v>
      </c>
      <c r="W63" s="305">
        <v>0.85466320802395912</v>
      </c>
      <c r="X63" s="305">
        <v>0.91742861665916398</v>
      </c>
      <c r="Y63" s="305">
        <v>0.97404248945379557</v>
      </c>
      <c r="Z63" s="305">
        <v>0.98022134597979671</v>
      </c>
      <c r="AA63" s="305">
        <v>1.1094584977450093</v>
      </c>
      <c r="AB63" s="305">
        <v>1.0968314439734612</v>
      </c>
      <c r="AC63" s="305">
        <v>1.1006854648149618</v>
      </c>
      <c r="AD63" s="305">
        <v>1.0160681471993445</v>
      </c>
      <c r="AE63" s="305">
        <v>1.0591786423502219</v>
      </c>
      <c r="AF63" s="305">
        <v>1.0628700277907337</v>
      </c>
      <c r="AG63" s="305">
        <v>1.0751210355241789</v>
      </c>
      <c r="AH63" s="305">
        <v>1.0809697241442104</v>
      </c>
      <c r="AI63" s="305">
        <v>1.1653983743849878</v>
      </c>
      <c r="AJ63" s="305">
        <v>1.1507969960234723</v>
      </c>
      <c r="AK63" s="305">
        <v>1.1329178330675422</v>
      </c>
      <c r="AL63" s="305">
        <v>1.1858108864577697</v>
      </c>
      <c r="AM63" s="305">
        <v>1.1559629289638409</v>
      </c>
      <c r="AN63" s="305">
        <v>1.1433843080820751</v>
      </c>
      <c r="AO63" s="305">
        <v>1.0767207678921928</v>
      </c>
      <c r="AP63" s="305">
        <v>1.1586448273896055</v>
      </c>
      <c r="AQ63" s="305">
        <v>1.2073542252018459</v>
      </c>
      <c r="AR63" s="305">
        <v>1.1821029822455047</v>
      </c>
      <c r="AS63" s="305">
        <v>1.1514818537485847</v>
      </c>
      <c r="AT63" s="305">
        <v>1.2276098854405242</v>
      </c>
      <c r="AU63" s="305">
        <v>1.2859812177315282</v>
      </c>
      <c r="AV63" s="305">
        <v>1.2488311234902765</v>
      </c>
      <c r="AW63" s="305">
        <v>1.2437444991297879</v>
      </c>
      <c r="AX63" s="305">
        <v>1.2157214888575445</v>
      </c>
      <c r="AY63" s="305">
        <v>1.2558606127852441</v>
      </c>
      <c r="AZ63" s="306">
        <v>1.2196864013841133</v>
      </c>
      <c r="BA63" s="284">
        <v>-2.8804320346430545E-2</v>
      </c>
      <c r="BB63" s="284">
        <v>1.5509136322213291E-2</v>
      </c>
      <c r="BC63" s="284">
        <v>3.2802012751397347E-3</v>
      </c>
    </row>
    <row r="64" spans="1:55" x14ac:dyDescent="0.15">
      <c r="A64" s="168" t="s">
        <v>110</v>
      </c>
      <c r="B64" s="305">
        <v>0.27986397899037591</v>
      </c>
      <c r="C64" s="305">
        <v>0.36470079492125645</v>
      </c>
      <c r="D64" s="305">
        <v>0.47067621073894067</v>
      </c>
      <c r="E64" s="305">
        <v>0.58313121754789132</v>
      </c>
      <c r="F64" s="305">
        <v>0.73427726891900014</v>
      </c>
      <c r="G64" s="305">
        <v>0.86299519653826706</v>
      </c>
      <c r="H64" s="305">
        <v>0.98219622488911162</v>
      </c>
      <c r="I64" s="305">
        <v>1.1818646081405422</v>
      </c>
      <c r="J64" s="305">
        <v>1.3388614744034357</v>
      </c>
      <c r="K64" s="305">
        <v>1.4149220679966392</v>
      </c>
      <c r="L64" s="305">
        <v>1.387716844472042</v>
      </c>
      <c r="M64" s="305">
        <v>1.2423230286889855</v>
      </c>
      <c r="N64" s="305">
        <v>1.16333702764989</v>
      </c>
      <c r="O64" s="305">
        <v>1.1906408304782194</v>
      </c>
      <c r="P64" s="305">
        <v>1.2087820866704613</v>
      </c>
      <c r="Q64" s="305">
        <v>1.2608506091796379</v>
      </c>
      <c r="R64" s="305">
        <v>1.3417868818493284</v>
      </c>
      <c r="S64" s="305">
        <v>1.3544636474481955</v>
      </c>
      <c r="T64" s="305">
        <v>1.3867443729622513</v>
      </c>
      <c r="U64" s="305">
        <v>1.4674818884411731</v>
      </c>
      <c r="V64" s="305">
        <v>1.4917627702420804</v>
      </c>
      <c r="W64" s="305">
        <v>1.5104853778957918</v>
      </c>
      <c r="X64" s="305">
        <v>1.5355325139603047</v>
      </c>
      <c r="Y64" s="305">
        <v>1.6348151943462199</v>
      </c>
      <c r="Z64" s="305">
        <v>1.7122409780808396</v>
      </c>
      <c r="AA64" s="305">
        <v>1.7503687884589711</v>
      </c>
      <c r="AB64" s="305">
        <v>1.9560291947940194</v>
      </c>
      <c r="AC64" s="305">
        <v>2.2138508414698621</v>
      </c>
      <c r="AD64" s="305">
        <v>2.2700186644309968</v>
      </c>
      <c r="AE64" s="305">
        <v>2.4571472273865824</v>
      </c>
      <c r="AF64" s="305">
        <v>2.6451225066320632</v>
      </c>
      <c r="AG64" s="305">
        <v>2.9574894142157175</v>
      </c>
      <c r="AH64" s="305">
        <v>3.1848910863430899</v>
      </c>
      <c r="AI64" s="305">
        <v>3.4144380572641158</v>
      </c>
      <c r="AJ64" s="305">
        <v>4.0318668795943147</v>
      </c>
      <c r="AK64" s="305">
        <v>4.8093698410471566</v>
      </c>
      <c r="AL64" s="305">
        <v>5.7097127393113176</v>
      </c>
      <c r="AM64" s="305">
        <v>6.7518403851197313</v>
      </c>
      <c r="AN64" s="305">
        <v>7.8089462236233338</v>
      </c>
      <c r="AO64" s="305">
        <v>8.3148855834600575</v>
      </c>
      <c r="AP64" s="305">
        <v>9.3409234883160615</v>
      </c>
      <c r="AQ64" s="305">
        <v>10.271788137599035</v>
      </c>
      <c r="AR64" s="305">
        <v>10.756312875498502</v>
      </c>
      <c r="AS64" s="305">
        <v>11.785491463685306</v>
      </c>
      <c r="AT64" s="305">
        <v>12.692075231167371</v>
      </c>
      <c r="AU64" s="305">
        <v>13.126303209719339</v>
      </c>
      <c r="AV64" s="305">
        <v>13.309731318757256</v>
      </c>
      <c r="AW64" s="305">
        <v>14.4354230417562</v>
      </c>
      <c r="AX64" s="305">
        <v>15.61767770422286</v>
      </c>
      <c r="AY64" s="305">
        <v>17.179357712421773</v>
      </c>
      <c r="AZ64" s="306">
        <v>18.720076563480593</v>
      </c>
      <c r="BA64" s="284">
        <v>8.9684310487625707E-2</v>
      </c>
      <c r="BB64" s="284">
        <v>7.526389780083842E-2</v>
      </c>
      <c r="BC64" s="284">
        <v>5.0345415792583025E-2</v>
      </c>
    </row>
    <row r="65" spans="1:55" x14ac:dyDescent="0.15">
      <c r="A65" s="168" t="s">
        <v>108</v>
      </c>
      <c r="B65" s="305">
        <v>6.1229492575779323E-2</v>
      </c>
      <c r="C65" s="305">
        <v>6.4884342905817891E-2</v>
      </c>
      <c r="D65" s="305">
        <v>7.0975777699375256E-2</v>
      </c>
      <c r="E65" s="305">
        <v>7.0983983322511213E-2</v>
      </c>
      <c r="F65" s="305">
        <v>8.0342973580185717E-2</v>
      </c>
      <c r="G65" s="305">
        <v>0.10285576855324849</v>
      </c>
      <c r="H65" s="305">
        <v>0.1246081121728973</v>
      </c>
      <c r="I65" s="305">
        <v>0.13344709491788595</v>
      </c>
      <c r="J65" s="305">
        <v>0.14904541201401011</v>
      </c>
      <c r="K65" s="305">
        <v>0.18536388167065734</v>
      </c>
      <c r="L65" s="305">
        <v>0.10933102295922739</v>
      </c>
      <c r="M65" s="305">
        <v>0.19139367887647254</v>
      </c>
      <c r="N65" s="305">
        <v>0.25092337561496419</v>
      </c>
      <c r="O65" s="305">
        <v>0.29855644543387466</v>
      </c>
      <c r="P65" s="305">
        <v>0.34099484693186932</v>
      </c>
      <c r="Q65" s="305">
        <v>0.41824442780876159</v>
      </c>
      <c r="R65" s="305">
        <v>0.58438745784574708</v>
      </c>
      <c r="S65" s="305">
        <v>0.6731749412425091</v>
      </c>
      <c r="T65" s="305">
        <v>0.78642554738556447</v>
      </c>
      <c r="U65" s="305">
        <v>0.93757619407133652</v>
      </c>
      <c r="V65" s="305">
        <v>1.1216260921346723</v>
      </c>
      <c r="W65" s="305">
        <v>1.2491523452557132</v>
      </c>
      <c r="X65" s="305">
        <v>1.392776468720637</v>
      </c>
      <c r="Y65" s="305">
        <v>1.4190771523510486</v>
      </c>
      <c r="Z65" s="305">
        <v>1.534196457491692</v>
      </c>
      <c r="AA65" s="305">
        <v>1.7490751488366514</v>
      </c>
      <c r="AB65" s="305">
        <v>1.9038772927291667</v>
      </c>
      <c r="AC65" s="305">
        <v>2.0755958846633322</v>
      </c>
      <c r="AD65" s="305">
        <v>2.2778320235965319</v>
      </c>
      <c r="AE65" s="305">
        <v>2.3339962088135078</v>
      </c>
      <c r="AF65" s="305">
        <v>2.4471993088512694</v>
      </c>
      <c r="AG65" s="305">
        <v>2.4601982346562981</v>
      </c>
      <c r="AH65" s="305">
        <v>2.5692057932236958</v>
      </c>
      <c r="AI65" s="305">
        <v>2.7503734947847924</v>
      </c>
      <c r="AJ65" s="305">
        <v>2.7149607121944968</v>
      </c>
      <c r="AK65" s="305">
        <v>2.7586205811252871</v>
      </c>
      <c r="AL65" s="305">
        <v>2.7271445740895262</v>
      </c>
      <c r="AM65" s="305">
        <v>2.8023889932756054</v>
      </c>
      <c r="AN65" s="305">
        <v>2.8359664031479515</v>
      </c>
      <c r="AO65" s="305">
        <v>3.4975969488196066</v>
      </c>
      <c r="AP65" s="305">
        <v>4.5888924802798448</v>
      </c>
      <c r="AQ65" s="305">
        <v>4.1539132330704973</v>
      </c>
      <c r="AR65" s="305">
        <v>3.595903233088678</v>
      </c>
      <c r="AS65" s="305">
        <v>3.0054352994612246</v>
      </c>
      <c r="AT65" s="305">
        <v>2.8401907480250226</v>
      </c>
      <c r="AU65" s="305">
        <v>2.7228844239110184</v>
      </c>
      <c r="AV65" s="305">
        <v>2.5648784524830339</v>
      </c>
      <c r="AW65" s="305">
        <v>2.6793983611907031</v>
      </c>
      <c r="AX65" s="305">
        <v>2.6600097309814159</v>
      </c>
      <c r="AY65" s="305">
        <v>2.6032232602443899</v>
      </c>
      <c r="AZ65" s="306">
        <v>2.2926120976626456</v>
      </c>
      <c r="BA65" s="284">
        <v>-0.11931791150044668</v>
      </c>
      <c r="BB65" s="284">
        <v>-2.9100750299771216E-2</v>
      </c>
      <c r="BC65" s="284">
        <v>6.1657071175178759E-3</v>
      </c>
    </row>
    <row r="66" spans="1:55" x14ac:dyDescent="0.15">
      <c r="A66" s="168" t="s">
        <v>107</v>
      </c>
      <c r="B66" s="305">
        <v>0.12373677214488493</v>
      </c>
      <c r="C66" s="305">
        <v>0.14730568112486303</v>
      </c>
      <c r="D66" s="305">
        <v>0.10880630834489768</v>
      </c>
      <c r="E66" s="305">
        <v>0.16910692193134275</v>
      </c>
      <c r="F66" s="305">
        <v>0.174606334026671</v>
      </c>
      <c r="G66" s="305">
        <v>0.22881482468062062</v>
      </c>
      <c r="H66" s="305">
        <v>0.23014835698515712</v>
      </c>
      <c r="I66" s="305">
        <v>0.55583343677781649</v>
      </c>
      <c r="J66" s="305">
        <v>1.0684572070923399</v>
      </c>
      <c r="K66" s="305">
        <v>1.549655765433559</v>
      </c>
      <c r="L66" s="305">
        <v>1.8127855692745782</v>
      </c>
      <c r="M66" s="305">
        <v>1.8432850898091191</v>
      </c>
      <c r="N66" s="305">
        <v>1.8737282639082575</v>
      </c>
      <c r="O66" s="305">
        <v>2.1378964520588455</v>
      </c>
      <c r="P66" s="305">
        <v>2.8744060755380265</v>
      </c>
      <c r="Q66" s="305">
        <v>3.1719823335553832</v>
      </c>
      <c r="R66" s="305">
        <v>3.3006292950710976</v>
      </c>
      <c r="S66" s="305">
        <v>3.5264980061292208</v>
      </c>
      <c r="T66" s="305">
        <v>3.8410291748756866</v>
      </c>
      <c r="U66" s="305">
        <v>4.0518882688078985</v>
      </c>
      <c r="V66" s="305">
        <v>4.30933961628158</v>
      </c>
      <c r="W66" s="305">
        <v>4.7320885066771599</v>
      </c>
      <c r="X66" s="305">
        <v>5.0010852593809005</v>
      </c>
      <c r="Y66" s="305">
        <v>5.2098865477556666</v>
      </c>
      <c r="Z66" s="305">
        <v>5.9360842874552757</v>
      </c>
      <c r="AA66" s="305">
        <v>5.962898123646081</v>
      </c>
      <c r="AB66" s="305">
        <v>6.2658226260015555</v>
      </c>
      <c r="AC66" s="305">
        <v>6.4503902211625919</v>
      </c>
      <c r="AD66" s="305">
        <v>6.3427566345637683</v>
      </c>
      <c r="AE66" s="305">
        <v>6.8780224406264869</v>
      </c>
      <c r="AF66" s="305">
        <v>6.820209303030567</v>
      </c>
      <c r="AG66" s="305">
        <v>6.6397851778406336</v>
      </c>
      <c r="AH66" s="305">
        <v>7.3135449586380403</v>
      </c>
      <c r="AI66" s="305">
        <v>7.6586227120501436</v>
      </c>
      <c r="AJ66" s="305">
        <v>7.3036404915375694</v>
      </c>
      <c r="AK66" s="305">
        <v>7.3792919312383871</v>
      </c>
      <c r="AL66" s="305">
        <v>7.2948578353510491</v>
      </c>
      <c r="AM66" s="305">
        <v>7.0222121504294615</v>
      </c>
      <c r="AN66" s="305">
        <v>7.2202024997373249</v>
      </c>
      <c r="AO66" s="305">
        <v>7.55095762986228</v>
      </c>
      <c r="AP66" s="305">
        <v>8.4175173558581502</v>
      </c>
      <c r="AQ66" s="305">
        <v>7.999404095599389</v>
      </c>
      <c r="AR66" s="305">
        <v>7.5549805598344362</v>
      </c>
      <c r="AS66" s="305">
        <v>7.5102825476719781</v>
      </c>
      <c r="AT66" s="305">
        <v>7.3918501230187523</v>
      </c>
      <c r="AU66" s="305">
        <v>7.3688833148004109</v>
      </c>
      <c r="AV66" s="305">
        <v>7.2443267756927323</v>
      </c>
      <c r="AW66" s="305">
        <v>7.0343893696070987</v>
      </c>
      <c r="AX66" s="305">
        <v>7.0437440545382684</v>
      </c>
      <c r="AY66" s="305">
        <v>6.5388663696251275</v>
      </c>
      <c r="AZ66" s="306">
        <v>6.0934644744729853</v>
      </c>
      <c r="BA66" s="284">
        <v>-6.8116072416032125E-2</v>
      </c>
      <c r="BB66" s="284">
        <v>-1.4288001792987171E-2</v>
      </c>
      <c r="BC66" s="284">
        <v>1.6387646788963622E-2</v>
      </c>
    </row>
    <row r="67" spans="1:55" x14ac:dyDescent="0.15">
      <c r="A67" s="168" t="s">
        <v>105</v>
      </c>
      <c r="B67" s="305">
        <v>0</v>
      </c>
      <c r="C67" s="305">
        <v>8.0183552114607842E-3</v>
      </c>
      <c r="D67" s="305">
        <v>1.1197540350888342E-2</v>
      </c>
      <c r="E67" s="305">
        <v>1.1228218543630502E-2</v>
      </c>
      <c r="F67" s="305">
        <v>2.340696993809813E-2</v>
      </c>
      <c r="G67" s="305">
        <v>2.8215574373084969E-2</v>
      </c>
      <c r="H67" s="305">
        <v>3.3498444840926546E-2</v>
      </c>
      <c r="I67" s="305">
        <v>3.0735921512924518E-2</v>
      </c>
      <c r="J67" s="305">
        <v>0.22887379079682563</v>
      </c>
      <c r="K67" s="305">
        <v>0.28400841048333975</v>
      </c>
      <c r="L67" s="305">
        <v>0.25192428485275808</v>
      </c>
      <c r="M67" s="305">
        <v>0.21278129065174112</v>
      </c>
      <c r="N67" s="305">
        <v>0.26769259146509372</v>
      </c>
      <c r="O67" s="305">
        <v>0.64554535402910573</v>
      </c>
      <c r="P67" s="305">
        <v>0.97795997438386972</v>
      </c>
      <c r="Q67" s="305">
        <v>1.0834854826470735</v>
      </c>
      <c r="R67" s="305">
        <v>1.4571748883871225</v>
      </c>
      <c r="S67" s="305">
        <v>1.5755492499765629</v>
      </c>
      <c r="T67" s="305">
        <v>1.6220781904439281</v>
      </c>
      <c r="U67" s="305">
        <v>1.7604247975920098</v>
      </c>
      <c r="V67" s="305">
        <v>1.7426461387221128</v>
      </c>
      <c r="W67" s="305">
        <v>2.069300864667118</v>
      </c>
      <c r="X67" s="305">
        <v>2.1603769852941195</v>
      </c>
      <c r="Y67" s="305">
        <v>2.3340678540396969</v>
      </c>
      <c r="Z67" s="305">
        <v>2.4722462913323136</v>
      </c>
      <c r="AA67" s="305">
        <v>2.7370132807048924</v>
      </c>
      <c r="AB67" s="305">
        <v>3.4876644869593418</v>
      </c>
      <c r="AC67" s="305">
        <v>3.9967100278472731</v>
      </c>
      <c r="AD67" s="305">
        <v>3.9887208836715611</v>
      </c>
      <c r="AE67" s="305">
        <v>4.085603322196758</v>
      </c>
      <c r="AF67" s="305">
        <v>4.7937432180957575</v>
      </c>
      <c r="AG67" s="305">
        <v>4.7431886540681365</v>
      </c>
      <c r="AH67" s="305">
        <v>4.8945323007770689</v>
      </c>
      <c r="AI67" s="305">
        <v>5.1010122946141623</v>
      </c>
      <c r="AJ67" s="305">
        <v>5.8030113775459613</v>
      </c>
      <c r="AK67" s="305">
        <v>6.5501422739834618</v>
      </c>
      <c r="AL67" s="305">
        <v>6.5274936000865944</v>
      </c>
      <c r="AM67" s="305">
        <v>6.5432456298440353</v>
      </c>
      <c r="AN67" s="305">
        <v>6.6774695660922383</v>
      </c>
      <c r="AO67" s="305">
        <v>6.4016959057955196</v>
      </c>
      <c r="AP67" s="305">
        <v>6.2968518755374312</v>
      </c>
      <c r="AQ67" s="305">
        <v>6.4776927902660848</v>
      </c>
      <c r="AR67" s="305">
        <v>6.6818738636613517</v>
      </c>
      <c r="AS67" s="305">
        <v>7.0231285726023227</v>
      </c>
      <c r="AT67" s="305">
        <v>6.9830253630645878</v>
      </c>
      <c r="AU67" s="305">
        <v>7.435043541626313</v>
      </c>
      <c r="AV67" s="305">
        <v>7.4002049908542453</v>
      </c>
      <c r="AW67" s="305">
        <v>7.5917459842232446</v>
      </c>
      <c r="AX67" s="305">
        <v>7.4720008414772474</v>
      </c>
      <c r="AY67" s="305">
        <v>7.669061123315192</v>
      </c>
      <c r="AZ67" s="306">
        <v>7.0623997307869555</v>
      </c>
      <c r="BA67" s="284">
        <v>-7.9105040730981679E-2</v>
      </c>
      <c r="BB67" s="284">
        <v>1.8227250810360696E-2</v>
      </c>
      <c r="BC67" s="284">
        <v>1.8993482731450278E-2</v>
      </c>
    </row>
    <row r="68" spans="1:55" x14ac:dyDescent="0.15">
      <c r="A68" s="168" t="s">
        <v>306</v>
      </c>
      <c r="B68" s="305">
        <v>7.1294498376934937E-4</v>
      </c>
      <c r="C68" s="305">
        <v>1.3783603019540756E-3</v>
      </c>
      <c r="D68" s="305">
        <v>1.4693938964207996E-3</v>
      </c>
      <c r="E68" s="305">
        <v>1.7823624594233735E-3</v>
      </c>
      <c r="F68" s="305">
        <v>1.5946202803641115E-2</v>
      </c>
      <c r="G68" s="305">
        <v>1.7110679610464388E-2</v>
      </c>
      <c r="H68" s="305">
        <v>2.3699901555174183E-2</v>
      </c>
      <c r="I68" s="305">
        <v>2.1863646168926717E-2</v>
      </c>
      <c r="J68" s="305">
        <v>2.566601941569658E-2</v>
      </c>
      <c r="K68" s="305">
        <v>2.566601941569658E-2</v>
      </c>
      <c r="L68" s="305">
        <v>3.3179862177243856E-2</v>
      </c>
      <c r="M68" s="305">
        <v>3.9924919091083561E-2</v>
      </c>
      <c r="N68" s="305">
        <v>4.2776699026160964E-2</v>
      </c>
      <c r="O68" s="305">
        <v>5.7035598701547952E-2</v>
      </c>
      <c r="P68" s="305">
        <v>6.0671747981245916E-2</v>
      </c>
      <c r="Q68" s="305">
        <v>8.7454584675706867E-2</v>
      </c>
      <c r="R68" s="305">
        <v>0.10171348435109387</v>
      </c>
      <c r="S68" s="305">
        <v>0.11312060409140343</v>
      </c>
      <c r="T68" s="305">
        <v>9.859159046952462E-2</v>
      </c>
      <c r="U68" s="305">
        <v>0.1036146709744788</v>
      </c>
      <c r="V68" s="305">
        <v>8.0800431493859598E-2</v>
      </c>
      <c r="W68" s="305">
        <v>8.1751024805552075E-2</v>
      </c>
      <c r="X68" s="305">
        <v>8.2475657412006159E-2</v>
      </c>
      <c r="Y68" s="305">
        <v>0.10456526428617127</v>
      </c>
      <c r="Z68" s="305">
        <v>0.13593484357202262</v>
      </c>
      <c r="AA68" s="305">
        <v>0.15589730311756439</v>
      </c>
      <c r="AB68" s="305">
        <v>0.15167936995311479</v>
      </c>
      <c r="AC68" s="305">
        <v>0.14353959006556236</v>
      </c>
      <c r="AD68" s="305">
        <v>0.167304422857874</v>
      </c>
      <c r="AE68" s="305">
        <v>0.16350204961110415</v>
      </c>
      <c r="AF68" s="305">
        <v>0.32231866115036889</v>
      </c>
      <c r="AG68" s="305">
        <v>0.6654153181847261</v>
      </c>
      <c r="AH68" s="305">
        <v>0.79849838182167143</v>
      </c>
      <c r="AI68" s="305">
        <v>0.91256957922476722</v>
      </c>
      <c r="AJ68" s="305">
        <v>0.96695598345110667</v>
      </c>
      <c r="AK68" s="305">
        <v>1.1597238402648085</v>
      </c>
      <c r="AL68" s="305">
        <v>1.1977475727325071</v>
      </c>
      <c r="AM68" s="305">
        <v>1.2852021574082138</v>
      </c>
      <c r="AN68" s="305">
        <v>1.1755151171366396</v>
      </c>
      <c r="AO68" s="305">
        <v>1.0983703972203149</v>
      </c>
      <c r="AP68" s="305">
        <v>1.181142657491276</v>
      </c>
      <c r="AQ68" s="305">
        <v>1.2142461780380169</v>
      </c>
      <c r="AR68" s="305">
        <v>1.2071730532347711</v>
      </c>
      <c r="AS68" s="305">
        <v>1.2443282822834978</v>
      </c>
      <c r="AT68" s="305">
        <v>1.6005951644623178</v>
      </c>
      <c r="AU68" s="305">
        <v>1.859262192466606</v>
      </c>
      <c r="AV68" s="305">
        <v>1.7638106831325533</v>
      </c>
      <c r="AW68" s="305">
        <v>1.7220872652113224</v>
      </c>
      <c r="AX68" s="305">
        <v>1.6420552108991653</v>
      </c>
      <c r="AY68" s="305">
        <v>1.7881705113048088</v>
      </c>
      <c r="AZ68" s="306">
        <v>1.705841438257613</v>
      </c>
      <c r="BA68" s="284">
        <v>-4.6040952206018115E-2</v>
      </c>
      <c r="BB68" s="284">
        <v>4.9943697410514742E-2</v>
      </c>
      <c r="BC68" s="284">
        <v>4.5876573311049327E-3</v>
      </c>
    </row>
    <row r="69" spans="1:55" x14ac:dyDescent="0.15">
      <c r="A69" s="168" t="s">
        <v>103</v>
      </c>
      <c r="B69" s="305">
        <v>0.28158775011703968</v>
      </c>
      <c r="C69" s="305">
        <v>0.28077986674272598</v>
      </c>
      <c r="D69" s="305">
        <v>0.25950825335041383</v>
      </c>
      <c r="E69" s="305">
        <v>0.29641241003569602</v>
      </c>
      <c r="F69" s="305">
        <v>0.32791986163393033</v>
      </c>
      <c r="G69" s="305">
        <v>0.36839481868704654</v>
      </c>
      <c r="H69" s="305">
        <v>0.37463935985079921</v>
      </c>
      <c r="I69" s="305">
        <v>0.41040475415135885</v>
      </c>
      <c r="J69" s="305">
        <v>0.42171512139175071</v>
      </c>
      <c r="K69" s="305">
        <v>0.47503542409645477</v>
      </c>
      <c r="L69" s="305">
        <v>0.57847539865134145</v>
      </c>
      <c r="M69" s="305">
        <v>0.63257268208762607</v>
      </c>
      <c r="N69" s="305">
        <v>0.68993240166389858</v>
      </c>
      <c r="O69" s="305">
        <v>0.68023780117213428</v>
      </c>
      <c r="P69" s="305">
        <v>0.6961041008840656</v>
      </c>
      <c r="Q69" s="305">
        <v>0.7125531361446823</v>
      </c>
      <c r="R69" s="305">
        <v>0.7642576721007589</v>
      </c>
      <c r="S69" s="305">
        <v>0.81838585817977672</v>
      </c>
      <c r="T69" s="305">
        <v>0.86529606984894269</v>
      </c>
      <c r="U69" s="305">
        <v>0.92502646358918483</v>
      </c>
      <c r="V69" s="305">
        <v>0.98804136678565335</v>
      </c>
      <c r="W69" s="305">
        <v>1.067213937468396</v>
      </c>
      <c r="X69" s="305">
        <v>1.0441561513260984</v>
      </c>
      <c r="Y69" s="305">
        <v>1.2053619944760383</v>
      </c>
      <c r="Z69" s="305">
        <v>1.2287906123311356</v>
      </c>
      <c r="AA69" s="305">
        <v>1.2602980639293699</v>
      </c>
      <c r="AB69" s="305">
        <v>1.3656208923593647</v>
      </c>
      <c r="AC69" s="305">
        <v>1.3653229025901505</v>
      </c>
      <c r="AD69" s="305">
        <v>1.4380324062783834</v>
      </c>
      <c r="AE69" s="305">
        <v>1.640003249856808</v>
      </c>
      <c r="AF69" s="305">
        <v>1.7322034917832652</v>
      </c>
      <c r="AG69" s="305">
        <v>1.8338952596920959</v>
      </c>
      <c r="AH69" s="305">
        <v>1.9882009841860122</v>
      </c>
      <c r="AI69" s="305">
        <v>2.4720631638486652</v>
      </c>
      <c r="AJ69" s="305">
        <v>2.9599278482529723</v>
      </c>
      <c r="AK69" s="305">
        <v>3.1551172738578179</v>
      </c>
      <c r="AL69" s="305">
        <v>3.2237428354991571</v>
      </c>
      <c r="AM69" s="305">
        <v>3.2702591985111638</v>
      </c>
      <c r="AN69" s="305">
        <v>3.3392243168184077</v>
      </c>
      <c r="AO69" s="305">
        <v>3.357473232754566</v>
      </c>
      <c r="AP69" s="305">
        <v>3.4200456163139328</v>
      </c>
      <c r="AQ69" s="305">
        <v>3.4191991779577995</v>
      </c>
      <c r="AR69" s="305">
        <v>3.5311990299261784</v>
      </c>
      <c r="AS69" s="305">
        <v>3.4430082078199478</v>
      </c>
      <c r="AT69" s="305">
        <v>3.3850496682330151</v>
      </c>
      <c r="AU69" s="305">
        <v>3.3909396438492383</v>
      </c>
      <c r="AV69" s="305">
        <v>3.3460824729656995</v>
      </c>
      <c r="AW69" s="305">
        <v>3.3526190231657016</v>
      </c>
      <c r="AX69" s="305">
        <v>3.3089455491946871</v>
      </c>
      <c r="AY69" s="305">
        <v>3.1624744245424812</v>
      </c>
      <c r="AZ69" s="306">
        <v>2.9535912020783393</v>
      </c>
      <c r="BA69" s="284">
        <v>-6.6050564976303683E-2</v>
      </c>
      <c r="BB69" s="284">
        <v>-5.9655261735221954E-3</v>
      </c>
      <c r="BC69" s="284">
        <v>7.9433316763263071E-3</v>
      </c>
    </row>
    <row r="70" spans="1:55" x14ac:dyDescent="0.15">
      <c r="A70" s="168" t="s">
        <v>97</v>
      </c>
      <c r="B70" s="305">
        <v>0</v>
      </c>
      <c r="C70" s="305">
        <v>0</v>
      </c>
      <c r="D70" s="305">
        <v>0</v>
      </c>
      <c r="E70" s="305">
        <v>0</v>
      </c>
      <c r="F70" s="305">
        <v>0</v>
      </c>
      <c r="G70" s="305">
        <v>0</v>
      </c>
      <c r="H70" s="305">
        <v>0</v>
      </c>
      <c r="I70" s="305">
        <v>0</v>
      </c>
      <c r="J70" s="305">
        <v>0</v>
      </c>
      <c r="K70" s="305">
        <v>0</v>
      </c>
      <c r="L70" s="305">
        <v>0</v>
      </c>
      <c r="M70" s="305">
        <v>2.6370483585581729E-2</v>
      </c>
      <c r="N70" s="305">
        <v>0.13440440021038427</v>
      </c>
      <c r="O70" s="305">
        <v>0.15822290151349036</v>
      </c>
      <c r="P70" s="305">
        <v>0.23555478235437433</v>
      </c>
      <c r="Q70" s="305">
        <v>0.31049117770120416</v>
      </c>
      <c r="R70" s="305">
        <v>0.36223970731807148</v>
      </c>
      <c r="S70" s="305">
        <v>0.50610061965296271</v>
      </c>
      <c r="T70" s="305">
        <v>0.59821300237098662</v>
      </c>
      <c r="U70" s="305">
        <v>0.59924797296332399</v>
      </c>
      <c r="V70" s="305">
        <v>0.653066443764866</v>
      </c>
      <c r="W70" s="305">
        <v>0.8093470032078055</v>
      </c>
      <c r="X70" s="305">
        <v>0.86109553282467288</v>
      </c>
      <c r="Y70" s="305">
        <v>0.97183738620476923</v>
      </c>
      <c r="Z70" s="305">
        <v>1.0742994748461665</v>
      </c>
      <c r="AA70" s="305">
        <v>1.1374326809787447</v>
      </c>
      <c r="AB70" s="305">
        <v>1.3113077404914193</v>
      </c>
      <c r="AC70" s="305">
        <v>1.618694006415611</v>
      </c>
      <c r="AD70" s="305">
        <v>1.7573800657888157</v>
      </c>
      <c r="AE70" s="305">
        <v>1.9250453017474658</v>
      </c>
      <c r="AF70" s="305">
        <v>2.0161227138731523</v>
      </c>
      <c r="AG70" s="305">
        <v>1.9664441254409595</v>
      </c>
      <c r="AH70" s="305">
        <v>2.0554515963819715</v>
      </c>
      <c r="AI70" s="305">
        <v>2.1496339202846704</v>
      </c>
      <c r="AJ70" s="305">
        <v>2.2334665382639955</v>
      </c>
      <c r="AK70" s="305">
        <v>2.3721525976372</v>
      </c>
      <c r="AL70" s="305">
        <v>2.4352858037697782</v>
      </c>
      <c r="AM70" s="305">
        <v>2.6029510397284281</v>
      </c>
      <c r="AN70" s="305">
        <v>2.875148305513151</v>
      </c>
      <c r="AO70" s="305">
        <v>2.8435299539172445</v>
      </c>
      <c r="AP70" s="305">
        <v>3.2620203129288514</v>
      </c>
      <c r="AQ70" s="305">
        <v>3.2706105688452514</v>
      </c>
      <c r="AR70" s="305">
        <v>3.7099555852924553</v>
      </c>
      <c r="AS70" s="305">
        <v>3.7670342134598598</v>
      </c>
      <c r="AT70" s="305">
        <v>3.7822482811672185</v>
      </c>
      <c r="AU70" s="305">
        <v>3.6260194702538957</v>
      </c>
      <c r="AV70" s="305">
        <v>3.5964710598426652</v>
      </c>
      <c r="AW70" s="305">
        <v>3.4779151784904214</v>
      </c>
      <c r="AX70" s="305">
        <v>3.3600320280231974</v>
      </c>
      <c r="AY70" s="305">
        <v>3.4610969063649399</v>
      </c>
      <c r="AZ70" s="306">
        <v>3.1557805816254221</v>
      </c>
      <c r="BA70" s="284">
        <v>-8.8213746392954984E-2</v>
      </c>
      <c r="BB70" s="284">
        <v>1.9848344307856314E-2</v>
      </c>
      <c r="BC70" s="284">
        <v>8.4870959257738882E-3</v>
      </c>
    </row>
    <row r="71" spans="1:55" x14ac:dyDescent="0.15">
      <c r="A71" s="168" t="s">
        <v>96</v>
      </c>
      <c r="B71" s="305">
        <v>0</v>
      </c>
      <c r="C71" s="305">
        <v>0</v>
      </c>
      <c r="D71" s="305">
        <v>0</v>
      </c>
      <c r="E71" s="305">
        <v>0</v>
      </c>
      <c r="F71" s="305">
        <v>0</v>
      </c>
      <c r="G71" s="305">
        <v>0</v>
      </c>
      <c r="H71" s="305">
        <v>0</v>
      </c>
      <c r="I71" s="305">
        <v>0</v>
      </c>
      <c r="J71" s="305">
        <v>0</v>
      </c>
      <c r="K71" s="305">
        <v>0</v>
      </c>
      <c r="L71" s="305">
        <v>0</v>
      </c>
      <c r="M71" s="305">
        <v>9.3366162420684942E-4</v>
      </c>
      <c r="N71" s="305">
        <v>1.7739570859930138E-3</v>
      </c>
      <c r="O71" s="305">
        <v>6.1154836385548641E-3</v>
      </c>
      <c r="P71" s="305">
        <v>5.3073306261266408E-3</v>
      </c>
      <c r="Q71" s="305">
        <v>3.3144987659343163E-3</v>
      </c>
      <c r="R71" s="305">
        <v>3.4545480095653429E-3</v>
      </c>
      <c r="S71" s="305">
        <v>3.4545480095653429E-3</v>
      </c>
      <c r="T71" s="305">
        <v>2.6071097812551914E-3</v>
      </c>
      <c r="U71" s="305">
        <v>3.081083359882603E-3</v>
      </c>
      <c r="V71" s="305">
        <v>3.7346464968273977E-3</v>
      </c>
      <c r="W71" s="305">
        <v>6.7223636942893164E-3</v>
      </c>
      <c r="X71" s="305">
        <v>1.9553323359413934E-2</v>
      </c>
      <c r="Y71" s="305">
        <v>2.3341540605171237E-2</v>
      </c>
      <c r="Z71" s="305">
        <v>2.3341540605171237E-2</v>
      </c>
      <c r="AA71" s="305">
        <v>1.3584776632209658E-2</v>
      </c>
      <c r="AB71" s="305">
        <v>2.6722875257865715E-2</v>
      </c>
      <c r="AC71" s="305">
        <v>4.9577432245383704E-2</v>
      </c>
      <c r="AD71" s="305">
        <v>8.4029546178616452E-2</v>
      </c>
      <c r="AE71" s="305">
        <v>0.12137601114689044</v>
      </c>
      <c r="AF71" s="305">
        <v>0.14897770178601094</v>
      </c>
      <c r="AG71" s="305">
        <v>0.1867323248413699</v>
      </c>
      <c r="AH71" s="305">
        <v>0.22407878980964382</v>
      </c>
      <c r="AI71" s="305">
        <v>0.22155790342428541</v>
      </c>
      <c r="AJ71" s="305">
        <v>0.38734202464362849</v>
      </c>
      <c r="AK71" s="305">
        <v>0.60127808598921106</v>
      </c>
      <c r="AL71" s="305">
        <v>0.65356313694479451</v>
      </c>
      <c r="AM71" s="305">
        <v>0.66103242993844935</v>
      </c>
      <c r="AN71" s="305">
        <v>0.69823986605831012</v>
      </c>
      <c r="AO71" s="305">
        <v>0.7478629609896863</v>
      </c>
      <c r="AP71" s="305">
        <v>0.87782865907927976</v>
      </c>
      <c r="AQ71" s="305">
        <v>0.7917450573274083</v>
      </c>
      <c r="AR71" s="305">
        <v>0.87105400013008283</v>
      </c>
      <c r="AS71" s="305">
        <v>0.91041344976409877</v>
      </c>
      <c r="AT71" s="305">
        <v>0.95326851831519321</v>
      </c>
      <c r="AU71" s="305">
        <v>0.99528329140450122</v>
      </c>
      <c r="AV71" s="305">
        <v>0.98790838496848499</v>
      </c>
      <c r="AW71" s="305">
        <v>0.92115055844247762</v>
      </c>
      <c r="AX71" s="305">
        <v>0.93459528583105622</v>
      </c>
      <c r="AY71" s="305">
        <v>0.95326851831519321</v>
      </c>
      <c r="AZ71" s="306">
        <v>0.84066254896573644</v>
      </c>
      <c r="BA71" s="284">
        <v>-0.11812618080420467</v>
      </c>
      <c r="BB71" s="284">
        <v>2.4564543906987701E-2</v>
      </c>
      <c r="BC71" s="284">
        <v>2.2608617772161264E-3</v>
      </c>
    </row>
    <row r="72" spans="1:55" x14ac:dyDescent="0.15">
      <c r="A72" s="168" t="s">
        <v>95</v>
      </c>
      <c r="B72" s="305">
        <v>0.52591225828784305</v>
      </c>
      <c r="C72" s="305">
        <v>0.59065814293920149</v>
      </c>
      <c r="D72" s="305">
        <v>0.63905964714114105</v>
      </c>
      <c r="E72" s="305">
        <v>0.66306227824885777</v>
      </c>
      <c r="F72" s="305">
        <v>0.69412250480246418</v>
      </c>
      <c r="G72" s="305">
        <v>0.68222734265782736</v>
      </c>
      <c r="H72" s="305">
        <v>0.75426158163616286</v>
      </c>
      <c r="I72" s="305">
        <v>0.85260867576921306</v>
      </c>
      <c r="J72" s="305">
        <v>0.8189949659209369</v>
      </c>
      <c r="K72" s="305">
        <v>0.73039166037791536</v>
      </c>
      <c r="L72" s="305">
        <v>0.74748854188398717</v>
      </c>
      <c r="M72" s="305">
        <v>0.71834404975194754</v>
      </c>
      <c r="N72" s="305">
        <v>0.74749502253033628</v>
      </c>
      <c r="O72" s="305">
        <v>0.78392335435234195</v>
      </c>
      <c r="P72" s="305">
        <v>0.85902796689380323</v>
      </c>
      <c r="Q72" s="305">
        <v>0.9415309020376339</v>
      </c>
      <c r="R72" s="305">
        <v>0.99044408019258268</v>
      </c>
      <c r="S72" s="305">
        <v>0.98707750289509744</v>
      </c>
      <c r="T72" s="305">
        <v>1.033546977722519</v>
      </c>
      <c r="U72" s="305">
        <v>0.59031685890499874</v>
      </c>
      <c r="V72" s="305">
        <v>0.77075576525132017</v>
      </c>
      <c r="W72" s="305">
        <v>0.78723238449730315</v>
      </c>
      <c r="X72" s="305">
        <v>0.80723555863602259</v>
      </c>
      <c r="Y72" s="305">
        <v>0.80104857969390331</v>
      </c>
      <c r="Z72" s="305">
        <v>0.78231591826211866</v>
      </c>
      <c r="AA72" s="305">
        <v>0.76185366700719059</v>
      </c>
      <c r="AB72" s="305">
        <v>0.82065872892641101</v>
      </c>
      <c r="AC72" s="305">
        <v>0.85734713594561829</v>
      </c>
      <c r="AD72" s="305">
        <v>0.79778248654759432</v>
      </c>
      <c r="AE72" s="305">
        <v>0.85700111083961916</v>
      </c>
      <c r="AF72" s="305">
        <v>0.89862900810384827</v>
      </c>
      <c r="AG72" s="305">
        <v>0.95444492621358068</v>
      </c>
      <c r="AH72" s="305">
        <v>1.0864263880422049</v>
      </c>
      <c r="AI72" s="305">
        <v>1.055171534927722</v>
      </c>
      <c r="AJ72" s="305">
        <v>1.0188397436600365</v>
      </c>
      <c r="AK72" s="305">
        <v>1.0930421046034917</v>
      </c>
      <c r="AL72" s="305">
        <v>1.4061621619652465</v>
      </c>
      <c r="AM72" s="305">
        <v>1.6684763128149338</v>
      </c>
      <c r="AN72" s="305">
        <v>1.75410910567419</v>
      </c>
      <c r="AO72" s="305">
        <v>1.7888716194009051</v>
      </c>
      <c r="AP72" s="305">
        <v>1.7276848743864657</v>
      </c>
      <c r="AQ72" s="305">
        <v>1.7150309053423947</v>
      </c>
      <c r="AR72" s="305">
        <v>1.7063957116445736</v>
      </c>
      <c r="AS72" s="305">
        <v>1.7613422066250137</v>
      </c>
      <c r="AT72" s="305">
        <v>2.2297535243111861</v>
      </c>
      <c r="AU72" s="305">
        <v>2.7033783362807355</v>
      </c>
      <c r="AV72" s="305">
        <v>2.7858814295615657</v>
      </c>
      <c r="AW72" s="305">
        <v>2.812233661391641</v>
      </c>
      <c r="AX72" s="305">
        <v>2.6077211961767199</v>
      </c>
      <c r="AY72" s="305">
        <v>2.7786761859180564</v>
      </c>
      <c r="AZ72" s="306">
        <v>2.7379397393411171</v>
      </c>
      <c r="BA72" s="284">
        <v>-1.4660379206251517E-2</v>
      </c>
      <c r="BB72" s="284">
        <v>4.5023066241424825E-2</v>
      </c>
      <c r="BC72" s="284">
        <v>7.3633627578783825E-3</v>
      </c>
    </row>
    <row r="73" spans="1:55" s="161" customFormat="1" x14ac:dyDescent="0.15">
      <c r="A73" s="163" t="s">
        <v>94</v>
      </c>
      <c r="B73" s="307">
        <v>1.4611225549445725</v>
      </c>
      <c r="C73" s="307">
        <v>1.7280755335926312</v>
      </c>
      <c r="D73" s="307">
        <v>2.0037442054041361</v>
      </c>
      <c r="E73" s="307">
        <v>2.4934855984133937</v>
      </c>
      <c r="F73" s="307">
        <v>3.0332742734267724</v>
      </c>
      <c r="G73" s="307">
        <v>3.436043933459382</v>
      </c>
      <c r="H73" s="307">
        <v>3.952443314001425</v>
      </c>
      <c r="I73" s="307">
        <v>4.8254243418590264</v>
      </c>
      <c r="J73" s="307">
        <v>5.7421105869375468</v>
      </c>
      <c r="K73" s="307">
        <v>6.5307272272080734</v>
      </c>
      <c r="L73" s="307">
        <v>6.9376480754677363</v>
      </c>
      <c r="M73" s="307">
        <v>6.9891452659189603</v>
      </c>
      <c r="N73" s="307">
        <v>7.2629547514567969</v>
      </c>
      <c r="O73" s="307">
        <v>8.1998692275009368</v>
      </c>
      <c r="P73" s="307">
        <v>9.5164740944554858</v>
      </c>
      <c r="Q73" s="307">
        <v>10.346210014940551</v>
      </c>
      <c r="R73" s="307">
        <v>11.416089069439197</v>
      </c>
      <c r="S73" s="307">
        <v>12.144803159260661</v>
      </c>
      <c r="T73" s="307">
        <v>12.939010110875948</v>
      </c>
      <c r="U73" s="307">
        <v>13.388891654032326</v>
      </c>
      <c r="V73" s="307">
        <v>14.440494011976714</v>
      </c>
      <c r="W73" s="307">
        <v>15.71131404181169</v>
      </c>
      <c r="X73" s="307">
        <v>16.568792685179499</v>
      </c>
      <c r="Y73" s="307">
        <v>17.593598926431589</v>
      </c>
      <c r="Z73" s="307">
        <v>19.177943990393796</v>
      </c>
      <c r="AA73" s="307">
        <v>20.15370192772771</v>
      </c>
      <c r="AB73" s="307">
        <v>21.943749056888056</v>
      </c>
      <c r="AC73" s="307">
        <v>23.427457006961696</v>
      </c>
      <c r="AD73" s="307">
        <v>23.812665079693552</v>
      </c>
      <c r="AE73" s="307">
        <v>25.303210467988237</v>
      </c>
      <c r="AF73" s="307">
        <v>26.771094015981358</v>
      </c>
      <c r="AG73" s="307">
        <v>27.622224394013081</v>
      </c>
      <c r="AH73" s="307">
        <v>29.421203950714787</v>
      </c>
      <c r="AI73" s="307">
        <v>31.27634277710748</v>
      </c>
      <c r="AJ73" s="307">
        <v>33.228344079437846</v>
      </c>
      <c r="AK73" s="307">
        <v>35.994278272121122</v>
      </c>
      <c r="AL73" s="307">
        <v>37.68732010988461</v>
      </c>
      <c r="AM73" s="307">
        <v>39.383687421053139</v>
      </c>
      <c r="AN73" s="307">
        <v>41.130242366423104</v>
      </c>
      <c r="AO73" s="307">
        <v>43.009867642831907</v>
      </c>
      <c r="AP73" s="307">
        <v>47.226047978498883</v>
      </c>
      <c r="AQ73" s="307">
        <v>47.656039175884224</v>
      </c>
      <c r="AR73" s="307">
        <v>48.448295866460093</v>
      </c>
      <c r="AS73" s="307">
        <v>49.555273075396379</v>
      </c>
      <c r="AT73" s="307">
        <v>51.595037219348512</v>
      </c>
      <c r="AU73" s="307">
        <v>54.184640820606276</v>
      </c>
      <c r="AV73" s="307">
        <v>55.870015684470204</v>
      </c>
      <c r="AW73" s="307">
        <v>58.4984474652749</v>
      </c>
      <c r="AX73" s="307">
        <v>60.626697127347676</v>
      </c>
      <c r="AY73" s="307">
        <v>63.686413248980251</v>
      </c>
      <c r="AZ73" s="307">
        <v>62.917754719524737</v>
      </c>
      <c r="BA73" s="297">
        <v>-1.2069427217552109E-2</v>
      </c>
      <c r="BB73" s="297">
        <v>4.0034793373026956E-2</v>
      </c>
      <c r="BC73" s="297">
        <v>0.16920980591872514</v>
      </c>
    </row>
    <row r="74" spans="1:55" x14ac:dyDescent="0.15">
      <c r="B74" s="305"/>
      <c r="C74" s="305"/>
      <c r="D74" s="305"/>
      <c r="E74" s="305"/>
      <c r="F74" s="305"/>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6"/>
      <c r="BA74" s="284"/>
      <c r="BB74" s="284"/>
      <c r="BC74" s="284"/>
    </row>
    <row r="75" spans="1:55" s="271" customFormat="1" x14ac:dyDescent="0.15">
      <c r="A75" s="290" t="s">
        <v>93</v>
      </c>
      <c r="B75" s="308">
        <v>94.440030439550355</v>
      </c>
      <c r="C75" s="308">
        <v>101.00379877729452</v>
      </c>
      <c r="D75" s="308">
        <v>105.69630339540836</v>
      </c>
      <c r="E75" s="308">
        <v>111.08458787005063</v>
      </c>
      <c r="F75" s="308">
        <v>113.4114653098779</v>
      </c>
      <c r="G75" s="308">
        <v>113.70267011950445</v>
      </c>
      <c r="H75" s="308">
        <v>118.2764154019583</v>
      </c>
      <c r="I75" s="308">
        <v>123.60154641105254</v>
      </c>
      <c r="J75" s="308">
        <v>127.7923684053125</v>
      </c>
      <c r="K75" s="308">
        <v>136.41122289249094</v>
      </c>
      <c r="L75" s="308">
        <v>137.82853095178044</v>
      </c>
      <c r="M75" s="308">
        <v>140.58579844390241</v>
      </c>
      <c r="N75" s="308">
        <v>141.2271142953019</v>
      </c>
      <c r="O75" s="308">
        <v>142.48969307680883</v>
      </c>
      <c r="P75" s="308">
        <v>154.26269991816417</v>
      </c>
      <c r="Q75" s="308">
        <v>158.76475381786034</v>
      </c>
      <c r="R75" s="308">
        <v>162.87302896866743</v>
      </c>
      <c r="S75" s="308">
        <v>171.03597591861194</v>
      </c>
      <c r="T75" s="308">
        <v>178.08744736121955</v>
      </c>
      <c r="U75" s="308">
        <v>184.55978912882685</v>
      </c>
      <c r="V75" s="308">
        <v>190.57350591100447</v>
      </c>
      <c r="W75" s="308">
        <v>193.11367947082149</v>
      </c>
      <c r="X75" s="308">
        <v>193.15208034737739</v>
      </c>
      <c r="Y75" s="308">
        <v>195.88696803534231</v>
      </c>
      <c r="Z75" s="308">
        <v>198.75303305445343</v>
      </c>
      <c r="AA75" s="308">
        <v>202.05210469911822</v>
      </c>
      <c r="AB75" s="308">
        <v>211.30780895375699</v>
      </c>
      <c r="AC75" s="308">
        <v>211.72238178547028</v>
      </c>
      <c r="AD75" s="308">
        <v>217.3279036613194</v>
      </c>
      <c r="AE75" s="308">
        <v>223.52403807654079</v>
      </c>
      <c r="AF75" s="308">
        <v>231.63991415401949</v>
      </c>
      <c r="AG75" s="308">
        <v>237.76054918351426</v>
      </c>
      <c r="AH75" s="308">
        <v>243.31531609248731</v>
      </c>
      <c r="AI75" s="308">
        <v>252.01830756122942</v>
      </c>
      <c r="AJ75" s="308">
        <v>259.80428600903741</v>
      </c>
      <c r="AK75" s="308">
        <v>266.84821101680853</v>
      </c>
      <c r="AL75" s="308">
        <v>275.95125265415919</v>
      </c>
      <c r="AM75" s="308">
        <v>283.32144982880436</v>
      </c>
      <c r="AN75" s="308">
        <v>292.88561779554624</v>
      </c>
      <c r="AO75" s="308">
        <v>284.58861593526666</v>
      </c>
      <c r="AP75" s="308">
        <v>304.84477350318343</v>
      </c>
      <c r="AQ75" s="308">
        <v>315.2158454124127</v>
      </c>
      <c r="AR75" s="308">
        <v>320.99956082990582</v>
      </c>
      <c r="AS75" s="308">
        <v>325.67408676303404</v>
      </c>
      <c r="AT75" s="308">
        <v>332.62479282984322</v>
      </c>
      <c r="AU75" s="308">
        <v>339.76161978734956</v>
      </c>
      <c r="AV75" s="308">
        <v>342.73266669678179</v>
      </c>
      <c r="AW75" s="308">
        <v>355.68292355937211</v>
      </c>
      <c r="AX75" s="308">
        <v>372.77349674963426</v>
      </c>
      <c r="AY75" s="308">
        <v>384.7084390354247</v>
      </c>
      <c r="AZ75" s="308">
        <v>371.83279289230671</v>
      </c>
      <c r="BA75" s="298">
        <v>-3.3468582533310087E-2</v>
      </c>
      <c r="BB75" s="298">
        <v>3.0603039494889517E-2</v>
      </c>
      <c r="BC75" s="298">
        <v>1</v>
      </c>
    </row>
    <row r="76" spans="1:55" x14ac:dyDescent="0.15">
      <c r="A76" s="168" t="s">
        <v>92</v>
      </c>
      <c r="B76" s="305">
        <v>70.10722070760491</v>
      </c>
      <c r="C76" s="305">
        <v>74.345277430287425</v>
      </c>
      <c r="D76" s="305">
        <v>77.336482086521741</v>
      </c>
      <c r="E76" s="305">
        <v>79.87096266343849</v>
      </c>
      <c r="F76" s="305">
        <v>79.14422815409101</v>
      </c>
      <c r="G76" s="305">
        <v>75.852975632388961</v>
      </c>
      <c r="H76" s="305">
        <v>76.446797795552712</v>
      </c>
      <c r="I76" s="305">
        <v>77.92819100872137</v>
      </c>
      <c r="J76" s="305">
        <v>78.363889815261089</v>
      </c>
      <c r="K76" s="305">
        <v>81.5082813258377</v>
      </c>
      <c r="L76" s="305">
        <v>80.367407705971104</v>
      </c>
      <c r="M76" s="305">
        <v>79.618685869215014</v>
      </c>
      <c r="N76" s="305">
        <v>75.421531459238935</v>
      </c>
      <c r="O76" s="305">
        <v>71.265824199194995</v>
      </c>
      <c r="P76" s="305">
        <v>75.653872104896067</v>
      </c>
      <c r="Q76" s="305">
        <v>74.669061606257173</v>
      </c>
      <c r="R76" s="305">
        <v>72.269921366199469</v>
      </c>
      <c r="S76" s="305">
        <v>75.126658405978276</v>
      </c>
      <c r="T76" s="305">
        <v>76.381533058105006</v>
      </c>
      <c r="U76" s="305">
        <v>78.469381261803321</v>
      </c>
      <c r="V76" s="305">
        <v>80.646694658885224</v>
      </c>
      <c r="W76" s="305">
        <v>82.573267630503054</v>
      </c>
      <c r="X76" s="305">
        <v>84.18327178379289</v>
      </c>
      <c r="Y76" s="305">
        <v>87.522650883933679</v>
      </c>
      <c r="Z76" s="305">
        <v>91.441039507914738</v>
      </c>
      <c r="AA76" s="305">
        <v>92.77527883325952</v>
      </c>
      <c r="AB76" s="305">
        <v>96.906456561697993</v>
      </c>
      <c r="AC76" s="305">
        <v>97.795558186152718</v>
      </c>
      <c r="AD76" s="305">
        <v>99.211053525308301</v>
      </c>
      <c r="AE76" s="305">
        <v>99.942060755478963</v>
      </c>
      <c r="AF76" s="305">
        <v>101.81874416882177</v>
      </c>
      <c r="AG76" s="305">
        <v>104.23793511856233</v>
      </c>
      <c r="AH76" s="305">
        <v>103.16610017259036</v>
      </c>
      <c r="AI76" s="305">
        <v>103.6465304414607</v>
      </c>
      <c r="AJ76" s="305">
        <v>103.52250667717423</v>
      </c>
      <c r="AK76" s="305">
        <v>102.83064081539814</v>
      </c>
      <c r="AL76" s="305">
        <v>103.99057351347291</v>
      </c>
      <c r="AM76" s="305">
        <v>104.35801728318609</v>
      </c>
      <c r="AN76" s="305">
        <v>107.12313530772002</v>
      </c>
      <c r="AO76" s="305">
        <v>106.89546089127738</v>
      </c>
      <c r="AP76" s="305">
        <v>109.41648065612461</v>
      </c>
      <c r="AQ76" s="305">
        <v>111.36235947267616</v>
      </c>
      <c r="AR76" s="305">
        <v>114.53385496903533</v>
      </c>
      <c r="AS76" s="305">
        <v>115.75734320208747</v>
      </c>
      <c r="AT76" s="305">
        <v>120.17721377644841</v>
      </c>
      <c r="AU76" s="305">
        <v>123.94357116836123</v>
      </c>
      <c r="AV76" s="305">
        <v>125.11699251086142</v>
      </c>
      <c r="AW76" s="305">
        <v>128.79034135319486</v>
      </c>
      <c r="AX76" s="305">
        <v>138.4395015527314</v>
      </c>
      <c r="AY76" s="305">
        <v>146.17074229379418</v>
      </c>
      <c r="AZ76" s="306">
        <v>142.65300559451211</v>
      </c>
      <c r="BA76" s="284">
        <v>-2.4065942637218285E-2</v>
      </c>
      <c r="BB76" s="284">
        <v>3.1787159537935761E-2</v>
      </c>
      <c r="BC76" s="284">
        <v>0.38364826427729426</v>
      </c>
    </row>
    <row r="77" spans="1:55" x14ac:dyDescent="0.15">
      <c r="A77" s="168" t="s">
        <v>91</v>
      </c>
      <c r="B77" s="305">
        <v>24.332809731945442</v>
      </c>
      <c r="C77" s="305">
        <v>26.658521347007071</v>
      </c>
      <c r="D77" s="305">
        <v>28.359821308886566</v>
      </c>
      <c r="E77" s="305">
        <v>31.213625206612186</v>
      </c>
      <c r="F77" s="305">
        <v>34.267237155786873</v>
      </c>
      <c r="G77" s="305">
        <v>37.849694487115507</v>
      </c>
      <c r="H77" s="305">
        <v>41.829617606405634</v>
      </c>
      <c r="I77" s="305">
        <v>45.673355402331154</v>
      </c>
      <c r="J77" s="305">
        <v>49.428478590051419</v>
      </c>
      <c r="K77" s="305">
        <v>54.902941566653254</v>
      </c>
      <c r="L77" s="305">
        <v>57.461123245809326</v>
      </c>
      <c r="M77" s="305">
        <v>60.967112574687462</v>
      </c>
      <c r="N77" s="305">
        <v>65.805582836063024</v>
      </c>
      <c r="O77" s="305">
        <v>71.223868877613867</v>
      </c>
      <c r="P77" s="305">
        <v>78.608827813268121</v>
      </c>
      <c r="Q77" s="305">
        <v>84.095692211603165</v>
      </c>
      <c r="R77" s="305">
        <v>90.603107602467915</v>
      </c>
      <c r="S77" s="305">
        <v>95.909317512633706</v>
      </c>
      <c r="T77" s="305">
        <v>101.7059143031145</v>
      </c>
      <c r="U77" s="305">
        <v>106.09040786702353</v>
      </c>
      <c r="V77" s="305">
        <v>109.92681125211921</v>
      </c>
      <c r="W77" s="305">
        <v>110.54041184031846</v>
      </c>
      <c r="X77" s="305">
        <v>108.96880856358445</v>
      </c>
      <c r="Y77" s="305">
        <v>108.36431715140864</v>
      </c>
      <c r="Z77" s="305">
        <v>107.3119935465387</v>
      </c>
      <c r="AA77" s="305">
        <v>109.2768258658587</v>
      </c>
      <c r="AB77" s="305">
        <v>114.40135239205895</v>
      </c>
      <c r="AC77" s="305">
        <v>113.92682359931753</v>
      </c>
      <c r="AD77" s="305">
        <v>118.11685013601111</v>
      </c>
      <c r="AE77" s="305">
        <v>123.58197732106191</v>
      </c>
      <c r="AF77" s="305">
        <v>129.82116998519777</v>
      </c>
      <c r="AG77" s="305">
        <v>133.52261406495197</v>
      </c>
      <c r="AH77" s="305">
        <v>140.14921591989699</v>
      </c>
      <c r="AI77" s="305">
        <v>148.37177711976869</v>
      </c>
      <c r="AJ77" s="305">
        <v>156.28177933186325</v>
      </c>
      <c r="AK77" s="305">
        <v>164.01757020141028</v>
      </c>
      <c r="AL77" s="305">
        <v>171.9606791406861</v>
      </c>
      <c r="AM77" s="305">
        <v>178.96343254561825</v>
      </c>
      <c r="AN77" s="305">
        <v>185.76248248782605</v>
      </c>
      <c r="AO77" s="305">
        <v>177.69315504398926</v>
      </c>
      <c r="AP77" s="305">
        <v>195.42829284705891</v>
      </c>
      <c r="AQ77" s="305">
        <v>203.85348593973649</v>
      </c>
      <c r="AR77" s="305">
        <v>206.46570586087046</v>
      </c>
      <c r="AS77" s="305">
        <v>209.91674356094651</v>
      </c>
      <c r="AT77" s="305">
        <v>212.44757905339469</v>
      </c>
      <c r="AU77" s="305">
        <v>215.81804861898834</v>
      </c>
      <c r="AV77" s="305">
        <v>217.61567418592048</v>
      </c>
      <c r="AW77" s="305">
        <v>226.89258220617717</v>
      </c>
      <c r="AX77" s="305">
        <v>234.33399519690272</v>
      </c>
      <c r="AY77" s="305">
        <v>238.53769674163033</v>
      </c>
      <c r="AZ77" s="306">
        <v>229.17978729779475</v>
      </c>
      <c r="BA77" s="284">
        <v>-3.9230316933811515E-2</v>
      </c>
      <c r="BB77" s="284">
        <v>2.9884761637208879E-2</v>
      </c>
      <c r="BC77" s="284">
        <v>0.61635173572270607</v>
      </c>
    </row>
    <row r="78" spans="1:55" x14ac:dyDescent="0.15">
      <c r="A78" s="272" t="s">
        <v>90</v>
      </c>
      <c r="B78" s="309">
        <v>8.99644783329272</v>
      </c>
      <c r="C78" s="309">
        <v>10.526949781739669</v>
      </c>
      <c r="D78" s="309">
        <v>12.222586999512568</v>
      </c>
      <c r="E78" s="309">
        <v>13.885928990711951</v>
      </c>
      <c r="F78" s="309">
        <v>15.165112633234115</v>
      </c>
      <c r="G78" s="309">
        <v>15.775790008509761</v>
      </c>
      <c r="H78" s="309">
        <v>16.737575868416496</v>
      </c>
      <c r="I78" s="309">
        <v>16.951095537093785</v>
      </c>
      <c r="J78" s="309">
        <v>16.486141138738159</v>
      </c>
      <c r="K78" s="309">
        <v>16.559747257066864</v>
      </c>
      <c r="L78" s="309">
        <v>15.916748337366212</v>
      </c>
      <c r="M78" s="309">
        <v>15.626744268010263</v>
      </c>
      <c r="N78" s="309">
        <v>14.444287727788675</v>
      </c>
      <c r="O78" s="309">
        <v>14.819699357644279</v>
      </c>
      <c r="P78" s="309">
        <v>14.965778706111861</v>
      </c>
      <c r="Q78" s="309">
        <v>15.174058823457498</v>
      </c>
      <c r="R78" s="309">
        <v>14.32328663352499</v>
      </c>
      <c r="S78" s="309">
        <v>14.430113984525082</v>
      </c>
      <c r="T78" s="309">
        <v>13.439695234520698</v>
      </c>
      <c r="U78" s="309">
        <v>13.888274245864055</v>
      </c>
      <c r="V78" s="309">
        <v>13.797116951842469</v>
      </c>
      <c r="W78" s="309">
        <v>14.451091484048899</v>
      </c>
      <c r="X78" s="309">
        <v>14.215741314912098</v>
      </c>
      <c r="Y78" s="309">
        <v>14.559290528969695</v>
      </c>
      <c r="Z78" s="309">
        <v>14.072554099211413</v>
      </c>
      <c r="AA78" s="309">
        <v>14.268371294188194</v>
      </c>
      <c r="AB78" s="309">
        <v>15.211351450048525</v>
      </c>
      <c r="AC78" s="309">
        <v>14.091762396861524</v>
      </c>
      <c r="AD78" s="309">
        <v>13.459607830282332</v>
      </c>
      <c r="AE78" s="309">
        <v>12.901444443078539</v>
      </c>
      <c r="AF78" s="309">
        <v>12.528619752857894</v>
      </c>
      <c r="AG78" s="309">
        <v>12.815369129667996</v>
      </c>
      <c r="AH78" s="309">
        <v>12.645223625812559</v>
      </c>
      <c r="AI78" s="309">
        <v>12.260020253202716</v>
      </c>
      <c r="AJ78" s="309">
        <v>13.272747779143758</v>
      </c>
      <c r="AK78" s="309">
        <v>12.501488029030622</v>
      </c>
      <c r="AL78" s="309">
        <v>12.33609321376119</v>
      </c>
      <c r="AM78" s="309">
        <v>11.616815132368821</v>
      </c>
      <c r="AN78" s="309">
        <v>12.239551130328296</v>
      </c>
      <c r="AO78" s="309">
        <v>11.382068103474198</v>
      </c>
      <c r="AP78" s="309">
        <v>12.148729763860004</v>
      </c>
      <c r="AQ78" s="309">
        <v>11.363907988088732</v>
      </c>
      <c r="AR78" s="309">
        <v>10.994020014782221</v>
      </c>
      <c r="AS78" s="309">
        <v>11.022546409849687</v>
      </c>
      <c r="AT78" s="309">
        <v>9.6677382584474731</v>
      </c>
      <c r="AU78" s="309">
        <v>8.1538473757760261</v>
      </c>
      <c r="AV78" s="309">
        <v>7.9455762745277312</v>
      </c>
      <c r="AW78" s="309">
        <v>7.4277210889449652</v>
      </c>
      <c r="AX78" s="309">
        <v>6.6577974523929813</v>
      </c>
      <c r="AY78" s="309">
        <v>5.9082795553384209</v>
      </c>
      <c r="AZ78" s="307">
        <v>4.6126629201753016</v>
      </c>
      <c r="BA78" s="299">
        <v>-0.2192883094017557</v>
      </c>
      <c r="BB78" s="299">
        <v>-6.3465057687415172E-2</v>
      </c>
      <c r="BC78" s="299">
        <v>1.2405207416741372E-2</v>
      </c>
    </row>
    <row r="79" spans="1:55" x14ac:dyDescent="0.1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1"/>
      <c r="BA79" s="300"/>
      <c r="BB79" s="300"/>
      <c r="BC79" s="300"/>
    </row>
    <row r="80" spans="1:55" x14ac:dyDescent="0.15">
      <c r="A80" s="302" t="s">
        <v>526</v>
      </c>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1"/>
      <c r="BA80" s="300"/>
      <c r="BB80" s="300"/>
      <c r="BC80" s="300"/>
    </row>
    <row r="81" spans="1:55" x14ac:dyDescent="0.15">
      <c r="A81" s="168" t="s">
        <v>521</v>
      </c>
      <c r="BC81" s="251"/>
    </row>
    <row r="82" spans="1:55" x14ac:dyDescent="0.15">
      <c r="A82" s="168" t="s">
        <v>215</v>
      </c>
    </row>
    <row r="83" spans="1:55" x14ac:dyDescent="0.15">
      <c r="A83" s="279" t="s">
        <v>527</v>
      </c>
    </row>
    <row r="84" spans="1:55" x14ac:dyDescent="0.15">
      <c r="A84" s="168" t="s">
        <v>84</v>
      </c>
    </row>
    <row r="85" spans="1:55" x14ac:dyDescent="0.15">
      <c r="A85" s="168" t="s">
        <v>83</v>
      </c>
    </row>
    <row r="86" spans="1:55" x14ac:dyDescent="0.15">
      <c r="A86" s="168" t="s">
        <v>219</v>
      </c>
    </row>
    <row r="87" spans="1:55" x14ac:dyDescent="0.15">
      <c r="A87" s="168" t="s">
        <v>528</v>
      </c>
    </row>
    <row r="88" spans="1:55" x14ac:dyDescent="0.15">
      <c r="A88" s="161" t="s">
        <v>529</v>
      </c>
    </row>
  </sheetData>
  <mergeCells count="1">
    <mergeCell ref="BA2:BB2"/>
  </mergeCells>
  <conditionalFormatting sqref="BA5:BC26 BA28:BC78">
    <cfRule type="cellIs" dxfId="309" priority="3" operator="lessThanOrEqual">
      <formula>0</formula>
    </cfRule>
    <cfRule type="cellIs" dxfId="308" priority="4" operator="greaterThan">
      <formula>0</formula>
    </cfRule>
  </conditionalFormatting>
  <conditionalFormatting sqref="BA27:BC27">
    <cfRule type="cellIs" dxfId="307" priority="1" operator="lessThanOrEqual">
      <formula>0</formula>
    </cfRule>
    <cfRule type="cellIs" dxfId="306" priority="2" operator="greaterThan">
      <formula>0</formula>
    </cfRule>
  </conditionalFormatting>
  <hyperlinks>
    <hyperlink ref="L1" location="Contents!A1" display="Contents" xr:uid="{9C97C3CE-7516-4C8C-9B5F-7C665F8015B2}"/>
    <hyperlink ref="BE1" location="Contents!A1" display="Contents" xr:uid="{BBCA9E47-6D44-4D53-BBBE-0365CE05EAD7}"/>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5B7A-8176-47A9-B07F-3938C2F31F23}">
  <dimension ref="A1:BE87"/>
  <sheetViews>
    <sheetView showGridLines="0" workbookViewId="0">
      <pane xSplit="1" ySplit="3" topLeftCell="AM64" activePane="bottomRight" state="frozen"/>
      <selection activeCell="AL81" sqref="AL81"/>
      <selection pane="topRight" activeCell="AL81" sqref="AL81"/>
      <selection pane="bottomLeft" activeCell="AL81" sqref="AL81"/>
      <selection pane="bottomRight" activeCell="BE1" sqref="BE1"/>
    </sheetView>
  </sheetViews>
  <sheetFormatPr baseColWidth="10" defaultColWidth="9" defaultRowHeight="11" x14ac:dyDescent="0.15"/>
  <cols>
    <col min="1" max="1" width="30.75" style="168" customWidth="1"/>
    <col min="2" max="51" width="8.5" style="168" customWidth="1"/>
    <col min="52" max="52" width="8.5" style="161" customWidth="1"/>
    <col min="53" max="54" width="12" style="168" customWidth="1"/>
    <col min="55" max="16384" width="9" style="168"/>
  </cols>
  <sheetData>
    <row r="1" spans="1:57" ht="13" x14ac:dyDescent="0.15">
      <c r="A1" s="248" t="s">
        <v>519</v>
      </c>
      <c r="L1" s="30" t="s">
        <v>199</v>
      </c>
      <c r="BC1" s="283"/>
      <c r="BE1" s="30" t="s">
        <v>199</v>
      </c>
    </row>
    <row r="2" spans="1:57" x14ac:dyDescent="0.15">
      <c r="BA2" s="1229" t="s">
        <v>197</v>
      </c>
      <c r="BB2" s="1229"/>
      <c r="BC2" s="283" t="s">
        <v>196</v>
      </c>
    </row>
    <row r="3" spans="1:57" x14ac:dyDescent="0.15">
      <c r="A3" s="168" t="s">
        <v>195</v>
      </c>
      <c r="B3" s="168">
        <v>1970</v>
      </c>
      <c r="C3" s="168">
        <v>1971</v>
      </c>
      <c r="D3" s="168">
        <v>1972</v>
      </c>
      <c r="E3" s="168">
        <v>1973</v>
      </c>
      <c r="F3" s="168">
        <v>1974</v>
      </c>
      <c r="G3" s="168">
        <v>1975</v>
      </c>
      <c r="H3" s="168">
        <v>1976</v>
      </c>
      <c r="I3" s="168">
        <v>1977</v>
      </c>
      <c r="J3" s="168">
        <v>1978</v>
      </c>
      <c r="K3" s="168">
        <v>1979</v>
      </c>
      <c r="L3" s="168">
        <v>1980</v>
      </c>
      <c r="M3" s="168">
        <v>1981</v>
      </c>
      <c r="N3" s="168">
        <v>1982</v>
      </c>
      <c r="O3" s="168">
        <v>1983</v>
      </c>
      <c r="P3" s="168">
        <v>1984</v>
      </c>
      <c r="Q3" s="168">
        <v>1985</v>
      </c>
      <c r="R3" s="168">
        <v>1986</v>
      </c>
      <c r="S3" s="168">
        <v>1987</v>
      </c>
      <c r="T3" s="168">
        <v>1988</v>
      </c>
      <c r="U3" s="168">
        <v>1989</v>
      </c>
      <c r="V3" s="168">
        <v>1990</v>
      </c>
      <c r="W3" s="168">
        <v>1991</v>
      </c>
      <c r="X3" s="168">
        <v>1992</v>
      </c>
      <c r="Y3" s="168">
        <v>1993</v>
      </c>
      <c r="Z3" s="168">
        <v>1994</v>
      </c>
      <c r="AA3" s="168">
        <v>1995</v>
      </c>
      <c r="AB3" s="168">
        <v>1996</v>
      </c>
      <c r="AC3" s="168">
        <v>1997</v>
      </c>
      <c r="AD3" s="168">
        <v>1998</v>
      </c>
      <c r="AE3" s="168">
        <v>1999</v>
      </c>
      <c r="AF3" s="168">
        <v>2000</v>
      </c>
      <c r="AG3" s="168">
        <v>2001</v>
      </c>
      <c r="AH3" s="168">
        <v>2002</v>
      </c>
      <c r="AI3" s="168">
        <v>2003</v>
      </c>
      <c r="AJ3" s="168">
        <v>2004</v>
      </c>
      <c r="AK3" s="168">
        <v>2005</v>
      </c>
      <c r="AL3" s="168">
        <v>2006</v>
      </c>
      <c r="AM3" s="168">
        <v>2007</v>
      </c>
      <c r="AN3" s="168">
        <v>2008</v>
      </c>
      <c r="AO3" s="168">
        <v>2009</v>
      </c>
      <c r="AP3" s="168">
        <v>2010</v>
      </c>
      <c r="AQ3" s="168">
        <v>2011</v>
      </c>
      <c r="AR3" s="168">
        <v>2012</v>
      </c>
      <c r="AS3" s="168">
        <v>2013</v>
      </c>
      <c r="AT3" s="168">
        <v>2014</v>
      </c>
      <c r="AU3" s="168">
        <v>2015</v>
      </c>
      <c r="AV3" s="168">
        <v>2016</v>
      </c>
      <c r="AW3" s="168">
        <v>2017</v>
      </c>
      <c r="AX3" s="168">
        <v>2018</v>
      </c>
      <c r="AY3" s="168">
        <v>2019</v>
      </c>
      <c r="AZ3" s="161">
        <v>2020</v>
      </c>
      <c r="BA3" s="283">
        <v>2020</v>
      </c>
      <c r="BB3" s="283" t="s">
        <v>194</v>
      </c>
      <c r="BC3" s="283">
        <v>2020</v>
      </c>
    </row>
    <row r="4" spans="1:57" x14ac:dyDescent="0.15">
      <c r="AT4" s="161"/>
      <c r="AU4" s="161"/>
      <c r="AV4" s="161"/>
      <c r="AW4" s="161"/>
      <c r="AX4" s="161"/>
    </row>
    <row r="5" spans="1:57" x14ac:dyDescent="0.15">
      <c r="A5" s="168" t="s">
        <v>193</v>
      </c>
      <c r="B5" s="311">
        <v>1.9445859000000003</v>
      </c>
      <c r="C5" s="311">
        <v>2.1259800000000006</v>
      </c>
      <c r="D5" s="311">
        <v>2.4003000000000001</v>
      </c>
      <c r="E5" s="311">
        <v>2.5717500000000002</v>
      </c>
      <c r="F5" s="311">
        <v>2.5183947600000001</v>
      </c>
      <c r="G5" s="311">
        <v>2.5724358000000001</v>
      </c>
      <c r="H5" s="311">
        <v>2.5950672000000004</v>
      </c>
      <c r="I5" s="311">
        <v>2.7260550000000001</v>
      </c>
      <c r="J5" s="311">
        <v>2.6307288000000004</v>
      </c>
      <c r="K5" s="311">
        <v>2.7740610000000006</v>
      </c>
      <c r="L5" s="311">
        <v>2.5642062000000001</v>
      </c>
      <c r="M5" s="311">
        <v>2.4777954000000006</v>
      </c>
      <c r="N5" s="311">
        <v>2.6008965000000002</v>
      </c>
      <c r="O5" s="311">
        <v>2.4462486000000006</v>
      </c>
      <c r="P5" s="311">
        <v>2.6811351000000005</v>
      </c>
      <c r="Q5" s="311">
        <v>2.898492552</v>
      </c>
      <c r="R5" s="311">
        <v>2.7185454900000003</v>
      </c>
      <c r="S5" s="311">
        <v>2.9468345939999998</v>
      </c>
      <c r="T5" s="311">
        <v>3.4029670319999998</v>
      </c>
      <c r="U5" s="311">
        <v>3.6153695790000007</v>
      </c>
      <c r="V5" s="311">
        <v>3.7241203140000003</v>
      </c>
      <c r="W5" s="311">
        <v>3.9196281780000004</v>
      </c>
      <c r="X5" s="311">
        <v>4.3187294879999998</v>
      </c>
      <c r="Y5" s="311">
        <v>4.754305071000001</v>
      </c>
      <c r="Z5" s="311">
        <v>5.1460957530000009</v>
      </c>
      <c r="AA5" s="311">
        <v>5.4986849999999992</v>
      </c>
      <c r="AB5" s="311">
        <v>5.5410506999999996</v>
      </c>
      <c r="AC5" s="311">
        <v>5.7503123999999994</v>
      </c>
      <c r="AD5" s="311">
        <v>5.9617475999999998</v>
      </c>
      <c r="AE5" s="311">
        <v>6.1394472000000002</v>
      </c>
      <c r="AF5" s="311">
        <v>6.3469683000000003</v>
      </c>
      <c r="AG5" s="311">
        <v>6.4590921000000003</v>
      </c>
      <c r="AH5" s="311">
        <v>6.5060127000000003</v>
      </c>
      <c r="AI5" s="311">
        <v>6.3376919999999988</v>
      </c>
      <c r="AJ5" s="311">
        <v>6.3624672000000002</v>
      </c>
      <c r="AK5" s="311">
        <v>6.4494881999999993</v>
      </c>
      <c r="AL5" s="311">
        <v>6.4583063999999997</v>
      </c>
      <c r="AM5" s="311">
        <v>6.2884485000000003</v>
      </c>
      <c r="AN5" s="311">
        <v>5.9936976000000008</v>
      </c>
      <c r="AO5" s="311">
        <v>5.581829700000001</v>
      </c>
      <c r="AP5" s="311">
        <v>5.3852786999999989</v>
      </c>
      <c r="AQ5" s="311">
        <v>5.4385676999999992</v>
      </c>
      <c r="AR5" s="311">
        <v>5.410987200000001</v>
      </c>
      <c r="AS5" s="311">
        <v>5.4691326000000009</v>
      </c>
      <c r="AT5" s="311">
        <v>5.7236975999999995</v>
      </c>
      <c r="AU5" s="311">
        <v>5.7872043</v>
      </c>
      <c r="AV5" s="311">
        <v>6.1913997000000007</v>
      </c>
      <c r="AW5" s="311">
        <v>6.2604711000000002</v>
      </c>
      <c r="AX5" s="311">
        <v>6.3639459000000009</v>
      </c>
      <c r="AY5" s="311">
        <v>6.0834906000000002</v>
      </c>
      <c r="AZ5" s="312">
        <v>5.9470152992720431</v>
      </c>
      <c r="BA5" s="284">
        <v>-2.5104662183422777E-2</v>
      </c>
      <c r="BB5" s="284">
        <v>8.643341542893701E-3</v>
      </c>
      <c r="BC5" s="284">
        <v>4.2866975293300601E-2</v>
      </c>
    </row>
    <row r="6" spans="1:57" x14ac:dyDescent="0.15">
      <c r="A6" s="168" t="s">
        <v>192</v>
      </c>
      <c r="B6" s="311">
        <v>0.39709106090473689</v>
      </c>
      <c r="C6" s="311">
        <v>0.39305423065143341</v>
      </c>
      <c r="D6" s="311">
        <v>0.4085288161661092</v>
      </c>
      <c r="E6" s="311">
        <v>0.44390138439028404</v>
      </c>
      <c r="F6" s="311">
        <v>0.46534330931754153</v>
      </c>
      <c r="G6" s="311">
        <v>0.47300522814144563</v>
      </c>
      <c r="H6" s="311">
        <v>0.46387773762397022</v>
      </c>
      <c r="I6" s="311">
        <v>0.49194994572548512</v>
      </c>
      <c r="J6" s="311">
        <v>0.61581112364564483</v>
      </c>
      <c r="K6" s="311">
        <v>0.74755675602034499</v>
      </c>
      <c r="L6" s="311">
        <v>0.90414869740266413</v>
      </c>
      <c r="M6" s="311">
        <v>0.97408466241943803</v>
      </c>
      <c r="N6" s="311">
        <v>1.0386832003006343</v>
      </c>
      <c r="O6" s="311">
        <v>1.0474619868334016</v>
      </c>
      <c r="P6" s="311">
        <v>1.0302970136158407</v>
      </c>
      <c r="Q6" s="311">
        <v>0.99949563117903539</v>
      </c>
      <c r="R6" s="311">
        <v>0.88781792810024784</v>
      </c>
      <c r="S6" s="311">
        <v>0.90241564869980651</v>
      </c>
      <c r="T6" s="311">
        <v>0.91415623054213946</v>
      </c>
      <c r="U6" s="311">
        <v>0.87755325237141524</v>
      </c>
      <c r="V6" s="311">
        <v>0.94990102862858594</v>
      </c>
      <c r="W6" s="311">
        <v>0.96332748177668048</v>
      </c>
      <c r="X6" s="311">
        <v>0.93375115790610685</v>
      </c>
      <c r="Y6" s="311">
        <v>1.00001556</v>
      </c>
      <c r="Z6" s="311">
        <v>1.0520283500000001</v>
      </c>
      <c r="AA6" s="311">
        <v>1.0507050439999999</v>
      </c>
      <c r="AB6" s="311">
        <v>1.108980973</v>
      </c>
      <c r="AC6" s="311">
        <v>1.1198330010000002</v>
      </c>
      <c r="AD6" s="311">
        <v>1.1856280729999999</v>
      </c>
      <c r="AE6" s="311">
        <v>1.2324696610000003</v>
      </c>
      <c r="AF6" s="311">
        <v>1.201632091</v>
      </c>
      <c r="AG6" s="311">
        <v>1.1930653539999998</v>
      </c>
      <c r="AH6" s="311">
        <v>1.2141983000000001</v>
      </c>
      <c r="AI6" s="311">
        <v>1.2542546910000001</v>
      </c>
      <c r="AJ6" s="311">
        <v>1.3329736170000002</v>
      </c>
      <c r="AK6" s="311">
        <v>1.5952280809999999</v>
      </c>
      <c r="AL6" s="311">
        <v>1.7442792090000003</v>
      </c>
      <c r="AM6" s="311">
        <v>1.6869086750000002</v>
      </c>
      <c r="AN6" s="311">
        <v>1.7003008220000002</v>
      </c>
      <c r="AO6" s="311">
        <v>1.8929898400000003</v>
      </c>
      <c r="AP6" s="311">
        <v>1.8424014410000005</v>
      </c>
      <c r="AQ6" s="311">
        <v>1.87556367</v>
      </c>
      <c r="AR6" s="311">
        <v>1.8306067320000003</v>
      </c>
      <c r="AS6" s="311">
        <v>1.8895694110000003</v>
      </c>
      <c r="AT6" s="311">
        <v>1.8467929170000004</v>
      </c>
      <c r="AU6" s="311">
        <v>1.726090111</v>
      </c>
      <c r="AV6" s="311">
        <v>1.5714512650000001</v>
      </c>
      <c r="AW6" s="311">
        <v>1.3776639739999998</v>
      </c>
      <c r="AX6" s="311">
        <v>1.266877</v>
      </c>
      <c r="AY6" s="311">
        <v>1.1266160000000003</v>
      </c>
      <c r="AZ6" s="312">
        <v>1.0825837985545805</v>
      </c>
      <c r="BA6" s="284">
        <v>-4.1709047871185234E-2</v>
      </c>
      <c r="BB6" s="284">
        <v>-5.0570409306156749E-2</v>
      </c>
      <c r="BC6" s="284">
        <v>7.8034258548565156E-3</v>
      </c>
    </row>
    <row r="7" spans="1:57" x14ac:dyDescent="0.15">
      <c r="A7" s="168" t="s">
        <v>191</v>
      </c>
      <c r="B7" s="311">
        <v>20.572642740990194</v>
      </c>
      <c r="C7" s="311">
        <v>21.155781500730367</v>
      </c>
      <c r="D7" s="311">
        <v>21.087180292114816</v>
      </c>
      <c r="E7" s="311">
        <v>21.068003174915255</v>
      </c>
      <c r="F7" s="311">
        <v>20.140098855451953</v>
      </c>
      <c r="G7" s="311">
        <v>18.649492946652828</v>
      </c>
      <c r="H7" s="311">
        <v>18.49754211466913</v>
      </c>
      <c r="I7" s="311">
        <v>18.578255786495095</v>
      </c>
      <c r="J7" s="311">
        <v>18.502194910979178</v>
      </c>
      <c r="K7" s="311">
        <v>19.06350066142198</v>
      </c>
      <c r="L7" s="311">
        <v>18.903266902456121</v>
      </c>
      <c r="M7" s="311">
        <v>18.705337896976687</v>
      </c>
      <c r="N7" s="311">
        <v>17.394835086487888</v>
      </c>
      <c r="O7" s="311">
        <v>15.756256961325295</v>
      </c>
      <c r="P7" s="311">
        <v>17.099437594714953</v>
      </c>
      <c r="Q7" s="311">
        <v>16.123724368840435</v>
      </c>
      <c r="R7" s="311">
        <v>15.706322011865472</v>
      </c>
      <c r="S7" s="311">
        <v>16.271321512848299</v>
      </c>
      <c r="T7" s="311">
        <v>16.710752486475698</v>
      </c>
      <c r="U7" s="311">
        <v>16.946884747861748</v>
      </c>
      <c r="V7" s="311">
        <v>17.40160537989415</v>
      </c>
      <c r="W7" s="311">
        <v>17.309101142398401</v>
      </c>
      <c r="X7" s="311">
        <v>17.448081117729988</v>
      </c>
      <c r="Y7" s="311">
        <v>17.646477301940966</v>
      </c>
      <c r="Z7" s="311">
        <v>18.371910916996065</v>
      </c>
      <c r="AA7" s="311">
        <v>18.119550841540864</v>
      </c>
      <c r="AB7" s="311">
        <v>18.368354851244803</v>
      </c>
      <c r="AC7" s="311">
        <v>18.415436402151215</v>
      </c>
      <c r="AD7" s="311">
        <v>18.623809511021324</v>
      </c>
      <c r="AE7" s="311">
        <v>18.364969704541675</v>
      </c>
      <c r="AF7" s="311">
        <v>18.669610118617076</v>
      </c>
      <c r="AG7" s="311">
        <v>19.148219536275665</v>
      </c>
      <c r="AH7" s="311">
        <v>18.404235507197463</v>
      </c>
      <c r="AI7" s="311">
        <v>18.642809062320893</v>
      </c>
      <c r="AJ7" s="311">
        <v>18.111962985354403</v>
      </c>
      <c r="AK7" s="311">
        <v>17.619869004349059</v>
      </c>
      <c r="AL7" s="311">
        <v>18.06206601790527</v>
      </c>
      <c r="AM7" s="311">
        <v>18.788000045951268</v>
      </c>
      <c r="AN7" s="311">
        <v>19.65842903728166</v>
      </c>
      <c r="AO7" s="311">
        <v>20.072970399301074</v>
      </c>
      <c r="AP7" s="311">
        <v>20.705668086595185</v>
      </c>
      <c r="AQ7" s="311">
        <v>22.224907683706487</v>
      </c>
      <c r="AR7" s="311">
        <v>23.368493800447759</v>
      </c>
      <c r="AS7" s="311">
        <v>23.604938463871779</v>
      </c>
      <c r="AT7" s="311">
        <v>25.370153360440561</v>
      </c>
      <c r="AU7" s="311">
        <v>26.650915307005437</v>
      </c>
      <c r="AV7" s="311">
        <v>26.184820012320358</v>
      </c>
      <c r="AW7" s="311">
        <v>26.86214561263003</v>
      </c>
      <c r="AX7" s="311">
        <v>30.273702157347326</v>
      </c>
      <c r="AY7" s="311">
        <v>33.47955098079499</v>
      </c>
      <c r="AZ7" s="312">
        <v>32.926354389635428</v>
      </c>
      <c r="BA7" s="284">
        <v>-1.921051176702071E-2</v>
      </c>
      <c r="BB7" s="284">
        <v>5.2487140044885638E-2</v>
      </c>
      <c r="BC7" s="284">
        <v>0.23733808458366226</v>
      </c>
    </row>
    <row r="8" spans="1:57" s="161" customFormat="1" x14ac:dyDescent="0.15">
      <c r="A8" s="163" t="s">
        <v>190</v>
      </c>
      <c r="B8" s="313">
        <v>22.914319701894932</v>
      </c>
      <c r="C8" s="313">
        <v>23.674815731381802</v>
      </c>
      <c r="D8" s="313">
        <v>23.896009108280925</v>
      </c>
      <c r="E8" s="313">
        <v>24.08365455930554</v>
      </c>
      <c r="F8" s="313">
        <v>23.123836924769495</v>
      </c>
      <c r="G8" s="313">
        <v>21.694933974794274</v>
      </c>
      <c r="H8" s="313">
        <v>21.5564870522931</v>
      </c>
      <c r="I8" s="313">
        <v>21.796260732220578</v>
      </c>
      <c r="J8" s="313">
        <v>21.748734834624823</v>
      </c>
      <c r="K8" s="313">
        <v>22.585118417442324</v>
      </c>
      <c r="L8" s="313">
        <v>22.371621799858787</v>
      </c>
      <c r="M8" s="313">
        <v>22.157217959396128</v>
      </c>
      <c r="N8" s="313">
        <v>21.034414786788524</v>
      </c>
      <c r="O8" s="313">
        <v>19.249967548158697</v>
      </c>
      <c r="P8" s="313">
        <v>20.810869708330795</v>
      </c>
      <c r="Q8" s="313">
        <v>20.021712552019469</v>
      </c>
      <c r="R8" s="313">
        <v>19.312685429965718</v>
      </c>
      <c r="S8" s="313">
        <v>20.120571755548106</v>
      </c>
      <c r="T8" s="313">
        <v>21.027875749017838</v>
      </c>
      <c r="U8" s="313">
        <v>21.439807579233165</v>
      </c>
      <c r="V8" s="313">
        <v>22.075626722522735</v>
      </c>
      <c r="W8" s="313">
        <v>22.192056802175081</v>
      </c>
      <c r="X8" s="313">
        <v>22.700561763636095</v>
      </c>
      <c r="Y8" s="313">
        <v>23.400797932940968</v>
      </c>
      <c r="Z8" s="313">
        <v>24.570035019996066</v>
      </c>
      <c r="AA8" s="313">
        <v>24.668940885540863</v>
      </c>
      <c r="AB8" s="313">
        <v>25.018386524244804</v>
      </c>
      <c r="AC8" s="313">
        <v>25.285581803151214</v>
      </c>
      <c r="AD8" s="313">
        <v>25.771185184021324</v>
      </c>
      <c r="AE8" s="313">
        <v>25.736886565541674</v>
      </c>
      <c r="AF8" s="313">
        <v>26.218210509617077</v>
      </c>
      <c r="AG8" s="313">
        <v>26.800376990275666</v>
      </c>
      <c r="AH8" s="313">
        <v>26.124446507197462</v>
      </c>
      <c r="AI8" s="313">
        <v>26.23475575332089</v>
      </c>
      <c r="AJ8" s="313">
        <v>25.807403802354404</v>
      </c>
      <c r="AK8" s="313">
        <v>25.664585285349059</v>
      </c>
      <c r="AL8" s="313">
        <v>26.264651626905273</v>
      </c>
      <c r="AM8" s="313">
        <v>26.763357220951271</v>
      </c>
      <c r="AN8" s="313">
        <v>27.35242745928166</v>
      </c>
      <c r="AO8" s="313">
        <v>27.547789939301076</v>
      </c>
      <c r="AP8" s="313">
        <v>27.933348227595182</v>
      </c>
      <c r="AQ8" s="313">
        <v>29.539039053706489</v>
      </c>
      <c r="AR8" s="313">
        <v>30.610087732447759</v>
      </c>
      <c r="AS8" s="313">
        <v>30.963640474871781</v>
      </c>
      <c r="AT8" s="313">
        <v>32.940643877440564</v>
      </c>
      <c r="AU8" s="313">
        <v>34.164209718005438</v>
      </c>
      <c r="AV8" s="313">
        <v>33.947670977320357</v>
      </c>
      <c r="AW8" s="313">
        <v>34.500280686630035</v>
      </c>
      <c r="AX8" s="313">
        <v>37.904525057347328</v>
      </c>
      <c r="AY8" s="313">
        <v>40.689657580794986</v>
      </c>
      <c r="AZ8" s="313">
        <v>39.955953487462054</v>
      </c>
      <c r="BA8" s="297">
        <v>-2.0714683171834447E-2</v>
      </c>
      <c r="BB8" s="297">
        <v>3.9775852443029169E-2</v>
      </c>
      <c r="BC8" s="297">
        <v>0.28800848573181942</v>
      </c>
    </row>
    <row r="9" spans="1:57"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2"/>
      <c r="BA9" s="284"/>
      <c r="BB9" s="284"/>
      <c r="BC9" s="284"/>
    </row>
    <row r="10" spans="1:57" x14ac:dyDescent="0.15">
      <c r="A10" s="168" t="s">
        <v>189</v>
      </c>
      <c r="B10" s="311">
        <v>0.21076020000000006</v>
      </c>
      <c r="C10" s="311">
        <v>0.22775755500000006</v>
      </c>
      <c r="D10" s="311">
        <v>0.21650184000000006</v>
      </c>
      <c r="E10" s="311">
        <v>0.23575734000000004</v>
      </c>
      <c r="F10" s="311">
        <v>0.25375248000000006</v>
      </c>
      <c r="G10" s="311">
        <v>0.26929692000000005</v>
      </c>
      <c r="H10" s="311">
        <v>0.25676334000000001</v>
      </c>
      <c r="I10" s="311">
        <v>0.26502570000000009</v>
      </c>
      <c r="J10" s="311">
        <v>0.27342810000000006</v>
      </c>
      <c r="K10" s="311">
        <v>0.25312230000000008</v>
      </c>
      <c r="L10" s="311">
        <v>0.29392645500000003</v>
      </c>
      <c r="M10" s="311">
        <v>0.30582985500000004</v>
      </c>
      <c r="N10" s="311">
        <v>0.34274790000000005</v>
      </c>
      <c r="O10" s="311">
        <v>0.46003140000000009</v>
      </c>
      <c r="P10" s="311">
        <v>0.47193480000000004</v>
      </c>
      <c r="Q10" s="311">
        <v>0.48628890000000013</v>
      </c>
      <c r="R10" s="311">
        <v>0.54300510000000013</v>
      </c>
      <c r="S10" s="311">
        <v>0.53040150000000019</v>
      </c>
      <c r="T10" s="311">
        <v>0.62877960000000011</v>
      </c>
      <c r="U10" s="311">
        <v>0.66483990000000026</v>
      </c>
      <c r="V10" s="311">
        <v>0.62457840000000009</v>
      </c>
      <c r="W10" s="311">
        <v>0.69774930000000013</v>
      </c>
      <c r="X10" s="311">
        <v>0.70335090000000011</v>
      </c>
      <c r="Y10" s="311">
        <v>0.75341520000000017</v>
      </c>
      <c r="Z10" s="311">
        <v>0.77967270000000011</v>
      </c>
      <c r="AA10" s="311">
        <v>0.87560010000000021</v>
      </c>
      <c r="AB10" s="311">
        <v>1.0128393000000002</v>
      </c>
      <c r="AC10" s="311">
        <v>0.95857380000000014</v>
      </c>
      <c r="AD10" s="311">
        <v>1.0359459000000002</v>
      </c>
      <c r="AE10" s="311">
        <v>1.2102957000000001</v>
      </c>
      <c r="AF10" s="311">
        <v>1.3097241000000004</v>
      </c>
      <c r="AG10" s="311">
        <v>1.3002714000000004</v>
      </c>
      <c r="AH10" s="311">
        <v>1.2642111000000003</v>
      </c>
      <c r="AI10" s="311">
        <v>1.4368104000000002</v>
      </c>
      <c r="AJ10" s="311">
        <v>1.5712488000000002</v>
      </c>
      <c r="AK10" s="311">
        <v>1.5975063000000003</v>
      </c>
      <c r="AL10" s="311">
        <v>1.6139610000000004</v>
      </c>
      <c r="AM10" s="311">
        <v>1.5694983000000002</v>
      </c>
      <c r="AN10" s="311">
        <v>1.5425406000000006</v>
      </c>
      <c r="AO10" s="311">
        <v>1.4508428830857021</v>
      </c>
      <c r="AP10" s="311">
        <v>1.4038918473357009</v>
      </c>
      <c r="AQ10" s="311">
        <v>1.357842423765601</v>
      </c>
      <c r="AR10" s="311">
        <v>1.3208833186874995</v>
      </c>
      <c r="AS10" s="311">
        <v>1.2440107284138</v>
      </c>
      <c r="AT10" s="311">
        <v>1.2414916636865976</v>
      </c>
      <c r="AU10" s="311">
        <v>1.2776811929486986</v>
      </c>
      <c r="AV10" s="311">
        <v>1.3421648309328011</v>
      </c>
      <c r="AW10" s="311">
        <v>1.3373959780925988</v>
      </c>
      <c r="AX10" s="311">
        <v>1.4193140345162985</v>
      </c>
      <c r="AY10" s="311">
        <v>1.4981693965343978</v>
      </c>
      <c r="AZ10" s="312">
        <v>1.3784965732656</v>
      </c>
      <c r="BA10" s="284">
        <v>-8.239335794356839E-2</v>
      </c>
      <c r="BB10" s="284">
        <v>3.2150847614693667E-3</v>
      </c>
      <c r="BC10" s="284">
        <v>9.9364093708165339E-3</v>
      </c>
    </row>
    <row r="11" spans="1:57" x14ac:dyDescent="0.15">
      <c r="A11" s="168" t="s">
        <v>304</v>
      </c>
      <c r="B11" s="311">
        <v>1.5072480000000001E-3</v>
      </c>
      <c r="C11" s="311">
        <v>1.5072480000000001E-3</v>
      </c>
      <c r="D11" s="311">
        <v>4.0193280000000012E-2</v>
      </c>
      <c r="E11" s="311">
        <v>6.1964640000000008E-2</v>
      </c>
      <c r="F11" s="311">
        <v>6.4853532000000019E-2</v>
      </c>
      <c r="G11" s="311">
        <v>6.3932436000000009E-2</v>
      </c>
      <c r="H11" s="311">
        <v>6.5900232000000003E-2</v>
      </c>
      <c r="I11" s="311">
        <v>6.9542748000000001E-2</v>
      </c>
      <c r="J11" s="311">
        <v>6.8537916000000004E-2</v>
      </c>
      <c r="K11" s="311">
        <v>7.4943720000000005E-2</v>
      </c>
      <c r="L11" s="311">
        <v>9.1900259999999984E-2</v>
      </c>
      <c r="M11" s="311">
        <v>9.8012988000000009E-2</v>
      </c>
      <c r="N11" s="311">
        <v>0.10165550400000001</v>
      </c>
      <c r="O11" s="311">
        <v>9.7594308000000018E-2</v>
      </c>
      <c r="P11" s="311">
        <v>9.3868056000000005E-2</v>
      </c>
      <c r="Q11" s="311">
        <v>9.3030696000000024E-2</v>
      </c>
      <c r="R11" s="311">
        <v>9.4747284000000015E-2</v>
      </c>
      <c r="S11" s="311">
        <v>9.9101556000000007E-2</v>
      </c>
      <c r="T11" s="311">
        <v>0.10475373600000001</v>
      </c>
      <c r="U11" s="311">
        <v>0.11048965200000001</v>
      </c>
      <c r="V11" s="311">
        <v>0.11291799600000001</v>
      </c>
      <c r="W11" s="311">
        <v>0.11224810800000001</v>
      </c>
      <c r="X11" s="311">
        <v>0.10192044144628792</v>
      </c>
      <c r="Y11" s="311">
        <v>0.10168861625450937</v>
      </c>
      <c r="Z11" s="311">
        <v>0.10964953819815247</v>
      </c>
      <c r="AA11" s="311">
        <v>0.10956120931768996</v>
      </c>
      <c r="AB11" s="311">
        <v>0.11063921711773492</v>
      </c>
      <c r="AC11" s="311">
        <v>9.3256016711978168E-2</v>
      </c>
      <c r="AD11" s="311">
        <v>9.7398010636426349E-2</v>
      </c>
      <c r="AE11" s="311">
        <v>7.8422617972122022E-2</v>
      </c>
      <c r="AF11" s="311">
        <v>0.11240649317341711</v>
      </c>
      <c r="AG11" s="311">
        <v>0.16369543131554926</v>
      </c>
      <c r="AH11" s="311">
        <v>0.20973044881350517</v>
      </c>
      <c r="AI11" s="311">
        <v>0.24103399156430697</v>
      </c>
      <c r="AJ11" s="311">
        <v>0.33911569272218833</v>
      </c>
      <c r="AK11" s="311">
        <v>0.41837692843910917</v>
      </c>
      <c r="AL11" s="311">
        <v>0.44803054397207687</v>
      </c>
      <c r="AM11" s="311">
        <v>0.47988693166698293</v>
      </c>
      <c r="AN11" s="311">
        <v>0.49651268167315715</v>
      </c>
      <c r="AO11" s="311">
        <v>0.42773703533150209</v>
      </c>
      <c r="AP11" s="311">
        <v>0.49372208322187272</v>
      </c>
      <c r="AQ11" s="311">
        <v>0.54122404480975506</v>
      </c>
      <c r="AR11" s="311">
        <v>0.61703221055328583</v>
      </c>
      <c r="AS11" s="311">
        <v>0.70471671024000604</v>
      </c>
      <c r="AT11" s="311">
        <v>0.7299656864782762</v>
      </c>
      <c r="AU11" s="311">
        <v>0.70418144450398579</v>
      </c>
      <c r="AV11" s="311">
        <v>0.67588363613604552</v>
      </c>
      <c r="AW11" s="311">
        <v>0.65648789352495052</v>
      </c>
      <c r="AX11" s="311">
        <v>0.61329722262050412</v>
      </c>
      <c r="AY11" s="311">
        <v>0.53821237399895139</v>
      </c>
      <c r="AZ11" s="312">
        <v>0.51874750179296802</v>
      </c>
      <c r="BA11" s="284">
        <v>-3.8799210341265322E-2</v>
      </c>
      <c r="BB11" s="284">
        <v>2.3240408329502582E-2</v>
      </c>
      <c r="BC11" s="284">
        <v>3.7392095402112979E-3</v>
      </c>
    </row>
    <row r="12" spans="1:57" x14ac:dyDescent="0.15">
      <c r="A12" s="168" t="s">
        <v>188</v>
      </c>
      <c r="B12" s="311">
        <v>2.9196446017699103E-3</v>
      </c>
      <c r="C12" s="311">
        <v>4.6349358053097336E-3</v>
      </c>
      <c r="D12" s="311">
        <v>6.3137314513274315E-3</v>
      </c>
      <c r="E12" s="311">
        <v>7.2261203893805295E-3</v>
      </c>
      <c r="F12" s="311">
        <v>1.3904807415929201E-2</v>
      </c>
      <c r="G12" s="311">
        <v>1.5145656371681412E-2</v>
      </c>
      <c r="H12" s="311">
        <v>1.7444876495575214E-2</v>
      </c>
      <c r="I12" s="311">
        <v>2.1714856725663711E-2</v>
      </c>
      <c r="J12" s="311">
        <v>2.8576021539822999E-2</v>
      </c>
      <c r="K12" s="311">
        <v>3.1313188353982294E-2</v>
      </c>
      <c r="L12" s="311">
        <v>3.660504419469026E-2</v>
      </c>
      <c r="M12" s="311">
        <v>3.2846001769911495E-2</v>
      </c>
      <c r="N12" s="311">
        <v>4.693328697345131E-2</v>
      </c>
      <c r="O12" s="311">
        <v>6.3465774530973434E-2</v>
      </c>
      <c r="P12" s="311">
        <v>7.3867008424778752E-2</v>
      </c>
      <c r="Q12" s="311">
        <v>9.2662220548672541E-2</v>
      </c>
      <c r="R12" s="311">
        <v>0.10791736359292033</v>
      </c>
      <c r="S12" s="311">
        <v>0.12054482649557521</v>
      </c>
      <c r="T12" s="311">
        <v>0.1213112332035398</v>
      </c>
      <c r="U12" s="311">
        <v>0.12437686003539819</v>
      </c>
      <c r="V12" s="311">
        <v>0.11323848887076104</v>
      </c>
      <c r="W12" s="311">
        <v>0.11772218708569906</v>
      </c>
      <c r="X12" s="311">
        <v>0.13335838024603536</v>
      </c>
      <c r="Y12" s="311">
        <v>0.15622065730019466</v>
      </c>
      <c r="Z12" s="311">
        <v>0.17061012572001766</v>
      </c>
      <c r="AA12" s="311">
        <v>0.18829780715978756</v>
      </c>
      <c r="AB12" s="311">
        <v>0.20576717217446014</v>
      </c>
      <c r="AC12" s="311">
        <v>0.22397987870474331</v>
      </c>
      <c r="AD12" s="311">
        <v>0.23462369856939816</v>
      </c>
      <c r="AE12" s="311">
        <v>0.27549083995375212</v>
      </c>
      <c r="AF12" s="311">
        <v>0.2775496720152526</v>
      </c>
      <c r="AG12" s="311">
        <v>0.28345672974656411</v>
      </c>
      <c r="AH12" s="311">
        <v>0.34245272667259186</v>
      </c>
      <c r="AI12" s="311">
        <v>0.37202800734356012</v>
      </c>
      <c r="AJ12" s="311">
        <v>0.40916800013580951</v>
      </c>
      <c r="AK12" s="311">
        <v>0.40469186553668801</v>
      </c>
      <c r="AL12" s="311">
        <v>0.41322497751408915</v>
      </c>
      <c r="AM12" s="311">
        <v>0.41607846297385448</v>
      </c>
      <c r="AN12" s="311">
        <v>0.51753850998009743</v>
      </c>
      <c r="AO12" s="311">
        <v>0.44196992754893105</v>
      </c>
      <c r="AP12" s="311">
        <v>0.54073992065140342</v>
      </c>
      <c r="AQ12" s="311">
        <v>0.62017074797326366</v>
      </c>
      <c r="AR12" s="311">
        <v>0.71398258480163135</v>
      </c>
      <c r="AS12" s="311">
        <v>0.79018539963578205</v>
      </c>
      <c r="AT12" s="311">
        <v>0.84051633885578747</v>
      </c>
      <c r="AU12" s="311">
        <v>0.85696182100417673</v>
      </c>
      <c r="AV12" s="311">
        <v>0.8684487977342652</v>
      </c>
      <c r="AW12" s="311">
        <v>0.9785311872860708</v>
      </c>
      <c r="AX12" s="311">
        <v>0.90584484279569333</v>
      </c>
      <c r="AY12" s="311">
        <v>0.92687497371812355</v>
      </c>
      <c r="AZ12" s="312">
        <v>0.86141449799522107</v>
      </c>
      <c r="BA12" s="284">
        <v>-7.3164201397569295E-2</v>
      </c>
      <c r="BB12" s="284">
        <v>7.6868922026191111E-2</v>
      </c>
      <c r="BC12" s="284">
        <v>6.2092044739437803E-3</v>
      </c>
    </row>
    <row r="13" spans="1:57" x14ac:dyDescent="0.15">
      <c r="A13" s="168" t="s">
        <v>186</v>
      </c>
      <c r="B13" s="311">
        <v>4.49757E-2</v>
      </c>
      <c r="C13" s="311">
        <v>4.6816200000000002E-2</v>
      </c>
      <c r="D13" s="311">
        <v>5.7187800000000011E-2</v>
      </c>
      <c r="E13" s="311">
        <v>5.925600000000001E-2</v>
      </c>
      <c r="F13" s="311">
        <v>6.1651800000000007E-2</v>
      </c>
      <c r="G13" s="311">
        <v>5.3696700000000007E-2</v>
      </c>
      <c r="H13" s="311">
        <v>5.4532799999999999E-2</v>
      </c>
      <c r="I13" s="311">
        <v>6.1829099999999998E-2</v>
      </c>
      <c r="J13" s="311">
        <v>8.2109700000000022E-2</v>
      </c>
      <c r="K13" s="311">
        <v>9.3801600000000013E-2</v>
      </c>
      <c r="L13" s="311">
        <v>0.10024110000000001</v>
      </c>
      <c r="M13" s="311">
        <v>0.1098684</v>
      </c>
      <c r="N13" s="311">
        <v>0.11712960000000004</v>
      </c>
      <c r="O13" s="311">
        <v>0.12868379999999999</v>
      </c>
      <c r="P13" s="311">
        <v>0.13082670000000002</v>
      </c>
      <c r="Q13" s="311">
        <v>0.13344300000000003</v>
      </c>
      <c r="R13" s="311">
        <v>0.13005539999999999</v>
      </c>
      <c r="S13" s="311">
        <v>0.13704930000000004</v>
      </c>
      <c r="T13" s="311">
        <v>0.13215870000000002</v>
      </c>
      <c r="U13" s="311">
        <v>0.13356899999999999</v>
      </c>
      <c r="V13" s="311">
        <v>0.14128560000000001</v>
      </c>
      <c r="W13" s="311">
        <v>0.13990140000000004</v>
      </c>
      <c r="X13" s="311">
        <v>0.14331240000000003</v>
      </c>
      <c r="Y13" s="311">
        <v>0.14030550000000003</v>
      </c>
      <c r="Z13" s="311">
        <v>0.14473620000000006</v>
      </c>
      <c r="AA13" s="311">
        <v>0.15173639999999999</v>
      </c>
      <c r="AB13" s="311">
        <v>0.16368659999999999</v>
      </c>
      <c r="AC13" s="311">
        <v>0.204264</v>
      </c>
      <c r="AD13" s="311">
        <v>0.23362380000000005</v>
      </c>
      <c r="AE13" s="311">
        <v>0.2049444</v>
      </c>
      <c r="AF13" s="311">
        <v>0.20648906478282014</v>
      </c>
      <c r="AG13" s="311">
        <v>0.21380375225231849</v>
      </c>
      <c r="AH13" s="311">
        <v>0.21595253368198999</v>
      </c>
      <c r="AI13" s="311">
        <v>0.20699927772502524</v>
      </c>
      <c r="AJ13" s="311">
        <v>0.22085352146336415</v>
      </c>
      <c r="AK13" s="311">
        <v>0.23206839440452656</v>
      </c>
      <c r="AL13" s="311">
        <v>0.24352856202944148</v>
      </c>
      <c r="AM13" s="311">
        <v>0.26128383239759628</v>
      </c>
      <c r="AN13" s="311">
        <v>0.31387912034022147</v>
      </c>
      <c r="AO13" s="311">
        <v>0.36402550947702972</v>
      </c>
      <c r="AP13" s="311">
        <v>0.39036195972366355</v>
      </c>
      <c r="AQ13" s="311">
        <v>0.37965047245900896</v>
      </c>
      <c r="AR13" s="311">
        <v>0.41492331640779728</v>
      </c>
      <c r="AS13" s="311">
        <v>0.47604513320127301</v>
      </c>
      <c r="AT13" s="311">
        <v>0.44398203076442938</v>
      </c>
      <c r="AU13" s="311">
        <v>0.41797136983455452</v>
      </c>
      <c r="AV13" s="311">
        <v>0.43272728633793051</v>
      </c>
      <c r="AW13" s="311">
        <v>0.44236606534757761</v>
      </c>
      <c r="AX13" s="311">
        <v>0.46283465454470707</v>
      </c>
      <c r="AY13" s="311">
        <v>0.47498001868598244</v>
      </c>
      <c r="AZ13" s="312">
        <v>0.47729856393801712</v>
      </c>
      <c r="BA13" s="284">
        <v>2.1357757697935131E-3</v>
      </c>
      <c r="BB13" s="284">
        <v>2.6961948465197505E-2</v>
      </c>
      <c r="BC13" s="284">
        <v>3.4404393999731813E-3</v>
      </c>
    </row>
    <row r="14" spans="1:57" x14ac:dyDescent="0.15">
      <c r="A14" s="168" t="s">
        <v>184</v>
      </c>
      <c r="B14" s="311">
        <v>1.4310450000000001E-2</v>
      </c>
      <c r="C14" s="311">
        <v>1.7082450000000002E-2</v>
      </c>
      <c r="D14" s="311">
        <v>1.6424100000000004E-2</v>
      </c>
      <c r="E14" s="311">
        <v>1.6077600000000001E-2</v>
      </c>
      <c r="F14" s="311">
        <v>1.6562700000000003E-2</v>
      </c>
      <c r="G14" s="311">
        <v>2.04435E-2</v>
      </c>
      <c r="H14" s="311">
        <v>2.2176000000000001E-2</v>
      </c>
      <c r="I14" s="311">
        <v>2.2020075000000004E-2</v>
      </c>
      <c r="J14" s="311">
        <v>2.30076E-2</v>
      </c>
      <c r="K14" s="311">
        <v>2.1275099999999998E-2</v>
      </c>
      <c r="L14" s="311">
        <v>2.2869E-2</v>
      </c>
      <c r="M14" s="311">
        <v>2.6264700000000002E-2</v>
      </c>
      <c r="N14" s="311">
        <v>2.7564075E-2</v>
      </c>
      <c r="O14" s="311">
        <v>1.8156600000000002E-2</v>
      </c>
      <c r="P14" s="311">
        <v>2.4532200000000001E-2</v>
      </c>
      <c r="Q14" s="311">
        <v>1.9126800000000003E-2</v>
      </c>
      <c r="R14" s="311">
        <v>2.0287574999999999E-2</v>
      </c>
      <c r="S14" s="311">
        <v>2.0166299999999998E-2</v>
      </c>
      <c r="T14" s="311">
        <v>1.9022850000000001E-2</v>
      </c>
      <c r="U14" s="311">
        <v>1.6129575E-2</v>
      </c>
      <c r="V14" s="311">
        <v>1.5436574999999999E-2</v>
      </c>
      <c r="W14" s="311">
        <v>1.44837E-2</v>
      </c>
      <c r="X14" s="311">
        <v>1.306305E-2</v>
      </c>
      <c r="Y14" s="311">
        <v>1.3756050000000002E-2</v>
      </c>
      <c r="Z14" s="311">
        <v>1.4345100000000003E-2</v>
      </c>
      <c r="AA14" s="311">
        <v>1.3894650000000001E-2</v>
      </c>
      <c r="AB14" s="311">
        <v>1.410255E-2</v>
      </c>
      <c r="AC14" s="311">
        <v>8.3506499999999994E-3</v>
      </c>
      <c r="AD14" s="311">
        <v>1.4171850000000001E-2</v>
      </c>
      <c r="AE14" s="311">
        <v>1.4241150000000001E-2</v>
      </c>
      <c r="AF14" s="311">
        <v>1.1971575000000002E-2</v>
      </c>
      <c r="AG14" s="311">
        <v>1.2820499999999999E-2</v>
      </c>
      <c r="AH14" s="311">
        <v>1.53153E-2</v>
      </c>
      <c r="AI14" s="311">
        <v>1.8121950000000001E-2</v>
      </c>
      <c r="AJ14" s="311">
        <v>2.9798999999999999E-2</v>
      </c>
      <c r="AK14" s="311">
        <v>5.2558924352150947E-2</v>
      </c>
      <c r="AL14" s="311">
        <v>6.1511193360600819E-2</v>
      </c>
      <c r="AM14" s="311">
        <v>9.2707175511863055E-2</v>
      </c>
      <c r="AN14" s="311">
        <v>0.12592596569812872</v>
      </c>
      <c r="AO14" s="311">
        <v>0.12908879572916251</v>
      </c>
      <c r="AP14" s="311">
        <v>0.2633380525741062</v>
      </c>
      <c r="AQ14" s="311">
        <v>0.41329946603250117</v>
      </c>
      <c r="AR14" s="311">
        <v>0.43049069089536512</v>
      </c>
      <c r="AS14" s="311">
        <v>0.44636851955806117</v>
      </c>
      <c r="AT14" s="311">
        <v>0.47258028088390341</v>
      </c>
      <c r="AU14" s="311">
        <v>0.45564179788165499</v>
      </c>
      <c r="AV14" s="311">
        <v>0.50466367156960756</v>
      </c>
      <c r="AW14" s="311">
        <v>0.46838688926872352</v>
      </c>
      <c r="AX14" s="311">
        <v>0.46121348086630748</v>
      </c>
      <c r="AY14" s="311">
        <v>0.48584851721154787</v>
      </c>
      <c r="AZ14" s="312">
        <v>0.43523067729946446</v>
      </c>
      <c r="BA14" s="284">
        <v>-0.10663199110996791</v>
      </c>
      <c r="BB14" s="284">
        <v>0.14172427037745527</v>
      </c>
      <c r="BC14" s="284">
        <v>3.1372077843765398E-3</v>
      </c>
    </row>
    <row r="15" spans="1:57" x14ac:dyDescent="0.15">
      <c r="A15" s="168" t="s">
        <v>183</v>
      </c>
      <c r="B15" s="311">
        <v>6.3963270000000003E-2</v>
      </c>
      <c r="C15" s="311">
        <v>6.7086000000000007E-2</v>
      </c>
      <c r="D15" s="311">
        <v>6.9338700000000003E-2</v>
      </c>
      <c r="E15" s="311">
        <v>6.6592800000000008E-2</v>
      </c>
      <c r="F15" s="311">
        <v>6.08391E-2</v>
      </c>
      <c r="G15" s="311">
        <v>5.5295100000000007E-2</v>
      </c>
      <c r="H15" s="311">
        <v>6.2237700000000007E-2</v>
      </c>
      <c r="I15" s="311">
        <v>7.3157400000000011E-2</v>
      </c>
      <c r="J15" s="311">
        <v>8.7336900000000009E-2</v>
      </c>
      <c r="K15" s="311">
        <v>9.0275400000000006E-2</v>
      </c>
      <c r="L15" s="311">
        <v>0.10199700000000002</v>
      </c>
      <c r="M15" s="311">
        <v>0.1123542</v>
      </c>
      <c r="N15" s="311">
        <v>0.13655250000000005</v>
      </c>
      <c r="O15" s="311">
        <v>0.14147010000000004</v>
      </c>
      <c r="P15" s="311">
        <v>0.14823360000000002</v>
      </c>
      <c r="Q15" s="311">
        <v>0.15174720000000003</v>
      </c>
      <c r="R15" s="311">
        <v>0.15528420000000004</v>
      </c>
      <c r="S15" s="311">
        <v>0.16449659999999999</v>
      </c>
      <c r="T15" s="311">
        <v>0.18933930000000002</v>
      </c>
      <c r="U15" s="311">
        <v>0.18970109999999998</v>
      </c>
      <c r="V15" s="311">
        <v>0.19668150000000001</v>
      </c>
      <c r="W15" s="311">
        <v>0.19926595661850005</v>
      </c>
      <c r="X15" s="311">
        <v>0.19255684039255128</v>
      </c>
      <c r="Y15" s="311">
        <v>0.21611929623300005</v>
      </c>
      <c r="Z15" s="311">
        <v>0.24752599029108005</v>
      </c>
      <c r="AA15" s="311">
        <v>0.26572759707474009</v>
      </c>
      <c r="AB15" s="311">
        <v>0.30003856766621168</v>
      </c>
      <c r="AC15" s="311">
        <v>0.32559611193649585</v>
      </c>
      <c r="AD15" s="311">
        <v>0.32559611193649585</v>
      </c>
      <c r="AE15" s="311">
        <v>0.41067122505538661</v>
      </c>
      <c r="AF15" s="311">
        <v>0.49790416046868458</v>
      </c>
      <c r="AG15" s="311">
        <v>0.52973516213588268</v>
      </c>
      <c r="AH15" s="311">
        <v>0.62144707082631756</v>
      </c>
      <c r="AI15" s="311">
        <v>0.90667497320795254</v>
      </c>
      <c r="AJ15" s="311">
        <v>1.0288319442255227</v>
      </c>
      <c r="AK15" s="311">
        <v>1.0803724308854192</v>
      </c>
      <c r="AL15" s="311">
        <v>1.2801697633882352</v>
      </c>
      <c r="AM15" s="311">
        <v>1.3573203866517425</v>
      </c>
      <c r="AN15" s="311">
        <v>1.3463825692419318</v>
      </c>
      <c r="AO15" s="311">
        <v>1.3880955761607376</v>
      </c>
      <c r="AP15" s="311">
        <v>1.4505490959074823</v>
      </c>
      <c r="AQ15" s="311">
        <v>1.3926677880608598</v>
      </c>
      <c r="AR15" s="311">
        <v>1.3871666597361032</v>
      </c>
      <c r="AS15" s="311">
        <v>1.3949013512462405</v>
      </c>
      <c r="AT15" s="311">
        <v>1.3704193970238827</v>
      </c>
      <c r="AU15" s="311">
        <v>1.2944108353624877</v>
      </c>
      <c r="AV15" s="311">
        <v>1.1261411444138087</v>
      </c>
      <c r="AW15" s="311">
        <v>1.1474253931601377</v>
      </c>
      <c r="AX15" s="311">
        <v>1.2226000735630194</v>
      </c>
      <c r="AY15" s="311">
        <v>1.2441920578726675</v>
      </c>
      <c r="AZ15" s="312">
        <v>1.0607495098166957</v>
      </c>
      <c r="BA15" s="284">
        <v>-0.14976849400485359</v>
      </c>
      <c r="BB15" s="284">
        <v>-1.08849602737775E-2</v>
      </c>
      <c r="BC15" s="284">
        <v>7.6460410376376544E-3</v>
      </c>
    </row>
    <row r="16" spans="1:57" x14ac:dyDescent="0.15">
      <c r="A16" s="168" t="s">
        <v>182</v>
      </c>
      <c r="B16" s="311">
        <v>0.30809160000000008</v>
      </c>
      <c r="C16" s="311">
        <v>0.29858112000000003</v>
      </c>
      <c r="D16" s="311">
        <v>0.29678292000000006</v>
      </c>
      <c r="E16" s="311">
        <v>0.36559404000000012</v>
      </c>
      <c r="F16" s="311">
        <v>0.38637324000000006</v>
      </c>
      <c r="G16" s="311">
        <v>0.37578384000000004</v>
      </c>
      <c r="H16" s="311">
        <v>0.46585368000000005</v>
      </c>
      <c r="I16" s="311">
        <v>0.50851098000000017</v>
      </c>
      <c r="J16" s="311">
        <v>0.51312636000000011</v>
      </c>
      <c r="K16" s="311">
        <v>0.57470472000000006</v>
      </c>
      <c r="L16" s="311">
        <v>0.59162778000000016</v>
      </c>
      <c r="M16" s="311">
        <v>0.59482458000000005</v>
      </c>
      <c r="N16" s="311">
        <v>0.63468468000000011</v>
      </c>
      <c r="O16" s="311">
        <v>0.62497440000000015</v>
      </c>
      <c r="P16" s="311">
        <v>0.69130800000000014</v>
      </c>
      <c r="Q16" s="311">
        <v>0.69232698000000015</v>
      </c>
      <c r="R16" s="311">
        <v>0.7621970400000001</v>
      </c>
      <c r="S16" s="311">
        <v>0.74273652000000001</v>
      </c>
      <c r="T16" s="311">
        <v>0.76035887999999996</v>
      </c>
      <c r="U16" s="311">
        <v>0.78073848000000012</v>
      </c>
      <c r="V16" s="311">
        <v>0.87774138000000002</v>
      </c>
      <c r="W16" s="311">
        <v>0.87520392000000014</v>
      </c>
      <c r="X16" s="311">
        <v>0.86385528000000023</v>
      </c>
      <c r="Y16" s="311">
        <v>0.93222684000000011</v>
      </c>
      <c r="Z16" s="311">
        <v>0.98603298000000006</v>
      </c>
      <c r="AA16" s="311">
        <v>1.09893996</v>
      </c>
      <c r="AB16" s="311">
        <v>1.1880507600000001</v>
      </c>
      <c r="AC16" s="311">
        <v>1.2319668000000004</v>
      </c>
      <c r="AD16" s="311">
        <v>1.2921265800000004</v>
      </c>
      <c r="AE16" s="311">
        <v>1.0953036000000003</v>
      </c>
      <c r="AF16" s="311">
        <v>1.1158430400000001</v>
      </c>
      <c r="AG16" s="311">
        <v>1.1825362800000003</v>
      </c>
      <c r="AH16" s="311">
        <v>1.1354833800000004</v>
      </c>
      <c r="AI16" s="311">
        <v>1.0079510400000002</v>
      </c>
      <c r="AJ16" s="311">
        <v>1.1350638000000004</v>
      </c>
      <c r="AK16" s="311">
        <v>1.0956632400000001</v>
      </c>
      <c r="AL16" s="311">
        <v>1.2580207200000002</v>
      </c>
      <c r="AM16" s="311">
        <v>1.34089776</v>
      </c>
      <c r="AN16" s="311">
        <v>1.2032355600000002</v>
      </c>
      <c r="AO16" s="311">
        <v>1.1446542000000002</v>
      </c>
      <c r="AP16" s="311">
        <v>1.0962626400000004</v>
      </c>
      <c r="AQ16" s="311">
        <v>1.0885104000000001</v>
      </c>
      <c r="AR16" s="311">
        <v>1.1485702800000004</v>
      </c>
      <c r="AS16" s="311">
        <v>1.1012576400000003</v>
      </c>
      <c r="AT16" s="311">
        <v>1.1443744800000002</v>
      </c>
      <c r="AU16" s="311">
        <v>1.2983403600000003</v>
      </c>
      <c r="AV16" s="311">
        <v>1.3405944220603587</v>
      </c>
      <c r="AW16" s="311">
        <v>1.389793958732501</v>
      </c>
      <c r="AX16" s="311">
        <v>1.1382875826224255</v>
      </c>
      <c r="AY16" s="311">
        <v>0.92074387138842184</v>
      </c>
      <c r="AZ16" s="312">
        <v>0.67505220347684758</v>
      </c>
      <c r="BA16" s="284">
        <v>-0.26884357369203915</v>
      </c>
      <c r="BB16" s="284">
        <v>-2.1532391824322095E-2</v>
      </c>
      <c r="BC16" s="284">
        <v>4.8658771958552558E-3</v>
      </c>
    </row>
    <row r="17" spans="1:55" x14ac:dyDescent="0.15">
      <c r="A17" s="168" t="s">
        <v>208</v>
      </c>
      <c r="B17" s="311">
        <v>2.6660412000000005E-2</v>
      </c>
      <c r="C17" s="311">
        <v>2.8073124000000001E-2</v>
      </c>
      <c r="D17" s="311">
        <v>2.6965656000000008E-2</v>
      </c>
      <c r="E17" s="311">
        <v>2.0788092000000001E-2</v>
      </c>
      <c r="F17" s="311">
        <v>2.3764788000000009E-2</v>
      </c>
      <c r="G17" s="311">
        <v>2.7288900000000005E-2</v>
      </c>
      <c r="H17" s="311">
        <v>4.2433380000000014E-2</v>
      </c>
      <c r="I17" s="311">
        <v>4.5843588000000005E-2</v>
      </c>
      <c r="J17" s="311">
        <v>5.2252919999999994E-2</v>
      </c>
      <c r="K17" s="311">
        <v>3.3486120000000008E-2</v>
      </c>
      <c r="L17" s="311">
        <v>2.9983139999999998E-2</v>
      </c>
      <c r="M17" s="311">
        <v>3.0343824000000002E-2</v>
      </c>
      <c r="N17" s="311">
        <v>3.2042844000000008E-2</v>
      </c>
      <c r="O17" s="311">
        <v>3.5093772000000009E-2</v>
      </c>
      <c r="P17" s="311">
        <v>3.715102800000001E-2</v>
      </c>
      <c r="Q17" s="311">
        <v>3.8365560000000007E-2</v>
      </c>
      <c r="R17" s="311">
        <v>3.5591904000000008E-2</v>
      </c>
      <c r="S17" s="311">
        <v>3.5068392000000011E-2</v>
      </c>
      <c r="T17" s="311">
        <v>4.6935432000000006E-2</v>
      </c>
      <c r="U17" s="311">
        <v>6.6726360000000012E-2</v>
      </c>
      <c r="V17" s="311">
        <v>8.6214204000000016E-2</v>
      </c>
      <c r="W17" s="311">
        <v>9.1411099200000012E-2</v>
      </c>
      <c r="X17" s="311">
        <v>9.9823788000000024E-2</v>
      </c>
      <c r="Y17" s="311">
        <v>8.2418388457471223E-2</v>
      </c>
      <c r="Z17" s="311">
        <v>0.10770577200000001</v>
      </c>
      <c r="AA17" s="311">
        <v>0.10304093880000001</v>
      </c>
      <c r="AB17" s="311">
        <v>0.10502669880000001</v>
      </c>
      <c r="AC17" s="311">
        <v>0.10055874960000001</v>
      </c>
      <c r="AD17" s="311">
        <v>9.5364435600000005E-2</v>
      </c>
      <c r="AE17" s="311">
        <v>0.11762136000000004</v>
      </c>
      <c r="AF17" s="311">
        <v>0.13001239800000003</v>
      </c>
      <c r="AG17" s="311">
        <v>0.13662783143100002</v>
      </c>
      <c r="AH17" s="311">
        <v>0.12723644360396547</v>
      </c>
      <c r="AI17" s="311">
        <v>0.11718902210669882</v>
      </c>
      <c r="AJ17" s="311">
        <v>0.12705626246319363</v>
      </c>
      <c r="AK17" s="311">
        <v>0.13640140581929466</v>
      </c>
      <c r="AL17" s="311">
        <v>0.14658706275337441</v>
      </c>
      <c r="AM17" s="311">
        <v>0.14343146168420559</v>
      </c>
      <c r="AN17" s="311">
        <v>0.13789176250309809</v>
      </c>
      <c r="AO17" s="311">
        <v>0.13682080697480312</v>
      </c>
      <c r="AP17" s="311">
        <v>0.13636586702964704</v>
      </c>
      <c r="AQ17" s="311">
        <v>0.11359203127479704</v>
      </c>
      <c r="AR17" s="311">
        <v>0.10749314132894164</v>
      </c>
      <c r="AS17" s="311">
        <v>9.8373809269211188E-2</v>
      </c>
      <c r="AT17" s="311">
        <v>9.4450560801678379E-2</v>
      </c>
      <c r="AU17" s="311">
        <v>0.10424404808189837</v>
      </c>
      <c r="AV17" s="311">
        <v>0.11259907087294618</v>
      </c>
      <c r="AW17" s="311">
        <v>0.11134150533857284</v>
      </c>
      <c r="AX17" s="311">
        <v>0.10834329724108588</v>
      </c>
      <c r="AY17" s="311">
        <v>0.11489825271414759</v>
      </c>
      <c r="AZ17" s="312">
        <v>9.6424260399531114E-2</v>
      </c>
      <c r="BA17" s="284">
        <v>-0.16307860333280777</v>
      </c>
      <c r="BB17" s="284">
        <v>-1.7310925355008222E-2</v>
      </c>
      <c r="BC17" s="284">
        <v>6.9504048337111957E-4</v>
      </c>
    </row>
    <row r="18" spans="1:55" s="161" customFormat="1" x14ac:dyDescent="0.15">
      <c r="A18" s="163" t="s">
        <v>178</v>
      </c>
      <c r="B18" s="313">
        <v>0.67318852460176992</v>
      </c>
      <c r="C18" s="313">
        <v>0.69153863280530981</v>
      </c>
      <c r="D18" s="313">
        <v>0.72970802745132746</v>
      </c>
      <c r="E18" s="313">
        <v>0.83325663238938075</v>
      </c>
      <c r="F18" s="313">
        <v>0.88170244741592951</v>
      </c>
      <c r="G18" s="313">
        <v>0.88088305237168152</v>
      </c>
      <c r="H18" s="313">
        <v>0.98734200849557552</v>
      </c>
      <c r="I18" s="313">
        <v>1.0676444477256639</v>
      </c>
      <c r="J18" s="313">
        <v>1.1283755175398231</v>
      </c>
      <c r="K18" s="313">
        <v>1.1729221483539825</v>
      </c>
      <c r="L18" s="313">
        <v>1.2691497791946906</v>
      </c>
      <c r="M18" s="313">
        <v>1.3103445487699117</v>
      </c>
      <c r="N18" s="313">
        <v>1.4393103899734514</v>
      </c>
      <c r="O18" s="313">
        <v>1.5694701545309735</v>
      </c>
      <c r="P18" s="313">
        <v>1.6717213924247789</v>
      </c>
      <c r="Q18" s="313">
        <v>1.7069913565486727</v>
      </c>
      <c r="R18" s="313">
        <v>1.8490858665929208</v>
      </c>
      <c r="S18" s="313">
        <v>1.8495649944955754</v>
      </c>
      <c r="T18" s="313">
        <v>2.0026597312035395</v>
      </c>
      <c r="U18" s="313">
        <v>2.0865709270353987</v>
      </c>
      <c r="V18" s="313">
        <v>2.168094143870761</v>
      </c>
      <c r="W18" s="313">
        <v>2.2479856709041992</v>
      </c>
      <c r="X18" s="313">
        <v>2.251241080084875</v>
      </c>
      <c r="Y18" s="313">
        <v>2.3961505482451755</v>
      </c>
      <c r="Z18" s="313">
        <v>2.5602784062092501</v>
      </c>
      <c r="AA18" s="313">
        <v>2.8067986623522176</v>
      </c>
      <c r="AB18" s="313">
        <v>3.1001508657584074</v>
      </c>
      <c r="AC18" s="313">
        <v>3.1465460069532178</v>
      </c>
      <c r="AD18" s="313">
        <v>3.3288503867423209</v>
      </c>
      <c r="AE18" s="313">
        <v>3.4069908929812613</v>
      </c>
      <c r="AF18" s="313">
        <v>3.6619005034401755</v>
      </c>
      <c r="AG18" s="313">
        <v>3.8229470868813156</v>
      </c>
      <c r="AH18" s="313">
        <v>3.931829003598371</v>
      </c>
      <c r="AI18" s="313">
        <v>4.306808661947545</v>
      </c>
      <c r="AJ18" s="313">
        <v>4.8611370210100784</v>
      </c>
      <c r="AK18" s="313">
        <v>5.0176394894371894</v>
      </c>
      <c r="AL18" s="313">
        <v>5.4650338230178184</v>
      </c>
      <c r="AM18" s="313">
        <v>5.6611043108862447</v>
      </c>
      <c r="AN18" s="313">
        <v>5.6839067694366356</v>
      </c>
      <c r="AO18" s="313">
        <v>5.4832347343078691</v>
      </c>
      <c r="AP18" s="313">
        <v>5.7752314664438762</v>
      </c>
      <c r="AQ18" s="313">
        <v>5.9069573743757866</v>
      </c>
      <c r="AR18" s="313">
        <v>6.1405422024106233</v>
      </c>
      <c r="AS18" s="313">
        <v>6.2558592915643745</v>
      </c>
      <c r="AT18" s="313">
        <v>6.3377804384945549</v>
      </c>
      <c r="AU18" s="313">
        <v>6.4094328696174578</v>
      </c>
      <c r="AV18" s="313">
        <v>6.403222860057765</v>
      </c>
      <c r="AW18" s="313">
        <v>6.5317288707511318</v>
      </c>
      <c r="AX18" s="313">
        <v>6.3317351887700415</v>
      </c>
      <c r="AY18" s="313">
        <v>6.2039194621242402</v>
      </c>
      <c r="AZ18" s="313">
        <v>5.5034137879843446</v>
      </c>
      <c r="BA18" s="297">
        <v>-0.11533713940071655</v>
      </c>
      <c r="BB18" s="297">
        <v>1.242516452112663E-2</v>
      </c>
      <c r="BC18" s="297">
        <v>3.9669429286185359E-2</v>
      </c>
    </row>
    <row r="19" spans="1:55" x14ac:dyDescent="0.15">
      <c r="B19" s="311"/>
      <c r="C19" s="311"/>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2"/>
      <c r="BA19" s="284"/>
      <c r="BB19" s="284"/>
      <c r="BC19" s="284"/>
    </row>
    <row r="20" spans="1:55" x14ac:dyDescent="0.15">
      <c r="A20" s="168" t="s">
        <v>171</v>
      </c>
      <c r="B20" s="311">
        <v>0</v>
      </c>
      <c r="C20" s="311">
        <v>0</v>
      </c>
      <c r="D20" s="311">
        <v>0</v>
      </c>
      <c r="E20" s="311">
        <v>0</v>
      </c>
      <c r="F20" s="311">
        <v>0</v>
      </c>
      <c r="G20" s="311">
        <v>0</v>
      </c>
      <c r="H20" s="311">
        <v>0</v>
      </c>
      <c r="I20" s="311">
        <v>0</v>
      </c>
      <c r="J20" s="311">
        <v>0</v>
      </c>
      <c r="K20" s="311">
        <v>0</v>
      </c>
      <c r="L20" s="311">
        <v>0</v>
      </c>
      <c r="M20" s="311">
        <v>0</v>
      </c>
      <c r="N20" s="311">
        <v>0</v>
      </c>
      <c r="O20" s="311">
        <v>0</v>
      </c>
      <c r="P20" s="311">
        <v>8.7069599999999997E-3</v>
      </c>
      <c r="Q20" s="311">
        <v>4.2108660000000006E-2</v>
      </c>
      <c r="R20" s="311">
        <v>7.1419590000000019E-2</v>
      </c>
      <c r="S20" s="311">
        <v>9.1029015000000019E-2</v>
      </c>
      <c r="T20" s="311">
        <v>8.990311500000002E-2</v>
      </c>
      <c r="U20" s="311">
        <v>0.11529216000000002</v>
      </c>
      <c r="V20" s="311">
        <v>0.11773161000000001</v>
      </c>
      <c r="W20" s="311">
        <v>0.1479176412714</v>
      </c>
      <c r="X20" s="311">
        <v>0.15407638433991</v>
      </c>
      <c r="Y20" s="311">
        <v>0.16903044443754001</v>
      </c>
      <c r="Z20" s="311">
        <v>0.18314517652200005</v>
      </c>
      <c r="AA20" s="311">
        <v>0.19830618304443001</v>
      </c>
      <c r="AB20" s="311">
        <v>0.24096680024472003</v>
      </c>
      <c r="AC20" s="311">
        <v>0.29498084979299999</v>
      </c>
      <c r="AD20" s="311">
        <v>0.28392119256474002</v>
      </c>
      <c r="AE20" s="311">
        <v>0.29106008682741003</v>
      </c>
      <c r="AF20" s="311">
        <v>0.30598150749687003</v>
      </c>
      <c r="AG20" s="311">
        <v>0.3145806019233901</v>
      </c>
      <c r="AH20" s="311">
        <v>0.31832314521994509</v>
      </c>
      <c r="AI20" s="311">
        <v>0.30155593582250451</v>
      </c>
      <c r="AJ20" s="311">
        <v>0.35552990967999809</v>
      </c>
      <c r="AK20" s="311">
        <v>0.39286833795381509</v>
      </c>
      <c r="AL20" s="311">
        <v>0.3903465248613</v>
      </c>
      <c r="AM20" s="311">
        <v>0.34614614049909004</v>
      </c>
      <c r="AN20" s="311">
        <v>0.37764416237352005</v>
      </c>
      <c r="AO20" s="311">
        <v>0.31524306944284008</v>
      </c>
      <c r="AP20" s="311">
        <v>0.30729379562043996</v>
      </c>
      <c r="AQ20" s="311">
        <v>0.24685642590017881</v>
      </c>
      <c r="AR20" s="311">
        <v>0.21568301832544531</v>
      </c>
      <c r="AS20" s="311">
        <v>0.17904907460898531</v>
      </c>
      <c r="AT20" s="311">
        <v>0.17282355580999684</v>
      </c>
      <c r="AU20" s="311">
        <v>0.1725676294293971</v>
      </c>
      <c r="AV20" s="311">
        <v>0.16920369538140803</v>
      </c>
      <c r="AW20" s="311">
        <v>0.18180103059695504</v>
      </c>
      <c r="AX20" s="311">
        <v>0.15453940968927407</v>
      </c>
      <c r="AY20" s="311">
        <v>0.11529204405058002</v>
      </c>
      <c r="AZ20" s="312">
        <v>4.9668947166900013E-2</v>
      </c>
      <c r="BA20" s="284">
        <v>-0.57036723506048093</v>
      </c>
      <c r="BB20" s="284">
        <v>-9.5694069146583405E-2</v>
      </c>
      <c r="BC20" s="284">
        <v>3.5802119616345693E-4</v>
      </c>
    </row>
    <row r="21" spans="1:55" x14ac:dyDescent="0.15">
      <c r="A21" s="168" t="s">
        <v>167</v>
      </c>
      <c r="B21" s="311">
        <v>0.43246709999999994</v>
      </c>
      <c r="C21" s="311">
        <v>0.53279010000000004</v>
      </c>
      <c r="D21" s="311">
        <v>0.63786870000000007</v>
      </c>
      <c r="E21" s="311">
        <v>0.71414820000000012</v>
      </c>
      <c r="F21" s="311">
        <v>0.74173319999999987</v>
      </c>
      <c r="G21" s="311">
        <v>0.68850719999999999</v>
      </c>
      <c r="H21" s="311">
        <v>0.70995510000000006</v>
      </c>
      <c r="I21" s="311">
        <v>0.70583760000000006</v>
      </c>
      <c r="J21" s="311">
        <v>0.729765</v>
      </c>
      <c r="K21" s="311">
        <v>0.73081709999999989</v>
      </c>
      <c r="L21" s="311">
        <v>0.66533580000000003</v>
      </c>
      <c r="M21" s="311">
        <v>0.68157270000000003</v>
      </c>
      <c r="N21" s="311">
        <v>0.59832900000000011</v>
      </c>
      <c r="O21" s="311">
        <v>0.66136680000000003</v>
      </c>
      <c r="P21" s="311">
        <v>0.64989179999999991</v>
      </c>
      <c r="Q21" s="311">
        <v>0.61587720000000001</v>
      </c>
      <c r="R21" s="311">
        <v>0.50454540000000003</v>
      </c>
      <c r="S21" s="311">
        <v>0.56629980000000002</v>
      </c>
      <c r="T21" s="311">
        <v>0.52698330000000015</v>
      </c>
      <c r="U21" s="311">
        <v>0.55152900000000016</v>
      </c>
      <c r="V21" s="311">
        <v>0.54088650000000005</v>
      </c>
      <c r="W21" s="311">
        <v>0.55423016207999998</v>
      </c>
      <c r="X21" s="311">
        <v>0.56217486628799995</v>
      </c>
      <c r="Y21" s="311">
        <v>0.55945277640000002</v>
      </c>
      <c r="Z21" s="311">
        <v>0.58651541424000009</v>
      </c>
      <c r="AA21" s="311">
        <v>0.60522186916800003</v>
      </c>
      <c r="AB21" s="311">
        <v>0.65542227105600004</v>
      </c>
      <c r="AC21" s="311">
        <v>0.64428069383999997</v>
      </c>
      <c r="AD21" s="311">
        <v>0.629530764912</v>
      </c>
      <c r="AE21" s="311">
        <v>0.67241950675200013</v>
      </c>
      <c r="AF21" s="311">
        <v>0.63595616313600001</v>
      </c>
      <c r="AG21" s="311">
        <v>0.64200173486400003</v>
      </c>
      <c r="AH21" s="311">
        <v>0.64032416784000001</v>
      </c>
      <c r="AI21" s="311">
        <v>0.6665638482720001</v>
      </c>
      <c r="AJ21" s="311">
        <v>0.61680657729599986</v>
      </c>
      <c r="AK21" s="311">
        <v>0.59553629352000004</v>
      </c>
      <c r="AL21" s="311">
        <v>0.58831959009599999</v>
      </c>
      <c r="AM21" s="311">
        <v>0.53891049340800001</v>
      </c>
      <c r="AN21" s="311">
        <v>0.49086244166399995</v>
      </c>
      <c r="AO21" s="311">
        <v>0.458862059376</v>
      </c>
      <c r="AP21" s="311">
        <v>0.40046373561599996</v>
      </c>
      <c r="AQ21" s="311">
        <v>0.37675623182400003</v>
      </c>
      <c r="AR21" s="311">
        <v>0.34060941028800001</v>
      </c>
      <c r="AS21" s="311">
        <v>0.30974850748799998</v>
      </c>
      <c r="AT21" s="311">
        <v>0.29097874814399999</v>
      </c>
      <c r="AU21" s="311">
        <v>0.27087959606399997</v>
      </c>
      <c r="AV21" s="311">
        <v>0.24922948579199997</v>
      </c>
      <c r="AW21" s="311">
        <v>0.229541812416</v>
      </c>
      <c r="AX21" s="311">
        <v>0.19950386702400003</v>
      </c>
      <c r="AY21" s="311">
        <v>0.19190733710399999</v>
      </c>
      <c r="AZ21" s="312">
        <v>0.16190104392000002</v>
      </c>
      <c r="BA21" s="284">
        <v>-0.15866327063105135</v>
      </c>
      <c r="BB21" s="284">
        <v>-8.3482117751669693E-2</v>
      </c>
      <c r="BC21" s="284">
        <v>1.167006927076133E-3</v>
      </c>
    </row>
    <row r="22" spans="1:55" x14ac:dyDescent="0.15">
      <c r="A22" s="168" t="s">
        <v>162</v>
      </c>
      <c r="B22" s="311">
        <v>0.4529358</v>
      </c>
      <c r="C22" s="311">
        <v>0.46152719999999997</v>
      </c>
      <c r="D22" s="311">
        <v>0.48914370000000007</v>
      </c>
      <c r="E22" s="311">
        <v>0.52830899999999992</v>
      </c>
      <c r="F22" s="311">
        <v>0.52734420000000004</v>
      </c>
      <c r="G22" s="311">
        <v>0.50262569999999995</v>
      </c>
      <c r="H22" s="311">
        <v>0.54010350000000007</v>
      </c>
      <c r="I22" s="311">
        <v>0.47380319999999998</v>
      </c>
      <c r="J22" s="311">
        <v>0.47323800000000005</v>
      </c>
      <c r="K22" s="311">
        <v>0.46173059999999999</v>
      </c>
      <c r="L22" s="311">
        <v>0.42968249999999997</v>
      </c>
      <c r="M22" s="311">
        <v>0.48153149999999989</v>
      </c>
      <c r="N22" s="311">
        <v>0.4944267</v>
      </c>
      <c r="O22" s="311">
        <v>0.44333820000000002</v>
      </c>
      <c r="P22" s="311">
        <v>0.46922130000000001</v>
      </c>
      <c r="Q22" s="311">
        <v>0.48309210000000002</v>
      </c>
      <c r="R22" s="311">
        <v>0.54135450000000007</v>
      </c>
      <c r="S22" s="311">
        <v>0.55482569999999987</v>
      </c>
      <c r="T22" s="311">
        <v>0.56390669999999998</v>
      </c>
      <c r="U22" s="311">
        <v>0.57640590000000014</v>
      </c>
      <c r="V22" s="311">
        <v>0.58739759999999996</v>
      </c>
      <c r="W22" s="311">
        <v>0.59079870000000001</v>
      </c>
      <c r="X22" s="311">
        <v>0.61686269999999999</v>
      </c>
      <c r="Y22" s="311">
        <v>0.65655899999999989</v>
      </c>
      <c r="Z22" s="311">
        <v>0.69273449999999992</v>
      </c>
      <c r="AA22" s="311">
        <v>0.68440319999999988</v>
      </c>
      <c r="AB22" s="311">
        <v>0.68511149999999998</v>
      </c>
      <c r="AC22" s="311">
        <v>0.66549186000000016</v>
      </c>
      <c r="AD22" s="311">
        <v>0.65657397599999989</v>
      </c>
      <c r="AE22" s="311">
        <v>0.60365282399999998</v>
      </c>
      <c r="AF22" s="311">
        <v>0.57451269599999999</v>
      </c>
      <c r="AG22" s="311">
        <v>0.52649010000000007</v>
      </c>
      <c r="AH22" s="311">
        <v>0.505095552</v>
      </c>
      <c r="AI22" s="311">
        <v>0.47959794000000006</v>
      </c>
      <c r="AJ22" s="311">
        <v>0.44769452400000004</v>
      </c>
      <c r="AK22" s="311">
        <v>0.41696341199999998</v>
      </c>
      <c r="AL22" s="311">
        <v>0.37924034400000012</v>
      </c>
      <c r="AM22" s="311">
        <v>0.33525628881530156</v>
      </c>
      <c r="AN22" s="311">
        <v>0.31734640620000004</v>
      </c>
      <c r="AO22" s="311">
        <v>0.27476621505971999</v>
      </c>
      <c r="AP22" s="311">
        <v>0.28823634170667006</v>
      </c>
      <c r="AQ22" s="311">
        <v>0.28972178014176003</v>
      </c>
      <c r="AR22" s="311">
        <v>0.29504894747981708</v>
      </c>
      <c r="AS22" s="311">
        <v>0.26522982100842835</v>
      </c>
      <c r="AT22" s="311">
        <v>0.24514402488439813</v>
      </c>
      <c r="AU22" s="311">
        <v>0.23218876246458942</v>
      </c>
      <c r="AV22" s="311">
        <v>0.19835147660644564</v>
      </c>
      <c r="AW22" s="311">
        <v>0.18983010781764251</v>
      </c>
      <c r="AX22" s="311">
        <v>0.18681108918927569</v>
      </c>
      <c r="AY22" s="311">
        <v>0.16636490777472546</v>
      </c>
      <c r="AZ22" s="312">
        <v>0.13952495694491285</v>
      </c>
      <c r="BA22" s="284">
        <v>-0.16362324797505046</v>
      </c>
      <c r="BB22" s="284">
        <v>-4.8935789099831983E-2</v>
      </c>
      <c r="BC22" s="284">
        <v>1.0057167471703877E-3</v>
      </c>
    </row>
    <row r="23" spans="1:55" x14ac:dyDescent="0.15">
      <c r="A23" s="168" t="s">
        <v>158</v>
      </c>
      <c r="B23" s="311">
        <v>1.0050000000000001</v>
      </c>
      <c r="C23" s="311">
        <v>1.3890000000000005</v>
      </c>
      <c r="D23" s="311">
        <v>1.8520000000000001</v>
      </c>
      <c r="E23" s="311">
        <v>2.2519999999999998</v>
      </c>
      <c r="F23" s="311">
        <v>2.6700000000000004</v>
      </c>
      <c r="G23" s="311">
        <v>2.8919999999999999</v>
      </c>
      <c r="H23" s="311">
        <v>3.09</v>
      </c>
      <c r="I23" s="311">
        <v>3.1000000000000005</v>
      </c>
      <c r="J23" s="311">
        <v>2.8380000000000001</v>
      </c>
      <c r="K23" s="311">
        <v>2.9760000000000009</v>
      </c>
      <c r="L23" s="311">
        <v>2.8780000000000001</v>
      </c>
      <c r="M23" s="311">
        <v>2.672000000000001</v>
      </c>
      <c r="N23" s="311">
        <v>2.2850000000000006</v>
      </c>
      <c r="O23" s="311">
        <v>2.4330000000000003</v>
      </c>
      <c r="P23" s="311">
        <v>2.4630000000000005</v>
      </c>
      <c r="Q23" s="311">
        <v>2.5790000000000002</v>
      </c>
      <c r="R23" s="311">
        <v>2.3580000000000001</v>
      </c>
      <c r="S23" s="311">
        <v>2.3620000000000005</v>
      </c>
      <c r="T23" s="311">
        <v>2.0850000000000004</v>
      </c>
      <c r="U23" s="311">
        <v>2.2789999999999999</v>
      </c>
      <c r="V23" s="311">
        <v>2.2830000000000004</v>
      </c>
      <c r="W23" s="311">
        <v>2.5812000000000004</v>
      </c>
      <c r="X23" s="311">
        <v>2.5921999999999996</v>
      </c>
      <c r="Y23" s="311">
        <v>2.6424000000000012</v>
      </c>
      <c r="Z23" s="311">
        <v>2.5066000000000002</v>
      </c>
      <c r="AA23" s="311">
        <v>2.5482000000000005</v>
      </c>
      <c r="AB23" s="311">
        <v>2.8839000000000006</v>
      </c>
      <c r="AC23" s="311">
        <v>2.5542000000000002</v>
      </c>
      <c r="AD23" s="311">
        <v>2.4363999999999999</v>
      </c>
      <c r="AE23" s="311">
        <v>2.2656000000000005</v>
      </c>
      <c r="AF23" s="311">
        <v>2.2090000000000005</v>
      </c>
      <c r="AG23" s="311">
        <v>2.3273000000000001</v>
      </c>
      <c r="AH23" s="311">
        <v>2.2867000000000002</v>
      </c>
      <c r="AI23" s="311">
        <v>2.1858000000000009</v>
      </c>
      <c r="AJ23" s="311">
        <v>2.5781999999999998</v>
      </c>
      <c r="AK23" s="311">
        <v>2.3519999999999999</v>
      </c>
      <c r="AL23" s="311">
        <v>2.3221000000000007</v>
      </c>
      <c r="AM23" s="311">
        <v>2.2321000000000009</v>
      </c>
      <c r="AN23" s="311">
        <v>2.5526999999999997</v>
      </c>
      <c r="AO23" s="311">
        <v>2.3580000000000001</v>
      </c>
      <c r="AP23" s="311">
        <v>2.7096</v>
      </c>
      <c r="AQ23" s="311">
        <v>2.5019000000000005</v>
      </c>
      <c r="AR23" s="311">
        <v>2.4625000000000004</v>
      </c>
      <c r="AS23" s="311">
        <v>2.6066000000000003</v>
      </c>
      <c r="AT23" s="311">
        <v>2.1739000000000011</v>
      </c>
      <c r="AU23" s="311">
        <v>1.6514000000000006</v>
      </c>
      <c r="AV23" s="311">
        <v>1.5943000000000003</v>
      </c>
      <c r="AW23" s="311">
        <v>1.3655000000000004</v>
      </c>
      <c r="AX23" s="311">
        <v>1.1637</v>
      </c>
      <c r="AY23" s="311">
        <v>1.0024000000000002</v>
      </c>
      <c r="AZ23" s="312">
        <v>0.71899999999999997</v>
      </c>
      <c r="BA23" s="284">
        <v>-0.28468124588419508</v>
      </c>
      <c r="BB23" s="284">
        <v>-8.1985109359160147E-2</v>
      </c>
      <c r="BC23" s="284">
        <v>5.1826594829268192E-3</v>
      </c>
    </row>
    <row r="24" spans="1:55" x14ac:dyDescent="0.15">
      <c r="A24" s="168" t="s">
        <v>156</v>
      </c>
      <c r="B24" s="311">
        <v>0</v>
      </c>
      <c r="C24" s="311">
        <v>0</v>
      </c>
      <c r="D24" s="311">
        <v>0</v>
      </c>
      <c r="E24" s="311">
        <v>0</v>
      </c>
      <c r="F24" s="311">
        <v>0</v>
      </c>
      <c r="G24" s="311">
        <v>0</v>
      </c>
      <c r="H24" s="311">
        <v>0</v>
      </c>
      <c r="I24" s="311">
        <v>9.4859577000000014E-2</v>
      </c>
      <c r="J24" s="311">
        <v>0.50739261884999998</v>
      </c>
      <c r="K24" s="311">
        <v>0.73852927425000003</v>
      </c>
      <c r="L24" s="311">
        <v>0.89640556641000013</v>
      </c>
      <c r="M24" s="311">
        <v>0.89150358906000016</v>
      </c>
      <c r="N24" s="311">
        <v>0.85609212201000007</v>
      </c>
      <c r="O24" s="311">
        <v>0.84367719756000004</v>
      </c>
      <c r="P24" s="311">
        <v>0.92764351935000011</v>
      </c>
      <c r="Q24" s="311">
        <v>0.93561341742000004</v>
      </c>
      <c r="R24" s="311">
        <v>0.93218508819000012</v>
      </c>
      <c r="S24" s="311">
        <v>1.0058311567800002</v>
      </c>
      <c r="T24" s="311">
        <v>1.0122155361</v>
      </c>
      <c r="U24" s="311">
        <v>1.02679912863</v>
      </c>
      <c r="V24" s="311">
        <v>0.91038078423000013</v>
      </c>
      <c r="W24" s="311">
        <v>0.89421513876000003</v>
      </c>
      <c r="X24" s="311">
        <v>0.92303663607000008</v>
      </c>
      <c r="Y24" s="311">
        <v>0.88624148904</v>
      </c>
      <c r="Z24" s="311">
        <v>0.95905065384000021</v>
      </c>
      <c r="AA24" s="311">
        <v>0.99377992800000003</v>
      </c>
      <c r="AB24" s="311">
        <v>1.3362285033900003</v>
      </c>
      <c r="AC24" s="311">
        <v>1.5344149527900004</v>
      </c>
      <c r="AD24" s="311">
        <v>1.57907177172</v>
      </c>
      <c r="AE24" s="311">
        <v>1.7318613981600004</v>
      </c>
      <c r="AF24" s="311">
        <v>1.7792091863099999</v>
      </c>
      <c r="AG24" s="311">
        <v>1.9307237519700002</v>
      </c>
      <c r="AH24" s="311">
        <v>2.3436698326200003</v>
      </c>
      <c r="AI24" s="311">
        <v>2.6068586562000005</v>
      </c>
      <c r="AJ24" s="311">
        <v>2.8290610608300004</v>
      </c>
      <c r="AK24" s="311">
        <v>3.0671560265400002</v>
      </c>
      <c r="AL24" s="311">
        <v>3.1681182160800003</v>
      </c>
      <c r="AM24" s="311">
        <v>3.2267664742500006</v>
      </c>
      <c r="AN24" s="311">
        <v>3.5758374979500003</v>
      </c>
      <c r="AO24" s="311">
        <v>3.7247121168300001</v>
      </c>
      <c r="AP24" s="311">
        <v>3.8230338236400003</v>
      </c>
      <c r="AQ24" s="311">
        <v>3.6182480432400008</v>
      </c>
      <c r="AR24" s="311">
        <v>4.0990508605800002</v>
      </c>
      <c r="AS24" s="311">
        <v>3.8854943656200009</v>
      </c>
      <c r="AT24" s="311">
        <v>3.869681017950001</v>
      </c>
      <c r="AU24" s="311">
        <v>4.1807115969300002</v>
      </c>
      <c r="AV24" s="311">
        <v>4.1720735121300017</v>
      </c>
      <c r="AW24" s="311">
        <v>4.4542520089200011</v>
      </c>
      <c r="AX24" s="311">
        <v>4.3663271961600003</v>
      </c>
      <c r="AY24" s="311">
        <v>4.1133523290300005</v>
      </c>
      <c r="AZ24" s="312">
        <v>4.0123533018600002</v>
      </c>
      <c r="BA24" s="284">
        <v>-2.7219098232684313E-2</v>
      </c>
      <c r="BB24" s="284">
        <v>9.9742932590174416E-3</v>
      </c>
      <c r="BC24" s="284">
        <v>2.8921642404363651E-2</v>
      </c>
    </row>
    <row r="25" spans="1:55" x14ac:dyDescent="0.15">
      <c r="A25" s="168" t="s">
        <v>155</v>
      </c>
      <c r="B25" s="311">
        <v>0.18429570000000001</v>
      </c>
      <c r="C25" s="311">
        <v>0.19004490000000002</v>
      </c>
      <c r="D25" s="311">
        <v>0.2010267</v>
      </c>
      <c r="E25" s="311">
        <v>0.2039319</v>
      </c>
      <c r="F25" s="311">
        <v>0.1974069</v>
      </c>
      <c r="G25" s="311">
        <v>0.20317590000000002</v>
      </c>
      <c r="H25" s="311">
        <v>0.22115700000000005</v>
      </c>
      <c r="I25" s="311">
        <v>0.2327796</v>
      </c>
      <c r="J25" s="311">
        <v>0.24960690000000002</v>
      </c>
      <c r="K25" s="311">
        <v>0.22394879999999998</v>
      </c>
      <c r="L25" s="311">
        <v>0.19020690000000001</v>
      </c>
      <c r="M25" s="311">
        <v>0.16905240000000002</v>
      </c>
      <c r="N25" s="311">
        <v>0.15580080000000002</v>
      </c>
      <c r="O25" s="311">
        <v>0.1523205</v>
      </c>
      <c r="P25" s="311">
        <v>0.16730819999999999</v>
      </c>
      <c r="Q25" s="311">
        <v>0.17302320000000002</v>
      </c>
      <c r="R25" s="311">
        <v>0.15708330000000001</v>
      </c>
      <c r="S25" s="311">
        <v>0.15781320000000001</v>
      </c>
      <c r="T25" s="311">
        <v>0.15661800000000003</v>
      </c>
      <c r="U25" s="311">
        <v>0.1450215</v>
      </c>
      <c r="V25" s="311">
        <v>9.9558900000000006E-2</v>
      </c>
      <c r="W25" s="311">
        <v>0.11129400000000002</v>
      </c>
      <c r="X25" s="311">
        <v>0.10717380000000003</v>
      </c>
      <c r="Y25" s="311">
        <v>0.13694760000000003</v>
      </c>
      <c r="Z25" s="311">
        <v>0.12976290000000001</v>
      </c>
      <c r="AA25" s="311">
        <v>0.13268880000000002</v>
      </c>
      <c r="AB25" s="311">
        <v>0.13147289999999998</v>
      </c>
      <c r="AC25" s="311">
        <v>0.13415040000000003</v>
      </c>
      <c r="AD25" s="311">
        <v>0.13601250000000001</v>
      </c>
      <c r="AE25" s="311">
        <v>0.12988259999999999</v>
      </c>
      <c r="AF25" s="311">
        <v>0.13872419999999999</v>
      </c>
      <c r="AG25" s="311">
        <v>0.1462041</v>
      </c>
      <c r="AH25" s="311">
        <v>0.14943329999999999</v>
      </c>
      <c r="AI25" s="311">
        <v>0.15119730000000001</v>
      </c>
      <c r="AJ25" s="311">
        <v>0.16435620000000001</v>
      </c>
      <c r="AK25" s="311">
        <v>0.16263000000000002</v>
      </c>
      <c r="AL25" s="311">
        <v>0.16246260000000001</v>
      </c>
      <c r="AM25" s="311">
        <v>0.16314699996000001</v>
      </c>
      <c r="AN25" s="311">
        <v>0.15448700000000001</v>
      </c>
      <c r="AO25" s="311">
        <v>0.15407000000000001</v>
      </c>
      <c r="AP25" s="311">
        <v>0.15461699999999998</v>
      </c>
      <c r="AQ25" s="311">
        <v>0.16118500000000002</v>
      </c>
      <c r="AR25" s="311">
        <v>0.16356900000000005</v>
      </c>
      <c r="AS25" s="311">
        <v>0.16006700000000004</v>
      </c>
      <c r="AT25" s="311">
        <v>0.15601400000000001</v>
      </c>
      <c r="AU25" s="311">
        <v>0.154197</v>
      </c>
      <c r="AV25" s="311">
        <v>0.14874500000000004</v>
      </c>
      <c r="AW25" s="311">
        <v>0.14543999999999999</v>
      </c>
      <c r="AX25" s="311">
        <v>0.14332700000000001</v>
      </c>
      <c r="AY25" s="311">
        <v>0.14346700000000001</v>
      </c>
      <c r="AZ25" s="312">
        <v>0.14139758706954403</v>
      </c>
      <c r="BA25" s="284">
        <v>-1.7117142866053037E-2</v>
      </c>
      <c r="BB25" s="284">
        <v>-7.1048405316811447E-3</v>
      </c>
      <c r="BC25" s="284">
        <v>1.0192149450472087E-3</v>
      </c>
    </row>
    <row r="26" spans="1:55" x14ac:dyDescent="0.15">
      <c r="A26" s="168" t="s">
        <v>153</v>
      </c>
      <c r="B26" s="311">
        <v>0.7827428178000001</v>
      </c>
      <c r="C26" s="311">
        <v>0.83650124430000006</v>
      </c>
      <c r="D26" s="311">
        <v>0.85567312620000002</v>
      </c>
      <c r="E26" s="311">
        <v>0.90589238640000003</v>
      </c>
      <c r="F26" s="311">
        <v>0.93497728860000007</v>
      </c>
      <c r="G26" s="311">
        <v>1.0156400883000001</v>
      </c>
      <c r="H26" s="311">
        <v>1.1078429184</v>
      </c>
      <c r="I26" s="311">
        <v>1.1732252418</v>
      </c>
      <c r="J26" s="311">
        <v>1.1812428792000003</v>
      </c>
      <c r="K26" s="311">
        <v>1.1286921302999999</v>
      </c>
      <c r="L26" s="311">
        <v>1.1654424306000002</v>
      </c>
      <c r="M26" s="311">
        <v>1.2266985222</v>
      </c>
      <c r="N26" s="311">
        <v>1.2402848952000001</v>
      </c>
      <c r="O26" s="311">
        <v>1.2307912074</v>
      </c>
      <c r="P26" s="311">
        <v>1.2220019982000001</v>
      </c>
      <c r="Q26" s="311">
        <v>1.1680255187999999</v>
      </c>
      <c r="R26" s="311">
        <v>1.1820312243000004</v>
      </c>
      <c r="S26" s="311">
        <v>1.1234085408000001</v>
      </c>
      <c r="T26" s="311">
        <v>1.1001272004000002</v>
      </c>
      <c r="U26" s="311">
        <v>0.98620294680000009</v>
      </c>
      <c r="V26" s="311">
        <v>0.95922989999999997</v>
      </c>
      <c r="W26" s="311">
        <v>0.83976659999999992</v>
      </c>
      <c r="X26" s="311">
        <v>0.73736369999999996</v>
      </c>
      <c r="Y26" s="311">
        <v>0.70171290000000008</v>
      </c>
      <c r="Z26" s="311">
        <v>0.62063460000000004</v>
      </c>
      <c r="AA26" s="311">
        <v>0.60481080000000009</v>
      </c>
      <c r="AB26" s="311">
        <v>0.57627180000000011</v>
      </c>
      <c r="AC26" s="311">
        <v>0.49856219999999996</v>
      </c>
      <c r="AD26" s="311">
        <v>0.46680840000000007</v>
      </c>
      <c r="AE26" s="311">
        <v>0.4686012</v>
      </c>
      <c r="AF26" s="311">
        <v>0.45921329999999999</v>
      </c>
      <c r="AG26" s="311">
        <v>0.45134640000000004</v>
      </c>
      <c r="AH26" s="311">
        <v>0.44375760000000003</v>
      </c>
      <c r="AI26" s="311">
        <v>0.4366215</v>
      </c>
      <c r="AJ26" s="311">
        <v>0.43448310000000001</v>
      </c>
      <c r="AK26" s="311">
        <v>0.40617450000000005</v>
      </c>
      <c r="AL26" s="311">
        <v>0.40019040000000006</v>
      </c>
      <c r="AM26" s="311">
        <v>0.38655630000000007</v>
      </c>
      <c r="AN26" s="311">
        <v>0.37650060000000002</v>
      </c>
      <c r="AO26" s="311">
        <v>0.37423440000000008</v>
      </c>
      <c r="AP26" s="311">
        <v>0.3608442</v>
      </c>
      <c r="AQ26" s="311">
        <v>0.36286200000000002</v>
      </c>
      <c r="AR26" s="311">
        <v>0.36352709999999999</v>
      </c>
      <c r="AS26" s="311">
        <v>0.36006840000000001</v>
      </c>
      <c r="AT26" s="311">
        <v>0.36699479999999995</v>
      </c>
      <c r="AU26" s="311">
        <v>0.36782009999999998</v>
      </c>
      <c r="AV26" s="311">
        <v>0.32589990000000008</v>
      </c>
      <c r="AW26" s="311">
        <v>0.36041043700000008</v>
      </c>
      <c r="AX26" s="311">
        <v>0.35847538400000001</v>
      </c>
      <c r="AY26" s="311">
        <v>0.34641311899999994</v>
      </c>
      <c r="AZ26" s="312">
        <v>0.31341387312023011</v>
      </c>
      <c r="BA26" s="284">
        <v>-9.7731771923670552E-2</v>
      </c>
      <c r="BB26" s="284">
        <v>-7.6952677171436834E-3</v>
      </c>
      <c r="BC26" s="284">
        <v>2.259134049523482E-3</v>
      </c>
    </row>
    <row r="27" spans="1:55" x14ac:dyDescent="0.15">
      <c r="A27" s="168" t="s">
        <v>146</v>
      </c>
      <c r="B27" s="311" t="s">
        <v>111</v>
      </c>
      <c r="C27" s="311" t="s">
        <v>111</v>
      </c>
      <c r="D27" s="311" t="s">
        <v>111</v>
      </c>
      <c r="E27" s="311" t="s">
        <v>111</v>
      </c>
      <c r="F27" s="311" t="s">
        <v>111</v>
      </c>
      <c r="G27" s="311" t="s">
        <v>111</v>
      </c>
      <c r="H27" s="311" t="s">
        <v>111</v>
      </c>
      <c r="I27" s="311" t="s">
        <v>111</v>
      </c>
      <c r="J27" s="311" t="s">
        <v>111</v>
      </c>
      <c r="K27" s="311" t="s">
        <v>111</v>
      </c>
      <c r="L27" s="311" t="s">
        <v>111</v>
      </c>
      <c r="M27" s="311" t="s">
        <v>111</v>
      </c>
      <c r="N27" s="311" t="s">
        <v>111</v>
      </c>
      <c r="O27" s="311" t="s">
        <v>111</v>
      </c>
      <c r="P27" s="311" t="s">
        <v>111</v>
      </c>
      <c r="Q27" s="311">
        <v>1.460955752212389</v>
      </c>
      <c r="R27" s="311">
        <v>1.3526106194690262</v>
      </c>
      <c r="S27" s="311">
        <v>1.2129203539823006</v>
      </c>
      <c r="T27" s="311">
        <v>1.1038938053097345</v>
      </c>
      <c r="U27" s="311">
        <v>1.0493805309734512</v>
      </c>
      <c r="V27" s="311">
        <v>0.95738938053097344</v>
      </c>
      <c r="W27" s="311">
        <v>0.83132743362831851</v>
      </c>
      <c r="X27" s="311">
        <v>0.71548672566371685</v>
      </c>
      <c r="Y27" s="311">
        <v>0.65415929203539813</v>
      </c>
      <c r="Z27" s="311">
        <v>0.62008849557522128</v>
      </c>
      <c r="AA27" s="311">
        <v>0.57845398230088496</v>
      </c>
      <c r="AB27" s="311">
        <v>0.58479115044247787</v>
      </c>
      <c r="AC27" s="311">
        <v>0.59347920353982297</v>
      </c>
      <c r="AD27" s="311">
        <v>0.57109469026548665</v>
      </c>
      <c r="AE27" s="311">
        <v>0.57564314159292029</v>
      </c>
      <c r="AF27" s="311">
        <v>0.5683690265486725</v>
      </c>
      <c r="AG27" s="311">
        <v>0.5816225663716813</v>
      </c>
      <c r="AH27" s="311">
        <v>0.63644247787610619</v>
      </c>
      <c r="AI27" s="311">
        <v>0.65869070796460161</v>
      </c>
      <c r="AJ27" s="311">
        <v>0.6971907079646017</v>
      </c>
      <c r="AK27" s="311">
        <v>0.70826371681415923</v>
      </c>
      <c r="AL27" s="311">
        <v>0.71868938053097342</v>
      </c>
      <c r="AM27" s="311">
        <v>0.71903008849557515</v>
      </c>
      <c r="AN27" s="311">
        <v>0.73061415929203521</v>
      </c>
      <c r="AO27" s="311">
        <v>0.73214734513274327</v>
      </c>
      <c r="AP27" s="311">
        <v>0.6994053097345132</v>
      </c>
      <c r="AQ27" s="311">
        <v>0.70359601769911506</v>
      </c>
      <c r="AR27" s="311">
        <v>0.69814469026548653</v>
      </c>
      <c r="AS27" s="311">
        <v>0.72570796460176978</v>
      </c>
      <c r="AT27" s="311">
        <v>0.72788849557522106</v>
      </c>
      <c r="AU27" s="311">
        <v>0.67800884955752216</v>
      </c>
      <c r="AV27" s="311">
        <v>0.68482300884955771</v>
      </c>
      <c r="AW27" s="311">
        <v>0.69845132743362826</v>
      </c>
      <c r="AX27" s="311">
        <v>0.70867256637168141</v>
      </c>
      <c r="AY27" s="311">
        <v>0.69845132743362826</v>
      </c>
      <c r="AZ27" s="312">
        <v>0.6830853982300884</v>
      </c>
      <c r="BA27" s="284">
        <v>-2.4672131147540965E-2</v>
      </c>
      <c r="BB27" s="284">
        <v>-4.7005467036950188E-3</v>
      </c>
      <c r="BC27" s="284">
        <v>4.9237816645146181E-3</v>
      </c>
    </row>
    <row r="28" spans="1:55" x14ac:dyDescent="0.15">
      <c r="A28" s="168" t="s">
        <v>145</v>
      </c>
      <c r="B28" s="311">
        <v>0.39418722</v>
      </c>
      <c r="C28" s="311">
        <v>0.6550667280000001</v>
      </c>
      <c r="D28" s="311">
        <v>0.94521196800000018</v>
      </c>
      <c r="E28" s="311">
        <v>1.0262684160000002</v>
      </c>
      <c r="F28" s="311">
        <v>1.2377018160000002</v>
      </c>
      <c r="G28" s="311">
        <v>1.2888226440000001</v>
      </c>
      <c r="H28" s="311">
        <v>1.3648549320000005</v>
      </c>
      <c r="I28" s="311">
        <v>1.4260659480000004</v>
      </c>
      <c r="J28" s="311">
        <v>1.3656085560000004</v>
      </c>
      <c r="K28" s="311">
        <v>1.3789644480000001</v>
      </c>
      <c r="L28" s="311">
        <v>1.3109289480000001</v>
      </c>
      <c r="M28" s="311">
        <v>1.3079981880000002</v>
      </c>
      <c r="N28" s="311">
        <v>1.329434604</v>
      </c>
      <c r="O28" s="311">
        <v>1.3708001880000003</v>
      </c>
      <c r="P28" s="311">
        <v>1.3400690760000002</v>
      </c>
      <c r="Q28" s="311">
        <v>1.4951481480000002</v>
      </c>
      <c r="R28" s="311">
        <v>1.5719340600000005</v>
      </c>
      <c r="S28" s="311">
        <v>1.6457054760000001</v>
      </c>
      <c r="T28" s="311">
        <v>1.5848294040000004</v>
      </c>
      <c r="U28" s="311">
        <v>1.5520048920000007</v>
      </c>
      <c r="V28" s="311">
        <v>1.7137409760000002</v>
      </c>
      <c r="W28" s="311">
        <v>1.9080922320000004</v>
      </c>
      <c r="X28" s="311">
        <v>1.9403724600000001</v>
      </c>
      <c r="Y28" s="311">
        <v>2.2813035840000007</v>
      </c>
      <c r="Z28" s="311">
        <v>2.4355452960000008</v>
      </c>
      <c r="AA28" s="311">
        <v>2.6656322399999999</v>
      </c>
      <c r="AB28" s="311">
        <v>3.1701877200000004</v>
      </c>
      <c r="AC28" s="311">
        <v>3.2346313200000001</v>
      </c>
      <c r="AD28" s="311">
        <v>3.3983031599999998</v>
      </c>
      <c r="AE28" s="311">
        <v>3.7345212000000001</v>
      </c>
      <c r="AF28" s="311">
        <v>4.0845254400000002</v>
      </c>
      <c r="AG28" s="311">
        <v>3.98929212</v>
      </c>
      <c r="AH28" s="311">
        <v>3.9055121999999995</v>
      </c>
      <c r="AI28" s="311">
        <v>3.8810198395642916</v>
      </c>
      <c r="AJ28" s="311">
        <v>3.6328730786868855</v>
      </c>
      <c r="AK28" s="311">
        <v>3.3242048632577288</v>
      </c>
      <c r="AL28" s="311">
        <v>3.0149431200000003</v>
      </c>
      <c r="AM28" s="311">
        <v>2.7177421100139818</v>
      </c>
      <c r="AN28" s="311">
        <v>2.6197403385561668</v>
      </c>
      <c r="AO28" s="311">
        <v>2.2034069322515992</v>
      </c>
      <c r="AP28" s="311">
        <v>2.084433573850101</v>
      </c>
      <c r="AQ28" s="311">
        <v>1.6589710221397567</v>
      </c>
      <c r="AR28" s="311">
        <v>1.4109258589564677</v>
      </c>
      <c r="AS28" s="311">
        <v>1.3312936710674599</v>
      </c>
      <c r="AT28" s="311">
        <v>1.3475344851192568</v>
      </c>
      <c r="AU28" s="311">
        <v>1.4638025921438971</v>
      </c>
      <c r="AV28" s="311">
        <v>1.5025748073281757</v>
      </c>
      <c r="AW28" s="311">
        <v>1.5078473355037501</v>
      </c>
      <c r="AX28" s="311">
        <v>1.4657531436781877</v>
      </c>
      <c r="AY28" s="311">
        <v>1.4232681954664592</v>
      </c>
      <c r="AZ28" s="312">
        <v>1.4211014454664599</v>
      </c>
      <c r="BA28" s="284">
        <v>-4.2504574007040663E-3</v>
      </c>
      <c r="BB28" s="284">
        <v>-4.2763603250688398E-2</v>
      </c>
      <c r="BC28" s="284">
        <v>1.0243511658619971E-2</v>
      </c>
    </row>
    <row r="29" spans="1:55" x14ac:dyDescent="0.15">
      <c r="A29" s="168" t="s">
        <v>144</v>
      </c>
      <c r="B29" s="311">
        <v>0.52588307102400011</v>
      </c>
      <c r="C29" s="311">
        <v>0.54966724700400027</v>
      </c>
      <c r="D29" s="311">
        <v>0.57685305239999995</v>
      </c>
      <c r="E29" s="311">
        <v>0.6220224897840001</v>
      </c>
      <c r="F29" s="311">
        <v>0.63576466804799991</v>
      </c>
      <c r="G29" s="311">
        <v>0.63199606294800015</v>
      </c>
      <c r="H29" s="311">
        <v>0.65044954465200011</v>
      </c>
      <c r="I29" s="311">
        <v>0.70196476215600001</v>
      </c>
      <c r="J29" s="311">
        <v>0.74424683717999995</v>
      </c>
      <c r="K29" s="311">
        <v>0.71994708151199993</v>
      </c>
      <c r="L29" s="311">
        <v>0.69196201448400019</v>
      </c>
      <c r="M29" s="311">
        <v>0.6616064568240001</v>
      </c>
      <c r="N29" s="311">
        <v>0.68121740332799996</v>
      </c>
      <c r="O29" s="311">
        <v>0.67270793014800001</v>
      </c>
      <c r="P29" s="311">
        <v>0.67784729490000006</v>
      </c>
      <c r="Q29" s="311">
        <v>0.68555865096329216</v>
      </c>
      <c r="R29" s="311">
        <v>0.62963552838530989</v>
      </c>
      <c r="S29" s="311">
        <v>0.63816737182130967</v>
      </c>
      <c r="T29" s="311">
        <v>0.61501105484463725</v>
      </c>
      <c r="U29" s="311">
        <v>0.63276251062396471</v>
      </c>
      <c r="V29" s="311">
        <v>0.58574629570796477</v>
      </c>
      <c r="W29" s="311">
        <v>0.59105151079646034</v>
      </c>
      <c r="X29" s="311">
        <v>0.575007604380531</v>
      </c>
      <c r="Y29" s="311">
        <v>0.59486880912389406</v>
      </c>
      <c r="Z29" s="311">
        <v>0.55433251173451314</v>
      </c>
      <c r="AA29" s="311">
        <v>0.57407865623893806</v>
      </c>
      <c r="AB29" s="311">
        <v>0.53346486523893821</v>
      </c>
      <c r="AC29" s="311">
        <v>0.48480665799999989</v>
      </c>
      <c r="AD29" s="311">
        <v>0.44419593700000026</v>
      </c>
      <c r="AE29" s="311">
        <v>0.41854988200000004</v>
      </c>
      <c r="AF29" s="311">
        <v>0.40180930784829905</v>
      </c>
      <c r="AG29" s="311">
        <v>0.39061765402065329</v>
      </c>
      <c r="AH29" s="311">
        <v>0.38930461903462121</v>
      </c>
      <c r="AI29" s="311">
        <v>0.37350995503552603</v>
      </c>
      <c r="AJ29" s="311">
        <v>0.3905550294132924</v>
      </c>
      <c r="AK29" s="311">
        <v>0.36709706081778049</v>
      </c>
      <c r="AL29" s="311">
        <v>0.3889711209808136</v>
      </c>
      <c r="AM29" s="311">
        <v>0.36003628164943668</v>
      </c>
      <c r="AN29" s="311">
        <v>0.34002576242276189</v>
      </c>
      <c r="AO29" s="311">
        <v>0.33304745344989856</v>
      </c>
      <c r="AP29" s="311">
        <v>0.33655037075099897</v>
      </c>
      <c r="AQ29" s="311">
        <v>0.33299015839799739</v>
      </c>
      <c r="AR29" s="311">
        <v>0.30135200928936168</v>
      </c>
      <c r="AS29" s="311">
        <v>0.25764661834509356</v>
      </c>
      <c r="AT29" s="311">
        <v>0.22795016770949128</v>
      </c>
      <c r="AU29" s="311">
        <v>0.2187623834888362</v>
      </c>
      <c r="AV29" s="311">
        <v>0.31242474871885123</v>
      </c>
      <c r="AW29" s="311">
        <v>0.32345192264578293</v>
      </c>
      <c r="AX29" s="311">
        <v>0.30407802475094792</v>
      </c>
      <c r="AY29" s="311">
        <v>0.26647816264494023</v>
      </c>
      <c r="AZ29" s="312">
        <v>0.22705158107178169</v>
      </c>
      <c r="BA29" s="284">
        <v>-0.15028226210656825</v>
      </c>
      <c r="BB29" s="284">
        <v>-2.2052477510021595E-2</v>
      </c>
      <c r="BC29" s="284">
        <v>1.6366217381852532E-3</v>
      </c>
    </row>
    <row r="30" spans="1:55" x14ac:dyDescent="0.15">
      <c r="A30" s="163" t="s">
        <v>143</v>
      </c>
      <c r="B30" s="313">
        <v>3.777511708824</v>
      </c>
      <c r="C30" s="313">
        <v>4.6145974193040002</v>
      </c>
      <c r="D30" s="313">
        <v>5.5577772466000015</v>
      </c>
      <c r="E30" s="313">
        <v>6.2525723921839997</v>
      </c>
      <c r="F30" s="313">
        <v>6.9449280726479987</v>
      </c>
      <c r="G30" s="313">
        <v>7.2227675952480004</v>
      </c>
      <c r="H30" s="313">
        <v>7.6843629950520009</v>
      </c>
      <c r="I30" s="313">
        <v>7.9085359289560015</v>
      </c>
      <c r="J30" s="313">
        <v>8.0891007912300008</v>
      </c>
      <c r="K30" s="313">
        <v>8.3586294340620011</v>
      </c>
      <c r="L30" s="313">
        <v>8.2279641594940021</v>
      </c>
      <c r="M30" s="313">
        <v>8.0919633560840012</v>
      </c>
      <c r="N30" s="313">
        <v>7.6405855245380012</v>
      </c>
      <c r="O30" s="313">
        <v>7.8080020231080001</v>
      </c>
      <c r="P30" s="313">
        <v>7.925690148450002</v>
      </c>
      <c r="Q30" s="313">
        <v>9.6384026473956794</v>
      </c>
      <c r="R30" s="313">
        <v>9.3007993103443347</v>
      </c>
      <c r="S30" s="313">
        <v>9.3580006143836112</v>
      </c>
      <c r="T30" s="313">
        <v>8.8384881156543731</v>
      </c>
      <c r="U30" s="313">
        <v>8.9143985690274157</v>
      </c>
      <c r="V30" s="313">
        <v>8.7550619464689401</v>
      </c>
      <c r="W30" s="313">
        <v>9.049893418536179</v>
      </c>
      <c r="X30" s="313">
        <v>8.9237548767421586</v>
      </c>
      <c r="Y30" s="313">
        <v>9.2826758950368333</v>
      </c>
      <c r="Z30" s="313">
        <v>9.2884095479117352</v>
      </c>
      <c r="AA30" s="313">
        <v>9.5855756587522567</v>
      </c>
      <c r="AB30" s="313">
        <v>10.797817510372138</v>
      </c>
      <c r="AC30" s="313">
        <v>10.638998137962828</v>
      </c>
      <c r="AD30" s="313">
        <v>10.601912392462227</v>
      </c>
      <c r="AE30" s="313">
        <v>10.891791839332331</v>
      </c>
      <c r="AF30" s="313">
        <v>11.15730082733984</v>
      </c>
      <c r="AG30" s="313">
        <v>11.300179029149724</v>
      </c>
      <c r="AH30" s="313">
        <v>11.618562894590671</v>
      </c>
      <c r="AI30" s="313">
        <v>11.741415682858925</v>
      </c>
      <c r="AJ30" s="313">
        <v>12.146750187870776</v>
      </c>
      <c r="AK30" s="313">
        <v>11.792894210903484</v>
      </c>
      <c r="AL30" s="313">
        <v>11.533381296549086</v>
      </c>
      <c r="AM30" s="313">
        <v>11.025691177091383</v>
      </c>
      <c r="AN30" s="313">
        <v>11.535758368458483</v>
      </c>
      <c r="AO30" s="313">
        <v>10.928489591542801</v>
      </c>
      <c r="AP30" s="313">
        <v>11.164478150918722</v>
      </c>
      <c r="AQ30" s="313">
        <v>10.253086679342809</v>
      </c>
      <c r="AR30" s="313">
        <v>10.350410895184577</v>
      </c>
      <c r="AS30" s="313">
        <v>10.080905422739738</v>
      </c>
      <c r="AT30" s="313">
        <v>9.5789092951923642</v>
      </c>
      <c r="AU30" s="313">
        <v>9.3903385100782426</v>
      </c>
      <c r="AV30" s="313">
        <v>9.3576256348064391</v>
      </c>
      <c r="AW30" s="313">
        <v>9.4565259823337584</v>
      </c>
      <c r="AX30" s="313">
        <v>9.051187680863368</v>
      </c>
      <c r="AY30" s="313">
        <v>8.4673944225043343</v>
      </c>
      <c r="AZ30" s="313">
        <v>7.8684981348499159</v>
      </c>
      <c r="BA30" s="297">
        <v>-7.3268692289719994E-2</v>
      </c>
      <c r="BB30" s="297">
        <v>-2.5192269221088637E-2</v>
      </c>
      <c r="BC30" s="297">
        <v>5.6717310813590972E-2</v>
      </c>
    </row>
    <row r="31" spans="1:55" x14ac:dyDescent="0.15">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2"/>
      <c r="BA31" s="284"/>
      <c r="BB31" s="284"/>
      <c r="BC31" s="284"/>
    </row>
    <row r="32" spans="1:55" x14ac:dyDescent="0.15">
      <c r="A32" s="168" t="s">
        <v>142</v>
      </c>
      <c r="B32" s="311" t="s">
        <v>111</v>
      </c>
      <c r="C32" s="311" t="s">
        <v>111</v>
      </c>
      <c r="D32" s="311" t="s">
        <v>111</v>
      </c>
      <c r="E32" s="311" t="s">
        <v>111</v>
      </c>
      <c r="F32" s="311" t="s">
        <v>111</v>
      </c>
      <c r="G32" s="311" t="s">
        <v>111</v>
      </c>
      <c r="H32" s="311" t="s">
        <v>111</v>
      </c>
      <c r="I32" s="311" t="s">
        <v>111</v>
      </c>
      <c r="J32" s="311" t="s">
        <v>111</v>
      </c>
      <c r="K32" s="311" t="s">
        <v>111</v>
      </c>
      <c r="L32" s="311" t="s">
        <v>111</v>
      </c>
      <c r="M32" s="311" t="s">
        <v>111</v>
      </c>
      <c r="N32" s="311" t="s">
        <v>111</v>
      </c>
      <c r="O32" s="311" t="s">
        <v>111</v>
      </c>
      <c r="P32" s="311" t="s">
        <v>111</v>
      </c>
      <c r="Q32" s="311">
        <v>0.49381964601769907</v>
      </c>
      <c r="R32" s="311">
        <v>0.4773238938053096</v>
      </c>
      <c r="S32" s="311">
        <v>0.43871681415929198</v>
      </c>
      <c r="T32" s="311">
        <v>0.41765840707964597</v>
      </c>
      <c r="U32" s="311">
        <v>0.38958053097345124</v>
      </c>
      <c r="V32" s="311">
        <v>0.34746371681415922</v>
      </c>
      <c r="W32" s="311">
        <v>0.30183716814159284</v>
      </c>
      <c r="X32" s="311">
        <v>0.27726902654867253</v>
      </c>
      <c r="Y32" s="311">
        <v>0.2386619469026548</v>
      </c>
      <c r="Z32" s="311">
        <v>0.22462300884955749</v>
      </c>
      <c r="AA32" s="311">
        <v>0.23164247787610612</v>
      </c>
      <c r="AB32" s="311">
        <v>0.20626709734513271</v>
      </c>
      <c r="AC32" s="311">
        <v>0.19643984070796455</v>
      </c>
      <c r="AD32" s="311">
        <v>0.18331343362831856</v>
      </c>
      <c r="AE32" s="311">
        <v>0.19643984070796455</v>
      </c>
      <c r="AF32" s="311">
        <v>0.18520869026548667</v>
      </c>
      <c r="AG32" s="311">
        <v>0.18155856637168136</v>
      </c>
      <c r="AH32" s="311">
        <v>0.1683970619469026</v>
      </c>
      <c r="AI32" s="311">
        <v>0.16787060176991148</v>
      </c>
      <c r="AJ32" s="311">
        <v>0.16355362831858403</v>
      </c>
      <c r="AK32" s="311">
        <v>0.20118149203539817</v>
      </c>
      <c r="AL32" s="311">
        <v>0.23737738407079639</v>
      </c>
      <c r="AM32" s="311">
        <v>0.38017795221238931</v>
      </c>
      <c r="AN32" s="311">
        <v>0.57336777876106182</v>
      </c>
      <c r="AO32" s="311">
        <v>0.57288343539823006</v>
      </c>
      <c r="AP32" s="311">
        <v>0.58516750619469016</v>
      </c>
      <c r="AQ32" s="311">
        <v>0.57424170265486718</v>
      </c>
      <c r="AR32" s="311">
        <v>0.60515193451327409</v>
      </c>
      <c r="AS32" s="311">
        <v>0.62807050088495553</v>
      </c>
      <c r="AT32" s="311">
        <v>0.66182679000000011</v>
      </c>
      <c r="AU32" s="311">
        <v>0.67622589</v>
      </c>
      <c r="AV32" s="311">
        <v>0.65799143999999998</v>
      </c>
      <c r="AW32" s="311">
        <v>0.63931059000000001</v>
      </c>
      <c r="AX32" s="311">
        <v>0.68567817060000003</v>
      </c>
      <c r="AY32" s="311">
        <v>0.87545602980000004</v>
      </c>
      <c r="AZ32" s="312">
        <v>0.93036767939999998</v>
      </c>
      <c r="BA32" s="284">
        <v>5.9819864873033035E-2</v>
      </c>
      <c r="BB32" s="284">
        <v>4.3318257408187844E-2</v>
      </c>
      <c r="BC32" s="284">
        <v>6.706229313283768E-3</v>
      </c>
    </row>
    <row r="33" spans="1:55" x14ac:dyDescent="0.15">
      <c r="A33" s="168" t="s">
        <v>140</v>
      </c>
      <c r="B33" s="311" t="s">
        <v>111</v>
      </c>
      <c r="C33" s="311" t="s">
        <v>111</v>
      </c>
      <c r="D33" s="311" t="s">
        <v>111</v>
      </c>
      <c r="E33" s="311" t="s">
        <v>111</v>
      </c>
      <c r="F33" s="311" t="s">
        <v>111</v>
      </c>
      <c r="G33" s="311" t="s">
        <v>111</v>
      </c>
      <c r="H33" s="311" t="s">
        <v>111</v>
      </c>
      <c r="I33" s="311" t="s">
        <v>111</v>
      </c>
      <c r="J33" s="311" t="s">
        <v>111</v>
      </c>
      <c r="K33" s="311" t="s">
        <v>111</v>
      </c>
      <c r="L33" s="311" t="s">
        <v>111</v>
      </c>
      <c r="M33" s="311" t="s">
        <v>111</v>
      </c>
      <c r="N33" s="311" t="s">
        <v>111</v>
      </c>
      <c r="O33" s="311" t="s">
        <v>111</v>
      </c>
      <c r="P33" s="311" t="s">
        <v>111</v>
      </c>
      <c r="Q33" s="311">
        <v>0.13924359272650474</v>
      </c>
      <c r="R33" s="311">
        <v>0.14863538930336573</v>
      </c>
      <c r="S33" s="311">
        <v>0.1610642070558965</v>
      </c>
      <c r="T33" s="311">
        <v>0.18206814342208302</v>
      </c>
      <c r="U33" s="311">
        <v>0.17124716040961271</v>
      </c>
      <c r="V33" s="311">
        <v>0.1815449591019046</v>
      </c>
      <c r="W33" s="311">
        <v>0.20123710648969259</v>
      </c>
      <c r="X33" s="311">
        <v>0.20704317638435529</v>
      </c>
      <c r="Y33" s="311">
        <v>0.1706193392253986</v>
      </c>
      <c r="Z33" s="311">
        <v>0.11453653222090919</v>
      </c>
      <c r="AA33" s="311">
        <v>0.15097823421031098</v>
      </c>
      <c r="AB33" s="311">
        <v>0.16650021974848184</v>
      </c>
      <c r="AC33" s="311">
        <v>0.20708145816388052</v>
      </c>
      <c r="AD33" s="311">
        <v>0.20283728487384792</v>
      </c>
      <c r="AE33" s="311">
        <v>0.25383116732011424</v>
      </c>
      <c r="AF33" s="311">
        <v>0.29456298073497883</v>
      </c>
      <c r="AG33" s="311">
        <v>0.29629586928815521</v>
      </c>
      <c r="AH33" s="311">
        <v>0.36008097033312458</v>
      </c>
      <c r="AI33" s="311">
        <v>0.42357257773506707</v>
      </c>
      <c r="AJ33" s="311">
        <v>0.56407181282999996</v>
      </c>
      <c r="AK33" s="311">
        <v>0.69214564715654281</v>
      </c>
      <c r="AL33" s="311">
        <v>0.72431619479915543</v>
      </c>
      <c r="AM33" s="311">
        <v>0.82495222432020665</v>
      </c>
      <c r="AN33" s="311">
        <v>0.9183519132132254</v>
      </c>
      <c r="AO33" s="311">
        <v>0.95348197232295795</v>
      </c>
      <c r="AP33" s="311">
        <v>0.99967623551272489</v>
      </c>
      <c r="AQ33" s="311">
        <v>1.0557336958561359</v>
      </c>
      <c r="AR33" s="311">
        <v>1.0684184831928676</v>
      </c>
      <c r="AS33" s="311">
        <v>1.1205976631829093</v>
      </c>
      <c r="AT33" s="311">
        <v>1.1415871574527574</v>
      </c>
      <c r="AU33" s="311">
        <v>1.1481484948248819</v>
      </c>
      <c r="AV33" s="311">
        <v>1.1554424928627127</v>
      </c>
      <c r="AW33" s="311">
        <v>1.2404754749000886</v>
      </c>
      <c r="AX33" s="311">
        <v>1.2286312809978979</v>
      </c>
      <c r="AY33" s="311">
        <v>1.2255118797004467</v>
      </c>
      <c r="AZ33" s="312">
        <v>1.1409066386538418</v>
      </c>
      <c r="BA33" s="284">
        <v>-7.1580270867059759E-2</v>
      </c>
      <c r="BB33" s="284">
        <v>2.5416978199845897E-2</v>
      </c>
      <c r="BC33" s="284">
        <v>8.2238256049422739E-3</v>
      </c>
    </row>
    <row r="34" spans="1:55" x14ac:dyDescent="0.15">
      <c r="A34" s="168" t="s">
        <v>139</v>
      </c>
      <c r="B34" s="311" t="s">
        <v>111</v>
      </c>
      <c r="C34" s="311" t="s">
        <v>111</v>
      </c>
      <c r="D34" s="311" t="s">
        <v>111</v>
      </c>
      <c r="E34" s="311" t="s">
        <v>111</v>
      </c>
      <c r="F34" s="311" t="s">
        <v>111</v>
      </c>
      <c r="G34" s="311" t="s">
        <v>111</v>
      </c>
      <c r="H34" s="311" t="s">
        <v>111</v>
      </c>
      <c r="I34" s="311" t="s">
        <v>111</v>
      </c>
      <c r="J34" s="311" t="s">
        <v>111</v>
      </c>
      <c r="K34" s="311" t="s">
        <v>111</v>
      </c>
      <c r="L34" s="311" t="s">
        <v>111</v>
      </c>
      <c r="M34" s="311" t="s">
        <v>111</v>
      </c>
      <c r="N34" s="311" t="s">
        <v>111</v>
      </c>
      <c r="O34" s="311" t="s">
        <v>111</v>
      </c>
      <c r="P34" s="311" t="s">
        <v>111</v>
      </c>
      <c r="Q34" s="311">
        <v>15.295724070796457</v>
      </c>
      <c r="R34" s="311">
        <v>16.652415929203531</v>
      </c>
      <c r="S34" s="311">
        <v>18.019701769911503</v>
      </c>
      <c r="T34" s="311">
        <v>19.526033628318583</v>
      </c>
      <c r="U34" s="311">
        <v>20.386794690265479</v>
      </c>
      <c r="V34" s="311">
        <v>21.585238938053099</v>
      </c>
      <c r="W34" s="311">
        <v>21.287283185840703</v>
      </c>
      <c r="X34" s="311">
        <v>21.320389380530976</v>
      </c>
      <c r="Y34" s="311">
        <v>20.469560176991148</v>
      </c>
      <c r="Z34" s="311">
        <v>20.105392035398229</v>
      </c>
      <c r="AA34" s="311">
        <v>19.482995575221238</v>
      </c>
      <c r="AB34" s="311">
        <v>19.883580530973454</v>
      </c>
      <c r="AC34" s="311">
        <v>18.84735663716814</v>
      </c>
      <c r="AD34" s="311">
        <v>19.486306194690268</v>
      </c>
      <c r="AE34" s="311">
        <v>19.598867256637167</v>
      </c>
      <c r="AF34" s="311">
        <v>19.334017699115048</v>
      </c>
      <c r="AG34" s="311">
        <v>19.251252212389378</v>
      </c>
      <c r="AH34" s="311">
        <v>19.711428318584073</v>
      </c>
      <c r="AI34" s="311">
        <v>20.542393805309732</v>
      </c>
      <c r="AJ34" s="311">
        <v>20.972774336283187</v>
      </c>
      <c r="AK34" s="311">
        <v>21.221070796460179</v>
      </c>
      <c r="AL34" s="311">
        <v>21.772123407079647</v>
      </c>
      <c r="AM34" s="311">
        <v>21.658072566371683</v>
      </c>
      <c r="AN34" s="311">
        <v>22.012308849557524</v>
      </c>
      <c r="AO34" s="311">
        <v>19.302831663716812</v>
      </c>
      <c r="AP34" s="311">
        <v>21.541922792920353</v>
      </c>
      <c r="AQ34" s="311">
        <v>22.205798004424782</v>
      </c>
      <c r="AR34" s="311">
        <v>21.66677949557522</v>
      </c>
      <c r="AS34" s="311">
        <v>22.121863869026551</v>
      </c>
      <c r="AT34" s="311">
        <v>21.281585609734513</v>
      </c>
      <c r="AU34" s="311">
        <v>21.039824312389378</v>
      </c>
      <c r="AV34" s="311">
        <v>21.213913237168136</v>
      </c>
      <c r="AW34" s="311">
        <v>22.880191053982294</v>
      </c>
      <c r="AX34" s="311">
        <v>24.088067256637164</v>
      </c>
      <c r="AY34" s="311">
        <v>24.445614159292035</v>
      </c>
      <c r="AZ34" s="312">
        <v>22.985630973451322</v>
      </c>
      <c r="BA34" s="284">
        <v>-6.2292787832501695E-2</v>
      </c>
      <c r="BB34" s="284">
        <v>2.3901060799849105E-2</v>
      </c>
      <c r="BC34" s="284">
        <v>0.16568386416636149</v>
      </c>
    </row>
    <row r="35" spans="1:55" x14ac:dyDescent="0.15">
      <c r="A35" s="168" t="s">
        <v>138</v>
      </c>
      <c r="B35" s="311" t="s">
        <v>111</v>
      </c>
      <c r="C35" s="311" t="s">
        <v>111</v>
      </c>
      <c r="D35" s="311" t="s">
        <v>111</v>
      </c>
      <c r="E35" s="311" t="s">
        <v>111</v>
      </c>
      <c r="F35" s="311" t="s">
        <v>111</v>
      </c>
      <c r="G35" s="311" t="s">
        <v>111</v>
      </c>
      <c r="H35" s="311" t="s">
        <v>111</v>
      </c>
      <c r="I35" s="311" t="s">
        <v>111</v>
      </c>
      <c r="J35" s="311" t="s">
        <v>111</v>
      </c>
      <c r="K35" s="311" t="s">
        <v>111</v>
      </c>
      <c r="L35" s="311" t="s">
        <v>111</v>
      </c>
      <c r="M35" s="311" t="s">
        <v>111</v>
      </c>
      <c r="N35" s="311" t="s">
        <v>111</v>
      </c>
      <c r="O35" s="311" t="s">
        <v>111</v>
      </c>
      <c r="P35" s="311" t="s">
        <v>111</v>
      </c>
      <c r="Q35" s="311">
        <v>2.8343495575221236</v>
      </c>
      <c r="R35" s="311">
        <v>2.8857964601769908</v>
      </c>
      <c r="S35" s="311">
        <v>3.0016371681415928</v>
      </c>
      <c r="T35" s="311">
        <v>3.0084513274336278</v>
      </c>
      <c r="U35" s="311">
        <v>3.0629646017699113</v>
      </c>
      <c r="V35" s="311">
        <v>2.8527345</v>
      </c>
      <c r="W35" s="311">
        <v>2.7411615</v>
      </c>
      <c r="X35" s="311">
        <v>1.8108089999999999</v>
      </c>
      <c r="Y35" s="311">
        <v>2.1198869999999999</v>
      </c>
      <c r="Z35" s="311">
        <v>1.1638935000000001</v>
      </c>
      <c r="AA35" s="311">
        <v>1.049895</v>
      </c>
      <c r="AB35" s="311">
        <v>1.1434500000000001</v>
      </c>
      <c r="AC35" s="311">
        <v>0.56236949999999997</v>
      </c>
      <c r="AD35" s="311">
        <v>0.43243200000000004</v>
      </c>
      <c r="AE35" s="311">
        <v>0.74116349999999998</v>
      </c>
      <c r="AF35" s="311">
        <v>1.5277185000000002</v>
      </c>
      <c r="AG35" s="311">
        <v>1.6677045000000001</v>
      </c>
      <c r="AH35" s="311">
        <v>1.7390835</v>
      </c>
      <c r="AI35" s="311">
        <v>1.9230750000000001</v>
      </c>
      <c r="AJ35" s="311">
        <v>1.8953550000000003</v>
      </c>
      <c r="AK35" s="311">
        <v>2.0478149999999999</v>
      </c>
      <c r="AL35" s="311">
        <v>2.0374200000000005</v>
      </c>
      <c r="AM35" s="311">
        <v>2.2176</v>
      </c>
      <c r="AN35" s="311">
        <v>2.2176</v>
      </c>
      <c r="AO35" s="311">
        <v>1.1995829999999998</v>
      </c>
      <c r="AP35" s="311">
        <v>1.4446017699115044</v>
      </c>
      <c r="AQ35" s="311">
        <v>2.0272123893805309</v>
      </c>
      <c r="AR35" s="311">
        <v>2.1226106194690266</v>
      </c>
      <c r="AS35" s="311">
        <v>2.1226106194690266</v>
      </c>
      <c r="AT35" s="311">
        <v>2.2861504424778758</v>
      </c>
      <c r="AU35" s="311">
        <v>2.3713274336283185</v>
      </c>
      <c r="AV35" s="311">
        <v>2.2759292035398229</v>
      </c>
      <c r="AW35" s="311">
        <v>2.1123893805309732</v>
      </c>
      <c r="AX35" s="311">
        <v>2.2146017699115044</v>
      </c>
      <c r="AY35" s="311">
        <v>2.2738746263776353</v>
      </c>
      <c r="AZ35" s="312">
        <v>2.1226106194690266</v>
      </c>
      <c r="BA35" s="284">
        <v>-6.9073064826653097E-2</v>
      </c>
      <c r="BB35" s="284">
        <v>6.604029624928387E-2</v>
      </c>
      <c r="BC35" s="284">
        <v>1.5300094653063034E-2</v>
      </c>
    </row>
    <row r="36" spans="1:55" x14ac:dyDescent="0.15">
      <c r="A36" s="168" t="s">
        <v>137</v>
      </c>
      <c r="B36" s="311">
        <v>6.7500499115227468</v>
      </c>
      <c r="C36" s="311">
        <v>7.2429745697412482</v>
      </c>
      <c r="D36" s="311">
        <v>7.5498802718489282</v>
      </c>
      <c r="E36" s="311">
        <v>8.0579797120049772</v>
      </c>
      <c r="F36" s="311">
        <v>8.8866251076957123</v>
      </c>
      <c r="G36" s="311">
        <v>9.864222070809376</v>
      </c>
      <c r="H36" s="311">
        <v>10.944700648806309</v>
      </c>
      <c r="I36" s="311">
        <v>11.798921519672687</v>
      </c>
      <c r="J36" s="311">
        <v>12.69205121002954</v>
      </c>
      <c r="K36" s="311">
        <v>13.865215303242866</v>
      </c>
      <c r="L36" s="311">
        <v>14.840595728584704</v>
      </c>
      <c r="M36" s="311">
        <v>15.867024798967055</v>
      </c>
      <c r="N36" s="311">
        <v>17.074187227257262</v>
      </c>
      <c r="O36" s="311">
        <v>18.267709402120463</v>
      </c>
      <c r="P36" s="311">
        <v>20.030712157561247</v>
      </c>
      <c r="Q36" s="311" t="s">
        <v>111</v>
      </c>
      <c r="R36" s="311" t="s">
        <v>111</v>
      </c>
      <c r="S36" s="311" t="s">
        <v>111</v>
      </c>
      <c r="T36" s="311" t="s">
        <v>111</v>
      </c>
      <c r="U36" s="311" t="s">
        <v>111</v>
      </c>
      <c r="V36" s="311" t="s">
        <v>111</v>
      </c>
      <c r="W36" s="311" t="s">
        <v>111</v>
      </c>
      <c r="X36" s="311" t="s">
        <v>111</v>
      </c>
      <c r="Y36" s="311" t="s">
        <v>111</v>
      </c>
      <c r="Z36" s="311" t="s">
        <v>111</v>
      </c>
      <c r="AA36" s="311" t="s">
        <v>111</v>
      </c>
      <c r="AB36" s="311" t="s">
        <v>111</v>
      </c>
      <c r="AC36" s="311" t="s">
        <v>111</v>
      </c>
      <c r="AD36" s="311" t="s">
        <v>111</v>
      </c>
      <c r="AE36" s="311" t="s">
        <v>111</v>
      </c>
      <c r="AF36" s="311" t="s">
        <v>111</v>
      </c>
      <c r="AG36" s="311" t="s">
        <v>111</v>
      </c>
      <c r="AH36" s="311" t="s">
        <v>111</v>
      </c>
      <c r="AI36" s="311" t="s">
        <v>111</v>
      </c>
      <c r="AJ36" s="311" t="s">
        <v>111</v>
      </c>
      <c r="AK36" s="311" t="s">
        <v>111</v>
      </c>
      <c r="AL36" s="311" t="s">
        <v>111</v>
      </c>
      <c r="AM36" s="311" t="s">
        <v>111</v>
      </c>
      <c r="AN36" s="311" t="s">
        <v>111</v>
      </c>
      <c r="AO36" s="311" t="s">
        <v>111</v>
      </c>
      <c r="AP36" s="311" t="s">
        <v>111</v>
      </c>
      <c r="AQ36" s="311" t="s">
        <v>111</v>
      </c>
      <c r="AR36" s="311" t="s">
        <v>111</v>
      </c>
      <c r="AS36" s="311" t="s">
        <v>111</v>
      </c>
      <c r="AT36" s="311" t="s">
        <v>111</v>
      </c>
      <c r="AU36" s="311" t="s">
        <v>111</v>
      </c>
      <c r="AV36" s="311" t="s">
        <v>111</v>
      </c>
      <c r="AW36" s="311" t="s">
        <v>111</v>
      </c>
      <c r="AX36" s="311" t="s">
        <v>111</v>
      </c>
      <c r="AY36" s="311" t="s">
        <v>111</v>
      </c>
      <c r="AZ36" s="312" t="s">
        <v>111</v>
      </c>
      <c r="BA36" s="284" t="s">
        <v>111</v>
      </c>
      <c r="BB36" s="284" t="s">
        <v>111</v>
      </c>
      <c r="BC36" s="284" t="s">
        <v>111</v>
      </c>
    </row>
    <row r="37" spans="1:55" x14ac:dyDescent="0.15">
      <c r="A37" s="168" t="s">
        <v>136</v>
      </c>
      <c r="B37" s="311" t="s">
        <v>111</v>
      </c>
      <c r="C37" s="311" t="s">
        <v>111</v>
      </c>
      <c r="D37" s="311" t="s">
        <v>111</v>
      </c>
      <c r="E37" s="311" t="s">
        <v>111</v>
      </c>
      <c r="F37" s="311" t="s">
        <v>111</v>
      </c>
      <c r="G37" s="311" t="s">
        <v>111</v>
      </c>
      <c r="H37" s="311" t="s">
        <v>111</v>
      </c>
      <c r="I37" s="311" t="s">
        <v>111</v>
      </c>
      <c r="J37" s="311" t="s">
        <v>111</v>
      </c>
      <c r="K37" s="311" t="s">
        <v>111</v>
      </c>
      <c r="L37" s="311" t="s">
        <v>111</v>
      </c>
      <c r="M37" s="311" t="s">
        <v>111</v>
      </c>
      <c r="N37" s="311" t="s">
        <v>111</v>
      </c>
      <c r="O37" s="311" t="s">
        <v>111</v>
      </c>
      <c r="P37" s="311" t="s">
        <v>111</v>
      </c>
      <c r="Q37" s="311">
        <v>1.1785088495575222</v>
      </c>
      <c r="R37" s="311">
        <v>1.3151327433628317</v>
      </c>
      <c r="S37" s="311">
        <v>1.3560176991150441</v>
      </c>
      <c r="T37" s="311">
        <v>1.3594247787610616</v>
      </c>
      <c r="U37" s="311">
        <v>1.400309734513274</v>
      </c>
      <c r="V37" s="311">
        <v>1.325016</v>
      </c>
      <c r="W37" s="311">
        <v>1.3613985</v>
      </c>
      <c r="X37" s="311">
        <v>1.384614</v>
      </c>
      <c r="Y37" s="311">
        <v>1.462923</v>
      </c>
      <c r="Z37" s="311">
        <v>1.5343019999999998</v>
      </c>
      <c r="AA37" s="311">
        <v>1.5602895000000001</v>
      </c>
      <c r="AB37" s="311">
        <v>1.5925140000000002</v>
      </c>
      <c r="AC37" s="311">
        <v>1.6330545000000003</v>
      </c>
      <c r="AD37" s="311">
        <v>1.78101</v>
      </c>
      <c r="AE37" s="311">
        <v>1.806651</v>
      </c>
      <c r="AF37" s="311">
        <v>1.8333315000000001</v>
      </c>
      <c r="AG37" s="311">
        <v>1.8527354999999999</v>
      </c>
      <c r="AH37" s="311">
        <v>1.8984735000000001</v>
      </c>
      <c r="AI37" s="311">
        <v>1.9112940000000003</v>
      </c>
      <c r="AJ37" s="311">
        <v>1.9369350000000001</v>
      </c>
      <c r="AK37" s="311">
        <v>1.9663875</v>
      </c>
      <c r="AL37" s="311">
        <v>2.0374200000000005</v>
      </c>
      <c r="AM37" s="311">
        <v>2.1205800000000004</v>
      </c>
      <c r="AN37" s="311">
        <v>2.1968100000000002</v>
      </c>
      <c r="AO37" s="311">
        <v>2.1032550000000003</v>
      </c>
      <c r="AP37" s="311">
        <v>2.0571705000000002</v>
      </c>
      <c r="AQ37" s="311">
        <v>2.0391524999999997</v>
      </c>
      <c r="AR37" s="311">
        <v>2.0349944999999998</v>
      </c>
      <c r="AS37" s="311">
        <v>2.0124719999999998</v>
      </c>
      <c r="AT37" s="311">
        <v>2.0266785</v>
      </c>
      <c r="AU37" s="311">
        <v>1.9300050000000004</v>
      </c>
      <c r="AV37" s="311">
        <v>1.9124653539823007</v>
      </c>
      <c r="AW37" s="311">
        <v>1.922243672566371</v>
      </c>
      <c r="AX37" s="311">
        <v>2.0577568584070796</v>
      </c>
      <c r="AY37" s="311">
        <v>2.0625608407079645</v>
      </c>
      <c r="AZ37" s="312">
        <v>1.6946371238938049</v>
      </c>
      <c r="BA37" s="284">
        <v>-0.18062685256959243</v>
      </c>
      <c r="BB37" s="284">
        <v>-1.9518733530700105E-3</v>
      </c>
      <c r="BC37" s="284">
        <v>1.2215197719427065E-2</v>
      </c>
    </row>
    <row r="38" spans="1:55" x14ac:dyDescent="0.15">
      <c r="A38" s="168" t="s">
        <v>135</v>
      </c>
      <c r="B38" s="311" t="s">
        <v>111</v>
      </c>
      <c r="C38" s="311" t="s">
        <v>111</v>
      </c>
      <c r="D38" s="311" t="s">
        <v>111</v>
      </c>
      <c r="E38" s="311" t="s">
        <v>111</v>
      </c>
      <c r="F38" s="311" t="s">
        <v>111</v>
      </c>
      <c r="G38" s="311" t="s">
        <v>111</v>
      </c>
      <c r="H38" s="311" t="s">
        <v>111</v>
      </c>
      <c r="I38" s="311" t="s">
        <v>111</v>
      </c>
      <c r="J38" s="311" t="s">
        <v>111</v>
      </c>
      <c r="K38" s="311" t="s">
        <v>111</v>
      </c>
      <c r="L38" s="311" t="s">
        <v>111</v>
      </c>
      <c r="M38" s="311" t="s">
        <v>111</v>
      </c>
      <c r="N38" s="311" t="s">
        <v>111</v>
      </c>
      <c r="O38" s="311" t="s">
        <v>111</v>
      </c>
      <c r="P38" s="311" t="s">
        <v>111</v>
      </c>
      <c r="Q38" s="311">
        <v>2.5906194690265484E-2</v>
      </c>
      <c r="R38" s="311">
        <v>2.8805309734513271E-2</v>
      </c>
      <c r="S38" s="311">
        <v>2.8805309734513271E-2</v>
      </c>
      <c r="T38" s="311">
        <v>2.5398230088495573E-2</v>
      </c>
      <c r="U38" s="311">
        <v>2.5398230088495573E-2</v>
      </c>
      <c r="V38" s="311">
        <v>2.1698854867256635E-2</v>
      </c>
      <c r="W38" s="311">
        <v>2.0445279646017698E-2</v>
      </c>
      <c r="X38" s="311">
        <v>1.9862642477876103E-2</v>
      </c>
      <c r="Y38" s="311">
        <v>1.6994016814159289E-2</v>
      </c>
      <c r="Z38" s="311">
        <v>1.663488849557522E-2</v>
      </c>
      <c r="AA38" s="311">
        <v>1.5342143362831856E-2</v>
      </c>
      <c r="AB38" s="311">
        <v>1.451978849557522E-2</v>
      </c>
      <c r="AC38" s="311">
        <v>1.3992453982300885E-2</v>
      </c>
      <c r="AD38" s="311">
        <v>1.3809686725663716E-2</v>
      </c>
      <c r="AE38" s="311">
        <v>1.4398570796460177E-2</v>
      </c>
      <c r="AF38" s="311">
        <v>1.4851219469026546E-2</v>
      </c>
      <c r="AG38" s="311">
        <v>1.5185188495575222E-2</v>
      </c>
      <c r="AH38" s="311">
        <v>1.3987970796460174E-2</v>
      </c>
      <c r="AI38" s="311">
        <v>1.4288270796460174E-2</v>
      </c>
      <c r="AJ38" s="311">
        <v>1.4054946902654866E-2</v>
      </c>
      <c r="AK38" s="311">
        <v>1.2870088495575218E-2</v>
      </c>
      <c r="AL38" s="311">
        <v>1.1924159292035398E-2</v>
      </c>
      <c r="AM38" s="311">
        <v>1.0815929203539822E-2</v>
      </c>
      <c r="AN38" s="311">
        <v>1.0950044247787609E-2</v>
      </c>
      <c r="AO38" s="311">
        <v>1.1084159292035397E-2</v>
      </c>
      <c r="AP38" s="311">
        <v>1.1852300884955749E-2</v>
      </c>
      <c r="AQ38" s="311">
        <v>1.2280353982300884E-2</v>
      </c>
      <c r="AR38" s="311">
        <v>1.1890121446055356E-2</v>
      </c>
      <c r="AS38" s="311">
        <v>1.2225877876106191E-2</v>
      </c>
      <c r="AT38" s="311">
        <v>1.1926970796460174E-2</v>
      </c>
      <c r="AU38" s="311">
        <v>1.2080929867256639E-2</v>
      </c>
      <c r="AV38" s="311">
        <v>1.1497608451327431E-2</v>
      </c>
      <c r="AW38" s="311">
        <v>1.0813893584070795E-2</v>
      </c>
      <c r="AX38" s="311">
        <v>1.1174211238938052E-2</v>
      </c>
      <c r="AY38" s="311">
        <v>1.1396822300884955E-2</v>
      </c>
      <c r="AZ38" s="312">
        <v>1.1367050619469026E-2</v>
      </c>
      <c r="BA38" s="284">
        <v>-5.3373822249510594E-3</v>
      </c>
      <c r="BB38" s="284">
        <v>2.7856299529420703E-3</v>
      </c>
      <c r="BC38" s="284">
        <v>8.1935400119471946E-5</v>
      </c>
    </row>
    <row r="39" spans="1:55" s="161" customFormat="1" x14ac:dyDescent="0.15">
      <c r="A39" s="163" t="s">
        <v>134</v>
      </c>
      <c r="B39" s="313">
        <v>6.7500499115227468</v>
      </c>
      <c r="C39" s="313">
        <v>7.2429745697412482</v>
      </c>
      <c r="D39" s="313">
        <v>7.5498802718489282</v>
      </c>
      <c r="E39" s="313">
        <v>8.0579797120049772</v>
      </c>
      <c r="F39" s="313">
        <v>8.8866251076957123</v>
      </c>
      <c r="G39" s="313">
        <v>9.864222070809376</v>
      </c>
      <c r="H39" s="313">
        <v>10.944700648806309</v>
      </c>
      <c r="I39" s="313">
        <v>11.798921519672687</v>
      </c>
      <c r="J39" s="313">
        <v>12.69205121002954</v>
      </c>
      <c r="K39" s="313">
        <v>13.865215303242866</v>
      </c>
      <c r="L39" s="313">
        <v>14.840595728584704</v>
      </c>
      <c r="M39" s="313">
        <v>15.867024798967055</v>
      </c>
      <c r="N39" s="313">
        <v>17.074187227257262</v>
      </c>
      <c r="O39" s="313">
        <v>18.267709402120463</v>
      </c>
      <c r="P39" s="313">
        <v>20.030712157561247</v>
      </c>
      <c r="Q39" s="313">
        <v>19.967551911310576</v>
      </c>
      <c r="R39" s="313">
        <v>21.508109725586543</v>
      </c>
      <c r="S39" s="313">
        <v>23.005942968117843</v>
      </c>
      <c r="T39" s="313">
        <v>24.519034515103495</v>
      </c>
      <c r="U39" s="313">
        <v>25.436294948020226</v>
      </c>
      <c r="V39" s="313">
        <v>26.313696968836421</v>
      </c>
      <c r="W39" s="313">
        <v>25.913362740118004</v>
      </c>
      <c r="X39" s="313">
        <v>25.019987225941879</v>
      </c>
      <c r="Y39" s="313">
        <v>24.478645479933363</v>
      </c>
      <c r="Z39" s="313">
        <v>23.159381964964275</v>
      </c>
      <c r="AA39" s="313">
        <v>22.491142930670488</v>
      </c>
      <c r="AB39" s="313">
        <v>23.006831636562648</v>
      </c>
      <c r="AC39" s="313">
        <v>21.460294390022284</v>
      </c>
      <c r="AD39" s="313">
        <v>22.099708599918095</v>
      </c>
      <c r="AE39" s="313">
        <v>22.611351335461706</v>
      </c>
      <c r="AF39" s="313">
        <v>23.18969058958454</v>
      </c>
      <c r="AG39" s="313">
        <v>23.26473183654479</v>
      </c>
      <c r="AH39" s="313">
        <v>23.891451321660561</v>
      </c>
      <c r="AI39" s="313">
        <v>24.982494255611179</v>
      </c>
      <c r="AJ39" s="313">
        <v>25.546744724334427</v>
      </c>
      <c r="AK39" s="313">
        <v>26.141470524147696</v>
      </c>
      <c r="AL39" s="313">
        <v>26.820581145241636</v>
      </c>
      <c r="AM39" s="313">
        <v>27.212198672107817</v>
      </c>
      <c r="AN39" s="313">
        <v>27.929388585779595</v>
      </c>
      <c r="AO39" s="313">
        <v>24.143119230730036</v>
      </c>
      <c r="AP39" s="313">
        <v>26.640391105424225</v>
      </c>
      <c r="AQ39" s="313">
        <v>27.914418646298618</v>
      </c>
      <c r="AR39" s="313">
        <v>27.509845154196441</v>
      </c>
      <c r="AS39" s="313">
        <v>28.017840530439546</v>
      </c>
      <c r="AT39" s="313">
        <v>27.409755470461608</v>
      </c>
      <c r="AU39" s="313">
        <v>27.177612060709833</v>
      </c>
      <c r="AV39" s="313">
        <v>27.227239336004299</v>
      </c>
      <c r="AW39" s="313">
        <v>28.805424065563798</v>
      </c>
      <c r="AX39" s="313">
        <v>30.285909547792581</v>
      </c>
      <c r="AY39" s="313">
        <v>30.894414358178967</v>
      </c>
      <c r="AZ39" s="313">
        <v>28.885520085487464</v>
      </c>
      <c r="BA39" s="297">
        <v>-6.7579091628409471E-2</v>
      </c>
      <c r="BB39" s="297">
        <v>2.4964110769205572E-2</v>
      </c>
      <c r="BC39" s="297">
        <v>0.2082111468571971</v>
      </c>
    </row>
    <row r="40" spans="1:55" x14ac:dyDescent="0.15">
      <c r="B40" s="311"/>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2"/>
      <c r="BA40" s="284"/>
      <c r="BB40" s="284"/>
      <c r="BC40" s="284"/>
    </row>
    <row r="41" spans="1:55" x14ac:dyDescent="0.15">
      <c r="A41" s="168" t="s">
        <v>305</v>
      </c>
      <c r="B41" s="311">
        <v>2.3404212000000004E-2</v>
      </c>
      <c r="C41" s="311">
        <v>3.4122420000000014E-2</v>
      </c>
      <c r="D41" s="311">
        <v>4.2579756000000003E-2</v>
      </c>
      <c r="E41" s="311">
        <v>6.0373656000000012E-2</v>
      </c>
      <c r="F41" s="311">
        <v>7.4441304000000014E-2</v>
      </c>
      <c r="G41" s="311">
        <v>7.8335028000000029E-2</v>
      </c>
      <c r="H41" s="311">
        <v>8.2103148000000001E-2</v>
      </c>
      <c r="I41" s="311">
        <v>8.9053236000000008E-2</v>
      </c>
      <c r="J41" s="311">
        <v>9.7845516000000007E-2</v>
      </c>
      <c r="K41" s="311">
        <v>0.10847998800000001</v>
      </c>
      <c r="L41" s="311">
        <v>8.8048404000000011E-2</v>
      </c>
      <c r="M41" s="311">
        <v>8.164260000000001E-2</v>
      </c>
      <c r="N41" s="311">
        <v>0.128911572</v>
      </c>
      <c r="O41" s="311">
        <v>0.13510803600000001</v>
      </c>
      <c r="P41" s="311">
        <v>0.13921110000000003</v>
      </c>
      <c r="Q41" s="311">
        <v>0.16994221200000004</v>
      </c>
      <c r="R41" s="311">
        <v>0.19456059600000003</v>
      </c>
      <c r="S41" s="311">
        <v>0.18903401999999997</v>
      </c>
      <c r="T41" s="311">
        <v>0.20079892799999999</v>
      </c>
      <c r="U41" s="311">
        <v>0.20887945200000002</v>
      </c>
      <c r="V41" s="311">
        <v>0.21876029999999996</v>
      </c>
      <c r="W41" s="311">
        <v>0.20854450800000002</v>
      </c>
      <c r="X41" s="311">
        <v>0.24367176000000002</v>
      </c>
      <c r="Y41" s="311">
        <v>0.26100511199999998</v>
      </c>
      <c r="Z41" s="311">
        <v>0.26720157600000005</v>
      </c>
      <c r="AA41" s="311">
        <v>0.27163958400000005</v>
      </c>
      <c r="AB41" s="311">
        <v>0.27972010799999997</v>
      </c>
      <c r="AC41" s="311">
        <v>0.30031916400000008</v>
      </c>
      <c r="AD41" s="311">
        <v>0.31576845600000009</v>
      </c>
      <c r="AE41" s="311">
        <v>0.32673787199999998</v>
      </c>
      <c r="AF41" s="311">
        <v>0.33029665199999997</v>
      </c>
      <c r="AG41" s="311">
        <v>0.34394561999999995</v>
      </c>
      <c r="AH41" s="311">
        <v>0.35638041599999998</v>
      </c>
      <c r="AI41" s="311">
        <v>0.36278622000000005</v>
      </c>
      <c r="AJ41" s="311">
        <v>0.33371600000000001</v>
      </c>
      <c r="AK41" s="311">
        <v>0.36627426697105353</v>
      </c>
      <c r="AL41" s="311">
        <v>0.38747545779678483</v>
      </c>
      <c r="AM41" s="311">
        <v>0.4031505478942794</v>
      </c>
      <c r="AN41" s="311">
        <v>0.43263281789605529</v>
      </c>
      <c r="AO41" s="311">
        <v>0.43680615842054249</v>
      </c>
      <c r="AP41" s="311">
        <v>0.44743161843464047</v>
      </c>
      <c r="AQ41" s="311">
        <v>0.45446685277114351</v>
      </c>
      <c r="AR41" s="311">
        <v>0.46986676170251762</v>
      </c>
      <c r="AS41" s="311">
        <v>0.50248187461592997</v>
      </c>
      <c r="AT41" s="311">
        <v>0.52907489248106254</v>
      </c>
      <c r="AU41" s="311">
        <v>0.52503643782300091</v>
      </c>
      <c r="AV41" s="311">
        <v>0.51988935655844615</v>
      </c>
      <c r="AW41" s="311">
        <v>0.52078762962341352</v>
      </c>
      <c r="AX41" s="311">
        <v>0.52730842087624252</v>
      </c>
      <c r="AY41" s="311">
        <v>0.58557467501820004</v>
      </c>
      <c r="AZ41" s="312">
        <v>0.59172545001385146</v>
      </c>
      <c r="BA41" s="284">
        <v>7.7428874349576571E-3</v>
      </c>
      <c r="BB41" s="284">
        <v>2.974419725975741E-2</v>
      </c>
      <c r="BC41" s="284">
        <v>4.2652455004220128E-3</v>
      </c>
    </row>
    <row r="42" spans="1:55" x14ac:dyDescent="0.15">
      <c r="A42" s="168" t="s">
        <v>133</v>
      </c>
      <c r="B42" s="311">
        <v>0.12583633822925444</v>
      </c>
      <c r="C42" s="311">
        <v>0.30435839003976201</v>
      </c>
      <c r="D42" s="311">
        <v>0.41041563916420615</v>
      </c>
      <c r="E42" s="311">
        <v>0.45353256514105805</v>
      </c>
      <c r="F42" s="311">
        <v>0.47059233264249284</v>
      </c>
      <c r="G42" s="311">
        <v>0.49024269548526217</v>
      </c>
      <c r="H42" s="311">
        <v>0.49945549534319139</v>
      </c>
      <c r="I42" s="311">
        <v>0.5071824422707768</v>
      </c>
      <c r="J42" s="311">
        <v>0.31771497507112051</v>
      </c>
      <c r="K42" s="311">
        <v>0.3060203365926652</v>
      </c>
      <c r="L42" s="311">
        <v>0.16327454658772672</v>
      </c>
      <c r="M42" s="311">
        <v>0.17740946020992998</v>
      </c>
      <c r="N42" s="311">
        <v>0.24296768931734666</v>
      </c>
      <c r="O42" s="311">
        <v>0.2776791958666241</v>
      </c>
      <c r="P42" s="311">
        <v>0.32323937578876988</v>
      </c>
      <c r="Q42" s="311">
        <v>0.34871177075792459</v>
      </c>
      <c r="R42" s="311">
        <v>0.3349970895095683</v>
      </c>
      <c r="S42" s="311">
        <v>0.41010361012150165</v>
      </c>
      <c r="T42" s="311">
        <v>0.4452288358159503</v>
      </c>
      <c r="U42" s="311">
        <v>0.56220606900000003</v>
      </c>
      <c r="V42" s="311">
        <v>0.88984934100000002</v>
      </c>
      <c r="W42" s="311">
        <v>1.0511888309999997</v>
      </c>
      <c r="X42" s="311">
        <v>1.1125590408000001</v>
      </c>
      <c r="Y42" s="311">
        <v>0.5944739670000001</v>
      </c>
      <c r="Z42" s="311">
        <v>0.9443324457000003</v>
      </c>
      <c r="AA42" s="311">
        <v>1.1472478812000002</v>
      </c>
      <c r="AB42" s="311">
        <v>1.34925784344</v>
      </c>
      <c r="AC42" s="311">
        <v>1.4176776879000001</v>
      </c>
      <c r="AD42" s="311">
        <v>1.6009841700000003</v>
      </c>
      <c r="AE42" s="311">
        <v>1.9072809863999998</v>
      </c>
      <c r="AF42" s="311">
        <v>2.0281179740400006</v>
      </c>
      <c r="AG42" s="311">
        <v>2.2537885680000005</v>
      </c>
      <c r="AH42" s="311">
        <v>2.6800971435000007</v>
      </c>
      <c r="AI42" s="311">
        <v>2.8111544522999998</v>
      </c>
      <c r="AJ42" s="311">
        <v>3.2774446195199993</v>
      </c>
      <c r="AK42" s="311">
        <v>3.4780509792000003</v>
      </c>
      <c r="AL42" s="311">
        <v>3.7899819269999999</v>
      </c>
      <c r="AM42" s="311">
        <v>4.2485192982000006</v>
      </c>
      <c r="AN42" s="311">
        <v>4.4484272567999996</v>
      </c>
      <c r="AO42" s="311">
        <v>4.8864818232000005</v>
      </c>
      <c r="AP42" s="311">
        <v>5.1807657330000012</v>
      </c>
      <c r="AQ42" s="311">
        <v>5.4355053168000005</v>
      </c>
      <c r="AR42" s="311">
        <v>5.6496873150000013</v>
      </c>
      <c r="AS42" s="311">
        <v>5.6710099691999991</v>
      </c>
      <c r="AT42" s="311">
        <v>6.3162217206000015</v>
      </c>
      <c r="AU42" s="311">
        <v>6.6077242668000018</v>
      </c>
      <c r="AV42" s="311">
        <v>7.1763091110000001</v>
      </c>
      <c r="AW42" s="311">
        <v>7.6969381114742754</v>
      </c>
      <c r="AX42" s="311">
        <v>8.3525251253756849</v>
      </c>
      <c r="AY42" s="311">
        <v>8.6911743420839951</v>
      </c>
      <c r="AZ42" s="312">
        <v>9.0283043798126741</v>
      </c>
      <c r="BA42" s="284">
        <v>3.5951705388095556E-2</v>
      </c>
      <c r="BB42" s="284">
        <v>5.9273767833632807E-2</v>
      </c>
      <c r="BC42" s="284">
        <v>6.5077367606099987E-2</v>
      </c>
    </row>
    <row r="43" spans="1:55" x14ac:dyDescent="0.15">
      <c r="A43" s="168" t="s">
        <v>132</v>
      </c>
      <c r="B43" s="311">
        <v>2.6676000000000002E-2</v>
      </c>
      <c r="C43" s="311">
        <v>3.1634999999999996E-2</v>
      </c>
      <c r="D43" s="311">
        <v>3.1976999999999998E-2</v>
      </c>
      <c r="E43" s="311">
        <v>3.1122E-2</v>
      </c>
      <c r="F43" s="311">
        <v>2.8591199999999997E-2</v>
      </c>
      <c r="G43" s="311">
        <v>4.4288999999999995E-2</v>
      </c>
      <c r="H43" s="311">
        <v>6.1731000000000001E-2</v>
      </c>
      <c r="I43" s="311">
        <v>4.02876E-2</v>
      </c>
      <c r="J43" s="311">
        <v>4.1758200000000002E-2</v>
      </c>
      <c r="K43" s="311">
        <v>5.9884200000000012E-2</v>
      </c>
      <c r="L43" s="311">
        <v>4.3810200000000001E-2</v>
      </c>
      <c r="M43" s="311">
        <v>2.1204000000000001E-2</v>
      </c>
      <c r="N43" s="311">
        <v>2.3256000000000002E-2</v>
      </c>
      <c r="O43" s="311">
        <v>1.6074000000000001E-2</v>
      </c>
      <c r="P43" s="311">
        <v>2.0177999999999998E-2</v>
      </c>
      <c r="Q43" s="311">
        <v>2.9069999999999995E-2</v>
      </c>
      <c r="R43" s="311">
        <v>5.3009999999999995E-2</v>
      </c>
      <c r="S43" s="311">
        <v>0.12825</v>
      </c>
      <c r="T43" s="311">
        <v>0.19152000000000002</v>
      </c>
      <c r="U43" s="311">
        <v>0.22059000000000001</v>
      </c>
      <c r="V43" s="311">
        <v>0.13611600000000001</v>
      </c>
      <c r="W43" s="311">
        <v>5.9508000000000005E-2</v>
      </c>
      <c r="X43" s="311">
        <v>7.7633999999999995E-2</v>
      </c>
      <c r="Y43" s="311">
        <v>8.721000000000001E-2</v>
      </c>
      <c r="Z43" s="311">
        <v>0.108414</v>
      </c>
      <c r="AA43" s="311">
        <v>0.108414</v>
      </c>
      <c r="AB43" s="311">
        <v>0.110808</v>
      </c>
      <c r="AC43" s="311">
        <v>0.10431</v>
      </c>
      <c r="AD43" s="311">
        <v>0.10089000000000002</v>
      </c>
      <c r="AE43" s="311">
        <v>0.10875600000000001</v>
      </c>
      <c r="AF43" s="311">
        <v>0.10773000000000001</v>
      </c>
      <c r="AG43" s="311">
        <v>9.4392000000000004E-2</v>
      </c>
      <c r="AH43" s="311">
        <v>8.0711999999999992E-2</v>
      </c>
      <c r="AI43" s="311">
        <v>5.3352000000000004E-2</v>
      </c>
      <c r="AJ43" s="311">
        <v>3.4200000000000001E-2</v>
      </c>
      <c r="AK43" s="311">
        <v>4.9590000000000002E-2</v>
      </c>
      <c r="AL43" s="311">
        <v>4.9590000000000002E-2</v>
      </c>
      <c r="AM43" s="311">
        <v>0.16354645200000001</v>
      </c>
      <c r="AN43" s="311">
        <v>0.2324745</v>
      </c>
      <c r="AO43" s="311">
        <v>0.24669827999999999</v>
      </c>
      <c r="AP43" s="311">
        <v>0.25686936000000005</v>
      </c>
      <c r="AQ43" s="311">
        <v>0.22686912000000001</v>
      </c>
      <c r="AR43" s="311">
        <v>0.22828842000000002</v>
      </c>
      <c r="AS43" s="311">
        <v>0.25461558000000001</v>
      </c>
      <c r="AT43" s="311">
        <v>0.27111003480000007</v>
      </c>
      <c r="AU43" s="311">
        <v>0.26283948300000004</v>
      </c>
      <c r="AV43" s="311">
        <v>0.35624081159999998</v>
      </c>
      <c r="AW43" s="311">
        <v>0.36424074219049696</v>
      </c>
      <c r="AX43" s="311">
        <v>0.38065448003202967</v>
      </c>
      <c r="AY43" s="311">
        <v>0.39480673829736179</v>
      </c>
      <c r="AZ43" s="312">
        <v>0.37772934717362106</v>
      </c>
      <c r="BA43" s="284">
        <v>-4.586912218998207E-2</v>
      </c>
      <c r="BB43" s="284">
        <v>4.8146150076489036E-2</v>
      </c>
      <c r="BC43" s="284">
        <v>2.7227296009862643E-3</v>
      </c>
    </row>
    <row r="44" spans="1:55" x14ac:dyDescent="0.15">
      <c r="A44" s="168" t="s">
        <v>130</v>
      </c>
      <c r="B44" s="311">
        <v>6.9665399999999988E-2</v>
      </c>
      <c r="C44" s="311">
        <v>7.1956800000000001E-2</v>
      </c>
      <c r="D44" s="311">
        <v>8.5055400000000003E-2</v>
      </c>
      <c r="E44" s="311">
        <v>9.5281199999999996E-2</v>
      </c>
      <c r="F44" s="311">
        <v>0.1002402</v>
      </c>
      <c r="G44" s="311">
        <v>0.1098504</v>
      </c>
      <c r="H44" s="311">
        <v>0.13214879999999998</v>
      </c>
      <c r="I44" s="311">
        <v>0.14408460000000001</v>
      </c>
      <c r="J44" s="311">
        <v>0.1614582</v>
      </c>
      <c r="K44" s="311">
        <v>0.21378420000000004</v>
      </c>
      <c r="L44" s="311">
        <v>0.1392282</v>
      </c>
      <c r="M44" s="311">
        <v>0.16019280000000002</v>
      </c>
      <c r="N44" s="311">
        <v>0.12568499999999999</v>
      </c>
      <c r="O44" s="311">
        <v>0.13799700000000001</v>
      </c>
      <c r="P44" s="311">
        <v>0.14965920000000002</v>
      </c>
      <c r="Q44" s="311">
        <v>0.14363999999999999</v>
      </c>
      <c r="R44" s="311">
        <v>0.195966</v>
      </c>
      <c r="S44" s="311">
        <v>0.16347600000000004</v>
      </c>
      <c r="T44" s="311">
        <v>0.23392800000000002</v>
      </c>
      <c r="U44" s="311">
        <v>0.27907199999999999</v>
      </c>
      <c r="V44" s="311">
        <v>0.14329800000000004</v>
      </c>
      <c r="W44" s="311">
        <v>1.7100000000000001E-2</v>
      </c>
      <c r="X44" s="311">
        <v>8.9604000000000003E-2</v>
      </c>
      <c r="Y44" s="311">
        <v>0.185364</v>
      </c>
      <c r="Z44" s="311">
        <v>0.20417399999999997</v>
      </c>
      <c r="AA44" s="311">
        <v>0.31730760000000002</v>
      </c>
      <c r="AB44" s="311">
        <v>0.31812839999999998</v>
      </c>
      <c r="AC44" s="311">
        <v>0.31703399999999998</v>
      </c>
      <c r="AD44" s="311">
        <v>0.32459220000000005</v>
      </c>
      <c r="AE44" s="311">
        <v>0.29712960000000005</v>
      </c>
      <c r="AF44" s="311">
        <v>0.32832</v>
      </c>
      <c r="AG44" s="311">
        <v>0.32490000000000002</v>
      </c>
      <c r="AH44" s="311">
        <v>0.29788199999999998</v>
      </c>
      <c r="AI44" s="311">
        <v>0.34200000000000003</v>
      </c>
      <c r="AJ44" s="311">
        <v>0.37278</v>
      </c>
      <c r="AK44" s="311">
        <v>0.42066000000000003</v>
      </c>
      <c r="AL44" s="311">
        <v>0.42442199999999997</v>
      </c>
      <c r="AM44" s="311">
        <v>0.38509199999999999</v>
      </c>
      <c r="AN44" s="311">
        <v>0.43434000000000006</v>
      </c>
      <c r="AO44" s="311">
        <v>0.39292380000000005</v>
      </c>
      <c r="AP44" s="311">
        <v>0.40126860000000003</v>
      </c>
      <c r="AQ44" s="311">
        <v>0.46282860000000003</v>
      </c>
      <c r="AR44" s="311">
        <v>0.530613</v>
      </c>
      <c r="AS44" s="311">
        <v>0.5578429896346645</v>
      </c>
      <c r="AT44" s="311">
        <v>0.5139841415632953</v>
      </c>
      <c r="AU44" s="311">
        <v>0.57828779999999991</v>
      </c>
      <c r="AV44" s="311">
        <v>0.59135219999999999</v>
      </c>
      <c r="AW44" s="311">
        <v>0.58487904883161257</v>
      </c>
      <c r="AX44" s="311">
        <v>0.60663208593189222</v>
      </c>
      <c r="AY44" s="311">
        <v>0.64528465376894562</v>
      </c>
      <c r="AZ44" s="312">
        <v>0.53893691389700538</v>
      </c>
      <c r="BA44" s="284">
        <v>-0.167089430178474</v>
      </c>
      <c r="BB44" s="284">
        <v>5.0858642043221547E-2</v>
      </c>
      <c r="BC44" s="284">
        <v>3.8847378407616548E-3</v>
      </c>
    </row>
    <row r="45" spans="1:55" x14ac:dyDescent="0.15">
      <c r="A45" s="168" t="s">
        <v>129</v>
      </c>
      <c r="B45" s="311">
        <v>0</v>
      </c>
      <c r="C45" s="311">
        <v>0</v>
      </c>
      <c r="D45" s="311">
        <v>0</v>
      </c>
      <c r="E45" s="311">
        <v>0</v>
      </c>
      <c r="F45" s="311">
        <v>0</v>
      </c>
      <c r="G45" s="311">
        <v>0</v>
      </c>
      <c r="H45" s="311">
        <v>0</v>
      </c>
      <c r="I45" s="311">
        <v>0</v>
      </c>
      <c r="J45" s="311">
        <v>1.0891530000000002E-2</v>
      </c>
      <c r="K45" s="311">
        <v>1.8322200000000007E-2</v>
      </c>
      <c r="L45" s="311">
        <v>2.3259015000000001E-2</v>
      </c>
      <c r="M45" s="311">
        <v>2.7415440000000003E-2</v>
      </c>
      <c r="N45" s="311">
        <v>2.9994120000000006E-2</v>
      </c>
      <c r="O45" s="311">
        <v>3.7255140000000006E-2</v>
      </c>
      <c r="P45" s="311">
        <v>4.6823400000000015E-2</v>
      </c>
      <c r="Q45" s="311">
        <v>5.961501000000001E-2</v>
      </c>
      <c r="R45" s="311">
        <v>6.9692219999999999E-2</v>
      </c>
      <c r="S45" s="311">
        <v>7.8072930000000013E-2</v>
      </c>
      <c r="T45" s="311">
        <v>7.8564915000000013E-2</v>
      </c>
      <c r="U45" s="311">
        <v>8.1533790000000009E-2</v>
      </c>
      <c r="V45" s="311">
        <v>8.8116210000000014E-2</v>
      </c>
      <c r="W45" s="311">
        <v>8.9337690000000011E-2</v>
      </c>
      <c r="X45" s="311">
        <v>9.7650540000000008E-2</v>
      </c>
      <c r="Y45" s="311">
        <v>9.3714660000000005E-2</v>
      </c>
      <c r="Z45" s="311">
        <v>9.8125560000000001E-2</v>
      </c>
      <c r="AA45" s="311">
        <v>0.13745043000000001</v>
      </c>
      <c r="AB45" s="311">
        <v>0.14861340000000001</v>
      </c>
      <c r="AC45" s="311">
        <v>0.16903926000000002</v>
      </c>
      <c r="AD45" s="311">
        <v>0.17551989000000004</v>
      </c>
      <c r="AE45" s="311">
        <v>0.18498636000000002</v>
      </c>
      <c r="AF45" s="311">
        <v>0.37155988296543829</v>
      </c>
      <c r="AG45" s="311">
        <v>0.5552870753315341</v>
      </c>
      <c r="AH45" s="311">
        <v>0.59918752493262006</v>
      </c>
      <c r="AI45" s="311">
        <v>0.66007763684430754</v>
      </c>
      <c r="AJ45" s="311">
        <v>0.67167133000116708</v>
      </c>
      <c r="AK45" s="311">
        <v>0.75057835797108463</v>
      </c>
      <c r="AL45" s="311">
        <v>0.87449249798469009</v>
      </c>
      <c r="AM45" s="311">
        <v>0.88583463244019256</v>
      </c>
      <c r="AN45" s="311">
        <v>0.86890736319319606</v>
      </c>
      <c r="AO45" s="311">
        <v>0.86090293497212322</v>
      </c>
      <c r="AP45" s="311">
        <v>0.92511939538046062</v>
      </c>
      <c r="AQ45" s="311">
        <v>0.9766036177139179</v>
      </c>
      <c r="AR45" s="311">
        <v>1.01959174838591</v>
      </c>
      <c r="AS45" s="311">
        <v>1.1082924762378095</v>
      </c>
      <c r="AT45" s="311">
        <v>1.0565668711647251</v>
      </c>
      <c r="AU45" s="311">
        <v>1.1068962437849941</v>
      </c>
      <c r="AV45" s="311">
        <v>1.1331901073538455</v>
      </c>
      <c r="AW45" s="311">
        <v>1.1636429022703838</v>
      </c>
      <c r="AX45" s="311">
        <v>1.3079753274057213</v>
      </c>
      <c r="AY45" s="311">
        <v>1.3208470069220053</v>
      </c>
      <c r="AZ45" s="312">
        <v>1.3294945780295651</v>
      </c>
      <c r="BA45" s="284">
        <v>3.7968608280918303E-3</v>
      </c>
      <c r="BB45" s="284">
        <v>4.3734004343797039E-2</v>
      </c>
      <c r="BC45" s="284">
        <v>9.5831956638730408E-3</v>
      </c>
    </row>
    <row r="46" spans="1:55" x14ac:dyDescent="0.15">
      <c r="A46" s="168" t="s">
        <v>128</v>
      </c>
      <c r="B46" s="311">
        <v>3.7446300000000016E-2</v>
      </c>
      <c r="C46" s="311">
        <v>3.7446300000000016E-2</v>
      </c>
      <c r="D46" s="311">
        <v>4.1097780000000007E-2</v>
      </c>
      <c r="E46" s="311">
        <v>5.8870800000000008E-2</v>
      </c>
      <c r="F46" s="311">
        <v>4.8363480000000007E-2</v>
      </c>
      <c r="G46" s="311">
        <v>7.4631780000000023E-2</v>
      </c>
      <c r="H46" s="311">
        <v>4.0762440000000011E-2</v>
      </c>
      <c r="I46" s="311">
        <v>5.779026000000001E-2</v>
      </c>
      <c r="J46" s="311">
        <v>5.510754000000001E-2</v>
      </c>
      <c r="K46" s="311">
        <v>0.16252812000000003</v>
      </c>
      <c r="L46" s="311">
        <v>0.17664966000000001</v>
      </c>
      <c r="M46" s="311">
        <v>0.16107498000000003</v>
      </c>
      <c r="N46" s="311">
        <v>0.18834930000000003</v>
      </c>
      <c r="O46" s="311">
        <v>0.19505610000000004</v>
      </c>
      <c r="P46" s="311">
        <v>0.22095180000000003</v>
      </c>
      <c r="Q46" s="311">
        <v>0.20343960000000005</v>
      </c>
      <c r="R46" s="311">
        <v>0.21610800000000002</v>
      </c>
      <c r="S46" s="311">
        <v>0.20902860000000004</v>
      </c>
      <c r="T46" s="311">
        <v>0.21834360000000003</v>
      </c>
      <c r="U46" s="311">
        <v>0.23101200000000005</v>
      </c>
      <c r="V46" s="311">
        <v>0.23473800000000006</v>
      </c>
      <c r="W46" s="311">
        <v>0.2842938000000001</v>
      </c>
      <c r="X46" s="311">
        <v>0.29612781125176679</v>
      </c>
      <c r="Y46" s="311">
        <v>0.30858536672202069</v>
      </c>
      <c r="Z46" s="311">
        <v>0.32185201457274393</v>
      </c>
      <c r="AA46" s="311">
        <v>0.33511866242346705</v>
      </c>
      <c r="AB46" s="311">
        <v>0.3493407737983979</v>
      </c>
      <c r="AC46" s="311">
        <v>0.48280155014820281</v>
      </c>
      <c r="AD46" s="311">
        <v>0.58425717301630675</v>
      </c>
      <c r="AE46" s="311">
        <v>0.76913416910633015</v>
      </c>
      <c r="AF46" s="311">
        <v>0.9277740000000001</v>
      </c>
      <c r="AG46" s="311">
        <v>1.0060200000000001</v>
      </c>
      <c r="AH46" s="311">
        <v>1.0991700000000002</v>
      </c>
      <c r="AI46" s="311">
        <v>1.1699640000000002</v>
      </c>
      <c r="AJ46" s="311">
        <v>1.4594742000000003</v>
      </c>
      <c r="AK46" s="311">
        <v>1.7065080000000004</v>
      </c>
      <c r="AL46" s="311">
        <v>1.8890820000000006</v>
      </c>
      <c r="AM46" s="311">
        <v>2.3548320000000005</v>
      </c>
      <c r="AN46" s="311">
        <v>2.8683120600000001</v>
      </c>
      <c r="AO46" s="311">
        <v>3.3273180000000009</v>
      </c>
      <c r="AP46" s="311">
        <v>4.432005350698585</v>
      </c>
      <c r="AQ46" s="311">
        <v>5.4128123640000014</v>
      </c>
      <c r="AR46" s="311">
        <v>5.8516678724400011</v>
      </c>
      <c r="AS46" s="311">
        <v>6.0440116892690572</v>
      </c>
      <c r="AT46" s="311">
        <v>6.099308201529352</v>
      </c>
      <c r="AU46" s="311">
        <v>6.3274902817963241</v>
      </c>
      <c r="AV46" s="311">
        <v>6.2837692060999979</v>
      </c>
      <c r="AW46" s="311">
        <v>6.1368307501984054</v>
      </c>
      <c r="AX46" s="311">
        <v>6.0863806762902612</v>
      </c>
      <c r="AY46" s="311">
        <v>6.1957472377341221</v>
      </c>
      <c r="AZ46" s="312">
        <v>6.1674739601017476</v>
      </c>
      <c r="BA46" s="284">
        <v>-7.2831085016613617E-3</v>
      </c>
      <c r="BB46" s="284">
        <v>6.4142866915317676E-2</v>
      </c>
      <c r="BC46" s="284">
        <v>4.4456074276808831E-2</v>
      </c>
    </row>
    <row r="47" spans="1:55" x14ac:dyDescent="0.15">
      <c r="A47" s="168" t="s">
        <v>127</v>
      </c>
      <c r="B47" s="311">
        <v>5.5301400000000001E-2</v>
      </c>
      <c r="C47" s="311">
        <v>4.6135800000000005E-2</v>
      </c>
      <c r="D47" s="311">
        <v>5.2291799999999999E-2</v>
      </c>
      <c r="E47" s="311">
        <v>6.1560000000000011E-2</v>
      </c>
      <c r="F47" s="311">
        <v>7.7907600000000007E-2</v>
      </c>
      <c r="G47" s="311">
        <v>9.2682E-2</v>
      </c>
      <c r="H47" s="311">
        <v>0.10005209999999999</v>
      </c>
      <c r="I47" s="311">
        <v>0.14080139999999999</v>
      </c>
      <c r="J47" s="311">
        <v>0.19415340000000003</v>
      </c>
      <c r="K47" s="311">
        <v>0.23837400000000003</v>
      </c>
      <c r="L47" s="311">
        <v>0.33256080000000005</v>
      </c>
      <c r="M47" s="311">
        <v>0.38775960000000004</v>
      </c>
      <c r="N47" s="311">
        <v>0.41098139999999994</v>
      </c>
      <c r="O47" s="311">
        <v>0.40130280000000002</v>
      </c>
      <c r="P47" s="311">
        <v>0.6224400000000001</v>
      </c>
      <c r="Q47" s="311">
        <v>0.64296000000000009</v>
      </c>
      <c r="R47" s="311">
        <v>0.86184000000000005</v>
      </c>
      <c r="S47" s="311">
        <v>0.91655999999999993</v>
      </c>
      <c r="T47" s="311">
        <v>0.99521999999999999</v>
      </c>
      <c r="U47" s="311">
        <v>1.0191600000000001</v>
      </c>
      <c r="V47" s="311">
        <v>1.1463840000000003</v>
      </c>
      <c r="W47" s="311">
        <v>1.202814</v>
      </c>
      <c r="X47" s="311">
        <v>1.3081500000000001</v>
      </c>
      <c r="Y47" s="311">
        <v>1.3693679999999999</v>
      </c>
      <c r="Z47" s="311">
        <v>1.4627340000000002</v>
      </c>
      <c r="AA47" s="311">
        <v>1.4682059999999999</v>
      </c>
      <c r="AB47" s="311">
        <v>1.5188220000000001</v>
      </c>
      <c r="AC47" s="311">
        <v>1.5506280000000001</v>
      </c>
      <c r="AD47" s="311">
        <v>1.6012440000000001</v>
      </c>
      <c r="AE47" s="311">
        <v>1.5800400000000001</v>
      </c>
      <c r="AF47" s="311">
        <v>1.7035020000000001</v>
      </c>
      <c r="AG47" s="311">
        <v>1.8361979999999998</v>
      </c>
      <c r="AH47" s="311">
        <v>1.9391399999999999</v>
      </c>
      <c r="AI47" s="311">
        <v>2.054052</v>
      </c>
      <c r="AJ47" s="311">
        <v>2.2462560000000003</v>
      </c>
      <c r="AK47" s="311">
        <v>2.4364079999999997</v>
      </c>
      <c r="AL47" s="311">
        <v>2.5123661999999998</v>
      </c>
      <c r="AM47" s="311">
        <v>2.5451640000000002</v>
      </c>
      <c r="AN47" s="311">
        <v>2.7510479999999999</v>
      </c>
      <c r="AO47" s="311">
        <v>2.6829899999999998</v>
      </c>
      <c r="AP47" s="311">
        <v>2.9979720000000003</v>
      </c>
      <c r="AQ47" s="311">
        <v>3.1552920000000002</v>
      </c>
      <c r="AR47" s="311">
        <v>3.3970860000000003</v>
      </c>
      <c r="AS47" s="311">
        <v>3.4210259999999999</v>
      </c>
      <c r="AT47" s="311">
        <v>3.5013959999999997</v>
      </c>
      <c r="AU47" s="311">
        <v>3.57219</v>
      </c>
      <c r="AV47" s="311">
        <v>3.7914120000000002</v>
      </c>
      <c r="AW47" s="311">
        <v>3.9330075240000002</v>
      </c>
      <c r="AX47" s="311">
        <v>4.0355999999999996</v>
      </c>
      <c r="AY47" s="311">
        <v>4.0014000000000003</v>
      </c>
      <c r="AZ47" s="312">
        <v>4.0356020872940563</v>
      </c>
      <c r="BA47" s="284">
        <v>5.7919358431723911E-3</v>
      </c>
      <c r="BB47" s="284">
        <v>4.078084669365456E-2</v>
      </c>
      <c r="BC47" s="284">
        <v>2.9089223125220873E-2</v>
      </c>
    </row>
    <row r="48" spans="1:55" x14ac:dyDescent="0.15">
      <c r="A48" s="168" t="s">
        <v>226</v>
      </c>
      <c r="B48" s="311">
        <v>0</v>
      </c>
      <c r="C48" s="311">
        <v>0</v>
      </c>
      <c r="D48" s="311">
        <v>0</v>
      </c>
      <c r="E48" s="311">
        <v>0</v>
      </c>
      <c r="F48" s="311">
        <v>0</v>
      </c>
      <c r="G48" s="311">
        <v>0</v>
      </c>
      <c r="H48" s="311">
        <v>1.1304000000000002E-3</v>
      </c>
      <c r="I48" s="311">
        <v>1.2582000000000001E-3</v>
      </c>
      <c r="J48" s="311">
        <v>1.2132E-3</v>
      </c>
      <c r="K48" s="311">
        <v>1.2510000000000002E-3</v>
      </c>
      <c r="L48" s="311">
        <v>1.6838999999999999E-3</v>
      </c>
      <c r="M48" s="311">
        <v>1.6992000000000001E-3</v>
      </c>
      <c r="N48" s="311">
        <v>1.7729999999999998E-3</v>
      </c>
      <c r="O48" s="311">
        <v>2.6910000000000007E-3</v>
      </c>
      <c r="P48" s="311">
        <v>4.5449999999999996E-3</v>
      </c>
      <c r="Q48" s="311">
        <v>5.4000000000000003E-3</v>
      </c>
      <c r="R48" s="311">
        <v>1.3653900000000002E-2</v>
      </c>
      <c r="S48" s="311">
        <v>1.34433E-2</v>
      </c>
      <c r="T48" s="311">
        <v>3.1800600000000005E-2</v>
      </c>
      <c r="U48" s="311">
        <v>5.2053300000000011E-2</v>
      </c>
      <c r="V48" s="311">
        <v>5.731830000000001E-2</v>
      </c>
      <c r="W48" s="311">
        <v>6.6900600000000005E-2</v>
      </c>
      <c r="X48" s="311">
        <v>6.9199200000000002E-2</v>
      </c>
      <c r="Y48" s="311">
        <v>6.8490000000000009E-2</v>
      </c>
      <c r="Z48" s="311">
        <v>7.4242799999999998E-2</v>
      </c>
      <c r="AA48" s="311">
        <v>9.3619800000000017E-2</v>
      </c>
      <c r="AB48" s="311">
        <v>9.9754200000000015E-2</v>
      </c>
      <c r="AC48" s="311">
        <v>0.15472079999999999</v>
      </c>
      <c r="AD48" s="311">
        <v>0.19509750000000001</v>
      </c>
      <c r="AE48" s="311">
        <v>0.19340100000000002</v>
      </c>
      <c r="AF48" s="311">
        <v>0.19340100000000002</v>
      </c>
      <c r="AG48" s="311">
        <v>0.19815120000000003</v>
      </c>
      <c r="AH48" s="311">
        <v>0.21918779999999999</v>
      </c>
      <c r="AI48" s="311">
        <v>0.2324205</v>
      </c>
      <c r="AJ48" s="311">
        <v>0.21375899999999998</v>
      </c>
      <c r="AK48" s="311">
        <v>0.20697300000000002</v>
      </c>
      <c r="AL48" s="311">
        <v>0.21206249999999996</v>
      </c>
      <c r="AM48" s="311">
        <v>0.20358000000000001</v>
      </c>
      <c r="AN48" s="311">
        <v>0.200187</v>
      </c>
      <c r="AO48" s="311">
        <v>0.22088429999999998</v>
      </c>
      <c r="AP48" s="311">
        <v>0.3033342</v>
      </c>
      <c r="AQ48" s="311">
        <v>0.26702910000000002</v>
      </c>
      <c r="AR48" s="311">
        <v>0.2188485</v>
      </c>
      <c r="AS48" s="311">
        <v>0.17982900000000002</v>
      </c>
      <c r="AT48" s="311">
        <v>0.16625700000000002</v>
      </c>
      <c r="AU48" s="311">
        <v>0.14589900000000003</v>
      </c>
      <c r="AV48" s="311">
        <v>0.1272375</v>
      </c>
      <c r="AW48" s="311">
        <v>0.12554100000000001</v>
      </c>
      <c r="AX48" s="311">
        <v>0.1248624</v>
      </c>
      <c r="AY48" s="311">
        <v>0.11977289999999999</v>
      </c>
      <c r="AZ48" s="312">
        <v>0.10796199828723078</v>
      </c>
      <c r="BA48" s="284">
        <v>-0.1010736138990207</v>
      </c>
      <c r="BB48" s="284">
        <v>-5.9368817705532928E-2</v>
      </c>
      <c r="BC48" s="284">
        <v>7.7820622283594667E-4</v>
      </c>
    </row>
    <row r="49" spans="1:55" x14ac:dyDescent="0.15">
      <c r="A49" s="168" t="s">
        <v>126</v>
      </c>
      <c r="B49" s="311">
        <v>2.9238300000000002E-2</v>
      </c>
      <c r="C49" s="311">
        <v>5.16321E-2</v>
      </c>
      <c r="D49" s="311">
        <v>5.2404300000000008E-2</v>
      </c>
      <c r="E49" s="311">
        <v>6.0916049999999999E-2</v>
      </c>
      <c r="F49" s="311">
        <v>6.1003799999999997E-2</v>
      </c>
      <c r="G49" s="311">
        <v>5.8266000000000012E-2</v>
      </c>
      <c r="H49" s="311">
        <v>6.8093999999999988E-2</v>
      </c>
      <c r="I49" s="311">
        <v>0.13688999999999998</v>
      </c>
      <c r="J49" s="311">
        <v>0.20042099999999999</v>
      </c>
      <c r="K49" s="311">
        <v>0.21446100000000001</v>
      </c>
      <c r="L49" s="311">
        <v>0.26395200000000008</v>
      </c>
      <c r="M49" s="311">
        <v>0.31098599999999998</v>
      </c>
      <c r="N49" s="311">
        <v>0.33344999999999997</v>
      </c>
      <c r="O49" s="311">
        <v>0.29343599999999997</v>
      </c>
      <c r="P49" s="311">
        <v>0.3861</v>
      </c>
      <c r="Q49" s="311">
        <v>0.46437300000000004</v>
      </c>
      <c r="R49" s="311">
        <v>0.53422200000000009</v>
      </c>
      <c r="S49" s="311">
        <v>0.592839</v>
      </c>
      <c r="T49" s="311">
        <v>0.60933599999999999</v>
      </c>
      <c r="U49" s="311">
        <v>0.71533799999999992</v>
      </c>
      <c r="V49" s="311">
        <v>0.70586099999999996</v>
      </c>
      <c r="W49" s="311">
        <v>0.835731</v>
      </c>
      <c r="X49" s="311">
        <v>0.77816700000000016</v>
      </c>
      <c r="Y49" s="311">
        <v>0.80694900000000014</v>
      </c>
      <c r="Z49" s="311">
        <v>0.90628200000000003</v>
      </c>
      <c r="AA49" s="311">
        <v>1.0993320000000002</v>
      </c>
      <c r="AB49" s="311">
        <v>1.18638</v>
      </c>
      <c r="AC49" s="311">
        <v>1.2744810000000002</v>
      </c>
      <c r="AD49" s="311">
        <v>1.3011570000000001</v>
      </c>
      <c r="AE49" s="311">
        <v>1.3509990000000003</v>
      </c>
      <c r="AF49" s="311">
        <v>1.3471380000000002</v>
      </c>
      <c r="AG49" s="311">
        <v>1.3815360000000001</v>
      </c>
      <c r="AH49" s="311">
        <v>1.5229889999999999</v>
      </c>
      <c r="AI49" s="311">
        <v>1.5721289999999999</v>
      </c>
      <c r="AJ49" s="311">
        <v>1.624779</v>
      </c>
      <c r="AK49" s="311">
        <v>1.6774290000000001</v>
      </c>
      <c r="AL49" s="311">
        <v>1.712529</v>
      </c>
      <c r="AM49" s="311">
        <v>1.7651790000000001</v>
      </c>
      <c r="AN49" s="311">
        <v>1.7634240000000001</v>
      </c>
      <c r="AO49" s="311">
        <v>1.7142840000000004</v>
      </c>
      <c r="AP49" s="311">
        <v>1.7999982000000001</v>
      </c>
      <c r="AQ49" s="311">
        <v>1.8360107999999999</v>
      </c>
      <c r="AR49" s="311">
        <v>1.9059300000000003</v>
      </c>
      <c r="AS49" s="311">
        <v>1.9164600000000001</v>
      </c>
      <c r="AT49" s="311">
        <v>1.9039852367820844</v>
      </c>
      <c r="AU49" s="311">
        <v>2.1095544678116722</v>
      </c>
      <c r="AV49" s="311">
        <v>2.1427495964183363</v>
      </c>
      <c r="AW49" s="311">
        <v>2.1418269513120443</v>
      </c>
      <c r="AX49" s="311">
        <v>2.0892189206649023</v>
      </c>
      <c r="AY49" s="311">
        <v>2.0889700902488508</v>
      </c>
      <c r="AZ49" s="312">
        <v>1.9955513652465151</v>
      </c>
      <c r="BA49" s="284">
        <v>-4.7330046322066277E-2</v>
      </c>
      <c r="BB49" s="284">
        <v>1.9964238513165311E-2</v>
      </c>
      <c r="BC49" s="284">
        <v>1.4384232554606972E-2</v>
      </c>
    </row>
    <row r="50" spans="1:55" x14ac:dyDescent="0.15">
      <c r="A50" s="168" t="s">
        <v>227</v>
      </c>
      <c r="B50" s="311">
        <v>0</v>
      </c>
      <c r="C50" s="311">
        <v>0</v>
      </c>
      <c r="D50" s="311">
        <v>0</v>
      </c>
      <c r="E50" s="311">
        <v>0</v>
      </c>
      <c r="F50" s="311">
        <v>0</v>
      </c>
      <c r="G50" s="311">
        <v>0</v>
      </c>
      <c r="H50" s="311">
        <v>0</v>
      </c>
      <c r="I50" s="311">
        <v>0</v>
      </c>
      <c r="J50" s="311">
        <v>0</v>
      </c>
      <c r="K50" s="311">
        <v>0</v>
      </c>
      <c r="L50" s="311">
        <v>0</v>
      </c>
      <c r="M50" s="311">
        <v>0</v>
      </c>
      <c r="N50" s="311">
        <v>0</v>
      </c>
      <c r="O50" s="311">
        <v>0</v>
      </c>
      <c r="P50" s="311">
        <v>0</v>
      </c>
      <c r="Q50" s="311">
        <v>0</v>
      </c>
      <c r="R50" s="311">
        <v>0</v>
      </c>
      <c r="S50" s="311">
        <v>0</v>
      </c>
      <c r="T50" s="311">
        <v>0</v>
      </c>
      <c r="U50" s="311">
        <v>0</v>
      </c>
      <c r="V50" s="311">
        <v>0</v>
      </c>
      <c r="W50" s="311">
        <v>0</v>
      </c>
      <c r="X50" s="311">
        <v>0</v>
      </c>
      <c r="Y50" s="311">
        <v>0</v>
      </c>
      <c r="Z50" s="311">
        <v>0</v>
      </c>
      <c r="AA50" s="311">
        <v>0</v>
      </c>
      <c r="AB50" s="311">
        <v>0</v>
      </c>
      <c r="AC50" s="311">
        <v>0</v>
      </c>
      <c r="AD50" s="311">
        <v>0</v>
      </c>
      <c r="AE50" s="311">
        <v>0</v>
      </c>
      <c r="AF50" s="311">
        <v>0</v>
      </c>
      <c r="AG50" s="311">
        <v>0</v>
      </c>
      <c r="AH50" s="311">
        <v>0</v>
      </c>
      <c r="AI50" s="311">
        <v>0</v>
      </c>
      <c r="AJ50" s="311">
        <v>0</v>
      </c>
      <c r="AK50" s="311">
        <v>0</v>
      </c>
      <c r="AL50" s="311">
        <v>0</v>
      </c>
      <c r="AM50" s="311">
        <v>0</v>
      </c>
      <c r="AN50" s="311">
        <v>0</v>
      </c>
      <c r="AO50" s="311">
        <v>2.8148399999999997E-2</v>
      </c>
      <c r="AP50" s="311">
        <v>0.2251908</v>
      </c>
      <c r="AQ50" s="311">
        <v>0.3392289</v>
      </c>
      <c r="AR50" s="311">
        <v>0.27420839999999996</v>
      </c>
      <c r="AS50" s="311">
        <v>0.37270709999999996</v>
      </c>
      <c r="AT50" s="311">
        <v>0.35142030000000002</v>
      </c>
      <c r="AU50" s="311">
        <v>0.10282860000000001</v>
      </c>
      <c r="AV50" s="311">
        <v>1.8040500000000001E-2</v>
      </c>
      <c r="AW50" s="311">
        <v>1.082403E-2</v>
      </c>
      <c r="AX50" s="311">
        <v>3.6080100000000005E-3</v>
      </c>
      <c r="AY50" s="311">
        <v>3.6080100000000005E-3</v>
      </c>
      <c r="AZ50" s="312">
        <v>3.6543006615832583E-3</v>
      </c>
      <c r="BA50" s="284">
        <v>1.0062675421117273E-2</v>
      </c>
      <c r="BB50" s="284">
        <v>-0.18570568670109378</v>
      </c>
      <c r="BC50" s="284">
        <v>2.6340745448150519E-5</v>
      </c>
    </row>
    <row r="51" spans="1:55" x14ac:dyDescent="0.15">
      <c r="A51" s="168" t="s">
        <v>125</v>
      </c>
      <c r="B51" s="311">
        <v>4.6514299870080008E-3</v>
      </c>
      <c r="C51" s="311">
        <v>4.3539263648640011E-3</v>
      </c>
      <c r="D51" s="311">
        <v>4.3040162177280005E-3</v>
      </c>
      <c r="E51" s="311">
        <v>1.8682053114240003E-3</v>
      </c>
      <c r="F51" s="311">
        <v>2.2831445738880005E-3</v>
      </c>
      <c r="G51" s="311">
        <v>2.0864398763520003E-3</v>
      </c>
      <c r="H51" s="311">
        <v>2.0101067101440002E-3</v>
      </c>
      <c r="I51" s="311">
        <v>1.9973845157760001E-3</v>
      </c>
      <c r="J51" s="311">
        <v>1.9650897146880003E-3</v>
      </c>
      <c r="K51" s="311">
        <v>1.3994413804800003E-3</v>
      </c>
      <c r="L51" s="311">
        <v>6.6546862847999995E-5</v>
      </c>
      <c r="M51" s="311">
        <v>7.046138419200002E-5</v>
      </c>
      <c r="N51" s="311">
        <v>1.5687444286080002E-3</v>
      </c>
      <c r="O51" s="311">
        <v>2.2224694930560005E-3</v>
      </c>
      <c r="P51" s="311">
        <v>1.9406239562880004E-3</v>
      </c>
      <c r="Q51" s="311">
        <v>1.8261242069760005E-3</v>
      </c>
      <c r="R51" s="311">
        <v>1.3691038400640003E-3</v>
      </c>
      <c r="S51" s="311">
        <v>1.5599367555840001E-3</v>
      </c>
      <c r="T51" s="311">
        <v>1.4317361815680001E-3</v>
      </c>
      <c r="U51" s="311">
        <v>4.2657374998980009E-3</v>
      </c>
      <c r="V51" s="311">
        <v>5.5244396051820008E-3</v>
      </c>
      <c r="W51" s="311">
        <v>5.3336066896620005E-3</v>
      </c>
      <c r="X51" s="311">
        <v>5.5954412748720006E-3</v>
      </c>
      <c r="Y51" s="311">
        <v>6.3104224819140005E-3</v>
      </c>
      <c r="Z51" s="311">
        <v>8.721594330696001E-3</v>
      </c>
      <c r="AA51" s="311">
        <v>8.8449017530320001E-3</v>
      </c>
      <c r="AB51" s="311">
        <v>8.2826480428019999E-3</v>
      </c>
      <c r="AC51" s="311">
        <v>9.1860257835900006E-3</v>
      </c>
      <c r="AD51" s="311">
        <v>9.103841223498001E-3</v>
      </c>
      <c r="AE51" s="311">
        <v>8.982970182936003E-3</v>
      </c>
      <c r="AF51" s="311">
        <v>8.5469393979180023E-3</v>
      </c>
      <c r="AG51" s="311">
        <v>8.2435232174940011E-3</v>
      </c>
      <c r="AH51" s="311">
        <v>7.4884181666760004E-3</v>
      </c>
      <c r="AI51" s="311">
        <v>8.3973185427195004E-3</v>
      </c>
      <c r="AJ51" s="311">
        <v>4.9496260410850507E-2</v>
      </c>
      <c r="AK51" s="311">
        <v>6.4023400813711523E-2</v>
      </c>
      <c r="AL51" s="311">
        <v>8.7001946924971527E-2</v>
      </c>
      <c r="AM51" s="311">
        <v>0.10148815050729301</v>
      </c>
      <c r="AN51" s="311">
        <v>0.12454385295559051</v>
      </c>
      <c r="AO51" s="311">
        <v>9.8501934297087021E-2</v>
      </c>
      <c r="AP51" s="311">
        <v>0.11717531053254003</v>
      </c>
      <c r="AQ51" s="311">
        <v>0.15233158593846452</v>
      </c>
      <c r="AR51" s="311">
        <v>9.0764590032818213E-2</v>
      </c>
      <c r="AS51" s="311">
        <v>0.22504707697127402</v>
      </c>
      <c r="AT51" s="311">
        <v>0.26391971471299652</v>
      </c>
      <c r="AU51" s="311">
        <v>0.29038878883578245</v>
      </c>
      <c r="AV51" s="311">
        <v>0.32570822160000007</v>
      </c>
      <c r="AW51" s="311">
        <v>0.3431872836</v>
      </c>
      <c r="AX51" s="311">
        <v>0.36475911720000009</v>
      </c>
      <c r="AY51" s="311">
        <v>0.36843812781272733</v>
      </c>
      <c r="AZ51" s="312">
        <v>0.54047930624509111</v>
      </c>
      <c r="BA51" s="284">
        <v>0.46293921866601551</v>
      </c>
      <c r="BB51" s="284">
        <v>0.14101664735694452</v>
      </c>
      <c r="BC51" s="284">
        <v>3.8958556353780667E-3</v>
      </c>
    </row>
    <row r="52" spans="1:55" s="161" customFormat="1" x14ac:dyDescent="0.15">
      <c r="A52" s="163" t="s">
        <v>124</v>
      </c>
      <c r="B52" s="313">
        <v>0.37221938021626244</v>
      </c>
      <c r="C52" s="313">
        <v>0.5816407364046261</v>
      </c>
      <c r="D52" s="313">
        <v>0.72012569138193416</v>
      </c>
      <c r="E52" s="313">
        <v>0.82352447645248206</v>
      </c>
      <c r="F52" s="313">
        <v>0.8634230612163809</v>
      </c>
      <c r="G52" s="313">
        <v>0.95038334336161423</v>
      </c>
      <c r="H52" s="313">
        <v>0.98748749005333536</v>
      </c>
      <c r="I52" s="313">
        <v>1.1193451227865527</v>
      </c>
      <c r="J52" s="313">
        <v>1.0825286507858085</v>
      </c>
      <c r="K52" s="313">
        <v>1.3245044859731454</v>
      </c>
      <c r="L52" s="313">
        <v>1.2325332724505751</v>
      </c>
      <c r="M52" s="313">
        <v>1.3294545415941217</v>
      </c>
      <c r="N52" s="313">
        <v>1.4869368257459545</v>
      </c>
      <c r="O52" s="313">
        <v>1.49882174135968</v>
      </c>
      <c r="P52" s="313">
        <v>1.9150884997450583</v>
      </c>
      <c r="Q52" s="313">
        <v>2.0689777169649006</v>
      </c>
      <c r="R52" s="313">
        <v>2.4754189093496328</v>
      </c>
      <c r="S52" s="313">
        <v>2.702367396877086</v>
      </c>
      <c r="T52" s="313">
        <v>3.0061726149975181</v>
      </c>
      <c r="U52" s="313">
        <v>3.3741103484998987</v>
      </c>
      <c r="V52" s="313">
        <v>3.6259655906051829</v>
      </c>
      <c r="W52" s="313">
        <v>3.820752035689662</v>
      </c>
      <c r="X52" s="313">
        <v>4.0783587933266396</v>
      </c>
      <c r="Y52" s="313">
        <v>3.781470528203934</v>
      </c>
      <c r="Z52" s="313">
        <v>4.3960799906034405</v>
      </c>
      <c r="AA52" s="313">
        <v>4.9871808593764992</v>
      </c>
      <c r="AB52" s="313">
        <v>5.3691073732812002</v>
      </c>
      <c r="AC52" s="313">
        <v>5.780197487831793</v>
      </c>
      <c r="AD52" s="313">
        <v>6.2086142302398049</v>
      </c>
      <c r="AE52" s="313">
        <v>6.7274479576892663</v>
      </c>
      <c r="AF52" s="313">
        <v>7.3463864484033579</v>
      </c>
      <c r="AG52" s="313">
        <v>8.0024619865490294</v>
      </c>
      <c r="AH52" s="313">
        <v>8.8022343025992971</v>
      </c>
      <c r="AI52" s="313">
        <v>9.2663331276870267</v>
      </c>
      <c r="AJ52" s="313">
        <v>10.283576409932019</v>
      </c>
      <c r="AK52" s="313">
        <v>11.15649500495585</v>
      </c>
      <c r="AL52" s="313">
        <v>11.939003529706447</v>
      </c>
      <c r="AM52" s="313">
        <v>13.056386081041767</v>
      </c>
      <c r="AN52" s="313">
        <v>14.124296850844843</v>
      </c>
      <c r="AO52" s="313">
        <v>14.895939630889755</v>
      </c>
      <c r="AP52" s="313">
        <v>17.087130568046231</v>
      </c>
      <c r="AQ52" s="313">
        <v>18.718978257223529</v>
      </c>
      <c r="AR52" s="313">
        <v>19.636552607561249</v>
      </c>
      <c r="AS52" s="313">
        <v>20.253323755928736</v>
      </c>
      <c r="AT52" s="313">
        <v>20.973244113633516</v>
      </c>
      <c r="AU52" s="313">
        <v>21.629135369851774</v>
      </c>
      <c r="AV52" s="313">
        <v>22.465898610630628</v>
      </c>
      <c r="AW52" s="313">
        <v>23.021705973500634</v>
      </c>
      <c r="AX52" s="313">
        <v>23.87952456377673</v>
      </c>
      <c r="AY52" s="313">
        <v>24.415623781886211</v>
      </c>
      <c r="AZ52" s="313">
        <v>24.71691368676294</v>
      </c>
      <c r="BA52" s="297">
        <v>9.574088948463455E-3</v>
      </c>
      <c r="BB52" s="297">
        <v>5.0654662366002245E-2</v>
      </c>
      <c r="BC52" s="297">
        <v>0.17816320877244179</v>
      </c>
    </row>
    <row r="53" spans="1:55" x14ac:dyDescent="0.15">
      <c r="B53" s="311"/>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2"/>
      <c r="BA53" s="284"/>
      <c r="BB53" s="284"/>
      <c r="BC53" s="284"/>
    </row>
    <row r="54" spans="1:55" x14ac:dyDescent="0.15">
      <c r="A54" s="168" t="s">
        <v>123</v>
      </c>
      <c r="B54" s="311">
        <v>8.7768449999999998E-2</v>
      </c>
      <c r="C54" s="311">
        <v>9.2515500000000001E-2</v>
      </c>
      <c r="D54" s="311">
        <v>0.11722095</v>
      </c>
      <c r="E54" s="311">
        <v>0.15557850000000001</v>
      </c>
      <c r="F54" s="311">
        <v>0.17986815</v>
      </c>
      <c r="G54" s="311">
        <v>0.22148280000000004</v>
      </c>
      <c r="H54" s="311">
        <v>0.27896715</v>
      </c>
      <c r="I54" s="311">
        <v>0.26699557499999998</v>
      </c>
      <c r="J54" s="311">
        <v>0.41406750000000003</v>
      </c>
      <c r="K54" s="311">
        <v>0.6787242</v>
      </c>
      <c r="L54" s="311">
        <v>0.55475099999999999</v>
      </c>
      <c r="M54" s="311">
        <v>0.64313434800000013</v>
      </c>
      <c r="N54" s="311">
        <v>0.83916032400000007</v>
      </c>
      <c r="O54" s="311">
        <v>1.2016534680000004</v>
      </c>
      <c r="P54" s="311">
        <v>1.2231317520000002</v>
      </c>
      <c r="Q54" s="311">
        <v>1.3441721400000004</v>
      </c>
      <c r="R54" s="311">
        <v>1.3748195160000001</v>
      </c>
      <c r="S54" s="311">
        <v>1.5516280800000004</v>
      </c>
      <c r="T54" s="311">
        <v>1.6220919240000002</v>
      </c>
      <c r="U54" s="311">
        <v>1.7489938320000002</v>
      </c>
      <c r="V54" s="311">
        <v>1.8596509560000003</v>
      </c>
      <c r="W54" s="311">
        <v>2.0053097280000003</v>
      </c>
      <c r="X54" s="311">
        <v>2.0880408959999999</v>
      </c>
      <c r="Y54" s="311">
        <v>2.1148782840000004</v>
      </c>
      <c r="Z54" s="311">
        <v>1.9443917880000001</v>
      </c>
      <c r="AA54" s="311">
        <v>2.2136867640000002</v>
      </c>
      <c r="AB54" s="311">
        <v>2.3490460080000011</v>
      </c>
      <c r="AC54" s="311">
        <v>2.6949175560000009</v>
      </c>
      <c r="AD54" s="311">
        <v>2.8858356360000008</v>
      </c>
      <c r="AE54" s="311">
        <v>3.2438489040000009</v>
      </c>
      <c r="AF54" s="311">
        <v>3.307990680000001</v>
      </c>
      <c r="AG54" s="311">
        <v>3.1130114040000008</v>
      </c>
      <c r="AH54" s="311">
        <v>3.2018971679999999</v>
      </c>
      <c r="AI54" s="311">
        <v>3.3788732040000009</v>
      </c>
      <c r="AJ54" s="311">
        <v>3.3139778040000003</v>
      </c>
      <c r="AK54" s="311">
        <v>3.0568230000000001</v>
      </c>
      <c r="AL54" s="311">
        <v>2.9267815500000003</v>
      </c>
      <c r="AM54" s="311">
        <v>2.9392555500000004</v>
      </c>
      <c r="AN54" s="311">
        <v>2.9736283499999998</v>
      </c>
      <c r="AO54" s="311">
        <v>2.7564074999999999</v>
      </c>
      <c r="AP54" s="311">
        <v>2.7862758000000003</v>
      </c>
      <c r="AQ54" s="311">
        <v>2.8655550000000001</v>
      </c>
      <c r="AR54" s="311">
        <v>2.8239749999999999</v>
      </c>
      <c r="AS54" s="311">
        <v>2.8561995000000002</v>
      </c>
      <c r="AT54" s="311">
        <v>2.8862063999999998</v>
      </c>
      <c r="AU54" s="311">
        <v>2.9308009499999996</v>
      </c>
      <c r="AV54" s="311">
        <v>3.29012145</v>
      </c>
      <c r="AW54" s="311">
        <v>3.3471553500000004</v>
      </c>
      <c r="AX54" s="311">
        <v>3.3783750000000001</v>
      </c>
      <c r="AY54" s="311">
        <v>3.1302810000000005</v>
      </c>
      <c r="AZ54" s="312">
        <v>2.9324294999999996</v>
      </c>
      <c r="BA54" s="284">
        <v>-6.5765214835031505E-2</v>
      </c>
      <c r="BB54" s="284">
        <v>1.2800693906476424E-2</v>
      </c>
      <c r="BC54" s="284">
        <v>2.1137390203323156E-2</v>
      </c>
    </row>
    <row r="55" spans="1:55" x14ac:dyDescent="0.15">
      <c r="A55" s="168" t="s">
        <v>122</v>
      </c>
      <c r="B55" s="311">
        <v>2.9452500000000004E-3</v>
      </c>
      <c r="C55" s="311">
        <v>2.9452500000000004E-3</v>
      </c>
      <c r="D55" s="311">
        <v>2.4601500000000004E-3</v>
      </c>
      <c r="E55" s="311">
        <v>1.9750500000000003E-3</v>
      </c>
      <c r="F55" s="311">
        <v>2.0790000000000001E-3</v>
      </c>
      <c r="G55" s="311">
        <v>1.7325000000000001E-3</v>
      </c>
      <c r="H55" s="311">
        <v>1.3167000000000002E-2</v>
      </c>
      <c r="I55" s="311">
        <v>1.5939000000000002E-2</v>
      </c>
      <c r="J55" s="311">
        <v>2.5640999999999997E-2</v>
      </c>
      <c r="K55" s="311">
        <v>3.8808000000000009E-2</v>
      </c>
      <c r="L55" s="311">
        <v>7.5537000000000007E-2</v>
      </c>
      <c r="M55" s="311">
        <v>8.454600000000001E-2</v>
      </c>
      <c r="N55" s="311">
        <v>9.2515500000000001E-2</v>
      </c>
      <c r="O55" s="311">
        <v>0.1084545</v>
      </c>
      <c r="P55" s="311">
        <v>0.13929299999999997</v>
      </c>
      <c r="Q55" s="311">
        <v>0.17082449999999996</v>
      </c>
      <c r="R55" s="311">
        <v>0.19681199999999999</v>
      </c>
      <c r="S55" s="311">
        <v>0.21760200000000002</v>
      </c>
      <c r="T55" s="311">
        <v>0.23977800000000002</v>
      </c>
      <c r="U55" s="311">
        <v>0.26819100000000001</v>
      </c>
      <c r="V55" s="311">
        <v>0.27962549999999997</v>
      </c>
      <c r="W55" s="311">
        <v>0.31462200000000001</v>
      </c>
      <c r="X55" s="311">
        <v>0.34026299999999998</v>
      </c>
      <c r="Y55" s="311">
        <v>0.39119849999999995</v>
      </c>
      <c r="Z55" s="311">
        <v>0.419265</v>
      </c>
      <c r="AA55" s="311">
        <v>0.43312499999999998</v>
      </c>
      <c r="AB55" s="311">
        <v>0.46084500000000006</v>
      </c>
      <c r="AC55" s="311">
        <v>0.47123999999999999</v>
      </c>
      <c r="AD55" s="311">
        <v>0.48510000000000003</v>
      </c>
      <c r="AE55" s="311">
        <v>0.58212000000000008</v>
      </c>
      <c r="AF55" s="311">
        <v>0.72765000000000002</v>
      </c>
      <c r="AG55" s="311">
        <v>0.87317999999999996</v>
      </c>
      <c r="AH55" s="311">
        <v>0.94594499999999992</v>
      </c>
      <c r="AI55" s="311">
        <v>1.0429650000000001</v>
      </c>
      <c r="AJ55" s="311">
        <v>1.1434500000000001</v>
      </c>
      <c r="AK55" s="311">
        <v>1.4726250000000001</v>
      </c>
      <c r="AL55" s="311">
        <v>1.8953550000000003</v>
      </c>
      <c r="AM55" s="311">
        <v>1.9296584999999999</v>
      </c>
      <c r="AN55" s="311">
        <v>2.0433105</v>
      </c>
      <c r="AO55" s="311">
        <v>2.1722085</v>
      </c>
      <c r="AP55" s="311">
        <v>2.1247380000000002</v>
      </c>
      <c r="AQ55" s="311">
        <v>2.1291581099250001</v>
      </c>
      <c r="AR55" s="311">
        <v>2.1095345328750001</v>
      </c>
      <c r="AS55" s="311">
        <v>1.9427341279499999</v>
      </c>
      <c r="AT55" s="311">
        <v>1.6905977550000002</v>
      </c>
      <c r="AU55" s="311">
        <v>1.5332625</v>
      </c>
      <c r="AV55" s="311">
        <v>1.4490629999999998</v>
      </c>
      <c r="AW55" s="311">
        <v>1.7572553524291994</v>
      </c>
      <c r="AX55" s="311">
        <v>2.1080997569091795</v>
      </c>
      <c r="AY55" s="311">
        <v>2.3377930814699996</v>
      </c>
      <c r="AZ55" s="312">
        <v>2.1047555563650002</v>
      </c>
      <c r="BA55" s="284">
        <v>-0.1021425827799457</v>
      </c>
      <c r="BB55" s="284">
        <v>7.3733467179570855E-3</v>
      </c>
      <c r="BC55" s="284">
        <v>1.5171392689065345E-2</v>
      </c>
    </row>
    <row r="56" spans="1:55" x14ac:dyDescent="0.15">
      <c r="A56" s="168" t="s">
        <v>233</v>
      </c>
      <c r="B56" s="311">
        <v>1.0054799999999999E-2</v>
      </c>
      <c r="C56" s="311">
        <v>2.4213599999999998E-2</v>
      </c>
      <c r="D56" s="311">
        <v>9.6854399999999993E-2</v>
      </c>
      <c r="E56" s="311">
        <v>0.15496020000000002</v>
      </c>
      <c r="F56" s="311">
        <v>0.13936500000000002</v>
      </c>
      <c r="G56" s="311">
        <v>0.15851699999999999</v>
      </c>
      <c r="H56" s="311">
        <v>0.1634418</v>
      </c>
      <c r="I56" s="311">
        <v>0.17274420000000001</v>
      </c>
      <c r="J56" s="311">
        <v>0.17513820000000002</v>
      </c>
      <c r="K56" s="311">
        <v>0.232047</v>
      </c>
      <c r="L56" s="311">
        <v>0.17681400000000003</v>
      </c>
      <c r="M56" s="311">
        <v>0.10773000000000001</v>
      </c>
      <c r="N56" s="311">
        <v>0.11456999999999999</v>
      </c>
      <c r="O56" s="311">
        <v>0.12688199999999999</v>
      </c>
      <c r="P56" s="311">
        <v>0.15731999999999999</v>
      </c>
      <c r="Q56" s="311">
        <v>0.17784</v>
      </c>
      <c r="R56" s="311">
        <v>0.19151999999999997</v>
      </c>
      <c r="S56" s="311">
        <v>0.17100000000000001</v>
      </c>
      <c r="T56" s="311">
        <v>0.18809999999999999</v>
      </c>
      <c r="U56" s="311">
        <v>0.23255999999999996</v>
      </c>
      <c r="V56" s="311">
        <v>0.21203999999999998</v>
      </c>
      <c r="W56" s="311">
        <v>0.22366800000000001</v>
      </c>
      <c r="X56" s="311">
        <v>0.23153399999999999</v>
      </c>
      <c r="Y56" s="311">
        <v>0.21751200000000001</v>
      </c>
      <c r="Z56" s="311">
        <v>0.21853800000000001</v>
      </c>
      <c r="AA56" s="311">
        <v>0.21682799999999999</v>
      </c>
      <c r="AB56" s="311">
        <v>0.21956400000000001</v>
      </c>
      <c r="AC56" s="311">
        <v>0.224694</v>
      </c>
      <c r="AD56" s="311">
        <v>0.21751200000000001</v>
      </c>
      <c r="AE56" s="311">
        <v>0.17784</v>
      </c>
      <c r="AF56" s="311">
        <v>0.201096</v>
      </c>
      <c r="AG56" s="311">
        <v>0.21135599999999999</v>
      </c>
      <c r="AH56" s="311">
        <v>0.20178000000000004</v>
      </c>
      <c r="AI56" s="311">
        <v>0.18809999999999999</v>
      </c>
      <c r="AJ56" s="311">
        <v>0.27565200000000006</v>
      </c>
      <c r="AK56" s="311">
        <v>0.38646000000000003</v>
      </c>
      <c r="AL56" s="311">
        <v>0.45126900000000003</v>
      </c>
      <c r="AM56" s="311">
        <v>0.52257600000000004</v>
      </c>
      <c r="AN56" s="311">
        <v>0.54378000000000004</v>
      </c>
      <c r="AO56" s="311">
        <v>0.54378000000000004</v>
      </c>
      <c r="AP56" s="311">
        <v>0.57503880000000007</v>
      </c>
      <c r="AQ56" s="311">
        <v>0.26864100000000002</v>
      </c>
      <c r="AR56" s="311">
        <v>0.41723999999999994</v>
      </c>
      <c r="AS56" s="311">
        <v>0.43776000000000004</v>
      </c>
      <c r="AT56" s="311">
        <v>0.56509829999999994</v>
      </c>
      <c r="AU56" s="311">
        <v>0.52986060000000013</v>
      </c>
      <c r="AV56" s="311">
        <v>0.53251020000000004</v>
      </c>
      <c r="AW56" s="311">
        <v>0.48937680000000006</v>
      </c>
      <c r="AX56" s="311">
        <v>0.47469509999999998</v>
      </c>
      <c r="AY56" s="311">
        <v>0.5221562285131861</v>
      </c>
      <c r="AZ56" s="312">
        <v>0.47901582849960095</v>
      </c>
      <c r="BA56" s="284">
        <v>-8.5126220856959867E-2</v>
      </c>
      <c r="BB56" s="284">
        <v>-4.0495704707692592E-3</v>
      </c>
      <c r="BC56" s="284">
        <v>3.4528176996460416E-3</v>
      </c>
    </row>
    <row r="57" spans="1:55" x14ac:dyDescent="0.15">
      <c r="A57" s="168" t="s">
        <v>234</v>
      </c>
      <c r="B57" s="311">
        <v>3.7962000000000004E-3</v>
      </c>
      <c r="C57" s="311">
        <v>7.0281000000000015E-3</v>
      </c>
      <c r="D57" s="311">
        <v>9.4221000000000027E-3</v>
      </c>
      <c r="E57" s="311">
        <v>1.4432399999999998E-2</v>
      </c>
      <c r="F57" s="311">
        <v>1.3474800000000002E-2</v>
      </c>
      <c r="G57" s="311">
        <v>1.2072599999999999E-2</v>
      </c>
      <c r="H57" s="311">
        <v>2.24181E-2</v>
      </c>
      <c r="I57" s="311">
        <v>2.9514599999999998E-2</v>
      </c>
      <c r="J57" s="311">
        <v>3.5756100000000006E-2</v>
      </c>
      <c r="K57" s="311">
        <v>4.7127600000000006E-2</v>
      </c>
      <c r="L57" s="311">
        <v>5.6960100000000007E-2</v>
      </c>
      <c r="M57" s="311">
        <v>8.3892599999999998E-2</v>
      </c>
      <c r="N57" s="311">
        <v>8.7398100000000006E-2</v>
      </c>
      <c r="O57" s="311">
        <v>9.907740000000001E-2</v>
      </c>
      <c r="P57" s="311">
        <v>9.5315399999999995E-2</v>
      </c>
      <c r="Q57" s="311">
        <v>9.0288000000000007E-2</v>
      </c>
      <c r="R57" s="311">
        <v>0.10530180000000001</v>
      </c>
      <c r="S57" s="311">
        <v>0.1042758</v>
      </c>
      <c r="T57" s="311">
        <v>0.12536010000000003</v>
      </c>
      <c r="U57" s="311">
        <v>0.14514479999999999</v>
      </c>
      <c r="V57" s="311">
        <v>0.13820220000000003</v>
      </c>
      <c r="W57" s="311">
        <v>0.13481639999999998</v>
      </c>
      <c r="X57" s="311">
        <v>0.14593140000000002</v>
      </c>
      <c r="Y57" s="311">
        <v>0.16628040000000002</v>
      </c>
      <c r="Z57" s="311">
        <v>0.15188219999999999</v>
      </c>
      <c r="AA57" s="311">
        <v>0.16528860000000001</v>
      </c>
      <c r="AB57" s="311">
        <v>0.18594540000000004</v>
      </c>
      <c r="AC57" s="311">
        <v>0.17908550762956668</v>
      </c>
      <c r="AD57" s="311">
        <v>0.21663680543755312</v>
      </c>
      <c r="AE57" s="311">
        <v>0.15615779372982158</v>
      </c>
      <c r="AF57" s="311">
        <v>0.40336070533559903</v>
      </c>
      <c r="AG57" s="311">
        <v>0.54940832625318603</v>
      </c>
      <c r="AH57" s="311">
        <v>0.61705409179269344</v>
      </c>
      <c r="AI57" s="311">
        <v>0.77018000841221967</v>
      </c>
      <c r="AJ57" s="311">
        <v>0.82419108873168023</v>
      </c>
      <c r="AK57" s="311">
        <v>0.82742352078714221</v>
      </c>
      <c r="AL57" s="311">
        <v>0.9680942967527737</v>
      </c>
      <c r="AM57" s="311">
        <v>1.2108322009128458</v>
      </c>
      <c r="AN57" s="311">
        <v>1.1800518747669038</v>
      </c>
      <c r="AO57" s="311">
        <v>0.8349097956004714</v>
      </c>
      <c r="AP57" s="311">
        <v>1.1126400262712894</v>
      </c>
      <c r="AQ57" s="311">
        <v>1.31132936026941</v>
      </c>
      <c r="AR57" s="311">
        <v>1.4097708916199303</v>
      </c>
      <c r="AS57" s="311">
        <v>1.1915845503837572</v>
      </c>
      <c r="AT57" s="311">
        <v>1.4393711994764751</v>
      </c>
      <c r="AU57" s="311">
        <v>1.7123502751632003</v>
      </c>
      <c r="AV57" s="311">
        <v>1.5349327504992005</v>
      </c>
      <c r="AW57" s="311">
        <v>1.6994022822333004</v>
      </c>
      <c r="AX57" s="311">
        <v>1.7377039367117995</v>
      </c>
      <c r="AY57" s="311">
        <v>1.7740493499248999</v>
      </c>
      <c r="AZ57" s="312">
        <v>1.7795210148503999</v>
      </c>
      <c r="BA57" s="284">
        <v>3.4361256634629633E-4</v>
      </c>
      <c r="BB57" s="284">
        <v>7.828264189020917E-2</v>
      </c>
      <c r="BC57" s="284">
        <v>1.2827053494689824E-2</v>
      </c>
    </row>
    <row r="58" spans="1:55" x14ac:dyDescent="0.15">
      <c r="A58" s="168" t="s">
        <v>209</v>
      </c>
      <c r="B58" s="311">
        <v>4.0550850000000008E-3</v>
      </c>
      <c r="C58" s="311">
        <v>6.5799971640000008E-3</v>
      </c>
      <c r="D58" s="311">
        <v>8.5278464046000015E-3</v>
      </c>
      <c r="E58" s="311">
        <v>2.7013599431999998E-2</v>
      </c>
      <c r="F58" s="311">
        <v>3.4591037844600006E-2</v>
      </c>
      <c r="G58" s="311">
        <v>2.1387235140000002E-2</v>
      </c>
      <c r="H58" s="311">
        <v>1.6221633444000003E-2</v>
      </c>
      <c r="I58" s="311">
        <v>1.8723282552000002E-2</v>
      </c>
      <c r="J58" s="311">
        <v>2.1482195831999999E-2</v>
      </c>
      <c r="K58" s="311">
        <v>2.3281002432000004E-2</v>
      </c>
      <c r="L58" s="311">
        <v>2.9830099716000005E-2</v>
      </c>
      <c r="M58" s="311">
        <v>3.3789994452000004E-2</v>
      </c>
      <c r="N58" s="311">
        <v>3.6762490404000002E-2</v>
      </c>
      <c r="O58" s="311">
        <v>3.6977216400000006E-2</v>
      </c>
      <c r="P58" s="311">
        <v>3.6082345751999999E-2</v>
      </c>
      <c r="Q58" s="311">
        <v>3.7316914776000007E-2</v>
      </c>
      <c r="R58" s="311">
        <v>4.0061958623999999E-2</v>
      </c>
      <c r="S58" s="311">
        <v>3.9815613036000008E-2</v>
      </c>
      <c r="T58" s="311">
        <v>4.7786182308000011E-2</v>
      </c>
      <c r="U58" s="311">
        <v>4.3779052512000004E-2</v>
      </c>
      <c r="V58" s="311">
        <v>0.108207478908</v>
      </c>
      <c r="W58" s="311">
        <v>0.106010100468</v>
      </c>
      <c r="X58" s="311">
        <v>0.10404878133600001</v>
      </c>
      <c r="Y58" s="311">
        <v>0.11039501419200001</v>
      </c>
      <c r="Z58" s="311">
        <v>0.10864939518000002</v>
      </c>
      <c r="AA58" s="311">
        <v>0.11281043660400002</v>
      </c>
      <c r="AB58" s="311">
        <v>0.14456960532000002</v>
      </c>
      <c r="AC58" s="311">
        <v>0.17986262198399999</v>
      </c>
      <c r="AD58" s="311">
        <v>0.18845443269787501</v>
      </c>
      <c r="AE58" s="311">
        <v>0.22024598533875003</v>
      </c>
      <c r="AF58" s="311">
        <v>0.22354736121225005</v>
      </c>
      <c r="AG58" s="311">
        <v>0.25133159241765002</v>
      </c>
      <c r="AH58" s="311">
        <v>0.25125012419535009</v>
      </c>
      <c r="AI58" s="311">
        <v>0.222497075384325</v>
      </c>
      <c r="AJ58" s="311">
        <v>0.3332388459977918</v>
      </c>
      <c r="AK58" s="311">
        <v>0.38050224424454626</v>
      </c>
      <c r="AL58" s="311">
        <v>0.38990499787193117</v>
      </c>
      <c r="AM58" s="311">
        <v>0.4441345108188467</v>
      </c>
      <c r="AN58" s="311">
        <v>0.56409065988995766</v>
      </c>
      <c r="AO58" s="311">
        <v>0.58156528750021041</v>
      </c>
      <c r="AP58" s="311">
        <v>0.65638147424770732</v>
      </c>
      <c r="AQ58" s="311">
        <v>0.64740133834718305</v>
      </c>
      <c r="AR58" s="311">
        <v>0.68168534060714203</v>
      </c>
      <c r="AS58" s="311">
        <v>0.73938183579182359</v>
      </c>
      <c r="AT58" s="311">
        <v>0.74490265209480822</v>
      </c>
      <c r="AU58" s="311">
        <v>0.78145301630692299</v>
      </c>
      <c r="AV58" s="311">
        <v>0.82097796774878529</v>
      </c>
      <c r="AW58" s="311">
        <v>0.96855760755168963</v>
      </c>
      <c r="AX58" s="311">
        <v>0.99288948395463517</v>
      </c>
      <c r="AY58" s="311">
        <v>1.011680457654812</v>
      </c>
      <c r="AZ58" s="312">
        <v>1.0310494453778634</v>
      </c>
      <c r="BA58" s="284">
        <v>1.6360810975878159E-2</v>
      </c>
      <c r="BB58" s="284">
        <v>5.6925773497404242E-2</v>
      </c>
      <c r="BC58" s="284">
        <v>7.4319585333157464E-3</v>
      </c>
    </row>
    <row r="59" spans="1:55" s="161" customFormat="1" x14ac:dyDescent="0.15">
      <c r="A59" s="163" t="s">
        <v>114</v>
      </c>
      <c r="B59" s="313">
        <v>0.108619785</v>
      </c>
      <c r="C59" s="313">
        <v>0.13328244716399998</v>
      </c>
      <c r="D59" s="313">
        <v>0.23448544640460003</v>
      </c>
      <c r="E59" s="313">
        <v>0.35395974943200004</v>
      </c>
      <c r="F59" s="313">
        <v>0.36937798784460008</v>
      </c>
      <c r="G59" s="313">
        <v>0.41519213514000003</v>
      </c>
      <c r="H59" s="313">
        <v>0.49421568344400002</v>
      </c>
      <c r="I59" s="313">
        <v>0.5039166575520001</v>
      </c>
      <c r="J59" s="313">
        <v>0.6720849958320001</v>
      </c>
      <c r="K59" s="313">
        <v>1.0199878024319999</v>
      </c>
      <c r="L59" s="313">
        <v>0.89389219971600009</v>
      </c>
      <c r="M59" s="313">
        <v>0.95309294245200005</v>
      </c>
      <c r="N59" s="313">
        <v>1.1704064144040001</v>
      </c>
      <c r="O59" s="313">
        <v>1.5730445844000005</v>
      </c>
      <c r="P59" s="313">
        <v>1.6511424977520002</v>
      </c>
      <c r="Q59" s="313">
        <v>1.8204415547760004</v>
      </c>
      <c r="R59" s="313">
        <v>1.9085152746239999</v>
      </c>
      <c r="S59" s="313">
        <v>2.0843214930360001</v>
      </c>
      <c r="T59" s="313">
        <v>2.2231162063080001</v>
      </c>
      <c r="U59" s="313">
        <v>2.4386686845119998</v>
      </c>
      <c r="V59" s="313">
        <v>2.5977261349080005</v>
      </c>
      <c r="W59" s="313">
        <v>2.7844262284679999</v>
      </c>
      <c r="X59" s="313">
        <v>2.9098180773359998</v>
      </c>
      <c r="Y59" s="313">
        <v>3.0002641981920002</v>
      </c>
      <c r="Z59" s="313">
        <v>2.84272638318</v>
      </c>
      <c r="AA59" s="313">
        <v>3.1417388006040001</v>
      </c>
      <c r="AB59" s="313">
        <v>3.3599700133200012</v>
      </c>
      <c r="AC59" s="313">
        <v>3.7497996856135676</v>
      </c>
      <c r="AD59" s="313">
        <v>3.993538874135429</v>
      </c>
      <c r="AE59" s="313">
        <v>4.3802126830685726</v>
      </c>
      <c r="AF59" s="313">
        <v>4.8636447465478501</v>
      </c>
      <c r="AG59" s="313">
        <v>4.9982873226708371</v>
      </c>
      <c r="AH59" s="313">
        <v>5.2179263839880434</v>
      </c>
      <c r="AI59" s="313">
        <v>5.6026152877965458</v>
      </c>
      <c r="AJ59" s="313">
        <v>5.890509738729472</v>
      </c>
      <c r="AK59" s="313">
        <v>6.1238337650316881</v>
      </c>
      <c r="AL59" s="313">
        <v>6.631404844624706</v>
      </c>
      <c r="AM59" s="313">
        <v>7.0464567617316929</v>
      </c>
      <c r="AN59" s="313">
        <v>7.3048613846568609</v>
      </c>
      <c r="AO59" s="313">
        <v>6.888871083100681</v>
      </c>
      <c r="AP59" s="313">
        <v>7.255074100518998</v>
      </c>
      <c r="AQ59" s="313">
        <v>7.2220848085415916</v>
      </c>
      <c r="AR59" s="313">
        <v>7.4422057651020701</v>
      </c>
      <c r="AS59" s="313">
        <v>7.1676600141255813</v>
      </c>
      <c r="AT59" s="313">
        <v>7.3261763065712824</v>
      </c>
      <c r="AU59" s="313">
        <v>7.4877273414701238</v>
      </c>
      <c r="AV59" s="313">
        <v>7.627605368247985</v>
      </c>
      <c r="AW59" s="313">
        <v>8.2617473922141915</v>
      </c>
      <c r="AX59" s="313">
        <v>8.6917632775756157</v>
      </c>
      <c r="AY59" s="313">
        <v>8.7759601175628976</v>
      </c>
      <c r="AZ59" s="313">
        <v>8.3267713450928635</v>
      </c>
      <c r="BA59" s="297">
        <v>-5.3776396830427675E-2</v>
      </c>
      <c r="BB59" s="297">
        <v>2.4506358938676476E-2</v>
      </c>
      <c r="BC59" s="297">
        <v>6.002061262004011E-2</v>
      </c>
    </row>
    <row r="60" spans="1:55" x14ac:dyDescent="0.15">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2"/>
      <c r="BA60" s="284"/>
      <c r="BB60" s="284"/>
      <c r="BC60" s="284"/>
    </row>
    <row r="61" spans="1:55" x14ac:dyDescent="0.15">
      <c r="A61" s="168" t="s">
        <v>113</v>
      </c>
      <c r="B61" s="311">
        <v>6.2294308631999994E-2</v>
      </c>
      <c r="C61" s="311">
        <v>9.297604569960001E-2</v>
      </c>
      <c r="D61" s="311">
        <v>0.13346734631040003</v>
      </c>
      <c r="E61" s="311">
        <v>0.16944767974440003</v>
      </c>
      <c r="F61" s="311">
        <v>0.19332716472</v>
      </c>
      <c r="G61" s="311">
        <v>0.2076118941132</v>
      </c>
      <c r="H61" s="311">
        <v>0.2450779826094</v>
      </c>
      <c r="I61" s="311">
        <v>0.27996637557600002</v>
      </c>
      <c r="J61" s="311">
        <v>0.30141137032920007</v>
      </c>
      <c r="K61" s="311">
        <v>0.34695065801880004</v>
      </c>
      <c r="L61" s="311">
        <v>0.39839716463039998</v>
      </c>
      <c r="M61" s="311">
        <v>0.43179980253479999</v>
      </c>
      <c r="N61" s="311">
        <v>0.42113100714839996</v>
      </c>
      <c r="O61" s="311">
        <v>0.45746935385040005</v>
      </c>
      <c r="P61" s="311">
        <v>0.45114214956370924</v>
      </c>
      <c r="Q61" s="311">
        <v>0.48222944406129958</v>
      </c>
      <c r="R61" s="311">
        <v>0.5267854125090109</v>
      </c>
      <c r="S61" s="311">
        <v>0.5378205270712284</v>
      </c>
      <c r="T61" s="311">
        <v>0.55077620380963199</v>
      </c>
      <c r="U61" s="311">
        <v>0.63747230297391733</v>
      </c>
      <c r="V61" s="311">
        <v>0.74200129362657008</v>
      </c>
      <c r="W61" s="311">
        <v>0.77675399956459812</v>
      </c>
      <c r="X61" s="311">
        <v>0.84000943061587086</v>
      </c>
      <c r="Y61" s="311">
        <v>0.8778205006971157</v>
      </c>
      <c r="Z61" s="311">
        <v>1.0076837990412133</v>
      </c>
      <c r="AA61" s="311">
        <v>1.0654548606413208</v>
      </c>
      <c r="AB61" s="311">
        <v>1.0668133061854204</v>
      </c>
      <c r="AC61" s="311">
        <v>1.0669552942475089</v>
      </c>
      <c r="AD61" s="311">
        <v>1.089853484693309</v>
      </c>
      <c r="AE61" s="311">
        <v>1.1056511913260192</v>
      </c>
      <c r="AF61" s="311">
        <v>1.122923895103983</v>
      </c>
      <c r="AG61" s="311">
        <v>1.1750874421735928</v>
      </c>
      <c r="AH61" s="311">
        <v>1.1880417490688666</v>
      </c>
      <c r="AI61" s="311">
        <v>1.2148281306889677</v>
      </c>
      <c r="AJ61" s="311">
        <v>1.293491253954949</v>
      </c>
      <c r="AK61" s="311">
        <v>1.3764700690597984</v>
      </c>
      <c r="AL61" s="311">
        <v>1.4645601788581499</v>
      </c>
      <c r="AM61" s="311">
        <v>1.5390426525932071</v>
      </c>
      <c r="AN61" s="311">
        <v>1.5005845236659745</v>
      </c>
      <c r="AO61" s="311">
        <v>1.6811133416242714</v>
      </c>
      <c r="AP61" s="311">
        <v>1.8945183399668197</v>
      </c>
      <c r="AQ61" s="311">
        <v>1.9498781340075313</v>
      </c>
      <c r="AR61" s="311">
        <v>2.0866322993568822</v>
      </c>
      <c r="AS61" s="311">
        <v>2.1690006965410729</v>
      </c>
      <c r="AT61" s="311">
        <v>2.3373938864274821</v>
      </c>
      <c r="AU61" s="311">
        <v>2.6675466913363786</v>
      </c>
      <c r="AV61" s="311">
        <v>3.3839254295816112</v>
      </c>
      <c r="AW61" s="311">
        <v>3.9644865808359255</v>
      </c>
      <c r="AX61" s="311">
        <v>4.5365679138351771</v>
      </c>
      <c r="AY61" s="311">
        <v>5.153364677830635</v>
      </c>
      <c r="AZ61" s="312">
        <v>5.1305765473100964</v>
      </c>
      <c r="BA61" s="284">
        <v>-7.142149164675482E-3</v>
      </c>
      <c r="BB61" s="284">
        <v>0.1185345107418514</v>
      </c>
      <c r="BC61" s="284">
        <v>3.6981962720164969E-2</v>
      </c>
    </row>
    <row r="62" spans="1:55" x14ac:dyDescent="0.15">
      <c r="A62" s="168" t="s">
        <v>112</v>
      </c>
      <c r="B62" s="311">
        <v>0</v>
      </c>
      <c r="C62" s="311">
        <v>0</v>
      </c>
      <c r="D62" s="311">
        <v>1.5826104000000004E-2</v>
      </c>
      <c r="E62" s="311">
        <v>2.1896964000000008E-2</v>
      </c>
      <c r="F62" s="311">
        <v>2.4074100000000005E-2</v>
      </c>
      <c r="G62" s="311">
        <v>2.4199704000000002E-2</v>
      </c>
      <c r="H62" s="311">
        <v>3.1861548000000003E-2</v>
      </c>
      <c r="I62" s="311">
        <v>3.5545932000000009E-2</v>
      </c>
      <c r="J62" s="311">
        <v>3.9230316000000001E-2</v>
      </c>
      <c r="K62" s="311">
        <v>4.5133704000000004E-2</v>
      </c>
      <c r="L62" s="311">
        <v>5.0827752000000004E-2</v>
      </c>
      <c r="M62" s="311">
        <v>4.9009883682375015E-2</v>
      </c>
      <c r="N62" s="311">
        <v>6.3629448584624992E-2</v>
      </c>
      <c r="O62" s="311">
        <v>7.0801865996399996E-2</v>
      </c>
      <c r="P62" s="311">
        <v>8.1722386624725016E-2</v>
      </c>
      <c r="Q62" s="311">
        <v>9.2809707657975027E-2</v>
      </c>
      <c r="R62" s="311">
        <v>0.10465253640765</v>
      </c>
      <c r="S62" s="311">
        <v>0.1229613337953</v>
      </c>
      <c r="T62" s="311">
        <v>0.14472388074374998</v>
      </c>
      <c r="U62" s="311">
        <v>0.15299521847032502</v>
      </c>
      <c r="V62" s="311">
        <v>0.16467124681507503</v>
      </c>
      <c r="W62" s="311">
        <v>0.16958695286610001</v>
      </c>
      <c r="X62" s="311">
        <v>0.18493259011919999</v>
      </c>
      <c r="Y62" s="311">
        <v>0.20700911430045002</v>
      </c>
      <c r="Z62" s="311">
        <v>0.21954858003539998</v>
      </c>
      <c r="AA62" s="311">
        <v>0.24272402453145001</v>
      </c>
      <c r="AB62" s="311">
        <v>0.26051279712727499</v>
      </c>
      <c r="AC62" s="311">
        <v>0.25607786871397503</v>
      </c>
      <c r="AD62" s="311">
        <v>0.27671205998205001</v>
      </c>
      <c r="AE62" s="311">
        <v>0.30169287356670005</v>
      </c>
      <c r="AF62" s="311">
        <v>0.32609479162837507</v>
      </c>
      <c r="AG62" s="311">
        <v>0.36515552174639998</v>
      </c>
      <c r="AH62" s="311">
        <v>0.38416095611932499</v>
      </c>
      <c r="AI62" s="311">
        <v>0.41322347373037505</v>
      </c>
      <c r="AJ62" s="311">
        <v>0.44424834904642502</v>
      </c>
      <c r="AK62" s="311">
        <v>0.47748087678060008</v>
      </c>
      <c r="AL62" s="311">
        <v>0.51708125526749993</v>
      </c>
      <c r="AM62" s="311">
        <v>0.55210934030175007</v>
      </c>
      <c r="AN62" s="311">
        <v>0.58955112531315002</v>
      </c>
      <c r="AO62" s="311">
        <v>0.67488257922063644</v>
      </c>
      <c r="AP62" s="311">
        <v>0.69313417677157507</v>
      </c>
      <c r="AQ62" s="311">
        <v>0.7049573819442001</v>
      </c>
      <c r="AR62" s="311">
        <v>0.76810605289110001</v>
      </c>
      <c r="AS62" s="311">
        <v>0.79030031853465021</v>
      </c>
      <c r="AT62" s="311">
        <v>0.82880177670675015</v>
      </c>
      <c r="AU62" s="311">
        <v>0.93074625948150014</v>
      </c>
      <c r="AV62" s="311">
        <v>0.95223407635125001</v>
      </c>
      <c r="AW62" s="311">
        <v>0.9573362063842501</v>
      </c>
      <c r="AX62" s="311">
        <v>0.95694373484325002</v>
      </c>
      <c r="AY62" s="311">
        <v>0.91023962146425008</v>
      </c>
      <c r="AZ62" s="312">
        <v>0.88969853274784327</v>
      </c>
      <c r="BA62" s="284">
        <v>-2.5237265531802833E-2</v>
      </c>
      <c r="BB62" s="284">
        <v>3.036892385490253E-2</v>
      </c>
      <c r="BC62" s="284">
        <v>6.4130800246059629E-3</v>
      </c>
    </row>
    <row r="63" spans="1:55" x14ac:dyDescent="0.15">
      <c r="A63" s="168" t="s">
        <v>238</v>
      </c>
      <c r="B63" s="311">
        <v>7.6869000000000009E-3</v>
      </c>
      <c r="C63" s="311">
        <v>7.6166999999999997E-3</v>
      </c>
      <c r="D63" s="311">
        <v>1.5637050000000003E-2</v>
      </c>
      <c r="E63" s="311">
        <v>6.8287049999999988E-2</v>
      </c>
      <c r="F63" s="311">
        <v>0.14822730000000001</v>
      </c>
      <c r="G63" s="311">
        <v>0.1943838</v>
      </c>
      <c r="H63" s="311">
        <v>0.2563704</v>
      </c>
      <c r="I63" s="311">
        <v>0.29420819999999998</v>
      </c>
      <c r="J63" s="311">
        <v>0.28836405000000004</v>
      </c>
      <c r="K63" s="311">
        <v>0.30210570000000003</v>
      </c>
      <c r="L63" s="311">
        <v>0.30322890000000002</v>
      </c>
      <c r="M63" s="311">
        <v>0.29357640000000002</v>
      </c>
      <c r="N63" s="311">
        <v>0.29322540000000002</v>
      </c>
      <c r="O63" s="311">
        <v>0.3058263</v>
      </c>
      <c r="P63" s="311">
        <v>0.30947669999999999</v>
      </c>
      <c r="Q63" s="311">
        <v>0.30170205</v>
      </c>
      <c r="R63" s="311">
        <v>0.30249180000000003</v>
      </c>
      <c r="S63" s="311">
        <v>0.3017898</v>
      </c>
      <c r="T63" s="311">
        <v>0.3135483</v>
      </c>
      <c r="U63" s="311">
        <v>0.30726540000000002</v>
      </c>
      <c r="V63" s="311">
        <v>0.31328505000000001</v>
      </c>
      <c r="W63" s="311">
        <v>0.31800600000000001</v>
      </c>
      <c r="X63" s="311">
        <v>0.34229520000000002</v>
      </c>
      <c r="Y63" s="311">
        <v>0.36242505000000003</v>
      </c>
      <c r="Z63" s="311">
        <v>0.3647241</v>
      </c>
      <c r="AA63" s="311">
        <v>0.41281109999999999</v>
      </c>
      <c r="AB63" s="311">
        <v>0.40923090000000001</v>
      </c>
      <c r="AC63" s="311">
        <v>0.40954680000000004</v>
      </c>
      <c r="AD63" s="311">
        <v>0.37806210000000007</v>
      </c>
      <c r="AE63" s="311">
        <v>0.39410279999999998</v>
      </c>
      <c r="AF63" s="311">
        <v>0.39655980000000002</v>
      </c>
      <c r="AG63" s="311">
        <v>0.40003469999999997</v>
      </c>
      <c r="AH63" s="311">
        <v>0.40221090000000004</v>
      </c>
      <c r="AI63" s="311">
        <v>0.43362540000000005</v>
      </c>
      <c r="AJ63" s="311">
        <v>0.429365599416</v>
      </c>
      <c r="AK63" s="311">
        <v>0.42153992945999991</v>
      </c>
      <c r="AL63" s="311">
        <v>0.44122055707857072</v>
      </c>
      <c r="AM63" s="311">
        <v>0.43011462730213851</v>
      </c>
      <c r="AN63" s="311">
        <v>0.42659990467379999</v>
      </c>
      <c r="AO63" s="311">
        <v>0.40062993387300005</v>
      </c>
      <c r="AP63" s="311">
        <v>0.43111251721102506</v>
      </c>
      <c r="AQ63" s="311">
        <v>0.449236476</v>
      </c>
      <c r="AR63" s="311">
        <v>0.44104595102100008</v>
      </c>
      <c r="AS63" s="311">
        <v>0.42844729355999994</v>
      </c>
      <c r="AT63" s="311">
        <v>0.45677327111342725</v>
      </c>
      <c r="AU63" s="311">
        <v>0.47849227542092609</v>
      </c>
      <c r="AV63" s="311">
        <v>0.46594240840008466</v>
      </c>
      <c r="AW63" s="311">
        <v>0.46277669317804504</v>
      </c>
      <c r="AX63" s="311">
        <v>0.45234979598512737</v>
      </c>
      <c r="AY63" s="311">
        <v>0.46728489805096268</v>
      </c>
      <c r="AZ63" s="312">
        <v>0.45506843052200002</v>
      </c>
      <c r="BA63" s="284">
        <v>-2.8804320346430656E-2</v>
      </c>
      <c r="BB63" s="284">
        <v>1.5509136322213291E-2</v>
      </c>
      <c r="BC63" s="284">
        <v>3.280201275139733E-3</v>
      </c>
    </row>
    <row r="64" spans="1:55" x14ac:dyDescent="0.15">
      <c r="A64" s="168" t="s">
        <v>110</v>
      </c>
      <c r="B64" s="311">
        <v>0.10413274336283185</v>
      </c>
      <c r="C64" s="311">
        <v>0.13569911504424778</v>
      </c>
      <c r="D64" s="311">
        <v>0.17561061946902651</v>
      </c>
      <c r="E64" s="311">
        <v>0.21697345132743359</v>
      </c>
      <c r="F64" s="311">
        <v>0.27321238938053088</v>
      </c>
      <c r="G64" s="311">
        <v>0.32110619469026541</v>
      </c>
      <c r="H64" s="311">
        <v>0.36646017699115035</v>
      </c>
      <c r="I64" s="311">
        <v>0.43975221238938045</v>
      </c>
      <c r="J64" s="311">
        <v>0.49816814159292022</v>
      </c>
      <c r="K64" s="311">
        <v>0.52646902654867245</v>
      </c>
      <c r="L64" s="311">
        <v>0.51776106194690263</v>
      </c>
      <c r="M64" s="311">
        <v>0.46224778761061935</v>
      </c>
      <c r="N64" s="311">
        <v>0.4328584070796459</v>
      </c>
      <c r="O64" s="311">
        <v>0.44301769911504413</v>
      </c>
      <c r="P64" s="311">
        <v>0.45099999999999996</v>
      </c>
      <c r="Q64" s="311">
        <v>0.46914159292035396</v>
      </c>
      <c r="R64" s="311">
        <v>0.4992566371681415</v>
      </c>
      <c r="S64" s="311">
        <v>0.50397345132743354</v>
      </c>
      <c r="T64" s="311">
        <v>0.5173982300884955</v>
      </c>
      <c r="U64" s="311">
        <v>0.54602566371681405</v>
      </c>
      <c r="V64" s="311">
        <v>0.55506017699115029</v>
      </c>
      <c r="W64" s="311">
        <v>0.56202654867256641</v>
      </c>
      <c r="X64" s="311">
        <v>0.57291150442477878</v>
      </c>
      <c r="Y64" s="311">
        <v>0.6082876106194689</v>
      </c>
      <c r="Z64" s="311">
        <v>0.63709646017699106</v>
      </c>
      <c r="AA64" s="311">
        <v>0.65128318584070777</v>
      </c>
      <c r="AB64" s="311">
        <v>0.7298</v>
      </c>
      <c r="AC64" s="311">
        <v>0.82373716814159281</v>
      </c>
      <c r="AD64" s="311">
        <v>0.84463628318584061</v>
      </c>
      <c r="AE64" s="311">
        <v>0.91426371681415908</v>
      </c>
      <c r="AF64" s="311">
        <v>0.98690265486725648</v>
      </c>
      <c r="AG64" s="311">
        <v>1.1004327433628316</v>
      </c>
      <c r="AH64" s="311">
        <v>1.1850451327433627</v>
      </c>
      <c r="AI64" s="311">
        <v>1.2704557522123894</v>
      </c>
      <c r="AJ64" s="311">
        <v>1.504300884955752</v>
      </c>
      <c r="AK64" s="311">
        <v>1.7894867256637164</v>
      </c>
      <c r="AL64" s="311">
        <v>2.124489380530973</v>
      </c>
      <c r="AM64" s="311">
        <v>2.5122477876106193</v>
      </c>
      <c r="AN64" s="311">
        <v>2.9135398230088492</v>
      </c>
      <c r="AO64" s="311">
        <v>3.0938309734513272</v>
      </c>
      <c r="AP64" s="311">
        <v>3.4756026548672558</v>
      </c>
      <c r="AQ64" s="311">
        <v>3.8219619469026549</v>
      </c>
      <c r="AR64" s="311">
        <v>4.0132106194690262</v>
      </c>
      <c r="AS64" s="311">
        <v>4.3851858407079636</v>
      </c>
      <c r="AT64" s="311">
        <v>4.7225106194690261</v>
      </c>
      <c r="AU64" s="311">
        <v>4.8840796460176987</v>
      </c>
      <c r="AV64" s="311">
        <v>4.9658982300884942</v>
      </c>
      <c r="AW64" s="311">
        <v>5.3711814159292022</v>
      </c>
      <c r="AX64" s="311">
        <v>5.8110787610619452</v>
      </c>
      <c r="AY64" s="311">
        <v>6.3921539823008855</v>
      </c>
      <c r="AZ64" s="312">
        <v>6.9845132743362823</v>
      </c>
      <c r="BA64" s="284">
        <v>8.9684310487625707E-2</v>
      </c>
      <c r="BB64" s="284">
        <v>7.526389780083842E-2</v>
      </c>
      <c r="BC64" s="284">
        <v>5.0345415792583011E-2</v>
      </c>
    </row>
    <row r="65" spans="1:55" x14ac:dyDescent="0.15">
      <c r="A65" s="168" t="s">
        <v>108</v>
      </c>
      <c r="B65" s="311">
        <v>2.2782478329764998E-2</v>
      </c>
      <c r="C65" s="311">
        <v>2.4142387499999998E-2</v>
      </c>
      <c r="D65" s="311">
        <v>2.6481262499999998E-2</v>
      </c>
      <c r="E65" s="311">
        <v>2.64119625E-2</v>
      </c>
      <c r="F65" s="311">
        <v>2.9894287500000005E-2</v>
      </c>
      <c r="G65" s="311">
        <v>3.8270925000000004E-2</v>
      </c>
      <c r="H65" s="311">
        <v>4.6491637500000002E-2</v>
      </c>
      <c r="I65" s="311">
        <v>4.9653450000000009E-2</v>
      </c>
      <c r="J65" s="311">
        <v>5.5457325000000002E-2</v>
      </c>
      <c r="K65" s="311">
        <v>6.8970824999999986E-2</v>
      </c>
      <c r="L65" s="311">
        <v>4.0791712500000001E-2</v>
      </c>
      <c r="M65" s="311">
        <v>7.1214412500000004E-2</v>
      </c>
      <c r="N65" s="311">
        <v>9.3364425000000015E-2</v>
      </c>
      <c r="O65" s="311">
        <v>0.1110879</v>
      </c>
      <c r="P65" s="311">
        <v>0.12722613750000003</v>
      </c>
      <c r="Q65" s="311">
        <v>0.15562181250000001</v>
      </c>
      <c r="R65" s="311">
        <v>0.21744087749999999</v>
      </c>
      <c r="S65" s="311">
        <v>0.25047722699999997</v>
      </c>
      <c r="T65" s="311">
        <v>0.29341758600000001</v>
      </c>
      <c r="U65" s="311">
        <v>0.34885654650000003</v>
      </c>
      <c r="V65" s="311">
        <v>0.41733846000000002</v>
      </c>
      <c r="W65" s="311">
        <v>0.464788863</v>
      </c>
      <c r="X65" s="311">
        <v>0.51964882200000007</v>
      </c>
      <c r="Y65" s="311">
        <v>0.52801506450000002</v>
      </c>
      <c r="Z65" s="311">
        <v>0.57084904800000003</v>
      </c>
      <c r="AA65" s="311">
        <v>0.65080184399999996</v>
      </c>
      <c r="AB65" s="311">
        <v>0.71034197850000014</v>
      </c>
      <c r="AC65" s="311">
        <v>0.77229479249999999</v>
      </c>
      <c r="AD65" s="311">
        <v>0.84754350450000016</v>
      </c>
      <c r="AE65" s="311">
        <v>0.86844126600000005</v>
      </c>
      <c r="AF65" s="311">
        <v>0.91305695249999996</v>
      </c>
      <c r="AG65" s="311">
        <v>0.91539894600000005</v>
      </c>
      <c r="AH65" s="311">
        <v>0.95595885000000014</v>
      </c>
      <c r="AI65" s="311">
        <v>1.023368346</v>
      </c>
      <c r="AJ65" s="311">
        <v>1.012959486</v>
      </c>
      <c r="AK65" s="311">
        <v>1.0264369500000001</v>
      </c>
      <c r="AL65" s="311">
        <v>1.0147252500000001</v>
      </c>
      <c r="AM65" s="311">
        <v>1.0427224500000001</v>
      </c>
      <c r="AN65" s="311">
        <v>1.0581070499999998</v>
      </c>
      <c r="AO65" s="311">
        <v>1.3013977960721435</v>
      </c>
      <c r="AP65" s="311">
        <v>1.7074507576591076</v>
      </c>
      <c r="AQ65" s="311">
        <v>1.5456021965073119</v>
      </c>
      <c r="AR65" s="311">
        <v>1.3416416209393383</v>
      </c>
      <c r="AS65" s="311">
        <v>1.1182726117931516</v>
      </c>
      <c r="AT65" s="311">
        <v>1.0567878557738568</v>
      </c>
      <c r="AU65" s="311">
        <v>1.0131401187986713</v>
      </c>
      <c r="AV65" s="311">
        <v>0.95696337232800555</v>
      </c>
      <c r="AW65" s="311">
        <v>0.9969596763371199</v>
      </c>
      <c r="AX65" s="311">
        <v>0.98974548871274559</v>
      </c>
      <c r="AY65" s="311">
        <v>0.96861618509506553</v>
      </c>
      <c r="AZ65" s="312">
        <v>0.85538002874767449</v>
      </c>
      <c r="BA65" s="284">
        <v>-0.11931791150044657</v>
      </c>
      <c r="BB65" s="284">
        <v>-2.9100750299771216E-2</v>
      </c>
      <c r="BC65" s="284">
        <v>6.1657071175178733E-3</v>
      </c>
    </row>
    <row r="66" spans="1:55" x14ac:dyDescent="0.15">
      <c r="A66" s="168" t="s">
        <v>107</v>
      </c>
      <c r="B66" s="311">
        <v>4.6040399999999995E-2</v>
      </c>
      <c r="C66" s="311">
        <v>5.4810000000000011E-2</v>
      </c>
      <c r="D66" s="311">
        <v>4.0595939999999997E-2</v>
      </c>
      <c r="E66" s="311">
        <v>6.2921879999999999E-2</v>
      </c>
      <c r="F66" s="311">
        <v>6.4968120000000018E-2</v>
      </c>
      <c r="G66" s="311">
        <v>8.5138200000000011E-2</v>
      </c>
      <c r="H66" s="311">
        <v>8.5869000000000015E-2</v>
      </c>
      <c r="I66" s="311">
        <v>0.20681640000000001</v>
      </c>
      <c r="J66" s="311">
        <v>0.39755520000000005</v>
      </c>
      <c r="K66" s="311">
        <v>0.57660120000000004</v>
      </c>
      <c r="L66" s="311">
        <v>0.67635540000000016</v>
      </c>
      <c r="M66" s="311">
        <v>0.68585580000000002</v>
      </c>
      <c r="N66" s="311">
        <v>0.69718319999999989</v>
      </c>
      <c r="O66" s="311">
        <v>0.79547579999999996</v>
      </c>
      <c r="P66" s="311">
        <v>1.072449</v>
      </c>
      <c r="Q66" s="311">
        <v>1.180242</v>
      </c>
      <c r="R66" s="311">
        <v>1.2281094000000001</v>
      </c>
      <c r="S66" s="311">
        <v>1.3121513999999999</v>
      </c>
      <c r="T66" s="311">
        <v>1.4330988000000002</v>
      </c>
      <c r="U66" s="311">
        <v>1.5076404000000001</v>
      </c>
      <c r="V66" s="311">
        <v>1.6034337750231362</v>
      </c>
      <c r="W66" s="311">
        <v>1.7607316233182131</v>
      </c>
      <c r="X66" s="311">
        <v>1.8659189913985532</v>
      </c>
      <c r="Y66" s="311">
        <v>1.9385123472626939</v>
      </c>
      <c r="Z66" s="311">
        <v>2.2087184778680493</v>
      </c>
      <c r="AA66" s="311">
        <v>2.2186954614466545</v>
      </c>
      <c r="AB66" s="311">
        <v>2.3377960638964166</v>
      </c>
      <c r="AC66" s="311">
        <v>2.4000831829577574</v>
      </c>
      <c r="AD66" s="311">
        <v>2.3600345111317127</v>
      </c>
      <c r="AE66" s="311">
        <v>2.5591980369799083</v>
      </c>
      <c r="AF66" s="311">
        <v>2.5446392940345937</v>
      </c>
      <c r="AG66" s="311">
        <v>2.4705539040884941</v>
      </c>
      <c r="AH66" s="311">
        <v>2.7212487401838064</v>
      </c>
      <c r="AI66" s="311">
        <v>2.849646447048114</v>
      </c>
      <c r="AJ66" s="311">
        <v>2.725008831621972</v>
      </c>
      <c r="AK66" s="311">
        <v>2.7457120978812632</v>
      </c>
      <c r="AL66" s="311">
        <v>2.7142955716465265</v>
      </c>
      <c r="AM66" s="311">
        <v>2.6128486357480711</v>
      </c>
      <c r="AN66" s="311">
        <v>2.6938778819521589</v>
      </c>
      <c r="AO66" s="311">
        <v>2.8095860562359318</v>
      </c>
      <c r="AP66" s="311">
        <v>3.1320185531983111</v>
      </c>
      <c r="AQ66" s="311">
        <v>2.9764455459674672</v>
      </c>
      <c r="AR66" s="311">
        <v>2.8187845187800411</v>
      </c>
      <c r="AS66" s="311">
        <v>2.794451532992658</v>
      </c>
      <c r="AT66" s="311">
        <v>2.750384792689947</v>
      </c>
      <c r="AU66" s="311">
        <v>2.7418392243939067</v>
      </c>
      <c r="AV66" s="311">
        <v>2.7028787172357602</v>
      </c>
      <c r="AW66" s="311">
        <v>2.6173795769719921</v>
      </c>
      <c r="AX66" s="311">
        <v>2.6208603000314281</v>
      </c>
      <c r="AY66" s="311">
        <v>2.4330036898940852</v>
      </c>
      <c r="AZ66" s="312">
        <v>2.2734887522671556</v>
      </c>
      <c r="BA66" s="284">
        <v>-6.8116072416032125E-2</v>
      </c>
      <c r="BB66" s="284">
        <v>-1.4288001792987171E-2</v>
      </c>
      <c r="BC66" s="284">
        <v>1.6387646788963612E-2</v>
      </c>
    </row>
    <row r="67" spans="1:55" x14ac:dyDescent="0.15">
      <c r="A67" s="168" t="s">
        <v>105</v>
      </c>
      <c r="B67" s="311">
        <v>0</v>
      </c>
      <c r="C67" s="311">
        <v>2.9834969417617853E-3</v>
      </c>
      <c r="D67" s="311">
        <v>4.1778338328630439E-3</v>
      </c>
      <c r="E67" s="311">
        <v>4.1778338328630439E-3</v>
      </c>
      <c r="F67" s="311">
        <v>8.7093451692449204E-3</v>
      </c>
      <c r="G67" s="311">
        <v>1.0498547100012436E-2</v>
      </c>
      <c r="H67" s="311">
        <v>1.2498364088825684E-2</v>
      </c>
      <c r="I67" s="311">
        <v>1.1436326455701451E-2</v>
      </c>
      <c r="J67" s="311">
        <v>8.5160140313533861E-2</v>
      </c>
      <c r="K67" s="311">
        <v>0.10567481756115689</v>
      </c>
      <c r="L67" s="311">
        <v>9.3993660000000007E-2</v>
      </c>
      <c r="M67" s="311">
        <v>7.9172387999999996E-2</v>
      </c>
      <c r="N67" s="311">
        <v>9.9603972000000013E-2</v>
      </c>
      <c r="O67" s="311">
        <v>0.240196716</v>
      </c>
      <c r="P67" s="311">
        <v>0.36487962000000013</v>
      </c>
      <c r="Q67" s="311">
        <v>0.40314697200000005</v>
      </c>
      <c r="R67" s="311">
        <v>0.5421906000000003</v>
      </c>
      <c r="S67" s="311">
        <v>0.58623573600000034</v>
      </c>
      <c r="T67" s="311">
        <v>0.60520194000000016</v>
      </c>
      <c r="U67" s="311">
        <v>0.65502486000000026</v>
      </c>
      <c r="V67" s="311">
        <v>0.64840971599999997</v>
      </c>
      <c r="W67" s="311">
        <v>0.76995252000000003</v>
      </c>
      <c r="X67" s="311">
        <v>0.80604273600000009</v>
      </c>
      <c r="Y67" s="311">
        <v>0.86846792400000006</v>
      </c>
      <c r="Z67" s="311">
        <v>0.91988182800000018</v>
      </c>
      <c r="AA67" s="311">
        <v>1.0183972320000001</v>
      </c>
      <c r="AB67" s="311">
        <v>1.3012574400000003</v>
      </c>
      <c r="AC67" s="311">
        <v>1.4871094920000003</v>
      </c>
      <c r="AD67" s="311">
        <v>1.4841368640000003</v>
      </c>
      <c r="AE67" s="311">
        <v>1.5201852120000001</v>
      </c>
      <c r="AF67" s="311">
        <v>1.7885590920000005</v>
      </c>
      <c r="AG67" s="311">
        <v>1.7648618040000004</v>
      </c>
      <c r="AH67" s="311">
        <v>1.8211742640000004</v>
      </c>
      <c r="AI67" s="311">
        <v>1.8980020440000001</v>
      </c>
      <c r="AJ67" s="311">
        <v>2.165119884000001</v>
      </c>
      <c r="AK67" s="311">
        <v>2.4371992668274451</v>
      </c>
      <c r="AL67" s="311">
        <v>2.4287720710342628</v>
      </c>
      <c r="AM67" s="311">
        <v>2.4346331399652934</v>
      </c>
      <c r="AN67" s="311">
        <v>2.4913826962829622</v>
      </c>
      <c r="AO67" s="311">
        <v>2.3819648360963965</v>
      </c>
      <c r="AP67" s="311">
        <v>2.3429541119032486</v>
      </c>
      <c r="AQ67" s="311">
        <v>2.4102420159446125</v>
      </c>
      <c r="AR67" s="311">
        <v>2.4930259521067981</v>
      </c>
      <c r="AS67" s="311">
        <v>2.6131896212342451</v>
      </c>
      <c r="AT67" s="311">
        <v>2.5982678823170611</v>
      </c>
      <c r="AU67" s="311">
        <v>2.7664563471323973</v>
      </c>
      <c r="AV67" s="311">
        <v>2.7610373182053389</v>
      </c>
      <c r="AW67" s="311">
        <v>2.8247627261746113</v>
      </c>
      <c r="AX67" s="311">
        <v>2.7802075452488686</v>
      </c>
      <c r="AY67" s="311">
        <v>2.853530406696299</v>
      </c>
      <c r="AZ67" s="312">
        <v>2.6350012245451575</v>
      </c>
      <c r="BA67" s="284">
        <v>-7.9105040730981901E-2</v>
      </c>
      <c r="BB67" s="284">
        <v>1.8227250810360696E-2</v>
      </c>
      <c r="BC67" s="284">
        <v>1.8993482731450267E-2</v>
      </c>
    </row>
    <row r="68" spans="1:55" x14ac:dyDescent="0.15">
      <c r="A68" s="168" t="s">
        <v>306</v>
      </c>
      <c r="B68" s="311">
        <v>2.6527500000000004E-4</v>
      </c>
      <c r="C68" s="311">
        <v>5.1286500000000015E-4</v>
      </c>
      <c r="D68" s="311">
        <v>5.4823500000000011E-4</v>
      </c>
      <c r="E68" s="311">
        <v>6.6318750000000004E-4</v>
      </c>
      <c r="F68" s="311">
        <v>5.9333175000000011E-3</v>
      </c>
      <c r="G68" s="311">
        <v>6.3666000000000009E-3</v>
      </c>
      <c r="H68" s="311">
        <v>8.8425000000000014E-3</v>
      </c>
      <c r="I68" s="311">
        <v>8.135100000000001E-3</v>
      </c>
      <c r="J68" s="311">
        <v>9.5499000000000035E-3</v>
      </c>
      <c r="K68" s="311">
        <v>9.5499000000000035E-3</v>
      </c>
      <c r="L68" s="311">
        <v>1.23795E-2</v>
      </c>
      <c r="M68" s="311">
        <v>1.4855400000000001E-2</v>
      </c>
      <c r="N68" s="311">
        <v>1.5916500000000004E-2</v>
      </c>
      <c r="O68" s="311">
        <v>2.1222000000000001E-2</v>
      </c>
      <c r="P68" s="311">
        <v>2.2636800000000006E-2</v>
      </c>
      <c r="Q68" s="311">
        <v>3.2540400000000004E-2</v>
      </c>
      <c r="R68" s="311">
        <v>3.7845900000000009E-2</v>
      </c>
      <c r="S68" s="311">
        <v>4.2090300000000004E-2</v>
      </c>
      <c r="T68" s="311">
        <v>3.6784800000000006E-2</v>
      </c>
      <c r="U68" s="311">
        <v>3.8553300000000006E-2</v>
      </c>
      <c r="V68" s="311">
        <v>3.0064500000000001E-2</v>
      </c>
      <c r="W68" s="311">
        <v>3.0418200000000003E-2</v>
      </c>
      <c r="X68" s="311">
        <v>3.0771900000000001E-2</v>
      </c>
      <c r="Y68" s="311">
        <v>3.8907000000000011E-2</v>
      </c>
      <c r="Z68" s="311">
        <v>5.0579100000000002E-2</v>
      </c>
      <c r="AA68" s="311">
        <v>5.8006799999999997E-2</v>
      </c>
      <c r="AB68" s="311">
        <v>5.659200000000001E-2</v>
      </c>
      <c r="AC68" s="311">
        <v>5.3408700000000003E-2</v>
      </c>
      <c r="AD68" s="311">
        <v>6.2251200000000007E-2</v>
      </c>
      <c r="AE68" s="311">
        <v>6.0836400000000006E-2</v>
      </c>
      <c r="AF68" s="311">
        <v>0.120258</v>
      </c>
      <c r="AG68" s="311">
        <v>0.24759000000000003</v>
      </c>
      <c r="AH68" s="311">
        <v>0.29710800000000004</v>
      </c>
      <c r="AI68" s="311">
        <v>0.33955200000000002</v>
      </c>
      <c r="AJ68" s="311">
        <v>0.36077399999999998</v>
      </c>
      <c r="AK68" s="311">
        <v>0.43151400000000006</v>
      </c>
      <c r="AL68" s="311">
        <v>0.44566200000000011</v>
      </c>
      <c r="AM68" s="311">
        <v>0.47820240000000003</v>
      </c>
      <c r="AN68" s="311">
        <v>0.43858800000000009</v>
      </c>
      <c r="AO68" s="311">
        <v>0.40868540175728701</v>
      </c>
      <c r="AP68" s="311">
        <v>0.439483586530662</v>
      </c>
      <c r="AQ68" s="311">
        <v>0.45180085730604302</v>
      </c>
      <c r="AR68" s="311">
        <v>0.45039966509472756</v>
      </c>
      <c r="AS68" s="311">
        <v>0.46299390920400207</v>
      </c>
      <c r="AT68" s="311">
        <v>0.59555490524372146</v>
      </c>
      <c r="AU68" s="311">
        <v>0.69180061482295696</v>
      </c>
      <c r="AV68" s="311">
        <v>0.65808273208605639</v>
      </c>
      <c r="AW68" s="311">
        <v>0.64076010025862706</v>
      </c>
      <c r="AX68" s="311">
        <v>0.61098150065980328</v>
      </c>
      <c r="AY68" s="311">
        <v>0.66534857974377204</v>
      </c>
      <c r="AZ68" s="312">
        <v>0.63645424360422354</v>
      </c>
      <c r="BA68" s="284">
        <v>-4.6040952206018115E-2</v>
      </c>
      <c r="BB68" s="284">
        <v>4.9943697410514742E-2</v>
      </c>
      <c r="BC68" s="284">
        <v>4.587657331104931E-3</v>
      </c>
    </row>
    <row r="69" spans="1:55" x14ac:dyDescent="0.15">
      <c r="A69" s="168" t="s">
        <v>103</v>
      </c>
      <c r="B69" s="311">
        <v>0.10477412999999999</v>
      </c>
      <c r="C69" s="311">
        <v>0.10447353</v>
      </c>
      <c r="D69" s="311">
        <v>9.6823260000000008E-2</v>
      </c>
      <c r="E69" s="311">
        <v>0.11029014000000001</v>
      </c>
      <c r="F69" s="311">
        <v>0.12201354000000002</v>
      </c>
      <c r="G69" s="311">
        <v>0.13707359999999996</v>
      </c>
      <c r="H69" s="311">
        <v>0.13977899999999999</v>
      </c>
      <c r="I69" s="311">
        <v>0.1527048</v>
      </c>
      <c r="J69" s="311">
        <v>0.1569132</v>
      </c>
      <c r="K69" s="311">
        <v>0.17675280000000002</v>
      </c>
      <c r="L69" s="311">
        <v>0.21583079999999999</v>
      </c>
      <c r="M69" s="311">
        <v>0.23536979999999999</v>
      </c>
      <c r="N69" s="311">
        <v>0.25671239999999995</v>
      </c>
      <c r="O69" s="311">
        <v>0.25310520000000003</v>
      </c>
      <c r="P69" s="311">
        <v>0.25971840000000002</v>
      </c>
      <c r="Q69" s="311">
        <v>0.26512920000000001</v>
      </c>
      <c r="R69" s="311">
        <v>0.2843676</v>
      </c>
      <c r="S69" s="311">
        <v>0.3045078</v>
      </c>
      <c r="T69" s="311">
        <v>0.32284440000000003</v>
      </c>
      <c r="U69" s="311">
        <v>0.34418699999999997</v>
      </c>
      <c r="V69" s="311">
        <v>0.36763380000000001</v>
      </c>
      <c r="W69" s="311">
        <v>0.39709260000000002</v>
      </c>
      <c r="X69" s="311">
        <v>0.38957760000000002</v>
      </c>
      <c r="Y69" s="311">
        <v>0.44849520000000004</v>
      </c>
      <c r="Z69" s="311">
        <v>0.45721260000000002</v>
      </c>
      <c r="AA69" s="311">
        <v>0.46893599999999996</v>
      </c>
      <c r="AB69" s="311">
        <v>0.509517</v>
      </c>
      <c r="AC69" s="311">
        <v>0.50801399999999997</v>
      </c>
      <c r="AD69" s="311">
        <v>0.53506799999999999</v>
      </c>
      <c r="AE69" s="311">
        <v>0.61021799999999993</v>
      </c>
      <c r="AF69" s="311">
        <v>0.64629000000000003</v>
      </c>
      <c r="AG69" s="311">
        <v>0.68236199999999991</v>
      </c>
      <c r="AH69" s="311">
        <v>0.7397765999999999</v>
      </c>
      <c r="AI69" s="311">
        <v>0.91981368930160023</v>
      </c>
      <c r="AJ69" s="311">
        <v>1.1043574141962105</v>
      </c>
      <c r="AK69" s="311">
        <v>1.1739667910945129</v>
      </c>
      <c r="AL69" s="311">
        <v>1.199501224015491</v>
      </c>
      <c r="AM69" s="311">
        <v>1.2168091909399095</v>
      </c>
      <c r="AN69" s="311">
        <v>1.2458739945702597</v>
      </c>
      <c r="AO69" s="311">
        <v>1.249260086115018</v>
      </c>
      <c r="AP69" s="311">
        <v>1.2725422318998898</v>
      </c>
      <c r="AQ69" s="311">
        <v>1.2722272862308197</v>
      </c>
      <c r="AR69" s="311">
        <v>1.3175003005573769</v>
      </c>
      <c r="AS69" s="311">
        <v>1.2810862312272331</v>
      </c>
      <c r="AT69" s="311">
        <v>1.2595208202362813</v>
      </c>
      <c r="AU69" s="311">
        <v>1.2617123824425724</v>
      </c>
      <c r="AV69" s="311">
        <v>1.2484327919387319</v>
      </c>
      <c r="AW69" s="311">
        <v>1.2474539152631272</v>
      </c>
      <c r="AX69" s="311">
        <v>1.2312037401845279</v>
      </c>
      <c r="AY69" s="311">
        <v>1.1767042648018888</v>
      </c>
      <c r="AZ69" s="312">
        <v>1.1019931936669078</v>
      </c>
      <c r="BA69" s="284">
        <v>-6.6050564976303905E-2</v>
      </c>
      <c r="BB69" s="284">
        <v>-5.9655261735221954E-3</v>
      </c>
      <c r="BC69" s="284">
        <v>7.9433316763263019E-3</v>
      </c>
    </row>
    <row r="70" spans="1:55" x14ac:dyDescent="0.15">
      <c r="A70" s="168" t="s">
        <v>97</v>
      </c>
      <c r="B70" s="311">
        <v>0</v>
      </c>
      <c r="C70" s="311">
        <v>0</v>
      </c>
      <c r="D70" s="311">
        <v>0</v>
      </c>
      <c r="E70" s="311">
        <v>0</v>
      </c>
      <c r="F70" s="311">
        <v>0</v>
      </c>
      <c r="G70" s="311">
        <v>0</v>
      </c>
      <c r="H70" s="311">
        <v>0</v>
      </c>
      <c r="I70" s="311">
        <v>0</v>
      </c>
      <c r="J70" s="311">
        <v>0</v>
      </c>
      <c r="K70" s="311">
        <v>0</v>
      </c>
      <c r="L70" s="311">
        <v>0</v>
      </c>
      <c r="M70" s="311">
        <v>9.8120194298587579E-3</v>
      </c>
      <c r="N70" s="311">
        <v>5.0009647416699471E-2</v>
      </c>
      <c r="O70" s="311">
        <v>5.8872116579152547E-2</v>
      </c>
      <c r="P70" s="311">
        <v>8.7886152527659606E-2</v>
      </c>
      <c r="Q70" s="311">
        <v>0.11552861586769182</v>
      </c>
      <c r="R70" s="311">
        <v>0.13478338517897379</v>
      </c>
      <c r="S70" s="311">
        <v>0.18831164386433763</v>
      </c>
      <c r="T70" s="311">
        <v>0.22319495552126456</v>
      </c>
      <c r="U70" s="311">
        <v>0.22297022862464522</v>
      </c>
      <c r="V70" s="311">
        <v>0.24299518870837844</v>
      </c>
      <c r="W70" s="311">
        <v>0.30114459202845001</v>
      </c>
      <c r="X70" s="311">
        <v>0.32127716780915583</v>
      </c>
      <c r="Y70" s="311">
        <v>0.36160456766587545</v>
      </c>
      <c r="Z70" s="311">
        <v>0.39972901090221369</v>
      </c>
      <c r="AA70" s="311">
        <v>0.42321982946197767</v>
      </c>
      <c r="AB70" s="311">
        <v>0.48925261011322185</v>
      </c>
      <c r="AC70" s="311">
        <v>0.60228918405690002</v>
      </c>
      <c r="AD70" s="311">
        <v>0.65389196581113562</v>
      </c>
      <c r="AE70" s="311">
        <v>0.71627741837968928</v>
      </c>
      <c r="AF70" s="311">
        <v>0.75222106116855247</v>
      </c>
      <c r="AG70" s="311">
        <v>0.73168123382871475</v>
      </c>
      <c r="AH70" s="311">
        <v>0.76479943704411979</v>
      </c>
      <c r="AI70" s="311">
        <v>0.79984311719065304</v>
      </c>
      <c r="AJ70" s="311">
        <v>0.83331265400499821</v>
      </c>
      <c r="AK70" s="311">
        <v>0.88263862522916559</v>
      </c>
      <c r="AL70" s="311">
        <v>0.90612944378892946</v>
      </c>
      <c r="AM70" s="311">
        <v>0.968514896357483</v>
      </c>
      <c r="AN70" s="311">
        <v>1.0727259280935519</v>
      </c>
      <c r="AO70" s="311">
        <v>1.0580303188856328</v>
      </c>
      <c r="AP70" s="311">
        <v>1.2137436383059703</v>
      </c>
      <c r="AQ70" s="311">
        <v>1.216939930011643</v>
      </c>
      <c r="AR70" s="311">
        <v>1.3841948746739186</v>
      </c>
      <c r="AS70" s="311">
        <v>1.401650932014771</v>
      </c>
      <c r="AT70" s="311">
        <v>1.4073118341922879</v>
      </c>
      <c r="AU70" s="311">
        <v>1.3491816856415275</v>
      </c>
      <c r="AV70" s="311">
        <v>1.3418534787000318</v>
      </c>
      <c r="AW70" s="311">
        <v>1.2940745358726384</v>
      </c>
      <c r="AX70" s="311">
        <v>1.2502121713815382</v>
      </c>
      <c r="AY70" s="311">
        <v>1.287816735846472</v>
      </c>
      <c r="AZ70" s="312">
        <v>1.1774306204630862</v>
      </c>
      <c r="BA70" s="284">
        <v>-8.8213746392954873E-2</v>
      </c>
      <c r="BB70" s="284">
        <v>1.9848344307856314E-2</v>
      </c>
      <c r="BC70" s="284">
        <v>8.4870959257738847E-3</v>
      </c>
    </row>
    <row r="71" spans="1:55" x14ac:dyDescent="0.15">
      <c r="A71" s="168" t="s">
        <v>96</v>
      </c>
      <c r="B71" s="311">
        <v>0</v>
      </c>
      <c r="C71" s="311">
        <v>0</v>
      </c>
      <c r="D71" s="311">
        <v>0</v>
      </c>
      <c r="E71" s="311">
        <v>0</v>
      </c>
      <c r="F71" s="311">
        <v>0</v>
      </c>
      <c r="G71" s="311">
        <v>0</v>
      </c>
      <c r="H71" s="311">
        <v>0</v>
      </c>
      <c r="I71" s="311">
        <v>0</v>
      </c>
      <c r="J71" s="311">
        <v>0</v>
      </c>
      <c r="K71" s="311">
        <v>0</v>
      </c>
      <c r="L71" s="311">
        <v>0</v>
      </c>
      <c r="M71" s="311">
        <v>3.4740000000000004E-4</v>
      </c>
      <c r="N71" s="311">
        <v>6.6006000000000007E-4</v>
      </c>
      <c r="O71" s="311">
        <v>2.2754700000000004E-3</v>
      </c>
      <c r="P71" s="311">
        <v>1.9801800000000002E-3</v>
      </c>
      <c r="Q71" s="311">
        <v>1.2332700000000003E-3</v>
      </c>
      <c r="R71" s="311">
        <v>1.28538E-3</v>
      </c>
      <c r="S71" s="311">
        <v>1.28538E-3</v>
      </c>
      <c r="T71" s="311">
        <v>9.7272000000000005E-4</v>
      </c>
      <c r="U71" s="311">
        <v>1.14642E-3</v>
      </c>
      <c r="V71" s="311">
        <v>1.3896000000000002E-3</v>
      </c>
      <c r="W71" s="311">
        <v>2.5012800000000003E-3</v>
      </c>
      <c r="X71" s="311">
        <v>7.2953999999999996E-3</v>
      </c>
      <c r="Y71" s="311">
        <v>8.685E-3</v>
      </c>
      <c r="Z71" s="311">
        <v>8.685E-3</v>
      </c>
      <c r="AA71" s="311">
        <v>5.0546699999999998E-3</v>
      </c>
      <c r="AB71" s="311">
        <v>9.9703800000000026E-3</v>
      </c>
      <c r="AC71" s="311">
        <v>1.8446940000000002E-2</v>
      </c>
      <c r="AD71" s="311">
        <v>3.1266000000000002E-2</v>
      </c>
      <c r="AE71" s="311">
        <v>4.5162000000000008E-2</v>
      </c>
      <c r="AF71" s="311">
        <v>5.5584000000000001E-2</v>
      </c>
      <c r="AG71" s="311">
        <v>6.948E-2</v>
      </c>
      <c r="AH71" s="311">
        <v>8.3376000000000006E-2</v>
      </c>
      <c r="AI71" s="311">
        <v>8.2438020000000015E-2</v>
      </c>
      <c r="AJ71" s="311">
        <v>0.14451840000000002</v>
      </c>
      <c r="AK71" s="311">
        <v>0.22372560000000005</v>
      </c>
      <c r="AL71" s="311">
        <v>0.24318000000000001</v>
      </c>
      <c r="AM71" s="311">
        <v>0.24595920000000002</v>
      </c>
      <c r="AN71" s="311">
        <v>0.26051526000000003</v>
      </c>
      <c r="AO71" s="311">
        <v>0.2782674</v>
      </c>
      <c r="AP71" s="311">
        <v>0.32662547999999997</v>
      </c>
      <c r="AQ71" s="311">
        <v>0.29459520000000006</v>
      </c>
      <c r="AR71" s="311">
        <v>0.32499270000000002</v>
      </c>
      <c r="AS71" s="311">
        <v>0.33874974000000002</v>
      </c>
      <c r="AT71" s="311">
        <v>0.35469540000000005</v>
      </c>
      <c r="AU71" s="311">
        <v>0.3703284</v>
      </c>
      <c r="AV71" s="311">
        <v>0.36859140000000001</v>
      </c>
      <c r="AW71" s="311">
        <v>0.34274484</v>
      </c>
      <c r="AX71" s="311">
        <v>0.34774740000000004</v>
      </c>
      <c r="AY71" s="311">
        <v>0.35469540000000005</v>
      </c>
      <c r="AZ71" s="312">
        <v>0.31365356399999994</v>
      </c>
      <c r="BA71" s="284">
        <v>-0.11812618080420489</v>
      </c>
      <c r="BB71" s="284">
        <v>2.4564543906987701E-2</v>
      </c>
      <c r="BC71" s="284">
        <v>2.2608617772161251E-3</v>
      </c>
    </row>
    <row r="72" spans="1:55" x14ac:dyDescent="0.15">
      <c r="A72" s="168" t="s">
        <v>95</v>
      </c>
      <c r="B72" s="311">
        <v>0.19568322590574819</v>
      </c>
      <c r="C72" s="311">
        <v>0.21977409538642284</v>
      </c>
      <c r="D72" s="311">
        <v>0.23843495369337658</v>
      </c>
      <c r="E72" s="311">
        <v>0.24671447287911716</v>
      </c>
      <c r="F72" s="311">
        <v>0.25827146785991573</v>
      </c>
      <c r="G72" s="311">
        <v>0.25384547537837054</v>
      </c>
      <c r="H72" s="311">
        <v>0.2814171198175997</v>
      </c>
      <c r="I72" s="311">
        <v>0.31724154263472587</v>
      </c>
      <c r="J72" s="311">
        <v>0.30473443888478741</v>
      </c>
      <c r="K72" s="311">
        <v>0.27176661890847198</v>
      </c>
      <c r="L72" s="311">
        <v>0.27889007961580031</v>
      </c>
      <c r="M72" s="311">
        <v>0.26728390287629417</v>
      </c>
      <c r="N72" s="311">
        <v>0.27813049620373781</v>
      </c>
      <c r="O72" s="311">
        <v>0.29168487409274602</v>
      </c>
      <c r="P72" s="311">
        <v>0.32050575313888174</v>
      </c>
      <c r="Q72" s="311">
        <v>0.35032802772175303</v>
      </c>
      <c r="R72" s="311">
        <v>0.36852780979533284</v>
      </c>
      <c r="S72" s="311">
        <v>0.36727516223777684</v>
      </c>
      <c r="T72" s="311">
        <v>0.38561928745717133</v>
      </c>
      <c r="U72" s="311">
        <v>0.21964710925953479</v>
      </c>
      <c r="V72" s="311">
        <v>0.28678543265154832</v>
      </c>
      <c r="W72" s="311">
        <v>0.29291610930961176</v>
      </c>
      <c r="X72" s="311">
        <v>0.30118185979049611</v>
      </c>
      <c r="Y72" s="311">
        <v>0.29805688631795918</v>
      </c>
      <c r="Z72" s="311">
        <v>0.29108677379252434</v>
      </c>
      <c r="AA72" s="311">
        <v>0.28347310958949923</v>
      </c>
      <c r="AB72" s="311">
        <v>0.30619008242030049</v>
      </c>
      <c r="AC72" s="311">
        <v>0.31900464505063758</v>
      </c>
      <c r="AD72" s="311">
        <v>0.29684162724592478</v>
      </c>
      <c r="AE72" s="311">
        <v>0.31887589484959317</v>
      </c>
      <c r="AF72" s="311">
        <v>0.33528101311557867</v>
      </c>
      <c r="AG72" s="311">
        <v>0.35513312186122248</v>
      </c>
      <c r="AH72" s="311">
        <v>0.40424123410500684</v>
      </c>
      <c r="AI72" s="311">
        <v>0.39261182180995285</v>
      </c>
      <c r="AJ72" s="311">
        <v>0.38013197701857127</v>
      </c>
      <c r="AK72" s="311">
        <v>0.40670283247619782</v>
      </c>
      <c r="AL72" s="311">
        <v>0.52320961084987361</v>
      </c>
      <c r="AM72" s="311">
        <v>0.6208123543305164</v>
      </c>
      <c r="AN72" s="311">
        <v>0.65446304622044782</v>
      </c>
      <c r="AO72" s="311">
        <v>0.66560945043425446</v>
      </c>
      <c r="AP72" s="311">
        <v>0.64284287776283988</v>
      </c>
      <c r="AQ72" s="311">
        <v>0.63813454582337026</v>
      </c>
      <c r="AR72" s="311">
        <v>0.6366610445655182</v>
      </c>
      <c r="AS72" s="311">
        <v>0.65536621268045991</v>
      </c>
      <c r="AT72" s="311">
        <v>0.82965429258565382</v>
      </c>
      <c r="AU72" s="311">
        <v>1.005882227216679</v>
      </c>
      <c r="AV72" s="311">
        <v>1.0394202053349879</v>
      </c>
      <c r="AW72" s="311">
        <v>1.0463854876732215</v>
      </c>
      <c r="AX72" s="311">
        <v>0.97028979243029145</v>
      </c>
      <c r="AY72" s="311">
        <v>1.033899307801122</v>
      </c>
      <c r="AZ72" s="312">
        <v>1.0215330257284647</v>
      </c>
      <c r="BA72" s="284">
        <v>-1.4660379206251628E-2</v>
      </c>
      <c r="BB72" s="284">
        <v>4.5023066241424825E-2</v>
      </c>
      <c r="BC72" s="284">
        <v>7.363362757878379E-3</v>
      </c>
    </row>
    <row r="73" spans="1:55" s="161" customFormat="1" x14ac:dyDescent="0.15">
      <c r="A73" s="163" t="s">
        <v>94</v>
      </c>
      <c r="B73" s="313">
        <v>0.54365946123034503</v>
      </c>
      <c r="C73" s="313">
        <v>0.64298823557203244</v>
      </c>
      <c r="D73" s="313">
        <v>0.74760260480566609</v>
      </c>
      <c r="E73" s="313">
        <v>0.92778462178381393</v>
      </c>
      <c r="F73" s="313">
        <v>1.1286310321296917</v>
      </c>
      <c r="G73" s="313">
        <v>1.2784949402818484</v>
      </c>
      <c r="H73" s="313">
        <v>1.4746677290069756</v>
      </c>
      <c r="I73" s="313">
        <v>1.7954603390558079</v>
      </c>
      <c r="J73" s="313">
        <v>2.1365440821204418</v>
      </c>
      <c r="K73" s="313">
        <v>2.4299752500371015</v>
      </c>
      <c r="L73" s="313">
        <v>2.588456030693103</v>
      </c>
      <c r="M73" s="313">
        <v>2.6005449966339471</v>
      </c>
      <c r="N73" s="313">
        <v>2.7024249634331086</v>
      </c>
      <c r="O73" s="313">
        <v>3.0510352956337425</v>
      </c>
      <c r="P73" s="313">
        <v>3.5506232793549759</v>
      </c>
      <c r="Q73" s="313">
        <v>3.8496530927290737</v>
      </c>
      <c r="R73" s="313">
        <v>4.2477373385591095</v>
      </c>
      <c r="S73" s="313">
        <v>4.5188797612960752</v>
      </c>
      <c r="T73" s="313">
        <v>4.8275811036203136</v>
      </c>
      <c r="U73" s="313">
        <v>4.9817844495452377</v>
      </c>
      <c r="V73" s="313">
        <v>5.3730682398158587</v>
      </c>
      <c r="W73" s="313">
        <v>5.8459192887595393</v>
      </c>
      <c r="X73" s="313">
        <v>6.1818632021580546</v>
      </c>
      <c r="Y73" s="313">
        <v>6.5462862653635634</v>
      </c>
      <c r="Z73" s="313">
        <v>7.1357947778163915</v>
      </c>
      <c r="AA73" s="313">
        <v>7.4988581175116087</v>
      </c>
      <c r="AB73" s="313">
        <v>8.1872745582426347</v>
      </c>
      <c r="AC73" s="313">
        <v>8.7169680676683736</v>
      </c>
      <c r="AD73" s="313">
        <v>8.8602976005499734</v>
      </c>
      <c r="AE73" s="313">
        <v>9.4149048099160684</v>
      </c>
      <c r="AF73" s="313">
        <v>9.9883705544183385</v>
      </c>
      <c r="AG73" s="313">
        <v>10.277771417061258</v>
      </c>
      <c r="AH73" s="313">
        <v>10.947141863264486</v>
      </c>
      <c r="AI73" s="313">
        <v>11.637408241982051</v>
      </c>
      <c r="AJ73" s="313">
        <v>12.39758873421488</v>
      </c>
      <c r="AK73" s="313">
        <v>13.392873764472698</v>
      </c>
      <c r="AL73" s="313">
        <v>14.022826543070281</v>
      </c>
      <c r="AM73" s="313">
        <v>14.65401667514899</v>
      </c>
      <c r="AN73" s="313">
        <v>15.345809233781155</v>
      </c>
      <c r="AO73" s="313">
        <v>16.003258173765904</v>
      </c>
      <c r="AP73" s="313">
        <v>17.572028926076705</v>
      </c>
      <c r="AQ73" s="313">
        <v>17.732021516645652</v>
      </c>
      <c r="AR73" s="313">
        <v>18.07619559945573</v>
      </c>
      <c r="AS73" s="313">
        <v>18.438694940490212</v>
      </c>
      <c r="AT73" s="313">
        <v>19.197657336755498</v>
      </c>
      <c r="AU73" s="313">
        <v>20.161205872705214</v>
      </c>
      <c r="AV73" s="313">
        <v>20.845260160250351</v>
      </c>
      <c r="AW73" s="313">
        <v>21.766301754878764</v>
      </c>
      <c r="AX73" s="313">
        <v>22.5581881443747</v>
      </c>
      <c r="AY73" s="313">
        <v>23.696657749525439</v>
      </c>
      <c r="AZ73" s="313">
        <v>23.47479143793889</v>
      </c>
      <c r="BA73" s="297">
        <v>-1.2069427217552442E-2</v>
      </c>
      <c r="BB73" s="297">
        <v>4.0034793373026956E-2</v>
      </c>
      <c r="BC73" s="297">
        <v>0.16920980591872503</v>
      </c>
    </row>
    <row r="74" spans="1:55" x14ac:dyDescent="0.15">
      <c r="B74" s="311"/>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1"/>
      <c r="AM74" s="311"/>
      <c r="AN74" s="311"/>
      <c r="AO74" s="311"/>
      <c r="AP74" s="311"/>
      <c r="AQ74" s="311"/>
      <c r="AR74" s="311"/>
      <c r="AS74" s="311"/>
      <c r="AT74" s="311"/>
      <c r="AU74" s="311"/>
      <c r="AV74" s="311"/>
      <c r="AW74" s="311"/>
      <c r="AX74" s="311"/>
      <c r="AY74" s="311"/>
      <c r="AZ74" s="312"/>
      <c r="BA74" s="284"/>
      <c r="BB74" s="284"/>
      <c r="BC74" s="284"/>
    </row>
    <row r="75" spans="1:55" s="271" customFormat="1" x14ac:dyDescent="0.15">
      <c r="A75" s="290" t="s">
        <v>93</v>
      </c>
      <c r="B75" s="314">
        <v>35.139568473290048</v>
      </c>
      <c r="C75" s="314">
        <v>37.581837772373021</v>
      </c>
      <c r="D75" s="314">
        <v>39.435588396773383</v>
      </c>
      <c r="E75" s="314">
        <v>41.332732143552192</v>
      </c>
      <c r="F75" s="314">
        <v>42.198524633719806</v>
      </c>
      <c r="G75" s="314">
        <v>42.306877112006795</v>
      </c>
      <c r="H75" s="314">
        <v>44.129263607151302</v>
      </c>
      <c r="I75" s="314">
        <v>45.990084747969298</v>
      </c>
      <c r="J75" s="314">
        <v>47.549420082162435</v>
      </c>
      <c r="K75" s="314">
        <v>50.756352841543411</v>
      </c>
      <c r="L75" s="314">
        <v>51.424212969991864</v>
      </c>
      <c r="M75" s="314">
        <v>52.309643143897169</v>
      </c>
      <c r="N75" s="314">
        <v>52.548266132140299</v>
      </c>
      <c r="O75" s="314">
        <v>53.018050749311548</v>
      </c>
      <c r="P75" s="314">
        <v>57.555847683618858</v>
      </c>
      <c r="Q75" s="314">
        <v>59.073730831744371</v>
      </c>
      <c r="R75" s="314">
        <v>60.602351855022263</v>
      </c>
      <c r="S75" s="314">
        <v>63.63964898375427</v>
      </c>
      <c r="T75" s="314">
        <v>66.444928035905079</v>
      </c>
      <c r="U75" s="314">
        <v>68.67163550587334</v>
      </c>
      <c r="V75" s="314">
        <v>70.909239747027883</v>
      </c>
      <c r="W75" s="314">
        <v>71.854396184650682</v>
      </c>
      <c r="X75" s="314">
        <v>72.065585019225693</v>
      </c>
      <c r="Y75" s="314">
        <v>72.886290847915859</v>
      </c>
      <c r="Z75" s="314">
        <v>73.952706090681147</v>
      </c>
      <c r="AA75" s="314">
        <v>75.180235914807938</v>
      </c>
      <c r="AB75" s="314">
        <v>78.83953848178183</v>
      </c>
      <c r="AC75" s="314">
        <v>78.778385579203274</v>
      </c>
      <c r="AD75" s="314">
        <v>80.864107268069191</v>
      </c>
      <c r="AE75" s="314">
        <v>83.169586083990907</v>
      </c>
      <c r="AF75" s="314">
        <v>86.425504179351165</v>
      </c>
      <c r="AG75" s="314">
        <v>88.466755669132567</v>
      </c>
      <c r="AH75" s="314">
        <v>90.533592276898872</v>
      </c>
      <c r="AI75" s="314">
        <v>93.771831011204128</v>
      </c>
      <c r="AJ75" s="314">
        <v>96.933710618446028</v>
      </c>
      <c r="AK75" s="314">
        <v>99.289792044297641</v>
      </c>
      <c r="AL75" s="314">
        <v>102.67688280911524</v>
      </c>
      <c r="AM75" s="314">
        <v>105.41921089895918</v>
      </c>
      <c r="AN75" s="314">
        <v>109.27644865223921</v>
      </c>
      <c r="AO75" s="314">
        <v>105.89070238363811</v>
      </c>
      <c r="AP75" s="314">
        <v>113.42768254502396</v>
      </c>
      <c r="AQ75" s="314">
        <v>117.28658633613449</v>
      </c>
      <c r="AR75" s="314">
        <v>119.76583995635849</v>
      </c>
      <c r="AS75" s="314">
        <v>121.17792443015995</v>
      </c>
      <c r="AT75" s="314">
        <v>123.76416683854937</v>
      </c>
      <c r="AU75" s="314">
        <v>126.41966174243808</v>
      </c>
      <c r="AV75" s="314">
        <v>127.87452294731786</v>
      </c>
      <c r="AW75" s="314">
        <v>132.34371472587227</v>
      </c>
      <c r="AX75" s="314">
        <v>138.70283346050041</v>
      </c>
      <c r="AY75" s="314">
        <v>143.14362747257709</v>
      </c>
      <c r="AZ75" s="314">
        <v>138.7318619655785</v>
      </c>
      <c r="BA75" s="298">
        <v>-3.346858253330931E-2</v>
      </c>
      <c r="BB75" s="298">
        <v>3.0603039494889295E-2</v>
      </c>
      <c r="BC75" s="298">
        <v>1</v>
      </c>
    </row>
    <row r="76" spans="1:55" x14ac:dyDescent="0.15">
      <c r="A76" s="168" t="s">
        <v>92</v>
      </c>
      <c r="B76" s="311">
        <v>26.085733677350035</v>
      </c>
      <c r="C76" s="311">
        <v>27.662644270318491</v>
      </c>
      <c r="D76" s="311">
        <v>28.854459216129982</v>
      </c>
      <c r="E76" s="311">
        <v>29.718660069005082</v>
      </c>
      <c r="F76" s="311">
        <v>29.448254215319302</v>
      </c>
      <c r="G76" s="311">
        <v>28.223633757119998</v>
      </c>
      <c r="H76" s="311">
        <v>28.522515502162243</v>
      </c>
      <c r="I76" s="311">
        <v>28.995786968783079</v>
      </c>
      <c r="J76" s="311">
        <v>29.157903266023496</v>
      </c>
      <c r="K76" s="311">
        <v>30.327879178552074</v>
      </c>
      <c r="L76" s="311">
        <v>29.985306098661837</v>
      </c>
      <c r="M76" s="311">
        <v>29.624792059395418</v>
      </c>
      <c r="N76" s="311">
        <v>28.063100538375313</v>
      </c>
      <c r="O76" s="311">
        <v>26.51683081419586</v>
      </c>
      <c r="P76" s="311">
        <v>28.226672694405909</v>
      </c>
      <c r="Q76" s="311">
        <v>27.783118990297943</v>
      </c>
      <c r="R76" s="311">
        <v>26.890438711075728</v>
      </c>
      <c r="S76" s="311">
        <v>27.953383167491854</v>
      </c>
      <c r="T76" s="311">
        <v>28.498165044860233</v>
      </c>
      <c r="U76" s="311">
        <v>29.197154883074706</v>
      </c>
      <c r="V76" s="311">
        <v>30.007297074351783</v>
      </c>
      <c r="W76" s="311">
        <v>30.724142913344682</v>
      </c>
      <c r="X76" s="311">
        <v>31.409015730095842</v>
      </c>
      <c r="Y76" s="311">
        <v>32.565726306795668</v>
      </c>
      <c r="Z76" s="311">
        <v>34.023693703846398</v>
      </c>
      <c r="AA76" s="311">
        <v>34.520142020460604</v>
      </c>
      <c r="AB76" s="311">
        <v>36.156071794304005</v>
      </c>
      <c r="AC76" s="311">
        <v>36.38810467628538</v>
      </c>
      <c r="AD76" s="311">
        <v>36.914787007521156</v>
      </c>
      <c r="AE76" s="311">
        <v>37.186782669736608</v>
      </c>
      <c r="AF76" s="311">
        <v>37.98886013162555</v>
      </c>
      <c r="AG76" s="311">
        <v>38.785206247446503</v>
      </c>
      <c r="AH76" s="311">
        <v>38.386394246849427</v>
      </c>
      <c r="AI76" s="311">
        <v>38.565154379083992</v>
      </c>
      <c r="AJ76" s="311">
        <v>38.624538720628685</v>
      </c>
      <c r="AK76" s="311">
        <v>38.261575385639851</v>
      </c>
      <c r="AL76" s="311">
        <v>38.693167098165773</v>
      </c>
      <c r="AM76" s="311">
        <v>38.829886828621447</v>
      </c>
      <c r="AN76" s="311">
        <v>39.967943400664161</v>
      </c>
      <c r="AO76" s="311">
        <v>39.77402749649967</v>
      </c>
      <c r="AP76" s="311">
        <v>40.712057124794541</v>
      </c>
      <c r="AQ76" s="311">
        <v>41.436086348384251</v>
      </c>
      <c r="AR76" s="311">
        <v>42.732903772023782</v>
      </c>
      <c r="AS76" s="311">
        <v>43.071386876982636</v>
      </c>
      <c r="AT76" s="311">
        <v>44.715947387689482</v>
      </c>
      <c r="AU76" s="311">
        <v>46.117346485635721</v>
      </c>
      <c r="AV76" s="311">
        <v>46.681502186904794</v>
      </c>
      <c r="AW76" s="311">
        <v>47.920749258713798</v>
      </c>
      <c r="AX76" s="311">
        <v>51.511041679875099</v>
      </c>
      <c r="AY76" s="311">
        <v>54.387708090714071</v>
      </c>
      <c r="AZ76" s="312">
        <v>53.224238043051358</v>
      </c>
      <c r="BA76" s="284">
        <v>-2.4065942637218063E-2</v>
      </c>
      <c r="BB76" s="284">
        <v>3.1787159537935761E-2</v>
      </c>
      <c r="BC76" s="284">
        <v>0.38364826427729415</v>
      </c>
    </row>
    <row r="77" spans="1:55" x14ac:dyDescent="0.15">
      <c r="A77" s="168" t="s">
        <v>91</v>
      </c>
      <c r="B77" s="311">
        <v>9.0538347959400163</v>
      </c>
      <c r="C77" s="311">
        <v>9.9191935020545259</v>
      </c>
      <c r="D77" s="311">
        <v>10.581129180643398</v>
      </c>
      <c r="E77" s="311">
        <v>11.61407207454711</v>
      </c>
      <c r="F77" s="311">
        <v>12.750270418400509</v>
      </c>
      <c r="G77" s="311">
        <v>14.0832433548868</v>
      </c>
      <c r="H77" s="311">
        <v>15.606748104989054</v>
      </c>
      <c r="I77" s="311">
        <v>16.994297779186208</v>
      </c>
      <c r="J77" s="311">
        <v>18.391516816138928</v>
      </c>
      <c r="K77" s="311">
        <v>20.428473662991347</v>
      </c>
      <c r="L77" s="311">
        <v>21.438906871330023</v>
      </c>
      <c r="M77" s="311">
        <v>22.684851084501737</v>
      </c>
      <c r="N77" s="311">
        <v>24.485165593765</v>
      </c>
      <c r="O77" s="311">
        <v>26.501219935115692</v>
      </c>
      <c r="P77" s="311">
        <v>29.329174989212948</v>
      </c>
      <c r="Q77" s="311">
        <v>31.290611841446438</v>
      </c>
      <c r="R77" s="311">
        <v>33.711913143946532</v>
      </c>
      <c r="S77" s="311">
        <v>35.686265816262448</v>
      </c>
      <c r="T77" s="311">
        <v>37.946762991044849</v>
      </c>
      <c r="U77" s="311">
        <v>39.474480622798623</v>
      </c>
      <c r="V77" s="311">
        <v>40.901942672676107</v>
      </c>
      <c r="W77" s="311">
        <v>41.130253271305982</v>
      </c>
      <c r="X77" s="311">
        <v>40.656569289129855</v>
      </c>
      <c r="Y77" s="311">
        <v>40.320564541120177</v>
      </c>
      <c r="Z77" s="311">
        <v>39.929012386834764</v>
      </c>
      <c r="AA77" s="311">
        <v>40.660093894347327</v>
      </c>
      <c r="AB77" s="311">
        <v>42.683466687477846</v>
      </c>
      <c r="AC77" s="311">
        <v>42.390280902917901</v>
      </c>
      <c r="AD77" s="311">
        <v>43.949320260548014</v>
      </c>
      <c r="AE77" s="311">
        <v>45.982803414254292</v>
      </c>
      <c r="AF77" s="311">
        <v>48.436644047725636</v>
      </c>
      <c r="AG77" s="311">
        <v>49.681549421686114</v>
      </c>
      <c r="AH77" s="311">
        <v>52.147198030049466</v>
      </c>
      <c r="AI77" s="311">
        <v>55.206676632120164</v>
      </c>
      <c r="AJ77" s="311">
        <v>58.309171897817365</v>
      </c>
      <c r="AK77" s="311">
        <v>61.028216658657804</v>
      </c>
      <c r="AL77" s="311">
        <v>63.983715710949468</v>
      </c>
      <c r="AM77" s="311">
        <v>66.589324070337724</v>
      </c>
      <c r="AN77" s="311">
        <v>69.30850525157507</v>
      </c>
      <c r="AO77" s="311">
        <v>66.116674887138444</v>
      </c>
      <c r="AP77" s="311">
        <v>72.715625420229415</v>
      </c>
      <c r="AQ77" s="311">
        <v>75.850499987750226</v>
      </c>
      <c r="AR77" s="311">
        <v>77.032936184334702</v>
      </c>
      <c r="AS77" s="311">
        <v>78.106537553177319</v>
      </c>
      <c r="AT77" s="311">
        <v>79.048219450859918</v>
      </c>
      <c r="AU77" s="311">
        <v>80.302315256802373</v>
      </c>
      <c r="AV77" s="311">
        <v>81.19302076041302</v>
      </c>
      <c r="AW77" s="311">
        <v>84.422965467158519</v>
      </c>
      <c r="AX77" s="311">
        <v>87.19179178062528</v>
      </c>
      <c r="AY77" s="311">
        <v>88.755919381863009</v>
      </c>
      <c r="AZ77" s="312">
        <v>85.507623922527131</v>
      </c>
      <c r="BA77" s="284">
        <v>-3.923031693381196E-2</v>
      </c>
      <c r="BB77" s="284">
        <v>2.9884761637208879E-2</v>
      </c>
      <c r="BC77" s="284">
        <v>0.61635173572270574</v>
      </c>
    </row>
    <row r="78" spans="1:55" x14ac:dyDescent="0.15">
      <c r="A78" s="272" t="s">
        <v>90</v>
      </c>
      <c r="B78" s="313">
        <v>3.3474289788240004</v>
      </c>
      <c r="C78" s="313">
        <v>3.9169033613040005</v>
      </c>
      <c r="D78" s="313">
        <v>4.5602816235999999</v>
      </c>
      <c r="E78" s="313">
        <v>5.1667237961839989</v>
      </c>
      <c r="F78" s="313">
        <v>5.6426868066479994</v>
      </c>
      <c r="G78" s="313">
        <v>5.8699097262479993</v>
      </c>
      <c r="H78" s="313">
        <v>6.2448366830520001</v>
      </c>
      <c r="I78" s="313">
        <v>6.3072214139560003</v>
      </c>
      <c r="J78" s="313">
        <v>6.1342195963799995</v>
      </c>
      <c r="K78" s="313">
        <v>6.1616072118120009</v>
      </c>
      <c r="L78" s="313">
        <v>5.9385836200840005</v>
      </c>
      <c r="M78" s="313">
        <v>5.8144522790240005</v>
      </c>
      <c r="N78" s="313">
        <v>5.3744798185280001</v>
      </c>
      <c r="O78" s="313">
        <v>5.5141642575480008</v>
      </c>
      <c r="P78" s="313">
        <v>5.5837741730999992</v>
      </c>
      <c r="Q78" s="313">
        <v>5.6460155356040005</v>
      </c>
      <c r="R78" s="313">
        <v>5.3294573188800003</v>
      </c>
      <c r="S78" s="313">
        <v>5.3692060038160001</v>
      </c>
      <c r="T78" s="313">
        <v>5.0143881329880005</v>
      </c>
      <c r="U78" s="313">
        <v>5.1675964267160008</v>
      </c>
      <c r="V78" s="313">
        <v>5.1336783100000005</v>
      </c>
      <c r="W78" s="313">
        <v>5.3770113833513999</v>
      </c>
      <c r="X78" s="313">
        <v>5.3039331106279102</v>
      </c>
      <c r="Y78" s="313">
        <v>5.4172704528375419</v>
      </c>
      <c r="Z78" s="313">
        <v>5.2361639027619997</v>
      </c>
      <c r="AA78" s="313">
        <v>5.3090242322124306</v>
      </c>
      <c r="AB78" s="313">
        <v>5.6753980553007208</v>
      </c>
      <c r="AC78" s="313">
        <v>5.2433109916330016</v>
      </c>
      <c r="AD78" s="313">
        <v>5.0080967654767399</v>
      </c>
      <c r="AE78" s="313">
        <v>4.800413429579411</v>
      </c>
      <c r="AF78" s="313">
        <v>4.6744633055431173</v>
      </c>
      <c r="AG78" s="313">
        <v>4.7683862335337084</v>
      </c>
      <c r="AH78" s="313">
        <v>4.7050779144308503</v>
      </c>
      <c r="AI78" s="313">
        <v>4.5617501303866694</v>
      </c>
      <c r="AJ78" s="313">
        <v>4.9520995673273447</v>
      </c>
      <c r="AK78" s="313">
        <v>4.6515962835836309</v>
      </c>
      <c r="AL78" s="313">
        <v>4.5900556168850155</v>
      </c>
      <c r="AM78" s="313">
        <v>4.3224241763318298</v>
      </c>
      <c r="AN78" s="313">
        <v>4.566610988571786</v>
      </c>
      <c r="AO78" s="313">
        <v>4.2350787015649178</v>
      </c>
      <c r="AP78" s="313">
        <v>4.5203407857212472</v>
      </c>
      <c r="AQ78" s="313">
        <v>4.2283216239242147</v>
      </c>
      <c r="AR78" s="313">
        <v>4.1018998224272281</v>
      </c>
      <c r="AS78" s="313">
        <v>4.1013066441867911</v>
      </c>
      <c r="AT78" s="313">
        <v>3.5972050086537273</v>
      </c>
      <c r="AU78" s="313">
        <v>3.0339113281548236</v>
      </c>
      <c r="AV78" s="313">
        <v>2.9645168796987051</v>
      </c>
      <c r="AW78" s="313">
        <v>2.7637317839763811</v>
      </c>
      <c r="AX78" s="313">
        <v>2.4772559726080199</v>
      </c>
      <c r="AY78" s="313">
        <v>2.1983727983553014</v>
      </c>
      <c r="AZ78" s="313">
        <v>1.7209975229937338</v>
      </c>
      <c r="BA78" s="299">
        <v>-0.2192883094017557</v>
      </c>
      <c r="BB78" s="299">
        <v>-6.3465057687415172E-2</v>
      </c>
      <c r="BC78" s="299">
        <v>1.2405207416741365E-2</v>
      </c>
    </row>
    <row r="79" spans="1:55" x14ac:dyDescent="0.1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1"/>
      <c r="BA79" s="300"/>
      <c r="BB79" s="300"/>
      <c r="BC79" s="300"/>
    </row>
    <row r="80" spans="1:55" x14ac:dyDescent="0.15">
      <c r="A80" s="302" t="s">
        <v>526</v>
      </c>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1"/>
      <c r="BA80" s="300"/>
      <c r="BB80" s="300"/>
      <c r="BC80" s="300"/>
    </row>
    <row r="81" spans="1:55" x14ac:dyDescent="0.15">
      <c r="A81" s="168" t="s">
        <v>521</v>
      </c>
      <c r="BC81" s="251"/>
    </row>
    <row r="82" spans="1:55" x14ac:dyDescent="0.15">
      <c r="A82" s="168" t="s">
        <v>86</v>
      </c>
    </row>
    <row r="83" spans="1:55" x14ac:dyDescent="0.15">
      <c r="A83" s="279" t="s">
        <v>244</v>
      </c>
    </row>
    <row r="84" spans="1:55" x14ac:dyDescent="0.15">
      <c r="A84" s="168" t="s">
        <v>84</v>
      </c>
    </row>
    <row r="85" spans="1:55" x14ac:dyDescent="0.15">
      <c r="A85" s="168" t="s">
        <v>83</v>
      </c>
    </row>
    <row r="86" spans="1:55" x14ac:dyDescent="0.15">
      <c r="A86" s="168" t="s">
        <v>219</v>
      </c>
    </row>
    <row r="87" spans="1:55" x14ac:dyDescent="0.15">
      <c r="A87" s="161" t="s">
        <v>310</v>
      </c>
    </row>
  </sheetData>
  <mergeCells count="1">
    <mergeCell ref="BA2:BB2"/>
  </mergeCells>
  <conditionalFormatting sqref="BA5:BC26 BA28:BC78">
    <cfRule type="cellIs" dxfId="305" priority="3" operator="lessThanOrEqual">
      <formula>0</formula>
    </cfRule>
    <cfRule type="cellIs" dxfId="304" priority="4" operator="greaterThan">
      <formula>0</formula>
    </cfRule>
  </conditionalFormatting>
  <conditionalFormatting sqref="BA27:BC27">
    <cfRule type="cellIs" dxfId="303" priority="1" operator="lessThanOrEqual">
      <formula>0</formula>
    </cfRule>
    <cfRule type="cellIs" dxfId="302" priority="2" operator="greaterThan">
      <formula>0</formula>
    </cfRule>
  </conditionalFormatting>
  <hyperlinks>
    <hyperlink ref="L1" location="Contents!A1" display="Contents" xr:uid="{B341A8E2-1F4F-4F67-B6A6-DA8A8CCD62AF}"/>
    <hyperlink ref="BE1" location="Contents!A1" display="Contents" xr:uid="{883EB333-E010-4FC5-853B-387A43214161}"/>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25805-1425-4C6E-B407-5573DD3C3B7C}">
  <dimension ref="A1:BJ128"/>
  <sheetViews>
    <sheetView showGridLines="0" zoomScaleNormal="100" workbookViewId="0">
      <pane xSplit="1" ySplit="3" topLeftCell="AR100" activePane="bottomRight" state="frozen"/>
      <selection activeCell="AL81" sqref="AL81"/>
      <selection pane="topRight" activeCell="AL81" sqref="AL81"/>
      <selection pane="bottomLeft" activeCell="AL81" sqref="AL81"/>
      <selection pane="bottomRight" activeCell="AY1" sqref="AY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248" t="s">
        <v>530</v>
      </c>
      <c r="L1" s="30" t="s">
        <v>199</v>
      </c>
      <c r="BH1" s="283"/>
      <c r="BJ1" s="30" t="s">
        <v>199</v>
      </c>
    </row>
    <row r="2" spans="1:62" x14ac:dyDescent="0.15">
      <c r="BF2" s="1229" t="s">
        <v>197</v>
      </c>
      <c r="BG2" s="1229"/>
      <c r="BH2" s="283" t="s">
        <v>196</v>
      </c>
    </row>
    <row r="3" spans="1:62" x14ac:dyDescent="0.15">
      <c r="A3" s="168" t="s">
        <v>303</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283">
        <v>2020</v>
      </c>
      <c r="BG3" s="283" t="s">
        <v>194</v>
      </c>
      <c r="BH3" s="283">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21.668422499999998</v>
      </c>
      <c r="C5" s="257">
        <v>23.722488750000004</v>
      </c>
      <c r="D5" s="257">
        <v>25.19172</v>
      </c>
      <c r="E5" s="257">
        <v>28.052077500000003</v>
      </c>
      <c r="F5" s="257">
        <v>31.349632500000006</v>
      </c>
      <c r="G5" s="257">
        <v>34.633852500000003</v>
      </c>
      <c r="H5" s="257">
        <v>36.966525000000004</v>
      </c>
      <c r="I5" s="257">
        <v>41.579482499999997</v>
      </c>
      <c r="J5" s="257">
        <v>44.217907500000003</v>
      </c>
      <c r="K5" s="257">
        <v>44.697967499999997</v>
      </c>
      <c r="L5" s="257">
        <v>46.158149999999999</v>
      </c>
      <c r="M5" s="257">
        <v>46.567725000000003</v>
      </c>
      <c r="N5" s="257">
        <v>48.844200000000001</v>
      </c>
      <c r="O5" s="257">
        <v>49.310925000000005</v>
      </c>
      <c r="P5" s="257">
        <v>50.063400000000001</v>
      </c>
      <c r="Q5" s="257">
        <v>49.749075000000005</v>
      </c>
      <c r="R5" s="257">
        <v>48.2727</v>
      </c>
      <c r="S5" s="257">
        <v>51.120675000000006</v>
      </c>
      <c r="T5" s="257">
        <v>48.748950000000001</v>
      </c>
      <c r="U5" s="257">
        <v>54.111525000000007</v>
      </c>
      <c r="V5" s="257">
        <v>56.760046500000001</v>
      </c>
      <c r="W5" s="257">
        <v>54.625398750000002</v>
      </c>
      <c r="X5" s="257">
        <v>55.286909999999999</v>
      </c>
      <c r="Y5" s="257">
        <v>60.847509750000008</v>
      </c>
      <c r="Z5" s="257">
        <v>65.778126</v>
      </c>
      <c r="AA5" s="257">
        <v>63.760445249999997</v>
      </c>
      <c r="AB5" s="257">
        <v>64.201071749999997</v>
      </c>
      <c r="AC5" s="257">
        <v>68.055363000000014</v>
      </c>
      <c r="AD5" s="257">
        <v>72.208167750000001</v>
      </c>
      <c r="AE5" s="257">
        <v>74.752866749999995</v>
      </c>
      <c r="AF5" s="257">
        <v>77.251900000000006</v>
      </c>
      <c r="AG5" s="257">
        <v>78.558225000000022</v>
      </c>
      <c r="AH5" s="257">
        <v>80.105649999999997</v>
      </c>
      <c r="AI5" s="257">
        <v>78.757275000000007</v>
      </c>
      <c r="AJ5" s="257">
        <v>84.191400000000016</v>
      </c>
      <c r="AK5" s="257">
        <v>89.220725000000002</v>
      </c>
      <c r="AL5" s="257">
        <v>84.042200000000008</v>
      </c>
      <c r="AM5" s="257">
        <v>87.466525000000004</v>
      </c>
      <c r="AN5" s="257">
        <v>89.784800000000004</v>
      </c>
      <c r="AO5" s="257">
        <v>87.819775000000007</v>
      </c>
      <c r="AP5" s="257">
        <v>88.380200000000002</v>
      </c>
      <c r="AQ5" s="257">
        <v>87.583924999999994</v>
      </c>
      <c r="AR5" s="257">
        <v>93.361125000000001</v>
      </c>
      <c r="AS5" s="257">
        <v>93.203225000000003</v>
      </c>
      <c r="AT5" s="257">
        <v>90.526375000000002</v>
      </c>
      <c r="AU5" s="257">
        <v>92.015900000000002</v>
      </c>
      <c r="AV5" s="257">
        <v>101.123825</v>
      </c>
      <c r="AW5" s="257">
        <v>99.805275000000009</v>
      </c>
      <c r="AX5" s="257">
        <v>105.94485</v>
      </c>
      <c r="AY5" s="257">
        <v>110.35305000000001</v>
      </c>
      <c r="AZ5" s="257">
        <v>110.45382500000001</v>
      </c>
      <c r="BA5" s="257">
        <v>106.44345000000001</v>
      </c>
      <c r="BB5" s="257">
        <v>110.3056</v>
      </c>
      <c r="BC5" s="257">
        <v>116.42125000000001</v>
      </c>
      <c r="BD5" s="257">
        <v>117.84422500000001</v>
      </c>
      <c r="BE5" s="259">
        <v>112.63510881562722</v>
      </c>
      <c r="BF5" s="284">
        <v>-4.6814872628018755E-2</v>
      </c>
      <c r="BG5" s="284">
        <v>2.6723062741158987E-2</v>
      </c>
      <c r="BH5" s="284">
        <v>2.9464208604899188E-2</v>
      </c>
    </row>
    <row r="6" spans="1:62" x14ac:dyDescent="0.15">
      <c r="A6" s="168" t="s">
        <v>192</v>
      </c>
      <c r="B6" s="257">
        <v>8.0646886003872105</v>
      </c>
      <c r="C6" s="257">
        <v>8.5113418321188874</v>
      </c>
      <c r="D6" s="257">
        <v>7.3196508135648175</v>
      </c>
      <c r="E6" s="257">
        <v>7.8592087069664016</v>
      </c>
      <c r="F6" s="257">
        <v>9.7470533212557875</v>
      </c>
      <c r="G6" s="257">
        <v>9.9675016917982457</v>
      </c>
      <c r="H6" s="257">
        <v>10.359450851428704</v>
      </c>
      <c r="I6" s="257">
        <v>11.077967115725254</v>
      </c>
      <c r="J6" s="257">
        <v>12.274594010841222</v>
      </c>
      <c r="K6" s="257">
        <v>12.914703036598373</v>
      </c>
      <c r="L6" s="257">
        <v>13.139034115040156</v>
      </c>
      <c r="M6" s="257">
        <v>12.885492711776951</v>
      </c>
      <c r="N6" s="257">
        <v>13.599859603485697</v>
      </c>
      <c r="O6" s="257">
        <v>17.105864545712357</v>
      </c>
      <c r="P6" s="257">
        <v>20.765465445009582</v>
      </c>
      <c r="Q6" s="257">
        <v>22.301713816740666</v>
      </c>
      <c r="R6" s="257">
        <v>24.179157289428829</v>
      </c>
      <c r="S6" s="257">
        <v>25.995644452795396</v>
      </c>
      <c r="T6" s="257">
        <v>26.819805189816709</v>
      </c>
      <c r="U6" s="257">
        <v>26.858389267106691</v>
      </c>
      <c r="V6" s="257">
        <v>27.527850866084322</v>
      </c>
      <c r="W6" s="257">
        <v>24.492164669451327</v>
      </c>
      <c r="X6" s="257">
        <v>24.924323574994624</v>
      </c>
      <c r="Y6" s="257">
        <v>25.35961751505943</v>
      </c>
      <c r="Z6" s="257">
        <v>24.796423676983757</v>
      </c>
      <c r="AA6" s="257">
        <v>26.817517906349611</v>
      </c>
      <c r="AB6" s="257">
        <v>28.236114993796683</v>
      </c>
      <c r="AC6" s="257">
        <v>28.239485330725188</v>
      </c>
      <c r="AD6" s="257">
        <v>28.326508527777776</v>
      </c>
      <c r="AE6" s="257">
        <v>30.103000694444454</v>
      </c>
      <c r="AF6" s="257">
        <v>30.69023408333333</v>
      </c>
      <c r="AG6" s="257">
        <v>31.27829361111111</v>
      </c>
      <c r="AH6" s="257">
        <v>31.437395305555555</v>
      </c>
      <c r="AI6" s="257">
        <v>33.479002638888893</v>
      </c>
      <c r="AJ6" s="257">
        <v>33.790874055555555</v>
      </c>
      <c r="AK6" s="257">
        <v>35.913303694444451</v>
      </c>
      <c r="AL6" s="257">
        <v>36.190524222222216</v>
      </c>
      <c r="AM6" s="257">
        <v>41.068824416666658</v>
      </c>
      <c r="AN6" s="257">
        <v>44.509404694444449</v>
      </c>
      <c r="AO6" s="257">
        <v>48.02192041666666</v>
      </c>
      <c r="AP6" s="257">
        <v>52.712335583333335</v>
      </c>
      <c r="AQ6" s="257">
        <v>58.288283583333339</v>
      </c>
      <c r="AR6" s="257">
        <v>57.041379861111125</v>
      </c>
      <c r="AS6" s="257">
        <v>59.996578388888892</v>
      </c>
      <c r="AT6" s="257">
        <v>65.168801111111108</v>
      </c>
      <c r="AU6" s="257">
        <v>66.044540027777785</v>
      </c>
      <c r="AV6" s="257">
        <v>70.808490833333337</v>
      </c>
      <c r="AW6" s="257">
        <v>73.653770333333327</v>
      </c>
      <c r="AX6" s="257">
        <v>77.795066362988891</v>
      </c>
      <c r="AY6" s="257">
        <v>78.848447436843443</v>
      </c>
      <c r="AZ6" s="257">
        <v>80.78291622407221</v>
      </c>
      <c r="BA6" s="257">
        <v>83.030036722659844</v>
      </c>
      <c r="BB6" s="257">
        <v>86.033531340367148</v>
      </c>
      <c r="BC6" s="257">
        <v>87.585815871079689</v>
      </c>
      <c r="BD6" s="257">
        <v>87.973296465426557</v>
      </c>
      <c r="BE6" s="259">
        <v>86.293414698615919</v>
      </c>
      <c r="BF6" s="285">
        <v>-2.1775427327126895E-2</v>
      </c>
      <c r="BG6" s="285">
        <v>3.0459941311622662E-2</v>
      </c>
      <c r="BH6" s="285">
        <v>2.2573487064952633E-2</v>
      </c>
    </row>
    <row r="7" spans="1:62" x14ac:dyDescent="0.15">
      <c r="A7" s="168" t="s">
        <v>191</v>
      </c>
      <c r="B7" s="257">
        <v>415.92061015914641</v>
      </c>
      <c r="C7" s="257">
        <v>448.27561234549933</v>
      </c>
      <c r="D7" s="257">
        <v>473.31884008562855</v>
      </c>
      <c r="E7" s="257">
        <v>506.68149974042245</v>
      </c>
      <c r="F7" s="257">
        <v>545.41070098956789</v>
      </c>
      <c r="G7" s="257">
        <v>574.86582941220206</v>
      </c>
      <c r="H7" s="257">
        <v>592.65262038557796</v>
      </c>
      <c r="I7" s="257">
        <v>598.6964550845189</v>
      </c>
      <c r="J7" s="257">
        <v>593.79595803666575</v>
      </c>
      <c r="K7" s="257">
        <v>573.22471640984793</v>
      </c>
      <c r="L7" s="257">
        <v>526.15326766322517</v>
      </c>
      <c r="M7" s="257">
        <v>536.63901938367792</v>
      </c>
      <c r="N7" s="257">
        <v>525.69510965922495</v>
      </c>
      <c r="O7" s="257">
        <v>527.53847686852612</v>
      </c>
      <c r="P7" s="257">
        <v>545.08977937559735</v>
      </c>
      <c r="Q7" s="257">
        <v>533.73848621005129</v>
      </c>
      <c r="R7" s="257">
        <v>520.86287472503625</v>
      </c>
      <c r="S7" s="257">
        <v>484.17098632730006</v>
      </c>
      <c r="T7" s="257">
        <v>454.2235952202297</v>
      </c>
      <c r="U7" s="257">
        <v>485.1572261619329</v>
      </c>
      <c r="V7" s="257">
        <v>466.95405739632059</v>
      </c>
      <c r="W7" s="257">
        <v>437.62039227871929</v>
      </c>
      <c r="X7" s="257">
        <v>465.27438210255315</v>
      </c>
      <c r="Y7" s="257">
        <v>486.60212515209594</v>
      </c>
      <c r="Z7" s="257">
        <v>517.02202302276214</v>
      </c>
      <c r="AA7" s="257">
        <v>517.06090183093124</v>
      </c>
      <c r="AB7" s="257">
        <v>528.39723957976616</v>
      </c>
      <c r="AC7" s="257">
        <v>546.35096676542287</v>
      </c>
      <c r="AD7" s="257">
        <v>559.94193249491059</v>
      </c>
      <c r="AE7" s="257">
        <v>573.1081063617371</v>
      </c>
      <c r="AF7" s="257">
        <v>597.98294718778823</v>
      </c>
      <c r="AG7" s="257">
        <v>608.88979807541796</v>
      </c>
      <c r="AH7" s="257">
        <v>612.53156073830291</v>
      </c>
      <c r="AI7" s="257">
        <v>602.17908894843231</v>
      </c>
      <c r="AJ7" s="257">
        <v>604.26285063375315</v>
      </c>
      <c r="AK7" s="257">
        <v>628.39065916335676</v>
      </c>
      <c r="AL7" s="257">
        <v>600.65801492571006</v>
      </c>
      <c r="AM7" s="257">
        <v>620.11121386550656</v>
      </c>
      <c r="AN7" s="257">
        <v>602.19006152929967</v>
      </c>
      <c r="AO7" s="257">
        <v>604.62774170038176</v>
      </c>
      <c r="AP7" s="257">
        <v>595.19298386751632</v>
      </c>
      <c r="AQ7" s="257">
        <v>586.5777670445699</v>
      </c>
      <c r="AR7" s="257">
        <v>624.13830930216432</v>
      </c>
      <c r="AS7" s="257">
        <v>628.89117765983963</v>
      </c>
      <c r="AT7" s="257">
        <v>617.62811353996892</v>
      </c>
      <c r="AU7" s="257">
        <v>648.19345085991881</v>
      </c>
      <c r="AV7" s="257">
        <v>658.21081053460102</v>
      </c>
      <c r="AW7" s="257">
        <v>688.12277814141964</v>
      </c>
      <c r="AX7" s="257">
        <v>707.02283767408358</v>
      </c>
      <c r="AY7" s="257">
        <v>722.26045544915189</v>
      </c>
      <c r="AZ7" s="257">
        <v>743.57949428791051</v>
      </c>
      <c r="BA7" s="257">
        <v>749.09893985170322</v>
      </c>
      <c r="BB7" s="257">
        <v>739.99225163620986</v>
      </c>
      <c r="BC7" s="257">
        <v>821.71500525601664</v>
      </c>
      <c r="BD7" s="257">
        <v>849.23766700259569</v>
      </c>
      <c r="BE7" s="259">
        <v>832.01944562819676</v>
      </c>
      <c r="BF7" s="285">
        <v>-2.2951759331450883E-2</v>
      </c>
      <c r="BG7" s="285">
        <v>3.2357742439570236E-2</v>
      </c>
      <c r="BH7" s="285">
        <v>0.21764789653153455</v>
      </c>
    </row>
    <row r="8" spans="1:62" s="161" customFormat="1" x14ac:dyDescent="0.15">
      <c r="A8" s="163" t="s">
        <v>190</v>
      </c>
      <c r="B8" s="260">
        <v>445.65372125953365</v>
      </c>
      <c r="C8" s="260">
        <v>480.50944292761824</v>
      </c>
      <c r="D8" s="260">
        <v>505.83021089919333</v>
      </c>
      <c r="E8" s="260">
        <v>542.59278594738885</v>
      </c>
      <c r="F8" s="260">
        <v>586.50738681082362</v>
      </c>
      <c r="G8" s="260">
        <v>619.4671836040003</v>
      </c>
      <c r="H8" s="260">
        <v>639.97859623700674</v>
      </c>
      <c r="I8" s="260">
        <v>651.35390470024424</v>
      </c>
      <c r="J8" s="260">
        <v>650.28845954750705</v>
      </c>
      <c r="K8" s="260">
        <v>630.83738694644626</v>
      </c>
      <c r="L8" s="260">
        <v>585.45045177826535</v>
      </c>
      <c r="M8" s="260">
        <v>596.09223709545483</v>
      </c>
      <c r="N8" s="260">
        <v>588.13916926271065</v>
      </c>
      <c r="O8" s="260">
        <v>593.95526641423851</v>
      </c>
      <c r="P8" s="260">
        <v>615.91864482060691</v>
      </c>
      <c r="Q8" s="260">
        <v>605.78927502679198</v>
      </c>
      <c r="R8" s="260">
        <v>593.31473201446511</v>
      </c>
      <c r="S8" s="260">
        <v>561.28730578009549</v>
      </c>
      <c r="T8" s="260">
        <v>529.79235041004642</v>
      </c>
      <c r="U8" s="260">
        <v>566.12714042903963</v>
      </c>
      <c r="V8" s="260">
        <v>551.24195476240493</v>
      </c>
      <c r="W8" s="260">
        <v>516.73795569817059</v>
      </c>
      <c r="X8" s="260">
        <v>545.4856156775478</v>
      </c>
      <c r="Y8" s="260">
        <v>572.80925241715534</v>
      </c>
      <c r="Z8" s="260">
        <v>607.59657269974593</v>
      </c>
      <c r="AA8" s="260">
        <v>607.63886498728084</v>
      </c>
      <c r="AB8" s="260">
        <v>620.83442632356287</v>
      </c>
      <c r="AC8" s="260">
        <v>642.64581509614811</v>
      </c>
      <c r="AD8" s="260">
        <v>660.47660877268845</v>
      </c>
      <c r="AE8" s="260">
        <v>677.96397380618146</v>
      </c>
      <c r="AF8" s="260">
        <v>705.92508127112148</v>
      </c>
      <c r="AG8" s="260">
        <v>718.72631668652912</v>
      </c>
      <c r="AH8" s="260">
        <v>724.07460604385847</v>
      </c>
      <c r="AI8" s="260">
        <v>714.41536658732127</v>
      </c>
      <c r="AJ8" s="260">
        <v>722.2451246893088</v>
      </c>
      <c r="AK8" s="260">
        <v>753.52468785780127</v>
      </c>
      <c r="AL8" s="260">
        <v>720.89073914793221</v>
      </c>
      <c r="AM8" s="260">
        <v>748.64656328217325</v>
      </c>
      <c r="AN8" s="260">
        <v>736.48426622374416</v>
      </c>
      <c r="AO8" s="260">
        <v>740.46943711704841</v>
      </c>
      <c r="AP8" s="260">
        <v>736.28551945084973</v>
      </c>
      <c r="AQ8" s="260">
        <v>732.4499756279032</v>
      </c>
      <c r="AR8" s="260">
        <v>774.54081416327551</v>
      </c>
      <c r="AS8" s="260">
        <v>782.09098104872851</v>
      </c>
      <c r="AT8" s="260">
        <v>773.32328965108002</v>
      </c>
      <c r="AU8" s="260">
        <v>806.25389088769657</v>
      </c>
      <c r="AV8" s="260">
        <v>830.14312636793431</v>
      </c>
      <c r="AW8" s="260">
        <v>861.58182347475304</v>
      </c>
      <c r="AX8" s="260">
        <v>890.76275403707245</v>
      </c>
      <c r="AY8" s="260">
        <v>911.4619528859954</v>
      </c>
      <c r="AZ8" s="260">
        <v>934.81623551198277</v>
      </c>
      <c r="BA8" s="260">
        <v>938.57242657436302</v>
      </c>
      <c r="BB8" s="260">
        <v>936.33138297657706</v>
      </c>
      <c r="BC8" s="260">
        <v>1025.7220711270963</v>
      </c>
      <c r="BD8" s="260">
        <v>1055.0551884680222</v>
      </c>
      <c r="BE8" s="260">
        <v>1030.9479691424399</v>
      </c>
      <c r="BF8" s="286">
        <v>-2.5519060376902436E-2</v>
      </c>
      <c r="BG8" s="286">
        <v>3.1552673056929992E-2</v>
      </c>
      <c r="BH8" s="286">
        <v>0.26968559220138638</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4.1234000000000011</v>
      </c>
      <c r="C10" s="257">
        <v>4.465720000000001</v>
      </c>
      <c r="D10" s="257">
        <v>4.6699450000000011</v>
      </c>
      <c r="E10" s="257">
        <v>5.1999575000000018</v>
      </c>
      <c r="F10" s="257">
        <v>5.1805075000000009</v>
      </c>
      <c r="G10" s="257">
        <v>5.8544500000000017</v>
      </c>
      <c r="H10" s="257">
        <v>6.3202775000000013</v>
      </c>
      <c r="I10" s="257">
        <v>7.0924425000000015</v>
      </c>
      <c r="J10" s="257">
        <v>8.0707775000000019</v>
      </c>
      <c r="K10" s="257">
        <v>8.5424400000000027</v>
      </c>
      <c r="L10" s="257">
        <v>8.7525000000000013</v>
      </c>
      <c r="M10" s="257">
        <v>9.8514250000000025</v>
      </c>
      <c r="N10" s="257">
        <v>10.289050000000001</v>
      </c>
      <c r="O10" s="257">
        <v>10.007025000000002</v>
      </c>
      <c r="P10" s="257">
        <v>10.289050000000001</v>
      </c>
      <c r="Q10" s="257">
        <v>11.212925000000002</v>
      </c>
      <c r="R10" s="257">
        <v>11.718625000000003</v>
      </c>
      <c r="S10" s="257">
        <v>13.313525000000002</v>
      </c>
      <c r="T10" s="257">
        <v>14.315200000000001</v>
      </c>
      <c r="U10" s="257">
        <v>15.239075000000003</v>
      </c>
      <c r="V10" s="257">
        <v>15.569725000000002</v>
      </c>
      <c r="W10" s="257">
        <v>16.824250000000003</v>
      </c>
      <c r="X10" s="257">
        <v>16.833975000000002</v>
      </c>
      <c r="Y10" s="257">
        <v>19.663950000000003</v>
      </c>
      <c r="Z10" s="257">
        <v>20.655900000000006</v>
      </c>
      <c r="AA10" s="257">
        <v>19.732025</v>
      </c>
      <c r="AB10" s="257">
        <v>20.091850000000001</v>
      </c>
      <c r="AC10" s="257">
        <v>21.725650000000002</v>
      </c>
      <c r="AD10" s="257">
        <v>22.941275000000005</v>
      </c>
      <c r="AE10" s="257">
        <v>23.583125000000003</v>
      </c>
      <c r="AF10" s="257">
        <v>26.247775000000008</v>
      </c>
      <c r="AG10" s="257">
        <v>30.118325000000006</v>
      </c>
      <c r="AH10" s="257">
        <v>27.755150000000004</v>
      </c>
      <c r="AI10" s="257">
        <v>29.670975000000006</v>
      </c>
      <c r="AJ10" s="257">
        <v>31.470100000000002</v>
      </c>
      <c r="AK10" s="257">
        <v>32.296725000000002</v>
      </c>
      <c r="AL10" s="257">
        <v>30.235025</v>
      </c>
      <c r="AM10" s="257">
        <v>29.437575000000002</v>
      </c>
      <c r="AN10" s="257">
        <v>33.629049999999999</v>
      </c>
      <c r="AO10" s="257">
        <v>36.809125000000009</v>
      </c>
      <c r="AP10" s="257">
        <v>39.289000000000001</v>
      </c>
      <c r="AQ10" s="257">
        <v>40.650500000000008</v>
      </c>
      <c r="AR10" s="257">
        <v>42.71220000000001</v>
      </c>
      <c r="AS10" s="257">
        <v>43.188725000000012</v>
      </c>
      <c r="AT10" s="257">
        <v>41.835558271693941</v>
      </c>
      <c r="AU10" s="257">
        <v>42.087416558455743</v>
      </c>
      <c r="AV10" s="257">
        <v>43.839788689185781</v>
      </c>
      <c r="AW10" s="257">
        <v>45.66420933584584</v>
      </c>
      <c r="AX10" s="257">
        <v>46.027688965509455</v>
      </c>
      <c r="AY10" s="257">
        <v>46.154979063596912</v>
      </c>
      <c r="AZ10" s="257">
        <v>46.652568265360202</v>
      </c>
      <c r="BA10" s="257">
        <v>48.210011188143575</v>
      </c>
      <c r="BB10" s="257">
        <v>48.300028552561514</v>
      </c>
      <c r="BC10" s="257">
        <v>48.704239680915755</v>
      </c>
      <c r="BD10" s="257">
        <v>46.559472836316353</v>
      </c>
      <c r="BE10" s="259">
        <v>43.929859585851631</v>
      </c>
      <c r="BF10" s="285">
        <v>-5.9056514640757674E-2</v>
      </c>
      <c r="BG10" s="285">
        <v>1.075581500911027E-2</v>
      </c>
      <c r="BH10" s="285">
        <v>1.1491608259909462E-2</v>
      </c>
    </row>
    <row r="11" spans="1:62" x14ac:dyDescent="0.15">
      <c r="A11" s="168" t="s">
        <v>188</v>
      </c>
      <c r="B11" s="257">
        <v>5.1342153075221234E-2</v>
      </c>
      <c r="C11" s="257">
        <v>6.0040260951327418E-2</v>
      </c>
      <c r="D11" s="257">
        <v>6.7871599336283173E-2</v>
      </c>
      <c r="E11" s="257">
        <v>7.1728977013274312E-2</v>
      </c>
      <c r="F11" s="257">
        <v>7.5596492345132715E-2</v>
      </c>
      <c r="G11" s="257">
        <v>8.1101238938053072E-2</v>
      </c>
      <c r="H11" s="257">
        <v>0.12773445132743361</v>
      </c>
      <c r="I11" s="257">
        <v>0.17538142920353977</v>
      </c>
      <c r="J11" s="257">
        <v>0.20072556637168137</v>
      </c>
      <c r="K11" s="257">
        <v>0.3862446504424778</v>
      </c>
      <c r="L11" s="257">
        <v>0.41969891150442462</v>
      </c>
      <c r="M11" s="257">
        <v>0.48356613716814145</v>
      </c>
      <c r="N11" s="257">
        <v>0.60319046460176973</v>
      </c>
      <c r="O11" s="257">
        <v>0.79377837610619451</v>
      </c>
      <c r="P11" s="257">
        <v>0.86981078761061925</v>
      </c>
      <c r="Q11" s="257">
        <v>1.0168067831858405</v>
      </c>
      <c r="R11" s="257">
        <v>0.91238893805309706</v>
      </c>
      <c r="S11" s="257">
        <v>1.303702415929203</v>
      </c>
      <c r="T11" s="257">
        <v>1.7629381814159288</v>
      </c>
      <c r="U11" s="257">
        <v>2.051861345132743</v>
      </c>
      <c r="V11" s="257">
        <v>2.5739505707964594</v>
      </c>
      <c r="W11" s="257">
        <v>2.9987183097345125</v>
      </c>
      <c r="X11" s="257">
        <v>3.3474536371681411</v>
      </c>
      <c r="Y11" s="257">
        <v>3.3697564778761055</v>
      </c>
      <c r="Z11" s="257">
        <v>3.4549127787610607</v>
      </c>
      <c r="AA11" s="257">
        <v>3.1455135797433624</v>
      </c>
      <c r="AB11" s="257">
        <v>3.2700607523805294</v>
      </c>
      <c r="AC11" s="257">
        <v>3.7043994512787597</v>
      </c>
      <c r="AD11" s="257">
        <v>4.3394627027831847</v>
      </c>
      <c r="AE11" s="257">
        <v>4.7391701588893795</v>
      </c>
      <c r="AF11" s="257">
        <v>5.2304946433274324</v>
      </c>
      <c r="AG11" s="257">
        <v>5.7627488955265473</v>
      </c>
      <c r="AH11" s="257">
        <v>6.26249168856637</v>
      </c>
      <c r="AI11" s="257">
        <v>6.5631522290884927</v>
      </c>
      <c r="AJ11" s="257">
        <v>7.7880455298451308</v>
      </c>
      <c r="AK11" s="257">
        <v>9.7045052595172319</v>
      </c>
      <c r="AL11" s="257">
        <v>12.28619389720504</v>
      </c>
      <c r="AM11" s="257">
        <v>14.516251959123888</v>
      </c>
      <c r="AN11" s="257">
        <v>16.247291989224685</v>
      </c>
      <c r="AO11" s="257">
        <v>19.32248371872566</v>
      </c>
      <c r="AP11" s="257">
        <v>20.127115692898535</v>
      </c>
      <c r="AQ11" s="257">
        <v>21.169781704271639</v>
      </c>
      <c r="AR11" s="257">
        <v>21.801636413828241</v>
      </c>
      <c r="AS11" s="257">
        <v>25.660885462653873</v>
      </c>
      <c r="AT11" s="257">
        <v>20.668613799720958</v>
      </c>
      <c r="AU11" s="257">
        <v>27.576779256225603</v>
      </c>
      <c r="AV11" s="257">
        <v>27.483424960715677</v>
      </c>
      <c r="AW11" s="257">
        <v>32.57653326577271</v>
      </c>
      <c r="AX11" s="257">
        <v>38.382772774106819</v>
      </c>
      <c r="AY11" s="257">
        <v>40.655474247378052</v>
      </c>
      <c r="AZ11" s="257">
        <v>42.936540872407065</v>
      </c>
      <c r="BA11" s="257">
        <v>37.087882448238929</v>
      </c>
      <c r="BB11" s="257">
        <v>37.632028349818675</v>
      </c>
      <c r="BC11" s="257">
        <v>35.890797673255697</v>
      </c>
      <c r="BD11" s="257">
        <v>35.733348817039811</v>
      </c>
      <c r="BE11" s="259">
        <v>32.118169852482289</v>
      </c>
      <c r="BF11" s="285">
        <v>-0.10362682618848806</v>
      </c>
      <c r="BG11" s="285">
        <v>5.6273141458806686E-2</v>
      </c>
      <c r="BH11" s="285">
        <v>8.4017893398601294E-3</v>
      </c>
    </row>
    <row r="12" spans="1:62" x14ac:dyDescent="0.15">
      <c r="A12" s="168" t="s">
        <v>187</v>
      </c>
      <c r="B12" s="257">
        <v>0.61778</v>
      </c>
      <c r="C12" s="257">
        <v>0.64515</v>
      </c>
      <c r="D12" s="257">
        <v>0.5718375</v>
      </c>
      <c r="E12" s="257">
        <v>0.48875000000000002</v>
      </c>
      <c r="F12" s="257">
        <v>0.64319500000000007</v>
      </c>
      <c r="G12" s="257">
        <v>0.6422175</v>
      </c>
      <c r="H12" s="257">
        <v>0.65492500000000009</v>
      </c>
      <c r="I12" s="257">
        <v>0.596275</v>
      </c>
      <c r="J12" s="257">
        <v>0.4682225000000001</v>
      </c>
      <c r="K12" s="257">
        <v>0.4877725</v>
      </c>
      <c r="L12" s="257">
        <v>0.55326500000000012</v>
      </c>
      <c r="M12" s="257">
        <v>0.60409500000000005</v>
      </c>
      <c r="N12" s="257">
        <v>0.62169000000000008</v>
      </c>
      <c r="O12" s="257">
        <v>0.58063500000000001</v>
      </c>
      <c r="P12" s="257">
        <v>0.68718250000000014</v>
      </c>
      <c r="Q12" s="257">
        <v>0.70379999999999998</v>
      </c>
      <c r="R12" s="257">
        <v>0.69304749999999993</v>
      </c>
      <c r="S12" s="257">
        <v>0.71748500000000004</v>
      </c>
      <c r="T12" s="257">
        <v>0.77418000000000009</v>
      </c>
      <c r="U12" s="257">
        <v>0.79177500000000012</v>
      </c>
      <c r="V12" s="257">
        <v>0.79079750000000004</v>
      </c>
      <c r="W12" s="257">
        <v>0.72335000000000005</v>
      </c>
      <c r="X12" s="257">
        <v>0.70184499999999994</v>
      </c>
      <c r="Y12" s="257">
        <v>0.98629750000000027</v>
      </c>
      <c r="Z12" s="257">
        <v>1.5385850000000001</v>
      </c>
      <c r="AA12" s="257">
        <v>1.6519749999999997</v>
      </c>
      <c r="AB12" s="257">
        <v>1.9455827000000006</v>
      </c>
      <c r="AC12" s="257">
        <v>2.1762056000000003</v>
      </c>
      <c r="AD12" s="257">
        <v>2.2534036633832009</v>
      </c>
      <c r="AE12" s="257">
        <v>2.1734144000000004</v>
      </c>
      <c r="AF12" s="257">
        <v>2.0827004000000007</v>
      </c>
      <c r="AG12" s="257">
        <v>2.11666</v>
      </c>
      <c r="AH12" s="257">
        <v>2.8799369000000001</v>
      </c>
      <c r="AI12" s="257">
        <v>3.9771111000000006</v>
      </c>
      <c r="AJ12" s="257">
        <v>5.4328382</v>
      </c>
      <c r="AK12" s="257">
        <v>7.0140529999999996</v>
      </c>
      <c r="AL12" s="257">
        <v>7.950151700000001</v>
      </c>
      <c r="AM12" s="257">
        <v>8.0177220000000009</v>
      </c>
      <c r="AN12" s="257">
        <v>8.6738865999999994</v>
      </c>
      <c r="AO12" s="257">
        <v>9.4150181803371673</v>
      </c>
      <c r="AP12" s="257">
        <v>9.1077577210200484</v>
      </c>
      <c r="AQ12" s="257">
        <v>8.4283498581948706</v>
      </c>
      <c r="AR12" s="257">
        <v>4.9681034000000013</v>
      </c>
      <c r="AS12" s="257">
        <v>2.7651488000000004</v>
      </c>
      <c r="AT12" s="257">
        <v>2.7949216000000003</v>
      </c>
      <c r="AU12" s="257">
        <v>5.7397539000000011</v>
      </c>
      <c r="AV12" s="257">
        <v>5.8365155000000017</v>
      </c>
      <c r="AW12" s="257">
        <v>5.3008377000000007</v>
      </c>
      <c r="AX12" s="257">
        <v>5.3125840000000002</v>
      </c>
      <c r="AY12" s="257">
        <v>4.3989312000000007</v>
      </c>
      <c r="AZ12" s="257">
        <v>4.8242856570000008</v>
      </c>
      <c r="BA12" s="257">
        <v>5.916300789000001</v>
      </c>
      <c r="BB12" s="257">
        <v>5.6145969423680713</v>
      </c>
      <c r="BC12" s="257">
        <v>5.6366690689999999</v>
      </c>
      <c r="BD12" s="257">
        <v>6.5130593490000006</v>
      </c>
      <c r="BE12" s="259">
        <v>6.1220039313525438</v>
      </c>
      <c r="BF12" s="285">
        <v>-6.2609932213768427E-2</v>
      </c>
      <c r="BG12" s="285">
        <v>8.8282236758955746E-2</v>
      </c>
      <c r="BH12" s="285">
        <v>1.6014544915000607E-3</v>
      </c>
    </row>
    <row r="13" spans="1:62" x14ac:dyDescent="0.15">
      <c r="A13" s="168" t="s">
        <v>186</v>
      </c>
      <c r="B13" s="257">
        <v>0.89512499999999995</v>
      </c>
      <c r="C13" s="257">
        <v>0.93362499999999993</v>
      </c>
      <c r="D13" s="257">
        <v>1.1549999999999998</v>
      </c>
      <c r="E13" s="257">
        <v>1.1771375000000002</v>
      </c>
      <c r="F13" s="257">
        <v>1.2854187500000003</v>
      </c>
      <c r="G13" s="257">
        <v>1.249325</v>
      </c>
      <c r="H13" s="257">
        <v>1.3004500000000001</v>
      </c>
      <c r="I13" s="257">
        <v>1.5885250000000002</v>
      </c>
      <c r="J13" s="257">
        <v>1.6460000000000001</v>
      </c>
      <c r="K13" s="257">
        <v>1.712575</v>
      </c>
      <c r="L13" s="257">
        <v>1.614225</v>
      </c>
      <c r="M13" s="257">
        <v>1.72045</v>
      </c>
      <c r="N13" s="257">
        <v>1.925475</v>
      </c>
      <c r="O13" s="257">
        <v>2.3850750000000001</v>
      </c>
      <c r="P13" s="257">
        <v>2.5721499999999997</v>
      </c>
      <c r="Q13" s="257">
        <v>2.8371500000000003</v>
      </c>
      <c r="R13" s="257">
        <v>3.06345</v>
      </c>
      <c r="S13" s="257">
        <v>3.3031250000000001</v>
      </c>
      <c r="T13" s="257">
        <v>3.6559750000000002</v>
      </c>
      <c r="U13" s="257">
        <v>3.6305750000000003</v>
      </c>
      <c r="V13" s="257">
        <v>3.6432250000000002</v>
      </c>
      <c r="W13" s="257">
        <v>3.7070750000000006</v>
      </c>
      <c r="X13" s="257">
        <v>3.7636250000000002</v>
      </c>
      <c r="Y13" s="257">
        <v>3.777825</v>
      </c>
      <c r="Z13" s="257">
        <v>3.6058999999999997</v>
      </c>
      <c r="AA13" s="257">
        <v>3.7419500000000001</v>
      </c>
      <c r="AB13" s="257">
        <v>3.8582500000000004</v>
      </c>
      <c r="AC13" s="257">
        <v>3.7965749999999998</v>
      </c>
      <c r="AD13" s="257">
        <v>3.941675</v>
      </c>
      <c r="AE13" s="257">
        <v>3.8996500000000003</v>
      </c>
      <c r="AF13" s="257">
        <v>4.1472500000000005</v>
      </c>
      <c r="AG13" s="257">
        <v>4.510275</v>
      </c>
      <c r="AH13" s="257">
        <v>5.6740000000000004</v>
      </c>
      <c r="AI13" s="257">
        <v>6.5886250000000004</v>
      </c>
      <c r="AJ13" s="257">
        <v>5.690900000000001</v>
      </c>
      <c r="AK13" s="257">
        <v>5.7358073550783377</v>
      </c>
      <c r="AL13" s="257">
        <v>5.9389931181199582</v>
      </c>
      <c r="AM13" s="257">
        <v>5.9986814911663888</v>
      </c>
      <c r="AN13" s="257">
        <v>5.7499799368062572</v>
      </c>
      <c r="AO13" s="257">
        <v>6.1348200406490045</v>
      </c>
      <c r="AP13" s="257">
        <v>6.4463442890146272</v>
      </c>
      <c r="AQ13" s="257">
        <v>6.764682278595596</v>
      </c>
      <c r="AR13" s="257">
        <v>7.1616342332665637</v>
      </c>
      <c r="AS13" s="257">
        <v>7.2751144538950401</v>
      </c>
      <c r="AT13" s="257">
        <v>8.3793197076952701</v>
      </c>
      <c r="AU13" s="257">
        <v>8.745137770101767</v>
      </c>
      <c r="AV13" s="257">
        <v>8.514971457194692</v>
      </c>
      <c r="AW13" s="257">
        <v>9.4658976779943682</v>
      </c>
      <c r="AX13" s="257">
        <v>10.477255472782863</v>
      </c>
      <c r="AY13" s="257">
        <v>11.384061849065542</v>
      </c>
      <c r="AZ13" s="257">
        <v>11.211729382158149</v>
      </c>
      <c r="BA13" s="257">
        <v>12.096562190579762</v>
      </c>
      <c r="BB13" s="257">
        <v>12.36600293623227</v>
      </c>
      <c r="BC13" s="257">
        <v>13.210117588185609</v>
      </c>
      <c r="BD13" s="257">
        <v>13.446443656171772</v>
      </c>
      <c r="BE13" s="259">
        <v>13.925939383205369</v>
      </c>
      <c r="BF13" s="285">
        <v>3.282999755275573E-2</v>
      </c>
      <c r="BG13" s="285">
        <v>4.843103346627875E-2</v>
      </c>
      <c r="BH13" s="285">
        <v>3.6428853074363613E-3</v>
      </c>
    </row>
    <row r="14" spans="1:62" x14ac:dyDescent="0.15">
      <c r="A14" s="168" t="s">
        <v>185</v>
      </c>
      <c r="B14" s="257">
        <v>0</v>
      </c>
      <c r="C14" s="257">
        <v>0</v>
      </c>
      <c r="D14" s="257">
        <v>0</v>
      </c>
      <c r="E14" s="257">
        <v>0</v>
      </c>
      <c r="F14" s="257">
        <v>0</v>
      </c>
      <c r="G14" s="257">
        <v>6.9780000000000009E-2</v>
      </c>
      <c r="H14" s="257">
        <v>6.9780000000000009E-2</v>
      </c>
      <c r="I14" s="257">
        <v>0.10118100000000001</v>
      </c>
      <c r="J14" s="257">
        <v>5.815E-2</v>
      </c>
      <c r="K14" s="257">
        <v>0.1163</v>
      </c>
      <c r="L14" s="257">
        <v>0.145375</v>
      </c>
      <c r="M14" s="257">
        <v>0.13258200000000001</v>
      </c>
      <c r="N14" s="257">
        <v>8.4899000000000016E-2</v>
      </c>
      <c r="O14" s="257">
        <v>8.7225000000000011E-2</v>
      </c>
      <c r="P14" s="257">
        <v>6.2801999999999997E-2</v>
      </c>
      <c r="Q14" s="257">
        <v>4.8846000000000001E-2</v>
      </c>
      <c r="R14" s="257">
        <v>7.9084000000000015E-2</v>
      </c>
      <c r="S14" s="257">
        <v>0.10234400000000002</v>
      </c>
      <c r="T14" s="257">
        <v>0.12676700000000002</v>
      </c>
      <c r="U14" s="257">
        <v>0.18259100000000003</v>
      </c>
      <c r="V14" s="257">
        <v>0.18608000000000002</v>
      </c>
      <c r="W14" s="257">
        <v>0.18491700000000003</v>
      </c>
      <c r="X14" s="257">
        <v>0.17212400000000003</v>
      </c>
      <c r="Y14" s="257">
        <v>0.20119899999999999</v>
      </c>
      <c r="Z14" s="257">
        <v>0.15933100000000003</v>
      </c>
      <c r="AA14" s="257">
        <v>0.26167500000000005</v>
      </c>
      <c r="AB14" s="257">
        <v>0.32098800000000005</v>
      </c>
      <c r="AC14" s="257">
        <v>0.32215100000000002</v>
      </c>
      <c r="AD14" s="257">
        <v>0.37099700000000002</v>
      </c>
      <c r="AE14" s="257">
        <v>0.33494400000000008</v>
      </c>
      <c r="AF14" s="257">
        <v>0.32331400000000005</v>
      </c>
      <c r="AG14" s="257">
        <v>0.34308500000000003</v>
      </c>
      <c r="AH14" s="257">
        <v>0.31284699999999999</v>
      </c>
      <c r="AI14" s="257">
        <v>0.31866200000000006</v>
      </c>
      <c r="AJ14" s="257">
        <v>0.30005400000000004</v>
      </c>
      <c r="AK14" s="257">
        <v>0.32680300000000001</v>
      </c>
      <c r="AL14" s="257">
        <v>0.33261800000000008</v>
      </c>
      <c r="AM14" s="257">
        <v>0.132420710490707</v>
      </c>
      <c r="AN14" s="257">
        <v>0.231085542324967</v>
      </c>
      <c r="AO14" s="257">
        <v>0.53788989249000008</v>
      </c>
      <c r="AP14" s="257">
        <v>0.55226989684125005</v>
      </c>
      <c r="AQ14" s="257">
        <v>0.60344198439749996</v>
      </c>
      <c r="AR14" s="257">
        <v>0.54683086425571015</v>
      </c>
      <c r="AS14" s="257">
        <v>0.49879148719716804</v>
      </c>
      <c r="AT14" s="257">
        <v>0.58786892952230896</v>
      </c>
      <c r="AU14" s="257">
        <v>0.61890224382352821</v>
      </c>
      <c r="AV14" s="257">
        <v>0.56075634886997028</v>
      </c>
      <c r="AW14" s="257">
        <v>0.74896861558489924</v>
      </c>
      <c r="AX14" s="257">
        <v>0.85118174723857398</v>
      </c>
      <c r="AY14" s="257">
        <v>0.87255204834817268</v>
      </c>
      <c r="AZ14" s="257">
        <v>0.82103321175366606</v>
      </c>
      <c r="BA14" s="257">
        <v>0.88630909315927564</v>
      </c>
      <c r="BB14" s="257">
        <v>0.82323701549859507</v>
      </c>
      <c r="BC14" s="257">
        <v>0.70723389937615333</v>
      </c>
      <c r="BD14" s="257">
        <v>0.63205091392867974</v>
      </c>
      <c r="BE14" s="259">
        <v>0.54581604946651541</v>
      </c>
      <c r="BF14" s="285">
        <v>-0.1387960419177019</v>
      </c>
      <c r="BG14" s="285">
        <v>7.2729137826939017E-3</v>
      </c>
      <c r="BH14" s="285">
        <v>1.4277997429476563E-4</v>
      </c>
    </row>
    <row r="15" spans="1:62" x14ac:dyDescent="0.15">
      <c r="A15" s="168" t="s">
        <v>184</v>
      </c>
      <c r="B15" s="257">
        <v>0.36575000000000002</v>
      </c>
      <c r="C15" s="257">
        <v>0.38211250000000002</v>
      </c>
      <c r="D15" s="257">
        <v>0.3570875</v>
      </c>
      <c r="E15" s="257">
        <v>0.39751250000000005</v>
      </c>
      <c r="F15" s="257">
        <v>0.40521250000000003</v>
      </c>
      <c r="G15" s="257">
        <v>0.39751250000000005</v>
      </c>
      <c r="H15" s="257">
        <v>0.4745125</v>
      </c>
      <c r="I15" s="257">
        <v>0.45622500000000005</v>
      </c>
      <c r="J15" s="257">
        <v>0.4466</v>
      </c>
      <c r="K15" s="257">
        <v>0.46007500000000007</v>
      </c>
      <c r="L15" s="257">
        <v>0.56787500000000002</v>
      </c>
      <c r="M15" s="257">
        <v>0.61599999999999999</v>
      </c>
      <c r="N15" s="257">
        <v>0.61166874999999998</v>
      </c>
      <c r="O15" s="257">
        <v>0.6391</v>
      </c>
      <c r="P15" s="257">
        <v>0.59097500000000003</v>
      </c>
      <c r="Q15" s="257">
        <v>0.63524999999999998</v>
      </c>
      <c r="R15" s="257">
        <v>0.72957499999999997</v>
      </c>
      <c r="S15" s="257">
        <v>0.7656687499999999</v>
      </c>
      <c r="T15" s="257">
        <v>0.50434999999999997</v>
      </c>
      <c r="U15" s="257">
        <v>0.68145</v>
      </c>
      <c r="V15" s="257">
        <v>0.53130000000000011</v>
      </c>
      <c r="W15" s="257">
        <v>0.56354375000000001</v>
      </c>
      <c r="X15" s="257">
        <v>0.56017499999999998</v>
      </c>
      <c r="Y15" s="257">
        <v>0.52841250000000006</v>
      </c>
      <c r="Z15" s="257">
        <v>0.44804374999999996</v>
      </c>
      <c r="AA15" s="257">
        <v>0.42879374999999997</v>
      </c>
      <c r="AB15" s="257">
        <v>0.40232499999999999</v>
      </c>
      <c r="AC15" s="257">
        <v>0.36286249999999998</v>
      </c>
      <c r="AD15" s="257">
        <v>0.38211250000000002</v>
      </c>
      <c r="AE15" s="257">
        <v>0.39847500000000002</v>
      </c>
      <c r="AF15" s="257">
        <v>0.38596250000000004</v>
      </c>
      <c r="AG15" s="257">
        <v>0.39173750000000002</v>
      </c>
      <c r="AH15" s="257">
        <v>0.23196249999999999</v>
      </c>
      <c r="AI15" s="257">
        <v>0.39366250000000003</v>
      </c>
      <c r="AJ15" s="257">
        <v>0.39558750000000004</v>
      </c>
      <c r="AK15" s="257">
        <v>0.33254375000000003</v>
      </c>
      <c r="AL15" s="257">
        <v>0.35612499999999997</v>
      </c>
      <c r="AM15" s="257">
        <v>0.425425</v>
      </c>
      <c r="AN15" s="257">
        <v>0.50338749999999999</v>
      </c>
      <c r="AO15" s="257">
        <v>0.82774999999999999</v>
      </c>
      <c r="AP15" s="257">
        <v>1.4599701208930818</v>
      </c>
      <c r="AQ15" s="257">
        <v>1.7086442047708688</v>
      </c>
      <c r="AR15" s="257">
        <v>2.5751993196649536</v>
      </c>
      <c r="AS15" s="257">
        <v>3.2693901399349712</v>
      </c>
      <c r="AT15" s="257">
        <v>3.3436659759530238</v>
      </c>
      <c r="AU15" s="257">
        <v>5.4238173803375052</v>
      </c>
      <c r="AV15" s="257">
        <v>6.2928848396146018</v>
      </c>
      <c r="AW15" s="257">
        <v>6.8618239775687648</v>
      </c>
      <c r="AX15" s="257">
        <v>6.702667684775248</v>
      </c>
      <c r="AY15" s="257">
        <v>7.4316371643556725</v>
      </c>
      <c r="AZ15" s="257">
        <v>7.6431316461317591</v>
      </c>
      <c r="BA15" s="257">
        <v>8.4933055592033071</v>
      </c>
      <c r="BB15" s="257">
        <v>7.4919358987356093</v>
      </c>
      <c r="BC15" s="257">
        <v>8.0252370438770484</v>
      </c>
      <c r="BD15" s="257">
        <v>8.2112674508905386</v>
      </c>
      <c r="BE15" s="259">
        <v>7.0502620701944991</v>
      </c>
      <c r="BF15" s="285">
        <v>-0.1437376627756517</v>
      </c>
      <c r="BG15" s="285">
        <v>9.4003549795795172E-2</v>
      </c>
      <c r="BH15" s="285">
        <v>1.8442774596636089E-3</v>
      </c>
    </row>
    <row r="16" spans="1:62" x14ac:dyDescent="0.15">
      <c r="A16" s="168" t="s">
        <v>183</v>
      </c>
      <c r="B16" s="257">
        <v>1.1427749999999999</v>
      </c>
      <c r="C16" s="257">
        <v>1.3423750000000001</v>
      </c>
      <c r="D16" s="257">
        <v>1.4816</v>
      </c>
      <c r="E16" s="257">
        <v>1.5545500000000003</v>
      </c>
      <c r="F16" s="257">
        <v>1.5624</v>
      </c>
      <c r="G16" s="257">
        <v>1.9119720000000004</v>
      </c>
      <c r="H16" s="257">
        <v>1.8635000000000002</v>
      </c>
      <c r="I16" s="257">
        <v>1.9260750000000002</v>
      </c>
      <c r="J16" s="257">
        <v>1.8498000000000001</v>
      </c>
      <c r="K16" s="257">
        <v>1.689975</v>
      </c>
      <c r="L16" s="257">
        <v>1.5359750000000001</v>
      </c>
      <c r="M16" s="257">
        <v>1.7288250000000001</v>
      </c>
      <c r="N16" s="257">
        <v>2.0321500000000001</v>
      </c>
      <c r="O16" s="257">
        <v>2.4260250000000001</v>
      </c>
      <c r="P16" s="257">
        <v>2.5076499999999999</v>
      </c>
      <c r="Q16" s="257">
        <v>2.8332500000000005</v>
      </c>
      <c r="R16" s="257">
        <v>3.1209500000000001</v>
      </c>
      <c r="S16" s="257">
        <v>3.7931250000000007</v>
      </c>
      <c r="T16" s="257">
        <v>3.9297250000000004</v>
      </c>
      <c r="U16" s="257">
        <v>4.1176000000000004</v>
      </c>
      <c r="V16" s="257">
        <v>4.2152000000000003</v>
      </c>
      <c r="W16" s="257">
        <v>4.3134500000000005</v>
      </c>
      <c r="X16" s="257">
        <v>4.56935</v>
      </c>
      <c r="Y16" s="257">
        <v>5.2594250000000002</v>
      </c>
      <c r="Z16" s="257">
        <v>5.2694749999999999</v>
      </c>
      <c r="AA16" s="257">
        <v>5.4633750000000001</v>
      </c>
      <c r="AB16" s="257">
        <v>5.5351654616250006</v>
      </c>
      <c r="AC16" s="257">
        <v>5.3488011220153124</v>
      </c>
      <c r="AD16" s="257">
        <v>6.0033137842500013</v>
      </c>
      <c r="AE16" s="257">
        <v>6.875721952530002</v>
      </c>
      <c r="AF16" s="257">
        <v>7.3813221409650014</v>
      </c>
      <c r="AG16" s="257">
        <v>8.334404657394769</v>
      </c>
      <c r="AH16" s="257">
        <v>9.0443364426804393</v>
      </c>
      <c r="AI16" s="257">
        <v>9.0443364426804393</v>
      </c>
      <c r="AJ16" s="257">
        <v>9.2777386734592895</v>
      </c>
      <c r="AK16" s="257">
        <v>9.8130404632348558</v>
      </c>
      <c r="AL16" s="257">
        <v>10.894410614885629</v>
      </c>
      <c r="AM16" s="257">
        <v>11.730721045010325</v>
      </c>
      <c r="AN16" s="257">
        <v>13.520101692092073</v>
      </c>
      <c r="AO16" s="257">
        <v>14.870535156515716</v>
      </c>
      <c r="AP16" s="257">
        <v>16.37530837000579</v>
      </c>
      <c r="AQ16" s="257">
        <v>19.276154899534546</v>
      </c>
      <c r="AR16" s="257">
        <v>19.645027672562634</v>
      </c>
      <c r="AS16" s="257">
        <v>19.158103289780303</v>
      </c>
      <c r="AT16" s="257">
        <v>19.088471881842693</v>
      </c>
      <c r="AU16" s="257">
        <v>20.740086687495467</v>
      </c>
      <c r="AV16" s="257">
        <v>20.481320634544609</v>
      </c>
      <c r="AW16" s="257">
        <v>20.235985560577493</v>
      </c>
      <c r="AX16" s="257">
        <v>20.355630596263818</v>
      </c>
      <c r="AY16" s="257">
        <v>20.510088824783132</v>
      </c>
      <c r="AZ16" s="257">
        <v>19.604770328972734</v>
      </c>
      <c r="BA16" s="257">
        <v>16.94447111534058</v>
      </c>
      <c r="BB16" s="257">
        <v>18.349328230943311</v>
      </c>
      <c r="BC16" s="257">
        <v>17.374750175251897</v>
      </c>
      <c r="BD16" s="257">
        <v>17.473316044151876</v>
      </c>
      <c r="BE16" s="259">
        <v>15.121374833171931</v>
      </c>
      <c r="BF16" s="285">
        <v>-0.13696635697066584</v>
      </c>
      <c r="BG16" s="285">
        <v>-8.8020002395483576E-3</v>
      </c>
      <c r="BH16" s="285">
        <v>3.9555991658582696E-3</v>
      </c>
    </row>
    <row r="17" spans="1:60" x14ac:dyDescent="0.15">
      <c r="A17" s="168" t="s">
        <v>182</v>
      </c>
      <c r="B17" s="257">
        <v>7.5180300000000013</v>
      </c>
      <c r="C17" s="257">
        <v>7.8832200000000014</v>
      </c>
      <c r="D17" s="257">
        <v>8.6380200000000009</v>
      </c>
      <c r="E17" s="257">
        <v>8.9166300000000014</v>
      </c>
      <c r="F17" s="257">
        <v>9.1763700000000004</v>
      </c>
      <c r="G17" s="257">
        <v>8.5581000000000014</v>
      </c>
      <c r="H17" s="257">
        <v>8.2939200000000017</v>
      </c>
      <c r="I17" s="257">
        <v>8.2439700000000009</v>
      </c>
      <c r="J17" s="257">
        <v>10.155390000000002</v>
      </c>
      <c r="K17" s="257">
        <v>10.732590000000002</v>
      </c>
      <c r="L17" s="257">
        <v>10.438440000000002</v>
      </c>
      <c r="M17" s="257">
        <v>12.940380000000001</v>
      </c>
      <c r="N17" s="257">
        <v>14.125305000000003</v>
      </c>
      <c r="O17" s="257">
        <v>14.253510000000002</v>
      </c>
      <c r="P17" s="257">
        <v>15.964020000000001</v>
      </c>
      <c r="Q17" s="257">
        <v>16.434105000000002</v>
      </c>
      <c r="R17" s="257">
        <v>16.522905000000002</v>
      </c>
      <c r="S17" s="257">
        <v>17.630130000000001</v>
      </c>
      <c r="T17" s="257">
        <v>17.360400000000006</v>
      </c>
      <c r="U17" s="257">
        <v>19.203000000000003</v>
      </c>
      <c r="V17" s="257">
        <v>19.231305000000003</v>
      </c>
      <c r="W17" s="257">
        <v>21.172140000000006</v>
      </c>
      <c r="X17" s="257">
        <v>20.631570000000004</v>
      </c>
      <c r="Y17" s="257">
        <v>21.121079999999999</v>
      </c>
      <c r="Z17" s="257">
        <v>21.687180000000005</v>
      </c>
      <c r="AA17" s="257">
        <v>24.381705000000004</v>
      </c>
      <c r="AB17" s="257">
        <v>24.311220000000002</v>
      </c>
      <c r="AC17" s="257">
        <v>23.994870000000002</v>
      </c>
      <c r="AD17" s="257">
        <v>25.895190000000003</v>
      </c>
      <c r="AE17" s="257">
        <v>27.389805000000003</v>
      </c>
      <c r="AF17" s="257">
        <v>30.526110000000006</v>
      </c>
      <c r="AG17" s="257">
        <v>33.001410000000007</v>
      </c>
      <c r="AH17" s="257">
        <v>34.221300000000006</v>
      </c>
      <c r="AI17" s="257">
        <v>35.892405000000011</v>
      </c>
      <c r="AJ17" s="257">
        <v>30.425100000000004</v>
      </c>
      <c r="AK17" s="257">
        <v>30.995640000000002</v>
      </c>
      <c r="AL17" s="257">
        <v>32.848230000000008</v>
      </c>
      <c r="AM17" s="257">
        <v>31.541205000000009</v>
      </c>
      <c r="AN17" s="257">
        <v>27.998640000000005</v>
      </c>
      <c r="AO17" s="257">
        <v>31.529550000000008</v>
      </c>
      <c r="AP17" s="257">
        <v>30.435090000000002</v>
      </c>
      <c r="AQ17" s="257">
        <v>34.945020000000007</v>
      </c>
      <c r="AR17" s="257">
        <v>37.267056126731248</v>
      </c>
      <c r="AS17" s="257">
        <v>34.899557113395005</v>
      </c>
      <c r="AT17" s="257">
        <v>34.216849220714757</v>
      </c>
      <c r="AU17" s="257">
        <v>31.26681662204976</v>
      </c>
      <c r="AV17" s="257">
        <v>33.326391970158504</v>
      </c>
      <c r="AW17" s="257">
        <v>34.612830825793509</v>
      </c>
      <c r="AX17" s="257">
        <v>32.305800503119507</v>
      </c>
      <c r="AY17" s="257">
        <v>34.026599379957254</v>
      </c>
      <c r="AZ17" s="257">
        <v>37.038235817372758</v>
      </c>
      <c r="BA17" s="257">
        <v>37.238733946121073</v>
      </c>
      <c r="BB17" s="257">
        <v>38.605387742569476</v>
      </c>
      <c r="BC17" s="257">
        <v>31.619099517289591</v>
      </c>
      <c r="BD17" s="257">
        <v>25.576218649678385</v>
      </c>
      <c r="BE17" s="259">
        <v>18.751450096579099</v>
      </c>
      <c r="BF17" s="285">
        <v>-0.26884357369203926</v>
      </c>
      <c r="BG17" s="285">
        <v>-2.868603683496318E-2</v>
      </c>
      <c r="BH17" s="285">
        <v>4.9051902475128533E-3</v>
      </c>
    </row>
    <row r="18" spans="1:60" x14ac:dyDescent="0.15">
      <c r="A18" s="168" t="s">
        <v>181</v>
      </c>
      <c r="B18" s="257">
        <v>0</v>
      </c>
      <c r="C18" s="257">
        <v>0</v>
      </c>
      <c r="D18" s="257">
        <v>0</v>
      </c>
      <c r="E18" s="257">
        <v>0</v>
      </c>
      <c r="F18" s="257">
        <v>0</v>
      </c>
      <c r="G18" s="257">
        <v>0</v>
      </c>
      <c r="H18" s="257">
        <v>0</v>
      </c>
      <c r="I18" s="257">
        <v>0</v>
      </c>
      <c r="J18" s="257">
        <v>0</v>
      </c>
      <c r="K18" s="257">
        <v>0</v>
      </c>
      <c r="L18" s="257">
        <v>0</v>
      </c>
      <c r="M18" s="257">
        <v>0</v>
      </c>
      <c r="N18" s="257">
        <v>0</v>
      </c>
      <c r="O18" s="257">
        <v>0</v>
      </c>
      <c r="P18" s="257">
        <v>0</v>
      </c>
      <c r="Q18" s="257">
        <v>0</v>
      </c>
      <c r="R18" s="257">
        <v>0</v>
      </c>
      <c r="S18" s="257">
        <v>0</v>
      </c>
      <c r="T18" s="257">
        <v>0</v>
      </c>
      <c r="U18" s="257">
        <v>0</v>
      </c>
      <c r="V18" s="257">
        <v>0</v>
      </c>
      <c r="W18" s="257">
        <v>0</v>
      </c>
      <c r="X18" s="257">
        <v>0</v>
      </c>
      <c r="Y18" s="257">
        <v>0</v>
      </c>
      <c r="Z18" s="257">
        <v>0</v>
      </c>
      <c r="AA18" s="257">
        <v>0</v>
      </c>
      <c r="AB18" s="257">
        <v>0</v>
      </c>
      <c r="AC18" s="257">
        <v>0</v>
      </c>
      <c r="AD18" s="257">
        <v>0</v>
      </c>
      <c r="AE18" s="257">
        <v>0</v>
      </c>
      <c r="AF18" s="257">
        <v>0</v>
      </c>
      <c r="AG18" s="257">
        <v>0</v>
      </c>
      <c r="AH18" s="257">
        <v>0</v>
      </c>
      <c r="AI18" s="257">
        <v>0</v>
      </c>
      <c r="AJ18" s="257">
        <v>0</v>
      </c>
      <c r="AK18" s="257">
        <v>0</v>
      </c>
      <c r="AL18" s="257">
        <v>0</v>
      </c>
      <c r="AM18" s="257">
        <v>0</v>
      </c>
      <c r="AN18" s="257">
        <v>0</v>
      </c>
      <c r="AO18" s="257">
        <v>0</v>
      </c>
      <c r="AP18" s="257">
        <v>0</v>
      </c>
      <c r="AQ18" s="257">
        <v>0</v>
      </c>
      <c r="AR18" s="257">
        <v>0</v>
      </c>
      <c r="AS18" s="257">
        <v>0</v>
      </c>
      <c r="AT18" s="257">
        <v>0</v>
      </c>
      <c r="AU18" s="257">
        <v>0</v>
      </c>
      <c r="AV18" s="257">
        <v>0</v>
      </c>
      <c r="AW18" s="257">
        <v>0</v>
      </c>
      <c r="AX18" s="257">
        <v>0</v>
      </c>
      <c r="AY18" s="257">
        <v>0</v>
      </c>
      <c r="AZ18" s="257">
        <v>0</v>
      </c>
      <c r="BA18" s="257">
        <v>0</v>
      </c>
      <c r="BB18" s="257">
        <v>0</v>
      </c>
      <c r="BC18" s="257">
        <v>0.18176506283255123</v>
      </c>
      <c r="BD18" s="257">
        <v>0.47927988464655258</v>
      </c>
      <c r="BE18" s="259">
        <v>0.35548760123705919</v>
      </c>
      <c r="BF18" s="285">
        <v>-0.26031461992298988</v>
      </c>
      <c r="BG18" s="285" t="s">
        <v>111</v>
      </c>
      <c r="BH18" s="285">
        <v>9.2991971592526449E-5</v>
      </c>
    </row>
    <row r="19" spans="1:60" x14ac:dyDescent="0.15">
      <c r="A19" s="168" t="s">
        <v>180</v>
      </c>
      <c r="B19" s="257">
        <v>2.9250000000000005E-3</v>
      </c>
      <c r="C19" s="257">
        <v>2.9250000000000005E-3</v>
      </c>
      <c r="D19" s="257">
        <v>2.9250000000000005E-3</v>
      </c>
      <c r="E19" s="257">
        <v>2.9250000000000005E-3</v>
      </c>
      <c r="F19" s="257">
        <v>2.9250000000000005E-3</v>
      </c>
      <c r="G19" s="257">
        <v>4.3880000000000004E-3</v>
      </c>
      <c r="H19" s="257">
        <v>8.7400000000000012E-3</v>
      </c>
      <c r="I19" s="257">
        <v>9.3780000000000009E-3</v>
      </c>
      <c r="J19" s="257">
        <v>1.8043999999999998E-2</v>
      </c>
      <c r="K19" s="257">
        <v>2.1646000000000006E-2</v>
      </c>
      <c r="L19" s="257">
        <v>1.9520000000000003E-2</v>
      </c>
      <c r="M19" s="257">
        <v>2.6172000000000001E-2</v>
      </c>
      <c r="N19" s="257">
        <v>2.2045000000000002E-2</v>
      </c>
      <c r="O19" s="257">
        <v>1.9817000000000001E-2</v>
      </c>
      <c r="P19" s="257">
        <v>3.0008000000000007E-2</v>
      </c>
      <c r="Q19" s="257">
        <v>3.0395000000000002E-2</v>
      </c>
      <c r="R19" s="257">
        <v>2.1805999999999999E-2</v>
      </c>
      <c r="S19" s="257">
        <v>1.8992000000000002E-2</v>
      </c>
      <c r="T19" s="257">
        <v>1.8841E-2</v>
      </c>
      <c r="U19" s="257">
        <v>2.2489000000000002E-2</v>
      </c>
      <c r="V19" s="257">
        <v>3.1802999999999998E-2</v>
      </c>
      <c r="W19" s="257">
        <v>3.1515000000000008E-2</v>
      </c>
      <c r="X19" s="257">
        <v>4.4885000000000008E-2</v>
      </c>
      <c r="Y19" s="257">
        <v>4.6559000000000003E-2</v>
      </c>
      <c r="Z19" s="257">
        <v>6.0164000000000009E-2</v>
      </c>
      <c r="AA19" s="257">
        <v>6.0864000000000001E-2</v>
      </c>
      <c r="AB19" s="257">
        <v>4.9911999999999998E-2</v>
      </c>
      <c r="AC19" s="257">
        <v>4.0996000000000005E-2</v>
      </c>
      <c r="AD19" s="257">
        <v>4.7647000000000009E-2</v>
      </c>
      <c r="AE19" s="257">
        <v>4.2459000000000004E-2</v>
      </c>
      <c r="AF19" s="257">
        <v>4.4183000000000014E-2</v>
      </c>
      <c r="AG19" s="257">
        <v>4.8171000000000005E-2</v>
      </c>
      <c r="AH19" s="257">
        <v>6.1179000000000011E-2</v>
      </c>
      <c r="AI19" s="257">
        <v>0.166356</v>
      </c>
      <c r="AJ19" s="257">
        <v>0.52723200000000003</v>
      </c>
      <c r="AK19" s="257">
        <v>0.98195966089527054</v>
      </c>
      <c r="AL19" s="257">
        <v>1.3130510000000002</v>
      </c>
      <c r="AM19" s="257">
        <v>1.299633989425</v>
      </c>
      <c r="AN19" s="257">
        <v>1.698954328538218</v>
      </c>
      <c r="AO19" s="257">
        <v>1.5674772683932614</v>
      </c>
      <c r="AP19" s="257">
        <v>1.6547918583829306</v>
      </c>
      <c r="AQ19" s="257">
        <v>2.1775578009015661</v>
      </c>
      <c r="AR19" s="257">
        <v>2.4708999730881436</v>
      </c>
      <c r="AS19" s="257">
        <v>2.5087196803631029</v>
      </c>
      <c r="AT19" s="257">
        <v>2.4356264927081113</v>
      </c>
      <c r="AU19" s="257">
        <v>2.4632688517641648</v>
      </c>
      <c r="AV19" s="257">
        <v>2.745923205268296</v>
      </c>
      <c r="AW19" s="257">
        <v>3.224335928594622</v>
      </c>
      <c r="AX19" s="257">
        <v>3.592422483936891</v>
      </c>
      <c r="AY19" s="257">
        <v>3.6788663883841393</v>
      </c>
      <c r="AZ19" s="257">
        <v>3.6758303723816717</v>
      </c>
      <c r="BA19" s="257">
        <v>3.8269465224579937</v>
      </c>
      <c r="BB19" s="257">
        <v>3.6090568140784942</v>
      </c>
      <c r="BC19" s="257">
        <v>4.1076732709143915</v>
      </c>
      <c r="BD19" s="257">
        <v>4.9625470351584502</v>
      </c>
      <c r="BE19" s="259">
        <v>4.6638936151757333</v>
      </c>
      <c r="BF19" s="285">
        <v>-6.2749289126437957E-2</v>
      </c>
      <c r="BG19" s="285">
        <v>7.3765373090539654E-2</v>
      </c>
      <c r="BH19" s="285">
        <v>1.2200275370047816E-3</v>
      </c>
    </row>
    <row r="20" spans="1:60" x14ac:dyDescent="0.15">
      <c r="A20" s="168" t="s">
        <v>179</v>
      </c>
      <c r="B20" s="257">
        <v>5.3886699999999996E-2</v>
      </c>
      <c r="C20" s="257">
        <v>6.7811100000000013E-2</v>
      </c>
      <c r="D20" s="257">
        <v>7.117546000000001E-2</v>
      </c>
      <c r="E20" s="257">
        <v>6.6046670000000002E-2</v>
      </c>
      <c r="F20" s="257">
        <v>9.6385220000000008E-2</v>
      </c>
      <c r="G20" s="257">
        <v>3.2149999999999998E-2</v>
      </c>
      <c r="H20" s="257">
        <v>3.4750000000000003E-2</v>
      </c>
      <c r="I20" s="257">
        <v>5.0575000000000002E-2</v>
      </c>
      <c r="J20" s="257">
        <v>5.9025000000000008E-2</v>
      </c>
      <c r="K20" s="257">
        <v>0.145925</v>
      </c>
      <c r="L20" s="257">
        <v>0.12615000000000001</v>
      </c>
      <c r="M20" s="257">
        <v>0.15492500000000001</v>
      </c>
      <c r="N20" s="257">
        <v>0.17097500000000002</v>
      </c>
      <c r="O20" s="257">
        <v>0.32832500000000003</v>
      </c>
      <c r="P20" s="257">
        <v>0.34504999999999997</v>
      </c>
      <c r="Q20" s="257">
        <v>0.33815000000000001</v>
      </c>
      <c r="R20" s="257">
        <v>0.34285000000000004</v>
      </c>
      <c r="S20" s="257">
        <v>0.33827499999999999</v>
      </c>
      <c r="T20" s="257">
        <v>0.30740000000000001</v>
      </c>
      <c r="U20" s="257">
        <v>0.23650000000000002</v>
      </c>
      <c r="V20" s="257">
        <v>0.36401900000000004</v>
      </c>
      <c r="W20" s="257">
        <v>0.42100600000000005</v>
      </c>
      <c r="X20" s="257">
        <v>0.50009000000000003</v>
      </c>
      <c r="Y20" s="257">
        <v>0.50590500000000016</v>
      </c>
      <c r="Z20" s="257">
        <v>0.63267200000000012</v>
      </c>
      <c r="AA20" s="257">
        <v>0.6931480000000001</v>
      </c>
      <c r="AB20" s="257">
        <v>0.73036400000000024</v>
      </c>
      <c r="AC20" s="257">
        <v>0.78180966184937628</v>
      </c>
      <c r="AD20" s="257">
        <v>0.80842650834378382</v>
      </c>
      <c r="AE20" s="257">
        <v>0.95633528927145761</v>
      </c>
      <c r="AF20" s="257">
        <v>1.065360143413294</v>
      </c>
      <c r="AG20" s="257">
        <v>1.0930344968293764</v>
      </c>
      <c r="AH20" s="257">
        <v>1.0471595178084863</v>
      </c>
      <c r="AI20" s="257">
        <v>1.1713549682954814</v>
      </c>
      <c r="AJ20" s="257">
        <v>1.2149248184939414</v>
      </c>
      <c r="AK20" s="257">
        <v>1.1325978105445125</v>
      </c>
      <c r="AL20" s="257">
        <v>1.0357004919282189</v>
      </c>
      <c r="AM20" s="257">
        <v>1.1246853771994541</v>
      </c>
      <c r="AN20" s="257">
        <v>1.3383165152728089</v>
      </c>
      <c r="AO20" s="257">
        <v>1.4085027656942901</v>
      </c>
      <c r="AP20" s="257">
        <v>1.6914757887727701</v>
      </c>
      <c r="AQ20" s="257">
        <v>1.7901280013432275</v>
      </c>
      <c r="AR20" s="257">
        <v>1.9936686922718092</v>
      </c>
      <c r="AS20" s="257">
        <v>2.2191191478158876</v>
      </c>
      <c r="AT20" s="257">
        <v>2.493156980875753</v>
      </c>
      <c r="AU20" s="257">
        <v>2.6168948907468326</v>
      </c>
      <c r="AV20" s="257">
        <v>3.0478335912143169</v>
      </c>
      <c r="AW20" s="257">
        <v>3.0974659407194705</v>
      </c>
      <c r="AX20" s="257">
        <v>3.3026677056811251</v>
      </c>
      <c r="AY20" s="257">
        <v>3.4994628038596454</v>
      </c>
      <c r="AZ20" s="257">
        <v>3.4335382883300904</v>
      </c>
      <c r="BA20" s="257">
        <v>3.4840326916167892</v>
      </c>
      <c r="BB20" s="257">
        <v>3.5530965726147543</v>
      </c>
      <c r="BC20" s="257">
        <v>3.7264863641072181</v>
      </c>
      <c r="BD20" s="257">
        <v>3.7125313707563836</v>
      </c>
      <c r="BE20" s="259">
        <v>3.064775594376143</v>
      </c>
      <c r="BF20" s="285">
        <v>-0.17673372011300559</v>
      </c>
      <c r="BG20" s="285">
        <v>4.0619717909157416E-2</v>
      </c>
      <c r="BH20" s="285">
        <v>8.0171438896300875E-4</v>
      </c>
    </row>
    <row r="21" spans="1:60" s="161" customFormat="1" x14ac:dyDescent="0.15">
      <c r="A21" s="163" t="s">
        <v>178</v>
      </c>
      <c r="B21" s="260">
        <v>14.771013853075225</v>
      </c>
      <c r="C21" s="260">
        <v>15.782978860951328</v>
      </c>
      <c r="D21" s="260">
        <v>17.015462059336286</v>
      </c>
      <c r="E21" s="260">
        <v>17.875238147013281</v>
      </c>
      <c r="F21" s="260">
        <v>18.428010462345139</v>
      </c>
      <c r="G21" s="260">
        <v>18.800996238938058</v>
      </c>
      <c r="H21" s="260">
        <v>19.148589451327439</v>
      </c>
      <c r="I21" s="260">
        <v>20.240027929203542</v>
      </c>
      <c r="J21" s="260">
        <v>22.972734566371685</v>
      </c>
      <c r="K21" s="260">
        <v>24.295543150442477</v>
      </c>
      <c r="L21" s="260">
        <v>24.173023911504433</v>
      </c>
      <c r="M21" s="260">
        <v>28.258420137168141</v>
      </c>
      <c r="N21" s="260">
        <v>30.486448214601769</v>
      </c>
      <c r="O21" s="260">
        <v>31.520515376106196</v>
      </c>
      <c r="P21" s="260">
        <v>33.918698287610624</v>
      </c>
      <c r="Q21" s="260">
        <v>36.090677783185839</v>
      </c>
      <c r="R21" s="260">
        <v>37.2046814380531</v>
      </c>
      <c r="S21" s="260">
        <v>41.286372165929215</v>
      </c>
      <c r="T21" s="260">
        <v>42.755776181415939</v>
      </c>
      <c r="U21" s="260">
        <v>46.15691634513275</v>
      </c>
      <c r="V21" s="260">
        <v>47.137405070796461</v>
      </c>
      <c r="W21" s="260">
        <v>50.939965059734526</v>
      </c>
      <c r="X21" s="260">
        <v>51.125092637168144</v>
      </c>
      <c r="Y21" s="260">
        <v>55.460409477876105</v>
      </c>
      <c r="Z21" s="260">
        <v>57.512163528761072</v>
      </c>
      <c r="AA21" s="260">
        <v>59.561024329743368</v>
      </c>
      <c r="AB21" s="260">
        <v>60.515717914005535</v>
      </c>
      <c r="AC21" s="260">
        <v>62.254320335143454</v>
      </c>
      <c r="AD21" s="260">
        <v>66.983503158760186</v>
      </c>
      <c r="AE21" s="260">
        <v>70.393099800690834</v>
      </c>
      <c r="AF21" s="260">
        <v>77.434471827705764</v>
      </c>
      <c r="AG21" s="260">
        <v>85.719851549750729</v>
      </c>
      <c r="AH21" s="260">
        <v>87.490363049055318</v>
      </c>
      <c r="AI21" s="260">
        <v>93.786640240064457</v>
      </c>
      <c r="AJ21" s="260">
        <v>92.522520721798386</v>
      </c>
      <c r="AK21" s="260">
        <v>98.333675299270212</v>
      </c>
      <c r="AL21" s="260">
        <v>103.19049882213885</v>
      </c>
      <c r="AM21" s="260">
        <v>104.2243215724158</v>
      </c>
      <c r="AN21" s="260">
        <v>109.59069410425901</v>
      </c>
      <c r="AO21" s="260">
        <v>122.4231520228051</v>
      </c>
      <c r="AP21" s="260">
        <v>127.13912373782904</v>
      </c>
      <c r="AQ21" s="260">
        <v>137.51426073200983</v>
      </c>
      <c r="AR21" s="260">
        <v>141.14225669566932</v>
      </c>
      <c r="AS21" s="260">
        <v>141.44355457503536</v>
      </c>
      <c r="AT21" s="260">
        <v>135.84405286072683</v>
      </c>
      <c r="AU21" s="260">
        <v>147.27887416100035</v>
      </c>
      <c r="AV21" s="260">
        <v>152.12981119676644</v>
      </c>
      <c r="AW21" s="260">
        <v>161.78888882845166</v>
      </c>
      <c r="AX21" s="260">
        <v>167.31067193341428</v>
      </c>
      <c r="AY21" s="260">
        <v>172.61265296972854</v>
      </c>
      <c r="AZ21" s="260">
        <v>177.84166384186815</v>
      </c>
      <c r="BA21" s="260">
        <v>174.18455554386131</v>
      </c>
      <c r="BB21" s="260">
        <v>176.34469905542082</v>
      </c>
      <c r="BC21" s="260">
        <v>169.18406934500592</v>
      </c>
      <c r="BD21" s="260">
        <v>163.29953600773882</v>
      </c>
      <c r="BE21" s="260">
        <v>145.6490326130928</v>
      </c>
      <c r="BF21" s="286">
        <v>-0.11052359371265585</v>
      </c>
      <c r="BG21" s="286">
        <v>1.8578329136076377E-2</v>
      </c>
      <c r="BH21" s="286">
        <v>3.8100318143595824E-2</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1.7528646900209428</v>
      </c>
      <c r="C23" s="257">
        <v>1.8821034226337727</v>
      </c>
      <c r="D23" s="257">
        <v>1.8031683717675755</v>
      </c>
      <c r="E23" s="257">
        <v>1.9228969602554535</v>
      </c>
      <c r="F23" s="257">
        <v>2.3329156922998529</v>
      </c>
      <c r="G23" s="257">
        <v>2.8298002121801571</v>
      </c>
      <c r="H23" s="257">
        <v>3.2506646710868701</v>
      </c>
      <c r="I23" s="257">
        <v>3.5129752469790936</v>
      </c>
      <c r="J23" s="257">
        <v>3.8611199053649727</v>
      </c>
      <c r="K23" s="257">
        <v>4.1851970030775067</v>
      </c>
      <c r="L23" s="257">
        <v>4.1801618779703222</v>
      </c>
      <c r="M23" s="257">
        <v>4.7610112607109993</v>
      </c>
      <c r="N23" s="257">
        <v>4.8520337777085825</v>
      </c>
      <c r="O23" s="257">
        <v>5.0468238520286146</v>
      </c>
      <c r="P23" s="257">
        <v>5.0040366317045484</v>
      </c>
      <c r="Q23" s="257">
        <v>4.8073976495471662</v>
      </c>
      <c r="R23" s="257">
        <v>4.5824097896344398</v>
      </c>
      <c r="S23" s="257">
        <v>4.435526508126145</v>
      </c>
      <c r="T23" s="257">
        <v>4.5257059357985465</v>
      </c>
      <c r="U23" s="257">
        <v>5.0389888877036189</v>
      </c>
      <c r="V23" s="257">
        <v>5.3991604556127566</v>
      </c>
      <c r="W23" s="257">
        <v>5.2421265035356246</v>
      </c>
      <c r="X23" s="257">
        <v>5.4685778227735149</v>
      </c>
      <c r="Y23" s="257">
        <v>5.2385029297796244</v>
      </c>
      <c r="Z23" s="257">
        <v>5.6259819600945402</v>
      </c>
      <c r="AA23" s="257">
        <v>6.193490334998172</v>
      </c>
      <c r="AB23" s="257">
        <v>6.5664191509069711</v>
      </c>
      <c r="AC23" s="257">
        <v>6.4482234127475078</v>
      </c>
      <c r="AD23" s="257">
        <v>6.7812451486573648</v>
      </c>
      <c r="AE23" s="257">
        <v>6.9751494178148175</v>
      </c>
      <c r="AF23" s="257">
        <v>7.6157160244726096</v>
      </c>
      <c r="AG23" s="257">
        <v>8.1060879994595911</v>
      </c>
      <c r="AH23" s="257">
        <v>7.8125716230364919</v>
      </c>
      <c r="AI23" s="257">
        <v>8.0207291490309629</v>
      </c>
      <c r="AJ23" s="257">
        <v>8.1927628377824924</v>
      </c>
      <c r="AK23" s="257">
        <v>7.8205154127923775</v>
      </c>
      <c r="AL23" s="257">
        <v>8.28819608377996</v>
      </c>
      <c r="AM23" s="257">
        <v>8.1485369421568361</v>
      </c>
      <c r="AN23" s="257">
        <v>8.9629718452994425</v>
      </c>
      <c r="AO23" s="257">
        <v>9.0492337534182905</v>
      </c>
      <c r="AP23" s="257">
        <v>9.5277064337155561</v>
      </c>
      <c r="AQ23" s="257">
        <v>8.9532007839207282</v>
      </c>
      <c r="AR23" s="257">
        <v>8.4708954172202091</v>
      </c>
      <c r="AS23" s="257">
        <v>9.068554873230358</v>
      </c>
      <c r="AT23" s="257">
        <v>8.8319138741747718</v>
      </c>
      <c r="AU23" s="257">
        <v>9.6128121062088674</v>
      </c>
      <c r="AV23" s="257">
        <v>9.041806702562365</v>
      </c>
      <c r="AW23" s="257">
        <v>8.6241415912530783</v>
      </c>
      <c r="AX23" s="257">
        <v>8.2004611326300019</v>
      </c>
      <c r="AY23" s="257">
        <v>7.5109755750300007</v>
      </c>
      <c r="AZ23" s="257">
        <v>7.9680950007299982</v>
      </c>
      <c r="BA23" s="257">
        <v>8.3421902815200006</v>
      </c>
      <c r="BB23" s="257">
        <v>9.0698538483900002</v>
      </c>
      <c r="BC23" s="257">
        <v>8.686918911330002</v>
      </c>
      <c r="BD23" s="257">
        <v>8.9004410370900011</v>
      </c>
      <c r="BE23" s="259">
        <v>8.52751903347</v>
      </c>
      <c r="BF23" s="285">
        <v>-4.4517033965030484E-2</v>
      </c>
      <c r="BG23" s="285">
        <v>7.7320800307734139E-4</v>
      </c>
      <c r="BH23" s="285">
        <v>2.2307129839568155E-3</v>
      </c>
    </row>
    <row r="24" spans="1:60" x14ac:dyDescent="0.15">
      <c r="A24" s="162" t="s">
        <v>176</v>
      </c>
      <c r="B24" s="257">
        <v>7.3499999999999996E-2</v>
      </c>
      <c r="C24" s="257">
        <v>0.13264999999999999</v>
      </c>
      <c r="D24" s="257">
        <v>0.50554999999999994</v>
      </c>
      <c r="E24" s="257">
        <v>1.2299</v>
      </c>
      <c r="F24" s="257">
        <v>2.5334999999999996</v>
      </c>
      <c r="G24" s="257">
        <v>3.9751750000000001</v>
      </c>
      <c r="H24" s="257">
        <v>5.4814749999999997</v>
      </c>
      <c r="I24" s="257">
        <v>6.9113500000000005</v>
      </c>
      <c r="J24" s="257">
        <v>8.307224999999999</v>
      </c>
      <c r="K24" s="257">
        <v>9.7356749999999987</v>
      </c>
      <c r="L24" s="257">
        <v>9.6194749999999996</v>
      </c>
      <c r="M24" s="257">
        <v>10.161150000000001</v>
      </c>
      <c r="N24" s="257">
        <v>9.99695</v>
      </c>
      <c r="O24" s="257">
        <v>9.9124499999999998</v>
      </c>
      <c r="P24" s="257">
        <v>10.830525</v>
      </c>
      <c r="Q24" s="257">
        <v>10.363150000000001</v>
      </c>
      <c r="R24" s="257">
        <v>9.5580499999999979</v>
      </c>
      <c r="S24" s="257">
        <v>7.9686250000000003</v>
      </c>
      <c r="T24" s="257">
        <v>8.280875</v>
      </c>
      <c r="U24" s="257">
        <v>8.5450499999999998</v>
      </c>
      <c r="V24" s="257">
        <v>8.5864000000000011</v>
      </c>
      <c r="W24" s="257">
        <v>7.7095000000000002</v>
      </c>
      <c r="X24" s="257">
        <v>8.5016499999999997</v>
      </c>
      <c r="Y24" s="257">
        <v>8.3906000000000009</v>
      </c>
      <c r="Z24" s="257">
        <v>9.3244249999999997</v>
      </c>
      <c r="AA24" s="257">
        <v>9.5698499999999989</v>
      </c>
      <c r="AB24" s="257">
        <v>10.207800000000001</v>
      </c>
      <c r="AC24" s="257">
        <v>10.520125</v>
      </c>
      <c r="AD24" s="257">
        <v>11.0093</v>
      </c>
      <c r="AE24" s="257">
        <v>11.2576</v>
      </c>
      <c r="AF24" s="257">
        <v>12.45255</v>
      </c>
      <c r="AG24" s="257">
        <v>13.842074999999999</v>
      </c>
      <c r="AH24" s="257">
        <v>13.204474999999999</v>
      </c>
      <c r="AI24" s="257">
        <v>14.464400000000001</v>
      </c>
      <c r="AJ24" s="257">
        <v>15.446025000000001</v>
      </c>
      <c r="AK24" s="257">
        <v>15.526275000000002</v>
      </c>
      <c r="AL24" s="257">
        <v>15.3376</v>
      </c>
      <c r="AM24" s="257">
        <v>15.832525</v>
      </c>
      <c r="AN24" s="257">
        <v>16.866575000000001</v>
      </c>
      <c r="AO24" s="257">
        <v>17.187999999999995</v>
      </c>
      <c r="AP24" s="257">
        <v>16.893475000000002</v>
      </c>
      <c r="AQ24" s="257">
        <v>17.3889</v>
      </c>
      <c r="AR24" s="257">
        <v>17.519024999999999</v>
      </c>
      <c r="AS24" s="257">
        <v>17.401450000000001</v>
      </c>
      <c r="AT24" s="257">
        <v>17.574065819999998</v>
      </c>
      <c r="AU24" s="257">
        <v>19.404000000000003</v>
      </c>
      <c r="AV24" s="257">
        <v>16.524000000000004</v>
      </c>
      <c r="AW24" s="257">
        <v>16.740000000000002</v>
      </c>
      <c r="AX24" s="257">
        <v>16.532999999999998</v>
      </c>
      <c r="AY24" s="257">
        <v>14.463000000000003</v>
      </c>
      <c r="AZ24" s="257">
        <v>15.8499</v>
      </c>
      <c r="BA24" s="257">
        <v>16.1892</v>
      </c>
      <c r="BB24" s="257">
        <v>16.411499999999997</v>
      </c>
      <c r="BC24" s="257">
        <v>16.874099999999999</v>
      </c>
      <c r="BD24" s="257">
        <v>17.383499999999998</v>
      </c>
      <c r="BE24" s="259">
        <v>16.998179999999998</v>
      </c>
      <c r="BF24" s="285">
        <v>-2.4837524937676436E-2</v>
      </c>
      <c r="BG24" s="285">
        <v>-1.0896860516765861E-3</v>
      </c>
      <c r="BH24" s="285">
        <v>4.4465524709835233E-3</v>
      </c>
    </row>
    <row r="25" spans="1:60" x14ac:dyDescent="0.15">
      <c r="A25" s="162" t="s">
        <v>175</v>
      </c>
      <c r="B25" s="257">
        <v>5.6272499999999989E-2</v>
      </c>
      <c r="C25" s="257">
        <v>8.3947499999999994E-2</v>
      </c>
      <c r="D25" s="257">
        <v>0.25553250000000005</v>
      </c>
      <c r="E25" s="257">
        <v>0.39113999999999993</v>
      </c>
      <c r="F25" s="257">
        <v>0.40682249999999998</v>
      </c>
      <c r="G25" s="257">
        <v>0.36715500000000001</v>
      </c>
      <c r="H25" s="257">
        <v>0.28765000000000002</v>
      </c>
      <c r="I25" s="257">
        <v>0.19380000000000003</v>
      </c>
      <c r="J25" s="257">
        <v>0.19525000000000001</v>
      </c>
      <c r="K25" s="257">
        <v>0.42544999999999999</v>
      </c>
      <c r="L25" s="257">
        <v>1.129875</v>
      </c>
      <c r="M25" s="257">
        <v>1.9760750000000002</v>
      </c>
      <c r="N25" s="257">
        <v>2.5215500000000004</v>
      </c>
      <c r="O25" s="257">
        <v>2.6900249999999999</v>
      </c>
      <c r="P25" s="257">
        <v>2.8779500000000002</v>
      </c>
      <c r="Q25" s="257">
        <v>3.6991500000000004</v>
      </c>
      <c r="R25" s="257">
        <v>4.0239250000000002</v>
      </c>
      <c r="S25" s="257">
        <v>4.4527999999999999</v>
      </c>
      <c r="T25" s="257">
        <v>4.6789500000000004</v>
      </c>
      <c r="U25" s="257">
        <v>4.9195000000000002</v>
      </c>
      <c r="V25" s="257">
        <v>5.365800000000001</v>
      </c>
      <c r="W25" s="257">
        <v>5.3285499999999999</v>
      </c>
      <c r="X25" s="257">
        <v>5.9423000000000004</v>
      </c>
      <c r="Y25" s="257">
        <v>5.7724500000000001</v>
      </c>
      <c r="Z25" s="257">
        <v>5.9423250000000003</v>
      </c>
      <c r="AA25" s="257">
        <v>6.3017500000000002</v>
      </c>
      <c r="AB25" s="257">
        <v>5.3219500000000011</v>
      </c>
      <c r="AC25" s="257">
        <v>4.7121250000000003</v>
      </c>
      <c r="AD25" s="257">
        <v>4.3845749999999999</v>
      </c>
      <c r="AE25" s="257">
        <v>4.3862749999999995</v>
      </c>
      <c r="AF25" s="257">
        <v>5.2939249999999998</v>
      </c>
      <c r="AG25" s="257">
        <v>5.4084250000000003</v>
      </c>
      <c r="AH25" s="257">
        <v>4.314725000000001</v>
      </c>
      <c r="AI25" s="257">
        <v>3.61015</v>
      </c>
      <c r="AJ25" s="257">
        <v>3.12785</v>
      </c>
      <c r="AK25" s="257">
        <v>3.406825</v>
      </c>
      <c r="AL25" s="257">
        <v>2.8639250000000001</v>
      </c>
      <c r="AM25" s="257">
        <v>2.5392999999999999</v>
      </c>
      <c r="AN25" s="257">
        <v>2.6833</v>
      </c>
      <c r="AO25" s="257">
        <v>2.619875</v>
      </c>
      <c r="AP25" s="257">
        <v>3.2664</v>
      </c>
      <c r="AQ25" s="257">
        <v>3.3657000000000004</v>
      </c>
      <c r="AR25" s="257">
        <v>3.3919000000000006</v>
      </c>
      <c r="AS25" s="257">
        <v>3.3921250000000001</v>
      </c>
      <c r="AT25" s="257">
        <v>2.4263750000000002</v>
      </c>
      <c r="AU25" s="257">
        <v>2.672275</v>
      </c>
      <c r="AV25" s="257">
        <v>3.05945</v>
      </c>
      <c r="AW25" s="257">
        <v>2.8512250000000003</v>
      </c>
      <c r="AX25" s="257">
        <v>2.7544</v>
      </c>
      <c r="AY25" s="257">
        <v>2.7361499999999999</v>
      </c>
      <c r="AZ25" s="257">
        <v>3.0003500000000001</v>
      </c>
      <c r="BA25" s="257">
        <v>3.1250500000000008</v>
      </c>
      <c r="BB25" s="257">
        <v>3.2136499999999999</v>
      </c>
      <c r="BC25" s="257">
        <v>3.0229249999999999</v>
      </c>
      <c r="BD25" s="257">
        <v>2.8308749999999998</v>
      </c>
      <c r="BE25" s="259">
        <v>2.9206500000000002</v>
      </c>
      <c r="BF25" s="285">
        <v>2.8893922185618814E-2</v>
      </c>
      <c r="BG25" s="285">
        <v>1.5538229902920753E-2</v>
      </c>
      <c r="BH25" s="285">
        <v>7.6401258689918746E-4</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2.5522750000000003</v>
      </c>
      <c r="AB26" s="257">
        <v>2.3635999999999999</v>
      </c>
      <c r="AC26" s="257">
        <v>2.4500500000000001</v>
      </c>
      <c r="AD26" s="257">
        <v>2.5868500000000001</v>
      </c>
      <c r="AE26" s="257">
        <v>2.4339000000000004</v>
      </c>
      <c r="AF26" s="257">
        <v>2.2495000000000003</v>
      </c>
      <c r="AG26" s="257">
        <v>2.5207250000000001</v>
      </c>
      <c r="AH26" s="257">
        <v>2.6129749999999996</v>
      </c>
      <c r="AI26" s="257">
        <v>2.5118</v>
      </c>
      <c r="AJ26" s="257">
        <v>2.5467500000000003</v>
      </c>
      <c r="AK26" s="257">
        <v>2.56955</v>
      </c>
      <c r="AL26" s="257">
        <v>2.6924999999999999</v>
      </c>
      <c r="AM26" s="257">
        <v>2.7567000000000004</v>
      </c>
      <c r="AN26" s="257">
        <v>2.7401749999999998</v>
      </c>
      <c r="AO26" s="257">
        <v>2.8418333333333332</v>
      </c>
      <c r="AP26" s="257">
        <v>2.7482388888888889</v>
      </c>
      <c r="AQ26" s="257">
        <v>2.7179222222222226</v>
      </c>
      <c r="AR26" s="257">
        <v>3.1229944444444446</v>
      </c>
      <c r="AS26" s="257">
        <v>3.0270388888888888</v>
      </c>
      <c r="AT26" s="257">
        <v>2.7949888888888887</v>
      </c>
      <c r="AU26" s="257">
        <v>3.0614166666666671</v>
      </c>
      <c r="AV26" s="257">
        <v>2.9891666666666667</v>
      </c>
      <c r="AW26" s="257">
        <v>2.8066055555555556</v>
      </c>
      <c r="AX26" s="257">
        <v>2.6537944444444448</v>
      </c>
      <c r="AY26" s="257">
        <v>2.3485711111111112</v>
      </c>
      <c r="AZ26" s="257">
        <v>2.4212311111111107</v>
      </c>
      <c r="BA26" s="257">
        <v>2.524353333333333</v>
      </c>
      <c r="BB26" s="257">
        <v>2.8996669444444447</v>
      </c>
      <c r="BC26" s="257">
        <v>2.6658366666666677</v>
      </c>
      <c r="BD26" s="257">
        <v>2.7981422222222223</v>
      </c>
      <c r="BE26" s="259">
        <v>2.9001137632216798</v>
      </c>
      <c r="BF26" s="285">
        <v>3.3610776520334396E-2</v>
      </c>
      <c r="BG26" s="285">
        <v>1.1276372365576215E-4</v>
      </c>
      <c r="BH26" s="285">
        <v>7.5864051445429371E-4</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0</v>
      </c>
      <c r="AP27" s="257">
        <v>0</v>
      </c>
      <c r="AQ27" s="257">
        <v>0</v>
      </c>
      <c r="AR27" s="257">
        <v>0</v>
      </c>
      <c r="AS27" s="257">
        <v>0</v>
      </c>
      <c r="AT27" s="257">
        <v>0</v>
      </c>
      <c r="AU27" s="257">
        <v>0</v>
      </c>
      <c r="AV27" s="257">
        <v>0</v>
      </c>
      <c r="AW27" s="257">
        <v>0</v>
      </c>
      <c r="AX27" s="257">
        <v>0</v>
      </c>
      <c r="AY27" s="257">
        <v>0</v>
      </c>
      <c r="AZ27" s="257">
        <v>0</v>
      </c>
      <c r="BA27" s="257">
        <v>0</v>
      </c>
      <c r="BB27" s="257">
        <v>0</v>
      </c>
      <c r="BC27" s="257">
        <v>0</v>
      </c>
      <c r="BD27" s="257">
        <v>0</v>
      </c>
      <c r="BE27" s="259">
        <v>0</v>
      </c>
      <c r="BF27" s="285" t="s">
        <v>111</v>
      </c>
      <c r="BG27" s="285" t="s">
        <v>111</v>
      </c>
      <c r="BH27" s="285" t="s">
        <v>111</v>
      </c>
    </row>
    <row r="28" spans="1:60" x14ac:dyDescent="0.15">
      <c r="A28" s="162" t="s">
        <v>172</v>
      </c>
      <c r="B28" s="257">
        <v>0.42904999999999999</v>
      </c>
      <c r="C28" s="257">
        <v>0.44902500000000006</v>
      </c>
      <c r="D28" s="257">
        <v>0.53937499999999994</v>
      </c>
      <c r="E28" s="257">
        <v>0.66512499999999997</v>
      </c>
      <c r="F28" s="257">
        <v>0.72940000000000005</v>
      </c>
      <c r="G28" s="257">
        <v>0.80124999999999991</v>
      </c>
      <c r="H28" s="257">
        <v>0.99550000000000005</v>
      </c>
      <c r="I28" s="257">
        <v>1.0810499999999998</v>
      </c>
      <c r="J28" s="257">
        <v>1.1872499999999999</v>
      </c>
      <c r="K28" s="257">
        <v>1.447525</v>
      </c>
      <c r="L28" s="257">
        <v>1.6572</v>
      </c>
      <c r="M28" s="257">
        <v>1.8296250000000001</v>
      </c>
      <c r="N28" s="257">
        <v>2.0792999999999995</v>
      </c>
      <c r="O28" s="257">
        <v>2.3298999999999994</v>
      </c>
      <c r="P28" s="257">
        <v>2.6140750000000001</v>
      </c>
      <c r="Q28" s="257">
        <v>3.0111250000000003</v>
      </c>
      <c r="R28" s="257">
        <v>3.0207499999999996</v>
      </c>
      <c r="S28" s="257">
        <v>3.1997749999999998</v>
      </c>
      <c r="T28" s="257">
        <v>3.7541749999999992</v>
      </c>
      <c r="U28" s="257">
        <v>3.9960250000000004</v>
      </c>
      <c r="V28" s="257">
        <v>4.9063499999999998</v>
      </c>
      <c r="W28" s="257">
        <v>5.1845999999999997</v>
      </c>
      <c r="X28" s="257">
        <v>5.6555999999999997</v>
      </c>
      <c r="Y28" s="257">
        <v>5.6916250000000002</v>
      </c>
      <c r="Z28" s="257">
        <v>5.8737750000000002</v>
      </c>
      <c r="AA28" s="257">
        <v>6.1030749999999996</v>
      </c>
      <c r="AB28" s="257">
        <v>5.8889749999999994</v>
      </c>
      <c r="AC28" s="257">
        <v>6.7450500000000009</v>
      </c>
      <c r="AD28" s="257">
        <v>6.8931750000000012</v>
      </c>
      <c r="AE28" s="257">
        <v>6.7329750000000006</v>
      </c>
      <c r="AF28" s="257">
        <v>7.6195249999999985</v>
      </c>
      <c r="AG28" s="257">
        <v>8.7686999999999991</v>
      </c>
      <c r="AH28" s="257">
        <v>8.9188749999999999</v>
      </c>
      <c r="AI28" s="257">
        <v>8.9380249999999997</v>
      </c>
      <c r="AJ28" s="257">
        <v>8.9860500000000005</v>
      </c>
      <c r="AK28" s="257">
        <v>8.7226749999999988</v>
      </c>
      <c r="AL28" s="257">
        <v>9.3413999999999984</v>
      </c>
      <c r="AM28" s="257">
        <v>9.0272500000000004</v>
      </c>
      <c r="AN28" s="257">
        <v>9.120474999999999</v>
      </c>
      <c r="AO28" s="257">
        <v>9.0573250000000005</v>
      </c>
      <c r="AP28" s="257">
        <v>8.9590999999999994</v>
      </c>
      <c r="AQ28" s="257">
        <v>8.8312749999999998</v>
      </c>
      <c r="AR28" s="257">
        <v>8.4185499999999998</v>
      </c>
      <c r="AS28" s="257">
        <v>8.3428250000000013</v>
      </c>
      <c r="AT28" s="257">
        <v>7.9133499999999994</v>
      </c>
      <c r="AU28" s="257">
        <v>9.3848749999999992</v>
      </c>
      <c r="AV28" s="257">
        <v>7.9190499999999986</v>
      </c>
      <c r="AW28" s="257">
        <v>7.973650000000001</v>
      </c>
      <c r="AX28" s="257">
        <v>8.0786750000000005</v>
      </c>
      <c r="AY28" s="257">
        <v>7.1897999999999982</v>
      </c>
      <c r="AZ28" s="257">
        <v>7.5394500000000004</v>
      </c>
      <c r="BA28" s="257">
        <v>8.1599749999999993</v>
      </c>
      <c r="BB28" s="257">
        <v>8.3747749999999996</v>
      </c>
      <c r="BC28" s="257">
        <v>7.9828250000000001</v>
      </c>
      <c r="BD28" s="257">
        <v>8.3249499999999976</v>
      </c>
      <c r="BE28" s="259">
        <v>8.4623749999999998</v>
      </c>
      <c r="BF28" s="285">
        <v>1.373026346471784E-2</v>
      </c>
      <c r="BG28" s="285">
        <v>5.0834594763509156E-3</v>
      </c>
      <c r="BH28" s="285">
        <v>2.2136719617417392E-3</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0</v>
      </c>
      <c r="P29" s="257">
        <v>0</v>
      </c>
      <c r="Q29" s="257">
        <v>0</v>
      </c>
      <c r="R29" s="257">
        <v>0</v>
      </c>
      <c r="S29" s="257">
        <v>0</v>
      </c>
      <c r="T29" s="257">
        <v>1.4595000000000002E-2</v>
      </c>
      <c r="U29" s="257">
        <v>0.1178025</v>
      </c>
      <c r="V29" s="257">
        <v>0.67137000000000002</v>
      </c>
      <c r="W29" s="257">
        <v>1.1967900000000002</v>
      </c>
      <c r="X29" s="257">
        <v>1.5189225000000002</v>
      </c>
      <c r="Y29" s="257">
        <v>1.8525225000000003</v>
      </c>
      <c r="Z29" s="257">
        <v>1.9744950000000003</v>
      </c>
      <c r="AA29" s="257">
        <v>2.1048075000000006</v>
      </c>
      <c r="AB29" s="257">
        <v>2.42958145314</v>
      </c>
      <c r="AC29" s="257">
        <v>2.554621123665</v>
      </c>
      <c r="AD29" s="257">
        <v>2.8707319226550001</v>
      </c>
      <c r="AE29" s="257">
        <v>3.2078043619274998</v>
      </c>
      <c r="AF29" s="257">
        <v>3.7144204089150001</v>
      </c>
      <c r="AG29" s="257">
        <v>4.3754944099499999</v>
      </c>
      <c r="AH29" s="257">
        <v>4.5718910475000003</v>
      </c>
      <c r="AI29" s="257">
        <v>4.9297982193600003</v>
      </c>
      <c r="AJ29" s="257">
        <v>5.1693676248075011</v>
      </c>
      <c r="AK29" s="257">
        <v>5.1019350833550003</v>
      </c>
      <c r="AL29" s="257">
        <v>5.3314869957974995</v>
      </c>
      <c r="AM29" s="257">
        <v>5.3817955377839937</v>
      </c>
      <c r="AN29" s="257">
        <v>5.4409176408243018</v>
      </c>
      <c r="AO29" s="257">
        <v>5.4150293179564146</v>
      </c>
      <c r="AP29" s="257">
        <v>5.2005582267721486</v>
      </c>
      <c r="AQ29" s="257">
        <v>5.2982907577716665</v>
      </c>
      <c r="AR29" s="257">
        <v>4.7489613033260225</v>
      </c>
      <c r="AS29" s="257">
        <v>4.7716099516866679</v>
      </c>
      <c r="AT29" s="257">
        <v>4.5827922839183337</v>
      </c>
      <c r="AU29" s="257">
        <v>5.1839785273866665</v>
      </c>
      <c r="AV29" s="257">
        <v>4.347364559255781</v>
      </c>
      <c r="AW29" s="257">
        <v>4.0602892136395923</v>
      </c>
      <c r="AX29" s="257">
        <v>3.8297824956511484</v>
      </c>
      <c r="AY29" s="257">
        <v>3.2894382258604664</v>
      </c>
      <c r="AZ29" s="257">
        <v>3.3092526110714502</v>
      </c>
      <c r="BA29" s="257">
        <v>3.3652532645595548</v>
      </c>
      <c r="BB29" s="257">
        <v>3.2162133333656961</v>
      </c>
      <c r="BC29" s="257">
        <v>3.120985840315611</v>
      </c>
      <c r="BD29" s="257">
        <v>2.8977778452312215</v>
      </c>
      <c r="BE29" s="259">
        <v>2.3239622411029872</v>
      </c>
      <c r="BF29" s="285">
        <v>-0.2002103883472518</v>
      </c>
      <c r="BG29" s="285">
        <v>-4.480180865930472E-2</v>
      </c>
      <c r="BH29" s="285">
        <v>6.0792508642977636E-4</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1.048623402163225</v>
      </c>
      <c r="W30" s="257">
        <v>0.9530358898721728</v>
      </c>
      <c r="X30" s="257">
        <v>1.0325344149459192</v>
      </c>
      <c r="Y30" s="257">
        <v>1.1120329400196656</v>
      </c>
      <c r="Z30" s="257">
        <v>1.1120329400196656</v>
      </c>
      <c r="AA30" s="257">
        <v>1.4215249999999999</v>
      </c>
      <c r="AB30" s="257">
        <v>1.4273750000000001</v>
      </c>
      <c r="AC30" s="257">
        <v>0.83452500000000018</v>
      </c>
      <c r="AD30" s="257">
        <v>0.41364999999999991</v>
      </c>
      <c r="AE30" s="257">
        <v>0.59407500000000002</v>
      </c>
      <c r="AF30" s="257">
        <v>0.67745000000000011</v>
      </c>
      <c r="AG30" s="257">
        <v>0.74709999999999988</v>
      </c>
      <c r="AH30" s="257">
        <v>0.72594999999999987</v>
      </c>
      <c r="AI30" s="257">
        <v>0.68900000000000006</v>
      </c>
      <c r="AJ30" s="257">
        <v>0.66975000000000007</v>
      </c>
      <c r="AK30" s="257">
        <v>0.76992499999999997</v>
      </c>
      <c r="AL30" s="257">
        <v>0.82625000000000015</v>
      </c>
      <c r="AM30" s="257">
        <v>0.69284999999999997</v>
      </c>
      <c r="AN30" s="257">
        <v>0.79087499999999999</v>
      </c>
      <c r="AO30" s="257">
        <v>0.90080000000000005</v>
      </c>
      <c r="AP30" s="257">
        <v>0.93002500000000021</v>
      </c>
      <c r="AQ30" s="257">
        <v>0.93987500000000013</v>
      </c>
      <c r="AR30" s="257">
        <v>0.93430000000000002</v>
      </c>
      <c r="AS30" s="257">
        <v>0.89610000000000001</v>
      </c>
      <c r="AT30" s="257">
        <v>0.61072499999999996</v>
      </c>
      <c r="AU30" s="257">
        <v>0.6542</v>
      </c>
      <c r="AV30" s="257">
        <v>0.58532499999999998</v>
      </c>
      <c r="AW30" s="257">
        <v>0.63430000000000009</v>
      </c>
      <c r="AX30" s="257">
        <v>0.64534999999999998</v>
      </c>
      <c r="AY30" s="257">
        <v>0.50655000000000006</v>
      </c>
      <c r="AZ30" s="257">
        <v>0.45410000000000006</v>
      </c>
      <c r="BA30" s="257">
        <v>0.49807499999999993</v>
      </c>
      <c r="BB30" s="257">
        <v>0.48887924999999999</v>
      </c>
      <c r="BC30" s="257">
        <v>0.50035727777777772</v>
      </c>
      <c r="BD30" s="257">
        <v>0.46605538888888887</v>
      </c>
      <c r="BE30" s="259">
        <v>0.42864964184140752</v>
      </c>
      <c r="BF30" s="285">
        <v>-8.2773253677560055E-2</v>
      </c>
      <c r="BG30" s="285">
        <v>-2.6672074959152914E-2</v>
      </c>
      <c r="BH30" s="285">
        <v>1.12130423616888E-4</v>
      </c>
    </row>
    <row r="31" spans="1:60" x14ac:dyDescent="0.15">
      <c r="A31" s="162" t="s">
        <v>169</v>
      </c>
      <c r="B31" s="257">
        <v>0</v>
      </c>
      <c r="C31" s="257">
        <v>0</v>
      </c>
      <c r="D31" s="257">
        <v>0</v>
      </c>
      <c r="E31" s="257">
        <v>0</v>
      </c>
      <c r="F31" s="257">
        <v>0</v>
      </c>
      <c r="G31" s="257">
        <v>0</v>
      </c>
      <c r="H31" s="257">
        <v>0</v>
      </c>
      <c r="I31" s="257">
        <v>0</v>
      </c>
      <c r="J31" s="257">
        <v>0</v>
      </c>
      <c r="K31" s="257">
        <v>0.44444444444444448</v>
      </c>
      <c r="L31" s="257">
        <v>0.73550000000000004</v>
      </c>
      <c r="M31" s="257">
        <v>0.86183333333333345</v>
      </c>
      <c r="N31" s="257">
        <v>0.87650000000000006</v>
      </c>
      <c r="O31" s="257">
        <v>0.95433333333333348</v>
      </c>
      <c r="P31" s="257">
        <v>0.95094444444444459</v>
      </c>
      <c r="Q31" s="257">
        <v>0.89455555555555555</v>
      </c>
      <c r="R31" s="257">
        <v>0.71180555555555558</v>
      </c>
      <c r="S31" s="257">
        <v>0.67233333333333345</v>
      </c>
      <c r="T31" s="257">
        <v>0.65202777777777776</v>
      </c>
      <c r="U31" s="257">
        <v>0.74677777777777787</v>
      </c>
      <c r="V31" s="257">
        <v>0.94755555555555571</v>
      </c>
      <c r="W31" s="257">
        <v>1.1472222222222226</v>
      </c>
      <c r="X31" s="257">
        <v>1.5172222222222227</v>
      </c>
      <c r="Y31" s="257">
        <v>1.6320000000000001</v>
      </c>
      <c r="Z31" s="257">
        <v>2.14</v>
      </c>
      <c r="AA31" s="257">
        <v>2.5210000000000004</v>
      </c>
      <c r="AB31" s="257">
        <v>2.6570000000000005</v>
      </c>
      <c r="AC31" s="257">
        <v>2.7589999999999999</v>
      </c>
      <c r="AD31" s="257">
        <v>2.8510000000000004</v>
      </c>
      <c r="AE31" s="257">
        <v>3.1470000000000007</v>
      </c>
      <c r="AF31" s="257">
        <v>3.2679999999999998</v>
      </c>
      <c r="AG31" s="257">
        <v>3.4189444444444446</v>
      </c>
      <c r="AH31" s="257">
        <v>3.3638333333333335</v>
      </c>
      <c r="AI31" s="257">
        <v>3.8536388888888888</v>
      </c>
      <c r="AJ31" s="257">
        <v>3.8580000000000014</v>
      </c>
      <c r="AK31" s="257">
        <v>3.9410000000000012</v>
      </c>
      <c r="AL31" s="257">
        <v>4.2760000000000016</v>
      </c>
      <c r="AM31" s="257">
        <v>4.2460000000000004</v>
      </c>
      <c r="AN31" s="257">
        <v>4.7000000000000011</v>
      </c>
      <c r="AO31" s="257">
        <v>4.5280000000000005</v>
      </c>
      <c r="AP31" s="257">
        <v>4.1429999999999998</v>
      </c>
      <c r="AQ31" s="257">
        <v>4.4280000000000008</v>
      </c>
      <c r="AR31" s="257">
        <v>4.096000000000001</v>
      </c>
      <c r="AS31" s="257">
        <v>4.1880555555555565</v>
      </c>
      <c r="AT31" s="257">
        <v>3.7380000000000004</v>
      </c>
      <c r="AU31" s="257">
        <v>4.1300000000000008</v>
      </c>
      <c r="AV31" s="257">
        <v>3.6120000000000005</v>
      </c>
      <c r="AW31" s="257">
        <v>3.1945000000000001</v>
      </c>
      <c r="AX31" s="257">
        <v>2.9706666666666668</v>
      </c>
      <c r="AY31" s="257">
        <v>2.6556666666666668</v>
      </c>
      <c r="AZ31" s="257">
        <v>2.2878611111111113</v>
      </c>
      <c r="BA31" s="257">
        <v>2.0076666666666667</v>
      </c>
      <c r="BB31" s="257">
        <v>1.8324166666666666</v>
      </c>
      <c r="BC31" s="257">
        <v>2.1012777777777782</v>
      </c>
      <c r="BD31" s="257">
        <v>2.0361111111111114</v>
      </c>
      <c r="BE31" s="259">
        <v>1.9576111111111114</v>
      </c>
      <c r="BF31" s="285">
        <v>-4.1180790075965978E-2</v>
      </c>
      <c r="BG31" s="285">
        <v>-5.8942375595304575E-2</v>
      </c>
      <c r="BH31" s="285">
        <v>5.1209132526752364E-4</v>
      </c>
    </row>
    <row r="32" spans="1:60" x14ac:dyDescent="0.15">
      <c r="A32" s="162" t="s">
        <v>168</v>
      </c>
      <c r="B32" s="257">
        <v>5.0046995209999992</v>
      </c>
      <c r="C32" s="257">
        <v>5.2796501660000006</v>
      </c>
      <c r="D32" s="257">
        <v>6.0339254460000005</v>
      </c>
      <c r="E32" s="257">
        <v>7.2156497459999995</v>
      </c>
      <c r="F32" s="257">
        <v>8.3850497350000008</v>
      </c>
      <c r="G32" s="257">
        <v>9.5529250310000027</v>
      </c>
      <c r="H32" s="257">
        <v>11.322550482999999</v>
      </c>
      <c r="I32" s="257">
        <v>13.388774661999999</v>
      </c>
      <c r="J32" s="257">
        <v>15.703650567000002</v>
      </c>
      <c r="K32" s="257">
        <v>16.395925154</v>
      </c>
      <c r="L32" s="257">
        <v>18.287000370000001</v>
      </c>
      <c r="M32" s="257">
        <v>19.645325056999997</v>
      </c>
      <c r="N32" s="257">
        <v>20.508524590999997</v>
      </c>
      <c r="O32" s="257">
        <v>21.877950113000001</v>
      </c>
      <c r="P32" s="257">
        <v>24.237600355000005</v>
      </c>
      <c r="Q32" s="257">
        <v>25.171975489000001</v>
      </c>
      <c r="R32" s="257">
        <v>25.571699751999997</v>
      </c>
      <c r="S32" s="257">
        <v>24.577225430000006</v>
      </c>
      <c r="T32" s="257">
        <v>26.180249969000005</v>
      </c>
      <c r="U32" s="257">
        <v>26.699200340000004</v>
      </c>
      <c r="V32" s="257">
        <v>28.579150298000002</v>
      </c>
      <c r="W32" s="257">
        <v>28.741524868999999</v>
      </c>
      <c r="X32" s="257">
        <v>29.081600025</v>
      </c>
      <c r="Y32" s="257">
        <v>28.936125007000005</v>
      </c>
      <c r="Z32" s="257">
        <v>28.314774811999996</v>
      </c>
      <c r="AA32" s="257">
        <v>30.275350000000003</v>
      </c>
      <c r="AB32" s="257">
        <v>33.166625000000003</v>
      </c>
      <c r="AC32" s="257">
        <v>33.099000000000004</v>
      </c>
      <c r="AD32" s="257">
        <v>33.851475000000001</v>
      </c>
      <c r="AE32" s="257">
        <v>32.315024999999991</v>
      </c>
      <c r="AF32" s="257">
        <v>34.397825000000005</v>
      </c>
      <c r="AG32" s="257">
        <v>38.014650000000003</v>
      </c>
      <c r="AH32" s="257">
        <v>36.446925</v>
      </c>
      <c r="AI32" s="257">
        <v>38.859475000000003</v>
      </c>
      <c r="AJ32" s="257">
        <v>39.621150000000007</v>
      </c>
      <c r="AK32" s="257">
        <v>41.596350000000001</v>
      </c>
      <c r="AL32" s="257">
        <v>43.668400000000005</v>
      </c>
      <c r="AM32" s="257">
        <v>43.594275000000003</v>
      </c>
      <c r="AN32" s="257">
        <v>45.726825000000005</v>
      </c>
      <c r="AO32" s="257">
        <v>46.692524999999989</v>
      </c>
      <c r="AP32" s="257">
        <v>47.712575000000001</v>
      </c>
      <c r="AQ32" s="257">
        <v>46.080550000000002</v>
      </c>
      <c r="AR32" s="257">
        <v>44.760925000000007</v>
      </c>
      <c r="AS32" s="257">
        <v>46.386449999999996</v>
      </c>
      <c r="AT32" s="257">
        <v>44.731074999999997</v>
      </c>
      <c r="AU32" s="257">
        <v>49.564450000000001</v>
      </c>
      <c r="AV32" s="257">
        <v>43.019035074999998</v>
      </c>
      <c r="AW32" s="257">
        <v>44.44429502500001</v>
      </c>
      <c r="AX32" s="257">
        <v>45.143153699999999</v>
      </c>
      <c r="AY32" s="257">
        <v>37.908350525000003</v>
      </c>
      <c r="AZ32" s="257">
        <v>40.751764575000003</v>
      </c>
      <c r="BA32" s="257">
        <v>44.529939575</v>
      </c>
      <c r="BB32" s="257">
        <v>44.765698975000006</v>
      </c>
      <c r="BC32" s="257">
        <v>42.838384474999998</v>
      </c>
      <c r="BD32" s="257">
        <v>43.662042325000002</v>
      </c>
      <c r="BE32" s="259">
        <v>40.662284039369709</v>
      </c>
      <c r="BF32" s="285">
        <v>-7.1248554962090482E-2</v>
      </c>
      <c r="BG32" s="285">
        <v>-2.416008968214034E-3</v>
      </c>
      <c r="BH32" s="285">
        <v>1.0636843448598219E-2</v>
      </c>
    </row>
    <row r="33" spans="1:60" x14ac:dyDescent="0.15">
      <c r="A33" s="162" t="s">
        <v>167</v>
      </c>
      <c r="B33" s="257">
        <v>3.0975673611847245</v>
      </c>
      <c r="C33" s="257">
        <v>3.7229922215155336</v>
      </c>
      <c r="D33" s="257">
        <v>4.7988648545987767</v>
      </c>
      <c r="E33" s="257">
        <v>7.8869739948333191</v>
      </c>
      <c r="F33" s="257">
        <v>11.231637378341555</v>
      </c>
      <c r="G33" s="257">
        <v>15.973752907239234</v>
      </c>
      <c r="H33" s="257">
        <v>21.102473217475616</v>
      </c>
      <c r="I33" s="257">
        <v>27.322435769839295</v>
      </c>
      <c r="J33" s="257">
        <v>35.23305531704807</v>
      </c>
      <c r="K33" s="257">
        <v>44.076491905468586</v>
      </c>
      <c r="L33" s="257">
        <v>46.51434835537809</v>
      </c>
      <c r="M33" s="257">
        <v>49.228857768080424</v>
      </c>
      <c r="N33" s="257">
        <v>52.279134024514249</v>
      </c>
      <c r="O33" s="257">
        <v>56.042323685068048</v>
      </c>
      <c r="P33" s="257">
        <v>61.947800390838154</v>
      </c>
      <c r="Q33" s="257">
        <v>61.072914952946292</v>
      </c>
      <c r="R33" s="257">
        <v>58.393873868807134</v>
      </c>
      <c r="S33" s="257">
        <v>54.186147823594766</v>
      </c>
      <c r="T33" s="257">
        <v>56.334346256904915</v>
      </c>
      <c r="U33" s="257">
        <v>58.830134310134305</v>
      </c>
      <c r="V33" s="257">
        <v>58.149142401721164</v>
      </c>
      <c r="W33" s="257">
        <v>57.980076702236673</v>
      </c>
      <c r="X33" s="257">
        <v>62.861700990149529</v>
      </c>
      <c r="Y33" s="257">
        <v>61.885139677043199</v>
      </c>
      <c r="Z33" s="257">
        <v>63.335794315277425</v>
      </c>
      <c r="AA33" s="257">
        <v>63.688333333333347</v>
      </c>
      <c r="AB33" s="257">
        <v>66.919277777777779</v>
      </c>
      <c r="AC33" s="257">
        <v>66.16269444444444</v>
      </c>
      <c r="AD33" s="257">
        <v>70.01133333333334</v>
      </c>
      <c r="AE33" s="257">
        <v>71.292722222222224</v>
      </c>
      <c r="AF33" s="257">
        <v>77.737361111111113</v>
      </c>
      <c r="AG33" s="257">
        <v>86.991</v>
      </c>
      <c r="AH33" s="257">
        <v>83.103361111111113</v>
      </c>
      <c r="AI33" s="257">
        <v>83.865027777777783</v>
      </c>
      <c r="AJ33" s="257">
        <v>83.619083333333336</v>
      </c>
      <c r="AK33" s="257">
        <v>82.924583333333317</v>
      </c>
      <c r="AL33" s="257">
        <v>87.448194444444454</v>
      </c>
      <c r="AM33" s="257">
        <v>87.312777777777782</v>
      </c>
      <c r="AN33" s="257">
        <v>88.371972222222226</v>
      </c>
      <c r="AO33" s="257">
        <v>88.821055555555546</v>
      </c>
      <c r="AP33" s="257">
        <v>90.281049194739865</v>
      </c>
      <c r="AQ33" s="257">
        <v>92.006896488549899</v>
      </c>
      <c r="AR33" s="257">
        <v>88.636195855801574</v>
      </c>
      <c r="AS33" s="257">
        <v>89.50063031029967</v>
      </c>
      <c r="AT33" s="257">
        <v>84.430121646866183</v>
      </c>
      <c r="AU33" s="257">
        <v>88.071249999999992</v>
      </c>
      <c r="AV33" s="257">
        <v>80.860722222222222</v>
      </c>
      <c r="AW33" s="257">
        <v>81.110055555555562</v>
      </c>
      <c r="AX33" s="257">
        <v>84.974333333333334</v>
      </c>
      <c r="AY33" s="257">
        <v>73.895027777777784</v>
      </c>
      <c r="AZ33" s="257">
        <v>76.953611111111115</v>
      </c>
      <c r="BA33" s="257">
        <v>84.884750000000011</v>
      </c>
      <c r="BB33" s="257">
        <v>87.738472222222228</v>
      </c>
      <c r="BC33" s="257">
        <v>85.850722222222231</v>
      </c>
      <c r="BD33" s="257">
        <v>88.687083333333334</v>
      </c>
      <c r="BE33" s="259">
        <v>86.545523193096017</v>
      </c>
      <c r="BF33" s="285">
        <v>-2.6813637668324786E-2</v>
      </c>
      <c r="BG33" s="285">
        <v>4.9311208838371812E-3</v>
      </c>
      <c r="BH33" s="285">
        <v>2.263943610473727E-2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8.4350000000000008E-2</v>
      </c>
      <c r="T34" s="257">
        <v>8.0399999999999999E-2</v>
      </c>
      <c r="U34" s="257">
        <v>8.8450000000000001E-2</v>
      </c>
      <c r="V34" s="257">
        <v>8.3125000000000004E-2</v>
      </c>
      <c r="W34" s="257">
        <v>0.11387499999999999</v>
      </c>
      <c r="X34" s="257">
        <v>0.13</v>
      </c>
      <c r="Y34" s="257">
        <v>0.15592500000000001</v>
      </c>
      <c r="Z34" s="257">
        <v>0.15725</v>
      </c>
      <c r="AA34" s="257">
        <v>0.16065000000000002</v>
      </c>
      <c r="AB34" s="257">
        <v>0.15869999999999998</v>
      </c>
      <c r="AC34" s="257">
        <v>0.14665</v>
      </c>
      <c r="AD34" s="257">
        <v>0.10815000000000001</v>
      </c>
      <c r="AE34" s="257">
        <v>5.5324999999999999E-2</v>
      </c>
      <c r="AF34" s="257">
        <v>5.1025000000000001E-2</v>
      </c>
      <c r="AG34" s="257">
        <v>5.7325000000000001E-2</v>
      </c>
      <c r="AH34" s="257">
        <v>0.198875</v>
      </c>
      <c r="AI34" s="257">
        <v>0.81451656000000006</v>
      </c>
      <c r="AJ34" s="257">
        <v>1.4603706000000001</v>
      </c>
      <c r="AK34" s="257">
        <v>1.9601875800000002</v>
      </c>
      <c r="AL34" s="257">
        <v>1.9344768300000001</v>
      </c>
      <c r="AM34" s="257">
        <v>2.0805138899999998</v>
      </c>
      <c r="AN34" s="257">
        <v>2.35201941</v>
      </c>
      <c r="AO34" s="257">
        <v>2.5854730200000002</v>
      </c>
      <c r="AP34" s="257">
        <v>2.6032500000000001</v>
      </c>
      <c r="AQ34" s="257">
        <v>3.0693000000000001</v>
      </c>
      <c r="AR34" s="257">
        <v>3.8867811896700006</v>
      </c>
      <c r="AS34" s="257">
        <v>4.0526802491543865</v>
      </c>
      <c r="AT34" s="257">
        <v>3.4031442826563696</v>
      </c>
      <c r="AU34" s="257">
        <v>3.729560929037774</v>
      </c>
      <c r="AV34" s="257">
        <v>4.5989881319795902</v>
      </c>
      <c r="AW34" s="257">
        <v>4.2268178075619813</v>
      </c>
      <c r="AX34" s="257">
        <v>3.7306925953512682</v>
      </c>
      <c r="AY34" s="257">
        <v>2.8442690406131512</v>
      </c>
      <c r="AZ34" s="257">
        <v>3.07138797</v>
      </c>
      <c r="BA34" s="257">
        <v>3.9977999999999994</v>
      </c>
      <c r="BB34" s="257">
        <v>4.8212999999999999</v>
      </c>
      <c r="BC34" s="257">
        <v>4.7205899999999996</v>
      </c>
      <c r="BD34" s="257">
        <v>5.1824699999999995</v>
      </c>
      <c r="BE34" s="259">
        <v>5.7023099999999998</v>
      </c>
      <c r="BF34" s="285">
        <v>9.7301078063700697E-2</v>
      </c>
      <c r="BG34" s="285">
        <v>4.2955175235478205E-2</v>
      </c>
      <c r="BH34" s="285">
        <v>1.4916667914337922E-3</v>
      </c>
    </row>
    <row r="35" spans="1:60" x14ac:dyDescent="0.15">
      <c r="A35" s="162" t="s">
        <v>165</v>
      </c>
      <c r="B35" s="257">
        <v>1.3597250000000003</v>
      </c>
      <c r="C35" s="257">
        <v>1.6856249999999999</v>
      </c>
      <c r="D35" s="257">
        <v>2.163475</v>
      </c>
      <c r="E35" s="257">
        <v>2.7229000000000001</v>
      </c>
      <c r="F35" s="257">
        <v>3.2416000000000005</v>
      </c>
      <c r="G35" s="257">
        <v>3.6353</v>
      </c>
      <c r="H35" s="257">
        <v>3.7855500000000006</v>
      </c>
      <c r="I35" s="257">
        <v>4.0859750000000004</v>
      </c>
      <c r="J35" s="257">
        <v>4.8520250000000003</v>
      </c>
      <c r="K35" s="257">
        <v>5.1675500000000003</v>
      </c>
      <c r="L35" s="257">
        <v>5.7403250000000003</v>
      </c>
      <c r="M35" s="257">
        <v>6.8927250000000013</v>
      </c>
      <c r="N35" s="257">
        <v>7.4279750000000009</v>
      </c>
      <c r="O35" s="257">
        <v>8.1341250000000009</v>
      </c>
      <c r="P35" s="257">
        <v>8.5922250000000009</v>
      </c>
      <c r="Q35" s="257">
        <v>9.2719750000000012</v>
      </c>
      <c r="R35" s="257">
        <v>9.4841000000000015</v>
      </c>
      <c r="S35" s="257">
        <v>9.9048750000000005</v>
      </c>
      <c r="T35" s="257">
        <v>9.8745750000000001</v>
      </c>
      <c r="U35" s="257">
        <v>10.05655</v>
      </c>
      <c r="V35" s="257">
        <v>10.266750000000002</v>
      </c>
      <c r="W35" s="257">
        <v>10.890225000000001</v>
      </c>
      <c r="X35" s="257">
        <v>10.811625000000001</v>
      </c>
      <c r="Y35" s="257">
        <v>10.693825</v>
      </c>
      <c r="Z35" s="257">
        <v>10.8948</v>
      </c>
      <c r="AA35" s="257">
        <v>10.365888888888891</v>
      </c>
      <c r="AB35" s="257">
        <v>10.278944444444445</v>
      </c>
      <c r="AC35" s="257">
        <v>9.0360000000000014</v>
      </c>
      <c r="AD35" s="257">
        <v>9.7237777777777783</v>
      </c>
      <c r="AE35" s="257">
        <v>9.8196111111111115</v>
      </c>
      <c r="AF35" s="257">
        <v>10.67038888888889</v>
      </c>
      <c r="AG35" s="257">
        <v>11.906166666666667</v>
      </c>
      <c r="AH35" s="257">
        <v>11.291388888888891</v>
      </c>
      <c r="AI35" s="257">
        <v>11.369833333333334</v>
      </c>
      <c r="AJ35" s="257">
        <v>11.519583333333333</v>
      </c>
      <c r="AK35" s="257">
        <v>11.230805555555559</v>
      </c>
      <c r="AL35" s="257">
        <v>12.456472222222224</v>
      </c>
      <c r="AM35" s="257">
        <v>12.572666666666668</v>
      </c>
      <c r="AN35" s="257">
        <v>13.823472222222225</v>
      </c>
      <c r="AO35" s="257">
        <v>13.621333333333334</v>
      </c>
      <c r="AP35" s="257">
        <v>14.065250000000001</v>
      </c>
      <c r="AQ35" s="257">
        <v>13.324222222222224</v>
      </c>
      <c r="AR35" s="257">
        <v>12.449722222222224</v>
      </c>
      <c r="AS35" s="257">
        <v>12.282250000000001</v>
      </c>
      <c r="AT35" s="257">
        <v>10.643638888888891</v>
      </c>
      <c r="AU35" s="257">
        <v>11.415416666666669</v>
      </c>
      <c r="AV35" s="257">
        <v>10.91352777777778</v>
      </c>
      <c r="AW35" s="257">
        <v>9.7399722222222245</v>
      </c>
      <c r="AX35" s="257">
        <v>9.0801388888888912</v>
      </c>
      <c r="AY35" s="257">
        <v>8.1196111111111122</v>
      </c>
      <c r="AZ35" s="257">
        <v>8.7106666666666683</v>
      </c>
      <c r="BA35" s="257">
        <v>9.3362222222222222</v>
      </c>
      <c r="BB35" s="257">
        <v>9.9341388888888922</v>
      </c>
      <c r="BC35" s="257">
        <v>9.622416666666668</v>
      </c>
      <c r="BD35" s="257">
        <v>9.8440000000000012</v>
      </c>
      <c r="BE35" s="259">
        <v>10.178000000000001</v>
      </c>
      <c r="BF35" s="285">
        <v>3.1104353599207712E-2</v>
      </c>
      <c r="BG35" s="285">
        <v>-7.7796103383992454E-3</v>
      </c>
      <c r="BH35" s="285">
        <v>2.6624621606354511E-3</v>
      </c>
    </row>
    <row r="36" spans="1:60" x14ac:dyDescent="0.15">
      <c r="A36" s="162" t="s">
        <v>164</v>
      </c>
      <c r="B36" s="257">
        <v>0</v>
      </c>
      <c r="C36" s="257">
        <v>0</v>
      </c>
      <c r="D36" s="257">
        <v>0</v>
      </c>
      <c r="E36" s="257">
        <v>0</v>
      </c>
      <c r="F36" s="257">
        <v>0</v>
      </c>
      <c r="G36" s="257">
        <v>0</v>
      </c>
      <c r="H36" s="257">
        <v>0</v>
      </c>
      <c r="I36" s="257">
        <v>0</v>
      </c>
      <c r="J36" s="257">
        <v>0</v>
      </c>
      <c r="K36" s="257">
        <v>0</v>
      </c>
      <c r="L36" s="257">
        <v>0</v>
      </c>
      <c r="M36" s="257">
        <v>0</v>
      </c>
      <c r="N36" s="257">
        <v>0</v>
      </c>
      <c r="O36" s="257">
        <v>0</v>
      </c>
      <c r="P36" s="257">
        <v>0</v>
      </c>
      <c r="Q36" s="257">
        <v>0</v>
      </c>
      <c r="R36" s="257">
        <v>0</v>
      </c>
      <c r="S36" s="257">
        <v>0</v>
      </c>
      <c r="T36" s="257">
        <v>0</v>
      </c>
      <c r="U36" s="257">
        <v>0</v>
      </c>
      <c r="V36" s="257">
        <v>0</v>
      </c>
      <c r="W36" s="257">
        <v>0</v>
      </c>
      <c r="X36" s="257">
        <v>0</v>
      </c>
      <c r="Y36" s="257">
        <v>0</v>
      </c>
      <c r="Z36" s="257">
        <v>0</v>
      </c>
      <c r="AA36" s="257">
        <v>0</v>
      </c>
      <c r="AB36" s="257">
        <v>0</v>
      </c>
      <c r="AC36" s="257">
        <v>0</v>
      </c>
      <c r="AD36" s="257">
        <v>0</v>
      </c>
      <c r="AE36" s="257">
        <v>0</v>
      </c>
      <c r="AF36" s="257">
        <v>0</v>
      </c>
      <c r="AG36" s="257">
        <v>0</v>
      </c>
      <c r="AH36" s="257">
        <v>0</v>
      </c>
      <c r="AI36" s="257">
        <v>0</v>
      </c>
      <c r="AJ36" s="257">
        <v>0</v>
      </c>
      <c r="AK36" s="257">
        <v>0</v>
      </c>
      <c r="AL36" s="257">
        <v>0</v>
      </c>
      <c r="AM36" s="257">
        <v>0</v>
      </c>
      <c r="AN36" s="257">
        <v>0</v>
      </c>
      <c r="AO36" s="257">
        <v>0</v>
      </c>
      <c r="AP36" s="257">
        <v>0</v>
      </c>
      <c r="AQ36" s="257">
        <v>0</v>
      </c>
      <c r="AR36" s="257">
        <v>0</v>
      </c>
      <c r="AS36" s="257">
        <v>0</v>
      </c>
      <c r="AT36" s="257">
        <v>0</v>
      </c>
      <c r="AU36" s="257">
        <v>0</v>
      </c>
      <c r="AV36" s="257">
        <v>0</v>
      </c>
      <c r="AW36" s="257">
        <v>0</v>
      </c>
      <c r="AX36" s="257">
        <v>0</v>
      </c>
      <c r="AY36" s="257">
        <v>0</v>
      </c>
      <c r="AZ36" s="257">
        <v>0</v>
      </c>
      <c r="BA36" s="257">
        <v>0</v>
      </c>
      <c r="BB36" s="257">
        <v>0</v>
      </c>
      <c r="BC36" s="257">
        <v>0</v>
      </c>
      <c r="BD36" s="257">
        <v>0</v>
      </c>
      <c r="BE36" s="259">
        <v>0</v>
      </c>
      <c r="BF36" s="285" t="s">
        <v>111</v>
      </c>
      <c r="BG36" s="285" t="s">
        <v>111</v>
      </c>
      <c r="BH36" s="285" t="s">
        <v>111</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0.27623750000000002</v>
      </c>
      <c r="Q37" s="257">
        <v>0.80657499999999993</v>
      </c>
      <c r="R37" s="257">
        <v>1.21275</v>
      </c>
      <c r="S37" s="257">
        <v>1.7796624999999999</v>
      </c>
      <c r="T37" s="257">
        <v>1.925</v>
      </c>
      <c r="U37" s="257">
        <v>2.0395375000000002</v>
      </c>
      <c r="V37" s="257">
        <v>2.1001749999999997</v>
      </c>
      <c r="W37" s="257">
        <v>1.4812875000000001</v>
      </c>
      <c r="X37" s="257">
        <v>1.4755125000000002</v>
      </c>
      <c r="Y37" s="257">
        <v>1.7700375000000002</v>
      </c>
      <c r="Z37" s="257">
        <v>2.0072937500000001</v>
      </c>
      <c r="AA37" s="257">
        <v>2.1829510000000001</v>
      </c>
      <c r="AB37" s="257">
        <v>2.2364489999999999</v>
      </c>
      <c r="AC37" s="257">
        <v>2.2120260000000003</v>
      </c>
      <c r="AD37" s="257">
        <v>2.5132430000000001</v>
      </c>
      <c r="AE37" s="257">
        <v>2.5562740000000006</v>
      </c>
      <c r="AF37" s="257">
        <v>2.7202570000000001</v>
      </c>
      <c r="AG37" s="257">
        <v>3.0900910000000001</v>
      </c>
      <c r="AH37" s="257">
        <v>3.2296510000000014</v>
      </c>
      <c r="AI37" s="257">
        <v>3.2657040000000004</v>
      </c>
      <c r="AJ37" s="257">
        <v>3.4924890000000004</v>
      </c>
      <c r="AK37" s="257">
        <v>4.0042090000000004</v>
      </c>
      <c r="AL37" s="257">
        <v>4.1763330000000014</v>
      </c>
      <c r="AM37" s="257">
        <v>4.2868180000000011</v>
      </c>
      <c r="AN37" s="257">
        <v>4.2554170000000004</v>
      </c>
      <c r="AO37" s="257">
        <v>4.2484390000000003</v>
      </c>
      <c r="AP37" s="257">
        <v>4.0437510000000012</v>
      </c>
      <c r="AQ37" s="257">
        <v>4.5903610000000006</v>
      </c>
      <c r="AR37" s="257">
        <v>4.9834550000000002</v>
      </c>
      <c r="AS37" s="257">
        <v>5.2207070000000018</v>
      </c>
      <c r="AT37" s="257">
        <v>4.9555430000000005</v>
      </c>
      <c r="AU37" s="257">
        <v>5.4672630000000009</v>
      </c>
      <c r="AV37" s="257">
        <v>4.8090050000000009</v>
      </c>
      <c r="AW37" s="257">
        <v>4.6903376954158489</v>
      </c>
      <c r="AX37" s="257">
        <v>4.4672151235397646</v>
      </c>
      <c r="AY37" s="257">
        <v>4.3282694158649626</v>
      </c>
      <c r="AZ37" s="257">
        <v>4.3763690000000004</v>
      </c>
      <c r="BA37" s="257">
        <v>4.9206529999999997</v>
      </c>
      <c r="BB37" s="257">
        <v>5.0188806565066297</v>
      </c>
      <c r="BC37" s="257">
        <v>5.2105391825939531</v>
      </c>
      <c r="BD37" s="257">
        <v>5.3158846996854026</v>
      </c>
      <c r="BE37" s="259">
        <v>5.3054642907779588</v>
      </c>
      <c r="BF37" s="285">
        <v>-4.6871244182707938E-3</v>
      </c>
      <c r="BG37" s="285">
        <v>7.0439631455638807E-3</v>
      </c>
      <c r="BH37" s="285">
        <v>1.3878559558654856E-3</v>
      </c>
    </row>
    <row r="38" spans="1:60" x14ac:dyDescent="0.15">
      <c r="A38" s="162" t="s">
        <v>162</v>
      </c>
      <c r="B38" s="257">
        <v>7.3746999999999989</v>
      </c>
      <c r="C38" s="257">
        <v>8.0521250000000002</v>
      </c>
      <c r="D38" s="257">
        <v>8.7953250000000001</v>
      </c>
      <c r="E38" s="257">
        <v>10.329350000000002</v>
      </c>
      <c r="F38" s="257">
        <v>11.341175</v>
      </c>
      <c r="G38" s="257">
        <v>12.235199999999999</v>
      </c>
      <c r="H38" s="257">
        <v>12.639749999999999</v>
      </c>
      <c r="I38" s="257">
        <v>14.494624999999999</v>
      </c>
      <c r="J38" s="257">
        <v>16.283324999999998</v>
      </c>
      <c r="K38" s="257">
        <v>18.313525000000002</v>
      </c>
      <c r="L38" s="257">
        <v>21.103175</v>
      </c>
      <c r="M38" s="257">
        <v>25.552074999999999</v>
      </c>
      <c r="N38" s="257">
        <v>26.095350000000003</v>
      </c>
      <c r="O38" s="257">
        <v>25.709375000000001</v>
      </c>
      <c r="P38" s="257">
        <v>26.413400000000003</v>
      </c>
      <c r="Q38" s="257">
        <v>26.216374999999992</v>
      </c>
      <c r="R38" s="257">
        <v>25.419875000000001</v>
      </c>
      <c r="S38" s="257">
        <v>25.331274999999998</v>
      </c>
      <c r="T38" s="257">
        <v>26.048725000000001</v>
      </c>
      <c r="U38" s="257">
        <v>30.687525000000001</v>
      </c>
      <c r="V38" s="257">
        <v>31.190075</v>
      </c>
      <c r="W38" s="257">
        <v>32.977649999999997</v>
      </c>
      <c r="X38" s="257">
        <v>36.580500000000001</v>
      </c>
      <c r="Y38" s="257">
        <v>39.684849999999997</v>
      </c>
      <c r="Z38" s="257">
        <v>42.927849999999992</v>
      </c>
      <c r="AA38" s="257">
        <v>45.426024999999996</v>
      </c>
      <c r="AB38" s="257">
        <v>48.258200000000002</v>
      </c>
      <c r="AC38" s="257">
        <v>47.813449999999996</v>
      </c>
      <c r="AD38" s="257">
        <v>48.787524999999995</v>
      </c>
      <c r="AE38" s="257">
        <v>47.144325000000002</v>
      </c>
      <c r="AF38" s="257">
        <v>51.930574999999997</v>
      </c>
      <c r="AG38" s="257">
        <v>53.575675000000004</v>
      </c>
      <c r="AH38" s="257">
        <v>55.629778999999999</v>
      </c>
      <c r="AI38" s="257">
        <v>59.894500000000008</v>
      </c>
      <c r="AJ38" s="257">
        <v>65.100088</v>
      </c>
      <c r="AK38" s="257">
        <v>67.878495000000001</v>
      </c>
      <c r="AL38" s="257">
        <v>68.064574999999991</v>
      </c>
      <c r="AM38" s="257">
        <v>67.602864000000011</v>
      </c>
      <c r="AN38" s="257">
        <v>74.533180999999999</v>
      </c>
      <c r="AO38" s="257">
        <v>77.341826000000012</v>
      </c>
      <c r="AP38" s="257">
        <v>82.769547000000003</v>
      </c>
      <c r="AQ38" s="257">
        <v>81.058774</v>
      </c>
      <c r="AR38" s="257">
        <v>81.456125946525006</v>
      </c>
      <c r="AS38" s="257">
        <v>80.851515767230154</v>
      </c>
      <c r="AT38" s="257">
        <v>74.317558483471913</v>
      </c>
      <c r="AU38" s="257">
        <v>79.149900721283203</v>
      </c>
      <c r="AV38" s="257">
        <v>74.216071031517401</v>
      </c>
      <c r="AW38" s="257">
        <v>71.356583007071862</v>
      </c>
      <c r="AX38" s="257">
        <v>66.740428827777095</v>
      </c>
      <c r="AY38" s="257">
        <v>58.971593406399862</v>
      </c>
      <c r="AZ38" s="257">
        <v>64.315417802001008</v>
      </c>
      <c r="BA38" s="257">
        <v>67.545836532900779</v>
      </c>
      <c r="BB38" s="257">
        <v>71.578797077741427</v>
      </c>
      <c r="BC38" s="257">
        <v>69.214083107650765</v>
      </c>
      <c r="BD38" s="257">
        <v>70.790614719901285</v>
      </c>
      <c r="BE38" s="259">
        <v>67.661662819042505</v>
      </c>
      <c r="BF38" s="285">
        <v>-4.6811570222553001E-2</v>
      </c>
      <c r="BG38" s="285">
        <v>-4.8502803268528627E-3</v>
      </c>
      <c r="BH38" s="285">
        <v>1.7699608663919755E-2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2.1104965585054076</v>
      </c>
      <c r="W39" s="257">
        <v>2.2070304818092428</v>
      </c>
      <c r="X39" s="257">
        <v>2.2955199115044245</v>
      </c>
      <c r="Y39" s="257">
        <v>2.4720255653883969</v>
      </c>
      <c r="Z39" s="257">
        <v>2.4720255653883969</v>
      </c>
      <c r="AA39" s="257">
        <v>2.5685594886922312</v>
      </c>
      <c r="AB39" s="257">
        <v>2.4720255653883969</v>
      </c>
      <c r="AC39" s="257">
        <v>1.4120452310717795</v>
      </c>
      <c r="AD39" s="257">
        <v>0.88300147492625347</v>
      </c>
      <c r="AE39" s="257">
        <v>0.88300147492625347</v>
      </c>
      <c r="AF39" s="257">
        <v>1.0590339233038346</v>
      </c>
      <c r="AG39" s="257">
        <v>0.97054449360865269</v>
      </c>
      <c r="AH39" s="257">
        <v>0.97054449360865269</v>
      </c>
      <c r="AI39" s="257">
        <v>1.097836774827925</v>
      </c>
      <c r="AJ39" s="257">
        <v>1.051462635201573</v>
      </c>
      <c r="AK39" s="257">
        <v>1.2733960176991148</v>
      </c>
      <c r="AL39" s="257">
        <v>1.324029006882989</v>
      </c>
      <c r="AM39" s="257">
        <v>1.5085791543756142</v>
      </c>
      <c r="AN39" s="257">
        <v>1.5005346607669614</v>
      </c>
      <c r="AO39" s="257">
        <v>1.6562192723697149</v>
      </c>
      <c r="AP39" s="257">
        <v>1.6088987217305799</v>
      </c>
      <c r="AQ39" s="257">
        <v>1.6628441494591937</v>
      </c>
      <c r="AR39" s="257">
        <v>1.6088987217305799</v>
      </c>
      <c r="AS39" s="257">
        <v>1.5757743362831855</v>
      </c>
      <c r="AT39" s="257">
        <v>1.4451696165191739</v>
      </c>
      <c r="AU39" s="257">
        <v>1.723414454277286</v>
      </c>
      <c r="AV39" s="257">
        <v>1.5180432645034414</v>
      </c>
      <c r="AW39" s="257">
        <v>1.4271878072763027</v>
      </c>
      <c r="AX39" s="257">
        <v>1.4062125000000001</v>
      </c>
      <c r="AY39" s="257">
        <v>1.2637624999999999</v>
      </c>
      <c r="AZ39" s="257">
        <v>1.2743500000000001</v>
      </c>
      <c r="BA39" s="257">
        <v>1.3195874999999999</v>
      </c>
      <c r="BB39" s="257">
        <v>1.1963875000000002</v>
      </c>
      <c r="BC39" s="257">
        <v>1.3715625</v>
      </c>
      <c r="BD39" s="257">
        <v>1.3118874999999999</v>
      </c>
      <c r="BE39" s="259">
        <v>1.0731875</v>
      </c>
      <c r="BF39" s="285">
        <v>-0.18418668238256175</v>
      </c>
      <c r="BG39" s="285">
        <v>-9.6293140134332544E-3</v>
      </c>
      <c r="BH39" s="285">
        <v>2.8073502751198249E-4</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4.0791897768940162</v>
      </c>
      <c r="W40" s="257">
        <v>4.0878458825213775</v>
      </c>
      <c r="X40" s="257">
        <v>4.2696241006959648</v>
      </c>
      <c r="Y40" s="257">
        <v>4.4514023188705512</v>
      </c>
      <c r="Z40" s="257">
        <v>4.724069646132433</v>
      </c>
      <c r="AA40" s="257">
        <v>5.4414444000000008</v>
      </c>
      <c r="AB40" s="257">
        <v>5.6328742000000007</v>
      </c>
      <c r="AC40" s="257">
        <v>3.2180210000000002</v>
      </c>
      <c r="AD40" s="257">
        <v>1.7404295000000001</v>
      </c>
      <c r="AE40" s="257">
        <v>2.0135019000000005</v>
      </c>
      <c r="AF40" s="257">
        <v>2.3596107000000002</v>
      </c>
      <c r="AG40" s="257">
        <v>2.5226633000000005</v>
      </c>
      <c r="AH40" s="257">
        <v>2.3287912000000004</v>
      </c>
      <c r="AI40" s="257">
        <v>2.0397857000000004</v>
      </c>
      <c r="AJ40" s="257">
        <v>2.108402700000001</v>
      </c>
      <c r="AK40" s="257">
        <v>2.4007809000000004</v>
      </c>
      <c r="AL40" s="257">
        <v>2.4966121000000001</v>
      </c>
      <c r="AM40" s="257">
        <v>2.5241752000000006</v>
      </c>
      <c r="AN40" s="257">
        <v>2.7380509000000002</v>
      </c>
      <c r="AO40" s="257">
        <v>2.7311892000000006</v>
      </c>
      <c r="AP40" s="257">
        <v>2.8806347000000003</v>
      </c>
      <c r="AQ40" s="257">
        <v>2.8545835000000004</v>
      </c>
      <c r="AR40" s="257">
        <v>3.3635123</v>
      </c>
      <c r="AS40" s="257">
        <v>3.0191480000000004</v>
      </c>
      <c r="AT40" s="257">
        <v>2.5372007999999999</v>
      </c>
      <c r="AU40" s="257">
        <v>2.8981960000000009</v>
      </c>
      <c r="AV40" s="257">
        <v>3.1619644000000009</v>
      </c>
      <c r="AW40" s="257">
        <v>3.0874161</v>
      </c>
      <c r="AX40" s="257">
        <v>2.5171972000000009</v>
      </c>
      <c r="AY40" s="257">
        <v>2.4017113000000001</v>
      </c>
      <c r="AZ40" s="257">
        <v>2.4037650000000004</v>
      </c>
      <c r="BA40" s="257">
        <v>2.1418650000000001</v>
      </c>
      <c r="BB40" s="257">
        <v>2.2288860000000001</v>
      </c>
      <c r="BC40" s="257">
        <v>2.2386870000000001</v>
      </c>
      <c r="BD40" s="257">
        <v>2.1571560000000001</v>
      </c>
      <c r="BE40" s="259">
        <v>2.3604840000000005</v>
      </c>
      <c r="BF40" s="285">
        <v>9.1267664537907578E-2</v>
      </c>
      <c r="BG40" s="285">
        <v>-1.609612416619588E-2</v>
      </c>
      <c r="BH40" s="285">
        <v>6.1747881025598478E-4</v>
      </c>
    </row>
    <row r="41" spans="1:60" x14ac:dyDescent="0.15">
      <c r="A41" s="162" t="s">
        <v>159</v>
      </c>
      <c r="B41" s="257">
        <v>0</v>
      </c>
      <c r="C41" s="257">
        <v>0</v>
      </c>
      <c r="D41" s="257">
        <v>0</v>
      </c>
      <c r="E41" s="257">
        <v>0</v>
      </c>
      <c r="F41" s="257">
        <v>2.9250000000000005E-3</v>
      </c>
      <c r="G41" s="257">
        <v>7.29505E-3</v>
      </c>
      <c r="H41" s="257">
        <v>1.46538E-2</v>
      </c>
      <c r="I41" s="257">
        <v>0.1172304</v>
      </c>
      <c r="J41" s="257">
        <v>0.2344608</v>
      </c>
      <c r="K41" s="257">
        <v>0.31505670000000002</v>
      </c>
      <c r="L41" s="257">
        <v>0.36475250000000004</v>
      </c>
      <c r="M41" s="257">
        <v>0.41763329999999999</v>
      </c>
      <c r="N41" s="257">
        <v>0.43961400000000006</v>
      </c>
      <c r="O41" s="257">
        <v>0.48357539999999999</v>
      </c>
      <c r="P41" s="257">
        <v>0.50555609999999995</v>
      </c>
      <c r="Q41" s="257">
        <v>0.44499804999999998</v>
      </c>
      <c r="R41" s="257">
        <v>0.34436430000000001</v>
      </c>
      <c r="S41" s="257">
        <v>0.28574909999999998</v>
      </c>
      <c r="T41" s="257">
        <v>0.27109529999999998</v>
      </c>
      <c r="U41" s="257">
        <v>0.293076</v>
      </c>
      <c r="V41" s="257">
        <v>0.32098220000000011</v>
      </c>
      <c r="W41" s="257">
        <v>0.31368715000000003</v>
      </c>
      <c r="X41" s="257">
        <v>0.35745745000000001</v>
      </c>
      <c r="Y41" s="257">
        <v>0.37204755000000006</v>
      </c>
      <c r="Z41" s="257">
        <v>0.42311290000000001</v>
      </c>
      <c r="AA41" s="257">
        <v>0.49814769999999997</v>
      </c>
      <c r="AB41" s="257">
        <v>0.51794855000000006</v>
      </c>
      <c r="AC41" s="257">
        <v>0.53983370000000008</v>
      </c>
      <c r="AD41" s="257">
        <v>0.56067670000000003</v>
      </c>
      <c r="AE41" s="257">
        <v>0.56484530000000011</v>
      </c>
      <c r="AF41" s="257">
        <v>0.64549125000000007</v>
      </c>
      <c r="AG41" s="257">
        <v>0.70810965000000003</v>
      </c>
      <c r="AH41" s="257">
        <v>0.72558652499999998</v>
      </c>
      <c r="AI41" s="257">
        <v>0.73264187499999989</v>
      </c>
      <c r="AJ41" s="257">
        <v>0.75994620000000013</v>
      </c>
      <c r="AK41" s="257">
        <v>0.78077517500000004</v>
      </c>
      <c r="AL41" s="257">
        <v>0.86795000000000011</v>
      </c>
      <c r="AM41" s="257">
        <v>1.2407249999999999</v>
      </c>
      <c r="AN41" s="257">
        <v>1.2559499999999999</v>
      </c>
      <c r="AO41" s="257">
        <v>1.3908</v>
      </c>
      <c r="AP41" s="257">
        <v>1.3680045750000001</v>
      </c>
      <c r="AQ41" s="257">
        <v>1.4309310250000002</v>
      </c>
      <c r="AR41" s="257">
        <v>1.3356533750000001</v>
      </c>
      <c r="AS41" s="257">
        <v>1.2714174999999999</v>
      </c>
      <c r="AT41" s="257">
        <v>1.2937938</v>
      </c>
      <c r="AU41" s="257">
        <v>1.3916303749999999</v>
      </c>
      <c r="AV41" s="257">
        <v>1.2005275750000002</v>
      </c>
      <c r="AW41" s="257">
        <v>1.2223721750000003</v>
      </c>
      <c r="AX41" s="257">
        <v>1.03495705</v>
      </c>
      <c r="AY41" s="257">
        <v>0.98059045</v>
      </c>
      <c r="AZ41" s="257">
        <v>0.89427392500000003</v>
      </c>
      <c r="BA41" s="257">
        <v>0.824701825</v>
      </c>
      <c r="BB41" s="257">
        <v>0.80611429999999995</v>
      </c>
      <c r="BC41" s="257">
        <v>0.79506327499999996</v>
      </c>
      <c r="BD41" s="257">
        <v>0.79555880000000001</v>
      </c>
      <c r="BE41" s="259">
        <v>0.73293256427050069</v>
      </c>
      <c r="BF41" s="285">
        <v>-8.1236966669603006E-2</v>
      </c>
      <c r="BG41" s="285">
        <v>-4.7465483715734003E-2</v>
      </c>
      <c r="BH41" s="285">
        <v>1.9172776760343079E-4</v>
      </c>
    </row>
    <row r="42" spans="1:60" x14ac:dyDescent="0.15">
      <c r="A42" s="162" t="s">
        <v>158</v>
      </c>
      <c r="B42" s="257">
        <v>1.5</v>
      </c>
      <c r="C42" s="257">
        <v>2.8611111111111112</v>
      </c>
      <c r="D42" s="257">
        <v>5.0555555555555562</v>
      </c>
      <c r="E42" s="257">
        <v>8.5</v>
      </c>
      <c r="F42" s="257">
        <v>12.527777777777779</v>
      </c>
      <c r="G42" s="257">
        <v>17.638888888888889</v>
      </c>
      <c r="H42" s="257">
        <v>23.055555555555557</v>
      </c>
      <c r="I42" s="257">
        <v>30</v>
      </c>
      <c r="J42" s="257">
        <v>33.361111111111114</v>
      </c>
      <c r="K42" s="257">
        <v>35.500000000000007</v>
      </c>
      <c r="L42" s="257">
        <v>37.027777777777779</v>
      </c>
      <c r="M42" s="257">
        <v>38.44444444444445</v>
      </c>
      <c r="N42" s="257">
        <v>38.583333333333343</v>
      </c>
      <c r="O42" s="257">
        <v>38.666666666666671</v>
      </c>
      <c r="P42" s="257">
        <v>38.5</v>
      </c>
      <c r="Q42" s="257">
        <v>35.194444444444443</v>
      </c>
      <c r="R42" s="257">
        <v>33.500000000000007</v>
      </c>
      <c r="S42" s="257">
        <v>32</v>
      </c>
      <c r="T42" s="257">
        <v>34.222222222222229</v>
      </c>
      <c r="U42" s="257">
        <v>36.361111111111114</v>
      </c>
      <c r="V42" s="257">
        <v>38.333333333333336</v>
      </c>
      <c r="W42" s="257">
        <v>38.222222222222229</v>
      </c>
      <c r="X42" s="257">
        <v>39.444444444444443</v>
      </c>
      <c r="Y42" s="257">
        <v>35.666666666666671</v>
      </c>
      <c r="Z42" s="257">
        <v>36.583333333333343</v>
      </c>
      <c r="AA42" s="257">
        <v>36.805555555555557</v>
      </c>
      <c r="AB42" s="257">
        <v>41.06944444444445</v>
      </c>
      <c r="AC42" s="257">
        <v>39.991666666666667</v>
      </c>
      <c r="AD42" s="257">
        <v>41.130555555555567</v>
      </c>
      <c r="AE42" s="257">
        <v>39.722222222222229</v>
      </c>
      <c r="AF42" s="257">
        <v>40.802777777777784</v>
      </c>
      <c r="AG42" s="257">
        <v>45.219444444444456</v>
      </c>
      <c r="AH42" s="257">
        <v>42.369444444444454</v>
      </c>
      <c r="AI42" s="257">
        <v>41.838888888888889</v>
      </c>
      <c r="AJ42" s="257">
        <v>40.87777777777778</v>
      </c>
      <c r="AK42" s="257">
        <v>40.991666666666674</v>
      </c>
      <c r="AL42" s="257">
        <v>41.819444444444443</v>
      </c>
      <c r="AM42" s="257">
        <v>41.397222222222226</v>
      </c>
      <c r="AN42" s="257">
        <v>41.683333333333337</v>
      </c>
      <c r="AO42" s="257">
        <v>42.677777777777784</v>
      </c>
      <c r="AP42" s="257">
        <v>41.455555555555563</v>
      </c>
      <c r="AQ42" s="257">
        <v>39.80833333333333</v>
      </c>
      <c r="AR42" s="257">
        <v>38.805555555555557</v>
      </c>
      <c r="AS42" s="257">
        <v>40.3888888888889</v>
      </c>
      <c r="AT42" s="257">
        <v>41.358333333333334</v>
      </c>
      <c r="AU42" s="257">
        <v>46.75833333333334</v>
      </c>
      <c r="AV42" s="257">
        <v>40.927777777777784</v>
      </c>
      <c r="AW42" s="257">
        <v>39.283333333333339</v>
      </c>
      <c r="AX42" s="257">
        <v>39.111111111111121</v>
      </c>
      <c r="AY42" s="257">
        <v>34.472222222222221</v>
      </c>
      <c r="AZ42" s="257">
        <v>34.080555555555563</v>
      </c>
      <c r="BA42" s="257">
        <v>35.152777777777779</v>
      </c>
      <c r="BB42" s="257">
        <v>36.083333333333336</v>
      </c>
      <c r="BC42" s="257">
        <v>35.444444444444443</v>
      </c>
      <c r="BD42" s="257">
        <v>37.019444444444446</v>
      </c>
      <c r="BE42" s="259">
        <v>36.55833333333333</v>
      </c>
      <c r="BF42" s="285">
        <v>-1.5154124438616634E-2</v>
      </c>
      <c r="BG42" s="285">
        <v>-1.1021872391302923E-2</v>
      </c>
      <c r="BH42" s="285">
        <v>9.5632913299172409E-3</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1.9150000000000004E-2</v>
      </c>
      <c r="AJ43" s="257">
        <v>3.5427500000000001E-2</v>
      </c>
      <c r="AK43" s="257">
        <v>5.7450000000000001E-2</v>
      </c>
      <c r="AL43" s="257">
        <v>7.6600000000000015E-2</v>
      </c>
      <c r="AM43" s="257">
        <v>7.8515000000000015E-2</v>
      </c>
      <c r="AN43" s="257">
        <v>6.9897500000000001E-2</v>
      </c>
      <c r="AO43" s="257">
        <v>6.8000000000000005E-2</v>
      </c>
      <c r="AP43" s="257">
        <v>7.2701456000000012E-2</v>
      </c>
      <c r="AQ43" s="257">
        <v>7.7858198000000017E-2</v>
      </c>
      <c r="AR43" s="257">
        <v>9.9343460000000022E-2</v>
      </c>
      <c r="AS43" s="257">
        <v>0.112955212</v>
      </c>
      <c r="AT43" s="257">
        <v>7.4840213000000017E-2</v>
      </c>
      <c r="AU43" s="257">
        <v>0.11085367100000003</v>
      </c>
      <c r="AV43" s="257">
        <v>0.12825215100000004</v>
      </c>
      <c r="AW43" s="257">
        <v>0.13308441600000001</v>
      </c>
      <c r="AX43" s="257">
        <v>0.15065967200000005</v>
      </c>
      <c r="AY43" s="257">
        <v>0.129250005</v>
      </c>
      <c r="AZ43" s="257">
        <v>0.13019552400000001</v>
      </c>
      <c r="BA43" s="257">
        <v>0.204733357</v>
      </c>
      <c r="BB43" s="257">
        <v>0.26327994000000005</v>
      </c>
      <c r="BC43" s="257">
        <v>0.24283324048900004</v>
      </c>
      <c r="BD43" s="257">
        <v>0.2839255160000001</v>
      </c>
      <c r="BE43" s="259">
        <v>0.32436496463467834</v>
      </c>
      <c r="BF43" s="285">
        <v>0.13930838664710188</v>
      </c>
      <c r="BG43" s="285">
        <v>0.14263346902682783</v>
      </c>
      <c r="BH43" s="285">
        <v>8.4850603711503954E-5</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0.39890900000000007</v>
      </c>
      <c r="O44" s="257">
        <v>0.66988800000000004</v>
      </c>
      <c r="P44" s="257">
        <v>0.7652540000000001</v>
      </c>
      <c r="Q44" s="257">
        <v>0.822241</v>
      </c>
      <c r="R44" s="257">
        <v>1.0106470000000001</v>
      </c>
      <c r="S44" s="257">
        <v>1.090894</v>
      </c>
      <c r="T44" s="257">
        <v>1.2281280000000001</v>
      </c>
      <c r="U44" s="257">
        <v>1.1816080000000002</v>
      </c>
      <c r="V44" s="257">
        <v>1.245573</v>
      </c>
      <c r="W44" s="257">
        <v>1.3723400000000001</v>
      </c>
      <c r="X44" s="257">
        <v>1.5107370000000002</v>
      </c>
      <c r="Y44" s="257">
        <v>1.9026680000000002</v>
      </c>
      <c r="Z44" s="257">
        <v>2.1073560000000002</v>
      </c>
      <c r="AA44" s="257">
        <v>2.2317970000000003</v>
      </c>
      <c r="AB44" s="257">
        <v>2.5144060000000001</v>
      </c>
      <c r="AC44" s="257">
        <v>2.7063009999999998</v>
      </c>
      <c r="AD44" s="257">
        <v>2.8470240000000002</v>
      </c>
      <c r="AE44" s="257">
        <v>3.0563640000000003</v>
      </c>
      <c r="AF44" s="257">
        <v>3.085439</v>
      </c>
      <c r="AG44" s="257">
        <v>3.3494400000000004</v>
      </c>
      <c r="AH44" s="257">
        <v>3.8681380000000005</v>
      </c>
      <c r="AI44" s="257">
        <v>3.9507109999999996</v>
      </c>
      <c r="AJ44" s="257">
        <v>3.7739350000000003</v>
      </c>
      <c r="AK44" s="257">
        <v>4.236809</v>
      </c>
      <c r="AL44" s="257">
        <v>3.9262880000000004</v>
      </c>
      <c r="AM44" s="257">
        <v>4.1902889999999999</v>
      </c>
      <c r="AN44" s="257">
        <v>4.5147659999999998</v>
      </c>
      <c r="AO44" s="257">
        <v>4.7741150000000001</v>
      </c>
      <c r="AP44" s="257">
        <v>4.3699212837175008</v>
      </c>
      <c r="AQ44" s="257">
        <v>4.3316412032850007</v>
      </c>
      <c r="AR44" s="257">
        <v>4.1761114637950003</v>
      </c>
      <c r="AS44" s="257">
        <v>4.2994991713650004</v>
      </c>
      <c r="AT44" s="257">
        <v>4.1293126767724999</v>
      </c>
      <c r="AU44" s="257">
        <v>4.0972106419200012</v>
      </c>
      <c r="AV44" s="257">
        <v>4.0324013364725007</v>
      </c>
      <c r="AW44" s="257">
        <v>4.0082132827925001</v>
      </c>
      <c r="AX44" s="257">
        <v>3.9740953989325005</v>
      </c>
      <c r="AY44" s="257">
        <v>4.2587477949599997</v>
      </c>
      <c r="AZ44" s="257">
        <v>4.5263790455024999</v>
      </c>
      <c r="BA44" s="257">
        <v>4.368525905507501</v>
      </c>
      <c r="BB44" s="257">
        <v>4.5851618138449997</v>
      </c>
      <c r="BC44" s="257">
        <v>4.4291692875499997</v>
      </c>
      <c r="BD44" s="257">
        <v>4.5652452479874999</v>
      </c>
      <c r="BE44" s="259">
        <v>4.4319562972775</v>
      </c>
      <c r="BF44" s="285">
        <v>-3.1848917861584058E-2</v>
      </c>
      <c r="BG44" s="285">
        <v>1.0086657332335047E-2</v>
      </c>
      <c r="BH44" s="285">
        <v>1.159355073599071E-3</v>
      </c>
    </row>
    <row r="45" spans="1:60" x14ac:dyDescent="0.15">
      <c r="A45" s="162" t="s">
        <v>155</v>
      </c>
      <c r="B45" s="257">
        <v>1.7132000000000001</v>
      </c>
      <c r="C45" s="257">
        <v>2.036575</v>
      </c>
      <c r="D45" s="257">
        <v>2.488775</v>
      </c>
      <c r="E45" s="257">
        <v>3.4192</v>
      </c>
      <c r="F45" s="257">
        <v>4.7404250000000001</v>
      </c>
      <c r="G45" s="257">
        <v>6.0459000000000005</v>
      </c>
      <c r="H45" s="257">
        <v>6.6492500000000003</v>
      </c>
      <c r="I45" s="257">
        <v>6.9966499999999998</v>
      </c>
      <c r="J45" s="257">
        <v>7.2764750000000005</v>
      </c>
      <c r="K45" s="257">
        <v>7.4794250000000018</v>
      </c>
      <c r="L45" s="257">
        <v>8.0096000000000007</v>
      </c>
      <c r="M45" s="257">
        <v>8.5460000000000029</v>
      </c>
      <c r="N45" s="257">
        <v>9.0675750000000015</v>
      </c>
      <c r="O45" s="257">
        <v>9.5455500000000004</v>
      </c>
      <c r="P45" s="257">
        <v>9.9563500000000023</v>
      </c>
      <c r="Q45" s="257">
        <v>10.202375</v>
      </c>
      <c r="R45" s="257">
        <v>9.6231750000000016</v>
      </c>
      <c r="S45" s="257">
        <v>9.6191500000000012</v>
      </c>
      <c r="T45" s="257">
        <v>9.8389500000000005</v>
      </c>
      <c r="U45" s="257">
        <v>10.235150000000001</v>
      </c>
      <c r="V45" s="257">
        <v>10.380825</v>
      </c>
      <c r="W45" s="257">
        <v>11.001725</v>
      </c>
      <c r="X45" s="257">
        <v>11.358325000000001</v>
      </c>
      <c r="Y45" s="257">
        <v>11.279050000000002</v>
      </c>
      <c r="Z45" s="257">
        <v>11.071949999999999</v>
      </c>
      <c r="AA45" s="257">
        <v>10.394600000000001</v>
      </c>
      <c r="AB45" s="257">
        <v>9.6928999999999998</v>
      </c>
      <c r="AC45" s="257">
        <v>9.0274249999999991</v>
      </c>
      <c r="AD45" s="257">
        <v>9.4829249999999998</v>
      </c>
      <c r="AE45" s="257">
        <v>9.555200000000001</v>
      </c>
      <c r="AF45" s="257">
        <v>10.460900000000001</v>
      </c>
      <c r="AG45" s="257">
        <v>10.984825000000001</v>
      </c>
      <c r="AH45" s="257">
        <v>10.952475</v>
      </c>
      <c r="AI45" s="257">
        <v>11.065125</v>
      </c>
      <c r="AJ45" s="257">
        <v>10.773125</v>
      </c>
      <c r="AK45" s="257">
        <v>11.583124999999999</v>
      </c>
      <c r="AL45" s="257">
        <v>12.067975000000001</v>
      </c>
      <c r="AM45" s="257">
        <v>11.761649999999999</v>
      </c>
      <c r="AN45" s="257">
        <v>13.096174999999999</v>
      </c>
      <c r="AO45" s="257">
        <v>13.8171</v>
      </c>
      <c r="AP45" s="257">
        <v>14.228725000000003</v>
      </c>
      <c r="AQ45" s="257">
        <v>14.390325000000001</v>
      </c>
      <c r="AR45" s="257">
        <v>14.394194445000002</v>
      </c>
      <c r="AS45" s="257">
        <v>15.643638888888891</v>
      </c>
      <c r="AT45" s="257">
        <v>15.094777777777779</v>
      </c>
      <c r="AU45" s="257">
        <v>16.232638888888889</v>
      </c>
      <c r="AV45" s="257">
        <v>16.452527777777782</v>
      </c>
      <c r="AW45" s="257">
        <v>17.419361111111112</v>
      </c>
      <c r="AX45" s="257">
        <v>17.410416666666666</v>
      </c>
      <c r="AY45" s="257">
        <v>17.013611111111111</v>
      </c>
      <c r="AZ45" s="257">
        <v>17.098805555555558</v>
      </c>
      <c r="BA45" s="257">
        <v>18.25761111111111</v>
      </c>
      <c r="BB45" s="257">
        <v>19.180333333333333</v>
      </c>
      <c r="BC45" s="257">
        <v>19.926055555555557</v>
      </c>
      <c r="BD45" s="257">
        <v>20.888777777777779</v>
      </c>
      <c r="BE45" s="259">
        <v>21.557218666666667</v>
      </c>
      <c r="BF45" s="285">
        <v>2.9180327868852496E-2</v>
      </c>
      <c r="BG45" s="285">
        <v>3.3019763904894139E-2</v>
      </c>
      <c r="BH45" s="285">
        <v>5.6391510108610935E-3</v>
      </c>
    </row>
    <row r="46" spans="1:60" x14ac:dyDescent="0.15">
      <c r="A46" s="162" t="s">
        <v>154</v>
      </c>
      <c r="B46" s="257">
        <v>0</v>
      </c>
      <c r="C46" s="257">
        <v>0</v>
      </c>
      <c r="D46" s="257">
        <v>0</v>
      </c>
      <c r="E46" s="257">
        <v>0</v>
      </c>
      <c r="F46" s="257">
        <v>0</v>
      </c>
      <c r="G46" s="257">
        <v>0</v>
      </c>
      <c r="H46" s="257">
        <v>0</v>
      </c>
      <c r="I46" s="257">
        <v>0</v>
      </c>
      <c r="J46" s="257">
        <v>0</v>
      </c>
      <c r="K46" s="257">
        <v>0</v>
      </c>
      <c r="L46" s="257">
        <v>0</v>
      </c>
      <c r="M46" s="257">
        <v>0</v>
      </c>
      <c r="N46" s="257">
        <v>0</v>
      </c>
      <c r="O46" s="257">
        <v>0</v>
      </c>
      <c r="P46" s="257">
        <v>0</v>
      </c>
      <c r="Q46" s="257">
        <v>0</v>
      </c>
      <c r="R46" s="257">
        <v>0</v>
      </c>
      <c r="S46" s="257">
        <v>0</v>
      </c>
      <c r="T46" s="257">
        <v>0</v>
      </c>
      <c r="U46" s="257">
        <v>0</v>
      </c>
      <c r="V46" s="257">
        <v>0</v>
      </c>
      <c r="W46" s="257">
        <v>0</v>
      </c>
      <c r="X46" s="257">
        <v>0</v>
      </c>
      <c r="Y46" s="257">
        <v>0</v>
      </c>
      <c r="Z46" s="257">
        <v>0</v>
      </c>
      <c r="AA46" s="257">
        <v>0</v>
      </c>
      <c r="AB46" s="257">
        <v>0</v>
      </c>
      <c r="AC46" s="257">
        <v>0</v>
      </c>
      <c r="AD46" s="257">
        <v>0</v>
      </c>
      <c r="AE46" s="257">
        <v>0</v>
      </c>
      <c r="AF46" s="257">
        <v>0</v>
      </c>
      <c r="AG46" s="257">
        <v>0</v>
      </c>
      <c r="AH46" s="257">
        <v>0.10062500000000001</v>
      </c>
      <c r="AI46" s="257">
        <v>0.80380000000000007</v>
      </c>
      <c r="AJ46" s="257">
        <v>2.2478000000000002</v>
      </c>
      <c r="AK46" s="257">
        <v>2.3090035210277851</v>
      </c>
      <c r="AL46" s="257">
        <v>2.5748840673900006</v>
      </c>
      <c r="AM46" s="257">
        <v>3.1322216515050005</v>
      </c>
      <c r="AN46" s="257">
        <v>3.0202194907111504</v>
      </c>
      <c r="AO46" s="257">
        <v>3.7833550182450004</v>
      </c>
      <c r="AP46" s="257">
        <v>4.2877803535199996</v>
      </c>
      <c r="AQ46" s="257">
        <v>4.1184385159500003</v>
      </c>
      <c r="AR46" s="257">
        <v>4.3893863104500008</v>
      </c>
      <c r="AS46" s="257">
        <v>4.8023462063699993</v>
      </c>
      <c r="AT46" s="257">
        <v>4.769356149720001</v>
      </c>
      <c r="AU46" s="257">
        <v>5.1887595077926667</v>
      </c>
      <c r="AV46" s="257">
        <v>5.2536816868995011</v>
      </c>
      <c r="AW46" s="257">
        <v>4.5554915319027298</v>
      </c>
      <c r="AX46" s="257">
        <v>4.3183426666680003</v>
      </c>
      <c r="AY46" s="257">
        <v>4.1259602275065017</v>
      </c>
      <c r="AZ46" s="257">
        <v>4.8198632963399994</v>
      </c>
      <c r="BA46" s="257">
        <v>5.0738130415800011</v>
      </c>
      <c r="BB46" s="257">
        <v>6.3394846282440005</v>
      </c>
      <c r="BC46" s="257">
        <v>5.7993802636860012</v>
      </c>
      <c r="BD46" s="257">
        <v>6.1350219971505</v>
      </c>
      <c r="BE46" s="259">
        <v>5.9939016364412279</v>
      </c>
      <c r="BF46" s="285">
        <v>-2.5671813599015492E-2</v>
      </c>
      <c r="BG46" s="285">
        <v>2.5499934539840563E-2</v>
      </c>
      <c r="BH46" s="285">
        <v>1.5679442229903395E-3</v>
      </c>
    </row>
    <row r="47" spans="1:60" x14ac:dyDescent="0.15">
      <c r="A47" s="162" t="s">
        <v>153</v>
      </c>
      <c r="B47" s="257">
        <v>14.049027024999997</v>
      </c>
      <c r="C47" s="257">
        <v>15.146650425000001</v>
      </c>
      <c r="D47" s="257">
        <v>16.698240550000001</v>
      </c>
      <c r="E47" s="257">
        <v>17.668790099999999</v>
      </c>
      <c r="F47" s="257">
        <v>20.516901824999998</v>
      </c>
      <c r="G47" s="257">
        <v>21.325386174999998</v>
      </c>
      <c r="H47" s="257">
        <v>22.801468649999997</v>
      </c>
      <c r="I47" s="257">
        <v>23.146778025</v>
      </c>
      <c r="J47" s="257">
        <v>24.456191175000001</v>
      </c>
      <c r="K47" s="257">
        <v>25.242575725000002</v>
      </c>
      <c r="L47" s="257">
        <v>27.424930975000002</v>
      </c>
      <c r="M47" s="257">
        <v>30.229763924999997</v>
      </c>
      <c r="N47" s="257">
        <v>32.022149787499998</v>
      </c>
      <c r="O47" s="257">
        <v>33.102737925</v>
      </c>
      <c r="P47" s="257">
        <v>31.901061299999999</v>
      </c>
      <c r="Q47" s="257">
        <v>33.129441849999999</v>
      </c>
      <c r="R47" s="257">
        <v>34.810868299999996</v>
      </c>
      <c r="S47" s="257">
        <v>35.404800424999998</v>
      </c>
      <c r="T47" s="257">
        <v>35.255626774999996</v>
      </c>
      <c r="U47" s="257">
        <v>35.123948800000001</v>
      </c>
      <c r="V47" s="257">
        <v>32.658900274999993</v>
      </c>
      <c r="W47" s="257">
        <v>33.245465799999998</v>
      </c>
      <c r="X47" s="257">
        <v>32.646929549999996</v>
      </c>
      <c r="Y47" s="257">
        <v>32.7482203</v>
      </c>
      <c r="Z47" s="257">
        <v>32.619304799999995</v>
      </c>
      <c r="AA47" s="257">
        <v>33.539124999999999</v>
      </c>
      <c r="AB47" s="257">
        <v>27.676575000000003</v>
      </c>
      <c r="AC47" s="257">
        <v>24.649525000000001</v>
      </c>
      <c r="AD47" s="257">
        <v>23.697175000000001</v>
      </c>
      <c r="AE47" s="257">
        <v>21.584099999999999</v>
      </c>
      <c r="AF47" s="257">
        <v>22.376250000000002</v>
      </c>
      <c r="AG47" s="257">
        <v>22.583700000000004</v>
      </c>
      <c r="AH47" s="257">
        <v>18.536525000000001</v>
      </c>
      <c r="AI47" s="257">
        <v>17.427150000000001</v>
      </c>
      <c r="AJ47" s="257">
        <v>15.969175000000002</v>
      </c>
      <c r="AK47" s="257">
        <v>15.909700000000001</v>
      </c>
      <c r="AL47" s="257">
        <v>15.328125</v>
      </c>
      <c r="AM47" s="257">
        <v>15.850225</v>
      </c>
      <c r="AN47" s="257">
        <v>17.130225000000003</v>
      </c>
      <c r="AO47" s="257">
        <v>16.209099999999999</v>
      </c>
      <c r="AP47" s="257">
        <v>16.192675000000001</v>
      </c>
      <c r="AQ47" s="257">
        <v>16.51305</v>
      </c>
      <c r="AR47" s="257">
        <v>14.8422</v>
      </c>
      <c r="AS47" s="257">
        <v>14.141450000000001</v>
      </c>
      <c r="AT47" s="257">
        <v>12.304950000000002</v>
      </c>
      <c r="AU47" s="257">
        <v>12.546900000000001</v>
      </c>
      <c r="AV47" s="257">
        <v>12.915175</v>
      </c>
      <c r="AW47" s="257">
        <v>12.5341</v>
      </c>
      <c r="AX47" s="257">
        <v>11.442700000000002</v>
      </c>
      <c r="AY47" s="257">
        <v>10.873125</v>
      </c>
      <c r="AZ47" s="257">
        <v>10.370825000000002</v>
      </c>
      <c r="BA47" s="257">
        <v>10.494610861111111</v>
      </c>
      <c r="BB47" s="257">
        <v>11.290268694444444</v>
      </c>
      <c r="BC47" s="257">
        <v>11.562987638888888</v>
      </c>
      <c r="BD47" s="257">
        <v>10.740795972222225</v>
      </c>
      <c r="BE47" s="259">
        <v>11.317439762104728</v>
      </c>
      <c r="BF47" s="285">
        <v>5.0808322281767238E-2</v>
      </c>
      <c r="BG47" s="285">
        <v>-1.3503244203190046E-2</v>
      </c>
      <c r="BH47" s="285">
        <v>2.9605281117974962E-3</v>
      </c>
    </row>
    <row r="48" spans="1:60" x14ac:dyDescent="0.15">
      <c r="A48" s="162" t="s">
        <v>152</v>
      </c>
      <c r="B48" s="257">
        <v>0.29853000000000007</v>
      </c>
      <c r="C48" s="257">
        <v>0.33201000000000003</v>
      </c>
      <c r="D48" s="257">
        <v>0.39804000000000006</v>
      </c>
      <c r="E48" s="257">
        <v>0.89115</v>
      </c>
      <c r="F48" s="257">
        <v>0.90312499999999996</v>
      </c>
      <c r="G48" s="257">
        <v>1.2127499999999998</v>
      </c>
      <c r="H48" s="257">
        <v>1.522375</v>
      </c>
      <c r="I48" s="257">
        <v>1.6532</v>
      </c>
      <c r="J48" s="257">
        <v>1.8156500000000002</v>
      </c>
      <c r="K48" s="257">
        <v>2.213625</v>
      </c>
      <c r="L48" s="257">
        <v>2.5342499999999997</v>
      </c>
      <c r="M48" s="257">
        <v>2.7979250000000002</v>
      </c>
      <c r="N48" s="257">
        <v>3.1798249999999997</v>
      </c>
      <c r="O48" s="257">
        <v>3.5630000000000002</v>
      </c>
      <c r="P48" s="257">
        <v>3.6768999999999998</v>
      </c>
      <c r="Q48" s="257">
        <v>2.695325</v>
      </c>
      <c r="R48" s="257">
        <v>2.798575</v>
      </c>
      <c r="S48" s="257">
        <v>2.9222499999999996</v>
      </c>
      <c r="T48" s="257">
        <v>3.0009250000000001</v>
      </c>
      <c r="U48" s="257">
        <v>3.4058999999999999</v>
      </c>
      <c r="V48" s="257">
        <v>3.4997999999999996</v>
      </c>
      <c r="W48" s="257">
        <v>3.7484000000000002</v>
      </c>
      <c r="X48" s="257">
        <v>3.9591500000000002</v>
      </c>
      <c r="Y48" s="257">
        <v>3.8966499999999997</v>
      </c>
      <c r="Z48" s="257">
        <v>4.4055499999999999</v>
      </c>
      <c r="AA48" s="257">
        <v>5.9173</v>
      </c>
      <c r="AB48" s="257">
        <v>5.2629000000000001</v>
      </c>
      <c r="AC48" s="257">
        <v>5.7888499999999992</v>
      </c>
      <c r="AD48" s="257">
        <v>5.7326500000000005</v>
      </c>
      <c r="AE48" s="257">
        <v>5.4733749999999999</v>
      </c>
      <c r="AF48" s="257">
        <v>6.0675999999999997</v>
      </c>
      <c r="AG48" s="257">
        <v>6.3946249999999996</v>
      </c>
      <c r="AH48" s="257">
        <v>6.4890500000000007</v>
      </c>
      <c r="AI48" s="257">
        <v>6.5936750000000002</v>
      </c>
      <c r="AJ48" s="257">
        <v>6.6734750000000007</v>
      </c>
      <c r="AK48" s="257">
        <v>6.717975</v>
      </c>
      <c r="AL48" s="257">
        <v>7.1738</v>
      </c>
      <c r="AM48" s="257">
        <v>6.8237250000000005</v>
      </c>
      <c r="AN48" s="257">
        <v>6.5927000000000007</v>
      </c>
      <c r="AO48" s="257">
        <v>6.3946499999999995</v>
      </c>
      <c r="AP48" s="257">
        <v>6.8648750000000005</v>
      </c>
      <c r="AQ48" s="257">
        <v>6.2544750000000002</v>
      </c>
      <c r="AR48" s="257">
        <v>5.9188999999999989</v>
      </c>
      <c r="AS48" s="257">
        <v>6.0084249999999999</v>
      </c>
      <c r="AT48" s="257">
        <v>5.146749999999999</v>
      </c>
      <c r="AU48" s="257">
        <v>5.822474999999999</v>
      </c>
      <c r="AV48" s="257">
        <v>5.3928999999999991</v>
      </c>
      <c r="AW48" s="257">
        <v>5.0768750000000002</v>
      </c>
      <c r="AX48" s="257">
        <v>5.3010000000000002</v>
      </c>
      <c r="AY48" s="257">
        <v>4.3872249999999999</v>
      </c>
      <c r="AZ48" s="257">
        <v>4.5117999999999991</v>
      </c>
      <c r="BA48" s="257">
        <v>4.5302750000000005</v>
      </c>
      <c r="BB48" s="257">
        <v>4.8109446666666669</v>
      </c>
      <c r="BC48" s="257">
        <v>4.7416213888888894</v>
      </c>
      <c r="BD48" s="257">
        <v>4.7522778333333342</v>
      </c>
      <c r="BE48" s="259">
        <v>4.9784892636595544</v>
      </c>
      <c r="BF48" s="285">
        <v>4.4738335615146951E-2</v>
      </c>
      <c r="BG48" s="285">
        <v>-7.9424309400293325E-3</v>
      </c>
      <c r="BH48" s="285">
        <v>1.3023225861292407E-3</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0.89217499999999994</v>
      </c>
      <c r="AB49" s="257">
        <v>0.84819999999999995</v>
      </c>
      <c r="AC49" s="257">
        <v>0.71617500000000001</v>
      </c>
      <c r="AD49" s="257">
        <v>0.71132499999999999</v>
      </c>
      <c r="AE49" s="257">
        <v>0.77457500000000001</v>
      </c>
      <c r="AF49" s="257">
        <v>0.85969999999999991</v>
      </c>
      <c r="AG49" s="257">
        <v>0.87345000000000006</v>
      </c>
      <c r="AH49" s="257">
        <v>0.92849999999999999</v>
      </c>
      <c r="AI49" s="257">
        <v>0.9511750000000001</v>
      </c>
      <c r="AJ49" s="257">
        <v>0.9929</v>
      </c>
      <c r="AK49" s="257">
        <v>0.95980170000000009</v>
      </c>
      <c r="AL49" s="257">
        <v>0.98819820000000003</v>
      </c>
      <c r="AM49" s="257">
        <v>0.95317585000000027</v>
      </c>
      <c r="AN49" s="257">
        <v>1.0544567</v>
      </c>
      <c r="AO49" s="257">
        <v>1.0450110775499999</v>
      </c>
      <c r="AP49" s="257">
        <v>1.0784432235500001</v>
      </c>
      <c r="AQ49" s="257">
        <v>1.0457739968499999</v>
      </c>
      <c r="AR49" s="257">
        <v>1.0634877335499999</v>
      </c>
      <c r="AS49" s="257">
        <v>1.0213974947</v>
      </c>
      <c r="AT49" s="257">
        <v>0.96651179295000011</v>
      </c>
      <c r="AU49" s="257">
        <v>1.0028044130500002</v>
      </c>
      <c r="AV49" s="257">
        <v>0.85805893360000007</v>
      </c>
      <c r="AW49" s="257">
        <v>0.82533859320000003</v>
      </c>
      <c r="AX49" s="257">
        <v>0.81066706820000012</v>
      </c>
      <c r="AY49" s="257">
        <v>0.72808152725000008</v>
      </c>
      <c r="AZ49" s="257">
        <v>0.7724340206000001</v>
      </c>
      <c r="BA49" s="257">
        <v>0.81906012704999998</v>
      </c>
      <c r="BB49" s="257">
        <v>0.86220602566505011</v>
      </c>
      <c r="BC49" s="257">
        <v>0.85305616790735017</v>
      </c>
      <c r="BD49" s="257">
        <v>0.85671100001904998</v>
      </c>
      <c r="BE49" s="259">
        <v>0.85516059371380015</v>
      </c>
      <c r="BF49" s="285">
        <v>-4.5370150022268074E-3</v>
      </c>
      <c r="BG49" s="285">
        <v>-1.1986864359939342E-2</v>
      </c>
      <c r="BH49" s="285">
        <v>2.2370138750535854E-4</v>
      </c>
    </row>
    <row r="50" spans="1:60" x14ac:dyDescent="0.15">
      <c r="A50" s="162" t="s">
        <v>150</v>
      </c>
      <c r="B50" s="257">
        <v>0</v>
      </c>
      <c r="C50" s="257">
        <v>0</v>
      </c>
      <c r="D50" s="257">
        <v>0</v>
      </c>
      <c r="E50" s="257">
        <v>0</v>
      </c>
      <c r="F50" s="257">
        <v>9.3930000000000013E-2</v>
      </c>
      <c r="G50" s="257">
        <v>7.4740000000000001E-2</v>
      </c>
      <c r="H50" s="257">
        <v>0.39794000000000007</v>
      </c>
      <c r="I50" s="257">
        <v>1.1716000000000002</v>
      </c>
      <c r="J50" s="257">
        <v>1.1312000000000002</v>
      </c>
      <c r="K50" s="257">
        <v>1.4140000000000004</v>
      </c>
      <c r="L50" s="257">
        <v>1.4584400000000002</v>
      </c>
      <c r="M50" s="257">
        <v>1.6745800000000002</v>
      </c>
      <c r="N50" s="257">
        <v>1.6099400000000004</v>
      </c>
      <c r="O50" s="257">
        <v>1.6493300000000002</v>
      </c>
      <c r="P50" s="257">
        <v>1.5937800000000002</v>
      </c>
      <c r="Q50" s="257">
        <v>2.0432300000000003</v>
      </c>
      <c r="R50" s="257">
        <v>2.3331000000000004</v>
      </c>
      <c r="S50" s="257">
        <v>2.5441900000000004</v>
      </c>
      <c r="T50" s="257">
        <v>2.7512400000000006</v>
      </c>
      <c r="U50" s="257">
        <v>2.2563400000000002</v>
      </c>
      <c r="V50" s="257">
        <v>2.3937000000000004</v>
      </c>
      <c r="W50" s="257">
        <v>2.8199200000000006</v>
      </c>
      <c r="X50" s="257">
        <v>3.0188900000000003</v>
      </c>
      <c r="Y50" s="257">
        <v>3.8955700000000006</v>
      </c>
      <c r="Z50" s="257">
        <v>5.0005100000000011</v>
      </c>
      <c r="AA50" s="257">
        <v>5.7794392095119997</v>
      </c>
      <c r="AB50" s="257">
        <v>6.5110236012360003</v>
      </c>
      <c r="AC50" s="257">
        <v>6.8079415345200003</v>
      </c>
      <c r="AD50" s="257">
        <v>6.6779665153200014</v>
      </c>
      <c r="AE50" s="257">
        <v>7.321792773888002</v>
      </c>
      <c r="AF50" s="257">
        <v>8.9793242014320001</v>
      </c>
      <c r="AG50" s="257">
        <v>10.048968619056001</v>
      </c>
      <c r="AH50" s="257">
        <v>13.148897822172003</v>
      </c>
      <c r="AI50" s="257">
        <v>13.498705590192003</v>
      </c>
      <c r="AJ50" s="257">
        <v>15.45253007112</v>
      </c>
      <c r="AK50" s="257">
        <v>17.696398806432004</v>
      </c>
      <c r="AL50" s="257">
        <v>19.069434913104001</v>
      </c>
      <c r="AM50" s="257">
        <v>21.803434446780003</v>
      </c>
      <c r="AN50" s="257">
        <v>24.828727994640001</v>
      </c>
      <c r="AO50" s="257">
        <v>29.269074573648005</v>
      </c>
      <c r="AP50" s="257">
        <v>34.70195539062</v>
      </c>
      <c r="AQ50" s="257">
        <v>36.317369912904006</v>
      </c>
      <c r="AR50" s="257">
        <v>36.957271925699999</v>
      </c>
      <c r="AS50" s="257">
        <v>40.592173308804007</v>
      </c>
      <c r="AT50" s="257">
        <v>36.307721767248005</v>
      </c>
      <c r="AU50" s="257">
        <v>36.196468149852002</v>
      </c>
      <c r="AV50" s="257">
        <v>33.646083325992009</v>
      </c>
      <c r="AW50" s="257">
        <v>33.225614138880005</v>
      </c>
      <c r="AX50" s="257">
        <v>30.328096032971995</v>
      </c>
      <c r="AY50" s="257">
        <v>27.523899922000005</v>
      </c>
      <c r="AZ50" s="257">
        <v>28.543783468000004</v>
      </c>
      <c r="BA50" s="257">
        <v>29.121594432000002</v>
      </c>
      <c r="BB50" s="257">
        <v>31.71211413000001</v>
      </c>
      <c r="BC50" s="257">
        <v>31.497249880000005</v>
      </c>
      <c r="BD50" s="257">
        <v>35.974474240000006</v>
      </c>
      <c r="BE50" s="259">
        <v>32.413424816695503</v>
      </c>
      <c r="BF50" s="285">
        <v>-0.10145000782909208</v>
      </c>
      <c r="BG50" s="285">
        <v>-9.2165515839659484E-4</v>
      </c>
      <c r="BH50" s="285">
        <v>8.4790250610192429E-3</v>
      </c>
    </row>
    <row r="51" spans="1:60" x14ac:dyDescent="0.15">
      <c r="A51" s="162" t="s">
        <v>149</v>
      </c>
      <c r="B51" s="257">
        <v>0</v>
      </c>
      <c r="C51" s="257">
        <v>0</v>
      </c>
      <c r="D51" s="257">
        <v>0</v>
      </c>
      <c r="E51" s="257">
        <v>0</v>
      </c>
      <c r="F51" s="257">
        <v>0</v>
      </c>
      <c r="G51" s="257">
        <v>0</v>
      </c>
      <c r="H51" s="257">
        <v>0</v>
      </c>
      <c r="I51" s="257">
        <v>0</v>
      </c>
      <c r="J51" s="257">
        <v>0</v>
      </c>
      <c r="K51" s="257">
        <v>0</v>
      </c>
      <c r="L51" s="257">
        <v>0</v>
      </c>
      <c r="M51" s="257">
        <v>0</v>
      </c>
      <c r="N51" s="257">
        <v>0</v>
      </c>
      <c r="O51" s="257">
        <v>0</v>
      </c>
      <c r="P51" s="257">
        <v>0</v>
      </c>
      <c r="Q51" s="257">
        <v>0</v>
      </c>
      <c r="R51" s="257">
        <v>0</v>
      </c>
      <c r="S51" s="257">
        <v>0</v>
      </c>
      <c r="T51" s="257">
        <v>0</v>
      </c>
      <c r="U51" s="257">
        <v>0</v>
      </c>
      <c r="V51" s="257">
        <v>7.1384150105870042E-2</v>
      </c>
      <c r="W51" s="257">
        <v>0.18797676917778514</v>
      </c>
      <c r="X51" s="257">
        <v>0.25105366718538735</v>
      </c>
      <c r="Y51" s="257">
        <v>0.32286325607796118</v>
      </c>
      <c r="Z51" s="257">
        <v>0.4317979769892088</v>
      </c>
      <c r="AA51" s="257">
        <v>0.60098826500676028</v>
      </c>
      <c r="AB51" s="257">
        <v>0.64207669519630595</v>
      </c>
      <c r="AC51" s="257">
        <v>0.72472377739228033</v>
      </c>
      <c r="AD51" s="257">
        <v>0.79093548751243659</v>
      </c>
      <c r="AE51" s="257">
        <v>0.78520325964948079</v>
      </c>
      <c r="AF51" s="257">
        <v>0.78598696267761936</v>
      </c>
      <c r="AG51" s="257">
        <v>0.84221205706778224</v>
      </c>
      <c r="AH51" s="257">
        <v>0.83195674315671297</v>
      </c>
      <c r="AI51" s="257">
        <v>0.82458993469221142</v>
      </c>
      <c r="AJ51" s="257">
        <v>0.8263588643842954</v>
      </c>
      <c r="AK51" s="257">
        <v>0.80815456261639318</v>
      </c>
      <c r="AL51" s="257">
        <v>0.91178249445138881</v>
      </c>
      <c r="AM51" s="257">
        <v>0.927881993800862</v>
      </c>
      <c r="AN51" s="257">
        <v>0.92526218653537062</v>
      </c>
      <c r="AO51" s="257">
        <v>0.92123171381923008</v>
      </c>
      <c r="AP51" s="257">
        <v>0.87772500000000009</v>
      </c>
      <c r="AQ51" s="257">
        <v>0.91887500000000011</v>
      </c>
      <c r="AR51" s="257">
        <v>0.94830000000000003</v>
      </c>
      <c r="AS51" s="257">
        <v>0.86102500000000004</v>
      </c>
      <c r="AT51" s="257">
        <v>1.1495000000000002</v>
      </c>
      <c r="AU51" s="257">
        <v>1.5468</v>
      </c>
      <c r="AV51" s="257">
        <v>1.2216750000000001</v>
      </c>
      <c r="AW51" s="257">
        <v>1.0650999999999999</v>
      </c>
      <c r="AX51" s="257">
        <v>1.0236499999999999</v>
      </c>
      <c r="AY51" s="257">
        <v>0.84037500000000009</v>
      </c>
      <c r="AZ51" s="257">
        <v>0.93357500000000004</v>
      </c>
      <c r="BA51" s="257">
        <v>0.99890000000000012</v>
      </c>
      <c r="BB51" s="257">
        <v>0.96162500000000006</v>
      </c>
      <c r="BC51" s="257">
        <v>1.0168750000000002</v>
      </c>
      <c r="BD51" s="257">
        <v>1.0201750000000001</v>
      </c>
      <c r="BE51" s="259">
        <v>1.0578315986666997</v>
      </c>
      <c r="BF51" s="285">
        <v>3.4078808436903918E-2</v>
      </c>
      <c r="BG51" s="285">
        <v>-1.1864345369102636E-2</v>
      </c>
      <c r="BH51" s="285">
        <v>2.7671807857875756E-4</v>
      </c>
    </row>
    <row r="52" spans="1:60" x14ac:dyDescent="0.15">
      <c r="A52" s="162" t="s">
        <v>148</v>
      </c>
      <c r="B52" s="257">
        <v>0</v>
      </c>
      <c r="C52" s="257">
        <v>0</v>
      </c>
      <c r="D52" s="257">
        <v>0</v>
      </c>
      <c r="E52" s="257">
        <v>0</v>
      </c>
      <c r="F52" s="257">
        <v>2.5000000000000001E-4</v>
      </c>
      <c r="G52" s="257">
        <v>3.85E-2</v>
      </c>
      <c r="H52" s="257">
        <v>9.2999999999999999E-2</v>
      </c>
      <c r="I52" s="257">
        <v>0.11799999999999999</v>
      </c>
      <c r="J52" s="257">
        <v>0.15975</v>
      </c>
      <c r="K52" s="257">
        <v>0.33650000000000002</v>
      </c>
      <c r="L52" s="257">
        <v>0.54200000000000004</v>
      </c>
      <c r="M52" s="257">
        <v>0.56574999999999998</v>
      </c>
      <c r="N52" s="257">
        <v>0.64600000000000002</v>
      </c>
      <c r="O52" s="257">
        <v>0.70874999999999999</v>
      </c>
      <c r="P52" s="257">
        <v>0.79500000000000004</v>
      </c>
      <c r="Q52" s="257">
        <v>0.90700000000000003</v>
      </c>
      <c r="R52" s="257">
        <v>0.97850000000000004</v>
      </c>
      <c r="S52" s="257">
        <v>1.0335000000000001</v>
      </c>
      <c r="T52" s="257">
        <v>1.13625</v>
      </c>
      <c r="U52" s="257">
        <v>1.26725</v>
      </c>
      <c r="V52" s="257">
        <v>1.3267500000000001</v>
      </c>
      <c r="W52" s="257">
        <v>1.3587500000000001</v>
      </c>
      <c r="X52" s="257">
        <v>1.45675</v>
      </c>
      <c r="Y52" s="257">
        <v>1.4670000000000001</v>
      </c>
      <c r="Z52" s="257">
        <v>1.5955000000000001</v>
      </c>
      <c r="AA52" s="257">
        <v>1.7077500000000001</v>
      </c>
      <c r="AB52" s="257">
        <v>1.9170000000000005</v>
      </c>
      <c r="AC52" s="257">
        <v>2.0150000000000006</v>
      </c>
      <c r="AD52" s="257">
        <v>2.1139999999999999</v>
      </c>
      <c r="AE52" s="257">
        <v>2.0852499999999998</v>
      </c>
      <c r="AF52" s="257">
        <v>2.298</v>
      </c>
      <c r="AG52" s="257">
        <v>2.4874999999999998</v>
      </c>
      <c r="AH52" s="257">
        <v>2.4015000000000004</v>
      </c>
      <c r="AI52" s="257">
        <v>2.472</v>
      </c>
      <c r="AJ52" s="257">
        <v>2.8458333333333337</v>
      </c>
      <c r="AK52" s="257">
        <v>2.83</v>
      </c>
      <c r="AL52" s="257">
        <v>2.9455555555555559</v>
      </c>
      <c r="AM52" s="257">
        <v>2.8911111111111119</v>
      </c>
      <c r="AN52" s="257">
        <v>3.0558333333333336</v>
      </c>
      <c r="AO52" s="257">
        <v>3.1525000000000003</v>
      </c>
      <c r="AP52" s="257">
        <v>3.2363888888888894</v>
      </c>
      <c r="AQ52" s="257">
        <v>3.1469444444444443</v>
      </c>
      <c r="AR52" s="257">
        <v>3.0641666666666674</v>
      </c>
      <c r="AS52" s="257">
        <v>3.2647222222222227</v>
      </c>
      <c r="AT52" s="257">
        <v>3.1336111111111111</v>
      </c>
      <c r="AU52" s="257">
        <v>3.5002777777777778</v>
      </c>
      <c r="AV52" s="257">
        <v>3.1047222222222226</v>
      </c>
      <c r="AW52" s="257">
        <v>3.4033333333333338</v>
      </c>
      <c r="AX52" s="257">
        <v>3.5841666666666674</v>
      </c>
      <c r="AY52" s="257">
        <v>3.1047222222222226</v>
      </c>
      <c r="AZ52" s="257">
        <v>3.3172222222222225</v>
      </c>
      <c r="BA52" s="257">
        <v>3.4850000000000003</v>
      </c>
      <c r="BB52" s="257">
        <v>3.4997222222222226</v>
      </c>
      <c r="BC52" s="257">
        <v>3.3197222222222229</v>
      </c>
      <c r="BD52" s="257">
        <v>3.4058333333333337</v>
      </c>
      <c r="BE52" s="259">
        <v>3.2308366068194445</v>
      </c>
      <c r="BF52" s="285">
        <v>-5.3973324865248862E-2</v>
      </c>
      <c r="BG52" s="285">
        <v>8.3651538588636054E-3</v>
      </c>
      <c r="BH52" s="285">
        <v>8.4515427518693322E-4</v>
      </c>
    </row>
    <row r="53" spans="1:60" x14ac:dyDescent="0.15">
      <c r="A53" s="162" t="s">
        <v>147</v>
      </c>
      <c r="B53" s="257">
        <v>0</v>
      </c>
      <c r="C53" s="257">
        <v>0</v>
      </c>
      <c r="D53" s="257">
        <v>0</v>
      </c>
      <c r="E53" s="257">
        <v>0</v>
      </c>
      <c r="F53" s="257">
        <v>0</v>
      </c>
      <c r="G53" s="257">
        <v>0</v>
      </c>
      <c r="H53" s="257">
        <v>0</v>
      </c>
      <c r="I53" s="257">
        <v>0</v>
      </c>
      <c r="J53" s="257">
        <v>0</v>
      </c>
      <c r="K53" s="257">
        <v>0</v>
      </c>
      <c r="L53" s="257">
        <v>0</v>
      </c>
      <c r="M53" s="257">
        <v>0</v>
      </c>
      <c r="N53" s="257">
        <v>0</v>
      </c>
      <c r="O53" s="257">
        <v>0</v>
      </c>
      <c r="P53" s="257">
        <v>0</v>
      </c>
      <c r="Q53" s="257">
        <v>0</v>
      </c>
      <c r="R53" s="257">
        <v>0</v>
      </c>
      <c r="S53" s="257">
        <v>3.3991250000000008E-2</v>
      </c>
      <c r="T53" s="257">
        <v>3.7342500000000008E-2</v>
      </c>
      <c r="U53" s="257">
        <v>3.6385000000000001E-2</v>
      </c>
      <c r="V53" s="257">
        <v>4.6917500000000008E-2</v>
      </c>
      <c r="W53" s="257">
        <v>0.40023500000000001</v>
      </c>
      <c r="X53" s="257">
        <v>0.49981500000000006</v>
      </c>
      <c r="Y53" s="257">
        <v>1.1355949999999999</v>
      </c>
      <c r="Z53" s="257">
        <v>3.0189975000000002</v>
      </c>
      <c r="AA53" s="257">
        <v>3.2296475000000009</v>
      </c>
      <c r="AB53" s="257">
        <v>3.9563900000000003</v>
      </c>
      <c r="AC53" s="257">
        <v>4.3288574999999998</v>
      </c>
      <c r="AD53" s="257">
        <v>4.7415400000000005</v>
      </c>
      <c r="AE53" s="257">
        <v>5.0278325000000006</v>
      </c>
      <c r="AF53" s="257">
        <v>6.5042975000000016</v>
      </c>
      <c r="AG53" s="257">
        <v>7.5699950000000005</v>
      </c>
      <c r="AH53" s="257">
        <v>9.3078575000000008</v>
      </c>
      <c r="AI53" s="257">
        <v>9.8344825000000018</v>
      </c>
      <c r="AJ53" s="257">
        <v>11.855765000000002</v>
      </c>
      <c r="AK53" s="257">
        <v>13.946945000000003</v>
      </c>
      <c r="AL53" s="257">
        <v>15.345852500000003</v>
      </c>
      <c r="AM53" s="257">
        <v>16.639435000000002</v>
      </c>
      <c r="AN53" s="257">
        <v>20.048135000000002</v>
      </c>
      <c r="AO53" s="257">
        <v>21.168410000000002</v>
      </c>
      <c r="AP53" s="257">
        <v>25.7232375</v>
      </c>
      <c r="AQ53" s="257">
        <v>29.197047500000004</v>
      </c>
      <c r="AR53" s="257">
        <v>33.890712500000006</v>
      </c>
      <c r="AS53" s="257">
        <v>35.298237500000006</v>
      </c>
      <c r="AT53" s="257">
        <v>33.722192500000006</v>
      </c>
      <c r="AU53" s="257">
        <v>35.821032500000008</v>
      </c>
      <c r="AV53" s="257">
        <v>41.839877500000007</v>
      </c>
      <c r="AW53" s="257">
        <v>43.319215000000007</v>
      </c>
      <c r="AX53" s="257">
        <v>43.966485000000006</v>
      </c>
      <c r="AY53" s="257">
        <v>46.646527500000005</v>
      </c>
      <c r="AZ53" s="257">
        <v>45.95904250000001</v>
      </c>
      <c r="BA53" s="257">
        <v>44.504600000000011</v>
      </c>
      <c r="BB53" s="257">
        <v>51.568077500000001</v>
      </c>
      <c r="BC53" s="257">
        <v>47.232517500000007</v>
      </c>
      <c r="BD53" s="257">
        <v>43.361345000000007</v>
      </c>
      <c r="BE53" s="259">
        <v>46.366463133044995</v>
      </c>
      <c r="BF53" s="285">
        <v>6.6382484388915142E-2</v>
      </c>
      <c r="BG53" s="285">
        <v>2.5459928236320817E-2</v>
      </c>
      <c r="BH53" s="285">
        <v>1.2128999176088716E-2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84.991494591937055</v>
      </c>
      <c r="W54" s="257">
        <v>89.696576941986223</v>
      </c>
      <c r="X54" s="257">
        <v>91.639085545722693</v>
      </c>
      <c r="Y54" s="257">
        <v>97.113126843657795</v>
      </c>
      <c r="Z54" s="257">
        <v>98.172160766961639</v>
      </c>
      <c r="AA54" s="257">
        <v>120.96741642084562</v>
      </c>
      <c r="AB54" s="257">
        <v>114.94682276302849</v>
      </c>
      <c r="AC54" s="257">
        <v>97.995181907571265</v>
      </c>
      <c r="AD54" s="257">
        <v>87.931047197640112</v>
      </c>
      <c r="AE54" s="257">
        <v>76.98391101278267</v>
      </c>
      <c r="AF54" s="257">
        <v>72.127876106194677</v>
      </c>
      <c r="AG54" s="257">
        <v>83.662733529990149</v>
      </c>
      <c r="AH54" s="257">
        <v>75.334316617502438</v>
      </c>
      <c r="AI54" s="257">
        <v>69.750491642084555</v>
      </c>
      <c r="AJ54" s="257">
        <v>74.103982300884951</v>
      </c>
      <c r="AK54" s="257">
        <v>74.198623402163221</v>
      </c>
      <c r="AL54" s="257">
        <v>71.927236971484746</v>
      </c>
      <c r="AM54" s="257">
        <v>70.791543756145501</v>
      </c>
      <c r="AN54" s="257">
        <v>72.211160275319571</v>
      </c>
      <c r="AO54" s="257">
        <v>71.643313667649963</v>
      </c>
      <c r="AP54" s="257">
        <v>72.211160275319571</v>
      </c>
      <c r="AQ54" s="257">
        <v>70.034414945919366</v>
      </c>
      <c r="AR54" s="257">
        <v>66.059488692232065</v>
      </c>
      <c r="AS54" s="257">
        <v>62.747050147492629</v>
      </c>
      <c r="AT54" s="257">
        <v>48.908628318584071</v>
      </c>
      <c r="AU54" s="257">
        <v>54.560594886922317</v>
      </c>
      <c r="AV54" s="257">
        <v>56.126905113077683</v>
      </c>
      <c r="AW54" s="257">
        <v>51.838716814159298</v>
      </c>
      <c r="AX54" s="257">
        <v>47.69911504424779</v>
      </c>
      <c r="AY54" s="257">
        <v>40.317109144542783</v>
      </c>
      <c r="AZ54" s="257">
        <v>31.988692232055058</v>
      </c>
      <c r="BA54" s="257">
        <v>31.420845624385453</v>
      </c>
      <c r="BB54" s="257">
        <v>30.190511307767945</v>
      </c>
      <c r="BC54" s="257">
        <v>30.569075712881023</v>
      </c>
      <c r="BD54" s="257">
        <v>28.297689282202555</v>
      </c>
      <c r="BE54" s="259">
        <v>29.338741396263522</v>
      </c>
      <c r="BF54" s="285">
        <v>3.3956540014986381E-2</v>
      </c>
      <c r="BG54" s="285">
        <v>-5.3247307120695142E-2</v>
      </c>
      <c r="BH54" s="285">
        <v>7.67471888467484E-3</v>
      </c>
    </row>
    <row r="55" spans="1:60" x14ac:dyDescent="0.15">
      <c r="A55" s="162" t="s">
        <v>145</v>
      </c>
      <c r="B55" s="257">
        <v>0.85945700000000014</v>
      </c>
      <c r="C55" s="257">
        <v>0.83852300000000013</v>
      </c>
      <c r="D55" s="257">
        <v>1.4107190000000003</v>
      </c>
      <c r="E55" s="257">
        <v>3.1854570000000009</v>
      </c>
      <c r="F55" s="257">
        <v>6.2069310000000009</v>
      </c>
      <c r="G55" s="257">
        <v>11.827710000000002</v>
      </c>
      <c r="H55" s="257">
        <v>19.070874000000003</v>
      </c>
      <c r="I55" s="257">
        <v>27.063010000000002</v>
      </c>
      <c r="J55" s="257">
        <v>29.280851000000006</v>
      </c>
      <c r="K55" s="257">
        <v>35.022582</v>
      </c>
      <c r="L55" s="257">
        <v>36.697302000000015</v>
      </c>
      <c r="M55" s="257">
        <v>38.924447000000008</v>
      </c>
      <c r="N55" s="257">
        <v>41.371399000000004</v>
      </c>
      <c r="O55" s="257">
        <v>42.913537000000005</v>
      </c>
      <c r="P55" s="257">
        <v>47.016601000000009</v>
      </c>
      <c r="Q55" s="257">
        <v>46.877041000000006</v>
      </c>
      <c r="R55" s="257">
        <v>47.512039000000001</v>
      </c>
      <c r="S55" s="257">
        <v>47.274787000000003</v>
      </c>
      <c r="T55" s="257">
        <v>49.278636000000006</v>
      </c>
      <c r="U55" s="257">
        <v>50.417213000000011</v>
      </c>
      <c r="V55" s="257">
        <v>54.222549000000001</v>
      </c>
      <c r="W55" s="257">
        <v>55.125037000000006</v>
      </c>
      <c r="X55" s="257">
        <v>56.616002999999999</v>
      </c>
      <c r="Y55" s="257">
        <v>53.92831000000001</v>
      </c>
      <c r="Z55" s="257">
        <v>52.702508000000009</v>
      </c>
      <c r="AA55" s="257">
        <v>54.873829000000001</v>
      </c>
      <c r="AB55" s="257">
        <v>59.276947000000007</v>
      </c>
      <c r="AC55" s="257">
        <v>58.99201200000001</v>
      </c>
      <c r="AD55" s="257">
        <v>67.227215000000001</v>
      </c>
      <c r="AE55" s="257">
        <v>69.225249000000005</v>
      </c>
      <c r="AF55" s="257">
        <v>73.808632000000003</v>
      </c>
      <c r="AG55" s="257">
        <v>85.984079000000023</v>
      </c>
      <c r="AH55" s="257">
        <v>88.418238000000017</v>
      </c>
      <c r="AI55" s="257">
        <v>91.940489999999997</v>
      </c>
      <c r="AJ55" s="257">
        <v>97.887689999999992</v>
      </c>
      <c r="AK55" s="257">
        <v>101.34171000000001</v>
      </c>
      <c r="AL55" s="257">
        <v>100.85319</v>
      </c>
      <c r="AM55" s="257">
        <v>99.534149999999997</v>
      </c>
      <c r="AN55" s="257">
        <v>99.809181204633802</v>
      </c>
      <c r="AO55" s="257">
        <v>101.98790729349187</v>
      </c>
      <c r="AP55" s="257">
        <v>99.38657189629879</v>
      </c>
      <c r="AQ55" s="257">
        <v>94.260237426140947</v>
      </c>
      <c r="AR55" s="257">
        <v>95.300514327390687</v>
      </c>
      <c r="AS55" s="257">
        <v>97.832526279983909</v>
      </c>
      <c r="AT55" s="257">
        <v>91.223702400838732</v>
      </c>
      <c r="AU55" s="257">
        <v>98.492842982330359</v>
      </c>
      <c r="AV55" s="257">
        <v>81.918507487710855</v>
      </c>
      <c r="AW55" s="257">
        <v>76.898738954922209</v>
      </c>
      <c r="AX55" s="257">
        <v>76.325754511082664</v>
      </c>
      <c r="AY55" s="257">
        <v>70.055507470378288</v>
      </c>
      <c r="AZ55" s="257">
        <v>72.045457543699428</v>
      </c>
      <c r="BA55" s="257">
        <v>80.673640566785735</v>
      </c>
      <c r="BB55" s="257">
        <v>78.549115508437495</v>
      </c>
      <c r="BC55" s="257">
        <v>79.540004302171866</v>
      </c>
      <c r="BD55" s="257">
        <v>77.303317251846096</v>
      </c>
      <c r="BE55" s="259">
        <v>72.495469551846085</v>
      </c>
      <c r="BF55" s="285">
        <v>-6.4756894417759447E-2</v>
      </c>
      <c r="BG55" s="285">
        <v>-1.6421462211990812E-2</v>
      </c>
      <c r="BH55" s="285">
        <v>1.8964083759018438E-2</v>
      </c>
    </row>
    <row r="56" spans="1:60" x14ac:dyDescent="0.15">
      <c r="A56" s="162" t="s">
        <v>144</v>
      </c>
      <c r="B56" s="257">
        <v>0.34593749999999995</v>
      </c>
      <c r="C56" s="257">
        <v>0.42303750000000001</v>
      </c>
      <c r="D56" s="257">
        <v>0.48956000000000005</v>
      </c>
      <c r="E56" s="257">
        <v>0.61189750000000009</v>
      </c>
      <c r="F56" s="257">
        <v>0.75878875000000012</v>
      </c>
      <c r="G56" s="257">
        <v>0.99709750000000008</v>
      </c>
      <c r="H56" s="257">
        <v>1.185055</v>
      </c>
      <c r="I56" s="257">
        <v>1.4532862500000001</v>
      </c>
      <c r="J56" s="257">
        <v>1.5812325</v>
      </c>
      <c r="K56" s="257">
        <v>1.72909625</v>
      </c>
      <c r="L56" s="257">
        <v>1.8334649999999999</v>
      </c>
      <c r="M56" s="257">
        <v>1.9658074999999997</v>
      </c>
      <c r="N56" s="257">
        <v>2.0784199999999999</v>
      </c>
      <c r="O56" s="257">
        <v>2.3354374999999998</v>
      </c>
      <c r="P56" s="257">
        <v>2.7378925000000001</v>
      </c>
      <c r="Q56" s="257">
        <v>3.2529800000000004</v>
      </c>
      <c r="R56" s="257">
        <v>3.2327675000000005</v>
      </c>
      <c r="S56" s="257">
        <v>4.0268299999999995</v>
      </c>
      <c r="T56" s="257">
        <v>4.3348300000000002</v>
      </c>
      <c r="U56" s="257">
        <v>4.8324425</v>
      </c>
      <c r="V56" s="257">
        <v>9.6704918117010816</v>
      </c>
      <c r="W56" s="257">
        <v>10.197332323008849</v>
      </c>
      <c r="X56" s="257">
        <v>11.266014906588005</v>
      </c>
      <c r="Y56" s="257">
        <v>11.424481104965587</v>
      </c>
      <c r="Z56" s="257">
        <v>12.011141162733528</v>
      </c>
      <c r="AA56" s="257">
        <v>8.3773075273126842</v>
      </c>
      <c r="AB56" s="257">
        <v>7.8755817536184862</v>
      </c>
      <c r="AC56" s="257">
        <v>7.4892862290304816</v>
      </c>
      <c r="AD56" s="257">
        <v>5.1668783268416902</v>
      </c>
      <c r="AE56" s="257">
        <v>3.8728360735044243</v>
      </c>
      <c r="AF56" s="257">
        <v>3.678771311230089</v>
      </c>
      <c r="AG56" s="257">
        <v>2.6997621683903641</v>
      </c>
      <c r="AH56" s="257">
        <v>3.4558634147374629</v>
      </c>
      <c r="AI56" s="257">
        <v>3.1263939733470996</v>
      </c>
      <c r="AJ56" s="257">
        <v>2.841380777127827</v>
      </c>
      <c r="AK56" s="257">
        <v>2.9979694231278273</v>
      </c>
      <c r="AL56" s="257">
        <v>3.0564123859262535</v>
      </c>
      <c r="AM56" s="257">
        <v>3.1486744521278274</v>
      </c>
      <c r="AN56" s="257">
        <v>3.2010244579262537</v>
      </c>
      <c r="AO56" s="257">
        <v>3.9660796981278268</v>
      </c>
      <c r="AP56" s="257">
        <v>3.8621483281878075</v>
      </c>
      <c r="AQ56" s="257">
        <v>4.4497234242871198</v>
      </c>
      <c r="AR56" s="257">
        <v>4.2696817217305796</v>
      </c>
      <c r="AS56" s="257">
        <v>3.6406633166175024</v>
      </c>
      <c r="AT56" s="257">
        <v>2.9562094041986233</v>
      </c>
      <c r="AU56" s="257">
        <v>3.5542982770239329</v>
      </c>
      <c r="AV56" s="257">
        <v>4.2227877293236382</v>
      </c>
      <c r="AW56" s="257">
        <v>3.9464010855358316</v>
      </c>
      <c r="AX56" s="257">
        <v>4.1793998524582108</v>
      </c>
      <c r="AY56" s="257">
        <v>4.1157172766199803</v>
      </c>
      <c r="AZ56" s="257">
        <v>4.5195455936445423</v>
      </c>
      <c r="BA56" s="257">
        <v>4.6197579984137667</v>
      </c>
      <c r="BB56" s="257">
        <v>5.3111180514132421</v>
      </c>
      <c r="BC56" s="257">
        <v>5.3323316325764134</v>
      </c>
      <c r="BD56" s="257">
        <v>5.4844875306336451</v>
      </c>
      <c r="BE56" s="259">
        <v>5.4366855048437754</v>
      </c>
      <c r="BF56" s="285">
        <v>-1.1424286666775973E-2</v>
      </c>
      <c r="BG56" s="285">
        <v>6.3751256106368226E-2</v>
      </c>
      <c r="BH56" s="285">
        <v>1.4221821021734914E-3</v>
      </c>
    </row>
    <row r="57" spans="1:60" s="161" customFormat="1" x14ac:dyDescent="0.15">
      <c r="A57" s="163" t="s">
        <v>143</v>
      </c>
      <c r="B57" s="260">
        <v>37.914530597205662</v>
      </c>
      <c r="C57" s="260">
        <v>42.926025346260424</v>
      </c>
      <c r="D57" s="260">
        <v>51.436106277921915</v>
      </c>
      <c r="E57" s="260">
        <v>66.640430301088784</v>
      </c>
      <c r="F57" s="260">
        <v>85.95315465841918</v>
      </c>
      <c r="G57" s="260">
        <v>108.53882576430831</v>
      </c>
      <c r="H57" s="260">
        <v>133.65578537711804</v>
      </c>
      <c r="I57" s="260">
        <v>162.71074035381838</v>
      </c>
      <c r="J57" s="260">
        <v>184.91982237552412</v>
      </c>
      <c r="K57" s="260">
        <v>209.44464418199061</v>
      </c>
      <c r="L57" s="260">
        <v>224.85957885612621</v>
      </c>
      <c r="M57" s="260">
        <v>244.47502858856916</v>
      </c>
      <c r="N57" s="260">
        <v>256.03448251405615</v>
      </c>
      <c r="O57" s="260">
        <v>266.33577847509667</v>
      </c>
      <c r="P57" s="260">
        <v>281.19318922198715</v>
      </c>
      <c r="Q57" s="260">
        <v>280.8842699914934</v>
      </c>
      <c r="R57" s="260">
        <v>278.12327506599712</v>
      </c>
      <c r="S57" s="260">
        <v>272.82873737005423</v>
      </c>
      <c r="T57" s="260">
        <v>283.70487073670347</v>
      </c>
      <c r="U57" s="260">
        <v>297.17596572672676</v>
      </c>
      <c r="V57" s="260">
        <v>402.64606431052948</v>
      </c>
      <c r="W57" s="260">
        <v>412.9310082575924</v>
      </c>
      <c r="X57" s="260">
        <v>431.16754505123214</v>
      </c>
      <c r="Y57" s="260">
        <v>434.89131215946946</v>
      </c>
      <c r="Z57" s="260">
        <v>446.97011542893017</v>
      </c>
      <c r="AA57" s="260">
        <v>482.69205312414527</v>
      </c>
      <c r="AB57" s="260">
        <v>488.69401239918142</v>
      </c>
      <c r="AC57" s="260">
        <v>461.89638552710949</v>
      </c>
      <c r="AD57" s="260">
        <v>464.22137594021956</v>
      </c>
      <c r="AE57" s="260">
        <v>450.84732063004867</v>
      </c>
      <c r="AF57" s="260">
        <v>476.29820916600357</v>
      </c>
      <c r="AG57" s="260">
        <v>527.72451178307813</v>
      </c>
      <c r="AH57" s="260">
        <v>515.59358576449154</v>
      </c>
      <c r="AI57" s="260">
        <v>523.05369080742366</v>
      </c>
      <c r="AJ57" s="260">
        <v>543.88628688908636</v>
      </c>
      <c r="AK57" s="260">
        <v>558.4936151397693</v>
      </c>
      <c r="AL57" s="260">
        <v>569.45918021548334</v>
      </c>
      <c r="AM57" s="260">
        <v>571.27160665245344</v>
      </c>
      <c r="AN57" s="260">
        <v>597.10380937776802</v>
      </c>
      <c r="AO57" s="260">
        <v>611.56658260627626</v>
      </c>
      <c r="AP57" s="260">
        <v>627.5513278925049</v>
      </c>
      <c r="AQ57" s="260">
        <v>622.86613405026026</v>
      </c>
      <c r="AR57" s="260">
        <v>617.36321057801069</v>
      </c>
      <c r="AS57" s="260">
        <v>625.90333106966182</v>
      </c>
      <c r="AT57" s="260">
        <v>577.4758538309186</v>
      </c>
      <c r="AU57" s="260">
        <v>622.94692947641852</v>
      </c>
      <c r="AV57" s="260">
        <v>580.41738044833915</v>
      </c>
      <c r="AW57" s="260">
        <v>565.7226653507222</v>
      </c>
      <c r="AX57" s="260">
        <v>554.38611864928816</v>
      </c>
      <c r="AY57" s="260">
        <v>500.00541852924823</v>
      </c>
      <c r="AZ57" s="260">
        <v>509.20002244097725</v>
      </c>
      <c r="BA57" s="260">
        <v>537.43886500392512</v>
      </c>
      <c r="BB57" s="260">
        <v>558.80292681859885</v>
      </c>
      <c r="BC57" s="260">
        <v>548.32459914026322</v>
      </c>
      <c r="BD57" s="260">
        <v>553.47407140941414</v>
      </c>
      <c r="BE57" s="260">
        <v>541.09722632331545</v>
      </c>
      <c r="BF57" s="286">
        <v>-2.5033246404861043E-2</v>
      </c>
      <c r="BG57" s="286">
        <v>-4.236174364065981E-3</v>
      </c>
      <c r="BH57" s="286">
        <v>0.14154557774716289</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13.259971976401179</v>
      </c>
      <c r="W59" s="287">
        <v>14.733085545722711</v>
      </c>
      <c r="X59" s="287">
        <v>14.551261799410025</v>
      </c>
      <c r="Y59" s="287">
        <v>14.36943805309734</v>
      </c>
      <c r="Z59" s="287">
        <v>15.097220501474922</v>
      </c>
      <c r="AA59" s="287">
        <v>15.397010324483773</v>
      </c>
      <c r="AB59" s="287">
        <v>14.733085545722711</v>
      </c>
      <c r="AC59" s="287">
        <v>11.458308259587017</v>
      </c>
      <c r="AD59" s="287">
        <v>8.4579727138643044</v>
      </c>
      <c r="AE59" s="287">
        <v>7.9120140117994087</v>
      </c>
      <c r="AF59" s="287">
        <v>7.820858407079645</v>
      </c>
      <c r="AG59" s="287">
        <v>5.7296415929203528</v>
      </c>
      <c r="AH59" s="287">
        <v>5.4566622418879041</v>
      </c>
      <c r="AI59" s="287">
        <v>5.0920398230088484</v>
      </c>
      <c r="AJ59" s="287">
        <v>5.4566622418879041</v>
      </c>
      <c r="AK59" s="287">
        <v>5.2743510324483767</v>
      </c>
      <c r="AL59" s="287">
        <v>7.5654277286135683</v>
      </c>
      <c r="AM59" s="287">
        <v>7.5868761061946888</v>
      </c>
      <c r="AN59" s="287">
        <v>7.7799115044247769</v>
      </c>
      <c r="AO59" s="287">
        <v>9.1227914999999999</v>
      </c>
      <c r="AP59" s="287">
        <v>9.423216</v>
      </c>
      <c r="AQ59" s="287">
        <v>9.9616004999999994</v>
      </c>
      <c r="AR59" s="287">
        <v>8.7708089999999999</v>
      </c>
      <c r="AS59" s="287">
        <v>10.034574900000001</v>
      </c>
      <c r="AT59" s="287">
        <v>8.5681463999999998</v>
      </c>
      <c r="AU59" s="287">
        <v>8.1448750499999996</v>
      </c>
      <c r="AV59" s="287">
        <v>8.9201288999999999</v>
      </c>
      <c r="AW59" s="287">
        <v>9.3614455500000009</v>
      </c>
      <c r="AX59" s="287">
        <v>9.4029893999999992</v>
      </c>
      <c r="AY59" s="287">
        <v>9.8544460554265498</v>
      </c>
      <c r="AZ59" s="287">
        <v>11.1465525</v>
      </c>
      <c r="BA59" s="287">
        <v>10.930647500000001</v>
      </c>
      <c r="BB59" s="287">
        <v>10.616605</v>
      </c>
      <c r="BC59" s="287">
        <v>10.815812500000002</v>
      </c>
      <c r="BD59" s="287">
        <v>11.789235625000002</v>
      </c>
      <c r="BE59" s="288">
        <v>11.893684991999999</v>
      </c>
      <c r="BF59" s="289">
        <v>6.1032760907286931E-3</v>
      </c>
      <c r="BG59" s="289">
        <v>3.2428243908509291E-2</v>
      </c>
      <c r="BH59" s="289">
        <v>3.1112680528313768E-3</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8.653183874139625</v>
      </c>
      <c r="W60" s="287">
        <v>8.8188711897738425</v>
      </c>
      <c r="X60" s="287">
        <v>9.9543441494591924</v>
      </c>
      <c r="Y60" s="287">
        <v>11.526033431661748</v>
      </c>
      <c r="Z60" s="287">
        <v>12.138234021632249</v>
      </c>
      <c r="AA60" s="287">
        <v>12.932503441494589</v>
      </c>
      <c r="AB60" s="287">
        <v>13.534875122910517</v>
      </c>
      <c r="AC60" s="287">
        <v>15.717828908554569</v>
      </c>
      <c r="AD60" s="287">
        <v>14.583292035398227</v>
      </c>
      <c r="AE60" s="287">
        <v>12.748562438544736</v>
      </c>
      <c r="AF60" s="287">
        <v>11.526033431661748</v>
      </c>
      <c r="AG60" s="287">
        <v>12.138234021632249</v>
      </c>
      <c r="AH60" s="287">
        <v>13.884035398230086</v>
      </c>
      <c r="AI60" s="287">
        <v>14.059083579154372</v>
      </c>
      <c r="AJ60" s="287">
        <v>14.321187807276299</v>
      </c>
      <c r="AK60" s="287">
        <v>15.193620452310714</v>
      </c>
      <c r="AL60" s="287">
        <v>15.106564405113073</v>
      </c>
      <c r="AM60" s="287">
        <v>15.542780727630282</v>
      </c>
      <c r="AN60" s="287">
        <v>15.280676499508354</v>
      </c>
      <c r="AO60" s="287">
        <v>18.534368770658794</v>
      </c>
      <c r="AP60" s="287">
        <v>19.002661792409043</v>
      </c>
      <c r="AQ60" s="287">
        <v>19.394776794493609</v>
      </c>
      <c r="AR60" s="287">
        <v>19.471535889872172</v>
      </c>
      <c r="AS60" s="287">
        <v>19.941451327433629</v>
      </c>
      <c r="AT60" s="287">
        <v>16.93198131760084</v>
      </c>
      <c r="AU60" s="287">
        <v>20.728362831858476</v>
      </c>
      <c r="AV60" s="287">
        <v>19.226184857423853</v>
      </c>
      <c r="AW60" s="287">
        <v>19.410098328416968</v>
      </c>
      <c r="AX60" s="287">
        <v>19.270277286135688</v>
      </c>
      <c r="AY60" s="287">
        <v>19.121439528023593</v>
      </c>
      <c r="AZ60" s="287">
        <v>17.898910521140607</v>
      </c>
      <c r="BA60" s="287">
        <v>17.787516224188789</v>
      </c>
      <c r="BB60" s="287">
        <v>18.208755162241882</v>
      </c>
      <c r="BC60" s="287">
        <v>19.314273352999013</v>
      </c>
      <c r="BD60" s="287">
        <v>19.164499508357913</v>
      </c>
      <c r="BE60" s="288">
        <v>17.865054177008659</v>
      </c>
      <c r="BF60" s="289">
        <v>-7.0351795735427824E-2</v>
      </c>
      <c r="BG60" s="289">
        <v>1.2462554832644468E-2</v>
      </c>
      <c r="BH60" s="289">
        <v>4.6733180137539651E-3</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9.0233749999999979</v>
      </c>
      <c r="W61" s="257">
        <v>10.925599999999999</v>
      </c>
      <c r="X61" s="257">
        <v>11.413349999999998</v>
      </c>
      <c r="Y61" s="257">
        <v>11.901099999999998</v>
      </c>
      <c r="Z61" s="257">
        <v>12.291299999999998</v>
      </c>
      <c r="AA61" s="257">
        <v>13.100964999999997</v>
      </c>
      <c r="AB61" s="257">
        <v>13.754549999999998</v>
      </c>
      <c r="AC61" s="257">
        <v>14.144749999999998</v>
      </c>
      <c r="AD61" s="257">
        <v>13.559449999999998</v>
      </c>
      <c r="AE61" s="257">
        <v>9.852549999999999</v>
      </c>
      <c r="AF61" s="257">
        <v>11.315799999999999</v>
      </c>
      <c r="AG61" s="257">
        <v>9.4623499999999989</v>
      </c>
      <c r="AH61" s="257">
        <v>7.4274570000000013</v>
      </c>
      <c r="AI61" s="257">
        <v>7.3630740000000001</v>
      </c>
      <c r="AJ61" s="257">
        <v>8.3366229999999995</v>
      </c>
      <c r="AK61" s="257">
        <v>4.7799499999999986</v>
      </c>
      <c r="AL61" s="257">
        <v>4.0931979999999992</v>
      </c>
      <c r="AM61" s="257">
        <v>4.1078304999999986</v>
      </c>
      <c r="AN61" s="257">
        <v>4.6833754999999995</v>
      </c>
      <c r="AO61" s="257">
        <v>5.0013884999999991</v>
      </c>
      <c r="AP61" s="257">
        <v>6.4049518659622695</v>
      </c>
      <c r="AQ61" s="257">
        <v>7.0413906863478513</v>
      </c>
      <c r="AR61" s="257">
        <v>8.5116128328762866</v>
      </c>
      <c r="AS61" s="257">
        <v>9.0668823493514736</v>
      </c>
      <c r="AT61" s="257">
        <v>8.7561994214826946</v>
      </c>
      <c r="AU61" s="257">
        <v>9.5482995240706074</v>
      </c>
      <c r="AV61" s="257">
        <v>10.624291295066255</v>
      </c>
      <c r="AW61" s="257">
        <v>11.411879495928188</v>
      </c>
      <c r="AX61" s="257">
        <v>11.951756852021669</v>
      </c>
      <c r="AY61" s="257">
        <v>13.422404942470555</v>
      </c>
      <c r="AZ61" s="257">
        <v>13.602681442486016</v>
      </c>
      <c r="BA61" s="257">
        <v>14.152488229665611</v>
      </c>
      <c r="BB61" s="257">
        <v>15.084921045417943</v>
      </c>
      <c r="BC61" s="257">
        <v>17.371070686370018</v>
      </c>
      <c r="BD61" s="257">
        <v>17.407056188899112</v>
      </c>
      <c r="BE61" s="259">
        <v>16.616536970497894</v>
      </c>
      <c r="BF61" s="285">
        <v>-4.802188167638799E-2</v>
      </c>
      <c r="BG61" s="285">
        <v>7.1127004851383457E-2</v>
      </c>
      <c r="BH61" s="285">
        <v>4.3467185031195394E-3</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356.08478917735982</v>
      </c>
      <c r="W62" s="257">
        <v>360.21431805250728</v>
      </c>
      <c r="X62" s="257">
        <v>380.99669277758102</v>
      </c>
      <c r="Y62" s="257">
        <v>402.05619495228603</v>
      </c>
      <c r="Z62" s="257">
        <v>408.0336059511061</v>
      </c>
      <c r="AA62" s="257">
        <v>414.19503837684363</v>
      </c>
      <c r="AB62" s="257">
        <v>424.95481631681406</v>
      </c>
      <c r="AC62" s="257">
        <v>411.34489664822996</v>
      </c>
      <c r="AD62" s="257">
        <v>410.14875723532441</v>
      </c>
      <c r="AE62" s="257">
        <v>385.32010146069314</v>
      </c>
      <c r="AF62" s="257">
        <v>372.44517223650433</v>
      </c>
      <c r="AG62" s="257">
        <v>374.52308107485243</v>
      </c>
      <c r="AH62" s="257">
        <v>345.40825906297925</v>
      </c>
      <c r="AI62" s="257">
        <v>359.57024301231559</v>
      </c>
      <c r="AJ62" s="257">
        <v>358.4661143588495</v>
      </c>
      <c r="AK62" s="257">
        <v>366.19129793510319</v>
      </c>
      <c r="AL62" s="257">
        <v>372.16880530973447</v>
      </c>
      <c r="AM62" s="257">
        <v>376.67492625368737</v>
      </c>
      <c r="AN62" s="257">
        <v>385.59520648967555</v>
      </c>
      <c r="AO62" s="257">
        <v>395.61902654867254</v>
      </c>
      <c r="AP62" s="257">
        <v>400.40103244837758</v>
      </c>
      <c r="AQ62" s="257">
        <v>421.73613569321532</v>
      </c>
      <c r="AR62" s="257">
        <v>428.81718289085546</v>
      </c>
      <c r="AS62" s="257">
        <v>422.74771386430677</v>
      </c>
      <c r="AT62" s="257">
        <v>397.78932153392327</v>
      </c>
      <c r="AU62" s="257">
        <v>423.92022492625375</v>
      </c>
      <c r="AV62" s="257">
        <v>435.63613938053095</v>
      </c>
      <c r="AW62" s="257">
        <v>428.62590265486722</v>
      </c>
      <c r="AX62" s="257">
        <v>424.86742994100297</v>
      </c>
      <c r="AY62" s="257">
        <v>422.19824299410027</v>
      </c>
      <c r="AZ62" s="257">
        <v>408.67482227138646</v>
      </c>
      <c r="BA62" s="257">
        <v>420.64639011799409</v>
      </c>
      <c r="BB62" s="257">
        <v>431.10059070796461</v>
      </c>
      <c r="BC62" s="257">
        <v>454.4993134218289</v>
      </c>
      <c r="BD62" s="257">
        <v>444.31272123893802</v>
      </c>
      <c r="BE62" s="259">
        <v>411.38919453740704</v>
      </c>
      <c r="BF62" s="285">
        <v>-7.6629678302517878E-2</v>
      </c>
      <c r="BG62" s="285">
        <v>1.1122006650948535E-2</v>
      </c>
      <c r="BH62" s="285">
        <v>0.10761526466399514</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8.1750983284169116</v>
      </c>
      <c r="W63" s="257">
        <v>13.242182890855455</v>
      </c>
      <c r="X63" s="257">
        <v>13.154166666666665</v>
      </c>
      <c r="Y63" s="257">
        <v>13.330672320550637</v>
      </c>
      <c r="Z63" s="257">
        <v>13.772173058013763</v>
      </c>
      <c r="AA63" s="257">
        <v>9.2786135693215321</v>
      </c>
      <c r="AB63" s="257">
        <v>9.0931170108161243</v>
      </c>
      <c r="AC63" s="257">
        <v>8.8290683382497512</v>
      </c>
      <c r="AD63" s="257">
        <v>8.8290683382497512</v>
      </c>
      <c r="AE63" s="257">
        <v>9.6231071779744344</v>
      </c>
      <c r="AF63" s="257">
        <v>7.5921091445427722</v>
      </c>
      <c r="AG63" s="257">
        <v>11.935</v>
      </c>
      <c r="AH63" s="257">
        <v>8.4026250000000005</v>
      </c>
      <c r="AI63" s="257">
        <v>10.327625000000001</v>
      </c>
      <c r="AJ63" s="257">
        <v>9.2303749999999987</v>
      </c>
      <c r="AK63" s="257">
        <v>7.1609999999999996</v>
      </c>
      <c r="AL63" s="257">
        <v>10.520125</v>
      </c>
      <c r="AM63" s="257">
        <v>7.4978750000000005</v>
      </c>
      <c r="AN63" s="257">
        <v>11.617374999999999</v>
      </c>
      <c r="AO63" s="257">
        <v>11.453750000000001</v>
      </c>
      <c r="AP63" s="257">
        <v>11.646249999999998</v>
      </c>
      <c r="AQ63" s="257">
        <v>11.992750000000001</v>
      </c>
      <c r="AR63" s="257">
        <v>11.164999999999999</v>
      </c>
      <c r="AS63" s="257">
        <v>7.8925000000000001</v>
      </c>
      <c r="AT63" s="257">
        <v>17.113250000000001</v>
      </c>
      <c r="AU63" s="257">
        <v>18.271885769711336</v>
      </c>
      <c r="AV63" s="257">
        <v>20.735255479983081</v>
      </c>
      <c r="AW63" s="257">
        <v>22.938442055125883</v>
      </c>
      <c r="AX63" s="257">
        <v>19.331211535493971</v>
      </c>
      <c r="AY63" s="257">
        <v>19.962996070672908</v>
      </c>
      <c r="AZ63" s="257">
        <v>25.386304916649813</v>
      </c>
      <c r="BA63" s="257">
        <v>25.115005168222833</v>
      </c>
      <c r="BB63" s="257">
        <v>24.758880168222841</v>
      </c>
      <c r="BC63" s="257">
        <v>28.392330383480829</v>
      </c>
      <c r="BD63" s="257">
        <v>31.532635129079559</v>
      </c>
      <c r="BE63" s="259">
        <v>31.300000000000004</v>
      </c>
      <c r="BF63" s="285">
        <v>-1.0089681799831829E-2</v>
      </c>
      <c r="BG63" s="285">
        <v>6.3023283622023252E-2</v>
      </c>
      <c r="BH63" s="285">
        <v>8.1877643572302629E-3</v>
      </c>
    </row>
    <row r="64" spans="1:60" x14ac:dyDescent="0.15">
      <c r="A64" s="162" t="s">
        <v>137</v>
      </c>
      <c r="B64" s="257">
        <v>121.67582717441624</v>
      </c>
      <c r="C64" s="257">
        <v>135.73743371322342</v>
      </c>
      <c r="D64" s="257">
        <v>149.44250751899619</v>
      </c>
      <c r="E64" s="257">
        <v>161.36040444074422</v>
      </c>
      <c r="F64" s="257">
        <v>172.44338296580881</v>
      </c>
      <c r="G64" s="257">
        <v>189.48474577570983</v>
      </c>
      <c r="H64" s="257">
        <v>207.12183424519375</v>
      </c>
      <c r="I64" s="257">
        <v>217.8482800372239</v>
      </c>
      <c r="J64" s="257">
        <v>236.91488430562299</v>
      </c>
      <c r="K64" s="257">
        <v>251.21568367625468</v>
      </c>
      <c r="L64" s="257">
        <v>274.09696270715506</v>
      </c>
      <c r="M64" s="257">
        <v>301.62670673461287</v>
      </c>
      <c r="N64" s="257">
        <v>323.19693812515914</v>
      </c>
      <c r="O64" s="257">
        <v>344.64757309979314</v>
      </c>
      <c r="P64" s="257">
        <v>365.86014340522985</v>
      </c>
      <c r="Q64" s="257">
        <v>377.07738588121981</v>
      </c>
      <c r="R64" s="257">
        <v>399.30426930193232</v>
      </c>
      <c r="S64" s="257">
        <v>431.04583846846401</v>
      </c>
      <c r="T64" s="257">
        <v>462.18942555543435</v>
      </c>
      <c r="U64" s="257">
        <v>504.31783173595329</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31.137868731563412</v>
      </c>
      <c r="W65" s="287">
        <v>30.017318092428706</v>
      </c>
      <c r="X65" s="287">
        <v>31.429363323500485</v>
      </c>
      <c r="Y65" s="287">
        <v>30.987389380530971</v>
      </c>
      <c r="Z65" s="287">
        <v>32.753392330383477</v>
      </c>
      <c r="AA65" s="287">
        <v>34.86388888888888</v>
      </c>
      <c r="AB65" s="287">
        <v>35.137401671583078</v>
      </c>
      <c r="AC65" s="287">
        <v>35.313434119960661</v>
      </c>
      <c r="AD65" s="287">
        <v>38.491482300884947</v>
      </c>
      <c r="AE65" s="287">
        <v>39.109488692232048</v>
      </c>
      <c r="AF65" s="287">
        <v>40.081452802359877</v>
      </c>
      <c r="AG65" s="287">
        <v>41.733999999999995</v>
      </c>
      <c r="AH65" s="287">
        <v>40.935124999999999</v>
      </c>
      <c r="AI65" s="287">
        <v>41.098750000000003</v>
      </c>
      <c r="AJ65" s="287">
        <v>47.624500000000005</v>
      </c>
      <c r="AK65" s="287">
        <v>48.673625000000001</v>
      </c>
      <c r="AL65" s="287">
        <v>49.058624999999999</v>
      </c>
      <c r="AM65" s="287">
        <v>50.521625</v>
      </c>
      <c r="AN65" s="287">
        <v>45.545499999999997</v>
      </c>
      <c r="AO65" s="287">
        <v>46.017125000000007</v>
      </c>
      <c r="AP65" s="287">
        <v>46.921875</v>
      </c>
      <c r="AQ65" s="287">
        <v>43.302875</v>
      </c>
      <c r="AR65" s="287">
        <v>46.835250000000002</v>
      </c>
      <c r="AS65" s="287">
        <v>44.130625000000002</v>
      </c>
      <c r="AT65" s="287">
        <v>44.072874999999996</v>
      </c>
      <c r="AU65" s="287">
        <v>44.043999999999997</v>
      </c>
      <c r="AV65" s="287">
        <v>47.356372420087503</v>
      </c>
      <c r="AW65" s="287">
        <v>46.238500000000002</v>
      </c>
      <c r="AX65" s="287">
        <v>46.151875000000004</v>
      </c>
      <c r="AY65" s="287">
        <v>48.548499999999997</v>
      </c>
      <c r="AZ65" s="287">
        <v>46.344374999999999</v>
      </c>
      <c r="BA65" s="287">
        <v>43.326930506953644</v>
      </c>
      <c r="BB65" s="287">
        <v>43.101203770636985</v>
      </c>
      <c r="BC65" s="287">
        <v>44.385601773723984</v>
      </c>
      <c r="BD65" s="287">
        <v>44.433143387413921</v>
      </c>
      <c r="BE65" s="288">
        <v>43.033583772613561</v>
      </c>
      <c r="BF65" s="284">
        <v>-3.4144280527528159E-2</v>
      </c>
      <c r="BG65" s="284">
        <v>8.1444646222039729E-4</v>
      </c>
      <c r="BH65" s="284">
        <v>1.1257151545600252E-2</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7.8031690629695909</v>
      </c>
      <c r="W66" s="287">
        <v>7.6287726329550756</v>
      </c>
      <c r="X66" s="287">
        <v>8.3113594557640109</v>
      </c>
      <c r="Y66" s="287">
        <v>10.944355696962685</v>
      </c>
      <c r="Z66" s="287">
        <v>12.121507123112082</v>
      </c>
      <c r="AA66" s="287">
        <v>11.214864482861786</v>
      </c>
      <c r="AB66" s="287">
        <v>9.2924741020193817</v>
      </c>
      <c r="AC66" s="287">
        <v>8.4108917662274454</v>
      </c>
      <c r="AD66" s="287">
        <v>6.0584824196870528</v>
      </c>
      <c r="AE66" s="287">
        <v>5.1937033969387274</v>
      </c>
      <c r="AF66" s="287">
        <v>5.097402036206228</v>
      </c>
      <c r="AG66" s="287">
        <v>5.6830297341361593</v>
      </c>
      <c r="AH66" s="287">
        <v>5.950088842182546</v>
      </c>
      <c r="AI66" s="287">
        <v>6.1068061513880032</v>
      </c>
      <c r="AJ66" s="287">
        <v>4.7827771445050145</v>
      </c>
      <c r="AK66" s="287">
        <v>4.5026461713905528</v>
      </c>
      <c r="AL66" s="287">
        <v>4.7576691722269357</v>
      </c>
      <c r="AM66" s="287">
        <v>4.3979504994229819</v>
      </c>
      <c r="AN66" s="287">
        <v>3.9694430271667929</v>
      </c>
      <c r="AO66" s="287">
        <v>4.8105807556010465</v>
      </c>
      <c r="AP66" s="287">
        <v>5.0433226797110668</v>
      </c>
      <c r="AQ66" s="287">
        <v>5.2125218657817225</v>
      </c>
      <c r="AR66" s="287">
        <v>5.8923123929203678</v>
      </c>
      <c r="AS66" s="287">
        <v>5.9350855074729756</v>
      </c>
      <c r="AT66" s="287">
        <v>5.3302764498457877</v>
      </c>
      <c r="AU66" s="287">
        <v>5.1500630462517805</v>
      </c>
      <c r="AV66" s="287">
        <v>5.4718952031428874</v>
      </c>
      <c r="AW66" s="287">
        <v>5.7018401125648541</v>
      </c>
      <c r="AX66" s="287">
        <v>4.7598917041615412</v>
      </c>
      <c r="AY66" s="287">
        <v>5.2620862239074748</v>
      </c>
      <c r="AZ66" s="287">
        <v>5.1825402251784176</v>
      </c>
      <c r="BA66" s="287">
        <v>5.1408813331076955</v>
      </c>
      <c r="BB66" s="287">
        <v>5.052357181256161</v>
      </c>
      <c r="BC66" s="287">
        <v>5.8660134718412182</v>
      </c>
      <c r="BD66" s="287">
        <v>5.5527219054080801</v>
      </c>
      <c r="BE66" s="288">
        <v>6.1089925201846222</v>
      </c>
      <c r="BF66" s="289">
        <v>9.7173852315036946E-2</v>
      </c>
      <c r="BG66" s="289">
        <v>4.0968831091443558E-3</v>
      </c>
      <c r="BH66" s="289">
        <v>1.5980508375512436E-3</v>
      </c>
    </row>
    <row r="67" spans="1:60" s="161" customFormat="1" x14ac:dyDescent="0.15">
      <c r="A67" s="163" t="s">
        <v>134</v>
      </c>
      <c r="B67" s="260">
        <v>121.67582717441624</v>
      </c>
      <c r="C67" s="260">
        <v>135.73743371322342</v>
      </c>
      <c r="D67" s="260">
        <v>149.44250751899619</v>
      </c>
      <c r="E67" s="260">
        <v>161.36040444074422</v>
      </c>
      <c r="F67" s="260">
        <v>172.44338296580881</v>
      </c>
      <c r="G67" s="260">
        <v>189.48474577570983</v>
      </c>
      <c r="H67" s="260">
        <v>207.12183424519375</v>
      </c>
      <c r="I67" s="260">
        <v>217.8482800372239</v>
      </c>
      <c r="J67" s="260">
        <v>236.91488430562299</v>
      </c>
      <c r="K67" s="260">
        <v>251.21568367625468</v>
      </c>
      <c r="L67" s="260">
        <v>274.09696270715506</v>
      </c>
      <c r="M67" s="260">
        <v>301.62670673461287</v>
      </c>
      <c r="N67" s="260">
        <v>323.19693812515914</v>
      </c>
      <c r="O67" s="260">
        <v>344.64757309979314</v>
      </c>
      <c r="P67" s="260">
        <v>365.86014340522985</v>
      </c>
      <c r="Q67" s="260">
        <v>377.07738588121981</v>
      </c>
      <c r="R67" s="260">
        <v>399.30426930193232</v>
      </c>
      <c r="S67" s="260">
        <v>431.04583846846401</v>
      </c>
      <c r="T67" s="260">
        <v>462.18942555543435</v>
      </c>
      <c r="U67" s="260">
        <v>504.31783173595329</v>
      </c>
      <c r="V67" s="260">
        <v>434.13745615085054</v>
      </c>
      <c r="W67" s="260">
        <v>445.58014840424306</v>
      </c>
      <c r="X67" s="260">
        <v>469.81053817238131</v>
      </c>
      <c r="Y67" s="260">
        <v>495.1151838350894</v>
      </c>
      <c r="Z67" s="260">
        <v>506.20743298572251</v>
      </c>
      <c r="AA67" s="260">
        <v>510.98288408389419</v>
      </c>
      <c r="AB67" s="260">
        <v>520.50031976986588</v>
      </c>
      <c r="AC67" s="260">
        <v>505.21917804080931</v>
      </c>
      <c r="AD67" s="260">
        <v>500.12850504340867</v>
      </c>
      <c r="AE67" s="260">
        <v>469.75952717818245</v>
      </c>
      <c r="AF67" s="260">
        <v>455.87882805835454</v>
      </c>
      <c r="AG67" s="260">
        <v>461.20533642354115</v>
      </c>
      <c r="AH67" s="260">
        <v>427.46425254527981</v>
      </c>
      <c r="AI67" s="260">
        <v>443.61762156586678</v>
      </c>
      <c r="AJ67" s="260">
        <v>448.21823955251864</v>
      </c>
      <c r="AK67" s="260">
        <v>451.77649059125275</v>
      </c>
      <c r="AL67" s="260">
        <v>463.27041461568803</v>
      </c>
      <c r="AM67" s="260">
        <v>466.32986408693523</v>
      </c>
      <c r="AN67" s="260">
        <v>474.47148802077544</v>
      </c>
      <c r="AO67" s="260">
        <v>490.55903107493248</v>
      </c>
      <c r="AP67" s="260">
        <v>498.84330978645994</v>
      </c>
      <c r="AQ67" s="260">
        <v>518.64205053983846</v>
      </c>
      <c r="AR67" s="260">
        <v>529.46370300652427</v>
      </c>
      <c r="AS67" s="260">
        <v>519.74883294856488</v>
      </c>
      <c r="AT67" s="260">
        <v>498.56205012285261</v>
      </c>
      <c r="AU67" s="260">
        <v>529.80771114814593</v>
      </c>
      <c r="AV67" s="260">
        <v>547.97026753623459</v>
      </c>
      <c r="AW67" s="260">
        <v>543.68810819690316</v>
      </c>
      <c r="AX67" s="260">
        <v>535.73543171881579</v>
      </c>
      <c r="AY67" s="260">
        <v>538.37011581460126</v>
      </c>
      <c r="AZ67" s="260">
        <v>528.23618687684132</v>
      </c>
      <c r="BA67" s="260">
        <v>537.09985908013266</v>
      </c>
      <c r="BB67" s="260">
        <v>547.92331303574042</v>
      </c>
      <c r="BC67" s="260">
        <v>580.64441559024397</v>
      </c>
      <c r="BD67" s="260">
        <v>574.19201298309656</v>
      </c>
      <c r="BE67" s="260">
        <v>538.20704696971188</v>
      </c>
      <c r="BF67" s="286">
        <v>-6.5231623261505778E-2</v>
      </c>
      <c r="BG67" s="286">
        <v>1.4223789218603011E-2</v>
      </c>
      <c r="BH67" s="286">
        <v>0.14078953597408181</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0.78132789366578392</v>
      </c>
      <c r="C69" s="257">
        <v>0.81916862930174472</v>
      </c>
      <c r="D69" s="257">
        <v>0.85879430529789258</v>
      </c>
      <c r="E69" s="257">
        <v>0.91733187659683213</v>
      </c>
      <c r="F69" s="257">
        <v>1.0763925875746405</v>
      </c>
      <c r="G69" s="257">
        <v>2.5524554895351446</v>
      </c>
      <c r="H69" s="257">
        <v>2.9543461945564866</v>
      </c>
      <c r="I69" s="257">
        <v>3.3817946826966732</v>
      </c>
      <c r="J69" s="257">
        <v>4.1077071484252503</v>
      </c>
      <c r="K69" s="257">
        <v>4.1765082037105552</v>
      </c>
      <c r="L69" s="257">
        <v>4.2608830478586821</v>
      </c>
      <c r="M69" s="257">
        <v>4.7995684486740986</v>
      </c>
      <c r="N69" s="257">
        <v>4.9080725728748904</v>
      </c>
      <c r="O69" s="257">
        <v>3.8008429517194293</v>
      </c>
      <c r="P69" s="257">
        <v>5.0920699786819021</v>
      </c>
      <c r="Q69" s="257">
        <v>4.5354040718812971</v>
      </c>
      <c r="R69" s="257">
        <v>4.9280405613869442</v>
      </c>
      <c r="S69" s="257">
        <v>6.749102481037407</v>
      </c>
      <c r="T69" s="257">
        <v>7.7133109962951121</v>
      </c>
      <c r="U69" s="257">
        <v>8.9788715496880531</v>
      </c>
      <c r="V69" s="257">
        <v>9.686438076609015</v>
      </c>
      <c r="W69" s="257">
        <v>9.3054747085991192</v>
      </c>
      <c r="X69" s="257">
        <v>11.391766947819491</v>
      </c>
      <c r="Y69" s="257">
        <v>12.367467661554175</v>
      </c>
      <c r="Z69" s="257">
        <v>15.616835250000003</v>
      </c>
      <c r="AA69" s="257">
        <v>22.798511010000002</v>
      </c>
      <c r="AB69" s="257">
        <v>26.531038057499995</v>
      </c>
      <c r="AC69" s="257">
        <v>30.518285420999995</v>
      </c>
      <c r="AD69" s="257">
        <v>16.513165750000006</v>
      </c>
      <c r="AE69" s="257">
        <v>26.105281070000007</v>
      </c>
      <c r="AF69" s="257">
        <v>31.867996700000003</v>
      </c>
      <c r="AG69" s="257">
        <v>37.479384539999998</v>
      </c>
      <c r="AH69" s="257">
        <v>39.752352125000002</v>
      </c>
      <c r="AI69" s="257">
        <v>46.231348220000015</v>
      </c>
      <c r="AJ69" s="257">
        <v>54.972639049999998</v>
      </c>
      <c r="AK69" s="257">
        <v>59.440879650000021</v>
      </c>
      <c r="AL69" s="257">
        <v>66.532705125000007</v>
      </c>
      <c r="AM69" s="257">
        <v>78.220325925000012</v>
      </c>
      <c r="AN69" s="257">
        <v>80.276738549999976</v>
      </c>
      <c r="AO69" s="257">
        <v>93.25601976999998</v>
      </c>
      <c r="AP69" s="257">
        <v>97.046902750000001</v>
      </c>
      <c r="AQ69" s="257">
        <v>105.78400000000002</v>
      </c>
      <c r="AR69" s="257">
        <v>118.55222325</v>
      </c>
      <c r="AS69" s="257">
        <v>125.78671545</v>
      </c>
      <c r="AT69" s="257">
        <v>134.79441195000001</v>
      </c>
      <c r="AU69" s="257">
        <v>144.38939854999998</v>
      </c>
      <c r="AV69" s="257">
        <v>153.19261080000001</v>
      </c>
      <c r="AW69" s="257">
        <v>152.54553385</v>
      </c>
      <c r="AX69" s="257">
        <v>153.83449300000001</v>
      </c>
      <c r="AY69" s="257">
        <v>173.40094390000002</v>
      </c>
      <c r="AZ69" s="257">
        <v>184.01948515000001</v>
      </c>
      <c r="BA69" s="257">
        <v>196.31904750000004</v>
      </c>
      <c r="BB69" s="257">
        <v>204.95774387984102</v>
      </c>
      <c r="BC69" s="257">
        <v>219.61161163377602</v>
      </c>
      <c r="BD69" s="257">
        <v>223.44548104452178</v>
      </c>
      <c r="BE69" s="259">
        <v>233.10212458408083</v>
      </c>
      <c r="BF69" s="285">
        <v>4.0366681154700323E-2</v>
      </c>
      <c r="BG69" s="285">
        <v>5.1840693523699244E-2</v>
      </c>
      <c r="BH69" s="285">
        <v>6.0977165088312621E-2</v>
      </c>
    </row>
    <row r="70" spans="1:60" x14ac:dyDescent="0.15">
      <c r="A70" s="168" t="s">
        <v>132</v>
      </c>
      <c r="B70" s="257">
        <v>0.47309999999999997</v>
      </c>
      <c r="C70" s="257">
        <v>0.57665</v>
      </c>
      <c r="D70" s="257">
        <v>0.45979999999999999</v>
      </c>
      <c r="E70" s="257">
        <v>0.46074999999999999</v>
      </c>
      <c r="F70" s="257">
        <v>0.72389999999999999</v>
      </c>
      <c r="G70" s="257">
        <v>0.74099999999999999</v>
      </c>
      <c r="H70" s="257">
        <v>0.87874999999999992</v>
      </c>
      <c r="I70" s="257">
        <v>0.88824999999999998</v>
      </c>
      <c r="J70" s="257">
        <v>0.86449999999999994</v>
      </c>
      <c r="K70" s="257">
        <v>0.79419999999999991</v>
      </c>
      <c r="L70" s="257">
        <v>1.2302499999999998</v>
      </c>
      <c r="M70" s="257">
        <v>1.71475</v>
      </c>
      <c r="N70" s="257">
        <v>1.1191</v>
      </c>
      <c r="O70" s="257">
        <v>1.15995</v>
      </c>
      <c r="P70" s="257">
        <v>1.6634500000000003</v>
      </c>
      <c r="Q70" s="257">
        <v>1.21695</v>
      </c>
      <c r="R70" s="257">
        <v>0.58899999999999997</v>
      </c>
      <c r="S70" s="257">
        <v>0.64600000000000013</v>
      </c>
      <c r="T70" s="257">
        <v>0.44650000000000001</v>
      </c>
      <c r="U70" s="257">
        <v>0.5605</v>
      </c>
      <c r="V70" s="257">
        <v>0.80749999999999988</v>
      </c>
      <c r="W70" s="257">
        <v>1.4724999999999999</v>
      </c>
      <c r="X70" s="257">
        <v>3.5625</v>
      </c>
      <c r="Y70" s="257">
        <v>5.32</v>
      </c>
      <c r="Z70" s="257">
        <v>6.1274999999999995</v>
      </c>
      <c r="AA70" s="257">
        <v>3.7810000000000001</v>
      </c>
      <c r="AB70" s="257">
        <v>1.653</v>
      </c>
      <c r="AC70" s="257">
        <v>2.1565000000000003</v>
      </c>
      <c r="AD70" s="257">
        <v>2.4225000000000003</v>
      </c>
      <c r="AE70" s="257">
        <v>3.0114999999999998</v>
      </c>
      <c r="AF70" s="257">
        <v>3.0114999999999998</v>
      </c>
      <c r="AG70" s="257">
        <v>3.0780000000000003</v>
      </c>
      <c r="AH70" s="257">
        <v>2.8975</v>
      </c>
      <c r="AI70" s="257">
        <v>2.8025000000000002</v>
      </c>
      <c r="AJ70" s="257">
        <v>3.0209999999999999</v>
      </c>
      <c r="AK70" s="257">
        <v>2.9925000000000002</v>
      </c>
      <c r="AL70" s="257">
        <v>2.6220000000000003</v>
      </c>
      <c r="AM70" s="257">
        <v>2.242</v>
      </c>
      <c r="AN70" s="257">
        <v>1.482</v>
      </c>
      <c r="AO70" s="257">
        <v>0.95</v>
      </c>
      <c r="AP70" s="257">
        <v>1.3774999999999999</v>
      </c>
      <c r="AQ70" s="257">
        <v>1.3774999999999999</v>
      </c>
      <c r="AR70" s="257">
        <v>4.5429570000000004</v>
      </c>
      <c r="AS70" s="257">
        <v>6.4576250000000002</v>
      </c>
      <c r="AT70" s="257">
        <v>6.8527299999999993</v>
      </c>
      <c r="AU70" s="257">
        <v>7.1352600000000006</v>
      </c>
      <c r="AV70" s="257">
        <v>6.3019200000000009</v>
      </c>
      <c r="AW70" s="257">
        <v>6.3413450000000005</v>
      </c>
      <c r="AX70" s="257">
        <v>7.0726550000000001</v>
      </c>
      <c r="AY70" s="257">
        <v>7.5308343000000004</v>
      </c>
      <c r="AZ70" s="257">
        <v>7.301096750000001</v>
      </c>
      <c r="BA70" s="257">
        <v>9.895578099999998</v>
      </c>
      <c r="BB70" s="257">
        <v>11.426855762410261</v>
      </c>
      <c r="BC70" s="257">
        <v>14.600446325160517</v>
      </c>
      <c r="BD70" s="257">
        <v>19.492344145934005</v>
      </c>
      <c r="BE70" s="259">
        <v>20.796985704697668</v>
      </c>
      <c r="BF70" s="285">
        <v>6.4015861002052254E-2</v>
      </c>
      <c r="BG70" s="285">
        <v>0.11019698856603366</v>
      </c>
      <c r="BH70" s="285">
        <v>5.4402817345287815E-3</v>
      </c>
    </row>
    <row r="71" spans="1:60" x14ac:dyDescent="0.15">
      <c r="A71" s="168" t="s">
        <v>131</v>
      </c>
      <c r="B71" s="257">
        <v>7.3639950604500001E-2</v>
      </c>
      <c r="C71" s="257">
        <v>9.5466224623875023E-2</v>
      </c>
      <c r="D71" s="257">
        <v>0.10690807261912501</v>
      </c>
      <c r="E71" s="257">
        <v>0.1371937224075</v>
      </c>
      <c r="F71" s="257">
        <v>0.14101670953387502</v>
      </c>
      <c r="G71" s="257">
        <v>0.128869913557875</v>
      </c>
      <c r="H71" s="257">
        <v>0.120627444859875</v>
      </c>
      <c r="I71" s="257">
        <v>0.11924466228225002</v>
      </c>
      <c r="J71" s="257">
        <v>5.1759449817375E-2</v>
      </c>
      <c r="K71" s="257">
        <v>6.3255524580375005E-2</v>
      </c>
      <c r="L71" s="257">
        <v>5.7805734421500013E-2</v>
      </c>
      <c r="M71" s="257">
        <v>5.5690890479250008E-2</v>
      </c>
      <c r="N71" s="257">
        <v>5.5338416488875011E-2</v>
      </c>
      <c r="O71" s="257">
        <v>5.4443674821000008E-2</v>
      </c>
      <c r="P71" s="257">
        <v>3.8772138941250006E-2</v>
      </c>
      <c r="Q71" s="257">
        <v>1.8437101034999999E-3</v>
      </c>
      <c r="R71" s="257">
        <v>1.9521636390000003E-3</v>
      </c>
      <c r="S71" s="257">
        <v>4.3462754351625006E-2</v>
      </c>
      <c r="T71" s="257">
        <v>6.1574494780125E-2</v>
      </c>
      <c r="U71" s="257">
        <v>5.3765840224125006E-2</v>
      </c>
      <c r="V71" s="257">
        <v>5.0593574310750011E-2</v>
      </c>
      <c r="W71" s="257">
        <v>3.7931624041125003E-2</v>
      </c>
      <c r="X71" s="257">
        <v>4.3218733896750003E-2</v>
      </c>
      <c r="Y71" s="257">
        <v>3.9666880609125002E-2</v>
      </c>
      <c r="Z71" s="257">
        <v>3.6413274544125004E-2</v>
      </c>
      <c r="AA71" s="257">
        <v>3.1505752062750005E-2</v>
      </c>
      <c r="AB71" s="257">
        <v>2.6218642207125005E-2</v>
      </c>
      <c r="AC71" s="257">
        <v>2.2422768464625001E-2</v>
      </c>
      <c r="AD71" s="257">
        <v>2.2341428313000001E-2</v>
      </c>
      <c r="AE71" s="257">
        <v>2.0633285128875002E-2</v>
      </c>
      <c r="AF71" s="257">
        <v>2.4049571497125003E-2</v>
      </c>
      <c r="AG71" s="257">
        <v>1.5102154818374999E-2</v>
      </c>
      <c r="AH71" s="257">
        <v>1.8030400276875004E-2</v>
      </c>
      <c r="AI71" s="257">
        <v>1.133339445975E-2</v>
      </c>
      <c r="AJ71" s="257">
        <v>1.0194632337000001E-2</v>
      </c>
      <c r="AK71" s="257">
        <v>9.1643237497500019E-3</v>
      </c>
      <c r="AL71" s="257">
        <v>9.5981378917500016E-3</v>
      </c>
      <c r="AM71" s="257">
        <v>8.5678293045000006E-3</v>
      </c>
      <c r="AN71" s="257">
        <v>7.7815411721250021E-3</v>
      </c>
      <c r="AO71" s="257">
        <v>1.1394250000000001</v>
      </c>
      <c r="AP71" s="257">
        <v>1.5703</v>
      </c>
      <c r="AQ71" s="257">
        <v>2.1926750000000004</v>
      </c>
      <c r="AR71" s="257">
        <v>2.6235500000000007</v>
      </c>
      <c r="AS71" s="257">
        <v>3.6097750000000004</v>
      </c>
      <c r="AT71" s="257">
        <v>4.0023499999999999</v>
      </c>
      <c r="AU71" s="257">
        <v>5.1130500000000003</v>
      </c>
      <c r="AV71" s="257">
        <v>4.7492000000000001</v>
      </c>
      <c r="AW71" s="257">
        <v>2.4416250000000002</v>
      </c>
      <c r="AX71" s="257">
        <v>6.6354750000000013</v>
      </c>
      <c r="AY71" s="257">
        <v>7.2482750000000014</v>
      </c>
      <c r="AZ71" s="257">
        <v>8.0525750000000009</v>
      </c>
      <c r="BA71" s="257">
        <v>9.2494500000000013</v>
      </c>
      <c r="BB71" s="257">
        <v>9.8938475000000015</v>
      </c>
      <c r="BC71" s="257">
        <v>10.522925000000001</v>
      </c>
      <c r="BD71" s="257">
        <v>10.771875000000001</v>
      </c>
      <c r="BE71" s="259">
        <v>11.298500000000001</v>
      </c>
      <c r="BF71" s="285">
        <v>4.6023072252580288E-2</v>
      </c>
      <c r="BG71" s="285">
        <v>0.10407257973922879</v>
      </c>
      <c r="BH71" s="285">
        <v>2.9555736610276718E-3</v>
      </c>
    </row>
    <row r="72" spans="1:60" x14ac:dyDescent="0.15">
      <c r="A72" s="168" t="s">
        <v>130</v>
      </c>
      <c r="B72" s="257">
        <v>1.7261499999999999</v>
      </c>
      <c r="C72" s="257">
        <v>2.2610000000000001</v>
      </c>
      <c r="D72" s="257">
        <v>2.5726000000000004</v>
      </c>
      <c r="E72" s="257">
        <v>3.17205</v>
      </c>
      <c r="F72" s="257">
        <v>3.5406500000000003</v>
      </c>
      <c r="G72" s="257">
        <v>1.9351499999999997</v>
      </c>
      <c r="H72" s="257">
        <v>1.9987999999999999</v>
      </c>
      <c r="I72" s="257">
        <v>2.3626499999999999</v>
      </c>
      <c r="J72" s="257">
        <v>2.6467000000000001</v>
      </c>
      <c r="K72" s="257">
        <v>2.7844500000000001</v>
      </c>
      <c r="L72" s="257">
        <v>3.0514000000000001</v>
      </c>
      <c r="M72" s="257">
        <v>3.6707999999999998</v>
      </c>
      <c r="N72" s="257">
        <v>4.0023499999999999</v>
      </c>
      <c r="O72" s="257">
        <v>4.4849499999999995</v>
      </c>
      <c r="P72" s="257">
        <v>5.9384500000000005</v>
      </c>
      <c r="Q72" s="257">
        <v>3.8674499999999994</v>
      </c>
      <c r="R72" s="257">
        <v>4.4498000000000006</v>
      </c>
      <c r="S72" s="257">
        <v>3.49125</v>
      </c>
      <c r="T72" s="257">
        <v>3.8332500000000005</v>
      </c>
      <c r="U72" s="257">
        <v>4.1572000000000005</v>
      </c>
      <c r="V72" s="257">
        <v>3.9899999999999998</v>
      </c>
      <c r="W72" s="257">
        <v>5.4435000000000002</v>
      </c>
      <c r="X72" s="257">
        <v>4.5410000000000004</v>
      </c>
      <c r="Y72" s="257">
        <v>6.4980000000000002</v>
      </c>
      <c r="Z72" s="257">
        <v>7.7519999999999998</v>
      </c>
      <c r="AA72" s="257">
        <v>3.9805000000000006</v>
      </c>
      <c r="AB72" s="257">
        <v>0.47499999999999998</v>
      </c>
      <c r="AC72" s="257">
        <v>2.4889999999999999</v>
      </c>
      <c r="AD72" s="257">
        <v>5.149</v>
      </c>
      <c r="AE72" s="257">
        <v>5.6715</v>
      </c>
      <c r="AF72" s="257">
        <v>8.8140999999999998</v>
      </c>
      <c r="AG72" s="257">
        <v>8.8369</v>
      </c>
      <c r="AH72" s="257">
        <v>8.8064999999999998</v>
      </c>
      <c r="AI72" s="257">
        <v>9.0164500000000007</v>
      </c>
      <c r="AJ72" s="257">
        <v>8.2536000000000005</v>
      </c>
      <c r="AK72" s="257">
        <v>9.120000000000001</v>
      </c>
      <c r="AL72" s="257">
        <v>9.0250000000000004</v>
      </c>
      <c r="AM72" s="257">
        <v>8.2744999999999997</v>
      </c>
      <c r="AN72" s="257">
        <v>9.5</v>
      </c>
      <c r="AO72" s="257">
        <v>10.355</v>
      </c>
      <c r="AP72" s="257">
        <v>11.685</v>
      </c>
      <c r="AQ72" s="257">
        <v>11.7895</v>
      </c>
      <c r="AR72" s="257">
        <v>10.696999999999999</v>
      </c>
      <c r="AS72" s="257">
        <v>12.065000000000001</v>
      </c>
      <c r="AT72" s="257">
        <v>11.846113000000003</v>
      </c>
      <c r="AU72" s="257">
        <v>13.975537951858726</v>
      </c>
      <c r="AV72" s="257">
        <v>15.857925483280624</v>
      </c>
      <c r="AW72" s="257">
        <v>17.531841213708979</v>
      </c>
      <c r="AX72" s="257">
        <v>17.770390237049661</v>
      </c>
      <c r="AY72" s="257">
        <v>17.871143175318583</v>
      </c>
      <c r="AZ72" s="257">
        <v>20.322706966985855</v>
      </c>
      <c r="BA72" s="257">
        <v>21.149913402188833</v>
      </c>
      <c r="BB72" s="257">
        <v>21.027516111094346</v>
      </c>
      <c r="BC72" s="257">
        <v>21.152236375830032</v>
      </c>
      <c r="BD72" s="257">
        <v>23.043420628330686</v>
      </c>
      <c r="BE72" s="259">
        <v>20.645202644104238</v>
      </c>
      <c r="BF72" s="285">
        <v>-0.106521756527161</v>
      </c>
      <c r="BG72" s="285">
        <v>6.8801630421713611E-2</v>
      </c>
      <c r="BH72" s="285">
        <v>5.4005768165237269E-3</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0.30254250000000005</v>
      </c>
      <c r="P73" s="257">
        <v>0.50895000000000012</v>
      </c>
      <c r="Q73" s="257">
        <v>0.64608375000000007</v>
      </c>
      <c r="R73" s="257">
        <v>0.76154000000000011</v>
      </c>
      <c r="S73" s="257">
        <v>0.83317000000000019</v>
      </c>
      <c r="T73" s="257">
        <v>1.0348650000000001</v>
      </c>
      <c r="U73" s="257">
        <v>1.3006500000000003</v>
      </c>
      <c r="V73" s="257">
        <v>1.6559725000000003</v>
      </c>
      <c r="W73" s="257">
        <v>1.9358949999999999</v>
      </c>
      <c r="X73" s="257">
        <v>2.1686925000000001</v>
      </c>
      <c r="Y73" s="257">
        <v>2.1823587500000001</v>
      </c>
      <c r="Z73" s="257">
        <v>2.2648275</v>
      </c>
      <c r="AA73" s="257">
        <v>2.4476725000000004</v>
      </c>
      <c r="AB73" s="257">
        <v>2.4816025000000002</v>
      </c>
      <c r="AC73" s="257">
        <v>2.7125150000000002</v>
      </c>
      <c r="AD73" s="257">
        <v>2.6031850000000003</v>
      </c>
      <c r="AE73" s="257">
        <v>2.7257100000000003</v>
      </c>
      <c r="AF73" s="257">
        <v>3.3344115615921628</v>
      </c>
      <c r="AG73" s="257">
        <v>3.6431689768294016</v>
      </c>
      <c r="AH73" s="257">
        <v>4.2118790615921631</v>
      </c>
      <c r="AI73" s="257">
        <v>4.391896561592163</v>
      </c>
      <c r="AJ73" s="257">
        <v>4.7032196554329468</v>
      </c>
      <c r="AK73" s="257">
        <v>7.6751520200408807</v>
      </c>
      <c r="AL73" s="257">
        <v>8.4276166074778676</v>
      </c>
      <c r="AM73" s="257">
        <v>8.8281791166748693</v>
      </c>
      <c r="AN73" s="257">
        <v>9.5245950796497016</v>
      </c>
      <c r="AO73" s="257">
        <v>8.6434839152845857</v>
      </c>
      <c r="AP73" s="257">
        <v>10.778306296878648</v>
      </c>
      <c r="AQ73" s="257">
        <v>12.035769165459529</v>
      </c>
      <c r="AR73" s="257">
        <v>12.162479480594058</v>
      </c>
      <c r="AS73" s="257">
        <v>13.380410105672791</v>
      </c>
      <c r="AT73" s="257">
        <v>13.547402734242961</v>
      </c>
      <c r="AU73" s="257">
        <v>16.380843345499173</v>
      </c>
      <c r="AV73" s="257">
        <v>18.082380864984884</v>
      </c>
      <c r="AW73" s="257">
        <v>19.715591504957295</v>
      </c>
      <c r="AX73" s="257">
        <v>21.727544430104764</v>
      </c>
      <c r="AY73" s="257">
        <v>21.314250026534683</v>
      </c>
      <c r="AZ73" s="257">
        <v>23.046226266633443</v>
      </c>
      <c r="BA73" s="257">
        <v>22.857844446661243</v>
      </c>
      <c r="BB73" s="257">
        <v>23.350879096418307</v>
      </c>
      <c r="BC73" s="257">
        <v>24.996494493359034</v>
      </c>
      <c r="BD73" s="257">
        <v>24.996547691630383</v>
      </c>
      <c r="BE73" s="259">
        <v>25.906323520095114</v>
      </c>
      <c r="BF73" s="285">
        <v>3.3564375933638813E-2</v>
      </c>
      <c r="BG73" s="285">
        <v>6.3169230374665597E-2</v>
      </c>
      <c r="BH73" s="285">
        <v>6.7768329822591308E-3</v>
      </c>
    </row>
    <row r="74" spans="1:60" x14ac:dyDescent="0.15">
      <c r="A74" s="168" t="s">
        <v>128</v>
      </c>
      <c r="B74" s="257">
        <v>8.3835000000000021E-2</v>
      </c>
      <c r="C74" s="257">
        <v>8.4870000000000015E-2</v>
      </c>
      <c r="D74" s="257">
        <v>0.116955</v>
      </c>
      <c r="E74" s="257">
        <v>0.53199000000000007</v>
      </c>
      <c r="F74" s="257">
        <v>0.88182000000000005</v>
      </c>
      <c r="G74" s="257">
        <v>1.0401750000000003</v>
      </c>
      <c r="H74" s="257">
        <v>1.0401750000000003</v>
      </c>
      <c r="I74" s="257">
        <v>1.1416050000000002</v>
      </c>
      <c r="J74" s="257">
        <v>1.6353000000000002</v>
      </c>
      <c r="K74" s="257">
        <v>1.3434300000000001</v>
      </c>
      <c r="L74" s="257">
        <v>2.0731050000000004</v>
      </c>
      <c r="M74" s="257">
        <v>1.1322900000000002</v>
      </c>
      <c r="N74" s="257">
        <v>1.6052850000000003</v>
      </c>
      <c r="O74" s="257">
        <v>1.5307650000000002</v>
      </c>
      <c r="P74" s="257">
        <v>4.5146700000000006</v>
      </c>
      <c r="Q74" s="257">
        <v>4.9069349999999998</v>
      </c>
      <c r="R74" s="257">
        <v>4.4743050000000011</v>
      </c>
      <c r="S74" s="257">
        <v>5.2319250000000004</v>
      </c>
      <c r="T74" s="257">
        <v>5.4182250000000014</v>
      </c>
      <c r="U74" s="257">
        <v>6.1375500000000001</v>
      </c>
      <c r="V74" s="257">
        <v>5.6511000000000013</v>
      </c>
      <c r="W74" s="257">
        <v>6.003000000000001</v>
      </c>
      <c r="X74" s="257">
        <v>5.806350000000001</v>
      </c>
      <c r="Y74" s="257">
        <v>6.065100000000001</v>
      </c>
      <c r="Z74" s="257">
        <v>6.4170000000000016</v>
      </c>
      <c r="AA74" s="257">
        <v>6.5205000000000011</v>
      </c>
      <c r="AB74" s="257">
        <v>7.8970500000000019</v>
      </c>
      <c r="AC74" s="257">
        <v>13.061700000000002</v>
      </c>
      <c r="AD74" s="257">
        <v>13.972500000000002</v>
      </c>
      <c r="AE74" s="257">
        <v>13.972500000000002</v>
      </c>
      <c r="AF74" s="257">
        <v>13.972500000000002</v>
      </c>
      <c r="AG74" s="257">
        <v>9.7039103832888305</v>
      </c>
      <c r="AH74" s="257">
        <v>10.37572417078341</v>
      </c>
      <c r="AI74" s="257">
        <v>11.205205917119629</v>
      </c>
      <c r="AJ74" s="257">
        <v>12.855167030731392</v>
      </c>
      <c r="AK74" s="257">
        <v>11.297239888291141</v>
      </c>
      <c r="AL74" s="257">
        <v>10.471877872468358</v>
      </c>
      <c r="AM74" s="257">
        <v>11.453828537000007</v>
      </c>
      <c r="AN74" s="257">
        <v>13.073176075508364</v>
      </c>
      <c r="AO74" s="257">
        <v>15.712419304307204</v>
      </c>
      <c r="AP74" s="257">
        <v>17.892508568443482</v>
      </c>
      <c r="AQ74" s="257">
        <v>17.758905361301515</v>
      </c>
      <c r="AR74" s="257">
        <v>19.259296215126565</v>
      </c>
      <c r="AS74" s="257">
        <v>20.697778427440753</v>
      </c>
      <c r="AT74" s="257">
        <v>21.271104321579354</v>
      </c>
      <c r="AU74" s="257">
        <v>25.405739788973847</v>
      </c>
      <c r="AV74" s="257">
        <v>28.674501059551105</v>
      </c>
      <c r="AW74" s="257">
        <v>33.599045480218066</v>
      </c>
      <c r="AX74" s="257">
        <v>35.279244879408026</v>
      </c>
      <c r="AY74" s="257">
        <v>38.43403630162922</v>
      </c>
      <c r="AZ74" s="257">
        <v>43.273676586455629</v>
      </c>
      <c r="BA74" s="257">
        <v>41.15047052736702</v>
      </c>
      <c r="BB74" s="257">
        <v>41.152106889211296</v>
      </c>
      <c r="BC74" s="257">
        <v>34.127653729172152</v>
      </c>
      <c r="BD74" s="257">
        <v>36.689107774917758</v>
      </c>
      <c r="BE74" s="259">
        <v>34.981944264457468</v>
      </c>
      <c r="BF74" s="285">
        <v>-4.9135634592414323E-2</v>
      </c>
      <c r="BG74" s="285">
        <v>5.6026244061439856E-2</v>
      </c>
      <c r="BH74" s="285">
        <v>9.1509238464901107E-3</v>
      </c>
    </row>
    <row r="75" spans="1:60" x14ac:dyDescent="0.15">
      <c r="A75" s="168" t="s">
        <v>127</v>
      </c>
      <c r="B75" s="257">
        <v>0.60040000000000004</v>
      </c>
      <c r="C75" s="257">
        <v>0.72199999999999998</v>
      </c>
      <c r="D75" s="257">
        <v>0.86972500000000008</v>
      </c>
      <c r="E75" s="257">
        <v>1.0459499999999999</v>
      </c>
      <c r="F75" s="257">
        <v>1.2592250000000003</v>
      </c>
      <c r="G75" s="257">
        <v>1.5361499999999999</v>
      </c>
      <c r="H75" s="257">
        <v>1.28155</v>
      </c>
      <c r="I75" s="257">
        <v>1.45255</v>
      </c>
      <c r="J75" s="257">
        <v>1.7100000000000002</v>
      </c>
      <c r="K75" s="257">
        <v>2.1641000000000004</v>
      </c>
      <c r="L75" s="257">
        <v>2.5745</v>
      </c>
      <c r="M75" s="257">
        <v>2.7792249999999998</v>
      </c>
      <c r="N75" s="257">
        <v>3.9111500000000001</v>
      </c>
      <c r="O75" s="257">
        <v>5.3931500000000003</v>
      </c>
      <c r="P75" s="257">
        <v>6.6215000000000002</v>
      </c>
      <c r="Q75" s="257">
        <v>9.2378</v>
      </c>
      <c r="R75" s="257">
        <v>10.771100000000001</v>
      </c>
      <c r="S75" s="257">
        <v>11.416149999999998</v>
      </c>
      <c r="T75" s="257">
        <v>11.1473</v>
      </c>
      <c r="U75" s="257">
        <v>17.29</v>
      </c>
      <c r="V75" s="257">
        <v>17.86</v>
      </c>
      <c r="W75" s="257">
        <v>23.94</v>
      </c>
      <c r="X75" s="257">
        <v>25.46</v>
      </c>
      <c r="Y75" s="257">
        <v>27.645</v>
      </c>
      <c r="Z75" s="257">
        <v>28.310000000000002</v>
      </c>
      <c r="AA75" s="257">
        <v>31.844000000000005</v>
      </c>
      <c r="AB75" s="257">
        <v>33.411500000000004</v>
      </c>
      <c r="AC75" s="257">
        <v>36.337499999999999</v>
      </c>
      <c r="AD75" s="257">
        <v>38.037999999999997</v>
      </c>
      <c r="AE75" s="257">
        <v>40.631500000000003</v>
      </c>
      <c r="AF75" s="257">
        <v>40.783499999999997</v>
      </c>
      <c r="AG75" s="257">
        <v>42.189500000000002</v>
      </c>
      <c r="AH75" s="257">
        <v>43.073</v>
      </c>
      <c r="AI75" s="257">
        <v>44.478999999999999</v>
      </c>
      <c r="AJ75" s="257">
        <v>43.89</v>
      </c>
      <c r="AK75" s="257">
        <v>47.319500000000005</v>
      </c>
      <c r="AL75" s="257">
        <v>51.005499999999998</v>
      </c>
      <c r="AM75" s="257">
        <v>53.864999999999995</v>
      </c>
      <c r="AN75" s="257">
        <v>57.057000000000002</v>
      </c>
      <c r="AO75" s="257">
        <v>62.396000000000001</v>
      </c>
      <c r="AP75" s="257">
        <v>67.677999999999997</v>
      </c>
      <c r="AQ75" s="257">
        <v>69.787949999999995</v>
      </c>
      <c r="AR75" s="257">
        <v>70.698999999999998</v>
      </c>
      <c r="AS75" s="257">
        <v>76.417999999999992</v>
      </c>
      <c r="AT75" s="257">
        <v>74.527500000000003</v>
      </c>
      <c r="AU75" s="257">
        <v>83.277000000000001</v>
      </c>
      <c r="AV75" s="257">
        <v>87.647000000000006</v>
      </c>
      <c r="AW75" s="257">
        <v>94.363500000000002</v>
      </c>
      <c r="AX75" s="257">
        <v>95.028499999999994</v>
      </c>
      <c r="AY75" s="257">
        <v>97.260999999999996</v>
      </c>
      <c r="AZ75" s="257">
        <v>99.227499999999992</v>
      </c>
      <c r="BA75" s="257">
        <v>105.31700000000001</v>
      </c>
      <c r="BB75" s="257">
        <v>109.250209</v>
      </c>
      <c r="BC75" s="257">
        <v>112.1</v>
      </c>
      <c r="BD75" s="257">
        <v>111.15</v>
      </c>
      <c r="BE75" s="259">
        <v>112.10005798039045</v>
      </c>
      <c r="BF75" s="285">
        <v>5.791935843172169E-3</v>
      </c>
      <c r="BG75" s="285">
        <v>4.078084669365456E-2</v>
      </c>
      <c r="BH75" s="285">
        <v>2.9324244702085837E-2</v>
      </c>
    </row>
    <row r="76" spans="1:60" x14ac:dyDescent="0.15">
      <c r="A76" s="168" t="s">
        <v>126</v>
      </c>
      <c r="B76" s="257">
        <v>0</v>
      </c>
      <c r="C76" s="257">
        <v>0</v>
      </c>
      <c r="D76" s="257">
        <v>0.44264999999999999</v>
      </c>
      <c r="E76" s="257">
        <v>0.58499999999999996</v>
      </c>
      <c r="F76" s="257">
        <v>0.57524999999999993</v>
      </c>
      <c r="G76" s="257">
        <v>0.81899999999999995</v>
      </c>
      <c r="H76" s="257">
        <v>1.2967500000000001</v>
      </c>
      <c r="I76" s="257">
        <v>1.3455000000000001</v>
      </c>
      <c r="J76" s="257">
        <v>1.68675</v>
      </c>
      <c r="K76" s="257">
        <v>1.7550000000000001</v>
      </c>
      <c r="L76" s="257">
        <v>1.6185000000000003</v>
      </c>
      <c r="M76" s="257">
        <v>1.8915</v>
      </c>
      <c r="N76" s="257">
        <v>3.2954999999999997</v>
      </c>
      <c r="O76" s="257">
        <v>3.9097499999999998</v>
      </c>
      <c r="P76" s="257">
        <v>4.2510000000000003</v>
      </c>
      <c r="Q76" s="257">
        <v>4.7969999999999997</v>
      </c>
      <c r="R76" s="257">
        <v>6.0547500000000003</v>
      </c>
      <c r="S76" s="257">
        <v>6.3570000000000011</v>
      </c>
      <c r="T76" s="257">
        <v>5.8012500000000005</v>
      </c>
      <c r="U76" s="257">
        <v>7.9754999999999994</v>
      </c>
      <c r="V76" s="257">
        <v>9.8670000000000009</v>
      </c>
      <c r="W76" s="257">
        <v>11.982750000000001</v>
      </c>
      <c r="X76" s="257">
        <v>13.669499999999999</v>
      </c>
      <c r="Y76" s="257">
        <v>13.8255</v>
      </c>
      <c r="Z76" s="257">
        <v>16.838249999999999</v>
      </c>
      <c r="AA76" s="257">
        <v>16.48725</v>
      </c>
      <c r="AB76" s="257">
        <v>19.850999999999999</v>
      </c>
      <c r="AC76" s="257">
        <v>18.28125</v>
      </c>
      <c r="AD76" s="257">
        <v>19.149000000000001</v>
      </c>
      <c r="AE76" s="257">
        <v>22.142250000000001</v>
      </c>
      <c r="AF76" s="257">
        <v>24.170249999999999</v>
      </c>
      <c r="AG76" s="257">
        <v>26.471250000000005</v>
      </c>
      <c r="AH76" s="257">
        <v>28.274999999999999</v>
      </c>
      <c r="AI76" s="257">
        <v>29.63025</v>
      </c>
      <c r="AJ76" s="257">
        <v>30.634500000000003</v>
      </c>
      <c r="AK76" s="257">
        <v>30.64425</v>
      </c>
      <c r="AL76" s="257">
        <v>31.473000000000003</v>
      </c>
      <c r="AM76" s="257">
        <v>35.528999999999996</v>
      </c>
      <c r="AN76" s="257">
        <v>36.933000000000007</v>
      </c>
      <c r="AO76" s="257">
        <v>39.204750000000004</v>
      </c>
      <c r="AP76" s="257">
        <v>40.998749999999994</v>
      </c>
      <c r="AQ76" s="257">
        <v>42.275999999999996</v>
      </c>
      <c r="AR76" s="257">
        <v>47.938234500000007</v>
      </c>
      <c r="AS76" s="257">
        <v>57.972115499999994</v>
      </c>
      <c r="AT76" s="257">
        <v>57.588072750000002</v>
      </c>
      <c r="AU76" s="257">
        <v>59.271644249999994</v>
      </c>
      <c r="AV76" s="257">
        <v>61.63614395500624</v>
      </c>
      <c r="AW76" s="257">
        <v>63.930749999999989</v>
      </c>
      <c r="AX76" s="257">
        <v>64.749628323137941</v>
      </c>
      <c r="AY76" s="257">
        <v>63.434967930442845</v>
      </c>
      <c r="AZ76" s="257">
        <v>71.470537431391449</v>
      </c>
      <c r="BA76" s="257">
        <v>71.930966692835113</v>
      </c>
      <c r="BB76" s="257">
        <v>72.416837221365697</v>
      </c>
      <c r="BC76" s="257">
        <v>71.164717931240702</v>
      </c>
      <c r="BD76" s="257">
        <v>71.496956710035136</v>
      </c>
      <c r="BE76" s="259">
        <v>69.619513559123533</v>
      </c>
      <c r="BF76" s="285">
        <v>-2.8919558205236617E-2</v>
      </c>
      <c r="BG76" s="285">
        <v>2.1869651348159991E-2</v>
      </c>
      <c r="BH76" s="285">
        <v>1.8211762673709286E-2</v>
      </c>
    </row>
    <row r="77" spans="1:60" x14ac:dyDescent="0.15">
      <c r="A77" s="168" t="s">
        <v>125</v>
      </c>
      <c r="B77" s="287">
        <v>4.8774999999999999E-2</v>
      </c>
      <c r="C77" s="287">
        <v>5.8499999999999996E-2</v>
      </c>
      <c r="D77" s="287">
        <v>5.8499999999999996E-2</v>
      </c>
      <c r="E77" s="287">
        <v>0.26332499999999998</v>
      </c>
      <c r="F77" s="287">
        <v>0.30237499999999995</v>
      </c>
      <c r="G77" s="287">
        <v>0.65011700000000006</v>
      </c>
      <c r="H77" s="287">
        <v>0.94784500000000027</v>
      </c>
      <c r="I77" s="287">
        <v>1.1827710000000002</v>
      </c>
      <c r="J77" s="287">
        <v>1.6770460000000003</v>
      </c>
      <c r="K77" s="287">
        <v>2.0678140000000003</v>
      </c>
      <c r="L77" s="287">
        <v>2.1759730000000004</v>
      </c>
      <c r="M77" s="287">
        <v>2.3120430000000001</v>
      </c>
      <c r="N77" s="287">
        <v>2.508651</v>
      </c>
      <c r="O77" s="287">
        <v>2.7516310000000002</v>
      </c>
      <c r="P77" s="287">
        <v>3.0480830000000001</v>
      </c>
      <c r="Q77" s="287">
        <v>2.4925639999999998</v>
      </c>
      <c r="R77" s="287">
        <v>2.3150500000000003</v>
      </c>
      <c r="S77" s="287">
        <v>3.6301269999999999</v>
      </c>
      <c r="T77" s="287">
        <v>3.8277510000000001</v>
      </c>
      <c r="U77" s="287">
        <v>3.9932250000000011</v>
      </c>
      <c r="V77" s="287">
        <v>4.8706170000000011</v>
      </c>
      <c r="W77" s="287">
        <v>5.7837360000000002</v>
      </c>
      <c r="X77" s="287">
        <v>5.6243699999999999</v>
      </c>
      <c r="Y77" s="287">
        <v>6.4610979999999998</v>
      </c>
      <c r="Z77" s="287">
        <v>7.329854429100001</v>
      </c>
      <c r="AA77" s="287">
        <v>7.7903292864999996</v>
      </c>
      <c r="AB77" s="287">
        <v>7.7738952864999984</v>
      </c>
      <c r="AC77" s="287">
        <v>8.8233828580000004</v>
      </c>
      <c r="AD77" s="287">
        <v>9.3050432867000001</v>
      </c>
      <c r="AE77" s="287">
        <v>9.7054374300000017</v>
      </c>
      <c r="AF77" s="287">
        <v>10.366965430000002</v>
      </c>
      <c r="AG77" s="287">
        <v>10.755198287100001</v>
      </c>
      <c r="AH77" s="287">
        <v>12.8763314301</v>
      </c>
      <c r="AI77" s="287">
        <v>14.431470858700001</v>
      </c>
      <c r="AJ77" s="287">
        <v>14.686843144400001</v>
      </c>
      <c r="AK77" s="287">
        <v>14.803204572900002</v>
      </c>
      <c r="AL77" s="287">
        <v>15.2769077157</v>
      </c>
      <c r="AM77" s="287">
        <v>16.191840286999998</v>
      </c>
      <c r="AN77" s="287">
        <v>17.492559577600002</v>
      </c>
      <c r="AO77" s="287">
        <v>16.731102253944421</v>
      </c>
      <c r="AP77" s="287">
        <v>17.268475433413251</v>
      </c>
      <c r="AQ77" s="287">
        <v>18.874096676553673</v>
      </c>
      <c r="AR77" s="287">
        <v>19.489404432393901</v>
      </c>
      <c r="AS77" s="287">
        <v>20.722086514871052</v>
      </c>
      <c r="AT77" s="287">
        <v>22.433358329070014</v>
      </c>
      <c r="AU77" s="287">
        <v>25.550021232721306</v>
      </c>
      <c r="AV77" s="287">
        <v>22.076132350617982</v>
      </c>
      <c r="AW77" s="287">
        <v>20.558684621972258</v>
      </c>
      <c r="AX77" s="287">
        <v>21.254934046161324</v>
      </c>
      <c r="AY77" s="287">
        <v>20.932641820767664</v>
      </c>
      <c r="AZ77" s="287">
        <v>22.521231204113356</v>
      </c>
      <c r="BA77" s="287">
        <v>23.076754135933999</v>
      </c>
      <c r="BB77" s="287">
        <v>23.208161940872124</v>
      </c>
      <c r="BC77" s="287">
        <v>21.987395554675373</v>
      </c>
      <c r="BD77" s="287">
        <v>23.37549491989218</v>
      </c>
      <c r="BE77" s="288">
        <v>23.862683263958026</v>
      </c>
      <c r="BF77" s="289">
        <v>1.8052655456456179E-2</v>
      </c>
      <c r="BG77" s="289">
        <v>4.1223923581117372E-3</v>
      </c>
      <c r="BH77" s="289">
        <v>6.2422373002080072E-3</v>
      </c>
    </row>
    <row r="78" spans="1:60" s="161" customFormat="1" x14ac:dyDescent="0.15">
      <c r="A78" s="163" t="s">
        <v>124</v>
      </c>
      <c r="B78" s="260">
        <v>3.787227844270284</v>
      </c>
      <c r="C78" s="260">
        <v>4.6176548539256199</v>
      </c>
      <c r="D78" s="260">
        <v>5.4859323779170177</v>
      </c>
      <c r="E78" s="260">
        <v>7.1135905990043327</v>
      </c>
      <c r="F78" s="260">
        <v>8.5006292971085173</v>
      </c>
      <c r="G78" s="260">
        <v>9.4029174030930189</v>
      </c>
      <c r="H78" s="260">
        <v>10.518843639416364</v>
      </c>
      <c r="I78" s="260">
        <v>11.874365344978925</v>
      </c>
      <c r="J78" s="260">
        <v>14.379762598242626</v>
      </c>
      <c r="K78" s="260">
        <v>15.148757728290931</v>
      </c>
      <c r="L78" s="260">
        <v>17.042416782280181</v>
      </c>
      <c r="M78" s="260">
        <v>18.355867339153352</v>
      </c>
      <c r="N78" s="260">
        <v>21.405446989363767</v>
      </c>
      <c r="O78" s="260">
        <v>23.38802512654043</v>
      </c>
      <c r="P78" s="260">
        <v>31.676945117623156</v>
      </c>
      <c r="Q78" s="260">
        <v>31.702030531984796</v>
      </c>
      <c r="R78" s="260">
        <v>34.345537725025935</v>
      </c>
      <c r="S78" s="260">
        <v>38.398187235389031</v>
      </c>
      <c r="T78" s="260">
        <v>39.284026491075238</v>
      </c>
      <c r="U78" s="260">
        <v>50.447262389912176</v>
      </c>
      <c r="V78" s="260">
        <v>54.439221150919764</v>
      </c>
      <c r="W78" s="260">
        <v>65.904787332640254</v>
      </c>
      <c r="X78" s="260">
        <v>72.267398181716231</v>
      </c>
      <c r="Y78" s="260">
        <v>80.404191292163276</v>
      </c>
      <c r="Z78" s="260">
        <v>90.69268045364413</v>
      </c>
      <c r="AA78" s="260">
        <v>95.681268548562755</v>
      </c>
      <c r="AB78" s="260">
        <v>100.10030448620714</v>
      </c>
      <c r="AC78" s="260">
        <v>114.40255604746463</v>
      </c>
      <c r="AD78" s="260">
        <v>107.174735465013</v>
      </c>
      <c r="AE78" s="260">
        <v>123.98631178512888</v>
      </c>
      <c r="AF78" s="260">
        <v>136.3452732630893</v>
      </c>
      <c r="AG78" s="260">
        <v>142.17241434203663</v>
      </c>
      <c r="AH78" s="260">
        <v>150.28631718775242</v>
      </c>
      <c r="AI78" s="260">
        <v>162.19945495187153</v>
      </c>
      <c r="AJ78" s="260">
        <v>173.02716351290135</v>
      </c>
      <c r="AK78" s="260">
        <v>183.30189045498182</v>
      </c>
      <c r="AL78" s="260">
        <v>194.84420545853797</v>
      </c>
      <c r="AM78" s="260">
        <v>214.61324169497937</v>
      </c>
      <c r="AN78" s="260">
        <v>225.3468508239302</v>
      </c>
      <c r="AO78" s="260">
        <v>248.3882002435362</v>
      </c>
      <c r="AP78" s="260">
        <v>266.29574304873535</v>
      </c>
      <c r="AQ78" s="260">
        <v>281.87639620331475</v>
      </c>
      <c r="AR78" s="260">
        <v>305.96414487811455</v>
      </c>
      <c r="AS78" s="260">
        <v>337.10950599798463</v>
      </c>
      <c r="AT78" s="260">
        <v>346.86304308489241</v>
      </c>
      <c r="AU78" s="260">
        <v>380.49849511905296</v>
      </c>
      <c r="AV78" s="260">
        <v>398.21781451344083</v>
      </c>
      <c r="AW78" s="260">
        <v>411.0279166708566</v>
      </c>
      <c r="AX78" s="260">
        <v>423.35286491586169</v>
      </c>
      <c r="AY78" s="260">
        <v>447.42809245469294</v>
      </c>
      <c r="AZ78" s="260">
        <v>479.23503535557973</v>
      </c>
      <c r="BA78" s="260">
        <v>500.94702480498626</v>
      </c>
      <c r="BB78" s="260">
        <v>516.68415740121304</v>
      </c>
      <c r="BC78" s="260">
        <v>530.26348104321369</v>
      </c>
      <c r="BD78" s="260">
        <v>544.46122791526193</v>
      </c>
      <c r="BE78" s="260">
        <v>552.31333552090734</v>
      </c>
      <c r="BF78" s="286">
        <v>1.1650149636257545E-2</v>
      </c>
      <c r="BG78" s="286">
        <v>4.6118525117308629E-2</v>
      </c>
      <c r="BH78" s="286">
        <v>0.14447959880514519</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0.74304999999999999</v>
      </c>
      <c r="C80" s="257">
        <v>0.77192500000000008</v>
      </c>
      <c r="D80" s="257">
        <v>0.74882499999999996</v>
      </c>
      <c r="E80" s="257">
        <v>0.78732500000000005</v>
      </c>
      <c r="F80" s="257">
        <v>1.03516875</v>
      </c>
      <c r="G80" s="257">
        <v>0.97308750000000011</v>
      </c>
      <c r="H80" s="257">
        <v>1.1049500000000001</v>
      </c>
      <c r="I80" s="257">
        <v>1.2830124999999999</v>
      </c>
      <c r="J80" s="257">
        <v>1.78591875</v>
      </c>
      <c r="K80" s="257">
        <v>2.06745</v>
      </c>
      <c r="L80" s="257">
        <v>2.8489999999999998</v>
      </c>
      <c r="M80" s="257">
        <v>3.3687499999999999</v>
      </c>
      <c r="N80" s="257">
        <v>3.5901249999999996</v>
      </c>
      <c r="O80" s="257">
        <v>5.7653750000000006</v>
      </c>
      <c r="P80" s="257">
        <v>8.152375000000001</v>
      </c>
      <c r="Q80" s="257">
        <v>10.943625000000001</v>
      </c>
      <c r="R80" s="257">
        <v>14.225750000000001</v>
      </c>
      <c r="S80" s="257">
        <v>16.141124999999999</v>
      </c>
      <c r="T80" s="257">
        <v>17.671500000000002</v>
      </c>
      <c r="U80" s="257">
        <v>15.525124999999999</v>
      </c>
      <c r="V80" s="257">
        <v>15.380750000000001</v>
      </c>
      <c r="W80" s="257">
        <v>16.84375</v>
      </c>
      <c r="X80" s="257">
        <v>17.228750000000002</v>
      </c>
      <c r="Y80" s="257">
        <v>19.413625000000003</v>
      </c>
      <c r="Z80" s="257">
        <v>18.268250000000002</v>
      </c>
      <c r="AA80" s="257">
        <v>19.509875000000001</v>
      </c>
      <c r="AB80" s="257">
        <v>19.26925</v>
      </c>
      <c r="AC80" s="257">
        <v>19.894875000000003</v>
      </c>
      <c r="AD80" s="257">
        <v>17.854375000000001</v>
      </c>
      <c r="AE80" s="257">
        <v>18.816875000000003</v>
      </c>
      <c r="AF80" s="257">
        <v>20.222125000000002</v>
      </c>
      <c r="AG80" s="257">
        <v>20.77075</v>
      </c>
      <c r="AH80" s="257">
        <v>19.404</v>
      </c>
      <c r="AI80" s="257">
        <v>20.068125000000002</v>
      </c>
      <c r="AJ80" s="257">
        <v>20.510874999999999</v>
      </c>
      <c r="AK80" s="257">
        <v>19.101293750000004</v>
      </c>
      <c r="AL80" s="257">
        <v>19.732212499999999</v>
      </c>
      <c r="AM80" s="257">
        <v>19.483887500000002</v>
      </c>
      <c r="AN80" s="257">
        <v>20.59316875</v>
      </c>
      <c r="AO80" s="257">
        <v>21.189918749999997</v>
      </c>
      <c r="AP80" s="257">
        <v>22.355987500000001</v>
      </c>
      <c r="AQ80" s="257">
        <v>22.849750000000004</v>
      </c>
      <c r="AR80" s="257">
        <v>23.38068145299145</v>
      </c>
      <c r="AS80" s="257">
        <v>24.404187499999999</v>
      </c>
      <c r="AT80" s="257">
        <v>26.211762500000003</v>
      </c>
      <c r="AU80" s="257">
        <v>25.327225000000002</v>
      </c>
      <c r="AV80" s="257">
        <v>26.796962499999999</v>
      </c>
      <c r="AW80" s="257">
        <v>29.874074999999998</v>
      </c>
      <c r="AX80" s="257">
        <v>32.121512500000001</v>
      </c>
      <c r="AY80" s="257">
        <v>36.091825</v>
      </c>
      <c r="AZ80" s="257">
        <v>37.922499999999999</v>
      </c>
      <c r="BA80" s="257">
        <v>38.596250000000005</v>
      </c>
      <c r="BB80" s="257">
        <v>39.462499999999999</v>
      </c>
      <c r="BC80" s="257">
        <v>43.408750000000005</v>
      </c>
      <c r="BD80" s="257">
        <v>45.141249999999999</v>
      </c>
      <c r="BE80" s="259">
        <v>43.081499999999998</v>
      </c>
      <c r="BF80" s="285">
        <v>-4.8236568911880884E-2</v>
      </c>
      <c r="BG80" s="285">
        <v>5.5863399331522956E-2</v>
      </c>
      <c r="BH80" s="285">
        <v>1.1269685947476535E-2</v>
      </c>
    </row>
    <row r="81" spans="1:60" x14ac:dyDescent="0.15">
      <c r="A81" s="162" t="s">
        <v>122</v>
      </c>
      <c r="B81" s="257">
        <v>4.7162500000000003E-2</v>
      </c>
      <c r="C81" s="257">
        <v>5.3900000000000003E-2</v>
      </c>
      <c r="D81" s="257">
        <v>5.3900000000000003E-2</v>
      </c>
      <c r="E81" s="257">
        <v>5.3900000000000003E-2</v>
      </c>
      <c r="F81" s="257">
        <v>6.8337500000000009E-2</v>
      </c>
      <c r="G81" s="257">
        <v>8.181250000000001E-2</v>
      </c>
      <c r="H81" s="257">
        <v>8.181250000000001E-2</v>
      </c>
      <c r="I81" s="257">
        <v>6.8337500000000009E-2</v>
      </c>
      <c r="J81" s="257">
        <v>5.4862500000000002E-2</v>
      </c>
      <c r="K81" s="257">
        <v>5.7750000000000003E-2</v>
      </c>
      <c r="L81" s="257">
        <v>4.8125000000000001E-2</v>
      </c>
      <c r="M81" s="257">
        <v>0.36575000000000002</v>
      </c>
      <c r="N81" s="257">
        <v>0.44275000000000003</v>
      </c>
      <c r="O81" s="257">
        <v>0.71224999999999994</v>
      </c>
      <c r="P81" s="257">
        <v>1.0780000000000001</v>
      </c>
      <c r="Q81" s="257">
        <v>2.0982500000000002</v>
      </c>
      <c r="R81" s="257">
        <v>2.3485</v>
      </c>
      <c r="S81" s="257">
        <v>2.5698750000000001</v>
      </c>
      <c r="T81" s="257">
        <v>3.0126249999999999</v>
      </c>
      <c r="U81" s="257">
        <v>3.8692499999999996</v>
      </c>
      <c r="V81" s="257">
        <v>4.7451249999999998</v>
      </c>
      <c r="W81" s="257">
        <v>5.4669999999999996</v>
      </c>
      <c r="X81" s="257">
        <v>6.0445000000000002</v>
      </c>
      <c r="Y81" s="257">
        <v>6.6605000000000008</v>
      </c>
      <c r="Z81" s="257">
        <v>7.4497499999999999</v>
      </c>
      <c r="AA81" s="257">
        <v>7.7673749999999995</v>
      </c>
      <c r="AB81" s="257">
        <v>8.7394999999999996</v>
      </c>
      <c r="AC81" s="257">
        <v>9.4517500000000005</v>
      </c>
      <c r="AD81" s="257">
        <v>10.866624999999999</v>
      </c>
      <c r="AE81" s="257">
        <v>11.55</v>
      </c>
      <c r="AF81" s="257">
        <v>12.1275</v>
      </c>
      <c r="AG81" s="257">
        <v>12.512499999999999</v>
      </c>
      <c r="AH81" s="257">
        <v>12.897499999999999</v>
      </c>
      <c r="AI81" s="257">
        <v>13.186249999999998</v>
      </c>
      <c r="AJ81" s="257">
        <v>15.785</v>
      </c>
      <c r="AK81" s="257">
        <v>19.25</v>
      </c>
      <c r="AL81" s="257">
        <v>23.581250000000001</v>
      </c>
      <c r="AM81" s="257">
        <v>25.506250000000001</v>
      </c>
      <c r="AN81" s="257">
        <v>28.58625</v>
      </c>
      <c r="AO81" s="257">
        <v>30.51125</v>
      </c>
      <c r="AP81" s="257">
        <v>30.415000000000003</v>
      </c>
      <c r="AQ81" s="257">
        <v>35.131250000000001</v>
      </c>
      <c r="AR81" s="257">
        <v>36.921499999999995</v>
      </c>
      <c r="AS81" s="257">
        <v>39.308500000000002</v>
      </c>
      <c r="AT81" s="257">
        <v>40.944749999999999</v>
      </c>
      <c r="AU81" s="257">
        <v>43.418374999999997</v>
      </c>
      <c r="AV81" s="257">
        <v>47.759249999999994</v>
      </c>
      <c r="AW81" s="257">
        <v>50.637124999999997</v>
      </c>
      <c r="AX81" s="257">
        <v>49.501375000000003</v>
      </c>
      <c r="AY81" s="257">
        <v>46.218749500000001</v>
      </c>
      <c r="AZ81" s="257">
        <v>46.018770874999994</v>
      </c>
      <c r="BA81" s="257">
        <v>49.354112499999999</v>
      </c>
      <c r="BB81" s="257">
        <v>55.934141437977154</v>
      </c>
      <c r="BC81" s="257">
        <v>59.594609248345193</v>
      </c>
      <c r="BD81" s="257">
        <v>58.945385545463395</v>
      </c>
      <c r="BE81" s="259">
        <v>57.804110090894326</v>
      </c>
      <c r="BF81" s="285">
        <v>-2.2040914137228196E-2</v>
      </c>
      <c r="BG81" s="285">
        <v>3.7110804916852702E-2</v>
      </c>
      <c r="BH81" s="285">
        <v>1.5120972278071524E-2</v>
      </c>
    </row>
    <row r="82" spans="1:60" x14ac:dyDescent="0.15">
      <c r="A82" s="162" t="s">
        <v>121</v>
      </c>
      <c r="B82" s="257">
        <v>4.8632500000000009E-2</v>
      </c>
      <c r="C82" s="257">
        <v>4.8632500000000009E-2</v>
      </c>
      <c r="D82" s="257">
        <v>4.8632500000000009E-2</v>
      </c>
      <c r="E82" s="257">
        <v>4.8632500000000009E-2</v>
      </c>
      <c r="F82" s="257">
        <v>4.8632500000000009E-2</v>
      </c>
      <c r="G82" s="257">
        <v>4.8632500000000009E-2</v>
      </c>
      <c r="H82" s="257">
        <v>5.0210199000000011E-2</v>
      </c>
      <c r="I82" s="257">
        <v>5.4384206000000004E-2</v>
      </c>
      <c r="J82" s="257">
        <v>6.8005261999999983E-2</v>
      </c>
      <c r="K82" s="257">
        <v>7.8027996000000002E-2</v>
      </c>
      <c r="L82" s="257">
        <v>6.902986500000001E-2</v>
      </c>
      <c r="M82" s="257">
        <v>7.7203429000000004E-2</v>
      </c>
      <c r="N82" s="257">
        <v>8.410118200000001E-2</v>
      </c>
      <c r="O82" s="257">
        <v>7.9402661999999999E-2</v>
      </c>
      <c r="P82" s="257">
        <v>7.3529511999999991E-2</v>
      </c>
      <c r="Q82" s="257">
        <v>6.4531380999999999E-2</v>
      </c>
      <c r="R82" s="257">
        <v>8.2850957000000017E-2</v>
      </c>
      <c r="S82" s="257">
        <v>7.6877789000000002E-2</v>
      </c>
      <c r="T82" s="257">
        <v>8.1177400000000011E-2</v>
      </c>
      <c r="U82" s="257">
        <v>8.1077382000000003E-2</v>
      </c>
      <c r="V82" s="257">
        <v>9.1623466000000015E-2</v>
      </c>
      <c r="W82" s="257">
        <v>8.8699684000000015E-2</v>
      </c>
      <c r="X82" s="257">
        <v>7.2079250999999983E-2</v>
      </c>
      <c r="Y82" s="257">
        <v>7.3653953000000008E-2</v>
      </c>
      <c r="Z82" s="257">
        <v>5.4409791999999998E-2</v>
      </c>
      <c r="AA82" s="257">
        <v>5.0335802999999998E-2</v>
      </c>
      <c r="AB82" s="257">
        <v>3.2216263000000002E-2</v>
      </c>
      <c r="AC82" s="257">
        <v>2.1168926000000001E-2</v>
      </c>
      <c r="AD82" s="257">
        <v>2.0694422000000004E-2</v>
      </c>
      <c r="AE82" s="257">
        <v>2.0218755000000001E-2</v>
      </c>
      <c r="AF82" s="257">
        <v>1.2796488999999999E-2</v>
      </c>
      <c r="AG82" s="257">
        <v>1.6270369999999999E-2</v>
      </c>
      <c r="AH82" s="257">
        <v>2.9991444000000006E-2</v>
      </c>
      <c r="AI82" s="257">
        <v>3.2915226000000006E-2</v>
      </c>
      <c r="AJ82" s="257">
        <v>3.8363881000000009E-2</v>
      </c>
      <c r="AK82" s="257">
        <v>4.4187022000000006E-2</v>
      </c>
      <c r="AL82" s="257">
        <v>4.3712517999999999E-2</v>
      </c>
      <c r="AM82" s="257">
        <v>5.2880400000000008E-2</v>
      </c>
      <c r="AN82" s="257">
        <v>5.0677050000000001E-2</v>
      </c>
      <c r="AO82" s="257">
        <v>6.499882500000001E-2</v>
      </c>
      <c r="AP82" s="257">
        <v>0.42524655000000011</v>
      </c>
      <c r="AQ82" s="257">
        <v>0.52770232500000014</v>
      </c>
      <c r="AR82" s="257">
        <v>0.59527906950000009</v>
      </c>
      <c r="AS82" s="257">
        <v>0.5878537800000001</v>
      </c>
      <c r="AT82" s="257">
        <v>0.64577985150000006</v>
      </c>
      <c r="AU82" s="257">
        <v>0.69751450950000016</v>
      </c>
      <c r="AV82" s="257">
        <v>0.88287132825000003</v>
      </c>
      <c r="AW82" s="257">
        <v>1.180759732505374</v>
      </c>
      <c r="AX82" s="257">
        <v>1.144918796274182</v>
      </c>
      <c r="AY82" s="257">
        <v>1.1096150000000002</v>
      </c>
      <c r="AZ82" s="257">
        <v>1.1298371875000002</v>
      </c>
      <c r="BA82" s="257">
        <v>1.1481954600000002</v>
      </c>
      <c r="BB82" s="257">
        <v>1.1392854391325002</v>
      </c>
      <c r="BC82" s="257">
        <v>1.0296374850925001</v>
      </c>
      <c r="BD82" s="257">
        <v>0.975684934714525</v>
      </c>
      <c r="BE82" s="259">
        <v>0.7530603525132501</v>
      </c>
      <c r="BF82" s="285">
        <v>-0.23028143220615782</v>
      </c>
      <c r="BG82" s="285">
        <v>4.2131470102040325E-2</v>
      </c>
      <c r="BH82" s="285">
        <v>1.9699299403039123E-4</v>
      </c>
    </row>
    <row r="83" spans="1:60" x14ac:dyDescent="0.15">
      <c r="A83" s="162" t="s">
        <v>120</v>
      </c>
      <c r="B83" s="257">
        <v>0</v>
      </c>
      <c r="C83" s="257">
        <v>0</v>
      </c>
      <c r="D83" s="257">
        <v>0</v>
      </c>
      <c r="E83" s="257">
        <v>0</v>
      </c>
      <c r="F83" s="257">
        <v>0</v>
      </c>
      <c r="G83" s="257">
        <v>0</v>
      </c>
      <c r="H83" s="257">
        <v>6.1478670788934188E-2</v>
      </c>
      <c r="I83" s="257">
        <v>9.1639820237241335E-2</v>
      </c>
      <c r="J83" s="257">
        <v>9.9267631159975361E-2</v>
      </c>
      <c r="K83" s="257">
        <v>0.11645407579812435</v>
      </c>
      <c r="L83" s="257">
        <v>0.1531078821097322</v>
      </c>
      <c r="M83" s="257">
        <v>0.15463556607756765</v>
      </c>
      <c r="N83" s="257">
        <v>0.14814290921426693</v>
      </c>
      <c r="O83" s="257">
        <v>0.1519621191338556</v>
      </c>
      <c r="P83" s="257">
        <v>0.18785208346154575</v>
      </c>
      <c r="Q83" s="257">
        <v>0.21266633902242874</v>
      </c>
      <c r="R83" s="257">
        <v>0.20636464265510743</v>
      </c>
      <c r="S83" s="257">
        <v>0.18785208346154572</v>
      </c>
      <c r="T83" s="257">
        <v>0.21285729951840815</v>
      </c>
      <c r="U83" s="257">
        <v>0.21352566125433614</v>
      </c>
      <c r="V83" s="257">
        <v>0.20160123917206488</v>
      </c>
      <c r="W83" s="257">
        <v>0.21152057604655211</v>
      </c>
      <c r="X83" s="257">
        <v>0.19568146379670248</v>
      </c>
      <c r="Y83" s="257">
        <v>0.19740010826051738</v>
      </c>
      <c r="Z83" s="257">
        <v>0.20121931818010602</v>
      </c>
      <c r="AA83" s="257">
        <v>1.9708776403495445</v>
      </c>
      <c r="AB83" s="257">
        <v>1.99396803538975</v>
      </c>
      <c r="AC83" s="257">
        <v>1.8411568152623776</v>
      </c>
      <c r="AD83" s="257">
        <v>1.2738033160332598</v>
      </c>
      <c r="AE83" s="257">
        <v>1.2754264802490849</v>
      </c>
      <c r="AF83" s="257">
        <v>1.2911382855016149</v>
      </c>
      <c r="AG83" s="257">
        <v>1.1244554462278609</v>
      </c>
      <c r="AH83" s="257">
        <v>0.93150073799059285</v>
      </c>
      <c r="AI83" s="257">
        <v>0.92975711818745377</v>
      </c>
      <c r="AJ83" s="257">
        <v>1.1863835237549853</v>
      </c>
      <c r="AK83" s="257">
        <v>1.139602738315435</v>
      </c>
      <c r="AL83" s="257">
        <v>1.3829062386258451</v>
      </c>
      <c r="AM83" s="257">
        <v>1.3919588499420419</v>
      </c>
      <c r="AN83" s="257">
        <v>1.052523787164255</v>
      </c>
      <c r="AO83" s="257">
        <v>2.4342818552512204</v>
      </c>
      <c r="AP83" s="257">
        <v>3.4554951123046878</v>
      </c>
      <c r="AQ83" s="257">
        <v>3.7446713632812498</v>
      </c>
      <c r="AR83" s="257">
        <v>3.7908703712890626</v>
      </c>
      <c r="AS83" s="257">
        <v>3.9219203712890627</v>
      </c>
      <c r="AT83" s="257">
        <v>3.3239953712890626</v>
      </c>
      <c r="AU83" s="257">
        <v>4.1220560818359377</v>
      </c>
      <c r="AV83" s="257">
        <v>4.280949295898437</v>
      </c>
      <c r="AW83" s="257">
        <v>4.3573288898437506</v>
      </c>
      <c r="AX83" s="257">
        <v>4.054368600000001</v>
      </c>
      <c r="AY83" s="257">
        <v>4.2982245470703129</v>
      </c>
      <c r="AZ83" s="257">
        <v>4.3186268361328128</v>
      </c>
      <c r="BA83" s="257">
        <v>3.6546562386718739</v>
      </c>
      <c r="BB83" s="257">
        <v>4.0109256753906255</v>
      </c>
      <c r="BC83" s="257">
        <v>4.4107866422851565</v>
      </c>
      <c r="BD83" s="257">
        <v>4.2435968442814191</v>
      </c>
      <c r="BE83" s="259">
        <v>4.0509504770896783</v>
      </c>
      <c r="BF83" s="285">
        <v>-4.8005158211174792E-2</v>
      </c>
      <c r="BG83" s="285">
        <v>2.4725092058806908E-2</v>
      </c>
      <c r="BH83" s="285">
        <v>1.0596877932658082E-3</v>
      </c>
    </row>
    <row r="84" spans="1:60" x14ac:dyDescent="0.15">
      <c r="A84" s="162" t="s">
        <v>119</v>
      </c>
      <c r="B84" s="257">
        <v>0</v>
      </c>
      <c r="C84" s="257">
        <v>9.2500000000000015E-4</v>
      </c>
      <c r="D84" s="257">
        <v>9.2500000000000015E-4</v>
      </c>
      <c r="E84" s="257">
        <v>9.2500000000000015E-4</v>
      </c>
      <c r="F84" s="257">
        <v>9.2500000000000015E-4</v>
      </c>
      <c r="G84" s="257">
        <v>9.2500000000000015E-4</v>
      </c>
      <c r="H84" s="257">
        <v>9.2500000000000015E-4</v>
      </c>
      <c r="I84" s="257">
        <v>9.2500000000000015E-4</v>
      </c>
      <c r="J84" s="257">
        <v>9.2500000000000015E-4</v>
      </c>
      <c r="K84" s="257">
        <v>9.2500000000000015E-4</v>
      </c>
      <c r="L84" s="257">
        <v>9.2500000000000015E-4</v>
      </c>
      <c r="M84" s="257">
        <v>9.2500000000000015E-4</v>
      </c>
      <c r="N84" s="257">
        <v>9.2500000000000015E-4</v>
      </c>
      <c r="O84" s="257">
        <v>9.2500000000000015E-4</v>
      </c>
      <c r="P84" s="257">
        <v>1E-3</v>
      </c>
      <c r="Q84" s="257">
        <v>1.0500000000000002E-3</v>
      </c>
      <c r="R84" s="257">
        <v>1E-3</v>
      </c>
      <c r="S84" s="257">
        <v>1.0500000000000002E-3</v>
      </c>
      <c r="T84" s="257">
        <v>1.0500000000000002E-3</v>
      </c>
      <c r="U84" s="257">
        <v>4.0000000000000002E-4</v>
      </c>
      <c r="V84" s="257">
        <v>3.7500000000000001E-4</v>
      </c>
      <c r="W84" s="257">
        <v>2.5000000000000001E-4</v>
      </c>
      <c r="X84" s="257">
        <v>1E-4</v>
      </c>
      <c r="Y84" s="257">
        <v>1.7500000000000003E-4</v>
      </c>
      <c r="Z84" s="257">
        <v>1.25E-4</v>
      </c>
      <c r="AA84" s="257">
        <v>1.5000000000000001E-4</v>
      </c>
      <c r="AB84" s="257">
        <v>1.25E-4</v>
      </c>
      <c r="AC84" s="257">
        <v>3.0000000000000003E-4</v>
      </c>
      <c r="AD84" s="257">
        <v>3.2500000000000004E-4</v>
      </c>
      <c r="AE84" s="257">
        <v>3.2500000000000004E-4</v>
      </c>
      <c r="AF84" s="257">
        <v>5.0000000000000001E-4</v>
      </c>
      <c r="AG84" s="257">
        <v>5.0000000000000001E-4</v>
      </c>
      <c r="AH84" s="257">
        <v>5.7499999999999999E-4</v>
      </c>
      <c r="AI84" s="257">
        <v>1.3590525000000001E-3</v>
      </c>
      <c r="AJ84" s="257">
        <v>1.9448515000000002E-3</v>
      </c>
      <c r="AK84" s="257">
        <v>2.3143615000000002E-3</v>
      </c>
      <c r="AL84" s="257">
        <v>2.1317375249999999E-3</v>
      </c>
      <c r="AM84" s="257">
        <v>2.6254774750000005E-3</v>
      </c>
      <c r="AN84" s="257">
        <v>2.9565349999999997E-3</v>
      </c>
      <c r="AO84" s="257">
        <v>0.1256740270725</v>
      </c>
      <c r="AP84" s="257">
        <v>0.41974842405125001</v>
      </c>
      <c r="AQ84" s="257">
        <v>0.5193444161268751</v>
      </c>
      <c r="AR84" s="257">
        <v>0.5789238792423107</v>
      </c>
      <c r="AS84" s="257">
        <v>0.61548591504823946</v>
      </c>
      <c r="AT84" s="257">
        <v>0.72696979450092392</v>
      </c>
      <c r="AU84" s="257">
        <v>0.84380418718016903</v>
      </c>
      <c r="AV84" s="257">
        <v>0.95503173441468181</v>
      </c>
      <c r="AW84" s="257">
        <v>1.0991392006732332</v>
      </c>
      <c r="AX84" s="257">
        <v>1.1424062674817028</v>
      </c>
      <c r="AY84" s="257">
        <v>1.2551069243705453</v>
      </c>
      <c r="AZ84" s="257">
        <v>1.6079248932327206</v>
      </c>
      <c r="BA84" s="257">
        <v>2.0348945603453474</v>
      </c>
      <c r="BB84" s="257">
        <v>1.9962862048687502</v>
      </c>
      <c r="BC84" s="257">
        <v>2.0810834289834377</v>
      </c>
      <c r="BD84" s="257">
        <v>2.374510718499375</v>
      </c>
      <c r="BE84" s="259">
        <v>2.3215669157040524</v>
      </c>
      <c r="BF84" s="285">
        <v>-2.4968041347670167E-2</v>
      </c>
      <c r="BG84" s="285">
        <v>0.12565622346641891</v>
      </c>
      <c r="BH84" s="285">
        <v>6.0729849346091475E-4</v>
      </c>
    </row>
    <row r="85" spans="1:60" x14ac:dyDescent="0.15">
      <c r="A85" s="162" t="s">
        <v>118</v>
      </c>
      <c r="B85" s="257">
        <v>1.0775E-2</v>
      </c>
      <c r="C85" s="257">
        <v>1.0775E-2</v>
      </c>
      <c r="D85" s="257">
        <v>1.6525000000000001E-2</v>
      </c>
      <c r="E85" s="257">
        <v>2.4375000000000001E-2</v>
      </c>
      <c r="F85" s="257">
        <v>2.3425000000000001E-2</v>
      </c>
      <c r="G85" s="257">
        <v>5.7075000000000001E-2</v>
      </c>
      <c r="H85" s="257">
        <v>0.13055</v>
      </c>
      <c r="I85" s="257">
        <v>0.15371666635000003</v>
      </c>
      <c r="J85" s="257">
        <v>0.52085000000000004</v>
      </c>
      <c r="K85" s="257">
        <v>0.59676666634999997</v>
      </c>
      <c r="L85" s="257">
        <v>0.22697499999999995</v>
      </c>
      <c r="M85" s="257">
        <v>6.9849999999999995E-2</v>
      </c>
      <c r="N85" s="257">
        <v>0.1095</v>
      </c>
      <c r="O85" s="257">
        <v>0.112175</v>
      </c>
      <c r="P85" s="257">
        <v>0.10457500000000002</v>
      </c>
      <c r="Q85" s="257">
        <v>0.261575</v>
      </c>
      <c r="R85" s="257">
        <v>0.30632499999999996</v>
      </c>
      <c r="S85" s="257">
        <v>0.35002499999999998</v>
      </c>
      <c r="T85" s="257">
        <v>0.37572500000000003</v>
      </c>
      <c r="U85" s="257">
        <v>0.36145000000000005</v>
      </c>
      <c r="V85" s="257">
        <v>0.41034999999999999</v>
      </c>
      <c r="W85" s="257">
        <v>0.46779999999999999</v>
      </c>
      <c r="X85" s="257">
        <v>0.53965000000000007</v>
      </c>
      <c r="Y85" s="257">
        <v>0.64559999999999995</v>
      </c>
      <c r="Z85" s="257">
        <v>0.49722499999999997</v>
      </c>
      <c r="AA85" s="257">
        <v>0.61649999999999994</v>
      </c>
      <c r="AB85" s="257">
        <v>0.65659999999999996</v>
      </c>
      <c r="AC85" s="257">
        <v>0.64117499999999983</v>
      </c>
      <c r="AD85" s="257">
        <v>0.63667499999999999</v>
      </c>
      <c r="AE85" s="257">
        <v>0.59347500000000009</v>
      </c>
      <c r="AF85" s="257">
        <v>0.66272500000000001</v>
      </c>
      <c r="AG85" s="257">
        <v>0.65410000000000001</v>
      </c>
      <c r="AH85" s="257">
        <v>0.66752499999999992</v>
      </c>
      <c r="AI85" s="257">
        <v>0.69003399999999993</v>
      </c>
      <c r="AJ85" s="257">
        <v>0.66932500000000006</v>
      </c>
      <c r="AK85" s="257">
        <v>0.6984999999999999</v>
      </c>
      <c r="AL85" s="257">
        <v>0.647675</v>
      </c>
      <c r="AM85" s="257">
        <v>0.81727495000000006</v>
      </c>
      <c r="AN85" s="257">
        <v>0.86950000857499987</v>
      </c>
      <c r="AO85" s="257">
        <v>2.1542937499999999</v>
      </c>
      <c r="AP85" s="257">
        <v>2.0857412499999999</v>
      </c>
      <c r="AQ85" s="257">
        <v>2.1240319999999997</v>
      </c>
      <c r="AR85" s="257">
        <v>1.9921607500000005</v>
      </c>
      <c r="AS85" s="257">
        <v>2.0639250000000002</v>
      </c>
      <c r="AT85" s="257">
        <v>1.81715</v>
      </c>
      <c r="AU85" s="257">
        <v>2.8654749999999996</v>
      </c>
      <c r="AV85" s="257">
        <v>2.9818499999999997</v>
      </c>
      <c r="AW85" s="257">
        <v>3.6834000000000002</v>
      </c>
      <c r="AX85" s="257">
        <v>4.0558489052375002</v>
      </c>
      <c r="AY85" s="257">
        <v>3.9778979900674996</v>
      </c>
      <c r="AZ85" s="257">
        <v>4.3277224533369889</v>
      </c>
      <c r="BA85" s="257">
        <v>5.5274060295586436</v>
      </c>
      <c r="BB85" s="257">
        <v>5.4542586605360128</v>
      </c>
      <c r="BC85" s="257">
        <v>5.4344321771021287</v>
      </c>
      <c r="BD85" s="257">
        <v>4.3040208661656534</v>
      </c>
      <c r="BE85" s="259">
        <v>4.4391134725678079</v>
      </c>
      <c r="BF85" s="285">
        <v>2.8569536461568124E-2</v>
      </c>
      <c r="BG85" s="285">
        <v>9.0054868586410208E-2</v>
      </c>
      <c r="BH85" s="285">
        <v>1.1612273184789571E-3</v>
      </c>
    </row>
    <row r="86" spans="1:60" x14ac:dyDescent="0.15">
      <c r="A86" s="162" t="s">
        <v>117</v>
      </c>
      <c r="B86" s="257">
        <v>9.5555430000000011E-2</v>
      </c>
      <c r="C86" s="257">
        <v>0.17163412</v>
      </c>
      <c r="D86" s="257">
        <v>0.17655946</v>
      </c>
      <c r="E86" s="257">
        <v>0.14338947999999999</v>
      </c>
      <c r="F86" s="257">
        <v>6.236122999999999E-2</v>
      </c>
      <c r="G86" s="257">
        <v>0.10545</v>
      </c>
      <c r="H86" s="257">
        <v>0.19522500000000004</v>
      </c>
      <c r="I86" s="257">
        <v>0.26172500000000004</v>
      </c>
      <c r="J86" s="257">
        <v>0.40089999999999992</v>
      </c>
      <c r="K86" s="257">
        <v>0.37430000000000002</v>
      </c>
      <c r="L86" s="257">
        <v>0.33534999999999998</v>
      </c>
      <c r="M86" s="257">
        <v>0.62272499999999997</v>
      </c>
      <c r="N86" s="257">
        <v>0.81984999999999997</v>
      </c>
      <c r="O86" s="257">
        <v>0.99322500000000014</v>
      </c>
      <c r="P86" s="257">
        <v>1.3091000000000002</v>
      </c>
      <c r="Q86" s="257">
        <v>1.582225</v>
      </c>
      <c r="R86" s="257">
        <v>2.3303500000000001</v>
      </c>
      <c r="S86" s="257">
        <v>2.4277249999999997</v>
      </c>
      <c r="T86" s="257">
        <v>2.7521500000000003</v>
      </c>
      <c r="U86" s="257">
        <v>2.6476499999999996</v>
      </c>
      <c r="V86" s="257">
        <v>2.508</v>
      </c>
      <c r="W86" s="257">
        <v>2.9250500000000001</v>
      </c>
      <c r="X86" s="257">
        <v>2.8969</v>
      </c>
      <c r="Y86" s="257">
        <v>3.4899500000000008</v>
      </c>
      <c r="Z86" s="257">
        <v>4.0405749999999996</v>
      </c>
      <c r="AA86" s="257">
        <v>3.8454250000000005</v>
      </c>
      <c r="AB86" s="257">
        <v>3.7498999999999998</v>
      </c>
      <c r="AC86" s="257">
        <v>4.0567500000000001</v>
      </c>
      <c r="AD86" s="257">
        <v>4.6335499999999996</v>
      </c>
      <c r="AE86" s="257">
        <v>4.2397749999999998</v>
      </c>
      <c r="AF86" s="257">
        <v>4.6870180000000001</v>
      </c>
      <c r="AG86" s="257">
        <v>5.7904350000000004</v>
      </c>
      <c r="AH86" s="257">
        <v>5.6299424341546302</v>
      </c>
      <c r="AI86" s="257">
        <v>6.8784240399320309</v>
      </c>
      <c r="AJ86" s="257">
        <v>5.0442944924950437</v>
      </c>
      <c r="AK86" s="257">
        <v>7.2871797533213929</v>
      </c>
      <c r="AL86" s="257">
        <v>9.2358873959218339</v>
      </c>
      <c r="AM86" s="257">
        <v>11.098494438685927</v>
      </c>
      <c r="AN86" s="257">
        <v>11.56727412256166</v>
      </c>
      <c r="AO86" s="257">
        <v>11.136642783252242</v>
      </c>
      <c r="AP86" s="257">
        <v>11.480800619751758</v>
      </c>
      <c r="AQ86" s="257">
        <v>10.068805238476767</v>
      </c>
      <c r="AR86" s="257">
        <v>12.505300155313678</v>
      </c>
      <c r="AS86" s="257">
        <v>11.681309975608752</v>
      </c>
      <c r="AT86" s="257">
        <v>8.7867135742357743</v>
      </c>
      <c r="AU86" s="257">
        <v>8.5661779708741612</v>
      </c>
      <c r="AV86" s="257">
        <v>12.303469752256772</v>
      </c>
      <c r="AW86" s="257">
        <v>12.978204600416838</v>
      </c>
      <c r="AX86" s="257">
        <v>12.704116398764082</v>
      </c>
      <c r="AY86" s="257">
        <v>15.990788204527453</v>
      </c>
      <c r="AZ86" s="257">
        <v>23.771734241142241</v>
      </c>
      <c r="BA86" s="257">
        <v>21.114879339414223</v>
      </c>
      <c r="BB86" s="257">
        <v>22.151392411897685</v>
      </c>
      <c r="BC86" s="257">
        <v>23.291693128856835</v>
      </c>
      <c r="BD86" s="257">
        <v>24.327726998093233</v>
      </c>
      <c r="BE86" s="259">
        <v>25.187708187406216</v>
      </c>
      <c r="BF86" s="285">
        <v>3.2521012528051285E-2</v>
      </c>
      <c r="BG86" s="285">
        <v>0.1072036438385382</v>
      </c>
      <c r="BH86" s="285">
        <v>6.5888504580562772E-3</v>
      </c>
    </row>
    <row r="87" spans="1:60" x14ac:dyDescent="0.15">
      <c r="A87" s="162" t="s">
        <v>116</v>
      </c>
      <c r="B87" s="257">
        <v>9.1999999999999981E-3</v>
      </c>
      <c r="C87" s="257">
        <v>9.1999999999999981E-3</v>
      </c>
      <c r="D87" s="257">
        <v>9.1999999999999981E-3</v>
      </c>
      <c r="E87" s="257">
        <v>1.0350000000000002E-2</v>
      </c>
      <c r="F87" s="257">
        <v>1.0350000000000002E-2</v>
      </c>
      <c r="G87" s="257">
        <v>0.28504999999999997</v>
      </c>
      <c r="H87" s="257">
        <v>0.21537500000000004</v>
      </c>
      <c r="I87" s="257">
        <v>0.55332500000000007</v>
      </c>
      <c r="J87" s="257">
        <v>1.0244500000000001</v>
      </c>
      <c r="K87" s="257">
        <v>1.160175</v>
      </c>
      <c r="L87" s="257">
        <v>1.6813250000000002</v>
      </c>
      <c r="M87" s="257">
        <v>1.4382999999999999</v>
      </c>
      <c r="N87" s="257">
        <v>1.6280249999999998</v>
      </c>
      <c r="O87" s="257">
        <v>1.9216749999999998</v>
      </c>
      <c r="P87" s="257">
        <v>3.9778499999999997</v>
      </c>
      <c r="Q87" s="257">
        <v>3.5274749999999999</v>
      </c>
      <c r="R87" s="257">
        <v>3.3479749999999999</v>
      </c>
      <c r="S87" s="257">
        <v>2.918825</v>
      </c>
      <c r="T87" s="257">
        <v>3.0204500000000003</v>
      </c>
      <c r="U87" s="257">
        <v>3.2917999999999998</v>
      </c>
      <c r="V87" s="257">
        <v>4.5464500000000001</v>
      </c>
      <c r="W87" s="257">
        <v>5.3230500000000003</v>
      </c>
      <c r="X87" s="257">
        <v>5.3607750000000003</v>
      </c>
      <c r="Y87" s="257">
        <v>5.3635500000000009</v>
      </c>
      <c r="Z87" s="257">
        <v>6.6355500000000003</v>
      </c>
      <c r="AA87" s="257">
        <v>6.104000000000001</v>
      </c>
      <c r="AB87" s="257">
        <v>5.7219999999999995</v>
      </c>
      <c r="AC87" s="257">
        <v>6.2198500000000001</v>
      </c>
      <c r="AD87" s="257">
        <v>5.9783500000000007</v>
      </c>
      <c r="AE87" s="257">
        <v>6.6867000000000001</v>
      </c>
      <c r="AF87" s="257">
        <v>7.1205470000000002</v>
      </c>
      <c r="AG87" s="257">
        <v>7.5501640000000005</v>
      </c>
      <c r="AH87" s="257">
        <v>7.8865190000000007</v>
      </c>
      <c r="AI87" s="257">
        <v>8.1468349999999994</v>
      </c>
      <c r="AJ87" s="257">
        <v>7.1657740000000008</v>
      </c>
      <c r="AK87" s="257">
        <v>8.1591579999999997</v>
      </c>
      <c r="AL87" s="257">
        <v>8.8378399999999999</v>
      </c>
      <c r="AM87" s="257">
        <v>8.7071660000000008</v>
      </c>
      <c r="AN87" s="257">
        <v>8.4283210000000004</v>
      </c>
      <c r="AO87" s="257">
        <v>10.68976181627974</v>
      </c>
      <c r="AP87" s="257">
        <v>10.140139350530252</v>
      </c>
      <c r="AQ87" s="257">
        <v>9.4279235061622515</v>
      </c>
      <c r="AR87" s="257">
        <v>10.287275901691064</v>
      </c>
      <c r="AS87" s="257">
        <v>10.982749738893698</v>
      </c>
      <c r="AT87" s="257">
        <v>11.679917102369386</v>
      </c>
      <c r="AU87" s="257">
        <v>12.285221687</v>
      </c>
      <c r="AV87" s="257">
        <v>10.148174257200001</v>
      </c>
      <c r="AW87" s="257">
        <v>10.907741167499999</v>
      </c>
      <c r="AX87" s="257">
        <v>12.300831392500001</v>
      </c>
      <c r="AY87" s="257">
        <v>15.189708912499999</v>
      </c>
      <c r="AZ87" s="257">
        <v>13.3975698590991</v>
      </c>
      <c r="BA87" s="257">
        <v>15.661513746657658</v>
      </c>
      <c r="BB87" s="257">
        <v>14.83155515837838</v>
      </c>
      <c r="BC87" s="257">
        <v>14.773786496612612</v>
      </c>
      <c r="BD87" s="257">
        <v>15.026245856687602</v>
      </c>
      <c r="BE87" s="259">
        <v>15.330149498946499</v>
      </c>
      <c r="BF87" s="285">
        <v>1.7437355304124491E-2</v>
      </c>
      <c r="BG87" s="285">
        <v>2.5512770694598785E-2</v>
      </c>
      <c r="BH87" s="285">
        <v>4.0102125130506549E-3</v>
      </c>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0</v>
      </c>
      <c r="AD88" s="257">
        <v>0</v>
      </c>
      <c r="AE88" s="257">
        <v>0</v>
      </c>
      <c r="AF88" s="257">
        <v>0</v>
      </c>
      <c r="AG88" s="257">
        <v>0</v>
      </c>
      <c r="AH88" s="257">
        <v>0</v>
      </c>
      <c r="AI88" s="257">
        <v>0</v>
      </c>
      <c r="AJ88" s="257">
        <v>0</v>
      </c>
      <c r="AK88" s="257">
        <v>0</v>
      </c>
      <c r="AL88" s="257">
        <v>0</v>
      </c>
      <c r="AM88" s="257">
        <v>0</v>
      </c>
      <c r="AN88" s="257">
        <v>0</v>
      </c>
      <c r="AO88" s="257">
        <v>0</v>
      </c>
      <c r="AP88" s="257">
        <v>0</v>
      </c>
      <c r="AQ88" s="257">
        <v>0</v>
      </c>
      <c r="AR88" s="257">
        <v>0</v>
      </c>
      <c r="AS88" s="257">
        <v>0</v>
      </c>
      <c r="AT88" s="257">
        <v>0</v>
      </c>
      <c r="AU88" s="257">
        <v>0</v>
      </c>
      <c r="AV88" s="257">
        <v>0</v>
      </c>
      <c r="AW88" s="257">
        <v>0</v>
      </c>
      <c r="AX88" s="257">
        <v>0</v>
      </c>
      <c r="AY88" s="257">
        <v>0</v>
      </c>
      <c r="AZ88" s="257">
        <v>0</v>
      </c>
      <c r="BA88" s="257">
        <v>0</v>
      </c>
      <c r="BB88" s="257">
        <v>0</v>
      </c>
      <c r="BC88" s="257">
        <v>0</v>
      </c>
      <c r="BD88" s="257">
        <v>0</v>
      </c>
      <c r="BE88" s="259">
        <v>0</v>
      </c>
      <c r="BF88" s="285" t="s">
        <v>111</v>
      </c>
      <c r="BG88" s="285" t="s">
        <v>111</v>
      </c>
      <c r="BH88" s="285">
        <v>0</v>
      </c>
    </row>
    <row r="89" spans="1:60" s="161" customFormat="1" x14ac:dyDescent="0.15">
      <c r="A89" s="163" t="s">
        <v>114</v>
      </c>
      <c r="B89" s="260">
        <v>0.95437543000000002</v>
      </c>
      <c r="C89" s="260">
        <v>1.0669916200000003</v>
      </c>
      <c r="D89" s="260">
        <v>1.0545669600000001</v>
      </c>
      <c r="E89" s="260">
        <v>1.0688969800000001</v>
      </c>
      <c r="F89" s="260">
        <v>1.2491999800000002</v>
      </c>
      <c r="G89" s="260">
        <v>1.5520325000000001</v>
      </c>
      <c r="H89" s="260">
        <v>1.8405263697889342</v>
      </c>
      <c r="I89" s="260">
        <v>2.4670656925872416</v>
      </c>
      <c r="J89" s="260">
        <v>3.9551791431599757</v>
      </c>
      <c r="K89" s="260">
        <v>4.451848738148124</v>
      </c>
      <c r="L89" s="260">
        <v>5.3638377471097316</v>
      </c>
      <c r="M89" s="260">
        <v>6.0981389950775684</v>
      </c>
      <c r="N89" s="260">
        <v>6.8234190912142667</v>
      </c>
      <c r="O89" s="260">
        <v>9.7369897811338575</v>
      </c>
      <c r="P89" s="260">
        <v>14.884281595461548</v>
      </c>
      <c r="Q89" s="260">
        <v>18.691397720022429</v>
      </c>
      <c r="R89" s="260">
        <v>22.849115599655111</v>
      </c>
      <c r="S89" s="260">
        <v>24.673354872461545</v>
      </c>
      <c r="T89" s="260">
        <v>27.12753469951841</v>
      </c>
      <c r="U89" s="260">
        <v>25.990278043254335</v>
      </c>
      <c r="V89" s="260">
        <v>27.884274705172064</v>
      </c>
      <c r="W89" s="260">
        <v>31.327120260046549</v>
      </c>
      <c r="X89" s="260">
        <v>32.338435714796702</v>
      </c>
      <c r="Y89" s="260">
        <v>35.844454061260528</v>
      </c>
      <c r="Z89" s="260">
        <v>37.147104110180102</v>
      </c>
      <c r="AA89" s="260">
        <v>39.864538443349545</v>
      </c>
      <c r="AB89" s="260">
        <v>40.163559298389757</v>
      </c>
      <c r="AC89" s="260">
        <v>42.127025741262379</v>
      </c>
      <c r="AD89" s="260">
        <v>41.264397738033267</v>
      </c>
      <c r="AE89" s="260">
        <v>43.182795235249088</v>
      </c>
      <c r="AF89" s="260">
        <v>46.12434977450161</v>
      </c>
      <c r="AG89" s="260">
        <v>48.419174816227851</v>
      </c>
      <c r="AH89" s="260">
        <v>47.447553616145214</v>
      </c>
      <c r="AI89" s="260">
        <v>49.933699436619484</v>
      </c>
      <c r="AJ89" s="260">
        <v>50.401960748750014</v>
      </c>
      <c r="AK89" s="260">
        <v>55.682235625136819</v>
      </c>
      <c r="AL89" s="260">
        <v>63.463615390072675</v>
      </c>
      <c r="AM89" s="260">
        <v>67.060537616102977</v>
      </c>
      <c r="AN89" s="260">
        <v>71.150671253300899</v>
      </c>
      <c r="AO89" s="260">
        <v>78.306821806855694</v>
      </c>
      <c r="AP89" s="260">
        <v>80.778158806637947</v>
      </c>
      <c r="AQ89" s="260">
        <v>84.39347884904717</v>
      </c>
      <c r="AR89" s="260">
        <v>90.051991580027561</v>
      </c>
      <c r="AS89" s="260">
        <v>93.56593228083976</v>
      </c>
      <c r="AT89" s="260">
        <v>94.137038193895123</v>
      </c>
      <c r="AU89" s="260">
        <v>98.125849436390254</v>
      </c>
      <c r="AV89" s="260">
        <v>106.10855886801987</v>
      </c>
      <c r="AW89" s="260">
        <v>114.71777359093919</v>
      </c>
      <c r="AX89" s="260">
        <v>117.02537786025748</v>
      </c>
      <c r="AY89" s="260">
        <v>124.13191607853581</v>
      </c>
      <c r="AZ89" s="260">
        <v>132.49468634544388</v>
      </c>
      <c r="BA89" s="260">
        <v>137.09190787464777</v>
      </c>
      <c r="BB89" s="260">
        <v>144.98034498818112</v>
      </c>
      <c r="BC89" s="260">
        <v>154.02477860727782</v>
      </c>
      <c r="BD89" s="260">
        <v>155.33842176390519</v>
      </c>
      <c r="BE89" s="260">
        <v>152.96815899512185</v>
      </c>
      <c r="BF89" s="286">
        <v>-1.7949252520572334E-2</v>
      </c>
      <c r="BG89" s="286">
        <v>5.1360934409564019E-2</v>
      </c>
      <c r="BH89" s="286">
        <v>4.0014927795891067E-2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2.9474999999999996E-3</v>
      </c>
      <c r="C91" s="257">
        <v>3.9299999999999995E-3</v>
      </c>
      <c r="D91" s="257">
        <v>3.9299999999999995E-3</v>
      </c>
      <c r="E91" s="257">
        <v>3.0457499999999998E-2</v>
      </c>
      <c r="F91" s="257">
        <v>0.41264999999999991</v>
      </c>
      <c r="G91" s="257">
        <v>1.7303974619999998</v>
      </c>
      <c r="H91" s="257">
        <v>2.5826679361</v>
      </c>
      <c r="I91" s="257">
        <v>3.7074262864000005</v>
      </c>
      <c r="J91" s="257">
        <v>4.7068799929000011</v>
      </c>
      <c r="K91" s="257">
        <v>5.3701990200000003</v>
      </c>
      <c r="L91" s="257">
        <v>5.7669970587000003</v>
      </c>
      <c r="M91" s="257">
        <v>6.8077217391499998</v>
      </c>
      <c r="N91" s="257">
        <v>7.7768437660000007</v>
      </c>
      <c r="O91" s="257">
        <v>8.3725380647000005</v>
      </c>
      <c r="P91" s="257">
        <v>9.6375182783</v>
      </c>
      <c r="Q91" s="257">
        <v>11.066587906399999</v>
      </c>
      <c r="R91" s="257">
        <v>11.9944389593</v>
      </c>
      <c r="S91" s="257">
        <v>11.6980835319</v>
      </c>
      <c r="T91" s="257">
        <v>12.707482051400001</v>
      </c>
      <c r="U91" s="257">
        <v>12.531726376769701</v>
      </c>
      <c r="V91" s="257">
        <v>13.395262335036099</v>
      </c>
      <c r="W91" s="257">
        <v>14.632928125250302</v>
      </c>
      <c r="X91" s="257">
        <v>14.939459085311899</v>
      </c>
      <c r="Y91" s="257">
        <v>15.299339549336999</v>
      </c>
      <c r="Z91" s="257">
        <v>16.687564149997701</v>
      </c>
      <c r="AA91" s="257">
        <v>16.775947717107499</v>
      </c>
      <c r="AB91" s="257">
        <v>16.082100968380502</v>
      </c>
      <c r="AC91" s="257">
        <v>16.636957016135302</v>
      </c>
      <c r="AD91" s="257">
        <v>17.249343300767102</v>
      </c>
      <c r="AE91" s="257">
        <v>19.156656740758706</v>
      </c>
      <c r="AF91" s="257">
        <v>19.341569214322796</v>
      </c>
      <c r="AG91" s="257">
        <v>19.482663256870005</v>
      </c>
      <c r="AH91" s="257">
        <v>19.130505108680801</v>
      </c>
      <c r="AI91" s="257">
        <v>19.69532063569747</v>
      </c>
      <c r="AJ91" s="257">
        <v>20.174053664189422</v>
      </c>
      <c r="AK91" s="257">
        <v>20.555079520855084</v>
      </c>
      <c r="AL91" s="257">
        <v>22.169319111880363</v>
      </c>
      <c r="AM91" s="257">
        <v>22.814817047132404</v>
      </c>
      <c r="AN91" s="257">
        <v>22.994289284246321</v>
      </c>
      <c r="AO91" s="257">
        <v>23.453600942109698</v>
      </c>
      <c r="AP91" s="257">
        <v>23.258982296755505</v>
      </c>
      <c r="AQ91" s="257">
        <v>25.943063087416441</v>
      </c>
      <c r="AR91" s="257">
        <v>29.019815495581209</v>
      </c>
      <c r="AS91" s="257">
        <v>28.534957932561117</v>
      </c>
      <c r="AT91" s="257">
        <v>29.136434297359582</v>
      </c>
      <c r="AU91" s="257">
        <v>31.706426501273043</v>
      </c>
      <c r="AV91" s="257">
        <v>32.793732929013558</v>
      </c>
      <c r="AW91" s="257">
        <v>32.961051349667336</v>
      </c>
      <c r="AX91" s="257">
        <v>34.673920485477176</v>
      </c>
      <c r="AY91" s="257">
        <v>37.220933410213362</v>
      </c>
      <c r="AZ91" s="257">
        <v>38.795796453426043</v>
      </c>
      <c r="BA91" s="257">
        <v>37.870893281790515</v>
      </c>
      <c r="BB91" s="257">
        <v>37.11438166125987</v>
      </c>
      <c r="BC91" s="257">
        <v>35.826206191911325</v>
      </c>
      <c r="BD91" s="257">
        <v>42.090970904596958</v>
      </c>
      <c r="BE91" s="259">
        <v>40.898596317646422</v>
      </c>
      <c r="BF91" s="285">
        <v>-3.0983352429397204E-2</v>
      </c>
      <c r="BG91" s="285">
        <v>3.7469299780684251E-2</v>
      </c>
      <c r="BH91" s="285">
        <v>1.0698660357519943E-2</v>
      </c>
    </row>
    <row r="92" spans="1:60" x14ac:dyDescent="0.15">
      <c r="A92" s="162" t="s">
        <v>112</v>
      </c>
      <c r="B92" s="257">
        <v>0</v>
      </c>
      <c r="C92" s="257">
        <v>0</v>
      </c>
      <c r="D92" s="257">
        <v>0</v>
      </c>
      <c r="E92" s="257">
        <v>0</v>
      </c>
      <c r="F92" s="257">
        <v>0</v>
      </c>
      <c r="G92" s="257">
        <v>0</v>
      </c>
      <c r="H92" s="257">
        <v>0</v>
      </c>
      <c r="I92" s="257">
        <v>0.43961400000000006</v>
      </c>
      <c r="J92" s="257">
        <v>0.60824900000000015</v>
      </c>
      <c r="K92" s="257">
        <v>0.66872500000000012</v>
      </c>
      <c r="L92" s="257">
        <v>0.67221400000000009</v>
      </c>
      <c r="M92" s="257">
        <v>0.88504300000000014</v>
      </c>
      <c r="N92" s="257">
        <v>0.98738700000000024</v>
      </c>
      <c r="O92" s="257">
        <v>1.089731</v>
      </c>
      <c r="P92" s="257">
        <v>1.253714</v>
      </c>
      <c r="Q92" s="257">
        <v>1.4118820000000001</v>
      </c>
      <c r="R92" s="257">
        <v>1.3613856578437502</v>
      </c>
      <c r="S92" s="257">
        <v>1.7674846829062498</v>
      </c>
      <c r="T92" s="257">
        <v>1.9667184999</v>
      </c>
      <c r="U92" s="257">
        <v>2.2700662951312505</v>
      </c>
      <c r="V92" s="257">
        <v>2.5780474349437505</v>
      </c>
      <c r="W92" s="257">
        <v>2.9070149002124999</v>
      </c>
      <c r="X92" s="257">
        <v>3.4155926054249997</v>
      </c>
      <c r="Y92" s="257">
        <v>4.0201077984374995</v>
      </c>
      <c r="Z92" s="257">
        <v>4.2498671797312504</v>
      </c>
      <c r="AA92" s="257">
        <v>4.5742013004187507</v>
      </c>
      <c r="AB92" s="257">
        <v>4.7107486907249996</v>
      </c>
      <c r="AC92" s="257">
        <v>5.1370163921999996</v>
      </c>
      <c r="AD92" s="257">
        <v>5.7502531750125003</v>
      </c>
      <c r="AE92" s="257">
        <v>6.0985716676499999</v>
      </c>
      <c r="AF92" s="257">
        <v>6.7423340147625002</v>
      </c>
      <c r="AG92" s="257">
        <v>7.2364665868687492</v>
      </c>
      <c r="AH92" s="257">
        <v>7.1132741309437506</v>
      </c>
      <c r="AI92" s="257">
        <v>7.6864461106124988</v>
      </c>
      <c r="AJ92" s="257">
        <v>8.3803575990750012</v>
      </c>
      <c r="AK92" s="257">
        <v>9.0581886563437504</v>
      </c>
      <c r="AL92" s="257">
        <v>10.143208937400001</v>
      </c>
      <c r="AM92" s="257">
        <v>10.671137669981249</v>
      </c>
      <c r="AN92" s="257">
        <v>11.478429825843751</v>
      </c>
      <c r="AO92" s="257">
        <v>12.340231917956249</v>
      </c>
      <c r="AP92" s="257">
        <v>13.263357688350002</v>
      </c>
      <c r="AQ92" s="257">
        <v>14.363368201875</v>
      </c>
      <c r="AR92" s="257">
        <v>15.336370563937502</v>
      </c>
      <c r="AS92" s="257">
        <v>16.376420147587499</v>
      </c>
      <c r="AT92" s="257">
        <v>18.746738311684346</v>
      </c>
      <c r="AU92" s="257">
        <v>19.253727132543752</v>
      </c>
      <c r="AV92" s="257">
        <v>19.582149498450001</v>
      </c>
      <c r="AW92" s="257">
        <v>21.336279246975003</v>
      </c>
      <c r="AX92" s="257">
        <v>21.952786625962503</v>
      </c>
      <c r="AY92" s="257">
        <v>23.022271575187503</v>
      </c>
      <c r="AZ92" s="257">
        <v>25.854062763375005</v>
      </c>
      <c r="BA92" s="257">
        <v>26.450946565312499</v>
      </c>
      <c r="BB92" s="257">
        <v>26.592672399562503</v>
      </c>
      <c r="BC92" s="257">
        <v>27.429001432564384</v>
      </c>
      <c r="BD92" s="257">
        <v>30.934379234288741</v>
      </c>
      <c r="BE92" s="259">
        <v>30.434756765773304</v>
      </c>
      <c r="BF92" s="285">
        <v>-1.8839154237819455E-2</v>
      </c>
      <c r="BG92" s="285">
        <v>5.1360288047185731E-2</v>
      </c>
      <c r="BH92" s="285">
        <v>7.9614254526444491E-3</v>
      </c>
    </row>
    <row r="93" spans="1:60" x14ac:dyDescent="0.15">
      <c r="A93" s="162" t="s">
        <v>110</v>
      </c>
      <c r="B93" s="257">
        <v>1.1086529006882988</v>
      </c>
      <c r="C93" s="257">
        <v>1.3505408062930184</v>
      </c>
      <c r="D93" s="257">
        <v>1.4714847590953783</v>
      </c>
      <c r="E93" s="257">
        <v>1.4110127826941983</v>
      </c>
      <c r="F93" s="257">
        <v>1.9754178957718778</v>
      </c>
      <c r="G93" s="257">
        <v>2.8925762045231069</v>
      </c>
      <c r="H93" s="257">
        <v>3.7694198623402158</v>
      </c>
      <c r="I93" s="257">
        <v>4.8780727630285146</v>
      </c>
      <c r="J93" s="257">
        <v>6.0270403146509333</v>
      </c>
      <c r="K93" s="257">
        <v>7.5892330383480813</v>
      </c>
      <c r="L93" s="257">
        <v>8.9196165191740384</v>
      </c>
      <c r="M93" s="257">
        <v>10.179449360865288</v>
      </c>
      <c r="N93" s="257">
        <v>12.215339233038346</v>
      </c>
      <c r="O93" s="257">
        <v>13.838003933136672</v>
      </c>
      <c r="P93" s="257">
        <v>14.624139626352013</v>
      </c>
      <c r="Q93" s="257">
        <v>14.382251720747295</v>
      </c>
      <c r="R93" s="257">
        <v>12.840216322517204</v>
      </c>
      <c r="S93" s="257">
        <v>12.023844641101276</v>
      </c>
      <c r="T93" s="257">
        <v>12.306047197640115</v>
      </c>
      <c r="U93" s="257">
        <v>12.527777777777775</v>
      </c>
      <c r="V93" s="257">
        <v>13.031710914454276</v>
      </c>
      <c r="W93" s="257">
        <v>13.868239921337263</v>
      </c>
      <c r="X93" s="257">
        <v>13.999262536873152</v>
      </c>
      <c r="Y93" s="257">
        <v>14.372173058013766</v>
      </c>
      <c r="Z93" s="257">
        <v>15.167379547689279</v>
      </c>
      <c r="AA93" s="257">
        <v>15.418338249754175</v>
      </c>
      <c r="AB93" s="257">
        <v>15.611848574237953</v>
      </c>
      <c r="AC93" s="257">
        <v>15.914208456243852</v>
      </c>
      <c r="AD93" s="257">
        <v>16.896878072763023</v>
      </c>
      <c r="AE93" s="257">
        <v>17.697123893805305</v>
      </c>
      <c r="AF93" s="257">
        <v>17.879547689282198</v>
      </c>
      <c r="AG93" s="257">
        <v>18.736234021632249</v>
      </c>
      <c r="AH93" s="257">
        <v>19.798525073746312</v>
      </c>
      <c r="AI93" s="257">
        <v>20.416347099311697</v>
      </c>
      <c r="AJ93" s="257">
        <v>21.663077679449355</v>
      </c>
      <c r="AK93" s="257">
        <v>24.69574729596853</v>
      </c>
      <c r="AL93" s="257">
        <v>27.645771878072757</v>
      </c>
      <c r="AM93" s="257">
        <v>29.41356932153392</v>
      </c>
      <c r="AN93" s="257">
        <v>34.174729596853481</v>
      </c>
      <c r="AO93" s="257">
        <v>39.983970009832838</v>
      </c>
      <c r="AP93" s="257">
        <v>46.975108190757126</v>
      </c>
      <c r="AQ93" s="257">
        <v>57.783757077187794</v>
      </c>
      <c r="AR93" s="257">
        <v>71.077898802114049</v>
      </c>
      <c r="AS93" s="257">
        <v>81.932905902753177</v>
      </c>
      <c r="AT93" s="257">
        <v>90.224029980628302</v>
      </c>
      <c r="AU93" s="257">
        <v>108.87405489121211</v>
      </c>
      <c r="AV93" s="257">
        <v>135.16287213506811</v>
      </c>
      <c r="AW93" s="257">
        <v>150.8775821533427</v>
      </c>
      <c r="AX93" s="257">
        <v>171.87854200897522</v>
      </c>
      <c r="AY93" s="257">
        <v>188.36313557288219</v>
      </c>
      <c r="AZ93" s="257">
        <v>194.6895280235988</v>
      </c>
      <c r="BA93" s="257">
        <v>209.44108882198029</v>
      </c>
      <c r="BB93" s="257">
        <v>241.25194198623399</v>
      </c>
      <c r="BC93" s="257">
        <v>283.92499999999995</v>
      </c>
      <c r="BD93" s="257">
        <v>308.37684365781701</v>
      </c>
      <c r="BE93" s="259">
        <v>330.57997640117992</v>
      </c>
      <c r="BF93" s="285">
        <v>6.9071038251366401E-2</v>
      </c>
      <c r="BG93" s="285">
        <v>0.130774363440469</v>
      </c>
      <c r="BH93" s="285">
        <v>8.6476388114747671E-2</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3.0394725000000001E-2</v>
      </c>
      <c r="AG94" s="257">
        <v>1.926867975</v>
      </c>
      <c r="AH94" s="257">
        <v>3.0086595750000003</v>
      </c>
      <c r="AI94" s="257">
        <v>2.8225656749999994</v>
      </c>
      <c r="AJ94" s="257">
        <v>3.1124636999999993</v>
      </c>
      <c r="AK94" s="257">
        <v>2.8136943525000002</v>
      </c>
      <c r="AL94" s="257">
        <v>2.8396699275000001</v>
      </c>
      <c r="AM94" s="257">
        <v>2.6977535024999999</v>
      </c>
      <c r="AN94" s="257">
        <v>1.7347584975000003</v>
      </c>
      <c r="AO94" s="257">
        <v>2.5060979250000002</v>
      </c>
      <c r="AP94" s="257">
        <v>2.5118760975000001</v>
      </c>
      <c r="AQ94" s="257">
        <v>2.7556842750000001</v>
      </c>
      <c r="AR94" s="257">
        <v>2.5744291275000002</v>
      </c>
      <c r="AS94" s="257">
        <v>2.9780863499999999</v>
      </c>
      <c r="AT94" s="257">
        <v>2.8922624024999997</v>
      </c>
      <c r="AU94" s="257">
        <v>3.5943128475000008</v>
      </c>
      <c r="AV94" s="257">
        <v>2.8625381999999995</v>
      </c>
      <c r="AW94" s="257">
        <v>2.6359235249999995</v>
      </c>
      <c r="AX94" s="257">
        <v>2.4833276999999998</v>
      </c>
      <c r="AY94" s="257">
        <v>2.3870396999999999</v>
      </c>
      <c r="AZ94" s="257">
        <v>3.0456371249999998</v>
      </c>
      <c r="BA94" s="257">
        <v>3.1265652099609373</v>
      </c>
      <c r="BB94" s="257">
        <v>3.1161382873535155</v>
      </c>
      <c r="BC94" s="257">
        <v>3.0173500671386715</v>
      </c>
      <c r="BD94" s="257">
        <v>3.1161622558593756</v>
      </c>
      <c r="BE94" s="259">
        <v>4.9442587500000004</v>
      </c>
      <c r="BF94" s="285">
        <v>0.58231486086454542</v>
      </c>
      <c r="BG94" s="285">
        <v>7.4841839867578752E-3</v>
      </c>
      <c r="BH94" s="285">
        <v>1.2933682289512412E-3</v>
      </c>
    </row>
    <row r="95" spans="1:60" x14ac:dyDescent="0.15">
      <c r="A95" s="162" t="s">
        <v>108</v>
      </c>
      <c r="B95" s="257">
        <v>0.23725200000000002</v>
      </c>
      <c r="C95" s="257">
        <v>0.26632700000000009</v>
      </c>
      <c r="D95" s="257">
        <v>0.35587800000000003</v>
      </c>
      <c r="E95" s="257">
        <v>0.39542000000000005</v>
      </c>
      <c r="F95" s="257">
        <v>0.47450400000000004</v>
      </c>
      <c r="G95" s="257">
        <v>0.63284662027124994</v>
      </c>
      <c r="H95" s="257">
        <v>0.67062187499999992</v>
      </c>
      <c r="I95" s="257">
        <v>0.73559062499999994</v>
      </c>
      <c r="J95" s="257">
        <v>0.73366562499999999</v>
      </c>
      <c r="K95" s="257">
        <v>0.83039687500000015</v>
      </c>
      <c r="L95" s="257">
        <v>1.0630812500000002</v>
      </c>
      <c r="M95" s="257">
        <v>1.2914343750000001</v>
      </c>
      <c r="N95" s="257">
        <v>1.3792625000000001</v>
      </c>
      <c r="O95" s="257">
        <v>1.54048125</v>
      </c>
      <c r="P95" s="257">
        <v>1.9158562499999998</v>
      </c>
      <c r="Q95" s="257">
        <v>1.1331031250000001</v>
      </c>
      <c r="R95" s="257">
        <v>1.9781781250000001</v>
      </c>
      <c r="S95" s="257">
        <v>2.59345625</v>
      </c>
      <c r="T95" s="257">
        <v>3.0857749999999999</v>
      </c>
      <c r="U95" s="257">
        <v>3.5340593750000004</v>
      </c>
      <c r="V95" s="257">
        <v>4.322828125</v>
      </c>
      <c r="W95" s="257">
        <v>6.0400243749999998</v>
      </c>
      <c r="X95" s="257">
        <v>6.957700749999999</v>
      </c>
      <c r="Y95" s="257">
        <v>8.1504884999999998</v>
      </c>
      <c r="Z95" s="257">
        <v>9.6904596250000008</v>
      </c>
      <c r="AA95" s="257">
        <v>11.592734999999999</v>
      </c>
      <c r="AB95" s="257">
        <v>12.910801749999999</v>
      </c>
      <c r="AC95" s="257">
        <v>14.434689500000001</v>
      </c>
      <c r="AD95" s="257">
        <v>14.667085125</v>
      </c>
      <c r="AE95" s="257">
        <v>15.856918000000002</v>
      </c>
      <c r="AF95" s="257">
        <v>18.077829000000001</v>
      </c>
      <c r="AG95" s="257">
        <v>19.731721625000002</v>
      </c>
      <c r="AH95" s="257">
        <v>21.452633124999998</v>
      </c>
      <c r="AI95" s="257">
        <v>23.542875125000002</v>
      </c>
      <c r="AJ95" s="257">
        <v>24.123368500000002</v>
      </c>
      <c r="AK95" s="257">
        <v>25.362693125</v>
      </c>
      <c r="AL95" s="257">
        <v>25.4277485</v>
      </c>
      <c r="AM95" s="257">
        <v>26.554412500000002</v>
      </c>
      <c r="AN95" s="257">
        <v>28.4268985</v>
      </c>
      <c r="AO95" s="257">
        <v>30.669138500000003</v>
      </c>
      <c r="AP95" s="257">
        <v>34.325637500000006</v>
      </c>
      <c r="AQ95" s="257">
        <v>35.877187499999998</v>
      </c>
      <c r="AR95" s="257">
        <v>38.810260823555367</v>
      </c>
      <c r="AS95" s="257">
        <v>39.987666004521813</v>
      </c>
      <c r="AT95" s="257">
        <v>49.108084779781755</v>
      </c>
      <c r="AU95" s="257">
        <v>58.961622090628033</v>
      </c>
      <c r="AV95" s="257">
        <v>60.285877078796176</v>
      </c>
      <c r="AW95" s="257">
        <v>55.699091834404001</v>
      </c>
      <c r="AX95" s="257">
        <v>49.019301826391995</v>
      </c>
      <c r="AY95" s="257">
        <v>48.501566759867984</v>
      </c>
      <c r="AZ95" s="257">
        <v>47.806837508544945</v>
      </c>
      <c r="BA95" s="257">
        <v>50.79098185873363</v>
      </c>
      <c r="BB95" s="257">
        <v>53.73554482456403</v>
      </c>
      <c r="BC95" s="257">
        <v>58.089914052437067</v>
      </c>
      <c r="BD95" s="257">
        <v>59.250322973478276</v>
      </c>
      <c r="BE95" s="259">
        <v>59.600833702507316</v>
      </c>
      <c r="BF95" s="285">
        <v>3.1673569304035976E-3</v>
      </c>
      <c r="BG95" s="285">
        <v>1.8952108931668876E-2</v>
      </c>
      <c r="BH95" s="285">
        <v>1.5590977055929635E-2</v>
      </c>
    </row>
    <row r="96" spans="1:60" x14ac:dyDescent="0.15">
      <c r="A96" s="162" t="s">
        <v>107</v>
      </c>
      <c r="B96" s="257">
        <v>0.50750000000000006</v>
      </c>
      <c r="C96" s="257">
        <v>0.51764999999999994</v>
      </c>
      <c r="D96" s="257">
        <v>0.63234500000000005</v>
      </c>
      <c r="E96" s="257">
        <v>0.64249500000000004</v>
      </c>
      <c r="F96" s="257">
        <v>1.2108950000000003</v>
      </c>
      <c r="G96" s="257">
        <v>1.2575850000000002</v>
      </c>
      <c r="H96" s="257">
        <v>1.2717950000000002</v>
      </c>
      <c r="I96" s="257">
        <v>1.2474350000000001</v>
      </c>
      <c r="J96" s="257">
        <v>0.81200000000000006</v>
      </c>
      <c r="K96" s="257">
        <v>1.1439049999999999</v>
      </c>
      <c r="L96" s="257">
        <v>2.3649500000000003</v>
      </c>
      <c r="M96" s="257">
        <v>2.3852500000000001</v>
      </c>
      <c r="N96" s="257">
        <v>5.0750000000000002</v>
      </c>
      <c r="O96" s="257">
        <v>5.8666999999999998</v>
      </c>
      <c r="P96" s="257">
        <v>7.5719000000000012</v>
      </c>
      <c r="Q96" s="257">
        <v>7.1354500000000005</v>
      </c>
      <c r="R96" s="257">
        <v>7.1253000000000002</v>
      </c>
      <c r="S96" s="257">
        <v>6.7700500000000003</v>
      </c>
      <c r="T96" s="257">
        <v>9.0842500000000008</v>
      </c>
      <c r="U96" s="257">
        <v>10.60675</v>
      </c>
      <c r="V96" s="257">
        <v>12.545399999999999</v>
      </c>
      <c r="W96" s="257">
        <v>13.529949999999999</v>
      </c>
      <c r="X96" s="257">
        <v>13.99685</v>
      </c>
      <c r="Y96" s="257">
        <v>14.8596</v>
      </c>
      <c r="Z96" s="257">
        <v>16.635850000000001</v>
      </c>
      <c r="AA96" s="257">
        <v>17.173028345043015</v>
      </c>
      <c r="AB96" s="257">
        <v>19.768680420000116</v>
      </c>
      <c r="AC96" s="257">
        <v>21.559589662766523</v>
      </c>
      <c r="AD96" s="257">
        <v>22.869110313504823</v>
      </c>
      <c r="AE96" s="257">
        <v>27.083143895052064</v>
      </c>
      <c r="AF96" s="257">
        <v>28.558442057886367</v>
      </c>
      <c r="AG96" s="257">
        <v>29.730523324659242</v>
      </c>
      <c r="AH96" s="257">
        <v>31.011413085301324</v>
      </c>
      <c r="AI96" s="257">
        <v>29.898949950280716</v>
      </c>
      <c r="AJ96" s="257">
        <v>32.491725795567426</v>
      </c>
      <c r="AK96" s="257">
        <v>33.005152370419253</v>
      </c>
      <c r="AL96" s="257">
        <v>34.13458745094475</v>
      </c>
      <c r="AM96" s="257">
        <v>37.103447098156259</v>
      </c>
      <c r="AN96" s="257">
        <v>39.558174911724002</v>
      </c>
      <c r="AO96" s="257">
        <v>36.202184083859507</v>
      </c>
      <c r="AP96" s="257">
        <v>36.393562990412249</v>
      </c>
      <c r="AQ96" s="257">
        <v>37.111362311756253</v>
      </c>
      <c r="AR96" s="257">
        <v>34.64204149255675</v>
      </c>
      <c r="AS96" s="257">
        <v>39.694685612086758</v>
      </c>
      <c r="AT96" s="257">
        <v>42.100805023077498</v>
      </c>
      <c r="AU96" s="257">
        <v>44.047587019464004</v>
      </c>
      <c r="AV96" s="257">
        <v>42.7343007263445</v>
      </c>
      <c r="AW96" s="257">
        <v>42.971208625021951</v>
      </c>
      <c r="AX96" s="257">
        <v>44.505483909688472</v>
      </c>
      <c r="AY96" s="257">
        <v>44.041811953308553</v>
      </c>
      <c r="AZ96" s="257">
        <v>45.755552618244664</v>
      </c>
      <c r="BA96" s="257">
        <v>44.630769121255341</v>
      </c>
      <c r="BB96" s="257">
        <v>43.215339325072065</v>
      </c>
      <c r="BC96" s="257">
        <v>44.528587094797736</v>
      </c>
      <c r="BD96" s="257">
        <v>43.920281271416442</v>
      </c>
      <c r="BE96" s="259">
        <v>41.528323824813029</v>
      </c>
      <c r="BF96" s="285">
        <v>-5.7044780673468187E-2</v>
      </c>
      <c r="BG96" s="285">
        <v>4.2398969534263031E-3</v>
      </c>
      <c r="BH96" s="285">
        <v>1.0863390722949534E-2</v>
      </c>
    </row>
    <row r="97" spans="1:60" x14ac:dyDescent="0.15">
      <c r="A97" s="162" t="s">
        <v>106</v>
      </c>
      <c r="B97" s="257">
        <v>1.8261499999999997</v>
      </c>
      <c r="C97" s="257">
        <v>1.8739750000000002</v>
      </c>
      <c r="D97" s="257">
        <v>1.9385999999999999</v>
      </c>
      <c r="E97" s="257">
        <v>2.1094999999999997</v>
      </c>
      <c r="F97" s="257">
        <v>2.3325546441292002</v>
      </c>
      <c r="G97" s="257">
        <v>3.5721492416428005</v>
      </c>
      <c r="H97" s="257">
        <v>3.8301756011621997</v>
      </c>
      <c r="I97" s="257">
        <v>3.8316812301529999</v>
      </c>
      <c r="J97" s="257">
        <v>5.332014025115976</v>
      </c>
      <c r="K97" s="257">
        <v>7.2872953276297991</v>
      </c>
      <c r="L97" s="257">
        <v>8.7283586975466001</v>
      </c>
      <c r="M97" s="257">
        <v>10.463480238861909</v>
      </c>
      <c r="N97" s="257">
        <v>12.778507075806798</v>
      </c>
      <c r="O97" s="257">
        <v>17.934429883507399</v>
      </c>
      <c r="P97" s="257">
        <v>21.2788809581366</v>
      </c>
      <c r="Q97" s="257">
        <v>25.180938296480797</v>
      </c>
      <c r="R97" s="257">
        <v>25.231050607838721</v>
      </c>
      <c r="S97" s="257">
        <v>25.83833452917667</v>
      </c>
      <c r="T97" s="257">
        <v>27.806336655618203</v>
      </c>
      <c r="U97" s="257">
        <v>37.398093959238636</v>
      </c>
      <c r="V97" s="257">
        <v>40.059767324865199</v>
      </c>
      <c r="W97" s="257">
        <v>40.761811402568263</v>
      </c>
      <c r="X97" s="257">
        <v>41.804546199251192</v>
      </c>
      <c r="Y97" s="257">
        <v>44.339004129054594</v>
      </c>
      <c r="Z97" s="257">
        <v>46.055960043706435</v>
      </c>
      <c r="AA97" s="257">
        <v>50.315891279885044</v>
      </c>
      <c r="AB97" s="257">
        <v>53.201456646058617</v>
      </c>
      <c r="AC97" s="257">
        <v>55.310841769029082</v>
      </c>
      <c r="AD97" s="257">
        <v>55.693868377082062</v>
      </c>
      <c r="AE97" s="257">
        <v>59.561473698508145</v>
      </c>
      <c r="AF97" s="257">
        <v>60.617588696348399</v>
      </c>
      <c r="AG97" s="257">
        <v>64.677238644336185</v>
      </c>
      <c r="AH97" s="257">
        <v>67.134785370910791</v>
      </c>
      <c r="AI97" s="257">
        <v>69.163882098626033</v>
      </c>
      <c r="AJ97" s="257">
        <v>72.641863499149991</v>
      </c>
      <c r="AK97" s="257">
        <v>75.665017092225</v>
      </c>
      <c r="AL97" s="257">
        <v>77.728387980074999</v>
      </c>
      <c r="AM97" s="257">
        <v>76.046037881363944</v>
      </c>
      <c r="AN97" s="257">
        <v>83.498226433050007</v>
      </c>
      <c r="AO97" s="257">
        <v>80.604053600924999</v>
      </c>
      <c r="AP97" s="257">
        <v>82.727969832795225</v>
      </c>
      <c r="AQ97" s="257">
        <v>88.550335314124837</v>
      </c>
      <c r="AR97" s="257">
        <v>95.390064086674144</v>
      </c>
      <c r="AS97" s="257">
        <v>99.099494667109965</v>
      </c>
      <c r="AT97" s="257">
        <v>92.478025376742906</v>
      </c>
      <c r="AU97" s="257">
        <v>99.93671805168303</v>
      </c>
      <c r="AV97" s="257">
        <v>112.02524504682536</v>
      </c>
      <c r="AW97" s="257">
        <v>123.21508082449202</v>
      </c>
      <c r="AX97" s="257">
        <v>123.53688474864244</v>
      </c>
      <c r="AY97" s="257">
        <v>124.75211866547323</v>
      </c>
      <c r="AZ97" s="257">
        <v>118.71764607207865</v>
      </c>
      <c r="BA97" s="257">
        <v>116.41744546017499</v>
      </c>
      <c r="BB97" s="257">
        <v>116.98648401490553</v>
      </c>
      <c r="BC97" s="257">
        <v>115.70815567003831</v>
      </c>
      <c r="BD97" s="257">
        <v>108.121163475515</v>
      </c>
      <c r="BE97" s="259">
        <v>104.41874156298749</v>
      </c>
      <c r="BF97" s="285">
        <v>-3.6881946997602943E-2</v>
      </c>
      <c r="BG97" s="285">
        <v>1.5750901037397957E-2</v>
      </c>
      <c r="BH97" s="285">
        <v>2.731488978901812E-2</v>
      </c>
    </row>
    <row r="98" spans="1:60" x14ac:dyDescent="0.15">
      <c r="A98" s="162" t="s">
        <v>105</v>
      </c>
      <c r="B98" s="257">
        <v>0</v>
      </c>
      <c r="C98" s="257">
        <v>0</v>
      </c>
      <c r="D98" s="257">
        <v>0</v>
      </c>
      <c r="E98" s="257">
        <v>0</v>
      </c>
      <c r="F98" s="257">
        <v>0</v>
      </c>
      <c r="G98" s="257">
        <v>8.1410000000000007E-3</v>
      </c>
      <c r="H98" s="257">
        <v>8.2874535851120493E-2</v>
      </c>
      <c r="I98" s="257">
        <v>0.11605040880557313</v>
      </c>
      <c r="J98" s="257">
        <v>0.11605040880557313</v>
      </c>
      <c r="K98" s="257">
        <v>0.24192514775703144</v>
      </c>
      <c r="L98" s="257">
        <v>0.29162497398468157</v>
      </c>
      <c r="M98" s="257">
        <v>0.34717519172253375</v>
      </c>
      <c r="N98" s="257">
        <v>0.31767428134130199</v>
      </c>
      <c r="O98" s="257">
        <v>2.3504230000000006</v>
      </c>
      <c r="P98" s="257">
        <v>2.9249450000000006</v>
      </c>
      <c r="Q98" s="257">
        <v>2.6016310000000002</v>
      </c>
      <c r="R98" s="257">
        <v>2.1876030000000002</v>
      </c>
      <c r="S98" s="257">
        <v>2.7539840000000009</v>
      </c>
      <c r="T98" s="257">
        <v>3.8599970000000008</v>
      </c>
      <c r="U98" s="257">
        <v>4.7822560000000003</v>
      </c>
      <c r="V98" s="257">
        <v>4.6182730000000003</v>
      </c>
      <c r="W98" s="257">
        <v>7.1664060000000003</v>
      </c>
      <c r="X98" s="257">
        <v>7.1489610000000017</v>
      </c>
      <c r="Y98" s="257">
        <v>7.293173000000003</v>
      </c>
      <c r="Z98" s="257">
        <v>8.3515030000000028</v>
      </c>
      <c r="AA98" s="257">
        <v>7.909563000000003</v>
      </c>
      <c r="AB98" s="257">
        <v>11.760256000000004</v>
      </c>
      <c r="AC98" s="257">
        <v>12.780207000000003</v>
      </c>
      <c r="AD98" s="257">
        <v>12.551096000000003</v>
      </c>
      <c r="AE98" s="257">
        <v>13.032578000000001</v>
      </c>
      <c r="AF98" s="257">
        <v>13.536157000000001</v>
      </c>
      <c r="AG98" s="257">
        <v>16.294793000000002</v>
      </c>
      <c r="AH98" s="257">
        <v>20.229222000000007</v>
      </c>
      <c r="AI98" s="257">
        <v>20.439725000000003</v>
      </c>
      <c r="AJ98" s="257">
        <v>23.264652000000005</v>
      </c>
      <c r="AK98" s="257">
        <v>28.754012000000003</v>
      </c>
      <c r="AL98" s="257">
        <v>27.709637999999998</v>
      </c>
      <c r="AM98" s="257">
        <v>28.088775999999999</v>
      </c>
      <c r="AN98" s="257">
        <v>30.265912000000007</v>
      </c>
      <c r="AO98" s="257">
        <v>32.694256000000017</v>
      </c>
      <c r="AP98" s="257">
        <v>37.373005000000006</v>
      </c>
      <c r="AQ98" s="257">
        <v>38.863971000000014</v>
      </c>
      <c r="AR98" s="257">
        <v>40.401457000000008</v>
      </c>
      <c r="AS98" s="257">
        <v>43.549698000000006</v>
      </c>
      <c r="AT98" s="257">
        <v>40.022319000000003</v>
      </c>
      <c r="AU98" s="257">
        <v>38.023122000000008</v>
      </c>
      <c r="AV98" s="257">
        <v>38.317361000000005</v>
      </c>
      <c r="AW98" s="257">
        <v>42.015701</v>
      </c>
      <c r="AX98" s="257">
        <v>44.567323000000002</v>
      </c>
      <c r="AY98" s="257">
        <v>44.709209000000001</v>
      </c>
      <c r="AZ98" s="257">
        <v>46.839825000000012</v>
      </c>
      <c r="BA98" s="257">
        <v>44.992981000000007</v>
      </c>
      <c r="BB98" s="257">
        <v>45.044153000000016</v>
      </c>
      <c r="BC98" s="257">
        <v>44.677808000000013</v>
      </c>
      <c r="BD98" s="257">
        <v>44.698006204499428</v>
      </c>
      <c r="BE98" s="259">
        <v>38.152202397286857</v>
      </c>
      <c r="BF98" s="285">
        <v>-0.14877721317018566</v>
      </c>
      <c r="BG98" s="285">
        <v>1.111042975682186E-2</v>
      </c>
      <c r="BH98" s="285">
        <v>9.9802314037808395E-3</v>
      </c>
    </row>
    <row r="99" spans="1:60" x14ac:dyDescent="0.15">
      <c r="A99" s="162" t="s">
        <v>104</v>
      </c>
      <c r="B99" s="257">
        <v>0</v>
      </c>
      <c r="C99" s="257">
        <v>0</v>
      </c>
      <c r="D99" s="257">
        <v>0</v>
      </c>
      <c r="E99" s="257">
        <v>0</v>
      </c>
      <c r="F99" s="257">
        <v>0</v>
      </c>
      <c r="G99" s="257">
        <v>7.1040000000000006E-2</v>
      </c>
      <c r="H99" s="257">
        <v>9.0240000000000015E-2</v>
      </c>
      <c r="I99" s="257">
        <v>0.16352000000000003</v>
      </c>
      <c r="J99" s="257">
        <v>0.19008</v>
      </c>
      <c r="K99" s="257">
        <v>0.27943418625100502</v>
      </c>
      <c r="L99" s="257">
        <v>0.30743218229916747</v>
      </c>
      <c r="M99" s="257">
        <v>0.87003300978196996</v>
      </c>
      <c r="N99" s="257">
        <v>1.44531347829297</v>
      </c>
      <c r="O99" s="257">
        <v>1.3661419647846975</v>
      </c>
      <c r="P99" s="257">
        <v>0.882186074446485</v>
      </c>
      <c r="Q99" s="257">
        <v>0.80360656207999503</v>
      </c>
      <c r="R99" s="257">
        <v>1.0152849359322014</v>
      </c>
      <c r="S99" s="257">
        <v>1.867794774726296</v>
      </c>
      <c r="T99" s="257">
        <v>2.0268529249380109</v>
      </c>
      <c r="U99" s="257">
        <v>2.6162073761017695</v>
      </c>
      <c r="V99" s="257">
        <v>3.3735564501562836</v>
      </c>
      <c r="W99" s="257">
        <v>4.103159950334561</v>
      </c>
      <c r="X99" s="257">
        <v>3.9554501003001561</v>
      </c>
      <c r="Y99" s="257">
        <v>4.3495434972715108</v>
      </c>
      <c r="Z99" s="257">
        <v>2.4015287280705651</v>
      </c>
      <c r="AA99" s="257">
        <v>4.4448592050871545</v>
      </c>
      <c r="AB99" s="257">
        <v>4.8345701345004626</v>
      </c>
      <c r="AC99" s="257">
        <v>5.116109090680947</v>
      </c>
      <c r="AD99" s="257">
        <v>4.990051346467288</v>
      </c>
      <c r="AE99" s="257">
        <v>4.6771093913581385</v>
      </c>
      <c r="AF99" s="257">
        <v>4.4630494918318728</v>
      </c>
      <c r="AG99" s="257">
        <v>5.0874842337112174</v>
      </c>
      <c r="AH99" s="257">
        <v>5.4805139767689521</v>
      </c>
      <c r="AI99" s="257">
        <v>4.831147933804826</v>
      </c>
      <c r="AJ99" s="257">
        <v>5.5233707011650299</v>
      </c>
      <c r="AK99" s="257">
        <v>5.875267077635641</v>
      </c>
      <c r="AL99" s="257">
        <v>6.1993138174327864</v>
      </c>
      <c r="AM99" s="257">
        <v>5.9181944420827852</v>
      </c>
      <c r="AN99" s="257">
        <v>4.4624038053308803</v>
      </c>
      <c r="AO99" s="257">
        <v>4.0718165522749139</v>
      </c>
      <c r="AP99" s="257">
        <v>3.7576245757974673</v>
      </c>
      <c r="AQ99" s="257">
        <v>3.8154421556778977</v>
      </c>
      <c r="AR99" s="257">
        <v>4.2152314430046829</v>
      </c>
      <c r="AS99" s="257">
        <v>3.9045194078351968</v>
      </c>
      <c r="AT99" s="257">
        <v>4.0138942160048661</v>
      </c>
      <c r="AU99" s="257">
        <v>4.3759988674920676</v>
      </c>
      <c r="AV99" s="257">
        <v>4.021550307256903</v>
      </c>
      <c r="AW99" s="257">
        <v>4.464666605007471</v>
      </c>
      <c r="AX99" s="257">
        <v>4.6826726463083279</v>
      </c>
      <c r="AY99" s="257">
        <v>5.2165669438343079</v>
      </c>
      <c r="AZ99" s="257">
        <v>4.8657533091260046</v>
      </c>
      <c r="BA99" s="257">
        <v>4.7973630182949378</v>
      </c>
      <c r="BB99" s="257">
        <v>4.9885910161476641</v>
      </c>
      <c r="BC99" s="257">
        <v>4.5030075852563058</v>
      </c>
      <c r="BD99" s="257">
        <v>4.9021002291416149</v>
      </c>
      <c r="BE99" s="259">
        <v>4.5606071339842966</v>
      </c>
      <c r="BF99" s="285">
        <v>-7.2204515175480766E-2</v>
      </c>
      <c r="BG99" s="285">
        <v>2.0191325291079476E-2</v>
      </c>
      <c r="BH99" s="285">
        <v>1.1930088351107565E-3</v>
      </c>
    </row>
    <row r="100" spans="1:60" x14ac:dyDescent="0.15">
      <c r="A100" s="162" t="s">
        <v>103</v>
      </c>
      <c r="B100" s="257">
        <v>1.477115</v>
      </c>
      <c r="C100" s="257">
        <v>1.669165</v>
      </c>
      <c r="D100" s="257">
        <v>1.9472199999999997</v>
      </c>
      <c r="E100" s="257">
        <v>2.1851949999999998</v>
      </c>
      <c r="F100" s="257">
        <v>2.69204</v>
      </c>
      <c r="G100" s="257">
        <v>2.9103924999999999</v>
      </c>
      <c r="H100" s="257">
        <v>2.9020424999999999</v>
      </c>
      <c r="I100" s="257">
        <v>2.6895350000000002</v>
      </c>
      <c r="J100" s="257">
        <v>3.063615</v>
      </c>
      <c r="K100" s="257">
        <v>3.3892650000000004</v>
      </c>
      <c r="L100" s="257">
        <v>3.8075999999999994</v>
      </c>
      <c r="M100" s="257">
        <v>3.8827500000000001</v>
      </c>
      <c r="N100" s="257">
        <v>4.2417999999999996</v>
      </c>
      <c r="O100" s="257">
        <v>4.3586999999999998</v>
      </c>
      <c r="P100" s="257">
        <v>4.9097999999999997</v>
      </c>
      <c r="Q100" s="257">
        <v>5.9952999999999994</v>
      </c>
      <c r="R100" s="257">
        <v>6.5380500000000001</v>
      </c>
      <c r="S100" s="257">
        <v>7.1308999999999987</v>
      </c>
      <c r="T100" s="257">
        <v>7.0307000000000004</v>
      </c>
      <c r="U100" s="257">
        <v>7.2144000000000004</v>
      </c>
      <c r="V100" s="257">
        <v>7.3647000000000009</v>
      </c>
      <c r="W100" s="257">
        <v>7.8990999999999998</v>
      </c>
      <c r="X100" s="257">
        <v>8.4585499999999989</v>
      </c>
      <c r="Y100" s="257">
        <v>8.9679000000000002</v>
      </c>
      <c r="Z100" s="257">
        <v>9.5607499999999987</v>
      </c>
      <c r="AA100" s="257">
        <v>10.21205</v>
      </c>
      <c r="AB100" s="257">
        <v>11.03035</v>
      </c>
      <c r="AC100" s="257">
        <v>10.8216</v>
      </c>
      <c r="AD100" s="257">
        <v>12.4582</v>
      </c>
      <c r="AE100" s="257">
        <v>12.70035</v>
      </c>
      <c r="AF100" s="257">
        <v>13.026</v>
      </c>
      <c r="AG100" s="257">
        <v>14.15325</v>
      </c>
      <c r="AH100" s="257">
        <v>14.111499999999998</v>
      </c>
      <c r="AI100" s="257">
        <v>14.863</v>
      </c>
      <c r="AJ100" s="257">
        <v>16.950499999999998</v>
      </c>
      <c r="AK100" s="257">
        <v>17.952500000000001</v>
      </c>
      <c r="AL100" s="257">
        <v>18.954499999999999</v>
      </c>
      <c r="AM100" s="257">
        <v>20.549349999999997</v>
      </c>
      <c r="AN100" s="257">
        <v>25.550380258377782</v>
      </c>
      <c r="AO100" s="257">
        <v>30.676594838783625</v>
      </c>
      <c r="AP100" s="257">
        <v>32.610188641514249</v>
      </c>
      <c r="AQ100" s="257">
        <v>33.319478444874747</v>
      </c>
      <c r="AR100" s="257">
        <v>33.800255303886374</v>
      </c>
      <c r="AS100" s="257">
        <v>34.607610960284994</v>
      </c>
      <c r="AT100" s="257">
        <v>34.701669058750504</v>
      </c>
      <c r="AU100" s="257">
        <v>35.348395330552492</v>
      </c>
      <c r="AV100" s="257">
        <v>35.339646839744994</v>
      </c>
      <c r="AW100" s="257">
        <v>36.597230571038253</v>
      </c>
      <c r="AX100" s="257">
        <v>35.585728645200916</v>
      </c>
      <c r="AY100" s="257">
        <v>34.986689451007813</v>
      </c>
      <c r="AZ100" s="257">
        <v>36.53418039705808</v>
      </c>
      <c r="BA100" s="257">
        <v>38.650672243398688</v>
      </c>
      <c r="BB100" s="257">
        <v>40.739583696833378</v>
      </c>
      <c r="BC100" s="257">
        <v>43.587610688249342</v>
      </c>
      <c r="BD100" s="257">
        <v>44.461807925257403</v>
      </c>
      <c r="BE100" s="259">
        <v>41.232822484848128</v>
      </c>
      <c r="BF100" s="285">
        <v>-7.5157614619676072E-2</v>
      </c>
      <c r="BG100" s="285">
        <v>2.509396199950209E-2</v>
      </c>
      <c r="BH100" s="285">
        <v>1.0786090552378339E-2</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0</v>
      </c>
      <c r="O101" s="257">
        <v>0</v>
      </c>
      <c r="P101" s="257">
        <v>0</v>
      </c>
      <c r="Q101" s="257">
        <v>0</v>
      </c>
      <c r="R101" s="257">
        <v>0</v>
      </c>
      <c r="S101" s="257">
        <v>0</v>
      </c>
      <c r="T101" s="257">
        <v>0</v>
      </c>
      <c r="U101" s="257">
        <v>0</v>
      </c>
      <c r="V101" s="257">
        <v>0</v>
      </c>
      <c r="W101" s="257">
        <v>0</v>
      </c>
      <c r="X101" s="257">
        <v>0</v>
      </c>
      <c r="Y101" s="257">
        <v>0</v>
      </c>
      <c r="Z101" s="257">
        <v>0</v>
      </c>
      <c r="AA101" s="257">
        <v>0</v>
      </c>
      <c r="AB101" s="257">
        <v>0</v>
      </c>
      <c r="AC101" s="257">
        <v>0</v>
      </c>
      <c r="AD101" s="257">
        <v>0</v>
      </c>
      <c r="AE101" s="257">
        <v>5.2871098556250004E-3</v>
      </c>
      <c r="AF101" s="257">
        <v>5.0973161685000006E-3</v>
      </c>
      <c r="AG101" s="257">
        <v>8.6220560722500023E-3</v>
      </c>
      <c r="AH101" s="257">
        <v>5.2328830878750005E-3</v>
      </c>
      <c r="AI101" s="257">
        <v>8.9203032948750004E-3</v>
      </c>
      <c r="AJ101" s="257">
        <v>6.859686120375001E-3</v>
      </c>
      <c r="AK101" s="257">
        <v>1.0194632337000001E-2</v>
      </c>
      <c r="AL101" s="257">
        <v>0.13423836356512503</v>
      </c>
      <c r="AM101" s="257">
        <v>1.6865880439443752</v>
      </c>
      <c r="AN101" s="257">
        <v>2.570538585037125</v>
      </c>
      <c r="AO101" s="257">
        <v>2.3739665519433748</v>
      </c>
      <c r="AP101" s="257">
        <v>3.1442306744482504</v>
      </c>
      <c r="AQ101" s="257">
        <v>2.9446761691282504</v>
      </c>
      <c r="AR101" s="257">
        <v>3.5304608277476257</v>
      </c>
      <c r="AS101" s="257">
        <v>3.7165128678978752</v>
      </c>
      <c r="AT101" s="257">
        <v>3.7424603762662501</v>
      </c>
      <c r="AU101" s="257">
        <v>3.5249568108210005</v>
      </c>
      <c r="AV101" s="257">
        <v>3.8058514677659998</v>
      </c>
      <c r="AW101" s="257">
        <v>3.6484582743716252</v>
      </c>
      <c r="AX101" s="257">
        <v>3.3605412510030006</v>
      </c>
      <c r="AY101" s="257">
        <v>3.5342567014901256</v>
      </c>
      <c r="AZ101" s="257">
        <v>3.3225011734263754</v>
      </c>
      <c r="BA101" s="257">
        <v>3.8098642485795002</v>
      </c>
      <c r="BB101" s="257">
        <v>3.7744270558548756</v>
      </c>
      <c r="BC101" s="257">
        <v>4.0888067418855005</v>
      </c>
      <c r="BD101" s="257">
        <v>4.2159956256431252</v>
      </c>
      <c r="BE101" s="259">
        <v>3.8428341233715009</v>
      </c>
      <c r="BF101" s="285">
        <v>-9.1001292013500823E-2</v>
      </c>
      <c r="BG101" s="285">
        <v>1.1985509809393502E-2</v>
      </c>
      <c r="BH101" s="285">
        <v>1.0052466538686702E-3</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0</v>
      </c>
      <c r="X102" s="257">
        <v>0</v>
      </c>
      <c r="Y102" s="257">
        <v>0</v>
      </c>
      <c r="Z102" s="257">
        <v>0</v>
      </c>
      <c r="AA102" s="257">
        <v>0</v>
      </c>
      <c r="AB102" s="257">
        <v>0</v>
      </c>
      <c r="AC102" s="257">
        <v>1.0450000000000002</v>
      </c>
      <c r="AD102" s="257">
        <v>1.425</v>
      </c>
      <c r="AE102" s="257">
        <v>1.425</v>
      </c>
      <c r="AF102" s="257">
        <v>1.425</v>
      </c>
      <c r="AG102" s="257">
        <v>1.425</v>
      </c>
      <c r="AH102" s="257">
        <v>1.425</v>
      </c>
      <c r="AI102" s="257">
        <v>1.425</v>
      </c>
      <c r="AJ102" s="257">
        <v>1.425</v>
      </c>
      <c r="AK102" s="257">
        <v>1.6574248740899999</v>
      </c>
      <c r="AL102" s="257">
        <v>4.355649728355</v>
      </c>
      <c r="AM102" s="257">
        <v>4.7076763125000003</v>
      </c>
      <c r="AN102" s="257">
        <v>5.1111914249999995</v>
      </c>
      <c r="AO102" s="257">
        <v>6.1872317249999993</v>
      </c>
      <c r="AP102" s="257">
        <v>6.1858866746249994</v>
      </c>
      <c r="AQ102" s="257">
        <v>8.1496602221249983</v>
      </c>
      <c r="AR102" s="257">
        <v>8.1496602221249983</v>
      </c>
      <c r="AS102" s="257">
        <v>8.7142585675350013</v>
      </c>
      <c r="AT102" s="257">
        <v>9.1806413345625</v>
      </c>
      <c r="AU102" s="257">
        <v>8.3360573030924989</v>
      </c>
      <c r="AV102" s="257">
        <v>8.2871243704499999</v>
      </c>
      <c r="AW102" s="257">
        <v>8.93</v>
      </c>
      <c r="AX102" s="257">
        <v>10.01524509225</v>
      </c>
      <c r="AY102" s="257">
        <v>10.389518809597501</v>
      </c>
      <c r="AZ102" s="257">
        <v>11.578650945127499</v>
      </c>
      <c r="BA102" s="257">
        <v>11.902108659307501</v>
      </c>
      <c r="BB102" s="257">
        <v>12.287653898797499</v>
      </c>
      <c r="BC102" s="257">
        <v>12.286281947415</v>
      </c>
      <c r="BD102" s="257">
        <v>12.548781978599999</v>
      </c>
      <c r="BE102" s="259">
        <v>12.598360535422499</v>
      </c>
      <c r="BF102" s="285">
        <v>1.2078309075385096E-3</v>
      </c>
      <c r="BG102" s="285">
        <v>3.1746146061828462E-2</v>
      </c>
      <c r="BH102" s="285">
        <v>3.2956040687370193E-3</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0</v>
      </c>
      <c r="O103" s="257">
        <v>0</v>
      </c>
      <c r="P103" s="257">
        <v>0</v>
      </c>
      <c r="Q103" s="257">
        <v>0</v>
      </c>
      <c r="R103" s="257">
        <v>0</v>
      </c>
      <c r="S103" s="257">
        <v>0</v>
      </c>
      <c r="T103" s="257">
        <v>0</v>
      </c>
      <c r="U103" s="257">
        <v>0</v>
      </c>
      <c r="V103" s="257">
        <v>0</v>
      </c>
      <c r="W103" s="257">
        <v>7.1175600000000006E-2</v>
      </c>
      <c r="X103" s="257">
        <v>2.2022568000000002</v>
      </c>
      <c r="Y103" s="257">
        <v>2.8449306000000001</v>
      </c>
      <c r="Z103" s="257">
        <v>2.7528210000000004</v>
      </c>
      <c r="AA103" s="257">
        <v>3.1641741000000003</v>
      </c>
      <c r="AB103" s="257">
        <v>3.6655433999999998</v>
      </c>
      <c r="AC103" s="257">
        <v>4.7949327000000004</v>
      </c>
      <c r="AD103" s="257">
        <v>5.990264100000001</v>
      </c>
      <c r="AE103" s="257">
        <v>7.9737606000000003</v>
      </c>
      <c r="AF103" s="257">
        <v>9.6432471000000017</v>
      </c>
      <c r="AG103" s="257">
        <v>12.740432400000001</v>
      </c>
      <c r="AH103" s="257">
        <v>15.482786400000004</v>
      </c>
      <c r="AI103" s="257">
        <v>14.484234600000002</v>
      </c>
      <c r="AJ103" s="257">
        <v>17.635848300000003</v>
      </c>
      <c r="AK103" s="257">
        <v>19.807750800000004</v>
      </c>
      <c r="AL103" s="257">
        <v>21.757752900000003</v>
      </c>
      <c r="AM103" s="257">
        <v>24.177723300000004</v>
      </c>
      <c r="AN103" s="257">
        <v>25.323859800000005</v>
      </c>
      <c r="AO103" s="257">
        <v>29.67499170000001</v>
      </c>
      <c r="AP103" s="257">
        <v>31.772578500000002</v>
      </c>
      <c r="AQ103" s="257">
        <v>33.498586800000005</v>
      </c>
      <c r="AR103" s="257">
        <v>36.281762100000002</v>
      </c>
      <c r="AS103" s="257">
        <v>37.336835700000002</v>
      </c>
      <c r="AT103" s="257">
        <v>35.491503600000009</v>
      </c>
      <c r="AU103" s="257">
        <v>45.016473600000005</v>
      </c>
      <c r="AV103" s="257">
        <v>48.445462800000001</v>
      </c>
      <c r="AW103" s="257">
        <v>52.528639500000011</v>
      </c>
      <c r="AX103" s="257">
        <v>54.975824099999997</v>
      </c>
      <c r="AY103" s="257">
        <v>50.003999100000009</v>
      </c>
      <c r="AZ103" s="257">
        <v>45.649727100000007</v>
      </c>
      <c r="BA103" s="257">
        <v>47.643690600000006</v>
      </c>
      <c r="BB103" s="257">
        <v>49.756392766480779</v>
      </c>
      <c r="BC103" s="257">
        <v>57.804007499999997</v>
      </c>
      <c r="BD103" s="257">
        <v>56.033828460000009</v>
      </c>
      <c r="BE103" s="259">
        <v>56.64792735000001</v>
      </c>
      <c r="BF103" s="285">
        <v>8.1972469994799901E-3</v>
      </c>
      <c r="BG103" s="285">
        <v>4.6724982576128671E-2</v>
      </c>
      <c r="BH103" s="285">
        <v>1.481852653250158E-2</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0</v>
      </c>
      <c r="AK104" s="257">
        <v>0</v>
      </c>
      <c r="AL104" s="257">
        <v>0</v>
      </c>
      <c r="AM104" s="257">
        <v>0</v>
      </c>
      <c r="AN104" s="257">
        <v>0</v>
      </c>
      <c r="AO104" s="257">
        <v>0</v>
      </c>
      <c r="AP104" s="257">
        <v>0</v>
      </c>
      <c r="AQ104" s="257">
        <v>0</v>
      </c>
      <c r="AR104" s="257">
        <v>0</v>
      </c>
      <c r="AS104" s="257">
        <v>0</v>
      </c>
      <c r="AT104" s="257">
        <v>0</v>
      </c>
      <c r="AU104" s="257">
        <v>0</v>
      </c>
      <c r="AV104" s="257">
        <v>0</v>
      </c>
      <c r="AW104" s="257">
        <v>0</v>
      </c>
      <c r="AX104" s="257">
        <v>0</v>
      </c>
      <c r="AY104" s="257">
        <v>0</v>
      </c>
      <c r="AZ104" s="257">
        <v>0</v>
      </c>
      <c r="BA104" s="257">
        <v>0</v>
      </c>
      <c r="BB104" s="257">
        <v>0</v>
      </c>
      <c r="BC104" s="257">
        <v>0</v>
      </c>
      <c r="BD104" s="257">
        <v>0</v>
      </c>
      <c r="BE104" s="259">
        <v>0</v>
      </c>
      <c r="BF104" s="285" t="s">
        <v>111</v>
      </c>
      <c r="BG104" s="285" t="s">
        <v>111</v>
      </c>
      <c r="BH104" s="285" t="s">
        <v>111</v>
      </c>
    </row>
    <row r="105" spans="1:60" x14ac:dyDescent="0.15">
      <c r="A105" s="162" t="s">
        <v>98</v>
      </c>
      <c r="B105" s="257">
        <v>0.23071750000000005</v>
      </c>
      <c r="C105" s="257">
        <v>0.25892750000000003</v>
      </c>
      <c r="D105" s="257">
        <v>0.33449000000000007</v>
      </c>
      <c r="E105" s="257">
        <v>0.47151000000000004</v>
      </c>
      <c r="F105" s="257">
        <v>0.59240999999999999</v>
      </c>
      <c r="G105" s="257">
        <v>0.56202575958750001</v>
      </c>
      <c r="H105" s="257">
        <v>1.1297573644500001</v>
      </c>
      <c r="I105" s="257">
        <v>1.3151973358875002</v>
      </c>
      <c r="J105" s="257">
        <v>1.5177548431500003</v>
      </c>
      <c r="K105" s="257">
        <v>1.5976366770000001</v>
      </c>
      <c r="L105" s="257">
        <v>1.5862249864500002</v>
      </c>
      <c r="M105" s="257">
        <v>1.97470422</v>
      </c>
      <c r="N105" s="257">
        <v>2.0840843700000002</v>
      </c>
      <c r="O105" s="257">
        <v>2.0528927100000001</v>
      </c>
      <c r="P105" s="257">
        <v>1.9817171100000004</v>
      </c>
      <c r="Q105" s="257">
        <v>2.0499619500000001</v>
      </c>
      <c r="R105" s="257">
        <v>1.7468376300000004</v>
      </c>
      <c r="S105" s="257">
        <v>1.3359275981100001</v>
      </c>
      <c r="T105" s="257">
        <v>1.3855264196399999</v>
      </c>
      <c r="U105" s="257">
        <v>1.3941780231599998</v>
      </c>
      <c r="V105" s="257">
        <v>1.2498919982099999</v>
      </c>
      <c r="W105" s="257">
        <v>1.1388483278999999</v>
      </c>
      <c r="X105" s="257">
        <v>1.15184174769</v>
      </c>
      <c r="Y105" s="257">
        <v>1.3138313424299999</v>
      </c>
      <c r="Z105" s="257">
        <v>1.3235775848100002</v>
      </c>
      <c r="AA105" s="257">
        <v>2.1242907337500001</v>
      </c>
      <c r="AB105" s="257">
        <v>3.0850605208394999</v>
      </c>
      <c r="AC105" s="257">
        <v>3.0593305257390004</v>
      </c>
      <c r="AD105" s="257">
        <v>3.2017347871487991</v>
      </c>
      <c r="AE105" s="257">
        <v>3.8884527905390995</v>
      </c>
      <c r="AF105" s="257">
        <v>4.3456387200102</v>
      </c>
      <c r="AG105" s="257">
        <v>4.4342564042529</v>
      </c>
      <c r="AH105" s="257">
        <v>5.2024927894739994</v>
      </c>
      <c r="AI105" s="257">
        <v>6.1644418296048</v>
      </c>
      <c r="AJ105" s="257">
        <v>6.2734766450138988</v>
      </c>
      <c r="AK105" s="257">
        <v>6.7673957814351002</v>
      </c>
      <c r="AL105" s="257">
        <v>7.2894004526916003</v>
      </c>
      <c r="AM105" s="257">
        <v>8.1527528921165988</v>
      </c>
      <c r="AN105" s="257">
        <v>8.414759282570099</v>
      </c>
      <c r="AO105" s="257">
        <v>10.236428042191202</v>
      </c>
      <c r="AP105" s="257">
        <v>10.320080501924103</v>
      </c>
      <c r="AQ105" s="257">
        <v>11.069848650670199</v>
      </c>
      <c r="AR105" s="257">
        <v>11.744902114123501</v>
      </c>
      <c r="AS105" s="257">
        <v>12.7659587941566</v>
      </c>
      <c r="AT105" s="257">
        <v>12.4667758083528</v>
      </c>
      <c r="AU105" s="257">
        <v>15.479768430002702</v>
      </c>
      <c r="AV105" s="257">
        <v>17.039931924589201</v>
      </c>
      <c r="AW105" s="257">
        <v>17.885228422669204</v>
      </c>
      <c r="AX105" s="257">
        <v>17.937906615711903</v>
      </c>
      <c r="AY105" s="257">
        <v>18.8681686639083</v>
      </c>
      <c r="AZ105" s="257">
        <v>20.180359992816907</v>
      </c>
      <c r="BA105" s="257">
        <v>20.965404812081399</v>
      </c>
      <c r="BB105" s="257">
        <v>23.245061975709302</v>
      </c>
      <c r="BC105" s="257">
        <v>23.662137811662902</v>
      </c>
      <c r="BD105" s="257">
        <v>23.259820970105999</v>
      </c>
      <c r="BE105" s="259">
        <v>24.884461427526904</v>
      </c>
      <c r="BF105" s="285">
        <v>6.6924424209986233E-2</v>
      </c>
      <c r="BG105" s="285">
        <v>6.4351855993929119E-2</v>
      </c>
      <c r="BH105" s="285">
        <v>6.5095241637436446E-3</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0.27563100000000007</v>
      </c>
      <c r="S106" s="257">
        <v>1.4049040000000002</v>
      </c>
      <c r="T106" s="257">
        <v>1.6537860000000002</v>
      </c>
      <c r="U106" s="257">
        <v>2.4690490000000005</v>
      </c>
      <c r="V106" s="257">
        <v>3.245933</v>
      </c>
      <c r="W106" s="257">
        <v>3.4872526641544015</v>
      </c>
      <c r="X106" s="257">
        <v>4.8350865159441385</v>
      </c>
      <c r="Y106" s="257">
        <v>5.7064454218239495</v>
      </c>
      <c r="Z106" s="257">
        <v>5.5945801943335933</v>
      </c>
      <c r="AA106" s="257">
        <v>6.0652523330538202</v>
      </c>
      <c r="AB106" s="257">
        <v>7.5093600313999671</v>
      </c>
      <c r="AC106" s="257">
        <v>8.141338487151085</v>
      </c>
      <c r="AD106" s="257">
        <v>9.2208950812916992</v>
      </c>
      <c r="AE106" s="257">
        <v>10.205027734979444</v>
      </c>
      <c r="AF106" s="257">
        <v>10.568728933081436</v>
      </c>
      <c r="AG106" s="257">
        <v>12.313908541830626</v>
      </c>
      <c r="AH106" s="257">
        <v>15.446603825272868</v>
      </c>
      <c r="AI106" s="257">
        <v>16.494919043331553</v>
      </c>
      <c r="AJ106" s="257">
        <v>18.32412212790334</v>
      </c>
      <c r="AK106" s="257">
        <v>21.195368709631815</v>
      </c>
      <c r="AL106" s="257">
        <v>24.560527965946331</v>
      </c>
      <c r="AM106" s="257">
        <v>26.68924968424917</v>
      </c>
      <c r="AN106" s="257">
        <v>28.42217892226455</v>
      </c>
      <c r="AO106" s="257">
        <v>29.755036842367737</v>
      </c>
      <c r="AP106" s="257">
        <v>32.059190903284481</v>
      </c>
      <c r="AQ106" s="257">
        <v>33.011232274786757</v>
      </c>
      <c r="AR106" s="257">
        <v>35.172045275275067</v>
      </c>
      <c r="AS106" s="257">
        <v>36.941725625491884</v>
      </c>
      <c r="AT106" s="257">
        <v>38.124443236338294</v>
      </c>
      <c r="AU106" s="257">
        <v>43.20556291570437</v>
      </c>
      <c r="AV106" s="257">
        <v>44.318060698134005</v>
      </c>
      <c r="AW106" s="257">
        <v>48.633502899529674</v>
      </c>
      <c r="AX106" s="257">
        <v>48.86432567440891</v>
      </c>
      <c r="AY106" s="257">
        <v>49.944732174653062</v>
      </c>
      <c r="AZ106" s="257">
        <v>50.960956110526283</v>
      </c>
      <c r="BA106" s="257">
        <v>50.564255109921234</v>
      </c>
      <c r="BB106" s="257">
        <v>50.083794397456764</v>
      </c>
      <c r="BC106" s="257">
        <v>50.019611833085818</v>
      </c>
      <c r="BD106" s="257">
        <v>50.939561922402632</v>
      </c>
      <c r="BE106" s="259">
        <v>46.852920305501904</v>
      </c>
      <c r="BF106" s="285">
        <v>-8.2738345233095312E-2</v>
      </c>
      <c r="BG106" s="285">
        <v>2.9402383690760869E-2</v>
      </c>
      <c r="BH106" s="285">
        <v>1.2256251466758418E-2</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9.6500000000000006E-3</v>
      </c>
      <c r="S107" s="257">
        <v>1.8335000000000001E-2</v>
      </c>
      <c r="T107" s="257">
        <v>6.32075E-2</v>
      </c>
      <c r="U107" s="257">
        <v>5.5005000000000005E-2</v>
      </c>
      <c r="V107" s="257">
        <v>3.425750000000001E-2</v>
      </c>
      <c r="W107" s="257">
        <v>3.5705000000000001E-2</v>
      </c>
      <c r="X107" s="257">
        <v>3.5705000000000001E-2</v>
      </c>
      <c r="Y107" s="257">
        <v>2.7019999999999999E-2</v>
      </c>
      <c r="Z107" s="257">
        <v>3.1844999999999998E-2</v>
      </c>
      <c r="AA107" s="257">
        <v>3.8600000000000002E-2</v>
      </c>
      <c r="AB107" s="257">
        <v>6.9480000000000014E-2</v>
      </c>
      <c r="AC107" s="257">
        <v>0.20265</v>
      </c>
      <c r="AD107" s="257">
        <v>0.24125000000000002</v>
      </c>
      <c r="AE107" s="257">
        <v>0.24125000000000002</v>
      </c>
      <c r="AF107" s="257">
        <v>0.14040749999999999</v>
      </c>
      <c r="AG107" s="257">
        <v>0.27695500000000006</v>
      </c>
      <c r="AH107" s="257">
        <v>0.51241500000000006</v>
      </c>
      <c r="AI107" s="257">
        <v>0.86850000000000005</v>
      </c>
      <c r="AJ107" s="257">
        <v>1.2545000000000002</v>
      </c>
      <c r="AK107" s="257">
        <v>1.544</v>
      </c>
      <c r="AL107" s="257">
        <v>1.9300000000000002</v>
      </c>
      <c r="AM107" s="257">
        <v>2.3159999999999998</v>
      </c>
      <c r="AN107" s="257">
        <v>2.2899450000000003</v>
      </c>
      <c r="AO107" s="257">
        <v>4.0144000000000002</v>
      </c>
      <c r="AP107" s="257">
        <v>6.2146000000000008</v>
      </c>
      <c r="AQ107" s="257">
        <v>6.7549999999999999</v>
      </c>
      <c r="AR107" s="257">
        <v>6.8322000000000003</v>
      </c>
      <c r="AS107" s="257">
        <v>7.2365350000000008</v>
      </c>
      <c r="AT107" s="257">
        <v>7.7296499999999995</v>
      </c>
      <c r="AU107" s="257">
        <v>9.0729299999999995</v>
      </c>
      <c r="AV107" s="257">
        <v>8.1832000000000011</v>
      </c>
      <c r="AW107" s="257">
        <v>9.0275750000000006</v>
      </c>
      <c r="AX107" s="257">
        <v>9.4097150000000003</v>
      </c>
      <c r="AY107" s="257">
        <v>9.8526500000000006</v>
      </c>
      <c r="AZ107" s="257">
        <v>10.286899999999999</v>
      </c>
      <c r="BA107" s="257">
        <v>10.23865</v>
      </c>
      <c r="BB107" s="257">
        <v>9.5206900000000001</v>
      </c>
      <c r="BC107" s="257">
        <v>9.659650000000001</v>
      </c>
      <c r="BD107" s="257">
        <v>9.8526500000000006</v>
      </c>
      <c r="BE107" s="259">
        <v>8.7125989999999991</v>
      </c>
      <c r="BF107" s="285">
        <v>-0.11812618080420478</v>
      </c>
      <c r="BG107" s="285">
        <v>2.4564543906987701E-2</v>
      </c>
      <c r="BH107" s="285">
        <v>2.2791280367744416E-3</v>
      </c>
    </row>
    <row r="108" spans="1:60" x14ac:dyDescent="0.15">
      <c r="A108" s="162" t="s">
        <v>95</v>
      </c>
      <c r="B108" s="257">
        <v>0.232861875</v>
      </c>
      <c r="C108" s="257">
        <v>0.29840999999999995</v>
      </c>
      <c r="D108" s="257">
        <v>0.45520344499999998</v>
      </c>
      <c r="E108" s="257">
        <v>0.53621277499999997</v>
      </c>
      <c r="F108" s="257">
        <v>0.56957089999999999</v>
      </c>
      <c r="G108" s="257">
        <v>0.59531875000000001</v>
      </c>
      <c r="H108" s="257">
        <v>0.62549625000000009</v>
      </c>
      <c r="I108" s="257">
        <v>0.51740374999999994</v>
      </c>
      <c r="J108" s="257">
        <v>1.133796875</v>
      </c>
      <c r="K108" s="257">
        <v>1.8355768750000001</v>
      </c>
      <c r="L108" s="257">
        <v>1.6162750000000001</v>
      </c>
      <c r="M108" s="257">
        <v>1.5182499999999999</v>
      </c>
      <c r="N108" s="257">
        <v>1.6835</v>
      </c>
      <c r="O108" s="257">
        <v>1.1976250000000002</v>
      </c>
      <c r="P108" s="257">
        <v>1.5672750000000002</v>
      </c>
      <c r="Q108" s="257">
        <v>1.8168750000000002</v>
      </c>
      <c r="R108" s="257">
        <v>2.0896999999999997</v>
      </c>
      <c r="S108" s="257">
        <v>2.1757750000000002</v>
      </c>
      <c r="T108" s="257">
        <v>2.4703250000000003</v>
      </c>
      <c r="U108" s="257">
        <v>2.5648</v>
      </c>
      <c r="V108" s="257">
        <v>2.819375</v>
      </c>
      <c r="W108" s="257">
        <v>2.9661249999999999</v>
      </c>
      <c r="X108" s="257">
        <v>3.0000999999999998</v>
      </c>
      <c r="Y108" s="257">
        <v>2.7274437499999999</v>
      </c>
      <c r="Z108" s="257">
        <v>2.4237924999999994</v>
      </c>
      <c r="AA108" s="257">
        <v>2.2101099999999985</v>
      </c>
      <c r="AB108" s="257">
        <v>2.5536750000000006</v>
      </c>
      <c r="AC108" s="257">
        <v>3.1773237499999998</v>
      </c>
      <c r="AD108" s="257">
        <v>3.4521050000000004</v>
      </c>
      <c r="AE108" s="257">
        <v>3.5942774999999982</v>
      </c>
      <c r="AF108" s="257">
        <v>4.4450500000000002</v>
      </c>
      <c r="AG108" s="257">
        <v>4.1176537500000032</v>
      </c>
      <c r="AH108" s="257">
        <v>4.529110000000002</v>
      </c>
      <c r="AI108" s="257">
        <v>3.9748954472587523</v>
      </c>
      <c r="AJ108" s="257">
        <v>4.0461059472587504</v>
      </c>
      <c r="AK108" s="257">
        <v>3.7089109811770027</v>
      </c>
      <c r="AL108" s="257">
        <v>3.6865059201700001</v>
      </c>
      <c r="AM108" s="257">
        <v>3.7545239404251869</v>
      </c>
      <c r="AN108" s="257">
        <v>4.5644288337946275</v>
      </c>
      <c r="AO108" s="257">
        <v>4.7816843406951115</v>
      </c>
      <c r="AP108" s="257">
        <v>5.5830723569875573</v>
      </c>
      <c r="AQ108" s="257">
        <v>5.702019209729758</v>
      </c>
      <c r="AR108" s="257">
        <v>6.4133736970085753</v>
      </c>
      <c r="AS108" s="257">
        <v>6.3465271151184375</v>
      </c>
      <c r="AT108" s="257">
        <v>5.4821154696284706</v>
      </c>
      <c r="AU108" s="257">
        <v>6.7984147572120692</v>
      </c>
      <c r="AV108" s="257">
        <v>7.5071007629967879</v>
      </c>
      <c r="AW108" s="257">
        <v>8.530542354070457</v>
      </c>
      <c r="AX108" s="257">
        <v>8.6136500719320281</v>
      </c>
      <c r="AY108" s="257">
        <v>10.255257412230772</v>
      </c>
      <c r="AZ108" s="257">
        <v>11.494342690529932</v>
      </c>
      <c r="BA108" s="257">
        <v>11.008748017143271</v>
      </c>
      <c r="BB108" s="257">
        <v>11.139719760170546</v>
      </c>
      <c r="BC108" s="257">
        <v>10.919619719687306</v>
      </c>
      <c r="BD108" s="257">
        <v>11.397100515391077</v>
      </c>
      <c r="BE108" s="259">
        <v>11.704342236178876</v>
      </c>
      <c r="BF108" s="285">
        <v>2.415198876837521E-2</v>
      </c>
      <c r="BG108" s="285">
        <v>7.5931493672778849E-2</v>
      </c>
      <c r="BH108" s="285">
        <v>3.0617378973230077E-3</v>
      </c>
    </row>
    <row r="109" spans="1:60" s="161" customFormat="1" x14ac:dyDescent="0.15">
      <c r="A109" s="163" t="s">
        <v>94</v>
      </c>
      <c r="B109" s="260">
        <v>5.6231967756882995</v>
      </c>
      <c r="C109" s="260">
        <v>6.2389253062930186</v>
      </c>
      <c r="D109" s="260">
        <v>7.1391512040953771</v>
      </c>
      <c r="E109" s="260">
        <v>7.7818030576941979</v>
      </c>
      <c r="F109" s="260">
        <v>10.260042439901079</v>
      </c>
      <c r="G109" s="260">
        <v>14.232472538024659</v>
      </c>
      <c r="H109" s="260">
        <v>16.955090924903537</v>
      </c>
      <c r="I109" s="260">
        <v>19.641526399274589</v>
      </c>
      <c r="J109" s="260">
        <v>24.241146084622486</v>
      </c>
      <c r="K109" s="260">
        <v>30.233592146985913</v>
      </c>
      <c r="L109" s="260">
        <v>35.124374668154488</v>
      </c>
      <c r="M109" s="260">
        <v>40.605291135381705</v>
      </c>
      <c r="N109" s="260">
        <v>49.984711704479409</v>
      </c>
      <c r="O109" s="260">
        <v>59.967666806128776</v>
      </c>
      <c r="P109" s="260">
        <v>68.547932297235107</v>
      </c>
      <c r="Q109" s="260">
        <v>73.577587560708082</v>
      </c>
      <c r="R109" s="260">
        <v>74.393326238431882</v>
      </c>
      <c r="S109" s="260">
        <v>77.378874007920473</v>
      </c>
      <c r="T109" s="260">
        <v>85.447004249136327</v>
      </c>
      <c r="U109" s="260">
        <v>99.96436918317913</v>
      </c>
      <c r="V109" s="260">
        <v>108.63900308266564</v>
      </c>
      <c r="W109" s="260">
        <v>118.6077412667573</v>
      </c>
      <c r="X109" s="260">
        <v>125.90136234079552</v>
      </c>
      <c r="Y109" s="260">
        <v>134.27100064636832</v>
      </c>
      <c r="Z109" s="260">
        <v>140.9274785533388</v>
      </c>
      <c r="AA109" s="260">
        <v>152.01904126409949</v>
      </c>
      <c r="AB109" s="260">
        <v>166.79393213614216</v>
      </c>
      <c r="AC109" s="260">
        <v>178.13179434994575</v>
      </c>
      <c r="AD109" s="260">
        <v>186.65713467903731</v>
      </c>
      <c r="AE109" s="260">
        <v>203.19698102250652</v>
      </c>
      <c r="AF109" s="260">
        <v>212.84608145869424</v>
      </c>
      <c r="AG109" s="260">
        <v>232.37407082023344</v>
      </c>
      <c r="AH109" s="260">
        <v>251.07467234418669</v>
      </c>
      <c r="AI109" s="260">
        <v>256.78117085182328</v>
      </c>
      <c r="AJ109" s="260">
        <v>277.29134584489265</v>
      </c>
      <c r="AK109" s="260">
        <v>298.42839726961824</v>
      </c>
      <c r="AL109" s="260">
        <v>316.66622093403373</v>
      </c>
      <c r="AM109" s="260">
        <v>331.34200963598596</v>
      </c>
      <c r="AN109" s="260">
        <v>358.84110496159258</v>
      </c>
      <c r="AO109" s="260">
        <v>380.22568357293932</v>
      </c>
      <c r="AP109" s="260">
        <v>408.47695242515124</v>
      </c>
      <c r="AQ109" s="260">
        <v>439.51467269435295</v>
      </c>
      <c r="AR109" s="260">
        <v>473.39222837508999</v>
      </c>
      <c r="AS109" s="260">
        <v>503.72439865494039</v>
      </c>
      <c r="AT109" s="260">
        <v>515.64185227167798</v>
      </c>
      <c r="AU109" s="260">
        <v>575.55612854918115</v>
      </c>
      <c r="AV109" s="260">
        <v>620.71200578543562</v>
      </c>
      <c r="AW109" s="260">
        <v>661.95776218558967</v>
      </c>
      <c r="AX109" s="260">
        <v>686.06317940195277</v>
      </c>
      <c r="AY109" s="260">
        <v>706.04992589365463</v>
      </c>
      <c r="AZ109" s="260">
        <v>716.3782572828793</v>
      </c>
      <c r="BA109" s="260">
        <v>733.30242802793475</v>
      </c>
      <c r="BB109" s="260">
        <v>772.59257006640223</v>
      </c>
      <c r="BC109" s="260">
        <v>829.73275633612968</v>
      </c>
      <c r="BD109" s="260">
        <v>858.11977760401317</v>
      </c>
      <c r="BE109" s="260">
        <v>861.59456431902856</v>
      </c>
      <c r="BF109" s="286">
        <v>1.3059985740875302E-3</v>
      </c>
      <c r="BG109" s="286">
        <v>5.2252521641005467E-2</v>
      </c>
      <c r="BH109" s="286">
        <v>0.22538444933273735</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267" t="s">
        <v>93</v>
      </c>
      <c r="B111" s="268">
        <v>630.37989293418923</v>
      </c>
      <c r="C111" s="268">
        <v>686.87945262827213</v>
      </c>
      <c r="D111" s="268">
        <v>737.40393729746006</v>
      </c>
      <c r="E111" s="268">
        <v>804.43314947293379</v>
      </c>
      <c r="F111" s="268">
        <v>883.34180661440644</v>
      </c>
      <c r="G111" s="268">
        <v>961.47917382407411</v>
      </c>
      <c r="H111" s="268">
        <v>1029.2192662447549</v>
      </c>
      <c r="I111" s="268">
        <v>1086.1359104573307</v>
      </c>
      <c r="J111" s="268">
        <v>1137.6719886210508</v>
      </c>
      <c r="K111" s="268">
        <v>1165.627456568559</v>
      </c>
      <c r="L111" s="268">
        <v>1166.1106464505956</v>
      </c>
      <c r="M111" s="268">
        <v>1235.5116900254177</v>
      </c>
      <c r="N111" s="268">
        <v>1276.0706159015854</v>
      </c>
      <c r="O111" s="268">
        <v>1329.5518150790374</v>
      </c>
      <c r="P111" s="268">
        <v>1411.9998347457542</v>
      </c>
      <c r="Q111" s="268">
        <v>1423.8126244954065</v>
      </c>
      <c r="R111" s="268">
        <v>1439.5349373835604</v>
      </c>
      <c r="S111" s="268">
        <v>1446.898669900314</v>
      </c>
      <c r="T111" s="268">
        <v>1470.3009883233306</v>
      </c>
      <c r="U111" s="268">
        <v>1590.179763853198</v>
      </c>
      <c r="V111" s="268">
        <v>1626.1253792333387</v>
      </c>
      <c r="W111" s="268">
        <v>1642.0287262791842</v>
      </c>
      <c r="X111" s="268">
        <v>1728.0959877756382</v>
      </c>
      <c r="Y111" s="268">
        <v>1808.7958038893814</v>
      </c>
      <c r="Z111" s="268">
        <v>1887.0535477603228</v>
      </c>
      <c r="AA111" s="268">
        <v>1948.4396747810754</v>
      </c>
      <c r="AB111" s="268">
        <v>1997.6022723273543</v>
      </c>
      <c r="AC111" s="268">
        <v>2006.6770751378835</v>
      </c>
      <c r="AD111" s="268">
        <v>2026.9062607971598</v>
      </c>
      <c r="AE111" s="268">
        <v>2039.3300094579884</v>
      </c>
      <c r="AF111" s="268">
        <v>2110.8522948194709</v>
      </c>
      <c r="AG111" s="268">
        <v>2216.3416764213962</v>
      </c>
      <c r="AH111" s="268">
        <v>2203.4313505507694</v>
      </c>
      <c r="AI111" s="268">
        <v>2243.7876444409903</v>
      </c>
      <c r="AJ111" s="268">
        <v>2307.5926419592565</v>
      </c>
      <c r="AK111" s="268">
        <v>2399.5409922378299</v>
      </c>
      <c r="AL111" s="268">
        <v>2431.7848745838869</v>
      </c>
      <c r="AM111" s="268">
        <v>2503.488144541046</v>
      </c>
      <c r="AN111" s="268">
        <v>2572.9888847653701</v>
      </c>
      <c r="AO111" s="268">
        <v>2671.9389084443924</v>
      </c>
      <c r="AP111" s="268">
        <v>2745.3701351481691</v>
      </c>
      <c r="AQ111" s="268">
        <v>2817.2569686967263</v>
      </c>
      <c r="AR111" s="268">
        <v>2931.9183492767124</v>
      </c>
      <c r="AS111" s="268">
        <v>3003.586536575755</v>
      </c>
      <c r="AT111" s="268">
        <v>2941.8471800160432</v>
      </c>
      <c r="AU111" s="268">
        <v>3160.4678787778862</v>
      </c>
      <c r="AV111" s="268">
        <v>3235.6989647161713</v>
      </c>
      <c r="AW111" s="268">
        <v>3320.4849382982147</v>
      </c>
      <c r="AX111" s="268">
        <v>3374.6363985166627</v>
      </c>
      <c r="AY111" s="268">
        <v>3400.0600746264577</v>
      </c>
      <c r="AZ111" s="268">
        <v>3478.2020876555739</v>
      </c>
      <c r="BA111" s="268">
        <v>3558.6370669098505</v>
      </c>
      <c r="BB111" s="268">
        <v>3653.6593943421326</v>
      </c>
      <c r="BC111" s="268">
        <v>3837.8961711892293</v>
      </c>
      <c r="BD111" s="268">
        <v>3903.9402361514512</v>
      </c>
      <c r="BE111" s="268">
        <v>3822.7773338836159</v>
      </c>
      <c r="BF111" s="291">
        <v>-2.3465433264939772E-2</v>
      </c>
      <c r="BG111" s="291">
        <v>2.8698970471631169E-2</v>
      </c>
      <c r="BH111" s="291">
        <v>1</v>
      </c>
    </row>
    <row r="112" spans="1:60" x14ac:dyDescent="0.15">
      <c r="A112" s="168" t="s">
        <v>92</v>
      </c>
      <c r="B112" s="257">
        <v>472.53265728234385</v>
      </c>
      <c r="C112" s="257">
        <v>511.33397907350252</v>
      </c>
      <c r="D112" s="257">
        <v>543.59925969973449</v>
      </c>
      <c r="E112" s="257">
        <v>594.5044273708852</v>
      </c>
      <c r="F112" s="257">
        <v>655.59286349790591</v>
      </c>
      <c r="G112" s="257">
        <v>712.71036981050952</v>
      </c>
      <c r="H112" s="257">
        <v>757.93929394624683</v>
      </c>
      <c r="I112" s="257">
        <v>799.27745295789794</v>
      </c>
      <c r="J112" s="257">
        <v>821.37056421586453</v>
      </c>
      <c r="K112" s="257">
        <v>828.08544071189806</v>
      </c>
      <c r="L112" s="257">
        <v>796.9498433323588</v>
      </c>
      <c r="M112" s="257">
        <v>826.91709013729724</v>
      </c>
      <c r="N112" s="257">
        <v>832.15469972585538</v>
      </c>
      <c r="O112" s="257">
        <v>852.85610805214833</v>
      </c>
      <c r="P112" s="257">
        <v>894.69162019241844</v>
      </c>
      <c r="Q112" s="257">
        <v>887.18589964334967</v>
      </c>
      <c r="R112" s="257">
        <v>871.36967044717233</v>
      </c>
      <c r="S112" s="257">
        <v>833.69989831530427</v>
      </c>
      <c r="T112" s="257">
        <v>816.26021549848633</v>
      </c>
      <c r="U112" s="257">
        <v>875.44935840810069</v>
      </c>
      <c r="V112" s="257">
        <v>882.51453457866467</v>
      </c>
      <c r="W112" s="257">
        <v>855.23847059296213</v>
      </c>
      <c r="X112" s="257">
        <v>902.56923164522959</v>
      </c>
      <c r="Y112" s="257">
        <v>932.27889348427345</v>
      </c>
      <c r="Z112" s="257">
        <v>978.90052859529987</v>
      </c>
      <c r="AA112" s="257">
        <v>998.71934721741013</v>
      </c>
      <c r="AB112" s="257">
        <v>1034.9576316972441</v>
      </c>
      <c r="AC112" s="257">
        <v>1055.1000764309658</v>
      </c>
      <c r="AD112" s="257">
        <v>1091.0724064044387</v>
      </c>
      <c r="AE112" s="257">
        <v>1117.0129704656968</v>
      </c>
      <c r="AF112" s="257">
        <v>1176.8164224937004</v>
      </c>
      <c r="AG112" s="257">
        <v>1238.2053384609626</v>
      </c>
      <c r="AH112" s="257">
        <v>1251.2143449327477</v>
      </c>
      <c r="AI112" s="257">
        <v>1259.7755765419013</v>
      </c>
      <c r="AJ112" s="257">
        <v>1294.6159149972236</v>
      </c>
      <c r="AK112" s="257">
        <v>1347.5403243418232</v>
      </c>
      <c r="AL112" s="257">
        <v>1336.1586367714049</v>
      </c>
      <c r="AM112" s="257">
        <v>1367.7349557174036</v>
      </c>
      <c r="AN112" s="257">
        <v>1386.2627207688722</v>
      </c>
      <c r="AO112" s="257">
        <v>1409.1815440405092</v>
      </c>
      <c r="AP112" s="257">
        <v>1424.1250806103417</v>
      </c>
      <c r="AQ112" s="257">
        <v>1427.3505753817446</v>
      </c>
      <c r="AR112" s="257">
        <v>1479.7785771814058</v>
      </c>
      <c r="AS112" s="257">
        <v>1503.4588755147925</v>
      </c>
      <c r="AT112" s="257">
        <v>1457.6296004551298</v>
      </c>
      <c r="AU112" s="257">
        <v>1553.3280405530525</v>
      </c>
      <c r="AV112" s="257">
        <v>1547.505448196496</v>
      </c>
      <c r="AW112" s="257">
        <v>1583.5721546113859</v>
      </c>
      <c r="AX112" s="257">
        <v>1616.5634201264209</v>
      </c>
      <c r="AY112" s="257">
        <v>1591.1723350465561</v>
      </c>
      <c r="AZ112" s="257">
        <v>1623.702931465938</v>
      </c>
      <c r="BA112" s="257">
        <v>1657.6136457438843</v>
      </c>
      <c r="BB112" s="257">
        <v>1678.6861116944997</v>
      </c>
      <c r="BC112" s="257">
        <v>1763.8617689802491</v>
      </c>
      <c r="BD112" s="257">
        <v>1799.9727854285807</v>
      </c>
      <c r="BE112" s="259">
        <v>1757.6795157538634</v>
      </c>
      <c r="BF112" s="285">
        <v>-2.6164658212880387E-2</v>
      </c>
      <c r="BG112" s="285">
        <v>2.1320092700112925E-2</v>
      </c>
      <c r="BH112" s="285">
        <v>0.45979123611895301</v>
      </c>
    </row>
    <row r="113" spans="1:60" x14ac:dyDescent="0.15">
      <c r="A113" s="168" t="s">
        <v>91</v>
      </c>
      <c r="B113" s="257">
        <v>157.84723565184552</v>
      </c>
      <c r="C113" s="257">
        <v>175.54547355476947</v>
      </c>
      <c r="D113" s="257">
        <v>193.80467759772569</v>
      </c>
      <c r="E113" s="257">
        <v>209.92872210204854</v>
      </c>
      <c r="F113" s="257">
        <v>227.74894311650044</v>
      </c>
      <c r="G113" s="257">
        <v>248.76880401356482</v>
      </c>
      <c r="H113" s="257">
        <v>271.27997229850791</v>
      </c>
      <c r="I113" s="257">
        <v>286.85845749943297</v>
      </c>
      <c r="J113" s="257">
        <v>316.30142440518654</v>
      </c>
      <c r="K113" s="257">
        <v>337.54201585666112</v>
      </c>
      <c r="L113" s="257">
        <v>369.16080311823669</v>
      </c>
      <c r="M113" s="257">
        <v>408.59459988812051</v>
      </c>
      <c r="N113" s="257">
        <v>443.91591617572959</v>
      </c>
      <c r="O113" s="257">
        <v>476.69570702688912</v>
      </c>
      <c r="P113" s="257">
        <v>517.30821455333603</v>
      </c>
      <c r="Q113" s="257">
        <v>536.62672485205667</v>
      </c>
      <c r="R113" s="257">
        <v>568.16526693638855</v>
      </c>
      <c r="S113" s="257">
        <v>613.19877158500981</v>
      </c>
      <c r="T113" s="257">
        <v>654.040772824844</v>
      </c>
      <c r="U113" s="257">
        <v>714.7304054450974</v>
      </c>
      <c r="V113" s="257">
        <v>743.61084465467388</v>
      </c>
      <c r="W113" s="257">
        <v>786.79025568622274</v>
      </c>
      <c r="X113" s="257">
        <v>825.52675613040901</v>
      </c>
      <c r="Y113" s="257">
        <v>876.51691040510877</v>
      </c>
      <c r="Z113" s="257">
        <v>908.15301916502301</v>
      </c>
      <c r="AA113" s="257">
        <v>949.72032756366525</v>
      </c>
      <c r="AB113" s="257">
        <v>962.64464063011098</v>
      </c>
      <c r="AC113" s="257">
        <v>951.57699870691727</v>
      </c>
      <c r="AD113" s="257">
        <v>935.83385439272161</v>
      </c>
      <c r="AE113" s="257">
        <v>922.31703899229115</v>
      </c>
      <c r="AF113" s="257">
        <v>934.03587232577013</v>
      </c>
      <c r="AG113" s="257">
        <v>978.13633796043416</v>
      </c>
      <c r="AH113" s="257">
        <v>952.21700561802186</v>
      </c>
      <c r="AI113" s="257">
        <v>984.01206789908917</v>
      </c>
      <c r="AJ113" s="257">
        <v>1012.9767269620326</v>
      </c>
      <c r="AK113" s="257">
        <v>1052.0006678960071</v>
      </c>
      <c r="AL113" s="257">
        <v>1095.6262378124829</v>
      </c>
      <c r="AM113" s="257">
        <v>1135.7531888236429</v>
      </c>
      <c r="AN113" s="257">
        <v>1186.7261639964986</v>
      </c>
      <c r="AO113" s="257">
        <v>1262.7573644038841</v>
      </c>
      <c r="AP113" s="257">
        <v>1321.2450545378269</v>
      </c>
      <c r="AQ113" s="257">
        <v>1389.9063933149821</v>
      </c>
      <c r="AR113" s="257">
        <v>1452.1397720953062</v>
      </c>
      <c r="AS113" s="257">
        <v>1500.1276610609623</v>
      </c>
      <c r="AT113" s="257">
        <v>1484.2175795609141</v>
      </c>
      <c r="AU113" s="257">
        <v>1607.139838224834</v>
      </c>
      <c r="AV113" s="257">
        <v>1688.1935165196751</v>
      </c>
      <c r="AW113" s="257">
        <v>1736.9127836868302</v>
      </c>
      <c r="AX113" s="257">
        <v>1758.0729783902425</v>
      </c>
      <c r="AY113" s="257">
        <v>1808.8877395799002</v>
      </c>
      <c r="AZ113" s="257">
        <v>1854.4991561896338</v>
      </c>
      <c r="BA113" s="257">
        <v>1901.0234211659658</v>
      </c>
      <c r="BB113" s="257">
        <v>1974.9732826476336</v>
      </c>
      <c r="BC113" s="257">
        <v>2074.0344022089816</v>
      </c>
      <c r="BD113" s="257">
        <v>2103.967450722871</v>
      </c>
      <c r="BE113" s="259">
        <v>2065.0978181297546</v>
      </c>
      <c r="BF113" s="285">
        <v>-2.1156209590222019E-2</v>
      </c>
      <c r="BG113" s="285">
        <v>3.5509635898291148E-2</v>
      </c>
      <c r="BH113" s="285">
        <v>0.54020876388104755</v>
      </c>
    </row>
    <row r="114" spans="1:60" x14ac:dyDescent="0.15">
      <c r="A114" s="272" t="s">
        <v>90</v>
      </c>
      <c r="B114" s="273">
        <v>36.709136097205658</v>
      </c>
      <c r="C114" s="273">
        <v>41.664464846260415</v>
      </c>
      <c r="D114" s="273">
        <v>49.535827277921911</v>
      </c>
      <c r="E114" s="273">
        <v>62.843075801088766</v>
      </c>
      <c r="F114" s="273">
        <v>78.987184908419195</v>
      </c>
      <c r="G114" s="273">
        <v>95.67551826430828</v>
      </c>
      <c r="H114" s="273">
        <v>113.30685637711802</v>
      </c>
      <c r="I114" s="273">
        <v>134.0764441038184</v>
      </c>
      <c r="J114" s="273">
        <v>153.89798887552413</v>
      </c>
      <c r="K114" s="273">
        <v>172.35646593199053</v>
      </c>
      <c r="L114" s="273">
        <v>185.78681185612618</v>
      </c>
      <c r="M114" s="273">
        <v>203.01902408856918</v>
      </c>
      <c r="N114" s="273">
        <v>211.5397545140562</v>
      </c>
      <c r="O114" s="273">
        <v>219.70816597509665</v>
      </c>
      <c r="P114" s="273">
        <v>229.87844172198717</v>
      </c>
      <c r="Q114" s="273">
        <v>229.02500799149342</v>
      </c>
      <c r="R114" s="273">
        <v>225.38932156599711</v>
      </c>
      <c r="S114" s="273">
        <v>219.36873512005423</v>
      </c>
      <c r="T114" s="273">
        <v>227.68968423670347</v>
      </c>
      <c r="U114" s="273">
        <v>239.44106722672683</v>
      </c>
      <c r="V114" s="273">
        <v>251.14228840689131</v>
      </c>
      <c r="W114" s="273">
        <v>254.78073699259733</v>
      </c>
      <c r="X114" s="273">
        <v>268.17913959892144</v>
      </c>
      <c r="Y114" s="273">
        <v>267.92013121084608</v>
      </c>
      <c r="Z114" s="273">
        <v>277.36245199923508</v>
      </c>
      <c r="AA114" s="273">
        <v>291.30430567598705</v>
      </c>
      <c r="AB114" s="273">
        <v>298.20686488253438</v>
      </c>
      <c r="AC114" s="273">
        <v>288.36974689050771</v>
      </c>
      <c r="AD114" s="273">
        <v>294.1936714157377</v>
      </c>
      <c r="AE114" s="273">
        <v>290.59587804376162</v>
      </c>
      <c r="AF114" s="273">
        <v>314.79519324857887</v>
      </c>
      <c r="AG114" s="273">
        <v>341.9710020846976</v>
      </c>
      <c r="AH114" s="273">
        <v>332.80767223225155</v>
      </c>
      <c r="AI114" s="273">
        <v>341.95997169199205</v>
      </c>
      <c r="AJ114" s="273">
        <v>350.54227297774037</v>
      </c>
      <c r="AK114" s="273">
        <v>358.88410831447811</v>
      </c>
      <c r="AL114" s="273">
        <v>371.32804480251701</v>
      </c>
      <c r="AM114" s="273">
        <v>373.99788833306906</v>
      </c>
      <c r="AN114" s="273">
        <v>394.19381160655502</v>
      </c>
      <c r="AO114" s="273">
        <v>404.80625694700666</v>
      </c>
      <c r="AP114" s="273">
        <v>418.68919826409257</v>
      </c>
      <c r="AQ114" s="273">
        <v>417.36826690818339</v>
      </c>
      <c r="AR114" s="273">
        <v>410.50319174619563</v>
      </c>
      <c r="AS114" s="273">
        <v>418.70767721998067</v>
      </c>
      <c r="AT114" s="273">
        <v>393.32735720641364</v>
      </c>
      <c r="AU114" s="273">
        <v>422.80981873944404</v>
      </c>
      <c r="AV114" s="273">
        <v>389.04392690853228</v>
      </c>
      <c r="AW114" s="273">
        <v>382.17496246397917</v>
      </c>
      <c r="AX114" s="273">
        <v>374.50644250390036</v>
      </c>
      <c r="AY114" s="273">
        <v>331.37783711552493</v>
      </c>
      <c r="AZ114" s="273">
        <v>346.71348777985355</v>
      </c>
      <c r="BA114" s="273">
        <v>368.16176155183257</v>
      </c>
      <c r="BB114" s="273">
        <v>385.17440826650869</v>
      </c>
      <c r="BC114" s="273">
        <v>378.05704774034871</v>
      </c>
      <c r="BD114" s="273">
        <v>391.21777087988175</v>
      </c>
      <c r="BE114" s="260">
        <v>379.9387091589428</v>
      </c>
      <c r="BF114" s="292">
        <v>-3.1484115862228101E-2</v>
      </c>
      <c r="BG114" s="292">
        <v>-5.3764256038324465E-4</v>
      </c>
      <c r="BH114" s="292">
        <v>9.9388134849318424E-2</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526</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300" t="s">
        <v>531</v>
      </c>
      <c r="BH117" s="251"/>
    </row>
    <row r="118" spans="1:60" x14ac:dyDescent="0.15">
      <c r="A118" s="168" t="s">
        <v>215</v>
      </c>
    </row>
    <row r="119" spans="1:60" x14ac:dyDescent="0.15">
      <c r="A119" s="279" t="s">
        <v>532</v>
      </c>
    </row>
    <row r="120" spans="1:60" x14ac:dyDescent="0.15">
      <c r="A120" s="168" t="s">
        <v>533</v>
      </c>
    </row>
    <row r="121" spans="1:60" x14ac:dyDescent="0.15">
      <c r="A121" s="168" t="s">
        <v>83</v>
      </c>
    </row>
    <row r="122" spans="1:60" x14ac:dyDescent="0.15">
      <c r="A122" s="168" t="s">
        <v>219</v>
      </c>
    </row>
    <row r="123" spans="1:60" x14ac:dyDescent="0.15">
      <c r="A123" s="168" t="s">
        <v>534</v>
      </c>
    </row>
    <row r="124" spans="1:60" x14ac:dyDescent="0.15">
      <c r="A124" s="168" t="s">
        <v>523</v>
      </c>
      <c r="L124" s="161"/>
      <c r="BE124" s="168"/>
    </row>
    <row r="125" spans="1:60" x14ac:dyDescent="0.15">
      <c r="A125" s="168" t="s">
        <v>535</v>
      </c>
    </row>
    <row r="126" spans="1:60" x14ac:dyDescent="0.15">
      <c r="A126" s="168" t="s">
        <v>536</v>
      </c>
    </row>
    <row r="127" spans="1:60" x14ac:dyDescent="0.15">
      <c r="A127" s="161" t="s">
        <v>524</v>
      </c>
    </row>
    <row r="128" spans="1:60" x14ac:dyDescent="0.15">
      <c r="A128" s="161" t="s">
        <v>223</v>
      </c>
    </row>
  </sheetData>
  <mergeCells count="1">
    <mergeCell ref="BF2:BG2"/>
  </mergeCells>
  <conditionalFormatting sqref="BF4:BH53 BF55:BH114">
    <cfRule type="cellIs" dxfId="301" priority="7" operator="lessThanOrEqual">
      <formula>0</formula>
    </cfRule>
    <cfRule type="cellIs" dxfId="300" priority="8" operator="greaterThan">
      <formula>0</formula>
    </cfRule>
  </conditionalFormatting>
  <conditionalFormatting sqref="BF4:BH53 BF55:BH56">
    <cfRule type="cellIs" dxfId="299" priority="5" operator="lessThanOrEqual">
      <formula>0</formula>
    </cfRule>
    <cfRule type="cellIs" dxfId="298" priority="6" operator="greaterThan">
      <formula>0</formula>
    </cfRule>
  </conditionalFormatting>
  <conditionalFormatting sqref="BF54:BH54">
    <cfRule type="cellIs" dxfId="297" priority="1" operator="lessThanOrEqual">
      <formula>0</formula>
    </cfRule>
    <cfRule type="cellIs" dxfId="296" priority="2" operator="greaterThan">
      <formula>0</formula>
    </cfRule>
  </conditionalFormatting>
  <conditionalFormatting sqref="BF54:BH54">
    <cfRule type="cellIs" dxfId="295" priority="3" operator="lessThanOrEqual">
      <formula>0</formula>
    </cfRule>
    <cfRule type="cellIs" dxfId="294" priority="4" operator="greaterThan">
      <formula>0</formula>
    </cfRule>
  </conditionalFormatting>
  <hyperlinks>
    <hyperlink ref="L1" location="Contents!A1" display="Contents" xr:uid="{13012EC1-57DD-472D-A5B7-055A5E923023}"/>
    <hyperlink ref="BJ1" location="Contents!A1" display="Contents" xr:uid="{2CEE9E33-CFB0-41C5-8F53-BA339CC33D60}"/>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0611B-0BD9-4F5E-BBF9-35339FC92BA4}">
  <dimension ref="A1:BJ125"/>
  <sheetViews>
    <sheetView showGridLines="0" workbookViewId="0">
      <pane xSplit="1" ySplit="3" topLeftCell="AS103"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10.75" style="168" customWidth="1"/>
    <col min="59" max="59" width="12" style="168" customWidth="1"/>
    <col min="60" max="60" width="9" style="168"/>
    <col min="61" max="61" width="20.5" style="168" bestFit="1" customWidth="1"/>
    <col min="62" max="16384" width="9" style="168"/>
  </cols>
  <sheetData>
    <row r="1" spans="1:62" ht="13" x14ac:dyDescent="0.15">
      <c r="A1" s="248" t="s">
        <v>530</v>
      </c>
      <c r="L1" s="30" t="s">
        <v>199</v>
      </c>
      <c r="BH1" s="283"/>
      <c r="BJ1" s="30" t="s">
        <v>199</v>
      </c>
    </row>
    <row r="2" spans="1:62" x14ac:dyDescent="0.15">
      <c r="BF2" s="1229" t="s">
        <v>197</v>
      </c>
      <c r="BG2" s="1229"/>
      <c r="BH2" s="283" t="s">
        <v>196</v>
      </c>
    </row>
    <row r="3" spans="1:62" x14ac:dyDescent="0.15">
      <c r="A3" s="276" t="s">
        <v>525</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283">
        <v>2020</v>
      </c>
      <c r="BG3" s="283" t="s">
        <v>194</v>
      </c>
      <c r="BH3" s="283">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05">
        <v>2.0964740461502838</v>
      </c>
      <c r="C5" s="305">
        <v>2.2952100908345816</v>
      </c>
      <c r="D5" s="305">
        <v>2.4373618872294478</v>
      </c>
      <c r="E5" s="305">
        <v>2.7066930286742665</v>
      </c>
      <c r="F5" s="305">
        <v>3.0331553158795685</v>
      </c>
      <c r="G5" s="305">
        <v>3.3509118111596328</v>
      </c>
      <c r="H5" s="305">
        <v>3.5766037070241561</v>
      </c>
      <c r="I5" s="305">
        <v>4.0119272955321632</v>
      </c>
      <c r="J5" s="305">
        <v>4.2781930917594018</v>
      </c>
      <c r="K5" s="305">
        <v>4.3246400968699445</v>
      </c>
      <c r="L5" s="305">
        <v>4.4659164040811792</v>
      </c>
      <c r="M5" s="305">
        <v>4.4932335802480354</v>
      </c>
      <c r="N5" s="305">
        <v>4.7257984564854087</v>
      </c>
      <c r="O5" s="305">
        <v>4.7709552670095476</v>
      </c>
      <c r="P5" s="305">
        <v>4.8437591043852004</v>
      </c>
      <c r="Q5" s="305">
        <v>4.8001961525128838</v>
      </c>
      <c r="R5" s="305">
        <v>4.670504402782381</v>
      </c>
      <c r="S5" s="305">
        <v>4.9460531037358013</v>
      </c>
      <c r="T5" s="305">
        <v>4.7165827808682375</v>
      </c>
      <c r="U5" s="305">
        <v>5.2211208773551014</v>
      </c>
      <c r="V5" s="305">
        <v>5.4916763943260412</v>
      </c>
      <c r="W5" s="305">
        <v>5.2851438880696167</v>
      </c>
      <c r="X5" s="305">
        <v>5.3491467552308709</v>
      </c>
      <c r="Y5" s="305">
        <v>5.8710635763969519</v>
      </c>
      <c r="Z5" s="305">
        <v>6.3641981304085791</v>
      </c>
      <c r="AA5" s="305">
        <v>6.1689824738100407</v>
      </c>
      <c r="AB5" s="305">
        <v>6.2116141892150756</v>
      </c>
      <c r="AC5" s="305">
        <v>6.566535993492697</v>
      </c>
      <c r="AD5" s="305">
        <v>6.9863207442969575</v>
      </c>
      <c r="AE5" s="305">
        <v>7.2325267340853046</v>
      </c>
      <c r="AF5" s="305">
        <v>7.4743144484005297</v>
      </c>
      <c r="AG5" s="305">
        <v>7.5799377052385699</v>
      </c>
      <c r="AH5" s="305">
        <v>7.750421895040974</v>
      </c>
      <c r="AI5" s="305">
        <v>7.6199632429643005</v>
      </c>
      <c r="AJ5" s="305">
        <v>8.1457284215801611</v>
      </c>
      <c r="AK5" s="305">
        <v>8.6087425920865872</v>
      </c>
      <c r="AL5" s="305">
        <v>8.1312929485924226</v>
      </c>
      <c r="AM5" s="305">
        <v>8.4626049528734715</v>
      </c>
      <c r="AN5" s="305">
        <v>8.6869038546204287</v>
      </c>
      <c r="AO5" s="305">
        <v>8.4735675199900129</v>
      </c>
      <c r="AP5" s="305">
        <v>8.5510052932358747</v>
      </c>
      <c r="AQ5" s="305">
        <v>8.4739636963638212</v>
      </c>
      <c r="AR5" s="305">
        <v>9.0329222388889825</v>
      </c>
      <c r="AS5" s="305">
        <v>8.9930066447826942</v>
      </c>
      <c r="AT5" s="305">
        <v>8.7586530897469768</v>
      </c>
      <c r="AU5" s="305">
        <v>8.9027683571870497</v>
      </c>
      <c r="AV5" s="305">
        <v>9.783982870000953</v>
      </c>
      <c r="AW5" s="305">
        <v>9.630026227733687</v>
      </c>
      <c r="AX5" s="305">
        <v>10.250429090917205</v>
      </c>
      <c r="AY5" s="305">
        <v>10.676933461054888</v>
      </c>
      <c r="AZ5" s="305">
        <v>10.686683694234105</v>
      </c>
      <c r="BA5" s="305">
        <v>10.270531445060989</v>
      </c>
      <c r="BB5" s="305">
        <v>10.672342554933786</v>
      </c>
      <c r="BC5" s="305">
        <v>11.264046981056133</v>
      </c>
      <c r="BD5" s="305">
        <v>11.401723369626675</v>
      </c>
      <c r="BE5" s="306">
        <v>10.867953142337697</v>
      </c>
      <c r="BF5" s="284">
        <v>-4.6814872628018755E-2</v>
      </c>
      <c r="BG5" s="284">
        <v>2.6723062741158987E-2</v>
      </c>
      <c r="BH5" s="284">
        <v>2.9464208604899182E-2</v>
      </c>
      <c r="BI5" s="316"/>
      <c r="BJ5" s="317"/>
    </row>
    <row r="6" spans="1:62" x14ac:dyDescent="0.15">
      <c r="A6" s="168" t="s">
        <v>192</v>
      </c>
      <c r="B6" s="305">
        <v>0.78027878314611254</v>
      </c>
      <c r="C6" s="305">
        <v>0.82349359991252036</v>
      </c>
      <c r="D6" s="305">
        <v>0.70819451473781492</v>
      </c>
      <c r="E6" s="305">
        <v>0.75832049936558366</v>
      </c>
      <c r="F6" s="305">
        <v>0.94305177566367293</v>
      </c>
      <c r="G6" s="305">
        <v>0.96438070661646313</v>
      </c>
      <c r="H6" s="305">
        <v>1.002302767651394</v>
      </c>
      <c r="I6" s="305">
        <v>1.0688925397420677</v>
      </c>
      <c r="J6" s="305">
        <v>1.1875976560250445</v>
      </c>
      <c r="K6" s="305">
        <v>1.2495298044870018</v>
      </c>
      <c r="L6" s="305">
        <v>1.271234397135502</v>
      </c>
      <c r="M6" s="305">
        <v>1.2432973384591477</v>
      </c>
      <c r="N6" s="305">
        <v>1.3158204151684534</v>
      </c>
      <c r="O6" s="305">
        <v>1.6550351580530733</v>
      </c>
      <c r="P6" s="305">
        <v>2.0091106937615391</v>
      </c>
      <c r="Q6" s="305">
        <v>2.1518510818052787</v>
      </c>
      <c r="R6" s="305">
        <v>2.3393939136581352</v>
      </c>
      <c r="S6" s="305">
        <v>2.5151435877824584</v>
      </c>
      <c r="T6" s="305">
        <v>2.5948831994233736</v>
      </c>
      <c r="U6" s="305">
        <v>2.5915162608080422</v>
      </c>
      <c r="V6" s="305">
        <v>2.6633883886582601</v>
      </c>
      <c r="W6" s="305">
        <v>2.3696781601680352</v>
      </c>
      <c r="X6" s="305">
        <v>2.4114906146410928</v>
      </c>
      <c r="Y6" s="305">
        <v>2.4469025489415954</v>
      </c>
      <c r="Z6" s="305">
        <v>2.3991159797693089</v>
      </c>
      <c r="AA6" s="305">
        <v>2.5946618990299113</v>
      </c>
      <c r="AB6" s="305">
        <v>2.7319147136165371</v>
      </c>
      <c r="AC6" s="305">
        <v>2.7247756633362745</v>
      </c>
      <c r="AD6" s="305">
        <v>2.7406605140056133</v>
      </c>
      <c r="AE6" s="305">
        <v>2.9125405722150179</v>
      </c>
      <c r="AF6" s="305">
        <v>2.9693568706252229</v>
      </c>
      <c r="AG6" s="305">
        <v>3.0179846489452085</v>
      </c>
      <c r="AH6" s="305">
        <v>3.0416465867168681</v>
      </c>
      <c r="AI6" s="305">
        <v>3.2391772000673988</v>
      </c>
      <c r="AJ6" s="305">
        <v>3.2693515392828068</v>
      </c>
      <c r="AK6" s="305">
        <v>3.4652081916718851</v>
      </c>
      <c r="AL6" s="305">
        <v>3.5015236918359913</v>
      </c>
      <c r="AM6" s="305">
        <v>3.9735114309980211</v>
      </c>
      <c r="AN6" s="305">
        <v>4.3063961740409296</v>
      </c>
      <c r="AO6" s="305">
        <v>4.6335462040321991</v>
      </c>
      <c r="AP6" s="305">
        <v>5.1000502441939384</v>
      </c>
      <c r="AQ6" s="305">
        <v>5.6395371526056408</v>
      </c>
      <c r="AR6" s="305">
        <v>5.5188961003238219</v>
      </c>
      <c r="AS6" s="305">
        <v>5.7889587845860859</v>
      </c>
      <c r="AT6" s="305">
        <v>6.3052444241464372</v>
      </c>
      <c r="AU6" s="305">
        <v>6.3899743536092526</v>
      </c>
      <c r="AV6" s="305">
        <v>6.8508985035322079</v>
      </c>
      <c r="AW6" s="305">
        <v>7.1067159534550983</v>
      </c>
      <c r="AX6" s="305">
        <v>7.5268671518909684</v>
      </c>
      <c r="AY6" s="305">
        <v>7.6287844041525021</v>
      </c>
      <c r="AZ6" s="305">
        <v>7.8159490953298549</v>
      </c>
      <c r="BA6" s="305">
        <v>8.0114145402525612</v>
      </c>
      <c r="BB6" s="305">
        <v>8.3239592339376252</v>
      </c>
      <c r="BC6" s="305">
        <v>8.4741466428678027</v>
      </c>
      <c r="BD6" s="305">
        <v>8.5116363590405015</v>
      </c>
      <c r="BE6" s="306">
        <v>8.3262918400692847</v>
      </c>
      <c r="BF6" s="285">
        <v>-2.1775427327126784E-2</v>
      </c>
      <c r="BG6" s="285">
        <v>3.0459941311622662E-2</v>
      </c>
      <c r="BH6" s="285">
        <v>2.2573487064952626E-2</v>
      </c>
      <c r="BI6" s="316"/>
      <c r="BJ6" s="317"/>
    </row>
    <row r="7" spans="1:62" x14ac:dyDescent="0.15">
      <c r="A7" s="168" t="s">
        <v>191</v>
      </c>
      <c r="B7" s="305">
        <v>40.241358800237556</v>
      </c>
      <c r="C7" s="305">
        <v>43.371786146613353</v>
      </c>
      <c r="D7" s="305">
        <v>45.794781036481865</v>
      </c>
      <c r="E7" s="305">
        <v>48.888759953897306</v>
      </c>
      <c r="F7" s="305">
        <v>52.769848802664896</v>
      </c>
      <c r="G7" s="305">
        <v>55.619706112954837</v>
      </c>
      <c r="H7" s="305">
        <v>57.340622605144453</v>
      </c>
      <c r="I7" s="305">
        <v>57.767112659276776</v>
      </c>
      <c r="J7" s="305">
        <v>57.451243381137353</v>
      </c>
      <c r="K7" s="305">
        <v>55.460924327329451</v>
      </c>
      <c r="L7" s="305">
        <v>50.906643986340718</v>
      </c>
      <c r="M7" s="305">
        <v>51.779305567667691</v>
      </c>
      <c r="N7" s="305">
        <v>50.862316054096347</v>
      </c>
      <c r="O7" s="305">
        <v>51.040666439862754</v>
      </c>
      <c r="P7" s="305">
        <v>52.738798834235588</v>
      </c>
      <c r="Q7" s="305">
        <v>51.499438491138562</v>
      </c>
      <c r="R7" s="305">
        <v>50.394785244023424</v>
      </c>
      <c r="S7" s="305">
        <v>46.844753314837227</v>
      </c>
      <c r="T7" s="305">
        <v>43.947268359211826</v>
      </c>
      <c r="U7" s="305">
        <v>46.811922641503045</v>
      </c>
      <c r="V7" s="305">
        <v>45.17897239985772</v>
      </c>
      <c r="W7" s="305">
        <v>42.340866967977995</v>
      </c>
      <c r="X7" s="305">
        <v>45.016459616135549</v>
      </c>
      <c r="Y7" s="305">
        <v>46.951338270303182</v>
      </c>
      <c r="Z7" s="305">
        <v>50.023173240014835</v>
      </c>
      <c r="AA7" s="305">
        <v>50.026934861899015</v>
      </c>
      <c r="AB7" s="305">
        <v>51.123753879011417</v>
      </c>
      <c r="AC7" s="305">
        <v>52.716393392019391</v>
      </c>
      <c r="AD7" s="305">
        <v>54.17578177769122</v>
      </c>
      <c r="AE7" s="305">
        <v>55.449642013659201</v>
      </c>
      <c r="AF7" s="305">
        <v>57.856345048637202</v>
      </c>
      <c r="AG7" s="305">
        <v>58.750649454808311</v>
      </c>
      <c r="AH7" s="305">
        <v>59.263959779987594</v>
      </c>
      <c r="AI7" s="305">
        <v>58.26233225398903</v>
      </c>
      <c r="AJ7" s="305">
        <v>58.463941406276767</v>
      </c>
      <c r="AK7" s="305">
        <v>60.632251441679664</v>
      </c>
      <c r="AL7" s="305">
        <v>58.115164539730614</v>
      </c>
      <c r="AM7" s="305">
        <v>59.997310168554385</v>
      </c>
      <c r="AN7" s="305">
        <v>58.263393878618501</v>
      </c>
      <c r="AO7" s="305">
        <v>58.339411524992698</v>
      </c>
      <c r="AP7" s="305">
        <v>57.586409122721896</v>
      </c>
      <c r="AQ7" s="305">
        <v>56.752865357767874</v>
      </c>
      <c r="AR7" s="305">
        <v>60.386941719458612</v>
      </c>
      <c r="AS7" s="305">
        <v>60.680545544858042</v>
      </c>
      <c r="AT7" s="305">
        <v>59.757064004511889</v>
      </c>
      <c r="AU7" s="305">
        <v>62.714336801048127</v>
      </c>
      <c r="AV7" s="305">
        <v>63.683541392149472</v>
      </c>
      <c r="AW7" s="305">
        <v>66.395693027275755</v>
      </c>
      <c r="AX7" s="305">
        <v>68.40622704395031</v>
      </c>
      <c r="AY7" s="305">
        <v>69.880504656480198</v>
      </c>
      <c r="AZ7" s="305">
        <v>71.943174959974939</v>
      </c>
      <c r="BA7" s="305">
        <v>72.279169993163208</v>
      </c>
      <c r="BB7" s="305">
        <v>71.596100265611113</v>
      </c>
      <c r="BC7" s="305">
        <v>79.502980978494534</v>
      </c>
      <c r="BD7" s="305">
        <v>82.165867306868279</v>
      </c>
      <c r="BE7" s="306">
        <v>80.280016095181111</v>
      </c>
      <c r="BF7" s="285">
        <v>-2.2951759331450883E-2</v>
      </c>
      <c r="BG7" s="285">
        <v>3.2357742439570014E-2</v>
      </c>
      <c r="BH7" s="285">
        <v>0.21764789653153449</v>
      </c>
      <c r="BI7" s="316"/>
      <c r="BJ7" s="317"/>
    </row>
    <row r="8" spans="1:62" s="161" customFormat="1" x14ac:dyDescent="0.15">
      <c r="A8" s="163" t="s">
        <v>190</v>
      </c>
      <c r="B8" s="307">
        <v>43.118111629533956</v>
      </c>
      <c r="C8" s="307">
        <v>46.49048983736045</v>
      </c>
      <c r="D8" s="307">
        <v>48.940337438449127</v>
      </c>
      <c r="E8" s="307">
        <v>52.353773481937154</v>
      </c>
      <c r="F8" s="307">
        <v>56.746055894208141</v>
      </c>
      <c r="G8" s="307">
        <v>59.934998630730931</v>
      </c>
      <c r="H8" s="307">
        <v>61.919529079820002</v>
      </c>
      <c r="I8" s="307">
        <v>62.847932494551003</v>
      </c>
      <c r="J8" s="307">
        <v>62.917034128921799</v>
      </c>
      <c r="K8" s="307">
        <v>61.035094228686397</v>
      </c>
      <c r="L8" s="307">
        <v>56.643794787557397</v>
      </c>
      <c r="M8" s="307">
        <v>57.51583648637488</v>
      </c>
      <c r="N8" s="307">
        <v>56.903934925750207</v>
      </c>
      <c r="O8" s="307">
        <v>57.466656864925376</v>
      </c>
      <c r="P8" s="307">
        <v>59.59166863238233</v>
      </c>
      <c r="Q8" s="307">
        <v>58.45148572545672</v>
      </c>
      <c r="R8" s="307">
        <v>57.404683560463937</v>
      </c>
      <c r="S8" s="307">
        <v>54.305950006355488</v>
      </c>
      <c r="T8" s="307">
        <v>51.258734339503434</v>
      </c>
      <c r="U8" s="307">
        <v>54.624559779666185</v>
      </c>
      <c r="V8" s="307">
        <v>53.334037182842025</v>
      </c>
      <c r="W8" s="307">
        <v>49.99568901621565</v>
      </c>
      <c r="X8" s="307">
        <v>52.777096986007514</v>
      </c>
      <c r="Y8" s="307">
        <v>55.269304395641726</v>
      </c>
      <c r="Z8" s="307">
        <v>58.786487350192722</v>
      </c>
      <c r="AA8" s="307">
        <v>58.790579234738964</v>
      </c>
      <c r="AB8" s="307">
        <v>60.067282781843033</v>
      </c>
      <c r="AC8" s="307">
        <v>62.007705048848365</v>
      </c>
      <c r="AD8" s="307">
        <v>63.902763035993786</v>
      </c>
      <c r="AE8" s="307">
        <v>65.59470931995952</v>
      </c>
      <c r="AF8" s="307">
        <v>68.300016367662963</v>
      </c>
      <c r="AG8" s="307">
        <v>69.348571808992091</v>
      </c>
      <c r="AH8" s="307">
        <v>70.056028261745439</v>
      </c>
      <c r="AI8" s="307">
        <v>69.121472697020735</v>
      </c>
      <c r="AJ8" s="307">
        <v>69.879021367139742</v>
      </c>
      <c r="AK8" s="307">
        <v>72.706202225438133</v>
      </c>
      <c r="AL8" s="307">
        <v>69.74798118015903</v>
      </c>
      <c r="AM8" s="307">
        <v>72.433426552425885</v>
      </c>
      <c r="AN8" s="307">
        <v>71.256693907279853</v>
      </c>
      <c r="AO8" s="307">
        <v>71.446525249014911</v>
      </c>
      <c r="AP8" s="307">
        <v>71.237464660151716</v>
      </c>
      <c r="AQ8" s="307">
        <v>70.866366206737339</v>
      </c>
      <c r="AR8" s="307">
        <v>74.93876005867142</v>
      </c>
      <c r="AS8" s="307">
        <v>75.462510974226831</v>
      </c>
      <c r="AT8" s="307">
        <v>74.820961518405298</v>
      </c>
      <c r="AU8" s="307">
        <v>78.007079511844438</v>
      </c>
      <c r="AV8" s="307">
        <v>80.318422765682641</v>
      </c>
      <c r="AW8" s="307">
        <v>83.132435208464528</v>
      </c>
      <c r="AX8" s="307">
        <v>86.183523286758486</v>
      </c>
      <c r="AY8" s="307">
        <v>88.186222521687583</v>
      </c>
      <c r="AZ8" s="307">
        <v>90.445807749538901</v>
      </c>
      <c r="BA8" s="307">
        <v>90.561115978476749</v>
      </c>
      <c r="BB8" s="307">
        <v>90.592402054482534</v>
      </c>
      <c r="BC8" s="307">
        <v>99.241174602418482</v>
      </c>
      <c r="BD8" s="307">
        <v>102.07922703553545</v>
      </c>
      <c r="BE8" s="307">
        <v>99.474261077588096</v>
      </c>
      <c r="BF8" s="286">
        <v>-2.5519060376902436E-2</v>
      </c>
      <c r="BG8" s="286">
        <v>3.1552673056929992E-2</v>
      </c>
      <c r="BH8" s="286">
        <v>0.26968559220138627</v>
      </c>
      <c r="BI8" s="316"/>
      <c r="BJ8" s="317"/>
    </row>
    <row r="9" spans="1:62" x14ac:dyDescent="0.15">
      <c r="B9" s="305"/>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285"/>
      <c r="BG9" s="285"/>
      <c r="BH9" s="285"/>
      <c r="BI9" s="316"/>
      <c r="BJ9" s="317"/>
    </row>
    <row r="10" spans="1:62" x14ac:dyDescent="0.15">
      <c r="A10" s="168" t="s">
        <v>189</v>
      </c>
      <c r="B10" s="305">
        <v>0.39894925816109056</v>
      </c>
      <c r="C10" s="305">
        <v>0.43206957393295464</v>
      </c>
      <c r="D10" s="305">
        <v>0.45182885322866906</v>
      </c>
      <c r="E10" s="305">
        <v>0.50173427314438557</v>
      </c>
      <c r="F10" s="305">
        <v>0.50122705146795499</v>
      </c>
      <c r="G10" s="305">
        <v>0.56643267314381252</v>
      </c>
      <c r="H10" s="305">
        <v>0.61150264829927536</v>
      </c>
      <c r="I10" s="305">
        <v>0.68433664747372414</v>
      </c>
      <c r="J10" s="305">
        <v>0.78086789940539858</v>
      </c>
      <c r="K10" s="305">
        <v>0.82650242539788188</v>
      </c>
      <c r="L10" s="305">
        <v>0.84682625553061652</v>
      </c>
      <c r="M10" s="305">
        <v>0.95054576153967174</v>
      </c>
      <c r="N10" s="305">
        <v>0.99549130927932483</v>
      </c>
      <c r="O10" s="305">
        <v>0.96820468549000505</v>
      </c>
      <c r="P10" s="305">
        <v>0.99549130927932483</v>
      </c>
      <c r="Q10" s="305">
        <v>1.0819143761650953</v>
      </c>
      <c r="R10" s="305">
        <v>1.1338062643493259</v>
      </c>
      <c r="S10" s="305">
        <v>1.2881168264682379</v>
      </c>
      <c r="T10" s="305">
        <v>1.3850313868234083</v>
      </c>
      <c r="U10" s="305">
        <v>1.4703901365574192</v>
      </c>
      <c r="V10" s="305">
        <v>1.5064098167827968</v>
      </c>
      <c r="W10" s="305">
        <v>1.6277882467421854</v>
      </c>
      <c r="X10" s="305">
        <v>1.6287291648038862</v>
      </c>
      <c r="Y10" s="305">
        <v>1.8973381340900455</v>
      </c>
      <c r="Z10" s="305">
        <v>1.9985099630522556</v>
      </c>
      <c r="AA10" s="305">
        <v>1.9091227471906898</v>
      </c>
      <c r="AB10" s="305">
        <v>1.9439367154736154</v>
      </c>
      <c r="AC10" s="305">
        <v>2.0962677505228298</v>
      </c>
      <c r="AD10" s="305">
        <v>2.2196257075519163</v>
      </c>
      <c r="AE10" s="305">
        <v>2.281726299624161</v>
      </c>
      <c r="AF10" s="305">
        <v>2.5395378485301494</v>
      </c>
      <c r="AG10" s="305">
        <v>2.9060614249638337</v>
      </c>
      <c r="AH10" s="305">
        <v>2.6853801480937554</v>
      </c>
      <c r="AI10" s="305">
        <v>2.8707410062487906</v>
      </c>
      <c r="AJ10" s="305">
        <v>3.0448108476634173</v>
      </c>
      <c r="AK10" s="305">
        <v>3.1162512083645111</v>
      </c>
      <c r="AL10" s="305">
        <v>2.9253142538274299</v>
      </c>
      <c r="AM10" s="305">
        <v>2.8481589727679739</v>
      </c>
      <c r="AN10" s="305">
        <v>3.2536946573609682</v>
      </c>
      <c r="AO10" s="305">
        <v>3.5516443311230574</v>
      </c>
      <c r="AP10" s="305">
        <v>3.8013089692707673</v>
      </c>
      <c r="AQ10" s="305">
        <v>3.933037497908864</v>
      </c>
      <c r="AR10" s="305">
        <v>4.1325121269894094</v>
      </c>
      <c r="AS10" s="305">
        <v>4.1672001253678994</v>
      </c>
      <c r="AT10" s="305">
        <v>4.0476948482435287</v>
      </c>
      <c r="AU10" s="305">
        <v>4.0720627671127501</v>
      </c>
      <c r="AV10" s="305">
        <v>4.241609151547177</v>
      </c>
      <c r="AW10" s="305">
        <v>4.4060550263792866</v>
      </c>
      <c r="AX10" s="305">
        <v>4.4532939728523564</v>
      </c>
      <c r="AY10" s="305">
        <v>4.4656096080571004</v>
      </c>
      <c r="AZ10" s="305">
        <v>4.5137526072598053</v>
      </c>
      <c r="BA10" s="305">
        <v>4.6516947343830992</v>
      </c>
      <c r="BB10" s="305">
        <v>4.6731485085618427</v>
      </c>
      <c r="BC10" s="305">
        <v>4.7122569457247137</v>
      </c>
      <c r="BD10" s="305">
        <v>4.5047453917688927</v>
      </c>
      <c r="BE10" s="306">
        <v>4.2387108295870064</v>
      </c>
      <c r="BF10" s="285">
        <v>-5.9056514640757896E-2</v>
      </c>
      <c r="BG10" s="285">
        <v>1.075581500911027E-2</v>
      </c>
      <c r="BH10" s="285">
        <v>1.1491608259909457E-2</v>
      </c>
      <c r="BI10" s="316"/>
      <c r="BJ10" s="317"/>
    </row>
    <row r="11" spans="1:62" x14ac:dyDescent="0.15">
      <c r="A11" s="168" t="s">
        <v>188</v>
      </c>
      <c r="B11" s="305">
        <v>4.9674816611904394E-3</v>
      </c>
      <c r="C11" s="305">
        <v>5.8090453427584905E-3</v>
      </c>
      <c r="D11" s="305">
        <v>6.5667469092052511E-3</v>
      </c>
      <c r="E11" s="305">
        <v>6.9209962091316152E-3</v>
      </c>
      <c r="F11" s="305">
        <v>7.314149619409043E-3</v>
      </c>
      <c r="G11" s="305">
        <v>7.8467476136881258E-3</v>
      </c>
      <c r="H11" s="305">
        <v>1.2358627491558798E-2</v>
      </c>
      <c r="I11" s="305">
        <v>1.6922229442156309E-2</v>
      </c>
      <c r="J11" s="305">
        <v>1.9420700343878113E-2</v>
      </c>
      <c r="K11" s="305">
        <v>3.7370135510189702E-2</v>
      </c>
      <c r="L11" s="305">
        <v>4.0606918900836043E-2</v>
      </c>
      <c r="M11" s="305">
        <v>4.6658401409876059E-2</v>
      </c>
      <c r="N11" s="305">
        <v>5.8360185376805422E-2</v>
      </c>
      <c r="O11" s="305">
        <v>7.6800042268972524E-2</v>
      </c>
      <c r="P11" s="305">
        <v>8.4156368156805147E-2</v>
      </c>
      <c r="Q11" s="305">
        <v>9.8109804222443794E-2</v>
      </c>
      <c r="R11" s="305">
        <v>8.8275910653991402E-2</v>
      </c>
      <c r="S11" s="305">
        <v>0.1261364678900366</v>
      </c>
      <c r="T11" s="305">
        <v>0.17056867625254563</v>
      </c>
      <c r="U11" s="305">
        <v>0.19798030283771312</v>
      </c>
      <c r="V11" s="305">
        <v>0.24903615238942686</v>
      </c>
      <c r="W11" s="305">
        <v>0.29013349301611846</v>
      </c>
      <c r="X11" s="305">
        <v>0.32387450775497739</v>
      </c>
      <c r="Y11" s="305">
        <v>0.32514156454177789</v>
      </c>
      <c r="Z11" s="305">
        <v>0.33427144834311412</v>
      </c>
      <c r="AA11" s="305">
        <v>0.30433630236558434</v>
      </c>
      <c r="AB11" s="305">
        <v>0.31638655267592508</v>
      </c>
      <c r="AC11" s="305">
        <v>0.35743064556273935</v>
      </c>
      <c r="AD11" s="305">
        <v>0.41985386479436193</v>
      </c>
      <c r="AE11" s="305">
        <v>0.45852656040842393</v>
      </c>
      <c r="AF11" s="305">
        <v>0.50606343254863373</v>
      </c>
      <c r="AG11" s="305">
        <v>0.55603697307345723</v>
      </c>
      <c r="AH11" s="305">
        <v>0.6059117265832924</v>
      </c>
      <c r="AI11" s="305">
        <v>0.63500138550544727</v>
      </c>
      <c r="AJ11" s="305">
        <v>0.75351287448622772</v>
      </c>
      <c r="AK11" s="305">
        <v>0.93636974775461967</v>
      </c>
      <c r="AL11" s="305">
        <v>1.1887199740295067</v>
      </c>
      <c r="AM11" s="305">
        <v>1.4044836664820173</v>
      </c>
      <c r="AN11" s="305">
        <v>1.5719661168520676</v>
      </c>
      <c r="AO11" s="305">
        <v>1.8643906847236806</v>
      </c>
      <c r="AP11" s="305">
        <v>1.9473487594228822</v>
      </c>
      <c r="AQ11" s="305">
        <v>2.04822930260256</v>
      </c>
      <c r="AR11" s="305">
        <v>2.1093628253370018</v>
      </c>
      <c r="AS11" s="305">
        <v>2.4759713355053314</v>
      </c>
      <c r="AT11" s="305">
        <v>1.9997400549587121</v>
      </c>
      <c r="AU11" s="305">
        <v>2.6681223327213832</v>
      </c>
      <c r="AV11" s="305">
        <v>2.6590900712527321</v>
      </c>
      <c r="AW11" s="305">
        <v>3.143249389954891</v>
      </c>
      <c r="AX11" s="305">
        <v>3.713629219672022</v>
      </c>
      <c r="AY11" s="305">
        <v>3.9335187687778994</v>
      </c>
      <c r="AZ11" s="305">
        <v>4.1542176672285338</v>
      </c>
      <c r="BA11" s="305">
        <v>3.5785411212748497</v>
      </c>
      <c r="BB11" s="305">
        <v>3.6409928198227881</v>
      </c>
      <c r="BC11" s="305">
        <v>3.4725243989317431</v>
      </c>
      <c r="BD11" s="305">
        <v>3.4572908284836572</v>
      </c>
      <c r="BE11" s="306">
        <v>3.0990227527173273</v>
      </c>
      <c r="BF11" s="285">
        <v>-0.10362682618848806</v>
      </c>
      <c r="BG11" s="285">
        <v>5.6273141458806686E-2</v>
      </c>
      <c r="BH11" s="285">
        <v>8.4017893398601259E-3</v>
      </c>
      <c r="BI11" s="316"/>
      <c r="BJ11" s="317"/>
    </row>
    <row r="12" spans="1:62" x14ac:dyDescent="0.15">
      <c r="A12" s="168" t="s">
        <v>187</v>
      </c>
      <c r="B12" s="305">
        <v>5.9771759399223565E-2</v>
      </c>
      <c r="C12" s="305">
        <v>6.2419875321973975E-2</v>
      </c>
      <c r="D12" s="305">
        <v>5.5326707671749659E-2</v>
      </c>
      <c r="E12" s="305">
        <v>4.715858273828552E-2</v>
      </c>
      <c r="F12" s="305">
        <v>6.223072418463467E-2</v>
      </c>
      <c r="G12" s="305">
        <v>6.2136148615964996E-2</v>
      </c>
      <c r="H12" s="305">
        <v>6.3365631008670556E-2</v>
      </c>
      <c r="I12" s="305">
        <v>5.7533470940708334E-2</v>
      </c>
      <c r="J12" s="305">
        <v>4.5301697392765967E-2</v>
      </c>
      <c r="K12" s="305">
        <v>4.7193208766159109E-2</v>
      </c>
      <c r="L12" s="305">
        <v>5.3529771867026184E-2</v>
      </c>
      <c r="M12" s="305">
        <v>5.8288008264520907E-2</v>
      </c>
      <c r="N12" s="305">
        <v>6.0150061673902203E-2</v>
      </c>
      <c r="O12" s="305">
        <v>5.617788778977658E-2</v>
      </c>
      <c r="P12" s="305">
        <v>6.6486624774769257E-2</v>
      </c>
      <c r="Q12" s="305">
        <v>6.7908359143131147E-2</v>
      </c>
      <c r="R12" s="305">
        <v>6.7054078186787186E-2</v>
      </c>
      <c r="S12" s="305">
        <v>6.9418467403528639E-2</v>
      </c>
      <c r="T12" s="305">
        <v>7.4903850386368778E-2</v>
      </c>
      <c r="U12" s="305">
        <v>7.6396904036022548E-2</v>
      </c>
      <c r="V12" s="305">
        <v>7.6511635053752955E-2</v>
      </c>
      <c r="W12" s="305">
        <v>6.9985920815546582E-2</v>
      </c>
      <c r="X12" s="305">
        <v>6.7905258304814101E-2</v>
      </c>
      <c r="Y12" s="305">
        <v>9.5166019965860216E-2</v>
      </c>
      <c r="Z12" s="305">
        <v>0.14886194508604098</v>
      </c>
      <c r="AA12" s="305">
        <v>0.15983271105172123</v>
      </c>
      <c r="AB12" s="305">
        <v>0.18823999002183917</v>
      </c>
      <c r="AC12" s="305">
        <v>0.20997804980689577</v>
      </c>
      <c r="AD12" s="305">
        <v>0.21802243775627189</v>
      </c>
      <c r="AE12" s="305">
        <v>0.21028327655736323</v>
      </c>
      <c r="AF12" s="305">
        <v>0.20150647027981922</v>
      </c>
      <c r="AG12" s="305">
        <v>0.20423260509221366</v>
      </c>
      <c r="AH12" s="305">
        <v>0.27864109468054288</v>
      </c>
      <c r="AI12" s="305">
        <v>0.38479544137586424</v>
      </c>
      <c r="AJ12" s="305">
        <v>0.52564067749896537</v>
      </c>
      <c r="AK12" s="305">
        <v>0.67677298973139599</v>
      </c>
      <c r="AL12" s="305">
        <v>0.76919705170081298</v>
      </c>
      <c r="AM12" s="305">
        <v>0.77573464714600926</v>
      </c>
      <c r="AN12" s="305">
        <v>0.8392202125535777</v>
      </c>
      <c r="AO12" s="305">
        <v>0.9084376753757395</v>
      </c>
      <c r="AP12" s="305">
        <v>0.88119832815440946</v>
      </c>
      <c r="AQ12" s="305">
        <v>0.81546391896225823</v>
      </c>
      <c r="AR12" s="305">
        <v>0.4806764238001629</v>
      </c>
      <c r="AS12" s="305">
        <v>0.26680408893804797</v>
      </c>
      <c r="AT12" s="305">
        <v>0.27041565187428046</v>
      </c>
      <c r="AU12" s="305">
        <v>0.55533553873798946</v>
      </c>
      <c r="AV12" s="305">
        <v>0.56469746543403665</v>
      </c>
      <c r="AW12" s="305">
        <v>0.51146801689549493</v>
      </c>
      <c r="AX12" s="305">
        <v>0.51400578302334932</v>
      </c>
      <c r="AY12" s="305">
        <v>0.42560759056644409</v>
      </c>
      <c r="AZ12" s="305">
        <v>0.46676169763237596</v>
      </c>
      <c r="BA12" s="305">
        <v>0.57085291102330527</v>
      </c>
      <c r="BB12" s="305">
        <v>0.54322629020499313</v>
      </c>
      <c r="BC12" s="305">
        <v>0.54536182363513463</v>
      </c>
      <c r="BD12" s="305">
        <v>0.63015477412880261</v>
      </c>
      <c r="BE12" s="306">
        <v>0.59070082643641575</v>
      </c>
      <c r="BF12" s="285">
        <v>-6.2609932213768427E-2</v>
      </c>
      <c r="BG12" s="285">
        <v>8.8282236758955746E-2</v>
      </c>
      <c r="BH12" s="285">
        <v>1.6014544915000603E-3</v>
      </c>
      <c r="BI12" s="316"/>
      <c r="BJ12" s="317"/>
    </row>
    <row r="13" spans="1:62" x14ac:dyDescent="0.15">
      <c r="A13" s="168" t="s">
        <v>186</v>
      </c>
      <c r="B13" s="305">
        <v>8.660558148892808E-2</v>
      </c>
      <c r="C13" s="305">
        <v>9.0330552735763694E-2</v>
      </c>
      <c r="D13" s="305">
        <v>0.11174913740506848</v>
      </c>
      <c r="E13" s="305">
        <v>0.11357981828764926</v>
      </c>
      <c r="F13" s="305">
        <v>0.12436747750372418</v>
      </c>
      <c r="G13" s="305">
        <v>0.12087531695981577</v>
      </c>
      <c r="H13" s="305">
        <v>0.12582178851811374</v>
      </c>
      <c r="I13" s="305">
        <v>0.15327383661245014</v>
      </c>
      <c r="J13" s="305">
        <v>0.15925461486471235</v>
      </c>
      <c r="K13" s="305">
        <v>0.1656959125467404</v>
      </c>
      <c r="L13" s="305">
        <v>0.15618030417982398</v>
      </c>
      <c r="M13" s="305">
        <v>0.1660030356462063</v>
      </c>
      <c r="N13" s="305">
        <v>0.1862945197792418</v>
      </c>
      <c r="O13" s="305">
        <v>0.23076196874146648</v>
      </c>
      <c r="P13" s="305">
        <v>0.24886194266359041</v>
      </c>
      <c r="Q13" s="305">
        <v>0.27375135143923635</v>
      </c>
      <c r="R13" s="305">
        <v>0.29639644587320957</v>
      </c>
      <c r="S13" s="305">
        <v>0.31958560129101032</v>
      </c>
      <c r="T13" s="305">
        <v>0.35372472088700896</v>
      </c>
      <c r="U13" s="305">
        <v>0.35030746092082043</v>
      </c>
      <c r="V13" s="305">
        <v>0.35249112651305686</v>
      </c>
      <c r="W13" s="305">
        <v>0.35866877363280902</v>
      </c>
      <c r="X13" s="305">
        <v>0.36414012750316099</v>
      </c>
      <c r="Y13" s="305">
        <v>0.36451534083532172</v>
      </c>
      <c r="Z13" s="305">
        <v>0.34887983945362466</v>
      </c>
      <c r="AA13" s="305">
        <v>0.36204301706744252</v>
      </c>
      <c r="AB13" s="305">
        <v>0.37329533280788363</v>
      </c>
      <c r="AC13" s="305">
        <v>0.36632449362579306</v>
      </c>
      <c r="AD13" s="305">
        <v>0.38136691011352669</v>
      </c>
      <c r="AE13" s="305">
        <v>0.37730088630448089</v>
      </c>
      <c r="AF13" s="305">
        <v>0.40125680528413016</v>
      </c>
      <c r="AG13" s="305">
        <v>0.43518808544229309</v>
      </c>
      <c r="AH13" s="305">
        <v>0.54897368453364392</v>
      </c>
      <c r="AI13" s="305">
        <v>0.63746593977096921</v>
      </c>
      <c r="AJ13" s="305">
        <v>0.55060880178225491</v>
      </c>
      <c r="AK13" s="305">
        <v>0.55343743370911191</v>
      </c>
      <c r="AL13" s="305">
        <v>0.57461243117276484</v>
      </c>
      <c r="AM13" s="305">
        <v>0.58038743048103369</v>
      </c>
      <c r="AN13" s="305">
        <v>0.55632493336324629</v>
      </c>
      <c r="AO13" s="305">
        <v>0.59193742909757185</v>
      </c>
      <c r="AP13" s="305">
        <v>0.62369992529305129</v>
      </c>
      <c r="AQ13" s="305">
        <v>0.6544999216038192</v>
      </c>
      <c r="AR13" s="305">
        <v>0.6929060155654958</v>
      </c>
      <c r="AS13" s="305">
        <v>0.70196232614732712</v>
      </c>
      <c r="AT13" s="305">
        <v>0.81072012933007542</v>
      </c>
      <c r="AU13" s="305">
        <v>0.8461139413829929</v>
      </c>
      <c r="AV13" s="305">
        <v>0.82384477521236876</v>
      </c>
      <c r="AW13" s="305">
        <v>0.91334694391783566</v>
      </c>
      <c r="AX13" s="305">
        <v>1.0137006592692797</v>
      </c>
      <c r="AY13" s="305">
        <v>1.1014364431160375</v>
      </c>
      <c r="AZ13" s="305">
        <v>1.0847628461257444</v>
      </c>
      <c r="BA13" s="305">
        <v>1.1671748929171806</v>
      </c>
      <c r="BB13" s="305">
        <v>1.1964416980714292</v>
      </c>
      <c r="BC13" s="305">
        <v>1.2781119008651651</v>
      </c>
      <c r="BD13" s="305">
        <v>1.3009770387385724</v>
      </c>
      <c r="BE13" s="306">
        <v>1.3436881117365509</v>
      </c>
      <c r="BF13" s="285">
        <v>3.2829997552755508E-2</v>
      </c>
      <c r="BG13" s="285">
        <v>4.843103346627875E-2</v>
      </c>
      <c r="BH13" s="285">
        <v>3.64288530743636E-3</v>
      </c>
      <c r="BI13" s="316"/>
      <c r="BJ13" s="317"/>
    </row>
    <row r="14" spans="1:62" x14ac:dyDescent="0.15">
      <c r="A14" s="168" t="s">
        <v>185</v>
      </c>
      <c r="B14" s="305">
        <v>0</v>
      </c>
      <c r="C14" s="305">
        <v>0</v>
      </c>
      <c r="D14" s="305">
        <v>0</v>
      </c>
      <c r="E14" s="305">
        <v>0</v>
      </c>
      <c r="F14" s="305">
        <v>0</v>
      </c>
      <c r="G14" s="305">
        <v>6.7513894442646589E-3</v>
      </c>
      <c r="H14" s="305">
        <v>6.7513894442646589E-3</v>
      </c>
      <c r="I14" s="305">
        <v>9.7627673862761485E-3</v>
      </c>
      <c r="J14" s="305">
        <v>5.6261578702205481E-3</v>
      </c>
      <c r="K14" s="305">
        <v>1.1252315740441096E-2</v>
      </c>
      <c r="L14" s="305">
        <v>1.406539467555137E-2</v>
      </c>
      <c r="M14" s="305">
        <v>1.2792591747534263E-2</v>
      </c>
      <c r="N14" s="305">
        <v>8.2141904905220029E-3</v>
      </c>
      <c r="O14" s="305">
        <v>8.4392368053308239E-3</v>
      </c>
      <c r="P14" s="305">
        <v>6.0762504998381917E-3</v>
      </c>
      <c r="Q14" s="305">
        <v>4.7130601175126227E-3</v>
      </c>
      <c r="R14" s="305">
        <v>7.6515747034999471E-3</v>
      </c>
      <c r="S14" s="305">
        <v>9.902037851588167E-3</v>
      </c>
      <c r="T14" s="305">
        <v>1.2265024157080797E-2</v>
      </c>
      <c r="U14" s="305">
        <v>1.7617867582130523E-2</v>
      </c>
      <c r="V14" s="305">
        <v>1.8003705184705756E-2</v>
      </c>
      <c r="W14" s="305">
        <v>1.7891182027301347E-2</v>
      </c>
      <c r="X14" s="305">
        <v>1.6653427295852823E-2</v>
      </c>
      <c r="Y14" s="305">
        <v>1.9413319055468663E-2</v>
      </c>
      <c r="Z14" s="305">
        <v>1.5415672564404306E-2</v>
      </c>
      <c r="AA14" s="305">
        <v>2.531771041599247E-2</v>
      </c>
      <c r="AB14" s="305">
        <v>3.105639144361743E-2</v>
      </c>
      <c r="AC14" s="305">
        <v>3.1083753632166589E-2</v>
      </c>
      <c r="AD14" s="305">
        <v>3.58948872120071E-2</v>
      </c>
      <c r="AE14" s="305">
        <v>3.2406669332470363E-2</v>
      </c>
      <c r="AF14" s="305">
        <v>3.1281437758426255E-2</v>
      </c>
      <c r="AG14" s="305">
        <v>3.3103636539672E-2</v>
      </c>
      <c r="AH14" s="305">
        <v>3.0268729341786552E-2</v>
      </c>
      <c r="AI14" s="305">
        <v>3.0831345128808613E-2</v>
      </c>
      <c r="AJ14" s="305">
        <v>2.9030974610338035E-2</v>
      </c>
      <c r="AK14" s="305">
        <v>3.1532616500501126E-2</v>
      </c>
      <c r="AL14" s="305">
        <v>3.2181623017661545E-2</v>
      </c>
      <c r="AM14" s="305">
        <v>1.2812034780868236E-2</v>
      </c>
      <c r="AN14" s="305">
        <v>2.235810391480304E-2</v>
      </c>
      <c r="AO14" s="305">
        <v>5.1899999998111859E-2</v>
      </c>
      <c r="AP14" s="305">
        <v>5.3433493148741004E-2</v>
      </c>
      <c r="AQ14" s="305">
        <v>5.8384520545821147E-2</v>
      </c>
      <c r="AR14" s="305">
        <v>5.2907253148955592E-2</v>
      </c>
      <c r="AS14" s="305">
        <v>4.812746724939157E-2</v>
      </c>
      <c r="AT14" s="305">
        <v>5.6877788555289209E-2</v>
      </c>
      <c r="AU14" s="305">
        <v>5.988033929466724E-2</v>
      </c>
      <c r="AV14" s="305">
        <v>5.4254578597952241E-2</v>
      </c>
      <c r="AW14" s="305">
        <v>7.2266595245912293E-2</v>
      </c>
      <c r="AX14" s="305">
        <v>8.2353961929739983E-2</v>
      </c>
      <c r="AY14" s="305">
        <v>8.4421591986089978E-2</v>
      </c>
      <c r="AZ14" s="305">
        <v>7.9437015752714391E-2</v>
      </c>
      <c r="BA14" s="305">
        <v>8.5518323685824058E-2</v>
      </c>
      <c r="BB14" s="305">
        <v>7.9650239274364515E-2</v>
      </c>
      <c r="BC14" s="305">
        <v>6.8426647791262465E-2</v>
      </c>
      <c r="BD14" s="305">
        <v>6.1152505997935196E-2</v>
      </c>
      <c r="BE14" s="306">
        <v>5.2664780212073263E-2</v>
      </c>
      <c r="BF14" s="285">
        <v>-0.1387960419177019</v>
      </c>
      <c r="BG14" s="285">
        <v>7.2729137826939017E-3</v>
      </c>
      <c r="BH14" s="285">
        <v>1.4277997429476558E-4</v>
      </c>
      <c r="BI14" s="316"/>
      <c r="BJ14" s="317"/>
    </row>
    <row r="15" spans="1:62" x14ac:dyDescent="0.15">
      <c r="A15" s="168" t="s">
        <v>184</v>
      </c>
      <c r="B15" s="305">
        <v>3.5387226844938363E-2</v>
      </c>
      <c r="C15" s="305">
        <v>3.6970339624843494E-2</v>
      </c>
      <c r="D15" s="305">
        <v>3.4549108314400341E-2</v>
      </c>
      <c r="E15" s="305">
        <v>3.8355245259852122E-2</v>
      </c>
      <c r="F15" s="305">
        <v>3.920532237294487E-2</v>
      </c>
      <c r="G15" s="305">
        <v>3.8460328123577747E-2</v>
      </c>
      <c r="H15" s="305">
        <v>4.591027061724897E-2</v>
      </c>
      <c r="I15" s="305">
        <v>4.4020305697747952E-2</v>
      </c>
      <c r="J15" s="305">
        <v>4.3209666463293155E-2</v>
      </c>
      <c r="K15" s="305">
        <v>4.4513406399685623E-2</v>
      </c>
      <c r="L15" s="305">
        <v>5.4943325890825345E-2</v>
      </c>
      <c r="M15" s="305">
        <v>5.9436699676284156E-2</v>
      </c>
      <c r="N15" s="305">
        <v>5.9180480684100853E-2</v>
      </c>
      <c r="O15" s="305">
        <v>6.1834522697471236E-2</v>
      </c>
      <c r="P15" s="305">
        <v>5.7178308638926721E-2</v>
      </c>
      <c r="Q15" s="305">
        <v>6.1294096541168033E-2</v>
      </c>
      <c r="R15" s="305">
        <v>7.0588205127534928E-2</v>
      </c>
      <c r="S15" s="305">
        <v>7.4080365671443313E-2</v>
      </c>
      <c r="T15" s="305">
        <v>4.879712333354657E-2</v>
      </c>
      <c r="U15" s="305">
        <v>6.5751849016889352E-2</v>
      </c>
      <c r="V15" s="305">
        <v>5.1404603206331514E-2</v>
      </c>
      <c r="W15" s="305">
        <v>5.4524266625556338E-2</v>
      </c>
      <c r="X15" s="305">
        <v>5.4198331641458222E-2</v>
      </c>
      <c r="Y15" s="305">
        <v>5.0985543941062507E-2</v>
      </c>
      <c r="Z15" s="305">
        <v>4.3349352885049486E-2</v>
      </c>
      <c r="AA15" s="305">
        <v>4.1486867261631678E-2</v>
      </c>
      <c r="AB15" s="305">
        <v>3.8925949529432194E-2</v>
      </c>
      <c r="AC15" s="305">
        <v>3.5011930903061136E-2</v>
      </c>
      <c r="AD15" s="305">
        <v>3.6970339624843494E-2</v>
      </c>
      <c r="AE15" s="305">
        <v>3.8553452404748639E-2</v>
      </c>
      <c r="AF15" s="305">
        <v>3.7342836749527063E-2</v>
      </c>
      <c r="AG15" s="305">
        <v>3.7798026200386955E-2</v>
      </c>
      <c r="AH15" s="305">
        <v>2.2442951762184589E-2</v>
      </c>
      <c r="AI15" s="305">
        <v>3.8087830998894179E-2</v>
      </c>
      <c r="AJ15" s="305">
        <v>3.8274079561235963E-2</v>
      </c>
      <c r="AK15" s="305">
        <v>3.2086530840869029E-2</v>
      </c>
      <c r="AL15" s="305">
        <v>3.4455984033229449E-2</v>
      </c>
      <c r="AM15" s="305">
        <v>4.1160932277533563E-2</v>
      </c>
      <c r="AN15" s="305">
        <v>4.8703999052375685E-2</v>
      </c>
      <c r="AO15" s="305">
        <v>7.9868065190006832E-2</v>
      </c>
      <c r="AP15" s="305">
        <v>0.14125575900171036</v>
      </c>
      <c r="AQ15" s="305">
        <v>0.16531559828165698</v>
      </c>
      <c r="AR15" s="305">
        <v>0.24915697196422321</v>
      </c>
      <c r="AS15" s="305">
        <v>0.31545740238947972</v>
      </c>
      <c r="AT15" s="305">
        <v>0.32350804206357309</v>
      </c>
      <c r="AU15" s="305">
        <v>0.52476789064531126</v>
      </c>
      <c r="AV15" s="305">
        <v>0.60885233992758847</v>
      </c>
      <c r="AW15" s="305">
        <v>0.66208469315954588</v>
      </c>
      <c r="AX15" s="305">
        <v>0.64849985462031301</v>
      </c>
      <c r="AY15" s="305">
        <v>0.71902947413350271</v>
      </c>
      <c r="AZ15" s="305">
        <v>0.73949209396416049</v>
      </c>
      <c r="BA15" s="305">
        <v>0.81950333081376892</v>
      </c>
      <c r="BB15" s="305">
        <v>0.72486352742664151</v>
      </c>
      <c r="BC15" s="305">
        <v>0.77646174642810573</v>
      </c>
      <c r="BD15" s="305">
        <v>0.79446065336738814</v>
      </c>
      <c r="BE15" s="306">
        <v>0.68026673588514275</v>
      </c>
      <c r="BF15" s="285">
        <v>-0.14373766277565148</v>
      </c>
      <c r="BG15" s="285">
        <v>9.4003549795795172E-2</v>
      </c>
      <c r="BH15" s="285">
        <v>1.8442774596636087E-3</v>
      </c>
      <c r="BI15" s="316"/>
      <c r="BJ15" s="317"/>
    </row>
    <row r="16" spans="1:62" x14ac:dyDescent="0.15">
      <c r="A16" s="168" t="s">
        <v>183</v>
      </c>
      <c r="B16" s="305">
        <v>0.11056633809357329</v>
      </c>
      <c r="C16" s="305">
        <v>0.12987813707716783</v>
      </c>
      <c r="D16" s="305">
        <v>0.14334850387822468</v>
      </c>
      <c r="E16" s="305">
        <v>0.14999565175611615</v>
      </c>
      <c r="F16" s="305">
        <v>0.15116610587158355</v>
      </c>
      <c r="G16" s="305">
        <v>0.18498807077285168</v>
      </c>
      <c r="H16" s="305">
        <v>0.18029828359683564</v>
      </c>
      <c r="I16" s="305">
        <v>0.18584341124837503</v>
      </c>
      <c r="J16" s="305">
        <v>0.17897277434796169</v>
      </c>
      <c r="K16" s="305">
        <v>0.16350930604859795</v>
      </c>
      <c r="L16" s="305">
        <v>0.14860942106125549</v>
      </c>
      <c r="M16" s="305">
        <v>0.16681112389261682</v>
      </c>
      <c r="N16" s="305">
        <v>0.19661559270797402</v>
      </c>
      <c r="O16" s="305">
        <v>0.23472398361310068</v>
      </c>
      <c r="P16" s="305">
        <v>0.24262140641889177</v>
      </c>
      <c r="Q16" s="305">
        <v>0.27337504765881837</v>
      </c>
      <c r="R16" s="305">
        <v>0.30195971461848359</v>
      </c>
      <c r="S16" s="305">
        <v>0.36699432625073641</v>
      </c>
      <c r="T16" s="305">
        <v>0.38021071773950899</v>
      </c>
      <c r="U16" s="305">
        <v>0.39729960160238259</v>
      </c>
      <c r="V16" s="305">
        <v>0.40783113765354528</v>
      </c>
      <c r="W16" s="305">
        <v>0.41733707077046994</v>
      </c>
      <c r="X16" s="305">
        <v>0.44209603549943705</v>
      </c>
      <c r="Y16" s="305">
        <v>0.50747218213464418</v>
      </c>
      <c r="Z16" s="305">
        <v>0.50983487950439244</v>
      </c>
      <c r="AA16" s="305">
        <v>0.5285951892384555</v>
      </c>
      <c r="AB16" s="305">
        <v>0.5355410958709278</v>
      </c>
      <c r="AC16" s="305">
        <v>0.51609591869707117</v>
      </c>
      <c r="AD16" s="305">
        <v>0.58083561641722514</v>
      </c>
      <c r="AE16" s="305">
        <v>0.66524328764703122</v>
      </c>
      <c r="AF16" s="305">
        <v>0.71416136983703238</v>
      </c>
      <c r="AG16" s="305">
        <v>0.80417127695161827</v>
      </c>
      <c r="AH16" s="305">
        <v>0.87506216092706912</v>
      </c>
      <c r="AI16" s="305">
        <v>0.87506216092706912</v>
      </c>
      <c r="AJ16" s="305">
        <v>0.89764441024131614</v>
      </c>
      <c r="AK16" s="305">
        <v>0.94684210864369234</v>
      </c>
      <c r="AL16" s="305">
        <v>1.0540614621212907</v>
      </c>
      <c r="AM16" s="305">
        <v>1.1349765869431927</v>
      </c>
      <c r="AN16" s="305">
        <v>1.3081036378528972</v>
      </c>
      <c r="AO16" s="305">
        <v>1.4348304092913147</v>
      </c>
      <c r="AP16" s="305">
        <v>1.5843520217230695</v>
      </c>
      <c r="AQ16" s="305">
        <v>1.8650161753328747</v>
      </c>
      <c r="AR16" s="305">
        <v>1.9007055382749565</v>
      </c>
      <c r="AS16" s="305">
        <v>1.8485299214316617</v>
      </c>
      <c r="AT16" s="305">
        <v>1.8468573741790699</v>
      </c>
      <c r="AU16" s="305">
        <v>2.0066552355272407</v>
      </c>
      <c r="AV16" s="305">
        <v>1.981618973010381</v>
      </c>
      <c r="AW16" s="305">
        <v>1.952532786392317</v>
      </c>
      <c r="AX16" s="305">
        <v>1.9694581475919495</v>
      </c>
      <c r="AY16" s="305">
        <v>1.9844023673340696</v>
      </c>
      <c r="AZ16" s="305">
        <v>1.8968105396425838</v>
      </c>
      <c r="BA16" s="305">
        <v>1.6349406507402107</v>
      </c>
      <c r="BB16" s="305">
        <v>1.7753433781561789</v>
      </c>
      <c r="BC16" s="305">
        <v>1.6810505149029979</v>
      </c>
      <c r="BD16" s="305">
        <v>1.6905870091256416</v>
      </c>
      <c r="BE16" s="306">
        <v>1.4590334653437687</v>
      </c>
      <c r="BF16" s="285">
        <v>-0.13696635697066584</v>
      </c>
      <c r="BG16" s="285">
        <v>-8.8020002395483576E-3</v>
      </c>
      <c r="BH16" s="285">
        <v>3.9555991658582687E-3</v>
      </c>
      <c r="BI16" s="316"/>
      <c r="BJ16" s="317"/>
    </row>
    <row r="17" spans="1:62" x14ac:dyDescent="0.15">
      <c r="A17" s="168" t="s">
        <v>182</v>
      </c>
      <c r="B17" s="305">
        <v>0.7273881969570799</v>
      </c>
      <c r="C17" s="305">
        <v>0.76272124240206418</v>
      </c>
      <c r="D17" s="305">
        <v>0.83575002934002585</v>
      </c>
      <c r="E17" s="305">
        <v>0.86034912245867812</v>
      </c>
      <c r="F17" s="305">
        <v>0.88783673767077786</v>
      </c>
      <c r="G17" s="305">
        <v>0.82801756954659467</v>
      </c>
      <c r="H17" s="305">
        <v>0.80245749411830813</v>
      </c>
      <c r="I17" s="305">
        <v>0.79544540426996158</v>
      </c>
      <c r="J17" s="305">
        <v>0.98255937014031069</v>
      </c>
      <c r="K17" s="305">
        <v>1.0384049130928696</v>
      </c>
      <c r="L17" s="305">
        <v>1.0099451652420461</v>
      </c>
      <c r="M17" s="305">
        <v>1.2485933112938215</v>
      </c>
      <c r="N17" s="305">
        <v>1.3666585708515164</v>
      </c>
      <c r="O17" s="305">
        <v>1.3790627251034788</v>
      </c>
      <c r="P17" s="305">
        <v>1.544558843737889</v>
      </c>
      <c r="Q17" s="305">
        <v>1.585696369047922</v>
      </c>
      <c r="R17" s="305">
        <v>1.5986323646544534</v>
      </c>
      <c r="S17" s="305">
        <v>1.7057591513759485</v>
      </c>
      <c r="T17" s="305">
        <v>1.6796620995731184</v>
      </c>
      <c r="U17" s="305">
        <v>1.8528619218890989</v>
      </c>
      <c r="V17" s="305">
        <v>1.860676835431845</v>
      </c>
      <c r="W17" s="305">
        <v>2.0484574736098247</v>
      </c>
      <c r="X17" s="305">
        <v>1.996155974729255</v>
      </c>
      <c r="Y17" s="305">
        <v>2.0379339103876166</v>
      </c>
      <c r="Z17" s="305">
        <v>2.0982888811674929</v>
      </c>
      <c r="AA17" s="305">
        <v>2.358990911008525</v>
      </c>
      <c r="AB17" s="305">
        <v>2.3521713110518179</v>
      </c>
      <c r="AC17" s="305">
        <v>2.3152205875998062</v>
      </c>
      <c r="AD17" s="305">
        <v>2.5054243683466284</v>
      </c>
      <c r="AE17" s="305">
        <v>2.6500321060112837</v>
      </c>
      <c r="AF17" s="305">
        <v>2.9534774552660052</v>
      </c>
      <c r="AG17" s="305">
        <v>3.184244959519352</v>
      </c>
      <c r="AH17" s="305">
        <v>3.3109963254372916</v>
      </c>
      <c r="AI17" s="305">
        <v>3.4726799118124401</v>
      </c>
      <c r="AJ17" s="305">
        <v>2.9437044852493073</v>
      </c>
      <c r="AK17" s="305">
        <v>2.9907119252503573</v>
      </c>
      <c r="AL17" s="305">
        <v>3.1781483703751467</v>
      </c>
      <c r="AM17" s="305">
        <v>3.0516904341700735</v>
      </c>
      <c r="AN17" s="305">
        <v>2.7089384142987423</v>
      </c>
      <c r="AO17" s="305">
        <v>3.042227912789587</v>
      </c>
      <c r="AP17" s="305">
        <v>2.9446710427234861</v>
      </c>
      <c r="AQ17" s="305">
        <v>3.3810180446778073</v>
      </c>
      <c r="AR17" s="305">
        <v>3.6056808448385196</v>
      </c>
      <c r="AS17" s="305">
        <v>3.3673936606886126</v>
      </c>
      <c r="AT17" s="305">
        <v>3.3105657014148613</v>
      </c>
      <c r="AU17" s="305">
        <v>3.0251426726549941</v>
      </c>
      <c r="AV17" s="305">
        <v>3.2244117363536051</v>
      </c>
      <c r="AW17" s="305">
        <v>3.3397279719784403</v>
      </c>
      <c r="AX17" s="305">
        <v>3.1256669605227989</v>
      </c>
      <c r="AY17" s="305">
        <v>3.2921585537126075</v>
      </c>
      <c r="AZ17" s="305">
        <v>3.583541907876119</v>
      </c>
      <c r="BA17" s="305">
        <v>3.5930965030529971</v>
      </c>
      <c r="BB17" s="305">
        <v>3.7351677743899079</v>
      </c>
      <c r="BC17" s="305">
        <v>3.0592269234477314</v>
      </c>
      <c r="BD17" s="305">
        <v>2.4745630928008531</v>
      </c>
      <c r="BE17" s="306">
        <v>1.8092927076058467</v>
      </c>
      <c r="BF17" s="285">
        <v>-0.26884357369203915</v>
      </c>
      <c r="BG17" s="285">
        <v>-2.868603683496318E-2</v>
      </c>
      <c r="BH17" s="285">
        <v>4.9051902475128525E-3</v>
      </c>
      <c r="BI17" s="316"/>
      <c r="BJ17" s="317"/>
    </row>
    <row r="18" spans="1:62" x14ac:dyDescent="0.15">
      <c r="A18" s="168" t="s">
        <v>181</v>
      </c>
      <c r="B18" s="305">
        <v>0</v>
      </c>
      <c r="C18" s="305">
        <v>0</v>
      </c>
      <c r="D18" s="305">
        <v>0</v>
      </c>
      <c r="E18" s="305">
        <v>0</v>
      </c>
      <c r="F18" s="305">
        <v>0</v>
      </c>
      <c r="G18" s="305">
        <v>0</v>
      </c>
      <c r="H18" s="305">
        <v>0</v>
      </c>
      <c r="I18" s="305">
        <v>0</v>
      </c>
      <c r="J18" s="305">
        <v>0</v>
      </c>
      <c r="K18" s="305">
        <v>0</v>
      </c>
      <c r="L18" s="305">
        <v>0</v>
      </c>
      <c r="M18" s="305">
        <v>0</v>
      </c>
      <c r="N18" s="305">
        <v>0</v>
      </c>
      <c r="O18" s="305">
        <v>0</v>
      </c>
      <c r="P18" s="305">
        <v>0</v>
      </c>
      <c r="Q18" s="305">
        <v>0</v>
      </c>
      <c r="R18" s="305">
        <v>0</v>
      </c>
      <c r="S18" s="305">
        <v>0</v>
      </c>
      <c r="T18" s="305">
        <v>0</v>
      </c>
      <c r="U18" s="305">
        <v>0</v>
      </c>
      <c r="V18" s="305">
        <v>0</v>
      </c>
      <c r="W18" s="305">
        <v>0</v>
      </c>
      <c r="X18" s="305">
        <v>0</v>
      </c>
      <c r="Y18" s="305">
        <v>0</v>
      </c>
      <c r="Z18" s="305">
        <v>0</v>
      </c>
      <c r="AA18" s="305">
        <v>0</v>
      </c>
      <c r="AB18" s="305">
        <v>0</v>
      </c>
      <c r="AC18" s="305">
        <v>0</v>
      </c>
      <c r="AD18" s="305">
        <v>0</v>
      </c>
      <c r="AE18" s="305">
        <v>0</v>
      </c>
      <c r="AF18" s="305">
        <v>0</v>
      </c>
      <c r="AG18" s="305">
        <v>0</v>
      </c>
      <c r="AH18" s="305">
        <v>0</v>
      </c>
      <c r="AI18" s="305">
        <v>0</v>
      </c>
      <c r="AJ18" s="305">
        <v>0</v>
      </c>
      <c r="AK18" s="305">
        <v>0</v>
      </c>
      <c r="AL18" s="305">
        <v>0</v>
      </c>
      <c r="AM18" s="305">
        <v>0</v>
      </c>
      <c r="AN18" s="305">
        <v>0</v>
      </c>
      <c r="AO18" s="305">
        <v>0</v>
      </c>
      <c r="AP18" s="305">
        <v>0</v>
      </c>
      <c r="AQ18" s="305">
        <v>0</v>
      </c>
      <c r="AR18" s="305">
        <v>0</v>
      </c>
      <c r="AS18" s="305">
        <v>0</v>
      </c>
      <c r="AT18" s="305">
        <v>0</v>
      </c>
      <c r="AU18" s="305">
        <v>0</v>
      </c>
      <c r="AV18" s="305">
        <v>0</v>
      </c>
      <c r="AW18" s="305">
        <v>0</v>
      </c>
      <c r="AX18" s="305">
        <v>0</v>
      </c>
      <c r="AY18" s="305">
        <v>0</v>
      </c>
      <c r="AZ18" s="305">
        <v>0</v>
      </c>
      <c r="BA18" s="305">
        <v>0</v>
      </c>
      <c r="BB18" s="305">
        <v>0</v>
      </c>
      <c r="BC18" s="305">
        <v>1.7586224226766822E-2</v>
      </c>
      <c r="BD18" s="305">
        <v>4.6371526999872716E-2</v>
      </c>
      <c r="BE18" s="306">
        <v>3.4300340573652187E-2</v>
      </c>
      <c r="BF18" s="285">
        <v>-0.26031461992298988</v>
      </c>
      <c r="BG18" s="285" t="s">
        <v>111</v>
      </c>
      <c r="BH18" s="285">
        <v>9.2991971592526408E-5</v>
      </c>
      <c r="BI18" s="316"/>
      <c r="BJ18" s="317"/>
    </row>
    <row r="19" spans="1:62" x14ac:dyDescent="0.15">
      <c r="A19" s="168" t="s">
        <v>180</v>
      </c>
      <c r="B19" s="305">
        <v>2.830010622595891E-4</v>
      </c>
      <c r="C19" s="305">
        <v>2.830010622595891E-4</v>
      </c>
      <c r="D19" s="305">
        <v>2.830010622595891E-4</v>
      </c>
      <c r="E19" s="305">
        <v>2.8222783531352464E-4</v>
      </c>
      <c r="F19" s="305">
        <v>2.830010622595891E-4</v>
      </c>
      <c r="G19" s="305">
        <v>4.2454996963934254E-4</v>
      </c>
      <c r="H19" s="305">
        <v>8.4561684928164392E-4</v>
      </c>
      <c r="I19" s="305">
        <v>9.0486585968213118E-4</v>
      </c>
      <c r="J19" s="305">
        <v>1.7458021085169314E-3</v>
      </c>
      <c r="K19" s="305">
        <v>2.0943046132208772E-3</v>
      </c>
      <c r="L19" s="305">
        <v>1.8886087983956169E-3</v>
      </c>
      <c r="M19" s="305">
        <v>2.5252878310514757E-3</v>
      </c>
      <c r="N19" s="305">
        <v>2.1329088606880826E-3</v>
      </c>
      <c r="O19" s="305">
        <v>1.9173442908712059E-3</v>
      </c>
      <c r="P19" s="305">
        <v>2.9033490175335904E-3</v>
      </c>
      <c r="Q19" s="305">
        <v>2.9327572835400276E-3</v>
      </c>
      <c r="R19" s="305">
        <v>2.109785013207726E-3</v>
      </c>
      <c r="S19" s="305">
        <v>1.8375234784390139E-3</v>
      </c>
      <c r="T19" s="305">
        <v>1.8229138509514248E-3</v>
      </c>
      <c r="U19" s="305">
        <v>2.1699219789284977E-3</v>
      </c>
      <c r="V19" s="305">
        <v>3.077019754886055E-3</v>
      </c>
      <c r="W19" s="305">
        <v>3.049155034909727E-3</v>
      </c>
      <c r="X19" s="305">
        <v>4.3427359588108227E-3</v>
      </c>
      <c r="Y19" s="305">
        <v>4.492391721149536E-3</v>
      </c>
      <c r="Z19" s="305">
        <v>5.8210174050550151E-3</v>
      </c>
      <c r="AA19" s="305">
        <v>5.8887441549974797E-3</v>
      </c>
      <c r="AB19" s="305">
        <v>4.8291107758976441E-3</v>
      </c>
      <c r="AC19" s="305">
        <v>3.9556281492353013E-3</v>
      </c>
      <c r="AD19" s="305">
        <v>4.609966363583809E-3</v>
      </c>
      <c r="AE19" s="305">
        <v>4.1080143940102195E-3</v>
      </c>
      <c r="AF19" s="305">
        <v>4.274815703868522E-3</v>
      </c>
      <c r="AG19" s="305">
        <v>4.6479306170556563E-3</v>
      </c>
      <c r="AH19" s="305">
        <v>5.9192211924715904E-3</v>
      </c>
      <c r="AI19" s="305">
        <v>1.6095358876326907E-2</v>
      </c>
      <c r="AJ19" s="305">
        <v>5.1011014036665872E-2</v>
      </c>
      <c r="AK19" s="305">
        <v>9.4747469900743536E-2</v>
      </c>
      <c r="AL19" s="305">
        <v>0.12704096676957802</v>
      </c>
      <c r="AM19" s="305">
        <v>0.1257428374550231</v>
      </c>
      <c r="AN19" s="305">
        <v>0.16437807853225386</v>
      </c>
      <c r="AO19" s="305">
        <v>0.15124297995274766</v>
      </c>
      <c r="AP19" s="305">
        <v>0.16010524914218421</v>
      </c>
      <c r="AQ19" s="305">
        <v>0.21068416095275141</v>
      </c>
      <c r="AR19" s="305">
        <v>0.23906574944312298</v>
      </c>
      <c r="AS19" s="305">
        <v>0.24206171787942424</v>
      </c>
      <c r="AT19" s="305">
        <v>0.23565295203555309</v>
      </c>
      <c r="AU19" s="305">
        <v>0.2383274193778519</v>
      </c>
      <c r="AV19" s="305">
        <v>0.26567493469202852</v>
      </c>
      <c r="AW19" s="305">
        <v>0.31111020494047298</v>
      </c>
      <c r="AX19" s="305">
        <v>0.34757585608183644</v>
      </c>
      <c r="AY19" s="305">
        <v>0.35593951993976386</v>
      </c>
      <c r="AZ19" s="305">
        <v>0.35564577780173462</v>
      </c>
      <c r="BA19" s="305">
        <v>0.36925498560476588</v>
      </c>
      <c r="BB19" s="305">
        <v>0.3491852691074947</v>
      </c>
      <c r="BC19" s="305">
        <v>0.39742765780652772</v>
      </c>
      <c r="BD19" s="305">
        <v>0.4801388316112874</v>
      </c>
      <c r="BE19" s="306">
        <v>0.45001046124568056</v>
      </c>
      <c r="BF19" s="285">
        <v>-6.2749289126438068E-2</v>
      </c>
      <c r="BG19" s="285">
        <v>7.3765373090539654E-2</v>
      </c>
      <c r="BH19" s="285">
        <v>1.220027537004781E-3</v>
      </c>
      <c r="BI19" s="316"/>
      <c r="BJ19" s="317"/>
    </row>
    <row r="20" spans="1:62" x14ac:dyDescent="0.15">
      <c r="A20" s="168" t="s">
        <v>179</v>
      </c>
      <c r="B20" s="305">
        <v>5.213672937320956E-3</v>
      </c>
      <c r="C20" s="305">
        <v>6.5608934471764867E-3</v>
      </c>
      <c r="D20" s="305">
        <v>6.886403687799963E-3</v>
      </c>
      <c r="E20" s="305">
        <v>6.3727209243646856E-3</v>
      </c>
      <c r="F20" s="305">
        <v>9.3255109901279297E-3</v>
      </c>
      <c r="G20" s="305">
        <v>3.1105928723575344E-3</v>
      </c>
      <c r="H20" s="305">
        <v>3.3621493721438358E-3</v>
      </c>
      <c r="I20" s="305">
        <v>4.8798881268312848E-3</v>
      </c>
      <c r="J20" s="305">
        <v>5.710816307648631E-3</v>
      </c>
      <c r="K20" s="305">
        <v>1.4118608550506166E-2</v>
      </c>
      <c r="L20" s="305">
        <v>1.2205327864631509E-2</v>
      </c>
      <c r="M20" s="305">
        <v>1.494842645673429E-2</v>
      </c>
      <c r="N20" s="305">
        <v>1.6542258673447264E-2</v>
      </c>
      <c r="O20" s="305">
        <v>3.1766264535514392E-2</v>
      </c>
      <c r="P20" s="305">
        <v>3.338445009663972E-2</v>
      </c>
      <c r="Q20" s="305">
        <v>3.2627467525219951E-2</v>
      </c>
      <c r="R20" s="305">
        <v>3.317159459682055E-2</v>
      </c>
      <c r="S20" s="305">
        <v>3.2728951909696581E-2</v>
      </c>
      <c r="T20" s="305">
        <v>2.9741718474734249E-2</v>
      </c>
      <c r="U20" s="305">
        <v>2.2819447197144811E-2</v>
      </c>
      <c r="V20" s="305">
        <v>3.5219748267580633E-2</v>
      </c>
      <c r="W20" s="305">
        <v>4.0733382980396776E-2</v>
      </c>
      <c r="X20" s="305">
        <v>4.8384957683896716E-2</v>
      </c>
      <c r="Y20" s="305">
        <v>4.8813836931380757E-2</v>
      </c>
      <c r="Z20" s="305">
        <v>6.1212597627999576E-2</v>
      </c>
      <c r="AA20" s="305">
        <v>6.7063801813028942E-2</v>
      </c>
      <c r="AB20" s="305">
        <v>7.0664542849970119E-2</v>
      </c>
      <c r="AC20" s="305">
        <v>7.543536700545235E-2</v>
      </c>
      <c r="AD20" s="305">
        <v>7.8217285682085941E-2</v>
      </c>
      <c r="AE20" s="305">
        <v>9.2527829996633809E-2</v>
      </c>
      <c r="AF20" s="305">
        <v>0.10307625718803089</v>
      </c>
      <c r="AG20" s="305">
        <v>0.10546487520108118</v>
      </c>
      <c r="AH20" s="305">
        <v>0.10131530116069767</v>
      </c>
      <c r="AI20" s="305">
        <v>0.11333152147373282</v>
      </c>
      <c r="AJ20" s="305">
        <v>0.11754701340147825</v>
      </c>
      <c r="AK20" s="305">
        <v>0.10928226610284279</v>
      </c>
      <c r="AL20" s="305">
        <v>0.10020661176015894</v>
      </c>
      <c r="AM20" s="305">
        <v>0.1088161218650503</v>
      </c>
      <c r="AN20" s="305">
        <v>0.12948546853393383</v>
      </c>
      <c r="AO20" s="305">
        <v>0.1359038244769272</v>
      </c>
      <c r="AP20" s="305">
        <v>0.16365451111421203</v>
      </c>
      <c r="AQ20" s="305">
        <v>0.17319935930282684</v>
      </c>
      <c r="AR20" s="305">
        <v>0.19289242998516504</v>
      </c>
      <c r="AS20" s="305">
        <v>0.21411869859516972</v>
      </c>
      <c r="AT20" s="305">
        <v>0.24121917058726428</v>
      </c>
      <c r="AU20" s="305">
        <v>0.2531911227018957</v>
      </c>
      <c r="AV20" s="305">
        <v>0.29488551928345635</v>
      </c>
      <c r="AW20" s="305">
        <v>0.29886875466893204</v>
      </c>
      <c r="AX20" s="305">
        <v>0.31954135692246088</v>
      </c>
      <c r="AY20" s="305">
        <v>0.33858177464280331</v>
      </c>
      <c r="AZ20" s="305">
        <v>0.33220341295944844</v>
      </c>
      <c r="BA20" s="305">
        <v>0.33616786486036193</v>
      </c>
      <c r="BB20" s="305">
        <v>0.34377097584987387</v>
      </c>
      <c r="BC20" s="305">
        <v>0.36054687163699722</v>
      </c>
      <c r="BD20" s="305">
        <v>0.35919669114396763</v>
      </c>
      <c r="BE20" s="306">
        <v>0.2957145236658118</v>
      </c>
      <c r="BF20" s="285">
        <v>-0.17673372011300592</v>
      </c>
      <c r="BG20" s="285">
        <v>4.0619717909157416E-2</v>
      </c>
      <c r="BH20" s="285">
        <v>8.0171438896300853E-4</v>
      </c>
      <c r="BI20" s="316"/>
      <c r="BJ20" s="317"/>
    </row>
    <row r="21" spans="1:62" s="161" customFormat="1" x14ac:dyDescent="0.15">
      <c r="A21" s="163" t="s">
        <v>178</v>
      </c>
      <c r="B21" s="307">
        <v>1.4291325166056048</v>
      </c>
      <c r="C21" s="307">
        <v>1.5270426609469623</v>
      </c>
      <c r="D21" s="307">
        <v>1.6462884914974028</v>
      </c>
      <c r="E21" s="307">
        <v>1.7247486386137765</v>
      </c>
      <c r="F21" s="307">
        <v>1.7829560807434173</v>
      </c>
      <c r="G21" s="307">
        <v>1.8190433870625671</v>
      </c>
      <c r="H21" s="307">
        <v>1.8526738993157013</v>
      </c>
      <c r="I21" s="307">
        <v>1.9529228270579129</v>
      </c>
      <c r="J21" s="307">
        <v>2.2226694992447067</v>
      </c>
      <c r="K21" s="307">
        <v>2.3506545366662928</v>
      </c>
      <c r="L21" s="307">
        <v>2.3388004940110081</v>
      </c>
      <c r="M21" s="307">
        <v>2.726602647758317</v>
      </c>
      <c r="N21" s="307">
        <v>2.9496400783775232</v>
      </c>
      <c r="O21" s="307">
        <v>3.0496886613359884</v>
      </c>
      <c r="P21" s="307">
        <v>3.2817188532842088</v>
      </c>
      <c r="Q21" s="307">
        <v>3.4823226891440875</v>
      </c>
      <c r="R21" s="307">
        <v>3.5996459377773133</v>
      </c>
      <c r="S21" s="307">
        <v>3.9945597195906655</v>
      </c>
      <c r="T21" s="307">
        <v>4.1367282314782718</v>
      </c>
      <c r="U21" s="307">
        <v>4.45359541361855</v>
      </c>
      <c r="V21" s="307">
        <v>4.5606617802379281</v>
      </c>
      <c r="W21" s="307">
        <v>4.9285689652551179</v>
      </c>
      <c r="X21" s="307">
        <v>4.9464805211755491</v>
      </c>
      <c r="Y21" s="307">
        <v>5.3512722436043267</v>
      </c>
      <c r="Z21" s="307">
        <v>5.5644455970894278</v>
      </c>
      <c r="AA21" s="307">
        <v>5.7626780015680668</v>
      </c>
      <c r="AB21" s="307">
        <v>5.8550469925009265</v>
      </c>
      <c r="AC21" s="307">
        <v>6.0068041255050506</v>
      </c>
      <c r="AD21" s="307">
        <v>6.48082138386245</v>
      </c>
      <c r="AE21" s="307">
        <v>6.8107083826806063</v>
      </c>
      <c r="AF21" s="307">
        <v>7.4919787291456217</v>
      </c>
      <c r="AG21" s="307">
        <v>8.2709497936009626</v>
      </c>
      <c r="AH21" s="307">
        <v>8.4649113437127355</v>
      </c>
      <c r="AI21" s="307">
        <v>9.0740919021183419</v>
      </c>
      <c r="AJ21" s="307">
        <v>8.9517851785312068</v>
      </c>
      <c r="AK21" s="307">
        <v>9.4880342967986451</v>
      </c>
      <c r="AL21" s="307">
        <v>9.9839387288075816</v>
      </c>
      <c r="AM21" s="307">
        <v>10.083963664368774</v>
      </c>
      <c r="AN21" s="307">
        <v>10.603173622314864</v>
      </c>
      <c r="AO21" s="307">
        <v>11.812383312018744</v>
      </c>
      <c r="AP21" s="307">
        <v>12.301028058994515</v>
      </c>
      <c r="AQ21" s="307">
        <v>13.304848500171243</v>
      </c>
      <c r="AR21" s="307">
        <v>13.655866179347012</v>
      </c>
      <c r="AS21" s="307">
        <v>13.647626744192348</v>
      </c>
      <c r="AT21" s="307">
        <v>13.143251713242206</v>
      </c>
      <c r="AU21" s="307">
        <v>14.249599260157076</v>
      </c>
      <c r="AV21" s="307">
        <v>14.718939545311327</v>
      </c>
      <c r="AW21" s="307">
        <v>15.610710383533128</v>
      </c>
      <c r="AX21" s="307">
        <v>16.1877257724861</v>
      </c>
      <c r="AY21" s="307">
        <v>16.700705692266315</v>
      </c>
      <c r="AZ21" s="307">
        <v>17.206625566243222</v>
      </c>
      <c r="BA21" s="307">
        <v>16.806745318356363</v>
      </c>
      <c r="BB21" s="307">
        <v>17.061790480865515</v>
      </c>
      <c r="BC21" s="307">
        <v>16.368981655397143</v>
      </c>
      <c r="BD21" s="307">
        <v>15.799638344166869</v>
      </c>
      <c r="BE21" s="307">
        <v>14.053405535009276</v>
      </c>
      <c r="BF21" s="286">
        <v>-0.11052359371265563</v>
      </c>
      <c r="BG21" s="286">
        <v>1.8578329136076377E-2</v>
      </c>
      <c r="BH21" s="286">
        <v>3.810031814359581E-2</v>
      </c>
      <c r="BI21" s="316"/>
      <c r="BJ21" s="317"/>
    </row>
    <row r="22" spans="1:62" x14ac:dyDescent="0.15">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285"/>
      <c r="BG22" s="285"/>
      <c r="BH22" s="285"/>
      <c r="BI22" s="316"/>
      <c r="BJ22" s="317"/>
    </row>
    <row r="23" spans="1:62" x14ac:dyDescent="0.15">
      <c r="A23" s="162" t="s">
        <v>177</v>
      </c>
      <c r="B23" s="305">
        <v>0.16959404077718021</v>
      </c>
      <c r="C23" s="305">
        <v>0.18209821124368067</v>
      </c>
      <c r="D23" s="305">
        <v>0.17446104774123675</v>
      </c>
      <c r="E23" s="305">
        <v>0.18553676807653099</v>
      </c>
      <c r="F23" s="305">
        <v>0.22571542532749506</v>
      </c>
      <c r="G23" s="305">
        <v>0.27379024479637437</v>
      </c>
      <c r="H23" s="305">
        <v>0.31450993332215449</v>
      </c>
      <c r="I23" s="305">
        <v>0.3389604784495398</v>
      </c>
      <c r="J23" s="305">
        <v>0.37357300332647225</v>
      </c>
      <c r="K23" s="305">
        <v>0.40492827269626774</v>
      </c>
      <c r="L23" s="305">
        <v>0.40444111175474862</v>
      </c>
      <c r="M23" s="305">
        <v>0.45938116308163418</v>
      </c>
      <c r="N23" s="305">
        <v>0.4694463976789523</v>
      </c>
      <c r="O23" s="305">
        <v>0.48829282432859111</v>
      </c>
      <c r="P23" s="305">
        <v>0.48415305379770363</v>
      </c>
      <c r="Q23" s="305">
        <v>0.463856899871119</v>
      </c>
      <c r="R23" s="305">
        <v>0.44335960279496972</v>
      </c>
      <c r="S23" s="305">
        <v>0.42914827811291101</v>
      </c>
      <c r="T23" s="305">
        <v>0.43787336318137304</v>
      </c>
      <c r="U23" s="305">
        <v>0.48620270972495644</v>
      </c>
      <c r="V23" s="305">
        <v>0.52238227153790662</v>
      </c>
      <c r="W23" s="305">
        <v>0.50718884410247089</v>
      </c>
      <c r="X23" s="305">
        <v>0.52909857534842242</v>
      </c>
      <c r="Y23" s="305">
        <v>0.50545345030949063</v>
      </c>
      <c r="Z23" s="305">
        <v>0.54432781913163752</v>
      </c>
      <c r="AA23" s="305">
        <v>0.59923567312785664</v>
      </c>
      <c r="AB23" s="305">
        <v>0.63531746835842107</v>
      </c>
      <c r="AC23" s="305">
        <v>0.62217714030691196</v>
      </c>
      <c r="AD23" s="305">
        <v>0.65610242068810909</v>
      </c>
      <c r="AE23" s="305">
        <v>0.67486314347382814</v>
      </c>
      <c r="AF23" s="305">
        <v>0.73683956403183692</v>
      </c>
      <c r="AG23" s="305">
        <v>0.78214142528151109</v>
      </c>
      <c r="AH23" s="305">
        <v>0.75588583531570908</v>
      </c>
      <c r="AI23" s="305">
        <v>0.77602559633238022</v>
      </c>
      <c r="AJ23" s="305">
        <v>0.79267028578917287</v>
      </c>
      <c r="AK23" s="305">
        <v>0.75458705503878565</v>
      </c>
      <c r="AL23" s="305">
        <v>0.80190369091469904</v>
      </c>
      <c r="AM23" s="305">
        <v>0.78839131982628652</v>
      </c>
      <c r="AN23" s="305">
        <v>0.8671899327256517</v>
      </c>
      <c r="AO23" s="305">
        <v>0.87314381315327361</v>
      </c>
      <c r="AP23" s="305">
        <v>0.92182941594496526</v>
      </c>
      <c r="AQ23" s="305">
        <v>0.86624455811041079</v>
      </c>
      <c r="AR23" s="305">
        <v>0.81958030815836036</v>
      </c>
      <c r="AS23" s="305">
        <v>0.8750080722371687</v>
      </c>
      <c r="AT23" s="305">
        <v>0.85450974638518384</v>
      </c>
      <c r="AU23" s="305">
        <v>0.93006360251587938</v>
      </c>
      <c r="AV23" s="305">
        <v>0.87481740224650306</v>
      </c>
      <c r="AW23" s="305">
        <v>0.83212745734587745</v>
      </c>
      <c r="AX23" s="305">
        <v>0.79341511506077378</v>
      </c>
      <c r="AY23" s="305">
        <v>0.72670566370574963</v>
      </c>
      <c r="AZ23" s="305">
        <v>0.77093311090321726</v>
      </c>
      <c r="BA23" s="305">
        <v>0.80492249741091026</v>
      </c>
      <c r="BB23" s="305">
        <v>0.87753103372088603</v>
      </c>
      <c r="BC23" s="305">
        <v>0.84048112125446273</v>
      </c>
      <c r="BD23" s="305">
        <v>0.86113992070950729</v>
      </c>
      <c r="BE23" s="306">
        <v>0.82280452561063855</v>
      </c>
      <c r="BF23" s="285">
        <v>-4.4517033965030373E-2</v>
      </c>
      <c r="BG23" s="285">
        <v>7.7320800307734139E-4</v>
      </c>
      <c r="BH23" s="285">
        <v>2.2307129839568146E-3</v>
      </c>
      <c r="BI23" s="316"/>
      <c r="BJ23" s="317"/>
    </row>
    <row r="24" spans="1:62" x14ac:dyDescent="0.15">
      <c r="A24" s="162" t="s">
        <v>176</v>
      </c>
      <c r="B24" s="305">
        <v>7.1113087439589034E-3</v>
      </c>
      <c r="C24" s="305">
        <v>1.283421911409726E-2</v>
      </c>
      <c r="D24" s="305">
        <v>4.891322633344794E-2</v>
      </c>
      <c r="E24" s="305">
        <v>0.11867077424003551</v>
      </c>
      <c r="F24" s="305">
        <v>0.24512245854176712</v>
      </c>
      <c r="G24" s="305">
        <v>0.38460811886077328</v>
      </c>
      <c r="H24" s="305">
        <v>0.53034640948696776</v>
      </c>
      <c r="I24" s="305">
        <v>0.66686336738260799</v>
      </c>
      <c r="J24" s="305">
        <v>0.80374478612971423</v>
      </c>
      <c r="K24" s="305">
        <v>0.94195089463730741</v>
      </c>
      <c r="L24" s="305">
        <v>0.93070825414685832</v>
      </c>
      <c r="M24" s="305">
        <v>0.980430553434537</v>
      </c>
      <c r="N24" s="305">
        <v>0.96722990405333298</v>
      </c>
      <c r="O24" s="305">
        <v>0.95905431781027817</v>
      </c>
      <c r="P24" s="305">
        <v>1.04788036917232</v>
      </c>
      <c r="Q24" s="305">
        <v>0.99992115949721461</v>
      </c>
      <c r="R24" s="305">
        <v>0.92476523183940673</v>
      </c>
      <c r="S24" s="305">
        <v>0.77098438965754457</v>
      </c>
      <c r="T24" s="305">
        <v>0.80119535775688011</v>
      </c>
      <c r="U24" s="305">
        <v>0.82449605611823362</v>
      </c>
      <c r="V24" s="305">
        <v>0.83075566529426859</v>
      </c>
      <c r="W24" s="305">
        <v>0.7459133981163425</v>
      </c>
      <c r="X24" s="305">
        <v>0.82255589092623427</v>
      </c>
      <c r="Y24" s="305">
        <v>0.80959346153219147</v>
      </c>
      <c r="Z24" s="305">
        <v>0.90216142904610896</v>
      </c>
      <c r="AA24" s="305">
        <v>0.92590691133843694</v>
      </c>
      <c r="AB24" s="305">
        <v>0.98763016866100284</v>
      </c>
      <c r="AC24" s="305">
        <v>1.0150673866590403</v>
      </c>
      <c r="AD24" s="305">
        <v>1.0651772973451261</v>
      </c>
      <c r="AE24" s="305">
        <v>1.0892009430747178</v>
      </c>
      <c r="AF24" s="305">
        <v>1.2048153428515029</v>
      </c>
      <c r="AG24" s="305">
        <v>1.3355961926487028</v>
      </c>
      <c r="AH24" s="305">
        <v>1.2775659663522005</v>
      </c>
      <c r="AI24" s="305">
        <v>1.3994668598111455</v>
      </c>
      <c r="AJ24" s="305">
        <v>1.4944415325429639</v>
      </c>
      <c r="AK24" s="305">
        <v>1.498101532899998</v>
      </c>
      <c r="AL24" s="305">
        <v>1.4839511427393755</v>
      </c>
      <c r="AM24" s="305">
        <v>1.5318363737611966</v>
      </c>
      <c r="AN24" s="305">
        <v>1.6318832963012062</v>
      </c>
      <c r="AO24" s="305">
        <v>1.6584383020064477</v>
      </c>
      <c r="AP24" s="305">
        <v>1.6344859385489954</v>
      </c>
      <c r="AQ24" s="305">
        <v>1.6824195458207754</v>
      </c>
      <c r="AR24" s="305">
        <v>1.6950094648725802</v>
      </c>
      <c r="AS24" s="305">
        <v>1.6790336973731734</v>
      </c>
      <c r="AT24" s="305">
        <v>1.7003348018051059</v>
      </c>
      <c r="AU24" s="305">
        <v>1.8773855084051509</v>
      </c>
      <c r="AV24" s="305">
        <v>1.5987383086418634</v>
      </c>
      <c r="AW24" s="305">
        <v>1.6152116113327872</v>
      </c>
      <c r="AX24" s="305">
        <v>1.5996090811411232</v>
      </c>
      <c r="AY24" s="305">
        <v>1.3993314063112607</v>
      </c>
      <c r="AZ24" s="305">
        <v>1.5335174484472687</v>
      </c>
      <c r="BA24" s="305">
        <v>1.5620659389599016</v>
      </c>
      <c r="BB24" s="305">
        <v>1.5878536524011093</v>
      </c>
      <c r="BC24" s="305">
        <v>1.6326113588630877</v>
      </c>
      <c r="BD24" s="305">
        <v>1.6818970823212189</v>
      </c>
      <c r="BE24" s="306">
        <v>1.6401229215964606</v>
      </c>
      <c r="BF24" s="285">
        <v>-2.4837524937676325E-2</v>
      </c>
      <c r="BG24" s="285">
        <v>-1.0896860516765861E-3</v>
      </c>
      <c r="BH24" s="285">
        <v>4.4465524709835216E-3</v>
      </c>
      <c r="BI24" s="316"/>
      <c r="BJ24" s="317"/>
    </row>
    <row r="25" spans="1:62" x14ac:dyDescent="0.15">
      <c r="A25" s="162" t="s">
        <v>175</v>
      </c>
      <c r="B25" s="305">
        <v>5.444505051624862E-3</v>
      </c>
      <c r="C25" s="305">
        <v>8.1221304868502042E-3</v>
      </c>
      <c r="D25" s="305">
        <v>2.4723408185247334E-2</v>
      </c>
      <c r="E25" s="305">
        <v>3.7740374531463929E-2</v>
      </c>
      <c r="F25" s="305">
        <v>3.9361093897812532E-2</v>
      </c>
      <c r="G25" s="305">
        <v>3.5523164107322883E-2</v>
      </c>
      <c r="H25" s="305">
        <v>2.7830856601357534E-2</v>
      </c>
      <c r="I25" s="305">
        <v>1.869940324231148E-2</v>
      </c>
      <c r="J25" s="305">
        <v>1.8890925608952055E-2</v>
      </c>
      <c r="K25" s="305">
        <v>4.1163351090031511E-2</v>
      </c>
      <c r="L25" s="305">
        <v>0.10931823084463356</v>
      </c>
      <c r="M25" s="305">
        <v>0.19066781868963184</v>
      </c>
      <c r="N25" s="305">
        <v>0.24396626616774936</v>
      </c>
      <c r="O25" s="305">
        <v>0.26026664359140206</v>
      </c>
      <c r="P25" s="305">
        <v>0.27844885713845619</v>
      </c>
      <c r="Q25" s="305">
        <v>0.35692413572650417</v>
      </c>
      <c r="R25" s="305">
        <v>0.38932480323176649</v>
      </c>
      <c r="S25" s="305">
        <v>0.43081953163401648</v>
      </c>
      <c r="T25" s="305">
        <v>0.45270010949042888</v>
      </c>
      <c r="U25" s="305">
        <v>0.47467344814525964</v>
      </c>
      <c r="V25" s="305">
        <v>0.51915456405897553</v>
      </c>
      <c r="W25" s="305">
        <v>0.51555053343703705</v>
      </c>
      <c r="X25" s="305">
        <v>0.57493238026159188</v>
      </c>
      <c r="Y25" s="305">
        <v>0.55697301468565985</v>
      </c>
      <c r="Z25" s="305">
        <v>0.57493479907408973</v>
      </c>
      <c r="AA25" s="305">
        <v>0.60971006635704805</v>
      </c>
      <c r="AB25" s="305">
        <v>0.51491196693757957</v>
      </c>
      <c r="AC25" s="305">
        <v>0.45466421828264691</v>
      </c>
      <c r="AD25" s="305">
        <v>0.424218592327124</v>
      </c>
      <c r="AE25" s="305">
        <v>0.42438307157698418</v>
      </c>
      <c r="AF25" s="305">
        <v>0.5122004781273829</v>
      </c>
      <c r="AG25" s="305">
        <v>0.52184891630958952</v>
      </c>
      <c r="AH25" s="305">
        <v>0.41746043020786516</v>
      </c>
      <c r="AI25" s="305">
        <v>0.34929103757827534</v>
      </c>
      <c r="AJ25" s="305">
        <v>0.30262730686791645</v>
      </c>
      <c r="AK25" s="305">
        <v>0.32871823762119606</v>
      </c>
      <c r="AL25" s="305">
        <v>0.27709190332710892</v>
      </c>
      <c r="AM25" s="305">
        <v>0.24568362304129043</v>
      </c>
      <c r="AN25" s="305">
        <v>0.25961598302945482</v>
      </c>
      <c r="AO25" s="305">
        <v>0.25278688890325479</v>
      </c>
      <c r="AP25" s="305">
        <v>0.31603236573152876</v>
      </c>
      <c r="AQ25" s="305">
        <v>0.32563988897336721</v>
      </c>
      <c r="AR25" s="305">
        <v>0.32817480447121378</v>
      </c>
      <c r="AS25" s="305">
        <v>0.32729986183346654</v>
      </c>
      <c r="AT25" s="305">
        <v>0.23475784698807195</v>
      </c>
      <c r="AU25" s="305">
        <v>0.25854928671786098</v>
      </c>
      <c r="AV25" s="305">
        <v>0.29600943587353834</v>
      </c>
      <c r="AW25" s="305">
        <v>0.27510942213395018</v>
      </c>
      <c r="AX25" s="305">
        <v>0.26649508577361097</v>
      </c>
      <c r="AY25" s="305">
        <v>0.26472935265011094</v>
      </c>
      <c r="AZ25" s="305">
        <v>0.29029136312839587</v>
      </c>
      <c r="BA25" s="305">
        <v>0.30153028948599325</v>
      </c>
      <c r="BB25" s="305">
        <v>0.31092867136086438</v>
      </c>
      <c r="BC25" s="305">
        <v>0.29247555081404042</v>
      </c>
      <c r="BD25" s="305">
        <v>0.27389423320482537</v>
      </c>
      <c r="BE25" s="306">
        <v>0.2818081118661353</v>
      </c>
      <c r="BF25" s="285">
        <v>2.8893922185618814E-2</v>
      </c>
      <c r="BG25" s="285">
        <v>1.5538229902920753E-2</v>
      </c>
      <c r="BH25" s="285">
        <v>7.6401258689918724E-4</v>
      </c>
      <c r="BI25" s="316"/>
      <c r="BJ25" s="317"/>
    </row>
    <row r="26" spans="1:62" x14ac:dyDescent="0.15">
      <c r="A26" s="162" t="s">
        <v>174</v>
      </c>
      <c r="B26" s="305" t="s">
        <v>111</v>
      </c>
      <c r="C26" s="305" t="s">
        <v>111</v>
      </c>
      <c r="D26" s="305" t="s">
        <v>111</v>
      </c>
      <c r="E26" s="305" t="s">
        <v>111</v>
      </c>
      <c r="F26" s="305" t="s">
        <v>111</v>
      </c>
      <c r="G26" s="305" t="s">
        <v>111</v>
      </c>
      <c r="H26" s="305" t="s">
        <v>111</v>
      </c>
      <c r="I26" s="305" t="s">
        <v>111</v>
      </c>
      <c r="J26" s="305" t="s">
        <v>111</v>
      </c>
      <c r="K26" s="305" t="s">
        <v>111</v>
      </c>
      <c r="L26" s="305" t="s">
        <v>111</v>
      </c>
      <c r="M26" s="305" t="s">
        <v>111</v>
      </c>
      <c r="N26" s="305" t="s">
        <v>111</v>
      </c>
      <c r="O26" s="305" t="s">
        <v>111</v>
      </c>
      <c r="P26" s="305" t="s">
        <v>111</v>
      </c>
      <c r="Q26" s="305" t="s">
        <v>111</v>
      </c>
      <c r="R26" s="305" t="s">
        <v>111</v>
      </c>
      <c r="S26" s="305" t="s">
        <v>111</v>
      </c>
      <c r="T26" s="305" t="s">
        <v>111</v>
      </c>
      <c r="U26" s="305" t="s">
        <v>111</v>
      </c>
      <c r="V26" s="305" t="s">
        <v>111</v>
      </c>
      <c r="W26" s="305" t="s">
        <v>111</v>
      </c>
      <c r="X26" s="305" t="s">
        <v>111</v>
      </c>
      <c r="Y26" s="305" t="s">
        <v>111</v>
      </c>
      <c r="Z26" s="305" t="s">
        <v>111</v>
      </c>
      <c r="AA26" s="305">
        <v>0.24693898672772402</v>
      </c>
      <c r="AB26" s="305">
        <v>0.22868420880573148</v>
      </c>
      <c r="AC26" s="305">
        <v>0.23640078902902598</v>
      </c>
      <c r="AD26" s="305">
        <v>0.25028420441238219</v>
      </c>
      <c r="AE26" s="305">
        <v>0.23548590954995346</v>
      </c>
      <c r="AF26" s="305">
        <v>0.21764474856510962</v>
      </c>
      <c r="AG26" s="305">
        <v>0.24322008894724251</v>
      </c>
      <c r="AH26" s="305">
        <v>0.25281186347273488</v>
      </c>
      <c r="AI26" s="305">
        <v>0.24302292929355068</v>
      </c>
      <c r="AJ26" s="305">
        <v>0.24640442916567812</v>
      </c>
      <c r="AK26" s="305">
        <v>0.24793112281362978</v>
      </c>
      <c r="AL26" s="305">
        <v>0.26050610602869861</v>
      </c>
      <c r="AM26" s="305">
        <v>0.26671761652342196</v>
      </c>
      <c r="AN26" s="305">
        <v>0.26511878146228013</v>
      </c>
      <c r="AO26" s="305">
        <v>0.27420323760290077</v>
      </c>
      <c r="AP26" s="305">
        <v>0.26589898287133956</v>
      </c>
      <c r="AQ26" s="305">
        <v>0.26296576958216472</v>
      </c>
      <c r="AR26" s="305">
        <v>0.30215751972942667</v>
      </c>
      <c r="AS26" s="305">
        <v>0.29207337881058731</v>
      </c>
      <c r="AT26" s="305">
        <v>0.2704221622424971</v>
      </c>
      <c r="AU26" s="305">
        <v>0.29619971579004345</v>
      </c>
      <c r="AV26" s="305">
        <v>0.28920934767098172</v>
      </c>
      <c r="AW26" s="305">
        <v>0.27080417453789968</v>
      </c>
      <c r="AX26" s="305">
        <v>0.25676124676799106</v>
      </c>
      <c r="AY26" s="305">
        <v>0.22723012623474453</v>
      </c>
      <c r="AZ26" s="305">
        <v>0.23426016287877244</v>
      </c>
      <c r="BA26" s="305">
        <v>0.24357018011389633</v>
      </c>
      <c r="BB26" s="305">
        <v>0.28055002580403232</v>
      </c>
      <c r="BC26" s="305">
        <v>0.25792636187255691</v>
      </c>
      <c r="BD26" s="305">
        <v>0.27072725512557128</v>
      </c>
      <c r="BE26" s="306">
        <v>0.27982660839556045</v>
      </c>
      <c r="BF26" s="285">
        <v>3.3610776520334618E-2</v>
      </c>
      <c r="BG26" s="285">
        <v>1.1276372365576215E-4</v>
      </c>
      <c r="BH26" s="285">
        <v>7.586405144542935E-4</v>
      </c>
      <c r="BI26" s="316"/>
      <c r="BJ26" s="317"/>
    </row>
    <row r="27" spans="1:62" x14ac:dyDescent="0.15">
      <c r="A27" s="162" t="s">
        <v>173</v>
      </c>
      <c r="B27" s="305">
        <v>0</v>
      </c>
      <c r="C27" s="305">
        <v>0</v>
      </c>
      <c r="D27" s="305">
        <v>0</v>
      </c>
      <c r="E27" s="305">
        <v>0</v>
      </c>
      <c r="F27" s="305">
        <v>0</v>
      </c>
      <c r="G27" s="305">
        <v>0</v>
      </c>
      <c r="H27" s="305">
        <v>0</v>
      </c>
      <c r="I27" s="305">
        <v>0</v>
      </c>
      <c r="J27" s="305">
        <v>0</v>
      </c>
      <c r="K27" s="305">
        <v>0</v>
      </c>
      <c r="L27" s="305">
        <v>0</v>
      </c>
      <c r="M27" s="305">
        <v>0</v>
      </c>
      <c r="N27" s="305">
        <v>0</v>
      </c>
      <c r="O27" s="305">
        <v>0</v>
      </c>
      <c r="P27" s="305">
        <v>0</v>
      </c>
      <c r="Q27" s="305">
        <v>0</v>
      </c>
      <c r="R27" s="305">
        <v>0</v>
      </c>
      <c r="S27" s="305">
        <v>0</v>
      </c>
      <c r="T27" s="305">
        <v>0</v>
      </c>
      <c r="U27" s="305">
        <v>0</v>
      </c>
      <c r="V27" s="305">
        <v>0</v>
      </c>
      <c r="W27" s="305">
        <v>0</v>
      </c>
      <c r="X27" s="305">
        <v>0</v>
      </c>
      <c r="Y27" s="305">
        <v>0</v>
      </c>
      <c r="Z27" s="305">
        <v>0</v>
      </c>
      <c r="AA27" s="305">
        <v>0</v>
      </c>
      <c r="AB27" s="305">
        <v>0</v>
      </c>
      <c r="AC27" s="305">
        <v>0</v>
      </c>
      <c r="AD27" s="305">
        <v>0</v>
      </c>
      <c r="AE27" s="305">
        <v>0</v>
      </c>
      <c r="AF27" s="305">
        <v>0</v>
      </c>
      <c r="AG27" s="305">
        <v>0</v>
      </c>
      <c r="AH27" s="305">
        <v>0</v>
      </c>
      <c r="AI27" s="305">
        <v>0</v>
      </c>
      <c r="AJ27" s="305">
        <v>0</v>
      </c>
      <c r="AK27" s="305">
        <v>0</v>
      </c>
      <c r="AL27" s="305">
        <v>0</v>
      </c>
      <c r="AM27" s="305">
        <v>0</v>
      </c>
      <c r="AN27" s="305">
        <v>0</v>
      </c>
      <c r="AO27" s="305">
        <v>0</v>
      </c>
      <c r="AP27" s="305">
        <v>0</v>
      </c>
      <c r="AQ27" s="305">
        <v>0</v>
      </c>
      <c r="AR27" s="305">
        <v>0</v>
      </c>
      <c r="AS27" s="305">
        <v>0</v>
      </c>
      <c r="AT27" s="305">
        <v>0</v>
      </c>
      <c r="AU27" s="305">
        <v>0</v>
      </c>
      <c r="AV27" s="305">
        <v>0</v>
      </c>
      <c r="AW27" s="305">
        <v>0</v>
      </c>
      <c r="AX27" s="305">
        <v>0</v>
      </c>
      <c r="AY27" s="305">
        <v>0</v>
      </c>
      <c r="AZ27" s="305">
        <v>0</v>
      </c>
      <c r="BA27" s="305">
        <v>0</v>
      </c>
      <c r="BB27" s="305">
        <v>0</v>
      </c>
      <c r="BC27" s="305">
        <v>0</v>
      </c>
      <c r="BD27" s="305">
        <v>0</v>
      </c>
      <c r="BE27" s="306">
        <v>0</v>
      </c>
      <c r="BF27" s="285" t="s">
        <v>111</v>
      </c>
      <c r="BG27" s="285" t="s">
        <v>111</v>
      </c>
      <c r="BH27" s="285" t="s">
        <v>111</v>
      </c>
      <c r="BI27" s="316"/>
      <c r="BJ27" s="317"/>
    </row>
    <row r="28" spans="1:62" x14ac:dyDescent="0.15">
      <c r="A28" s="162" t="s">
        <v>172</v>
      </c>
      <c r="B28" s="305">
        <v>4.1511660089735621E-2</v>
      </c>
      <c r="C28" s="305">
        <v>4.3444291275593842E-2</v>
      </c>
      <c r="D28" s="305">
        <v>5.2185879643167808E-2</v>
      </c>
      <c r="E28" s="305">
        <v>6.4176679987318991E-2</v>
      </c>
      <c r="F28" s="305">
        <v>7.057127344004932E-2</v>
      </c>
      <c r="G28" s="305">
        <v>7.7522940559143827E-2</v>
      </c>
      <c r="H28" s="305">
        <v>9.6317113668178078E-2</v>
      </c>
      <c r="I28" s="305">
        <v>0.10430851328741393</v>
      </c>
      <c r="J28" s="305">
        <v>0.11486940552741781</v>
      </c>
      <c r="K28" s="305">
        <v>0.14005166244352535</v>
      </c>
      <c r="L28" s="305">
        <v>0.16033824286379178</v>
      </c>
      <c r="M28" s="305">
        <v>0.17653712929419058</v>
      </c>
      <c r="N28" s="305">
        <v>0.20117747307909858</v>
      </c>
      <c r="O28" s="305">
        <v>0.2254236495585013</v>
      </c>
      <c r="P28" s="305">
        <v>0.25291829122264453</v>
      </c>
      <c r="Q28" s="305">
        <v>0.29053787713108953</v>
      </c>
      <c r="R28" s="305">
        <v>0.29226511412671918</v>
      </c>
      <c r="S28" s="305">
        <v>0.30958623042450478</v>
      </c>
      <c r="T28" s="305">
        <v>0.36322581637893764</v>
      </c>
      <c r="U28" s="305">
        <v>0.38556905490896659</v>
      </c>
      <c r="V28" s="305">
        <v>0.47470162797173837</v>
      </c>
      <c r="W28" s="305">
        <v>0.50162301107386853</v>
      </c>
      <c r="X28" s="305">
        <v>0.54719343853515612</v>
      </c>
      <c r="Y28" s="305">
        <v>0.54917436005686826</v>
      </c>
      <c r="Z28" s="305">
        <v>0.56830241520472402</v>
      </c>
      <c r="AA28" s="305">
        <v>0.59048776343587739</v>
      </c>
      <c r="AB28" s="305">
        <v>0.5697730532034746</v>
      </c>
      <c r="AC28" s="305">
        <v>0.65081738823298785</v>
      </c>
      <c r="AD28" s="305">
        <v>0.66693191362093784</v>
      </c>
      <c r="AE28" s="305">
        <v>0.6514321631341049</v>
      </c>
      <c r="AF28" s="305">
        <v>0.7372080919362376</v>
      </c>
      <c r="AG28" s="305">
        <v>0.84607563060297541</v>
      </c>
      <c r="AH28" s="305">
        <v>0.86292345270444182</v>
      </c>
      <c r="AI28" s="305">
        <v>0.86477626307786781</v>
      </c>
      <c r="AJ28" s="305">
        <v>0.86942280188642063</v>
      </c>
      <c r="AK28" s="305">
        <v>0.84163476355329847</v>
      </c>
      <c r="AL28" s="305">
        <v>0.90380380273221361</v>
      </c>
      <c r="AM28" s="305">
        <v>0.87340900488303441</v>
      </c>
      <c r="AN28" s="305">
        <v>0.88242875668787191</v>
      </c>
      <c r="AO28" s="305">
        <v>0.87392452255763065</v>
      </c>
      <c r="AP28" s="305">
        <v>0.86681532201363554</v>
      </c>
      <c r="AQ28" s="305">
        <v>0.85444793371164185</v>
      </c>
      <c r="AR28" s="305">
        <v>0.81451575818306432</v>
      </c>
      <c r="AS28" s="305">
        <v>0.80498374022207042</v>
      </c>
      <c r="AT28" s="305">
        <v>0.76563639522458771</v>
      </c>
      <c r="AU28" s="305">
        <v>0.90801011766614037</v>
      </c>
      <c r="AV28" s="305">
        <v>0.76618788447411912</v>
      </c>
      <c r="AW28" s="305">
        <v>0.76936272787955073</v>
      </c>
      <c r="AX28" s="305">
        <v>0.78163200227349938</v>
      </c>
      <c r="AY28" s="305">
        <v>0.69563112390905746</v>
      </c>
      <c r="AZ28" s="305">
        <v>0.72946063550531925</v>
      </c>
      <c r="BA28" s="305">
        <v>0.78734088220939402</v>
      </c>
      <c r="BB28" s="305">
        <v>0.81028041749916235</v>
      </c>
      <c r="BC28" s="305">
        <v>0.77235827515637745</v>
      </c>
      <c r="BD28" s="305">
        <v>0.8054597241907574</v>
      </c>
      <c r="BE28" s="306">
        <v>0.8165188984141154</v>
      </c>
      <c r="BF28" s="285">
        <v>1.373026346471784E-2</v>
      </c>
      <c r="BG28" s="285">
        <v>5.0834594763509156E-3</v>
      </c>
      <c r="BH28" s="285">
        <v>2.2136719617417383E-3</v>
      </c>
      <c r="BI28" s="316"/>
      <c r="BJ28" s="317"/>
    </row>
    <row r="29" spans="1:62" x14ac:dyDescent="0.15">
      <c r="A29" s="162" t="s">
        <v>171</v>
      </c>
      <c r="B29" s="305">
        <v>0</v>
      </c>
      <c r="C29" s="305">
        <v>0</v>
      </c>
      <c r="D29" s="305">
        <v>0</v>
      </c>
      <c r="E29" s="305">
        <v>0</v>
      </c>
      <c r="F29" s="305">
        <v>0</v>
      </c>
      <c r="G29" s="305">
        <v>0</v>
      </c>
      <c r="H29" s="305">
        <v>0</v>
      </c>
      <c r="I29" s="305">
        <v>0</v>
      </c>
      <c r="J29" s="305">
        <v>0</v>
      </c>
      <c r="K29" s="305">
        <v>0</v>
      </c>
      <c r="L29" s="305">
        <v>0</v>
      </c>
      <c r="M29" s="305">
        <v>0</v>
      </c>
      <c r="N29" s="305">
        <v>0</v>
      </c>
      <c r="O29" s="305">
        <v>0</v>
      </c>
      <c r="P29" s="305">
        <v>0</v>
      </c>
      <c r="Q29" s="305">
        <v>0</v>
      </c>
      <c r="R29" s="305">
        <v>0</v>
      </c>
      <c r="S29" s="305">
        <v>0</v>
      </c>
      <c r="T29" s="305">
        <v>1.4121027363004114E-3</v>
      </c>
      <c r="U29" s="305">
        <v>1.1366545151973157E-2</v>
      </c>
      <c r="V29" s="305">
        <v>6.4956725869818904E-2</v>
      </c>
      <c r="W29" s="305">
        <v>0.11579242437663373</v>
      </c>
      <c r="X29" s="305">
        <v>0.14695954905640707</v>
      </c>
      <c r="Y29" s="305">
        <v>0.17874646668191418</v>
      </c>
      <c r="Z29" s="305">
        <v>0.19103732732521278</v>
      </c>
      <c r="AA29" s="305">
        <v>0.20364538747075217</v>
      </c>
      <c r="AB29" s="305">
        <v>0.23506807934523621</v>
      </c>
      <c r="AC29" s="305">
        <v>0.24649066317202625</v>
      </c>
      <c r="AD29" s="305">
        <v>0.27775049011072733</v>
      </c>
      <c r="AE29" s="305">
        <v>0.31036309126373529</v>
      </c>
      <c r="AF29" s="305">
        <v>0.35937946030825374</v>
      </c>
      <c r="AG29" s="305">
        <v>0.4221833558108089</v>
      </c>
      <c r="AH29" s="305">
        <v>0.44234188819747189</v>
      </c>
      <c r="AI29" s="305">
        <v>0.47697030181343958</v>
      </c>
      <c r="AJ29" s="305">
        <v>0.50014924069430822</v>
      </c>
      <c r="AK29" s="305">
        <v>0.49227627161894305</v>
      </c>
      <c r="AL29" s="305">
        <v>0.5158346951226932</v>
      </c>
      <c r="AM29" s="305">
        <v>0.52070217232710647</v>
      </c>
      <c r="AN29" s="305">
        <v>0.52642238359665461</v>
      </c>
      <c r="AO29" s="305">
        <v>0.5224861547234565</v>
      </c>
      <c r="AP29" s="305">
        <v>0.50316700940832915</v>
      </c>
      <c r="AQ29" s="305">
        <v>0.51262287610582724</v>
      </c>
      <c r="AR29" s="305">
        <v>0.4594738781097254</v>
      </c>
      <c r="AS29" s="305">
        <v>0.46040381115384621</v>
      </c>
      <c r="AT29" s="305">
        <v>0.4433966100731408</v>
      </c>
      <c r="AU29" s="305">
        <v>0.50156288204489807</v>
      </c>
      <c r="AV29" s="305">
        <v>0.42061838916207739</v>
      </c>
      <c r="AW29" s="305">
        <v>0.39176978991875389</v>
      </c>
      <c r="AX29" s="305">
        <v>0.37054103059571109</v>
      </c>
      <c r="AY29" s="305">
        <v>0.31826137167719998</v>
      </c>
      <c r="AZ29" s="305">
        <v>0.32017846298069713</v>
      </c>
      <c r="BA29" s="305">
        <v>0.32470705782509918</v>
      </c>
      <c r="BB29" s="305">
        <v>0.31117668027211826</v>
      </c>
      <c r="BC29" s="305">
        <v>0.30196318225861679</v>
      </c>
      <c r="BD29" s="305">
        <v>0.28036725073256025</v>
      </c>
      <c r="BE29" s="306">
        <v>0.22423481458354305</v>
      </c>
      <c r="BF29" s="285">
        <v>-0.2002103883472518</v>
      </c>
      <c r="BG29" s="285">
        <v>-4.480180865930472E-2</v>
      </c>
      <c r="BH29" s="285">
        <v>6.0792508642977614E-4</v>
      </c>
      <c r="BI29" s="316"/>
      <c r="BJ29" s="317"/>
    </row>
    <row r="30" spans="1:62" x14ac:dyDescent="0.15">
      <c r="A30" s="162" t="s">
        <v>170</v>
      </c>
      <c r="B30" s="305" t="s">
        <v>111</v>
      </c>
      <c r="C30" s="305" t="s">
        <v>111</v>
      </c>
      <c r="D30" s="305" t="s">
        <v>111</v>
      </c>
      <c r="E30" s="305" t="s">
        <v>111</v>
      </c>
      <c r="F30" s="305" t="s">
        <v>111</v>
      </c>
      <c r="G30" s="305" t="s">
        <v>111</v>
      </c>
      <c r="H30" s="305" t="s">
        <v>111</v>
      </c>
      <c r="I30" s="305" t="s">
        <v>111</v>
      </c>
      <c r="J30" s="305" t="s">
        <v>111</v>
      </c>
      <c r="K30" s="305" t="s">
        <v>111</v>
      </c>
      <c r="L30" s="305" t="s">
        <v>111</v>
      </c>
      <c r="M30" s="305" t="s">
        <v>111</v>
      </c>
      <c r="N30" s="305" t="s">
        <v>111</v>
      </c>
      <c r="O30" s="305" t="s">
        <v>111</v>
      </c>
      <c r="P30" s="305" t="s">
        <v>111</v>
      </c>
      <c r="Q30" s="305" t="s">
        <v>111</v>
      </c>
      <c r="R30" s="305" t="s">
        <v>111</v>
      </c>
      <c r="S30" s="305" t="s">
        <v>111</v>
      </c>
      <c r="T30" s="305" t="s">
        <v>111</v>
      </c>
      <c r="U30" s="305" t="s">
        <v>111</v>
      </c>
      <c r="V30" s="305">
        <v>0.10145693563160921</v>
      </c>
      <c r="W30" s="305">
        <v>9.2208604856525697E-2</v>
      </c>
      <c r="X30" s="305">
        <v>9.9900285897189217E-2</v>
      </c>
      <c r="Y30" s="305">
        <v>0.10729799981507172</v>
      </c>
      <c r="Z30" s="305">
        <v>0.10759196693785274</v>
      </c>
      <c r="AA30" s="305">
        <v>0.13753609744566234</v>
      </c>
      <c r="AB30" s="305">
        <v>0.13810209957018152</v>
      </c>
      <c r="AC30" s="305">
        <v>8.0521772398297151E-2</v>
      </c>
      <c r="AD30" s="305">
        <v>4.0021671591001361E-2</v>
      </c>
      <c r="AE30" s="305">
        <v>5.747824138867192E-2</v>
      </c>
      <c r="AF30" s="305">
        <v>6.5544981069319191E-2</v>
      </c>
      <c r="AG30" s="305">
        <v>7.208629598725956E-2</v>
      </c>
      <c r="AH30" s="305">
        <v>7.0237477315332864E-2</v>
      </c>
      <c r="AI30" s="305">
        <v>6.6662472443369869E-2</v>
      </c>
      <c r="AJ30" s="305">
        <v>6.4799986819952055E-2</v>
      </c>
      <c r="AK30" s="305">
        <v>7.4288637984193315E-2</v>
      </c>
      <c r="AL30" s="305">
        <v>7.994175305708906E-2</v>
      </c>
      <c r="AM30" s="305">
        <v>6.7034969568053424E-2</v>
      </c>
      <c r="AN30" s="305">
        <v>7.6519133372496578E-2</v>
      </c>
      <c r="AO30" s="305">
        <v>8.6916524461683076E-2</v>
      </c>
      <c r="AP30" s="305">
        <v>8.9982243736059606E-2</v>
      </c>
      <c r="AQ30" s="305">
        <v>9.0935255860250017E-2</v>
      </c>
      <c r="AR30" s="305">
        <v>9.0395860673208234E-2</v>
      </c>
      <c r="AS30" s="305">
        <v>8.6463030162204926E-2</v>
      </c>
      <c r="AT30" s="305">
        <v>5.9089170512303418E-2</v>
      </c>
      <c r="AU30" s="305">
        <v>6.3295485446230149E-2</v>
      </c>
      <c r="AV30" s="305">
        <v>5.6631657014391094E-2</v>
      </c>
      <c r="AW30" s="305">
        <v>6.1202432799784171E-2</v>
      </c>
      <c r="AX30" s="305">
        <v>6.2439225821957531E-2</v>
      </c>
      <c r="AY30" s="305">
        <v>4.9009978833365754E-2</v>
      </c>
      <c r="AZ30" s="305">
        <v>4.3935310212676722E-2</v>
      </c>
      <c r="BA30" s="305">
        <v>4.8058334726079913E-2</v>
      </c>
      <c r="BB30" s="305">
        <v>4.7300289595443148E-2</v>
      </c>
      <c r="BC30" s="305">
        <v>4.8410817477069192E-2</v>
      </c>
      <c r="BD30" s="305">
        <v>4.5092023975166304E-2</v>
      </c>
      <c r="BE30" s="306">
        <v>4.1359610435835241E-2</v>
      </c>
      <c r="BF30" s="285">
        <v>-8.2773253677560055E-2</v>
      </c>
      <c r="BG30" s="285">
        <v>-2.6672074959152914E-2</v>
      </c>
      <c r="BH30" s="285">
        <v>1.1213042361688797E-4</v>
      </c>
      <c r="BI30" s="316"/>
      <c r="BJ30" s="317"/>
    </row>
    <row r="31" spans="1:62" x14ac:dyDescent="0.15">
      <c r="A31" s="162" t="s">
        <v>169</v>
      </c>
      <c r="B31" s="305">
        <v>0</v>
      </c>
      <c r="C31" s="305">
        <v>0</v>
      </c>
      <c r="D31" s="305">
        <v>0</v>
      </c>
      <c r="E31" s="305">
        <v>0</v>
      </c>
      <c r="F31" s="305">
        <v>0</v>
      </c>
      <c r="G31" s="305">
        <v>0</v>
      </c>
      <c r="H31" s="305">
        <v>0</v>
      </c>
      <c r="I31" s="305">
        <v>0</v>
      </c>
      <c r="J31" s="305">
        <v>0</v>
      </c>
      <c r="K31" s="305">
        <v>4.3001111074581433E-2</v>
      </c>
      <c r="L31" s="305">
        <v>7.1161463689547955E-2</v>
      </c>
      <c r="M31" s="305">
        <v>8.3156702929130258E-2</v>
      </c>
      <c r="N31" s="305">
        <v>8.4803566177958908E-2</v>
      </c>
      <c r="O31" s="305">
        <v>9.2334135754894991E-2</v>
      </c>
      <c r="P31" s="305">
        <v>9.2006252282951312E-2</v>
      </c>
      <c r="Q31" s="305">
        <v>8.6314009576797204E-2</v>
      </c>
      <c r="R31" s="305">
        <v>6.8868966955384331E-2</v>
      </c>
      <c r="S31" s="305">
        <v>6.504993077807307E-2</v>
      </c>
      <c r="T31" s="305">
        <v>6.3085317515853126E-2</v>
      </c>
      <c r="U31" s="305">
        <v>7.2055205361527042E-2</v>
      </c>
      <c r="V31" s="305">
        <v>9.1678368811007632E-2</v>
      </c>
      <c r="W31" s="305">
        <v>0.11099661796126337</v>
      </c>
      <c r="X31" s="305">
        <v>0.14679504293085241</v>
      </c>
      <c r="Y31" s="305">
        <v>0.15746865888262299</v>
      </c>
      <c r="Z31" s="305">
        <v>0.20705034982410961</v>
      </c>
      <c r="AA31" s="305">
        <v>0.24391305229279456</v>
      </c>
      <c r="AB31" s="305">
        <v>0.25707139228161646</v>
      </c>
      <c r="AC31" s="305">
        <v>0.2662108026085519</v>
      </c>
      <c r="AD31" s="305">
        <v>0.27584137726567132</v>
      </c>
      <c r="AE31" s="305">
        <v>0.30448011724134255</v>
      </c>
      <c r="AF31" s="305">
        <v>0.31618716973139727</v>
      </c>
      <c r="AG31" s="305">
        <v>0.32988762038042957</v>
      </c>
      <c r="AH31" s="305">
        <v>0.32545928430685395</v>
      </c>
      <c r="AI31" s="305">
        <v>0.37284919628048485</v>
      </c>
      <c r="AJ31" s="305">
        <v>0.37327114468290429</v>
      </c>
      <c r="AK31" s="305">
        <v>0.38025979451986353</v>
      </c>
      <c r="AL31" s="305">
        <v>0.4137136896485481</v>
      </c>
      <c r="AM31" s="305">
        <v>0.41081111465101372</v>
      </c>
      <c r="AN31" s="305">
        <v>0.45473674961369875</v>
      </c>
      <c r="AO31" s="305">
        <v>0.43689833788021865</v>
      </c>
      <c r="AP31" s="305">
        <v>0.40084560715947942</v>
      </c>
      <c r="AQ31" s="305">
        <v>0.42842006963605489</v>
      </c>
      <c r="AR31" s="305">
        <v>0.39629823966334254</v>
      </c>
      <c r="AS31" s="305">
        <v>0.40409772773238478</v>
      </c>
      <c r="AT31" s="305">
        <v>0.36166084469276721</v>
      </c>
      <c r="AU31" s="305">
        <v>0.39958782466054804</v>
      </c>
      <c r="AV31" s="305">
        <v>0.34947002970312335</v>
      </c>
      <c r="AW31" s="305">
        <v>0.30823139142189893</v>
      </c>
      <c r="AX31" s="305">
        <v>0.28741942642250229</v>
      </c>
      <c r="AY31" s="305">
        <v>0.25694238894839272</v>
      </c>
      <c r="AZ31" s="305">
        <v>0.22135628196473445</v>
      </c>
      <c r="BA31" s="305">
        <v>0.19371604012459928</v>
      </c>
      <c r="BB31" s="305">
        <v>0.17729089339105708</v>
      </c>
      <c r="BC31" s="305">
        <v>0.20330387802173674</v>
      </c>
      <c r="BD31" s="305">
        <v>0.1969988401104262</v>
      </c>
      <c r="BE31" s="306">
        <v>0.18888627223062998</v>
      </c>
      <c r="BF31" s="285">
        <v>-4.1180790075965867E-2</v>
      </c>
      <c r="BG31" s="285">
        <v>-5.8942375595304575E-2</v>
      </c>
      <c r="BH31" s="285">
        <v>5.1209132526752342E-4</v>
      </c>
      <c r="BI31" s="316"/>
      <c r="BJ31" s="317"/>
    </row>
    <row r="32" spans="1:62" x14ac:dyDescent="0.15">
      <c r="A32" s="162" t="s">
        <v>168</v>
      </c>
      <c r="B32" s="305">
        <v>0.48421718999420732</v>
      </c>
      <c r="C32" s="305">
        <v>0.51081935225197128</v>
      </c>
      <c r="D32" s="305">
        <v>0.58379737121817599</v>
      </c>
      <c r="E32" s="305">
        <v>0.69622468656210723</v>
      </c>
      <c r="F32" s="305">
        <v>0.81127452379640541</v>
      </c>
      <c r="G32" s="305">
        <v>0.9242693782766559</v>
      </c>
      <c r="H32" s="305">
        <v>1.095485064675837</v>
      </c>
      <c r="I32" s="305">
        <v>1.2918580821732741</v>
      </c>
      <c r="J32" s="305">
        <v>1.5193674501929566</v>
      </c>
      <c r="K32" s="305">
        <v>1.586346747114775</v>
      </c>
      <c r="L32" s="305">
        <v>1.769313001795384</v>
      </c>
      <c r="M32" s="305">
        <v>1.8955410478180013</v>
      </c>
      <c r="N32" s="305">
        <v>1.984251023805095</v>
      </c>
      <c r="O32" s="305">
        <v>2.1167463665098452</v>
      </c>
      <c r="P32" s="305">
        <v>2.3450484263550067</v>
      </c>
      <c r="Q32" s="305">
        <v>2.4287973172053232</v>
      </c>
      <c r="R32" s="305">
        <v>2.474125878153596</v>
      </c>
      <c r="S32" s="305">
        <v>2.3779080013960296</v>
      </c>
      <c r="T32" s="305">
        <v>2.533004632973872</v>
      </c>
      <c r="U32" s="305">
        <v>2.5761564159180583</v>
      </c>
      <c r="V32" s="305">
        <v>2.7651042368582739</v>
      </c>
      <c r="W32" s="305">
        <v>2.7808143825256053</v>
      </c>
      <c r="X32" s="305">
        <v>2.8137175040285443</v>
      </c>
      <c r="Y32" s="305">
        <v>2.7919931360981738</v>
      </c>
      <c r="Z32" s="305">
        <v>2.7395252476707879</v>
      </c>
      <c r="AA32" s="305">
        <v>2.9292157983866156</v>
      </c>
      <c r="AB32" s="305">
        <v>3.2089538825864765</v>
      </c>
      <c r="AC32" s="305">
        <v>3.1936612379631972</v>
      </c>
      <c r="AD32" s="305">
        <v>3.2752148321551875</v>
      </c>
      <c r="AE32" s="305">
        <v>3.12655945365647</v>
      </c>
      <c r="AF32" s="305">
        <v>3.3280755604852819</v>
      </c>
      <c r="AG32" s="305">
        <v>3.6679632067354797</v>
      </c>
      <c r="AH32" s="305">
        <v>3.5263311080668625</v>
      </c>
      <c r="AI32" s="305">
        <v>3.7597513517435712</v>
      </c>
      <c r="AJ32" s="305">
        <v>3.8334453121184682</v>
      </c>
      <c r="AK32" s="305">
        <v>4.0135548093824713</v>
      </c>
      <c r="AL32" s="305">
        <v>4.2250268674108176</v>
      </c>
      <c r="AM32" s="305">
        <v>4.2178550883544093</v>
      </c>
      <c r="AN32" s="305">
        <v>4.424184632054132</v>
      </c>
      <c r="AO32" s="305">
        <v>4.5052753012214115</v>
      </c>
      <c r="AP32" s="305">
        <v>4.6163109087659189</v>
      </c>
      <c r="AQ32" s="305">
        <v>4.4584084100875581</v>
      </c>
      <c r="AR32" s="305">
        <v>4.3307313923835213</v>
      </c>
      <c r="AS32" s="305">
        <v>4.4757426910697582</v>
      </c>
      <c r="AT32" s="305">
        <v>4.3278433302609729</v>
      </c>
      <c r="AU32" s="305">
        <v>4.7954844445512101</v>
      </c>
      <c r="AV32" s="305">
        <v>4.1621991875581266</v>
      </c>
      <c r="AW32" s="305">
        <v>4.2883477528004796</v>
      </c>
      <c r="AX32" s="305">
        <v>4.3677129746488541</v>
      </c>
      <c r="AY32" s="305">
        <v>3.6677276810543082</v>
      </c>
      <c r="AZ32" s="305">
        <v>3.9428350986932275</v>
      </c>
      <c r="BA32" s="305">
        <v>4.2966114368869404</v>
      </c>
      <c r="BB32" s="305">
        <v>4.3311932863993157</v>
      </c>
      <c r="BC32" s="305">
        <v>4.144720790396474</v>
      </c>
      <c r="BD32" s="305">
        <v>4.2244117464609019</v>
      </c>
      <c r="BE32" s="306">
        <v>3.9234285139606815</v>
      </c>
      <c r="BF32" s="285">
        <v>-7.1248554962090482E-2</v>
      </c>
      <c r="BG32" s="285">
        <v>-2.416008968214034E-3</v>
      </c>
      <c r="BH32" s="285">
        <v>1.0636843448598216E-2</v>
      </c>
      <c r="BI32" s="316"/>
      <c r="BJ32" s="317"/>
    </row>
    <row r="33" spans="1:62" x14ac:dyDescent="0.15">
      <c r="A33" s="162" t="s">
        <v>167</v>
      </c>
      <c r="B33" s="305">
        <v>0.29969738585843053</v>
      </c>
      <c r="C33" s="305">
        <v>0.36020880460618232</v>
      </c>
      <c r="D33" s="305">
        <v>0.46430217145014091</v>
      </c>
      <c r="E33" s="305">
        <v>0.76099952059345954</v>
      </c>
      <c r="F33" s="305">
        <v>1.086688994524843</v>
      </c>
      <c r="G33" s="305">
        <v>1.5455005268447528</v>
      </c>
      <c r="H33" s="305">
        <v>2.0417170382393599</v>
      </c>
      <c r="I33" s="305">
        <v>2.6362912488254899</v>
      </c>
      <c r="J33" s="305">
        <v>3.4088861816668259</v>
      </c>
      <c r="K33" s="305">
        <v>4.2645107794611246</v>
      </c>
      <c r="L33" s="305">
        <v>4.5003794854306216</v>
      </c>
      <c r="M33" s="305">
        <v>4.7500013548180267</v>
      </c>
      <c r="N33" s="305">
        <v>5.0581369104099005</v>
      </c>
      <c r="O33" s="305">
        <v>5.422234917733328</v>
      </c>
      <c r="P33" s="305">
        <v>5.9936045522229691</v>
      </c>
      <c r="Q33" s="305">
        <v>5.8928125071647939</v>
      </c>
      <c r="R33" s="305">
        <v>5.649753276692266</v>
      </c>
      <c r="S33" s="305">
        <v>5.242645262848697</v>
      </c>
      <c r="T33" s="305">
        <v>5.450488831590973</v>
      </c>
      <c r="U33" s="305">
        <v>5.676410754719015</v>
      </c>
      <c r="V33" s="305">
        <v>5.6260748954431454</v>
      </c>
      <c r="W33" s="305">
        <v>5.6097173663676685</v>
      </c>
      <c r="X33" s="305">
        <v>6.0820267198827276</v>
      </c>
      <c r="Y33" s="305">
        <v>5.9711825672229111</v>
      </c>
      <c r="Z33" s="305">
        <v>6.1278964342831976</v>
      </c>
      <c r="AA33" s="305">
        <v>6.1620054655986776</v>
      </c>
      <c r="AB33" s="305">
        <v>6.4746074176942301</v>
      </c>
      <c r="AC33" s="305">
        <v>6.3839159082275954</v>
      </c>
      <c r="AD33" s="305">
        <v>6.7737715225789783</v>
      </c>
      <c r="AE33" s="305">
        <v>6.8977491009458802</v>
      </c>
      <c r="AF33" s="305">
        <v>7.5212840245134061</v>
      </c>
      <c r="AG33" s="305">
        <v>8.3936005544474597</v>
      </c>
      <c r="AH33" s="305">
        <v>8.0404579390723647</v>
      </c>
      <c r="AI33" s="305">
        <v>8.1141510931764298</v>
      </c>
      <c r="AJ33" s="305">
        <v>8.0903553533355321</v>
      </c>
      <c r="AK33" s="305">
        <v>8.0012395379291092</v>
      </c>
      <c r="AL33" s="305">
        <v>8.4608314257985899</v>
      </c>
      <c r="AM33" s="305">
        <v>8.4477295247680519</v>
      </c>
      <c r="AN33" s="305">
        <v>8.5502092351671077</v>
      </c>
      <c r="AO33" s="305">
        <v>8.570179227250172</v>
      </c>
      <c r="AP33" s="305">
        <v>8.7349172047937085</v>
      </c>
      <c r="AQ33" s="305">
        <v>8.9018972449462144</v>
      </c>
      <c r="AR33" s="305">
        <v>8.5757735322532742</v>
      </c>
      <c r="AS33" s="305">
        <v>8.6357501373237273</v>
      </c>
      <c r="AT33" s="305">
        <v>8.1688253376989586</v>
      </c>
      <c r="AU33" s="305">
        <v>8.5211136083862673</v>
      </c>
      <c r="AV33" s="305">
        <v>7.8234770201594701</v>
      </c>
      <c r="AW33" s="305">
        <v>7.8261591116595444</v>
      </c>
      <c r="AX33" s="305">
        <v>8.2214791788491421</v>
      </c>
      <c r="AY33" s="305">
        <v>7.149528668995881</v>
      </c>
      <c r="AZ33" s="305">
        <v>7.4454542527028238</v>
      </c>
      <c r="BA33" s="305">
        <v>8.1903723909845159</v>
      </c>
      <c r="BB33" s="305">
        <v>8.4889165264691755</v>
      </c>
      <c r="BC33" s="305">
        <v>8.3062719947493324</v>
      </c>
      <c r="BD33" s="305">
        <v>8.5806970229189847</v>
      </c>
      <c r="BE33" s="306">
        <v>8.3506173220047604</v>
      </c>
      <c r="BF33" s="285">
        <v>-2.6813637668325008E-2</v>
      </c>
      <c r="BG33" s="285">
        <v>4.9311208838371812E-3</v>
      </c>
      <c r="BH33" s="285">
        <v>2.2639436104737259E-2</v>
      </c>
      <c r="BI33" s="316"/>
      <c r="BJ33" s="317"/>
    </row>
    <row r="34" spans="1:62" x14ac:dyDescent="0.15">
      <c r="A34" s="162" t="s">
        <v>166</v>
      </c>
      <c r="B34" s="305">
        <v>0</v>
      </c>
      <c r="C34" s="305">
        <v>0</v>
      </c>
      <c r="D34" s="305">
        <v>0</v>
      </c>
      <c r="E34" s="305">
        <v>0</v>
      </c>
      <c r="F34" s="305">
        <v>0</v>
      </c>
      <c r="G34" s="305">
        <v>0</v>
      </c>
      <c r="H34" s="305">
        <v>0</v>
      </c>
      <c r="I34" s="305">
        <v>0</v>
      </c>
      <c r="J34" s="305">
        <v>0</v>
      </c>
      <c r="K34" s="305">
        <v>0</v>
      </c>
      <c r="L34" s="305">
        <v>0</v>
      </c>
      <c r="M34" s="305">
        <v>0</v>
      </c>
      <c r="N34" s="305">
        <v>0</v>
      </c>
      <c r="O34" s="305">
        <v>0</v>
      </c>
      <c r="P34" s="305">
        <v>0</v>
      </c>
      <c r="Q34" s="305">
        <v>0</v>
      </c>
      <c r="R34" s="305">
        <v>0</v>
      </c>
      <c r="S34" s="305">
        <v>8.1610733680671232E-3</v>
      </c>
      <c r="T34" s="305">
        <v>7.7789009933917812E-3</v>
      </c>
      <c r="U34" s="305">
        <v>8.5343767635833335E-3</v>
      </c>
      <c r="V34" s="305">
        <v>8.0425515556678089E-3</v>
      </c>
      <c r="W34" s="305">
        <v>1.1017690928140412E-2</v>
      </c>
      <c r="X34" s="305">
        <v>1.257782498931507E-2</v>
      </c>
      <c r="Y34" s="305">
        <v>1.5044914605559428E-2</v>
      </c>
      <c r="Z34" s="305">
        <v>1.5214330612075343E-2</v>
      </c>
      <c r="AA34" s="305">
        <v>1.5543289111795892E-2</v>
      </c>
      <c r="AB34" s="305">
        <v>1.5354621736956163E-2</v>
      </c>
      <c r="AC34" s="305">
        <v>1.4149987025206286E-2</v>
      </c>
      <c r="AD34" s="305">
        <v>1.046378286611096E-2</v>
      </c>
      <c r="AE34" s="305">
        <v>5.3528320579527399E-3</v>
      </c>
      <c r="AF34" s="305">
        <v>4.9367963083061647E-3</v>
      </c>
      <c r="AG34" s="305">
        <v>5.5311831314009572E-3</v>
      </c>
      <c r="AH34" s="305">
        <v>1.9241653421154113E-2</v>
      </c>
      <c r="AI34" s="305">
        <v>7.8806513404453438E-2</v>
      </c>
      <c r="AJ34" s="305">
        <v>0.14129450635646956</v>
      </c>
      <c r="AK34" s="305">
        <v>0.1891348709442244</v>
      </c>
      <c r="AL34" s="305">
        <v>0.18716546933557696</v>
      </c>
      <c r="AM34" s="305">
        <v>0.20129491997122387</v>
      </c>
      <c r="AN34" s="305">
        <v>0.22756375777270835</v>
      </c>
      <c r="AO34" s="305">
        <v>0.24946750553713545</v>
      </c>
      <c r="AP34" s="305">
        <v>0.25187094541103427</v>
      </c>
      <c r="AQ34" s="305">
        <v>0.29696244799772881</v>
      </c>
      <c r="AR34" s="305">
        <v>0.37605579673408529</v>
      </c>
      <c r="AS34" s="305">
        <v>0.39103561502110018</v>
      </c>
      <c r="AT34" s="305">
        <v>0.32926271692799991</v>
      </c>
      <c r="AU34" s="305">
        <v>0.36084434348018796</v>
      </c>
      <c r="AV34" s="305">
        <v>0.44496359886135628</v>
      </c>
      <c r="AW34" s="305">
        <v>0.4078378256727781</v>
      </c>
      <c r="AX34" s="305">
        <v>0.36095383502509132</v>
      </c>
      <c r="AY34" s="305">
        <v>0.27519014011814841</v>
      </c>
      <c r="AZ34" s="305">
        <v>0.29716446431498217</v>
      </c>
      <c r="BA34" s="305">
        <v>0.38574032137313108</v>
      </c>
      <c r="BB34" s="305">
        <v>0.46647282785372873</v>
      </c>
      <c r="BC34" s="305">
        <v>0.45672888358700625</v>
      </c>
      <c r="BD34" s="305">
        <v>0.5014169282490436</v>
      </c>
      <c r="BE34" s="306">
        <v>0.55020533592706478</v>
      </c>
      <c r="BF34" s="285">
        <v>9.7301078063700697E-2</v>
      </c>
      <c r="BG34" s="285">
        <v>4.2955175235478205E-2</v>
      </c>
      <c r="BH34" s="285">
        <v>1.4916667914337918E-3</v>
      </c>
      <c r="BI34" s="316"/>
      <c r="BJ34" s="317"/>
    </row>
    <row r="35" spans="1:62" x14ac:dyDescent="0.15">
      <c r="A35" s="162" t="s">
        <v>165</v>
      </c>
      <c r="B35" s="305">
        <v>0.13155679295074182</v>
      </c>
      <c r="C35" s="305">
        <v>0.16308843267395548</v>
      </c>
      <c r="D35" s="305">
        <v>0.20932161475968014</v>
      </c>
      <c r="E35" s="305">
        <v>0.2627275804359645</v>
      </c>
      <c r="F35" s="305">
        <v>0.31363290373356717</v>
      </c>
      <c r="G35" s="305">
        <v>0.35172436295120824</v>
      </c>
      <c r="H35" s="305">
        <v>0.36626142606385903</v>
      </c>
      <c r="I35" s="305">
        <v>0.3942481638957876</v>
      </c>
      <c r="J35" s="305">
        <v>0.46944554841370345</v>
      </c>
      <c r="K35" s="305">
        <v>0.49997338095026994</v>
      </c>
      <c r="L35" s="305">
        <v>0.55539079409069259</v>
      </c>
      <c r="M35" s="305">
        <v>0.66506627561073994</v>
      </c>
      <c r="N35" s="305">
        <v>0.71867515057698161</v>
      </c>
      <c r="O35" s="305">
        <v>0.78699692839394186</v>
      </c>
      <c r="P35" s="305">
        <v>0.83131924860628981</v>
      </c>
      <c r="Q35" s="305">
        <v>0.89463570370294609</v>
      </c>
      <c r="R35" s="305">
        <v>0.91761038447048515</v>
      </c>
      <c r="S35" s="305">
        <v>0.95832141762340073</v>
      </c>
      <c r="T35" s="305">
        <v>0.9553898168758912</v>
      </c>
      <c r="U35" s="305">
        <v>0.97033789306742757</v>
      </c>
      <c r="V35" s="305">
        <v>0.99333372853115776</v>
      </c>
      <c r="W35" s="305">
        <v>1.0536564934174131</v>
      </c>
      <c r="X35" s="305">
        <v>1.0460517469238735</v>
      </c>
      <c r="Y35" s="305">
        <v>1.0318273781099665</v>
      </c>
      <c r="Z35" s="305">
        <v>1.0540991361045369</v>
      </c>
      <c r="AA35" s="305">
        <v>1.0029256638702317</v>
      </c>
      <c r="AB35" s="305">
        <v>0.9945135715162664</v>
      </c>
      <c r="AC35" s="305">
        <v>0.87186691278393458</v>
      </c>
      <c r="AD35" s="305">
        <v>0.94079980864522994</v>
      </c>
      <c r="AE35" s="305">
        <v>0.95007192322068645</v>
      </c>
      <c r="AF35" s="305">
        <v>1.0323868000952041</v>
      </c>
      <c r="AG35" s="305">
        <v>1.1488039812702142</v>
      </c>
      <c r="AH35" s="305">
        <v>1.092470102544163</v>
      </c>
      <c r="AI35" s="305">
        <v>1.1000597986488265</v>
      </c>
      <c r="AJ35" s="305">
        <v>1.1145484855115182</v>
      </c>
      <c r="AK35" s="305">
        <v>1.0836396378706159</v>
      </c>
      <c r="AL35" s="305">
        <v>1.2051948276567361</v>
      </c>
      <c r="AM35" s="305">
        <v>1.2164369306332972</v>
      </c>
      <c r="AN35" s="305">
        <v>1.33745549504438</v>
      </c>
      <c r="AO35" s="305">
        <v>1.314297237863461</v>
      </c>
      <c r="AP35" s="305">
        <v>1.3608480994689522</v>
      </c>
      <c r="AQ35" s="305">
        <v>1.2891518094604142</v>
      </c>
      <c r="AR35" s="305">
        <v>1.2045417482822909</v>
      </c>
      <c r="AS35" s="305">
        <v>1.1850915659075343</v>
      </c>
      <c r="AT35" s="305">
        <v>1.0297986707224029</v>
      </c>
      <c r="AU35" s="305">
        <v>1.1044701001034136</v>
      </c>
      <c r="AV35" s="305">
        <v>1.0559110954224424</v>
      </c>
      <c r="AW35" s="305">
        <v>0.93979188933047453</v>
      </c>
      <c r="AX35" s="305">
        <v>0.87852613710090965</v>
      </c>
      <c r="AY35" s="305">
        <v>0.78559267336041261</v>
      </c>
      <c r="AZ35" s="305">
        <v>0.8427787759507217</v>
      </c>
      <c r="BA35" s="305">
        <v>0.90083479924232557</v>
      </c>
      <c r="BB35" s="305">
        <v>0.96115277203071803</v>
      </c>
      <c r="BC35" s="305">
        <v>0.93099286775078316</v>
      </c>
      <c r="BD35" s="305">
        <v>0.95243160919090419</v>
      </c>
      <c r="BE35" s="306">
        <v>0.98205637874224061</v>
      </c>
      <c r="BF35" s="285">
        <v>3.1104353599207935E-2</v>
      </c>
      <c r="BG35" s="285">
        <v>-7.7796103383992454E-3</v>
      </c>
      <c r="BH35" s="285">
        <v>2.6624621606354502E-3</v>
      </c>
      <c r="BI35" s="316"/>
      <c r="BJ35" s="317"/>
    </row>
    <row r="36" spans="1:62" x14ac:dyDescent="0.15">
      <c r="A36" s="162" t="s">
        <v>164</v>
      </c>
      <c r="B36" s="305">
        <v>0</v>
      </c>
      <c r="C36" s="305">
        <v>0</v>
      </c>
      <c r="D36" s="305">
        <v>0</v>
      </c>
      <c r="E36" s="305">
        <v>0</v>
      </c>
      <c r="F36" s="305">
        <v>0</v>
      </c>
      <c r="G36" s="305">
        <v>0</v>
      </c>
      <c r="H36" s="305">
        <v>0</v>
      </c>
      <c r="I36" s="305">
        <v>0</v>
      </c>
      <c r="J36" s="305">
        <v>0</v>
      </c>
      <c r="K36" s="305">
        <v>0</v>
      </c>
      <c r="L36" s="305">
        <v>0</v>
      </c>
      <c r="M36" s="305">
        <v>0</v>
      </c>
      <c r="N36" s="305">
        <v>0</v>
      </c>
      <c r="O36" s="305">
        <v>0</v>
      </c>
      <c r="P36" s="305">
        <v>0</v>
      </c>
      <c r="Q36" s="305">
        <v>0</v>
      </c>
      <c r="R36" s="305">
        <v>0</v>
      </c>
      <c r="S36" s="305">
        <v>0</v>
      </c>
      <c r="T36" s="305">
        <v>0</v>
      </c>
      <c r="U36" s="305">
        <v>0</v>
      </c>
      <c r="V36" s="305">
        <v>0</v>
      </c>
      <c r="W36" s="305">
        <v>0</v>
      </c>
      <c r="X36" s="305">
        <v>0</v>
      </c>
      <c r="Y36" s="305">
        <v>0</v>
      </c>
      <c r="Z36" s="305">
        <v>0</v>
      </c>
      <c r="AA36" s="305">
        <v>0</v>
      </c>
      <c r="AB36" s="305">
        <v>0</v>
      </c>
      <c r="AC36" s="305">
        <v>0</v>
      </c>
      <c r="AD36" s="305">
        <v>0</v>
      </c>
      <c r="AE36" s="305">
        <v>0</v>
      </c>
      <c r="AF36" s="305">
        <v>0</v>
      </c>
      <c r="AG36" s="305">
        <v>0</v>
      </c>
      <c r="AH36" s="305">
        <v>0</v>
      </c>
      <c r="AI36" s="305">
        <v>0</v>
      </c>
      <c r="AJ36" s="305">
        <v>0</v>
      </c>
      <c r="AK36" s="305">
        <v>0</v>
      </c>
      <c r="AL36" s="305">
        <v>0</v>
      </c>
      <c r="AM36" s="305">
        <v>0</v>
      </c>
      <c r="AN36" s="305">
        <v>0</v>
      </c>
      <c r="AO36" s="305">
        <v>0</v>
      </c>
      <c r="AP36" s="305">
        <v>0</v>
      </c>
      <c r="AQ36" s="305">
        <v>0</v>
      </c>
      <c r="AR36" s="305">
        <v>0</v>
      </c>
      <c r="AS36" s="305">
        <v>0</v>
      </c>
      <c r="AT36" s="305">
        <v>0</v>
      </c>
      <c r="AU36" s="305">
        <v>0</v>
      </c>
      <c r="AV36" s="305">
        <v>0</v>
      </c>
      <c r="AW36" s="305">
        <v>0</v>
      </c>
      <c r="AX36" s="305">
        <v>0</v>
      </c>
      <c r="AY36" s="305">
        <v>0</v>
      </c>
      <c r="AZ36" s="305">
        <v>0</v>
      </c>
      <c r="BA36" s="305">
        <v>0</v>
      </c>
      <c r="BB36" s="305">
        <v>0</v>
      </c>
      <c r="BC36" s="305">
        <v>0</v>
      </c>
      <c r="BD36" s="305">
        <v>0</v>
      </c>
      <c r="BE36" s="306">
        <v>0</v>
      </c>
      <c r="BF36" s="285" t="s">
        <v>111</v>
      </c>
      <c r="BG36" s="285" t="s">
        <v>111</v>
      </c>
      <c r="BH36" s="285" t="s">
        <v>111</v>
      </c>
      <c r="BI36" s="316"/>
      <c r="BJ36" s="317"/>
    </row>
    <row r="37" spans="1:62" x14ac:dyDescent="0.15">
      <c r="A37" s="162" t="s">
        <v>163</v>
      </c>
      <c r="B37" s="305">
        <v>0</v>
      </c>
      <c r="C37" s="305">
        <v>0</v>
      </c>
      <c r="D37" s="305">
        <v>0</v>
      </c>
      <c r="E37" s="305">
        <v>0</v>
      </c>
      <c r="F37" s="305">
        <v>0</v>
      </c>
      <c r="G37" s="305">
        <v>0</v>
      </c>
      <c r="H37" s="305">
        <v>0</v>
      </c>
      <c r="I37" s="305">
        <v>0</v>
      </c>
      <c r="J37" s="305">
        <v>0</v>
      </c>
      <c r="K37" s="305">
        <v>0</v>
      </c>
      <c r="L37" s="305">
        <v>0</v>
      </c>
      <c r="M37" s="305">
        <v>0</v>
      </c>
      <c r="N37" s="305">
        <v>0</v>
      </c>
      <c r="O37" s="305">
        <v>0</v>
      </c>
      <c r="P37" s="305">
        <v>2.6726668696045553E-2</v>
      </c>
      <c r="Q37" s="305">
        <v>7.7824928638634563E-2</v>
      </c>
      <c r="R37" s="305">
        <v>0.11733659427532192</v>
      </c>
      <c r="S37" s="305">
        <v>0.17218679588497637</v>
      </c>
      <c r="T37" s="305">
        <v>0.1862485623417808</v>
      </c>
      <c r="U37" s="305">
        <v>0.1967911978344471</v>
      </c>
      <c r="V37" s="305">
        <v>0.20319718151488286</v>
      </c>
      <c r="W37" s="305">
        <v>0.14331826872200037</v>
      </c>
      <c r="X37" s="305">
        <v>0.14275952303497502</v>
      </c>
      <c r="Y37" s="305">
        <v>0.17078764172607275</v>
      </c>
      <c r="Z37" s="305">
        <v>0.19421068838189198</v>
      </c>
      <c r="AA37" s="305">
        <v>0.21120596644807937</v>
      </c>
      <c r="AB37" s="305">
        <v>0.21638203168868228</v>
      </c>
      <c r="AC37" s="305">
        <v>0.2134342938930717</v>
      </c>
      <c r="AD37" s="305">
        <v>0.24316254315093214</v>
      </c>
      <c r="AE37" s="305">
        <v>0.24732589997489535</v>
      </c>
      <c r="AF37" s="305">
        <v>0.26319166516891729</v>
      </c>
      <c r="AG37" s="305">
        <v>0.29815716029121525</v>
      </c>
      <c r="AH37" s="305">
        <v>0.31247680811204936</v>
      </c>
      <c r="AI37" s="305">
        <v>0.31596502599158605</v>
      </c>
      <c r="AJ37" s="305">
        <v>0.33790704168544616</v>
      </c>
      <c r="AK37" s="305">
        <v>0.38635871391895149</v>
      </c>
      <c r="AL37" s="305">
        <v>0.40407065823923993</v>
      </c>
      <c r="AM37" s="305">
        <v>0.41476035819265888</v>
      </c>
      <c r="AN37" s="305">
        <v>0.4117222329427398</v>
      </c>
      <c r="AO37" s="305">
        <v>0.40992401450651456</v>
      </c>
      <c r="AP37" s="305">
        <v>0.39124301829513708</v>
      </c>
      <c r="AQ37" s="305">
        <v>0.44412890227521012</v>
      </c>
      <c r="AR37" s="305">
        <v>0.48216172947790098</v>
      </c>
      <c r="AS37" s="305">
        <v>0.50373635398843264</v>
      </c>
      <c r="AT37" s="305">
        <v>0.47946117370019514</v>
      </c>
      <c r="AU37" s="305">
        <v>0.52897136295813607</v>
      </c>
      <c r="AV37" s="305">
        <v>0.4652832558672394</v>
      </c>
      <c r="AW37" s="305">
        <v>0.45256200159543275</v>
      </c>
      <c r="AX37" s="305">
        <v>0.43221423087311273</v>
      </c>
      <c r="AY37" s="305">
        <v>0.41877088630272663</v>
      </c>
      <c r="AZ37" s="305">
        <v>0.4234246413127985</v>
      </c>
      <c r="BA37" s="305">
        <v>0.4747846989808549</v>
      </c>
      <c r="BB37" s="305">
        <v>0.48558925030614702</v>
      </c>
      <c r="BC37" s="305">
        <v>0.50413269183565801</v>
      </c>
      <c r="BD37" s="305">
        <v>0.51432513396938984</v>
      </c>
      <c r="BE37" s="306">
        <v>0.51191442807503162</v>
      </c>
      <c r="BF37" s="285">
        <v>-4.6871244182705718E-3</v>
      </c>
      <c r="BG37" s="285">
        <v>7.0439631455638807E-3</v>
      </c>
      <c r="BH37" s="285">
        <v>1.3878559558654854E-3</v>
      </c>
      <c r="BI37" s="316"/>
      <c r="BJ37" s="317"/>
    </row>
    <row r="38" spans="1:62" x14ac:dyDescent="0.15">
      <c r="A38" s="162" t="s">
        <v>162</v>
      </c>
      <c r="B38" s="305">
        <v>0.71352066114386026</v>
      </c>
      <c r="C38" s="305">
        <v>0.77906322340068146</v>
      </c>
      <c r="D38" s="305">
        <v>0.85096968133959672</v>
      </c>
      <c r="E38" s="305">
        <v>0.99665986006692497</v>
      </c>
      <c r="F38" s="305">
        <v>1.0972870332553486</v>
      </c>
      <c r="G38" s="305">
        <v>1.1837861869943671</v>
      </c>
      <c r="H38" s="305">
        <v>1.2229274108361166</v>
      </c>
      <c r="I38" s="305">
        <v>1.3985595341645458</v>
      </c>
      <c r="J38" s="305">
        <v>1.5754524007241444</v>
      </c>
      <c r="K38" s="305">
        <v>1.7718793260572792</v>
      </c>
      <c r="L38" s="305">
        <v>2.0417849374529924</v>
      </c>
      <c r="M38" s="305">
        <v>2.4654724153910523</v>
      </c>
      <c r="N38" s="305">
        <v>2.524790348730177</v>
      </c>
      <c r="O38" s="305">
        <v>2.4874463025744009</v>
      </c>
      <c r="P38" s="305">
        <v>2.5555624813290359</v>
      </c>
      <c r="Q38" s="305">
        <v>2.5295694926555901</v>
      </c>
      <c r="R38" s="305">
        <v>2.4594364538481952</v>
      </c>
      <c r="S38" s="305">
        <v>2.4508641823554771</v>
      </c>
      <c r="T38" s="305">
        <v>2.520279263421509</v>
      </c>
      <c r="U38" s="305">
        <v>2.9609824792751009</v>
      </c>
      <c r="V38" s="305">
        <v>3.0177177288739325</v>
      </c>
      <c r="W38" s="305">
        <v>3.1906700789145082</v>
      </c>
      <c r="X38" s="305">
        <v>3.5392548232433834</v>
      </c>
      <c r="Y38" s="305">
        <v>3.8291177129032228</v>
      </c>
      <c r="Z38" s="305">
        <v>4.1533768035966832</v>
      </c>
      <c r="AA38" s="305">
        <v>4.3950814800788542</v>
      </c>
      <c r="AB38" s="305">
        <v>4.6691014915335725</v>
      </c>
      <c r="AC38" s="305">
        <v>4.613431279443228</v>
      </c>
      <c r="AD38" s="305">
        <v>4.7203150085525669</v>
      </c>
      <c r="AE38" s="305">
        <v>4.5613313006876242</v>
      </c>
      <c r="AF38" s="305">
        <v>5.0244129534192341</v>
      </c>
      <c r="AG38" s="305">
        <v>5.1694177028071522</v>
      </c>
      <c r="AH38" s="305">
        <v>5.3823201881251892</v>
      </c>
      <c r="AI38" s="305">
        <v>5.7949426063271661</v>
      </c>
      <c r="AJ38" s="305">
        <v>6.2985962588693081</v>
      </c>
      <c r="AK38" s="305">
        <v>6.5494703275862909</v>
      </c>
      <c r="AL38" s="305">
        <v>6.5854177870931503</v>
      </c>
      <c r="AM38" s="305">
        <v>6.5407460936036017</v>
      </c>
      <c r="AN38" s="305">
        <v>7.2112715885764862</v>
      </c>
      <c r="AO38" s="305">
        <v>7.4625696174958227</v>
      </c>
      <c r="AP38" s="305">
        <v>8.0081605893145245</v>
      </c>
      <c r="AQ38" s="305">
        <v>7.8426390247726347</v>
      </c>
      <c r="AR38" s="305">
        <v>7.881083818946137</v>
      </c>
      <c r="AS38" s="305">
        <v>7.8012130860863831</v>
      </c>
      <c r="AT38" s="305">
        <v>7.1904095710638236</v>
      </c>
      <c r="AU38" s="305">
        <v>7.6579507630304819</v>
      </c>
      <c r="AV38" s="305">
        <v>7.180590406376937</v>
      </c>
      <c r="AW38" s="305">
        <v>6.8850646008395637</v>
      </c>
      <c r="AX38" s="305">
        <v>6.4573033346739885</v>
      </c>
      <c r="AY38" s="305">
        <v>5.7056490862057228</v>
      </c>
      <c r="AZ38" s="305">
        <v>6.2226774556019038</v>
      </c>
      <c r="BA38" s="305">
        <v>6.5173727279048794</v>
      </c>
      <c r="BB38" s="305">
        <v>6.9254275583809894</v>
      </c>
      <c r="BC38" s="305">
        <v>6.6966355701841529</v>
      </c>
      <c r="BD38" s="305">
        <v>6.8491689448688433</v>
      </c>
      <c r="BE38" s="306">
        <v>6.5285485918399857</v>
      </c>
      <c r="BF38" s="285">
        <v>-4.6811570222553112E-2</v>
      </c>
      <c r="BG38" s="285">
        <v>-4.8502803268528627E-3</v>
      </c>
      <c r="BH38" s="285">
        <v>1.7699608663919748E-2</v>
      </c>
      <c r="BI38" s="316"/>
      <c r="BJ38" s="317"/>
    </row>
    <row r="39" spans="1:62" x14ac:dyDescent="0.15">
      <c r="A39" s="162" t="s">
        <v>161</v>
      </c>
      <c r="B39" s="305" t="s">
        <v>111</v>
      </c>
      <c r="C39" s="305" t="s">
        <v>111</v>
      </c>
      <c r="D39" s="305" t="s">
        <v>111</v>
      </c>
      <c r="E39" s="305" t="s">
        <v>111</v>
      </c>
      <c r="F39" s="305" t="s">
        <v>111</v>
      </c>
      <c r="G39" s="305" t="s">
        <v>111</v>
      </c>
      <c r="H39" s="305" t="s">
        <v>111</v>
      </c>
      <c r="I39" s="305" t="s">
        <v>111</v>
      </c>
      <c r="J39" s="305" t="s">
        <v>111</v>
      </c>
      <c r="K39" s="305" t="s">
        <v>111</v>
      </c>
      <c r="L39" s="305" t="s">
        <v>111</v>
      </c>
      <c r="M39" s="305" t="s">
        <v>111</v>
      </c>
      <c r="N39" s="305" t="s">
        <v>111</v>
      </c>
      <c r="O39" s="305" t="s">
        <v>111</v>
      </c>
      <c r="P39" s="305" t="s">
        <v>111</v>
      </c>
      <c r="Q39" s="305" t="s">
        <v>111</v>
      </c>
      <c r="R39" s="305" t="s">
        <v>111</v>
      </c>
      <c r="S39" s="305" t="s">
        <v>111</v>
      </c>
      <c r="T39" s="305" t="s">
        <v>111</v>
      </c>
      <c r="U39" s="305" t="s">
        <v>111</v>
      </c>
      <c r="V39" s="305">
        <v>0.20419581810332901</v>
      </c>
      <c r="W39" s="305">
        <v>0.21353571650984901</v>
      </c>
      <c r="X39" s="305">
        <v>0.22209729004915896</v>
      </c>
      <c r="Y39" s="305">
        <v>0.23852117065273812</v>
      </c>
      <c r="Z39" s="305">
        <v>0.2391746533120607</v>
      </c>
      <c r="AA39" s="305">
        <v>0.24851455171858061</v>
      </c>
      <c r="AB39" s="305">
        <v>0.2391746533120607</v>
      </c>
      <c r="AC39" s="305">
        <v>0.13624563040347829</v>
      </c>
      <c r="AD39" s="305">
        <v>8.5432600130226882E-2</v>
      </c>
      <c r="AE39" s="305">
        <v>8.5432600130226882E-2</v>
      </c>
      <c r="AF39" s="305">
        <v>0.10246417957741037</v>
      </c>
      <c r="AG39" s="305">
        <v>9.3646041540728531E-2</v>
      </c>
      <c r="AH39" s="305">
        <v>9.3902606038100397E-2</v>
      </c>
      <c r="AI39" s="305">
        <v>0.10621845246630565</v>
      </c>
      <c r="AJ39" s="305">
        <v>0.1017316385259186</v>
      </c>
      <c r="AK39" s="305">
        <v>0.1228676244690885</v>
      </c>
      <c r="AL39" s="305">
        <v>0.1281031163796221</v>
      </c>
      <c r="AM39" s="305">
        <v>0.14595880450973381</v>
      </c>
      <c r="AN39" s="305">
        <v>0.14518047964252381</v>
      </c>
      <c r="AO39" s="305">
        <v>0.15980553163946853</v>
      </c>
      <c r="AP39" s="305">
        <v>0.1556649734419997</v>
      </c>
      <c r="AQ39" s="305">
        <v>0.16088432843387854</v>
      </c>
      <c r="AR39" s="305">
        <v>0.1556649734419997</v>
      </c>
      <c r="AS39" s="305">
        <v>0.15204354867412287</v>
      </c>
      <c r="AT39" s="305">
        <v>0.13982377320349032</v>
      </c>
      <c r="AU39" s="305">
        <v>0.16674465684581263</v>
      </c>
      <c r="AV39" s="305">
        <v>0.14687448082409854</v>
      </c>
      <c r="AW39" s="305">
        <v>0.13770670954989628</v>
      </c>
      <c r="AX39" s="305">
        <v>0.1360545747906709</v>
      </c>
      <c r="AY39" s="305">
        <v>0.12227218117737911</v>
      </c>
      <c r="AZ39" s="305">
        <v>0.12329654827025892</v>
      </c>
      <c r="BA39" s="305">
        <v>0.12732455508778998</v>
      </c>
      <c r="BB39" s="305">
        <v>0.11575348149541681</v>
      </c>
      <c r="BC39" s="305">
        <v>0.13270210066851884</v>
      </c>
      <c r="BD39" s="305">
        <v>0.12692839523592361</v>
      </c>
      <c r="BE39" s="306">
        <v>0.10354987521727629</v>
      </c>
      <c r="BF39" s="285">
        <v>-0.18418668238256175</v>
      </c>
      <c r="BG39" s="285">
        <v>-9.6293140134332544E-3</v>
      </c>
      <c r="BH39" s="285">
        <v>2.8073502751198239E-4</v>
      </c>
      <c r="BI39" s="316"/>
      <c r="BJ39" s="317"/>
    </row>
    <row r="40" spans="1:62" x14ac:dyDescent="0.15">
      <c r="A40" s="162" t="s">
        <v>160</v>
      </c>
      <c r="B40" s="305" t="s">
        <v>111</v>
      </c>
      <c r="C40" s="305" t="s">
        <v>111</v>
      </c>
      <c r="D40" s="305" t="s">
        <v>111</v>
      </c>
      <c r="E40" s="305" t="s">
        <v>111</v>
      </c>
      <c r="F40" s="305" t="s">
        <v>111</v>
      </c>
      <c r="G40" s="305" t="s">
        <v>111</v>
      </c>
      <c r="H40" s="305" t="s">
        <v>111</v>
      </c>
      <c r="I40" s="305" t="s">
        <v>111</v>
      </c>
      <c r="J40" s="305" t="s">
        <v>111</v>
      </c>
      <c r="K40" s="305" t="s">
        <v>111</v>
      </c>
      <c r="L40" s="305" t="s">
        <v>111</v>
      </c>
      <c r="M40" s="305" t="s">
        <v>111</v>
      </c>
      <c r="N40" s="305" t="s">
        <v>111</v>
      </c>
      <c r="O40" s="305" t="s">
        <v>111</v>
      </c>
      <c r="P40" s="305" t="s">
        <v>111</v>
      </c>
      <c r="Q40" s="305" t="s">
        <v>111</v>
      </c>
      <c r="R40" s="305" t="s">
        <v>111</v>
      </c>
      <c r="S40" s="305" t="s">
        <v>111</v>
      </c>
      <c r="T40" s="305" t="s">
        <v>111</v>
      </c>
      <c r="U40" s="305" t="s">
        <v>111</v>
      </c>
      <c r="V40" s="305">
        <v>0.39467180855366246</v>
      </c>
      <c r="W40" s="305">
        <v>0.39550930841266224</v>
      </c>
      <c r="X40" s="305">
        <v>0.41309680545165839</v>
      </c>
      <c r="Y40" s="305">
        <v>0.42950756942374002</v>
      </c>
      <c r="Z40" s="305">
        <v>0.45706554804914856</v>
      </c>
      <c r="AA40" s="305">
        <v>0.52647334886375807</v>
      </c>
      <c r="AB40" s="305">
        <v>0.54499466057252421</v>
      </c>
      <c r="AC40" s="305">
        <v>0.31050088917041496</v>
      </c>
      <c r="AD40" s="305">
        <v>0.16839090505570103</v>
      </c>
      <c r="AE40" s="305">
        <v>0.19481134241425674</v>
      </c>
      <c r="AF40" s="305">
        <v>0.22829823405780941</v>
      </c>
      <c r="AG40" s="305">
        <v>0.24340711192611031</v>
      </c>
      <c r="AH40" s="305">
        <v>0.22531637038659255</v>
      </c>
      <c r="AI40" s="305">
        <v>0.19735436577159643</v>
      </c>
      <c r="AJ40" s="305">
        <v>0.20399323205845674</v>
      </c>
      <c r="AK40" s="305">
        <v>0.23164690477574545</v>
      </c>
      <c r="AL40" s="305">
        <v>0.24155346200004901</v>
      </c>
      <c r="AM40" s="305">
        <v>0.24422026083053364</v>
      </c>
      <c r="AN40" s="305">
        <v>0.26491326947720473</v>
      </c>
      <c r="AO40" s="305">
        <v>0.26352738999920589</v>
      </c>
      <c r="AP40" s="305">
        <v>0.27870860857498553</v>
      </c>
      <c r="AQ40" s="305">
        <v>0.27618808984912674</v>
      </c>
      <c r="AR40" s="305">
        <v>0.32542822352929696</v>
      </c>
      <c r="AS40" s="305">
        <v>0.29131200154911358</v>
      </c>
      <c r="AT40" s="305">
        <v>0.24548052019346295</v>
      </c>
      <c r="AU40" s="305">
        <v>0.28040770825179223</v>
      </c>
      <c r="AV40" s="305">
        <v>0.30592796035111258</v>
      </c>
      <c r="AW40" s="305">
        <v>0.29789906414192285</v>
      </c>
      <c r="AX40" s="305">
        <v>0.24354512188610719</v>
      </c>
      <c r="AY40" s="305">
        <v>0.2323715723558491</v>
      </c>
      <c r="AZ40" s="305">
        <v>0.23257027296493032</v>
      </c>
      <c r="BA40" s="305">
        <v>0.20666458888335126</v>
      </c>
      <c r="BB40" s="305">
        <v>0.21565029253180393</v>
      </c>
      <c r="BC40" s="305">
        <v>0.21659856378349834</v>
      </c>
      <c r="BD40" s="305">
        <v>0.20871023571269953</v>
      </c>
      <c r="BE40" s="306">
        <v>0.22775873149135384</v>
      </c>
      <c r="BF40" s="285">
        <v>9.12676645379078E-2</v>
      </c>
      <c r="BG40" s="285">
        <v>-1.609612416619588E-2</v>
      </c>
      <c r="BH40" s="285">
        <v>6.1747881025598457E-4</v>
      </c>
      <c r="BI40" s="316"/>
      <c r="BJ40" s="317"/>
    </row>
    <row r="41" spans="1:62" x14ac:dyDescent="0.15">
      <c r="A41" s="162" t="s">
        <v>159</v>
      </c>
      <c r="B41" s="305">
        <v>0</v>
      </c>
      <c r="C41" s="305">
        <v>0</v>
      </c>
      <c r="D41" s="305">
        <v>0</v>
      </c>
      <c r="E41" s="305">
        <v>0</v>
      </c>
      <c r="F41" s="305">
        <v>2.830010622595891E-4</v>
      </c>
      <c r="G41" s="305">
        <v>7.058143245254069E-4</v>
      </c>
      <c r="H41" s="305">
        <v>1.417791783295578E-3</v>
      </c>
      <c r="I41" s="305">
        <v>1.1311344282030294E-2</v>
      </c>
      <c r="J41" s="305">
        <v>2.2684668532729248E-2</v>
      </c>
      <c r="K41" s="305">
        <v>3.0482523340854932E-2</v>
      </c>
      <c r="L41" s="305">
        <v>3.5290716226270349E-2</v>
      </c>
      <c r="M41" s="305">
        <v>4.0296664004732925E-2</v>
      </c>
      <c r="N41" s="305">
        <v>4.2533753498867351E-2</v>
      </c>
      <c r="O41" s="305">
        <v>4.6787128848754078E-2</v>
      </c>
      <c r="P41" s="305">
        <v>4.8913816523697445E-2</v>
      </c>
      <c r="Q41" s="305">
        <v>4.2937038075295586E-2</v>
      </c>
      <c r="R41" s="305">
        <v>3.3318106907446091E-2</v>
      </c>
      <c r="S41" s="305">
        <v>2.764693977426377E-2</v>
      </c>
      <c r="T41" s="305">
        <v>2.6229147990968194E-2</v>
      </c>
      <c r="U41" s="305">
        <v>2.827836070507574E-2</v>
      </c>
      <c r="V41" s="305">
        <v>3.1055830279117912E-2</v>
      </c>
      <c r="W41" s="305">
        <v>3.03500159545925E-2</v>
      </c>
      <c r="X41" s="305">
        <v>3.4584901901744937E-2</v>
      </c>
      <c r="Y41" s="305">
        <v>3.5898179374427464E-2</v>
      </c>
      <c r="Z41" s="305">
        <v>4.0937230822473601E-2</v>
      </c>
      <c r="AA41" s="305">
        <v>4.8197035303306358E-2</v>
      </c>
      <c r="AB41" s="305">
        <v>5.0112817041303895E-2</v>
      </c>
      <c r="AC41" s="305">
        <v>5.2087554386424158E-2</v>
      </c>
      <c r="AD41" s="305">
        <v>5.4246872370666992E-2</v>
      </c>
      <c r="AE41" s="305">
        <v>5.4650194841824373E-2</v>
      </c>
      <c r="AF41" s="305">
        <v>6.2452892112570935E-2</v>
      </c>
      <c r="AG41" s="305">
        <v>6.8324189293715407E-2</v>
      </c>
      <c r="AH41" s="305">
        <v>7.020231020042525E-2</v>
      </c>
      <c r="AI41" s="305">
        <v>7.0884932950720347E-2</v>
      </c>
      <c r="AJ41" s="305">
        <v>7.3526694653038682E-2</v>
      </c>
      <c r="AK41" s="305">
        <v>7.5335551284372096E-2</v>
      </c>
      <c r="AL41" s="305">
        <v>8.3976332303661652E-2</v>
      </c>
      <c r="AM41" s="305">
        <v>0.1200432454605226</v>
      </c>
      <c r="AN41" s="305">
        <v>0.12151630227177122</v>
      </c>
      <c r="AO41" s="305">
        <v>0.134195717386</v>
      </c>
      <c r="AP41" s="305">
        <v>0.13235786253024878</v>
      </c>
      <c r="AQ41" s="305">
        <v>0.13844615387870177</v>
      </c>
      <c r="AR41" s="305">
        <v>0.12922780305490777</v>
      </c>
      <c r="AS41" s="305">
        <v>0.12267672095888313</v>
      </c>
      <c r="AT41" s="305">
        <v>0.12517778452816078</v>
      </c>
      <c r="AU41" s="305">
        <v>0.13464371774280692</v>
      </c>
      <c r="AV41" s="305">
        <v>0.11615404410151402</v>
      </c>
      <c r="AW41" s="305">
        <v>0.11794442834110597</v>
      </c>
      <c r="AX41" s="305">
        <v>0.10013468189506006</v>
      </c>
      <c r="AY41" s="305">
        <v>9.4874577433028531E-2</v>
      </c>
      <c r="AZ41" s="305">
        <v>8.6523237855060539E-2</v>
      </c>
      <c r="BA41" s="305">
        <v>7.9573952426961775E-2</v>
      </c>
      <c r="BB41" s="305">
        <v>7.7993573744494032E-2</v>
      </c>
      <c r="BC41" s="305">
        <v>7.6924359449089832E-2</v>
      </c>
      <c r="BD41" s="305">
        <v>7.6972302731611611E-2</v>
      </c>
      <c r="BE41" s="306">
        <v>7.071930634012108E-2</v>
      </c>
      <c r="BF41" s="285">
        <v>-8.1236966669603117E-2</v>
      </c>
      <c r="BG41" s="285">
        <v>-4.7465483715734003E-2</v>
      </c>
      <c r="BH41" s="285">
        <v>1.9172776760343073E-4</v>
      </c>
      <c r="BI41" s="316"/>
      <c r="BJ41" s="317"/>
    </row>
    <row r="42" spans="1:62" x14ac:dyDescent="0.15">
      <c r="A42" s="162" t="s">
        <v>158</v>
      </c>
      <c r="B42" s="305">
        <v>0.14512874987671234</v>
      </c>
      <c r="C42" s="305">
        <v>0.27681965254261798</v>
      </c>
      <c r="D42" s="305">
        <v>0.48913763847336389</v>
      </c>
      <c r="E42" s="305">
        <v>0.82014926501366125</v>
      </c>
      <c r="F42" s="305">
        <v>1.212093818414764</v>
      </c>
      <c r="G42" s="305">
        <v>1.7066065957724508</v>
      </c>
      <c r="H42" s="305">
        <v>2.2306826369939121</v>
      </c>
      <c r="I42" s="305">
        <v>2.8946444647540983</v>
      </c>
      <c r="J42" s="305">
        <v>3.2277709000357691</v>
      </c>
      <c r="K42" s="305">
        <v>3.4347137470821925</v>
      </c>
      <c r="L42" s="305">
        <v>3.5825300664010657</v>
      </c>
      <c r="M42" s="305">
        <v>3.7094332770552527</v>
      </c>
      <c r="N42" s="305">
        <v>3.7330339551621017</v>
      </c>
      <c r="O42" s="305">
        <v>3.7410966634885852</v>
      </c>
      <c r="P42" s="305">
        <v>3.7249712468356169</v>
      </c>
      <c r="Q42" s="305">
        <v>3.3958467933735577</v>
      </c>
      <c r="R42" s="305">
        <v>3.241208747246576</v>
      </c>
      <c r="S42" s="305">
        <v>3.0960799973698632</v>
      </c>
      <c r="T42" s="305">
        <v>3.3110855527427709</v>
      </c>
      <c r="U42" s="305">
        <v>3.5084163003362181</v>
      </c>
      <c r="V42" s="305">
        <v>3.7088458301826486</v>
      </c>
      <c r="W42" s="305">
        <v>3.6980955524140042</v>
      </c>
      <c r="X42" s="305">
        <v>3.8163486078691022</v>
      </c>
      <c r="Y42" s="305">
        <v>3.4414106414298735</v>
      </c>
      <c r="Z42" s="305">
        <v>3.5395289553264848</v>
      </c>
      <c r="AA42" s="305">
        <v>3.5610295108637753</v>
      </c>
      <c r="AB42" s="305">
        <v>3.9735714202355412</v>
      </c>
      <c r="AC42" s="305">
        <v>3.8587218850985887</v>
      </c>
      <c r="AD42" s="305">
        <v>3.9794840730082965</v>
      </c>
      <c r="AE42" s="305">
        <v>3.8432243022907162</v>
      </c>
      <c r="AF42" s="305">
        <v>3.9477707535907922</v>
      </c>
      <c r="AG42" s="305">
        <v>4.3631404853455535</v>
      </c>
      <c r="AH42" s="305">
        <v>4.0993496701286922</v>
      </c>
      <c r="AI42" s="305">
        <v>4.0480170937834101</v>
      </c>
      <c r="AJ42" s="305">
        <v>3.9550271910846275</v>
      </c>
      <c r="AK42" s="305">
        <v>3.9552100339237257</v>
      </c>
      <c r="AL42" s="305">
        <v>4.0461357951738961</v>
      </c>
      <c r="AM42" s="305">
        <v>4.0052847396530451</v>
      </c>
      <c r="AN42" s="305">
        <v>4.0329667049073068</v>
      </c>
      <c r="AO42" s="305">
        <v>4.1178997737483307</v>
      </c>
      <c r="AP42" s="305">
        <v>4.0109286354815836</v>
      </c>
      <c r="AQ42" s="305">
        <v>3.8515557675614156</v>
      </c>
      <c r="AR42" s="305">
        <v>3.7545345106993913</v>
      </c>
      <c r="AS42" s="305">
        <v>3.8970491219930188</v>
      </c>
      <c r="AT42" s="305">
        <v>4.0015221424340188</v>
      </c>
      <c r="AU42" s="305">
        <v>4.5239856419901834</v>
      </c>
      <c r="AV42" s="305">
        <v>3.9598648160805183</v>
      </c>
      <c r="AW42" s="305">
        <v>3.7903761130141174</v>
      </c>
      <c r="AX42" s="305">
        <v>3.784097774563167</v>
      </c>
      <c r="AY42" s="305">
        <v>3.3352736777222223</v>
      </c>
      <c r="AZ42" s="305">
        <v>3.297378948587748</v>
      </c>
      <c r="BA42" s="305">
        <v>3.3918264538391778</v>
      </c>
      <c r="BB42" s="305">
        <v>3.4911527053675804</v>
      </c>
      <c r="BC42" s="305">
        <v>3.429338608197869</v>
      </c>
      <c r="BD42" s="305">
        <v>3.5817237955684176</v>
      </c>
      <c r="BE42" s="306">
        <v>3.5274459074656188</v>
      </c>
      <c r="BF42" s="285">
        <v>-1.5154124438616856E-2</v>
      </c>
      <c r="BG42" s="285">
        <v>-1.1021872391302923E-2</v>
      </c>
      <c r="BH42" s="285">
        <v>9.5632913299172374E-3</v>
      </c>
      <c r="BI42" s="316"/>
      <c r="BJ42" s="317"/>
    </row>
    <row r="43" spans="1:62" x14ac:dyDescent="0.15">
      <c r="A43" s="162" t="s">
        <v>157</v>
      </c>
      <c r="B43" s="305" t="s">
        <v>111</v>
      </c>
      <c r="C43" s="305" t="s">
        <v>111</v>
      </c>
      <c r="D43" s="305" t="s">
        <v>111</v>
      </c>
      <c r="E43" s="305" t="s">
        <v>111</v>
      </c>
      <c r="F43" s="305" t="s">
        <v>111</v>
      </c>
      <c r="G43" s="305" t="s">
        <v>111</v>
      </c>
      <c r="H43" s="305" t="s">
        <v>111</v>
      </c>
      <c r="I43" s="305" t="s">
        <v>111</v>
      </c>
      <c r="J43" s="305" t="s">
        <v>111</v>
      </c>
      <c r="K43" s="305" t="s">
        <v>111</v>
      </c>
      <c r="L43" s="305" t="s">
        <v>111</v>
      </c>
      <c r="M43" s="305" t="s">
        <v>111</v>
      </c>
      <c r="N43" s="305" t="s">
        <v>111</v>
      </c>
      <c r="O43" s="305" t="s">
        <v>111</v>
      </c>
      <c r="P43" s="305" t="s">
        <v>111</v>
      </c>
      <c r="Q43" s="305" t="s">
        <v>111</v>
      </c>
      <c r="R43" s="305" t="s">
        <v>111</v>
      </c>
      <c r="S43" s="305" t="s">
        <v>111</v>
      </c>
      <c r="T43" s="305" t="s">
        <v>111</v>
      </c>
      <c r="U43" s="305" t="s">
        <v>111</v>
      </c>
      <c r="V43" s="305" t="s">
        <v>111</v>
      </c>
      <c r="W43" s="305" t="s">
        <v>111</v>
      </c>
      <c r="X43" s="305" t="s">
        <v>111</v>
      </c>
      <c r="Y43" s="305" t="s">
        <v>111</v>
      </c>
      <c r="Z43" s="305" t="s">
        <v>111</v>
      </c>
      <c r="AA43" s="305">
        <v>0</v>
      </c>
      <c r="AB43" s="305">
        <v>0</v>
      </c>
      <c r="AC43" s="305">
        <v>0</v>
      </c>
      <c r="AD43" s="305">
        <v>0</v>
      </c>
      <c r="AE43" s="305">
        <v>0</v>
      </c>
      <c r="AF43" s="305">
        <v>0</v>
      </c>
      <c r="AG43" s="305">
        <v>0</v>
      </c>
      <c r="AH43" s="305">
        <v>0</v>
      </c>
      <c r="AI43" s="305">
        <v>1.8528103734260276E-3</v>
      </c>
      <c r="AJ43" s="305">
        <v>3.4276991908381506E-3</v>
      </c>
      <c r="AK43" s="305">
        <v>5.5432441500040987E-3</v>
      </c>
      <c r="AL43" s="305">
        <v>7.4112414937041104E-3</v>
      </c>
      <c r="AM43" s="305">
        <v>7.5965225310467149E-3</v>
      </c>
      <c r="AN43" s="305">
        <v>6.7627578630050011E-3</v>
      </c>
      <c r="AO43" s="305">
        <v>6.5611941201092899E-3</v>
      </c>
      <c r="AP43" s="305">
        <v>7.0340476156645392E-3</v>
      </c>
      <c r="AQ43" s="305">
        <v>7.5329752955956989E-3</v>
      </c>
      <c r="AR43" s="305">
        <v>9.6117281054847858E-3</v>
      </c>
      <c r="AS43" s="305">
        <v>1.0898839306030857E-2</v>
      </c>
      <c r="AT43" s="305">
        <v>7.2409777021312507E-3</v>
      </c>
      <c r="AU43" s="305">
        <v>1.0725369794316243E-2</v>
      </c>
      <c r="AV43" s="305">
        <v>1.2408716229086233E-2</v>
      </c>
      <c r="AW43" s="305">
        <v>1.2841068937314393E-2</v>
      </c>
      <c r="AX43" s="305">
        <v>1.4576699902797018E-2</v>
      </c>
      <c r="AY43" s="305">
        <v>1.2505261098139214E-2</v>
      </c>
      <c r="AZ43" s="305">
        <v>1.2596742425108998E-2</v>
      </c>
      <c r="BA43" s="305">
        <v>1.9754342619685828E-2</v>
      </c>
      <c r="BB43" s="305">
        <v>2.547299237321056E-2</v>
      </c>
      <c r="BC43" s="305">
        <v>2.349472308045308E-2</v>
      </c>
      <c r="BD43" s="305">
        <v>2.7470503463453668E-2</v>
      </c>
      <c r="BE43" s="306">
        <v>3.1297374981331019E-2</v>
      </c>
      <c r="BF43" s="285">
        <v>0.13930838664710166</v>
      </c>
      <c r="BG43" s="285">
        <v>0.14263346902682783</v>
      </c>
      <c r="BH43" s="285">
        <v>8.4850603711503927E-5</v>
      </c>
      <c r="BI43" s="316"/>
      <c r="BJ43" s="317"/>
    </row>
    <row r="44" spans="1:62" x14ac:dyDescent="0.15">
      <c r="A44" s="162" t="s">
        <v>156</v>
      </c>
      <c r="B44" s="305">
        <v>0</v>
      </c>
      <c r="C44" s="305">
        <v>0</v>
      </c>
      <c r="D44" s="305">
        <v>0</v>
      </c>
      <c r="E44" s="305">
        <v>0</v>
      </c>
      <c r="F44" s="305">
        <v>0</v>
      </c>
      <c r="G44" s="305">
        <v>0</v>
      </c>
      <c r="H44" s="305">
        <v>0</v>
      </c>
      <c r="I44" s="305">
        <v>0</v>
      </c>
      <c r="J44" s="305">
        <v>0</v>
      </c>
      <c r="K44" s="305">
        <v>0</v>
      </c>
      <c r="L44" s="305">
        <v>0</v>
      </c>
      <c r="M44" s="305">
        <v>0</v>
      </c>
      <c r="N44" s="305">
        <v>3.8595442989712972E-2</v>
      </c>
      <c r="O44" s="305">
        <v>6.4813338664940726E-2</v>
      </c>
      <c r="P44" s="305">
        <v>7.404023757210243E-2</v>
      </c>
      <c r="Q44" s="305">
        <v>7.9336511978129159E-2</v>
      </c>
      <c r="R44" s="305">
        <v>9.7782623784433129E-2</v>
      </c>
      <c r="S44" s="305">
        <v>0.1055467216453375</v>
      </c>
      <c r="T44" s="305">
        <v>0.11882445421905799</v>
      </c>
      <c r="U44" s="305">
        <v>0.11401116855697205</v>
      </c>
      <c r="V44" s="305">
        <v>0.12051230158012415</v>
      </c>
      <c r="W44" s="305">
        <v>0.13277732573720494</v>
      </c>
      <c r="X44" s="305">
        <v>0.14616758146832987</v>
      </c>
      <c r="Y44" s="305">
        <v>0.18358491314882505</v>
      </c>
      <c r="Z44" s="305">
        <v>0.20389196121679268</v>
      </c>
      <c r="AA44" s="305">
        <v>0.21593193905906466</v>
      </c>
      <c r="AB44" s="305">
        <v>0.24327506630833651</v>
      </c>
      <c r="AC44" s="305">
        <v>0.26112597365361606</v>
      </c>
      <c r="AD44" s="305">
        <v>0.27545668932599804</v>
      </c>
      <c r="AE44" s="305">
        <v>0.29571085765879207</v>
      </c>
      <c r="AF44" s="305">
        <v>0.29852393659390231</v>
      </c>
      <c r="AG44" s="305">
        <v>0.3231812652008656</v>
      </c>
      <c r="AH44" s="305">
        <v>0.37425202152707093</v>
      </c>
      <c r="AI44" s="305">
        <v>0.38224116570278399</v>
      </c>
      <c r="AJ44" s="305">
        <v>0.36513764577731367</v>
      </c>
      <c r="AK44" s="305">
        <v>0.40880185733567831</v>
      </c>
      <c r="AL44" s="305">
        <v>0.37987817939729152</v>
      </c>
      <c r="AM44" s="305">
        <v>0.40542093612809271</v>
      </c>
      <c r="AN44" s="305">
        <v>0.43681489704392334</v>
      </c>
      <c r="AO44" s="305">
        <v>0.46064551862831715</v>
      </c>
      <c r="AP44" s="305">
        <v>0.42280080864370589</v>
      </c>
      <c r="AQ44" s="305">
        <v>0.41909711516480669</v>
      </c>
      <c r="AR44" s="305">
        <v>0.40404922405758376</v>
      </c>
      <c r="AS44" s="305">
        <v>0.41485071592021772</v>
      </c>
      <c r="AT44" s="305">
        <v>0.39952132442003579</v>
      </c>
      <c r="AU44" s="305">
        <v>0.39641537229560786</v>
      </c>
      <c r="AV44" s="305">
        <v>0.3901449099756254</v>
      </c>
      <c r="AW44" s="305">
        <v>0.38674507975297218</v>
      </c>
      <c r="AX44" s="305">
        <v>0.38450366475857878</v>
      </c>
      <c r="AY44" s="305">
        <v>0.41204449568183332</v>
      </c>
      <c r="AZ44" s="305">
        <v>0.43793848822794951</v>
      </c>
      <c r="BA44" s="305">
        <v>0.42151097771707247</v>
      </c>
      <c r="BB44" s="305">
        <v>0.44362586801717574</v>
      </c>
      <c r="BC44" s="305">
        <v>0.42853320112964005</v>
      </c>
      <c r="BD44" s="305">
        <v>0.44169889048068495</v>
      </c>
      <c r="BE44" s="306">
        <v>0.42763125879821284</v>
      </c>
      <c r="BF44" s="285">
        <v>-3.1848917861583947E-2</v>
      </c>
      <c r="BG44" s="285">
        <v>1.0086657332335047E-2</v>
      </c>
      <c r="BH44" s="285">
        <v>1.1593550735990706E-3</v>
      </c>
      <c r="BI44" s="316"/>
      <c r="BJ44" s="317"/>
    </row>
    <row r="45" spans="1:62" x14ac:dyDescent="0.15">
      <c r="A45" s="162" t="s">
        <v>155</v>
      </c>
      <c r="B45" s="305">
        <v>0.16575638285918906</v>
      </c>
      <c r="C45" s="305">
        <v>0.19704372252011029</v>
      </c>
      <c r="D45" s="305">
        <v>0.24079520298294316</v>
      </c>
      <c r="E45" s="305">
        <v>0.3299122784629071</v>
      </c>
      <c r="F45" s="305">
        <v>0.45864796942287606</v>
      </c>
      <c r="G45" s="305">
        <v>0.58495593925307687</v>
      </c>
      <c r="H45" s="305">
        <v>0.64333156007848635</v>
      </c>
      <c r="I45" s="305">
        <v>0.67509380647739203</v>
      </c>
      <c r="J45" s="305">
        <v>0.70401714683943362</v>
      </c>
      <c r="K45" s="305">
        <v>0.72365306669775287</v>
      </c>
      <c r="L45" s="305">
        <v>0.77494882334167681</v>
      </c>
      <c r="M45" s="305">
        <v>0.82458771985961776</v>
      </c>
      <c r="N45" s="305">
        <v>0.87731054944221998</v>
      </c>
      <c r="O45" s="305">
        <v>0.92355582559043436</v>
      </c>
      <c r="P45" s="305">
        <v>0.96330175255667005</v>
      </c>
      <c r="Q45" s="305">
        <v>0.98440827736985326</v>
      </c>
      <c r="R45" s="305">
        <v>0.93106623839655434</v>
      </c>
      <c r="S45" s="305">
        <v>0.93067680958438515</v>
      </c>
      <c r="T45" s="305">
        <v>0.95194300906631935</v>
      </c>
      <c r="U45" s="305">
        <v>0.98757067644759722</v>
      </c>
      <c r="V45" s="305">
        <v>1.0043707699592814</v>
      </c>
      <c r="W45" s="305">
        <v>1.0644443971582487</v>
      </c>
      <c r="X45" s="305">
        <v>1.0989463386289391</v>
      </c>
      <c r="Y45" s="305">
        <v>1.0882946550061574</v>
      </c>
      <c r="Z45" s="305">
        <v>1.0712388414649767</v>
      </c>
      <c r="AA45" s="305">
        <v>1.0057035356456494</v>
      </c>
      <c r="AB45" s="305">
        <v>0.93781230645332325</v>
      </c>
      <c r="AC45" s="305">
        <v>0.87103952690775888</v>
      </c>
      <c r="AD45" s="305">
        <v>0.9174967002830815</v>
      </c>
      <c r="AE45" s="305">
        <v>0.92448948721464119</v>
      </c>
      <c r="AF45" s="305">
        <v>1.0121182263902</v>
      </c>
      <c r="AG45" s="305">
        <v>1.0599054294180814</v>
      </c>
      <c r="AH45" s="305">
        <v>1.0596793365372967</v>
      </c>
      <c r="AI45" s="305">
        <v>1.0705785056530377</v>
      </c>
      <c r="AJ45" s="305">
        <v>1.0423267756770378</v>
      </c>
      <c r="AK45" s="305">
        <v>1.1176342888601605</v>
      </c>
      <c r="AL45" s="305">
        <v>1.1676067501956118</v>
      </c>
      <c r="AM45" s="305">
        <v>1.137969040658289</v>
      </c>
      <c r="AN45" s="305">
        <v>1.2670876706111021</v>
      </c>
      <c r="AO45" s="305">
        <v>1.3331864011317953</v>
      </c>
      <c r="AP45" s="305">
        <v>1.3766647143930162</v>
      </c>
      <c r="AQ45" s="305">
        <v>1.3922999183797338</v>
      </c>
      <c r="AR45" s="305">
        <v>1.3926742968567782</v>
      </c>
      <c r="AS45" s="305">
        <v>1.509425757277806</v>
      </c>
      <c r="AT45" s="305">
        <v>1.460457485703778</v>
      </c>
      <c r="AU45" s="305">
        <v>1.5705483927630328</v>
      </c>
      <c r="AV45" s="305">
        <v>1.5918231924671822</v>
      </c>
      <c r="AW45" s="305">
        <v>1.680761907327686</v>
      </c>
      <c r="AX45" s="305">
        <v>1.6845013371106734</v>
      </c>
      <c r="AY45" s="305">
        <v>1.6461094076293987</v>
      </c>
      <c r="AZ45" s="305">
        <v>1.654352183108508</v>
      </c>
      <c r="BA45" s="305">
        <v>1.7616430980803566</v>
      </c>
      <c r="BB45" s="305">
        <v>1.8557451992568677</v>
      </c>
      <c r="BC45" s="305">
        <v>1.9278956885011311</v>
      </c>
      <c r="BD45" s="305">
        <v>2.021041470227559</v>
      </c>
      <c r="BE45" s="306">
        <v>2.0800161229653464</v>
      </c>
      <c r="BF45" s="285">
        <v>2.9180327868852274E-2</v>
      </c>
      <c r="BG45" s="285">
        <v>3.3019763904894139E-2</v>
      </c>
      <c r="BH45" s="285">
        <v>5.6391510108610909E-3</v>
      </c>
      <c r="BI45" s="316"/>
      <c r="BJ45" s="317"/>
    </row>
    <row r="46" spans="1:62" x14ac:dyDescent="0.15">
      <c r="A46" s="162" t="s">
        <v>154</v>
      </c>
      <c r="B46" s="305">
        <v>0</v>
      </c>
      <c r="C46" s="305">
        <v>0</v>
      </c>
      <c r="D46" s="305">
        <v>0</v>
      </c>
      <c r="E46" s="305">
        <v>0</v>
      </c>
      <c r="F46" s="305">
        <v>0</v>
      </c>
      <c r="G46" s="305">
        <v>0</v>
      </c>
      <c r="H46" s="305">
        <v>0</v>
      </c>
      <c r="I46" s="305">
        <v>0</v>
      </c>
      <c r="J46" s="305">
        <v>0</v>
      </c>
      <c r="K46" s="305">
        <v>0</v>
      </c>
      <c r="L46" s="305">
        <v>0</v>
      </c>
      <c r="M46" s="305">
        <v>0</v>
      </c>
      <c r="N46" s="305">
        <v>0</v>
      </c>
      <c r="O46" s="305">
        <v>0</v>
      </c>
      <c r="P46" s="305">
        <v>0</v>
      </c>
      <c r="Q46" s="305">
        <v>0</v>
      </c>
      <c r="R46" s="305">
        <v>0</v>
      </c>
      <c r="S46" s="305">
        <v>0</v>
      </c>
      <c r="T46" s="305">
        <v>0</v>
      </c>
      <c r="U46" s="305">
        <v>0</v>
      </c>
      <c r="V46" s="305">
        <v>0</v>
      </c>
      <c r="W46" s="305">
        <v>0</v>
      </c>
      <c r="X46" s="305">
        <v>0</v>
      </c>
      <c r="Y46" s="305">
        <v>0</v>
      </c>
      <c r="Z46" s="305">
        <v>0</v>
      </c>
      <c r="AA46" s="305">
        <v>0</v>
      </c>
      <c r="AB46" s="305">
        <v>0</v>
      </c>
      <c r="AC46" s="305">
        <v>0</v>
      </c>
      <c r="AD46" s="305">
        <v>0</v>
      </c>
      <c r="AE46" s="305">
        <v>0</v>
      </c>
      <c r="AF46" s="305">
        <v>0</v>
      </c>
      <c r="AG46" s="305">
        <v>0</v>
      </c>
      <c r="AH46" s="305">
        <v>9.7357203042294539E-3</v>
      </c>
      <c r="AI46" s="305">
        <v>7.7769659433934255E-2</v>
      </c>
      <c r="AJ46" s="305">
        <v>0.21748026931524936</v>
      </c>
      <c r="AK46" s="305">
        <v>0.2227914753746934</v>
      </c>
      <c r="AL46" s="305">
        <v>0.24912647051851675</v>
      </c>
      <c r="AM46" s="305">
        <v>0.30305027507979471</v>
      </c>
      <c r="AN46" s="305">
        <v>0.29221378602679338</v>
      </c>
      <c r="AO46" s="305">
        <v>0.36504892205875106</v>
      </c>
      <c r="AP46" s="305">
        <v>0.41485346830152348</v>
      </c>
      <c r="AQ46" s="305">
        <v>0.39846922217595065</v>
      </c>
      <c r="AR46" s="305">
        <v>0.42468409864104223</v>
      </c>
      <c r="AS46" s="305">
        <v>0.46336949547005879</v>
      </c>
      <c r="AT46" s="305">
        <v>0.46144713048378255</v>
      </c>
      <c r="AU46" s="305">
        <v>0.50202545385123665</v>
      </c>
      <c r="AV46" s="305">
        <v>0.50830683697993462</v>
      </c>
      <c r="AW46" s="305">
        <v>0.43955094490188018</v>
      </c>
      <c r="AX46" s="305">
        <v>0.41781044850186339</v>
      </c>
      <c r="AY46" s="305">
        <v>0.39919696657270282</v>
      </c>
      <c r="AZ46" s="305">
        <v>0.46633382318298267</v>
      </c>
      <c r="BA46" s="305">
        <v>0.48956282786689026</v>
      </c>
      <c r="BB46" s="305">
        <v>0.61336098597312416</v>
      </c>
      <c r="BC46" s="305">
        <v>0.56110453848561848</v>
      </c>
      <c r="BD46" s="305">
        <v>0.59357871527505546</v>
      </c>
      <c r="BE46" s="306">
        <v>0.57834047314017112</v>
      </c>
      <c r="BF46" s="285">
        <v>-2.5671813599015492E-2</v>
      </c>
      <c r="BG46" s="285">
        <v>2.5499934539840563E-2</v>
      </c>
      <c r="BH46" s="285">
        <v>1.567944222990339E-3</v>
      </c>
      <c r="BI46" s="316"/>
      <c r="BJ46" s="317"/>
    </row>
    <row r="47" spans="1:62" x14ac:dyDescent="0.15">
      <c r="A47" s="162" t="s">
        <v>153</v>
      </c>
      <c r="B47" s="305">
        <v>1.3592784860815976</v>
      </c>
      <c r="C47" s="305">
        <v>1.4654762939998824</v>
      </c>
      <c r="D47" s="305">
        <v>1.6155965174414171</v>
      </c>
      <c r="E47" s="305">
        <v>1.7048288487289003</v>
      </c>
      <c r="F47" s="305">
        <v>1.9850615421369917</v>
      </c>
      <c r="G47" s="305">
        <v>2.0632844241439159</v>
      </c>
      <c r="H47" s="305">
        <v>2.2060990936850313</v>
      </c>
      <c r="I47" s="305">
        <v>2.2333897628986015</v>
      </c>
      <c r="J47" s="305">
        <v>2.3661976346490898</v>
      </c>
      <c r="K47" s="305">
        <v>2.4422823057583307</v>
      </c>
      <c r="L47" s="305">
        <v>2.6534306319045839</v>
      </c>
      <c r="M47" s="305">
        <v>2.9168139605441459</v>
      </c>
      <c r="N47" s="305">
        <v>3.0982230446831363</v>
      </c>
      <c r="O47" s="305">
        <v>3.2027726483677901</v>
      </c>
      <c r="P47" s="305">
        <v>3.0865074308062446</v>
      </c>
      <c r="Q47" s="305">
        <v>3.1965985157165093</v>
      </c>
      <c r="R47" s="305">
        <v>3.3680385323345825</v>
      </c>
      <c r="S47" s="305">
        <v>3.4255029502098289</v>
      </c>
      <c r="T47" s="305">
        <v>3.4110700266504645</v>
      </c>
      <c r="U47" s="305">
        <v>3.389044799140879</v>
      </c>
      <c r="V47" s="305">
        <v>3.159830246172644</v>
      </c>
      <c r="W47" s="305">
        <v>3.2165819270819962</v>
      </c>
      <c r="X47" s="305">
        <v>3.1586720486030653</v>
      </c>
      <c r="Y47" s="305">
        <v>3.1598151540647601</v>
      </c>
      <c r="Z47" s="305">
        <v>3.1559992849809606</v>
      </c>
      <c r="AA47" s="305">
        <v>3.2449941888058595</v>
      </c>
      <c r="AB47" s="305">
        <v>2.6777778204127136</v>
      </c>
      <c r="AC47" s="305">
        <v>2.3783870366689257</v>
      </c>
      <c r="AD47" s="305">
        <v>2.2927609222397876</v>
      </c>
      <c r="AE47" s="305">
        <v>2.0883156334759647</v>
      </c>
      <c r="AF47" s="305">
        <v>2.1649581262858564</v>
      </c>
      <c r="AG47" s="305">
        <v>2.1790594066222382</v>
      </c>
      <c r="AH47" s="305">
        <v>1.7934551335389501</v>
      </c>
      <c r="AI47" s="305">
        <v>1.6861203289426316</v>
      </c>
      <c r="AJ47" s="305">
        <v>1.5450576028749654</v>
      </c>
      <c r="AK47" s="305">
        <v>1.5350975013632759</v>
      </c>
      <c r="AL47" s="305">
        <v>1.483034412802654</v>
      </c>
      <c r="AM47" s="305">
        <v>1.5335488930097416</v>
      </c>
      <c r="AN47" s="305">
        <v>1.6573920929045369</v>
      </c>
      <c r="AO47" s="305">
        <v>1.5639860531215219</v>
      </c>
      <c r="AP47" s="305">
        <v>1.5666817866065952</v>
      </c>
      <c r="AQ47" s="305">
        <v>1.597678868767763</v>
      </c>
      <c r="AR47" s="305">
        <v>1.4360199542800931</v>
      </c>
      <c r="AS47" s="305">
        <v>1.3644823322032282</v>
      </c>
      <c r="AT47" s="305">
        <v>1.1905346738636344</v>
      </c>
      <c r="AU47" s="305">
        <v>1.213943941218748</v>
      </c>
      <c r="AV47" s="305">
        <v>1.249575468125979</v>
      </c>
      <c r="AW47" s="305">
        <v>1.2093921061891451</v>
      </c>
      <c r="AX47" s="305">
        <v>1.1071098308095042</v>
      </c>
      <c r="AY47" s="305">
        <v>1.0520020256688185</v>
      </c>
      <c r="AZ47" s="305">
        <v>1.0034032449601038</v>
      </c>
      <c r="BA47" s="305">
        <v>1.0126055746287841</v>
      </c>
      <c r="BB47" s="305">
        <v>1.0923617209312688</v>
      </c>
      <c r="BC47" s="305">
        <v>1.1187479605812147</v>
      </c>
      <c r="BD47" s="305">
        <v>1.0391988614196257</v>
      </c>
      <c r="BE47" s="306">
        <v>1.0919988120854798</v>
      </c>
      <c r="BF47" s="285">
        <v>5.080832228176746E-2</v>
      </c>
      <c r="BG47" s="285">
        <v>-1.3503244203190046E-2</v>
      </c>
      <c r="BH47" s="285">
        <v>2.9605281117974953E-3</v>
      </c>
      <c r="BI47" s="316"/>
      <c r="BJ47" s="317"/>
    </row>
    <row r="48" spans="1:62" x14ac:dyDescent="0.15">
      <c r="A48" s="162" t="s">
        <v>152</v>
      </c>
      <c r="B48" s="305">
        <v>2.8883523800463298E-2</v>
      </c>
      <c r="C48" s="305">
        <v>3.2122797497711505E-2</v>
      </c>
      <c r="D48" s="305">
        <v>3.8511365067284392E-2</v>
      </c>
      <c r="E48" s="305">
        <v>8.5985413825520496E-2</v>
      </c>
      <c r="F48" s="305">
        <v>8.737960148827055E-2</v>
      </c>
      <c r="G48" s="305">
        <v>0.11733659427532189</v>
      </c>
      <c r="H48" s="305">
        <v>0.1472935870623733</v>
      </c>
      <c r="I48" s="305">
        <v>0.15951420763771584</v>
      </c>
      <c r="J48" s="305">
        <v>0.17566867647576853</v>
      </c>
      <c r="K48" s="305">
        <v>0.21417375263055821</v>
      </c>
      <c r="L48" s="305">
        <v>0.24519502291670547</v>
      </c>
      <c r="M48" s="305">
        <v>0.26996660380157039</v>
      </c>
      <c r="N48" s="305">
        <v>0.30765601805114451</v>
      </c>
      <c r="O48" s="305">
        <v>0.34472915720715069</v>
      </c>
      <c r="P48" s="305">
        <v>0.35574926694778902</v>
      </c>
      <c r="Q48" s="305">
        <v>0.26006691973211138</v>
      </c>
      <c r="R48" s="305">
        <v>0.27076912745748016</v>
      </c>
      <c r="S48" s="305">
        <v>0.28273499288481502</v>
      </c>
      <c r="T48" s="305">
        <v>0.29034699581584866</v>
      </c>
      <c r="U48" s="305">
        <v>0.3286289860835328</v>
      </c>
      <c r="V48" s="305">
        <v>0.33861439921234521</v>
      </c>
      <c r="W48" s="305">
        <v>0.3626670706919124</v>
      </c>
      <c r="X48" s="305">
        <v>0.38305766004959046</v>
      </c>
      <c r="Y48" s="305">
        <v>0.37598054511946855</v>
      </c>
      <c r="Z48" s="305">
        <v>0.42624797601289999</v>
      </c>
      <c r="AA48" s="305">
        <v>0.57251356776364659</v>
      </c>
      <c r="AB48" s="305">
        <v>0.50919873181743291</v>
      </c>
      <c r="AC48" s="305">
        <v>0.55855542032639194</v>
      </c>
      <c r="AD48" s="305">
        <v>0.5546482186538233</v>
      </c>
      <c r="AE48" s="305">
        <v>0.52956271423763357</v>
      </c>
      <c r="AF48" s="305">
        <v>0.5870554685012932</v>
      </c>
      <c r="AG48" s="305">
        <v>0.61700552868093916</v>
      </c>
      <c r="AH48" s="305">
        <v>0.62783180959165352</v>
      </c>
      <c r="AI48" s="305">
        <v>0.63795453989555417</v>
      </c>
      <c r="AJ48" s="305">
        <v>0.64567538938899527</v>
      </c>
      <c r="AK48" s="305">
        <v>0.64820497160354718</v>
      </c>
      <c r="AL48" s="305">
        <v>0.69408308391037266</v>
      </c>
      <c r="AM48" s="305">
        <v>0.66021245250164595</v>
      </c>
      <c r="AN48" s="305">
        <v>0.63786020620813433</v>
      </c>
      <c r="AO48" s="305">
        <v>0.61700794088465982</v>
      </c>
      <c r="AP48" s="305">
        <v>0.66419381787326381</v>
      </c>
      <c r="AQ48" s="305">
        <v>0.60513609192343365</v>
      </c>
      <c r="AR48" s="305">
        <v>0.57266837176351504</v>
      </c>
      <c r="AS48" s="305">
        <v>0.57974180560467148</v>
      </c>
      <c r="AT48" s="305">
        <v>0.49796092895197935</v>
      </c>
      <c r="AU48" s="305">
        <v>0.56333901195894032</v>
      </c>
      <c r="AV48" s="305">
        <v>0.52177655680674795</v>
      </c>
      <c r="AW48" s="305">
        <v>0.48985827056661552</v>
      </c>
      <c r="AX48" s="305">
        <v>0.51288500206430132</v>
      </c>
      <c r="AY48" s="305">
        <v>0.42447498645190618</v>
      </c>
      <c r="AZ48" s="305">
        <v>0.43652792912916705</v>
      </c>
      <c r="BA48" s="305">
        <v>0.43711784841879581</v>
      </c>
      <c r="BB48" s="305">
        <v>0.46547092346624658</v>
      </c>
      <c r="BC48" s="305">
        <v>0.45876372303875002</v>
      </c>
      <c r="BD48" s="305">
        <v>0.45979476067898528</v>
      </c>
      <c r="BE48" s="306">
        <v>0.48036521299632789</v>
      </c>
      <c r="BF48" s="285">
        <v>4.4738335615146951E-2</v>
      </c>
      <c r="BG48" s="285">
        <v>-7.9424309400292215E-3</v>
      </c>
      <c r="BH48" s="285">
        <v>1.3023225861292403E-3</v>
      </c>
      <c r="BI48" s="316"/>
      <c r="BJ48" s="317"/>
    </row>
    <row r="49" spans="1:62" x14ac:dyDescent="0.15">
      <c r="A49" s="162" t="s">
        <v>151</v>
      </c>
      <c r="B49" s="305" t="s">
        <v>111</v>
      </c>
      <c r="C49" s="305" t="s">
        <v>111</v>
      </c>
      <c r="D49" s="305" t="s">
        <v>111</v>
      </c>
      <c r="E49" s="305" t="s">
        <v>111</v>
      </c>
      <c r="F49" s="305" t="s">
        <v>111</v>
      </c>
      <c r="G49" s="305" t="s">
        <v>111</v>
      </c>
      <c r="H49" s="305" t="s">
        <v>111</v>
      </c>
      <c r="I49" s="305" t="s">
        <v>111</v>
      </c>
      <c r="J49" s="305" t="s">
        <v>111</v>
      </c>
      <c r="K49" s="305" t="s">
        <v>111</v>
      </c>
      <c r="L49" s="305" t="s">
        <v>111</v>
      </c>
      <c r="M49" s="305" t="s">
        <v>111</v>
      </c>
      <c r="N49" s="305" t="s">
        <v>111</v>
      </c>
      <c r="O49" s="305" t="s">
        <v>111</v>
      </c>
      <c r="P49" s="305" t="s">
        <v>111</v>
      </c>
      <c r="Q49" s="305" t="s">
        <v>111</v>
      </c>
      <c r="R49" s="305" t="s">
        <v>111</v>
      </c>
      <c r="S49" s="305" t="s">
        <v>111</v>
      </c>
      <c r="T49" s="305" t="s">
        <v>111</v>
      </c>
      <c r="U49" s="305" t="s">
        <v>111</v>
      </c>
      <c r="V49" s="305" t="s">
        <v>111</v>
      </c>
      <c r="W49" s="305" t="s">
        <v>111</v>
      </c>
      <c r="X49" s="305" t="s">
        <v>111</v>
      </c>
      <c r="Y49" s="305" t="s">
        <v>111</v>
      </c>
      <c r="Z49" s="305" t="s">
        <v>111</v>
      </c>
      <c r="AA49" s="305">
        <v>8.6320161614170554E-2</v>
      </c>
      <c r="AB49" s="305">
        <v>8.2065470430284934E-2</v>
      </c>
      <c r="AC49" s="305">
        <v>6.9102399984842217E-2</v>
      </c>
      <c r="AD49" s="305">
        <v>6.8822472004034935E-2</v>
      </c>
      <c r="AE49" s="305">
        <v>7.4942067623836303E-2</v>
      </c>
      <c r="AF49" s="305">
        <v>8.317812417933973E-2</v>
      </c>
      <c r="AG49" s="305">
        <v>8.4277573591315574E-2</v>
      </c>
      <c r="AH49" s="305">
        <v>8.9834696173684947E-2</v>
      </c>
      <c r="AI49" s="305">
        <v>9.2028559109321242E-2</v>
      </c>
      <c r="AJ49" s="305">
        <v>9.6065557168391782E-2</v>
      </c>
      <c r="AK49" s="305">
        <v>9.2609489272219139E-2</v>
      </c>
      <c r="AL49" s="305">
        <v>9.5610646264278246E-2</v>
      </c>
      <c r="AM49" s="305">
        <v>9.2222146348781814E-2</v>
      </c>
      <c r="AN49" s="305">
        <v>0.10202132178008234</v>
      </c>
      <c r="AO49" s="305">
        <v>0.10083118437456078</v>
      </c>
      <c r="AP49" s="305">
        <v>0.10434207789788222</v>
      </c>
      <c r="AQ49" s="305">
        <v>0.1011812485442756</v>
      </c>
      <c r="AR49" s="305">
        <v>0.10289509685288642</v>
      </c>
      <c r="AS49" s="305">
        <v>9.8552753478235292E-2</v>
      </c>
      <c r="AT49" s="305">
        <v>9.3512432167955573E-2</v>
      </c>
      <c r="AU49" s="305">
        <v>9.7023833891197883E-2</v>
      </c>
      <c r="AV49" s="305">
        <v>8.3019346902608621E-2</v>
      </c>
      <c r="AW49" s="305">
        <v>7.9635393011810496E-2</v>
      </c>
      <c r="AX49" s="305">
        <v>7.8434065449390342E-2</v>
      </c>
      <c r="AY49" s="305">
        <v>7.0443707905413322E-2</v>
      </c>
      <c r="AZ49" s="305">
        <v>7.4734922514613791E-2</v>
      </c>
      <c r="BA49" s="305">
        <v>7.9029595435535699E-2</v>
      </c>
      <c r="BB49" s="305">
        <v>8.3420588427291512E-2</v>
      </c>
      <c r="BC49" s="305">
        <v>8.2535316815341694E-2</v>
      </c>
      <c r="BD49" s="305">
        <v>8.2888930958928533E-2</v>
      </c>
      <c r="BE49" s="306">
        <v>8.2512862635649345E-2</v>
      </c>
      <c r="BF49" s="285">
        <v>-4.5370150022266964E-3</v>
      </c>
      <c r="BG49" s="285">
        <v>-1.1986864359939342E-2</v>
      </c>
      <c r="BH49" s="285">
        <v>2.2370138750535848E-4</v>
      </c>
      <c r="BI49" s="316"/>
      <c r="BJ49" s="317"/>
    </row>
    <row r="50" spans="1:62" x14ac:dyDescent="0.15">
      <c r="A50" s="162" t="s">
        <v>150</v>
      </c>
      <c r="B50" s="305">
        <v>0</v>
      </c>
      <c r="C50" s="305">
        <v>0</v>
      </c>
      <c r="D50" s="305">
        <v>0</v>
      </c>
      <c r="E50" s="305">
        <v>0</v>
      </c>
      <c r="F50" s="305">
        <v>9.0879623172797283E-3</v>
      </c>
      <c r="G50" s="305">
        <v>7.2312818438569869E-3</v>
      </c>
      <c r="H50" s="305">
        <v>3.8501689817292614E-2</v>
      </c>
      <c r="I50" s="305">
        <v>0.11304551516353008</v>
      </c>
      <c r="J50" s="305">
        <v>0.10944642790702468</v>
      </c>
      <c r="K50" s="305">
        <v>0.13680803488378088</v>
      </c>
      <c r="L50" s="305">
        <v>0.14110771598012825</v>
      </c>
      <c r="M50" s="305">
        <v>0.1615771242595973</v>
      </c>
      <c r="N50" s="305">
        <v>0.15576571971767619</v>
      </c>
      <c r="O50" s="305">
        <v>0.15957680068943866</v>
      </c>
      <c r="P50" s="305">
        <v>0.15420219931900442</v>
      </c>
      <c r="Q50" s="305">
        <v>0.19714748032398394</v>
      </c>
      <c r="R50" s="305">
        <v>0.22573325755823839</v>
      </c>
      <c r="S50" s="305">
        <v>0.24615674276588856</v>
      </c>
      <c r="T50" s="305">
        <v>0.26618934787387077</v>
      </c>
      <c r="U50" s="305">
        <v>0.21771006972010876</v>
      </c>
      <c r="V50" s="305">
        <v>0.23159645905325757</v>
      </c>
      <c r="W50" s="305">
        <v>0.27283430956822585</v>
      </c>
      <c r="X50" s="305">
        <v>0.29208515447687206</v>
      </c>
      <c r="Y50" s="305">
        <v>0.37587633791873748</v>
      </c>
      <c r="Z50" s="305">
        <v>0.48381184336399935</v>
      </c>
      <c r="AA50" s="305">
        <v>0.55917519164328733</v>
      </c>
      <c r="AB50" s="305">
        <v>0.62995781044343357</v>
      </c>
      <c r="AC50" s="305">
        <v>0.65688567597559477</v>
      </c>
      <c r="AD50" s="305">
        <v>0.64610995472462451</v>
      </c>
      <c r="AE50" s="305">
        <v>0.70840175475380773</v>
      </c>
      <c r="AF50" s="305">
        <v>0.86877206406102292</v>
      </c>
      <c r="AG50" s="305">
        <v>0.96960637965460306</v>
      </c>
      <c r="AH50" s="305">
        <v>1.2721887354589656</v>
      </c>
      <c r="AI50" s="305">
        <v>1.3060335115055692</v>
      </c>
      <c r="AJ50" s="305">
        <v>1.4950709144359668</v>
      </c>
      <c r="AK50" s="305">
        <v>1.7074927617039812</v>
      </c>
      <c r="AL50" s="305">
        <v>1.8450154998627439</v>
      </c>
      <c r="AM50" s="305">
        <v>2.109536789520019</v>
      </c>
      <c r="AN50" s="305">
        <v>2.4022415032606896</v>
      </c>
      <c r="AO50" s="305">
        <v>2.8241188234361707</v>
      </c>
      <c r="AP50" s="305">
        <v>3.3575009360787464</v>
      </c>
      <c r="AQ50" s="305">
        <v>3.5137963295132559</v>
      </c>
      <c r="AR50" s="305">
        <v>3.5757084489537054</v>
      </c>
      <c r="AS50" s="305">
        <v>3.9166636593556192</v>
      </c>
      <c r="AT50" s="305">
        <v>3.512862847301466</v>
      </c>
      <c r="AU50" s="305">
        <v>3.5020987816935034</v>
      </c>
      <c r="AV50" s="305">
        <v>3.2553426742326108</v>
      </c>
      <c r="AW50" s="305">
        <v>3.2058780018388173</v>
      </c>
      <c r="AX50" s="305">
        <v>2.934319108937403</v>
      </c>
      <c r="AY50" s="305">
        <v>2.6630061249410675</v>
      </c>
      <c r="AZ50" s="305">
        <v>2.7616824076416062</v>
      </c>
      <c r="BA50" s="305">
        <v>2.8098887375800858</v>
      </c>
      <c r="BB50" s="305">
        <v>3.0682263197563509</v>
      </c>
      <c r="BC50" s="305">
        <v>3.0474376664258855</v>
      </c>
      <c r="BD50" s="305">
        <v>3.4806203159487947</v>
      </c>
      <c r="BE50" s="306">
        <v>3.1275113576456919</v>
      </c>
      <c r="BF50" s="285">
        <v>-0.1014500078290923</v>
      </c>
      <c r="BG50" s="285">
        <v>-9.2165515839659484E-4</v>
      </c>
      <c r="BH50" s="285">
        <v>8.4790250610192377E-3</v>
      </c>
      <c r="BI50" s="316"/>
      <c r="BJ50" s="317"/>
    </row>
    <row r="51" spans="1:62" x14ac:dyDescent="0.15">
      <c r="A51" s="162" t="s">
        <v>149</v>
      </c>
      <c r="B51" s="305">
        <v>0</v>
      </c>
      <c r="C51" s="305">
        <v>0</v>
      </c>
      <c r="D51" s="305">
        <v>0</v>
      </c>
      <c r="E51" s="305">
        <v>0</v>
      </c>
      <c r="F51" s="305">
        <v>0</v>
      </c>
      <c r="G51" s="305">
        <v>0</v>
      </c>
      <c r="H51" s="305">
        <v>0</v>
      </c>
      <c r="I51" s="305">
        <v>0</v>
      </c>
      <c r="J51" s="305">
        <v>0</v>
      </c>
      <c r="K51" s="305">
        <v>0</v>
      </c>
      <c r="L51" s="305">
        <v>0</v>
      </c>
      <c r="M51" s="305">
        <v>0</v>
      </c>
      <c r="N51" s="305">
        <v>0</v>
      </c>
      <c r="O51" s="305">
        <v>0</v>
      </c>
      <c r="P51" s="305">
        <v>0</v>
      </c>
      <c r="Q51" s="305">
        <v>0</v>
      </c>
      <c r="R51" s="305">
        <v>0</v>
      </c>
      <c r="S51" s="305">
        <v>0</v>
      </c>
      <c r="T51" s="305">
        <v>0</v>
      </c>
      <c r="U51" s="305">
        <v>0</v>
      </c>
      <c r="V51" s="305">
        <v>6.9065949772510009E-3</v>
      </c>
      <c r="W51" s="305">
        <v>1.818722234442351E-2</v>
      </c>
      <c r="X51" s="305">
        <v>2.4290069913719643E-2</v>
      </c>
      <c r="Y51" s="305">
        <v>3.1152477902618513E-2</v>
      </c>
      <c r="Z51" s="305">
        <v>4.1777533733158186E-2</v>
      </c>
      <c r="AA51" s="305">
        <v>5.8147117060670286E-2</v>
      </c>
      <c r="AB51" s="305">
        <v>6.2122525399207165E-2</v>
      </c>
      <c r="AC51" s="305">
        <v>6.9927255690141521E-2</v>
      </c>
      <c r="AD51" s="305">
        <v>7.652498569053863E-2</v>
      </c>
      <c r="AE51" s="305">
        <v>7.5970378314699133E-2</v>
      </c>
      <c r="AF51" s="305">
        <v>7.6046203541864699E-2</v>
      </c>
      <c r="AG51" s="305">
        <v>8.1263482304680626E-2</v>
      </c>
      <c r="AH51" s="305">
        <v>8.0493894723889861E-2</v>
      </c>
      <c r="AI51" s="305">
        <v>7.9781137588533682E-2</v>
      </c>
      <c r="AJ51" s="305">
        <v>7.9952285958421632E-2</v>
      </c>
      <c r="AK51" s="305">
        <v>7.7977337711443731E-2</v>
      </c>
      <c r="AL51" s="305">
        <v>8.8217235719466977E-2</v>
      </c>
      <c r="AM51" s="305">
        <v>8.9774902528953635E-2</v>
      </c>
      <c r="AN51" s="305">
        <v>8.9521429626714499E-2</v>
      </c>
      <c r="AO51" s="305">
        <v>8.8887942705425535E-2</v>
      </c>
      <c r="AP51" s="305">
        <v>8.4922087990358233E-2</v>
      </c>
      <c r="AQ51" s="305">
        <v>8.890345336197604E-2</v>
      </c>
      <c r="AR51" s="305">
        <v>9.1750395672057533E-2</v>
      </c>
      <c r="AS51" s="305">
        <v>8.3078708342163257E-2</v>
      </c>
      <c r="AT51" s="305">
        <v>0.11121699865552058</v>
      </c>
      <c r="AU51" s="305">
        <v>0.14965676687286575</v>
      </c>
      <c r="AV51" s="305">
        <v>0.11820011033708838</v>
      </c>
      <c r="AW51" s="305">
        <v>0.10276952731365301</v>
      </c>
      <c r="AX51" s="305">
        <v>9.9040696540864379E-2</v>
      </c>
      <c r="AY51" s="305">
        <v>8.1308382118428085E-2</v>
      </c>
      <c r="AZ51" s="305">
        <v>9.0325715110767812E-2</v>
      </c>
      <c r="BA51" s="305">
        <v>9.6382011861428973E-2</v>
      </c>
      <c r="BB51" s="305">
        <v>9.3039622733462349E-2</v>
      </c>
      <c r="BC51" s="305">
        <v>9.8385198353921247E-2</v>
      </c>
      <c r="BD51" s="305">
        <v>9.8704481603650016E-2</v>
      </c>
      <c r="BE51" s="306">
        <v>0.10206821272408471</v>
      </c>
      <c r="BF51" s="285">
        <v>3.4078808436903918E-2</v>
      </c>
      <c r="BG51" s="285">
        <v>-1.1864345369102636E-2</v>
      </c>
      <c r="BH51" s="285">
        <v>2.7671807857875745E-4</v>
      </c>
      <c r="BI51" s="316"/>
      <c r="BJ51" s="317"/>
    </row>
    <row r="52" spans="1:62" x14ac:dyDescent="0.15">
      <c r="A52" s="162" t="s">
        <v>148</v>
      </c>
      <c r="B52" s="305">
        <v>0</v>
      </c>
      <c r="C52" s="305">
        <v>0</v>
      </c>
      <c r="D52" s="305">
        <v>0</v>
      </c>
      <c r="E52" s="305">
        <v>0</v>
      </c>
      <c r="F52" s="305">
        <v>2.4188124979452056E-5</v>
      </c>
      <c r="G52" s="305">
        <v>3.7249712468356167E-3</v>
      </c>
      <c r="H52" s="305">
        <v>8.9979824923561644E-3</v>
      </c>
      <c r="I52" s="305">
        <v>1.1385601561366121E-2</v>
      </c>
      <c r="J52" s="305">
        <v>1.5456211861869865E-2</v>
      </c>
      <c r="K52" s="305">
        <v>3.2557216222342471E-2</v>
      </c>
      <c r="L52" s="305">
        <v>5.2439854955452059E-2</v>
      </c>
      <c r="M52" s="305">
        <v>5.4588170197821036E-2</v>
      </c>
      <c r="N52" s="305">
        <v>6.2502114946904122E-2</v>
      </c>
      <c r="O52" s="305">
        <v>6.8573334316746573E-2</v>
      </c>
      <c r="P52" s="305">
        <v>7.6918237434657546E-2</v>
      </c>
      <c r="Q52" s="305">
        <v>8.7514750984398898E-2</v>
      </c>
      <c r="R52" s="305">
        <v>9.4672321169575357E-2</v>
      </c>
      <c r="S52" s="305">
        <v>9.9993708665054803E-2</v>
      </c>
      <c r="T52" s="305">
        <v>0.10993502803160959</v>
      </c>
      <c r="U52" s="305">
        <v>0.12227460659865437</v>
      </c>
      <c r="V52" s="305">
        <v>0.12836637926595207</v>
      </c>
      <c r="W52" s="305">
        <v>0.13146245926332195</v>
      </c>
      <c r="X52" s="305">
        <v>0.14094420425526713</v>
      </c>
      <c r="Y52" s="305">
        <v>0.14154811432647543</v>
      </c>
      <c r="Z52" s="305">
        <v>0.15436861361886303</v>
      </c>
      <c r="AA52" s="305">
        <v>0.16522908173463702</v>
      </c>
      <c r="AB52" s="305">
        <v>0.18547454234243843</v>
      </c>
      <c r="AC52" s="305">
        <v>0.19442361988265033</v>
      </c>
      <c r="AD52" s="305">
        <v>0.2045347848262466</v>
      </c>
      <c r="AE52" s="305">
        <v>0.20175315045360959</v>
      </c>
      <c r="AF52" s="305">
        <v>0.22233724481112332</v>
      </c>
      <c r="AG52" s="305">
        <v>0.24001427020252733</v>
      </c>
      <c r="AH52" s="305">
        <v>0.2323511285526165</v>
      </c>
      <c r="AI52" s="305">
        <v>0.2391721797968219</v>
      </c>
      <c r="AJ52" s="305">
        <v>0.27534148934942926</v>
      </c>
      <c r="AK52" s="305">
        <v>0.27306146117513663</v>
      </c>
      <c r="AL52" s="305">
        <v>0.28498986364678852</v>
      </c>
      <c r="AM52" s="305">
        <v>0.2797222275401523</v>
      </c>
      <c r="AN52" s="305">
        <v>0.29565951433216903</v>
      </c>
      <c r="AO52" s="305">
        <v>0.30417888917124319</v>
      </c>
      <c r="AP52" s="305">
        <v>0.31312871570621775</v>
      </c>
      <c r="AQ52" s="305">
        <v>0.30447474210245812</v>
      </c>
      <c r="AR52" s="305">
        <v>0.29646578516481747</v>
      </c>
      <c r="AS52" s="305">
        <v>0.31500700365050854</v>
      </c>
      <c r="AT52" s="305">
        <v>0.30318470877022075</v>
      </c>
      <c r="AU52" s="305">
        <v>0.3386606254067504</v>
      </c>
      <c r="AV52" s="305">
        <v>0.30038963655037298</v>
      </c>
      <c r="AW52" s="305">
        <v>0.32838133316821499</v>
      </c>
      <c r="AX52" s="305">
        <v>0.34677708512207772</v>
      </c>
      <c r="AY52" s="305">
        <v>0.30038963655037298</v>
      </c>
      <c r="AZ52" s="305">
        <v>0.32094954278290722</v>
      </c>
      <c r="BA52" s="305">
        <v>0.33626119865560111</v>
      </c>
      <c r="BB52" s="305">
        <v>0.33860687401790723</v>
      </c>
      <c r="BC52" s="305">
        <v>0.32119142403270179</v>
      </c>
      <c r="BD52" s="305">
        <v>0.3295228893034019</v>
      </c>
      <c r="BE52" s="306">
        <v>0.31173744334849396</v>
      </c>
      <c r="BF52" s="285">
        <v>-5.3973324865248862E-2</v>
      </c>
      <c r="BG52" s="285">
        <v>8.3651538588636054E-3</v>
      </c>
      <c r="BH52" s="285">
        <v>8.4515427518693301E-4</v>
      </c>
      <c r="BI52" s="316"/>
      <c r="BJ52" s="317"/>
    </row>
    <row r="53" spans="1:62" x14ac:dyDescent="0.15">
      <c r="A53" s="162" t="s">
        <v>147</v>
      </c>
      <c r="B53" s="305">
        <v>0</v>
      </c>
      <c r="C53" s="305">
        <v>0</v>
      </c>
      <c r="D53" s="305">
        <v>0</v>
      </c>
      <c r="E53" s="305">
        <v>0</v>
      </c>
      <c r="F53" s="305">
        <v>0</v>
      </c>
      <c r="G53" s="305">
        <v>0</v>
      </c>
      <c r="H53" s="305">
        <v>0</v>
      </c>
      <c r="I53" s="305">
        <v>0</v>
      </c>
      <c r="J53" s="305">
        <v>0</v>
      </c>
      <c r="K53" s="305">
        <v>0</v>
      </c>
      <c r="L53" s="305">
        <v>0</v>
      </c>
      <c r="M53" s="305">
        <v>0</v>
      </c>
      <c r="N53" s="305">
        <v>0</v>
      </c>
      <c r="O53" s="305">
        <v>0</v>
      </c>
      <c r="P53" s="305">
        <v>0</v>
      </c>
      <c r="Q53" s="305">
        <v>0</v>
      </c>
      <c r="R53" s="305">
        <v>0</v>
      </c>
      <c r="S53" s="305">
        <v>3.2887384128311996E-3</v>
      </c>
      <c r="T53" s="305">
        <v>3.6129802281807543E-3</v>
      </c>
      <c r="U53" s="305">
        <v>3.5107212950025958E-3</v>
      </c>
      <c r="V53" s="305">
        <v>4.5393854148937677E-3</v>
      </c>
      <c r="W53" s="305">
        <v>3.8723736804603975E-2</v>
      </c>
      <c r="X53" s="305">
        <v>4.8358350746419324E-2</v>
      </c>
      <c r="Y53" s="305">
        <v>0.109571459365081</v>
      </c>
      <c r="Z53" s="305">
        <v>0.29209555537061327</v>
      </c>
      <c r="AA53" s="305">
        <v>0.3124764694782996</v>
      </c>
      <c r="AB53" s="305">
        <v>0.38279062314981732</v>
      </c>
      <c r="AC53" s="305">
        <v>0.41768344670280877</v>
      </c>
      <c r="AD53" s="305">
        <v>0.45875584846028444</v>
      </c>
      <c r="AE53" s="305">
        <v>0.48645536354300362</v>
      </c>
      <c r="AF53" s="305">
        <v>0.62930704333415044</v>
      </c>
      <c r="AG53" s="305">
        <v>0.73041480416554017</v>
      </c>
      <c r="AH53" s="305">
        <v>0.90055848200372068</v>
      </c>
      <c r="AI53" s="305">
        <v>0.9515107672729366</v>
      </c>
      <c r="AJ53" s="305">
        <v>1.1470749021880537</v>
      </c>
      <c r="AK53" s="305">
        <v>1.3457149048159953</v>
      </c>
      <c r="AL53" s="305">
        <v>1.4847495927449474</v>
      </c>
      <c r="AM53" s="305">
        <v>1.6099069334698757</v>
      </c>
      <c r="AN53" s="305">
        <v>1.9397071799397085</v>
      </c>
      <c r="AO53" s="305">
        <v>2.0425006944715105</v>
      </c>
      <c r="AP53" s="305">
        <v>2.4887875341045116</v>
      </c>
      <c r="AQ53" s="305">
        <v>2.8248873358439934</v>
      </c>
      <c r="AR53" s="305">
        <v>3.2790111583707131</v>
      </c>
      <c r="AS53" s="305">
        <v>3.4058615931650187</v>
      </c>
      <c r="AT53" s="305">
        <v>3.2627064270845638</v>
      </c>
      <c r="AU53" s="305">
        <v>3.4657744440120566</v>
      </c>
      <c r="AV53" s="305">
        <v>4.048112744379857</v>
      </c>
      <c r="AW53" s="305">
        <v>4.1797908639080914</v>
      </c>
      <c r="AX53" s="305">
        <v>4.2538673363488169</v>
      </c>
      <c r="AY53" s="305">
        <v>4.5131681481097896</v>
      </c>
      <c r="AZ53" s="305">
        <v>4.4466522557037962</v>
      </c>
      <c r="BA53" s="305">
        <v>4.2941664682031764</v>
      </c>
      <c r="BB53" s="305">
        <v>4.989340414080278</v>
      </c>
      <c r="BC53" s="305">
        <v>4.5698641455366262</v>
      </c>
      <c r="BD53" s="305">
        <v>4.1953185285485546</v>
      </c>
      <c r="BE53" s="306">
        <v>4.4738141952764563</v>
      </c>
      <c r="BF53" s="285">
        <v>6.6382484388915364E-2</v>
      </c>
      <c r="BG53" s="285">
        <v>2.5459928236320817E-2</v>
      </c>
      <c r="BH53" s="285">
        <v>1.2128999176088713E-2</v>
      </c>
      <c r="BI53" s="316"/>
      <c r="BJ53" s="317"/>
    </row>
    <row r="54" spans="1:62" x14ac:dyDescent="0.15">
      <c r="A54" s="162" t="s">
        <v>146</v>
      </c>
      <c r="B54" s="305" t="s">
        <v>111</v>
      </c>
      <c r="C54" s="305" t="s">
        <v>111</v>
      </c>
      <c r="D54" s="305" t="s">
        <v>111</v>
      </c>
      <c r="E54" s="305" t="s">
        <v>111</v>
      </c>
      <c r="F54" s="305" t="s">
        <v>111</v>
      </c>
      <c r="G54" s="305" t="s">
        <v>111</v>
      </c>
      <c r="H54" s="305" t="s">
        <v>111</v>
      </c>
      <c r="I54" s="305" t="s">
        <v>111</v>
      </c>
      <c r="J54" s="305" t="s">
        <v>111</v>
      </c>
      <c r="K54" s="305" t="s">
        <v>111</v>
      </c>
      <c r="L54" s="305" t="s">
        <v>111</v>
      </c>
      <c r="M54" s="305" t="s">
        <v>111</v>
      </c>
      <c r="N54" s="305" t="s">
        <v>111</v>
      </c>
      <c r="O54" s="305" t="s">
        <v>111</v>
      </c>
      <c r="P54" s="305" t="s">
        <v>111</v>
      </c>
      <c r="Q54" s="305" t="s">
        <v>111</v>
      </c>
      <c r="R54" s="305" t="s">
        <v>111</v>
      </c>
      <c r="S54" s="305" t="s">
        <v>111</v>
      </c>
      <c r="T54" s="305" t="s">
        <v>111</v>
      </c>
      <c r="U54" s="305" t="s">
        <v>111</v>
      </c>
      <c r="V54" s="305">
        <v>8.2231395735207879</v>
      </c>
      <c r="W54" s="305">
        <v>8.6783680532072012</v>
      </c>
      <c r="X54" s="305">
        <v>8.866310616730555</v>
      </c>
      <c r="Y54" s="305">
        <v>9.3702658357652222</v>
      </c>
      <c r="Z54" s="305">
        <v>9.4984019765365115</v>
      </c>
      <c r="AA54" s="305">
        <v>11.703899947315339</v>
      </c>
      <c r="AB54" s="305">
        <v>11.121392459932231</v>
      </c>
      <c r="AC54" s="305">
        <v>9.455373696044072</v>
      </c>
      <c r="AD54" s="305">
        <v>8.5075486367624666</v>
      </c>
      <c r="AE54" s="305">
        <v>7.4483858439368102</v>
      </c>
      <c r="AF54" s="305">
        <v>6.9785523270362821</v>
      </c>
      <c r="AG54" s="305">
        <v>8.0724622839594371</v>
      </c>
      <c r="AH54" s="305">
        <v>7.2887834623430434</v>
      </c>
      <c r="AI54" s="305">
        <v>6.7485344368678692</v>
      </c>
      <c r="AJ54" s="305">
        <v>7.169745541475633</v>
      </c>
      <c r="AK54" s="305">
        <v>7.15928781744819</v>
      </c>
      <c r="AL54" s="305">
        <v>6.9591399891717503</v>
      </c>
      <c r="AM54" s="305">
        <v>6.849258831447985</v>
      </c>
      <c r="AN54" s="305">
        <v>6.9866102786026936</v>
      </c>
      <c r="AO54" s="305">
        <v>6.9127307114901537</v>
      </c>
      <c r="AP54" s="305">
        <v>6.9866102786026936</v>
      </c>
      <c r="AQ54" s="305">
        <v>6.7760047262988099</v>
      </c>
      <c r="AR54" s="305">
        <v>6.3914206742656363</v>
      </c>
      <c r="AS54" s="305">
        <v>6.05434671296958</v>
      </c>
      <c r="AT54" s="305">
        <v>4.7320320573739183</v>
      </c>
      <c r="AU54" s="305">
        <v>5.2788739523125194</v>
      </c>
      <c r="AV54" s="305">
        <v>5.4304183823398784</v>
      </c>
      <c r="AW54" s="305">
        <v>5.0018218228687141</v>
      </c>
      <c r="AX54" s="305">
        <v>4.6150086243981097</v>
      </c>
      <c r="AY54" s="305">
        <v>3.9007810991936411</v>
      </c>
      <c r="AZ54" s="305">
        <v>3.0949859425526993</v>
      </c>
      <c r="BA54" s="305">
        <v>3.0317392288173464</v>
      </c>
      <c r="BB54" s="305">
        <v>2.9210074428234063</v>
      </c>
      <c r="BC54" s="305">
        <v>2.9576344953979943</v>
      </c>
      <c r="BD54" s="305">
        <v>2.7378721799504651</v>
      </c>
      <c r="BE54" s="306">
        <v>2.8308408461848713</v>
      </c>
      <c r="BF54" s="285">
        <v>3.3956540014986381E-2</v>
      </c>
      <c r="BG54" s="285">
        <v>-5.3247307120695142E-2</v>
      </c>
      <c r="BH54" s="285">
        <v>7.6747188846748374E-3</v>
      </c>
      <c r="BI54" s="316"/>
      <c r="BJ54" s="317"/>
    </row>
    <row r="55" spans="1:62" x14ac:dyDescent="0.15">
      <c r="A55" s="162" t="s">
        <v>145</v>
      </c>
      <c r="B55" s="305">
        <v>8.3154613321859722E-2</v>
      </c>
      <c r="C55" s="305">
        <v>8.1129196488580316E-2</v>
      </c>
      <c r="D55" s="305">
        <v>0.13649058993155053</v>
      </c>
      <c r="E55" s="305">
        <v>0.30735884909207328</v>
      </c>
      <c r="F55" s="305">
        <v>0.6005360910673414</v>
      </c>
      <c r="G55" s="305">
        <v>1.1443605108028596</v>
      </c>
      <c r="H55" s="305">
        <v>1.8451547351175313</v>
      </c>
      <c r="I55" s="305">
        <v>2.6112597365361605</v>
      </c>
      <c r="J55" s="305">
        <v>2.8329955339708555</v>
      </c>
      <c r="K55" s="305">
        <v>3.388522362076432</v>
      </c>
      <c r="L55" s="305">
        <v>3.5505557087387847</v>
      </c>
      <c r="M55" s="305">
        <v>3.7557478350721429</v>
      </c>
      <c r="N55" s="305">
        <v>4.002786278347112</v>
      </c>
      <c r="O55" s="305">
        <v>4.1519919850653606</v>
      </c>
      <c r="P55" s="305">
        <v>4.5489736843881232</v>
      </c>
      <c r="Q55" s="305">
        <v>4.5230789084900316</v>
      </c>
      <c r="R55" s="305">
        <v>4.5969085494424009</v>
      </c>
      <c r="S55" s="305">
        <v>4.5739538253319019</v>
      </c>
      <c r="T55" s="305">
        <v>4.7678312255397017</v>
      </c>
      <c r="U55" s="305">
        <v>4.8646635512926135</v>
      </c>
      <c r="V55" s="305">
        <v>5.2461671676658526</v>
      </c>
      <c r="W55" s="305">
        <v>5.3334851378116754</v>
      </c>
      <c r="X55" s="305">
        <v>5.4777398256041296</v>
      </c>
      <c r="Y55" s="305">
        <v>5.2034428011681042</v>
      </c>
      <c r="Z55" s="305">
        <v>5.0990994009382877</v>
      </c>
      <c r="AA55" s="305">
        <v>5.3091801358123227</v>
      </c>
      <c r="AB55" s="305">
        <v>5.7351928097454232</v>
      </c>
      <c r="AC55" s="305">
        <v>5.692030033350246</v>
      </c>
      <c r="AD55" s="305">
        <v>6.5044011137619764</v>
      </c>
      <c r="AE55" s="305">
        <v>6.6977158981827536</v>
      </c>
      <c r="AF55" s="305">
        <v>7.1411696615135378</v>
      </c>
      <c r="AG55" s="305">
        <v>8.296444611144306</v>
      </c>
      <c r="AH55" s="305">
        <v>8.55468556482775</v>
      </c>
      <c r="AI55" s="305">
        <v>8.8954722511682469</v>
      </c>
      <c r="AJ55" s="305">
        <v>9.4708787186794368</v>
      </c>
      <c r="AK55" s="305">
        <v>9.7782739966738372</v>
      </c>
      <c r="AL55" s="305">
        <v>9.7577982571856978</v>
      </c>
      <c r="AM55" s="305">
        <v>9.6301778396941113</v>
      </c>
      <c r="AN55" s="305">
        <v>9.6567877962978379</v>
      </c>
      <c r="AO55" s="305">
        <v>9.8406243772986794</v>
      </c>
      <c r="AP55" s="305">
        <v>9.6158992892278903</v>
      </c>
      <c r="AQ55" s="305">
        <v>9.1199136138252861</v>
      </c>
      <c r="AR55" s="305">
        <v>9.2205630046279481</v>
      </c>
      <c r="AS55" s="305">
        <v>9.439679355642177</v>
      </c>
      <c r="AT55" s="305">
        <v>8.8261212590393114</v>
      </c>
      <c r="AU55" s="305">
        <v>9.5294287825526158</v>
      </c>
      <c r="AV55" s="305">
        <v>7.925820388971716</v>
      </c>
      <c r="AW55" s="305">
        <v>7.419816968747865</v>
      </c>
      <c r="AX55" s="305">
        <v>7.3847075570601763</v>
      </c>
      <c r="AY55" s="305">
        <v>6.778045480769789</v>
      </c>
      <c r="AZ55" s="305">
        <v>6.9705781250752343</v>
      </c>
      <c r="BA55" s="305">
        <v>7.7840502372736005</v>
      </c>
      <c r="BB55" s="305">
        <v>7.5998232917740074</v>
      </c>
      <c r="BC55" s="305">
        <v>7.6956942597083495</v>
      </c>
      <c r="BD55" s="305">
        <v>7.4792891960555421</v>
      </c>
      <c r="BE55" s="306">
        <v>6.994953655266686</v>
      </c>
      <c r="BF55" s="285">
        <v>-6.4756894417759225E-2</v>
      </c>
      <c r="BG55" s="285">
        <v>-1.6421462211990812E-2</v>
      </c>
      <c r="BH55" s="285">
        <v>1.8964083759018435E-2</v>
      </c>
      <c r="BI55" s="316"/>
      <c r="BJ55" s="317"/>
    </row>
    <row r="56" spans="1:62" x14ac:dyDescent="0.15">
      <c r="A56" s="162" t="s">
        <v>144</v>
      </c>
      <c r="B56" s="305">
        <v>3.3470317940316782E-2</v>
      </c>
      <c r="C56" s="305">
        <v>4.0929935683979797E-2</v>
      </c>
      <c r="D56" s="305">
        <v>4.73661538597622E-2</v>
      </c>
      <c r="E56" s="305">
        <v>5.9040857045729041E-2</v>
      </c>
      <c r="F56" s="305">
        <v>7.3414708472008802E-2</v>
      </c>
      <c r="G56" s="305">
        <v>9.6471675786796787E-2</v>
      </c>
      <c r="H56" s="305">
        <v>0.11465703379009824</v>
      </c>
      <c r="I56" s="305">
        <v>0.1402248999755247</v>
      </c>
      <c r="J56" s="305">
        <v>0.15298819732628571</v>
      </c>
      <c r="K56" s="305">
        <v>0.1672943847860075</v>
      </c>
      <c r="L56" s="305">
        <v>0.17739232226180426</v>
      </c>
      <c r="M56" s="305">
        <v>0.18967712662156971</v>
      </c>
      <c r="N56" s="305">
        <v>0.20109233087917097</v>
      </c>
      <c r="O56" s="305">
        <v>0.22595941652679624</v>
      </c>
      <c r="P56" s="305">
        <v>0.26489794388121773</v>
      </c>
      <c r="Q56" s="305">
        <v>0.31387401836519296</v>
      </c>
      <c r="R56" s="305">
        <v>0.31277833727804311</v>
      </c>
      <c r="S56" s="305">
        <v>0.38960586924402762</v>
      </c>
      <c r="T56" s="305">
        <v>0.41940563921871266</v>
      </c>
      <c r="U56" s="305">
        <v>0.46627343112891517</v>
      </c>
      <c r="V56" s="305">
        <v>0.93564425821677388</v>
      </c>
      <c r="W56" s="305">
        <v>0.98661739474377685</v>
      </c>
      <c r="X56" s="305">
        <v>1.090015106323682</v>
      </c>
      <c r="Y56" s="305">
        <v>1.1023270331058805</v>
      </c>
      <c r="Z56" s="305">
        <v>1.1621079343601588</v>
      </c>
      <c r="AA56" s="305">
        <v>0.81052544584777486</v>
      </c>
      <c r="AB56" s="305">
        <v>0.76198222296966456</v>
      </c>
      <c r="AC56" s="305">
        <v>0.72262736426073948</v>
      </c>
      <c r="AD56" s="305">
        <v>0.49990839489307576</v>
      </c>
      <c r="AE56" s="305">
        <v>0.3747065718834216</v>
      </c>
      <c r="AF56" s="305">
        <v>0.35593032098742444</v>
      </c>
      <c r="AG56" s="305">
        <v>0.26049505389612293</v>
      </c>
      <c r="AH56" s="305">
        <v>0.33436342475034286</v>
      </c>
      <c r="AI56" s="305">
        <v>0.30248643264930136</v>
      </c>
      <c r="AJ56" s="305">
        <v>0.27491069340552193</v>
      </c>
      <c r="AK56" s="305">
        <v>0.28926851987196678</v>
      </c>
      <c r="AL56" s="305">
        <v>0.29571553911811788</v>
      </c>
      <c r="AM56" s="305">
        <v>0.30464212467070251</v>
      </c>
      <c r="AN56" s="305">
        <v>0.30970711860241196</v>
      </c>
      <c r="AO56" s="305">
        <v>0.38267968816531067</v>
      </c>
      <c r="AP56" s="305">
        <v>0.373672505805554</v>
      </c>
      <c r="AQ56" s="305">
        <v>0.43052186524260883</v>
      </c>
      <c r="AR56" s="305">
        <v>0.41310238043080516</v>
      </c>
      <c r="AS56" s="305">
        <v>0.35128086391600505</v>
      </c>
      <c r="AT56" s="305">
        <v>0.28602065013675126</v>
      </c>
      <c r="AU56" s="305">
        <v>0.34388724375562396</v>
      </c>
      <c r="AV56" s="305">
        <v>0.40856526943430688</v>
      </c>
      <c r="AW56" s="305">
        <v>0.38078093526486201</v>
      </c>
      <c r="AX56" s="305">
        <v>0.40436738388145077</v>
      </c>
      <c r="AY56" s="305">
        <v>0.39820593546789651</v>
      </c>
      <c r="AZ56" s="305">
        <v>0.4372773346776242</v>
      </c>
      <c r="BA56" s="305">
        <v>0.44575189728706277</v>
      </c>
      <c r="BB56" s="305">
        <v>0.5138639488328296</v>
      </c>
      <c r="BC56" s="305">
        <v>0.51591641584257564</v>
      </c>
      <c r="BD56" s="305">
        <v>0.53063787935685203</v>
      </c>
      <c r="BE56" s="306">
        <v>0.52457572010682929</v>
      </c>
      <c r="BF56" s="285">
        <v>-1.1424286666775973E-2</v>
      </c>
      <c r="BG56" s="285">
        <v>6.3751256106368226E-2</v>
      </c>
      <c r="BH56" s="285">
        <v>1.4221821021734912E-3</v>
      </c>
      <c r="BI56" s="316"/>
      <c r="BJ56" s="317"/>
    </row>
    <row r="57" spans="1:62" s="161" customFormat="1" x14ac:dyDescent="0.15">
      <c r="A57" s="163" t="s">
        <v>143</v>
      </c>
      <c r="B57" s="307">
        <v>3.6683256184898783</v>
      </c>
      <c r="C57" s="307">
        <v>4.1532002637858945</v>
      </c>
      <c r="D57" s="307">
        <v>4.9765718684270146</v>
      </c>
      <c r="E57" s="307">
        <v>6.4300117566625978</v>
      </c>
      <c r="F57" s="307">
        <v>8.3161825890240593</v>
      </c>
      <c r="G57" s="307">
        <v>10.501402730840239</v>
      </c>
      <c r="H57" s="307">
        <v>12.931531363714207</v>
      </c>
      <c r="I57" s="307">
        <v>15.699658130707391</v>
      </c>
      <c r="J57" s="307">
        <v>17.891455099189013</v>
      </c>
      <c r="K57" s="307">
        <v>20.264292919003413</v>
      </c>
      <c r="L57" s="307">
        <v>21.755726384795739</v>
      </c>
      <c r="M57" s="307">
        <v>23.588942942483392</v>
      </c>
      <c r="N57" s="307">
        <v>24.771976248397294</v>
      </c>
      <c r="O57" s="307">
        <v>25.768652385021188</v>
      </c>
      <c r="P57" s="307">
        <v>27.206144017088548</v>
      </c>
      <c r="Q57" s="307">
        <v>27.102003245579073</v>
      </c>
      <c r="R57" s="307">
        <v>26.909122147963444</v>
      </c>
      <c r="S57" s="307">
        <v>26.396862389971897</v>
      </c>
      <c r="T57" s="307">
        <v>27.449155482634694</v>
      </c>
      <c r="U57" s="307">
        <v>28.67395880829412</v>
      </c>
      <c r="V57" s="307">
        <v>38.957013304110319</v>
      </c>
      <c r="W57" s="307">
        <v>39.952107342503176</v>
      </c>
      <c r="X57" s="307">
        <v>41.716537867130896</v>
      </c>
      <c r="Y57" s="307">
        <v>41.961857650401825</v>
      </c>
      <c r="Z57" s="307">
        <v>43.245476056300298</v>
      </c>
      <c r="AA57" s="307">
        <v>46.701662830220535</v>
      </c>
      <c r="AB57" s="307">
        <v>47.282367394485178</v>
      </c>
      <c r="AC57" s="307">
        <v>44.567527188532424</v>
      </c>
      <c r="AD57" s="307">
        <v>44.914578637500917</v>
      </c>
      <c r="AE57" s="307">
        <v>43.620605352202844</v>
      </c>
      <c r="AF57" s="307">
        <v>46.083042443185981</v>
      </c>
      <c r="AG57" s="307">
        <v>50.919161231598203</v>
      </c>
      <c r="AH57" s="307">
        <v>49.8849683643014</v>
      </c>
      <c r="AI57" s="307">
        <v>50.606752176854542</v>
      </c>
      <c r="AJ57" s="307">
        <v>52.622357927533358</v>
      </c>
      <c r="AK57" s="307">
        <v>53.888015055494641</v>
      </c>
      <c r="AL57" s="307">
        <v>55.096599286993687</v>
      </c>
      <c r="AM57" s="307">
        <v>55.271956075687676</v>
      </c>
      <c r="AN57" s="307">
        <v>57.771286267745488</v>
      </c>
      <c r="AO57" s="307">
        <v>59.008927438994618</v>
      </c>
      <c r="AP57" s="307">
        <v>60.717159800340049</v>
      </c>
      <c r="AQ57" s="307">
        <v>60.263855583503336</v>
      </c>
      <c r="AR57" s="307">
        <v>59.73143398070679</v>
      </c>
      <c r="AS57" s="307">
        <v>60.392253758398304</v>
      </c>
      <c r="AT57" s="307">
        <v>55.872232500312201</v>
      </c>
      <c r="AU57" s="307">
        <v>60.271672742966061</v>
      </c>
      <c r="AV57" s="307">
        <v>56.156832554122403</v>
      </c>
      <c r="AW57" s="307">
        <v>54.585532728113463</v>
      </c>
      <c r="AX57" s="307">
        <v>53.638242899049288</v>
      </c>
      <c r="AY57" s="307">
        <v>48.376774215154768</v>
      </c>
      <c r="AZ57" s="307">
        <v>49.266375129368619</v>
      </c>
      <c r="BA57" s="307">
        <v>51.856481190911225</v>
      </c>
      <c r="BB57" s="307">
        <v>54.065580131087486</v>
      </c>
      <c r="BC57" s="307">
        <v>53.051775733250537</v>
      </c>
      <c r="BD57" s="307">
        <v>53.550000048548306</v>
      </c>
      <c r="BE57" s="307">
        <v>52.209469702352671</v>
      </c>
      <c r="BF57" s="286">
        <v>-2.5033246404861154E-2</v>
      </c>
      <c r="BG57" s="286">
        <v>-4.236174364066092E-3</v>
      </c>
      <c r="BH57" s="286">
        <v>0.14154557774716278</v>
      </c>
      <c r="BI57" s="316"/>
      <c r="BJ57" s="317"/>
    </row>
    <row r="58" spans="1:62" x14ac:dyDescent="0.15">
      <c r="A58" s="162"/>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289"/>
      <c r="BG58" s="289"/>
      <c r="BH58" s="289"/>
      <c r="BI58" s="316"/>
      <c r="BJ58" s="317"/>
    </row>
    <row r="59" spans="1:62" x14ac:dyDescent="0.15">
      <c r="A59" s="162" t="s">
        <v>142</v>
      </c>
      <c r="B59" s="318" t="s">
        <v>111</v>
      </c>
      <c r="C59" s="318" t="s">
        <v>111</v>
      </c>
      <c r="D59" s="318" t="s">
        <v>111</v>
      </c>
      <c r="E59" s="318" t="s">
        <v>111</v>
      </c>
      <c r="F59" s="318" t="s">
        <v>111</v>
      </c>
      <c r="G59" s="318" t="s">
        <v>111</v>
      </c>
      <c r="H59" s="318" t="s">
        <v>111</v>
      </c>
      <c r="I59" s="318" t="s">
        <v>111</v>
      </c>
      <c r="J59" s="318" t="s">
        <v>111</v>
      </c>
      <c r="K59" s="318" t="s">
        <v>111</v>
      </c>
      <c r="L59" s="318" t="s">
        <v>111</v>
      </c>
      <c r="M59" s="318" t="s">
        <v>111</v>
      </c>
      <c r="N59" s="318" t="s">
        <v>111</v>
      </c>
      <c r="O59" s="318" t="s">
        <v>111</v>
      </c>
      <c r="P59" s="318" t="s">
        <v>111</v>
      </c>
      <c r="Q59" s="318" t="s">
        <v>111</v>
      </c>
      <c r="R59" s="318" t="s">
        <v>111</v>
      </c>
      <c r="S59" s="318" t="s">
        <v>111</v>
      </c>
      <c r="T59" s="318" t="s">
        <v>111</v>
      </c>
      <c r="U59" s="318" t="s">
        <v>111</v>
      </c>
      <c r="V59" s="318">
        <v>1.2829354375568944</v>
      </c>
      <c r="W59" s="318">
        <v>1.425462858051598</v>
      </c>
      <c r="X59" s="318">
        <v>1.4078709560514242</v>
      </c>
      <c r="Y59" s="318">
        <v>1.3864804774008377</v>
      </c>
      <c r="Z59" s="318">
        <v>1.460693825328085</v>
      </c>
      <c r="AA59" s="318">
        <v>1.4896992401541087</v>
      </c>
      <c r="AB59" s="318">
        <v>1.425462858051598</v>
      </c>
      <c r="AC59" s="318">
        <v>1.1055909526353243</v>
      </c>
      <c r="AD59" s="318">
        <v>0.81833000430298031</v>
      </c>
      <c r="AE59" s="318">
        <v>0.76550713502631984</v>
      </c>
      <c r="AF59" s="318">
        <v>0.75668760238816313</v>
      </c>
      <c r="AG59" s="318">
        <v>0.55284251073239188</v>
      </c>
      <c r="AH59" s="318">
        <v>0.52794571310976668</v>
      </c>
      <c r="AI59" s="318">
        <v>0.49266758255713977</v>
      </c>
      <c r="AJ59" s="318">
        <v>0.52794571310976668</v>
      </c>
      <c r="AK59" s="318">
        <v>0.50891236737489198</v>
      </c>
      <c r="AL59" s="318">
        <v>0.73197404569086832</v>
      </c>
      <c r="AM59" s="318">
        <v>0.73404922984102272</v>
      </c>
      <c r="AN59" s="318">
        <v>0.7527258871924134</v>
      </c>
      <c r="AO59" s="318">
        <v>0.88024126395269131</v>
      </c>
      <c r="AP59" s="318">
        <v>0.91171970526548918</v>
      </c>
      <c r="AQ59" s="318">
        <v>0.96380975155748838</v>
      </c>
      <c r="AR59" s="318">
        <v>0.84859769705161159</v>
      </c>
      <c r="AS59" s="318">
        <v>0.96821755634818041</v>
      </c>
      <c r="AT59" s="318">
        <v>0.8289895838617688</v>
      </c>
      <c r="AU59" s="318">
        <v>0.7880370226056832</v>
      </c>
      <c r="AV59" s="318">
        <v>0.86304477066408869</v>
      </c>
      <c r="AW59" s="318">
        <v>0.90326855144681295</v>
      </c>
      <c r="AX59" s="318">
        <v>0.90976273115065154</v>
      </c>
      <c r="AY59" s="318">
        <v>0.95344229116770285</v>
      </c>
      <c r="AZ59" s="318">
        <v>1.078456819840095</v>
      </c>
      <c r="BA59" s="318">
        <v>1.0546779427351076</v>
      </c>
      <c r="BB59" s="318">
        <v>1.0271830743899024</v>
      </c>
      <c r="BC59" s="318">
        <v>1.0464568980172793</v>
      </c>
      <c r="BD59" s="318">
        <v>1.1406380188388345</v>
      </c>
      <c r="BE59" s="319">
        <v>1.1475996475873897</v>
      </c>
      <c r="BF59" s="289">
        <v>6.1032760907286931E-3</v>
      </c>
      <c r="BG59" s="289">
        <v>3.2428243908509291E-2</v>
      </c>
      <c r="BH59" s="289">
        <v>3.1112680528313755E-3</v>
      </c>
      <c r="BI59" s="316"/>
      <c r="BJ59" s="317"/>
    </row>
    <row r="60" spans="1:62" x14ac:dyDescent="0.15">
      <c r="A60" s="162" t="s">
        <v>141</v>
      </c>
      <c r="B60" s="318" t="s">
        <v>111</v>
      </c>
      <c r="C60" s="318" t="s">
        <v>111</v>
      </c>
      <c r="D60" s="318" t="s">
        <v>111</v>
      </c>
      <c r="E60" s="318" t="s">
        <v>111</v>
      </c>
      <c r="F60" s="318" t="s">
        <v>111</v>
      </c>
      <c r="G60" s="318" t="s">
        <v>111</v>
      </c>
      <c r="H60" s="318" t="s">
        <v>111</v>
      </c>
      <c r="I60" s="318" t="s">
        <v>111</v>
      </c>
      <c r="J60" s="318" t="s">
        <v>111</v>
      </c>
      <c r="K60" s="318" t="s">
        <v>111</v>
      </c>
      <c r="L60" s="318" t="s">
        <v>111</v>
      </c>
      <c r="M60" s="318" t="s">
        <v>111</v>
      </c>
      <c r="N60" s="318" t="s">
        <v>111</v>
      </c>
      <c r="O60" s="318" t="s">
        <v>111</v>
      </c>
      <c r="P60" s="318" t="s">
        <v>111</v>
      </c>
      <c r="Q60" s="318" t="s">
        <v>111</v>
      </c>
      <c r="R60" s="318" t="s">
        <v>111</v>
      </c>
      <c r="S60" s="318" t="s">
        <v>111</v>
      </c>
      <c r="T60" s="318" t="s">
        <v>111</v>
      </c>
      <c r="U60" s="318" t="s">
        <v>111</v>
      </c>
      <c r="V60" s="318">
        <v>0.8372171720714735</v>
      </c>
      <c r="W60" s="318">
        <v>0.85324783406375504</v>
      </c>
      <c r="X60" s="318">
        <v>0.96310768150238535</v>
      </c>
      <c r="Y60" s="318">
        <v>1.1121256291176789</v>
      </c>
      <c r="Z60" s="318">
        <v>1.1744044861803111</v>
      </c>
      <c r="AA60" s="318">
        <v>1.2512520381602599</v>
      </c>
      <c r="AB60" s="318">
        <v>1.3095330042169444</v>
      </c>
      <c r="AC60" s="318">
        <v>1.516584214936648</v>
      </c>
      <c r="AD60" s="318">
        <v>1.4109699614562403</v>
      </c>
      <c r="AE60" s="318">
        <v>1.2334552862874726</v>
      </c>
      <c r="AF60" s="318">
        <v>1.1151725486495081</v>
      </c>
      <c r="AG60" s="318">
        <v>1.171195730753589</v>
      </c>
      <c r="AH60" s="318">
        <v>1.3433151337261029</v>
      </c>
      <c r="AI60" s="318">
        <v>1.3602514828365924</v>
      </c>
      <c r="AJ60" s="318">
        <v>1.3856107221464165</v>
      </c>
      <c r="AK60" s="318">
        <v>1.4660043113951957</v>
      </c>
      <c r="AL60" s="318">
        <v>1.4615978713640672</v>
      </c>
      <c r="AM60" s="318">
        <v>1.50380289107256</v>
      </c>
      <c r="AN60" s="318">
        <v>1.4784436517627362</v>
      </c>
      <c r="AO60" s="318">
        <v>1.7883469323232901</v>
      </c>
      <c r="AP60" s="318">
        <v>1.8385550335081935</v>
      </c>
      <c r="AQ60" s="318">
        <v>1.8764931402151517</v>
      </c>
      <c r="AR60" s="318">
        <v>1.8839197745844571</v>
      </c>
      <c r="AS60" s="318">
        <v>1.9241137234706343</v>
      </c>
      <c r="AT60" s="318">
        <v>1.6382115210395056</v>
      </c>
      <c r="AU60" s="318">
        <v>2.0055209231856863</v>
      </c>
      <c r="AV60" s="318">
        <v>1.8601814488376669</v>
      </c>
      <c r="AW60" s="318">
        <v>1.8728444562228319</v>
      </c>
      <c r="AX60" s="318">
        <v>1.8644475015429849</v>
      </c>
      <c r="AY60" s="318">
        <v>1.8500470763634775</v>
      </c>
      <c r="AZ60" s="318">
        <v>1.7317643387255135</v>
      </c>
      <c r="BA60" s="318">
        <v>1.7162845126690598</v>
      </c>
      <c r="BB60" s="318">
        <v>1.7617425823381976</v>
      </c>
      <c r="BC60" s="318">
        <v>1.8687042309985624</v>
      </c>
      <c r="BD60" s="318">
        <v>1.8542132371072346</v>
      </c>
      <c r="BE60" s="319">
        <v>1.7237660062003399</v>
      </c>
      <c r="BF60" s="289">
        <v>-7.0351795735427936E-2</v>
      </c>
      <c r="BG60" s="289">
        <v>1.2462554832644468E-2</v>
      </c>
      <c r="BH60" s="289">
        <v>4.6733180137539633E-3</v>
      </c>
      <c r="BI60" s="316"/>
      <c r="BJ60" s="317"/>
    </row>
    <row r="61" spans="1:62" x14ac:dyDescent="0.15">
      <c r="A61" s="162" t="s">
        <v>140</v>
      </c>
      <c r="B61" s="305" t="s">
        <v>111</v>
      </c>
      <c r="C61" s="305" t="s">
        <v>111</v>
      </c>
      <c r="D61" s="305" t="s">
        <v>111</v>
      </c>
      <c r="E61" s="305" t="s">
        <v>111</v>
      </c>
      <c r="F61" s="305" t="s">
        <v>111</v>
      </c>
      <c r="G61" s="305" t="s">
        <v>111</v>
      </c>
      <c r="H61" s="305" t="s">
        <v>111</v>
      </c>
      <c r="I61" s="305" t="s">
        <v>111</v>
      </c>
      <c r="J61" s="305" t="s">
        <v>111</v>
      </c>
      <c r="K61" s="305" t="s">
        <v>111</v>
      </c>
      <c r="L61" s="305" t="s">
        <v>111</v>
      </c>
      <c r="M61" s="305" t="s">
        <v>111</v>
      </c>
      <c r="N61" s="305" t="s">
        <v>111</v>
      </c>
      <c r="O61" s="305" t="s">
        <v>111</v>
      </c>
      <c r="P61" s="305" t="s">
        <v>111</v>
      </c>
      <c r="Q61" s="305" t="s">
        <v>111</v>
      </c>
      <c r="R61" s="305" t="s">
        <v>111</v>
      </c>
      <c r="S61" s="305" t="s">
        <v>111</v>
      </c>
      <c r="T61" s="305" t="s">
        <v>111</v>
      </c>
      <c r="U61" s="305" t="s">
        <v>111</v>
      </c>
      <c r="V61" s="305">
        <v>0.87303408894585266</v>
      </c>
      <c r="W61" s="305">
        <v>1.0570791131020054</v>
      </c>
      <c r="X61" s="305">
        <v>1.1042701449369163</v>
      </c>
      <c r="Y61" s="305">
        <v>1.1483151079828331</v>
      </c>
      <c r="Z61" s="305">
        <v>1.1892140022397562</v>
      </c>
      <c r="AA61" s="305">
        <v>1.2675511150857082</v>
      </c>
      <c r="AB61" s="305">
        <v>1.3307870977444889</v>
      </c>
      <c r="AC61" s="305">
        <v>1.364800743094351</v>
      </c>
      <c r="AD61" s="305">
        <v>1.3119106850105244</v>
      </c>
      <c r="AE61" s="305">
        <v>0.95325884306520126</v>
      </c>
      <c r="AF61" s="305">
        <v>1.0948319385699343</v>
      </c>
      <c r="AG61" s="305">
        <v>0.91300463503553142</v>
      </c>
      <c r="AH61" s="305">
        <v>0.71862503278202428</v>
      </c>
      <c r="AI61" s="305">
        <v>0.71239581657981588</v>
      </c>
      <c r="AJ61" s="305">
        <v>0.80658911612229811</v>
      </c>
      <c r="AK61" s="305">
        <v>0.46120852697671161</v>
      </c>
      <c r="AL61" s="305">
        <v>0.39602713915857268</v>
      </c>
      <c r="AM61" s="305">
        <v>0.39744287011361995</v>
      </c>
      <c r="AN61" s="305">
        <v>0.45312828767881497</v>
      </c>
      <c r="AO61" s="305">
        <v>0.48257471792032669</v>
      </c>
      <c r="AP61" s="305">
        <v>0.61969510488508006</v>
      </c>
      <c r="AQ61" s="305">
        <v>0.68127215180212608</v>
      </c>
      <c r="AR61" s="305">
        <v>0.82351981991327838</v>
      </c>
      <c r="AS61" s="305">
        <v>0.87484669350422928</v>
      </c>
      <c r="AT61" s="305">
        <v>0.84718418380731686</v>
      </c>
      <c r="AU61" s="305">
        <v>0.9238218489178498</v>
      </c>
      <c r="AV61" s="305">
        <v>1.0279267426526684</v>
      </c>
      <c r="AW61" s="305">
        <v>1.1011111271776441</v>
      </c>
      <c r="AX61" s="305">
        <v>1.1563623538428902</v>
      </c>
      <c r="AY61" s="305">
        <v>1.2986512330931712</v>
      </c>
      <c r="AZ61" s="305">
        <v>1.3160934351460998</v>
      </c>
      <c r="BA61" s="305">
        <v>1.3655473905499698</v>
      </c>
      <c r="BB61" s="305">
        <v>1.459503822206943</v>
      </c>
      <c r="BC61" s="305">
        <v>1.6806945151552561</v>
      </c>
      <c r="BD61" s="305">
        <v>1.6841762024857445</v>
      </c>
      <c r="BE61" s="306">
        <v>1.6032988921677855</v>
      </c>
      <c r="BF61" s="285">
        <v>-4.802188167638799E-2</v>
      </c>
      <c r="BG61" s="285">
        <v>7.1127004851383457E-2</v>
      </c>
      <c r="BH61" s="285">
        <v>4.3467185031195376E-3</v>
      </c>
      <c r="BI61" s="316"/>
      <c r="BJ61" s="317"/>
    </row>
    <row r="62" spans="1:62" x14ac:dyDescent="0.15">
      <c r="A62" s="162" t="s">
        <v>139</v>
      </c>
      <c r="B62" s="305" t="s">
        <v>111</v>
      </c>
      <c r="C62" s="305" t="s">
        <v>111</v>
      </c>
      <c r="D62" s="305" t="s">
        <v>111</v>
      </c>
      <c r="E62" s="305" t="s">
        <v>111</v>
      </c>
      <c r="F62" s="305" t="s">
        <v>111</v>
      </c>
      <c r="G62" s="305" t="s">
        <v>111</v>
      </c>
      <c r="H62" s="305" t="s">
        <v>111</v>
      </c>
      <c r="I62" s="305" t="s">
        <v>111</v>
      </c>
      <c r="J62" s="305" t="s">
        <v>111</v>
      </c>
      <c r="K62" s="305" t="s">
        <v>111</v>
      </c>
      <c r="L62" s="305" t="s">
        <v>111</v>
      </c>
      <c r="M62" s="305" t="s">
        <v>111</v>
      </c>
      <c r="N62" s="305" t="s">
        <v>111</v>
      </c>
      <c r="O62" s="305" t="s">
        <v>111</v>
      </c>
      <c r="P62" s="305" t="s">
        <v>111</v>
      </c>
      <c r="Q62" s="305" t="s">
        <v>111</v>
      </c>
      <c r="R62" s="305" t="s">
        <v>111</v>
      </c>
      <c r="S62" s="305" t="s">
        <v>111</v>
      </c>
      <c r="T62" s="305" t="s">
        <v>111</v>
      </c>
      <c r="U62" s="305" t="s">
        <v>111</v>
      </c>
      <c r="V62" s="305">
        <v>34.452093535615269</v>
      </c>
      <c r="W62" s="305">
        <v>34.851635777768557</v>
      </c>
      <c r="X62" s="305">
        <v>36.862382486648116</v>
      </c>
      <c r="Y62" s="305">
        <v>38.793657974624317</v>
      </c>
      <c r="Z62" s="305">
        <v>39.478271426247382</v>
      </c>
      <c r="AA62" s="305">
        <v>40.074405416512143</v>
      </c>
      <c r="AB62" s="305">
        <v>41.115440830764761</v>
      </c>
      <c r="AC62" s="305">
        <v>39.689907606254856</v>
      </c>
      <c r="AD62" s="305">
        <v>39.682917600699867</v>
      </c>
      <c r="AE62" s="305">
        <v>37.280683084905569</v>
      </c>
      <c r="AF62" s="305">
        <v>36.035001496200451</v>
      </c>
      <c r="AG62" s="305">
        <v>36.137038785199067</v>
      </c>
      <c r="AH62" s="305">
        <v>33.419112556601185</v>
      </c>
      <c r="AI62" s="305">
        <v>34.789319907495347</v>
      </c>
      <c r="AJ62" s="305">
        <v>34.682492700041621</v>
      </c>
      <c r="AK62" s="305">
        <v>35.333120453632176</v>
      </c>
      <c r="AL62" s="305">
        <v>36.008262305140867</v>
      </c>
      <c r="AM62" s="305">
        <v>36.44424077140031</v>
      </c>
      <c r="AN62" s="305">
        <v>37.307300184199583</v>
      </c>
      <c r="AO62" s="305">
        <v>38.172547511683987</v>
      </c>
      <c r="AP62" s="305">
        <v>38.739800859051975</v>
      </c>
      <c r="AQ62" s="305">
        <v>40.804025433994575</v>
      </c>
      <c r="AR62" s="305">
        <v>41.489134452402247</v>
      </c>
      <c r="AS62" s="305">
        <v>40.790144330825505</v>
      </c>
      <c r="AT62" s="305">
        <v>38.487111299015901</v>
      </c>
      <c r="AU62" s="305">
        <v>41.015341527334613</v>
      </c>
      <c r="AV62" s="305">
        <v>42.148885539609111</v>
      </c>
      <c r="AW62" s="305">
        <v>41.357319885671352</v>
      </c>
      <c r="AX62" s="305">
        <v>41.106985980446282</v>
      </c>
      <c r="AY62" s="305">
        <v>40.84873547058546</v>
      </c>
      <c r="AZ62" s="305">
        <v>39.540310708222613</v>
      </c>
      <c r="BA62" s="305">
        <v>40.587391492461492</v>
      </c>
      <c r="BB62" s="305">
        <v>41.710059867039426</v>
      </c>
      <c r="BC62" s="305">
        <v>43.973944784489397</v>
      </c>
      <c r="BD62" s="305">
        <v>42.988366525151498</v>
      </c>
      <c r="BE62" s="306">
        <v>39.694181827578419</v>
      </c>
      <c r="BF62" s="285">
        <v>-7.6629678302517656E-2</v>
      </c>
      <c r="BG62" s="285">
        <v>1.1122006650948535E-2</v>
      </c>
      <c r="BH62" s="285">
        <v>0.10761526466399512</v>
      </c>
      <c r="BI62" s="316"/>
      <c r="BJ62" s="317"/>
    </row>
    <row r="63" spans="1:62" x14ac:dyDescent="0.15">
      <c r="A63" s="162" t="s">
        <v>138</v>
      </c>
      <c r="B63" s="305" t="s">
        <v>111</v>
      </c>
      <c r="C63" s="305" t="s">
        <v>111</v>
      </c>
      <c r="D63" s="305" t="s">
        <v>111</v>
      </c>
      <c r="E63" s="305" t="s">
        <v>111</v>
      </c>
      <c r="F63" s="305" t="s">
        <v>111</v>
      </c>
      <c r="G63" s="305" t="s">
        <v>111</v>
      </c>
      <c r="H63" s="305" t="s">
        <v>111</v>
      </c>
      <c r="I63" s="305" t="s">
        <v>111</v>
      </c>
      <c r="J63" s="305" t="s">
        <v>111</v>
      </c>
      <c r="K63" s="305" t="s">
        <v>111</v>
      </c>
      <c r="L63" s="305" t="s">
        <v>111</v>
      </c>
      <c r="M63" s="305" t="s">
        <v>111</v>
      </c>
      <c r="N63" s="305" t="s">
        <v>111</v>
      </c>
      <c r="O63" s="305" t="s">
        <v>111</v>
      </c>
      <c r="P63" s="305" t="s">
        <v>111</v>
      </c>
      <c r="Q63" s="305" t="s">
        <v>111</v>
      </c>
      <c r="R63" s="305" t="s">
        <v>111</v>
      </c>
      <c r="S63" s="305" t="s">
        <v>111</v>
      </c>
      <c r="T63" s="305" t="s">
        <v>111</v>
      </c>
      <c r="U63" s="305" t="s">
        <v>111</v>
      </c>
      <c r="V63" s="305">
        <v>0.79096120034823147</v>
      </c>
      <c r="W63" s="305">
        <v>1.281214299059094</v>
      </c>
      <c r="X63" s="305">
        <v>1.2726985093355023</v>
      </c>
      <c r="Y63" s="305">
        <v>1.2862518948044193</v>
      </c>
      <c r="Z63" s="305">
        <v>1.3324921726635173</v>
      </c>
      <c r="AA63" s="305">
        <v>0.89772905860315577</v>
      </c>
      <c r="AB63" s="305">
        <v>0.87978180284160767</v>
      </c>
      <c r="AC63" s="305">
        <v>0.85190045980834361</v>
      </c>
      <c r="AD63" s="305">
        <v>0.85423443367083218</v>
      </c>
      <c r="AE63" s="305">
        <v>0.93105967644603116</v>
      </c>
      <c r="AF63" s="305">
        <v>0.7345555393833656</v>
      </c>
      <c r="AG63" s="305">
        <v>1.1515860562280056</v>
      </c>
      <c r="AH63" s="305">
        <v>0.8129749746218734</v>
      </c>
      <c r="AI63" s="305">
        <v>0.99922353696365429</v>
      </c>
      <c r="AJ63" s="305">
        <v>0.89306185642883895</v>
      </c>
      <c r="AK63" s="305">
        <v>0.69095163373680324</v>
      </c>
      <c r="AL63" s="305">
        <v>1.0178483931978322</v>
      </c>
      <c r="AM63" s="305">
        <v>0.72543815032123637</v>
      </c>
      <c r="AN63" s="305">
        <v>1.1240100737326473</v>
      </c>
      <c r="AO63" s="305">
        <v>1.1051511346059086</v>
      </c>
      <c r="AP63" s="305">
        <v>1.126803802167774</v>
      </c>
      <c r="AQ63" s="305">
        <v>1.1603285433892947</v>
      </c>
      <c r="AR63" s="305">
        <v>1.0802416615823287</v>
      </c>
      <c r="AS63" s="305">
        <v>0.7615327146023908</v>
      </c>
      <c r="AT63" s="305">
        <v>1.6557497192184316</v>
      </c>
      <c r="AU63" s="305">
        <v>1.7678506264321974</v>
      </c>
      <c r="AV63" s="305">
        <v>2.0061878041227961</v>
      </c>
      <c r="AW63" s="305">
        <v>2.2132878108317589</v>
      </c>
      <c r="AX63" s="305">
        <v>1.8703430424990142</v>
      </c>
      <c r="AY63" s="305">
        <v>1.9314697756869874</v>
      </c>
      <c r="AZ63" s="305">
        <v>2.4561884643616154</v>
      </c>
      <c r="BA63" s="305">
        <v>2.42330035641556</v>
      </c>
      <c r="BB63" s="305">
        <v>2.395483551441004</v>
      </c>
      <c r="BC63" s="305">
        <v>2.7470289430941128</v>
      </c>
      <c r="BD63" s="305">
        <v>3.0508612777345467</v>
      </c>
      <c r="BE63" s="306">
        <v>3.0200790582267762</v>
      </c>
      <c r="BF63" s="285">
        <v>-1.0089681799832051E-2</v>
      </c>
      <c r="BG63" s="285">
        <v>6.3023283622023252E-2</v>
      </c>
      <c r="BH63" s="285">
        <v>8.1877643572302594E-3</v>
      </c>
      <c r="BI63" s="316"/>
      <c r="BJ63" s="317"/>
    </row>
    <row r="64" spans="1:62" x14ac:dyDescent="0.15">
      <c r="A64" s="162" t="s">
        <v>137</v>
      </c>
      <c r="B64" s="305">
        <v>11.772440458691957</v>
      </c>
      <c r="C64" s="305">
        <v>13.132936044182149</v>
      </c>
      <c r="D64" s="305">
        <v>14.458936196448734</v>
      </c>
      <c r="E64" s="305">
        <v>15.569366718162765</v>
      </c>
      <c r="F64" s="305">
        <v>16.684328396225986</v>
      </c>
      <c r="G64" s="305">
        <v>18.333122850090277</v>
      </c>
      <c r="H64" s="305">
        <v>20.039555250784399</v>
      </c>
      <c r="I64" s="305">
        <v>21.019777265531697</v>
      </c>
      <c r="J64" s="305">
        <v>22.92210732430733</v>
      </c>
      <c r="K64" s="305">
        <v>24.30574541423897</v>
      </c>
      <c r="L64" s="305">
        <v>26.519566361795505</v>
      </c>
      <c r="M64" s="305">
        <v>29.103402569045162</v>
      </c>
      <c r="N64" s="305">
        <v>31.270111729390329</v>
      </c>
      <c r="O64" s="305">
        <v>33.345514288010541</v>
      </c>
      <c r="P64" s="305">
        <v>35.397883494743802</v>
      </c>
      <c r="Q64" s="305">
        <v>36.383498927500604</v>
      </c>
      <c r="R64" s="305">
        <v>38.633686282815681</v>
      </c>
      <c r="S64" s="305">
        <v>41.704762450991637</v>
      </c>
      <c r="T64" s="305">
        <v>44.717982358063992</v>
      </c>
      <c r="U64" s="305">
        <v>48.660694003708869</v>
      </c>
      <c r="V64" s="305" t="s">
        <v>111</v>
      </c>
      <c r="W64" s="305" t="s">
        <v>111</v>
      </c>
      <c r="X64" s="305" t="s">
        <v>111</v>
      </c>
      <c r="Y64" s="305" t="s">
        <v>111</v>
      </c>
      <c r="Z64" s="305" t="s">
        <v>111</v>
      </c>
      <c r="AA64" s="305" t="s">
        <v>111</v>
      </c>
      <c r="AB64" s="305" t="s">
        <v>111</v>
      </c>
      <c r="AC64" s="305" t="s">
        <v>111</v>
      </c>
      <c r="AD64" s="305" t="s">
        <v>111</v>
      </c>
      <c r="AE64" s="305" t="s">
        <v>111</v>
      </c>
      <c r="AF64" s="305" t="s">
        <v>111</v>
      </c>
      <c r="AG64" s="305" t="s">
        <v>111</v>
      </c>
      <c r="AH64" s="305" t="s">
        <v>111</v>
      </c>
      <c r="AI64" s="305" t="s">
        <v>111</v>
      </c>
      <c r="AJ64" s="305" t="s">
        <v>111</v>
      </c>
      <c r="AK64" s="305" t="s">
        <v>111</v>
      </c>
      <c r="AL64" s="305" t="s">
        <v>111</v>
      </c>
      <c r="AM64" s="305" t="s">
        <v>111</v>
      </c>
      <c r="AN64" s="305" t="s">
        <v>111</v>
      </c>
      <c r="AO64" s="305" t="s">
        <v>111</v>
      </c>
      <c r="AP64" s="305" t="s">
        <v>111</v>
      </c>
      <c r="AQ64" s="305" t="s">
        <v>111</v>
      </c>
      <c r="AR64" s="305" t="s">
        <v>111</v>
      </c>
      <c r="AS64" s="305" t="s">
        <v>111</v>
      </c>
      <c r="AT64" s="305" t="s">
        <v>111</v>
      </c>
      <c r="AU64" s="305" t="s">
        <v>111</v>
      </c>
      <c r="AV64" s="305" t="s">
        <v>111</v>
      </c>
      <c r="AW64" s="305" t="s">
        <v>111</v>
      </c>
      <c r="AX64" s="305" t="s">
        <v>111</v>
      </c>
      <c r="AY64" s="305" t="s">
        <v>111</v>
      </c>
      <c r="AZ64" s="305" t="s">
        <v>111</v>
      </c>
      <c r="BA64" s="305" t="s">
        <v>111</v>
      </c>
      <c r="BB64" s="305" t="s">
        <v>111</v>
      </c>
      <c r="BC64" s="305" t="s">
        <v>111</v>
      </c>
      <c r="BD64" s="305" t="s">
        <v>111</v>
      </c>
      <c r="BE64" s="306" t="s">
        <v>111</v>
      </c>
      <c r="BF64" s="285" t="s">
        <v>111</v>
      </c>
      <c r="BG64" s="285" t="s">
        <v>111</v>
      </c>
      <c r="BH64" s="285" t="s">
        <v>111</v>
      </c>
      <c r="BI64" s="316"/>
      <c r="BJ64" s="317"/>
    </row>
    <row r="65" spans="1:62" x14ac:dyDescent="0.15">
      <c r="A65" s="162" t="s">
        <v>136</v>
      </c>
      <c r="B65" s="318" t="s">
        <v>111</v>
      </c>
      <c r="C65" s="318" t="s">
        <v>111</v>
      </c>
      <c r="D65" s="318" t="s">
        <v>111</v>
      </c>
      <c r="E65" s="318" t="s">
        <v>111</v>
      </c>
      <c r="F65" s="318" t="s">
        <v>111</v>
      </c>
      <c r="G65" s="318" t="s">
        <v>111</v>
      </c>
      <c r="H65" s="318" t="s">
        <v>111</v>
      </c>
      <c r="I65" s="318" t="s">
        <v>111</v>
      </c>
      <c r="J65" s="318" t="s">
        <v>111</v>
      </c>
      <c r="K65" s="318" t="s">
        <v>111</v>
      </c>
      <c r="L65" s="318" t="s">
        <v>111</v>
      </c>
      <c r="M65" s="318" t="s">
        <v>111</v>
      </c>
      <c r="N65" s="318" t="s">
        <v>111</v>
      </c>
      <c r="O65" s="318" t="s">
        <v>111</v>
      </c>
      <c r="P65" s="318" t="s">
        <v>111</v>
      </c>
      <c r="Q65" s="318" t="s">
        <v>111</v>
      </c>
      <c r="R65" s="318" t="s">
        <v>111</v>
      </c>
      <c r="S65" s="318" t="s">
        <v>111</v>
      </c>
      <c r="T65" s="318" t="s">
        <v>111</v>
      </c>
      <c r="U65" s="318" t="s">
        <v>111</v>
      </c>
      <c r="V65" s="318">
        <v>3.0126666418913124</v>
      </c>
      <c r="W65" s="318">
        <v>2.904250566270532</v>
      </c>
      <c r="X65" s="318">
        <v>3.0408694723737457</v>
      </c>
      <c r="Y65" s="318">
        <v>2.9899158382511302</v>
      </c>
      <c r="Z65" s="318">
        <v>3.168972588753368</v>
      </c>
      <c r="AA65" s="318">
        <v>3.3731684068566965</v>
      </c>
      <c r="AB65" s="318">
        <v>3.3996314523418363</v>
      </c>
      <c r="AC65" s="318">
        <v>3.4073278868934218</v>
      </c>
      <c r="AD65" s="318">
        <v>3.7241471381526874</v>
      </c>
      <c r="AE65" s="318">
        <v>3.783940801480703</v>
      </c>
      <c r="AF65" s="318">
        <v>3.8779807589659581</v>
      </c>
      <c r="AG65" s="318">
        <v>4.0268364030682511</v>
      </c>
      <c r="AH65" s="318">
        <v>3.9605756781979693</v>
      </c>
      <c r="AI65" s="318">
        <v>3.9764068059970206</v>
      </c>
      <c r="AJ65" s="318">
        <v>4.6077894323356583</v>
      </c>
      <c r="AK65" s="318">
        <v>4.6964279728588902</v>
      </c>
      <c r="AL65" s="318">
        <v>4.7465446112802843</v>
      </c>
      <c r="AM65" s="318">
        <v>4.8880935186600381</v>
      </c>
      <c r="AN65" s="318">
        <v>4.4066409850065345</v>
      </c>
      <c r="AO65" s="318">
        <v>4.4401072055049156</v>
      </c>
      <c r="AP65" s="318">
        <v>4.5398087070809074</v>
      </c>
      <c r="AQ65" s="318">
        <v>4.1896614098783598</v>
      </c>
      <c r="AR65" s="318">
        <v>4.5314275217755275</v>
      </c>
      <c r="AS65" s="318">
        <v>4.2580823127462955</v>
      </c>
      <c r="AT65" s="318">
        <v>4.2641608348150717</v>
      </c>
      <c r="AU65" s="318">
        <v>4.2613671063799448</v>
      </c>
      <c r="AV65" s="318">
        <v>4.5818474186822113</v>
      </c>
      <c r="AW65" s="318">
        <v>4.46146726945108</v>
      </c>
      <c r="AX65" s="318">
        <v>4.4653092821441955</v>
      </c>
      <c r="AY65" s="318">
        <v>4.6971887422597121</v>
      </c>
      <c r="AZ65" s="318">
        <v>4.4839341383783733</v>
      </c>
      <c r="BA65" s="318">
        <v>4.1805353188912955</v>
      </c>
      <c r="BB65" s="318">
        <v>4.1701492142759893</v>
      </c>
      <c r="BC65" s="318">
        <v>4.294417931964098</v>
      </c>
      <c r="BD65" s="318">
        <v>4.2990177019387268</v>
      </c>
      <c r="BE65" s="319">
        <v>4.1522308355309212</v>
      </c>
      <c r="BF65" s="284">
        <v>-3.414428052752827E-2</v>
      </c>
      <c r="BG65" s="284">
        <v>8.1444646222039729E-4</v>
      </c>
      <c r="BH65" s="284">
        <v>1.1257151545600249E-2</v>
      </c>
      <c r="BI65" s="316"/>
      <c r="BJ65" s="317"/>
    </row>
    <row r="66" spans="1:62" x14ac:dyDescent="0.15">
      <c r="A66" s="162" t="s">
        <v>135</v>
      </c>
      <c r="B66" s="318" t="s">
        <v>111</v>
      </c>
      <c r="C66" s="318" t="s">
        <v>111</v>
      </c>
      <c r="D66" s="318" t="s">
        <v>111</v>
      </c>
      <c r="E66" s="318" t="s">
        <v>111</v>
      </c>
      <c r="F66" s="318" t="s">
        <v>111</v>
      </c>
      <c r="G66" s="318" t="s">
        <v>111</v>
      </c>
      <c r="H66" s="318" t="s">
        <v>111</v>
      </c>
      <c r="I66" s="318" t="s">
        <v>111</v>
      </c>
      <c r="J66" s="318" t="s">
        <v>111</v>
      </c>
      <c r="K66" s="318" t="s">
        <v>111</v>
      </c>
      <c r="L66" s="318" t="s">
        <v>111</v>
      </c>
      <c r="M66" s="318" t="s">
        <v>111</v>
      </c>
      <c r="N66" s="318" t="s">
        <v>111</v>
      </c>
      <c r="O66" s="318" t="s">
        <v>111</v>
      </c>
      <c r="P66" s="318" t="s">
        <v>111</v>
      </c>
      <c r="Q66" s="318" t="s">
        <v>111</v>
      </c>
      <c r="R66" s="318" t="s">
        <v>111</v>
      </c>
      <c r="S66" s="318" t="s">
        <v>111</v>
      </c>
      <c r="T66" s="318" t="s">
        <v>111</v>
      </c>
      <c r="U66" s="318" t="s">
        <v>111</v>
      </c>
      <c r="V66" s="318">
        <v>0.7549761141236091</v>
      </c>
      <c r="W66" s="318">
        <v>0.73810282354296353</v>
      </c>
      <c r="X66" s="318">
        <v>0.80414480506068209</v>
      </c>
      <c r="Y66" s="318">
        <v>1.0560006212837671</v>
      </c>
      <c r="Z66" s="318">
        <v>1.1727861169326135</v>
      </c>
      <c r="AA66" s="318">
        <v>1.0850661749563153</v>
      </c>
      <c r="AB66" s="318">
        <v>0.89907009979186525</v>
      </c>
      <c r="AC66" s="318">
        <v>0.81155137649186981</v>
      </c>
      <c r="AD66" s="318">
        <v>0.58617331981281418</v>
      </c>
      <c r="AE66" s="318">
        <v>0.50250378748543456</v>
      </c>
      <c r="AF66" s="318">
        <v>0.4931863900890785</v>
      </c>
      <c r="AG66" s="318">
        <v>0.5483450187650063</v>
      </c>
      <c r="AH66" s="318">
        <v>0.57568597021421841</v>
      </c>
      <c r="AI66" s="318">
        <v>0.59084876166023848</v>
      </c>
      <c r="AJ66" s="318">
        <v>0.46274564528061651</v>
      </c>
      <c r="AK66" s="318">
        <v>0.43445199389206329</v>
      </c>
      <c r="AL66" s="318">
        <v>0.46031638619484533</v>
      </c>
      <c r="AM66" s="318">
        <v>0.42551270533394669</v>
      </c>
      <c r="AN66" s="318">
        <v>0.38405353615969956</v>
      </c>
      <c r="AO66" s="318">
        <v>0.46416403188177191</v>
      </c>
      <c r="AP66" s="318">
        <v>0.48795407715422523</v>
      </c>
      <c r="AQ66" s="318">
        <v>0.50432452139061967</v>
      </c>
      <c r="AR66" s="318">
        <v>0.57009595431172833</v>
      </c>
      <c r="AS66" s="318">
        <v>0.57266541373496382</v>
      </c>
      <c r="AT66" s="318">
        <v>0.51571757177559974</v>
      </c>
      <c r="AU66" s="318">
        <v>0.49828147445918258</v>
      </c>
      <c r="AV66" s="318">
        <v>0.5294195401923375</v>
      </c>
      <c r="AW66" s="318">
        <v>0.55015999735829124</v>
      </c>
      <c r="AX66" s="318">
        <v>0.46053142171566558</v>
      </c>
      <c r="AY66" s="318">
        <v>0.50911999694610777</v>
      </c>
      <c r="AZ66" s="318">
        <v>0.50142372271061275</v>
      </c>
      <c r="BA66" s="318">
        <v>0.496034123161262</v>
      </c>
      <c r="BB66" s="318">
        <v>0.48882818776422454</v>
      </c>
      <c r="BC66" s="318">
        <v>0.56755146795217926</v>
      </c>
      <c r="BD66" s="318">
        <v>0.53723972569660716</v>
      </c>
      <c r="BE66" s="319">
        <v>0.58944537945922026</v>
      </c>
      <c r="BF66" s="289">
        <v>9.7173852315036946E-2</v>
      </c>
      <c r="BG66" s="289">
        <v>4.0968831091443558E-3</v>
      </c>
      <c r="BH66" s="289">
        <v>1.5980508375512432E-3</v>
      </c>
      <c r="BI66" s="316"/>
      <c r="BJ66" s="317"/>
    </row>
    <row r="67" spans="1:62" s="161" customFormat="1" x14ac:dyDescent="0.15">
      <c r="A67" s="163" t="s">
        <v>134</v>
      </c>
      <c r="B67" s="307">
        <v>11.772440458691957</v>
      </c>
      <c r="C67" s="307">
        <v>13.132936044182149</v>
      </c>
      <c r="D67" s="307">
        <v>14.458936196448734</v>
      </c>
      <c r="E67" s="307">
        <v>15.569366718162765</v>
      </c>
      <c r="F67" s="307">
        <v>16.684328396225986</v>
      </c>
      <c r="G67" s="307">
        <v>18.333122850090277</v>
      </c>
      <c r="H67" s="307">
        <v>20.039555250784399</v>
      </c>
      <c r="I67" s="307">
        <v>21.019777265531697</v>
      </c>
      <c r="J67" s="307">
        <v>22.92210732430733</v>
      </c>
      <c r="K67" s="307">
        <v>24.30574541423897</v>
      </c>
      <c r="L67" s="307">
        <v>26.519566361795505</v>
      </c>
      <c r="M67" s="307">
        <v>29.103402569045162</v>
      </c>
      <c r="N67" s="307">
        <v>31.270111729390329</v>
      </c>
      <c r="O67" s="307">
        <v>33.345514288010541</v>
      </c>
      <c r="P67" s="307">
        <v>35.397883494743802</v>
      </c>
      <c r="Q67" s="307">
        <v>36.383498927500604</v>
      </c>
      <c r="R67" s="307">
        <v>38.633686282815681</v>
      </c>
      <c r="S67" s="307">
        <v>41.704762450991637</v>
      </c>
      <c r="T67" s="307">
        <v>44.717982358063992</v>
      </c>
      <c r="U67" s="307">
        <v>48.660694003708869</v>
      </c>
      <c r="V67" s="307">
        <v>42.00388419055264</v>
      </c>
      <c r="W67" s="307">
        <v>43.110993271858504</v>
      </c>
      <c r="X67" s="307">
        <v>45.455344055908782</v>
      </c>
      <c r="Y67" s="307">
        <v>47.77274754346498</v>
      </c>
      <c r="Z67" s="307">
        <v>48.97683461834503</v>
      </c>
      <c r="AA67" s="307">
        <v>49.438871450328392</v>
      </c>
      <c r="AB67" s="307">
        <v>50.359707145753099</v>
      </c>
      <c r="AC67" s="307">
        <v>48.747663240114811</v>
      </c>
      <c r="AD67" s="307">
        <v>48.388683143105943</v>
      </c>
      <c r="AE67" s="307">
        <v>45.450408614696734</v>
      </c>
      <c r="AF67" s="307">
        <v>44.107416274246461</v>
      </c>
      <c r="AG67" s="307">
        <v>44.500849139781842</v>
      </c>
      <c r="AH67" s="307">
        <v>41.358235059253133</v>
      </c>
      <c r="AI67" s="307">
        <v>42.921113894089814</v>
      </c>
      <c r="AJ67" s="307">
        <v>43.366235185465214</v>
      </c>
      <c r="AK67" s="307">
        <v>43.591077259866729</v>
      </c>
      <c r="AL67" s="307">
        <v>44.822570752027332</v>
      </c>
      <c r="AM67" s="307">
        <v>45.118580136742736</v>
      </c>
      <c r="AN67" s="307">
        <v>45.906302605732428</v>
      </c>
      <c r="AO67" s="307">
        <v>47.333132797872906</v>
      </c>
      <c r="AP67" s="307">
        <v>48.264337289113641</v>
      </c>
      <c r="AQ67" s="307">
        <v>50.17991495222762</v>
      </c>
      <c r="AR67" s="307">
        <v>51.226936881621171</v>
      </c>
      <c r="AS67" s="307">
        <v>50.149602745232201</v>
      </c>
      <c r="AT67" s="307">
        <v>48.237124713533603</v>
      </c>
      <c r="AU67" s="307">
        <v>51.260220529315156</v>
      </c>
      <c r="AV67" s="307">
        <v>53.017493264760873</v>
      </c>
      <c r="AW67" s="307">
        <v>52.459459098159769</v>
      </c>
      <c r="AX67" s="307">
        <v>51.833742313341681</v>
      </c>
      <c r="AY67" s="307">
        <v>52.088654586102621</v>
      </c>
      <c r="AZ67" s="307">
        <v>51.10817162738492</v>
      </c>
      <c r="BA67" s="307">
        <v>51.823771136883749</v>
      </c>
      <c r="BB67" s="307">
        <v>53.012950299455689</v>
      </c>
      <c r="BC67" s="307">
        <v>56.178798771670884</v>
      </c>
      <c r="BD67" s="307">
        <v>55.554512688953196</v>
      </c>
      <c r="BE67" s="307">
        <v>51.930601646750858</v>
      </c>
      <c r="BF67" s="286">
        <v>-6.5231623261505778E-2</v>
      </c>
      <c r="BG67" s="286">
        <v>1.4223789218603011E-2</v>
      </c>
      <c r="BH67" s="286">
        <v>0.14078953597408178</v>
      </c>
      <c r="BI67" s="316"/>
      <c r="BJ67" s="317"/>
    </row>
    <row r="68" spans="1:62" x14ac:dyDescent="0.15">
      <c r="B68" s="305"/>
      <c r="C68" s="305"/>
      <c r="D68" s="305"/>
      <c r="E68" s="30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285"/>
      <c r="BG68" s="285"/>
      <c r="BH68" s="285"/>
      <c r="BI68" s="316"/>
      <c r="BJ68" s="317"/>
    </row>
    <row r="69" spans="1:62" x14ac:dyDescent="0.15">
      <c r="A69" s="168" t="s">
        <v>133</v>
      </c>
      <c r="B69" s="305">
        <v>7.5595426967680027E-2</v>
      </c>
      <c r="C69" s="305">
        <v>7.9256612739188131E-2</v>
      </c>
      <c r="D69" s="305">
        <v>8.3090495952748519E-2</v>
      </c>
      <c r="E69" s="305">
        <v>8.8511654631117001E-2</v>
      </c>
      <c r="F69" s="305">
        <v>0.10414367374084479</v>
      </c>
      <c r="G69" s="305">
        <v>0.24695644954145823</v>
      </c>
      <c r="H69" s="305">
        <v>0.28584037994600353</v>
      </c>
      <c r="I69" s="305">
        <v>0.32630310864009227</v>
      </c>
      <c r="J69" s="305">
        <v>0.39743093554039427</v>
      </c>
      <c r="K69" s="305">
        <v>0.40408760963623086</v>
      </c>
      <c r="L69" s="305">
        <v>0.41225108673773764</v>
      </c>
      <c r="M69" s="305">
        <v>0.46310147477209651</v>
      </c>
      <c r="N69" s="305">
        <v>0.47486829120367463</v>
      </c>
      <c r="O69" s="305">
        <v>0.36774105737383606</v>
      </c>
      <c r="P69" s="305">
        <v>0.49267050019389447</v>
      </c>
      <c r="Q69" s="305">
        <v>0.43761274306981324</v>
      </c>
      <c r="R69" s="305">
        <v>0.47680024401054594</v>
      </c>
      <c r="S69" s="305">
        <v>0.65299253724185102</v>
      </c>
      <c r="T69" s="305">
        <v>0.74628212153507212</v>
      </c>
      <c r="U69" s="305">
        <v>0.86635469436808588</v>
      </c>
      <c r="V69" s="305">
        <v>0.9371870992109681</v>
      </c>
      <c r="W69" s="305">
        <v>0.90032794097890279</v>
      </c>
      <c r="X69" s="305">
        <v>1.1021819306825957</v>
      </c>
      <c r="Y69" s="305">
        <v>1.1933140603181034</v>
      </c>
      <c r="Z69" s="305">
        <v>1.5109678512420499</v>
      </c>
      <c r="AA69" s="305">
        <v>2.205812934621175</v>
      </c>
      <c r="AB69" s="305">
        <v>2.5669442574776351</v>
      </c>
      <c r="AC69" s="305">
        <v>2.9446528655894446</v>
      </c>
      <c r="AD69" s="305">
        <v>1.5976900678696291</v>
      </c>
      <c r="AE69" s="305">
        <v>2.5257512045795361</v>
      </c>
      <c r="AF69" s="305">
        <v>3.083308348097463</v>
      </c>
      <c r="AG69" s="305">
        <v>3.6163164333700442</v>
      </c>
      <c r="AH69" s="305">
        <v>3.8461394457067462</v>
      </c>
      <c r="AI69" s="305">
        <v>4.472998514855715</v>
      </c>
      <c r="AJ69" s="305">
        <v>5.3187402551668264</v>
      </c>
      <c r="AK69" s="305">
        <v>5.7353404419662359</v>
      </c>
      <c r="AL69" s="305">
        <v>6.437205547138122</v>
      </c>
      <c r="AM69" s="305">
        <v>7.568012077629497</v>
      </c>
      <c r="AN69" s="305">
        <v>7.7669751399607847</v>
      </c>
      <c r="AO69" s="305">
        <v>8.9981007144076415</v>
      </c>
      <c r="AP69" s="305">
        <v>9.3895304503429173</v>
      </c>
      <c r="AQ69" s="305">
        <v>10.234866451305427</v>
      </c>
      <c r="AR69" s="305">
        <v>11.470223970251608</v>
      </c>
      <c r="AS69" s="305">
        <v>12.136927320564711</v>
      </c>
      <c r="AT69" s="305">
        <v>13.041696331113384</v>
      </c>
      <c r="AU69" s="305">
        <v>13.970035271341251</v>
      </c>
      <c r="AV69" s="305">
        <v>14.821768063835828</v>
      </c>
      <c r="AW69" s="305">
        <v>14.718836172728714</v>
      </c>
      <c r="AX69" s="305">
        <v>14.883871771338571</v>
      </c>
      <c r="AY69" s="305">
        <v>16.77697481043262</v>
      </c>
      <c r="AZ69" s="305">
        <v>17.804345221850486</v>
      </c>
      <c r="BA69" s="305">
        <v>18.942461472389066</v>
      </c>
      <c r="BB69" s="305">
        <v>19.830174097888477</v>
      </c>
      <c r="BC69" s="305">
        <v>21.247972436546647</v>
      </c>
      <c r="BD69" s="305">
        <v>21.618908886394713</v>
      </c>
      <c r="BE69" s="306">
        <v>22.491592488324326</v>
      </c>
      <c r="BF69" s="285">
        <v>4.0366681154700323E-2</v>
      </c>
      <c r="BG69" s="285">
        <v>5.1840693523699244E-2</v>
      </c>
      <c r="BH69" s="285">
        <v>6.0977165088312593E-2</v>
      </c>
      <c r="BI69" s="316"/>
      <c r="BJ69" s="317"/>
    </row>
    <row r="70" spans="1:62" x14ac:dyDescent="0.15">
      <c r="A70" s="168" t="s">
        <v>132</v>
      </c>
      <c r="B70" s="305">
        <v>4.5773607711115064E-2</v>
      </c>
      <c r="C70" s="305">
        <v>5.5792329077604112E-2</v>
      </c>
      <c r="D70" s="305">
        <v>4.4486799462208217E-2</v>
      </c>
      <c r="E70" s="305">
        <v>4.4456914571181699E-2</v>
      </c>
      <c r="F70" s="305">
        <v>7.0039134690501367E-2</v>
      </c>
      <c r="G70" s="305">
        <v>7.1693602439095894E-2</v>
      </c>
      <c r="H70" s="305">
        <v>8.5021259302773974E-2</v>
      </c>
      <c r="I70" s="305">
        <v>8.5705598193927604E-2</v>
      </c>
      <c r="J70" s="305">
        <v>8.3642536178945209E-2</v>
      </c>
      <c r="K70" s="305">
        <v>7.6840835434723281E-2</v>
      </c>
      <c r="L70" s="305">
        <v>0.11902976302388356</v>
      </c>
      <c r="M70" s="305">
        <v>0.16545305319790302</v>
      </c>
      <c r="N70" s="305">
        <v>0.10827572265801919</v>
      </c>
      <c r="O70" s="305">
        <v>0.11222806227966164</v>
      </c>
      <c r="P70" s="305">
        <v>0.1609429459882781</v>
      </c>
      <c r="Q70" s="305">
        <v>0.11742125271275</v>
      </c>
      <c r="R70" s="305">
        <v>5.6987222451589041E-2</v>
      </c>
      <c r="S70" s="305">
        <v>6.2502114946904122E-2</v>
      </c>
      <c r="T70" s="305">
        <v>4.3199991213301377E-2</v>
      </c>
      <c r="U70" s="305">
        <v>5.4081607416489076E-2</v>
      </c>
      <c r="V70" s="305">
        <v>7.8127643683630135E-2</v>
      </c>
      <c r="W70" s="305">
        <v>0.14246805612897262</v>
      </c>
      <c r="X70" s="305">
        <v>0.34468078095719179</v>
      </c>
      <c r="Y70" s="305">
        <v>0.5133169517497268</v>
      </c>
      <c r="Z70" s="305">
        <v>0.59285094324636978</v>
      </c>
      <c r="AA70" s="305">
        <v>0.36582120218923292</v>
      </c>
      <c r="AB70" s="305">
        <v>0.159931882364137</v>
      </c>
      <c r="AC70" s="305">
        <v>0.20807669294140715</v>
      </c>
      <c r="AD70" s="305">
        <v>0.23438293105089045</v>
      </c>
      <c r="AE70" s="305">
        <v>0.29137015350247941</v>
      </c>
      <c r="AF70" s="305">
        <v>0.29137015350247941</v>
      </c>
      <c r="AG70" s="305">
        <v>0.29699052208377053</v>
      </c>
      <c r="AH70" s="305">
        <v>0.28034036851184935</v>
      </c>
      <c r="AI70" s="305">
        <v>0.27114888101965756</v>
      </c>
      <c r="AJ70" s="305">
        <v>0.29228930225169863</v>
      </c>
      <c r="AK70" s="305">
        <v>0.28874078535922137</v>
      </c>
      <c r="AL70" s="305">
        <v>0.25368505478449321</v>
      </c>
      <c r="AM70" s="305">
        <v>0.21691910481572604</v>
      </c>
      <c r="AN70" s="305">
        <v>0.14338720487819179</v>
      </c>
      <c r="AO70" s="305">
        <v>9.1663741383879796E-2</v>
      </c>
      <c r="AP70" s="305">
        <v>0.13327656863678083</v>
      </c>
      <c r="AQ70" s="305">
        <v>0.13327656863678083</v>
      </c>
      <c r="AR70" s="305">
        <v>0.43954244676910637</v>
      </c>
      <c r="AS70" s="305">
        <v>0.6230842820569229</v>
      </c>
      <c r="AT70" s="305">
        <v>0.66301875876176186</v>
      </c>
      <c r="AU70" s="305">
        <v>0.69035424256354039</v>
      </c>
      <c r="AV70" s="305">
        <v>0.60972651428203406</v>
      </c>
      <c r="AW70" s="305">
        <v>0.61186464011153596</v>
      </c>
      <c r="AX70" s="305">
        <v>0.68429705230618598</v>
      </c>
      <c r="AY70" s="305">
        <v>0.72862704499177744</v>
      </c>
      <c r="AZ70" s="305">
        <v>0.70639936270428505</v>
      </c>
      <c r="BA70" s="305">
        <v>0.95480601242356233</v>
      </c>
      <c r="BB70" s="305">
        <v>1.1055768612134051</v>
      </c>
      <c r="BC70" s="305">
        <v>1.4126296818750563</v>
      </c>
      <c r="BD70" s="305">
        <v>1.8859330253773696</v>
      </c>
      <c r="BE70" s="306">
        <v>2.0066626517891071</v>
      </c>
      <c r="BF70" s="285">
        <v>6.4015861002052254E-2</v>
      </c>
      <c r="BG70" s="285">
        <v>0.11019698856603366</v>
      </c>
      <c r="BH70" s="285">
        <v>5.4402817345287789E-3</v>
      </c>
      <c r="BI70" s="316"/>
      <c r="BJ70" s="317"/>
    </row>
    <row r="71" spans="1:62" x14ac:dyDescent="0.15">
      <c r="A71" s="168" t="s">
        <v>131</v>
      </c>
      <c r="B71" s="305">
        <v>7.124849314809288E-3</v>
      </c>
      <c r="C71" s="305">
        <v>9.2365958900749306E-3</v>
      </c>
      <c r="D71" s="305">
        <v>1.0343623287294929E-2</v>
      </c>
      <c r="E71" s="305">
        <v>1.323756830552934E-2</v>
      </c>
      <c r="F71" s="305">
        <v>1.364371917758583E-2</v>
      </c>
      <c r="G71" s="305">
        <v>1.2468486300916253E-2</v>
      </c>
      <c r="H71" s="305">
        <v>1.1671006848890473E-2</v>
      </c>
      <c r="I71" s="305">
        <v>1.1505696720892895E-2</v>
      </c>
      <c r="J71" s="305">
        <v>5.0078561642013736E-3</v>
      </c>
      <c r="K71" s="305">
        <v>6.1201301367636487E-3</v>
      </c>
      <c r="L71" s="305">
        <v>5.5928493148650242E-3</v>
      </c>
      <c r="M71" s="305">
        <v>5.373510928766259E-3</v>
      </c>
      <c r="N71" s="305">
        <v>5.3541301367915168E-3</v>
      </c>
      <c r="O71" s="305">
        <v>5.2675616436439815E-3</v>
      </c>
      <c r="P71" s="305">
        <v>3.75130136972654E-3</v>
      </c>
      <c r="Q71" s="305">
        <v>1.7789617485691603E-4</v>
      </c>
      <c r="R71" s="305">
        <v>1.8887671232189571E-4</v>
      </c>
      <c r="S71" s="305">
        <v>4.2051301368333177E-3</v>
      </c>
      <c r="T71" s="305">
        <v>5.9574863011531264E-3</v>
      </c>
      <c r="U71" s="305">
        <v>5.1877663932538903E-3</v>
      </c>
      <c r="V71" s="305">
        <v>4.8950547943424653E-3</v>
      </c>
      <c r="W71" s="305">
        <v>3.6699794519212798E-3</v>
      </c>
      <c r="X71" s="305">
        <v>4.1815205477930802E-3</v>
      </c>
      <c r="Y71" s="305">
        <v>3.8273838796421791E-3</v>
      </c>
      <c r="Z71" s="305">
        <v>3.5230753423375828E-3</v>
      </c>
      <c r="AA71" s="305">
        <v>3.048260273861706E-3</v>
      </c>
      <c r="AB71" s="305">
        <v>2.5367191779899056E-3</v>
      </c>
      <c r="AC71" s="305">
        <v>2.1635314206863172E-3</v>
      </c>
      <c r="AD71" s="305">
        <v>2.1615890410172506E-3</v>
      </c>
      <c r="AE71" s="305">
        <v>1.9963219177355921E-3</v>
      </c>
      <c r="AF71" s="305">
        <v>2.32685616429891E-3</v>
      </c>
      <c r="AG71" s="305">
        <v>1.4571789616956209E-3</v>
      </c>
      <c r="AH71" s="305">
        <v>1.7444863013063982E-3</v>
      </c>
      <c r="AI71" s="305">
        <v>1.09653424653545E-3</v>
      </c>
      <c r="AJ71" s="305">
        <v>9.8635616434767769E-4</v>
      </c>
      <c r="AK71" s="305">
        <v>8.8424863384761222E-4</v>
      </c>
      <c r="AL71" s="305">
        <v>9.28643835582654E-4</v>
      </c>
      <c r="AM71" s="305">
        <v>8.2895890407943119E-4</v>
      </c>
      <c r="AN71" s="305">
        <v>7.528835616164455E-4</v>
      </c>
      <c r="AO71" s="305">
        <v>0.1099410089750813</v>
      </c>
      <c r="AP71" s="305">
        <v>0.15193045062093427</v>
      </c>
      <c r="AQ71" s="305">
        <v>0.21214678775728019</v>
      </c>
      <c r="AR71" s="305">
        <v>0.25383502115936585</v>
      </c>
      <c r="AS71" s="305">
        <v>0.34830050742525759</v>
      </c>
      <c r="AT71" s="305">
        <v>0.3872373680460397</v>
      </c>
      <c r="AU71" s="305">
        <v>0.49470036970474934</v>
      </c>
      <c r="AV71" s="305">
        <v>0.45949697260965489</v>
      </c>
      <c r="AW71" s="305">
        <v>0.2355878763751742</v>
      </c>
      <c r="AX71" s="305">
        <v>0.64199879439211871</v>
      </c>
      <c r="AY71" s="305">
        <v>0.70128872634175154</v>
      </c>
      <c r="AZ71" s="305">
        <v>0.77910676202564455</v>
      </c>
      <c r="BA71" s="305">
        <v>0.89246230815066008</v>
      </c>
      <c r="BB71" s="305">
        <v>0.9572544794305573</v>
      </c>
      <c r="BC71" s="305">
        <v>1.0181193001976021</v>
      </c>
      <c r="BD71" s="305">
        <v>1.0422058350521406</v>
      </c>
      <c r="BE71" s="306">
        <v>1.0901713495008063</v>
      </c>
      <c r="BF71" s="285">
        <v>4.602307225258051E-2</v>
      </c>
      <c r="BG71" s="285">
        <v>0.10407257973922879</v>
      </c>
      <c r="BH71" s="285">
        <v>2.9555736610276709E-3</v>
      </c>
      <c r="BI71" s="316"/>
      <c r="BJ71" s="317"/>
    </row>
    <row r="72" spans="1:62" x14ac:dyDescent="0.15">
      <c r="A72" s="168" t="s">
        <v>130</v>
      </c>
      <c r="B72" s="305">
        <v>0.16700932773312466</v>
      </c>
      <c r="C72" s="305">
        <v>0.21875740231416443</v>
      </c>
      <c r="D72" s="305">
        <v>0.24890548128855347</v>
      </c>
      <c r="E72" s="305">
        <v>0.30606523248077461</v>
      </c>
      <c r="F72" s="305">
        <v>0.34256673883398775</v>
      </c>
      <c r="G72" s="305">
        <v>0.18723060021594654</v>
      </c>
      <c r="H72" s="305">
        <v>0.19338889683571506</v>
      </c>
      <c r="I72" s="305">
        <v>0.22796772482170902</v>
      </c>
      <c r="J72" s="305">
        <v>0.25607484153246302</v>
      </c>
      <c r="K72" s="305">
        <v>0.26940249839614111</v>
      </c>
      <c r="L72" s="305">
        <v>0.29523057824920002</v>
      </c>
      <c r="M72" s="305">
        <v>0.35418869670731151</v>
      </c>
      <c r="N72" s="305">
        <v>0.3872373680460397</v>
      </c>
      <c r="O72" s="305">
        <v>0.43393012450637392</v>
      </c>
      <c r="P72" s="305">
        <v>0.57455988313690831</v>
      </c>
      <c r="Q72" s="305">
        <v>0.37316309117377455</v>
      </c>
      <c r="R72" s="305">
        <v>0.43052927413426312</v>
      </c>
      <c r="S72" s="305">
        <v>0.33778716533804798</v>
      </c>
      <c r="T72" s="305">
        <v>0.3708765203099384</v>
      </c>
      <c r="U72" s="305">
        <v>0.40112053229585798</v>
      </c>
      <c r="V72" s="305">
        <v>0.38604247467205483</v>
      </c>
      <c r="W72" s="305">
        <v>0.52667223330258905</v>
      </c>
      <c r="X72" s="305">
        <v>0.4393531021267672</v>
      </c>
      <c r="Y72" s="305">
        <v>0.62697999106573776</v>
      </c>
      <c r="Z72" s="305">
        <v>0.7500253793628493</v>
      </c>
      <c r="AA72" s="305">
        <v>0.38512332592283571</v>
      </c>
      <c r="AB72" s="305">
        <v>4.5957437460958907E-2</v>
      </c>
      <c r="AC72" s="305">
        <v>0.24015900242576504</v>
      </c>
      <c r="AD72" s="305">
        <v>0.49817862207679459</v>
      </c>
      <c r="AE72" s="305">
        <v>0.5487318032838493</v>
      </c>
      <c r="AF72" s="305">
        <v>0.8527862095255534</v>
      </c>
      <c r="AG72" s="305">
        <v>0.85265612235284971</v>
      </c>
      <c r="AH72" s="305">
        <v>0.85205089052617811</v>
      </c>
      <c r="AI72" s="305">
        <v>0.87236407788392201</v>
      </c>
      <c r="AJ72" s="305">
        <v>0.79855643332162196</v>
      </c>
      <c r="AK72" s="305">
        <v>0.87997191728524615</v>
      </c>
      <c r="AL72" s="305">
        <v>0.87319131175821929</v>
      </c>
      <c r="AM72" s="305">
        <v>0.80057856056990417</v>
      </c>
      <c r="AN72" s="305">
        <v>0.91914874921917811</v>
      </c>
      <c r="AO72" s="305">
        <v>0.99913478108428977</v>
      </c>
      <c r="AP72" s="305">
        <v>1.1305529615395893</v>
      </c>
      <c r="AQ72" s="305">
        <v>1.140663597781</v>
      </c>
      <c r="AR72" s="305">
        <v>1.0349614916207945</v>
      </c>
      <c r="AS72" s="305">
        <v>1.1641295155752736</v>
      </c>
      <c r="AT72" s="305">
        <v>1.1461410470588473</v>
      </c>
      <c r="AU72" s="305">
        <v>1.3521682345385373</v>
      </c>
      <c r="AV72" s="305">
        <v>1.5342939340177175</v>
      </c>
      <c r="AW72" s="305">
        <v>1.6916149042070159</v>
      </c>
      <c r="AX72" s="305">
        <v>1.7193296799495674</v>
      </c>
      <c r="AY72" s="305">
        <v>1.72907777860115</v>
      </c>
      <c r="AZ72" s="305">
        <v>1.9662727041529395</v>
      </c>
      <c r="BA72" s="305">
        <v>2.0407159919891478</v>
      </c>
      <c r="BB72" s="305">
        <v>2.0344647508103666</v>
      </c>
      <c r="BC72" s="305">
        <v>2.0465317482139556</v>
      </c>
      <c r="BD72" s="305">
        <v>2.2295085524485851</v>
      </c>
      <c r="BE72" s="306">
        <v>1.9920173852494334</v>
      </c>
      <c r="BF72" s="285">
        <v>-0.10652175652716123</v>
      </c>
      <c r="BG72" s="285">
        <v>6.8801630421713611E-2</v>
      </c>
      <c r="BH72" s="285">
        <v>5.4005768165237243E-3</v>
      </c>
      <c r="BI72" s="316"/>
      <c r="BJ72" s="317"/>
    </row>
    <row r="73" spans="1:62" x14ac:dyDescent="0.15">
      <c r="A73" s="168" t="s">
        <v>129</v>
      </c>
      <c r="B73" s="305">
        <v>0</v>
      </c>
      <c r="C73" s="305">
        <v>0</v>
      </c>
      <c r="D73" s="305">
        <v>0</v>
      </c>
      <c r="E73" s="305">
        <v>0</v>
      </c>
      <c r="F73" s="305">
        <v>0</v>
      </c>
      <c r="G73" s="305">
        <v>0</v>
      </c>
      <c r="H73" s="305">
        <v>0</v>
      </c>
      <c r="I73" s="305">
        <v>0</v>
      </c>
      <c r="J73" s="305">
        <v>0</v>
      </c>
      <c r="K73" s="305">
        <v>0</v>
      </c>
      <c r="L73" s="305">
        <v>0</v>
      </c>
      <c r="M73" s="305">
        <v>0</v>
      </c>
      <c r="N73" s="305">
        <v>0</v>
      </c>
      <c r="O73" s="305">
        <v>2.92717432063835E-2</v>
      </c>
      <c r="P73" s="305">
        <v>4.9242184833168508E-2</v>
      </c>
      <c r="Q73" s="305">
        <v>6.2339425023502364E-2</v>
      </c>
      <c r="R73" s="305">
        <v>7.3680898787407689E-2</v>
      </c>
      <c r="S73" s="305">
        <v>8.0611280356520293E-2</v>
      </c>
      <c r="T73" s="305">
        <v>0.10012577582744261</v>
      </c>
      <c r="U73" s="305">
        <v>0.12549731076941398</v>
      </c>
      <c r="V73" s="305">
        <v>0.1602194791701427</v>
      </c>
      <c r="W73" s="305">
        <v>0.18730268082838533</v>
      </c>
      <c r="X73" s="305">
        <v>0.20982642092800133</v>
      </c>
      <c r="Y73" s="305">
        <v>0.21057175585983914</v>
      </c>
      <c r="Z73" s="305">
        <v>0.21912772250759979</v>
      </c>
      <c r="AA73" s="305">
        <v>0.23681843335507149</v>
      </c>
      <c r="AB73" s="305">
        <v>0.24010124567728272</v>
      </c>
      <c r="AC73" s="305">
        <v>0.2617255510104155</v>
      </c>
      <c r="AD73" s="305">
        <v>0.25186465649853962</v>
      </c>
      <c r="AE73" s="305">
        <v>0.26371925655096912</v>
      </c>
      <c r="AF73" s="305">
        <v>0.32261265433888453</v>
      </c>
      <c r="AG73" s="305">
        <v>0.351522630431436</v>
      </c>
      <c r="AH73" s="305">
        <v>0.40750982856051399</v>
      </c>
      <c r="AI73" s="305">
        <v>0.42492697171446803</v>
      </c>
      <c r="AJ73" s="305">
        <v>0.45504825932571019</v>
      </c>
      <c r="AK73" s="305">
        <v>0.74056121036525235</v>
      </c>
      <c r="AL73" s="305">
        <v>0.81539297512232145</v>
      </c>
      <c r="AM73" s="305">
        <v>0.85414839926048147</v>
      </c>
      <c r="AN73" s="305">
        <v>0.92152838466096432</v>
      </c>
      <c r="AO73" s="305">
        <v>0.83399376238565348</v>
      </c>
      <c r="AP73" s="305">
        <v>1.0428280791028632</v>
      </c>
      <c r="AQ73" s="305">
        <v>1.1644907551918819</v>
      </c>
      <c r="AR73" s="305">
        <v>1.1767502949465209</v>
      </c>
      <c r="AS73" s="305">
        <v>1.2910510016175185</v>
      </c>
      <c r="AT73" s="305">
        <v>1.3107450819313566</v>
      </c>
      <c r="AU73" s="305">
        <v>1.5848875444390382</v>
      </c>
      <c r="AV73" s="305">
        <v>1.7495155531532274</v>
      </c>
      <c r="AW73" s="305">
        <v>1.9023209273059187</v>
      </c>
      <c r="AX73" s="305">
        <v>2.1021942406878855</v>
      </c>
      <c r="AY73" s="305">
        <v>2.0622069739404409</v>
      </c>
      <c r="AZ73" s="305">
        <v>2.2297800049682417</v>
      </c>
      <c r="BA73" s="305">
        <v>2.2055110967912723</v>
      </c>
      <c r="BB73" s="305">
        <v>2.2592559278569624</v>
      </c>
      <c r="BC73" s="305">
        <v>2.4184733314142139</v>
      </c>
      <c r="BD73" s="305">
        <v>2.4184784784799582</v>
      </c>
      <c r="BE73" s="306">
        <v>2.4996531993190745</v>
      </c>
      <c r="BF73" s="285">
        <v>3.3564375933638813E-2</v>
      </c>
      <c r="BG73" s="285">
        <v>6.3169230374665597E-2</v>
      </c>
      <c r="BH73" s="285">
        <v>6.7768329822591282E-3</v>
      </c>
      <c r="BI73" s="316"/>
      <c r="BJ73" s="317"/>
    </row>
    <row r="74" spans="1:62" x14ac:dyDescent="0.15">
      <c r="A74" s="168" t="s">
        <v>128</v>
      </c>
      <c r="B74" s="305">
        <v>8.111245830609454E-3</v>
      </c>
      <c r="C74" s="305">
        <v>8.2113846680243862E-3</v>
      </c>
      <c r="D74" s="305">
        <v>1.1315688627887262E-2</v>
      </c>
      <c r="E74" s="305">
        <v>5.1330730293484443E-2</v>
      </c>
      <c r="F74" s="305">
        <v>8.5318289477521653E-2</v>
      </c>
      <c r="G74" s="305">
        <v>0.1006395316020062</v>
      </c>
      <c r="H74" s="305">
        <v>0.1006395316020062</v>
      </c>
      <c r="I74" s="305">
        <v>0.11015135313952011</v>
      </c>
      <c r="J74" s="305">
        <v>0.15821936311559182</v>
      </c>
      <c r="K74" s="305">
        <v>0.12998021096458112</v>
      </c>
      <c r="L74" s="305">
        <v>0.20057809134210786</v>
      </c>
      <c r="M74" s="305">
        <v>0.10925256603321395</v>
      </c>
      <c r="N74" s="305">
        <v>0.15531533683055881</v>
      </c>
      <c r="O74" s="305">
        <v>0.14810534053668373</v>
      </c>
      <c r="P74" s="305">
        <v>0.43680560880393132</v>
      </c>
      <c r="Q74" s="305">
        <v>0.47346107455527175</v>
      </c>
      <c r="R74" s="305">
        <v>0.43290019414474906</v>
      </c>
      <c r="S74" s="305">
        <v>0.50620182313247886</v>
      </c>
      <c r="T74" s="305">
        <v>0.52422681386716663</v>
      </c>
      <c r="U74" s="305">
        <v>0.59220083782171729</v>
      </c>
      <c r="V74" s="305">
        <v>0.54675805228552621</v>
      </c>
      <c r="W74" s="305">
        <v>0.5808052570066029</v>
      </c>
      <c r="X74" s="305">
        <v>0.56177887789776593</v>
      </c>
      <c r="Y74" s="305">
        <v>0.58521027143933613</v>
      </c>
      <c r="Z74" s="305">
        <v>0.62086079197257549</v>
      </c>
      <c r="AA74" s="305">
        <v>0.63087467571406863</v>
      </c>
      <c r="AB74" s="305">
        <v>0.76405932947592758</v>
      </c>
      <c r="AC74" s="305">
        <v>1.2602992535092872</v>
      </c>
      <c r="AD74" s="305">
        <v>1.3518743051015756</v>
      </c>
      <c r="AE74" s="305">
        <v>1.3518743051015756</v>
      </c>
      <c r="AF74" s="305">
        <v>1.3518743051015756</v>
      </c>
      <c r="AG74" s="305">
        <v>0.93631234924856122</v>
      </c>
      <c r="AH74" s="305">
        <v>1.0038772519809225</v>
      </c>
      <c r="AI74" s="305">
        <v>1.0841316845751412</v>
      </c>
      <c r="AJ74" s="305">
        <v>1.24376954708425</v>
      </c>
      <c r="AK74" s="305">
        <v>1.0900497636547055</v>
      </c>
      <c r="AL74" s="305">
        <v>1.0131803629952925</v>
      </c>
      <c r="AM74" s="305">
        <v>1.1081865445846826</v>
      </c>
      <c r="AN74" s="305">
        <v>1.2648624671711155</v>
      </c>
      <c r="AO74" s="305">
        <v>1.5160622522369427</v>
      </c>
      <c r="AP74" s="305">
        <v>1.7311449337977116</v>
      </c>
      <c r="AQ74" s="305">
        <v>1.7182184895096895</v>
      </c>
      <c r="AR74" s="305">
        <v>1.8633850554710778</v>
      </c>
      <c r="AS74" s="305">
        <v>1.9970903252566048</v>
      </c>
      <c r="AT74" s="305">
        <v>2.0580325191252964</v>
      </c>
      <c r="AU74" s="305">
        <v>2.4580688368445482</v>
      </c>
      <c r="AV74" s="305">
        <v>2.7743296614074087</v>
      </c>
      <c r="AW74" s="305">
        <v>3.2419097006778155</v>
      </c>
      <c r="AX74" s="305">
        <v>3.4133551372952606</v>
      </c>
      <c r="AY74" s="305">
        <v>3.7185890941144191</v>
      </c>
      <c r="AZ74" s="305">
        <v>4.1868363903743067</v>
      </c>
      <c r="BA74" s="305">
        <v>3.9705327244689848</v>
      </c>
      <c r="BB74" s="305">
        <v>3.9815692184160518</v>
      </c>
      <c r="BC74" s="305">
        <v>3.301935814626713</v>
      </c>
      <c r="BD74" s="305">
        <v>3.5497628969771871</v>
      </c>
      <c r="BE74" s="306">
        <v>3.3753430443816068</v>
      </c>
      <c r="BF74" s="285">
        <v>-4.9135634592414101E-2</v>
      </c>
      <c r="BG74" s="285">
        <v>5.6026244061439856E-2</v>
      </c>
      <c r="BH74" s="285">
        <v>9.150923846490109E-3</v>
      </c>
      <c r="BI74" s="316"/>
      <c r="BJ74" s="317"/>
    </row>
    <row r="75" spans="1:62" x14ac:dyDescent="0.15">
      <c r="A75" s="168" t="s">
        <v>127</v>
      </c>
      <c r="B75" s="305">
        <v>5.8090200950652059E-2</v>
      </c>
      <c r="C75" s="305">
        <v>6.9855304940657531E-2</v>
      </c>
      <c r="D75" s="305">
        <v>8.4148067991015763E-2</v>
      </c>
      <c r="E75" s="305">
        <v>0.10092177926365165</v>
      </c>
      <c r="F75" s="305">
        <v>0.12183316670900209</v>
      </c>
      <c r="G75" s="305">
        <v>0.14862635274874109</v>
      </c>
      <c r="H75" s="305">
        <v>0.12399316626966712</v>
      </c>
      <c r="I75" s="305">
        <v>0.14015386057595219</v>
      </c>
      <c r="J75" s="305">
        <v>0.16544677485945208</v>
      </c>
      <c r="K75" s="305">
        <v>0.2093820850721288</v>
      </c>
      <c r="L75" s="305">
        <v>0.24908931103839729</v>
      </c>
      <c r="M75" s="305">
        <v>0.26816227541854032</v>
      </c>
      <c r="N75" s="305">
        <v>0.37841354005353561</v>
      </c>
      <c r="O75" s="305">
        <v>0.52180074493172746</v>
      </c>
      <c r="P75" s="305">
        <v>0.64064667820576715</v>
      </c>
      <c r="Q75" s="305">
        <v>0.89133822121684703</v>
      </c>
      <c r="R75" s="305">
        <v>1.0421308518647043</v>
      </c>
      <c r="S75" s="305">
        <v>1.1045410519366863</v>
      </c>
      <c r="T75" s="305">
        <v>1.0785291423337835</v>
      </c>
      <c r="U75" s="305">
        <v>1.668280093186612</v>
      </c>
      <c r="V75" s="305">
        <v>1.727999648532055</v>
      </c>
      <c r="W75" s="305">
        <v>2.3162548480323291</v>
      </c>
      <c r="X75" s="305">
        <v>2.4633186479073976</v>
      </c>
      <c r="Y75" s="305">
        <v>2.6674148742709018</v>
      </c>
      <c r="Z75" s="305">
        <v>2.739063272673151</v>
      </c>
      <c r="AA75" s="305">
        <v>3.0809866073826857</v>
      </c>
      <c r="AB75" s="305">
        <v>3.2326461510038493</v>
      </c>
      <c r="AC75" s="305">
        <v>3.5061381079334013</v>
      </c>
      <c r="AD75" s="305">
        <v>3.6802715918735891</v>
      </c>
      <c r="AE75" s="305">
        <v>3.931199200410425</v>
      </c>
      <c r="AF75" s="305">
        <v>3.9459055803979313</v>
      </c>
      <c r="AG75" s="305">
        <v>4.0707867548581014</v>
      </c>
      <c r="AH75" s="305">
        <v>4.1674204289597538</v>
      </c>
      <c r="AI75" s="305">
        <v>4.303454443844192</v>
      </c>
      <c r="AJ75" s="305">
        <v>4.2464672213926029</v>
      </c>
      <c r="AK75" s="305">
        <v>4.5657709583310524</v>
      </c>
      <c r="AL75" s="305">
        <v>4.9349096345577674</v>
      </c>
      <c r="AM75" s="305">
        <v>5.2115734080727396</v>
      </c>
      <c r="AN75" s="305">
        <v>5.5204073878103843</v>
      </c>
      <c r="AO75" s="305">
        <v>6.0204745340932249</v>
      </c>
      <c r="AP75" s="305">
        <v>6.5480156894374248</v>
      </c>
      <c r="AQ75" s="305">
        <v>6.7521586266390043</v>
      </c>
      <c r="AR75" s="305">
        <v>6.8403049916891243</v>
      </c>
      <c r="AS75" s="305">
        <v>7.3734313569192889</v>
      </c>
      <c r="AT75" s="305">
        <v>7.2107219376244531</v>
      </c>
      <c r="AU75" s="305">
        <v>8.0572579356553167</v>
      </c>
      <c r="AV75" s="305">
        <v>8.4800663602961386</v>
      </c>
      <c r="AW75" s="305">
        <v>9.1049594316607791</v>
      </c>
      <c r="AX75" s="305">
        <v>9.1942449384394376</v>
      </c>
      <c r="AY75" s="305">
        <v>9.4102448945059454</v>
      </c>
      <c r="AZ75" s="305">
        <v>9.6005086855943151</v>
      </c>
      <c r="BA75" s="305">
        <v>10.161842369816913</v>
      </c>
      <c r="BB75" s="305">
        <v>10.57023083729303</v>
      </c>
      <c r="BC75" s="305">
        <v>10.845955240786301</v>
      </c>
      <c r="BD75" s="305">
        <v>10.754040365864384</v>
      </c>
      <c r="BE75" s="306">
        <v>10.816327077718357</v>
      </c>
      <c r="BF75" s="285">
        <v>5.7919358431723911E-3</v>
      </c>
      <c r="BG75" s="285">
        <v>4.078084669365456E-2</v>
      </c>
      <c r="BH75" s="285">
        <v>2.932424470208583E-2</v>
      </c>
      <c r="BI75" s="316"/>
      <c r="BJ75" s="317"/>
    </row>
    <row r="76" spans="1:62" x14ac:dyDescent="0.15">
      <c r="A76" s="168" t="s">
        <v>126</v>
      </c>
      <c r="B76" s="305">
        <v>0</v>
      </c>
      <c r="C76" s="305">
        <v>0</v>
      </c>
      <c r="D76" s="305">
        <v>4.2827494088617808E-2</v>
      </c>
      <c r="E76" s="305">
        <v>5.644556706270492E-2</v>
      </c>
      <c r="F76" s="305">
        <v>5.5656875577719173E-2</v>
      </c>
      <c r="G76" s="305">
        <v>7.9240297432684931E-2</v>
      </c>
      <c r="H76" s="305">
        <v>0.12546380426841783</v>
      </c>
      <c r="I76" s="305">
        <v>0.12982480424422133</v>
      </c>
      <c r="J76" s="305">
        <v>0.16319727923636301</v>
      </c>
      <c r="K76" s="305">
        <v>0.16980063735575343</v>
      </c>
      <c r="L76" s="305">
        <v>0.15659392111697262</v>
      </c>
      <c r="M76" s="305">
        <v>0.18250733350274592</v>
      </c>
      <c r="N76" s="305">
        <v>0.31884786347913696</v>
      </c>
      <c r="O76" s="305">
        <v>0.37827808655365069</v>
      </c>
      <c r="P76" s="305">
        <v>0.41129487715060276</v>
      </c>
      <c r="Q76" s="305">
        <v>0.46285364991418027</v>
      </c>
      <c r="R76" s="305">
        <v>0.58581219887734937</v>
      </c>
      <c r="S76" s="305">
        <v>0.61505564197750695</v>
      </c>
      <c r="T76" s="305">
        <v>0.56128544014818493</v>
      </c>
      <c r="U76" s="305">
        <v>0.76954123095487703</v>
      </c>
      <c r="V76" s="305">
        <v>0.95465691668901376</v>
      </c>
      <c r="W76" s="305">
        <v>1.1593610183901166</v>
      </c>
      <c r="X76" s="305">
        <v>1.3225582976264794</v>
      </c>
      <c r="Y76" s="305">
        <v>1.3339969015819264</v>
      </c>
      <c r="Z76" s="305">
        <v>1.6291427817410342</v>
      </c>
      <c r="AA76" s="305">
        <v>1.5951826542698835</v>
      </c>
      <c r="AB76" s="305">
        <v>1.9206338758684109</v>
      </c>
      <c r="AC76" s="305">
        <v>1.7639239707095287</v>
      </c>
      <c r="AD76" s="305">
        <v>1.8527136209261097</v>
      </c>
      <c r="AE76" s="305">
        <v>2.1423180413050891</v>
      </c>
      <c r="AF76" s="305">
        <v>2.3385321111384041</v>
      </c>
      <c r="AG76" s="305">
        <v>2.554161909587398</v>
      </c>
      <c r="AH76" s="305">
        <v>2.7356769351760275</v>
      </c>
      <c r="AI76" s="305">
        <v>2.8668007606896371</v>
      </c>
      <c r="AJ76" s="305">
        <v>2.9639644587320961</v>
      </c>
      <c r="AK76" s="305">
        <v>2.9568069546346925</v>
      </c>
      <c r="AL76" s="305">
        <v>3.0450914299131786</v>
      </c>
      <c r="AM76" s="305">
        <v>3.4375195695798078</v>
      </c>
      <c r="AN76" s="305">
        <v>3.573360079464412</v>
      </c>
      <c r="AO76" s="305">
        <v>3.7827937526522755</v>
      </c>
      <c r="AP76" s="305">
        <v>3.9667315560052394</v>
      </c>
      <c r="AQ76" s="305">
        <v>4.09030868652526</v>
      </c>
      <c r="AR76" s="305">
        <v>4.638144029521122</v>
      </c>
      <c r="AS76" s="305">
        <v>5.593622108072009</v>
      </c>
      <c r="AT76" s="305">
        <v>5.5717900040111088</v>
      </c>
      <c r="AU76" s="305">
        <v>5.7346797554264821</v>
      </c>
      <c r="AV76" s="305">
        <v>5.963451012940757</v>
      </c>
      <c r="AW76" s="305">
        <v>6.1685597205026017</v>
      </c>
      <c r="AX76" s="305">
        <v>6.2646884090125168</v>
      </c>
      <c r="AY76" s="305">
        <v>6.1374917294763387</v>
      </c>
      <c r="AZ76" s="305">
        <v>6.914953166956411</v>
      </c>
      <c r="BA76" s="305">
        <v>6.9404858193942189</v>
      </c>
      <c r="BB76" s="305">
        <v>7.0065100373081162</v>
      </c>
      <c r="BC76" s="305">
        <v>6.8853643657932118</v>
      </c>
      <c r="BD76" s="305">
        <v>6.9175092982112121</v>
      </c>
      <c r="BE76" s="306">
        <v>6.7174579854263285</v>
      </c>
      <c r="BF76" s="285">
        <v>-2.8919558205236506E-2</v>
      </c>
      <c r="BG76" s="285">
        <v>2.1869651348159991E-2</v>
      </c>
      <c r="BH76" s="285">
        <v>1.8211762673709279E-2</v>
      </c>
      <c r="BI76" s="316"/>
      <c r="BJ76" s="317"/>
    </row>
    <row r="77" spans="1:62" x14ac:dyDescent="0.15">
      <c r="A77" s="168" t="s">
        <v>125</v>
      </c>
      <c r="B77" s="318">
        <v>4.7191031834910961E-3</v>
      </c>
      <c r="C77" s="318">
        <v>5.6600212451917804E-3</v>
      </c>
      <c r="D77" s="318">
        <v>5.6600212451917804E-3</v>
      </c>
      <c r="E77" s="318">
        <v>2.5407741789379098E-2</v>
      </c>
      <c r="F77" s="318">
        <v>2.9255537162647255E-2</v>
      </c>
      <c r="G77" s="318">
        <v>6.2900444989065732E-2</v>
      </c>
      <c r="H77" s="318">
        <v>9.1706373284594966E-2</v>
      </c>
      <c r="I77" s="318">
        <v>0.11412338427405569</v>
      </c>
      <c r="J77" s="318">
        <v>0.16225839297716063</v>
      </c>
      <c r="K77" s="318">
        <v>0.20006617386504272</v>
      </c>
      <c r="L77" s="318">
        <v>0.21053082750365296</v>
      </c>
      <c r="M77" s="318">
        <v>0.22308474907411532</v>
      </c>
      <c r="N77" s="318">
        <v>0.24271825567130953</v>
      </c>
      <c r="O77" s="318">
        <v>0.26622717810133856</v>
      </c>
      <c r="P77" s="318">
        <v>0.29490965020697268</v>
      </c>
      <c r="Q77" s="318">
        <v>0.24050288618817783</v>
      </c>
      <c r="R77" s="318">
        <v>0.22398687493472194</v>
      </c>
      <c r="S77" s="318">
        <v>0.35122386226913344</v>
      </c>
      <c r="T77" s="318">
        <v>0.37034447831289041</v>
      </c>
      <c r="U77" s="318">
        <v>0.38529888809225626</v>
      </c>
      <c r="V77" s="318">
        <v>0.47124437089217541</v>
      </c>
      <c r="W77" s="318">
        <v>0.55959091686462448</v>
      </c>
      <c r="X77" s="318">
        <v>0.54417185796272305</v>
      </c>
      <c r="Y77" s="318">
        <v>0.62341938539779251</v>
      </c>
      <c r="Z77" s="318">
        <v>0.70918174004904411</v>
      </c>
      <c r="AA77" s="318">
        <v>0.75373383365179014</v>
      </c>
      <c r="AB77" s="318">
        <v>0.75214380306814088</v>
      </c>
      <c r="AC77" s="318">
        <v>0.85135187834386317</v>
      </c>
      <c r="AD77" s="318">
        <v>0.90028619983164382</v>
      </c>
      <c r="AE77" s="318">
        <v>0.93902533414836786</v>
      </c>
      <c r="AF77" s="318">
        <v>1.0030298219139959</v>
      </c>
      <c r="AG77" s="318">
        <v>1.0377491729695594</v>
      </c>
      <c r="AH77" s="318">
        <v>1.2458172556324218</v>
      </c>
      <c r="AI77" s="318">
        <v>1.3962808830702236</v>
      </c>
      <c r="AJ77" s="318">
        <v>1.4209887901214233</v>
      </c>
      <c r="AK77" s="318">
        <v>1.4283338059189181</v>
      </c>
      <c r="AL77" s="318">
        <v>1.478079012507628</v>
      </c>
      <c r="AM77" s="318">
        <v>1.5666010260371313</v>
      </c>
      <c r="AN77" s="318">
        <v>1.6924488690939996</v>
      </c>
      <c r="AO77" s="318">
        <v>1.6143530842871681</v>
      </c>
      <c r="AP77" s="318">
        <v>1.670768167951989</v>
      </c>
      <c r="AQ77" s="318">
        <v>1.8261160371469638</v>
      </c>
      <c r="AR77" s="318">
        <v>1.885648600743322</v>
      </c>
      <c r="AS77" s="318">
        <v>1.9994357676142345</v>
      </c>
      <c r="AT77" s="318">
        <v>2.1704834998895088</v>
      </c>
      <c r="AU77" s="318">
        <v>2.472028427218866</v>
      </c>
      <c r="AV77" s="318">
        <v>2.13592099343869</v>
      </c>
      <c r="AW77" s="318">
        <v>1.9836694214539068</v>
      </c>
      <c r="AX77" s="318">
        <v>2.0564680045542425</v>
      </c>
      <c r="AY77" s="318">
        <v>2.0252854260433324</v>
      </c>
      <c r="AZ77" s="318">
        <v>2.1789854202249175</v>
      </c>
      <c r="BA77" s="318">
        <v>2.2266332874690864</v>
      </c>
      <c r="BB77" s="318">
        <v>2.2454476862767101</v>
      </c>
      <c r="BC77" s="318">
        <v>2.1273354865965461</v>
      </c>
      <c r="BD77" s="318">
        <v>2.2616375703155946</v>
      </c>
      <c r="BE77" s="319">
        <v>2.3024661341398787</v>
      </c>
      <c r="BF77" s="289">
        <v>1.8052655456456179E-2</v>
      </c>
      <c r="BG77" s="289">
        <v>4.1223923581117372E-3</v>
      </c>
      <c r="BH77" s="289">
        <v>6.2422373002080046E-3</v>
      </c>
      <c r="BI77" s="316"/>
      <c r="BJ77" s="317"/>
    </row>
    <row r="78" spans="1:62" s="161" customFormat="1" x14ac:dyDescent="0.15">
      <c r="A78" s="163" t="s">
        <v>124</v>
      </c>
      <c r="B78" s="307">
        <v>0.36642376169148161</v>
      </c>
      <c r="C78" s="307">
        <v>0.44676965087490533</v>
      </c>
      <c r="D78" s="307">
        <v>0.53077767194351766</v>
      </c>
      <c r="E78" s="307">
        <v>0.6863771883978228</v>
      </c>
      <c r="F78" s="307">
        <v>0.8224571353698098</v>
      </c>
      <c r="G78" s="307">
        <v>0.90975576526991486</v>
      </c>
      <c r="H78" s="307">
        <v>1.0177244183580691</v>
      </c>
      <c r="I78" s="307">
        <v>1.1457355306103711</v>
      </c>
      <c r="J78" s="307">
        <v>1.3912779796045713</v>
      </c>
      <c r="K78" s="307">
        <v>1.4656801808613651</v>
      </c>
      <c r="L78" s="307">
        <v>1.6488964283268168</v>
      </c>
      <c r="M78" s="307">
        <v>1.7711236596346929</v>
      </c>
      <c r="N78" s="307">
        <v>2.0710305080790659</v>
      </c>
      <c r="O78" s="307">
        <v>2.2628498991332999</v>
      </c>
      <c r="P78" s="307">
        <v>3.0648236298892497</v>
      </c>
      <c r="Q78" s="307">
        <v>3.0588702400291741</v>
      </c>
      <c r="R78" s="307">
        <v>3.3230166359176523</v>
      </c>
      <c r="S78" s="307">
        <v>3.7151206073359631</v>
      </c>
      <c r="T78" s="307">
        <v>3.8008277698489326</v>
      </c>
      <c r="U78" s="307">
        <v>4.8675629612985638</v>
      </c>
      <c r="V78" s="307">
        <v>5.2671307399299092</v>
      </c>
      <c r="W78" s="307">
        <v>6.3764529309844447</v>
      </c>
      <c r="X78" s="307">
        <v>6.9920514366367152</v>
      </c>
      <c r="Y78" s="307">
        <v>7.7580515755630062</v>
      </c>
      <c r="Z78" s="307">
        <v>8.774743558137013</v>
      </c>
      <c r="AA78" s="307">
        <v>9.2574019273806023</v>
      </c>
      <c r="AB78" s="307">
        <v>9.6849547015743305</v>
      </c>
      <c r="AC78" s="307">
        <v>11.038490853883799</v>
      </c>
      <c r="AD78" s="307">
        <v>10.369423584269791</v>
      </c>
      <c r="AE78" s="307">
        <v>11.995985620800026</v>
      </c>
      <c r="AF78" s="307">
        <v>13.191746040180586</v>
      </c>
      <c r="AG78" s="307">
        <v>13.717953073863416</v>
      </c>
      <c r="AH78" s="307">
        <v>14.54057689135572</v>
      </c>
      <c r="AI78" s="307">
        <v>15.693202751899493</v>
      </c>
      <c r="AJ78" s="307">
        <v>16.740810623560577</v>
      </c>
      <c r="AK78" s="307">
        <v>17.686460086149172</v>
      </c>
      <c r="AL78" s="307">
        <v>18.851663972612602</v>
      </c>
      <c r="AM78" s="307">
        <v>20.764367649454051</v>
      </c>
      <c r="AN78" s="307">
        <v>21.802871165820648</v>
      </c>
      <c r="AO78" s="307">
        <v>23.966517631506157</v>
      </c>
      <c r="AP78" s="307">
        <v>25.764778857435445</v>
      </c>
      <c r="AQ78" s="307">
        <v>27.272246000493286</v>
      </c>
      <c r="AR78" s="307">
        <v>29.602795902172044</v>
      </c>
      <c r="AS78" s="307">
        <v>32.527072185101822</v>
      </c>
      <c r="AT78" s="307">
        <v>33.559866547561761</v>
      </c>
      <c r="AU78" s="307">
        <v>36.814180617732333</v>
      </c>
      <c r="AV78" s="307">
        <v>38.528569065981458</v>
      </c>
      <c r="AW78" s="307">
        <v>39.659322795023471</v>
      </c>
      <c r="AX78" s="307">
        <v>40.960448027975787</v>
      </c>
      <c r="AY78" s="307">
        <v>43.28978647844778</v>
      </c>
      <c r="AZ78" s="307">
        <v>46.367187718851554</v>
      </c>
      <c r="BA78" s="307">
        <v>48.335451082892916</v>
      </c>
      <c r="BB78" s="307">
        <v>49.990483896493679</v>
      </c>
      <c r="BC78" s="307">
        <v>51.304317406050238</v>
      </c>
      <c r="BD78" s="307">
        <v>52.677984909121143</v>
      </c>
      <c r="BE78" s="307">
        <v>53.291691315848922</v>
      </c>
      <c r="BF78" s="286">
        <v>1.1650149636257545E-2</v>
      </c>
      <c r="BG78" s="286">
        <v>4.6118525117308629E-2</v>
      </c>
      <c r="BH78" s="286">
        <v>0.14447959880514513</v>
      </c>
      <c r="BI78" s="316"/>
      <c r="BJ78" s="317"/>
    </row>
    <row r="79" spans="1:62" x14ac:dyDescent="0.15">
      <c r="B79" s="306"/>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306"/>
      <c r="AN79" s="306"/>
      <c r="AO79" s="306"/>
      <c r="AP79" s="306"/>
      <c r="AQ79" s="306"/>
      <c r="AR79" s="306"/>
      <c r="AS79" s="306"/>
      <c r="AT79" s="306"/>
      <c r="AU79" s="306"/>
      <c r="AV79" s="306"/>
      <c r="AW79" s="306"/>
      <c r="AX79" s="306"/>
      <c r="AY79" s="306"/>
      <c r="AZ79" s="306"/>
      <c r="BA79" s="306"/>
      <c r="BB79" s="306"/>
      <c r="BC79" s="306"/>
      <c r="BD79" s="306"/>
      <c r="BE79" s="306"/>
      <c r="BF79" s="285"/>
      <c r="BG79" s="285"/>
      <c r="BH79" s="285"/>
      <c r="BI79" s="316"/>
      <c r="BJ79" s="317"/>
    </row>
    <row r="80" spans="1:62" x14ac:dyDescent="0.15">
      <c r="A80" s="162" t="s">
        <v>123</v>
      </c>
      <c r="B80" s="305">
        <v>7.1891945063927404E-2</v>
      </c>
      <c r="C80" s="305">
        <v>7.4685673499054125E-2</v>
      </c>
      <c r="D80" s="305">
        <v>7.2450690750952743E-2</v>
      </c>
      <c r="E80" s="305">
        <v>7.5967531773750693E-2</v>
      </c>
      <c r="F80" s="305">
        <v>0.10015516439929263</v>
      </c>
      <c r="G80" s="305">
        <v>9.4148648263770215E-2</v>
      </c>
      <c r="H80" s="305">
        <v>0.10690667478418221</v>
      </c>
      <c r="I80" s="305">
        <v>0.12379550104451058</v>
      </c>
      <c r="J80" s="305">
        <v>0.17279210371258719</v>
      </c>
      <c r="K80" s="305">
        <v>0.20003095595507261</v>
      </c>
      <c r="L80" s="305">
        <v>0.27564787226583559</v>
      </c>
      <c r="M80" s="305">
        <v>0.32504445135467896</v>
      </c>
      <c r="N80" s="305">
        <v>0.34735356876742118</v>
      </c>
      <c r="O80" s="305">
        <v>0.55781444421363369</v>
      </c>
      <c r="P80" s="305">
        <v>0.7887626615174419</v>
      </c>
      <c r="Q80" s="305">
        <v>1.0559301176864859</v>
      </c>
      <c r="R80" s="305">
        <v>1.3763768757057604</v>
      </c>
      <c r="S80" s="305">
        <v>1.5616941952358321</v>
      </c>
      <c r="T80" s="305">
        <v>1.7097618022975483</v>
      </c>
      <c r="U80" s="305">
        <v>1.4979905715288491</v>
      </c>
      <c r="V80" s="305">
        <v>1.4881260131108289</v>
      </c>
      <c r="W80" s="305">
        <v>1.6296749204905825</v>
      </c>
      <c r="X80" s="305">
        <v>1.6669246329589384</v>
      </c>
      <c r="Y80" s="305">
        <v>1.8731847382353932</v>
      </c>
      <c r="Z80" s="305">
        <v>1.7674988566235004</v>
      </c>
      <c r="AA80" s="305">
        <v>1.887629179333949</v>
      </c>
      <c r="AB80" s="305">
        <v>1.8643481090412262</v>
      </c>
      <c r="AC80" s="305">
        <v>1.9196196598574899</v>
      </c>
      <c r="AD80" s="305">
        <v>1.7274554157200173</v>
      </c>
      <c r="AE80" s="305">
        <v>1.820579696890908</v>
      </c>
      <c r="AF80" s="305">
        <v>1.956541147400408</v>
      </c>
      <c r="AG80" s="305">
        <v>2.0041312172097063</v>
      </c>
      <c r="AH80" s="305">
        <v>1.8773855084051507</v>
      </c>
      <c r="AI80" s="305">
        <v>1.9416412624130652</v>
      </c>
      <c r="AJ80" s="305">
        <v>1.9844784317516748</v>
      </c>
      <c r="AK80" s="305">
        <v>1.843048474102652</v>
      </c>
      <c r="AL80" s="305">
        <v>1.9091408882844243</v>
      </c>
      <c r="AM80" s="305">
        <v>1.885114823742335</v>
      </c>
      <c r="AN80" s="305">
        <v>1.9924405577917859</v>
      </c>
      <c r="AO80" s="305">
        <v>2.0445760339425525</v>
      </c>
      <c r="AP80" s="305">
        <v>2.1629976787562715</v>
      </c>
      <c r="AQ80" s="305">
        <v>2.2107704349969386</v>
      </c>
      <c r="AR80" s="305">
        <v>2.2621393803588554</v>
      </c>
      <c r="AS80" s="305">
        <v>2.3547148754565388</v>
      </c>
      <c r="AT80" s="305">
        <v>2.536053549126859</v>
      </c>
      <c r="AU80" s="305">
        <v>2.4504723347308106</v>
      </c>
      <c r="AV80" s="305">
        <v>2.5926731120787601</v>
      </c>
      <c r="AW80" s="305">
        <v>2.8824941946132929</v>
      </c>
      <c r="AX80" s="305">
        <v>3.1078366355161258</v>
      </c>
      <c r="AY80" s="305">
        <v>3.4919742953460489</v>
      </c>
      <c r="AZ80" s="305">
        <v>3.6690966781330823</v>
      </c>
      <c r="BA80" s="305">
        <v>3.7240807140921794</v>
      </c>
      <c r="BB80" s="305">
        <v>3.818095528006507</v>
      </c>
      <c r="BC80" s="305">
        <v>4.1999050808071585</v>
      </c>
      <c r="BD80" s="305">
        <v>4.3675287869147601</v>
      </c>
      <c r="BE80" s="306">
        <v>4.1568541836101227</v>
      </c>
      <c r="BF80" s="285">
        <v>-4.8236568911880884E-2</v>
      </c>
      <c r="BG80" s="285">
        <v>5.5863399331522956E-2</v>
      </c>
      <c r="BH80" s="285">
        <v>1.1269685947476529E-2</v>
      </c>
      <c r="BI80" s="316"/>
      <c r="BJ80" s="317"/>
    </row>
    <row r="81" spans="1:62" x14ac:dyDescent="0.15">
      <c r="A81" s="162" t="s">
        <v>122</v>
      </c>
      <c r="B81" s="305">
        <v>4.563089777373631E-3</v>
      </c>
      <c r="C81" s="305">
        <v>5.2149597455698636E-3</v>
      </c>
      <c r="D81" s="305">
        <v>5.2149597455698636E-3</v>
      </c>
      <c r="E81" s="305">
        <v>5.2007112216748645E-3</v>
      </c>
      <c r="F81" s="305">
        <v>6.6118239631332201E-3</v>
      </c>
      <c r="G81" s="305">
        <v>7.915563899525687E-3</v>
      </c>
      <c r="H81" s="305">
        <v>7.915563899525687E-3</v>
      </c>
      <c r="I81" s="305">
        <v>6.5937588703377749E-3</v>
      </c>
      <c r="J81" s="305">
        <v>5.3080840267407539E-3</v>
      </c>
      <c r="K81" s="305">
        <v>5.5874568702534251E-3</v>
      </c>
      <c r="L81" s="305">
        <v>4.6562140585445213E-3</v>
      </c>
      <c r="M81" s="305">
        <v>3.529054043279372E-2</v>
      </c>
      <c r="N81" s="305">
        <v>4.2837169338609593E-2</v>
      </c>
      <c r="O81" s="305">
        <v>6.8911968066458898E-2</v>
      </c>
      <c r="P81" s="305">
        <v>0.10429919491139727</v>
      </c>
      <c r="Q81" s="305">
        <v>0.20245625827234293</v>
      </c>
      <c r="R81" s="305">
        <v>0.22722324605697264</v>
      </c>
      <c r="S81" s="305">
        <v>0.24864183072627741</v>
      </c>
      <c r="T81" s="305">
        <v>0.29147900006488697</v>
      </c>
      <c r="U81" s="305">
        <v>0.37333676984165987</v>
      </c>
      <c r="V81" s="305">
        <v>0.45910270617248972</v>
      </c>
      <c r="W81" s="305">
        <v>0.52894591705065752</v>
      </c>
      <c r="X81" s="305">
        <v>0.58482048575319179</v>
      </c>
      <c r="Y81" s="305">
        <v>0.64265931524982256</v>
      </c>
      <c r="Z81" s="305">
        <v>0.72078193626269171</v>
      </c>
      <c r="AA81" s="305">
        <v>0.75151294904908561</v>
      </c>
      <c r="AB81" s="305">
        <v>0.84556847303168492</v>
      </c>
      <c r="AC81" s="305">
        <v>0.91198186065798514</v>
      </c>
      <c r="AD81" s="305">
        <v>1.0513731344193527</v>
      </c>
      <c r="AE81" s="305">
        <v>1.1174913740506849</v>
      </c>
      <c r="AF81" s="305">
        <v>1.1733659427532193</v>
      </c>
      <c r="AG81" s="305">
        <v>1.2073079621745217</v>
      </c>
      <c r="AH81" s="305">
        <v>1.2478653676899314</v>
      </c>
      <c r="AI81" s="305">
        <v>1.2758026520411985</v>
      </c>
      <c r="AJ81" s="305">
        <v>1.5272382112026031</v>
      </c>
      <c r="AK81" s="305">
        <v>1.8573968648838799</v>
      </c>
      <c r="AL81" s="305">
        <v>2.2815448886868155</v>
      </c>
      <c r="AM81" s="305">
        <v>2.4677934510285962</v>
      </c>
      <c r="AN81" s="305">
        <v>2.7657911507754451</v>
      </c>
      <c r="AO81" s="305">
        <v>2.9439740308409492</v>
      </c>
      <c r="AP81" s="305">
        <v>2.9427272850001374</v>
      </c>
      <c r="AQ81" s="305">
        <v>3.3990362627374999</v>
      </c>
      <c r="AR81" s="305">
        <v>3.5722474257153558</v>
      </c>
      <c r="AS81" s="305">
        <v>3.7928043980928829</v>
      </c>
      <c r="AT81" s="305">
        <v>3.9615069210096783</v>
      </c>
      <c r="AU81" s="305">
        <v>4.2008363236188666</v>
      </c>
      <c r="AV81" s="305">
        <v>4.6208268316995822</v>
      </c>
      <c r="AW81" s="305">
        <v>4.8858824530770457</v>
      </c>
      <c r="AX81" s="305">
        <v>4.7893817806188945</v>
      </c>
      <c r="AY81" s="305">
        <v>4.471779557199949</v>
      </c>
      <c r="AZ81" s="305">
        <v>4.4524311253010724</v>
      </c>
      <c r="BA81" s="305">
        <v>4.7620869520325355</v>
      </c>
      <c r="BB81" s="305">
        <v>5.4117680148805576</v>
      </c>
      <c r="BC81" s="305">
        <v>5.7659274264023317</v>
      </c>
      <c r="BD81" s="305">
        <v>5.7031134101426213</v>
      </c>
      <c r="BE81" s="306">
        <v>5.577411577154793</v>
      </c>
      <c r="BF81" s="285">
        <v>-2.2040914137228196E-2</v>
      </c>
      <c r="BG81" s="285">
        <v>3.7110804916852702E-2</v>
      </c>
      <c r="BH81" s="285">
        <v>1.5120972278071519E-2</v>
      </c>
      <c r="BI81" s="316"/>
      <c r="BJ81" s="317"/>
    </row>
    <row r="82" spans="1:62" x14ac:dyDescent="0.15">
      <c r="A82" s="162" t="s">
        <v>121</v>
      </c>
      <c r="B82" s="305">
        <v>4.7053159522528094E-3</v>
      </c>
      <c r="C82" s="305">
        <v>4.7053159522528094E-3</v>
      </c>
      <c r="D82" s="305">
        <v>4.7053159522528094E-3</v>
      </c>
      <c r="E82" s="305">
        <v>4.6924598977384577E-3</v>
      </c>
      <c r="F82" s="305">
        <v>4.7053159522528094E-3</v>
      </c>
      <c r="G82" s="305">
        <v>4.7053159522528094E-3</v>
      </c>
      <c r="H82" s="305">
        <v>4.8579622746206357E-3</v>
      </c>
      <c r="I82" s="305">
        <v>5.2474313622648885E-3</v>
      </c>
      <c r="J82" s="305">
        <v>6.579679106065525E-3</v>
      </c>
      <c r="K82" s="305">
        <v>7.5494036765767405E-3</v>
      </c>
      <c r="L82" s="305">
        <v>6.6788120077388132E-3</v>
      </c>
      <c r="M82" s="305">
        <v>7.4492159471628685E-3</v>
      </c>
      <c r="N82" s="305">
        <v>8.1369996045425746E-3</v>
      </c>
      <c r="O82" s="305">
        <v>7.6824060486287548E-3</v>
      </c>
      <c r="P82" s="305">
        <v>7.1141641037364778E-3</v>
      </c>
      <c r="Q82" s="305">
        <v>6.2265134938195932E-3</v>
      </c>
      <c r="R82" s="305">
        <v>8.0160372103328346E-3</v>
      </c>
      <c r="S82" s="305">
        <v>7.4381182739037786E-3</v>
      </c>
      <c r="T82" s="305">
        <v>7.854116386827887E-3</v>
      </c>
      <c r="U82" s="305">
        <v>7.8230065007684532E-3</v>
      </c>
      <c r="V82" s="305">
        <v>8.8647993866343058E-3</v>
      </c>
      <c r="W82" s="305">
        <v>8.5819161689196163E-3</v>
      </c>
      <c r="X82" s="305">
        <v>6.9738477264531763E-3</v>
      </c>
      <c r="Y82" s="305">
        <v>7.1067335786236191E-3</v>
      </c>
      <c r="Z82" s="305">
        <v>5.2642833960079623E-3</v>
      </c>
      <c r="AA82" s="305">
        <v>4.8701147756203111E-3</v>
      </c>
      <c r="AB82" s="305">
        <v>3.117003983259588E-3</v>
      </c>
      <c r="AC82" s="305">
        <v>2.042550482356304E-3</v>
      </c>
      <c r="AD82" s="305">
        <v>2.0022370628540891E-3</v>
      </c>
      <c r="AE82" s="305">
        <v>1.9562150914756845E-3</v>
      </c>
      <c r="AF82" s="305">
        <v>1.2380923009207337E-3</v>
      </c>
      <c r="AG82" s="305">
        <v>1.5698978820000381E-3</v>
      </c>
      <c r="AH82" s="305">
        <v>2.9017471831449507E-3</v>
      </c>
      <c r="AI82" s="305">
        <v>3.1846304008596397E-3</v>
      </c>
      <c r="AJ82" s="305">
        <v>3.7118013932993053E-3</v>
      </c>
      <c r="AK82" s="305">
        <v>4.2635239548755866E-3</v>
      </c>
      <c r="AL82" s="305">
        <v>4.2292953942021901E-3</v>
      </c>
      <c r="AM82" s="305">
        <v>5.1163108966536669E-3</v>
      </c>
      <c r="AN82" s="305">
        <v>4.9031312759597635E-3</v>
      </c>
      <c r="AO82" s="305">
        <v>6.2716163000590113E-3</v>
      </c>
      <c r="AP82" s="305">
        <v>4.1143666793923242E-2</v>
      </c>
      <c r="AQ82" s="305">
        <v>5.1056519156189716E-2</v>
      </c>
      <c r="AR82" s="305">
        <v>5.7594738122871712E-2</v>
      </c>
      <c r="AS82" s="305">
        <v>5.6720923012059124E-2</v>
      </c>
      <c r="AT82" s="305">
        <v>6.2480815029175962E-2</v>
      </c>
      <c r="AU82" s="305">
        <v>6.748627252306881E-2</v>
      </c>
      <c r="AV82" s="305">
        <v>8.542000811394336E-2</v>
      </c>
      <c r="AW82" s="305">
        <v>0.11392932079670703</v>
      </c>
      <c r="AX82" s="305">
        <v>0.11077375574241488</v>
      </c>
      <c r="AY82" s="305">
        <v>0.10735802519629881</v>
      </c>
      <c r="AZ82" s="305">
        <v>0.10931457239073043</v>
      </c>
      <c r="BA82" s="305">
        <v>0.11078725442482622</v>
      </c>
      <c r="BB82" s="305">
        <v>0.11022871435602732</v>
      </c>
      <c r="BC82" s="305">
        <v>9.9620000691784394E-2</v>
      </c>
      <c r="BD82" s="305">
        <v>9.439995656577381E-2</v>
      </c>
      <c r="BE82" s="306">
        <v>7.266139936760832E-2</v>
      </c>
      <c r="BF82" s="285">
        <v>-0.23028143220615782</v>
      </c>
      <c r="BG82" s="285">
        <v>4.2131470102040325E-2</v>
      </c>
      <c r="BH82" s="285">
        <v>1.9699299403039118E-4</v>
      </c>
      <c r="BI82" s="316"/>
      <c r="BJ82" s="317"/>
    </row>
    <row r="83" spans="1:62" x14ac:dyDescent="0.15">
      <c r="A83" s="162" t="s">
        <v>120</v>
      </c>
      <c r="B83" s="305">
        <v>0</v>
      </c>
      <c r="C83" s="305">
        <v>0</v>
      </c>
      <c r="D83" s="305">
        <v>0</v>
      </c>
      <c r="E83" s="305">
        <v>0</v>
      </c>
      <c r="F83" s="305">
        <v>0</v>
      </c>
      <c r="G83" s="305">
        <v>0</v>
      </c>
      <c r="H83" s="305">
        <v>5.9482150904533139E-3</v>
      </c>
      <c r="I83" s="305">
        <v>8.8421566133597088E-3</v>
      </c>
      <c r="J83" s="305">
        <v>9.6043914756465329E-3</v>
      </c>
      <c r="K83" s="305">
        <v>1.1267222959086458E-2</v>
      </c>
      <c r="L83" s="305">
        <v>1.4813570351237657E-2</v>
      </c>
      <c r="M83" s="305">
        <v>1.4920499513351596E-2</v>
      </c>
      <c r="N83" s="305">
        <v>1.4333196811577232E-2</v>
      </c>
      <c r="O83" s="305">
        <v>1.4702714919008328E-2</v>
      </c>
      <c r="P83" s="305">
        <v>1.8175158689673308E-2</v>
      </c>
      <c r="Q83" s="305">
        <v>2.0519781369693065E-2</v>
      </c>
      <c r="R83" s="305">
        <v>1.9966295071526804E-2</v>
      </c>
      <c r="S83" s="305">
        <v>1.8175158689673305E-2</v>
      </c>
      <c r="T83" s="305">
        <v>2.0594475854159664E-2</v>
      </c>
      <c r="U83" s="305">
        <v>2.0602695781094093E-2</v>
      </c>
      <c r="V83" s="305">
        <v>1.9505423876425242E-2</v>
      </c>
      <c r="W83" s="305">
        <v>2.0465144516558783E-2</v>
      </c>
      <c r="X83" s="305">
        <v>1.893267080990705E-2</v>
      </c>
      <c r="Y83" s="305">
        <v>1.9046771023938883E-2</v>
      </c>
      <c r="Z83" s="305">
        <v>1.9468472065682134E-2</v>
      </c>
      <c r="AA83" s="305">
        <v>0.19068733873592936</v>
      </c>
      <c r="AB83" s="305">
        <v>0.192921392180159</v>
      </c>
      <c r="AC83" s="305">
        <v>0.17764981280145084</v>
      </c>
      <c r="AD83" s="305">
        <v>0.12324365522981182</v>
      </c>
      <c r="AE83" s="305">
        <v>0.12340070042547002</v>
      </c>
      <c r="AF83" s="305">
        <v>0.12492085686187404</v>
      </c>
      <c r="AG83" s="305">
        <v>0.10849662444286924</v>
      </c>
      <c r="AH83" s="305">
        <v>9.0125025075873139E-2</v>
      </c>
      <c r="AI83" s="305">
        <v>8.9956325501013235E-2</v>
      </c>
      <c r="AJ83" s="305">
        <v>0.11478557178459325</v>
      </c>
      <c r="AK83" s="305">
        <v>0.10995815861611291</v>
      </c>
      <c r="AL83" s="305">
        <v>0.13379963573898354</v>
      </c>
      <c r="AM83" s="305">
        <v>0.13467549851460983</v>
      </c>
      <c r="AN83" s="305">
        <v>0.10183430763110077</v>
      </c>
      <c r="AO83" s="305">
        <v>0.23487934993180942</v>
      </c>
      <c r="AP83" s="305">
        <v>0.33432779056924605</v>
      </c>
      <c r="AQ83" s="305">
        <v>0.36230631576808792</v>
      </c>
      <c r="AR83" s="305">
        <v>0.36677618528656669</v>
      </c>
      <c r="AS83" s="305">
        <v>0.37841883646527419</v>
      </c>
      <c r="AT83" s="305">
        <v>0.32160486188743997</v>
      </c>
      <c r="AU83" s="305">
        <v>0.39881923071903247</v>
      </c>
      <c r="AV83" s="305">
        <v>0.41419254639955472</v>
      </c>
      <c r="AW83" s="305">
        <v>0.42043059840331115</v>
      </c>
      <c r="AX83" s="305">
        <v>0.39227029763826438</v>
      </c>
      <c r="AY83" s="305">
        <v>0.41586397013714177</v>
      </c>
      <c r="AZ83" s="305">
        <v>0.4178379426079844</v>
      </c>
      <c r="BA83" s="305">
        <v>0.35263101506168582</v>
      </c>
      <c r="BB83" s="305">
        <v>0.38806708607856638</v>
      </c>
      <c r="BC83" s="305">
        <v>0.42675463424516424</v>
      </c>
      <c r="BD83" s="305">
        <v>0.41057860332754925</v>
      </c>
      <c r="BE83" s="306">
        <v>0.39086871251668703</v>
      </c>
      <c r="BF83" s="285">
        <v>-4.8005158211174903E-2</v>
      </c>
      <c r="BG83" s="285">
        <v>2.4725092058806908E-2</v>
      </c>
      <c r="BH83" s="285">
        <v>1.0596877932658078E-3</v>
      </c>
      <c r="BI83" s="316"/>
      <c r="BJ83" s="317"/>
    </row>
    <row r="84" spans="1:62" x14ac:dyDescent="0.15">
      <c r="A84" s="162" t="s">
        <v>119</v>
      </c>
      <c r="B84" s="305">
        <v>0</v>
      </c>
      <c r="C84" s="305">
        <v>8.9496062423972619E-5</v>
      </c>
      <c r="D84" s="305">
        <v>8.9496062423972619E-5</v>
      </c>
      <c r="E84" s="305">
        <v>8.9251537663251381E-5</v>
      </c>
      <c r="F84" s="305">
        <v>8.9496062423972619E-5</v>
      </c>
      <c r="G84" s="305">
        <v>8.9496062423972619E-5</v>
      </c>
      <c r="H84" s="305">
        <v>8.9496062423972619E-5</v>
      </c>
      <c r="I84" s="305">
        <v>8.9251537663251381E-5</v>
      </c>
      <c r="J84" s="305">
        <v>8.9496062423972619E-5</v>
      </c>
      <c r="K84" s="305">
        <v>8.9496062423972619E-5</v>
      </c>
      <c r="L84" s="305">
        <v>8.9496062423972619E-5</v>
      </c>
      <c r="M84" s="305">
        <v>8.9251537663251381E-5</v>
      </c>
      <c r="N84" s="305">
        <v>8.9496062423972619E-5</v>
      </c>
      <c r="O84" s="305">
        <v>8.9496062423972619E-5</v>
      </c>
      <c r="P84" s="305">
        <v>9.6752499917808225E-5</v>
      </c>
      <c r="Q84" s="305">
        <v>1.0131255626639347E-4</v>
      </c>
      <c r="R84" s="305">
        <v>9.6752499917808225E-5</v>
      </c>
      <c r="S84" s="305">
        <v>1.0159012491369866E-4</v>
      </c>
      <c r="T84" s="305">
        <v>1.0159012491369866E-4</v>
      </c>
      <c r="U84" s="305">
        <v>3.8595259530054645E-5</v>
      </c>
      <c r="V84" s="305">
        <v>3.6282187469178083E-5</v>
      </c>
      <c r="W84" s="305">
        <v>2.4188124979452056E-5</v>
      </c>
      <c r="X84" s="305">
        <v>9.6752499917808228E-6</v>
      </c>
      <c r="Y84" s="305">
        <v>1.6885426044398909E-5</v>
      </c>
      <c r="Z84" s="305">
        <v>1.2094062489726028E-5</v>
      </c>
      <c r="AA84" s="305">
        <v>1.4512874987671237E-5</v>
      </c>
      <c r="AB84" s="305">
        <v>1.2094062489726028E-5</v>
      </c>
      <c r="AC84" s="305">
        <v>2.8946444647540989E-5</v>
      </c>
      <c r="AD84" s="305">
        <v>3.1444562473287679E-5</v>
      </c>
      <c r="AE84" s="305">
        <v>3.1444562473287679E-5</v>
      </c>
      <c r="AF84" s="305">
        <v>4.8376249958904119E-5</v>
      </c>
      <c r="AG84" s="305">
        <v>4.8244074412568319E-5</v>
      </c>
      <c r="AH84" s="305">
        <v>5.5632687452739725E-5</v>
      </c>
      <c r="AI84" s="305">
        <v>1.3149172689454707E-4</v>
      </c>
      <c r="AJ84" s="305">
        <v>1.8816924459389922E-4</v>
      </c>
      <c r="AK84" s="305">
        <v>2.2330845684716643E-4</v>
      </c>
      <c r="AL84" s="305">
        <v>2.0625093471235119E-4</v>
      </c>
      <c r="AM84" s="305">
        <v>2.5402150918414488E-4</v>
      </c>
      <c r="AN84" s="305">
        <v>2.8605215234449712E-4</v>
      </c>
      <c r="AO84" s="305">
        <v>1.2126054227625627E-2</v>
      </c>
      <c r="AP84" s="305">
        <v>4.061170936351869E-2</v>
      </c>
      <c r="AQ84" s="305">
        <v>5.0247870578629637E-2</v>
      </c>
      <c r="AR84" s="305">
        <v>5.6012332578808881E-2</v>
      </c>
      <c r="AS84" s="305">
        <v>5.9387096570949906E-2</v>
      </c>
      <c r="AT84" s="305">
        <v>7.0336144982699689E-2</v>
      </c>
      <c r="AU84" s="305">
        <v>8.1640164550795535E-2</v>
      </c>
      <c r="AV84" s="305">
        <v>9.2401707805460753E-2</v>
      </c>
      <c r="AW84" s="305">
        <v>0.10605390677410063</v>
      </c>
      <c r="AX84" s="305">
        <v>0.11053066230062704</v>
      </c>
      <c r="AY84" s="305">
        <v>0.12143473259700173</v>
      </c>
      <c r="AZ84" s="305">
        <v>0.15557075310034052</v>
      </c>
      <c r="BA84" s="305">
        <v>0.19634320918206286</v>
      </c>
      <c r="BB84" s="305">
        <v>0.19314568087248546</v>
      </c>
      <c r="BC84" s="305">
        <v>0.20135002429167209</v>
      </c>
      <c r="BD84" s="305">
        <v>0.22973984809644551</v>
      </c>
      <c r="BE84" s="306">
        <v>0.22400369406996604</v>
      </c>
      <c r="BF84" s="285">
        <v>-2.4968041347670056E-2</v>
      </c>
      <c r="BG84" s="285">
        <v>0.12565622346641891</v>
      </c>
      <c r="BH84" s="285">
        <v>6.0729849346091464E-4</v>
      </c>
      <c r="BI84" s="316"/>
      <c r="BJ84" s="317"/>
    </row>
    <row r="85" spans="1:62" x14ac:dyDescent="0.15">
      <c r="A85" s="162" t="s">
        <v>118</v>
      </c>
      <c r="B85" s="305">
        <v>1.0425081866143836E-3</v>
      </c>
      <c r="C85" s="305">
        <v>1.0425081866143836E-3</v>
      </c>
      <c r="D85" s="305">
        <v>1.5988350611417811E-3</v>
      </c>
      <c r="E85" s="305">
        <v>2.3518986276127051E-3</v>
      </c>
      <c r="F85" s="305">
        <v>2.2664273105746577E-3</v>
      </c>
      <c r="G85" s="305">
        <v>5.5221489328089041E-3</v>
      </c>
      <c r="H85" s="305">
        <v>1.2631038864269863E-2</v>
      </c>
      <c r="I85" s="305">
        <v>1.4831836579682671E-2</v>
      </c>
      <c r="J85" s="305">
        <v>5.0393539582190415E-2</v>
      </c>
      <c r="K85" s="305">
        <v>5.773866683697907E-2</v>
      </c>
      <c r="L85" s="305">
        <v>2.196039866884452E-2</v>
      </c>
      <c r="M85" s="305">
        <v>6.7396971954357936E-3</v>
      </c>
      <c r="N85" s="305">
        <v>1.0594398741000001E-2</v>
      </c>
      <c r="O85" s="305">
        <v>1.0853211678280138E-2</v>
      </c>
      <c r="P85" s="305">
        <v>1.0117892678904795E-2</v>
      </c>
      <c r="Q85" s="305">
        <v>2.5238887528935113E-2</v>
      </c>
      <c r="R85" s="305">
        <v>2.9637709537322605E-2</v>
      </c>
      <c r="S85" s="305">
        <v>3.3865793783730821E-2</v>
      </c>
      <c r="T85" s="305">
        <v>3.63523330316185E-2</v>
      </c>
      <c r="U85" s="305">
        <v>3.4875641392845637E-2</v>
      </c>
      <c r="V85" s="305">
        <v>3.9702388341272599E-2</v>
      </c>
      <c r="W85" s="305">
        <v>4.526081946155068E-2</v>
      </c>
      <c r="X85" s="305">
        <v>5.2212486580645215E-2</v>
      </c>
      <c r="Y85" s="305">
        <v>6.2292748881508209E-2</v>
      </c>
      <c r="Z85" s="305">
        <v>4.8107761771632195E-2</v>
      </c>
      <c r="AA85" s="305">
        <v>5.9647916199328764E-2</v>
      </c>
      <c r="AB85" s="305">
        <v>6.3527691446032875E-2</v>
      </c>
      <c r="AC85" s="305">
        <v>6.1865788822956957E-2</v>
      </c>
      <c r="AD85" s="305">
        <v>6.1599897885170556E-2</v>
      </c>
      <c r="AE85" s="305">
        <v>5.7420189888721246E-2</v>
      </c>
      <c r="AF85" s="305">
        <v>6.4120300508029457E-2</v>
      </c>
      <c r="AG85" s="305">
        <v>6.3112898146521865E-2</v>
      </c>
      <c r="AH85" s="305">
        <v>6.4584712507634923E-2</v>
      </c>
      <c r="AI85" s="305">
        <v>6.6762514528284883E-2</v>
      </c>
      <c r="AJ85" s="305">
        <v>6.4758867007486995E-2</v>
      </c>
      <c r="AK85" s="305">
        <v>6.7396971954357926E-2</v>
      </c>
      <c r="AL85" s="305">
        <v>6.2664175384266441E-2</v>
      </c>
      <c r="AM85" s="305">
        <v>7.9073394532701735E-2</v>
      </c>
      <c r="AN85" s="305">
        <v>8.4126299508186925E-2</v>
      </c>
      <c r="AO85" s="305">
        <v>0.20786381596306164</v>
      </c>
      <c r="AP85" s="305">
        <v>0.20180068011919422</v>
      </c>
      <c r="AQ85" s="305">
        <v>0.20550540590542202</v>
      </c>
      <c r="AR85" s="305">
        <v>0.19274653280063581</v>
      </c>
      <c r="AS85" s="305">
        <v>0.1991443025639201</v>
      </c>
      <c r="AT85" s="305">
        <v>0.17581380522564521</v>
      </c>
      <c r="AU85" s="305">
        <v>0.2772418697019815</v>
      </c>
      <c r="AV85" s="305">
        <v>0.2885014418799165</v>
      </c>
      <c r="AW85" s="305">
        <v>0.3554044473825082</v>
      </c>
      <c r="AX85" s="305">
        <v>0.39241352087063386</v>
      </c>
      <c r="AY85" s="305">
        <v>0.38487157495705537</v>
      </c>
      <c r="AZ85" s="305">
        <v>0.4187179663107839</v>
      </c>
      <c r="BA85" s="305">
        <v>0.53332917559701187</v>
      </c>
      <c r="BB85" s="305">
        <v>0.52771316060521534</v>
      </c>
      <c r="BC85" s="305">
        <v>0.52579489876840813</v>
      </c>
      <c r="BD85" s="305">
        <v>0.41642477849993725</v>
      </c>
      <c r="BE85" s="306">
        <v>0.42832184139279178</v>
      </c>
      <c r="BF85" s="285">
        <v>2.8569536461568568E-2</v>
      </c>
      <c r="BG85" s="285">
        <v>9.0054868586410208E-2</v>
      </c>
      <c r="BH85" s="285">
        <v>1.1612273184789569E-3</v>
      </c>
      <c r="BI85" s="316"/>
      <c r="BJ85" s="317"/>
    </row>
    <row r="86" spans="1:62" x14ac:dyDescent="0.15">
      <c r="A86" s="162" t="s">
        <v>117</v>
      </c>
      <c r="B86" s="305">
        <v>9.2452267332211301E-3</v>
      </c>
      <c r="C86" s="305">
        <v>1.6606030181193086E-2</v>
      </c>
      <c r="D86" s="305">
        <v>1.7082569139138262E-2</v>
      </c>
      <c r="E86" s="305">
        <v>1.383538548619895E-2</v>
      </c>
      <c r="F86" s="305">
        <v>6.0336049004494187E-3</v>
      </c>
      <c r="G86" s="305">
        <v>1.0202551116332876E-2</v>
      </c>
      <c r="H86" s="305">
        <v>1.8888506796454114E-2</v>
      </c>
      <c r="I86" s="305">
        <v>2.5253360751258887E-2</v>
      </c>
      <c r="J86" s="305">
        <v>3.8788077217049306E-2</v>
      </c>
      <c r="K86" s="305">
        <v>3.6214460719235619E-2</v>
      </c>
      <c r="L86" s="305">
        <v>3.244595084743699E-2</v>
      </c>
      <c r="M86" s="305">
        <v>6.0085582477133199E-2</v>
      </c>
      <c r="N86" s="305">
        <v>7.9322537057615064E-2</v>
      </c>
      <c r="O86" s="305">
        <v>9.6097001730865078E-2</v>
      </c>
      <c r="P86" s="305">
        <v>0.12665869764240276</v>
      </c>
      <c r="Q86" s="305">
        <v>0.15266596127485177</v>
      </c>
      <c r="R86" s="305">
        <v>0.22546718818346442</v>
      </c>
      <c r="S86" s="305">
        <v>0.23488846286296095</v>
      </c>
      <c r="T86" s="305">
        <v>0.26627739264879591</v>
      </c>
      <c r="U86" s="305">
        <v>0.25546684723687291</v>
      </c>
      <c r="V86" s="305">
        <v>0.24265526979386304</v>
      </c>
      <c r="W86" s="305">
        <v>0.28300589988458497</v>
      </c>
      <c r="X86" s="305">
        <v>0.28028231701189865</v>
      </c>
      <c r="Y86" s="305">
        <v>0.33673881499228558</v>
      </c>
      <c r="Z86" s="305">
        <v>0.39093573235539791</v>
      </c>
      <c r="AA86" s="305">
        <v>0.3720544819964377</v>
      </c>
      <c r="AB86" s="305">
        <v>0.36281219944178905</v>
      </c>
      <c r="AC86" s="305">
        <v>0.39142829774637294</v>
      </c>
      <c r="AD86" s="305">
        <v>0.44830754599416034</v>
      </c>
      <c r="AE86" s="305">
        <v>0.41020883033902539</v>
      </c>
      <c r="AF86" s="305">
        <v>0.45348070865976575</v>
      </c>
      <c r="AG86" s="305">
        <v>0.55870835404228003</v>
      </c>
      <c r="AH86" s="305">
        <v>0.54471100489781088</v>
      </c>
      <c r="AI86" s="305">
        <v>0.66550472135817396</v>
      </c>
      <c r="AJ86" s="305">
        <v>0.48804810247052721</v>
      </c>
      <c r="AK86" s="305">
        <v>0.70312648455399684</v>
      </c>
      <c r="AL86" s="305">
        <v>0.89359519451481328</v>
      </c>
      <c r="AM86" s="305">
        <v>1.0738070822667554</v>
      </c>
      <c r="AN86" s="305">
        <v>1.119162688592412</v>
      </c>
      <c r="AO86" s="305">
        <v>1.074554046282826</v>
      </c>
      <c r="AP86" s="305">
        <v>1.110796161018905</v>
      </c>
      <c r="AQ86" s="305">
        <v>0.97418207800815049</v>
      </c>
      <c r="AR86" s="305">
        <v>1.2099190522491539</v>
      </c>
      <c r="AS86" s="305">
        <v>1.1271079753990902</v>
      </c>
      <c r="AT86" s="305">
        <v>0.85013650436905108</v>
      </c>
      <c r="AU86" s="305">
        <v>0.82879913342293299</v>
      </c>
      <c r="AV86" s="305">
        <v>1.1903914561939797</v>
      </c>
      <c r="AW86" s="305">
        <v>1.2522429369680934</v>
      </c>
      <c r="AX86" s="305">
        <v>1.2291550208272477</v>
      </c>
      <c r="AY86" s="305">
        <v>1.5471487344442314</v>
      </c>
      <c r="AZ86" s="305">
        <v>2.2999747152122727</v>
      </c>
      <c r="BA86" s="305">
        <v>2.0373356201262021</v>
      </c>
      <c r="BB86" s="305">
        <v>2.1432025925114688</v>
      </c>
      <c r="BC86" s="305">
        <v>2.2535295375353348</v>
      </c>
      <c r="BD86" s="305">
        <v>2.3537684043834761</v>
      </c>
      <c r="BE86" s="306">
        <v>2.4303153361505627</v>
      </c>
      <c r="BF86" s="285">
        <v>3.2521012528051507E-2</v>
      </c>
      <c r="BG86" s="285">
        <v>0.1072036438385382</v>
      </c>
      <c r="BH86" s="285">
        <v>6.5888504580562737E-3</v>
      </c>
      <c r="BI86" s="316"/>
      <c r="BJ86" s="317"/>
    </row>
    <row r="87" spans="1:62" x14ac:dyDescent="0.15">
      <c r="A87" s="162" t="s">
        <v>116</v>
      </c>
      <c r="B87" s="305">
        <v>8.9012299924383549E-4</v>
      </c>
      <c r="C87" s="305">
        <v>8.9012299924383549E-4</v>
      </c>
      <c r="D87" s="305">
        <v>8.9012299924383549E-4</v>
      </c>
      <c r="E87" s="305">
        <v>9.9865234034016408E-4</v>
      </c>
      <c r="F87" s="305">
        <v>1.0013883741493152E-3</v>
      </c>
      <c r="G87" s="305">
        <v>2.7579300101571232E-2</v>
      </c>
      <c r="H87" s="305">
        <v>2.083806966979795E-2</v>
      </c>
      <c r="I87" s="305">
        <v>5.3389304948668725E-2</v>
      </c>
      <c r="J87" s="305">
        <v>9.9118098540798644E-2</v>
      </c>
      <c r="K87" s="305">
        <v>0.11224983159214316</v>
      </c>
      <c r="L87" s="305">
        <v>0.16267239692430893</v>
      </c>
      <c r="M87" s="305">
        <v>0.138778904455194</v>
      </c>
      <c r="N87" s="305">
        <v>0.1575154886786897</v>
      </c>
      <c r="O87" s="305">
        <v>0.1859268602795541</v>
      </c>
      <c r="P87" s="305">
        <v>0.38486693179805342</v>
      </c>
      <c r="Q87" s="305">
        <v>0.34035953277694875</v>
      </c>
      <c r="R87" s="305">
        <v>0.32392495091232398</v>
      </c>
      <c r="S87" s="305">
        <v>0.28240361557259658</v>
      </c>
      <c r="T87" s="305">
        <v>0.29223608837674386</v>
      </c>
      <c r="U87" s="305">
        <v>0.31761968830258469</v>
      </c>
      <c r="V87" s="305">
        <v>0.43988040325131916</v>
      </c>
      <c r="W87" s="305">
        <v>0.51501839468748911</v>
      </c>
      <c r="X87" s="305">
        <v>0.51866838274688842</v>
      </c>
      <c r="Y87" s="305">
        <v>0.51751901063106154</v>
      </c>
      <c r="Z87" s="305">
        <v>0.64200605082961237</v>
      </c>
      <c r="AA87" s="305">
        <v>0.59057725949830142</v>
      </c>
      <c r="AB87" s="305">
        <v>0.55361780452969855</v>
      </c>
      <c r="AC87" s="305">
        <v>0.60014181247002596</v>
      </c>
      <c r="AD87" s="305">
        <v>0.57842030788362886</v>
      </c>
      <c r="AE87" s="305">
        <v>0.6469549412004082</v>
      </c>
      <c r="AF87" s="305">
        <v>0.68893072303224956</v>
      </c>
      <c r="AG87" s="305">
        <v>0.72850134768618879</v>
      </c>
      <c r="AH87" s="305">
        <v>0.76304042889929313</v>
      </c>
      <c r="AI87" s="305">
        <v>0.78822665266789715</v>
      </c>
      <c r="AJ87" s="305">
        <v>0.69330654834603234</v>
      </c>
      <c r="AK87" s="305">
        <v>0.78726205139180405</v>
      </c>
      <c r="AL87" s="305">
        <v>0.85508311387360225</v>
      </c>
      <c r="AM87" s="305">
        <v>0.84244007769934282</v>
      </c>
      <c r="AN87" s="305">
        <v>0.81546112685976135</v>
      </c>
      <c r="AO87" s="305">
        <v>1.0314353290344622</v>
      </c>
      <c r="AP87" s="305">
        <v>0.98108383167874214</v>
      </c>
      <c r="AQ87" s="305">
        <v>0.9121751682550655</v>
      </c>
      <c r="AR87" s="305">
        <v>0.99531966083283518</v>
      </c>
      <c r="AS87" s="305">
        <v>1.0597051913156055</v>
      </c>
      <c r="AT87" s="305">
        <v>1.1300611784870007</v>
      </c>
      <c r="AU87" s="305">
        <v>1.1886259102617234</v>
      </c>
      <c r="AV87" s="305">
        <v>0.98186122898564654</v>
      </c>
      <c r="AW87" s="305">
        <v>1.0524677531158095</v>
      </c>
      <c r="AX87" s="305">
        <v>1.1901361882918291</v>
      </c>
      <c r="AY87" s="305">
        <v>1.4696423103081868</v>
      </c>
      <c r="AZ87" s="305">
        <v>1.2962483766913158</v>
      </c>
      <c r="BA87" s="305">
        <v>1.5111504692144271</v>
      </c>
      <c r="BB87" s="305">
        <v>1.4349900392419723</v>
      </c>
      <c r="BC87" s="305">
        <v>1.4294007767992281</v>
      </c>
      <c r="BD87" s="305">
        <v>1.4538268510141332</v>
      </c>
      <c r="BE87" s="306">
        <v>1.4791777463659432</v>
      </c>
      <c r="BF87" s="285">
        <v>1.7437355304124491E-2</v>
      </c>
      <c r="BG87" s="285">
        <v>2.5512770694598785E-2</v>
      </c>
      <c r="BH87" s="285">
        <v>4.010212513050654E-3</v>
      </c>
      <c r="BI87" s="316"/>
      <c r="BJ87" s="317"/>
    </row>
    <row r="88" spans="1:62" x14ac:dyDescent="0.15">
      <c r="A88" s="162" t="s">
        <v>115</v>
      </c>
      <c r="B88" s="305">
        <v>0</v>
      </c>
      <c r="C88" s="305">
        <v>0</v>
      </c>
      <c r="D88" s="305">
        <v>0</v>
      </c>
      <c r="E88" s="305">
        <v>0</v>
      </c>
      <c r="F88" s="305">
        <v>0</v>
      </c>
      <c r="G88" s="305">
        <v>0</v>
      </c>
      <c r="H88" s="305">
        <v>0</v>
      </c>
      <c r="I88" s="305">
        <v>0</v>
      </c>
      <c r="J88" s="305">
        <v>0</v>
      </c>
      <c r="K88" s="305">
        <v>0</v>
      </c>
      <c r="L88" s="305">
        <v>0</v>
      </c>
      <c r="M88" s="305">
        <v>0</v>
      </c>
      <c r="N88" s="305">
        <v>0</v>
      </c>
      <c r="O88" s="305">
        <v>0</v>
      </c>
      <c r="P88" s="305">
        <v>0</v>
      </c>
      <c r="Q88" s="305">
        <v>0</v>
      </c>
      <c r="R88" s="305">
        <v>0</v>
      </c>
      <c r="S88" s="305">
        <v>0</v>
      </c>
      <c r="T88" s="305">
        <v>0</v>
      </c>
      <c r="U88" s="305">
        <v>0</v>
      </c>
      <c r="V88" s="305">
        <v>0</v>
      </c>
      <c r="W88" s="305">
        <v>0</v>
      </c>
      <c r="X88" s="305">
        <v>0</v>
      </c>
      <c r="Y88" s="305">
        <v>0</v>
      </c>
      <c r="Z88" s="305">
        <v>0</v>
      </c>
      <c r="AA88" s="305">
        <v>0</v>
      </c>
      <c r="AB88" s="305">
        <v>0</v>
      </c>
      <c r="AC88" s="305">
        <v>0</v>
      </c>
      <c r="AD88" s="305">
        <v>0</v>
      </c>
      <c r="AE88" s="305">
        <v>0</v>
      </c>
      <c r="AF88" s="305">
        <v>0</v>
      </c>
      <c r="AG88" s="305">
        <v>0</v>
      </c>
      <c r="AH88" s="305">
        <v>0</v>
      </c>
      <c r="AI88" s="305">
        <v>0</v>
      </c>
      <c r="AJ88" s="305">
        <v>0</v>
      </c>
      <c r="AK88" s="305">
        <v>0</v>
      </c>
      <c r="AL88" s="305">
        <v>0</v>
      </c>
      <c r="AM88" s="305">
        <v>0</v>
      </c>
      <c r="AN88" s="305">
        <v>0</v>
      </c>
      <c r="AO88" s="305">
        <v>0</v>
      </c>
      <c r="AP88" s="305">
        <v>0</v>
      </c>
      <c r="AQ88" s="305">
        <v>0</v>
      </c>
      <c r="AR88" s="305">
        <v>0</v>
      </c>
      <c r="AS88" s="305">
        <v>0</v>
      </c>
      <c r="AT88" s="305">
        <v>0</v>
      </c>
      <c r="AU88" s="305">
        <v>0</v>
      </c>
      <c r="AV88" s="305">
        <v>0</v>
      </c>
      <c r="AW88" s="305">
        <v>0</v>
      </c>
      <c r="AX88" s="305">
        <v>0</v>
      </c>
      <c r="AY88" s="305">
        <v>0</v>
      </c>
      <c r="AZ88" s="305">
        <v>0</v>
      </c>
      <c r="BA88" s="305">
        <v>0</v>
      </c>
      <c r="BB88" s="305">
        <v>0</v>
      </c>
      <c r="BC88" s="305">
        <v>0</v>
      </c>
      <c r="BD88" s="305">
        <v>0</v>
      </c>
      <c r="BE88" s="306">
        <v>0</v>
      </c>
      <c r="BF88" s="285" t="s">
        <v>111</v>
      </c>
      <c r="BG88" s="285" t="s">
        <v>111</v>
      </c>
      <c r="BH88" s="285">
        <v>0</v>
      </c>
      <c r="BI88" s="316"/>
      <c r="BJ88" s="317"/>
    </row>
    <row r="89" spans="1:62" s="161" customFormat="1" x14ac:dyDescent="0.15">
      <c r="A89" s="163" t="s">
        <v>114</v>
      </c>
      <c r="B89" s="307">
        <v>9.2338208712633194E-2</v>
      </c>
      <c r="C89" s="307">
        <v>0.10323410662635207</v>
      </c>
      <c r="D89" s="307">
        <v>0.10203198971072326</v>
      </c>
      <c r="E89" s="307">
        <v>0.10313589088497908</v>
      </c>
      <c r="F89" s="307">
        <v>0.12086322096227602</v>
      </c>
      <c r="G89" s="307">
        <v>0.1501630243286857</v>
      </c>
      <c r="H89" s="307">
        <v>0.17807552744172775</v>
      </c>
      <c r="I89" s="307">
        <v>0.23804260170774647</v>
      </c>
      <c r="J89" s="307">
        <v>0.38267346972350236</v>
      </c>
      <c r="K89" s="307">
        <v>0.43072749467177107</v>
      </c>
      <c r="L89" s="307">
        <v>0.51896471118637111</v>
      </c>
      <c r="M89" s="307">
        <v>0.58839814291341341</v>
      </c>
      <c r="N89" s="307">
        <v>0.66018285506187946</v>
      </c>
      <c r="O89" s="307">
        <v>0.94207810299885308</v>
      </c>
      <c r="P89" s="307">
        <v>1.4400914538415275</v>
      </c>
      <c r="Q89" s="307">
        <v>1.8034983649593435</v>
      </c>
      <c r="R89" s="307">
        <v>2.2107090551776212</v>
      </c>
      <c r="S89" s="307">
        <v>2.3872087652698881</v>
      </c>
      <c r="T89" s="307">
        <v>2.624656798785495</v>
      </c>
      <c r="U89" s="307">
        <v>2.5077538158442043</v>
      </c>
      <c r="V89" s="307">
        <v>2.6978732861203016</v>
      </c>
      <c r="W89" s="307">
        <v>3.0309772003853226</v>
      </c>
      <c r="X89" s="307">
        <v>3.1288244988379148</v>
      </c>
      <c r="Y89" s="307">
        <v>3.4585650180186778</v>
      </c>
      <c r="Z89" s="307">
        <v>3.594075187367014</v>
      </c>
      <c r="AA89" s="307">
        <v>3.8569937524636395</v>
      </c>
      <c r="AB89" s="307">
        <v>3.88592476771634</v>
      </c>
      <c r="AC89" s="307">
        <v>4.0647587292832856</v>
      </c>
      <c r="AD89" s="307">
        <v>3.9924336387574688</v>
      </c>
      <c r="AE89" s="307">
        <v>4.1780433924491662</v>
      </c>
      <c r="AF89" s="307">
        <v>4.4626461477664252</v>
      </c>
      <c r="AG89" s="307">
        <v>4.6718765456584999</v>
      </c>
      <c r="AH89" s="307">
        <v>4.5906694273462918</v>
      </c>
      <c r="AI89" s="307">
        <v>4.8312102506373868</v>
      </c>
      <c r="AJ89" s="307">
        <v>4.8765157032008126</v>
      </c>
      <c r="AK89" s="307">
        <v>5.3726758379145272</v>
      </c>
      <c r="AL89" s="307">
        <v>6.140263442811821</v>
      </c>
      <c r="AM89" s="307">
        <v>6.4882746601901786</v>
      </c>
      <c r="AN89" s="307">
        <v>6.8840053145869957</v>
      </c>
      <c r="AO89" s="307">
        <v>7.5556802765233471</v>
      </c>
      <c r="AP89" s="307">
        <v>7.8154888032999397</v>
      </c>
      <c r="AQ89" s="307">
        <v>8.165280055405983</v>
      </c>
      <c r="AR89" s="307">
        <v>8.7127553079450859</v>
      </c>
      <c r="AS89" s="307">
        <v>9.0280035988763192</v>
      </c>
      <c r="AT89" s="307">
        <v>9.1079937801175497</v>
      </c>
      <c r="AU89" s="307">
        <v>9.4939212395292145</v>
      </c>
      <c r="AV89" s="307">
        <v>10.266268333156846</v>
      </c>
      <c r="AW89" s="307">
        <v>11.068905611130868</v>
      </c>
      <c r="AX89" s="307">
        <v>11.322497861806037</v>
      </c>
      <c r="AY89" s="307">
        <v>12.010073200185916</v>
      </c>
      <c r="AZ89" s="307">
        <v>12.819192129747584</v>
      </c>
      <c r="BA89" s="307">
        <v>13.227744409730933</v>
      </c>
      <c r="BB89" s="307">
        <v>14.027210816552802</v>
      </c>
      <c r="BC89" s="307">
        <v>14.902282379541081</v>
      </c>
      <c r="BD89" s="307">
        <v>15.029380638944696</v>
      </c>
      <c r="BE89" s="307">
        <v>14.759614490628474</v>
      </c>
      <c r="BF89" s="286">
        <v>-1.7949252520572556E-2</v>
      </c>
      <c r="BG89" s="286">
        <v>5.1360934409564019E-2</v>
      </c>
      <c r="BH89" s="286">
        <v>4.0014927795891046E-2</v>
      </c>
      <c r="BI89" s="316"/>
      <c r="BJ89" s="317"/>
    </row>
    <row r="90" spans="1:62" x14ac:dyDescent="0.15">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285"/>
      <c r="BG90" s="285"/>
      <c r="BH90" s="285"/>
      <c r="BI90" s="316"/>
      <c r="BJ90" s="317"/>
    </row>
    <row r="91" spans="1:62" x14ac:dyDescent="0.15">
      <c r="A91" s="162" t="s">
        <v>113</v>
      </c>
      <c r="B91" s="305">
        <v>2.8517799350773968E-4</v>
      </c>
      <c r="C91" s="305">
        <v>3.8023732467698632E-4</v>
      </c>
      <c r="D91" s="305">
        <v>3.8023732467698632E-4</v>
      </c>
      <c r="E91" s="305">
        <v>2.9387877928415984E-3</v>
      </c>
      <c r="F91" s="305">
        <v>3.9924919091083554E-2</v>
      </c>
      <c r="G91" s="305">
        <v>0.16742028029993056</v>
      </c>
      <c r="H91" s="305">
        <v>0.24987957927524121</v>
      </c>
      <c r="I91" s="305">
        <v>0.3577226992803868</v>
      </c>
      <c r="J91" s="305">
        <v>0.45540240612619054</v>
      </c>
      <c r="K91" s="305">
        <v>0.51958018024116381</v>
      </c>
      <c r="L91" s="305">
        <v>0.55797138244787203</v>
      </c>
      <c r="M91" s="305">
        <v>0.65686446832722301</v>
      </c>
      <c r="N91" s="305">
        <v>0.75242907583072238</v>
      </c>
      <c r="O91" s="305">
        <v>0.81006398841673299</v>
      </c>
      <c r="P91" s="305">
        <v>0.93245398642909594</v>
      </c>
      <c r="Q91" s="305">
        <v>1.06779458089918</v>
      </c>
      <c r="R91" s="305">
        <v>1.160491954423829</v>
      </c>
      <c r="S91" s="305">
        <v>1.1318188259586686</v>
      </c>
      <c r="T91" s="305">
        <v>1.229480656133628</v>
      </c>
      <c r="U91" s="305">
        <v>1.2091630796776449</v>
      </c>
      <c r="V91" s="305">
        <v>1.2960251179695998</v>
      </c>
      <c r="W91" s="305">
        <v>1.4157723772355735</v>
      </c>
      <c r="X91" s="305">
        <v>1.4454300139237388</v>
      </c>
      <c r="Y91" s="305">
        <v>1.4762049513627271</v>
      </c>
      <c r="Z91" s="305">
        <v>1.6145635490510721</v>
      </c>
      <c r="AA91" s="305">
        <v>1.6231148801205986</v>
      </c>
      <c r="AB91" s="305">
        <v>1.5559834726214179</v>
      </c>
      <c r="AC91" s="305">
        <v>1.605269184570264</v>
      </c>
      <c r="AD91" s="305">
        <v>1.6689170862897149</v>
      </c>
      <c r="AE91" s="305">
        <v>1.8534544297357369</v>
      </c>
      <c r="AF91" s="305">
        <v>1.8713451738190483</v>
      </c>
      <c r="AG91" s="305">
        <v>1.8798461118388938</v>
      </c>
      <c r="AH91" s="305">
        <v>1.8509241939552692</v>
      </c>
      <c r="AI91" s="305">
        <v>1.9055715081865261</v>
      </c>
      <c r="AJ91" s="305">
        <v>1.9518901254863457</v>
      </c>
      <c r="AK91" s="305">
        <v>1.9833215719207831</v>
      </c>
      <c r="AL91" s="305">
        <v>2.1449370455500691</v>
      </c>
      <c r="AM91" s="305">
        <v>2.2073905844774879</v>
      </c>
      <c r="AN91" s="305">
        <v>2.2247549720841011</v>
      </c>
      <c r="AO91" s="305">
        <v>2.2629945381876446</v>
      </c>
      <c r="AP91" s="305">
        <v>2.2503646827551398</v>
      </c>
      <c r="AQ91" s="305">
        <v>2.5100562092329528</v>
      </c>
      <c r="AR91" s="305">
        <v>2.8077396963510308</v>
      </c>
      <c r="AS91" s="305">
        <v>2.7532852677159703</v>
      </c>
      <c r="AT91" s="305">
        <v>2.8190228569605078</v>
      </c>
      <c r="AU91" s="305">
        <v>3.0676760274584125</v>
      </c>
      <c r="AV91" s="305">
        <v>3.1728756425190094</v>
      </c>
      <c r="AW91" s="305">
        <v>3.1803508280596717</v>
      </c>
      <c r="AX91" s="305">
        <v>3.3547884889212187</v>
      </c>
      <c r="AY91" s="305">
        <v>3.6012183567124145</v>
      </c>
      <c r="AZ91" s="305">
        <v>3.7535902931714067</v>
      </c>
      <c r="BA91" s="305">
        <v>3.6540923871142708</v>
      </c>
      <c r="BB91" s="305">
        <v>3.5909092086305492</v>
      </c>
      <c r="BC91" s="305">
        <v>3.466275011638281</v>
      </c>
      <c r="BD91" s="305">
        <v>4.0724066589874859</v>
      </c>
      <c r="BE91" s="306">
        <v>3.9462298482362517</v>
      </c>
      <c r="BF91" s="285">
        <v>-3.0983352429397426E-2</v>
      </c>
      <c r="BG91" s="285">
        <v>3.7469299780684251E-2</v>
      </c>
      <c r="BH91" s="285">
        <v>1.0698660357519938E-2</v>
      </c>
      <c r="BI91" s="316"/>
      <c r="BJ91" s="317"/>
    </row>
    <row r="92" spans="1:62" x14ac:dyDescent="0.15">
      <c r="A92" s="162" t="s">
        <v>112</v>
      </c>
      <c r="B92" s="305">
        <v>0</v>
      </c>
      <c r="C92" s="305">
        <v>0</v>
      </c>
      <c r="D92" s="305">
        <v>0</v>
      </c>
      <c r="E92" s="305">
        <v>0</v>
      </c>
      <c r="F92" s="305">
        <v>0</v>
      </c>
      <c r="G92" s="305">
        <v>0</v>
      </c>
      <c r="H92" s="305">
        <v>0</v>
      </c>
      <c r="I92" s="305">
        <v>4.2417541057613618E-2</v>
      </c>
      <c r="J92" s="305">
        <v>5.8849611322506948E-2</v>
      </c>
      <c r="K92" s="305">
        <v>6.4700815507536313E-2</v>
      </c>
      <c r="L92" s="305">
        <v>6.503838497974955E-2</v>
      </c>
      <c r="M92" s="305">
        <v>8.5396160700645402E-2</v>
      </c>
      <c r="N92" s="305">
        <v>9.5532160636344926E-2</v>
      </c>
      <c r="O92" s="305">
        <v>0.10543419848793308</v>
      </c>
      <c r="P92" s="305">
        <v>0.12129996368195503</v>
      </c>
      <c r="Q92" s="305">
        <v>0.13622988053953156</v>
      </c>
      <c r="R92" s="305">
        <v>0.13171746574863274</v>
      </c>
      <c r="S92" s="305">
        <v>0.17100856163761424</v>
      </c>
      <c r="T92" s="305">
        <v>0.19028493149992667</v>
      </c>
      <c r="U92" s="305">
        <v>0.21903449452755058</v>
      </c>
      <c r="V92" s="305">
        <v>0.24943253423750095</v>
      </c>
      <c r="W92" s="305">
        <v>0.28126095889387714</v>
      </c>
      <c r="X92" s="305">
        <v>0.3304671232756487</v>
      </c>
      <c r="Y92" s="305">
        <v>0.38789275954872976</v>
      </c>
      <c r="Z92" s="305">
        <v>0.41118527395764365</v>
      </c>
      <c r="AA92" s="305">
        <v>0.44256541094280344</v>
      </c>
      <c r="AB92" s="305">
        <v>0.45577671231218569</v>
      </c>
      <c r="AC92" s="305">
        <v>0.49566120216775994</v>
      </c>
      <c r="AD92" s="305">
        <v>0.55635136984277345</v>
      </c>
      <c r="AE92" s="305">
        <v>0.59005205477305422</v>
      </c>
      <c r="AF92" s="305">
        <v>0.65233767120914432</v>
      </c>
      <c r="AG92" s="305">
        <v>0.69823326500192029</v>
      </c>
      <c r="AH92" s="305">
        <v>0.68822705476948265</v>
      </c>
      <c r="AI92" s="305">
        <v>0.74368287668527322</v>
      </c>
      <c r="AJ92" s="305">
        <v>0.81082054791570768</v>
      </c>
      <c r="AK92" s="305">
        <v>0.87400785515946</v>
      </c>
      <c r="AL92" s="305">
        <v>0.98138082188210529</v>
      </c>
      <c r="AM92" s="305">
        <v>1.0324592465377811</v>
      </c>
      <c r="AN92" s="305">
        <v>1.1105667807815149</v>
      </c>
      <c r="AO92" s="305">
        <v>1.1906861338364636</v>
      </c>
      <c r="AP92" s="305">
        <v>1.2832630136519445</v>
      </c>
      <c r="AQ92" s="305">
        <v>1.3896917807713602</v>
      </c>
      <c r="AR92" s="305">
        <v>1.4838321917268396</v>
      </c>
      <c r="AS92" s="305">
        <v>1.5801304644233882</v>
      </c>
      <c r="AT92" s="305">
        <v>1.8137937969604119</v>
      </c>
      <c r="AU92" s="305">
        <v>1.8628462328089415</v>
      </c>
      <c r="AV92" s="305">
        <v>1.894621917739292</v>
      </c>
      <c r="AW92" s="305">
        <v>2.0586980873567979</v>
      </c>
      <c r="AX92" s="305">
        <v>2.1239869862240983</v>
      </c>
      <c r="AY92" s="305">
        <v>2.2274623286860873</v>
      </c>
      <c r="AZ92" s="305">
        <v>2.5014452053884488</v>
      </c>
      <c r="BA92" s="305">
        <v>2.5522028687596086</v>
      </c>
      <c r="BB92" s="305">
        <v>2.5729075341529719</v>
      </c>
      <c r="BC92" s="305">
        <v>2.6538244588497468</v>
      </c>
      <c r="BD92" s="305">
        <v>2.9929785243229703</v>
      </c>
      <c r="BE92" s="306">
        <v>2.9365933402727684</v>
      </c>
      <c r="BF92" s="285">
        <v>-1.8839154237819566E-2</v>
      </c>
      <c r="BG92" s="285">
        <v>5.1360288047185731E-2</v>
      </c>
      <c r="BH92" s="285">
        <v>7.9614254526444456E-3</v>
      </c>
      <c r="BI92" s="316"/>
      <c r="BJ92" s="317"/>
    </row>
    <row r="93" spans="1:62" x14ac:dyDescent="0.15">
      <c r="A93" s="162" t="s">
        <v>110</v>
      </c>
      <c r="B93" s="305">
        <v>0.10726493968272248</v>
      </c>
      <c r="C93" s="305">
        <v>0.13066819924986192</v>
      </c>
      <c r="D93" s="305">
        <v>0.14236982903343165</v>
      </c>
      <c r="E93" s="305">
        <v>0.13614601137076796</v>
      </c>
      <c r="F93" s="305">
        <v>0.1911266197983055</v>
      </c>
      <c r="G93" s="305">
        <v>0.27986397899037591</v>
      </c>
      <c r="H93" s="305">
        <v>0.36470079492125645</v>
      </c>
      <c r="I93" s="305">
        <v>0.47067621073894067</v>
      </c>
      <c r="J93" s="305">
        <v>0.58313121754789132</v>
      </c>
      <c r="K93" s="305">
        <v>0.73427726891900014</v>
      </c>
      <c r="L93" s="305">
        <v>0.86299519653826706</v>
      </c>
      <c r="M93" s="305">
        <v>0.98219622488911162</v>
      </c>
      <c r="N93" s="305">
        <v>1.1818646081405422</v>
      </c>
      <c r="O93" s="305">
        <v>1.3388614744034357</v>
      </c>
      <c r="P93" s="305">
        <v>1.4149220679966392</v>
      </c>
      <c r="Q93" s="305">
        <v>1.387716844472042</v>
      </c>
      <c r="R93" s="305">
        <v>1.2423230286889855</v>
      </c>
      <c r="S93" s="305">
        <v>1.16333702764989</v>
      </c>
      <c r="T93" s="305">
        <v>1.1906408304782194</v>
      </c>
      <c r="U93" s="305">
        <v>1.2087820866704613</v>
      </c>
      <c r="V93" s="305">
        <v>1.2608506091796379</v>
      </c>
      <c r="W93" s="305">
        <v>1.3417868818493284</v>
      </c>
      <c r="X93" s="305">
        <v>1.3544636474481955</v>
      </c>
      <c r="Y93" s="305">
        <v>1.3867443729622513</v>
      </c>
      <c r="Z93" s="305">
        <v>1.4674818884411731</v>
      </c>
      <c r="AA93" s="305">
        <v>1.4917627702420804</v>
      </c>
      <c r="AB93" s="305">
        <v>1.5104853778957918</v>
      </c>
      <c r="AC93" s="305">
        <v>1.5355325139603047</v>
      </c>
      <c r="AD93" s="305">
        <v>1.6348151943462199</v>
      </c>
      <c r="AE93" s="305">
        <v>1.7122409780808396</v>
      </c>
      <c r="AF93" s="305">
        <v>1.729890936337724</v>
      </c>
      <c r="AG93" s="305">
        <v>1.8078245367018406</v>
      </c>
      <c r="AH93" s="305">
        <v>1.9155567955703643</v>
      </c>
      <c r="AI93" s="305">
        <v>1.9753326210480993</v>
      </c>
      <c r="AJ93" s="305">
        <v>2.0959569214003966</v>
      </c>
      <c r="AK93" s="305">
        <v>2.382846940441377</v>
      </c>
      <c r="AL93" s="305">
        <v>2.6747975413609795</v>
      </c>
      <c r="AM93" s="305">
        <v>2.8458363633641572</v>
      </c>
      <c r="AN93" s="305">
        <v>3.3064905225106846</v>
      </c>
      <c r="AO93" s="305">
        <v>3.8579792489285496</v>
      </c>
      <c r="AP93" s="305">
        <v>4.5449591513652612</v>
      </c>
      <c r="AQ93" s="305">
        <v>5.5907229518612622</v>
      </c>
      <c r="AR93" s="305">
        <v>6.8769643980095205</v>
      </c>
      <c r="AS93" s="305">
        <v>7.9055544184207625</v>
      </c>
      <c r="AT93" s="305">
        <v>8.7294004532850664</v>
      </c>
      <c r="AU93" s="305">
        <v>10.533836986913448</v>
      </c>
      <c r="AV93" s="305">
        <v>13.077345775138902</v>
      </c>
      <c r="AW93" s="305">
        <v>14.557898601188509</v>
      </c>
      <c r="AX93" s="305">
        <v>16.629678621596373</v>
      </c>
      <c r="AY93" s="305">
        <v>18.224604259033381</v>
      </c>
      <c r="AZ93" s="305">
        <v>18.836698544101367</v>
      </c>
      <c r="BA93" s="305">
        <v>20.208582948353893</v>
      </c>
      <c r="BB93" s="305">
        <v>23.341728497194179</v>
      </c>
      <c r="BC93" s="305">
        <v>27.470453539163696</v>
      </c>
      <c r="BD93" s="305">
        <v>29.836230540656899</v>
      </c>
      <c r="BE93" s="306">
        <v>31.897049961607202</v>
      </c>
      <c r="BF93" s="285">
        <v>6.9071038251366623E-2</v>
      </c>
      <c r="BG93" s="285">
        <v>0.130774363440469</v>
      </c>
      <c r="BH93" s="285">
        <v>8.6476388114747657E-2</v>
      </c>
      <c r="BI93" s="316"/>
      <c r="BJ93" s="317"/>
    </row>
    <row r="94" spans="1:62" x14ac:dyDescent="0.15">
      <c r="A94" s="162" t="s">
        <v>109</v>
      </c>
      <c r="B94" s="305">
        <v>0</v>
      </c>
      <c r="C94" s="305">
        <v>0</v>
      </c>
      <c r="D94" s="305">
        <v>0</v>
      </c>
      <c r="E94" s="305">
        <v>0</v>
      </c>
      <c r="F94" s="305">
        <v>0</v>
      </c>
      <c r="G94" s="305">
        <v>0</v>
      </c>
      <c r="H94" s="305">
        <v>0</v>
      </c>
      <c r="I94" s="305">
        <v>0</v>
      </c>
      <c r="J94" s="305">
        <v>0</v>
      </c>
      <c r="K94" s="305">
        <v>0</v>
      </c>
      <c r="L94" s="305">
        <v>0</v>
      </c>
      <c r="M94" s="305">
        <v>0</v>
      </c>
      <c r="N94" s="305">
        <v>0</v>
      </c>
      <c r="O94" s="305">
        <v>0</v>
      </c>
      <c r="P94" s="305">
        <v>0</v>
      </c>
      <c r="Q94" s="305">
        <v>0</v>
      </c>
      <c r="R94" s="305">
        <v>0</v>
      </c>
      <c r="S94" s="305">
        <v>0</v>
      </c>
      <c r="T94" s="305">
        <v>0</v>
      </c>
      <c r="U94" s="305">
        <v>0</v>
      </c>
      <c r="V94" s="305">
        <v>0</v>
      </c>
      <c r="W94" s="305">
        <v>0</v>
      </c>
      <c r="X94" s="305">
        <v>0</v>
      </c>
      <c r="Y94" s="305">
        <v>0</v>
      </c>
      <c r="Z94" s="305">
        <v>0</v>
      </c>
      <c r="AA94" s="305">
        <v>0</v>
      </c>
      <c r="AB94" s="305">
        <v>0</v>
      </c>
      <c r="AC94" s="305">
        <v>0</v>
      </c>
      <c r="AD94" s="305">
        <v>0</v>
      </c>
      <c r="AE94" s="305">
        <v>0</v>
      </c>
      <c r="AF94" s="305">
        <v>2.9407656280643038E-3</v>
      </c>
      <c r="AG94" s="305">
        <v>0.1859199239381896</v>
      </c>
      <c r="AH94" s="305">
        <v>0.29109533528290044</v>
      </c>
      <c r="AI94" s="305">
        <v>0.27309028523844575</v>
      </c>
      <c r="AJ94" s="305">
        <v>0.30113864387843103</v>
      </c>
      <c r="AK94" s="305">
        <v>0.2714881594324664</v>
      </c>
      <c r="AL94" s="305">
        <v>0.27474516442704627</v>
      </c>
      <c r="AM94" s="305">
        <v>0.2610143955288981</v>
      </c>
      <c r="AN94" s="305">
        <v>0.16784222138678589</v>
      </c>
      <c r="AO94" s="305">
        <v>0.2418087495577661</v>
      </c>
      <c r="AP94" s="305">
        <v>0.24303029191691319</v>
      </c>
      <c r="AQ94" s="305">
        <v>0.2666193425904429</v>
      </c>
      <c r="AR94" s="305">
        <v>0.24908245394684686</v>
      </c>
      <c r="AS94" s="305">
        <v>0.28735003895290789</v>
      </c>
      <c r="AT94" s="305">
        <v>0.27983361786016103</v>
      </c>
      <c r="AU94" s="305">
        <v>0.34775875348232088</v>
      </c>
      <c r="AV94" s="305">
        <v>0.27695772696022286</v>
      </c>
      <c r="AW94" s="305">
        <v>0.25433538137187867</v>
      </c>
      <c r="AX94" s="305">
        <v>0.24026816309014087</v>
      </c>
      <c r="AY94" s="305">
        <v>0.23095205837805496</v>
      </c>
      <c r="AZ94" s="305">
        <v>0.29467300568623617</v>
      </c>
      <c r="BA94" s="305">
        <v>0.30167648929020541</v>
      </c>
      <c r="BB94" s="305">
        <v>0.30149416939105006</v>
      </c>
      <c r="BC94" s="305">
        <v>0.29193616212283297</v>
      </c>
      <c r="BD94" s="305">
        <v>0.3014964884039113</v>
      </c>
      <c r="BE94" s="306">
        <v>0.47706237409998398</v>
      </c>
      <c r="BF94" s="285">
        <v>0.58231486086454565</v>
      </c>
      <c r="BG94" s="285">
        <v>7.4841839867578752E-3</v>
      </c>
      <c r="BH94" s="285">
        <v>1.2933682289512408E-3</v>
      </c>
      <c r="BI94" s="316"/>
      <c r="BJ94" s="317"/>
    </row>
    <row r="95" spans="1:62" x14ac:dyDescent="0.15">
      <c r="A95" s="162" t="s">
        <v>108</v>
      </c>
      <c r="B95" s="305">
        <v>2.2954724110499838E-2</v>
      </c>
      <c r="C95" s="305">
        <v>2.5767803045610122E-2</v>
      </c>
      <c r="D95" s="305">
        <v>3.4432086165749755E-2</v>
      </c>
      <c r="E95" s="305">
        <v>3.8153343808435526E-2</v>
      </c>
      <c r="F95" s="305">
        <v>4.5909448220999675E-2</v>
      </c>
      <c r="G95" s="305">
        <v>6.1229492575779323E-2</v>
      </c>
      <c r="H95" s="305">
        <v>6.4884342905817891E-2</v>
      </c>
      <c r="I95" s="305">
        <v>7.0975777699375256E-2</v>
      </c>
      <c r="J95" s="305">
        <v>7.0983983322511213E-2</v>
      </c>
      <c r="K95" s="305">
        <v>8.0342973580185717E-2</v>
      </c>
      <c r="L95" s="305">
        <v>0.10285576855324849</v>
      </c>
      <c r="M95" s="305">
        <v>0.1246081121728973</v>
      </c>
      <c r="N95" s="305">
        <v>0.13344709491788595</v>
      </c>
      <c r="O95" s="305">
        <v>0.14904541201401011</v>
      </c>
      <c r="P95" s="305">
        <v>0.18536388167065734</v>
      </c>
      <c r="Q95" s="305">
        <v>0.10933102295922739</v>
      </c>
      <c r="R95" s="305">
        <v>0.19139367887647254</v>
      </c>
      <c r="S95" s="305">
        <v>0.25092337561496419</v>
      </c>
      <c r="T95" s="305">
        <v>0.29855644543387466</v>
      </c>
      <c r="U95" s="305">
        <v>0.34099484693186932</v>
      </c>
      <c r="V95" s="305">
        <v>0.41824442780876159</v>
      </c>
      <c r="W95" s="305">
        <v>0.58438745784574708</v>
      </c>
      <c r="X95" s="305">
        <v>0.6731749412425091</v>
      </c>
      <c r="Y95" s="305">
        <v>0.78642554738556447</v>
      </c>
      <c r="Z95" s="305">
        <v>0.93757619407133652</v>
      </c>
      <c r="AA95" s="305">
        <v>1.1216260921346723</v>
      </c>
      <c r="AB95" s="305">
        <v>1.2491523452557132</v>
      </c>
      <c r="AC95" s="305">
        <v>1.392776468720637</v>
      </c>
      <c r="AD95" s="305">
        <v>1.4190771523510486</v>
      </c>
      <c r="AE95" s="305">
        <v>1.534196457491692</v>
      </c>
      <c r="AF95" s="305">
        <v>1.7490751488366514</v>
      </c>
      <c r="AG95" s="305">
        <v>1.9038772927291667</v>
      </c>
      <c r="AH95" s="305">
        <v>2.0755958846633322</v>
      </c>
      <c r="AI95" s="305">
        <v>2.2778320235965319</v>
      </c>
      <c r="AJ95" s="305">
        <v>2.3339962088135078</v>
      </c>
      <c r="AK95" s="305">
        <v>2.4471993088512694</v>
      </c>
      <c r="AL95" s="305">
        <v>2.4601982346562981</v>
      </c>
      <c r="AM95" s="305">
        <v>2.5692057932236958</v>
      </c>
      <c r="AN95" s="305">
        <v>2.7503734947847924</v>
      </c>
      <c r="AO95" s="305">
        <v>2.9592083999267271</v>
      </c>
      <c r="AP95" s="305">
        <v>3.3210912393974654</v>
      </c>
      <c r="AQ95" s="305">
        <v>3.4712075806449403</v>
      </c>
      <c r="AR95" s="305">
        <v>3.7549897571411566</v>
      </c>
      <c r="AS95" s="305">
        <v>3.8583358686141564</v>
      </c>
      <c r="AT95" s="305">
        <v>4.7513299686195536</v>
      </c>
      <c r="AU95" s="305">
        <v>5.7046843364773281</v>
      </c>
      <c r="AV95" s="305">
        <v>5.8328093171112236</v>
      </c>
      <c r="AW95" s="305">
        <v>5.3743022623429253</v>
      </c>
      <c r="AX95" s="305">
        <v>4.7427399959290089</v>
      </c>
      <c r="AY95" s="305">
        <v>4.6926478339476976</v>
      </c>
      <c r="AZ95" s="305">
        <v>4.6254310421161655</v>
      </c>
      <c r="BA95" s="305">
        <v>4.9007278165603045</v>
      </c>
      <c r="BB95" s="305">
        <v>5.1990482962220117</v>
      </c>
      <c r="BC95" s="305">
        <v>5.6203444045839035</v>
      </c>
      <c r="BD95" s="305">
        <v>5.7326168686215677</v>
      </c>
      <c r="BE95" s="306">
        <v>5.7507741123897445</v>
      </c>
      <c r="BF95" s="285">
        <v>3.1673569304035976E-3</v>
      </c>
      <c r="BG95" s="285">
        <v>1.8952108931668876E-2</v>
      </c>
      <c r="BH95" s="285">
        <v>1.559097705592963E-2</v>
      </c>
      <c r="BI95" s="316"/>
      <c r="BJ95" s="317"/>
    </row>
    <row r="96" spans="1:62" x14ac:dyDescent="0.15">
      <c r="A96" s="162" t="s">
        <v>107</v>
      </c>
      <c r="B96" s="305">
        <v>4.9101893708287679E-2</v>
      </c>
      <c r="C96" s="305">
        <v>5.0083931582453417E-2</v>
      </c>
      <c r="D96" s="305">
        <v>6.1180959560526445E-2</v>
      </c>
      <c r="E96" s="305">
        <v>6.1993153179406159E-2</v>
      </c>
      <c r="F96" s="305">
        <v>0.11715711838797442</v>
      </c>
      <c r="G96" s="305">
        <v>0.12167449260913688</v>
      </c>
      <c r="H96" s="305">
        <v>0.12304934563296893</v>
      </c>
      <c r="I96" s="305">
        <v>0.12036269392968429</v>
      </c>
      <c r="J96" s="305">
        <v>7.8563029933260281E-2</v>
      </c>
      <c r="K96" s="305">
        <v>0.11067566841848041</v>
      </c>
      <c r="L96" s="305">
        <v>0.22881482468062062</v>
      </c>
      <c r="M96" s="305">
        <v>0.23014835698515712</v>
      </c>
      <c r="N96" s="305">
        <v>0.49101893708287681</v>
      </c>
      <c r="O96" s="305">
        <v>0.56761789126780549</v>
      </c>
      <c r="P96" s="305">
        <v>0.73260025412765217</v>
      </c>
      <c r="Q96" s="305">
        <v>0.68848636153432119</v>
      </c>
      <c r="R96" s="305">
        <v>0.68939058766435901</v>
      </c>
      <c r="S96" s="305">
        <v>0.65501926206855754</v>
      </c>
      <c r="T96" s="305">
        <v>0.87892389737834953</v>
      </c>
      <c r="U96" s="305">
        <v>1.0234256725510178</v>
      </c>
      <c r="V96" s="305">
        <v>1.2137988124688712</v>
      </c>
      <c r="W96" s="305">
        <v>1.3090564862629492</v>
      </c>
      <c r="X96" s="305">
        <v>1.354230228474574</v>
      </c>
      <c r="Y96" s="305">
        <v>1.4337752962820001</v>
      </c>
      <c r="Z96" s="305">
        <v>1.60956007575767</v>
      </c>
      <c r="AA96" s="305">
        <v>1.6615334235422925</v>
      </c>
      <c r="AB96" s="305">
        <v>1.9126692507112382</v>
      </c>
      <c r="AC96" s="305">
        <v>2.0802448959898934</v>
      </c>
      <c r="AD96" s="305">
        <v>2.2126435937277229</v>
      </c>
      <c r="AE96" s="305">
        <v>2.620361877480013</v>
      </c>
      <c r="AF96" s="305">
        <v>2.7631006628583816</v>
      </c>
      <c r="AG96" s="305">
        <v>2.8686431591989163</v>
      </c>
      <c r="AH96" s="305">
        <v>3.0004317419867332</v>
      </c>
      <c r="AI96" s="305">
        <v>2.8927981526070869</v>
      </c>
      <c r="AJ96" s="305">
        <v>3.1436556973650847</v>
      </c>
      <c r="AK96" s="305">
        <v>3.1846060539133236</v>
      </c>
      <c r="AL96" s="305">
        <v>3.3026066695419498</v>
      </c>
      <c r="AM96" s="305">
        <v>3.5898512623147649</v>
      </c>
      <c r="AN96" s="305">
        <v>3.82735231489522</v>
      </c>
      <c r="AO96" s="305">
        <v>3.4930817256784281</v>
      </c>
      <c r="AP96" s="305">
        <v>3.5211682002386095</v>
      </c>
      <c r="AQ96" s="305">
        <v>3.5906170790179477</v>
      </c>
      <c r="AR96" s="305">
        <v>3.3517041166613057</v>
      </c>
      <c r="AS96" s="305">
        <v>3.8300667329060363</v>
      </c>
      <c r="AT96" s="305">
        <v>4.0733581345349652</v>
      </c>
      <c r="AU96" s="305">
        <v>4.2617141594803414</v>
      </c>
      <c r="AV96" s="305">
        <v>4.1346504275132387</v>
      </c>
      <c r="AW96" s="305">
        <v>4.1462123730071125</v>
      </c>
      <c r="AX96" s="305">
        <v>4.3060168283141493</v>
      </c>
      <c r="AY96" s="305">
        <v>4.2611554073926108</v>
      </c>
      <c r="AZ96" s="305">
        <v>4.4269641009359866</v>
      </c>
      <c r="BA96" s="305">
        <v>4.3063402931519974</v>
      </c>
      <c r="BB96" s="305">
        <v>4.1811921144970894</v>
      </c>
      <c r="BC96" s="305">
        <v>4.3082521192295342</v>
      </c>
      <c r="BD96" s="305">
        <v>4.2493970101028333</v>
      </c>
      <c r="BE96" s="306">
        <v>4.006991089667026</v>
      </c>
      <c r="BF96" s="285">
        <v>-5.7044780673468076E-2</v>
      </c>
      <c r="BG96" s="285">
        <v>4.2398969534263031E-3</v>
      </c>
      <c r="BH96" s="285">
        <v>1.0863390722949531E-2</v>
      </c>
      <c r="BI96" s="316"/>
      <c r="BJ96" s="317"/>
    </row>
    <row r="97" spans="1:62" x14ac:dyDescent="0.15">
      <c r="A97" s="162" t="s">
        <v>106</v>
      </c>
      <c r="B97" s="305">
        <v>0.17668457772490545</v>
      </c>
      <c r="C97" s="305">
        <v>0.18131176603347468</v>
      </c>
      <c r="D97" s="305">
        <v>0.18756439634066302</v>
      </c>
      <c r="E97" s="305">
        <v>0.20354174994662566</v>
      </c>
      <c r="F97" s="305">
        <v>0.22568049301439363</v>
      </c>
      <c r="G97" s="305">
        <v>0.34561436920844374</v>
      </c>
      <c r="H97" s="305">
        <v>0.37057906453663675</v>
      </c>
      <c r="I97" s="305">
        <v>0.3697118287854852</v>
      </c>
      <c r="J97" s="305">
        <v>0.51588568652678579</v>
      </c>
      <c r="K97" s="305">
        <v>0.70506404058754635</v>
      </c>
      <c r="L97" s="305">
        <v>0.84449052416697812</v>
      </c>
      <c r="M97" s="305">
        <v>1.0096018385161838</v>
      </c>
      <c r="N97" s="305">
        <v>1.236352504801709</v>
      </c>
      <c r="O97" s="305">
        <v>1.7352009258299868</v>
      </c>
      <c r="P97" s="305">
        <v>2.0587849281531625</v>
      </c>
      <c r="Q97" s="305">
        <v>2.429662121907421</v>
      </c>
      <c r="R97" s="305">
        <v>2.4411672218611309</v>
      </c>
      <c r="S97" s="305">
        <v>2.4999234594104673</v>
      </c>
      <c r="T97" s="305">
        <v>2.6903325849872477</v>
      </c>
      <c r="U97" s="305">
        <v>3.6084728557154606</v>
      </c>
      <c r="V97" s="305">
        <v>3.8758826348064366</v>
      </c>
      <c r="W97" s="305">
        <v>3.9438071543767004</v>
      </c>
      <c r="X97" s="305">
        <v>4.0446943527070616</v>
      </c>
      <c r="Y97" s="305">
        <v>4.2781884291625669</v>
      </c>
      <c r="Z97" s="305">
        <v>4.4560292703432856</v>
      </c>
      <c r="AA97" s="305">
        <v>4.8681882669215248</v>
      </c>
      <c r="AB97" s="305">
        <v>5.147373929775064</v>
      </c>
      <c r="AC97" s="305">
        <v>5.3368407322536608</v>
      </c>
      <c r="AD97" s="305">
        <v>5.3885209955760542</v>
      </c>
      <c r="AE97" s="305">
        <v>5.7627214791194463</v>
      </c>
      <c r="AF97" s="305">
        <v>5.8649032453611811</v>
      </c>
      <c r="AG97" s="305">
        <v>6.2405870279135875</v>
      </c>
      <c r="AH97" s="305">
        <v>6.4954583160811188</v>
      </c>
      <c r="AI97" s="305">
        <v>6.6917784970626126</v>
      </c>
      <c r="AJ97" s="305">
        <v>7.0282818922309458</v>
      </c>
      <c r="AK97" s="305">
        <v>7.3007774300511121</v>
      </c>
      <c r="AL97" s="305">
        <v>7.5204158516535715</v>
      </c>
      <c r="AM97" s="305">
        <v>7.3576442738663062</v>
      </c>
      <c r="AN97" s="305">
        <v>8.0786621461008039</v>
      </c>
      <c r="AO97" s="305">
        <v>7.7773359197553402</v>
      </c>
      <c r="AP97" s="305">
        <v>8.0041378944479611</v>
      </c>
      <c r="AQ97" s="305">
        <v>8.5674663102017536</v>
      </c>
      <c r="AR97" s="305">
        <v>9.2292271677056608</v>
      </c>
      <c r="AS97" s="305">
        <v>9.5619267899359386</v>
      </c>
      <c r="AT97" s="305">
        <v>8.9474801426623856</v>
      </c>
      <c r="AU97" s="305">
        <v>9.669127305081485</v>
      </c>
      <c r="AV97" s="305">
        <v>10.838722512185416</v>
      </c>
      <c r="AW97" s="305">
        <v>11.888795056094823</v>
      </c>
      <c r="AX97" s="305">
        <v>11.952502431489311</v>
      </c>
      <c r="AY97" s="305">
        <v>12.070079350927601</v>
      </c>
      <c r="AZ97" s="305">
        <v>11.486229041831177</v>
      </c>
      <c r="BA97" s="305">
        <v>11.232903803403591</v>
      </c>
      <c r="BB97" s="305">
        <v>11.318734785036819</v>
      </c>
      <c r="BC97" s="305">
        <v>11.195053321955122</v>
      </c>
      <c r="BD97" s="305">
        <v>10.460992860278095</v>
      </c>
      <c r="BE97" s="306">
        <v>10.075171076063015</v>
      </c>
      <c r="BF97" s="285">
        <v>-3.6881946997603055E-2</v>
      </c>
      <c r="BG97" s="285">
        <v>1.5750901037397957E-2</v>
      </c>
      <c r="BH97" s="285">
        <v>2.731488978901811E-2</v>
      </c>
      <c r="BI97" s="316"/>
      <c r="BJ97" s="317"/>
    </row>
    <row r="98" spans="1:62" x14ac:dyDescent="0.15">
      <c r="A98" s="162" t="s">
        <v>105</v>
      </c>
      <c r="B98" s="305">
        <v>0</v>
      </c>
      <c r="C98" s="305">
        <v>0</v>
      </c>
      <c r="D98" s="305">
        <v>0</v>
      </c>
      <c r="E98" s="305">
        <v>0</v>
      </c>
      <c r="F98" s="305">
        <v>0</v>
      </c>
      <c r="G98" s="305">
        <v>7.876621018308768E-4</v>
      </c>
      <c r="H98" s="305">
        <v>8.0183185231239296E-3</v>
      </c>
      <c r="I98" s="305">
        <v>1.1197489116050086E-2</v>
      </c>
      <c r="J98" s="305">
        <v>1.1228167168422825E-2</v>
      </c>
      <c r="K98" s="305">
        <v>2.340686283847793E-2</v>
      </c>
      <c r="L98" s="305">
        <v>2.8215445271483727E-2</v>
      </c>
      <c r="M98" s="305">
        <v>3.3498291567319177E-2</v>
      </c>
      <c r="N98" s="305">
        <v>3.0735780879364107E-2</v>
      </c>
      <c r="O98" s="305">
        <v>0.22740930111431462</v>
      </c>
      <c r="P98" s="305">
        <v>0.28299574087209362</v>
      </c>
      <c r="Q98" s="305">
        <v>0.25102655911608901</v>
      </c>
      <c r="R98" s="305">
        <v>0.21165605907769705</v>
      </c>
      <c r="S98" s="305">
        <v>0.26645483673364523</v>
      </c>
      <c r="T98" s="305">
        <v>0.37346435942524009</v>
      </c>
      <c r="U98" s="305">
        <v>0.46143102864790259</v>
      </c>
      <c r="V98" s="305">
        <v>0.44682945805291596</v>
      </c>
      <c r="W98" s="305">
        <v>0.69336769592598035</v>
      </c>
      <c r="X98" s="305">
        <v>0.69167984856491438</v>
      </c>
      <c r="Y98" s="305">
        <v>0.70370476183146835</v>
      </c>
      <c r="Z98" s="305">
        <v>0.80802879332107547</v>
      </c>
      <c r="AA98" s="305">
        <v>0.76526999350739922</v>
      </c>
      <c r="AB98" s="305">
        <v>1.1378341676734041</v>
      </c>
      <c r="AC98" s="305">
        <v>1.2331385150320531</v>
      </c>
      <c r="AD98" s="305">
        <v>1.2143499147084034</v>
      </c>
      <c r="AE98" s="305">
        <v>1.2609345018738294</v>
      </c>
      <c r="AF98" s="305">
        <v>1.3096570290299394</v>
      </c>
      <c r="AG98" s="305">
        <v>1.5722544120587945</v>
      </c>
      <c r="AH98" s="305">
        <v>1.9572277998923251</v>
      </c>
      <c r="AI98" s="305">
        <v>1.977594491382523</v>
      </c>
      <c r="AJ98" s="305">
        <v>2.2509132407178374</v>
      </c>
      <c r="AK98" s="305">
        <v>2.7744213891757648</v>
      </c>
      <c r="AL98" s="305">
        <v>2.6809767483174953</v>
      </c>
      <c r="AM98" s="305">
        <v>2.7176592976313336</v>
      </c>
      <c r="AN98" s="305">
        <v>2.9283026482923913</v>
      </c>
      <c r="AO98" s="305">
        <v>3.1546082386551171</v>
      </c>
      <c r="AP98" s="305">
        <v>3.615931663190747</v>
      </c>
      <c r="AQ98" s="305">
        <v>3.7601863509832025</v>
      </c>
      <c r="AR98" s="305">
        <v>3.9089419650718336</v>
      </c>
      <c r="AS98" s="305">
        <v>4.2020297419137558</v>
      </c>
      <c r="AT98" s="305">
        <v>3.8722594157579953</v>
      </c>
      <c r="AU98" s="305">
        <v>3.6788321081798125</v>
      </c>
      <c r="AV98" s="305">
        <v>3.7073004670031282</v>
      </c>
      <c r="AW98" s="305">
        <v>4.054017211080442</v>
      </c>
      <c r="AX98" s="305">
        <v>4.3119999148944332</v>
      </c>
      <c r="AY98" s="305">
        <v>4.3257277400977712</v>
      </c>
      <c r="AZ98" s="305">
        <v>4.531870164462652</v>
      </c>
      <c r="BA98" s="305">
        <v>4.3412894468145451</v>
      </c>
      <c r="BB98" s="305">
        <v>4.3581344094302423</v>
      </c>
      <c r="BC98" s="305">
        <v>4.3226896148478531</v>
      </c>
      <c r="BD98" s="305">
        <v>4.3246438416270223</v>
      </c>
      <c r="BE98" s="306">
        <v>3.6812353829161482</v>
      </c>
      <c r="BF98" s="285">
        <v>-0.14877721317018566</v>
      </c>
      <c r="BG98" s="285">
        <v>1.1110429756821638E-2</v>
      </c>
      <c r="BH98" s="285">
        <v>9.980231403780836E-3</v>
      </c>
      <c r="BI98" s="316"/>
      <c r="BJ98" s="317"/>
    </row>
    <row r="99" spans="1:62" x14ac:dyDescent="0.15">
      <c r="A99" s="162" t="s">
        <v>104</v>
      </c>
      <c r="B99" s="305">
        <v>0</v>
      </c>
      <c r="C99" s="305">
        <v>0</v>
      </c>
      <c r="D99" s="305">
        <v>0</v>
      </c>
      <c r="E99" s="305">
        <v>0</v>
      </c>
      <c r="F99" s="305">
        <v>0</v>
      </c>
      <c r="G99" s="305">
        <v>6.8732975941610975E-3</v>
      </c>
      <c r="H99" s="305">
        <v>8.730945592583016E-3</v>
      </c>
      <c r="I99" s="305">
        <v>1.5777742095886341E-2</v>
      </c>
      <c r="J99" s="305">
        <v>1.8390715184376988E-2</v>
      </c>
      <c r="K99" s="305">
        <v>2.703595608228317E-2</v>
      </c>
      <c r="L99" s="305">
        <v>2.9744832192631805E-2</v>
      </c>
      <c r="M99" s="305">
        <v>8.3947874530624259E-2</v>
      </c>
      <c r="N99" s="305">
        <v>0.13983769218974768</v>
      </c>
      <c r="O99" s="305">
        <v>0.13217765033554582</v>
      </c>
      <c r="P99" s="305">
        <v>8.5353708095375097E-2</v>
      </c>
      <c r="Q99" s="305">
        <v>7.7538509558830945E-2</v>
      </c>
      <c r="R99" s="305">
        <v>9.8231355680332241E-2</v>
      </c>
      <c r="S99" s="305">
        <v>0.1807138137881886</v>
      </c>
      <c r="T99" s="305">
        <v>0.19610308745347424</v>
      </c>
      <c r="U99" s="305">
        <v>0.25243300666272772</v>
      </c>
      <c r="V99" s="305">
        <v>0.32640002016646724</v>
      </c>
      <c r="W99" s="305">
        <v>0.39699098275749861</v>
      </c>
      <c r="X99" s="305">
        <v>0.38269968550418537</v>
      </c>
      <c r="Y99" s="305">
        <v>0.4196794002861387</v>
      </c>
      <c r="Z99" s="305">
        <v>0.23235390806526143</v>
      </c>
      <c r="AA99" s="305">
        <v>0.43005123987486404</v>
      </c>
      <c r="AB99" s="305">
        <v>0.46775674654089411</v>
      </c>
      <c r="AC99" s="305">
        <v>0.49364389534725761</v>
      </c>
      <c r="AD99" s="305">
        <v>0.4827999424889351</v>
      </c>
      <c r="AE99" s="305">
        <v>0.45252202600295838</v>
      </c>
      <c r="AF99" s="305">
        <v>0.43181119559163728</v>
      </c>
      <c r="AG99" s="305">
        <v>0.49088193588786405</v>
      </c>
      <c r="AH99" s="305">
        <v>0.5302534280868848</v>
      </c>
      <c r="AI99" s="305">
        <v>0.46742564006837084</v>
      </c>
      <c r="AJ99" s="305">
        <v>0.53439992331049391</v>
      </c>
      <c r="AK99" s="305">
        <v>0.56689364417433319</v>
      </c>
      <c r="AL99" s="305">
        <v>0.59979910961163307</v>
      </c>
      <c r="AM99" s="305">
        <v>0.57260010727118782</v>
      </c>
      <c r="AN99" s="305">
        <v>0.4317487238085031</v>
      </c>
      <c r="AO99" s="305">
        <v>0.39288204148455658</v>
      </c>
      <c r="AP99" s="305">
        <v>0.3635595714609986</v>
      </c>
      <c r="AQ99" s="305">
        <v>0.36915356685362788</v>
      </c>
      <c r="AR99" s="305">
        <v>0.40783417984285325</v>
      </c>
      <c r="AS99" s="305">
        <v>0.37673984971383678</v>
      </c>
      <c r="AT99" s="305">
        <v>0.38835429980410174</v>
      </c>
      <c r="AU99" s="305">
        <v>0.42338883006735512</v>
      </c>
      <c r="AV99" s="305">
        <v>0.38909504577233517</v>
      </c>
      <c r="AW99" s="305">
        <v>0.43078741583857832</v>
      </c>
      <c r="AX99" s="305">
        <v>0.45306028482706934</v>
      </c>
      <c r="AY99" s="305">
        <v>0.50471589280456997</v>
      </c>
      <c r="AZ99" s="305">
        <v>0.47077379664128888</v>
      </c>
      <c r="BA99" s="305">
        <v>0.46288867687744856</v>
      </c>
      <c r="BB99" s="305">
        <v>0.48265865187980572</v>
      </c>
      <c r="BC99" s="305">
        <v>0.43567724102240057</v>
      </c>
      <c r="BD99" s="305">
        <v>0.47429045201711179</v>
      </c>
      <c r="BE99" s="306">
        <v>0.4400445398768566</v>
      </c>
      <c r="BF99" s="285">
        <v>-7.2204515175480766E-2</v>
      </c>
      <c r="BG99" s="285">
        <v>2.0191325291079476E-2</v>
      </c>
      <c r="BH99" s="285">
        <v>1.1930088351107563E-3</v>
      </c>
      <c r="BI99" s="316"/>
      <c r="BJ99" s="317"/>
    </row>
    <row r="100" spans="1:62" x14ac:dyDescent="0.15">
      <c r="A100" s="162" t="s">
        <v>103</v>
      </c>
      <c r="B100" s="305">
        <v>0.14291456891609328</v>
      </c>
      <c r="C100" s="305">
        <v>0.16149588652530836</v>
      </c>
      <c r="D100" s="305">
        <v>0.18839840288995449</v>
      </c>
      <c r="E100" s="305">
        <v>0.21084542037194437</v>
      </c>
      <c r="F100" s="305">
        <v>0.26046159987873646</v>
      </c>
      <c r="G100" s="305">
        <v>0.28158775011703968</v>
      </c>
      <c r="H100" s="305">
        <v>0.28077986674272598</v>
      </c>
      <c r="I100" s="305">
        <v>0.25950825335041383</v>
      </c>
      <c r="J100" s="305">
        <v>0.29641241003569602</v>
      </c>
      <c r="K100" s="305">
        <v>0.32791986163393033</v>
      </c>
      <c r="L100" s="305">
        <v>0.36839481868704654</v>
      </c>
      <c r="M100" s="305">
        <v>0.37463935985079921</v>
      </c>
      <c r="N100" s="305">
        <v>0.41040475415135885</v>
      </c>
      <c r="O100" s="305">
        <v>0.42171512139175071</v>
      </c>
      <c r="P100" s="305">
        <v>0.47503542409645477</v>
      </c>
      <c r="Q100" s="305">
        <v>0.57847539865134145</v>
      </c>
      <c r="R100" s="305">
        <v>0.63257268208762607</v>
      </c>
      <c r="S100" s="305">
        <v>0.68993240166389858</v>
      </c>
      <c r="T100" s="305">
        <v>0.68023780117213428</v>
      </c>
      <c r="U100" s="305">
        <v>0.6961041008840656</v>
      </c>
      <c r="V100" s="305">
        <v>0.7125531361446823</v>
      </c>
      <c r="W100" s="305">
        <v>0.7642576721007589</v>
      </c>
      <c r="X100" s="305">
        <v>0.81838585817977672</v>
      </c>
      <c r="Y100" s="305">
        <v>0.86529606984894269</v>
      </c>
      <c r="Z100" s="305">
        <v>0.92502646358918483</v>
      </c>
      <c r="AA100" s="305">
        <v>0.98804136678565335</v>
      </c>
      <c r="AB100" s="305">
        <v>1.067213937468396</v>
      </c>
      <c r="AC100" s="305">
        <v>1.0441561513260984</v>
      </c>
      <c r="AD100" s="305">
        <v>1.2053619944760383</v>
      </c>
      <c r="AE100" s="305">
        <v>1.2287906123311356</v>
      </c>
      <c r="AF100" s="305">
        <v>1.2602980639293699</v>
      </c>
      <c r="AG100" s="305">
        <v>1.3656208923593647</v>
      </c>
      <c r="AH100" s="305">
        <v>1.3653229025901505</v>
      </c>
      <c r="AI100" s="305">
        <v>1.4380324062783834</v>
      </c>
      <c r="AJ100" s="305">
        <v>1.640003249856808</v>
      </c>
      <c r="AK100" s="305">
        <v>1.7322034917832652</v>
      </c>
      <c r="AL100" s="305">
        <v>1.8338952596920959</v>
      </c>
      <c r="AM100" s="305">
        <v>1.9882009841860122</v>
      </c>
      <c r="AN100" s="305">
        <v>2.4720631638486652</v>
      </c>
      <c r="AO100" s="305">
        <v>2.9599278482529723</v>
      </c>
      <c r="AP100" s="305">
        <v>3.1551172738578179</v>
      </c>
      <c r="AQ100" s="305">
        <v>3.2237428354991571</v>
      </c>
      <c r="AR100" s="305">
        <v>3.2702591985111638</v>
      </c>
      <c r="AS100" s="305">
        <v>3.3392243168184077</v>
      </c>
      <c r="AT100" s="305">
        <v>3.357473232754566</v>
      </c>
      <c r="AU100" s="305">
        <v>3.4200456163139328</v>
      </c>
      <c r="AV100" s="305">
        <v>3.4191991779577995</v>
      </c>
      <c r="AW100" s="305">
        <v>3.5311990299261784</v>
      </c>
      <c r="AX100" s="305">
        <v>3.4430082078199478</v>
      </c>
      <c r="AY100" s="305">
        <v>3.3850496682330151</v>
      </c>
      <c r="AZ100" s="305">
        <v>3.5347732858635523</v>
      </c>
      <c r="BA100" s="305">
        <v>3.7293318156126296</v>
      </c>
      <c r="BB100" s="305">
        <v>3.9416565682794129</v>
      </c>
      <c r="BC100" s="305">
        <v>4.2172102995323018</v>
      </c>
      <c r="BD100" s="305">
        <v>4.3017910676340714</v>
      </c>
      <c r="BE100" s="306">
        <v>3.9784787123984655</v>
      </c>
      <c r="BF100" s="285">
        <v>-7.5157614619675961E-2</v>
      </c>
      <c r="BG100" s="285">
        <v>2.509396199950209E-2</v>
      </c>
      <c r="BH100" s="285">
        <v>1.0786090552378336E-2</v>
      </c>
      <c r="BI100" s="316"/>
      <c r="BJ100" s="317"/>
    </row>
    <row r="101" spans="1:62" x14ac:dyDescent="0.15">
      <c r="A101" s="162" t="s">
        <v>102</v>
      </c>
      <c r="B101" s="305">
        <v>0</v>
      </c>
      <c r="C101" s="305">
        <v>0</v>
      </c>
      <c r="D101" s="305">
        <v>0</v>
      </c>
      <c r="E101" s="305">
        <v>0</v>
      </c>
      <c r="F101" s="305">
        <v>0</v>
      </c>
      <c r="G101" s="305">
        <v>0</v>
      </c>
      <c r="H101" s="305">
        <v>0</v>
      </c>
      <c r="I101" s="305">
        <v>0</v>
      </c>
      <c r="J101" s="305">
        <v>0</v>
      </c>
      <c r="K101" s="305">
        <v>0</v>
      </c>
      <c r="L101" s="305">
        <v>0</v>
      </c>
      <c r="M101" s="305">
        <v>0</v>
      </c>
      <c r="N101" s="305">
        <v>0</v>
      </c>
      <c r="O101" s="305">
        <v>0</v>
      </c>
      <c r="P101" s="305">
        <v>0</v>
      </c>
      <c r="Q101" s="305">
        <v>0</v>
      </c>
      <c r="R101" s="305">
        <v>0</v>
      </c>
      <c r="S101" s="305">
        <v>0</v>
      </c>
      <c r="T101" s="305">
        <v>0</v>
      </c>
      <c r="U101" s="305">
        <v>0</v>
      </c>
      <c r="V101" s="305">
        <v>0</v>
      </c>
      <c r="W101" s="305">
        <v>0</v>
      </c>
      <c r="X101" s="305">
        <v>0</v>
      </c>
      <c r="Y101" s="305">
        <v>0</v>
      </c>
      <c r="Z101" s="305">
        <v>0</v>
      </c>
      <c r="AA101" s="305">
        <v>0</v>
      </c>
      <c r="AB101" s="305">
        <v>0</v>
      </c>
      <c r="AC101" s="305">
        <v>0</v>
      </c>
      <c r="AD101" s="305">
        <v>0</v>
      </c>
      <c r="AE101" s="305">
        <v>5.1154109587180085E-4</v>
      </c>
      <c r="AF101" s="305">
        <v>4.9317808217383885E-4</v>
      </c>
      <c r="AG101" s="305">
        <v>8.3192622947793099E-4</v>
      </c>
      <c r="AH101" s="305">
        <v>5.0629452052952596E-4</v>
      </c>
      <c r="AI101" s="305">
        <v>8.6306164380421798E-4</v>
      </c>
      <c r="AJ101" s="305">
        <v>6.6369178079777257E-4</v>
      </c>
      <c r="AK101" s="305">
        <v>9.8366120215000641E-4</v>
      </c>
      <c r="AL101" s="305">
        <v>1.298789725980147E-2</v>
      </c>
      <c r="AM101" s="305">
        <v>0.16318160958310449</v>
      </c>
      <c r="AN101" s="305">
        <v>0.2487060342375273</v>
      </c>
      <c r="AO101" s="305">
        <v>0.22905963796980874</v>
      </c>
      <c r="AP101" s="305">
        <v>0.30421217807112444</v>
      </c>
      <c r="AQ101" s="305">
        <v>0.2849047808115529</v>
      </c>
      <c r="AR101" s="305">
        <v>0.3415809109464773</v>
      </c>
      <c r="AS101" s="305">
        <v>0.35859944670826543</v>
      </c>
      <c r="AT101" s="305">
        <v>0.36209239724710085</v>
      </c>
      <c r="AU101" s="305">
        <v>0.34104838354923639</v>
      </c>
      <c r="AV101" s="305">
        <v>0.36822564382222023</v>
      </c>
      <c r="AW101" s="305">
        <v>0.35203298495987045</v>
      </c>
      <c r="AX101" s="305">
        <v>0.32514076711145895</v>
      </c>
      <c r="AY101" s="305">
        <v>0.34194817122043653</v>
      </c>
      <c r="AZ101" s="305">
        <v>0.32146029450885316</v>
      </c>
      <c r="BA101" s="305">
        <v>0.36760674862050613</v>
      </c>
      <c r="BB101" s="305">
        <v>0.36518525341137198</v>
      </c>
      <c r="BC101" s="305">
        <v>0.39560227395821057</v>
      </c>
      <c r="BD101" s="305">
        <v>0.40790811642351626</v>
      </c>
      <c r="BE101" s="306">
        <v>0.37078795080618276</v>
      </c>
      <c r="BF101" s="285">
        <v>-9.1001292013500823E-2</v>
      </c>
      <c r="BG101" s="285">
        <v>1.1985509809393502E-2</v>
      </c>
      <c r="BH101" s="285">
        <v>1.0052466538686697E-3</v>
      </c>
      <c r="BI101" s="316"/>
      <c r="BJ101" s="317"/>
    </row>
    <row r="102" spans="1:62" x14ac:dyDescent="0.15">
      <c r="A102" s="162" t="s">
        <v>101</v>
      </c>
      <c r="B102" s="305">
        <v>0</v>
      </c>
      <c r="C102" s="305">
        <v>0</v>
      </c>
      <c r="D102" s="305">
        <v>0</v>
      </c>
      <c r="E102" s="305">
        <v>0</v>
      </c>
      <c r="F102" s="305">
        <v>0</v>
      </c>
      <c r="G102" s="305">
        <v>0</v>
      </c>
      <c r="H102" s="305">
        <v>0</v>
      </c>
      <c r="I102" s="305">
        <v>0</v>
      </c>
      <c r="J102" s="305">
        <v>0</v>
      </c>
      <c r="K102" s="305">
        <v>0</v>
      </c>
      <c r="L102" s="305">
        <v>0</v>
      </c>
      <c r="M102" s="305">
        <v>0</v>
      </c>
      <c r="N102" s="305">
        <v>0</v>
      </c>
      <c r="O102" s="305">
        <v>0</v>
      </c>
      <c r="P102" s="305">
        <v>0</v>
      </c>
      <c r="Q102" s="305">
        <v>0</v>
      </c>
      <c r="R102" s="305">
        <v>0</v>
      </c>
      <c r="S102" s="305">
        <v>0</v>
      </c>
      <c r="T102" s="305">
        <v>0</v>
      </c>
      <c r="U102" s="305">
        <v>0</v>
      </c>
      <c r="V102" s="305">
        <v>0</v>
      </c>
      <c r="W102" s="305">
        <v>0</v>
      </c>
      <c r="X102" s="305">
        <v>0</v>
      </c>
      <c r="Y102" s="305">
        <v>0</v>
      </c>
      <c r="Z102" s="305">
        <v>0</v>
      </c>
      <c r="AA102" s="305">
        <v>0</v>
      </c>
      <c r="AB102" s="305">
        <v>0</v>
      </c>
      <c r="AC102" s="305">
        <v>0.10083011552226778</v>
      </c>
      <c r="AD102" s="305">
        <v>0.13787231238287673</v>
      </c>
      <c r="AE102" s="305">
        <v>0.13787231238287673</v>
      </c>
      <c r="AF102" s="305">
        <v>0.13787231238287673</v>
      </c>
      <c r="AG102" s="305">
        <v>0.13749561207581967</v>
      </c>
      <c r="AH102" s="305">
        <v>0.13787231238287673</v>
      </c>
      <c r="AI102" s="305">
        <v>0.13787231238287673</v>
      </c>
      <c r="AJ102" s="305">
        <v>0.13787231238287673</v>
      </c>
      <c r="AK102" s="305">
        <v>0.15992185791767924</v>
      </c>
      <c r="AL102" s="305">
        <v>0.42141999998466856</v>
      </c>
      <c r="AM102" s="305">
        <v>0.45547945203822399</v>
      </c>
      <c r="AN102" s="305">
        <v>0.49452054792721456</v>
      </c>
      <c r="AO102" s="305">
        <v>0.59699453549740666</v>
      </c>
      <c r="AP102" s="305">
        <v>0.59849999997822623</v>
      </c>
      <c r="AQ102" s="305">
        <v>0.78849999997131393</v>
      </c>
      <c r="AR102" s="305">
        <v>0.78849999997131393</v>
      </c>
      <c r="AS102" s="305">
        <v>0.84082267756503914</v>
      </c>
      <c r="AT102" s="305">
        <v>0.88824999996768506</v>
      </c>
      <c r="AU102" s="305">
        <v>0.80653438353230167</v>
      </c>
      <c r="AV102" s="305">
        <v>0.80179999997083007</v>
      </c>
      <c r="AW102" s="305">
        <v>0.86163916900847004</v>
      </c>
      <c r="AX102" s="305">
        <v>0.96899999996474728</v>
      </c>
      <c r="AY102" s="305">
        <v>1.0052119177716492</v>
      </c>
      <c r="AZ102" s="305">
        <v>1.1202634246167786</v>
      </c>
      <c r="BA102" s="305">
        <v>1.1484124316522093</v>
      </c>
      <c r="BB102" s="305">
        <v>1.1888612328334611</v>
      </c>
      <c r="BC102" s="305">
        <v>1.1887284931074384</v>
      </c>
      <c r="BD102" s="305">
        <v>1.2141260273530896</v>
      </c>
      <c r="BE102" s="306">
        <v>1.2155924862945739</v>
      </c>
      <c r="BF102" s="285">
        <v>1.2078309075387317E-3</v>
      </c>
      <c r="BG102" s="285">
        <v>3.1746146061828462E-2</v>
      </c>
      <c r="BH102" s="285">
        <v>3.295604068737018E-3</v>
      </c>
      <c r="BI102" s="316"/>
      <c r="BJ102" s="317"/>
    </row>
    <row r="103" spans="1:62" x14ac:dyDescent="0.15">
      <c r="A103" s="162" t="s">
        <v>100</v>
      </c>
      <c r="B103" s="305">
        <v>0</v>
      </c>
      <c r="C103" s="305">
        <v>0</v>
      </c>
      <c r="D103" s="305">
        <v>0</v>
      </c>
      <c r="E103" s="305">
        <v>0</v>
      </c>
      <c r="F103" s="305">
        <v>0</v>
      </c>
      <c r="G103" s="305">
        <v>0</v>
      </c>
      <c r="H103" s="305">
        <v>0</v>
      </c>
      <c r="I103" s="305">
        <v>0</v>
      </c>
      <c r="J103" s="305">
        <v>0</v>
      </c>
      <c r="K103" s="305">
        <v>0</v>
      </c>
      <c r="L103" s="305">
        <v>0</v>
      </c>
      <c r="M103" s="305">
        <v>0</v>
      </c>
      <c r="N103" s="305">
        <v>0</v>
      </c>
      <c r="O103" s="305">
        <v>0</v>
      </c>
      <c r="P103" s="305">
        <v>0</v>
      </c>
      <c r="Q103" s="305">
        <v>0</v>
      </c>
      <c r="R103" s="305">
        <v>0</v>
      </c>
      <c r="S103" s="305">
        <v>0</v>
      </c>
      <c r="T103" s="305">
        <v>0</v>
      </c>
      <c r="U103" s="305">
        <v>0</v>
      </c>
      <c r="V103" s="305">
        <v>0</v>
      </c>
      <c r="W103" s="305">
        <v>6.8864172331499522E-3</v>
      </c>
      <c r="X103" s="305">
        <v>0.21307385086099265</v>
      </c>
      <c r="Y103" s="305">
        <v>0.2745020871299852</v>
      </c>
      <c r="Z103" s="305">
        <v>0.26634231357624083</v>
      </c>
      <c r="AA103" s="305">
        <v>0.30614175435018093</v>
      </c>
      <c r="AB103" s="305">
        <v>0.3546504875072225</v>
      </c>
      <c r="AC103" s="305">
        <v>0.46265417996411418</v>
      </c>
      <c r="AD103" s="305">
        <v>0.57957302684289957</v>
      </c>
      <c r="AE103" s="305">
        <v>0.77148127179612247</v>
      </c>
      <c r="AF103" s="305">
        <v>0.9330082642501546</v>
      </c>
      <c r="AG103" s="305">
        <v>1.2293007375077927</v>
      </c>
      <c r="AH103" s="305">
        <v>1.4979982898934425</v>
      </c>
      <c r="AI103" s="305">
        <v>1.4013859069460153</v>
      </c>
      <c r="AJ103" s="305">
        <v>1.7063124111962287</v>
      </c>
      <c r="AK103" s="305">
        <v>1.9112132070816192</v>
      </c>
      <c r="AL103" s="305">
        <v>2.1051169856689418</v>
      </c>
      <c r="AM103" s="305">
        <v>2.3392551715960406</v>
      </c>
      <c r="AN103" s="305">
        <v>2.4501467432180872</v>
      </c>
      <c r="AO103" s="305">
        <v>2.8632850155342946</v>
      </c>
      <c r="AP103" s="305">
        <v>3.0740763987098054</v>
      </c>
      <c r="AQ103" s="305">
        <v>3.2410720166136922</v>
      </c>
      <c r="AR103" s="305">
        <v>3.5103511845981874</v>
      </c>
      <c r="AS103" s="305">
        <v>3.6025621596812742</v>
      </c>
      <c r="AT103" s="305">
        <v>3.4338916991418911</v>
      </c>
      <c r="AU103" s="305">
        <v>4.3554563582840169</v>
      </c>
      <c r="AV103" s="305">
        <v>4.6872196355751816</v>
      </c>
      <c r="AW103" s="305">
        <v>5.0683911856579504</v>
      </c>
      <c r="AX103" s="305">
        <v>5.3190484167166892</v>
      </c>
      <c r="AY103" s="305">
        <v>4.8380119188128337</v>
      </c>
      <c r="AZ103" s="305">
        <v>4.4167252174907183</v>
      </c>
      <c r="BA103" s="305">
        <v>4.5970515091915631</v>
      </c>
      <c r="BB103" s="305">
        <v>4.8140553870493648</v>
      </c>
      <c r="BC103" s="305">
        <v>5.592682230892736</v>
      </c>
      <c r="BD103" s="305">
        <v>5.4214129834706313</v>
      </c>
      <c r="BE103" s="306">
        <v>5.465853644782328</v>
      </c>
      <c r="BF103" s="285">
        <v>8.1972469994799901E-3</v>
      </c>
      <c r="BG103" s="285">
        <v>4.6724982576128671E-2</v>
      </c>
      <c r="BH103" s="285">
        <v>1.4818526532501574E-2</v>
      </c>
      <c r="BI103" s="316"/>
      <c r="BJ103" s="317"/>
    </row>
    <row r="104" spans="1:62" x14ac:dyDescent="0.15">
      <c r="A104" s="162" t="s">
        <v>99</v>
      </c>
      <c r="B104" s="305">
        <v>0</v>
      </c>
      <c r="C104" s="305">
        <v>0</v>
      </c>
      <c r="D104" s="305">
        <v>0</v>
      </c>
      <c r="E104" s="305">
        <v>0</v>
      </c>
      <c r="F104" s="305">
        <v>0</v>
      </c>
      <c r="G104" s="305">
        <v>0</v>
      </c>
      <c r="H104" s="305">
        <v>0</v>
      </c>
      <c r="I104" s="305">
        <v>0</v>
      </c>
      <c r="J104" s="305">
        <v>0</v>
      </c>
      <c r="K104" s="305">
        <v>0</v>
      </c>
      <c r="L104" s="305">
        <v>0</v>
      </c>
      <c r="M104" s="305">
        <v>0</v>
      </c>
      <c r="N104" s="305">
        <v>0</v>
      </c>
      <c r="O104" s="305">
        <v>0</v>
      </c>
      <c r="P104" s="305">
        <v>0</v>
      </c>
      <c r="Q104" s="305">
        <v>0</v>
      </c>
      <c r="R104" s="305">
        <v>0</v>
      </c>
      <c r="S104" s="305">
        <v>0</v>
      </c>
      <c r="T104" s="305">
        <v>0</v>
      </c>
      <c r="U104" s="305">
        <v>0</v>
      </c>
      <c r="V104" s="305">
        <v>0</v>
      </c>
      <c r="W104" s="305">
        <v>0</v>
      </c>
      <c r="X104" s="305">
        <v>0</v>
      </c>
      <c r="Y104" s="305">
        <v>0</v>
      </c>
      <c r="Z104" s="305">
        <v>0</v>
      </c>
      <c r="AA104" s="305">
        <v>0</v>
      </c>
      <c r="AB104" s="305">
        <v>0</v>
      </c>
      <c r="AC104" s="305">
        <v>0</v>
      </c>
      <c r="AD104" s="305">
        <v>0</v>
      </c>
      <c r="AE104" s="305">
        <v>0</v>
      </c>
      <c r="AF104" s="305">
        <v>0</v>
      </c>
      <c r="AG104" s="305">
        <v>0</v>
      </c>
      <c r="AH104" s="305">
        <v>0</v>
      </c>
      <c r="AI104" s="305">
        <v>0</v>
      </c>
      <c r="AJ104" s="305">
        <v>0</v>
      </c>
      <c r="AK104" s="305">
        <v>0</v>
      </c>
      <c r="AL104" s="305">
        <v>0</v>
      </c>
      <c r="AM104" s="305">
        <v>0</v>
      </c>
      <c r="AN104" s="305">
        <v>0</v>
      </c>
      <c r="AO104" s="305">
        <v>0</v>
      </c>
      <c r="AP104" s="305">
        <v>0</v>
      </c>
      <c r="AQ104" s="305">
        <v>0</v>
      </c>
      <c r="AR104" s="305">
        <v>0</v>
      </c>
      <c r="AS104" s="305">
        <v>0</v>
      </c>
      <c r="AT104" s="305">
        <v>0</v>
      </c>
      <c r="AU104" s="305">
        <v>0</v>
      </c>
      <c r="AV104" s="305">
        <v>0</v>
      </c>
      <c r="AW104" s="305">
        <v>0</v>
      </c>
      <c r="AX104" s="305">
        <v>0</v>
      </c>
      <c r="AY104" s="305">
        <v>0</v>
      </c>
      <c r="AZ104" s="305">
        <v>0</v>
      </c>
      <c r="BA104" s="305">
        <v>0</v>
      </c>
      <c r="BB104" s="305">
        <v>0</v>
      </c>
      <c r="BC104" s="305">
        <v>0</v>
      </c>
      <c r="BD104" s="305">
        <v>0</v>
      </c>
      <c r="BE104" s="306">
        <v>0</v>
      </c>
      <c r="BF104" s="285" t="s">
        <v>111</v>
      </c>
      <c r="BG104" s="285" t="s">
        <v>111</v>
      </c>
      <c r="BH104" s="285" t="s">
        <v>111</v>
      </c>
      <c r="BI104" s="316"/>
      <c r="BJ104" s="317"/>
    </row>
    <row r="105" spans="1:62" x14ac:dyDescent="0.15">
      <c r="A105" s="162" t="s">
        <v>98</v>
      </c>
      <c r="B105" s="305">
        <v>2.2322494899786924E-2</v>
      </c>
      <c r="C105" s="305">
        <v>2.5051882922468294E-2</v>
      </c>
      <c r="D105" s="305">
        <v>3.2362743697507676E-2</v>
      </c>
      <c r="E105" s="305">
        <v>4.549512705254017E-2</v>
      </c>
      <c r="F105" s="305">
        <v>5.7317148476308769E-2</v>
      </c>
      <c r="G105" s="305">
        <v>5.4377397258295698E-2</v>
      </c>
      <c r="H105" s="305">
        <v>0.10930684931109186</v>
      </c>
      <c r="I105" s="305">
        <v>0.12690095627953632</v>
      </c>
      <c r="J105" s="305">
        <v>0.14684657533712345</v>
      </c>
      <c r="K105" s="305">
        <v>0.15457534246012991</v>
      </c>
      <c r="L105" s="305">
        <v>0.15347123287112899</v>
      </c>
      <c r="M105" s="305">
        <v>0.19053555466498531</v>
      </c>
      <c r="N105" s="305">
        <v>0.2016403728371304</v>
      </c>
      <c r="O105" s="305">
        <v>0.19862250175554411</v>
      </c>
      <c r="P105" s="305">
        <v>0.19173608452239418</v>
      </c>
      <c r="Q105" s="305">
        <v>0.19779703371746726</v>
      </c>
      <c r="R105" s="305">
        <v>0.16901090765299934</v>
      </c>
      <c r="S105" s="305">
        <v>0.1292543348263355</v>
      </c>
      <c r="T105" s="305">
        <v>0.13405314480234021</v>
      </c>
      <c r="U105" s="305">
        <v>0.13452165658739684</v>
      </c>
      <c r="V105" s="305">
        <v>0.12093017545408216</v>
      </c>
      <c r="W105" s="305">
        <v>0.11018642275154078</v>
      </c>
      <c r="X105" s="305">
        <v>0.11144356859870481</v>
      </c>
      <c r="Y105" s="305">
        <v>0.12676915409951486</v>
      </c>
      <c r="Z105" s="305">
        <v>0.12805944016554235</v>
      </c>
      <c r="AA105" s="305">
        <v>0.20553043904254764</v>
      </c>
      <c r="AB105" s="305">
        <v>0.2984873177889571</v>
      </c>
      <c r="AC105" s="305">
        <v>0.2951891390727881</v>
      </c>
      <c r="AD105" s="305">
        <v>0.30977584473045794</v>
      </c>
      <c r="AE105" s="305">
        <v>0.37621752829703542</v>
      </c>
      <c r="AF105" s="305">
        <v>0.42045140990061108</v>
      </c>
      <c r="AG105" s="305">
        <v>0.42785319186236892</v>
      </c>
      <c r="AH105" s="305">
        <v>0.50335418318598102</v>
      </c>
      <c r="AI105" s="305">
        <v>0.59642515761217196</v>
      </c>
      <c r="AJ105" s="305">
        <v>0.60697454858107902</v>
      </c>
      <c r="AK105" s="305">
        <v>0.65297349131771165</v>
      </c>
      <c r="AL105" s="305">
        <v>0.70526771669991528</v>
      </c>
      <c r="AM105" s="305">
        <v>0.78879922352442189</v>
      </c>
      <c r="AN105" s="305">
        <v>0.81414899679523944</v>
      </c>
      <c r="AO105" s="305">
        <v>0.98769399237274658</v>
      </c>
      <c r="AP105" s="305">
        <v>0.99849358791418596</v>
      </c>
      <c r="AQ105" s="305">
        <v>1.0710355306641179</v>
      </c>
      <c r="AR105" s="305">
        <v>1.1363486408313996</v>
      </c>
      <c r="AS105" s="305">
        <v>1.2317637320261436</v>
      </c>
      <c r="AT105" s="305">
        <v>1.2061917253729879</v>
      </c>
      <c r="AU105" s="305">
        <v>1.4977062937515269</v>
      </c>
      <c r="AV105" s="305">
        <v>1.6486560121332743</v>
      </c>
      <c r="AW105" s="305">
        <v>1.7257125818180696</v>
      </c>
      <c r="AX105" s="305">
        <v>1.7355373083623176</v>
      </c>
      <c r="AY105" s="305">
        <v>1.8255424871039794</v>
      </c>
      <c r="AZ105" s="305">
        <v>1.9525002785463581</v>
      </c>
      <c r="BA105" s="305">
        <v>2.0229130996873455</v>
      </c>
      <c r="BB105" s="305">
        <v>2.2490178568942616</v>
      </c>
      <c r="BC105" s="305">
        <v>2.2893709866780818</v>
      </c>
      <c r="BD105" s="305">
        <v>2.2504458264984146</v>
      </c>
      <c r="BE105" s="306">
        <v>2.4010556176525877</v>
      </c>
      <c r="BF105" s="285">
        <v>6.6924424209986233E-2</v>
      </c>
      <c r="BG105" s="285">
        <v>6.4351855993929119E-2</v>
      </c>
      <c r="BH105" s="285">
        <v>6.5095241637436428E-3</v>
      </c>
      <c r="BI105" s="316"/>
      <c r="BJ105" s="317"/>
    </row>
    <row r="106" spans="1:62" x14ac:dyDescent="0.15">
      <c r="A106" s="162" t="s">
        <v>97</v>
      </c>
      <c r="B106" s="305">
        <v>0</v>
      </c>
      <c r="C106" s="305">
        <v>0</v>
      </c>
      <c r="D106" s="305">
        <v>0</v>
      </c>
      <c r="E106" s="305">
        <v>0</v>
      </c>
      <c r="F106" s="305">
        <v>0</v>
      </c>
      <c r="G106" s="305">
        <v>0</v>
      </c>
      <c r="H106" s="305">
        <v>0</v>
      </c>
      <c r="I106" s="305">
        <v>0</v>
      </c>
      <c r="J106" s="305">
        <v>0</v>
      </c>
      <c r="K106" s="305">
        <v>0</v>
      </c>
      <c r="L106" s="305">
        <v>0</v>
      </c>
      <c r="M106" s="305">
        <v>0</v>
      </c>
      <c r="N106" s="305">
        <v>0</v>
      </c>
      <c r="O106" s="305">
        <v>0</v>
      </c>
      <c r="P106" s="305">
        <v>0</v>
      </c>
      <c r="Q106" s="305">
        <v>0</v>
      </c>
      <c r="R106" s="305">
        <v>2.6667988304845406E-2</v>
      </c>
      <c r="S106" s="305">
        <v>0.13592797414452845</v>
      </c>
      <c r="T106" s="305">
        <v>0.16000792982907242</v>
      </c>
      <c r="U106" s="305">
        <v>0.23823396736855476</v>
      </c>
      <c r="V106" s="305">
        <v>0.314052132315711</v>
      </c>
      <c r="W106" s="305">
        <v>0.33740041310197527</v>
      </c>
      <c r="X106" s="305">
        <v>0.46780670773648092</v>
      </c>
      <c r="Y106" s="305">
        <v>0.55060435512346872</v>
      </c>
      <c r="Z106" s="305">
        <v>0.54128961979243251</v>
      </c>
      <c r="AA106" s="305">
        <v>0.58682832585527589</v>
      </c>
      <c r="AB106" s="305">
        <v>0.7265493558208177</v>
      </c>
      <c r="AC106" s="305">
        <v>0.78554267958404644</v>
      </c>
      <c r="AD106" s="305">
        <v>0.89214465059479342</v>
      </c>
      <c r="AE106" s="305">
        <v>0.98736194508982933</v>
      </c>
      <c r="AF106" s="305">
        <v>1.0225509452292991</v>
      </c>
      <c r="AG106" s="305">
        <v>1.1881462400032745</v>
      </c>
      <c r="AH106" s="305">
        <v>1.4944975353351295</v>
      </c>
      <c r="AI106" s="305">
        <v>1.5959246533841893</v>
      </c>
      <c r="AJ106" s="305">
        <v>1.7729046246738758</v>
      </c>
      <c r="AK106" s="305">
        <v>2.0451018904585987</v>
      </c>
      <c r="AL106" s="305">
        <v>2.376292480006549</v>
      </c>
      <c r="AM106" s="305">
        <v>2.5822516278816812</v>
      </c>
      <c r="AN106" s="305">
        <v>2.7499168638403315</v>
      </c>
      <c r="AO106" s="305">
        <v>2.8710084231438016</v>
      </c>
      <c r="AP106" s="305">
        <v>3.1018068652350301</v>
      </c>
      <c r="AQ106" s="305">
        <v>3.1939192479530543</v>
      </c>
      <c r="AR106" s="305">
        <v>3.4029833076051981</v>
      </c>
      <c r="AS106" s="305">
        <v>3.5644387200098238</v>
      </c>
      <c r="AT106" s="305">
        <v>3.6886351910903055</v>
      </c>
      <c r="AU106" s="305">
        <v>4.1802462224505454</v>
      </c>
      <c r="AV106" s="305">
        <v>4.2878831640536301</v>
      </c>
      <c r="AW106" s="305">
        <v>4.6925566656575324</v>
      </c>
      <c r="AX106" s="305">
        <v>4.7277456657970021</v>
      </c>
      <c r="AY106" s="305">
        <v>4.8322776956230742</v>
      </c>
      <c r="AZ106" s="305">
        <v>4.930599901895123</v>
      </c>
      <c r="BA106" s="305">
        <v>4.8788513722782545</v>
      </c>
      <c r="BB106" s="305">
        <v>4.8457323133234596</v>
      </c>
      <c r="BC106" s="305">
        <v>4.8395224897694344</v>
      </c>
      <c r="BD106" s="305">
        <v>4.9285299607104474</v>
      </c>
      <c r="BE106" s="306">
        <v>4.5207515473295325</v>
      </c>
      <c r="BF106" s="285">
        <v>-8.2738345233095312E-2</v>
      </c>
      <c r="BG106" s="285">
        <v>2.9402383690760869E-2</v>
      </c>
      <c r="BH106" s="285">
        <v>1.2256251466758412E-2</v>
      </c>
      <c r="BI106" s="316"/>
      <c r="BJ106" s="317"/>
    </row>
    <row r="107" spans="1:62" x14ac:dyDescent="0.15">
      <c r="A107" s="162" t="s">
        <v>96</v>
      </c>
      <c r="B107" s="305">
        <v>0</v>
      </c>
      <c r="C107" s="305">
        <v>0</v>
      </c>
      <c r="D107" s="305">
        <v>0</v>
      </c>
      <c r="E107" s="305">
        <v>0</v>
      </c>
      <c r="F107" s="305">
        <v>0</v>
      </c>
      <c r="G107" s="305">
        <v>0</v>
      </c>
      <c r="H107" s="305">
        <v>0</v>
      </c>
      <c r="I107" s="305">
        <v>0</v>
      </c>
      <c r="J107" s="305">
        <v>0</v>
      </c>
      <c r="K107" s="305">
        <v>0</v>
      </c>
      <c r="L107" s="305">
        <v>0</v>
      </c>
      <c r="M107" s="305">
        <v>0</v>
      </c>
      <c r="N107" s="305">
        <v>0</v>
      </c>
      <c r="O107" s="305">
        <v>0</v>
      </c>
      <c r="P107" s="305">
        <v>0</v>
      </c>
      <c r="Q107" s="305">
        <v>0</v>
      </c>
      <c r="R107" s="305">
        <v>9.3366162420684942E-4</v>
      </c>
      <c r="S107" s="305">
        <v>1.7739570859930138E-3</v>
      </c>
      <c r="T107" s="305">
        <v>6.1154836385548641E-3</v>
      </c>
      <c r="U107" s="305">
        <v>5.3073306261266408E-3</v>
      </c>
      <c r="V107" s="305">
        <v>3.3144987659343163E-3</v>
      </c>
      <c r="W107" s="305">
        <v>3.4545480095653429E-3</v>
      </c>
      <c r="X107" s="305">
        <v>3.4545480095653429E-3</v>
      </c>
      <c r="Y107" s="305">
        <v>2.6071097812551914E-3</v>
      </c>
      <c r="Z107" s="305">
        <v>3.081083359882603E-3</v>
      </c>
      <c r="AA107" s="305">
        <v>3.7346464968273977E-3</v>
      </c>
      <c r="AB107" s="305">
        <v>6.7223636942893164E-3</v>
      </c>
      <c r="AC107" s="305">
        <v>1.9553323359413934E-2</v>
      </c>
      <c r="AD107" s="305">
        <v>2.3341540605171237E-2</v>
      </c>
      <c r="AE107" s="305">
        <v>2.3341540605171237E-2</v>
      </c>
      <c r="AF107" s="305">
        <v>1.3584776632209658E-2</v>
      </c>
      <c r="AG107" s="305">
        <v>2.6722875257865715E-2</v>
      </c>
      <c r="AH107" s="305">
        <v>4.9577432245383704E-2</v>
      </c>
      <c r="AI107" s="305">
        <v>8.4029546178616452E-2</v>
      </c>
      <c r="AJ107" s="305">
        <v>0.12137601114689044</v>
      </c>
      <c r="AK107" s="305">
        <v>0.14897770178601094</v>
      </c>
      <c r="AL107" s="305">
        <v>0.1867323248413699</v>
      </c>
      <c r="AM107" s="305">
        <v>0.22407878980964382</v>
      </c>
      <c r="AN107" s="305">
        <v>0.22155790342428541</v>
      </c>
      <c r="AO107" s="305">
        <v>0.38734202464362849</v>
      </c>
      <c r="AP107" s="305">
        <v>0.60127808598921106</v>
      </c>
      <c r="AQ107" s="305">
        <v>0.65356313694479451</v>
      </c>
      <c r="AR107" s="305">
        <v>0.66103242993844935</v>
      </c>
      <c r="AS107" s="305">
        <v>0.69823986605831012</v>
      </c>
      <c r="AT107" s="305">
        <v>0.7478629609896863</v>
      </c>
      <c r="AU107" s="305">
        <v>0.87782865907927976</v>
      </c>
      <c r="AV107" s="305">
        <v>0.7917450573274083</v>
      </c>
      <c r="AW107" s="305">
        <v>0.87105400013008283</v>
      </c>
      <c r="AX107" s="305">
        <v>0.91041344976409877</v>
      </c>
      <c r="AY107" s="305">
        <v>0.95326851831519321</v>
      </c>
      <c r="AZ107" s="305">
        <v>0.99528329140450122</v>
      </c>
      <c r="BA107" s="305">
        <v>0.98790838496848499</v>
      </c>
      <c r="BB107" s="305">
        <v>0.92115055844247762</v>
      </c>
      <c r="BC107" s="305">
        <v>0.93459528583105622</v>
      </c>
      <c r="BD107" s="305">
        <v>0.95326851831519321</v>
      </c>
      <c r="BE107" s="306">
        <v>0.84066254896573644</v>
      </c>
      <c r="BF107" s="285">
        <v>-0.11812618080420467</v>
      </c>
      <c r="BG107" s="285">
        <v>2.4564543906987701E-2</v>
      </c>
      <c r="BH107" s="285">
        <v>2.2791280367744408E-3</v>
      </c>
      <c r="BI107" s="316"/>
      <c r="BJ107" s="317"/>
    </row>
    <row r="108" spans="1:62" x14ac:dyDescent="0.15">
      <c r="A108" s="162" t="s">
        <v>95</v>
      </c>
      <c r="B108" s="305">
        <v>2.2529968541798166E-2</v>
      </c>
      <c r="C108" s="305">
        <v>2.8871913500473148E-2</v>
      </c>
      <c r="D108" s="305">
        <v>4.4042071274948524E-2</v>
      </c>
      <c r="E108" s="305">
        <v>5.173817803613949E-2</v>
      </c>
      <c r="F108" s="305">
        <v>5.5107408455435956E-2</v>
      </c>
      <c r="G108" s="305">
        <v>5.7598577310444703E-2</v>
      </c>
      <c r="H108" s="305">
        <v>6.0518325876714359E-2</v>
      </c>
      <c r="I108" s="305">
        <v>4.9923330032683781E-2</v>
      </c>
      <c r="J108" s="305">
        <v>0.10969768205524874</v>
      </c>
      <c r="K108" s="305">
        <v>0.1775966514475682</v>
      </c>
      <c r="L108" s="305">
        <v>0.15637864680465549</v>
      </c>
      <c r="M108" s="305">
        <v>0.14649313195376368</v>
      </c>
      <c r="N108" s="305">
        <v>0.16288283361163011</v>
      </c>
      <c r="O108" s="305">
        <v>0.11587321271406509</v>
      </c>
      <c r="P108" s="305">
        <v>0.15163777430868292</v>
      </c>
      <c r="Q108" s="305">
        <v>0.1753069053966701</v>
      </c>
      <c r="R108" s="305">
        <v>0.20218369907824385</v>
      </c>
      <c r="S108" s="305">
        <v>0.21051167050866917</v>
      </c>
      <c r="T108" s="305">
        <v>0.23901011935945962</v>
      </c>
      <c r="U108" s="305">
        <v>0.24747280410671041</v>
      </c>
      <c r="V108" s="305">
        <v>0.27278157945577058</v>
      </c>
      <c r="W108" s="305">
        <v>0.28698000881870894</v>
      </c>
      <c r="X108" s="305">
        <v>0.29026717500341648</v>
      </c>
      <c r="Y108" s="305">
        <v>0.26316599846218874</v>
      </c>
      <c r="Z108" s="305">
        <v>0.23450798365703415</v>
      </c>
      <c r="AA108" s="305">
        <v>0.21383366759334702</v>
      </c>
      <c r="AB108" s="305">
        <v>0.24707444022760919</v>
      </c>
      <c r="AC108" s="305">
        <v>0.30657408685564103</v>
      </c>
      <c r="AD108" s="305">
        <v>0.33399978872876551</v>
      </c>
      <c r="AE108" s="305">
        <v>0.34775533352332988</v>
      </c>
      <c r="AF108" s="305">
        <v>0.4300696997596537</v>
      </c>
      <c r="AG108" s="305">
        <v>0.39730478784038231</v>
      </c>
      <c r="AH108" s="305">
        <v>0.43820271490274459</v>
      </c>
      <c r="AI108" s="305">
        <v>0.38458107143419856</v>
      </c>
      <c r="AJ108" s="305">
        <v>0.3914708653295953</v>
      </c>
      <c r="AK108" s="305">
        <v>0.35786595473099003</v>
      </c>
      <c r="AL108" s="305">
        <v>0.35667866373824736</v>
      </c>
      <c r="AM108" s="305">
        <v>0.36325957723739694</v>
      </c>
      <c r="AN108" s="305">
        <v>0.44161990036655618</v>
      </c>
      <c r="AO108" s="305">
        <v>0.46137587029981525</v>
      </c>
      <c r="AP108" s="305">
        <v>0.54017620776055597</v>
      </c>
      <c r="AQ108" s="305">
        <v>0.55168461312071926</v>
      </c>
      <c r="AR108" s="305">
        <v>0.6205099380926955</v>
      </c>
      <c r="AS108" s="305">
        <v>0.61236465280631258</v>
      </c>
      <c r="AT108" s="305">
        <v>0.53040837652464368</v>
      </c>
      <c r="AU108" s="305">
        <v>0.657763623238387</v>
      </c>
      <c r="AV108" s="305">
        <v>0.72633076595482471</v>
      </c>
      <c r="AW108" s="305">
        <v>0.82309624021868166</v>
      </c>
      <c r="AX108" s="305">
        <v>0.83339217787663267</v>
      </c>
      <c r="AY108" s="305">
        <v>0.99222179193395976</v>
      </c>
      <c r="AZ108" s="305">
        <v>1.1121063902207569</v>
      </c>
      <c r="BA108" s="305">
        <v>1.0622137170565473</v>
      </c>
      <c r="BB108" s="305">
        <v>1.0777957351803076</v>
      </c>
      <c r="BC108" s="305">
        <v>1.0565005060315431</v>
      </c>
      <c r="BD108" s="305">
        <v>1.1026979666786272</v>
      </c>
      <c r="BE108" s="306">
        <v>1.1293303155847596</v>
      </c>
      <c r="BF108" s="285">
        <v>2.415198876837521E-2</v>
      </c>
      <c r="BG108" s="285">
        <v>7.5931493672778849E-2</v>
      </c>
      <c r="BH108" s="285">
        <v>3.0617378973230064E-3</v>
      </c>
      <c r="BI108" s="316"/>
      <c r="BJ108" s="317"/>
    </row>
    <row r="109" spans="1:62" s="161" customFormat="1" x14ac:dyDescent="0.15">
      <c r="A109" s="163" t="s">
        <v>94</v>
      </c>
      <c r="B109" s="307">
        <v>0.54405834557760158</v>
      </c>
      <c r="C109" s="307">
        <v>0.60363162018432692</v>
      </c>
      <c r="D109" s="307">
        <v>0.69073072628745857</v>
      </c>
      <c r="E109" s="307">
        <v>0.75085177155870086</v>
      </c>
      <c r="F109" s="307">
        <v>0.99268475532323797</v>
      </c>
      <c r="G109" s="307">
        <v>1.3770272980654386</v>
      </c>
      <c r="H109" s="307">
        <v>1.6404474333181602</v>
      </c>
      <c r="I109" s="307">
        <v>1.8951745223660559</v>
      </c>
      <c r="J109" s="307">
        <v>2.3453914845600137</v>
      </c>
      <c r="K109" s="307">
        <v>2.9251756217163019</v>
      </c>
      <c r="L109" s="307">
        <v>3.3983710571936818</v>
      </c>
      <c r="M109" s="307">
        <v>3.9179293741587098</v>
      </c>
      <c r="N109" s="307">
        <v>4.8361458150793126</v>
      </c>
      <c r="O109" s="307">
        <v>5.8020216777311253</v>
      </c>
      <c r="P109" s="307">
        <v>6.6321838139541622</v>
      </c>
      <c r="Q109" s="307">
        <v>7.0993652187521219</v>
      </c>
      <c r="R109" s="307">
        <v>7.1977402907693602</v>
      </c>
      <c r="S109" s="307">
        <v>7.4865995010914199</v>
      </c>
      <c r="T109" s="307">
        <v>8.2672112715915222</v>
      </c>
      <c r="U109" s="307">
        <v>9.6453769309574913</v>
      </c>
      <c r="V109" s="307">
        <v>10.511095136826372</v>
      </c>
      <c r="W109" s="307">
        <v>11.475595477163354</v>
      </c>
      <c r="X109" s="307">
        <v>12.181271549529761</v>
      </c>
      <c r="Y109" s="307">
        <v>12.955560293266803</v>
      </c>
      <c r="Z109" s="307">
        <v>13.635085857148834</v>
      </c>
      <c r="AA109" s="307">
        <v>14.708222277410067</v>
      </c>
      <c r="AB109" s="307">
        <v>16.137729905293003</v>
      </c>
      <c r="AC109" s="307">
        <v>17.187607083726199</v>
      </c>
      <c r="AD109" s="307">
        <v>18.059544407691874</v>
      </c>
      <c r="AE109" s="307">
        <v>19.659815889678939</v>
      </c>
      <c r="AF109" s="307">
        <v>20.593390478838117</v>
      </c>
      <c r="AG109" s="307">
        <v>22.421343928405523</v>
      </c>
      <c r="AH109" s="307">
        <v>24.292102215344649</v>
      </c>
      <c r="AI109" s="307">
        <v>24.844220211735735</v>
      </c>
      <c r="AJ109" s="307">
        <v>26.828630916066906</v>
      </c>
      <c r="AK109" s="307">
        <v>28.79480360939791</v>
      </c>
      <c r="AL109" s="307">
        <v>30.638248514892741</v>
      </c>
      <c r="AM109" s="307">
        <v>32.058167760072138</v>
      </c>
      <c r="AN109" s="307">
        <v>34.718773978302714</v>
      </c>
      <c r="AO109" s="307">
        <v>36.687272343725084</v>
      </c>
      <c r="AP109" s="307">
        <v>39.521166305941009</v>
      </c>
      <c r="AQ109" s="307">
        <v>42.524143333735886</v>
      </c>
      <c r="AR109" s="307">
        <v>45.801881536951925</v>
      </c>
      <c r="AS109" s="307">
        <v>48.603434744270331</v>
      </c>
      <c r="AT109" s="307">
        <v>49.889638269534011</v>
      </c>
      <c r="AU109" s="307">
        <v>55.686494280148672</v>
      </c>
      <c r="AV109" s="307">
        <v>60.055438288737932</v>
      </c>
      <c r="AW109" s="307">
        <v>63.871079073717574</v>
      </c>
      <c r="AX109" s="307">
        <v>66.378327708698691</v>
      </c>
      <c r="AY109" s="307">
        <v>68.312095396994323</v>
      </c>
      <c r="AZ109" s="307">
        <v>69.311387278881384</v>
      </c>
      <c r="BA109" s="307">
        <v>70.754993809393412</v>
      </c>
      <c r="BB109" s="307">
        <v>74.750262571848836</v>
      </c>
      <c r="BC109" s="307">
        <v>80.278718439214174</v>
      </c>
      <c r="BD109" s="307">
        <v>83.02523371210188</v>
      </c>
      <c r="BE109" s="307">
        <v>83.133664548943159</v>
      </c>
      <c r="BF109" s="286">
        <v>1.3059985740873081E-3</v>
      </c>
      <c r="BG109" s="286">
        <v>5.2252521641005467E-2</v>
      </c>
      <c r="BH109" s="286">
        <v>0.22538444933273724</v>
      </c>
      <c r="BI109" s="316"/>
      <c r="BJ109" s="317"/>
    </row>
    <row r="110" spans="1:62" x14ac:dyDescent="0.15">
      <c r="B110" s="306"/>
      <c r="C110" s="306"/>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c r="AM110" s="306"/>
      <c r="AN110" s="306"/>
      <c r="AO110" s="306"/>
      <c r="AP110" s="306"/>
      <c r="AQ110" s="306"/>
      <c r="AR110" s="306"/>
      <c r="AS110" s="306"/>
      <c r="AT110" s="306"/>
      <c r="AU110" s="306"/>
      <c r="AV110" s="306"/>
      <c r="AW110" s="306"/>
      <c r="AX110" s="306"/>
      <c r="AY110" s="306"/>
      <c r="AZ110" s="306"/>
      <c r="BA110" s="306"/>
      <c r="BB110" s="306"/>
      <c r="BC110" s="306"/>
      <c r="BD110" s="306"/>
      <c r="BE110" s="306"/>
      <c r="BF110" s="285"/>
      <c r="BG110" s="285"/>
      <c r="BH110" s="285"/>
    </row>
    <row r="111" spans="1:62" s="315" customFormat="1" x14ac:dyDescent="0.15">
      <c r="A111" s="267" t="s">
        <v>93</v>
      </c>
      <c r="B111" s="308">
        <v>60.990830539303118</v>
      </c>
      <c r="C111" s="308">
        <v>66.457304183961043</v>
      </c>
      <c r="D111" s="308">
        <v>71.345674382763974</v>
      </c>
      <c r="E111" s="308">
        <v>77.618265446217791</v>
      </c>
      <c r="F111" s="308">
        <v>85.465528071856937</v>
      </c>
      <c r="G111" s="308">
        <v>93.025513686388052</v>
      </c>
      <c r="H111" s="308">
        <v>99.57953697275228</v>
      </c>
      <c r="I111" s="308">
        <v>104.79924337253217</v>
      </c>
      <c r="J111" s="308">
        <v>110.07260898555094</v>
      </c>
      <c r="K111" s="308">
        <v>112.77737039584451</v>
      </c>
      <c r="L111" s="308">
        <v>112.82412022486652</v>
      </c>
      <c r="M111" s="308">
        <v>119.21223582236856</v>
      </c>
      <c r="N111" s="308">
        <v>123.46302216013562</v>
      </c>
      <c r="O111" s="308">
        <v>128.63746187915635</v>
      </c>
      <c r="P111" s="308">
        <v>136.61451389518382</v>
      </c>
      <c r="Q111" s="308">
        <v>137.3810444114211</v>
      </c>
      <c r="R111" s="308">
        <v>139.27860391088501</v>
      </c>
      <c r="S111" s="308">
        <v>139.99106344060695</v>
      </c>
      <c r="T111" s="308">
        <v>142.25529625190632</v>
      </c>
      <c r="U111" s="308">
        <v>153.43350171338795</v>
      </c>
      <c r="V111" s="308">
        <v>157.33169562061948</v>
      </c>
      <c r="W111" s="308">
        <v>158.87038420436554</v>
      </c>
      <c r="X111" s="308">
        <v>167.19760691522708</v>
      </c>
      <c r="Y111" s="308">
        <v>174.52735871996143</v>
      </c>
      <c r="Z111" s="308">
        <v>182.57714822458033</v>
      </c>
      <c r="AA111" s="308">
        <v>188.5164094741103</v>
      </c>
      <c r="AB111" s="308">
        <v>193.27301368916588</v>
      </c>
      <c r="AC111" s="308">
        <v>193.62055626989397</v>
      </c>
      <c r="AD111" s="308">
        <v>196.10824783118221</v>
      </c>
      <c r="AE111" s="308">
        <v>197.31027657246781</v>
      </c>
      <c r="AF111" s="308">
        <v>204.23023648102614</v>
      </c>
      <c r="AG111" s="308">
        <v>213.85070552190052</v>
      </c>
      <c r="AH111" s="308">
        <v>213.18749156305941</v>
      </c>
      <c r="AI111" s="308">
        <v>217.09206388435604</v>
      </c>
      <c r="AJ111" s="308">
        <v>223.26535690149777</v>
      </c>
      <c r="AK111" s="308">
        <v>231.52726837105976</v>
      </c>
      <c r="AL111" s="308">
        <v>235.28126587830482</v>
      </c>
      <c r="AM111" s="308">
        <v>242.21873649894144</v>
      </c>
      <c r="AN111" s="308">
        <v>248.94310686178289</v>
      </c>
      <c r="AO111" s="308">
        <v>257.81043904965571</v>
      </c>
      <c r="AP111" s="308">
        <v>265.62142377527641</v>
      </c>
      <c r="AQ111" s="308">
        <v>272.57665463227471</v>
      </c>
      <c r="AR111" s="308">
        <v>283.67042984741545</v>
      </c>
      <c r="AS111" s="308">
        <v>289.81050475029809</v>
      </c>
      <c r="AT111" s="308">
        <v>284.63106904270671</v>
      </c>
      <c r="AU111" s="308">
        <v>305.78316818169293</v>
      </c>
      <c r="AV111" s="308">
        <v>313.06196381775351</v>
      </c>
      <c r="AW111" s="308">
        <v>320.38744489814275</v>
      </c>
      <c r="AX111" s="308">
        <v>326.50450787011613</v>
      </c>
      <c r="AY111" s="308">
        <v>328.96431209083931</v>
      </c>
      <c r="AZ111" s="308">
        <v>336.52474720001618</v>
      </c>
      <c r="BA111" s="308">
        <v>343.3663029266454</v>
      </c>
      <c r="BB111" s="308">
        <v>353.50068025078644</v>
      </c>
      <c r="BC111" s="308">
        <v>371.32604898754266</v>
      </c>
      <c r="BD111" s="308">
        <v>377.71597737737164</v>
      </c>
      <c r="BE111" s="308">
        <v>368.85270831712143</v>
      </c>
      <c r="BF111" s="291">
        <v>-2.3465433264939772E-2</v>
      </c>
      <c r="BG111" s="291">
        <v>2.8698970471631169E-2</v>
      </c>
      <c r="BH111" s="291">
        <v>1</v>
      </c>
    </row>
    <row r="112" spans="1:62" x14ac:dyDescent="0.15">
      <c r="A112" s="168" t="s">
        <v>92</v>
      </c>
      <c r="B112" s="305">
        <v>45.718715884871656</v>
      </c>
      <c r="C112" s="305">
        <v>49.472840768281607</v>
      </c>
      <c r="D112" s="305">
        <v>52.594587329419177</v>
      </c>
      <c r="E112" s="305">
        <v>57.362631665364596</v>
      </c>
      <c r="F112" s="305">
        <v>63.430248471696807</v>
      </c>
      <c r="G112" s="305">
        <v>68.956509996512366</v>
      </c>
      <c r="H112" s="305">
        <v>73.332521475237883</v>
      </c>
      <c r="I112" s="305">
        <v>77.120801833577772</v>
      </c>
      <c r="J112" s="305">
        <v>79.469655446785538</v>
      </c>
      <c r="K112" s="305">
        <v>80.119336534416092</v>
      </c>
      <c r="L112" s="305">
        <v>77.106889651511324</v>
      </c>
      <c r="M112" s="305">
        <v>79.787699259216438</v>
      </c>
      <c r="N112" s="305">
        <v>80.513047516829559</v>
      </c>
      <c r="O112" s="305">
        <v>82.515960524217746</v>
      </c>
      <c r="P112" s="305">
        <v>86.563650909130658</v>
      </c>
      <c r="Q112" s="305">
        <v>85.602925120350235</v>
      </c>
      <c r="R112" s="305">
        <v>84.307193968320576</v>
      </c>
      <c r="S112" s="305">
        <v>80.662549343228207</v>
      </c>
      <c r="T112" s="305">
        <v>78.975216432927439</v>
      </c>
      <c r="U112" s="305">
        <v>84.47048798295117</v>
      </c>
      <c r="V112" s="305">
        <v>85.385487434286787</v>
      </c>
      <c r="W112" s="305">
        <v>82.74646005575201</v>
      </c>
      <c r="X112" s="305">
        <v>87.325829510571282</v>
      </c>
      <c r="Y112" s="305">
        <v>89.953864621044289</v>
      </c>
      <c r="Z112" s="305">
        <v>94.711073312459163</v>
      </c>
      <c r="AA112" s="305">
        <v>96.628593559565971</v>
      </c>
      <c r="AB112" s="305">
        <v>100.13473817572257</v>
      </c>
      <c r="AC112" s="305">
        <v>101.80465320008405</v>
      </c>
      <c r="AD112" s="305">
        <v>105.56398291096829</v>
      </c>
      <c r="AE112" s="305">
        <v>108.07379733317308</v>
      </c>
      <c r="AF112" s="305">
        <v>113.85993082059714</v>
      </c>
      <c r="AG112" s="305">
        <v>119.47214097349999</v>
      </c>
      <c r="AH112" s="305">
        <v>121.05811580526614</v>
      </c>
      <c r="AI112" s="305">
        <v>121.88643636582714</v>
      </c>
      <c r="AJ112" s="305">
        <v>125.25732620936209</v>
      </c>
      <c r="AK112" s="305">
        <v>130.02167136296669</v>
      </c>
      <c r="AL112" s="305">
        <v>129.27668839440406</v>
      </c>
      <c r="AM112" s="305">
        <v>132.33177619063153</v>
      </c>
      <c r="AN112" s="305">
        <v>134.1243837772509</v>
      </c>
      <c r="AO112" s="305">
        <v>135.9693185430165</v>
      </c>
      <c r="AP112" s="305">
        <v>137.7876617447007</v>
      </c>
      <c r="AQ112" s="305">
        <v>138.09973642730574</v>
      </c>
      <c r="AR112" s="305">
        <v>143.1722766671183</v>
      </c>
      <c r="AS112" s="305">
        <v>145.06596373314386</v>
      </c>
      <c r="AT112" s="305">
        <v>141.02930779822975</v>
      </c>
      <c r="AU112" s="305">
        <v>150.28837111593839</v>
      </c>
      <c r="AV112" s="305">
        <v>149.7250207494393</v>
      </c>
      <c r="AW112" s="305">
        <v>152.79594572948565</v>
      </c>
      <c r="AX112" s="305">
        <v>156.40655217291336</v>
      </c>
      <c r="AY112" s="305">
        <v>153.94990121581066</v>
      </c>
      <c r="AZ112" s="305">
        <v>157.09731774320315</v>
      </c>
      <c r="BA112" s="305">
        <v>159.94007214511325</v>
      </c>
      <c r="BB112" s="305">
        <v>162.41707788374791</v>
      </c>
      <c r="BC112" s="305">
        <v>170.65803565828659</v>
      </c>
      <c r="BD112" s="305">
        <v>174.15186677423583</v>
      </c>
      <c r="BE112" s="306">
        <v>169.59524270295276</v>
      </c>
      <c r="BF112" s="285">
        <v>-2.6164658212881053E-2</v>
      </c>
      <c r="BG112" s="285">
        <v>2.1320092700112925E-2</v>
      </c>
      <c r="BH112" s="285">
        <v>0.45979123611895267</v>
      </c>
    </row>
    <row r="113" spans="1:60" x14ac:dyDescent="0.15">
      <c r="A113" s="168" t="s">
        <v>91</v>
      </c>
      <c r="B113" s="305">
        <v>15.272114654431443</v>
      </c>
      <c r="C113" s="305">
        <v>16.984463415679443</v>
      </c>
      <c r="D113" s="305">
        <v>18.751087053344804</v>
      </c>
      <c r="E113" s="305">
        <v>20.255633780853206</v>
      </c>
      <c r="F113" s="305">
        <v>22.035279600160109</v>
      </c>
      <c r="G113" s="305">
        <v>24.069003689875693</v>
      </c>
      <c r="H113" s="305">
        <v>26.247015497514397</v>
      </c>
      <c r="I113" s="305">
        <v>27.678441538954409</v>
      </c>
      <c r="J113" s="305">
        <v>30.602953538765426</v>
      </c>
      <c r="K113" s="305">
        <v>32.658033861428414</v>
      </c>
      <c r="L113" s="305">
        <v>35.717230573355216</v>
      </c>
      <c r="M113" s="305">
        <v>39.424536563152138</v>
      </c>
      <c r="N113" s="305">
        <v>42.949974643306042</v>
      </c>
      <c r="O113" s="305">
        <v>46.121501354938637</v>
      </c>
      <c r="P113" s="305">
        <v>50.050862986053161</v>
      </c>
      <c r="Q113" s="305">
        <v>51.77811929107088</v>
      </c>
      <c r="R113" s="305">
        <v>54.971409942564428</v>
      </c>
      <c r="S113" s="305">
        <v>59.328514097378729</v>
      </c>
      <c r="T113" s="305">
        <v>63.280079818978933</v>
      </c>
      <c r="U113" s="305">
        <v>68.963013730436799</v>
      </c>
      <c r="V113" s="305">
        <v>71.946208186332683</v>
      </c>
      <c r="W113" s="305">
        <v>76.12392414861354</v>
      </c>
      <c r="X113" s="305">
        <v>79.871777404655845</v>
      </c>
      <c r="Y113" s="305">
        <v>84.573494098917109</v>
      </c>
      <c r="Z113" s="305">
        <v>87.866074912121178</v>
      </c>
      <c r="AA113" s="305">
        <v>91.887815914544305</v>
      </c>
      <c r="AB113" s="305">
        <v>93.13827551344329</v>
      </c>
      <c r="AC113" s="305">
        <v>91.815903069809877</v>
      </c>
      <c r="AD113" s="305">
        <v>90.544264920213934</v>
      </c>
      <c r="AE113" s="305">
        <v>89.236479239294752</v>
      </c>
      <c r="AF113" s="305">
        <v>90.370305660428997</v>
      </c>
      <c r="AG113" s="305">
        <v>94.378564548400547</v>
      </c>
      <c r="AH113" s="305">
        <v>92.129375757793255</v>
      </c>
      <c r="AI113" s="305">
        <v>95.2056275185289</v>
      </c>
      <c r="AJ113" s="305">
        <v>98.008030692135677</v>
      </c>
      <c r="AK113" s="305">
        <v>101.50559700809305</v>
      </c>
      <c r="AL113" s="305">
        <v>106.00457748390072</v>
      </c>
      <c r="AM113" s="305">
        <v>109.8869603083099</v>
      </c>
      <c r="AN113" s="305">
        <v>114.81872308453207</v>
      </c>
      <c r="AO113" s="305">
        <v>121.84112050663923</v>
      </c>
      <c r="AP113" s="305">
        <v>127.83376203057563</v>
      </c>
      <c r="AQ113" s="305">
        <v>134.47691820496891</v>
      </c>
      <c r="AR113" s="305">
        <v>140.49815318029712</v>
      </c>
      <c r="AS113" s="305">
        <v>144.74454101715429</v>
      </c>
      <c r="AT113" s="305">
        <v>143.60176124447685</v>
      </c>
      <c r="AU113" s="305">
        <v>155.49479706575454</v>
      </c>
      <c r="AV113" s="305">
        <v>163.33694306831418</v>
      </c>
      <c r="AW113" s="305">
        <v>167.59149916865712</v>
      </c>
      <c r="AX113" s="305">
        <v>170.09795569720271</v>
      </c>
      <c r="AY113" s="305">
        <v>175.01441087502869</v>
      </c>
      <c r="AZ113" s="305">
        <v>179.42742945681303</v>
      </c>
      <c r="BA113" s="305">
        <v>183.42623078153207</v>
      </c>
      <c r="BB113" s="305">
        <v>191.08360236703862</v>
      </c>
      <c r="BC113" s="305">
        <v>200.66801332925593</v>
      </c>
      <c r="BD113" s="305">
        <v>203.56411060313579</v>
      </c>
      <c r="BE113" s="306">
        <v>199.25746561416864</v>
      </c>
      <c r="BF113" s="285">
        <v>-2.1156209590222352E-2</v>
      </c>
      <c r="BG113" s="285">
        <v>3.5509635898291148E-2</v>
      </c>
      <c r="BH113" s="285">
        <v>0.54020876388104722</v>
      </c>
    </row>
    <row r="114" spans="1:60" x14ac:dyDescent="0.15">
      <c r="A114" s="272" t="s">
        <v>90</v>
      </c>
      <c r="B114" s="309">
        <v>3.5517006872277022</v>
      </c>
      <c r="C114" s="309">
        <v>4.0311411316133343</v>
      </c>
      <c r="D114" s="309">
        <v>4.792715124635702</v>
      </c>
      <c r="E114" s="309">
        <v>6.063612050524795</v>
      </c>
      <c r="F114" s="309">
        <v>7.6422076013597309</v>
      </c>
      <c r="G114" s="309">
        <v>9.2568455730037478</v>
      </c>
      <c r="H114" s="309">
        <v>10.962721612314223</v>
      </c>
      <c r="I114" s="309">
        <v>12.936787892634339</v>
      </c>
      <c r="J114" s="309">
        <v>14.890015156030003</v>
      </c>
      <c r="K114" s="309">
        <v>16.675918955918632</v>
      </c>
      <c r="L114" s="309">
        <v>17.975338498839701</v>
      </c>
      <c r="M114" s="309">
        <v>19.588929810591864</v>
      </c>
      <c r="N114" s="309">
        <v>20.467000081234389</v>
      </c>
      <c r="O114" s="309">
        <v>21.257314310447338</v>
      </c>
      <c r="P114" s="309">
        <v>22.241313913812448</v>
      </c>
      <c r="Q114" s="309">
        <v>22.09819905576132</v>
      </c>
      <c r="R114" s="309">
        <v>21.806980316288993</v>
      </c>
      <c r="S114" s="309">
        <v>21.224473526672739</v>
      </c>
      <c r="T114" s="309">
        <v>22.02954615539743</v>
      </c>
      <c r="U114" s="309">
        <v>23.10322532942196</v>
      </c>
      <c r="V114" s="309">
        <v>24.29864423844592</v>
      </c>
      <c r="W114" s="309">
        <v>24.65067323493539</v>
      </c>
      <c r="X114" s="309">
        <v>25.947002182002525</v>
      </c>
      <c r="Y114" s="309">
        <v>25.851117493522246</v>
      </c>
      <c r="Z114" s="309">
        <v>26.835510614259068</v>
      </c>
      <c r="AA114" s="309">
        <v>28.184419810973111</v>
      </c>
      <c r="AB114" s="309">
        <v>28.852259670037252</v>
      </c>
      <c r="AC114" s="309">
        <v>27.824263054638287</v>
      </c>
      <c r="AD114" s="309">
        <v>28.463973169470869</v>
      </c>
      <c r="AE114" s="309">
        <v>28.115877666544453</v>
      </c>
      <c r="AF114" s="309">
        <v>30.457221908909549</v>
      </c>
      <c r="AG114" s="309">
        <v>32.996148943029397</v>
      </c>
      <c r="AH114" s="309">
        <v>32.199974280296871</v>
      </c>
      <c r="AI114" s="309">
        <v>33.085482133023156</v>
      </c>
      <c r="AJ114" s="309">
        <v>33.915841237467134</v>
      </c>
      <c r="AK114" s="309">
        <v>34.628063254023829</v>
      </c>
      <c r="AL114" s="309">
        <v>35.92691662423541</v>
      </c>
      <c r="AM114" s="309">
        <v>36.185230660205711</v>
      </c>
      <c r="AN114" s="309">
        <v>38.139236725063725</v>
      </c>
      <c r="AO114" s="309">
        <v>39.059006365649289</v>
      </c>
      <c r="AP114" s="309">
        <v>40.509226620633804</v>
      </c>
      <c r="AQ114" s="309">
        <v>40.381423209729768</v>
      </c>
      <c r="AR114" s="309">
        <v>39.717210025683798</v>
      </c>
      <c r="AS114" s="309">
        <v>40.400328673828767</v>
      </c>
      <c r="AT114" s="309">
        <v>38.055405095785261</v>
      </c>
      <c r="AU114" s="309">
        <v>40.907906952836576</v>
      </c>
      <c r="AV114" s="309">
        <v>37.640972506241553</v>
      </c>
      <c r="AW114" s="309">
        <v>36.875354655465422</v>
      </c>
      <c r="AX114" s="309">
        <v>36.234434547577273</v>
      </c>
      <c r="AY114" s="309">
        <v>32.06163415828329</v>
      </c>
      <c r="AZ114" s="309">
        <v>33.545396697923287</v>
      </c>
      <c r="BA114" s="309">
        <v>35.523246840337684</v>
      </c>
      <c r="BB114" s="309">
        <v>37.266586904147211</v>
      </c>
      <c r="BC114" s="309">
        <v>36.577964480424903</v>
      </c>
      <c r="BD114" s="309">
        <v>37.8512973449009</v>
      </c>
      <c r="BE114" s="307">
        <v>36.659582713758354</v>
      </c>
      <c r="BF114" s="292">
        <v>-3.1484115862229101E-2</v>
      </c>
      <c r="BG114" s="292">
        <v>-5.3764256038313363E-4</v>
      </c>
      <c r="BH114" s="292">
        <v>9.9388134849318355E-2</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526</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300" t="s">
        <v>531</v>
      </c>
      <c r="BH117" s="251"/>
    </row>
    <row r="118" spans="1:60" x14ac:dyDescent="0.15">
      <c r="A118" s="168" t="s">
        <v>215</v>
      </c>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c r="AI118" s="320"/>
      <c r="AJ118" s="320"/>
      <c r="AK118" s="320"/>
      <c r="AL118" s="320"/>
      <c r="AM118" s="320"/>
      <c r="AN118" s="320"/>
      <c r="AO118" s="320"/>
      <c r="AP118" s="320"/>
      <c r="AQ118" s="320"/>
      <c r="AR118" s="320"/>
      <c r="AS118" s="320"/>
      <c r="AT118" s="320"/>
      <c r="AU118" s="320"/>
      <c r="AV118" s="320"/>
      <c r="AW118" s="320"/>
      <c r="AX118" s="320"/>
      <c r="AY118" s="320"/>
      <c r="AZ118" s="320"/>
      <c r="BA118" s="320"/>
      <c r="BB118" s="320"/>
      <c r="BC118" s="320"/>
      <c r="BD118" s="320"/>
      <c r="BE118" s="320"/>
    </row>
    <row r="119" spans="1:60" x14ac:dyDescent="0.15">
      <c r="A119" s="279" t="s">
        <v>532</v>
      </c>
    </row>
    <row r="120" spans="1:60" x14ac:dyDescent="0.15">
      <c r="A120" s="168" t="s">
        <v>84</v>
      </c>
    </row>
    <row r="121" spans="1:60" x14ac:dyDescent="0.15">
      <c r="A121" s="168" t="s">
        <v>83</v>
      </c>
    </row>
    <row r="122" spans="1:60" x14ac:dyDescent="0.15">
      <c r="A122" s="168" t="s">
        <v>219</v>
      </c>
    </row>
    <row r="123" spans="1:60" x14ac:dyDescent="0.15">
      <c r="A123" s="161" t="s">
        <v>537</v>
      </c>
    </row>
    <row r="124" spans="1:60" x14ac:dyDescent="0.15">
      <c r="A124" s="168" t="s">
        <v>536</v>
      </c>
    </row>
    <row r="125" spans="1:60" x14ac:dyDescent="0.15">
      <c r="A125" s="161" t="s">
        <v>529</v>
      </c>
    </row>
  </sheetData>
  <mergeCells count="1">
    <mergeCell ref="BF2:BG2"/>
  </mergeCells>
  <conditionalFormatting sqref="BF4:BH53 BF55:BH114">
    <cfRule type="cellIs" dxfId="293" priority="7" operator="lessThanOrEqual">
      <formula>0</formula>
    </cfRule>
    <cfRule type="cellIs" dxfId="292" priority="8" operator="greaterThan">
      <formula>0</formula>
    </cfRule>
  </conditionalFormatting>
  <conditionalFormatting sqref="BF4:BH53 BF55:BH56">
    <cfRule type="cellIs" dxfId="291" priority="5" operator="lessThanOrEqual">
      <formula>0</formula>
    </cfRule>
    <cfRule type="cellIs" dxfId="290" priority="6" operator="greaterThan">
      <formula>0</formula>
    </cfRule>
  </conditionalFormatting>
  <conditionalFormatting sqref="BF54:BH54">
    <cfRule type="cellIs" dxfId="289" priority="3" operator="lessThanOrEqual">
      <formula>0</formula>
    </cfRule>
    <cfRule type="cellIs" dxfId="288" priority="4" operator="greaterThan">
      <formula>0</formula>
    </cfRule>
  </conditionalFormatting>
  <conditionalFormatting sqref="BF54:BH54">
    <cfRule type="cellIs" dxfId="287" priority="1" operator="lessThanOrEqual">
      <formula>0</formula>
    </cfRule>
    <cfRule type="cellIs" dxfId="286" priority="2" operator="greaterThan">
      <formula>0</formula>
    </cfRule>
  </conditionalFormatting>
  <hyperlinks>
    <hyperlink ref="L1" location="Contents!A1" display="Contents" xr:uid="{E003783C-9ED5-4611-A5FC-FEB6D73B5893}"/>
    <hyperlink ref="BJ1" location="Contents!A1" display="Contents" xr:uid="{8A0506B7-792C-4080-9791-0EE4EC71B62A}"/>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9308D-4BB8-44E4-A231-2ED152A89AF6}">
  <dimension ref="A1:BJ126"/>
  <sheetViews>
    <sheetView showGridLines="0" workbookViewId="0">
      <pane xSplit="1" ySplit="3" topLeftCell="AR103"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248" t="s">
        <v>530</v>
      </c>
      <c r="L1" s="30" t="s">
        <v>199</v>
      </c>
      <c r="BH1" s="283"/>
      <c r="BJ1" s="30" t="s">
        <v>199</v>
      </c>
    </row>
    <row r="2" spans="1:62" x14ac:dyDescent="0.15">
      <c r="BF2" s="1229" t="s">
        <v>197</v>
      </c>
      <c r="BG2" s="1229"/>
      <c r="BH2" s="283" t="s">
        <v>196</v>
      </c>
    </row>
    <row r="3" spans="1:62" x14ac:dyDescent="0.15">
      <c r="A3" s="168" t="s">
        <v>195</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283">
        <v>2020</v>
      </c>
      <c r="BG3" s="283" t="s">
        <v>194</v>
      </c>
      <c r="BH3" s="283">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0.78006321000000001</v>
      </c>
      <c r="C5" s="311">
        <v>0.85400959500000007</v>
      </c>
      <c r="D5" s="311">
        <v>0.90690192000000003</v>
      </c>
      <c r="E5" s="311">
        <v>1.00987479</v>
      </c>
      <c r="F5" s="311">
        <v>1.1285867700000003</v>
      </c>
      <c r="G5" s="311">
        <v>1.2468186900000002</v>
      </c>
      <c r="H5" s="311">
        <v>1.3307949000000001</v>
      </c>
      <c r="I5" s="311">
        <v>1.49686137</v>
      </c>
      <c r="J5" s="311">
        <v>1.5918446700000002</v>
      </c>
      <c r="K5" s="311">
        <v>1.6091268299999999</v>
      </c>
      <c r="L5" s="311">
        <v>1.6616934000000001</v>
      </c>
      <c r="M5" s="311">
        <v>1.6764381000000002</v>
      </c>
      <c r="N5" s="311">
        <v>1.7583911999999999</v>
      </c>
      <c r="O5" s="311">
        <v>1.7751933000000002</v>
      </c>
      <c r="P5" s="311">
        <v>1.8022824</v>
      </c>
      <c r="Q5" s="311">
        <v>1.7909667000000002</v>
      </c>
      <c r="R5" s="311">
        <v>1.7378172000000003</v>
      </c>
      <c r="S5" s="311">
        <v>1.8403443000000002</v>
      </c>
      <c r="T5" s="311">
        <v>1.7549622000000002</v>
      </c>
      <c r="U5" s="311">
        <v>1.9480149000000004</v>
      </c>
      <c r="V5" s="311">
        <v>2.0433616739999998</v>
      </c>
      <c r="W5" s="311">
        <v>1.9665143549999999</v>
      </c>
      <c r="X5" s="311">
        <v>1.9903287600000001</v>
      </c>
      <c r="Y5" s="311">
        <v>2.1905103510000004</v>
      </c>
      <c r="Z5" s="311">
        <v>2.3680125360000002</v>
      </c>
      <c r="AA5" s="311">
        <v>2.2953760289999998</v>
      </c>
      <c r="AB5" s="311">
        <v>2.3112385829999997</v>
      </c>
      <c r="AC5" s="311">
        <v>2.4499930680000008</v>
      </c>
      <c r="AD5" s="311">
        <v>2.5994940390000001</v>
      </c>
      <c r="AE5" s="311">
        <v>2.6911032029999999</v>
      </c>
      <c r="AF5" s="311">
        <v>2.7810684000000001</v>
      </c>
      <c r="AG5" s="311">
        <v>2.8280961000000007</v>
      </c>
      <c r="AH5" s="311">
        <v>2.8838033999999997</v>
      </c>
      <c r="AI5" s="311">
        <v>2.8352619000000003</v>
      </c>
      <c r="AJ5" s="311">
        <v>3.0308904000000001</v>
      </c>
      <c r="AK5" s="311">
        <v>3.2119461</v>
      </c>
      <c r="AL5" s="311">
        <v>3.0255192000000006</v>
      </c>
      <c r="AM5" s="311">
        <v>3.1487949000000004</v>
      </c>
      <c r="AN5" s="311">
        <v>3.2322528000000004</v>
      </c>
      <c r="AO5" s="311">
        <v>3.1615119000000003</v>
      </c>
      <c r="AP5" s="311">
        <v>3.1816872000000003</v>
      </c>
      <c r="AQ5" s="311">
        <v>3.1530212999999998</v>
      </c>
      <c r="AR5" s="311">
        <v>3.3610005000000003</v>
      </c>
      <c r="AS5" s="311">
        <v>3.3553161</v>
      </c>
      <c r="AT5" s="311">
        <v>3.2589495000000004</v>
      </c>
      <c r="AU5" s="311">
        <v>3.3125724000000001</v>
      </c>
      <c r="AV5" s="311">
        <v>3.6404576999999998</v>
      </c>
      <c r="AW5" s="311">
        <v>3.5929899000000005</v>
      </c>
      <c r="AX5" s="311">
        <v>3.8140146000000001</v>
      </c>
      <c r="AY5" s="311">
        <v>3.9727098000000005</v>
      </c>
      <c r="AZ5" s="311">
        <v>3.9763377000000006</v>
      </c>
      <c r="BA5" s="311">
        <v>3.8319642000000003</v>
      </c>
      <c r="BB5" s="311">
        <v>3.9710016000000001</v>
      </c>
      <c r="BC5" s="311">
        <v>4.1911650000000007</v>
      </c>
      <c r="BD5" s="311">
        <v>4.2423921</v>
      </c>
      <c r="BE5" s="312">
        <v>4.0548639173625798</v>
      </c>
      <c r="BF5" s="284">
        <v>-4.6814872628018755E-2</v>
      </c>
      <c r="BG5" s="284">
        <v>2.6723062741158987E-2</v>
      </c>
      <c r="BH5" s="284">
        <v>2.9464208604899171E-2</v>
      </c>
    </row>
    <row r="6" spans="1:62" x14ac:dyDescent="0.15">
      <c r="A6" s="168" t="s">
        <v>192</v>
      </c>
      <c r="B6" s="311">
        <v>0.29032878961393954</v>
      </c>
      <c r="C6" s="311">
        <v>0.30640830595627994</v>
      </c>
      <c r="D6" s="311">
        <v>0.26350742928833343</v>
      </c>
      <c r="E6" s="311">
        <v>0.28293151345079048</v>
      </c>
      <c r="F6" s="311">
        <v>0.35089391956520832</v>
      </c>
      <c r="G6" s="311">
        <v>0.35883006090473685</v>
      </c>
      <c r="H6" s="311">
        <v>0.37294023065143334</v>
      </c>
      <c r="I6" s="311">
        <v>0.39880681616610919</v>
      </c>
      <c r="J6" s="311">
        <v>0.44188538439028402</v>
      </c>
      <c r="K6" s="311">
        <v>0.46492930931754151</v>
      </c>
      <c r="L6" s="311">
        <v>0.47300522814144563</v>
      </c>
      <c r="M6" s="311">
        <v>0.46387773762397022</v>
      </c>
      <c r="N6" s="311">
        <v>0.48959494572548512</v>
      </c>
      <c r="O6" s="311">
        <v>0.61581112364564483</v>
      </c>
      <c r="P6" s="311">
        <v>0.74755675602034499</v>
      </c>
      <c r="Q6" s="311">
        <v>0.80286169740266389</v>
      </c>
      <c r="R6" s="311">
        <v>0.87044966241943789</v>
      </c>
      <c r="S6" s="311">
        <v>0.93584320030063428</v>
      </c>
      <c r="T6" s="311">
        <v>0.96551298683340159</v>
      </c>
      <c r="U6" s="311">
        <v>0.96690201361584094</v>
      </c>
      <c r="V6" s="311">
        <v>0.99100263117903553</v>
      </c>
      <c r="W6" s="311">
        <v>0.88171792810024785</v>
      </c>
      <c r="X6" s="311">
        <v>0.89727564869980647</v>
      </c>
      <c r="Y6" s="311">
        <v>0.91294623054213941</v>
      </c>
      <c r="Z6" s="311">
        <v>0.89267125237141531</v>
      </c>
      <c r="AA6" s="311">
        <v>0.96543064462858608</v>
      </c>
      <c r="AB6" s="311">
        <v>1.0165001397766806</v>
      </c>
      <c r="AC6" s="311">
        <v>1.0166214719061069</v>
      </c>
      <c r="AD6" s="311">
        <v>1.0197543069999999</v>
      </c>
      <c r="AE6" s="311">
        <v>1.0837080250000004</v>
      </c>
      <c r="AF6" s="311">
        <v>1.1048484269999999</v>
      </c>
      <c r="AG6" s="311">
        <v>1.1260185700000001</v>
      </c>
      <c r="AH6" s="311">
        <v>1.1317462310000002</v>
      </c>
      <c r="AI6" s="311">
        <v>1.2052440950000003</v>
      </c>
      <c r="AJ6" s="311">
        <v>1.216471466</v>
      </c>
      <c r="AK6" s="311">
        <v>1.2928789330000001</v>
      </c>
      <c r="AL6" s="311">
        <v>1.3028588719999998</v>
      </c>
      <c r="AM6" s="311">
        <v>1.4784776789999998</v>
      </c>
      <c r="AN6" s="311">
        <v>1.6023385690000003</v>
      </c>
      <c r="AO6" s="311">
        <v>1.7287891349999998</v>
      </c>
      <c r="AP6" s="311">
        <v>1.8976440810000001</v>
      </c>
      <c r="AQ6" s="311">
        <v>2.0983782090000003</v>
      </c>
      <c r="AR6" s="311">
        <v>2.0534896750000007</v>
      </c>
      <c r="AS6" s="311">
        <v>2.1598768220000002</v>
      </c>
      <c r="AT6" s="311">
        <v>2.3460768400000003</v>
      </c>
      <c r="AU6" s="311">
        <v>2.3776034410000002</v>
      </c>
      <c r="AV6" s="311">
        <v>2.5491056700000003</v>
      </c>
      <c r="AW6" s="311">
        <v>2.6515357319999997</v>
      </c>
      <c r="AX6" s="311">
        <v>2.8006223890676001</v>
      </c>
      <c r="AY6" s="311">
        <v>2.838544107726364</v>
      </c>
      <c r="AZ6" s="311">
        <v>2.9081849840665996</v>
      </c>
      <c r="BA6" s="311">
        <v>2.9890813220157542</v>
      </c>
      <c r="BB6" s="311">
        <v>3.097207128253217</v>
      </c>
      <c r="BC6" s="311">
        <v>3.1530893713588686</v>
      </c>
      <c r="BD6" s="311">
        <v>3.1670386727553566</v>
      </c>
      <c r="BE6" s="312">
        <v>3.1065629291501726</v>
      </c>
      <c r="BF6" s="285">
        <v>-2.1775427327127228E-2</v>
      </c>
      <c r="BG6" s="285">
        <v>3.0459941311622662E-2</v>
      </c>
      <c r="BH6" s="285">
        <v>2.2573487064952616E-2</v>
      </c>
    </row>
    <row r="7" spans="1:62" x14ac:dyDescent="0.15">
      <c r="A7" s="168" t="s">
        <v>191</v>
      </c>
      <c r="B7" s="311">
        <v>14.973141965729273</v>
      </c>
      <c r="C7" s="311">
        <v>16.137922044437975</v>
      </c>
      <c r="D7" s="311">
        <v>17.039478243082627</v>
      </c>
      <c r="E7" s="311">
        <v>18.240533990655209</v>
      </c>
      <c r="F7" s="311">
        <v>19.634785235624445</v>
      </c>
      <c r="G7" s="311">
        <v>20.695169858839275</v>
      </c>
      <c r="H7" s="311">
        <v>21.335494333880806</v>
      </c>
      <c r="I7" s="311">
        <v>21.553072383042682</v>
      </c>
      <c r="J7" s="311">
        <v>21.376654489319968</v>
      </c>
      <c r="K7" s="311">
        <v>20.636089790754525</v>
      </c>
      <c r="L7" s="311">
        <v>18.941517635876107</v>
      </c>
      <c r="M7" s="311">
        <v>19.319004697812403</v>
      </c>
      <c r="N7" s="311">
        <v>18.925023947732097</v>
      </c>
      <c r="O7" s="311">
        <v>18.991385167266941</v>
      </c>
      <c r="P7" s="311">
        <v>19.623232057521502</v>
      </c>
      <c r="Q7" s="311">
        <v>19.21458550356185</v>
      </c>
      <c r="R7" s="311">
        <v>18.751063490101306</v>
      </c>
      <c r="S7" s="311">
        <v>17.4301555077828</v>
      </c>
      <c r="T7" s="311">
        <v>16.352049427928272</v>
      </c>
      <c r="U7" s="311">
        <v>17.465660141829584</v>
      </c>
      <c r="V7" s="311">
        <v>16.810346066267542</v>
      </c>
      <c r="W7" s="311">
        <v>15.754334122033896</v>
      </c>
      <c r="X7" s="311">
        <v>16.749877755691912</v>
      </c>
      <c r="Y7" s="311">
        <v>17.517676505475453</v>
      </c>
      <c r="Z7" s="311">
        <v>18.612792828819437</v>
      </c>
      <c r="AA7" s="311">
        <v>18.614192465913522</v>
      </c>
      <c r="AB7" s="311">
        <v>19.022300624871583</v>
      </c>
      <c r="AC7" s="311">
        <v>19.668634803555225</v>
      </c>
      <c r="AD7" s="311">
        <v>20.157909569816784</v>
      </c>
      <c r="AE7" s="311">
        <v>20.631891829022539</v>
      </c>
      <c r="AF7" s="311">
        <v>21.527386098760378</v>
      </c>
      <c r="AG7" s="311">
        <v>21.920032730715047</v>
      </c>
      <c r="AH7" s="311">
        <v>22.051136186578905</v>
      </c>
      <c r="AI7" s="311">
        <v>21.678447202143566</v>
      </c>
      <c r="AJ7" s="311">
        <v>21.753462622815114</v>
      </c>
      <c r="AK7" s="311">
        <v>22.622063729880843</v>
      </c>
      <c r="AL7" s="311">
        <v>21.623688537325563</v>
      </c>
      <c r="AM7" s="311">
        <v>22.32400369915824</v>
      </c>
      <c r="AN7" s="311">
        <v>21.678842215054789</v>
      </c>
      <c r="AO7" s="311">
        <v>21.766598701213745</v>
      </c>
      <c r="AP7" s="311">
        <v>21.42694741923059</v>
      </c>
      <c r="AQ7" s="311">
        <v>21.116799613604517</v>
      </c>
      <c r="AR7" s="311">
        <v>22.46897913487792</v>
      </c>
      <c r="AS7" s="311">
        <v>22.640082395754227</v>
      </c>
      <c r="AT7" s="311">
        <v>22.234612087438883</v>
      </c>
      <c r="AU7" s="311">
        <v>23.334964230957077</v>
      </c>
      <c r="AV7" s="311">
        <v>23.695589179245637</v>
      </c>
      <c r="AW7" s="311">
        <v>24.772420013091107</v>
      </c>
      <c r="AX7" s="311">
        <v>25.452822156267011</v>
      </c>
      <c r="AY7" s="311">
        <v>26.001376396169469</v>
      </c>
      <c r="AZ7" s="311">
        <v>26.768861794364781</v>
      </c>
      <c r="BA7" s="311">
        <v>26.967561834661314</v>
      </c>
      <c r="BB7" s="311">
        <v>26.639721058903557</v>
      </c>
      <c r="BC7" s="311">
        <v>29.5817401892166</v>
      </c>
      <c r="BD7" s="311">
        <v>30.572556012093447</v>
      </c>
      <c r="BE7" s="312">
        <v>29.952700042615085</v>
      </c>
      <c r="BF7" s="285">
        <v>-2.2951759331450883E-2</v>
      </c>
      <c r="BG7" s="285">
        <v>3.2357742439570236E-2</v>
      </c>
      <c r="BH7" s="285">
        <v>0.21764789653153443</v>
      </c>
    </row>
    <row r="8" spans="1:62" s="161" customFormat="1" x14ac:dyDescent="0.15">
      <c r="A8" s="163" t="s">
        <v>190</v>
      </c>
      <c r="B8" s="313">
        <v>16.043533965343212</v>
      </c>
      <c r="C8" s="313">
        <v>17.298339945394254</v>
      </c>
      <c r="D8" s="313">
        <v>18.209887592370958</v>
      </c>
      <c r="E8" s="313">
        <v>19.533340294106001</v>
      </c>
      <c r="F8" s="313">
        <v>21.114265925189656</v>
      </c>
      <c r="G8" s="313">
        <v>22.300818609744013</v>
      </c>
      <c r="H8" s="313">
        <v>23.039229464532241</v>
      </c>
      <c r="I8" s="313">
        <v>23.448740569208791</v>
      </c>
      <c r="J8" s="313">
        <v>23.410384543710251</v>
      </c>
      <c r="K8" s="313">
        <v>22.710145930072066</v>
      </c>
      <c r="L8" s="313">
        <v>21.076216264017553</v>
      </c>
      <c r="M8" s="313">
        <v>21.459320535436373</v>
      </c>
      <c r="N8" s="313">
        <v>21.173010093457581</v>
      </c>
      <c r="O8" s="313">
        <v>21.382389590912588</v>
      </c>
      <c r="P8" s="313">
        <v>22.173071213541846</v>
      </c>
      <c r="Q8" s="313">
        <v>21.808413900964517</v>
      </c>
      <c r="R8" s="313">
        <v>21.359330352520743</v>
      </c>
      <c r="S8" s="313">
        <v>20.206343008083437</v>
      </c>
      <c r="T8" s="313">
        <v>19.072524614761676</v>
      </c>
      <c r="U8" s="313">
        <v>20.380577055445425</v>
      </c>
      <c r="V8" s="313">
        <v>19.844710371446578</v>
      </c>
      <c r="W8" s="313">
        <v>18.602566405134144</v>
      </c>
      <c r="X8" s="313">
        <v>19.63748216439172</v>
      </c>
      <c r="Y8" s="313">
        <v>20.621133087017594</v>
      </c>
      <c r="Z8" s="313">
        <v>21.873476617190853</v>
      </c>
      <c r="AA8" s="313">
        <v>21.874999139542108</v>
      </c>
      <c r="AB8" s="313">
        <v>22.350039347648263</v>
      </c>
      <c r="AC8" s="313">
        <v>23.135249343461332</v>
      </c>
      <c r="AD8" s="313">
        <v>23.777157915816783</v>
      </c>
      <c r="AE8" s="313">
        <v>24.40670305702254</v>
      </c>
      <c r="AF8" s="313">
        <v>25.413302925760377</v>
      </c>
      <c r="AG8" s="313">
        <v>25.874147400715046</v>
      </c>
      <c r="AH8" s="313">
        <v>26.066685817578907</v>
      </c>
      <c r="AI8" s="313">
        <v>25.718953197143566</v>
      </c>
      <c r="AJ8" s="313">
        <v>26.000824488815116</v>
      </c>
      <c r="AK8" s="313">
        <v>27.126888762880842</v>
      </c>
      <c r="AL8" s="313">
        <v>25.952066609325566</v>
      </c>
      <c r="AM8" s="313">
        <v>26.95127627815824</v>
      </c>
      <c r="AN8" s="313">
        <v>26.513433584054791</v>
      </c>
      <c r="AO8" s="313">
        <v>26.656899736213745</v>
      </c>
      <c r="AP8" s="313">
        <v>26.506278700230588</v>
      </c>
      <c r="AQ8" s="313">
        <v>26.368199122604516</v>
      </c>
      <c r="AR8" s="313">
        <v>27.88346930987792</v>
      </c>
      <c r="AS8" s="313">
        <v>28.155275317754228</v>
      </c>
      <c r="AT8" s="313">
        <v>27.839638427438885</v>
      </c>
      <c r="AU8" s="313">
        <v>29.025140071957079</v>
      </c>
      <c r="AV8" s="313">
        <v>29.885152549245635</v>
      </c>
      <c r="AW8" s="313">
        <v>31.016945645091106</v>
      </c>
      <c r="AX8" s="313">
        <v>32.06745914533461</v>
      </c>
      <c r="AY8" s="313">
        <v>32.81263030389583</v>
      </c>
      <c r="AZ8" s="313">
        <v>33.653384478431384</v>
      </c>
      <c r="BA8" s="313">
        <v>33.788607356677069</v>
      </c>
      <c r="BB8" s="313">
        <v>33.707929787156772</v>
      </c>
      <c r="BC8" s="313">
        <v>36.925994560575468</v>
      </c>
      <c r="BD8" s="313">
        <v>37.9819867848488</v>
      </c>
      <c r="BE8" s="313">
        <v>37.114126889127839</v>
      </c>
      <c r="BF8" s="286">
        <v>-2.5519060376902436E-2</v>
      </c>
      <c r="BG8" s="286">
        <v>3.1552673056929992E-2</v>
      </c>
      <c r="BH8" s="286">
        <v>0.26968559220138622</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0.14844240000000006</v>
      </c>
      <c r="C10" s="311">
        <v>0.16076592000000006</v>
      </c>
      <c r="D10" s="311">
        <v>0.16811802000000006</v>
      </c>
      <c r="E10" s="311">
        <v>0.18719847000000003</v>
      </c>
      <c r="F10" s="311">
        <v>0.18649827000000005</v>
      </c>
      <c r="G10" s="311">
        <v>0.21076020000000006</v>
      </c>
      <c r="H10" s="311">
        <v>0.22752999000000004</v>
      </c>
      <c r="I10" s="311">
        <v>0.25532793000000009</v>
      </c>
      <c r="J10" s="311">
        <v>0.29054799000000003</v>
      </c>
      <c r="K10" s="311">
        <v>0.30752784000000011</v>
      </c>
      <c r="L10" s="311">
        <v>0.31509000000000004</v>
      </c>
      <c r="M10" s="311">
        <v>0.35465130000000006</v>
      </c>
      <c r="N10" s="311">
        <v>0.37040580000000006</v>
      </c>
      <c r="O10" s="311">
        <v>0.3602529000000001</v>
      </c>
      <c r="P10" s="311">
        <v>0.37040580000000006</v>
      </c>
      <c r="Q10" s="311">
        <v>0.40366530000000006</v>
      </c>
      <c r="R10" s="311">
        <v>0.42187050000000009</v>
      </c>
      <c r="S10" s="311">
        <v>0.47928690000000007</v>
      </c>
      <c r="T10" s="311">
        <v>0.51534720000000001</v>
      </c>
      <c r="U10" s="311">
        <v>0.54860670000000011</v>
      </c>
      <c r="V10" s="311">
        <v>0.56051010000000012</v>
      </c>
      <c r="W10" s="311">
        <v>0.60567300000000013</v>
      </c>
      <c r="X10" s="311">
        <v>0.60602310000000004</v>
      </c>
      <c r="Y10" s="311">
        <v>0.70790220000000015</v>
      </c>
      <c r="Z10" s="311">
        <v>0.74361240000000017</v>
      </c>
      <c r="AA10" s="311">
        <v>0.71035290000000006</v>
      </c>
      <c r="AB10" s="311">
        <v>0.72330660000000013</v>
      </c>
      <c r="AC10" s="311">
        <v>0.78212340000000002</v>
      </c>
      <c r="AD10" s="311">
        <v>0.82588590000000017</v>
      </c>
      <c r="AE10" s="311">
        <v>0.84899250000000015</v>
      </c>
      <c r="AF10" s="311">
        <v>0.94491990000000037</v>
      </c>
      <c r="AG10" s="311">
        <v>1.0842597000000003</v>
      </c>
      <c r="AH10" s="311">
        <v>0.99918540000000022</v>
      </c>
      <c r="AI10" s="311">
        <v>1.0681551000000002</v>
      </c>
      <c r="AJ10" s="311">
        <v>1.1329236</v>
      </c>
      <c r="AK10" s="311">
        <v>1.1626821000000003</v>
      </c>
      <c r="AL10" s="311">
        <v>1.0884609000000001</v>
      </c>
      <c r="AM10" s="311">
        <v>1.0597527000000002</v>
      </c>
      <c r="AN10" s="311">
        <v>1.2106458</v>
      </c>
      <c r="AO10" s="311">
        <v>1.3251285000000002</v>
      </c>
      <c r="AP10" s="311">
        <v>1.4144040000000002</v>
      </c>
      <c r="AQ10" s="311">
        <v>1.4634180000000001</v>
      </c>
      <c r="AR10" s="311">
        <v>1.5376392000000003</v>
      </c>
      <c r="AS10" s="311">
        <v>1.5547941000000005</v>
      </c>
      <c r="AT10" s="311">
        <v>1.5060800977809818</v>
      </c>
      <c r="AU10" s="311">
        <v>1.5151469961044066</v>
      </c>
      <c r="AV10" s="311">
        <v>1.5782323928106883</v>
      </c>
      <c r="AW10" s="311">
        <v>1.6439115360904504</v>
      </c>
      <c r="AX10" s="311">
        <v>1.6569968027583404</v>
      </c>
      <c r="AY10" s="311">
        <v>1.6615792462894889</v>
      </c>
      <c r="AZ10" s="311">
        <v>1.6794924575529668</v>
      </c>
      <c r="BA10" s="311">
        <v>1.735560402773169</v>
      </c>
      <c r="BB10" s="311">
        <v>1.7388010278922144</v>
      </c>
      <c r="BC10" s="311">
        <v>1.753352628512967</v>
      </c>
      <c r="BD10" s="311">
        <v>1.6761410221073887</v>
      </c>
      <c r="BE10" s="312">
        <v>1.5814749450906587</v>
      </c>
      <c r="BF10" s="285">
        <v>-5.9056514640757674E-2</v>
      </c>
      <c r="BG10" s="285">
        <v>1.075581500911027E-2</v>
      </c>
      <c r="BH10" s="285">
        <v>1.1491608259909454E-2</v>
      </c>
    </row>
    <row r="11" spans="1:62" x14ac:dyDescent="0.15">
      <c r="A11" s="168" t="s">
        <v>188</v>
      </c>
      <c r="B11" s="311">
        <v>1.8483175107079643E-3</v>
      </c>
      <c r="C11" s="311">
        <v>2.1614493942477869E-3</v>
      </c>
      <c r="D11" s="311">
        <v>2.443377576106194E-3</v>
      </c>
      <c r="E11" s="311">
        <v>2.582243172477875E-3</v>
      </c>
      <c r="F11" s="311">
        <v>2.7214737244247778E-3</v>
      </c>
      <c r="G11" s="311">
        <v>2.9196446017699103E-3</v>
      </c>
      <c r="H11" s="311">
        <v>4.5984402477876095E-3</v>
      </c>
      <c r="I11" s="311">
        <v>6.3137314513274315E-3</v>
      </c>
      <c r="J11" s="311">
        <v>7.2261203893805295E-3</v>
      </c>
      <c r="K11" s="311">
        <v>1.3904807415929201E-2</v>
      </c>
      <c r="L11" s="311">
        <v>1.5109160814159287E-2</v>
      </c>
      <c r="M11" s="311">
        <v>1.7408380938053091E-2</v>
      </c>
      <c r="N11" s="311">
        <v>2.1714856725663711E-2</v>
      </c>
      <c r="O11" s="311">
        <v>2.8576021539822999E-2</v>
      </c>
      <c r="P11" s="311">
        <v>3.1313188353982294E-2</v>
      </c>
      <c r="Q11" s="311">
        <v>3.660504419469026E-2</v>
      </c>
      <c r="R11" s="311">
        <v>3.2846001769911495E-2</v>
      </c>
      <c r="S11" s="311">
        <v>4.693328697345131E-2</v>
      </c>
      <c r="T11" s="311">
        <v>6.3465774530973434E-2</v>
      </c>
      <c r="U11" s="311">
        <v>7.3867008424778752E-2</v>
      </c>
      <c r="V11" s="311">
        <v>9.2662220548672541E-2</v>
      </c>
      <c r="W11" s="311">
        <v>0.10795385915044245</v>
      </c>
      <c r="X11" s="311">
        <v>0.12050833093805308</v>
      </c>
      <c r="Y11" s="311">
        <v>0.1213112332035398</v>
      </c>
      <c r="Z11" s="311">
        <v>0.12437686003539819</v>
      </c>
      <c r="AA11" s="311">
        <v>0.11323848887076104</v>
      </c>
      <c r="AB11" s="311">
        <v>0.11772218708569906</v>
      </c>
      <c r="AC11" s="311">
        <v>0.13335838024603536</v>
      </c>
      <c r="AD11" s="311">
        <v>0.15622065730019466</v>
      </c>
      <c r="AE11" s="311">
        <v>0.17061012572001766</v>
      </c>
      <c r="AF11" s="311">
        <v>0.18829780715978756</v>
      </c>
      <c r="AG11" s="311">
        <v>0.20745896023895569</v>
      </c>
      <c r="AH11" s="311">
        <v>0.22544970078838933</v>
      </c>
      <c r="AI11" s="311">
        <v>0.23627348024718575</v>
      </c>
      <c r="AJ11" s="311">
        <v>0.28036963907442469</v>
      </c>
      <c r="AK11" s="311">
        <v>0.34936218934262037</v>
      </c>
      <c r="AL11" s="311">
        <v>0.44230298029938142</v>
      </c>
      <c r="AM11" s="311">
        <v>0.52258507052846004</v>
      </c>
      <c r="AN11" s="311">
        <v>0.58490251161208873</v>
      </c>
      <c r="AO11" s="311">
        <v>0.69560941387412378</v>
      </c>
      <c r="AP11" s="311">
        <v>0.72457616494434718</v>
      </c>
      <c r="AQ11" s="311">
        <v>0.76211214135377903</v>
      </c>
      <c r="AR11" s="311">
        <v>0.78485891089781656</v>
      </c>
      <c r="AS11" s="311">
        <v>0.92379187665553941</v>
      </c>
      <c r="AT11" s="311">
        <v>0.7440700967899545</v>
      </c>
      <c r="AU11" s="311">
        <v>0.99276405322412176</v>
      </c>
      <c r="AV11" s="311">
        <v>0.98940329858576448</v>
      </c>
      <c r="AW11" s="311">
        <v>1.1727551975678174</v>
      </c>
      <c r="AX11" s="311">
        <v>1.3817798198678457</v>
      </c>
      <c r="AY11" s="311">
        <v>1.46359707290561</v>
      </c>
      <c r="AZ11" s="311">
        <v>1.5457154714066541</v>
      </c>
      <c r="BA11" s="311">
        <v>1.3351637681366015</v>
      </c>
      <c r="BB11" s="311">
        <v>1.3547530205934724</v>
      </c>
      <c r="BC11" s="311">
        <v>1.2920687162372051</v>
      </c>
      <c r="BD11" s="311">
        <v>1.2864005574134332</v>
      </c>
      <c r="BE11" s="312">
        <v>1.1562541146893626</v>
      </c>
      <c r="BF11" s="285">
        <v>-0.10362682618848784</v>
      </c>
      <c r="BG11" s="285">
        <v>5.6273141458806686E-2</v>
      </c>
      <c r="BH11" s="285">
        <v>8.4017893398601242E-3</v>
      </c>
    </row>
    <row r="12" spans="1:62" x14ac:dyDescent="0.15">
      <c r="A12" s="168" t="s">
        <v>187</v>
      </c>
      <c r="B12" s="311">
        <v>2.2240080000000002E-2</v>
      </c>
      <c r="C12" s="311">
        <v>2.32254E-2</v>
      </c>
      <c r="D12" s="311">
        <v>2.0586150000000001E-2</v>
      </c>
      <c r="E12" s="311">
        <v>1.7595000000000003E-2</v>
      </c>
      <c r="F12" s="311">
        <v>2.3155020000000005E-2</v>
      </c>
      <c r="G12" s="311">
        <v>2.3119830000000001E-2</v>
      </c>
      <c r="H12" s="311">
        <v>2.3577300000000006E-2</v>
      </c>
      <c r="I12" s="311">
        <v>2.1465900000000003E-2</v>
      </c>
      <c r="J12" s="311">
        <v>1.6856010000000005E-2</v>
      </c>
      <c r="K12" s="311">
        <v>1.7559809999999999E-2</v>
      </c>
      <c r="L12" s="311">
        <v>1.9917540000000004E-2</v>
      </c>
      <c r="M12" s="311">
        <v>2.1747420000000003E-2</v>
      </c>
      <c r="N12" s="311">
        <v>2.2380840000000003E-2</v>
      </c>
      <c r="O12" s="311">
        <v>2.0902859999999999E-2</v>
      </c>
      <c r="P12" s="311">
        <v>2.4738570000000005E-2</v>
      </c>
      <c r="Q12" s="311">
        <v>2.53368E-2</v>
      </c>
      <c r="R12" s="311">
        <v>2.494971E-2</v>
      </c>
      <c r="S12" s="311">
        <v>2.5829460000000002E-2</v>
      </c>
      <c r="T12" s="311">
        <v>2.787048E-2</v>
      </c>
      <c r="U12" s="311">
        <v>2.8503900000000002E-2</v>
      </c>
      <c r="V12" s="311">
        <v>2.8468710000000001E-2</v>
      </c>
      <c r="W12" s="311">
        <v>2.6040600000000001E-2</v>
      </c>
      <c r="X12" s="311">
        <v>2.5266420000000001E-2</v>
      </c>
      <c r="Y12" s="311">
        <v>3.5506710000000011E-2</v>
      </c>
      <c r="Z12" s="311">
        <v>5.5389060000000011E-2</v>
      </c>
      <c r="AA12" s="311">
        <v>5.9471099999999992E-2</v>
      </c>
      <c r="AB12" s="311">
        <v>7.0040977200000035E-2</v>
      </c>
      <c r="AC12" s="311">
        <v>7.8343401600000001E-2</v>
      </c>
      <c r="AD12" s="311">
        <v>8.1122531881795246E-2</v>
      </c>
      <c r="AE12" s="311">
        <v>7.8242918400000028E-2</v>
      </c>
      <c r="AF12" s="311">
        <v>7.497721440000002E-2</v>
      </c>
      <c r="AG12" s="311">
        <v>7.6199759999999991E-2</v>
      </c>
      <c r="AH12" s="311">
        <v>0.1036777284</v>
      </c>
      <c r="AI12" s="311">
        <v>0.14317599960000002</v>
      </c>
      <c r="AJ12" s="311">
        <v>0.19558217519999999</v>
      </c>
      <c r="AK12" s="311">
        <v>0.252505908</v>
      </c>
      <c r="AL12" s="311">
        <v>0.28620546120000007</v>
      </c>
      <c r="AM12" s="311">
        <v>0.28863799200000007</v>
      </c>
      <c r="AN12" s="311">
        <v>0.31225991759999999</v>
      </c>
      <c r="AO12" s="311">
        <v>0.338940654492138</v>
      </c>
      <c r="AP12" s="311">
        <v>0.32787927795672173</v>
      </c>
      <c r="AQ12" s="311">
        <v>0.30342059489501538</v>
      </c>
      <c r="AR12" s="311">
        <v>0.17885172240000005</v>
      </c>
      <c r="AS12" s="311">
        <v>9.9545356800000026E-2</v>
      </c>
      <c r="AT12" s="311">
        <v>0.10061717760000002</v>
      </c>
      <c r="AU12" s="311">
        <v>0.20663114040000005</v>
      </c>
      <c r="AV12" s="311">
        <v>0.21011455800000006</v>
      </c>
      <c r="AW12" s="311">
        <v>0.19083015719999999</v>
      </c>
      <c r="AX12" s="311">
        <v>0.19125302400000002</v>
      </c>
      <c r="AY12" s="311">
        <v>0.15836152320000002</v>
      </c>
      <c r="AZ12" s="311">
        <v>0.17367428365200005</v>
      </c>
      <c r="BA12" s="311">
        <v>0.21298682840400004</v>
      </c>
      <c r="BB12" s="311">
        <v>0.20212548992525059</v>
      </c>
      <c r="BC12" s="311">
        <v>0.20292008648400001</v>
      </c>
      <c r="BD12" s="311">
        <v>0.23447013656400004</v>
      </c>
      <c r="BE12" s="312">
        <v>0.22039214152869158</v>
      </c>
      <c r="BF12" s="285">
        <v>-6.2609932213768538E-2</v>
      </c>
      <c r="BG12" s="285">
        <v>8.8282236758955746E-2</v>
      </c>
      <c r="BH12" s="285">
        <v>1.6014544915000596E-3</v>
      </c>
    </row>
    <row r="13" spans="1:62" x14ac:dyDescent="0.15">
      <c r="A13" s="168" t="s">
        <v>186</v>
      </c>
      <c r="B13" s="311">
        <v>3.2224499999999996E-2</v>
      </c>
      <c r="C13" s="311">
        <v>3.3610500000000001E-2</v>
      </c>
      <c r="D13" s="311">
        <v>4.1579999999999999E-2</v>
      </c>
      <c r="E13" s="311">
        <v>4.2376950000000004E-2</v>
      </c>
      <c r="F13" s="311">
        <v>4.6275075000000006E-2</v>
      </c>
      <c r="G13" s="311">
        <v>4.49757E-2</v>
      </c>
      <c r="H13" s="311">
        <v>4.6816200000000002E-2</v>
      </c>
      <c r="I13" s="311">
        <v>5.7186899999999999E-2</v>
      </c>
      <c r="J13" s="311">
        <v>5.925600000000001E-2</v>
      </c>
      <c r="K13" s="311">
        <v>6.1652700000000005E-2</v>
      </c>
      <c r="L13" s="311">
        <v>5.8112100000000007E-2</v>
      </c>
      <c r="M13" s="311">
        <v>6.1936199999999997E-2</v>
      </c>
      <c r="N13" s="311">
        <v>6.9317100000000006E-2</v>
      </c>
      <c r="O13" s="311">
        <v>8.58627E-2</v>
      </c>
      <c r="P13" s="311">
        <v>9.2597399999999996E-2</v>
      </c>
      <c r="Q13" s="311">
        <v>0.1021374</v>
      </c>
      <c r="R13" s="311">
        <v>0.1102842</v>
      </c>
      <c r="S13" s="311">
        <v>0.1189125</v>
      </c>
      <c r="T13" s="311">
        <v>0.13161510000000001</v>
      </c>
      <c r="U13" s="311">
        <v>0.1307007</v>
      </c>
      <c r="V13" s="311">
        <v>0.1311561</v>
      </c>
      <c r="W13" s="311">
        <v>0.13345470000000004</v>
      </c>
      <c r="X13" s="311">
        <v>0.13549050000000001</v>
      </c>
      <c r="Y13" s="311">
        <v>0.1360017</v>
      </c>
      <c r="Z13" s="311">
        <v>0.12981239999999999</v>
      </c>
      <c r="AA13" s="311">
        <v>0.1347102</v>
      </c>
      <c r="AB13" s="311">
        <v>0.13889700000000002</v>
      </c>
      <c r="AC13" s="311">
        <v>0.13667670000000001</v>
      </c>
      <c r="AD13" s="311">
        <v>0.14190030000000001</v>
      </c>
      <c r="AE13" s="311">
        <v>0.14038740000000002</v>
      </c>
      <c r="AF13" s="311">
        <v>0.14930100000000002</v>
      </c>
      <c r="AG13" s="311">
        <v>0.16236990000000001</v>
      </c>
      <c r="AH13" s="311">
        <v>0.204264</v>
      </c>
      <c r="AI13" s="311">
        <v>0.23719050000000003</v>
      </c>
      <c r="AJ13" s="311">
        <v>0.20487240000000004</v>
      </c>
      <c r="AK13" s="311">
        <v>0.20648906478282014</v>
      </c>
      <c r="AL13" s="311">
        <v>0.21380375225231849</v>
      </c>
      <c r="AM13" s="311">
        <v>0.21595253368198999</v>
      </c>
      <c r="AN13" s="311">
        <v>0.20699927772502524</v>
      </c>
      <c r="AO13" s="311">
        <v>0.22085352146336415</v>
      </c>
      <c r="AP13" s="311">
        <v>0.23206839440452656</v>
      </c>
      <c r="AQ13" s="311">
        <v>0.24352856202944148</v>
      </c>
      <c r="AR13" s="311">
        <v>0.25781883239759629</v>
      </c>
      <c r="AS13" s="311">
        <v>0.26190412034022142</v>
      </c>
      <c r="AT13" s="311">
        <v>0.30165550947702968</v>
      </c>
      <c r="AU13" s="311">
        <v>0.31482495972366359</v>
      </c>
      <c r="AV13" s="311">
        <v>0.30653897245900891</v>
      </c>
      <c r="AW13" s="311">
        <v>0.34077231640779732</v>
      </c>
      <c r="AX13" s="311">
        <v>0.3771811970201831</v>
      </c>
      <c r="AY13" s="311">
        <v>0.40982622656635953</v>
      </c>
      <c r="AZ13" s="311">
        <v>0.40362225775769339</v>
      </c>
      <c r="BA13" s="311">
        <v>0.4354762388608715</v>
      </c>
      <c r="BB13" s="311">
        <v>0.44517610570436172</v>
      </c>
      <c r="BC13" s="311">
        <v>0.47556423317468194</v>
      </c>
      <c r="BD13" s="311">
        <v>0.48407197162218379</v>
      </c>
      <c r="BE13" s="312">
        <v>0.50133381779539332</v>
      </c>
      <c r="BF13" s="285">
        <v>3.282999755275573E-2</v>
      </c>
      <c r="BG13" s="285">
        <v>4.843103346627875E-2</v>
      </c>
      <c r="BH13" s="285">
        <v>3.6428853074363591E-3</v>
      </c>
    </row>
    <row r="14" spans="1:62" x14ac:dyDescent="0.15">
      <c r="A14" s="168" t="s">
        <v>185</v>
      </c>
      <c r="B14" s="311">
        <v>0</v>
      </c>
      <c r="C14" s="311">
        <v>0</v>
      </c>
      <c r="D14" s="311">
        <v>0</v>
      </c>
      <c r="E14" s="311">
        <v>0</v>
      </c>
      <c r="F14" s="311">
        <v>0</v>
      </c>
      <c r="G14" s="311">
        <v>2.5120800000000007E-3</v>
      </c>
      <c r="H14" s="311">
        <v>2.5120800000000007E-3</v>
      </c>
      <c r="I14" s="311">
        <v>3.6425160000000006E-3</v>
      </c>
      <c r="J14" s="311">
        <v>2.0934E-3</v>
      </c>
      <c r="K14" s="311">
        <v>4.1868000000000001E-3</v>
      </c>
      <c r="L14" s="311">
        <v>5.2335000000000003E-3</v>
      </c>
      <c r="M14" s="311">
        <v>4.7729520000000004E-3</v>
      </c>
      <c r="N14" s="311">
        <v>3.0563640000000006E-3</v>
      </c>
      <c r="O14" s="311">
        <v>3.1401000000000003E-3</v>
      </c>
      <c r="P14" s="311">
        <v>2.2608720000000001E-3</v>
      </c>
      <c r="Q14" s="311">
        <v>1.758456E-3</v>
      </c>
      <c r="R14" s="311">
        <v>2.8470240000000001E-3</v>
      </c>
      <c r="S14" s="311">
        <v>3.6843840000000006E-3</v>
      </c>
      <c r="T14" s="311">
        <v>4.5636119999999999E-3</v>
      </c>
      <c r="U14" s="311">
        <v>6.573276000000002E-3</v>
      </c>
      <c r="V14" s="311">
        <v>6.6988800000000008E-3</v>
      </c>
      <c r="W14" s="311">
        <v>6.6570120000000012E-3</v>
      </c>
      <c r="X14" s="311">
        <v>6.1964640000000014E-3</v>
      </c>
      <c r="Y14" s="311">
        <v>7.2431639999999999E-3</v>
      </c>
      <c r="Z14" s="311">
        <v>5.7359160000000015E-3</v>
      </c>
      <c r="AA14" s="311">
        <v>9.420300000000003E-3</v>
      </c>
      <c r="AB14" s="311">
        <v>1.1555568000000002E-2</v>
      </c>
      <c r="AC14" s="311">
        <v>1.1597436000000003E-2</v>
      </c>
      <c r="AD14" s="311">
        <v>1.3355892000000001E-2</v>
      </c>
      <c r="AE14" s="311">
        <v>1.2057984000000002E-2</v>
      </c>
      <c r="AF14" s="311">
        <v>1.1639304000000003E-2</v>
      </c>
      <c r="AG14" s="311">
        <v>1.2351060000000002E-2</v>
      </c>
      <c r="AH14" s="311">
        <v>1.1262492000000001E-2</v>
      </c>
      <c r="AI14" s="311">
        <v>1.1471832000000003E-2</v>
      </c>
      <c r="AJ14" s="311">
        <v>1.0801944000000003E-2</v>
      </c>
      <c r="AK14" s="311">
        <v>1.1764908000000001E-2</v>
      </c>
      <c r="AL14" s="311">
        <v>1.1974248000000003E-2</v>
      </c>
      <c r="AM14" s="311">
        <v>4.7671455776654523E-3</v>
      </c>
      <c r="AN14" s="311">
        <v>8.3190795236988118E-3</v>
      </c>
      <c r="AO14" s="311">
        <v>1.9364036129640001E-2</v>
      </c>
      <c r="AP14" s="311">
        <v>1.9881716286285003E-2</v>
      </c>
      <c r="AQ14" s="311">
        <v>2.1723911438310001E-2</v>
      </c>
      <c r="AR14" s="311">
        <v>1.9685911113205567E-2</v>
      </c>
      <c r="AS14" s="311">
        <v>1.7956493539098051E-2</v>
      </c>
      <c r="AT14" s="311">
        <v>2.1163281462803121E-2</v>
      </c>
      <c r="AU14" s="311">
        <v>2.2280480777647018E-2</v>
      </c>
      <c r="AV14" s="311">
        <v>2.0187228559318933E-2</v>
      </c>
      <c r="AW14" s="311">
        <v>2.6962870161056373E-2</v>
      </c>
      <c r="AX14" s="311">
        <v>3.0642542900588664E-2</v>
      </c>
      <c r="AY14" s="311">
        <v>3.1411873740534217E-2</v>
      </c>
      <c r="AZ14" s="311">
        <v>2.9557195623131978E-2</v>
      </c>
      <c r="BA14" s="311">
        <v>3.1907127353733925E-2</v>
      </c>
      <c r="BB14" s="311">
        <v>2.9636532557949423E-2</v>
      </c>
      <c r="BC14" s="311">
        <v>2.5460420377541516E-2</v>
      </c>
      <c r="BD14" s="311">
        <v>2.2753832901432472E-2</v>
      </c>
      <c r="BE14" s="312">
        <v>1.9649377780794557E-2</v>
      </c>
      <c r="BF14" s="285">
        <v>-0.1387960419177019</v>
      </c>
      <c r="BG14" s="285">
        <v>7.2729137826939017E-3</v>
      </c>
      <c r="BH14" s="285">
        <v>1.4277997429476558E-4</v>
      </c>
    </row>
    <row r="15" spans="1:62" x14ac:dyDescent="0.15">
      <c r="A15" s="168" t="s">
        <v>184</v>
      </c>
      <c r="B15" s="311">
        <v>1.3167000000000002E-2</v>
      </c>
      <c r="C15" s="311">
        <v>1.3756050000000002E-2</v>
      </c>
      <c r="D15" s="311">
        <v>1.2855149999999999E-2</v>
      </c>
      <c r="E15" s="311">
        <v>1.4310450000000001E-2</v>
      </c>
      <c r="F15" s="311">
        <v>1.4587650000000002E-2</v>
      </c>
      <c r="G15" s="311">
        <v>1.4310450000000001E-2</v>
      </c>
      <c r="H15" s="311">
        <v>1.7082450000000002E-2</v>
      </c>
      <c r="I15" s="311">
        <v>1.6424100000000004E-2</v>
      </c>
      <c r="J15" s="311">
        <v>1.6077600000000001E-2</v>
      </c>
      <c r="K15" s="311">
        <v>1.6562700000000003E-2</v>
      </c>
      <c r="L15" s="311">
        <v>2.04435E-2</v>
      </c>
      <c r="M15" s="311">
        <v>2.2176000000000001E-2</v>
      </c>
      <c r="N15" s="311">
        <v>2.2020075000000004E-2</v>
      </c>
      <c r="O15" s="311">
        <v>2.30076E-2</v>
      </c>
      <c r="P15" s="311">
        <v>2.1275099999999998E-2</v>
      </c>
      <c r="Q15" s="311">
        <v>2.2869E-2</v>
      </c>
      <c r="R15" s="311">
        <v>2.6264700000000002E-2</v>
      </c>
      <c r="S15" s="311">
        <v>2.7564075E-2</v>
      </c>
      <c r="T15" s="311">
        <v>1.8156600000000002E-2</v>
      </c>
      <c r="U15" s="311">
        <v>2.4532200000000001E-2</v>
      </c>
      <c r="V15" s="311">
        <v>1.9126800000000003E-2</v>
      </c>
      <c r="W15" s="311">
        <v>2.0287574999999999E-2</v>
      </c>
      <c r="X15" s="311">
        <v>2.0166299999999998E-2</v>
      </c>
      <c r="Y15" s="311">
        <v>1.9022850000000001E-2</v>
      </c>
      <c r="Z15" s="311">
        <v>1.6129575E-2</v>
      </c>
      <c r="AA15" s="311">
        <v>1.5436574999999999E-2</v>
      </c>
      <c r="AB15" s="311">
        <v>1.44837E-2</v>
      </c>
      <c r="AC15" s="311">
        <v>1.306305E-2</v>
      </c>
      <c r="AD15" s="311">
        <v>1.3756050000000002E-2</v>
      </c>
      <c r="AE15" s="311">
        <v>1.4345100000000003E-2</v>
      </c>
      <c r="AF15" s="311">
        <v>1.3894650000000001E-2</v>
      </c>
      <c r="AG15" s="311">
        <v>1.410255E-2</v>
      </c>
      <c r="AH15" s="311">
        <v>8.3506499999999994E-3</v>
      </c>
      <c r="AI15" s="311">
        <v>1.4171850000000001E-2</v>
      </c>
      <c r="AJ15" s="311">
        <v>1.4241150000000001E-2</v>
      </c>
      <c r="AK15" s="311">
        <v>1.1971575000000002E-2</v>
      </c>
      <c r="AL15" s="311">
        <v>1.2820499999999999E-2</v>
      </c>
      <c r="AM15" s="311">
        <v>1.53153E-2</v>
      </c>
      <c r="AN15" s="311">
        <v>1.8121950000000001E-2</v>
      </c>
      <c r="AO15" s="311">
        <v>2.9798999999999999E-2</v>
      </c>
      <c r="AP15" s="311">
        <v>5.2558924352150947E-2</v>
      </c>
      <c r="AQ15" s="311">
        <v>6.1511191371751275E-2</v>
      </c>
      <c r="AR15" s="311">
        <v>9.2707175507938333E-2</v>
      </c>
      <c r="AS15" s="311">
        <v>0.11769804503765897</v>
      </c>
      <c r="AT15" s="311">
        <v>0.12037197513430885</v>
      </c>
      <c r="AU15" s="311">
        <v>0.19525742569215015</v>
      </c>
      <c r="AV15" s="311">
        <v>0.22654385422612563</v>
      </c>
      <c r="AW15" s="311">
        <v>0.24702566319247554</v>
      </c>
      <c r="AX15" s="311">
        <v>0.24129603665190894</v>
      </c>
      <c r="AY15" s="311">
        <v>0.26753893791680416</v>
      </c>
      <c r="AZ15" s="311">
        <v>0.27515273926074335</v>
      </c>
      <c r="BA15" s="311">
        <v>0.30575900013131907</v>
      </c>
      <c r="BB15" s="311">
        <v>0.26970969235448194</v>
      </c>
      <c r="BC15" s="311">
        <v>0.28890853357957375</v>
      </c>
      <c r="BD15" s="311">
        <v>0.29560562823205938</v>
      </c>
      <c r="BE15" s="312">
        <v>0.253809434527002</v>
      </c>
      <c r="BF15" s="285">
        <v>-0.14373766277565159</v>
      </c>
      <c r="BG15" s="285">
        <v>9.4003549795795172E-2</v>
      </c>
      <c r="BH15" s="285">
        <v>1.844277459663608E-3</v>
      </c>
    </row>
    <row r="16" spans="1:62" x14ac:dyDescent="0.15">
      <c r="A16" s="168" t="s">
        <v>183</v>
      </c>
      <c r="B16" s="311">
        <v>4.11399E-2</v>
      </c>
      <c r="C16" s="311">
        <v>4.8325500000000007E-2</v>
      </c>
      <c r="D16" s="311">
        <v>5.3337599999999999E-2</v>
      </c>
      <c r="E16" s="311">
        <v>5.5963800000000008E-2</v>
      </c>
      <c r="F16" s="311">
        <v>5.6246400000000002E-2</v>
      </c>
      <c r="G16" s="311">
        <v>6.8830992000000021E-2</v>
      </c>
      <c r="H16" s="311">
        <v>6.7086000000000007E-2</v>
      </c>
      <c r="I16" s="311">
        <v>6.9338700000000003E-2</v>
      </c>
      <c r="J16" s="311">
        <v>6.6592800000000008E-2</v>
      </c>
      <c r="K16" s="311">
        <v>6.08391E-2</v>
      </c>
      <c r="L16" s="311">
        <v>5.5295100000000007E-2</v>
      </c>
      <c r="M16" s="311">
        <v>6.2237700000000007E-2</v>
      </c>
      <c r="N16" s="311">
        <v>7.3157400000000011E-2</v>
      </c>
      <c r="O16" s="311">
        <v>8.7336900000000009E-2</v>
      </c>
      <c r="P16" s="311">
        <v>9.0275400000000006E-2</v>
      </c>
      <c r="Q16" s="311">
        <v>0.10199700000000002</v>
      </c>
      <c r="R16" s="311">
        <v>0.1123542</v>
      </c>
      <c r="S16" s="311">
        <v>0.13655250000000005</v>
      </c>
      <c r="T16" s="311">
        <v>0.14147010000000004</v>
      </c>
      <c r="U16" s="311">
        <v>0.14823360000000002</v>
      </c>
      <c r="V16" s="311">
        <v>0.15174720000000003</v>
      </c>
      <c r="W16" s="311">
        <v>0.15528420000000004</v>
      </c>
      <c r="X16" s="311">
        <v>0.16449659999999999</v>
      </c>
      <c r="Y16" s="311">
        <v>0.18933930000000002</v>
      </c>
      <c r="Z16" s="311">
        <v>0.18970109999999998</v>
      </c>
      <c r="AA16" s="311">
        <v>0.19668150000000001</v>
      </c>
      <c r="AB16" s="311">
        <v>0.19926595661850005</v>
      </c>
      <c r="AC16" s="311">
        <v>0.19255684039255128</v>
      </c>
      <c r="AD16" s="311">
        <v>0.21611929623300005</v>
      </c>
      <c r="AE16" s="311">
        <v>0.24752599029108005</v>
      </c>
      <c r="AF16" s="311">
        <v>0.26572759707474009</v>
      </c>
      <c r="AG16" s="311">
        <v>0.30003856766621168</v>
      </c>
      <c r="AH16" s="311">
        <v>0.32559611193649585</v>
      </c>
      <c r="AI16" s="311">
        <v>0.32559611193649585</v>
      </c>
      <c r="AJ16" s="311">
        <v>0.33399859224453443</v>
      </c>
      <c r="AK16" s="311">
        <v>0.35326945667645482</v>
      </c>
      <c r="AL16" s="311">
        <v>0.39219878213588266</v>
      </c>
      <c r="AM16" s="311">
        <v>0.42230595762037165</v>
      </c>
      <c r="AN16" s="311">
        <v>0.48672366091531455</v>
      </c>
      <c r="AO16" s="311">
        <v>0.53533926563456591</v>
      </c>
      <c r="AP16" s="311">
        <v>0.58951110132020856</v>
      </c>
      <c r="AQ16" s="311">
        <v>0.69394157638324383</v>
      </c>
      <c r="AR16" s="311">
        <v>0.70722099621225498</v>
      </c>
      <c r="AS16" s="311">
        <v>0.68969171843209098</v>
      </c>
      <c r="AT16" s="311">
        <v>0.68718498774633696</v>
      </c>
      <c r="AU16" s="311">
        <v>0.74664312074983685</v>
      </c>
      <c r="AV16" s="311">
        <v>0.73732754284360591</v>
      </c>
      <c r="AW16" s="311">
        <v>0.7284954801807898</v>
      </c>
      <c r="AX16" s="311">
        <v>0.73280270146549753</v>
      </c>
      <c r="AY16" s="311">
        <v>0.73836319769219261</v>
      </c>
      <c r="AZ16" s="311">
        <v>0.70577173184301856</v>
      </c>
      <c r="BA16" s="311">
        <v>0.61000096015226091</v>
      </c>
      <c r="BB16" s="311">
        <v>0.66057581631395923</v>
      </c>
      <c r="BC16" s="311">
        <v>0.62549100630906829</v>
      </c>
      <c r="BD16" s="311">
        <v>0.62903937758946737</v>
      </c>
      <c r="BE16" s="312">
        <v>0.54436949399418955</v>
      </c>
      <c r="BF16" s="285">
        <v>-0.1369663569706655</v>
      </c>
      <c r="BG16" s="285">
        <v>-8.8020002395484687E-3</v>
      </c>
      <c r="BH16" s="285">
        <v>3.955599165858267E-3</v>
      </c>
    </row>
    <row r="17" spans="1:60" x14ac:dyDescent="0.15">
      <c r="A17" s="168" t="s">
        <v>182</v>
      </c>
      <c r="B17" s="311">
        <v>0.2706490800000001</v>
      </c>
      <c r="C17" s="311">
        <v>0.28379592000000009</v>
      </c>
      <c r="D17" s="311">
        <v>0.31096872000000009</v>
      </c>
      <c r="E17" s="311">
        <v>0.32099868000000004</v>
      </c>
      <c r="F17" s="311">
        <v>0.33034932000000006</v>
      </c>
      <c r="G17" s="311">
        <v>0.30809160000000008</v>
      </c>
      <c r="H17" s="311">
        <v>0.29858112000000003</v>
      </c>
      <c r="I17" s="311">
        <v>0.29678292000000006</v>
      </c>
      <c r="J17" s="311">
        <v>0.36559404000000012</v>
      </c>
      <c r="K17" s="311">
        <v>0.38637324000000006</v>
      </c>
      <c r="L17" s="311">
        <v>0.37578384000000004</v>
      </c>
      <c r="M17" s="311">
        <v>0.46585368000000005</v>
      </c>
      <c r="N17" s="311">
        <v>0.50851098000000017</v>
      </c>
      <c r="O17" s="311">
        <v>0.51312636000000011</v>
      </c>
      <c r="P17" s="311">
        <v>0.57470472000000006</v>
      </c>
      <c r="Q17" s="311">
        <v>0.59162778000000016</v>
      </c>
      <c r="R17" s="311">
        <v>0.59482458000000005</v>
      </c>
      <c r="S17" s="311">
        <v>0.63468468000000011</v>
      </c>
      <c r="T17" s="311">
        <v>0.62497440000000015</v>
      </c>
      <c r="U17" s="311">
        <v>0.69130800000000014</v>
      </c>
      <c r="V17" s="311">
        <v>0.69232698000000015</v>
      </c>
      <c r="W17" s="311">
        <v>0.7621970400000001</v>
      </c>
      <c r="X17" s="311">
        <v>0.74273652000000001</v>
      </c>
      <c r="Y17" s="311">
        <v>0.76035887999999996</v>
      </c>
      <c r="Z17" s="311">
        <v>0.78073848000000012</v>
      </c>
      <c r="AA17" s="311">
        <v>0.87774138000000002</v>
      </c>
      <c r="AB17" s="311">
        <v>0.87520392000000014</v>
      </c>
      <c r="AC17" s="311">
        <v>0.86381532000000016</v>
      </c>
      <c r="AD17" s="311">
        <v>0.93222684000000011</v>
      </c>
      <c r="AE17" s="311">
        <v>0.98603298000000006</v>
      </c>
      <c r="AF17" s="311">
        <v>1.09893996</v>
      </c>
      <c r="AG17" s="311">
        <v>1.1880507600000001</v>
      </c>
      <c r="AH17" s="311">
        <v>1.2319668000000004</v>
      </c>
      <c r="AI17" s="311">
        <v>1.2921265800000004</v>
      </c>
      <c r="AJ17" s="311">
        <v>1.0953036000000003</v>
      </c>
      <c r="AK17" s="311">
        <v>1.1158430400000001</v>
      </c>
      <c r="AL17" s="311">
        <v>1.1825362800000003</v>
      </c>
      <c r="AM17" s="311">
        <v>1.1354833800000004</v>
      </c>
      <c r="AN17" s="311">
        <v>1.0079510400000002</v>
      </c>
      <c r="AO17" s="311">
        <v>1.1350638000000004</v>
      </c>
      <c r="AP17" s="311">
        <v>1.0956632400000001</v>
      </c>
      <c r="AQ17" s="311">
        <v>1.2580207200000002</v>
      </c>
      <c r="AR17" s="311">
        <v>1.341614020562325</v>
      </c>
      <c r="AS17" s="311">
        <v>1.2563840560822201</v>
      </c>
      <c r="AT17" s="311">
        <v>1.2318065719457312</v>
      </c>
      <c r="AU17" s="311">
        <v>1.1256053983937915</v>
      </c>
      <c r="AV17" s="311">
        <v>1.199750110925706</v>
      </c>
      <c r="AW17" s="311">
        <v>1.2460619097285663</v>
      </c>
      <c r="AX17" s="311">
        <v>1.1630088181123022</v>
      </c>
      <c r="AY17" s="311">
        <v>1.2249575776784611</v>
      </c>
      <c r="AZ17" s="311">
        <v>1.3333764894254192</v>
      </c>
      <c r="BA17" s="311">
        <v>1.3405944220603587</v>
      </c>
      <c r="BB17" s="311">
        <v>1.389793958732501</v>
      </c>
      <c r="BC17" s="311">
        <v>1.1382875826224255</v>
      </c>
      <c r="BD17" s="311">
        <v>0.92074387138842184</v>
      </c>
      <c r="BE17" s="312">
        <v>0.67505220347684758</v>
      </c>
      <c r="BF17" s="285">
        <v>-0.26884357369203915</v>
      </c>
      <c r="BG17" s="285">
        <v>-2.868603683496318E-2</v>
      </c>
      <c r="BH17" s="285">
        <v>4.9051902475128499E-3</v>
      </c>
    </row>
    <row r="18" spans="1:60" x14ac:dyDescent="0.15">
      <c r="A18" s="168" t="s">
        <v>181</v>
      </c>
      <c r="B18" s="311">
        <v>0</v>
      </c>
      <c r="C18" s="311">
        <v>0</v>
      </c>
      <c r="D18" s="311">
        <v>0</v>
      </c>
      <c r="E18" s="311">
        <v>0</v>
      </c>
      <c r="F18" s="311">
        <v>0</v>
      </c>
      <c r="G18" s="311">
        <v>0</v>
      </c>
      <c r="H18" s="311">
        <v>0</v>
      </c>
      <c r="I18" s="311">
        <v>0</v>
      </c>
      <c r="J18" s="311">
        <v>0</v>
      </c>
      <c r="K18" s="311">
        <v>0</v>
      </c>
      <c r="L18" s="311">
        <v>0</v>
      </c>
      <c r="M18" s="311">
        <v>0</v>
      </c>
      <c r="N18" s="311">
        <v>0</v>
      </c>
      <c r="O18" s="311">
        <v>0</v>
      </c>
      <c r="P18" s="311">
        <v>0</v>
      </c>
      <c r="Q18" s="311">
        <v>0</v>
      </c>
      <c r="R18" s="311">
        <v>0</v>
      </c>
      <c r="S18" s="311">
        <v>0</v>
      </c>
      <c r="T18" s="311">
        <v>0</v>
      </c>
      <c r="U18" s="311">
        <v>0</v>
      </c>
      <c r="V18" s="311">
        <v>0</v>
      </c>
      <c r="W18" s="311">
        <v>0</v>
      </c>
      <c r="X18" s="311">
        <v>0</v>
      </c>
      <c r="Y18" s="311">
        <v>0</v>
      </c>
      <c r="Z18" s="311">
        <v>0</v>
      </c>
      <c r="AA18" s="311">
        <v>0</v>
      </c>
      <c r="AB18" s="311">
        <v>0</v>
      </c>
      <c r="AC18" s="311">
        <v>0</v>
      </c>
      <c r="AD18" s="311">
        <v>0</v>
      </c>
      <c r="AE18" s="311">
        <v>0</v>
      </c>
      <c r="AF18" s="311">
        <v>0</v>
      </c>
      <c r="AG18" s="311">
        <v>0</v>
      </c>
      <c r="AH18" s="311">
        <v>0</v>
      </c>
      <c r="AI18" s="311">
        <v>0</v>
      </c>
      <c r="AJ18" s="311">
        <v>0</v>
      </c>
      <c r="AK18" s="311">
        <v>0</v>
      </c>
      <c r="AL18" s="311">
        <v>0</v>
      </c>
      <c r="AM18" s="311">
        <v>0</v>
      </c>
      <c r="AN18" s="311">
        <v>0</v>
      </c>
      <c r="AO18" s="311">
        <v>0</v>
      </c>
      <c r="AP18" s="311">
        <v>0</v>
      </c>
      <c r="AQ18" s="311">
        <v>0</v>
      </c>
      <c r="AR18" s="311">
        <v>0</v>
      </c>
      <c r="AS18" s="311">
        <v>0</v>
      </c>
      <c r="AT18" s="311">
        <v>0</v>
      </c>
      <c r="AU18" s="311">
        <v>0</v>
      </c>
      <c r="AV18" s="311">
        <v>0</v>
      </c>
      <c r="AW18" s="311">
        <v>0</v>
      </c>
      <c r="AX18" s="311">
        <v>0</v>
      </c>
      <c r="AY18" s="311">
        <v>0</v>
      </c>
      <c r="AZ18" s="311">
        <v>0</v>
      </c>
      <c r="BA18" s="311">
        <v>0</v>
      </c>
      <c r="BB18" s="311">
        <v>0</v>
      </c>
      <c r="BC18" s="311">
        <v>6.5435422619718447E-3</v>
      </c>
      <c r="BD18" s="311">
        <v>1.7254075847275892E-2</v>
      </c>
      <c r="BE18" s="312">
        <v>1.2797553644534132E-2</v>
      </c>
      <c r="BF18" s="285">
        <v>-0.26031461992298977</v>
      </c>
      <c r="BG18" s="285" t="s">
        <v>111</v>
      </c>
      <c r="BH18" s="285">
        <v>9.2991971592526395E-5</v>
      </c>
    </row>
    <row r="19" spans="1:60" x14ac:dyDescent="0.15">
      <c r="A19" s="168" t="s">
        <v>180</v>
      </c>
      <c r="B19" s="311">
        <v>1.0530000000000003E-4</v>
      </c>
      <c r="C19" s="311">
        <v>1.0530000000000003E-4</v>
      </c>
      <c r="D19" s="311">
        <v>1.0530000000000003E-4</v>
      </c>
      <c r="E19" s="311">
        <v>1.0530000000000003E-4</v>
      </c>
      <c r="F19" s="311">
        <v>1.0530000000000003E-4</v>
      </c>
      <c r="G19" s="311">
        <v>1.57968E-4</v>
      </c>
      <c r="H19" s="311">
        <v>3.1464000000000004E-4</v>
      </c>
      <c r="I19" s="311">
        <v>3.3760799999999998E-4</v>
      </c>
      <c r="J19" s="311">
        <v>6.4958400000000003E-4</v>
      </c>
      <c r="K19" s="311">
        <v>7.7925600000000009E-4</v>
      </c>
      <c r="L19" s="311">
        <v>7.0272000000000021E-4</v>
      </c>
      <c r="M19" s="311">
        <v>9.4219200000000012E-4</v>
      </c>
      <c r="N19" s="311">
        <v>7.936200000000002E-4</v>
      </c>
      <c r="O19" s="311">
        <v>7.1341200000000007E-4</v>
      </c>
      <c r="P19" s="311">
        <v>1.0802880000000002E-3</v>
      </c>
      <c r="Q19" s="311">
        <v>1.0942200000000001E-3</v>
      </c>
      <c r="R19" s="311">
        <v>7.8501600000000003E-4</v>
      </c>
      <c r="S19" s="311">
        <v>6.8371200000000017E-4</v>
      </c>
      <c r="T19" s="311">
        <v>6.7827600000000001E-4</v>
      </c>
      <c r="U19" s="311">
        <v>8.0960400000000012E-4</v>
      </c>
      <c r="V19" s="311">
        <v>1.144908E-3</v>
      </c>
      <c r="W19" s="311">
        <v>1.1345400000000003E-3</v>
      </c>
      <c r="X19" s="311">
        <v>1.6158600000000002E-3</v>
      </c>
      <c r="Y19" s="311">
        <v>1.6761240000000002E-3</v>
      </c>
      <c r="Z19" s="311">
        <v>2.1659040000000006E-3</v>
      </c>
      <c r="AA19" s="311">
        <v>2.1911040000000001E-3</v>
      </c>
      <c r="AB19" s="311">
        <v>1.7968319999999999E-3</v>
      </c>
      <c r="AC19" s="311">
        <v>1.4758560000000002E-3</v>
      </c>
      <c r="AD19" s="311">
        <v>1.7152920000000002E-3</v>
      </c>
      <c r="AE19" s="311">
        <v>1.5285240000000003E-3</v>
      </c>
      <c r="AF19" s="311">
        <v>1.5905880000000004E-3</v>
      </c>
      <c r="AG19" s="311">
        <v>1.7341560000000002E-3</v>
      </c>
      <c r="AH19" s="311">
        <v>2.2024440000000004E-3</v>
      </c>
      <c r="AI19" s="311">
        <v>5.988816000000001E-3</v>
      </c>
      <c r="AJ19" s="311">
        <v>1.8980352000000002E-2</v>
      </c>
      <c r="AK19" s="311">
        <v>3.5350547792229743E-2</v>
      </c>
      <c r="AL19" s="311">
        <v>4.7269836000000003E-2</v>
      </c>
      <c r="AM19" s="311">
        <v>4.6786823619300005E-2</v>
      </c>
      <c r="AN19" s="311">
        <v>6.1162355827375857E-2</v>
      </c>
      <c r="AO19" s="311">
        <v>5.6429181662157421E-2</v>
      </c>
      <c r="AP19" s="311">
        <v>5.9572506901785498E-2</v>
      </c>
      <c r="AQ19" s="311">
        <v>7.8392080832456384E-2</v>
      </c>
      <c r="AR19" s="311">
        <v>8.8952399031173163E-2</v>
      </c>
      <c r="AS19" s="311">
        <v>9.0313908493071721E-2</v>
      </c>
      <c r="AT19" s="311">
        <v>8.7682553737492008E-2</v>
      </c>
      <c r="AU19" s="311">
        <v>8.8677678663509937E-2</v>
      </c>
      <c r="AV19" s="311">
        <v>9.8853235389658678E-2</v>
      </c>
      <c r="AW19" s="311">
        <v>0.11607609342940639</v>
      </c>
      <c r="AX19" s="311">
        <v>0.12932720942172804</v>
      </c>
      <c r="AY19" s="311">
        <v>0.13243918998182902</v>
      </c>
      <c r="AZ19" s="311">
        <v>0.13232989340574017</v>
      </c>
      <c r="BA19" s="311">
        <v>0.13777007480848777</v>
      </c>
      <c r="BB19" s="311">
        <v>0.1299260453068258</v>
      </c>
      <c r="BC19" s="311">
        <v>0.14787623775291814</v>
      </c>
      <c r="BD19" s="311">
        <v>0.17865169326570424</v>
      </c>
      <c r="BE19" s="312">
        <v>0.16790017014632641</v>
      </c>
      <c r="BF19" s="285">
        <v>-6.2749289126438068E-2</v>
      </c>
      <c r="BG19" s="285">
        <v>7.3765373090539654E-2</v>
      </c>
      <c r="BH19" s="285">
        <v>1.2200275370047808E-3</v>
      </c>
    </row>
    <row r="20" spans="1:60" x14ac:dyDescent="0.15">
      <c r="A20" s="168" t="s">
        <v>179</v>
      </c>
      <c r="B20" s="311">
        <v>1.9399211999999999E-3</v>
      </c>
      <c r="C20" s="311">
        <v>2.4411996000000004E-3</v>
      </c>
      <c r="D20" s="311">
        <v>2.5623165600000006E-3</v>
      </c>
      <c r="E20" s="311">
        <v>2.37768012E-3</v>
      </c>
      <c r="F20" s="311">
        <v>3.4698679200000004E-3</v>
      </c>
      <c r="G20" s="311">
        <v>1.1574000000000001E-3</v>
      </c>
      <c r="H20" s="311">
        <v>1.2510000000000002E-3</v>
      </c>
      <c r="I20" s="311">
        <v>1.8207000000000002E-3</v>
      </c>
      <c r="J20" s="311">
        <v>2.1249000000000003E-3</v>
      </c>
      <c r="K20" s="311">
        <v>5.2533000000000007E-3</v>
      </c>
      <c r="L20" s="311">
        <v>4.5414000000000001E-3</v>
      </c>
      <c r="M20" s="311">
        <v>5.5773000000000003E-3</v>
      </c>
      <c r="N20" s="311">
        <v>6.155100000000001E-3</v>
      </c>
      <c r="O20" s="311">
        <v>1.1819700000000001E-2</v>
      </c>
      <c r="P20" s="311">
        <v>1.2421799999999998E-2</v>
      </c>
      <c r="Q20" s="311">
        <v>1.2173400000000001E-2</v>
      </c>
      <c r="R20" s="311">
        <v>1.2342600000000002E-2</v>
      </c>
      <c r="S20" s="311">
        <v>1.2177900000000002E-2</v>
      </c>
      <c r="T20" s="311">
        <v>1.1066400000000001E-2</v>
      </c>
      <c r="U20" s="311">
        <v>8.5140000000000007E-3</v>
      </c>
      <c r="V20" s="311">
        <v>1.3104684000000002E-2</v>
      </c>
      <c r="W20" s="311">
        <v>1.5156216000000002E-2</v>
      </c>
      <c r="X20" s="311">
        <v>1.800324E-2</v>
      </c>
      <c r="Y20" s="311">
        <v>1.8212580000000006E-2</v>
      </c>
      <c r="Z20" s="311">
        <v>2.2776192000000001E-2</v>
      </c>
      <c r="AA20" s="311">
        <v>2.4953328000000007E-2</v>
      </c>
      <c r="AB20" s="311">
        <v>2.6293104000000012E-2</v>
      </c>
      <c r="AC20" s="311">
        <v>2.8145147826577545E-2</v>
      </c>
      <c r="AD20" s="311">
        <v>2.9103354300376218E-2</v>
      </c>
      <c r="AE20" s="311">
        <v>3.4428070413772473E-2</v>
      </c>
      <c r="AF20" s="311">
        <v>3.8352965162878581E-2</v>
      </c>
      <c r="AG20" s="311">
        <v>3.9349241885857554E-2</v>
      </c>
      <c r="AH20" s="311">
        <v>3.7697742641105508E-2</v>
      </c>
      <c r="AI20" s="311">
        <v>4.2168778858637339E-2</v>
      </c>
      <c r="AJ20" s="311">
        <v>4.3737293465781889E-2</v>
      </c>
      <c r="AK20" s="311">
        <v>4.0773521179602451E-2</v>
      </c>
      <c r="AL20" s="311">
        <v>3.7285217709415876E-2</v>
      </c>
      <c r="AM20" s="311">
        <v>4.0488673579180338E-2</v>
      </c>
      <c r="AN20" s="311">
        <v>4.817939454982112E-2</v>
      </c>
      <c r="AO20" s="311">
        <v>5.0706099564994438E-2</v>
      </c>
      <c r="AP20" s="311">
        <v>6.0893128395819729E-2</v>
      </c>
      <c r="AQ20" s="311">
        <v>6.4444608048356194E-2</v>
      </c>
      <c r="AR20" s="311">
        <v>7.1772072921785113E-2</v>
      </c>
      <c r="AS20" s="311">
        <v>7.9888289321371958E-2</v>
      </c>
      <c r="AT20" s="311">
        <v>8.97536513115271E-2</v>
      </c>
      <c r="AU20" s="311">
        <v>9.420821606688598E-2</v>
      </c>
      <c r="AV20" s="311">
        <v>0.10972200928371539</v>
      </c>
      <c r="AW20" s="311">
        <v>0.11150877386590094</v>
      </c>
      <c r="AX20" s="311">
        <v>0.11889603740452051</v>
      </c>
      <c r="AY20" s="311">
        <v>0.12598066093894722</v>
      </c>
      <c r="AZ20" s="311">
        <v>0.12360737837988325</v>
      </c>
      <c r="BA20" s="311">
        <v>0.12542517689820448</v>
      </c>
      <c r="BB20" s="311">
        <v>0.12791147661413116</v>
      </c>
      <c r="BC20" s="311">
        <v>0.13415350910785992</v>
      </c>
      <c r="BD20" s="311">
        <v>0.13365112934722984</v>
      </c>
      <c r="BE20" s="312">
        <v>0.11033192139754112</v>
      </c>
      <c r="BF20" s="285">
        <v>-0.17673372011300592</v>
      </c>
      <c r="BG20" s="285">
        <v>4.0619717909157416E-2</v>
      </c>
      <c r="BH20" s="285">
        <v>8.017143889630081E-4</v>
      </c>
    </row>
    <row r="21" spans="1:60" s="161" customFormat="1" x14ac:dyDescent="0.15">
      <c r="A21" s="163" t="s">
        <v>178</v>
      </c>
      <c r="B21" s="313">
        <v>0.53175649871070818</v>
      </c>
      <c r="C21" s="313">
        <v>0.56818723899424795</v>
      </c>
      <c r="D21" s="313">
        <v>0.61255663413610639</v>
      </c>
      <c r="E21" s="313">
        <v>0.6435085732924779</v>
      </c>
      <c r="F21" s="313">
        <v>0.66340837664442498</v>
      </c>
      <c r="G21" s="313">
        <v>0.67683586460176981</v>
      </c>
      <c r="H21" s="313">
        <v>0.68934922024778766</v>
      </c>
      <c r="I21" s="313">
        <v>0.72864100545132771</v>
      </c>
      <c r="J21" s="313">
        <v>0.82701844438938066</v>
      </c>
      <c r="K21" s="313">
        <v>0.87463955341592947</v>
      </c>
      <c r="L21" s="313">
        <v>0.87022886081415918</v>
      </c>
      <c r="M21" s="313">
        <v>1.0173031249380531</v>
      </c>
      <c r="N21" s="313">
        <v>1.0975121357256641</v>
      </c>
      <c r="O21" s="313">
        <v>1.1347385535398233</v>
      </c>
      <c r="P21" s="313">
        <v>1.2210731383539826</v>
      </c>
      <c r="Q21" s="313">
        <v>1.2992644001946905</v>
      </c>
      <c r="R21" s="313">
        <v>1.3393685317699116</v>
      </c>
      <c r="S21" s="313">
        <v>1.4863093979734516</v>
      </c>
      <c r="T21" s="313">
        <v>1.5392079425309739</v>
      </c>
      <c r="U21" s="313">
        <v>1.6616489884247787</v>
      </c>
      <c r="V21" s="313">
        <v>1.6969465825486729</v>
      </c>
      <c r="W21" s="313">
        <v>1.8338387421504427</v>
      </c>
      <c r="X21" s="313">
        <v>1.8405033349380533</v>
      </c>
      <c r="Y21" s="313">
        <v>1.9965747412035395</v>
      </c>
      <c r="Z21" s="313">
        <v>2.0704378870353981</v>
      </c>
      <c r="AA21" s="313">
        <v>2.1441968758707608</v>
      </c>
      <c r="AB21" s="313">
        <v>2.1785658449041994</v>
      </c>
      <c r="AC21" s="313">
        <v>2.2411555320651648</v>
      </c>
      <c r="AD21" s="313">
        <v>2.4114061137153664</v>
      </c>
      <c r="AE21" s="313">
        <v>2.5341515928248706</v>
      </c>
      <c r="AF21" s="313">
        <v>2.7876409857974065</v>
      </c>
      <c r="AG21" s="313">
        <v>3.0859146557910253</v>
      </c>
      <c r="AH21" s="313">
        <v>3.1496530697659915</v>
      </c>
      <c r="AI21" s="313">
        <v>3.3763190486423191</v>
      </c>
      <c r="AJ21" s="313">
        <v>3.3308107459847416</v>
      </c>
      <c r="AK21" s="313">
        <v>3.5400123107737271</v>
      </c>
      <c r="AL21" s="313">
        <v>3.7148579575969989</v>
      </c>
      <c r="AM21" s="313">
        <v>3.752075576606968</v>
      </c>
      <c r="AN21" s="313">
        <v>3.9452649877533252</v>
      </c>
      <c r="AO21" s="313">
        <v>4.4072334728209839</v>
      </c>
      <c r="AP21" s="313">
        <v>4.5770084545618461</v>
      </c>
      <c r="AQ21" s="313">
        <v>4.9505133863523554</v>
      </c>
      <c r="AR21" s="313">
        <v>5.0811212410440962</v>
      </c>
      <c r="AS21" s="313">
        <v>5.0919679647012739</v>
      </c>
      <c r="AT21" s="313">
        <v>4.890385902986166</v>
      </c>
      <c r="AU21" s="313">
        <v>5.3020394697960134</v>
      </c>
      <c r="AV21" s="313">
        <v>5.4766732030835925</v>
      </c>
      <c r="AW21" s="313">
        <v>5.8243999978242611</v>
      </c>
      <c r="AX21" s="313">
        <v>6.0231841896029152</v>
      </c>
      <c r="AY21" s="313">
        <v>6.2140555069102259</v>
      </c>
      <c r="AZ21" s="313">
        <v>6.4022998983072519</v>
      </c>
      <c r="BA21" s="313">
        <v>6.2706439995790086</v>
      </c>
      <c r="BB21" s="313">
        <v>6.3484091659951476</v>
      </c>
      <c r="BC21" s="313">
        <v>6.0906264964202137</v>
      </c>
      <c r="BD21" s="313">
        <v>5.8787832962785957</v>
      </c>
      <c r="BE21" s="313">
        <v>5.2433651740713412</v>
      </c>
      <c r="BF21" s="286">
        <v>-0.11052359371265541</v>
      </c>
      <c r="BG21" s="286">
        <v>1.8578329136076377E-2</v>
      </c>
      <c r="BH21" s="286">
        <v>3.8100318143595803E-2</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6.3103128840753933E-2</v>
      </c>
      <c r="C23" s="311">
        <v>6.7755723214815822E-2</v>
      </c>
      <c r="D23" s="311">
        <v>6.4914061383632718E-2</v>
      </c>
      <c r="E23" s="311">
        <v>6.9224290569196323E-2</v>
      </c>
      <c r="F23" s="311">
        <v>8.3984964922794697E-2</v>
      </c>
      <c r="G23" s="311">
        <v>0.10187280763848565</v>
      </c>
      <c r="H23" s="311">
        <v>0.11702392815912732</v>
      </c>
      <c r="I23" s="311">
        <v>0.12646710889124738</v>
      </c>
      <c r="J23" s="311">
        <v>0.13900031659313902</v>
      </c>
      <c r="K23" s="311">
        <v>0.15066709211079024</v>
      </c>
      <c r="L23" s="311">
        <v>0.1504858276069316</v>
      </c>
      <c r="M23" s="311">
        <v>0.17139640538559595</v>
      </c>
      <c r="N23" s="311">
        <v>0.17467321599750896</v>
      </c>
      <c r="O23" s="311">
        <v>0.18168565867303013</v>
      </c>
      <c r="P23" s="311">
        <v>0.18014531874136375</v>
      </c>
      <c r="Q23" s="311">
        <v>0.17306631538369799</v>
      </c>
      <c r="R23" s="311">
        <v>0.16496675242683984</v>
      </c>
      <c r="S23" s="311">
        <v>0.15967895429254123</v>
      </c>
      <c r="T23" s="311">
        <v>0.16292541368874766</v>
      </c>
      <c r="U23" s="311">
        <v>0.1814035999573303</v>
      </c>
      <c r="V23" s="311">
        <v>0.19436977640205921</v>
      </c>
      <c r="W23" s="311">
        <v>0.18871655412728247</v>
      </c>
      <c r="X23" s="311">
        <v>0.19686880161984655</v>
      </c>
      <c r="Y23" s="311">
        <v>0.1885861054720665</v>
      </c>
      <c r="Z23" s="311">
        <v>0.20253535056340344</v>
      </c>
      <c r="AA23" s="311">
        <v>0.22296565205993421</v>
      </c>
      <c r="AB23" s="311">
        <v>0.23639108943265097</v>
      </c>
      <c r="AC23" s="311">
        <v>0.23213604285891029</v>
      </c>
      <c r="AD23" s="311">
        <v>0.24412482535166516</v>
      </c>
      <c r="AE23" s="311">
        <v>0.25110537904133345</v>
      </c>
      <c r="AF23" s="311">
        <v>0.27416577688101396</v>
      </c>
      <c r="AG23" s="311">
        <v>0.29181916798054525</v>
      </c>
      <c r="AH23" s="311">
        <v>0.28125257842931373</v>
      </c>
      <c r="AI23" s="311">
        <v>0.28874624936511467</v>
      </c>
      <c r="AJ23" s="311">
        <v>0.29493946216016975</v>
      </c>
      <c r="AK23" s="311">
        <v>0.28153855486052559</v>
      </c>
      <c r="AL23" s="311">
        <v>0.29837505901607858</v>
      </c>
      <c r="AM23" s="311">
        <v>0.29334732991764612</v>
      </c>
      <c r="AN23" s="311">
        <v>0.32266698643077996</v>
      </c>
      <c r="AO23" s="311">
        <v>0.32577241512305849</v>
      </c>
      <c r="AP23" s="311">
        <v>0.34299743161376006</v>
      </c>
      <c r="AQ23" s="311">
        <v>0.32231522822114622</v>
      </c>
      <c r="AR23" s="311">
        <v>0.30495223501992758</v>
      </c>
      <c r="AS23" s="311">
        <v>0.32646797543629286</v>
      </c>
      <c r="AT23" s="311">
        <v>0.31794889947029181</v>
      </c>
      <c r="AU23" s="311">
        <v>0.34606123582351922</v>
      </c>
      <c r="AV23" s="311">
        <v>0.32550504129224517</v>
      </c>
      <c r="AW23" s="311">
        <v>0.3104690972851108</v>
      </c>
      <c r="AX23" s="311">
        <v>0.29521660077468009</v>
      </c>
      <c r="AY23" s="311">
        <v>0.27039512070108002</v>
      </c>
      <c r="AZ23" s="311">
        <v>0.28685142002627995</v>
      </c>
      <c r="BA23" s="311">
        <v>0.30031885013472004</v>
      </c>
      <c r="BB23" s="311">
        <v>0.32651473854204</v>
      </c>
      <c r="BC23" s="311">
        <v>0.31272908080788009</v>
      </c>
      <c r="BD23" s="311">
        <v>0.32041587733524007</v>
      </c>
      <c r="BE23" s="312">
        <v>0.30699068520492001</v>
      </c>
      <c r="BF23" s="285">
        <v>-4.4517033965030484E-2</v>
      </c>
      <c r="BG23" s="285">
        <v>7.7320800307734139E-4</v>
      </c>
      <c r="BH23" s="285">
        <v>2.2307129839568142E-3</v>
      </c>
    </row>
    <row r="24" spans="1:60" x14ac:dyDescent="0.15">
      <c r="A24" s="162" t="s">
        <v>176</v>
      </c>
      <c r="B24" s="311">
        <v>2.6459999999999999E-3</v>
      </c>
      <c r="C24" s="311">
        <v>4.7754E-3</v>
      </c>
      <c r="D24" s="311">
        <v>1.8199799999999999E-2</v>
      </c>
      <c r="E24" s="311">
        <v>4.42764E-2</v>
      </c>
      <c r="F24" s="311">
        <v>9.1205999999999995E-2</v>
      </c>
      <c r="G24" s="311">
        <v>0.14310629999999999</v>
      </c>
      <c r="H24" s="311">
        <v>0.19733310000000001</v>
      </c>
      <c r="I24" s="311">
        <v>0.24880860000000002</v>
      </c>
      <c r="J24" s="311">
        <v>0.2990601</v>
      </c>
      <c r="K24" s="311">
        <v>0.35048429999999997</v>
      </c>
      <c r="L24" s="311">
        <v>0.34630110000000003</v>
      </c>
      <c r="M24" s="311">
        <v>0.36580140000000005</v>
      </c>
      <c r="N24" s="311">
        <v>0.35989019999999999</v>
      </c>
      <c r="O24" s="311">
        <v>0.3568482</v>
      </c>
      <c r="P24" s="311">
        <v>0.38989890000000005</v>
      </c>
      <c r="Q24" s="311">
        <v>0.3730734</v>
      </c>
      <c r="R24" s="311">
        <v>0.34408979999999995</v>
      </c>
      <c r="S24" s="311">
        <v>0.28687049999999997</v>
      </c>
      <c r="T24" s="311">
        <v>0.29811150000000003</v>
      </c>
      <c r="U24" s="311">
        <v>0.3076218</v>
      </c>
      <c r="V24" s="311">
        <v>0.30911040000000001</v>
      </c>
      <c r="W24" s="311">
        <v>0.27754200000000001</v>
      </c>
      <c r="X24" s="311">
        <v>0.30605939999999998</v>
      </c>
      <c r="Y24" s="311">
        <v>0.30206160000000004</v>
      </c>
      <c r="Z24" s="311">
        <v>0.33567930000000001</v>
      </c>
      <c r="AA24" s="311">
        <v>0.34451459999999989</v>
      </c>
      <c r="AB24" s="311">
        <v>0.36748080000000005</v>
      </c>
      <c r="AC24" s="311">
        <v>0.37872450000000002</v>
      </c>
      <c r="AD24" s="311">
        <v>0.39633479999999999</v>
      </c>
      <c r="AE24" s="311">
        <v>0.40527360000000001</v>
      </c>
      <c r="AF24" s="311">
        <v>0.44829180000000002</v>
      </c>
      <c r="AG24" s="311">
        <v>0.4983147</v>
      </c>
      <c r="AH24" s="311">
        <v>0.47536109999999998</v>
      </c>
      <c r="AI24" s="311">
        <v>0.52071840000000014</v>
      </c>
      <c r="AJ24" s="311">
        <v>0.55605690000000008</v>
      </c>
      <c r="AK24" s="311">
        <v>0.55894590000000011</v>
      </c>
      <c r="AL24" s="311">
        <v>0.55215360000000002</v>
      </c>
      <c r="AM24" s="311">
        <v>0.56997090000000006</v>
      </c>
      <c r="AN24" s="311">
        <v>0.60719670000000003</v>
      </c>
      <c r="AO24" s="311">
        <v>0.61876799999999987</v>
      </c>
      <c r="AP24" s="311">
        <v>0.60816510000000001</v>
      </c>
      <c r="AQ24" s="311">
        <v>0.6260003999999999</v>
      </c>
      <c r="AR24" s="311">
        <v>0.63068489999999999</v>
      </c>
      <c r="AS24" s="311">
        <v>0.62645220000000001</v>
      </c>
      <c r="AT24" s="311">
        <v>0.63266636951999999</v>
      </c>
      <c r="AU24" s="311">
        <v>0.69854400000000005</v>
      </c>
      <c r="AV24" s="311">
        <v>0.59486400000000017</v>
      </c>
      <c r="AW24" s="311">
        <v>0.60263999999999995</v>
      </c>
      <c r="AX24" s="311">
        <v>0.59518799999999994</v>
      </c>
      <c r="AY24" s="311">
        <v>0.52066800000000013</v>
      </c>
      <c r="AZ24" s="311">
        <v>0.5705964</v>
      </c>
      <c r="BA24" s="311">
        <v>0.58281119999999997</v>
      </c>
      <c r="BB24" s="311">
        <v>0.59081399999999995</v>
      </c>
      <c r="BC24" s="311">
        <v>0.6074676</v>
      </c>
      <c r="BD24" s="311">
        <v>0.62580599999999997</v>
      </c>
      <c r="BE24" s="312">
        <v>0.61193447999999995</v>
      </c>
      <c r="BF24" s="285">
        <v>-2.4837524937676436E-2</v>
      </c>
      <c r="BG24" s="285">
        <v>-1.0896860516765861E-3</v>
      </c>
      <c r="BH24" s="285">
        <v>4.4465524709835207E-3</v>
      </c>
    </row>
    <row r="25" spans="1:60" x14ac:dyDescent="0.15">
      <c r="A25" s="162" t="s">
        <v>175</v>
      </c>
      <c r="B25" s="311">
        <v>2.0258099999999999E-3</v>
      </c>
      <c r="C25" s="311">
        <v>3.0221100000000002E-3</v>
      </c>
      <c r="D25" s="311">
        <v>9.1991700000000013E-3</v>
      </c>
      <c r="E25" s="311">
        <v>1.4081039999999998E-2</v>
      </c>
      <c r="F25" s="311">
        <v>1.464561E-2</v>
      </c>
      <c r="G25" s="311">
        <v>1.321758E-2</v>
      </c>
      <c r="H25" s="311">
        <v>1.0355400000000001E-2</v>
      </c>
      <c r="I25" s="311">
        <v>6.9768000000000009E-3</v>
      </c>
      <c r="J25" s="311">
        <v>7.0290000000000005E-3</v>
      </c>
      <c r="K25" s="311">
        <v>1.53162E-2</v>
      </c>
      <c r="L25" s="311">
        <v>4.0675499999999996E-2</v>
      </c>
      <c r="M25" s="311">
        <v>7.1138700000000013E-2</v>
      </c>
      <c r="N25" s="311">
        <v>9.0775800000000004E-2</v>
      </c>
      <c r="O25" s="311">
        <v>9.6840900000000008E-2</v>
      </c>
      <c r="P25" s="311">
        <v>0.10360620000000001</v>
      </c>
      <c r="Q25" s="311">
        <v>0.13316940000000002</v>
      </c>
      <c r="R25" s="311">
        <v>0.1448613</v>
      </c>
      <c r="S25" s="311">
        <v>0.16030080000000002</v>
      </c>
      <c r="T25" s="311">
        <v>0.16844220000000001</v>
      </c>
      <c r="U25" s="311">
        <v>0.17710200000000001</v>
      </c>
      <c r="V25" s="311">
        <v>0.19316880000000003</v>
      </c>
      <c r="W25" s="311">
        <v>0.19182779999999999</v>
      </c>
      <c r="X25" s="311">
        <v>0.21392280000000002</v>
      </c>
      <c r="Y25" s="311">
        <v>0.2078082</v>
      </c>
      <c r="Z25" s="311">
        <v>0.21392370000000002</v>
      </c>
      <c r="AA25" s="311">
        <v>0.22686300000000001</v>
      </c>
      <c r="AB25" s="311">
        <v>0.19159020000000004</v>
      </c>
      <c r="AC25" s="311">
        <v>0.16963650000000002</v>
      </c>
      <c r="AD25" s="311">
        <v>0.1578447</v>
      </c>
      <c r="AE25" s="311">
        <v>0.15790590000000002</v>
      </c>
      <c r="AF25" s="311">
        <v>0.19058130000000001</v>
      </c>
      <c r="AG25" s="311">
        <v>0.19470330000000002</v>
      </c>
      <c r="AH25" s="311">
        <v>0.15533010000000003</v>
      </c>
      <c r="AI25" s="311">
        <v>0.12996540000000001</v>
      </c>
      <c r="AJ25" s="311">
        <v>0.11260260000000001</v>
      </c>
      <c r="AK25" s="311">
        <v>0.12264570000000001</v>
      </c>
      <c r="AL25" s="311">
        <v>0.10310130000000001</v>
      </c>
      <c r="AM25" s="311">
        <v>9.1414800000000004E-2</v>
      </c>
      <c r="AN25" s="311">
        <v>9.6598800000000012E-2</v>
      </c>
      <c r="AO25" s="311">
        <v>9.4315499999999997E-2</v>
      </c>
      <c r="AP25" s="311">
        <v>0.1175904</v>
      </c>
      <c r="AQ25" s="311">
        <v>0.12116520000000001</v>
      </c>
      <c r="AR25" s="311">
        <v>0.12210840000000002</v>
      </c>
      <c r="AS25" s="311">
        <v>0.1221165</v>
      </c>
      <c r="AT25" s="311">
        <v>8.734950000000001E-2</v>
      </c>
      <c r="AU25" s="311">
        <v>9.6201900000000007E-2</v>
      </c>
      <c r="AV25" s="311">
        <v>0.11014020000000001</v>
      </c>
      <c r="AW25" s="311">
        <v>0.1026441</v>
      </c>
      <c r="AX25" s="311">
        <v>9.9158399999999994E-2</v>
      </c>
      <c r="AY25" s="311">
        <v>9.8501400000000003E-2</v>
      </c>
      <c r="AZ25" s="311">
        <v>0.10801259999999999</v>
      </c>
      <c r="BA25" s="311">
        <v>0.11250180000000001</v>
      </c>
      <c r="BB25" s="311">
        <v>0.1156914</v>
      </c>
      <c r="BC25" s="311">
        <v>0.1088253</v>
      </c>
      <c r="BD25" s="311">
        <v>0.1019115</v>
      </c>
      <c r="BE25" s="312">
        <v>0.10514340000000001</v>
      </c>
      <c r="BF25" s="285">
        <v>2.8893922185618592E-2</v>
      </c>
      <c r="BG25" s="285">
        <v>1.5538229902920753E-2</v>
      </c>
      <c r="BH25" s="285">
        <v>7.6401258689918702E-4</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9.1881900000000016E-2</v>
      </c>
      <c r="AB26" s="311">
        <v>8.5089600000000001E-2</v>
      </c>
      <c r="AC26" s="311">
        <v>8.8201799999999997E-2</v>
      </c>
      <c r="AD26" s="311">
        <v>9.3126600000000004E-2</v>
      </c>
      <c r="AE26" s="311">
        <v>8.7620400000000001E-2</v>
      </c>
      <c r="AF26" s="311">
        <v>8.0981999999999998E-2</v>
      </c>
      <c r="AG26" s="311">
        <v>9.074610000000001E-2</v>
      </c>
      <c r="AH26" s="311">
        <v>9.4067100000000001E-2</v>
      </c>
      <c r="AI26" s="311">
        <v>9.04248E-2</v>
      </c>
      <c r="AJ26" s="311">
        <v>9.1683000000000001E-2</v>
      </c>
      <c r="AK26" s="311">
        <v>9.2503799999999997E-2</v>
      </c>
      <c r="AL26" s="311">
        <v>9.6930000000000002E-2</v>
      </c>
      <c r="AM26" s="311">
        <v>9.9241200000000016E-2</v>
      </c>
      <c r="AN26" s="311">
        <v>9.8646299999999992E-2</v>
      </c>
      <c r="AO26" s="311">
        <v>0.10230599999999999</v>
      </c>
      <c r="AP26" s="311">
        <v>9.89366E-2</v>
      </c>
      <c r="AQ26" s="311">
        <v>9.7845200000000021E-2</v>
      </c>
      <c r="AR26" s="311">
        <v>0.11242780000000001</v>
      </c>
      <c r="AS26" s="311">
        <v>0.1089734</v>
      </c>
      <c r="AT26" s="311">
        <v>0.1006196</v>
      </c>
      <c r="AU26" s="311">
        <v>0.11021100000000002</v>
      </c>
      <c r="AV26" s="311">
        <v>0.10761000000000001</v>
      </c>
      <c r="AW26" s="311">
        <v>0.10103779999999998</v>
      </c>
      <c r="AX26" s="311">
        <v>9.5536600000000027E-2</v>
      </c>
      <c r="AY26" s="311">
        <v>8.4548560000000009E-2</v>
      </c>
      <c r="AZ26" s="311">
        <v>8.716431999999999E-2</v>
      </c>
      <c r="BA26" s="311">
        <v>9.0876719999999994E-2</v>
      </c>
      <c r="BB26" s="311">
        <v>0.10438801</v>
      </c>
      <c r="BC26" s="311">
        <v>9.5970120000000034E-2</v>
      </c>
      <c r="BD26" s="311">
        <v>0.10073312</v>
      </c>
      <c r="BE26" s="312">
        <v>0.10440409547598048</v>
      </c>
      <c r="BF26" s="285">
        <v>3.3610776520334618E-2</v>
      </c>
      <c r="BG26" s="285">
        <v>1.1276372365576215E-4</v>
      </c>
      <c r="BH26" s="285">
        <v>7.5864051445429328E-4</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0</v>
      </c>
      <c r="AP27" s="311">
        <v>0</v>
      </c>
      <c r="AQ27" s="311">
        <v>0</v>
      </c>
      <c r="AR27" s="311">
        <v>0</v>
      </c>
      <c r="AS27" s="311">
        <v>0</v>
      </c>
      <c r="AT27" s="311">
        <v>0</v>
      </c>
      <c r="AU27" s="311">
        <v>0</v>
      </c>
      <c r="AV27" s="311">
        <v>0</v>
      </c>
      <c r="AW27" s="311">
        <v>0</v>
      </c>
      <c r="AX27" s="311">
        <v>0</v>
      </c>
      <c r="AY27" s="311">
        <v>0</v>
      </c>
      <c r="AZ27" s="311">
        <v>0</v>
      </c>
      <c r="BA27" s="311">
        <v>0</v>
      </c>
      <c r="BB27" s="311">
        <v>0</v>
      </c>
      <c r="BC27" s="311">
        <v>0</v>
      </c>
      <c r="BD27" s="311">
        <v>0</v>
      </c>
      <c r="BE27" s="312">
        <v>0</v>
      </c>
      <c r="BF27" s="285" t="s">
        <v>111</v>
      </c>
      <c r="BG27" s="285" t="s">
        <v>111</v>
      </c>
      <c r="BH27" s="285" t="s">
        <v>111</v>
      </c>
    </row>
    <row r="28" spans="1:60" x14ac:dyDescent="0.15">
      <c r="A28" s="162" t="s">
        <v>172</v>
      </c>
      <c r="B28" s="311">
        <v>1.5445800000000001E-2</v>
      </c>
      <c r="C28" s="311">
        <v>1.6164900000000003E-2</v>
      </c>
      <c r="D28" s="311">
        <v>1.9417499999999997E-2</v>
      </c>
      <c r="E28" s="311">
        <v>2.3944499999999997E-2</v>
      </c>
      <c r="F28" s="311">
        <v>2.6258400000000001E-2</v>
      </c>
      <c r="G28" s="311">
        <v>2.8844999999999999E-2</v>
      </c>
      <c r="H28" s="311">
        <v>3.5838000000000002E-2</v>
      </c>
      <c r="I28" s="311">
        <v>3.8917800000000002E-2</v>
      </c>
      <c r="J28" s="311">
        <v>4.2741000000000001E-2</v>
      </c>
      <c r="K28" s="311">
        <v>5.2110900000000002E-2</v>
      </c>
      <c r="L28" s="311">
        <v>5.9659199999999996E-2</v>
      </c>
      <c r="M28" s="311">
        <v>6.5866500000000008E-2</v>
      </c>
      <c r="N28" s="311">
        <v>7.4854799999999985E-2</v>
      </c>
      <c r="O28" s="311">
        <v>8.387639999999999E-2</v>
      </c>
      <c r="P28" s="311">
        <v>9.4106700000000001E-2</v>
      </c>
      <c r="Q28" s="311">
        <v>0.10840050000000001</v>
      </c>
      <c r="R28" s="311">
        <v>0.10874699999999998</v>
      </c>
      <c r="S28" s="311">
        <v>0.11519189999999999</v>
      </c>
      <c r="T28" s="311">
        <v>0.1351503</v>
      </c>
      <c r="U28" s="311">
        <v>0.14385690000000004</v>
      </c>
      <c r="V28" s="311">
        <v>0.1766286</v>
      </c>
      <c r="W28" s="311">
        <v>0.18664559999999999</v>
      </c>
      <c r="X28" s="311">
        <v>0.20360159999999999</v>
      </c>
      <c r="Y28" s="311">
        <v>0.20489849999999998</v>
      </c>
      <c r="Z28" s="311">
        <v>0.21145589999999997</v>
      </c>
      <c r="AA28" s="311">
        <v>0.21971070000000001</v>
      </c>
      <c r="AB28" s="311">
        <v>0.2120031</v>
      </c>
      <c r="AC28" s="311">
        <v>0.24282180000000003</v>
      </c>
      <c r="AD28" s="311">
        <v>0.24815430000000002</v>
      </c>
      <c r="AE28" s="311">
        <v>0.24238710000000002</v>
      </c>
      <c r="AF28" s="311">
        <v>0.27430289999999996</v>
      </c>
      <c r="AG28" s="311">
        <v>0.31567319999999993</v>
      </c>
      <c r="AH28" s="311">
        <v>0.32107950000000002</v>
      </c>
      <c r="AI28" s="311">
        <v>0.32176889999999997</v>
      </c>
      <c r="AJ28" s="311">
        <v>0.32349780000000006</v>
      </c>
      <c r="AK28" s="311">
        <v>0.31401630000000003</v>
      </c>
      <c r="AL28" s="311">
        <v>0.33629039999999999</v>
      </c>
      <c r="AM28" s="311">
        <v>0.32498100000000008</v>
      </c>
      <c r="AN28" s="311">
        <v>0.32833709999999994</v>
      </c>
      <c r="AO28" s="311">
        <v>0.32606370000000007</v>
      </c>
      <c r="AP28" s="311">
        <v>0.32252760000000003</v>
      </c>
      <c r="AQ28" s="311">
        <v>0.31792590000000004</v>
      </c>
      <c r="AR28" s="311">
        <v>0.30306780000000005</v>
      </c>
      <c r="AS28" s="311">
        <v>0.30034169999999999</v>
      </c>
      <c r="AT28" s="311">
        <v>0.28488060000000004</v>
      </c>
      <c r="AU28" s="311">
        <v>0.33785550000000003</v>
      </c>
      <c r="AV28" s="311">
        <v>0.28508579999999994</v>
      </c>
      <c r="AW28" s="311">
        <v>0.28705140000000007</v>
      </c>
      <c r="AX28" s="311">
        <v>0.29083229999999999</v>
      </c>
      <c r="AY28" s="311">
        <v>0.25883279999999997</v>
      </c>
      <c r="AZ28" s="311">
        <v>0.2714202</v>
      </c>
      <c r="BA28" s="311">
        <v>0.29375909999999994</v>
      </c>
      <c r="BB28" s="311">
        <v>0.30149189999999998</v>
      </c>
      <c r="BC28" s="311">
        <v>0.28738170000000002</v>
      </c>
      <c r="BD28" s="311">
        <v>0.29969819999999991</v>
      </c>
      <c r="BE28" s="312">
        <v>0.30464550000000001</v>
      </c>
      <c r="BF28" s="285">
        <v>1.373026346471784E-2</v>
      </c>
      <c r="BG28" s="285">
        <v>5.0834594763509156E-3</v>
      </c>
      <c r="BH28" s="285">
        <v>2.2136719617417379E-3</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0</v>
      </c>
      <c r="P29" s="311">
        <v>0</v>
      </c>
      <c r="Q29" s="311">
        <v>0</v>
      </c>
      <c r="R29" s="311">
        <v>0</v>
      </c>
      <c r="S29" s="311">
        <v>0</v>
      </c>
      <c r="T29" s="311">
        <v>5.2542000000000008E-4</v>
      </c>
      <c r="U29" s="311">
        <v>4.2408900000000006E-3</v>
      </c>
      <c r="V29" s="311">
        <v>2.4169320000000001E-2</v>
      </c>
      <c r="W29" s="311">
        <v>4.3084440000000009E-2</v>
      </c>
      <c r="X29" s="311">
        <v>5.4681210000000008E-2</v>
      </c>
      <c r="Y29" s="311">
        <v>6.6690810000000017E-2</v>
      </c>
      <c r="Z29" s="311">
        <v>7.1081820000000004E-2</v>
      </c>
      <c r="AA29" s="311">
        <v>7.5773070000000012E-2</v>
      </c>
      <c r="AB29" s="311">
        <v>8.7464932313040006E-2</v>
      </c>
      <c r="AC29" s="311">
        <v>9.196636045194001E-2</v>
      </c>
      <c r="AD29" s="311">
        <v>0.10334634921558</v>
      </c>
      <c r="AE29" s="311">
        <v>0.11548095702939</v>
      </c>
      <c r="AF29" s="311">
        <v>0.13371913472094002</v>
      </c>
      <c r="AG29" s="311">
        <v>0.15751779875819999</v>
      </c>
      <c r="AH29" s="311">
        <v>0.16458807771000003</v>
      </c>
      <c r="AI29" s="311">
        <v>0.17747273589696</v>
      </c>
      <c r="AJ29" s="311">
        <v>0.18609723449307003</v>
      </c>
      <c r="AK29" s="311">
        <v>0.18366966300078003</v>
      </c>
      <c r="AL29" s="311">
        <v>0.19193353184871001</v>
      </c>
      <c r="AM29" s="311">
        <v>0.19374463936022376</v>
      </c>
      <c r="AN29" s="311">
        <v>0.19587303506967488</v>
      </c>
      <c r="AO29" s="311">
        <v>0.19494105544643095</v>
      </c>
      <c r="AP29" s="311">
        <v>0.18722009616379737</v>
      </c>
      <c r="AQ29" s="311">
        <v>0.19073846727978</v>
      </c>
      <c r="AR29" s="311">
        <v>0.17096260691973683</v>
      </c>
      <c r="AS29" s="311">
        <v>0.17177795826072007</v>
      </c>
      <c r="AT29" s="311">
        <v>0.16498052222106002</v>
      </c>
      <c r="AU29" s="311">
        <v>0.18662322698592002</v>
      </c>
      <c r="AV29" s="311">
        <v>0.15650512413320811</v>
      </c>
      <c r="AW29" s="311">
        <v>0.14617041169102532</v>
      </c>
      <c r="AX29" s="311">
        <v>0.13787216984344136</v>
      </c>
      <c r="AY29" s="311">
        <v>0.1184197761309768</v>
      </c>
      <c r="AZ29" s="311">
        <v>0.11913309399857221</v>
      </c>
      <c r="BA29" s="311">
        <v>0.12114911752414398</v>
      </c>
      <c r="BB29" s="311">
        <v>0.11578368000116507</v>
      </c>
      <c r="BC29" s="311">
        <v>0.112355490251362</v>
      </c>
      <c r="BD29" s="311">
        <v>0.10432000242832397</v>
      </c>
      <c r="BE29" s="312">
        <v>8.3662640679707551E-2</v>
      </c>
      <c r="BF29" s="285">
        <v>-0.20021038834725169</v>
      </c>
      <c r="BG29" s="285">
        <v>-4.480180865930472E-2</v>
      </c>
      <c r="BH29" s="285">
        <v>6.0792508642977603E-4</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3.7750442477876109E-2</v>
      </c>
      <c r="W30" s="311">
        <v>3.4309292035398224E-2</v>
      </c>
      <c r="X30" s="311">
        <v>3.7171238938053096E-2</v>
      </c>
      <c r="Y30" s="311">
        <v>4.0033185840707967E-2</v>
      </c>
      <c r="Z30" s="311">
        <v>4.0033185840707967E-2</v>
      </c>
      <c r="AA30" s="311">
        <v>5.1174900000000002E-2</v>
      </c>
      <c r="AB30" s="311">
        <v>5.1385500000000001E-2</v>
      </c>
      <c r="AC30" s="311">
        <v>3.0042900000000008E-2</v>
      </c>
      <c r="AD30" s="311">
        <v>1.4891399999999997E-2</v>
      </c>
      <c r="AE30" s="311">
        <v>2.1386700000000002E-2</v>
      </c>
      <c r="AF30" s="311">
        <v>2.4388200000000002E-2</v>
      </c>
      <c r="AG30" s="311">
        <v>2.6895599999999999E-2</v>
      </c>
      <c r="AH30" s="311">
        <v>2.6134199999999996E-2</v>
      </c>
      <c r="AI30" s="311">
        <v>2.4804000000000003E-2</v>
      </c>
      <c r="AJ30" s="311">
        <v>2.4111000000000004E-2</v>
      </c>
      <c r="AK30" s="311">
        <v>2.77173E-2</v>
      </c>
      <c r="AL30" s="311">
        <v>2.9745000000000004E-2</v>
      </c>
      <c r="AM30" s="311">
        <v>2.4942599999999999E-2</v>
      </c>
      <c r="AN30" s="311">
        <v>2.8471500000000004E-2</v>
      </c>
      <c r="AO30" s="311">
        <v>3.2428800000000001E-2</v>
      </c>
      <c r="AP30" s="311">
        <v>3.3480900000000008E-2</v>
      </c>
      <c r="AQ30" s="311">
        <v>3.3835500000000004E-2</v>
      </c>
      <c r="AR30" s="311">
        <v>3.3634799999999999E-2</v>
      </c>
      <c r="AS30" s="311">
        <v>3.2259599999999999E-2</v>
      </c>
      <c r="AT30" s="311">
        <v>2.1986100000000001E-2</v>
      </c>
      <c r="AU30" s="311">
        <v>2.3551200000000001E-2</v>
      </c>
      <c r="AV30" s="311">
        <v>2.1071699999999999E-2</v>
      </c>
      <c r="AW30" s="311">
        <v>2.2834800000000006E-2</v>
      </c>
      <c r="AX30" s="311">
        <v>2.3232600000000003E-2</v>
      </c>
      <c r="AY30" s="311">
        <v>1.82358E-2</v>
      </c>
      <c r="AZ30" s="311">
        <v>1.6347600000000004E-2</v>
      </c>
      <c r="BA30" s="311">
        <v>1.7930699999999997E-2</v>
      </c>
      <c r="BB30" s="311">
        <v>1.7599653E-2</v>
      </c>
      <c r="BC30" s="311">
        <v>1.8012861999999998E-2</v>
      </c>
      <c r="BD30" s="311">
        <v>1.6777994000000001E-2</v>
      </c>
      <c r="BE30" s="312">
        <v>1.5431387106290672E-2</v>
      </c>
      <c r="BF30" s="285">
        <v>-8.2773253677560166E-2</v>
      </c>
      <c r="BG30" s="285">
        <v>-2.6672074959152914E-2</v>
      </c>
      <c r="BH30" s="285">
        <v>1.1213042361688793E-4</v>
      </c>
    </row>
    <row r="31" spans="1:60" x14ac:dyDescent="0.15">
      <c r="A31" s="162" t="s">
        <v>169</v>
      </c>
      <c r="B31" s="311">
        <v>0</v>
      </c>
      <c r="C31" s="311">
        <v>0</v>
      </c>
      <c r="D31" s="311">
        <v>0</v>
      </c>
      <c r="E31" s="311">
        <v>0</v>
      </c>
      <c r="F31" s="311">
        <v>0</v>
      </c>
      <c r="G31" s="311">
        <v>0</v>
      </c>
      <c r="H31" s="311">
        <v>0</v>
      </c>
      <c r="I31" s="311">
        <v>0</v>
      </c>
      <c r="J31" s="311">
        <v>0</v>
      </c>
      <c r="K31" s="311">
        <v>1.6E-2</v>
      </c>
      <c r="L31" s="311">
        <v>2.6478000000000002E-2</v>
      </c>
      <c r="M31" s="311">
        <v>3.1026000000000005E-2</v>
      </c>
      <c r="N31" s="311">
        <v>3.1553999999999999E-2</v>
      </c>
      <c r="O31" s="311">
        <v>3.4356000000000012E-2</v>
      </c>
      <c r="P31" s="311">
        <v>3.4234000000000007E-2</v>
      </c>
      <c r="Q31" s="311">
        <v>3.2204000000000003E-2</v>
      </c>
      <c r="R31" s="311">
        <v>2.5625000000000002E-2</v>
      </c>
      <c r="S31" s="311">
        <v>2.4204000000000003E-2</v>
      </c>
      <c r="T31" s="311">
        <v>2.3472999999999997E-2</v>
      </c>
      <c r="U31" s="311">
        <v>2.6884000000000005E-2</v>
      </c>
      <c r="V31" s="311">
        <v>3.411200000000001E-2</v>
      </c>
      <c r="W31" s="311">
        <v>4.130000000000001E-2</v>
      </c>
      <c r="X31" s="311">
        <v>5.4620000000000009E-2</v>
      </c>
      <c r="Y31" s="311">
        <v>5.8752000000000006E-2</v>
      </c>
      <c r="Z31" s="311">
        <v>7.7040000000000011E-2</v>
      </c>
      <c r="AA31" s="311">
        <v>9.0756000000000017E-2</v>
      </c>
      <c r="AB31" s="311">
        <v>9.5652000000000015E-2</v>
      </c>
      <c r="AC31" s="311">
        <v>9.9323999999999996E-2</v>
      </c>
      <c r="AD31" s="311">
        <v>0.10263600000000002</v>
      </c>
      <c r="AE31" s="311">
        <v>0.11329200000000003</v>
      </c>
      <c r="AF31" s="311">
        <v>0.117648</v>
      </c>
      <c r="AG31" s="311">
        <v>0.12308200000000001</v>
      </c>
      <c r="AH31" s="311">
        <v>0.12109800000000001</v>
      </c>
      <c r="AI31" s="311">
        <v>0.13873099999999999</v>
      </c>
      <c r="AJ31" s="311">
        <v>0.13888800000000007</v>
      </c>
      <c r="AK31" s="311">
        <v>0.14187600000000003</v>
      </c>
      <c r="AL31" s="311">
        <v>0.15393600000000005</v>
      </c>
      <c r="AM31" s="311">
        <v>0.15285599999999999</v>
      </c>
      <c r="AN31" s="311">
        <v>0.16920000000000002</v>
      </c>
      <c r="AO31" s="311">
        <v>0.16300800000000004</v>
      </c>
      <c r="AP31" s="311">
        <v>0.149148</v>
      </c>
      <c r="AQ31" s="311">
        <v>0.15940800000000005</v>
      </c>
      <c r="AR31" s="311">
        <v>0.14745600000000006</v>
      </c>
      <c r="AS31" s="311">
        <v>0.15077000000000004</v>
      </c>
      <c r="AT31" s="311">
        <v>0.13456800000000002</v>
      </c>
      <c r="AU31" s="311">
        <v>0.14868000000000001</v>
      </c>
      <c r="AV31" s="311">
        <v>0.13003200000000001</v>
      </c>
      <c r="AW31" s="311">
        <v>0.11500200000000001</v>
      </c>
      <c r="AX31" s="311">
        <v>0.106944</v>
      </c>
      <c r="AY31" s="311">
        <v>9.5604000000000008E-2</v>
      </c>
      <c r="AZ31" s="311">
        <v>8.236300000000002E-2</v>
      </c>
      <c r="BA31" s="311">
        <v>7.2276000000000007E-2</v>
      </c>
      <c r="BB31" s="311">
        <v>6.5966999999999998E-2</v>
      </c>
      <c r="BC31" s="311">
        <v>7.5646000000000019E-2</v>
      </c>
      <c r="BD31" s="311">
        <v>7.3300000000000018E-2</v>
      </c>
      <c r="BE31" s="312">
        <v>7.0474000000000023E-2</v>
      </c>
      <c r="BF31" s="285">
        <v>-4.1180790075965867E-2</v>
      </c>
      <c r="BG31" s="285">
        <v>-5.8942375595304575E-2</v>
      </c>
      <c r="BH31" s="285">
        <v>5.1209132526752331E-4</v>
      </c>
    </row>
    <row r="32" spans="1:60" x14ac:dyDescent="0.15">
      <c r="A32" s="162" t="s">
        <v>168</v>
      </c>
      <c r="B32" s="311">
        <v>0.18016918275599997</v>
      </c>
      <c r="C32" s="311">
        <v>0.19006740597600003</v>
      </c>
      <c r="D32" s="311">
        <v>0.21722131605600004</v>
      </c>
      <c r="E32" s="311">
        <v>0.25976339085599998</v>
      </c>
      <c r="F32" s="311">
        <v>0.30186179046000006</v>
      </c>
      <c r="G32" s="311">
        <v>0.34390530111600009</v>
      </c>
      <c r="H32" s="311">
        <v>0.40761181738799995</v>
      </c>
      <c r="I32" s="311">
        <v>0.48199588783199998</v>
      </c>
      <c r="J32" s="311">
        <v>0.56533142041200002</v>
      </c>
      <c r="K32" s="311">
        <v>0.59025330554400002</v>
      </c>
      <c r="L32" s="311">
        <v>0.65833201332000013</v>
      </c>
      <c r="M32" s="311">
        <v>0.70723170205199992</v>
      </c>
      <c r="N32" s="311">
        <v>0.73830688527599986</v>
      </c>
      <c r="O32" s="311">
        <v>0.78760620406799997</v>
      </c>
      <c r="P32" s="311">
        <v>0.8725536127800001</v>
      </c>
      <c r="Q32" s="311">
        <v>0.90619111760400006</v>
      </c>
      <c r="R32" s="311">
        <v>0.92058119107199987</v>
      </c>
      <c r="S32" s="311">
        <v>0.88478011548000013</v>
      </c>
      <c r="T32" s="311">
        <v>0.94248899888400028</v>
      </c>
      <c r="U32" s="311">
        <v>0.96117121224000013</v>
      </c>
      <c r="V32" s="311">
        <v>1.028849410728</v>
      </c>
      <c r="W32" s="311">
        <v>1.034694895284</v>
      </c>
      <c r="X32" s="311">
        <v>1.0469376009</v>
      </c>
      <c r="Y32" s="311">
        <v>1.0417005002520001</v>
      </c>
      <c r="Z32" s="311">
        <v>1.0193318932319999</v>
      </c>
      <c r="AA32" s="311">
        <v>1.0899126000000001</v>
      </c>
      <c r="AB32" s="311">
        <v>1.1939985000000002</v>
      </c>
      <c r="AC32" s="311">
        <v>1.1915640000000001</v>
      </c>
      <c r="AD32" s="311">
        <v>1.2186531</v>
      </c>
      <c r="AE32" s="311">
        <v>1.1633408999999997</v>
      </c>
      <c r="AF32" s="311">
        <v>1.2383217000000002</v>
      </c>
      <c r="AG32" s="311">
        <v>1.3685274000000001</v>
      </c>
      <c r="AH32" s="311">
        <v>1.3120893</v>
      </c>
      <c r="AI32" s="311">
        <v>1.3989411000000003</v>
      </c>
      <c r="AJ32" s="311">
        <v>1.4263614000000002</v>
      </c>
      <c r="AK32" s="311">
        <v>1.4974686000000001</v>
      </c>
      <c r="AL32" s="311">
        <v>1.5720624000000003</v>
      </c>
      <c r="AM32" s="311">
        <v>1.5693939000000003</v>
      </c>
      <c r="AN32" s="311">
        <v>1.6461657000000001</v>
      </c>
      <c r="AO32" s="311">
        <v>1.6809308999999997</v>
      </c>
      <c r="AP32" s="311">
        <v>1.7176526999999999</v>
      </c>
      <c r="AQ32" s="311">
        <v>1.6588997999999999</v>
      </c>
      <c r="AR32" s="311">
        <v>1.6113933000000005</v>
      </c>
      <c r="AS32" s="311">
        <v>1.6699122</v>
      </c>
      <c r="AT32" s="311">
        <v>1.6103187000000001</v>
      </c>
      <c r="AU32" s="311">
        <v>1.7843202</v>
      </c>
      <c r="AV32" s="311">
        <v>1.5486852627000001</v>
      </c>
      <c r="AW32" s="311">
        <v>1.5999946209000004</v>
      </c>
      <c r="AX32" s="311">
        <v>1.6251535332</v>
      </c>
      <c r="AY32" s="311">
        <v>1.3647006189000002</v>
      </c>
      <c r="AZ32" s="311">
        <v>1.4670635247000003</v>
      </c>
      <c r="BA32" s="311">
        <v>1.6030778246999999</v>
      </c>
      <c r="BB32" s="311">
        <v>1.6115651631000003</v>
      </c>
      <c r="BC32" s="311">
        <v>1.5421818410999999</v>
      </c>
      <c r="BD32" s="311">
        <v>1.5718335236999998</v>
      </c>
      <c r="BE32" s="312">
        <v>1.4638422254173098</v>
      </c>
      <c r="BF32" s="285">
        <v>-7.1248554962090149E-2</v>
      </c>
      <c r="BG32" s="285">
        <v>-2.416008968214145E-3</v>
      </c>
      <c r="BH32" s="285">
        <v>1.0636843448598214E-2</v>
      </c>
    </row>
    <row r="33" spans="1:60" x14ac:dyDescent="0.15">
      <c r="A33" s="162" t="s">
        <v>167</v>
      </c>
      <c r="B33" s="311">
        <v>0.11151242500265009</v>
      </c>
      <c r="C33" s="311">
        <v>0.1340277199745592</v>
      </c>
      <c r="D33" s="311">
        <v>0.17275913476555596</v>
      </c>
      <c r="E33" s="311">
        <v>0.28393106381399952</v>
      </c>
      <c r="F33" s="311">
        <v>0.40433894562029599</v>
      </c>
      <c r="G33" s="311">
        <v>0.57505510466061238</v>
      </c>
      <c r="H33" s="311">
        <v>0.75968903582912217</v>
      </c>
      <c r="I33" s="311">
        <v>0.9836076877142147</v>
      </c>
      <c r="J33" s="311">
        <v>1.2683899914137304</v>
      </c>
      <c r="K33" s="311">
        <v>1.5867537085968693</v>
      </c>
      <c r="L33" s="311">
        <v>1.6745165407936111</v>
      </c>
      <c r="M33" s="311">
        <v>1.7722388796508954</v>
      </c>
      <c r="N33" s="311">
        <v>1.8820488248825129</v>
      </c>
      <c r="O33" s="311">
        <v>2.01752365266245</v>
      </c>
      <c r="P33" s="311">
        <v>2.2301208140701738</v>
      </c>
      <c r="Q33" s="311">
        <v>2.1986249383060668</v>
      </c>
      <c r="R33" s="311">
        <v>2.1021794592770568</v>
      </c>
      <c r="S33" s="311">
        <v>1.9507013216494116</v>
      </c>
      <c r="T33" s="311">
        <v>2.0280364652485772</v>
      </c>
      <c r="U33" s="311">
        <v>2.1178848351648347</v>
      </c>
      <c r="V33" s="311">
        <v>2.0933691264619618</v>
      </c>
      <c r="W33" s="311">
        <v>2.0872827612805205</v>
      </c>
      <c r="X33" s="311">
        <v>2.2630212356453829</v>
      </c>
      <c r="Y33" s="311">
        <v>2.227865028373555</v>
      </c>
      <c r="Z33" s="311">
        <v>2.2800885953499872</v>
      </c>
      <c r="AA33" s="311">
        <v>2.2927800000000005</v>
      </c>
      <c r="AB33" s="311">
        <v>2.4090940000000001</v>
      </c>
      <c r="AC33" s="311">
        <v>2.3818569999999997</v>
      </c>
      <c r="AD33" s="311">
        <v>2.5204079999999998</v>
      </c>
      <c r="AE33" s="311">
        <v>2.566538</v>
      </c>
      <c r="AF33" s="311">
        <v>2.7985450000000003</v>
      </c>
      <c r="AG33" s="311">
        <v>3.1316760000000001</v>
      </c>
      <c r="AH33" s="311">
        <v>2.9917210000000001</v>
      </c>
      <c r="AI33" s="311">
        <v>3.0191410000000003</v>
      </c>
      <c r="AJ33" s="311">
        <v>3.0102870000000004</v>
      </c>
      <c r="AK33" s="311">
        <v>2.9852849999999993</v>
      </c>
      <c r="AL33" s="311">
        <v>3.1481350000000008</v>
      </c>
      <c r="AM33" s="311">
        <v>3.1432600000000002</v>
      </c>
      <c r="AN33" s="311">
        <v>3.1813910000000001</v>
      </c>
      <c r="AO33" s="311">
        <v>3.1975579999999999</v>
      </c>
      <c r="AP33" s="311">
        <v>3.2501177710106353</v>
      </c>
      <c r="AQ33" s="311">
        <v>3.3122482735877967</v>
      </c>
      <c r="AR33" s="311">
        <v>3.1909030508088567</v>
      </c>
      <c r="AS33" s="311">
        <v>3.2220226911707877</v>
      </c>
      <c r="AT33" s="311">
        <v>3.0394843792871828</v>
      </c>
      <c r="AU33" s="311">
        <v>3.1705649999999999</v>
      </c>
      <c r="AV33" s="311">
        <v>2.9109860000000003</v>
      </c>
      <c r="AW33" s="311">
        <v>2.9199620000000004</v>
      </c>
      <c r="AX33" s="311">
        <v>3.0590760000000001</v>
      </c>
      <c r="AY33" s="311">
        <v>2.6602210000000004</v>
      </c>
      <c r="AZ33" s="311">
        <v>2.7703300000000004</v>
      </c>
      <c r="BA33" s="311">
        <v>3.0558510000000005</v>
      </c>
      <c r="BB33" s="311">
        <v>3.1585850000000004</v>
      </c>
      <c r="BC33" s="311">
        <v>3.0906260000000008</v>
      </c>
      <c r="BD33" s="311">
        <v>3.1927349999999999</v>
      </c>
      <c r="BE33" s="312">
        <v>3.115638834951457</v>
      </c>
      <c r="BF33" s="285">
        <v>-2.6813637668324675E-2</v>
      </c>
      <c r="BG33" s="285">
        <v>4.9311208838371812E-3</v>
      </c>
      <c r="BH33" s="285">
        <v>2.2639436104737259E-2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3.0366E-3</v>
      </c>
      <c r="T34" s="311">
        <v>2.8944000000000001E-3</v>
      </c>
      <c r="U34" s="311">
        <v>3.1842000000000003E-3</v>
      </c>
      <c r="V34" s="311">
        <v>2.9925000000000004E-3</v>
      </c>
      <c r="W34" s="311">
        <v>4.0994999999999998E-3</v>
      </c>
      <c r="X34" s="311">
        <v>4.680000000000001E-3</v>
      </c>
      <c r="Y34" s="311">
        <v>5.6133000000000008E-3</v>
      </c>
      <c r="Z34" s="311">
        <v>5.6610000000000002E-3</v>
      </c>
      <c r="AA34" s="311">
        <v>5.7834000000000002E-3</v>
      </c>
      <c r="AB34" s="311">
        <v>5.7131999999999999E-3</v>
      </c>
      <c r="AC34" s="311">
        <v>5.2794000000000009E-3</v>
      </c>
      <c r="AD34" s="311">
        <v>3.8934000000000009E-3</v>
      </c>
      <c r="AE34" s="311">
        <v>1.9916999999999999E-3</v>
      </c>
      <c r="AF34" s="311">
        <v>1.8369E-3</v>
      </c>
      <c r="AG34" s="311">
        <v>2.0637000000000003E-3</v>
      </c>
      <c r="AH34" s="311">
        <v>7.1595000000000001E-3</v>
      </c>
      <c r="AI34" s="311">
        <v>2.9322596160000002E-2</v>
      </c>
      <c r="AJ34" s="311">
        <v>5.2573341600000004E-2</v>
      </c>
      <c r="AK34" s="311">
        <v>7.0566752880000014E-2</v>
      </c>
      <c r="AL34" s="311">
        <v>6.9641165880000008E-2</v>
      </c>
      <c r="AM34" s="311">
        <v>7.4898500039999996E-2</v>
      </c>
      <c r="AN34" s="311">
        <v>8.4672698759999998E-2</v>
      </c>
      <c r="AO34" s="311">
        <v>9.307702872000001E-2</v>
      </c>
      <c r="AP34" s="311">
        <v>9.3716999999999995E-2</v>
      </c>
      <c r="AQ34" s="311">
        <v>0.11049480000000002</v>
      </c>
      <c r="AR34" s="311">
        <v>0.13992412282812003</v>
      </c>
      <c r="AS34" s="311">
        <v>0.14589648896955792</v>
      </c>
      <c r="AT34" s="311">
        <v>0.12251319417562931</v>
      </c>
      <c r="AU34" s="311">
        <v>0.13426419344535986</v>
      </c>
      <c r="AV34" s="311">
        <v>0.16556357275126524</v>
      </c>
      <c r="AW34" s="311">
        <v>0.15216544107223134</v>
      </c>
      <c r="AX34" s="311">
        <v>0.13430493343264566</v>
      </c>
      <c r="AY34" s="311">
        <v>0.10239368546207345</v>
      </c>
      <c r="AZ34" s="311">
        <v>0.11056996692</v>
      </c>
      <c r="BA34" s="311">
        <v>0.14392079999999999</v>
      </c>
      <c r="BB34" s="311">
        <v>0.17356679999999999</v>
      </c>
      <c r="BC34" s="311">
        <v>0.16994123999999999</v>
      </c>
      <c r="BD34" s="311">
        <v>0.18656892</v>
      </c>
      <c r="BE34" s="312">
        <v>0.20528316000000002</v>
      </c>
      <c r="BF34" s="285">
        <v>9.7301078063700697E-2</v>
      </c>
      <c r="BG34" s="285">
        <v>4.2955175235478205E-2</v>
      </c>
      <c r="BH34" s="285">
        <v>1.4916667914337913E-3</v>
      </c>
    </row>
    <row r="35" spans="1:60" x14ac:dyDescent="0.15">
      <c r="A35" s="162" t="s">
        <v>165</v>
      </c>
      <c r="B35" s="311">
        <v>4.895010000000001E-2</v>
      </c>
      <c r="C35" s="311">
        <v>6.06825E-2</v>
      </c>
      <c r="D35" s="311">
        <v>7.7885100000000013E-2</v>
      </c>
      <c r="E35" s="311">
        <v>9.8024399999999998E-2</v>
      </c>
      <c r="F35" s="311">
        <v>0.11669760000000003</v>
      </c>
      <c r="G35" s="311">
        <v>0.13087080000000001</v>
      </c>
      <c r="H35" s="311">
        <v>0.13627980000000003</v>
      </c>
      <c r="I35" s="311">
        <v>0.14709510000000003</v>
      </c>
      <c r="J35" s="311">
        <v>0.17467290000000002</v>
      </c>
      <c r="K35" s="311">
        <v>0.1860318</v>
      </c>
      <c r="L35" s="311">
        <v>0.20665169999999999</v>
      </c>
      <c r="M35" s="311">
        <v>0.24813810000000006</v>
      </c>
      <c r="N35" s="311">
        <v>0.26740710000000001</v>
      </c>
      <c r="O35" s="311">
        <v>0.29282850000000005</v>
      </c>
      <c r="P35" s="311">
        <v>0.30932010000000004</v>
      </c>
      <c r="Q35" s="311">
        <v>0.33379110000000001</v>
      </c>
      <c r="R35" s="311">
        <v>0.34142760000000011</v>
      </c>
      <c r="S35" s="311">
        <v>0.35657550000000005</v>
      </c>
      <c r="T35" s="311">
        <v>0.35548470000000004</v>
      </c>
      <c r="U35" s="311">
        <v>0.36203580000000002</v>
      </c>
      <c r="V35" s="311">
        <v>0.36960300000000007</v>
      </c>
      <c r="W35" s="311">
        <v>0.39204810000000001</v>
      </c>
      <c r="X35" s="311">
        <v>0.38921850000000008</v>
      </c>
      <c r="Y35" s="311">
        <v>0.38497769999999998</v>
      </c>
      <c r="Z35" s="311">
        <v>0.39221280000000003</v>
      </c>
      <c r="AA35" s="311">
        <v>0.37317200000000006</v>
      </c>
      <c r="AB35" s="311">
        <v>0.37004200000000004</v>
      </c>
      <c r="AC35" s="311">
        <v>0.32529600000000003</v>
      </c>
      <c r="AD35" s="311">
        <v>0.35005600000000003</v>
      </c>
      <c r="AE35" s="311">
        <v>0.35350600000000004</v>
      </c>
      <c r="AF35" s="311">
        <v>0.38413400000000003</v>
      </c>
      <c r="AG35" s="311">
        <v>0.42862200000000006</v>
      </c>
      <c r="AH35" s="311">
        <v>0.40649000000000007</v>
      </c>
      <c r="AI35" s="311">
        <v>0.40931400000000001</v>
      </c>
      <c r="AJ35" s="311">
        <v>0.41470500000000005</v>
      </c>
      <c r="AK35" s="311">
        <v>0.40430900000000008</v>
      </c>
      <c r="AL35" s="311">
        <v>0.44843300000000008</v>
      </c>
      <c r="AM35" s="311">
        <v>0.45261600000000007</v>
      </c>
      <c r="AN35" s="311">
        <v>0.49764500000000012</v>
      </c>
      <c r="AO35" s="311">
        <v>0.49036800000000003</v>
      </c>
      <c r="AP35" s="311">
        <v>0.50634900000000005</v>
      </c>
      <c r="AQ35" s="311">
        <v>0.4796720000000001</v>
      </c>
      <c r="AR35" s="311">
        <v>0.44819000000000009</v>
      </c>
      <c r="AS35" s="311">
        <v>0.44216100000000008</v>
      </c>
      <c r="AT35" s="311">
        <v>0.38317100000000004</v>
      </c>
      <c r="AU35" s="311">
        <v>0.41095500000000001</v>
      </c>
      <c r="AV35" s="311">
        <v>0.3928870000000001</v>
      </c>
      <c r="AW35" s="311">
        <v>0.35063900000000009</v>
      </c>
      <c r="AX35" s="311">
        <v>0.32688500000000009</v>
      </c>
      <c r="AY35" s="311">
        <v>0.29230600000000007</v>
      </c>
      <c r="AZ35" s="311">
        <v>0.31358400000000008</v>
      </c>
      <c r="BA35" s="311">
        <v>0.33610400000000007</v>
      </c>
      <c r="BB35" s="311">
        <v>0.35762900000000009</v>
      </c>
      <c r="BC35" s="311">
        <v>0.34640700000000002</v>
      </c>
      <c r="BD35" s="311">
        <v>0.35438400000000009</v>
      </c>
      <c r="BE35" s="312">
        <v>0.36640800000000007</v>
      </c>
      <c r="BF35" s="285">
        <v>3.1104353599207712E-2</v>
      </c>
      <c r="BG35" s="285">
        <v>-7.7796103383991344E-3</v>
      </c>
      <c r="BH35" s="285">
        <v>2.6624621606354494E-3</v>
      </c>
    </row>
    <row r="36" spans="1:60" x14ac:dyDescent="0.15">
      <c r="A36" s="162" t="s">
        <v>164</v>
      </c>
      <c r="B36" s="311">
        <v>0</v>
      </c>
      <c r="C36" s="311">
        <v>0</v>
      </c>
      <c r="D36" s="311">
        <v>0</v>
      </c>
      <c r="E36" s="311">
        <v>0</v>
      </c>
      <c r="F36" s="311">
        <v>0</v>
      </c>
      <c r="G36" s="311">
        <v>0</v>
      </c>
      <c r="H36" s="311">
        <v>0</v>
      </c>
      <c r="I36" s="311">
        <v>0</v>
      </c>
      <c r="J36" s="311">
        <v>0</v>
      </c>
      <c r="K36" s="311">
        <v>0</v>
      </c>
      <c r="L36" s="311">
        <v>0</v>
      </c>
      <c r="M36" s="311">
        <v>0</v>
      </c>
      <c r="N36" s="311">
        <v>0</v>
      </c>
      <c r="O36" s="311">
        <v>0</v>
      </c>
      <c r="P36" s="311">
        <v>0</v>
      </c>
      <c r="Q36" s="311">
        <v>0</v>
      </c>
      <c r="R36" s="311">
        <v>0</v>
      </c>
      <c r="S36" s="311">
        <v>0</v>
      </c>
      <c r="T36" s="311">
        <v>0</v>
      </c>
      <c r="U36" s="311">
        <v>0</v>
      </c>
      <c r="V36" s="311">
        <v>0</v>
      </c>
      <c r="W36" s="311">
        <v>0</v>
      </c>
      <c r="X36" s="311">
        <v>0</v>
      </c>
      <c r="Y36" s="311">
        <v>0</v>
      </c>
      <c r="Z36" s="311">
        <v>0</v>
      </c>
      <c r="AA36" s="311">
        <v>0</v>
      </c>
      <c r="AB36" s="311">
        <v>0</v>
      </c>
      <c r="AC36" s="311">
        <v>0</v>
      </c>
      <c r="AD36" s="311">
        <v>0</v>
      </c>
      <c r="AE36" s="311">
        <v>0</v>
      </c>
      <c r="AF36" s="311">
        <v>0</v>
      </c>
      <c r="AG36" s="311">
        <v>0</v>
      </c>
      <c r="AH36" s="311">
        <v>0</v>
      </c>
      <c r="AI36" s="311">
        <v>0</v>
      </c>
      <c r="AJ36" s="311">
        <v>0</v>
      </c>
      <c r="AK36" s="311">
        <v>0</v>
      </c>
      <c r="AL36" s="311">
        <v>0</v>
      </c>
      <c r="AM36" s="311">
        <v>0</v>
      </c>
      <c r="AN36" s="311">
        <v>0</v>
      </c>
      <c r="AO36" s="311">
        <v>0</v>
      </c>
      <c r="AP36" s="311">
        <v>0</v>
      </c>
      <c r="AQ36" s="311">
        <v>0</v>
      </c>
      <c r="AR36" s="311">
        <v>0</v>
      </c>
      <c r="AS36" s="311">
        <v>0</v>
      </c>
      <c r="AT36" s="311">
        <v>0</v>
      </c>
      <c r="AU36" s="311">
        <v>0</v>
      </c>
      <c r="AV36" s="311">
        <v>0</v>
      </c>
      <c r="AW36" s="311">
        <v>0</v>
      </c>
      <c r="AX36" s="311">
        <v>0</v>
      </c>
      <c r="AY36" s="311">
        <v>0</v>
      </c>
      <c r="AZ36" s="311">
        <v>0</v>
      </c>
      <c r="BA36" s="311">
        <v>0</v>
      </c>
      <c r="BB36" s="311">
        <v>0</v>
      </c>
      <c r="BC36" s="311">
        <v>0</v>
      </c>
      <c r="BD36" s="311">
        <v>0</v>
      </c>
      <c r="BE36" s="312">
        <v>0</v>
      </c>
      <c r="BF36" s="285" t="s">
        <v>111</v>
      </c>
      <c r="BG36" s="285" t="s">
        <v>111</v>
      </c>
      <c r="BH36" s="285" t="s">
        <v>111</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9.9445500000000017E-3</v>
      </c>
      <c r="Q37" s="311">
        <v>2.9036699999999999E-2</v>
      </c>
      <c r="R37" s="311">
        <v>4.3658999999999996E-2</v>
      </c>
      <c r="S37" s="311">
        <v>6.4067849999999996E-2</v>
      </c>
      <c r="T37" s="311">
        <v>6.93E-2</v>
      </c>
      <c r="U37" s="311">
        <v>7.3423350000000012E-2</v>
      </c>
      <c r="V37" s="311">
        <v>7.5606299999999987E-2</v>
      </c>
      <c r="W37" s="311">
        <v>5.3326349999999995E-2</v>
      </c>
      <c r="X37" s="311">
        <v>5.3118450000000005E-2</v>
      </c>
      <c r="Y37" s="311">
        <v>6.372135000000001E-2</v>
      </c>
      <c r="Z37" s="311">
        <v>7.2262575000000009E-2</v>
      </c>
      <c r="AA37" s="311">
        <v>7.8586236000000018E-2</v>
      </c>
      <c r="AB37" s="311">
        <v>8.0512163999999997E-2</v>
      </c>
      <c r="AC37" s="311">
        <v>7.9632936000000015E-2</v>
      </c>
      <c r="AD37" s="311">
        <v>9.047674800000001E-2</v>
      </c>
      <c r="AE37" s="311">
        <v>9.2025864000000027E-2</v>
      </c>
      <c r="AF37" s="311">
        <v>9.7929252000000008E-2</v>
      </c>
      <c r="AG37" s="311">
        <v>0.111243276</v>
      </c>
      <c r="AH37" s="311">
        <v>0.11626743600000004</v>
      </c>
      <c r="AI37" s="311">
        <v>0.11756534400000002</v>
      </c>
      <c r="AJ37" s="311">
        <v>0.12572960400000002</v>
      </c>
      <c r="AK37" s="311">
        <v>0.14415152400000003</v>
      </c>
      <c r="AL37" s="311">
        <v>0.15034798800000004</v>
      </c>
      <c r="AM37" s="311">
        <v>0.15432544800000006</v>
      </c>
      <c r="AN37" s="311">
        <v>0.15319501200000002</v>
      </c>
      <c r="AO37" s="311">
        <v>0.15294380400000002</v>
      </c>
      <c r="AP37" s="311">
        <v>0.14557503600000005</v>
      </c>
      <c r="AQ37" s="311">
        <v>0.16525299600000001</v>
      </c>
      <c r="AR37" s="311">
        <v>0.17940438</v>
      </c>
      <c r="AS37" s="311">
        <v>0.18794545200000007</v>
      </c>
      <c r="AT37" s="311">
        <v>0.17839954800000005</v>
      </c>
      <c r="AU37" s="311">
        <v>0.19682146800000003</v>
      </c>
      <c r="AV37" s="311">
        <v>0.17312418000000004</v>
      </c>
      <c r="AW37" s="311">
        <v>0.16885215703497056</v>
      </c>
      <c r="AX37" s="311">
        <v>0.1608197444474315</v>
      </c>
      <c r="AY37" s="311">
        <v>0.15581769897113867</v>
      </c>
      <c r="AZ37" s="311">
        <v>0.15754928400000004</v>
      </c>
      <c r="BA37" s="311">
        <v>0.17714350800000001</v>
      </c>
      <c r="BB37" s="311">
        <v>0.18067970363423869</v>
      </c>
      <c r="BC37" s="311">
        <v>0.18757941057338229</v>
      </c>
      <c r="BD37" s="311">
        <v>0.1913718491886745</v>
      </c>
      <c r="BE37" s="312">
        <v>0.19099671446800653</v>
      </c>
      <c r="BF37" s="285">
        <v>-4.6871244182707938E-3</v>
      </c>
      <c r="BG37" s="285">
        <v>7.0439631455638807E-3</v>
      </c>
      <c r="BH37" s="285">
        <v>1.387855955865485E-3</v>
      </c>
    </row>
    <row r="38" spans="1:60" x14ac:dyDescent="0.15">
      <c r="A38" s="162" t="s">
        <v>162</v>
      </c>
      <c r="B38" s="311">
        <v>0.26548919999999998</v>
      </c>
      <c r="C38" s="311">
        <v>0.28987649999999998</v>
      </c>
      <c r="D38" s="311">
        <v>0.31663170000000002</v>
      </c>
      <c r="E38" s="311">
        <v>0.37185660000000004</v>
      </c>
      <c r="F38" s="311">
        <v>0.40828230000000004</v>
      </c>
      <c r="G38" s="311">
        <v>0.4404672</v>
      </c>
      <c r="H38" s="311">
        <v>0.45503100000000002</v>
      </c>
      <c r="I38" s="311">
        <v>0.52180650000000006</v>
      </c>
      <c r="J38" s="311">
        <v>0.58619969999999999</v>
      </c>
      <c r="K38" s="311">
        <v>0.65928690000000001</v>
      </c>
      <c r="L38" s="311">
        <v>0.75971429999999995</v>
      </c>
      <c r="M38" s="311">
        <v>0.91987469999999993</v>
      </c>
      <c r="N38" s="311">
        <v>0.93943260000000006</v>
      </c>
      <c r="O38" s="311">
        <v>0.92553750000000001</v>
      </c>
      <c r="P38" s="311">
        <v>0.95088240000000013</v>
      </c>
      <c r="Q38" s="311">
        <v>0.94378949999999973</v>
      </c>
      <c r="R38" s="311">
        <v>0.91511550000000008</v>
      </c>
      <c r="S38" s="311">
        <v>0.91192589999999996</v>
      </c>
      <c r="T38" s="311">
        <v>0.93775410000000015</v>
      </c>
      <c r="U38" s="311">
        <v>1.1047509</v>
      </c>
      <c r="V38" s="311">
        <v>1.1228427000000001</v>
      </c>
      <c r="W38" s="311">
        <v>1.1871954</v>
      </c>
      <c r="X38" s="311">
        <v>1.3168980000000001</v>
      </c>
      <c r="Y38" s="311">
        <v>1.4286546</v>
      </c>
      <c r="Z38" s="311">
        <v>1.5454025999999998</v>
      </c>
      <c r="AA38" s="311">
        <v>1.6353368999999998</v>
      </c>
      <c r="AB38" s="311">
        <v>1.7372951999999999</v>
      </c>
      <c r="AC38" s="311">
        <v>1.7212841999999999</v>
      </c>
      <c r="AD38" s="311">
        <v>1.7563508999999999</v>
      </c>
      <c r="AE38" s="311">
        <v>1.6971957000000002</v>
      </c>
      <c r="AF38" s="311">
        <v>1.8695007000000001</v>
      </c>
      <c r="AG38" s="311">
        <v>1.9287243000000001</v>
      </c>
      <c r="AH38" s="311">
        <v>2.0026720440000001</v>
      </c>
      <c r="AI38" s="311">
        <v>2.1562020000000004</v>
      </c>
      <c r="AJ38" s="311">
        <v>2.343603168</v>
      </c>
      <c r="AK38" s="311">
        <v>2.4436258200000003</v>
      </c>
      <c r="AL38" s="311">
        <v>2.4503246999999995</v>
      </c>
      <c r="AM38" s="311">
        <v>2.4337031040000006</v>
      </c>
      <c r="AN38" s="311">
        <v>2.6831945159999999</v>
      </c>
      <c r="AO38" s="311">
        <v>2.7843057360000008</v>
      </c>
      <c r="AP38" s="311">
        <v>2.9797036920000002</v>
      </c>
      <c r="AQ38" s="311">
        <v>2.9181158640000002</v>
      </c>
      <c r="AR38" s="311">
        <v>2.9324205340749003</v>
      </c>
      <c r="AS38" s="311">
        <v>2.9106545676202855</v>
      </c>
      <c r="AT38" s="311">
        <v>2.6754321054049894</v>
      </c>
      <c r="AU38" s="311">
        <v>2.8493964259661952</v>
      </c>
      <c r="AV38" s="311">
        <v>2.6717785571346266</v>
      </c>
      <c r="AW38" s="311">
        <v>2.5688369882545867</v>
      </c>
      <c r="AX38" s="311">
        <v>2.4026554377999751</v>
      </c>
      <c r="AY38" s="311">
        <v>2.1229773626303952</v>
      </c>
      <c r="AZ38" s="311">
        <v>2.3153550408720363</v>
      </c>
      <c r="BA38" s="311">
        <v>2.4316501151844276</v>
      </c>
      <c r="BB38" s="311">
        <v>2.5768366947986916</v>
      </c>
      <c r="BC38" s="311">
        <v>2.4917069918754278</v>
      </c>
      <c r="BD38" s="311">
        <v>2.5484621299164463</v>
      </c>
      <c r="BE38" s="312">
        <v>2.4358198614855304</v>
      </c>
      <c r="BF38" s="285">
        <v>-4.681157022255289E-2</v>
      </c>
      <c r="BG38" s="285">
        <v>-4.8502803268529737E-3</v>
      </c>
      <c r="BH38" s="285">
        <v>1.7699608663919744E-2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7.5977876106194678E-2</v>
      </c>
      <c r="W39" s="311">
        <v>7.9453097345132742E-2</v>
      </c>
      <c r="X39" s="311">
        <v>8.2638716814159283E-2</v>
      </c>
      <c r="Y39" s="311">
        <v>8.8992920353982291E-2</v>
      </c>
      <c r="Z39" s="311">
        <v>8.8992920353982291E-2</v>
      </c>
      <c r="AA39" s="311">
        <v>9.2468141592920328E-2</v>
      </c>
      <c r="AB39" s="311">
        <v>8.8992920353982291E-2</v>
      </c>
      <c r="AC39" s="311">
        <v>5.0833628318584061E-2</v>
      </c>
      <c r="AD39" s="311">
        <v>3.1788053097345129E-2</v>
      </c>
      <c r="AE39" s="311">
        <v>3.1788053097345129E-2</v>
      </c>
      <c r="AF39" s="311">
        <v>3.8125221238938044E-2</v>
      </c>
      <c r="AG39" s="311">
        <v>3.4939601769911496E-2</v>
      </c>
      <c r="AH39" s="311">
        <v>3.4939601769911496E-2</v>
      </c>
      <c r="AI39" s="311">
        <v>3.95221238938053E-2</v>
      </c>
      <c r="AJ39" s="311">
        <v>3.7852654867256634E-2</v>
      </c>
      <c r="AK39" s="311">
        <v>4.5842256637168136E-2</v>
      </c>
      <c r="AL39" s="311">
        <v>4.7665044247787607E-2</v>
      </c>
      <c r="AM39" s="311">
        <v>5.4308849557522118E-2</v>
      </c>
      <c r="AN39" s="311">
        <v>5.4019247787610608E-2</v>
      </c>
      <c r="AO39" s="311">
        <v>5.9623893805309733E-2</v>
      </c>
      <c r="AP39" s="311">
        <v>5.792035398230088E-2</v>
      </c>
      <c r="AQ39" s="311">
        <v>5.986238938053097E-2</v>
      </c>
      <c r="AR39" s="311">
        <v>5.792035398230088E-2</v>
      </c>
      <c r="AS39" s="311">
        <v>5.6727876106194682E-2</v>
      </c>
      <c r="AT39" s="311">
        <v>5.2026106194690259E-2</v>
      </c>
      <c r="AU39" s="311">
        <v>6.2042920353982296E-2</v>
      </c>
      <c r="AV39" s="311">
        <v>5.4649557522123887E-2</v>
      </c>
      <c r="AW39" s="311">
        <v>5.1378761061946894E-2</v>
      </c>
      <c r="AX39" s="311">
        <v>5.0623649999999999E-2</v>
      </c>
      <c r="AY39" s="311">
        <v>4.549545E-2</v>
      </c>
      <c r="AZ39" s="311">
        <v>4.5876600000000003E-2</v>
      </c>
      <c r="BA39" s="311">
        <v>4.7505150000000003E-2</v>
      </c>
      <c r="BB39" s="311">
        <v>4.3069950000000003E-2</v>
      </c>
      <c r="BC39" s="311">
        <v>4.9376250000000003E-2</v>
      </c>
      <c r="BD39" s="311">
        <v>4.7227949999999998E-2</v>
      </c>
      <c r="BE39" s="312">
        <v>3.8634750000000002E-2</v>
      </c>
      <c r="BF39" s="285">
        <v>-0.18418668238256175</v>
      </c>
      <c r="BG39" s="285">
        <v>-9.6293140134332544E-3</v>
      </c>
      <c r="BH39" s="285">
        <v>2.8073502751198233E-4</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0.1468508319681846</v>
      </c>
      <c r="W40" s="311">
        <v>0.14716245177076959</v>
      </c>
      <c r="X40" s="311">
        <v>0.15370646762505472</v>
      </c>
      <c r="Y40" s="311">
        <v>0.16025048347933987</v>
      </c>
      <c r="Z40" s="311">
        <v>0.17006650726076755</v>
      </c>
      <c r="AA40" s="311">
        <v>0.19589199840000004</v>
      </c>
      <c r="AB40" s="311">
        <v>0.20278347120000004</v>
      </c>
      <c r="AC40" s="311">
        <v>0.11584875600000001</v>
      </c>
      <c r="AD40" s="311">
        <v>6.2655462000000009E-2</v>
      </c>
      <c r="AE40" s="311">
        <v>7.2486068400000006E-2</v>
      </c>
      <c r="AF40" s="311">
        <v>8.4945985200000004E-2</v>
      </c>
      <c r="AG40" s="311">
        <v>9.0815878800000013E-2</v>
      </c>
      <c r="AH40" s="311">
        <v>8.383648320000002E-2</v>
      </c>
      <c r="AI40" s="311">
        <v>7.343228520000003E-2</v>
      </c>
      <c r="AJ40" s="311">
        <v>7.5902497200000044E-2</v>
      </c>
      <c r="AK40" s="311">
        <v>8.6428112400000021E-2</v>
      </c>
      <c r="AL40" s="311">
        <v>8.9878035600000003E-2</v>
      </c>
      <c r="AM40" s="311">
        <v>9.0870307200000028E-2</v>
      </c>
      <c r="AN40" s="311">
        <v>9.8569832400000015E-2</v>
      </c>
      <c r="AO40" s="311">
        <v>9.8322811200000026E-2</v>
      </c>
      <c r="AP40" s="311">
        <v>0.10370284920000002</v>
      </c>
      <c r="AQ40" s="311">
        <v>0.10276500600000002</v>
      </c>
      <c r="AR40" s="311">
        <v>0.1210864428</v>
      </c>
      <c r="AS40" s="311">
        <v>0.10868932800000002</v>
      </c>
      <c r="AT40" s="311">
        <v>9.1339228800000005E-2</v>
      </c>
      <c r="AU40" s="311">
        <v>0.10433505600000004</v>
      </c>
      <c r="AV40" s="311">
        <v>0.11383071840000004</v>
      </c>
      <c r="AW40" s="311">
        <v>0.11114697960000001</v>
      </c>
      <c r="AX40" s="311">
        <v>9.0619099200000025E-2</v>
      </c>
      <c r="AY40" s="311">
        <v>8.6461606800000007E-2</v>
      </c>
      <c r="AZ40" s="311">
        <v>8.6535540000000008E-2</v>
      </c>
      <c r="BA40" s="311">
        <v>7.7107140000000005E-2</v>
      </c>
      <c r="BB40" s="311">
        <v>8.0239896000000005E-2</v>
      </c>
      <c r="BC40" s="311">
        <v>8.0592732000000014E-2</v>
      </c>
      <c r="BD40" s="311">
        <v>7.7657615999999999E-2</v>
      </c>
      <c r="BE40" s="312">
        <v>8.497742400000001E-2</v>
      </c>
      <c r="BF40" s="285">
        <v>9.1267664537907578E-2</v>
      </c>
      <c r="BG40" s="285">
        <v>-1.609612416619588E-2</v>
      </c>
      <c r="BH40" s="285">
        <v>6.1747881025598424E-4</v>
      </c>
    </row>
    <row r="41" spans="1:60" x14ac:dyDescent="0.15">
      <c r="A41" s="162" t="s">
        <v>159</v>
      </c>
      <c r="B41" s="311">
        <v>0</v>
      </c>
      <c r="C41" s="311">
        <v>0</v>
      </c>
      <c r="D41" s="311">
        <v>0</v>
      </c>
      <c r="E41" s="311">
        <v>0</v>
      </c>
      <c r="F41" s="311">
        <v>1.0530000000000003E-4</v>
      </c>
      <c r="G41" s="311">
        <v>2.6262179999999999E-4</v>
      </c>
      <c r="H41" s="311">
        <v>5.2753680000000005E-4</v>
      </c>
      <c r="I41" s="311">
        <v>4.2202944000000004E-3</v>
      </c>
      <c r="J41" s="311">
        <v>8.4405888000000009E-3</v>
      </c>
      <c r="K41" s="311">
        <v>1.13420412E-2</v>
      </c>
      <c r="L41" s="311">
        <v>1.3131090000000002E-2</v>
      </c>
      <c r="M41" s="311">
        <v>1.5034798799999999E-2</v>
      </c>
      <c r="N41" s="311">
        <v>1.5826104000000004E-2</v>
      </c>
      <c r="O41" s="311">
        <v>1.7408714400000001E-2</v>
      </c>
      <c r="P41" s="311">
        <v>1.8200019600000002E-2</v>
      </c>
      <c r="Q41" s="311">
        <v>1.6019929799999999E-2</v>
      </c>
      <c r="R41" s="311">
        <v>1.2397114800000001E-2</v>
      </c>
      <c r="S41" s="311">
        <v>1.02869676E-2</v>
      </c>
      <c r="T41" s="311">
        <v>9.7594307999999998E-3</v>
      </c>
      <c r="U41" s="311">
        <v>1.0550736E-2</v>
      </c>
      <c r="V41" s="311">
        <v>1.1555359200000004E-2</v>
      </c>
      <c r="W41" s="311">
        <v>1.1292737400000002E-2</v>
      </c>
      <c r="X41" s="311">
        <v>1.28684682E-2</v>
      </c>
      <c r="Y41" s="311">
        <v>1.3393711800000001E-2</v>
      </c>
      <c r="Z41" s="311">
        <v>1.52320644E-2</v>
      </c>
      <c r="AA41" s="311">
        <v>1.79333172E-2</v>
      </c>
      <c r="AB41" s="311">
        <v>1.8646147800000002E-2</v>
      </c>
      <c r="AC41" s="311">
        <v>1.9434013200000003E-2</v>
      </c>
      <c r="AD41" s="311">
        <v>2.0184361200000001E-2</v>
      </c>
      <c r="AE41" s="311">
        <v>2.0334430800000004E-2</v>
      </c>
      <c r="AF41" s="311">
        <v>2.3237685000000001E-2</v>
      </c>
      <c r="AG41" s="311">
        <v>2.5491947399999999E-2</v>
      </c>
      <c r="AH41" s="311">
        <v>2.6121114900000002E-2</v>
      </c>
      <c r="AI41" s="311">
        <v>2.6375107499999998E-2</v>
      </c>
      <c r="AJ41" s="311">
        <v>2.7358063200000005E-2</v>
      </c>
      <c r="AK41" s="311">
        <v>2.8107906300000002E-2</v>
      </c>
      <c r="AL41" s="311">
        <v>3.1246200000000005E-2</v>
      </c>
      <c r="AM41" s="311">
        <v>4.46661E-2</v>
      </c>
      <c r="AN41" s="311">
        <v>4.5214199999999996E-2</v>
      </c>
      <c r="AO41" s="311">
        <v>5.0068799999999997E-2</v>
      </c>
      <c r="AP41" s="311">
        <v>4.9248164699999999E-2</v>
      </c>
      <c r="AQ41" s="311">
        <v>5.1513516900000014E-2</v>
      </c>
      <c r="AR41" s="311">
        <v>4.8083521500000004E-2</v>
      </c>
      <c r="AS41" s="311">
        <v>4.5771029999999997E-2</v>
      </c>
      <c r="AT41" s="311">
        <v>4.6576576800000005E-2</v>
      </c>
      <c r="AU41" s="311">
        <v>5.0098693499999999E-2</v>
      </c>
      <c r="AV41" s="311">
        <v>4.32189927E-2</v>
      </c>
      <c r="AW41" s="311">
        <v>4.4005398300000012E-2</v>
      </c>
      <c r="AX41" s="311">
        <v>3.7258453800000008E-2</v>
      </c>
      <c r="AY41" s="311">
        <v>3.5301256200000006E-2</v>
      </c>
      <c r="AZ41" s="311">
        <v>3.2193861300000001E-2</v>
      </c>
      <c r="BA41" s="311">
        <v>2.9689265699999998E-2</v>
      </c>
      <c r="BB41" s="311">
        <v>2.90201148E-2</v>
      </c>
      <c r="BC41" s="311">
        <v>2.86222779E-2</v>
      </c>
      <c r="BD41" s="311">
        <v>2.8640116799999997E-2</v>
      </c>
      <c r="BE41" s="312">
        <v>2.6385572313738025E-2</v>
      </c>
      <c r="BF41" s="285">
        <v>-8.1236966669602895E-2</v>
      </c>
      <c r="BG41" s="285">
        <v>-4.7465483715734003E-2</v>
      </c>
      <c r="BH41" s="285">
        <v>1.9172776760343068E-4</v>
      </c>
    </row>
    <row r="42" spans="1:60" x14ac:dyDescent="0.15">
      <c r="A42" s="162" t="s">
        <v>158</v>
      </c>
      <c r="B42" s="311">
        <v>5.3999999999999999E-2</v>
      </c>
      <c r="C42" s="311">
        <v>0.10299999999999999</v>
      </c>
      <c r="D42" s="311">
        <v>0.18200000000000002</v>
      </c>
      <c r="E42" s="311">
        <v>0.30599999999999999</v>
      </c>
      <c r="F42" s="311">
        <v>0.45100000000000007</v>
      </c>
      <c r="G42" s="311">
        <v>0.63500000000000001</v>
      </c>
      <c r="H42" s="311">
        <v>0.83000000000000007</v>
      </c>
      <c r="I42" s="311">
        <v>1.08</v>
      </c>
      <c r="J42" s="311">
        <v>1.2010000000000003</v>
      </c>
      <c r="K42" s="311">
        <v>1.2780000000000002</v>
      </c>
      <c r="L42" s="311">
        <v>1.333</v>
      </c>
      <c r="M42" s="311">
        <v>1.3840000000000001</v>
      </c>
      <c r="N42" s="311">
        <v>1.3890000000000005</v>
      </c>
      <c r="O42" s="311">
        <v>1.3919999999999999</v>
      </c>
      <c r="P42" s="311">
        <v>1.3859999999999999</v>
      </c>
      <c r="Q42" s="311">
        <v>1.2669999999999999</v>
      </c>
      <c r="R42" s="311">
        <v>1.2060000000000002</v>
      </c>
      <c r="S42" s="311">
        <v>1.1519999999999999</v>
      </c>
      <c r="T42" s="311">
        <v>1.2320000000000002</v>
      </c>
      <c r="U42" s="311">
        <v>1.3090000000000002</v>
      </c>
      <c r="V42" s="311">
        <v>1.3800000000000003</v>
      </c>
      <c r="W42" s="311">
        <v>1.3760000000000003</v>
      </c>
      <c r="X42" s="311">
        <v>1.42</v>
      </c>
      <c r="Y42" s="311">
        <v>1.2840000000000003</v>
      </c>
      <c r="Z42" s="311">
        <v>1.3170000000000004</v>
      </c>
      <c r="AA42" s="311">
        <v>1.3250000000000002</v>
      </c>
      <c r="AB42" s="311">
        <v>1.4785000000000001</v>
      </c>
      <c r="AC42" s="311">
        <v>1.4397</v>
      </c>
      <c r="AD42" s="311">
        <v>1.4807000000000006</v>
      </c>
      <c r="AE42" s="311">
        <v>1.4300000000000002</v>
      </c>
      <c r="AF42" s="311">
        <v>1.4689000000000003</v>
      </c>
      <c r="AG42" s="311">
        <v>1.6279000000000006</v>
      </c>
      <c r="AH42" s="311">
        <v>1.5253000000000001</v>
      </c>
      <c r="AI42" s="311">
        <v>1.5062</v>
      </c>
      <c r="AJ42" s="311">
        <v>1.4716</v>
      </c>
      <c r="AK42" s="311">
        <v>1.4757000000000002</v>
      </c>
      <c r="AL42" s="311">
        <v>1.5055000000000001</v>
      </c>
      <c r="AM42" s="311">
        <v>1.4903</v>
      </c>
      <c r="AN42" s="311">
        <v>1.5006000000000002</v>
      </c>
      <c r="AO42" s="311">
        <v>1.5364000000000002</v>
      </c>
      <c r="AP42" s="311">
        <v>1.4924000000000002</v>
      </c>
      <c r="AQ42" s="311">
        <v>1.4330999999999998</v>
      </c>
      <c r="AR42" s="311">
        <v>1.3970000000000002</v>
      </c>
      <c r="AS42" s="311">
        <v>1.4540000000000002</v>
      </c>
      <c r="AT42" s="311">
        <v>1.4889000000000001</v>
      </c>
      <c r="AU42" s="311">
        <v>1.6833000000000002</v>
      </c>
      <c r="AV42" s="311">
        <v>1.4734000000000003</v>
      </c>
      <c r="AW42" s="311">
        <v>1.4142000000000003</v>
      </c>
      <c r="AX42" s="311">
        <v>1.4080000000000004</v>
      </c>
      <c r="AY42" s="311">
        <v>1.2410000000000001</v>
      </c>
      <c r="AZ42" s="311">
        <v>1.2269000000000001</v>
      </c>
      <c r="BA42" s="311">
        <v>1.2655000000000001</v>
      </c>
      <c r="BB42" s="311">
        <v>1.2990000000000002</v>
      </c>
      <c r="BC42" s="311">
        <v>1.276</v>
      </c>
      <c r="BD42" s="311">
        <v>1.3327</v>
      </c>
      <c r="BE42" s="312">
        <v>1.3160999999999998</v>
      </c>
      <c r="BF42" s="285">
        <v>-1.5154124438616634E-2</v>
      </c>
      <c r="BG42" s="285">
        <v>-1.1021872391302923E-2</v>
      </c>
      <c r="BH42" s="285">
        <v>9.563291329917234E-3</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6.8940000000000017E-4</v>
      </c>
      <c r="AJ43" s="311">
        <v>1.2753899999999999E-3</v>
      </c>
      <c r="AK43" s="311">
        <v>2.0682000000000001E-3</v>
      </c>
      <c r="AL43" s="311">
        <v>2.7576000000000007E-3</v>
      </c>
      <c r="AM43" s="311">
        <v>2.8265400000000006E-3</v>
      </c>
      <c r="AN43" s="311">
        <v>2.5163100000000003E-3</v>
      </c>
      <c r="AO43" s="311">
        <v>2.4480000000000005E-3</v>
      </c>
      <c r="AP43" s="311">
        <v>2.6172524160000005E-3</v>
      </c>
      <c r="AQ43" s="311">
        <v>2.8028951280000009E-3</v>
      </c>
      <c r="AR43" s="311">
        <v>3.5763645600000011E-3</v>
      </c>
      <c r="AS43" s="311">
        <v>4.0663876320000004E-3</v>
      </c>
      <c r="AT43" s="311">
        <v>2.6942476680000007E-3</v>
      </c>
      <c r="AU43" s="311">
        <v>3.9907321560000014E-3</v>
      </c>
      <c r="AV43" s="311">
        <v>4.6170774360000015E-3</v>
      </c>
      <c r="AW43" s="311">
        <v>4.7910389760000005E-3</v>
      </c>
      <c r="AX43" s="311">
        <v>5.4237481920000026E-3</v>
      </c>
      <c r="AY43" s="311">
        <v>4.6530001800000002E-3</v>
      </c>
      <c r="AZ43" s="311">
        <v>4.687038864000001E-3</v>
      </c>
      <c r="BA43" s="311">
        <v>7.3704008520000001E-3</v>
      </c>
      <c r="BB43" s="311">
        <v>9.4780778400000033E-3</v>
      </c>
      <c r="BC43" s="311">
        <v>8.7419966576040026E-3</v>
      </c>
      <c r="BD43" s="311">
        <v>1.0221318576000003E-2</v>
      </c>
      <c r="BE43" s="312">
        <v>1.1677138726848418E-2</v>
      </c>
      <c r="BF43" s="285">
        <v>0.13930838664710166</v>
      </c>
      <c r="BG43" s="285">
        <v>0.14263346902682783</v>
      </c>
      <c r="BH43" s="285">
        <v>8.4850603711503886E-5</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1.4360724000000002E-2</v>
      </c>
      <c r="O44" s="311">
        <v>2.4115967999999998E-2</v>
      </c>
      <c r="P44" s="311">
        <v>2.7549144000000005E-2</v>
      </c>
      <c r="Q44" s="311">
        <v>2.9600675999999999E-2</v>
      </c>
      <c r="R44" s="311">
        <v>3.6383292000000005E-2</v>
      </c>
      <c r="S44" s="311">
        <v>3.9272183999999995E-2</v>
      </c>
      <c r="T44" s="311">
        <v>4.4212608E-2</v>
      </c>
      <c r="U44" s="311">
        <v>4.2537888000000003E-2</v>
      </c>
      <c r="V44" s="311">
        <v>4.4840628E-2</v>
      </c>
      <c r="W44" s="311">
        <v>4.9404240000000009E-2</v>
      </c>
      <c r="X44" s="311">
        <v>5.4386532000000001E-2</v>
      </c>
      <c r="Y44" s="311">
        <v>6.8496048000000018E-2</v>
      </c>
      <c r="Z44" s="311">
        <v>7.5864816000000002E-2</v>
      </c>
      <c r="AA44" s="311">
        <v>8.0344692000000009E-2</v>
      </c>
      <c r="AB44" s="311">
        <v>9.051861600000001E-2</v>
      </c>
      <c r="AC44" s="311">
        <v>9.7426835999999989E-2</v>
      </c>
      <c r="AD44" s="311">
        <v>0.10249286400000002</v>
      </c>
      <c r="AE44" s="311">
        <v>0.11002910400000002</v>
      </c>
      <c r="AF44" s="311">
        <v>0.111075804</v>
      </c>
      <c r="AG44" s="311">
        <v>0.12057984000000002</v>
      </c>
      <c r="AH44" s="311">
        <v>0.139252968</v>
      </c>
      <c r="AI44" s="311">
        <v>0.14222559600000001</v>
      </c>
      <c r="AJ44" s="311">
        <v>0.13586166</v>
      </c>
      <c r="AK44" s="311">
        <v>0.15252512400000001</v>
      </c>
      <c r="AL44" s="311">
        <v>0.141346368</v>
      </c>
      <c r="AM44" s="311">
        <v>0.15085040399999999</v>
      </c>
      <c r="AN44" s="311">
        <v>0.16253157599999998</v>
      </c>
      <c r="AO44" s="311">
        <v>0.17186814</v>
      </c>
      <c r="AP44" s="311">
        <v>0.15731716621383002</v>
      </c>
      <c r="AQ44" s="311">
        <v>0.15593908331826001</v>
      </c>
      <c r="AR44" s="311">
        <v>0.15034001269662003</v>
      </c>
      <c r="AS44" s="311">
        <v>0.15478197016914</v>
      </c>
      <c r="AT44" s="311">
        <v>0.14865525636381</v>
      </c>
      <c r="AU44" s="311">
        <v>0.14749958310912004</v>
      </c>
      <c r="AV44" s="311">
        <v>0.14516644811301002</v>
      </c>
      <c r="AW44" s="311">
        <v>0.14429567818053002</v>
      </c>
      <c r="AX44" s="311">
        <v>0.14306743436157005</v>
      </c>
      <c r="AY44" s="311">
        <v>0.15331492061856</v>
      </c>
      <c r="AZ44" s="311">
        <v>0.16294964563809</v>
      </c>
      <c r="BA44" s="311">
        <v>0.15726693259827004</v>
      </c>
      <c r="BB44" s="311">
        <v>0.16506582529842001</v>
      </c>
      <c r="BC44" s="311">
        <v>0.15945009435179999</v>
      </c>
      <c r="BD44" s="311">
        <v>0.16434882892755001</v>
      </c>
      <c r="BE44" s="312">
        <v>0.15955042670199002</v>
      </c>
      <c r="BF44" s="285">
        <v>-3.1848917861584058E-2</v>
      </c>
      <c r="BG44" s="285">
        <v>1.0086657332335047E-2</v>
      </c>
      <c r="BH44" s="285">
        <v>1.1593550735990703E-3</v>
      </c>
    </row>
    <row r="45" spans="1:60" x14ac:dyDescent="0.15">
      <c r="A45" s="162" t="s">
        <v>155</v>
      </c>
      <c r="B45" s="311">
        <v>6.1675200000000006E-2</v>
      </c>
      <c r="C45" s="311">
        <v>7.3316700000000012E-2</v>
      </c>
      <c r="D45" s="311">
        <v>8.9595900000000006E-2</v>
      </c>
      <c r="E45" s="311">
        <v>0.1230912</v>
      </c>
      <c r="F45" s="311">
        <v>0.17065529999999998</v>
      </c>
      <c r="G45" s="311">
        <v>0.21765240000000002</v>
      </c>
      <c r="H45" s="311">
        <v>0.23937300000000003</v>
      </c>
      <c r="I45" s="311">
        <v>0.25187940000000003</v>
      </c>
      <c r="J45" s="311">
        <v>0.26195309999999999</v>
      </c>
      <c r="K45" s="311">
        <v>0.26925930000000003</v>
      </c>
      <c r="L45" s="311">
        <v>0.28834560000000004</v>
      </c>
      <c r="M45" s="311">
        <v>0.30765600000000004</v>
      </c>
      <c r="N45" s="311">
        <v>0.32643270000000008</v>
      </c>
      <c r="O45" s="311">
        <v>0.34363980000000005</v>
      </c>
      <c r="P45" s="311">
        <v>0.3584286000000001</v>
      </c>
      <c r="Q45" s="311">
        <v>0.36728549999999999</v>
      </c>
      <c r="R45" s="311">
        <v>0.34643430000000008</v>
      </c>
      <c r="S45" s="311">
        <v>0.34628940000000002</v>
      </c>
      <c r="T45" s="311">
        <v>0.35420220000000002</v>
      </c>
      <c r="U45" s="311">
        <v>0.3684654</v>
      </c>
      <c r="V45" s="311">
        <v>0.37370969999999998</v>
      </c>
      <c r="W45" s="311">
        <v>0.39606210000000003</v>
      </c>
      <c r="X45" s="311">
        <v>0.40889970000000003</v>
      </c>
      <c r="Y45" s="311">
        <v>0.40604580000000007</v>
      </c>
      <c r="Z45" s="311">
        <v>0.39859020000000001</v>
      </c>
      <c r="AA45" s="311">
        <v>0.37420560000000003</v>
      </c>
      <c r="AB45" s="311">
        <v>0.34894440000000004</v>
      </c>
      <c r="AC45" s="311">
        <v>0.32498729999999998</v>
      </c>
      <c r="AD45" s="311">
        <v>0.3413853</v>
      </c>
      <c r="AE45" s="311">
        <v>0.34398720000000005</v>
      </c>
      <c r="AF45" s="311">
        <v>0.37659240000000005</v>
      </c>
      <c r="AG45" s="311">
        <v>0.39545370000000002</v>
      </c>
      <c r="AH45" s="311">
        <v>0.3942891</v>
      </c>
      <c r="AI45" s="311">
        <v>0.39834450000000005</v>
      </c>
      <c r="AJ45" s="311">
        <v>0.38783250000000002</v>
      </c>
      <c r="AK45" s="311">
        <v>0.41699249999999999</v>
      </c>
      <c r="AL45" s="311">
        <v>0.43444709999999997</v>
      </c>
      <c r="AM45" s="311">
        <v>0.4234194</v>
      </c>
      <c r="AN45" s="311">
        <v>0.47146229999999995</v>
      </c>
      <c r="AO45" s="311">
        <v>0.49741559999999996</v>
      </c>
      <c r="AP45" s="311">
        <v>0.51223410000000014</v>
      </c>
      <c r="AQ45" s="311">
        <v>0.51805170000000011</v>
      </c>
      <c r="AR45" s="311">
        <v>0.51819100002000007</v>
      </c>
      <c r="AS45" s="311">
        <v>0.56317100000000009</v>
      </c>
      <c r="AT45" s="311">
        <v>0.54341200000000001</v>
      </c>
      <c r="AU45" s="311">
        <v>0.58437499999999998</v>
      </c>
      <c r="AV45" s="311">
        <v>0.59229100000000012</v>
      </c>
      <c r="AW45" s="311">
        <v>0.62709700000000013</v>
      </c>
      <c r="AX45" s="311">
        <v>0.62677499999999997</v>
      </c>
      <c r="AY45" s="311">
        <v>0.61248999999999998</v>
      </c>
      <c r="AZ45" s="311">
        <v>0.61555700000000013</v>
      </c>
      <c r="BA45" s="311">
        <v>0.65727400000000002</v>
      </c>
      <c r="BB45" s="311">
        <v>0.69049200000000011</v>
      </c>
      <c r="BC45" s="311">
        <v>0.71733799999999992</v>
      </c>
      <c r="BD45" s="311">
        <v>0.75199600000000011</v>
      </c>
      <c r="BE45" s="312">
        <v>0.77605987200000004</v>
      </c>
      <c r="BF45" s="285">
        <v>2.9180327868852274E-2</v>
      </c>
      <c r="BG45" s="285">
        <v>3.3019763904894139E-2</v>
      </c>
      <c r="BH45" s="285">
        <v>5.63915101086109E-3</v>
      </c>
    </row>
    <row r="46" spans="1:60" x14ac:dyDescent="0.15">
      <c r="A46" s="162" t="s">
        <v>154</v>
      </c>
      <c r="B46" s="311">
        <v>0</v>
      </c>
      <c r="C46" s="311">
        <v>0</v>
      </c>
      <c r="D46" s="311">
        <v>0</v>
      </c>
      <c r="E46" s="311">
        <v>0</v>
      </c>
      <c r="F46" s="311">
        <v>0</v>
      </c>
      <c r="G46" s="311">
        <v>0</v>
      </c>
      <c r="H46" s="311">
        <v>0</v>
      </c>
      <c r="I46" s="311">
        <v>0</v>
      </c>
      <c r="J46" s="311">
        <v>0</v>
      </c>
      <c r="K46" s="311">
        <v>0</v>
      </c>
      <c r="L46" s="311">
        <v>0</v>
      </c>
      <c r="M46" s="311">
        <v>0</v>
      </c>
      <c r="N46" s="311">
        <v>0</v>
      </c>
      <c r="O46" s="311">
        <v>0</v>
      </c>
      <c r="P46" s="311">
        <v>0</v>
      </c>
      <c r="Q46" s="311">
        <v>0</v>
      </c>
      <c r="R46" s="311">
        <v>0</v>
      </c>
      <c r="S46" s="311">
        <v>0</v>
      </c>
      <c r="T46" s="311">
        <v>0</v>
      </c>
      <c r="U46" s="311">
        <v>0</v>
      </c>
      <c r="V46" s="311">
        <v>0</v>
      </c>
      <c r="W46" s="311">
        <v>0</v>
      </c>
      <c r="X46" s="311">
        <v>0</v>
      </c>
      <c r="Y46" s="311">
        <v>0</v>
      </c>
      <c r="Z46" s="311">
        <v>0</v>
      </c>
      <c r="AA46" s="311">
        <v>0</v>
      </c>
      <c r="AB46" s="311">
        <v>0</v>
      </c>
      <c r="AC46" s="311">
        <v>0</v>
      </c>
      <c r="AD46" s="311">
        <v>0</v>
      </c>
      <c r="AE46" s="311">
        <v>0</v>
      </c>
      <c r="AF46" s="311">
        <v>0</v>
      </c>
      <c r="AG46" s="311">
        <v>0</v>
      </c>
      <c r="AH46" s="311">
        <v>3.6225000000000003E-3</v>
      </c>
      <c r="AI46" s="311">
        <v>2.8936800000000002E-2</v>
      </c>
      <c r="AJ46" s="311">
        <v>8.0920800000000015E-2</v>
      </c>
      <c r="AK46" s="311">
        <v>8.3124126757000275E-2</v>
      </c>
      <c r="AL46" s="311">
        <v>9.2695826426040032E-2</v>
      </c>
      <c r="AM46" s="311">
        <v>0.11275997945418002</v>
      </c>
      <c r="AN46" s="311">
        <v>0.10872790166560142</v>
      </c>
      <c r="AO46" s="311">
        <v>0.13620078065682004</v>
      </c>
      <c r="AP46" s="311">
        <v>0.15436009272671999</v>
      </c>
      <c r="AQ46" s="311">
        <v>0.14826378657420003</v>
      </c>
      <c r="AR46" s="311">
        <v>0.15801790717620004</v>
      </c>
      <c r="AS46" s="311">
        <v>0.17288446342931998</v>
      </c>
      <c r="AT46" s="311">
        <v>0.17169682138992004</v>
      </c>
      <c r="AU46" s="311">
        <v>0.18679534228053601</v>
      </c>
      <c r="AV46" s="311">
        <v>0.18913254072838206</v>
      </c>
      <c r="AW46" s="311">
        <v>0.16399769514849824</v>
      </c>
      <c r="AX46" s="311">
        <v>0.15546033600004799</v>
      </c>
      <c r="AY46" s="311">
        <v>0.14853456819023406</v>
      </c>
      <c r="AZ46" s="311">
        <v>0.17351507866823998</v>
      </c>
      <c r="BA46" s="311">
        <v>0.18265726949688002</v>
      </c>
      <c r="BB46" s="311">
        <v>0.22822144661678403</v>
      </c>
      <c r="BC46" s="311">
        <v>0.20877768949269607</v>
      </c>
      <c r="BD46" s="311">
        <v>0.220860791897418</v>
      </c>
      <c r="BE46" s="312">
        <v>0.21578045891188419</v>
      </c>
      <c r="BF46" s="285">
        <v>-2.5671813599015492E-2</v>
      </c>
      <c r="BG46" s="285">
        <v>2.5499934539840563E-2</v>
      </c>
      <c r="BH46" s="285">
        <v>1.5679442229903384E-3</v>
      </c>
    </row>
    <row r="47" spans="1:60" x14ac:dyDescent="0.15">
      <c r="A47" s="162" t="s">
        <v>153</v>
      </c>
      <c r="B47" s="311">
        <v>0.50576497289999989</v>
      </c>
      <c r="C47" s="311">
        <v>0.54527941530000013</v>
      </c>
      <c r="D47" s="311">
        <v>0.60113665979999997</v>
      </c>
      <c r="E47" s="311">
        <v>0.63607644359999993</v>
      </c>
      <c r="F47" s="311">
        <v>0.73860846570000005</v>
      </c>
      <c r="G47" s="311">
        <v>0.76771390229999981</v>
      </c>
      <c r="H47" s="311">
        <v>0.82085287139999996</v>
      </c>
      <c r="I47" s="311">
        <v>0.83328400889999998</v>
      </c>
      <c r="J47" s="311">
        <v>0.8804228823000001</v>
      </c>
      <c r="K47" s="311">
        <v>0.9087327261</v>
      </c>
      <c r="L47" s="311">
        <v>0.98729751510000008</v>
      </c>
      <c r="M47" s="311">
        <v>1.0882715012999999</v>
      </c>
      <c r="N47" s="311">
        <v>1.1527973923500001</v>
      </c>
      <c r="O47" s="311">
        <v>1.1916985652999998</v>
      </c>
      <c r="P47" s="311">
        <v>1.1484382068000001</v>
      </c>
      <c r="Q47" s="311">
        <v>1.1926599066000001</v>
      </c>
      <c r="R47" s="311">
        <v>1.2531912588</v>
      </c>
      <c r="S47" s="311">
        <v>1.2745728153</v>
      </c>
      <c r="T47" s="311">
        <v>1.2692025639</v>
      </c>
      <c r="U47" s="311">
        <v>1.2644621568000001</v>
      </c>
      <c r="V47" s="311">
        <v>1.1757204098999998</v>
      </c>
      <c r="W47" s="311">
        <v>1.1968367688000001</v>
      </c>
      <c r="X47" s="311">
        <v>1.1752894638</v>
      </c>
      <c r="Y47" s="311">
        <v>1.1789359307999998</v>
      </c>
      <c r="Z47" s="311">
        <v>1.1742949727999998</v>
      </c>
      <c r="AA47" s="311">
        <v>1.2074085000000001</v>
      </c>
      <c r="AB47" s="311">
        <v>0.99635670000000021</v>
      </c>
      <c r="AC47" s="311">
        <v>0.88738290000000009</v>
      </c>
      <c r="AD47" s="311">
        <v>0.85309830000000009</v>
      </c>
      <c r="AE47" s="311">
        <v>0.77702760000000004</v>
      </c>
      <c r="AF47" s="311">
        <v>0.80554500000000007</v>
      </c>
      <c r="AG47" s="311">
        <v>0.81301320000000021</v>
      </c>
      <c r="AH47" s="311">
        <v>0.66731490000000004</v>
      </c>
      <c r="AI47" s="311">
        <v>0.62737740000000009</v>
      </c>
      <c r="AJ47" s="311">
        <v>0.57489030000000008</v>
      </c>
      <c r="AK47" s="311">
        <v>0.57274920000000007</v>
      </c>
      <c r="AL47" s="311">
        <v>0.55181250000000004</v>
      </c>
      <c r="AM47" s="311">
        <v>0.57060810000000006</v>
      </c>
      <c r="AN47" s="311">
        <v>0.61668810000000007</v>
      </c>
      <c r="AO47" s="311">
        <v>0.58352760000000004</v>
      </c>
      <c r="AP47" s="311">
        <v>0.58293629999999996</v>
      </c>
      <c r="AQ47" s="311">
        <v>0.59446980000000005</v>
      </c>
      <c r="AR47" s="311">
        <v>0.53431919999999999</v>
      </c>
      <c r="AS47" s="311">
        <v>0.50909219999999999</v>
      </c>
      <c r="AT47" s="311">
        <v>0.44297819999999999</v>
      </c>
      <c r="AU47" s="311">
        <v>0.45168840000000005</v>
      </c>
      <c r="AV47" s="311">
        <v>0.46494630000000003</v>
      </c>
      <c r="AW47" s="311">
        <v>0.45122760000000006</v>
      </c>
      <c r="AX47" s="311">
        <v>0.41193720000000006</v>
      </c>
      <c r="AY47" s="311">
        <v>0.39143250000000002</v>
      </c>
      <c r="AZ47" s="311">
        <v>0.37334970000000012</v>
      </c>
      <c r="BA47" s="311">
        <v>0.37780599100000001</v>
      </c>
      <c r="BB47" s="311">
        <v>0.40644967300000001</v>
      </c>
      <c r="BC47" s="311">
        <v>0.41626755500000001</v>
      </c>
      <c r="BD47" s="311">
        <v>0.38666865500000014</v>
      </c>
      <c r="BE47" s="312">
        <v>0.40742783143577022</v>
      </c>
      <c r="BF47" s="285">
        <v>5.0808322281767238E-2</v>
      </c>
      <c r="BG47" s="285">
        <v>-1.3503244203190046E-2</v>
      </c>
      <c r="BH47" s="285">
        <v>2.9605281117974945E-3</v>
      </c>
    </row>
    <row r="48" spans="1:60" x14ac:dyDescent="0.15">
      <c r="A48" s="162" t="s">
        <v>152</v>
      </c>
      <c r="B48" s="311">
        <v>1.0747080000000003E-2</v>
      </c>
      <c r="C48" s="311">
        <v>1.195236E-2</v>
      </c>
      <c r="D48" s="311">
        <v>1.4329440000000002E-2</v>
      </c>
      <c r="E48" s="311">
        <v>3.2081400000000003E-2</v>
      </c>
      <c r="F48" s="311">
        <v>3.25125E-2</v>
      </c>
      <c r="G48" s="311">
        <v>4.3658999999999989E-2</v>
      </c>
      <c r="H48" s="311">
        <v>5.48055E-2</v>
      </c>
      <c r="I48" s="311">
        <v>5.9515199999999997E-2</v>
      </c>
      <c r="J48" s="311">
        <v>6.5363400000000016E-2</v>
      </c>
      <c r="K48" s="311">
        <v>7.9690499999999997E-2</v>
      </c>
      <c r="L48" s="311">
        <v>9.1232999999999995E-2</v>
      </c>
      <c r="M48" s="311">
        <v>0.1007253</v>
      </c>
      <c r="N48" s="311">
        <v>0.1144737</v>
      </c>
      <c r="O48" s="311">
        <v>0.12826799999999999</v>
      </c>
      <c r="P48" s="311">
        <v>0.1323684</v>
      </c>
      <c r="Q48" s="311">
        <v>9.7031699999999999E-2</v>
      </c>
      <c r="R48" s="311">
        <v>0.1007487</v>
      </c>
      <c r="S48" s="311">
        <v>0.10520099999999999</v>
      </c>
      <c r="T48" s="311">
        <v>0.10803330000000001</v>
      </c>
      <c r="U48" s="311">
        <v>0.1226124</v>
      </c>
      <c r="V48" s="311">
        <v>0.12599279999999999</v>
      </c>
      <c r="W48" s="311">
        <v>0.13494240000000002</v>
      </c>
      <c r="X48" s="311">
        <v>0.1425294</v>
      </c>
      <c r="Y48" s="311">
        <v>0.14027939999999997</v>
      </c>
      <c r="Z48" s="311">
        <v>0.15859979999999999</v>
      </c>
      <c r="AA48" s="311">
        <v>0.21302280000000001</v>
      </c>
      <c r="AB48" s="311">
        <v>0.18946439999999998</v>
      </c>
      <c r="AC48" s="311">
        <v>0.20839859999999999</v>
      </c>
      <c r="AD48" s="311">
        <v>0.20637540000000001</v>
      </c>
      <c r="AE48" s="311">
        <v>0.19704150000000001</v>
      </c>
      <c r="AF48" s="311">
        <v>0.21843359999999998</v>
      </c>
      <c r="AG48" s="311">
        <v>0.23020650000000001</v>
      </c>
      <c r="AH48" s="311">
        <v>0.23360580000000003</v>
      </c>
      <c r="AI48" s="311">
        <v>0.23737230000000004</v>
      </c>
      <c r="AJ48" s="311">
        <v>0.24024510000000004</v>
      </c>
      <c r="AK48" s="311">
        <v>0.24184710000000001</v>
      </c>
      <c r="AL48" s="311">
        <v>0.25825680000000001</v>
      </c>
      <c r="AM48" s="311">
        <v>0.24565410000000004</v>
      </c>
      <c r="AN48" s="311">
        <v>0.23733720000000003</v>
      </c>
      <c r="AO48" s="311">
        <v>0.23020739999999998</v>
      </c>
      <c r="AP48" s="311">
        <v>0.24713550000000004</v>
      </c>
      <c r="AQ48" s="311">
        <v>0.2251611</v>
      </c>
      <c r="AR48" s="311">
        <v>0.21308039999999998</v>
      </c>
      <c r="AS48" s="311">
        <v>0.2163033</v>
      </c>
      <c r="AT48" s="311">
        <v>0.18528299999999998</v>
      </c>
      <c r="AU48" s="311">
        <v>0.20960909999999999</v>
      </c>
      <c r="AV48" s="311">
        <v>0.19414439999999999</v>
      </c>
      <c r="AW48" s="311">
        <v>0.1827675</v>
      </c>
      <c r="AX48" s="311">
        <v>0.19083600000000001</v>
      </c>
      <c r="AY48" s="311">
        <v>0.1579401</v>
      </c>
      <c r="AZ48" s="311">
        <v>0.16242479999999998</v>
      </c>
      <c r="BA48" s="311">
        <v>0.16308990000000004</v>
      </c>
      <c r="BB48" s="311">
        <v>0.17319400800000004</v>
      </c>
      <c r="BC48" s="311">
        <v>0.17069837000000002</v>
      </c>
      <c r="BD48" s="311">
        <v>0.17108200200000004</v>
      </c>
      <c r="BE48" s="312">
        <v>0.17922561349174396</v>
      </c>
      <c r="BF48" s="285">
        <v>4.4738335615146951E-2</v>
      </c>
      <c r="BG48" s="285">
        <v>-7.9424309400293325E-3</v>
      </c>
      <c r="BH48" s="285">
        <v>1.3023225861292398E-3</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3.2118299999999995E-2</v>
      </c>
      <c r="AB49" s="311">
        <v>3.0535199999999998E-2</v>
      </c>
      <c r="AC49" s="311">
        <v>2.5782300000000001E-2</v>
      </c>
      <c r="AD49" s="311">
        <v>2.5607700000000001E-2</v>
      </c>
      <c r="AE49" s="311">
        <v>2.7884700000000002E-2</v>
      </c>
      <c r="AF49" s="311">
        <v>3.0949199999999996E-2</v>
      </c>
      <c r="AG49" s="311">
        <v>3.1444200000000005E-2</v>
      </c>
      <c r="AH49" s="311">
        <v>3.3426000000000004E-2</v>
      </c>
      <c r="AI49" s="311">
        <v>3.424230000000001E-2</v>
      </c>
      <c r="AJ49" s="311">
        <v>3.5744399999999996E-2</v>
      </c>
      <c r="AK49" s="311">
        <v>3.45528612E-2</v>
      </c>
      <c r="AL49" s="311">
        <v>3.5575135200000003E-2</v>
      </c>
      <c r="AM49" s="311">
        <v>3.4314330600000012E-2</v>
      </c>
      <c r="AN49" s="311">
        <v>3.7960441200000007E-2</v>
      </c>
      <c r="AO49" s="311">
        <v>3.76203987918E-2</v>
      </c>
      <c r="AP49" s="311">
        <v>3.88239560478E-2</v>
      </c>
      <c r="AQ49" s="311">
        <v>3.7647863886599998E-2</v>
      </c>
      <c r="AR49" s="311">
        <v>3.8285558407799999E-2</v>
      </c>
      <c r="AS49" s="311">
        <v>3.67703098092E-2</v>
      </c>
      <c r="AT49" s="311">
        <v>3.4794424546200006E-2</v>
      </c>
      <c r="AU49" s="311">
        <v>3.6100958869800005E-2</v>
      </c>
      <c r="AV49" s="311">
        <v>3.0890121609600005E-2</v>
      </c>
      <c r="AW49" s="311">
        <v>2.9712189355200005E-2</v>
      </c>
      <c r="AX49" s="311">
        <v>2.9184014455200004E-2</v>
      </c>
      <c r="AY49" s="311">
        <v>2.6210934981000005E-2</v>
      </c>
      <c r="AZ49" s="311">
        <v>2.7807624741600007E-2</v>
      </c>
      <c r="BA49" s="311">
        <v>2.9486164573799999E-2</v>
      </c>
      <c r="BB49" s="311">
        <v>3.1039416923941805E-2</v>
      </c>
      <c r="BC49" s="311">
        <v>3.0710022044664609E-2</v>
      </c>
      <c r="BD49" s="311">
        <v>3.0841596000685801E-2</v>
      </c>
      <c r="BE49" s="312">
        <v>3.0785781373696808E-2</v>
      </c>
      <c r="BF49" s="285">
        <v>-4.5370150022266964E-3</v>
      </c>
      <c r="BG49" s="285">
        <v>-1.1986864359939342E-2</v>
      </c>
      <c r="BH49" s="285">
        <v>2.2370138750535843E-4</v>
      </c>
    </row>
    <row r="50" spans="1:60" x14ac:dyDescent="0.15">
      <c r="A50" s="162" t="s">
        <v>150</v>
      </c>
      <c r="B50" s="311">
        <v>0</v>
      </c>
      <c r="C50" s="311">
        <v>0</v>
      </c>
      <c r="D50" s="311">
        <v>0</v>
      </c>
      <c r="E50" s="311">
        <v>0</v>
      </c>
      <c r="F50" s="311">
        <v>3.3814800000000005E-3</v>
      </c>
      <c r="G50" s="311">
        <v>2.6906400000000002E-3</v>
      </c>
      <c r="H50" s="311">
        <v>1.4325840000000003E-2</v>
      </c>
      <c r="I50" s="311">
        <v>4.2177600000000003E-2</v>
      </c>
      <c r="J50" s="311">
        <v>4.0723200000000015E-2</v>
      </c>
      <c r="K50" s="311">
        <v>5.0904000000000019E-2</v>
      </c>
      <c r="L50" s="311">
        <v>5.250384000000001E-2</v>
      </c>
      <c r="M50" s="311">
        <v>6.0284880000000006E-2</v>
      </c>
      <c r="N50" s="311">
        <v>5.795784000000001E-2</v>
      </c>
      <c r="O50" s="311">
        <v>5.9375880000000006E-2</v>
      </c>
      <c r="P50" s="311">
        <v>5.737608000000001E-2</v>
      </c>
      <c r="Q50" s="311">
        <v>7.3556280000000016E-2</v>
      </c>
      <c r="R50" s="311">
        <v>8.3991600000000013E-2</v>
      </c>
      <c r="S50" s="311">
        <v>9.1590840000000021E-2</v>
      </c>
      <c r="T50" s="311">
        <v>9.9044640000000031E-2</v>
      </c>
      <c r="U50" s="311">
        <v>8.1228240000000007E-2</v>
      </c>
      <c r="V50" s="311">
        <v>8.6173200000000019E-2</v>
      </c>
      <c r="W50" s="311">
        <v>0.10151712000000003</v>
      </c>
      <c r="X50" s="311">
        <v>0.10868004000000002</v>
      </c>
      <c r="Y50" s="311">
        <v>0.14024052000000004</v>
      </c>
      <c r="Z50" s="311">
        <v>0.18001836000000007</v>
      </c>
      <c r="AA50" s="311">
        <v>0.208059811542432</v>
      </c>
      <c r="AB50" s="311">
        <v>0.23439684964449603</v>
      </c>
      <c r="AC50" s="311">
        <v>0.24508589524272004</v>
      </c>
      <c r="AD50" s="311">
        <v>0.24040679455152006</v>
      </c>
      <c r="AE50" s="311">
        <v>0.26358453985996805</v>
      </c>
      <c r="AF50" s="311">
        <v>0.32325567125155202</v>
      </c>
      <c r="AG50" s="311">
        <v>0.36176287028601611</v>
      </c>
      <c r="AH50" s="311">
        <v>0.47336032159819214</v>
      </c>
      <c r="AI50" s="311">
        <v>0.48595340124691211</v>
      </c>
      <c r="AJ50" s="311">
        <v>0.55629108256032</v>
      </c>
      <c r="AK50" s="311">
        <v>0.63707035703155213</v>
      </c>
      <c r="AL50" s="311">
        <v>0.68649965687174408</v>
      </c>
      <c r="AM50" s="311">
        <v>0.78492364008408011</v>
      </c>
      <c r="AN50" s="311">
        <v>0.89383420780704015</v>
      </c>
      <c r="AO50" s="311">
        <v>1.0536866846513282</v>
      </c>
      <c r="AP50" s="311">
        <v>1.24927039406232</v>
      </c>
      <c r="AQ50" s="311">
        <v>1.3074253168645444</v>
      </c>
      <c r="AR50" s="311">
        <v>1.3304617893252</v>
      </c>
      <c r="AS50" s="311">
        <v>1.4613182391169444</v>
      </c>
      <c r="AT50" s="311">
        <v>1.3070779836209283</v>
      </c>
      <c r="AU50" s="311">
        <v>1.3030728533946723</v>
      </c>
      <c r="AV50" s="311">
        <v>1.2112589997357124</v>
      </c>
      <c r="AW50" s="311">
        <v>1.1961221089996801</v>
      </c>
      <c r="AX50" s="311">
        <v>1.0918114571869919</v>
      </c>
      <c r="AY50" s="311">
        <v>0.99086039719200014</v>
      </c>
      <c r="AZ50" s="311">
        <v>1.0275762048480002</v>
      </c>
      <c r="BA50" s="311">
        <v>1.048377399552</v>
      </c>
      <c r="BB50" s="311">
        <v>1.1416361086800004</v>
      </c>
      <c r="BC50" s="311">
        <v>1.1339009956800004</v>
      </c>
      <c r="BD50" s="311">
        <v>1.2950810726400002</v>
      </c>
      <c r="BE50" s="312">
        <v>1.1668832934010382</v>
      </c>
      <c r="BF50" s="285">
        <v>-0.10145000782909197</v>
      </c>
      <c r="BG50" s="285">
        <v>-9.2165515839659484E-4</v>
      </c>
      <c r="BH50" s="285">
        <v>8.4790250610192377E-3</v>
      </c>
    </row>
    <row r="51" spans="1:60" x14ac:dyDescent="0.15">
      <c r="A51" s="162" t="s">
        <v>149</v>
      </c>
      <c r="B51" s="311">
        <v>0</v>
      </c>
      <c r="C51" s="311">
        <v>0</v>
      </c>
      <c r="D51" s="311">
        <v>0</v>
      </c>
      <c r="E51" s="311">
        <v>0</v>
      </c>
      <c r="F51" s="311">
        <v>0</v>
      </c>
      <c r="G51" s="311">
        <v>0</v>
      </c>
      <c r="H51" s="311">
        <v>0</v>
      </c>
      <c r="I51" s="311">
        <v>0</v>
      </c>
      <c r="J51" s="311">
        <v>0</v>
      </c>
      <c r="K51" s="311">
        <v>0</v>
      </c>
      <c r="L51" s="311">
        <v>0</v>
      </c>
      <c r="M51" s="311">
        <v>0</v>
      </c>
      <c r="N51" s="311">
        <v>0</v>
      </c>
      <c r="O51" s="311">
        <v>0</v>
      </c>
      <c r="P51" s="311">
        <v>0</v>
      </c>
      <c r="Q51" s="311">
        <v>0</v>
      </c>
      <c r="R51" s="311">
        <v>0</v>
      </c>
      <c r="S51" s="311">
        <v>0</v>
      </c>
      <c r="T51" s="311">
        <v>0</v>
      </c>
      <c r="U51" s="311">
        <v>0</v>
      </c>
      <c r="V51" s="311">
        <v>2.5698294038113217E-3</v>
      </c>
      <c r="W51" s="311">
        <v>6.7671636904002653E-3</v>
      </c>
      <c r="X51" s="311">
        <v>9.0379320186739463E-3</v>
      </c>
      <c r="Y51" s="311">
        <v>1.1623077218806604E-2</v>
      </c>
      <c r="Z51" s="311">
        <v>1.5544727171611518E-2</v>
      </c>
      <c r="AA51" s="311">
        <v>2.163557754024337E-2</v>
      </c>
      <c r="AB51" s="311">
        <v>2.3114761027067013E-2</v>
      </c>
      <c r="AC51" s="311">
        <v>2.6090055986122091E-2</v>
      </c>
      <c r="AD51" s="311">
        <v>2.8473677550447715E-2</v>
      </c>
      <c r="AE51" s="311">
        <v>2.8267317347381308E-2</v>
      </c>
      <c r="AF51" s="311">
        <v>2.8295530656394299E-2</v>
      </c>
      <c r="AG51" s="311">
        <v>3.0319634054440162E-2</v>
      </c>
      <c r="AH51" s="311">
        <v>2.9950442753641667E-2</v>
      </c>
      <c r="AI51" s="311">
        <v>2.9685237648919609E-2</v>
      </c>
      <c r="AJ51" s="311">
        <v>2.9748919117834637E-2</v>
      </c>
      <c r="AK51" s="311">
        <v>2.9093564254190157E-2</v>
      </c>
      <c r="AL51" s="311">
        <v>3.2824169800249998E-2</v>
      </c>
      <c r="AM51" s="311">
        <v>3.3403751776831039E-2</v>
      </c>
      <c r="AN51" s="311">
        <v>3.3309438715273344E-2</v>
      </c>
      <c r="AO51" s="311">
        <v>3.3164341697492286E-2</v>
      </c>
      <c r="AP51" s="311">
        <v>3.1598100000000004E-2</v>
      </c>
      <c r="AQ51" s="311">
        <v>3.3079500000000005E-2</v>
      </c>
      <c r="AR51" s="311">
        <v>3.4138800000000004E-2</v>
      </c>
      <c r="AS51" s="311">
        <v>3.0996900000000004E-2</v>
      </c>
      <c r="AT51" s="311">
        <v>4.1382000000000002E-2</v>
      </c>
      <c r="AU51" s="311">
        <v>5.56848E-2</v>
      </c>
      <c r="AV51" s="311">
        <v>4.3980300000000007E-2</v>
      </c>
      <c r="AW51" s="311">
        <v>3.8343600000000005E-2</v>
      </c>
      <c r="AX51" s="311">
        <v>3.6851399999999999E-2</v>
      </c>
      <c r="AY51" s="311">
        <v>3.0253500000000003E-2</v>
      </c>
      <c r="AZ51" s="311">
        <v>3.3608700000000005E-2</v>
      </c>
      <c r="BA51" s="311">
        <v>3.596040000000001E-2</v>
      </c>
      <c r="BB51" s="311">
        <v>3.4618500000000003E-2</v>
      </c>
      <c r="BC51" s="311">
        <v>3.6607500000000001E-2</v>
      </c>
      <c r="BD51" s="311">
        <v>3.6726300000000003E-2</v>
      </c>
      <c r="BE51" s="312">
        <v>3.8081937552001191E-2</v>
      </c>
      <c r="BF51" s="285">
        <v>3.4078808436903918E-2</v>
      </c>
      <c r="BG51" s="285">
        <v>-1.1864345369102636E-2</v>
      </c>
      <c r="BH51" s="285">
        <v>2.767180785787574E-4</v>
      </c>
    </row>
    <row r="52" spans="1:60" x14ac:dyDescent="0.15">
      <c r="A52" s="162" t="s">
        <v>148</v>
      </c>
      <c r="B52" s="311">
        <v>0</v>
      </c>
      <c r="C52" s="311">
        <v>0</v>
      </c>
      <c r="D52" s="311">
        <v>0</v>
      </c>
      <c r="E52" s="311">
        <v>0</v>
      </c>
      <c r="F52" s="311">
        <v>9.0000000000000002E-6</v>
      </c>
      <c r="G52" s="311">
        <v>1.3860000000000001E-3</v>
      </c>
      <c r="H52" s="311">
        <v>3.3480000000000003E-3</v>
      </c>
      <c r="I52" s="311">
        <v>4.248E-3</v>
      </c>
      <c r="J52" s="311">
        <v>5.751E-3</v>
      </c>
      <c r="K52" s="311">
        <v>1.2114000000000002E-2</v>
      </c>
      <c r="L52" s="311">
        <v>1.9512000000000002E-2</v>
      </c>
      <c r="M52" s="311">
        <v>2.0367E-2</v>
      </c>
      <c r="N52" s="311">
        <v>2.3255999999999999E-2</v>
      </c>
      <c r="O52" s="311">
        <v>2.5514999999999999E-2</v>
      </c>
      <c r="P52" s="311">
        <v>2.862E-2</v>
      </c>
      <c r="Q52" s="311">
        <v>3.2652E-2</v>
      </c>
      <c r="R52" s="311">
        <v>3.5226E-2</v>
      </c>
      <c r="S52" s="311">
        <v>3.7206000000000003E-2</v>
      </c>
      <c r="T52" s="311">
        <v>4.0905000000000004E-2</v>
      </c>
      <c r="U52" s="311">
        <v>4.5621000000000002E-2</v>
      </c>
      <c r="V52" s="311">
        <v>4.7763000000000007E-2</v>
      </c>
      <c r="W52" s="311">
        <v>4.8915E-2</v>
      </c>
      <c r="X52" s="311">
        <v>5.2443000000000004E-2</v>
      </c>
      <c r="Y52" s="311">
        <v>5.2812000000000005E-2</v>
      </c>
      <c r="Z52" s="311">
        <v>5.743800000000001E-2</v>
      </c>
      <c r="AA52" s="311">
        <v>6.1479000000000006E-2</v>
      </c>
      <c r="AB52" s="311">
        <v>6.9012000000000018E-2</v>
      </c>
      <c r="AC52" s="311">
        <v>7.2540000000000021E-2</v>
      </c>
      <c r="AD52" s="311">
        <v>7.6104000000000005E-2</v>
      </c>
      <c r="AE52" s="311">
        <v>7.5068999999999997E-2</v>
      </c>
      <c r="AF52" s="311">
        <v>8.272800000000001E-2</v>
      </c>
      <c r="AG52" s="311">
        <v>8.9549999999999991E-2</v>
      </c>
      <c r="AH52" s="311">
        <v>8.6454000000000017E-2</v>
      </c>
      <c r="AI52" s="311">
        <v>8.8992000000000002E-2</v>
      </c>
      <c r="AJ52" s="311">
        <v>0.10245000000000001</v>
      </c>
      <c r="AK52" s="311">
        <v>0.10188000000000001</v>
      </c>
      <c r="AL52" s="311">
        <v>0.10604000000000002</v>
      </c>
      <c r="AM52" s="311">
        <v>0.10408000000000003</v>
      </c>
      <c r="AN52" s="311">
        <v>0.11001000000000002</v>
      </c>
      <c r="AO52" s="311">
        <v>0.11349000000000001</v>
      </c>
      <c r="AP52" s="311">
        <v>0.11651000000000002</v>
      </c>
      <c r="AQ52" s="311">
        <v>0.11329</v>
      </c>
      <c r="AR52" s="311">
        <v>0.11031000000000003</v>
      </c>
      <c r="AS52" s="311">
        <v>0.11753000000000001</v>
      </c>
      <c r="AT52" s="311">
        <v>0.11281000000000001</v>
      </c>
      <c r="AU52" s="311">
        <v>0.12601000000000001</v>
      </c>
      <c r="AV52" s="311">
        <v>0.11177000000000002</v>
      </c>
      <c r="AW52" s="311">
        <v>0.12252000000000002</v>
      </c>
      <c r="AX52" s="311">
        <v>0.12903000000000003</v>
      </c>
      <c r="AY52" s="311">
        <v>0.11177000000000002</v>
      </c>
      <c r="AZ52" s="311">
        <v>0.11942000000000001</v>
      </c>
      <c r="BA52" s="311">
        <v>0.12546000000000002</v>
      </c>
      <c r="BB52" s="311">
        <v>0.12599000000000002</v>
      </c>
      <c r="BC52" s="311">
        <v>0.11951000000000003</v>
      </c>
      <c r="BD52" s="311">
        <v>0.12261000000000001</v>
      </c>
      <c r="BE52" s="312">
        <v>0.11631011784550001</v>
      </c>
      <c r="BF52" s="285">
        <v>-5.3973324865248751E-2</v>
      </c>
      <c r="BG52" s="285">
        <v>8.3651538588636054E-3</v>
      </c>
      <c r="BH52" s="285">
        <v>8.4515427518693279E-4</v>
      </c>
    </row>
    <row r="53" spans="1:60" x14ac:dyDescent="0.15">
      <c r="A53" s="162" t="s">
        <v>147</v>
      </c>
      <c r="B53" s="311">
        <v>0</v>
      </c>
      <c r="C53" s="311">
        <v>0</v>
      </c>
      <c r="D53" s="311">
        <v>0</v>
      </c>
      <c r="E53" s="311">
        <v>0</v>
      </c>
      <c r="F53" s="311">
        <v>0</v>
      </c>
      <c r="G53" s="311">
        <v>0</v>
      </c>
      <c r="H53" s="311">
        <v>0</v>
      </c>
      <c r="I53" s="311">
        <v>0</v>
      </c>
      <c r="J53" s="311">
        <v>0</v>
      </c>
      <c r="K53" s="311">
        <v>0</v>
      </c>
      <c r="L53" s="311">
        <v>0</v>
      </c>
      <c r="M53" s="311">
        <v>0</v>
      </c>
      <c r="N53" s="311">
        <v>0</v>
      </c>
      <c r="O53" s="311">
        <v>0</v>
      </c>
      <c r="P53" s="311">
        <v>0</v>
      </c>
      <c r="Q53" s="311">
        <v>0</v>
      </c>
      <c r="R53" s="311">
        <v>0</v>
      </c>
      <c r="S53" s="311">
        <v>1.2236850000000004E-3</v>
      </c>
      <c r="T53" s="311">
        <v>1.3443300000000004E-3</v>
      </c>
      <c r="U53" s="311">
        <v>1.3098599999999999E-3</v>
      </c>
      <c r="V53" s="311">
        <v>1.6890300000000002E-3</v>
      </c>
      <c r="W53" s="311">
        <v>1.440846E-2</v>
      </c>
      <c r="X53" s="311">
        <v>1.7993340000000003E-2</v>
      </c>
      <c r="Y53" s="311">
        <v>4.0881420000000002E-2</v>
      </c>
      <c r="Z53" s="311">
        <v>0.10868391000000001</v>
      </c>
      <c r="AA53" s="311">
        <v>0.11626731000000004</v>
      </c>
      <c r="AB53" s="311">
        <v>0.14243004000000001</v>
      </c>
      <c r="AC53" s="311">
        <v>0.15583887000000002</v>
      </c>
      <c r="AD53" s="311">
        <v>0.17069544000000003</v>
      </c>
      <c r="AE53" s="311">
        <v>0.18100197000000004</v>
      </c>
      <c r="AF53" s="311">
        <v>0.23415471000000004</v>
      </c>
      <c r="AG53" s="311">
        <v>0.27251982000000002</v>
      </c>
      <c r="AH53" s="311">
        <v>0.33508287000000009</v>
      </c>
      <c r="AI53" s="311">
        <v>0.35404137000000008</v>
      </c>
      <c r="AJ53" s="311">
        <v>0.42680754000000004</v>
      </c>
      <c r="AK53" s="311">
        <v>0.50209002000000014</v>
      </c>
      <c r="AL53" s="311">
        <v>0.55245069000000013</v>
      </c>
      <c r="AM53" s="311">
        <v>0.59901966000000018</v>
      </c>
      <c r="AN53" s="311">
        <v>0.72173286000000003</v>
      </c>
      <c r="AO53" s="311">
        <v>0.76206276000000017</v>
      </c>
      <c r="AP53" s="311">
        <v>0.92603655000000007</v>
      </c>
      <c r="AQ53" s="311">
        <v>1.0510937100000002</v>
      </c>
      <c r="AR53" s="311">
        <v>1.2200656500000002</v>
      </c>
      <c r="AS53" s="311">
        <v>1.2707365500000003</v>
      </c>
      <c r="AT53" s="311">
        <v>1.2139989300000003</v>
      </c>
      <c r="AU53" s="311">
        <v>1.2895571700000004</v>
      </c>
      <c r="AV53" s="311">
        <v>1.5062355900000002</v>
      </c>
      <c r="AW53" s="311">
        <v>1.5594917400000003</v>
      </c>
      <c r="AX53" s="311">
        <v>1.5827934600000004</v>
      </c>
      <c r="AY53" s="311">
        <v>1.6792749900000001</v>
      </c>
      <c r="AZ53" s="311">
        <v>1.6545255300000004</v>
      </c>
      <c r="BA53" s="311">
        <v>1.6021656000000004</v>
      </c>
      <c r="BB53" s="311">
        <v>1.85645079</v>
      </c>
      <c r="BC53" s="311">
        <v>1.7003706300000003</v>
      </c>
      <c r="BD53" s="311">
        <v>1.5610084200000003</v>
      </c>
      <c r="BE53" s="312">
        <v>1.6691926727896198</v>
      </c>
      <c r="BF53" s="285">
        <v>6.6382484388915142E-2</v>
      </c>
      <c r="BG53" s="285">
        <v>2.5459928236320817E-2</v>
      </c>
      <c r="BH53" s="285">
        <v>1.2128999176088708E-2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3.0596938053097342</v>
      </c>
      <c r="W54" s="311">
        <v>3.2290767699115039</v>
      </c>
      <c r="X54" s="311">
        <v>3.2990070796460174</v>
      </c>
      <c r="Y54" s="311">
        <v>3.496072566371681</v>
      </c>
      <c r="Z54" s="311">
        <v>3.5341977876106192</v>
      </c>
      <c r="AA54" s="311">
        <v>4.3548269911504418</v>
      </c>
      <c r="AB54" s="311">
        <v>4.1380856194690256</v>
      </c>
      <c r="AC54" s="311">
        <v>3.5278265486725657</v>
      </c>
      <c r="AD54" s="311">
        <v>3.1655176991150444</v>
      </c>
      <c r="AE54" s="311">
        <v>2.7714207964601765</v>
      </c>
      <c r="AF54" s="311">
        <v>2.5966035398230085</v>
      </c>
      <c r="AG54" s="311">
        <v>3.0118584070796457</v>
      </c>
      <c r="AH54" s="311">
        <v>2.7120353982300882</v>
      </c>
      <c r="AI54" s="311">
        <v>2.5110176991150444</v>
      </c>
      <c r="AJ54" s="311">
        <v>2.6677433628318581</v>
      </c>
      <c r="AK54" s="311">
        <v>2.671150442477876</v>
      </c>
      <c r="AL54" s="311">
        <v>2.5893805309734512</v>
      </c>
      <c r="AM54" s="311">
        <v>2.5484955752212382</v>
      </c>
      <c r="AN54" s="311">
        <v>2.5996017699115046</v>
      </c>
      <c r="AO54" s="311">
        <v>2.5791592920353987</v>
      </c>
      <c r="AP54" s="311">
        <v>2.5996017699115046</v>
      </c>
      <c r="AQ54" s="311">
        <v>2.5212389380530973</v>
      </c>
      <c r="AR54" s="311">
        <v>2.378141592920354</v>
      </c>
      <c r="AS54" s="311">
        <v>2.2588938053097349</v>
      </c>
      <c r="AT54" s="311">
        <v>1.7607106194690265</v>
      </c>
      <c r="AU54" s="311">
        <v>1.9641814159292035</v>
      </c>
      <c r="AV54" s="311">
        <v>2.0205685840707965</v>
      </c>
      <c r="AW54" s="311">
        <v>1.8661938053097347</v>
      </c>
      <c r="AX54" s="311">
        <v>1.7171681415929203</v>
      </c>
      <c r="AY54" s="311">
        <v>1.4514159292035402</v>
      </c>
      <c r="AZ54" s="311">
        <v>1.1515929203539823</v>
      </c>
      <c r="BA54" s="311">
        <v>1.1311504424778764</v>
      </c>
      <c r="BB54" s="311">
        <v>1.0868584070796461</v>
      </c>
      <c r="BC54" s="311">
        <v>1.100486725663717</v>
      </c>
      <c r="BD54" s="311">
        <v>1.0187168141592919</v>
      </c>
      <c r="BE54" s="312">
        <v>1.0561946902654868</v>
      </c>
      <c r="BF54" s="285">
        <v>3.3956540014986381E-2</v>
      </c>
      <c r="BG54" s="285">
        <v>-5.3247307120695142E-2</v>
      </c>
      <c r="BH54" s="285">
        <v>7.6747188846748348E-3</v>
      </c>
    </row>
    <row r="55" spans="1:60" x14ac:dyDescent="0.15">
      <c r="A55" s="162" t="s">
        <v>145</v>
      </c>
      <c r="B55" s="311">
        <v>3.0940452000000004E-2</v>
      </c>
      <c r="C55" s="311">
        <v>3.0186828000000006E-2</v>
      </c>
      <c r="D55" s="311">
        <v>5.078588400000001E-2</v>
      </c>
      <c r="E55" s="311">
        <v>0.11467645200000004</v>
      </c>
      <c r="F55" s="311">
        <v>0.22344951600000004</v>
      </c>
      <c r="G55" s="311">
        <v>0.42579756000000007</v>
      </c>
      <c r="H55" s="311">
        <v>0.68655146400000011</v>
      </c>
      <c r="I55" s="311">
        <v>0.97426836000000017</v>
      </c>
      <c r="J55" s="311">
        <v>1.0541106360000003</v>
      </c>
      <c r="K55" s="311">
        <v>1.260812952</v>
      </c>
      <c r="L55" s="311">
        <v>1.3211028720000006</v>
      </c>
      <c r="M55" s="311">
        <v>1.4012800920000004</v>
      </c>
      <c r="N55" s="311">
        <v>1.489370364</v>
      </c>
      <c r="O55" s="311">
        <v>1.5448873320000001</v>
      </c>
      <c r="P55" s="311">
        <v>1.6925976360000003</v>
      </c>
      <c r="Q55" s="311">
        <v>1.6875734760000001</v>
      </c>
      <c r="R55" s="311">
        <v>1.7104334040000002</v>
      </c>
      <c r="S55" s="311">
        <v>1.7018923320000001</v>
      </c>
      <c r="T55" s="311">
        <v>1.7740308960000002</v>
      </c>
      <c r="U55" s="311">
        <v>1.8150196680000004</v>
      </c>
      <c r="V55" s="311">
        <v>1.9520117640000001</v>
      </c>
      <c r="W55" s="311">
        <v>1.9845013320000002</v>
      </c>
      <c r="X55" s="311">
        <v>2.038176108</v>
      </c>
      <c r="Y55" s="311">
        <v>1.9414191600000004</v>
      </c>
      <c r="Z55" s="311">
        <v>1.8972902880000004</v>
      </c>
      <c r="AA55" s="311">
        <v>1.9754578440000001</v>
      </c>
      <c r="AB55" s="311">
        <v>2.1339700920000007</v>
      </c>
      <c r="AC55" s="311">
        <v>2.1237124320000005</v>
      </c>
      <c r="AD55" s="311">
        <v>2.42017974</v>
      </c>
      <c r="AE55" s="311">
        <v>2.4921089640000003</v>
      </c>
      <c r="AF55" s="311">
        <v>2.6571107519999999</v>
      </c>
      <c r="AG55" s="311">
        <v>3.0954268440000008</v>
      </c>
      <c r="AH55" s="311">
        <v>3.1830565680000009</v>
      </c>
      <c r="AI55" s="311">
        <v>3.3098576400000002</v>
      </c>
      <c r="AJ55" s="311">
        <v>3.5239568399999999</v>
      </c>
      <c r="AK55" s="311">
        <v>3.6483015600000002</v>
      </c>
      <c r="AL55" s="311">
        <v>3.63071484</v>
      </c>
      <c r="AM55" s="311">
        <v>3.5832294</v>
      </c>
      <c r="AN55" s="311">
        <v>3.5931305233668174</v>
      </c>
      <c r="AO55" s="311">
        <v>3.6715646625657072</v>
      </c>
      <c r="AP55" s="311">
        <v>3.5779165882667567</v>
      </c>
      <c r="AQ55" s="311">
        <v>3.3933685473410744</v>
      </c>
      <c r="AR55" s="311">
        <v>3.4308185157860649</v>
      </c>
      <c r="AS55" s="311">
        <v>3.5219709460794211</v>
      </c>
      <c r="AT55" s="311">
        <v>3.2840532864301943</v>
      </c>
      <c r="AU55" s="311">
        <v>3.5457423473638934</v>
      </c>
      <c r="AV55" s="311">
        <v>2.9490662695575911</v>
      </c>
      <c r="AW55" s="311">
        <v>2.7683546023771992</v>
      </c>
      <c r="AX55" s="311">
        <v>2.7477271623989759</v>
      </c>
      <c r="AY55" s="311">
        <v>2.5219982689336184</v>
      </c>
      <c r="AZ55" s="311">
        <v>2.5936364715731792</v>
      </c>
      <c r="BA55" s="311">
        <v>2.9042510604042864</v>
      </c>
      <c r="BB55" s="311">
        <v>2.8277681583037504</v>
      </c>
      <c r="BC55" s="311">
        <v>2.8634401548781869</v>
      </c>
      <c r="BD55" s="311">
        <v>2.7829194210664592</v>
      </c>
      <c r="BE55" s="312">
        <v>2.6098369038664591</v>
      </c>
      <c r="BF55" s="285">
        <v>-6.4756894417759336E-2</v>
      </c>
      <c r="BG55" s="285">
        <v>-1.6421462211990812E-2</v>
      </c>
      <c r="BH55" s="285">
        <v>1.8964083759018424E-2</v>
      </c>
    </row>
    <row r="56" spans="1:60" x14ac:dyDescent="0.15">
      <c r="A56" s="162" t="s">
        <v>144</v>
      </c>
      <c r="B56" s="311">
        <v>1.245375E-2</v>
      </c>
      <c r="C56" s="311">
        <v>1.5229349999999999E-2</v>
      </c>
      <c r="D56" s="311">
        <v>1.7624160000000003E-2</v>
      </c>
      <c r="E56" s="311">
        <v>2.2028310000000002E-2</v>
      </c>
      <c r="F56" s="311">
        <v>2.7316395E-2</v>
      </c>
      <c r="G56" s="311">
        <v>3.5895509999999999E-2</v>
      </c>
      <c r="H56" s="311">
        <v>4.2661980000000002E-2</v>
      </c>
      <c r="I56" s="311">
        <v>5.2318305000000002E-2</v>
      </c>
      <c r="J56" s="311">
        <v>5.6924370000000002E-2</v>
      </c>
      <c r="K56" s="311">
        <v>6.2247465000000002E-2</v>
      </c>
      <c r="L56" s="311">
        <v>6.6004740000000006E-2</v>
      </c>
      <c r="M56" s="311">
        <v>7.0769069999999989E-2</v>
      </c>
      <c r="N56" s="311">
        <v>7.4823119999999993E-2</v>
      </c>
      <c r="O56" s="311">
        <v>8.4075750000000005E-2</v>
      </c>
      <c r="P56" s="311">
        <v>9.856413E-2</v>
      </c>
      <c r="Q56" s="311">
        <v>0.11710728000000002</v>
      </c>
      <c r="R56" s="311">
        <v>0.11637963000000001</v>
      </c>
      <c r="S56" s="311">
        <v>0.14496587999999999</v>
      </c>
      <c r="T56" s="311">
        <v>0.15605388000000003</v>
      </c>
      <c r="U56" s="311">
        <v>0.17396792999999999</v>
      </c>
      <c r="V56" s="311">
        <v>0.34813770522123888</v>
      </c>
      <c r="W56" s="311">
        <v>0.3671039636283186</v>
      </c>
      <c r="X56" s="311">
        <v>0.40557653663716814</v>
      </c>
      <c r="Y56" s="311">
        <v>0.41128131977876103</v>
      </c>
      <c r="Z56" s="311">
        <v>0.43240108185840709</v>
      </c>
      <c r="AA56" s="311">
        <v>0.30158307098325665</v>
      </c>
      <c r="AB56" s="311">
        <v>0.28352094313026555</v>
      </c>
      <c r="AC56" s="311">
        <v>0.26961430424509736</v>
      </c>
      <c r="AD56" s="311">
        <v>0.18600761976630087</v>
      </c>
      <c r="AE56" s="311">
        <v>0.13942209864615929</v>
      </c>
      <c r="AF56" s="311">
        <v>0.13243576720428318</v>
      </c>
      <c r="AG56" s="311">
        <v>9.7191438062053104E-2</v>
      </c>
      <c r="AH56" s="311">
        <v>0.12441108293054867</v>
      </c>
      <c r="AI56" s="311">
        <v>0.11255018304049558</v>
      </c>
      <c r="AJ56" s="311">
        <v>0.10228970797660177</v>
      </c>
      <c r="AK56" s="311">
        <v>0.10792689923260176</v>
      </c>
      <c r="AL56" s="311">
        <v>0.11003084589334514</v>
      </c>
      <c r="AM56" s="311">
        <v>0.11335228027660177</v>
      </c>
      <c r="AN56" s="311">
        <v>0.11523688048534514</v>
      </c>
      <c r="AO56" s="311">
        <v>0.14277886913260177</v>
      </c>
      <c r="AP56" s="311">
        <v>0.13903733981476107</v>
      </c>
      <c r="AQ56" s="311">
        <v>0.16019004327433631</v>
      </c>
      <c r="AR56" s="311">
        <v>0.15370854198230088</v>
      </c>
      <c r="AS56" s="311">
        <v>0.13106387939823011</v>
      </c>
      <c r="AT56" s="311">
        <v>0.10642353855115046</v>
      </c>
      <c r="AU56" s="311">
        <v>0.12795473797286161</v>
      </c>
      <c r="AV56" s="311">
        <v>0.15202035825565097</v>
      </c>
      <c r="AW56" s="311">
        <v>0.14207043907928996</v>
      </c>
      <c r="AX56" s="311">
        <v>0.15045839468849559</v>
      </c>
      <c r="AY56" s="311">
        <v>0.14816582195831929</v>
      </c>
      <c r="AZ56" s="311">
        <v>0.16270364137120352</v>
      </c>
      <c r="BA56" s="311">
        <v>0.1663112879428956</v>
      </c>
      <c r="BB56" s="311">
        <v>0.19120024985087675</v>
      </c>
      <c r="BC56" s="311">
        <v>0.19196393877275086</v>
      </c>
      <c r="BD56" s="311">
        <v>0.19744155110281125</v>
      </c>
      <c r="BE56" s="312">
        <v>0.19572067817437594</v>
      </c>
      <c r="BF56" s="285">
        <v>-1.1424286666776085E-2</v>
      </c>
      <c r="BG56" s="285">
        <v>6.3751256106368226E-2</v>
      </c>
      <c r="BH56" s="285">
        <v>1.4221821021734905E-3</v>
      </c>
    </row>
    <row r="57" spans="1:60" s="161" customFormat="1" x14ac:dyDescent="0.15">
      <c r="A57" s="163" t="s">
        <v>143</v>
      </c>
      <c r="B57" s="313">
        <v>1.3649231014994041</v>
      </c>
      <c r="C57" s="313">
        <v>1.5453369124653751</v>
      </c>
      <c r="D57" s="313">
        <v>1.8516998260051891</v>
      </c>
      <c r="E57" s="313">
        <v>2.3990554908391961</v>
      </c>
      <c r="F57" s="313">
        <v>3.0943135677030909</v>
      </c>
      <c r="G57" s="313">
        <v>3.907397727515098</v>
      </c>
      <c r="H57" s="313">
        <v>4.8116082735762493</v>
      </c>
      <c r="I57" s="313">
        <v>5.8575866527374618</v>
      </c>
      <c r="J57" s="313">
        <v>6.6571136055188713</v>
      </c>
      <c r="K57" s="313">
        <v>7.5400071905516599</v>
      </c>
      <c r="L57" s="313">
        <v>8.0949448388205418</v>
      </c>
      <c r="M57" s="313">
        <v>8.8011010291884908</v>
      </c>
      <c r="N57" s="313">
        <v>9.2172413705060201</v>
      </c>
      <c r="O57" s="313">
        <v>9.5880880251034792</v>
      </c>
      <c r="P57" s="313">
        <v>10.122954811991537</v>
      </c>
      <c r="Q57" s="313">
        <v>10.111833719693763</v>
      </c>
      <c r="R57" s="313">
        <v>10.012437902375897</v>
      </c>
      <c r="S57" s="313">
        <v>9.821834545321952</v>
      </c>
      <c r="T57" s="313">
        <v>10.213375346521326</v>
      </c>
      <c r="U57" s="313">
        <v>10.698334766162166</v>
      </c>
      <c r="V57" s="313">
        <v>14.495258315179061</v>
      </c>
      <c r="W57" s="313">
        <v>14.865516297273327</v>
      </c>
      <c r="X57" s="313">
        <v>15.522031621844357</v>
      </c>
      <c r="Y57" s="313">
        <v>15.6560872377409</v>
      </c>
      <c r="Z57" s="313">
        <v>16.090924155441485</v>
      </c>
      <c r="AA57" s="313">
        <v>17.376913912469231</v>
      </c>
      <c r="AB57" s="313">
        <v>17.592984446370529</v>
      </c>
      <c r="AC57" s="313">
        <v>16.628269878975939</v>
      </c>
      <c r="AD57" s="313">
        <v>16.711969533847906</v>
      </c>
      <c r="AE57" s="313">
        <v>16.230503542681753</v>
      </c>
      <c r="AF57" s="313">
        <v>17.14673552997613</v>
      </c>
      <c r="AG57" s="313">
        <v>18.998082424190812</v>
      </c>
      <c r="AH57" s="313">
        <v>18.561369087521697</v>
      </c>
      <c r="AI57" s="313">
        <v>18.829932869067257</v>
      </c>
      <c r="AJ57" s="313">
        <v>19.579906328007112</v>
      </c>
      <c r="AK57" s="313">
        <v>20.105770145031695</v>
      </c>
      <c r="AL57" s="313">
        <v>20.500530487757405</v>
      </c>
      <c r="AM57" s="313">
        <v>20.565777839488327</v>
      </c>
      <c r="AN57" s="313">
        <v>21.495737137599644</v>
      </c>
      <c r="AO57" s="313">
        <v>22.016396973825952</v>
      </c>
      <c r="AP57" s="313">
        <v>22.59184780413019</v>
      </c>
      <c r="AQ57" s="313">
        <v>22.423180825809357</v>
      </c>
      <c r="AR57" s="313">
        <v>22.225075580808383</v>
      </c>
      <c r="AS57" s="313">
        <v>22.53251991850783</v>
      </c>
      <c r="AT57" s="313">
        <v>20.78913073791308</v>
      </c>
      <c r="AU57" s="313">
        <v>22.426089461151069</v>
      </c>
      <c r="AV57" s="313">
        <v>20.895025696140213</v>
      </c>
      <c r="AW57" s="313">
        <v>20.366015952626004</v>
      </c>
      <c r="AX57" s="313">
        <v>19.957900271374385</v>
      </c>
      <c r="AY57" s="313">
        <v>18.000195067052939</v>
      </c>
      <c r="AZ57" s="313">
        <v>18.331200807875184</v>
      </c>
      <c r="BA57" s="313">
        <v>19.347799140141301</v>
      </c>
      <c r="BB57" s="313">
        <v>20.11690536546956</v>
      </c>
      <c r="BC57" s="313">
        <v>19.739685569049474</v>
      </c>
      <c r="BD57" s="313">
        <v>19.925066570738903</v>
      </c>
      <c r="BE57" s="313">
        <v>19.479500147639357</v>
      </c>
      <c r="BF57" s="286">
        <v>-2.503324640486071E-2</v>
      </c>
      <c r="BG57" s="286">
        <v>-4.236174364066092E-3</v>
      </c>
      <c r="BH57" s="286">
        <v>0.14154557774716281</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0.47735899115044245</v>
      </c>
      <c r="W59" s="311">
        <v>0.53039107964601762</v>
      </c>
      <c r="X59" s="311">
        <v>0.52384542477876095</v>
      </c>
      <c r="Y59" s="311">
        <v>0.51729976991150428</v>
      </c>
      <c r="Z59" s="311">
        <v>0.54349993805309726</v>
      </c>
      <c r="AA59" s="311">
        <v>0.55429237168141587</v>
      </c>
      <c r="AB59" s="311">
        <v>0.53039107964601762</v>
      </c>
      <c r="AC59" s="311">
        <v>0.41249909734513268</v>
      </c>
      <c r="AD59" s="311">
        <v>0.30448701769911496</v>
      </c>
      <c r="AE59" s="311">
        <v>0.28483250442477875</v>
      </c>
      <c r="AF59" s="311">
        <v>0.28155090265486721</v>
      </c>
      <c r="AG59" s="311">
        <v>0.20626709734513271</v>
      </c>
      <c r="AH59" s="311">
        <v>0.19643984070796455</v>
      </c>
      <c r="AI59" s="311">
        <v>0.18331343362831856</v>
      </c>
      <c r="AJ59" s="311">
        <v>0.19643984070796455</v>
      </c>
      <c r="AK59" s="311">
        <v>0.18987663716814157</v>
      </c>
      <c r="AL59" s="311">
        <v>0.27235539823008842</v>
      </c>
      <c r="AM59" s="311">
        <v>0.2731275398230088</v>
      </c>
      <c r="AN59" s="311">
        <v>0.28007681415929198</v>
      </c>
      <c r="AO59" s="311">
        <v>0.32842049400000001</v>
      </c>
      <c r="AP59" s="311">
        <v>0.33923577599999999</v>
      </c>
      <c r="AQ59" s="311">
        <v>0.35861761799999997</v>
      </c>
      <c r="AR59" s="311">
        <v>0.31574912399999999</v>
      </c>
      <c r="AS59" s="311">
        <v>0.36124469640000006</v>
      </c>
      <c r="AT59" s="311">
        <v>0.30845327039999992</v>
      </c>
      <c r="AU59" s="311">
        <v>0.2932155018</v>
      </c>
      <c r="AV59" s="311">
        <v>0.32112464040000005</v>
      </c>
      <c r="AW59" s="311">
        <v>0.33701203980000005</v>
      </c>
      <c r="AX59" s="311">
        <v>0.33850761839999999</v>
      </c>
      <c r="AY59" s="311">
        <v>0.35476005799535582</v>
      </c>
      <c r="AZ59" s="311">
        <v>0.40127589000000002</v>
      </c>
      <c r="BA59" s="311">
        <v>0.39350331000000005</v>
      </c>
      <c r="BB59" s="311">
        <v>0.38219778000000004</v>
      </c>
      <c r="BC59" s="311">
        <v>0.38936925000000006</v>
      </c>
      <c r="BD59" s="311">
        <v>0.42441248250000008</v>
      </c>
      <c r="BE59" s="312">
        <v>0.42817265971199997</v>
      </c>
      <c r="BF59" s="289">
        <v>6.1032760907286931E-3</v>
      </c>
      <c r="BG59" s="289">
        <v>3.2428243908509513E-2</v>
      </c>
      <c r="BH59" s="289">
        <v>3.1112680528313746E-3</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0.31151461946902653</v>
      </c>
      <c r="W60" s="311">
        <v>0.31747936283185835</v>
      </c>
      <c r="X60" s="311">
        <v>0.35835638938053094</v>
      </c>
      <c r="Y60" s="311">
        <v>0.41493720353982294</v>
      </c>
      <c r="Z60" s="311">
        <v>0.43697642477876097</v>
      </c>
      <c r="AA60" s="311">
        <v>0.4655701238938052</v>
      </c>
      <c r="AB60" s="311">
        <v>0.48725550442477861</v>
      </c>
      <c r="AC60" s="311">
        <v>0.56584184070796451</v>
      </c>
      <c r="AD60" s="311">
        <v>0.52499851327433622</v>
      </c>
      <c r="AE60" s="311">
        <v>0.45894824778761051</v>
      </c>
      <c r="AF60" s="311">
        <v>0.41493720353982294</v>
      </c>
      <c r="AG60" s="311">
        <v>0.43697642477876097</v>
      </c>
      <c r="AH60" s="311">
        <v>0.4998252743362831</v>
      </c>
      <c r="AI60" s="311">
        <v>0.50612700884955741</v>
      </c>
      <c r="AJ60" s="311">
        <v>0.51556276106194687</v>
      </c>
      <c r="AK60" s="311">
        <v>0.5469703362831857</v>
      </c>
      <c r="AL60" s="311">
        <v>0.54383631858407067</v>
      </c>
      <c r="AM60" s="311">
        <v>0.55954010619469008</v>
      </c>
      <c r="AN60" s="311">
        <v>0.55010435398230073</v>
      </c>
      <c r="AO60" s="311">
        <v>0.66723727574371661</v>
      </c>
      <c r="AP60" s="311">
        <v>0.68409582452672557</v>
      </c>
      <c r="AQ60" s="311">
        <v>0.69821196460176993</v>
      </c>
      <c r="AR60" s="311">
        <v>0.70097529203539821</v>
      </c>
      <c r="AS60" s="311">
        <v>0.71789224778761074</v>
      </c>
      <c r="AT60" s="311">
        <v>0.60955132743363027</v>
      </c>
      <c r="AU60" s="311">
        <v>0.74622106194690518</v>
      </c>
      <c r="AV60" s="311">
        <v>0.69214265486725868</v>
      </c>
      <c r="AW60" s="311">
        <v>0.69876353982301087</v>
      </c>
      <c r="AX60" s="311">
        <v>0.69372998230088478</v>
      </c>
      <c r="AY60" s="311">
        <v>0.68837182300884947</v>
      </c>
      <c r="AZ60" s="311">
        <v>0.6443607787610619</v>
      </c>
      <c r="BA60" s="311">
        <v>0.64035058407079648</v>
      </c>
      <c r="BB60" s="311">
        <v>0.65551518584070778</v>
      </c>
      <c r="BC60" s="311">
        <v>0.69531384070796443</v>
      </c>
      <c r="BD60" s="311">
        <v>0.68992198230088475</v>
      </c>
      <c r="BE60" s="312">
        <v>0.64314195037231181</v>
      </c>
      <c r="BF60" s="289">
        <v>-7.0351795735427602E-2</v>
      </c>
      <c r="BG60" s="289">
        <v>1.2462554832644468E-2</v>
      </c>
      <c r="BH60" s="289">
        <v>4.6733180137539633E-3</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0.32484149999999995</v>
      </c>
      <c r="W61" s="311">
        <v>0.39332159999999994</v>
      </c>
      <c r="X61" s="311">
        <v>0.41088059999999998</v>
      </c>
      <c r="Y61" s="311">
        <v>0.42843959999999992</v>
      </c>
      <c r="Z61" s="311">
        <v>0.44248679999999996</v>
      </c>
      <c r="AA61" s="311">
        <v>0.47163473999999989</v>
      </c>
      <c r="AB61" s="311">
        <v>0.49516379999999993</v>
      </c>
      <c r="AC61" s="311">
        <v>0.50921099999999997</v>
      </c>
      <c r="AD61" s="311">
        <v>0.48814019999999991</v>
      </c>
      <c r="AE61" s="311">
        <v>0.3546918</v>
      </c>
      <c r="AF61" s="311">
        <v>0.40736879999999998</v>
      </c>
      <c r="AG61" s="311">
        <v>0.34064459999999996</v>
      </c>
      <c r="AH61" s="311">
        <v>0.26738845200000005</v>
      </c>
      <c r="AI61" s="311">
        <v>0.26507066400000001</v>
      </c>
      <c r="AJ61" s="311">
        <v>0.30011842799999999</v>
      </c>
      <c r="AK61" s="311">
        <v>0.17207819999999996</v>
      </c>
      <c r="AL61" s="311">
        <v>0.14735512799999997</v>
      </c>
      <c r="AM61" s="311">
        <v>0.14788189799999996</v>
      </c>
      <c r="AN61" s="311">
        <v>0.16860151800000001</v>
      </c>
      <c r="AO61" s="311">
        <v>0.180049986</v>
      </c>
      <c r="AP61" s="311">
        <v>0.23057826717464169</v>
      </c>
      <c r="AQ61" s="311">
        <v>0.25349006470852264</v>
      </c>
      <c r="AR61" s="311">
        <v>0.30641806198354637</v>
      </c>
      <c r="AS61" s="311">
        <v>0.32640776457665305</v>
      </c>
      <c r="AT61" s="311">
        <v>0.315223179173377</v>
      </c>
      <c r="AU61" s="311">
        <v>0.34373878286654191</v>
      </c>
      <c r="AV61" s="311">
        <v>0.3824744866223852</v>
      </c>
      <c r="AW61" s="311">
        <v>0.41082766185341479</v>
      </c>
      <c r="AX61" s="311">
        <v>0.4302632466727801</v>
      </c>
      <c r="AY61" s="311">
        <v>0.48320657792894001</v>
      </c>
      <c r="AZ61" s="311">
        <v>0.48969653192949658</v>
      </c>
      <c r="BA61" s="311">
        <v>0.50948957626796199</v>
      </c>
      <c r="BB61" s="311">
        <v>0.54305715763504603</v>
      </c>
      <c r="BC61" s="311">
        <v>0.62535854470932062</v>
      </c>
      <c r="BD61" s="311">
        <v>0.62665402280036797</v>
      </c>
      <c r="BE61" s="312">
        <v>0.59819533093792421</v>
      </c>
      <c r="BF61" s="285">
        <v>-4.8021881676387879E-2</v>
      </c>
      <c r="BG61" s="285">
        <v>7.1127004851383235E-2</v>
      </c>
      <c r="BH61" s="285">
        <v>4.3467185031195368E-3</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12.819052410384955</v>
      </c>
      <c r="W62" s="311">
        <v>12.967715449890262</v>
      </c>
      <c r="X62" s="311">
        <v>13.715880939992918</v>
      </c>
      <c r="Y62" s="311">
        <v>14.474023018282297</v>
      </c>
      <c r="Z62" s="311">
        <v>14.689209814239819</v>
      </c>
      <c r="AA62" s="311">
        <v>14.911021381566369</v>
      </c>
      <c r="AB62" s="311">
        <v>15.298373387405308</v>
      </c>
      <c r="AC62" s="311">
        <v>14.80841627933628</v>
      </c>
      <c r="AD62" s="311">
        <v>14.765355260471679</v>
      </c>
      <c r="AE62" s="311">
        <v>13.871523652584955</v>
      </c>
      <c r="AF62" s="311">
        <v>13.408026200514156</v>
      </c>
      <c r="AG62" s="311">
        <v>13.482830918694688</v>
      </c>
      <c r="AH62" s="311">
        <v>12.434697326267255</v>
      </c>
      <c r="AI62" s="311">
        <v>12.944528748443361</v>
      </c>
      <c r="AJ62" s="311">
        <v>12.90478011691858</v>
      </c>
      <c r="AK62" s="311">
        <v>13.182886725663716</v>
      </c>
      <c r="AL62" s="311">
        <v>13.398076991150441</v>
      </c>
      <c r="AM62" s="311">
        <v>13.560297345132746</v>
      </c>
      <c r="AN62" s="311">
        <v>13.881427433628319</v>
      </c>
      <c r="AO62" s="311">
        <v>14.242284955752211</v>
      </c>
      <c r="AP62" s="311">
        <v>14.414437168141593</v>
      </c>
      <c r="AQ62" s="311">
        <v>15.182500884955752</v>
      </c>
      <c r="AR62" s="311">
        <v>15.437418584070798</v>
      </c>
      <c r="AS62" s="311">
        <v>15.218917699115043</v>
      </c>
      <c r="AT62" s="311">
        <v>14.320415575221238</v>
      </c>
      <c r="AU62" s="311">
        <v>15.261128097345136</v>
      </c>
      <c r="AV62" s="311">
        <v>15.682901017699114</v>
      </c>
      <c r="AW62" s="311">
        <v>15.430532495575219</v>
      </c>
      <c r="AX62" s="311">
        <v>15.295227477876107</v>
      </c>
      <c r="AY62" s="311">
        <v>15.199136747787611</v>
      </c>
      <c r="AZ62" s="311">
        <v>14.712293601769913</v>
      </c>
      <c r="BA62" s="311">
        <v>15.143270044247787</v>
      </c>
      <c r="BB62" s="311">
        <v>15.519621265486727</v>
      </c>
      <c r="BC62" s="311">
        <v>16.361975283185842</v>
      </c>
      <c r="BD62" s="311">
        <v>15.99525796460177</v>
      </c>
      <c r="BE62" s="312">
        <v>14.810011003346652</v>
      </c>
      <c r="BF62" s="285">
        <v>-7.6629678302518101E-2</v>
      </c>
      <c r="BG62" s="285">
        <v>1.1122006650948535E-2</v>
      </c>
      <c r="BH62" s="285">
        <v>0.10761526466399506</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0.29430353982300883</v>
      </c>
      <c r="W63" s="311">
        <v>0.47671858407079637</v>
      </c>
      <c r="X63" s="311">
        <v>0.47354999999999997</v>
      </c>
      <c r="Y63" s="311">
        <v>0.47990420353982288</v>
      </c>
      <c r="Z63" s="311">
        <v>0.4957982300884955</v>
      </c>
      <c r="AA63" s="311">
        <v>0.33403008849557519</v>
      </c>
      <c r="AB63" s="311">
        <v>0.3273522123893805</v>
      </c>
      <c r="AC63" s="311">
        <v>0.31784646017699109</v>
      </c>
      <c r="AD63" s="311">
        <v>0.31784646017699109</v>
      </c>
      <c r="AE63" s="311">
        <v>0.34643185840707963</v>
      </c>
      <c r="AF63" s="311">
        <v>0.27331592920353975</v>
      </c>
      <c r="AG63" s="311">
        <v>0.42966000000000004</v>
      </c>
      <c r="AH63" s="311">
        <v>0.3024945</v>
      </c>
      <c r="AI63" s="311">
        <v>0.37179450000000003</v>
      </c>
      <c r="AJ63" s="311">
        <v>0.33229350000000002</v>
      </c>
      <c r="AK63" s="311">
        <v>0.25779599999999997</v>
      </c>
      <c r="AL63" s="311">
        <v>0.37872450000000002</v>
      </c>
      <c r="AM63" s="311">
        <v>0.26992350000000004</v>
      </c>
      <c r="AN63" s="311">
        <v>0.41822550000000003</v>
      </c>
      <c r="AO63" s="311">
        <v>0.41233500000000006</v>
      </c>
      <c r="AP63" s="311">
        <v>0.419265</v>
      </c>
      <c r="AQ63" s="311">
        <v>0.43173900000000004</v>
      </c>
      <c r="AR63" s="311">
        <v>0.40194000000000002</v>
      </c>
      <c r="AS63" s="311">
        <v>0.28412999999999999</v>
      </c>
      <c r="AT63" s="311">
        <v>0.6160770000000001</v>
      </c>
      <c r="AU63" s="311">
        <v>0.65778788770960817</v>
      </c>
      <c r="AV63" s="311">
        <v>0.74646919727939109</v>
      </c>
      <c r="AW63" s="311">
        <v>0.82578391398453199</v>
      </c>
      <c r="AX63" s="311">
        <v>0.69592361527778324</v>
      </c>
      <c r="AY63" s="311">
        <v>0.71866785854422477</v>
      </c>
      <c r="AZ63" s="311">
        <v>0.91390697699939327</v>
      </c>
      <c r="BA63" s="311">
        <v>0.90414018605602198</v>
      </c>
      <c r="BB63" s="311">
        <v>0.8913196860560223</v>
      </c>
      <c r="BC63" s="311">
        <v>1.0221238938053099</v>
      </c>
      <c r="BD63" s="311">
        <v>1.135174864646864</v>
      </c>
      <c r="BE63" s="312">
        <v>1.1268000000000002</v>
      </c>
      <c r="BF63" s="285">
        <v>-1.0089681799831718E-2</v>
      </c>
      <c r="BG63" s="285">
        <v>6.3023283622023252E-2</v>
      </c>
      <c r="BH63" s="285">
        <v>8.1877643572302594E-3</v>
      </c>
    </row>
    <row r="64" spans="1:60" x14ac:dyDescent="0.15">
      <c r="A64" s="162" t="s">
        <v>137</v>
      </c>
      <c r="B64" s="311">
        <v>4.380329778278985</v>
      </c>
      <c r="C64" s="311">
        <v>4.8865476136760426</v>
      </c>
      <c r="D64" s="311">
        <v>5.3799302706838636</v>
      </c>
      <c r="E64" s="311">
        <v>5.8089745598667921</v>
      </c>
      <c r="F64" s="311">
        <v>6.2079617867691175</v>
      </c>
      <c r="G64" s="311">
        <v>6.8214508479255533</v>
      </c>
      <c r="H64" s="311">
        <v>7.456386032826976</v>
      </c>
      <c r="I64" s="311">
        <v>7.8425380813400603</v>
      </c>
      <c r="J64" s="311">
        <v>8.5289358350024287</v>
      </c>
      <c r="K64" s="311">
        <v>9.0437646123451678</v>
      </c>
      <c r="L64" s="311">
        <v>9.8674906574575836</v>
      </c>
      <c r="M64" s="311">
        <v>10.858561442446064</v>
      </c>
      <c r="N64" s="311">
        <v>11.635089772505728</v>
      </c>
      <c r="O64" s="311">
        <v>12.407312631592553</v>
      </c>
      <c r="P64" s="311">
        <v>13.170965162588274</v>
      </c>
      <c r="Q64" s="311">
        <v>13.574785891723913</v>
      </c>
      <c r="R64" s="311">
        <v>14.374953694869562</v>
      </c>
      <c r="S64" s="311">
        <v>15.517650184864705</v>
      </c>
      <c r="T64" s="311">
        <v>16.638819319995637</v>
      </c>
      <c r="U64" s="311">
        <v>18.155441942494321</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1.120963274336283</v>
      </c>
      <c r="W65" s="311">
        <v>1.0806234513274335</v>
      </c>
      <c r="X65" s="311">
        <v>1.1314570796460175</v>
      </c>
      <c r="Y65" s="311">
        <v>1.115546017699115</v>
      </c>
      <c r="Z65" s="311">
        <v>1.1791221238938052</v>
      </c>
      <c r="AA65" s="311">
        <v>1.2550999999999997</v>
      </c>
      <c r="AB65" s="311">
        <v>1.2649464601769909</v>
      </c>
      <c r="AC65" s="311">
        <v>1.2712836283185838</v>
      </c>
      <c r="AD65" s="311">
        <v>1.3856933628318582</v>
      </c>
      <c r="AE65" s="311">
        <v>1.4079415929203538</v>
      </c>
      <c r="AF65" s="311">
        <v>1.4429323008849555</v>
      </c>
      <c r="AG65" s="311">
        <v>1.502424</v>
      </c>
      <c r="AH65" s="311">
        <v>1.4736645000000002</v>
      </c>
      <c r="AI65" s="311">
        <v>1.479555</v>
      </c>
      <c r="AJ65" s="311">
        <v>1.7144820000000003</v>
      </c>
      <c r="AK65" s="311">
        <v>1.7522504999999999</v>
      </c>
      <c r="AL65" s="311">
        <v>1.7661104999999999</v>
      </c>
      <c r="AM65" s="311">
        <v>1.8187785000000001</v>
      </c>
      <c r="AN65" s="311">
        <v>1.6396379999999999</v>
      </c>
      <c r="AO65" s="311">
        <v>1.6566165000000002</v>
      </c>
      <c r="AP65" s="311">
        <v>1.6891875000000001</v>
      </c>
      <c r="AQ65" s="311">
        <v>1.5589035000000002</v>
      </c>
      <c r="AR65" s="311">
        <v>1.6860690000000003</v>
      </c>
      <c r="AS65" s="311">
        <v>1.5887025000000001</v>
      </c>
      <c r="AT65" s="311">
        <v>1.5866235</v>
      </c>
      <c r="AU65" s="311">
        <v>1.5855840000000001</v>
      </c>
      <c r="AV65" s="311">
        <v>1.70482940712315</v>
      </c>
      <c r="AW65" s="311">
        <v>1.6645860000000001</v>
      </c>
      <c r="AX65" s="311">
        <v>1.6614674999999999</v>
      </c>
      <c r="AY65" s="311">
        <v>1.7477459999999998</v>
      </c>
      <c r="AZ65" s="311">
        <v>1.6683974999999998</v>
      </c>
      <c r="BA65" s="311">
        <v>1.5597694982503314</v>
      </c>
      <c r="BB65" s="311">
        <v>1.5516433357429313</v>
      </c>
      <c r="BC65" s="311">
        <v>1.5978816638540636</v>
      </c>
      <c r="BD65" s="311">
        <v>1.5995931619469013</v>
      </c>
      <c r="BE65" s="312">
        <v>1.5492090158140881</v>
      </c>
      <c r="BF65" s="284">
        <v>-3.414428052752827E-2</v>
      </c>
      <c r="BG65" s="284">
        <v>8.1444646222039729E-4</v>
      </c>
      <c r="BH65" s="284">
        <v>1.1257151545600246E-2</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0.28091408626690528</v>
      </c>
      <c r="W66" s="311">
        <v>0.27463581478638271</v>
      </c>
      <c r="X66" s="311">
        <v>0.2992089404075044</v>
      </c>
      <c r="Y66" s="311">
        <v>0.3939968050906566</v>
      </c>
      <c r="Z66" s="311">
        <v>0.43637425643203487</v>
      </c>
      <c r="AA66" s="311">
        <v>0.40373512138302436</v>
      </c>
      <c r="AB66" s="311">
        <v>0.33452906767269774</v>
      </c>
      <c r="AC66" s="311">
        <v>0.30279210358418801</v>
      </c>
      <c r="AD66" s="311">
        <v>0.21810536710873393</v>
      </c>
      <c r="AE66" s="311">
        <v>0.18697332228979419</v>
      </c>
      <c r="AF66" s="311">
        <v>0.18350647330342418</v>
      </c>
      <c r="AG66" s="311">
        <v>0.20458907042890173</v>
      </c>
      <c r="AH66" s="311">
        <v>0.21420319831857168</v>
      </c>
      <c r="AI66" s="311">
        <v>0.21984502144996812</v>
      </c>
      <c r="AJ66" s="311">
        <v>0.17217997720218051</v>
      </c>
      <c r="AK66" s="311">
        <v>0.16209526217005993</v>
      </c>
      <c r="AL66" s="311">
        <v>0.17127609020016971</v>
      </c>
      <c r="AM66" s="311">
        <v>0.15832621797922736</v>
      </c>
      <c r="AN66" s="311">
        <v>0.14289994897800454</v>
      </c>
      <c r="AO66" s="311">
        <v>0.17318090720163767</v>
      </c>
      <c r="AP66" s="311">
        <v>0.18155961646959839</v>
      </c>
      <c r="AQ66" s="311">
        <v>0.18765078716814201</v>
      </c>
      <c r="AR66" s="311">
        <v>0.21212324614513328</v>
      </c>
      <c r="AS66" s="311">
        <v>0.21366307826902711</v>
      </c>
      <c r="AT66" s="311">
        <v>0.19188995219444838</v>
      </c>
      <c r="AU66" s="311">
        <v>0.1854022696650641</v>
      </c>
      <c r="AV66" s="311">
        <v>0.196988227313144</v>
      </c>
      <c r="AW66" s="311">
        <v>0.20526624405233473</v>
      </c>
      <c r="AX66" s="311">
        <v>0.17135610134981547</v>
      </c>
      <c r="AY66" s="311">
        <v>0.1894351040606691</v>
      </c>
      <c r="AZ66" s="311">
        <v>0.18657144810642304</v>
      </c>
      <c r="BA66" s="311">
        <v>0.18507172799187704</v>
      </c>
      <c r="BB66" s="311">
        <v>0.18188485852522179</v>
      </c>
      <c r="BC66" s="311">
        <v>0.21117648498628383</v>
      </c>
      <c r="BD66" s="311">
        <v>0.19989798859469088</v>
      </c>
      <c r="BE66" s="312">
        <v>0.21992373072664639</v>
      </c>
      <c r="BF66" s="289">
        <v>9.7173852315036946E-2</v>
      </c>
      <c r="BG66" s="289">
        <v>4.0968831091443558E-3</v>
      </c>
      <c r="BH66" s="289">
        <v>1.5980508375512425E-3</v>
      </c>
    </row>
    <row r="67" spans="1:60" s="161" customFormat="1" x14ac:dyDescent="0.15">
      <c r="A67" s="163" t="s">
        <v>134</v>
      </c>
      <c r="B67" s="313">
        <v>4.380329778278985</v>
      </c>
      <c r="C67" s="313">
        <v>4.8865476136760426</v>
      </c>
      <c r="D67" s="313">
        <v>5.3799302706838636</v>
      </c>
      <c r="E67" s="313">
        <v>5.8089745598667921</v>
      </c>
      <c r="F67" s="313">
        <v>6.2079617867691175</v>
      </c>
      <c r="G67" s="313">
        <v>6.8214508479255533</v>
      </c>
      <c r="H67" s="313">
        <v>7.456386032826976</v>
      </c>
      <c r="I67" s="313">
        <v>7.8425380813400603</v>
      </c>
      <c r="J67" s="313">
        <v>8.5289358350024287</v>
      </c>
      <c r="K67" s="313">
        <v>9.0437646123451678</v>
      </c>
      <c r="L67" s="313">
        <v>9.8674906574575836</v>
      </c>
      <c r="M67" s="313">
        <v>10.858561442446064</v>
      </c>
      <c r="N67" s="313">
        <v>11.635089772505728</v>
      </c>
      <c r="O67" s="313">
        <v>12.407312631592553</v>
      </c>
      <c r="P67" s="313">
        <v>13.170965162588274</v>
      </c>
      <c r="Q67" s="313">
        <v>13.574785891723913</v>
      </c>
      <c r="R67" s="313">
        <v>14.374953694869562</v>
      </c>
      <c r="S67" s="313">
        <v>15.517650184864705</v>
      </c>
      <c r="T67" s="313">
        <v>16.638819319995637</v>
      </c>
      <c r="U67" s="313">
        <v>18.155441942494321</v>
      </c>
      <c r="V67" s="313">
        <v>15.628948421430621</v>
      </c>
      <c r="W67" s="313">
        <v>16.040885342552752</v>
      </c>
      <c r="X67" s="313">
        <v>16.913179374205729</v>
      </c>
      <c r="Y67" s="313">
        <v>17.824146618063217</v>
      </c>
      <c r="Z67" s="313">
        <v>18.223467587486013</v>
      </c>
      <c r="AA67" s="313">
        <v>18.395383827020193</v>
      </c>
      <c r="AB67" s="313">
        <v>18.738011511715175</v>
      </c>
      <c r="AC67" s="313">
        <v>18.187890409469141</v>
      </c>
      <c r="AD67" s="313">
        <v>18.004626181562713</v>
      </c>
      <c r="AE67" s="313">
        <v>16.911342978414574</v>
      </c>
      <c r="AF67" s="313">
        <v>16.411637810100768</v>
      </c>
      <c r="AG67" s="313">
        <v>16.603392111247484</v>
      </c>
      <c r="AH67" s="313">
        <v>15.388713091630075</v>
      </c>
      <c r="AI67" s="313">
        <v>15.970234376371204</v>
      </c>
      <c r="AJ67" s="313">
        <v>16.135856623890675</v>
      </c>
      <c r="AK67" s="313">
        <v>16.263953661285104</v>
      </c>
      <c r="AL67" s="313">
        <v>16.677734926164767</v>
      </c>
      <c r="AM67" s="313">
        <v>16.787875107129672</v>
      </c>
      <c r="AN67" s="313">
        <v>17.080973568747918</v>
      </c>
      <c r="AO67" s="313">
        <v>17.660125118697565</v>
      </c>
      <c r="AP67" s="313">
        <v>17.958359152312553</v>
      </c>
      <c r="AQ67" s="313">
        <v>18.67111381943419</v>
      </c>
      <c r="AR67" s="313">
        <v>19.060693308234875</v>
      </c>
      <c r="AS67" s="313">
        <v>18.710957986148333</v>
      </c>
      <c r="AT67" s="313">
        <v>17.948233804422699</v>
      </c>
      <c r="AU67" s="313">
        <v>19.073077601333257</v>
      </c>
      <c r="AV67" s="313">
        <v>19.726929631304447</v>
      </c>
      <c r="AW67" s="313">
        <v>19.572771895088515</v>
      </c>
      <c r="AX67" s="313">
        <v>19.286475541877373</v>
      </c>
      <c r="AY67" s="313">
        <v>19.381324169325651</v>
      </c>
      <c r="AZ67" s="313">
        <v>19.016502727566291</v>
      </c>
      <c r="BA67" s="313">
        <v>19.335594926884774</v>
      </c>
      <c r="BB67" s="313">
        <v>19.725239269286657</v>
      </c>
      <c r="BC67" s="313">
        <v>20.903198961248787</v>
      </c>
      <c r="BD67" s="313">
        <v>20.670912467391478</v>
      </c>
      <c r="BE67" s="313">
        <v>19.375453690909623</v>
      </c>
      <c r="BF67" s="286">
        <v>-6.5231623261506111E-2</v>
      </c>
      <c r="BG67" s="286">
        <v>1.4223789218603011E-2</v>
      </c>
      <c r="BH67" s="286">
        <v>0.14078953597408167</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2.8127804171968224E-2</v>
      </c>
      <c r="C69" s="311">
        <v>2.9490070654862813E-2</v>
      </c>
      <c r="D69" s="311">
        <v>3.0916594990724133E-2</v>
      </c>
      <c r="E69" s="311">
        <v>3.3023947557485958E-2</v>
      </c>
      <c r="F69" s="311">
        <v>3.8750133152687063E-2</v>
      </c>
      <c r="G69" s="311">
        <v>9.18883976232652E-2</v>
      </c>
      <c r="H69" s="311">
        <v>0.10635646300403351</v>
      </c>
      <c r="I69" s="311">
        <v>0.12174460857708025</v>
      </c>
      <c r="J69" s="311">
        <v>0.14787745734330901</v>
      </c>
      <c r="K69" s="311">
        <v>0.15035429533358</v>
      </c>
      <c r="L69" s="311">
        <v>0.15339178972291254</v>
      </c>
      <c r="M69" s="311">
        <v>0.17278446415226756</v>
      </c>
      <c r="N69" s="311">
        <v>0.17669061262349606</v>
      </c>
      <c r="O69" s="311">
        <v>0.13683034626189944</v>
      </c>
      <c r="P69" s="311">
        <v>0.18331451923254849</v>
      </c>
      <c r="Q69" s="311">
        <v>0.16327454658772672</v>
      </c>
      <c r="R69" s="311">
        <v>0.17740946020992998</v>
      </c>
      <c r="S69" s="311">
        <v>0.24296768931734666</v>
      </c>
      <c r="T69" s="311">
        <v>0.2776791958666241</v>
      </c>
      <c r="U69" s="311">
        <v>0.32323937578876988</v>
      </c>
      <c r="V69" s="311">
        <v>0.34871177075792459</v>
      </c>
      <c r="W69" s="311">
        <v>0.3349970895095683</v>
      </c>
      <c r="X69" s="311">
        <v>0.41010361012150165</v>
      </c>
      <c r="Y69" s="311">
        <v>0.4452288358159503</v>
      </c>
      <c r="Z69" s="311">
        <v>0.56220606900000003</v>
      </c>
      <c r="AA69" s="311">
        <v>0.82074639636000002</v>
      </c>
      <c r="AB69" s="311">
        <v>0.95511737006999986</v>
      </c>
      <c r="AC69" s="311">
        <v>1.0986582751559999</v>
      </c>
      <c r="AD69" s="311">
        <v>0.5944739670000001</v>
      </c>
      <c r="AE69" s="311">
        <v>0.93979011852000027</v>
      </c>
      <c r="AF69" s="311">
        <v>1.1472478812000002</v>
      </c>
      <c r="AG69" s="311">
        <v>1.34925784344</v>
      </c>
      <c r="AH69" s="311">
        <v>1.4310846765</v>
      </c>
      <c r="AI69" s="311">
        <v>1.6643285359200004</v>
      </c>
      <c r="AJ69" s="311">
        <v>1.9790150058</v>
      </c>
      <c r="AK69" s="311">
        <v>2.1398716674000005</v>
      </c>
      <c r="AL69" s="311">
        <v>2.3951773845000002</v>
      </c>
      <c r="AM69" s="311">
        <v>2.8159317333000002</v>
      </c>
      <c r="AN69" s="311">
        <v>2.889962587799999</v>
      </c>
      <c r="AO69" s="311">
        <v>3.3572167117199991</v>
      </c>
      <c r="AP69" s="311">
        <v>3.4936884990000001</v>
      </c>
      <c r="AQ69" s="311">
        <v>3.8082240000000005</v>
      </c>
      <c r="AR69" s="311">
        <v>4.2678800370000003</v>
      </c>
      <c r="AS69" s="311">
        <v>4.5283217561999995</v>
      </c>
      <c r="AT69" s="311">
        <v>4.8525988302000007</v>
      </c>
      <c r="AU69" s="311">
        <v>5.1980183477999997</v>
      </c>
      <c r="AV69" s="311">
        <v>5.5149339888000002</v>
      </c>
      <c r="AW69" s="311">
        <v>5.4916392186000005</v>
      </c>
      <c r="AX69" s="311">
        <v>5.5380417479999995</v>
      </c>
      <c r="AY69" s="311">
        <v>6.2424339804000013</v>
      </c>
      <c r="AZ69" s="311">
        <v>6.6247014654000003</v>
      </c>
      <c r="BA69" s="311">
        <v>7.0674857100000015</v>
      </c>
      <c r="BB69" s="311">
        <v>7.3784787796742766</v>
      </c>
      <c r="BC69" s="311">
        <v>7.9060180188159368</v>
      </c>
      <c r="BD69" s="311">
        <v>8.0440373176027844</v>
      </c>
      <c r="BE69" s="312">
        <v>8.3916764850269097</v>
      </c>
      <c r="BF69" s="285">
        <v>4.0366681154700323E-2</v>
      </c>
      <c r="BG69" s="285">
        <v>5.1840693523699244E-2</v>
      </c>
      <c r="BH69" s="285">
        <v>6.0977165088312579E-2</v>
      </c>
    </row>
    <row r="70" spans="1:60" x14ac:dyDescent="0.15">
      <c r="A70" s="168" t="s">
        <v>132</v>
      </c>
      <c r="B70" s="311">
        <v>1.7031600000000001E-2</v>
      </c>
      <c r="C70" s="311">
        <v>2.0759400000000001E-2</v>
      </c>
      <c r="D70" s="311">
        <v>1.6552800000000003E-2</v>
      </c>
      <c r="E70" s="311">
        <v>1.6587000000000001E-2</v>
      </c>
      <c r="F70" s="311">
        <v>2.6060400000000001E-2</v>
      </c>
      <c r="G70" s="311">
        <v>2.6676000000000002E-2</v>
      </c>
      <c r="H70" s="311">
        <v>3.1634999999999996E-2</v>
      </c>
      <c r="I70" s="311">
        <v>3.1976999999999998E-2</v>
      </c>
      <c r="J70" s="311">
        <v>3.1122E-2</v>
      </c>
      <c r="K70" s="311">
        <v>2.8591199999999997E-2</v>
      </c>
      <c r="L70" s="311">
        <v>4.4288999999999995E-2</v>
      </c>
      <c r="M70" s="311">
        <v>6.1731000000000001E-2</v>
      </c>
      <c r="N70" s="311">
        <v>4.02876E-2</v>
      </c>
      <c r="O70" s="311">
        <v>4.1758200000000002E-2</v>
      </c>
      <c r="P70" s="311">
        <v>5.9884200000000012E-2</v>
      </c>
      <c r="Q70" s="311">
        <v>4.3810200000000001E-2</v>
      </c>
      <c r="R70" s="311">
        <v>2.1204000000000001E-2</v>
      </c>
      <c r="S70" s="311">
        <v>2.3256000000000002E-2</v>
      </c>
      <c r="T70" s="311">
        <v>1.6074000000000001E-2</v>
      </c>
      <c r="U70" s="311">
        <v>2.0177999999999998E-2</v>
      </c>
      <c r="V70" s="311">
        <v>2.9069999999999995E-2</v>
      </c>
      <c r="W70" s="311">
        <v>5.3009999999999995E-2</v>
      </c>
      <c r="X70" s="311">
        <v>0.12825</v>
      </c>
      <c r="Y70" s="311">
        <v>0.19152000000000002</v>
      </c>
      <c r="Z70" s="311">
        <v>0.22059000000000001</v>
      </c>
      <c r="AA70" s="311">
        <v>0.13611600000000001</v>
      </c>
      <c r="AB70" s="311">
        <v>5.9508000000000005E-2</v>
      </c>
      <c r="AC70" s="311">
        <v>7.7633999999999995E-2</v>
      </c>
      <c r="AD70" s="311">
        <v>8.721000000000001E-2</v>
      </c>
      <c r="AE70" s="311">
        <v>0.108414</v>
      </c>
      <c r="AF70" s="311">
        <v>0.108414</v>
      </c>
      <c r="AG70" s="311">
        <v>0.110808</v>
      </c>
      <c r="AH70" s="311">
        <v>0.10431</v>
      </c>
      <c r="AI70" s="311">
        <v>0.10089000000000002</v>
      </c>
      <c r="AJ70" s="311">
        <v>0.10875600000000001</v>
      </c>
      <c r="AK70" s="311">
        <v>0.10773000000000001</v>
      </c>
      <c r="AL70" s="311">
        <v>9.4392000000000004E-2</v>
      </c>
      <c r="AM70" s="311">
        <v>8.0711999999999992E-2</v>
      </c>
      <c r="AN70" s="311">
        <v>5.3352000000000004E-2</v>
      </c>
      <c r="AO70" s="311">
        <v>3.4200000000000001E-2</v>
      </c>
      <c r="AP70" s="311">
        <v>4.9590000000000002E-2</v>
      </c>
      <c r="AQ70" s="311">
        <v>4.9590000000000002E-2</v>
      </c>
      <c r="AR70" s="311">
        <v>0.16354645200000001</v>
      </c>
      <c r="AS70" s="311">
        <v>0.2324745</v>
      </c>
      <c r="AT70" s="311">
        <v>0.24669827999999999</v>
      </c>
      <c r="AU70" s="311">
        <v>0.25686936000000005</v>
      </c>
      <c r="AV70" s="311">
        <v>0.22686912000000001</v>
      </c>
      <c r="AW70" s="311">
        <v>0.22828842000000002</v>
      </c>
      <c r="AX70" s="311">
        <v>0.25461558000000001</v>
      </c>
      <c r="AY70" s="311">
        <v>0.27111003480000007</v>
      </c>
      <c r="AZ70" s="311">
        <v>0.26283948300000004</v>
      </c>
      <c r="BA70" s="311">
        <v>0.35624081159999998</v>
      </c>
      <c r="BB70" s="311">
        <v>0.41136680744676934</v>
      </c>
      <c r="BC70" s="311">
        <v>0.52561606770577862</v>
      </c>
      <c r="BD70" s="311">
        <v>0.70172438925362424</v>
      </c>
      <c r="BE70" s="312">
        <v>0.74869148536911601</v>
      </c>
      <c r="BF70" s="285">
        <v>6.4015861002052254E-2</v>
      </c>
      <c r="BG70" s="285">
        <v>0.11019698856603366</v>
      </c>
      <c r="BH70" s="285">
        <v>5.4402817345287771E-3</v>
      </c>
    </row>
    <row r="71" spans="1:60" x14ac:dyDescent="0.15">
      <c r="A71" s="168" t="s">
        <v>131</v>
      </c>
      <c r="B71" s="311">
        <v>2.6510382217619999E-3</v>
      </c>
      <c r="C71" s="311">
        <v>3.4367840864595006E-3</v>
      </c>
      <c r="D71" s="311">
        <v>3.8486906142885004E-3</v>
      </c>
      <c r="E71" s="311">
        <v>4.9389740066700001E-3</v>
      </c>
      <c r="F71" s="311">
        <v>5.0766015432195007E-3</v>
      </c>
      <c r="G71" s="311">
        <v>4.6393168880835001E-3</v>
      </c>
      <c r="H71" s="311">
        <v>4.3425880149555E-3</v>
      </c>
      <c r="I71" s="311">
        <v>4.2928078421610007E-3</v>
      </c>
      <c r="J71" s="311">
        <v>1.8633401934255E-3</v>
      </c>
      <c r="K71" s="311">
        <v>2.2771988848935007E-3</v>
      </c>
      <c r="L71" s="311">
        <v>2.0810064391740008E-3</v>
      </c>
      <c r="M71" s="311">
        <v>2.0048720572530005E-3</v>
      </c>
      <c r="N71" s="311">
        <v>1.9921829935995003E-3</v>
      </c>
      <c r="O71" s="311">
        <v>1.9599722935560006E-3</v>
      </c>
      <c r="P71" s="311">
        <v>1.3957970018850002E-3</v>
      </c>
      <c r="Q71" s="311">
        <v>6.6373563726000013E-5</v>
      </c>
      <c r="R71" s="311">
        <v>7.0277891004000024E-5</v>
      </c>
      <c r="S71" s="311">
        <v>1.5646591566585001E-3</v>
      </c>
      <c r="T71" s="311">
        <v>2.2166818120845002E-3</v>
      </c>
      <c r="U71" s="311">
        <v>1.9355702480685002E-3</v>
      </c>
      <c r="V71" s="311">
        <v>1.8213686751870004E-3</v>
      </c>
      <c r="W71" s="311">
        <v>1.3655384654805E-3</v>
      </c>
      <c r="X71" s="311">
        <v>1.5558744202830001E-3</v>
      </c>
      <c r="Y71" s="311">
        <v>1.4280077019284999E-3</v>
      </c>
      <c r="Z71" s="311">
        <v>1.3108778835884999E-3</v>
      </c>
      <c r="AA71" s="311">
        <v>1.1342070742590003E-3</v>
      </c>
      <c r="AB71" s="311">
        <v>9.4387111945650013E-4</v>
      </c>
      <c r="AC71" s="311">
        <v>8.0721966472650005E-4</v>
      </c>
      <c r="AD71" s="311">
        <v>8.0429141926800004E-4</v>
      </c>
      <c r="AE71" s="311">
        <v>7.4279826463950012E-4</v>
      </c>
      <c r="AF71" s="311">
        <v>8.6578457389650007E-4</v>
      </c>
      <c r="AG71" s="311">
        <v>5.4367757346150008E-4</v>
      </c>
      <c r="AH71" s="311">
        <v>6.4909440996750007E-4</v>
      </c>
      <c r="AI71" s="311">
        <v>4.0800220055099999E-4</v>
      </c>
      <c r="AJ71" s="311">
        <v>3.6700676413200004E-4</v>
      </c>
      <c r="AK71" s="311">
        <v>3.2991565499100004E-4</v>
      </c>
      <c r="AL71" s="311">
        <v>3.4553296410300003E-4</v>
      </c>
      <c r="AM71" s="311">
        <v>3.0844185496200002E-4</v>
      </c>
      <c r="AN71" s="311">
        <v>2.8013548219650011E-4</v>
      </c>
      <c r="AO71" s="311">
        <v>4.1019300000000009E-2</v>
      </c>
      <c r="AP71" s="311">
        <v>5.6530800000000006E-2</v>
      </c>
      <c r="AQ71" s="311">
        <v>7.8936300000000001E-2</v>
      </c>
      <c r="AR71" s="311">
        <v>9.4447800000000012E-2</v>
      </c>
      <c r="AS71" s="311">
        <v>0.12995190000000004</v>
      </c>
      <c r="AT71" s="311">
        <v>0.14408460000000001</v>
      </c>
      <c r="AU71" s="311">
        <v>0.18406980000000001</v>
      </c>
      <c r="AV71" s="311">
        <v>0.17097120000000002</v>
      </c>
      <c r="AW71" s="311">
        <v>8.7898500000000018E-2</v>
      </c>
      <c r="AX71" s="311">
        <v>0.23887710000000004</v>
      </c>
      <c r="AY71" s="311">
        <v>0.26093790000000006</v>
      </c>
      <c r="AZ71" s="311">
        <v>0.28989270000000006</v>
      </c>
      <c r="BA71" s="311">
        <v>0.33298020000000006</v>
      </c>
      <c r="BB71" s="311">
        <v>0.35617851000000006</v>
      </c>
      <c r="BC71" s="311">
        <v>0.37882530000000003</v>
      </c>
      <c r="BD71" s="311">
        <v>0.38778750000000006</v>
      </c>
      <c r="BE71" s="312">
        <v>0.40674600000000005</v>
      </c>
      <c r="BF71" s="285">
        <v>4.6023072252580288E-2</v>
      </c>
      <c r="BG71" s="285">
        <v>0.10407257973922879</v>
      </c>
      <c r="BH71" s="285">
        <v>2.9555736610276701E-3</v>
      </c>
    </row>
    <row r="72" spans="1:60" x14ac:dyDescent="0.15">
      <c r="A72" s="168" t="s">
        <v>130</v>
      </c>
      <c r="B72" s="311">
        <v>6.2141399999999999E-2</v>
      </c>
      <c r="C72" s="311">
        <v>8.1395999999999996E-2</v>
      </c>
      <c r="D72" s="311">
        <v>9.2613600000000004E-2</v>
      </c>
      <c r="E72" s="311">
        <v>0.11419380000000001</v>
      </c>
      <c r="F72" s="311">
        <v>0.1274634</v>
      </c>
      <c r="G72" s="311">
        <v>6.9665399999999988E-2</v>
      </c>
      <c r="H72" s="311">
        <v>7.1956800000000001E-2</v>
      </c>
      <c r="I72" s="311">
        <v>8.5055400000000003E-2</v>
      </c>
      <c r="J72" s="311">
        <v>9.5281199999999996E-2</v>
      </c>
      <c r="K72" s="311">
        <v>0.1002402</v>
      </c>
      <c r="L72" s="311">
        <v>0.1098504</v>
      </c>
      <c r="M72" s="311">
        <v>0.13214879999999998</v>
      </c>
      <c r="N72" s="311">
        <v>0.14408460000000001</v>
      </c>
      <c r="O72" s="311">
        <v>0.1614582</v>
      </c>
      <c r="P72" s="311">
        <v>0.21378420000000004</v>
      </c>
      <c r="Q72" s="311">
        <v>0.1392282</v>
      </c>
      <c r="R72" s="311">
        <v>0.16019280000000002</v>
      </c>
      <c r="S72" s="311">
        <v>0.12568499999999999</v>
      </c>
      <c r="T72" s="311">
        <v>0.13799700000000001</v>
      </c>
      <c r="U72" s="311">
        <v>0.14965920000000002</v>
      </c>
      <c r="V72" s="311">
        <v>0.14363999999999999</v>
      </c>
      <c r="W72" s="311">
        <v>0.195966</v>
      </c>
      <c r="X72" s="311">
        <v>0.16347600000000004</v>
      </c>
      <c r="Y72" s="311">
        <v>0.23392800000000002</v>
      </c>
      <c r="Z72" s="311">
        <v>0.27907199999999999</v>
      </c>
      <c r="AA72" s="311">
        <v>0.14329800000000004</v>
      </c>
      <c r="AB72" s="311">
        <v>1.7100000000000001E-2</v>
      </c>
      <c r="AC72" s="311">
        <v>8.9604000000000003E-2</v>
      </c>
      <c r="AD72" s="311">
        <v>0.185364</v>
      </c>
      <c r="AE72" s="311">
        <v>0.20417399999999997</v>
      </c>
      <c r="AF72" s="311">
        <v>0.31730760000000002</v>
      </c>
      <c r="AG72" s="311">
        <v>0.31812839999999998</v>
      </c>
      <c r="AH72" s="311">
        <v>0.31703399999999998</v>
      </c>
      <c r="AI72" s="311">
        <v>0.32459220000000005</v>
      </c>
      <c r="AJ72" s="311">
        <v>0.29712960000000005</v>
      </c>
      <c r="AK72" s="311">
        <v>0.32832</v>
      </c>
      <c r="AL72" s="311">
        <v>0.32490000000000002</v>
      </c>
      <c r="AM72" s="311">
        <v>0.29788199999999998</v>
      </c>
      <c r="AN72" s="311">
        <v>0.34200000000000003</v>
      </c>
      <c r="AO72" s="311">
        <v>0.37278</v>
      </c>
      <c r="AP72" s="311">
        <v>0.42066000000000003</v>
      </c>
      <c r="AQ72" s="311">
        <v>0.42442199999999997</v>
      </c>
      <c r="AR72" s="311">
        <v>0.38509199999999999</v>
      </c>
      <c r="AS72" s="311">
        <v>0.43434000000000006</v>
      </c>
      <c r="AT72" s="311">
        <v>0.42646006800000003</v>
      </c>
      <c r="AU72" s="311">
        <v>0.50311936626691411</v>
      </c>
      <c r="AV72" s="311">
        <v>0.57088531739810255</v>
      </c>
      <c r="AW72" s="311">
        <v>0.63114628369352321</v>
      </c>
      <c r="AX72" s="311">
        <v>0.63973404853378779</v>
      </c>
      <c r="AY72" s="311">
        <v>0.64336115431146901</v>
      </c>
      <c r="AZ72" s="311">
        <v>0.73161745081149077</v>
      </c>
      <c r="BA72" s="311">
        <v>0.761396882478798</v>
      </c>
      <c r="BB72" s="311">
        <v>0.75699057999939645</v>
      </c>
      <c r="BC72" s="311">
        <v>0.76148050952988133</v>
      </c>
      <c r="BD72" s="311">
        <v>0.82956314261990483</v>
      </c>
      <c r="BE72" s="312">
        <v>0.74322729518775255</v>
      </c>
      <c r="BF72" s="285">
        <v>-0.10652175652716112</v>
      </c>
      <c r="BG72" s="285">
        <v>6.8801630421713611E-2</v>
      </c>
      <c r="BH72" s="285">
        <v>5.4005768165237234E-3</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1.0891530000000002E-2</v>
      </c>
      <c r="P73" s="311">
        <v>1.8322200000000007E-2</v>
      </c>
      <c r="Q73" s="311">
        <v>2.3259015000000001E-2</v>
      </c>
      <c r="R73" s="311">
        <v>2.7415440000000003E-2</v>
      </c>
      <c r="S73" s="311">
        <v>2.9994120000000006E-2</v>
      </c>
      <c r="T73" s="311">
        <v>3.7255140000000006E-2</v>
      </c>
      <c r="U73" s="311">
        <v>4.6823400000000015E-2</v>
      </c>
      <c r="V73" s="311">
        <v>5.961501000000001E-2</v>
      </c>
      <c r="W73" s="311">
        <v>6.9692219999999999E-2</v>
      </c>
      <c r="X73" s="311">
        <v>7.8072930000000013E-2</v>
      </c>
      <c r="Y73" s="311">
        <v>7.8564915000000013E-2</v>
      </c>
      <c r="Z73" s="311">
        <v>8.1533790000000009E-2</v>
      </c>
      <c r="AA73" s="311">
        <v>8.8116210000000014E-2</v>
      </c>
      <c r="AB73" s="311">
        <v>8.9337690000000011E-2</v>
      </c>
      <c r="AC73" s="311">
        <v>9.7650540000000008E-2</v>
      </c>
      <c r="AD73" s="311">
        <v>9.3714660000000005E-2</v>
      </c>
      <c r="AE73" s="311">
        <v>9.8125560000000001E-2</v>
      </c>
      <c r="AF73" s="311">
        <v>0.12003881621731788</v>
      </c>
      <c r="AG73" s="311">
        <v>0.13115408316585847</v>
      </c>
      <c r="AH73" s="311">
        <v>0.15162764621731789</v>
      </c>
      <c r="AI73" s="311">
        <v>0.15810827621731791</v>
      </c>
      <c r="AJ73" s="311">
        <v>0.1693159075955861</v>
      </c>
      <c r="AK73" s="311">
        <v>0.27630547272147177</v>
      </c>
      <c r="AL73" s="311">
        <v>0.30339419786920319</v>
      </c>
      <c r="AM73" s="311">
        <v>0.31781444820029531</v>
      </c>
      <c r="AN73" s="311">
        <v>0.34288542286738916</v>
      </c>
      <c r="AO73" s="311">
        <v>0.31116542095024508</v>
      </c>
      <c r="AP73" s="311">
        <v>0.38801902668763133</v>
      </c>
      <c r="AQ73" s="311">
        <v>0.4332876899565431</v>
      </c>
      <c r="AR73" s="311">
        <v>0.43784926130138613</v>
      </c>
      <c r="AS73" s="311">
        <v>0.48169476380422055</v>
      </c>
      <c r="AT73" s="311">
        <v>0.48770649843274649</v>
      </c>
      <c r="AU73" s="311">
        <v>0.58971036043797009</v>
      </c>
      <c r="AV73" s="311">
        <v>0.65096571113945589</v>
      </c>
      <c r="AW73" s="311">
        <v>0.70976129417846268</v>
      </c>
      <c r="AX73" s="311">
        <v>0.78219159948377137</v>
      </c>
      <c r="AY73" s="311">
        <v>0.76731300095524846</v>
      </c>
      <c r="AZ73" s="311">
        <v>0.82966414559880397</v>
      </c>
      <c r="BA73" s="311">
        <v>0.82288240007980495</v>
      </c>
      <c r="BB73" s="311">
        <v>0.84063164747105912</v>
      </c>
      <c r="BC73" s="311">
        <v>0.89987380176092535</v>
      </c>
      <c r="BD73" s="311">
        <v>0.89987571689869394</v>
      </c>
      <c r="BE73" s="312">
        <v>0.93262764672342424</v>
      </c>
      <c r="BF73" s="285">
        <v>3.3564375933638813E-2</v>
      </c>
      <c r="BG73" s="285">
        <v>6.3169230374665597E-2</v>
      </c>
      <c r="BH73" s="285">
        <v>6.7768329822591273E-3</v>
      </c>
    </row>
    <row r="74" spans="1:60" x14ac:dyDescent="0.15">
      <c r="A74" s="168" t="s">
        <v>128</v>
      </c>
      <c r="B74" s="311">
        <v>3.0180600000000008E-3</v>
      </c>
      <c r="C74" s="311">
        <v>3.0553200000000007E-3</v>
      </c>
      <c r="D74" s="311">
        <v>4.2103800000000005E-3</v>
      </c>
      <c r="E74" s="311">
        <v>1.9151640000000004E-2</v>
      </c>
      <c r="F74" s="311">
        <v>3.1745519999999999E-2</v>
      </c>
      <c r="G74" s="311">
        <v>3.7446300000000016E-2</v>
      </c>
      <c r="H74" s="311">
        <v>3.7446300000000016E-2</v>
      </c>
      <c r="I74" s="311">
        <v>4.1097780000000007E-2</v>
      </c>
      <c r="J74" s="311">
        <v>5.8870800000000008E-2</v>
      </c>
      <c r="K74" s="311">
        <v>4.8363480000000007E-2</v>
      </c>
      <c r="L74" s="311">
        <v>7.4631780000000023E-2</v>
      </c>
      <c r="M74" s="311">
        <v>4.0762440000000011E-2</v>
      </c>
      <c r="N74" s="311">
        <v>5.779026000000001E-2</v>
      </c>
      <c r="O74" s="311">
        <v>5.510754000000001E-2</v>
      </c>
      <c r="P74" s="311">
        <v>0.16252812000000003</v>
      </c>
      <c r="Q74" s="311">
        <v>0.17664966000000001</v>
      </c>
      <c r="R74" s="311">
        <v>0.16107498000000003</v>
      </c>
      <c r="S74" s="311">
        <v>0.18834930000000003</v>
      </c>
      <c r="T74" s="311">
        <v>0.19505610000000004</v>
      </c>
      <c r="U74" s="311">
        <v>0.22095180000000003</v>
      </c>
      <c r="V74" s="311">
        <v>0.20343960000000005</v>
      </c>
      <c r="W74" s="311">
        <v>0.21610800000000002</v>
      </c>
      <c r="X74" s="311">
        <v>0.20902860000000004</v>
      </c>
      <c r="Y74" s="311">
        <v>0.21834360000000003</v>
      </c>
      <c r="Z74" s="311">
        <v>0.23101200000000005</v>
      </c>
      <c r="AA74" s="311">
        <v>0.23473800000000006</v>
      </c>
      <c r="AB74" s="311">
        <v>0.2842938000000001</v>
      </c>
      <c r="AC74" s="311">
        <v>0.47022120000000006</v>
      </c>
      <c r="AD74" s="311">
        <v>0.50301000000000007</v>
      </c>
      <c r="AE74" s="311">
        <v>0.50301000000000007</v>
      </c>
      <c r="AF74" s="311">
        <v>0.50301000000000007</v>
      </c>
      <c r="AG74" s="311">
        <v>0.3493407737983979</v>
      </c>
      <c r="AH74" s="311">
        <v>0.37352607014820277</v>
      </c>
      <c r="AI74" s="311">
        <v>0.40338741301630676</v>
      </c>
      <c r="AJ74" s="311">
        <v>0.46278601310633016</v>
      </c>
      <c r="AK74" s="311">
        <v>0.40670063597848105</v>
      </c>
      <c r="AL74" s="311">
        <v>0.37698760340886095</v>
      </c>
      <c r="AM74" s="311">
        <v>0.4123378273320002</v>
      </c>
      <c r="AN74" s="311">
        <v>0.47063433871830096</v>
      </c>
      <c r="AO74" s="311">
        <v>0.56564709495505927</v>
      </c>
      <c r="AP74" s="311">
        <v>0.64413030846396535</v>
      </c>
      <c r="AQ74" s="311">
        <v>0.63932059300685462</v>
      </c>
      <c r="AR74" s="311">
        <v>0.69333466374455655</v>
      </c>
      <c r="AS74" s="311">
        <v>0.74512002338786676</v>
      </c>
      <c r="AT74" s="311">
        <v>0.76575975557685738</v>
      </c>
      <c r="AU74" s="311">
        <v>0.91460663240305795</v>
      </c>
      <c r="AV74" s="311">
        <v>1.0322820381438405</v>
      </c>
      <c r="AW74" s="311">
        <v>1.2095656372878514</v>
      </c>
      <c r="AX74" s="311">
        <v>1.2700528156586888</v>
      </c>
      <c r="AY74" s="311">
        <v>1.3836253068586508</v>
      </c>
      <c r="AZ74" s="311">
        <v>1.5578523571124028</v>
      </c>
      <c r="BA74" s="311">
        <v>1.4814169389852134</v>
      </c>
      <c r="BB74" s="311">
        <v>1.4814758480116064</v>
      </c>
      <c r="BC74" s="311">
        <v>1.2285955342501964</v>
      </c>
      <c r="BD74" s="311">
        <v>1.3208078798970386</v>
      </c>
      <c r="BE74" s="312">
        <v>1.2593499935204688</v>
      </c>
      <c r="BF74" s="285">
        <v>-4.9135634592413879E-2</v>
      </c>
      <c r="BG74" s="285">
        <v>5.6026244061439634E-2</v>
      </c>
      <c r="BH74" s="285">
        <v>9.1509238464901037E-3</v>
      </c>
    </row>
    <row r="75" spans="1:60" x14ac:dyDescent="0.15">
      <c r="A75" s="168" t="s">
        <v>127</v>
      </c>
      <c r="B75" s="311">
        <v>2.1614400000000002E-2</v>
      </c>
      <c r="C75" s="311">
        <v>2.5992000000000001E-2</v>
      </c>
      <c r="D75" s="311">
        <v>3.13101E-2</v>
      </c>
      <c r="E75" s="311">
        <v>3.7654200000000006E-2</v>
      </c>
      <c r="F75" s="311">
        <v>4.5332100000000007E-2</v>
      </c>
      <c r="G75" s="311">
        <v>5.5301400000000001E-2</v>
      </c>
      <c r="H75" s="311">
        <v>4.6135800000000005E-2</v>
      </c>
      <c r="I75" s="311">
        <v>5.2291799999999999E-2</v>
      </c>
      <c r="J75" s="311">
        <v>6.1560000000000011E-2</v>
      </c>
      <c r="K75" s="311">
        <v>7.7907600000000007E-2</v>
      </c>
      <c r="L75" s="311">
        <v>9.2682E-2</v>
      </c>
      <c r="M75" s="311">
        <v>0.10005209999999999</v>
      </c>
      <c r="N75" s="311">
        <v>0.14080139999999999</v>
      </c>
      <c r="O75" s="311">
        <v>0.19415340000000003</v>
      </c>
      <c r="P75" s="311">
        <v>0.23837400000000003</v>
      </c>
      <c r="Q75" s="311">
        <v>0.33256080000000005</v>
      </c>
      <c r="R75" s="311">
        <v>0.38775960000000004</v>
      </c>
      <c r="S75" s="311">
        <v>0.41098139999999994</v>
      </c>
      <c r="T75" s="311">
        <v>0.40130280000000002</v>
      </c>
      <c r="U75" s="311">
        <v>0.6224400000000001</v>
      </c>
      <c r="V75" s="311">
        <v>0.64296000000000009</v>
      </c>
      <c r="W75" s="311">
        <v>0.86184000000000005</v>
      </c>
      <c r="X75" s="311">
        <v>0.91655999999999993</v>
      </c>
      <c r="Y75" s="311">
        <v>0.99521999999999999</v>
      </c>
      <c r="Z75" s="311">
        <v>1.0191600000000001</v>
      </c>
      <c r="AA75" s="311">
        <v>1.1463840000000003</v>
      </c>
      <c r="AB75" s="311">
        <v>1.202814</v>
      </c>
      <c r="AC75" s="311">
        <v>1.3081500000000001</v>
      </c>
      <c r="AD75" s="311">
        <v>1.3693679999999999</v>
      </c>
      <c r="AE75" s="311">
        <v>1.4627340000000002</v>
      </c>
      <c r="AF75" s="311">
        <v>1.4682059999999999</v>
      </c>
      <c r="AG75" s="311">
        <v>1.5188220000000001</v>
      </c>
      <c r="AH75" s="311">
        <v>1.5506280000000001</v>
      </c>
      <c r="AI75" s="311">
        <v>1.6012440000000001</v>
      </c>
      <c r="AJ75" s="311">
        <v>1.5800400000000001</v>
      </c>
      <c r="AK75" s="311">
        <v>1.7035020000000001</v>
      </c>
      <c r="AL75" s="311">
        <v>1.8361979999999998</v>
      </c>
      <c r="AM75" s="311">
        <v>1.9391399999999999</v>
      </c>
      <c r="AN75" s="311">
        <v>2.054052</v>
      </c>
      <c r="AO75" s="311">
        <v>2.2462560000000003</v>
      </c>
      <c r="AP75" s="311">
        <v>2.4364079999999997</v>
      </c>
      <c r="AQ75" s="311">
        <v>2.5123661999999998</v>
      </c>
      <c r="AR75" s="311">
        <v>2.5451640000000002</v>
      </c>
      <c r="AS75" s="311">
        <v>2.7510479999999999</v>
      </c>
      <c r="AT75" s="311">
        <v>2.6829899999999998</v>
      </c>
      <c r="AU75" s="311">
        <v>2.9979720000000003</v>
      </c>
      <c r="AV75" s="311">
        <v>3.1552920000000002</v>
      </c>
      <c r="AW75" s="311">
        <v>3.3970860000000003</v>
      </c>
      <c r="AX75" s="311">
        <v>3.4210259999999999</v>
      </c>
      <c r="AY75" s="311">
        <v>3.5013959999999997</v>
      </c>
      <c r="AZ75" s="311">
        <v>3.57219</v>
      </c>
      <c r="BA75" s="311">
        <v>3.7914120000000002</v>
      </c>
      <c r="BB75" s="311">
        <v>3.9330075240000002</v>
      </c>
      <c r="BC75" s="311">
        <v>4.0355999999999996</v>
      </c>
      <c r="BD75" s="311">
        <v>4.0014000000000003</v>
      </c>
      <c r="BE75" s="312">
        <v>4.0356020872940563</v>
      </c>
      <c r="BF75" s="285">
        <v>5.7919358431723911E-3</v>
      </c>
      <c r="BG75" s="285">
        <v>4.078084669365456E-2</v>
      </c>
      <c r="BH75" s="285">
        <v>2.9324244702085819E-2</v>
      </c>
    </row>
    <row r="76" spans="1:60" x14ac:dyDescent="0.15">
      <c r="A76" s="168" t="s">
        <v>126</v>
      </c>
      <c r="B76" s="311">
        <v>0</v>
      </c>
      <c r="C76" s="311">
        <v>0</v>
      </c>
      <c r="D76" s="311">
        <v>1.5935399999999999E-2</v>
      </c>
      <c r="E76" s="311">
        <v>2.1059999999999999E-2</v>
      </c>
      <c r="F76" s="311">
        <v>2.0708999999999998E-2</v>
      </c>
      <c r="G76" s="311">
        <v>2.9484E-2</v>
      </c>
      <c r="H76" s="311">
        <v>4.6683000000000009E-2</v>
      </c>
      <c r="I76" s="311">
        <v>4.8438000000000009E-2</v>
      </c>
      <c r="J76" s="311">
        <v>6.0722999999999999E-2</v>
      </c>
      <c r="K76" s="311">
        <v>6.318E-2</v>
      </c>
      <c r="L76" s="311">
        <v>5.8266000000000012E-2</v>
      </c>
      <c r="M76" s="311">
        <v>6.8093999999999988E-2</v>
      </c>
      <c r="N76" s="311">
        <v>0.11863799999999999</v>
      </c>
      <c r="O76" s="311">
        <v>0.14075100000000001</v>
      </c>
      <c r="P76" s="311">
        <v>0.15303600000000003</v>
      </c>
      <c r="Q76" s="311">
        <v>0.17269200000000001</v>
      </c>
      <c r="R76" s="311">
        <v>0.217971</v>
      </c>
      <c r="S76" s="311">
        <v>0.22885200000000003</v>
      </c>
      <c r="T76" s="311">
        <v>0.20884500000000003</v>
      </c>
      <c r="U76" s="311">
        <v>0.28711799999999998</v>
      </c>
      <c r="V76" s="311">
        <v>0.35521200000000003</v>
      </c>
      <c r="W76" s="311">
        <v>0.43137900000000007</v>
      </c>
      <c r="X76" s="311">
        <v>0.49210199999999998</v>
      </c>
      <c r="Y76" s="311">
        <v>0.49771799999999999</v>
      </c>
      <c r="Z76" s="311">
        <v>0.60617699999999997</v>
      </c>
      <c r="AA76" s="311">
        <v>0.5935410000000001</v>
      </c>
      <c r="AB76" s="311">
        <v>0.71463599999999994</v>
      </c>
      <c r="AC76" s="311">
        <v>0.65812499999999996</v>
      </c>
      <c r="AD76" s="311">
        <v>0.68936400000000009</v>
      </c>
      <c r="AE76" s="311">
        <v>0.79712100000000008</v>
      </c>
      <c r="AF76" s="311">
        <v>0.87012900000000004</v>
      </c>
      <c r="AG76" s="311">
        <v>0.95296500000000017</v>
      </c>
      <c r="AH76" s="311">
        <v>1.0179</v>
      </c>
      <c r="AI76" s="311">
        <v>1.066689</v>
      </c>
      <c r="AJ76" s="311">
        <v>1.1028420000000001</v>
      </c>
      <c r="AK76" s="311">
        <v>1.1031930000000001</v>
      </c>
      <c r="AL76" s="311">
        <v>1.1330279999999999</v>
      </c>
      <c r="AM76" s="311">
        <v>1.2790439999999998</v>
      </c>
      <c r="AN76" s="311">
        <v>1.3295880000000002</v>
      </c>
      <c r="AO76" s="311">
        <v>1.4113710000000002</v>
      </c>
      <c r="AP76" s="311">
        <v>1.4759549999999999</v>
      </c>
      <c r="AQ76" s="311">
        <v>1.521936</v>
      </c>
      <c r="AR76" s="311">
        <v>1.7257764420000001</v>
      </c>
      <c r="AS76" s="311">
        <v>2.0869961579999998</v>
      </c>
      <c r="AT76" s="311">
        <v>2.0731706189999999</v>
      </c>
      <c r="AU76" s="311">
        <v>2.1337791929999996</v>
      </c>
      <c r="AV76" s="311">
        <v>2.2189011823802249</v>
      </c>
      <c r="AW76" s="311">
        <v>2.3015069999999995</v>
      </c>
      <c r="AX76" s="311">
        <v>2.3309866196329661</v>
      </c>
      <c r="AY76" s="311">
        <v>2.2836588454959426</v>
      </c>
      <c r="AZ76" s="311">
        <v>2.5729393475300926</v>
      </c>
      <c r="BA76" s="311">
        <v>2.5895148009420641</v>
      </c>
      <c r="BB76" s="311">
        <v>2.6070061399691649</v>
      </c>
      <c r="BC76" s="311">
        <v>2.5619298455246655</v>
      </c>
      <c r="BD76" s="311">
        <v>2.5738904415612645</v>
      </c>
      <c r="BE76" s="312">
        <v>2.5063024881284472</v>
      </c>
      <c r="BF76" s="285">
        <v>-2.8919558205236395E-2</v>
      </c>
      <c r="BG76" s="285">
        <v>2.1869651348159991E-2</v>
      </c>
      <c r="BH76" s="285">
        <v>1.8211762673709275E-2</v>
      </c>
    </row>
    <row r="77" spans="1:60" x14ac:dyDescent="0.15">
      <c r="A77" s="168" t="s">
        <v>125</v>
      </c>
      <c r="B77" s="311">
        <v>1.7558999999999997E-3</v>
      </c>
      <c r="C77" s="311">
        <v>2.1059999999999998E-3</v>
      </c>
      <c r="D77" s="311">
        <v>2.1059999999999998E-3</v>
      </c>
      <c r="E77" s="311">
        <v>9.4796999999999989E-3</v>
      </c>
      <c r="F77" s="311">
        <v>1.0885499999999999E-2</v>
      </c>
      <c r="G77" s="311">
        <v>2.3404212000000004E-2</v>
      </c>
      <c r="H77" s="311">
        <v>3.4122420000000014E-2</v>
      </c>
      <c r="I77" s="311">
        <v>4.2579756000000003E-2</v>
      </c>
      <c r="J77" s="311">
        <v>6.0373656000000012E-2</v>
      </c>
      <c r="K77" s="311">
        <v>7.4441304000000014E-2</v>
      </c>
      <c r="L77" s="311">
        <v>7.8335028000000029E-2</v>
      </c>
      <c r="M77" s="311">
        <v>8.3233548000000004E-2</v>
      </c>
      <c r="N77" s="311">
        <v>9.0311436000000009E-2</v>
      </c>
      <c r="O77" s="311">
        <v>9.9058716000000005E-2</v>
      </c>
      <c r="P77" s="311">
        <v>0.10973098800000002</v>
      </c>
      <c r="Q77" s="311">
        <v>8.9732304000000013E-2</v>
      </c>
      <c r="R77" s="311">
        <v>8.3341800000000008E-2</v>
      </c>
      <c r="S77" s="311">
        <v>0.130684572</v>
      </c>
      <c r="T77" s="311">
        <v>0.13779903600000001</v>
      </c>
      <c r="U77" s="311">
        <v>0.14375610000000003</v>
      </c>
      <c r="V77" s="311">
        <v>0.17534221200000003</v>
      </c>
      <c r="W77" s="311">
        <v>0.20821449600000003</v>
      </c>
      <c r="X77" s="311">
        <v>0.20247731999999996</v>
      </c>
      <c r="Y77" s="311">
        <v>0.232599528</v>
      </c>
      <c r="Z77" s="311">
        <v>0.26387475944760003</v>
      </c>
      <c r="AA77" s="311">
        <v>0.28045185431399994</v>
      </c>
      <c r="AB77" s="311">
        <v>0.27986023031399992</v>
      </c>
      <c r="AC77" s="311">
        <v>0.31764178288800005</v>
      </c>
      <c r="AD77" s="311">
        <v>0.33498155832119997</v>
      </c>
      <c r="AE77" s="311">
        <v>0.34939574748000007</v>
      </c>
      <c r="AF77" s="311">
        <v>0.3732107554800001</v>
      </c>
      <c r="AG77" s="311">
        <v>0.38718713833559998</v>
      </c>
      <c r="AH77" s="311">
        <v>0.46354793148360007</v>
      </c>
      <c r="AI77" s="311">
        <v>0.51953295091320006</v>
      </c>
      <c r="AJ77" s="311">
        <v>0.5287263531984</v>
      </c>
      <c r="AK77" s="311">
        <v>0.53291536462440003</v>
      </c>
      <c r="AL77" s="311">
        <v>0.54996867776520009</v>
      </c>
      <c r="AM77" s="311">
        <v>0.58290625033199994</v>
      </c>
      <c r="AN77" s="311">
        <v>0.62973214479360007</v>
      </c>
      <c r="AO77" s="311">
        <v>0.60231968114199919</v>
      </c>
      <c r="AP77" s="311">
        <v>0.62166511560287696</v>
      </c>
      <c r="AQ77" s="311">
        <v>0.67946748035593241</v>
      </c>
      <c r="AR77" s="311">
        <v>0.70161855956618036</v>
      </c>
      <c r="AS77" s="311">
        <v>0.74599511453535783</v>
      </c>
      <c r="AT77" s="311">
        <v>0.80760089984652039</v>
      </c>
      <c r="AU77" s="311">
        <v>0.91980076437796687</v>
      </c>
      <c r="AV77" s="311">
        <v>0.79474076462224752</v>
      </c>
      <c r="AW77" s="311">
        <v>0.74011264639100127</v>
      </c>
      <c r="AX77" s="311">
        <v>0.76517762566180769</v>
      </c>
      <c r="AY77" s="311">
        <v>0.75357510554763574</v>
      </c>
      <c r="AZ77" s="311">
        <v>0.8107643233480808</v>
      </c>
      <c r="BA77" s="311">
        <v>0.83076314889362401</v>
      </c>
      <c r="BB77" s="311">
        <v>0.83549382987139653</v>
      </c>
      <c r="BC77" s="311">
        <v>0.79154623996831353</v>
      </c>
      <c r="BD77" s="311">
        <v>0.84151781711611839</v>
      </c>
      <c r="BE77" s="312">
        <v>0.85905659750248886</v>
      </c>
      <c r="BF77" s="289">
        <v>1.8052655456456179E-2</v>
      </c>
      <c r="BG77" s="289">
        <v>4.1223923581117372E-3</v>
      </c>
      <c r="BH77" s="289">
        <v>6.2422373002080029E-3</v>
      </c>
    </row>
    <row r="78" spans="1:60" s="161" customFormat="1" x14ac:dyDescent="0.15">
      <c r="A78" s="163" t="s">
        <v>124</v>
      </c>
      <c r="B78" s="313">
        <v>0.13634020239373021</v>
      </c>
      <c r="C78" s="313">
        <v>0.16623557474132231</v>
      </c>
      <c r="D78" s="313">
        <v>0.19749356560501263</v>
      </c>
      <c r="E78" s="313">
        <v>0.25608926156415596</v>
      </c>
      <c r="F78" s="313">
        <v>0.30602265469590656</v>
      </c>
      <c r="G78" s="313">
        <v>0.33850502651134873</v>
      </c>
      <c r="H78" s="313">
        <v>0.3786783710189891</v>
      </c>
      <c r="I78" s="313">
        <v>0.42747715241924128</v>
      </c>
      <c r="J78" s="313">
        <v>0.51767145353673449</v>
      </c>
      <c r="K78" s="313">
        <v>0.54535527821847352</v>
      </c>
      <c r="L78" s="313">
        <v>0.61352700416208661</v>
      </c>
      <c r="M78" s="313">
        <v>0.66081122420952043</v>
      </c>
      <c r="N78" s="313">
        <v>0.77059609161709552</v>
      </c>
      <c r="O78" s="313">
        <v>0.84196890455545559</v>
      </c>
      <c r="P78" s="313">
        <v>1.1403700242344335</v>
      </c>
      <c r="Q78" s="313">
        <v>1.141273099151453</v>
      </c>
      <c r="R78" s="313">
        <v>1.2364393581009341</v>
      </c>
      <c r="S78" s="313">
        <v>1.3823347404740052</v>
      </c>
      <c r="T78" s="313">
        <v>1.4142249536787088</v>
      </c>
      <c r="U78" s="313">
        <v>1.8161014460368388</v>
      </c>
      <c r="V78" s="313">
        <v>1.9598119614331118</v>
      </c>
      <c r="W78" s="313">
        <v>2.3725723439750492</v>
      </c>
      <c r="X78" s="313">
        <v>2.6016263345417845</v>
      </c>
      <c r="Y78" s="313">
        <v>2.8945508865178788</v>
      </c>
      <c r="Z78" s="313">
        <v>3.2649364963311891</v>
      </c>
      <c r="AA78" s="313">
        <v>3.4445256677482594</v>
      </c>
      <c r="AB78" s="313">
        <v>3.6036109615034562</v>
      </c>
      <c r="AC78" s="313">
        <v>4.1184920177087267</v>
      </c>
      <c r="AD78" s="313">
        <v>3.8582904767404678</v>
      </c>
      <c r="AE78" s="313">
        <v>4.4635072242646396</v>
      </c>
      <c r="AF78" s="313">
        <v>4.9084298374712132</v>
      </c>
      <c r="AG78" s="313">
        <v>5.1182069163133184</v>
      </c>
      <c r="AH78" s="313">
        <v>5.4103074187590883</v>
      </c>
      <c r="AI78" s="313">
        <v>5.8391803782673772</v>
      </c>
      <c r="AJ78" s="313">
        <v>6.2289778864644481</v>
      </c>
      <c r="AK78" s="313">
        <v>6.5988680563793443</v>
      </c>
      <c r="AL78" s="313">
        <v>7.0143913965073681</v>
      </c>
      <c r="AM78" s="313">
        <v>7.7260767010192586</v>
      </c>
      <c r="AN78" s="313">
        <v>8.1124866296614861</v>
      </c>
      <c r="AO78" s="313">
        <v>8.941975208767305</v>
      </c>
      <c r="AP78" s="313">
        <v>9.5866467497544754</v>
      </c>
      <c r="AQ78" s="313">
        <v>10.14755026331933</v>
      </c>
      <c r="AR78" s="313">
        <v>11.014709215612124</v>
      </c>
      <c r="AS78" s="313">
        <v>12.135942215927445</v>
      </c>
      <c r="AT78" s="313">
        <v>12.487069551056125</v>
      </c>
      <c r="AU78" s="313">
        <v>13.697945824285908</v>
      </c>
      <c r="AV78" s="313">
        <v>14.335841322483873</v>
      </c>
      <c r="AW78" s="313">
        <v>14.79700500015084</v>
      </c>
      <c r="AX78" s="313">
        <v>15.240703136971021</v>
      </c>
      <c r="AY78" s="313">
        <v>16.107411328368947</v>
      </c>
      <c r="AZ78" s="313">
        <v>17.252461272800872</v>
      </c>
      <c r="BA78" s="313">
        <v>18.034092892979505</v>
      </c>
      <c r="BB78" s="313">
        <v>18.600629666443663</v>
      </c>
      <c r="BC78" s="313">
        <v>19.089485317555699</v>
      </c>
      <c r="BD78" s="313">
        <v>19.600604204949434</v>
      </c>
      <c r="BE78" s="313">
        <v>19.883280078752662</v>
      </c>
      <c r="BF78" s="286">
        <v>1.1650149636257323E-2</v>
      </c>
      <c r="BG78" s="286">
        <v>4.6118525117308629E-2</v>
      </c>
      <c r="BH78" s="286">
        <v>0.14447959880514508</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2.6749800000000001E-2</v>
      </c>
      <c r="C80" s="311">
        <v>2.7789300000000003E-2</v>
      </c>
      <c r="D80" s="311">
        <v>2.6957699999999998E-2</v>
      </c>
      <c r="E80" s="311">
        <v>2.8343700000000003E-2</v>
      </c>
      <c r="F80" s="311">
        <v>3.7266075000000003E-2</v>
      </c>
      <c r="G80" s="311">
        <v>3.5031150000000004E-2</v>
      </c>
      <c r="H80" s="311">
        <v>3.9778200000000007E-2</v>
      </c>
      <c r="I80" s="311">
        <v>4.6188449999999999E-2</v>
      </c>
      <c r="J80" s="311">
        <v>6.4293075000000005E-2</v>
      </c>
      <c r="K80" s="311">
        <v>7.44282E-2</v>
      </c>
      <c r="L80" s="311">
        <v>0.10256399999999999</v>
      </c>
      <c r="M80" s="311">
        <v>0.12127500000000001</v>
      </c>
      <c r="N80" s="311">
        <v>0.12924449999999998</v>
      </c>
      <c r="O80" s="311">
        <v>0.2075535</v>
      </c>
      <c r="P80" s="311">
        <v>0.29348550000000007</v>
      </c>
      <c r="Q80" s="311">
        <v>0.39397050000000006</v>
      </c>
      <c r="R80" s="311">
        <v>0.51212700000000011</v>
      </c>
      <c r="S80" s="311">
        <v>0.5810805</v>
      </c>
      <c r="T80" s="311">
        <v>0.63617400000000002</v>
      </c>
      <c r="U80" s="311">
        <v>0.55890450000000003</v>
      </c>
      <c r="V80" s="311">
        <v>0.55370699999999995</v>
      </c>
      <c r="W80" s="311">
        <v>0.606375</v>
      </c>
      <c r="X80" s="311">
        <v>0.62023500000000009</v>
      </c>
      <c r="Y80" s="311">
        <v>0.69889050000000008</v>
      </c>
      <c r="Z80" s="311">
        <v>0.65765700000000005</v>
      </c>
      <c r="AA80" s="311">
        <v>0.70235550000000002</v>
      </c>
      <c r="AB80" s="311">
        <v>0.693693</v>
      </c>
      <c r="AC80" s="311">
        <v>0.71621550000000012</v>
      </c>
      <c r="AD80" s="311">
        <v>0.64275750000000009</v>
      </c>
      <c r="AE80" s="311">
        <v>0.67740750000000005</v>
      </c>
      <c r="AF80" s="311">
        <v>0.72799650000000005</v>
      </c>
      <c r="AG80" s="311">
        <v>0.74774700000000005</v>
      </c>
      <c r="AH80" s="311">
        <v>0.69854399999999994</v>
      </c>
      <c r="AI80" s="311">
        <v>0.72245249999999994</v>
      </c>
      <c r="AJ80" s="311">
        <v>0.73839149999999998</v>
      </c>
      <c r="AK80" s="311">
        <v>0.68764657500000015</v>
      </c>
      <c r="AL80" s="311">
        <v>0.71035965000000001</v>
      </c>
      <c r="AM80" s="311">
        <v>0.70141995000000013</v>
      </c>
      <c r="AN80" s="311">
        <v>0.74135407500000006</v>
      </c>
      <c r="AO80" s="311">
        <v>0.76283707499999986</v>
      </c>
      <c r="AP80" s="311">
        <v>0.80481555000000005</v>
      </c>
      <c r="AQ80" s="311">
        <v>0.82259100000000007</v>
      </c>
      <c r="AR80" s="311">
        <v>0.84170453230769227</v>
      </c>
      <c r="AS80" s="311">
        <v>0.87855075000000005</v>
      </c>
      <c r="AT80" s="311">
        <v>0.94362345000000014</v>
      </c>
      <c r="AU80" s="311">
        <v>0.91178010000000009</v>
      </c>
      <c r="AV80" s="311">
        <v>0.96469064999999998</v>
      </c>
      <c r="AW80" s="311">
        <v>1.0754667</v>
      </c>
      <c r="AX80" s="311">
        <v>1.1563744499999999</v>
      </c>
      <c r="AY80" s="311">
        <v>1.2993057000000001</v>
      </c>
      <c r="AZ80" s="311">
        <v>1.3652099999999998</v>
      </c>
      <c r="BA80" s="311">
        <v>1.3894650000000002</v>
      </c>
      <c r="BB80" s="311">
        <v>1.4206500000000002</v>
      </c>
      <c r="BC80" s="311">
        <v>1.5627150000000001</v>
      </c>
      <c r="BD80" s="311">
        <v>1.6250849999999999</v>
      </c>
      <c r="BE80" s="312">
        <v>1.550934</v>
      </c>
      <c r="BF80" s="285">
        <v>-4.8236568911880773E-2</v>
      </c>
      <c r="BG80" s="285">
        <v>5.5863399331522956E-2</v>
      </c>
      <c r="BH80" s="285">
        <v>1.1269685947476528E-2</v>
      </c>
    </row>
    <row r="81" spans="1:60" x14ac:dyDescent="0.15">
      <c r="A81" s="162" t="s">
        <v>122</v>
      </c>
      <c r="B81" s="311">
        <v>1.6978500000000001E-3</v>
      </c>
      <c r="C81" s="311">
        <v>1.9404000000000001E-3</v>
      </c>
      <c r="D81" s="311">
        <v>1.9404000000000001E-3</v>
      </c>
      <c r="E81" s="311">
        <v>1.9404000000000001E-3</v>
      </c>
      <c r="F81" s="311">
        <v>2.4601500000000004E-3</v>
      </c>
      <c r="G81" s="311">
        <v>2.9452500000000004E-3</v>
      </c>
      <c r="H81" s="311">
        <v>2.9452500000000004E-3</v>
      </c>
      <c r="I81" s="311">
        <v>2.4601500000000004E-3</v>
      </c>
      <c r="J81" s="311">
        <v>1.9750500000000003E-3</v>
      </c>
      <c r="K81" s="311">
        <v>2.0790000000000001E-3</v>
      </c>
      <c r="L81" s="311">
        <v>1.7325000000000001E-3</v>
      </c>
      <c r="M81" s="311">
        <v>1.3167000000000002E-2</v>
      </c>
      <c r="N81" s="311">
        <v>1.5939000000000002E-2</v>
      </c>
      <c r="O81" s="311">
        <v>2.5640999999999997E-2</v>
      </c>
      <c r="P81" s="311">
        <v>3.8808000000000009E-2</v>
      </c>
      <c r="Q81" s="311">
        <v>7.5537000000000007E-2</v>
      </c>
      <c r="R81" s="311">
        <v>8.454600000000001E-2</v>
      </c>
      <c r="S81" s="311">
        <v>9.2515500000000001E-2</v>
      </c>
      <c r="T81" s="311">
        <v>0.1084545</v>
      </c>
      <c r="U81" s="311">
        <v>0.13929299999999997</v>
      </c>
      <c r="V81" s="311">
        <v>0.17082449999999996</v>
      </c>
      <c r="W81" s="311">
        <v>0.19681199999999999</v>
      </c>
      <c r="X81" s="311">
        <v>0.21760200000000002</v>
      </c>
      <c r="Y81" s="311">
        <v>0.23977800000000002</v>
      </c>
      <c r="Z81" s="311">
        <v>0.26819100000000001</v>
      </c>
      <c r="AA81" s="311">
        <v>0.27962549999999997</v>
      </c>
      <c r="AB81" s="311">
        <v>0.31462200000000001</v>
      </c>
      <c r="AC81" s="311">
        <v>0.34026299999999998</v>
      </c>
      <c r="AD81" s="311">
        <v>0.39119849999999995</v>
      </c>
      <c r="AE81" s="311">
        <v>0.4158</v>
      </c>
      <c r="AF81" s="311">
        <v>0.43658999999999998</v>
      </c>
      <c r="AG81" s="311">
        <v>0.45044999999999996</v>
      </c>
      <c r="AH81" s="311">
        <v>0.46431</v>
      </c>
      <c r="AI81" s="311">
        <v>0.47470499999999993</v>
      </c>
      <c r="AJ81" s="311">
        <v>0.56825999999999999</v>
      </c>
      <c r="AK81" s="311">
        <v>0.69299999999999995</v>
      </c>
      <c r="AL81" s="311">
        <v>0.84892500000000004</v>
      </c>
      <c r="AM81" s="311">
        <v>0.91822500000000007</v>
      </c>
      <c r="AN81" s="311">
        <v>1.0291049999999999</v>
      </c>
      <c r="AO81" s="311">
        <v>1.0984050000000001</v>
      </c>
      <c r="AP81" s="311">
        <v>1.09494</v>
      </c>
      <c r="AQ81" s="311">
        <v>1.2647250000000001</v>
      </c>
      <c r="AR81" s="311">
        <v>1.3291740000000001</v>
      </c>
      <c r="AS81" s="311">
        <v>1.4151060000000002</v>
      </c>
      <c r="AT81" s="311">
        <v>1.474011</v>
      </c>
      <c r="AU81" s="311">
        <v>1.5630615000000001</v>
      </c>
      <c r="AV81" s="311">
        <v>1.7193329999999998</v>
      </c>
      <c r="AW81" s="311">
        <v>1.8229365</v>
      </c>
      <c r="AX81" s="311">
        <v>1.7820495000000001</v>
      </c>
      <c r="AY81" s="311">
        <v>1.6638749820000001</v>
      </c>
      <c r="AZ81" s="311">
        <v>1.6566757514999999</v>
      </c>
      <c r="BA81" s="311">
        <v>1.7767480500000001</v>
      </c>
      <c r="BB81" s="311">
        <v>2.0136290917671777</v>
      </c>
      <c r="BC81" s="311">
        <v>2.1454059329404269</v>
      </c>
      <c r="BD81" s="311">
        <v>2.1220338796366822</v>
      </c>
      <c r="BE81" s="312">
        <v>2.0809479632721959</v>
      </c>
      <c r="BF81" s="285">
        <v>-2.2040914137228196E-2</v>
      </c>
      <c r="BG81" s="285">
        <v>3.7110804916852702E-2</v>
      </c>
      <c r="BH81" s="285">
        <v>1.5120972278071515E-2</v>
      </c>
    </row>
    <row r="82" spans="1:60" x14ac:dyDescent="0.15">
      <c r="A82" s="162" t="s">
        <v>121</v>
      </c>
      <c r="B82" s="311">
        <v>1.7507700000000002E-3</v>
      </c>
      <c r="C82" s="311">
        <v>1.7507700000000002E-3</v>
      </c>
      <c r="D82" s="311">
        <v>1.7507700000000002E-3</v>
      </c>
      <c r="E82" s="311">
        <v>1.7507700000000002E-3</v>
      </c>
      <c r="F82" s="311">
        <v>1.7507700000000002E-3</v>
      </c>
      <c r="G82" s="311">
        <v>1.7507700000000002E-3</v>
      </c>
      <c r="H82" s="311">
        <v>1.8075671640000004E-3</v>
      </c>
      <c r="I82" s="311">
        <v>1.9578314160000002E-3</v>
      </c>
      <c r="J82" s="311">
        <v>2.4481894319999995E-3</v>
      </c>
      <c r="K82" s="311">
        <v>2.8090078560000001E-3</v>
      </c>
      <c r="L82" s="311">
        <v>2.4850751400000005E-3</v>
      </c>
      <c r="M82" s="311">
        <v>2.7793234440000002E-3</v>
      </c>
      <c r="N82" s="311">
        <v>3.0276425520000005E-3</v>
      </c>
      <c r="O82" s="311">
        <v>2.8584958320000001E-3</v>
      </c>
      <c r="P82" s="311">
        <v>2.6470624319999999E-3</v>
      </c>
      <c r="Q82" s="311">
        <v>2.3231297159999999E-3</v>
      </c>
      <c r="R82" s="311">
        <v>2.9826344520000004E-3</v>
      </c>
      <c r="S82" s="311">
        <v>2.7676004040000004E-3</v>
      </c>
      <c r="T82" s="311">
        <v>2.9223864000000005E-3</v>
      </c>
      <c r="U82" s="311">
        <v>2.9187857519999997E-3</v>
      </c>
      <c r="V82" s="311">
        <v>3.2984447760000001E-3</v>
      </c>
      <c r="W82" s="311">
        <v>3.1931886240000006E-3</v>
      </c>
      <c r="X82" s="311">
        <v>2.5948530359999997E-3</v>
      </c>
      <c r="Y82" s="311">
        <v>2.6515423080000003E-3</v>
      </c>
      <c r="Z82" s="311">
        <v>1.9587525119999999E-3</v>
      </c>
      <c r="AA82" s="311">
        <v>1.812088908E-3</v>
      </c>
      <c r="AB82" s="311">
        <v>1.1597854680000001E-3</v>
      </c>
      <c r="AC82" s="311">
        <v>7.6208133600000002E-4</v>
      </c>
      <c r="AD82" s="311">
        <v>7.449991920000002E-4</v>
      </c>
      <c r="AE82" s="311">
        <v>7.2787518000000005E-4</v>
      </c>
      <c r="AF82" s="311">
        <v>4.6067360400000001E-4</v>
      </c>
      <c r="AG82" s="311">
        <v>5.8573331999999998E-4</v>
      </c>
      <c r="AH82" s="311">
        <v>1.0796919840000004E-3</v>
      </c>
      <c r="AI82" s="311">
        <v>1.184948136E-3</v>
      </c>
      <c r="AJ82" s="311">
        <v>1.3810997160000004E-3</v>
      </c>
      <c r="AK82" s="311">
        <v>1.590732792E-3</v>
      </c>
      <c r="AL82" s="311">
        <v>1.573650648E-3</v>
      </c>
      <c r="AM82" s="311">
        <v>1.9036944000000002E-3</v>
      </c>
      <c r="AN82" s="311">
        <v>1.8243738000000001E-3</v>
      </c>
      <c r="AO82" s="311">
        <v>2.3399577000000008E-3</v>
      </c>
      <c r="AP82" s="311">
        <v>1.5308875800000005E-2</v>
      </c>
      <c r="AQ82" s="311">
        <v>1.8997283700000006E-2</v>
      </c>
      <c r="AR82" s="311">
        <v>2.1430046502000002E-2</v>
      </c>
      <c r="AS82" s="311">
        <v>2.1162736080000005E-2</v>
      </c>
      <c r="AT82" s="311">
        <v>2.3248074654000004E-2</v>
      </c>
      <c r="AU82" s="311">
        <v>2.5110522342000008E-2</v>
      </c>
      <c r="AV82" s="311">
        <v>3.1783367817000002E-2</v>
      </c>
      <c r="AW82" s="311">
        <v>4.2507350370193465E-2</v>
      </c>
      <c r="AX82" s="311">
        <v>4.1217076665870558E-2</v>
      </c>
      <c r="AY82" s="311">
        <v>3.9946140000000005E-2</v>
      </c>
      <c r="AZ82" s="311">
        <v>4.0674138750000005E-2</v>
      </c>
      <c r="BA82" s="311">
        <v>4.1335036560000003E-2</v>
      </c>
      <c r="BB82" s="311">
        <v>4.1014275808770012E-2</v>
      </c>
      <c r="BC82" s="311">
        <v>3.7066949463329994E-2</v>
      </c>
      <c r="BD82" s="311">
        <v>3.5124657649722897E-2</v>
      </c>
      <c r="BE82" s="312">
        <v>2.7110172690477004E-2</v>
      </c>
      <c r="BF82" s="285">
        <v>-0.23028143220615771</v>
      </c>
      <c r="BG82" s="285">
        <v>4.2131470102040325E-2</v>
      </c>
      <c r="BH82" s="285">
        <v>1.9699299403039112E-4</v>
      </c>
    </row>
    <row r="83" spans="1:60" x14ac:dyDescent="0.15">
      <c r="A83" s="162" t="s">
        <v>120</v>
      </c>
      <c r="B83" s="311">
        <v>0</v>
      </c>
      <c r="C83" s="311">
        <v>0</v>
      </c>
      <c r="D83" s="311">
        <v>0</v>
      </c>
      <c r="E83" s="311">
        <v>0</v>
      </c>
      <c r="F83" s="311">
        <v>0</v>
      </c>
      <c r="G83" s="311">
        <v>0</v>
      </c>
      <c r="H83" s="311">
        <v>2.2132321484016307E-3</v>
      </c>
      <c r="I83" s="311">
        <v>3.299033528540688E-3</v>
      </c>
      <c r="J83" s="311">
        <v>3.5736347217591126E-3</v>
      </c>
      <c r="K83" s="311">
        <v>4.1923467287324767E-3</v>
      </c>
      <c r="L83" s="311">
        <v>5.5118837559503591E-3</v>
      </c>
      <c r="M83" s="311">
        <v>5.5668803787924355E-3</v>
      </c>
      <c r="N83" s="311">
        <v>5.3331447317136096E-3</v>
      </c>
      <c r="O83" s="311">
        <v>5.4706362888188014E-3</v>
      </c>
      <c r="P83" s="311">
        <v>6.7626750046156465E-3</v>
      </c>
      <c r="Q83" s="311">
        <v>7.6559882048074348E-3</v>
      </c>
      <c r="R83" s="311">
        <v>7.4291271355838677E-3</v>
      </c>
      <c r="S83" s="311">
        <v>6.7626750046156465E-3</v>
      </c>
      <c r="T83" s="311">
        <v>7.6628627826626937E-3</v>
      </c>
      <c r="U83" s="311">
        <v>7.6869238051561007E-3</v>
      </c>
      <c r="V83" s="311">
        <v>7.2576446101943358E-3</v>
      </c>
      <c r="W83" s="311">
        <v>7.6147407376758762E-3</v>
      </c>
      <c r="X83" s="311">
        <v>7.04453269668129E-3</v>
      </c>
      <c r="Y83" s="311">
        <v>7.1064038973786261E-3</v>
      </c>
      <c r="Z83" s="311">
        <v>7.2438954544838171E-3</v>
      </c>
      <c r="AA83" s="311">
        <v>7.0951595052583596E-2</v>
      </c>
      <c r="AB83" s="311">
        <v>7.1782849274031002E-2</v>
      </c>
      <c r="AC83" s="311">
        <v>6.6281645349445598E-2</v>
      </c>
      <c r="AD83" s="311">
        <v>4.585691937719736E-2</v>
      </c>
      <c r="AE83" s="311">
        <v>4.5915353288967065E-2</v>
      </c>
      <c r="AF83" s="311">
        <v>4.6480978278058131E-2</v>
      </c>
      <c r="AG83" s="311">
        <v>4.0480396064202992E-2</v>
      </c>
      <c r="AH83" s="311">
        <v>3.3534026567661343E-2</v>
      </c>
      <c r="AI83" s="311">
        <v>3.3471256254748338E-2</v>
      </c>
      <c r="AJ83" s="311">
        <v>4.2709806855179472E-2</v>
      </c>
      <c r="AK83" s="311">
        <v>4.1025698579355653E-2</v>
      </c>
      <c r="AL83" s="311">
        <v>4.978462459053043E-2</v>
      </c>
      <c r="AM83" s="311">
        <v>5.011051859791351E-2</v>
      </c>
      <c r="AN83" s="311">
        <v>3.7890856337913177E-2</v>
      </c>
      <c r="AO83" s="311">
        <v>8.7634146789043924E-2</v>
      </c>
      <c r="AP83" s="311">
        <v>0.12439782404296876</v>
      </c>
      <c r="AQ83" s="311">
        <v>0.13480816907812498</v>
      </c>
      <c r="AR83" s="311">
        <v>0.13647133336640627</v>
      </c>
      <c r="AS83" s="311">
        <v>0.14118913336640626</v>
      </c>
      <c r="AT83" s="311">
        <v>0.11966383336640625</v>
      </c>
      <c r="AU83" s="311">
        <v>0.14839401894609375</v>
      </c>
      <c r="AV83" s="311">
        <v>0.15411417465234373</v>
      </c>
      <c r="AW83" s="311">
        <v>0.15686384003437501</v>
      </c>
      <c r="AX83" s="311">
        <v>0.14595726960000005</v>
      </c>
      <c r="AY83" s="311">
        <v>0.15473608369453126</v>
      </c>
      <c r="AZ83" s="311">
        <v>0.15547056610078128</v>
      </c>
      <c r="BA83" s="311">
        <v>0.13156762459218746</v>
      </c>
      <c r="BB83" s="311">
        <v>0.14439332431406254</v>
      </c>
      <c r="BC83" s="311">
        <v>0.15878831912226565</v>
      </c>
      <c r="BD83" s="311">
        <v>0.1527694863941311</v>
      </c>
      <c r="BE83" s="312">
        <v>0.14583421717522843</v>
      </c>
      <c r="BF83" s="285">
        <v>-4.8005158211174792E-2</v>
      </c>
      <c r="BG83" s="285">
        <v>2.4725092058806908E-2</v>
      </c>
      <c r="BH83" s="285">
        <v>1.0596877932658076E-3</v>
      </c>
    </row>
    <row r="84" spans="1:60" x14ac:dyDescent="0.15">
      <c r="A84" s="162" t="s">
        <v>119</v>
      </c>
      <c r="B84" s="311">
        <v>0</v>
      </c>
      <c r="C84" s="311">
        <v>3.3300000000000003E-5</v>
      </c>
      <c r="D84" s="311">
        <v>3.3300000000000003E-5</v>
      </c>
      <c r="E84" s="311">
        <v>3.3300000000000003E-5</v>
      </c>
      <c r="F84" s="311">
        <v>3.3300000000000003E-5</v>
      </c>
      <c r="G84" s="311">
        <v>3.3300000000000003E-5</v>
      </c>
      <c r="H84" s="311">
        <v>3.3300000000000003E-5</v>
      </c>
      <c r="I84" s="311">
        <v>3.3300000000000003E-5</v>
      </c>
      <c r="J84" s="311">
        <v>3.3300000000000003E-5</v>
      </c>
      <c r="K84" s="311">
        <v>3.3300000000000003E-5</v>
      </c>
      <c r="L84" s="311">
        <v>3.3300000000000003E-5</v>
      </c>
      <c r="M84" s="311">
        <v>3.3300000000000003E-5</v>
      </c>
      <c r="N84" s="311">
        <v>3.3300000000000003E-5</v>
      </c>
      <c r="O84" s="311">
        <v>3.3300000000000003E-5</v>
      </c>
      <c r="P84" s="311">
        <v>3.6000000000000001E-5</v>
      </c>
      <c r="Q84" s="311">
        <v>3.7799999999999997E-5</v>
      </c>
      <c r="R84" s="311">
        <v>3.6000000000000001E-5</v>
      </c>
      <c r="S84" s="311">
        <v>3.7799999999999997E-5</v>
      </c>
      <c r="T84" s="311">
        <v>3.7799999999999997E-5</v>
      </c>
      <c r="U84" s="311">
        <v>1.4400000000000001E-5</v>
      </c>
      <c r="V84" s="311">
        <v>1.3499999999999999E-5</v>
      </c>
      <c r="W84" s="311">
        <v>9.0000000000000002E-6</v>
      </c>
      <c r="X84" s="311">
        <v>3.6000000000000003E-6</v>
      </c>
      <c r="Y84" s="311">
        <v>6.3000000000000007E-6</v>
      </c>
      <c r="Z84" s="311">
        <v>4.5000000000000001E-6</v>
      </c>
      <c r="AA84" s="311">
        <v>5.4000000000000008E-6</v>
      </c>
      <c r="AB84" s="311">
        <v>4.5000000000000001E-6</v>
      </c>
      <c r="AC84" s="311">
        <v>1.0800000000000002E-5</v>
      </c>
      <c r="AD84" s="311">
        <v>1.17E-5</v>
      </c>
      <c r="AE84" s="311">
        <v>1.17E-5</v>
      </c>
      <c r="AF84" s="311">
        <v>1.8000000000000004E-5</v>
      </c>
      <c r="AG84" s="311">
        <v>1.8000000000000004E-5</v>
      </c>
      <c r="AH84" s="311">
        <v>2.0700000000000002E-5</v>
      </c>
      <c r="AI84" s="311">
        <v>4.8925889999999998E-5</v>
      </c>
      <c r="AJ84" s="311">
        <v>7.0014654E-5</v>
      </c>
      <c r="AK84" s="311">
        <v>8.3317014000000014E-5</v>
      </c>
      <c r="AL84" s="311">
        <v>7.6742550899999994E-5</v>
      </c>
      <c r="AM84" s="311">
        <v>9.4517189100000012E-5</v>
      </c>
      <c r="AN84" s="311">
        <v>1.0643525999999998E-4</v>
      </c>
      <c r="AO84" s="311">
        <v>4.5242649746100004E-3</v>
      </c>
      <c r="AP84" s="311">
        <v>1.5110943265845E-2</v>
      </c>
      <c r="AQ84" s="311">
        <v>1.8696398980567505E-2</v>
      </c>
      <c r="AR84" s="311">
        <v>2.0841259652723185E-2</v>
      </c>
      <c r="AS84" s="311">
        <v>2.2157492941736617E-2</v>
      </c>
      <c r="AT84" s="311">
        <v>2.6170912602033261E-2</v>
      </c>
      <c r="AU84" s="311">
        <v>3.0376950738486088E-2</v>
      </c>
      <c r="AV84" s="311">
        <v>3.4381142438928543E-2</v>
      </c>
      <c r="AW84" s="311">
        <v>3.9569011224236401E-2</v>
      </c>
      <c r="AX84" s="311">
        <v>4.1126625629341301E-2</v>
      </c>
      <c r="AY84" s="311">
        <v>4.5183849277339663E-2</v>
      </c>
      <c r="AZ84" s="311">
        <v>5.7885296156377927E-2</v>
      </c>
      <c r="BA84" s="311">
        <v>7.3256204172432532E-2</v>
      </c>
      <c r="BB84" s="311">
        <v>7.1866303375274998E-2</v>
      </c>
      <c r="BC84" s="311">
        <v>7.4919003443403728E-2</v>
      </c>
      <c r="BD84" s="311">
        <v>8.5482385865977534E-2</v>
      </c>
      <c r="BE84" s="312">
        <v>8.3576408965345905E-2</v>
      </c>
      <c r="BF84" s="285">
        <v>-2.4968041347670389E-2</v>
      </c>
      <c r="BG84" s="285">
        <v>0.12565622346641891</v>
      </c>
      <c r="BH84" s="285">
        <v>6.0729849346091453E-4</v>
      </c>
    </row>
    <row r="85" spans="1:60" x14ac:dyDescent="0.15">
      <c r="A85" s="162" t="s">
        <v>118</v>
      </c>
      <c r="B85" s="311">
        <v>3.879E-4</v>
      </c>
      <c r="C85" s="311">
        <v>3.879E-4</v>
      </c>
      <c r="D85" s="311">
        <v>5.9490000000000009E-4</v>
      </c>
      <c r="E85" s="311">
        <v>8.7749999999999992E-4</v>
      </c>
      <c r="F85" s="311">
        <v>8.4330000000000006E-4</v>
      </c>
      <c r="G85" s="311">
        <v>2.0547E-3</v>
      </c>
      <c r="H85" s="311">
        <v>4.6998000000000005E-3</v>
      </c>
      <c r="I85" s="311">
        <v>5.5337999886000003E-3</v>
      </c>
      <c r="J85" s="311">
        <v>1.8750599999999999E-2</v>
      </c>
      <c r="K85" s="311">
        <v>2.14835999886E-2</v>
      </c>
      <c r="L85" s="311">
        <v>8.1710999999999989E-3</v>
      </c>
      <c r="M85" s="311">
        <v>2.5146000000000001E-3</v>
      </c>
      <c r="N85" s="311">
        <v>3.9420000000000002E-3</v>
      </c>
      <c r="O85" s="311">
        <v>4.0382999999999999E-3</v>
      </c>
      <c r="P85" s="311">
        <v>3.7647000000000006E-3</v>
      </c>
      <c r="Q85" s="311">
        <v>9.4167000000000001E-3</v>
      </c>
      <c r="R85" s="311">
        <v>1.10277E-2</v>
      </c>
      <c r="S85" s="311">
        <v>1.26009E-2</v>
      </c>
      <c r="T85" s="311">
        <v>1.3526099999999999E-2</v>
      </c>
      <c r="U85" s="311">
        <v>1.3012200000000002E-2</v>
      </c>
      <c r="V85" s="311">
        <v>1.47726E-2</v>
      </c>
      <c r="W85" s="311">
        <v>1.68408E-2</v>
      </c>
      <c r="X85" s="311">
        <v>1.9427400000000004E-2</v>
      </c>
      <c r="Y85" s="311">
        <v>2.3241600000000001E-2</v>
      </c>
      <c r="Z85" s="311">
        <v>1.7900100000000002E-2</v>
      </c>
      <c r="AA85" s="311">
        <v>2.2193999999999995E-2</v>
      </c>
      <c r="AB85" s="311">
        <v>2.3637599999999998E-2</v>
      </c>
      <c r="AC85" s="311">
        <v>2.3082299999999997E-2</v>
      </c>
      <c r="AD85" s="311">
        <v>2.2920300000000005E-2</v>
      </c>
      <c r="AE85" s="311">
        <v>2.1365100000000001E-2</v>
      </c>
      <c r="AF85" s="311">
        <v>2.3858100000000004E-2</v>
      </c>
      <c r="AG85" s="311">
        <v>2.3547600000000002E-2</v>
      </c>
      <c r="AH85" s="311">
        <v>2.4030899999999997E-2</v>
      </c>
      <c r="AI85" s="311">
        <v>2.4841224000000002E-2</v>
      </c>
      <c r="AJ85" s="311">
        <v>2.4095700000000005E-2</v>
      </c>
      <c r="AK85" s="311">
        <v>2.5146000000000002E-2</v>
      </c>
      <c r="AL85" s="311">
        <v>2.3316300000000002E-2</v>
      </c>
      <c r="AM85" s="311">
        <v>2.9421898200000001E-2</v>
      </c>
      <c r="AN85" s="311">
        <v>3.1302000308699993E-2</v>
      </c>
      <c r="AO85" s="311">
        <v>7.7554575000000001E-2</v>
      </c>
      <c r="AP85" s="311">
        <v>7.5086684999999986E-2</v>
      </c>
      <c r="AQ85" s="311">
        <v>7.6465151999999995E-2</v>
      </c>
      <c r="AR85" s="311">
        <v>7.1717787000000005E-2</v>
      </c>
      <c r="AS85" s="311">
        <v>7.4301300000000001E-2</v>
      </c>
      <c r="AT85" s="311">
        <v>6.5417400000000001E-2</v>
      </c>
      <c r="AU85" s="311">
        <v>0.10315709999999999</v>
      </c>
      <c r="AV85" s="311">
        <v>0.1073466</v>
      </c>
      <c r="AW85" s="311">
        <v>0.13260240000000001</v>
      </c>
      <c r="AX85" s="311">
        <v>0.14601056058855003</v>
      </c>
      <c r="AY85" s="311">
        <v>0.14320432764242999</v>
      </c>
      <c r="AZ85" s="311">
        <v>0.15579800832013155</v>
      </c>
      <c r="BA85" s="311">
        <v>0.19898661706411114</v>
      </c>
      <c r="BB85" s="311">
        <v>0.19635331177929646</v>
      </c>
      <c r="BC85" s="311">
        <v>0.19563955837567665</v>
      </c>
      <c r="BD85" s="311">
        <v>0.15494475118196352</v>
      </c>
      <c r="BE85" s="312">
        <v>0.15980808501244112</v>
      </c>
      <c r="BF85" s="285">
        <v>2.8569536461568568E-2</v>
      </c>
      <c r="BG85" s="285">
        <v>9.0054868586410208E-2</v>
      </c>
      <c r="BH85" s="285">
        <v>1.1612273184789565E-3</v>
      </c>
    </row>
    <row r="86" spans="1:60" x14ac:dyDescent="0.15">
      <c r="A86" s="162" t="s">
        <v>117</v>
      </c>
      <c r="B86" s="311">
        <v>3.4399954800000002E-3</v>
      </c>
      <c r="C86" s="311">
        <v>6.1788283200000004E-3</v>
      </c>
      <c r="D86" s="311">
        <v>6.3561405600000001E-3</v>
      </c>
      <c r="E86" s="311">
        <v>5.162021279999999E-3</v>
      </c>
      <c r="F86" s="311">
        <v>2.2450042799999998E-3</v>
      </c>
      <c r="G86" s="311">
        <v>3.7962000000000004E-3</v>
      </c>
      <c r="H86" s="311">
        <v>7.0281000000000015E-3</v>
      </c>
      <c r="I86" s="311">
        <v>9.4221000000000027E-3</v>
      </c>
      <c r="J86" s="311">
        <v>1.4432399999999998E-2</v>
      </c>
      <c r="K86" s="311">
        <v>1.3474800000000002E-2</v>
      </c>
      <c r="L86" s="311">
        <v>1.2072599999999999E-2</v>
      </c>
      <c r="M86" s="311">
        <v>2.24181E-2</v>
      </c>
      <c r="N86" s="311">
        <v>2.9514599999999998E-2</v>
      </c>
      <c r="O86" s="311">
        <v>3.5756100000000006E-2</v>
      </c>
      <c r="P86" s="311">
        <v>4.7127600000000006E-2</v>
      </c>
      <c r="Q86" s="311">
        <v>5.6960100000000007E-2</v>
      </c>
      <c r="R86" s="311">
        <v>8.3892599999999998E-2</v>
      </c>
      <c r="S86" s="311">
        <v>8.7398100000000006E-2</v>
      </c>
      <c r="T86" s="311">
        <v>9.907740000000001E-2</v>
      </c>
      <c r="U86" s="311">
        <v>9.5315399999999995E-2</v>
      </c>
      <c r="V86" s="311">
        <v>9.0288000000000007E-2</v>
      </c>
      <c r="W86" s="311">
        <v>0.10530180000000001</v>
      </c>
      <c r="X86" s="311">
        <v>0.1042884</v>
      </c>
      <c r="Y86" s="311">
        <v>0.12563820000000003</v>
      </c>
      <c r="Z86" s="311">
        <v>0.1454607</v>
      </c>
      <c r="AA86" s="311">
        <v>0.13843530000000004</v>
      </c>
      <c r="AB86" s="311">
        <v>0.13499639999999999</v>
      </c>
      <c r="AC86" s="311">
        <v>0.14604300000000001</v>
      </c>
      <c r="AD86" s="311">
        <v>0.16680780000000003</v>
      </c>
      <c r="AE86" s="311">
        <v>0.15263189999999999</v>
      </c>
      <c r="AF86" s="311">
        <v>0.16873264799999999</v>
      </c>
      <c r="AG86" s="311">
        <v>0.20845566000000004</v>
      </c>
      <c r="AH86" s="311">
        <v>0.20267792762956668</v>
      </c>
      <c r="AI86" s="311">
        <v>0.24762326543755311</v>
      </c>
      <c r="AJ86" s="311">
        <v>0.18159460172982156</v>
      </c>
      <c r="AK86" s="311">
        <v>0.26233847111957009</v>
      </c>
      <c r="AL86" s="311">
        <v>0.33249194625318601</v>
      </c>
      <c r="AM86" s="311">
        <v>0.39954579979269333</v>
      </c>
      <c r="AN86" s="311">
        <v>0.41642186841221968</v>
      </c>
      <c r="AO86" s="311">
        <v>0.40091914019708069</v>
      </c>
      <c r="AP86" s="311">
        <v>0.41330882231106325</v>
      </c>
      <c r="AQ86" s="311">
        <v>0.36247698858516353</v>
      </c>
      <c r="AR86" s="311">
        <v>0.45019080559129238</v>
      </c>
      <c r="AS86" s="311">
        <v>0.42052715912191496</v>
      </c>
      <c r="AT86" s="311">
        <v>0.31632168867248789</v>
      </c>
      <c r="AU86" s="311">
        <v>0.30838240695146985</v>
      </c>
      <c r="AV86" s="311">
        <v>0.44292491108124393</v>
      </c>
      <c r="AW86" s="311">
        <v>0.46721536561500632</v>
      </c>
      <c r="AX86" s="311">
        <v>0.45734819035550706</v>
      </c>
      <c r="AY86" s="311">
        <v>0.57566837536298843</v>
      </c>
      <c r="AZ86" s="311">
        <v>0.85578243268112086</v>
      </c>
      <c r="BA86" s="311">
        <v>0.76013565621891199</v>
      </c>
      <c r="BB86" s="311">
        <v>0.79745012682831673</v>
      </c>
      <c r="BC86" s="311">
        <v>0.83850095263884583</v>
      </c>
      <c r="BD86" s="311">
        <v>0.87579817193135645</v>
      </c>
      <c r="BE86" s="312">
        <v>0.90675749474662393</v>
      </c>
      <c r="BF86" s="285">
        <v>3.2521012528051507E-2</v>
      </c>
      <c r="BG86" s="285">
        <v>0.1072036438385382</v>
      </c>
      <c r="BH86" s="285">
        <v>6.5888504580562737E-3</v>
      </c>
    </row>
    <row r="87" spans="1:60" x14ac:dyDescent="0.15">
      <c r="A87" s="162" t="s">
        <v>116</v>
      </c>
      <c r="B87" s="311">
        <v>3.3119999999999992E-4</v>
      </c>
      <c r="C87" s="311">
        <v>3.3119999999999992E-4</v>
      </c>
      <c r="D87" s="311">
        <v>3.3119999999999992E-4</v>
      </c>
      <c r="E87" s="311">
        <v>3.7260000000000006E-4</v>
      </c>
      <c r="F87" s="311">
        <v>3.7260000000000006E-4</v>
      </c>
      <c r="G87" s="311">
        <v>1.02618E-2</v>
      </c>
      <c r="H87" s="311">
        <v>7.7535000000000008E-3</v>
      </c>
      <c r="I87" s="311">
        <v>1.9919699999999999E-2</v>
      </c>
      <c r="J87" s="311">
        <v>3.6880200000000009E-2</v>
      </c>
      <c r="K87" s="311">
        <v>4.1766299999999999E-2</v>
      </c>
      <c r="L87" s="311">
        <v>6.0527700000000004E-2</v>
      </c>
      <c r="M87" s="311">
        <v>5.17788E-2</v>
      </c>
      <c r="N87" s="311">
        <v>5.8608899999999998E-2</v>
      </c>
      <c r="O87" s="311">
        <v>6.91803E-2</v>
      </c>
      <c r="P87" s="311">
        <v>0.14320259999999999</v>
      </c>
      <c r="Q87" s="311">
        <v>0.12698909999999999</v>
      </c>
      <c r="R87" s="311">
        <v>0.12052709999999998</v>
      </c>
      <c r="S87" s="311">
        <v>0.10507770000000001</v>
      </c>
      <c r="T87" s="311">
        <v>0.10873620000000001</v>
      </c>
      <c r="U87" s="311">
        <v>0.11850479999999999</v>
      </c>
      <c r="V87" s="311">
        <v>0.16367220000000002</v>
      </c>
      <c r="W87" s="311">
        <v>0.19162979999999999</v>
      </c>
      <c r="X87" s="311">
        <v>0.19298789999999999</v>
      </c>
      <c r="Y87" s="311">
        <v>0.19308780000000003</v>
      </c>
      <c r="Z87" s="311">
        <v>0.23887979999999998</v>
      </c>
      <c r="AA87" s="311">
        <v>0.21974400000000002</v>
      </c>
      <c r="AB87" s="311">
        <v>0.20599199999999998</v>
      </c>
      <c r="AC87" s="311">
        <v>0.22391459999999999</v>
      </c>
      <c r="AD87" s="311">
        <v>0.21522059999999998</v>
      </c>
      <c r="AE87" s="311">
        <v>0.2407212</v>
      </c>
      <c r="AF87" s="311">
        <v>0.25633969200000001</v>
      </c>
      <c r="AG87" s="311">
        <v>0.27180590400000004</v>
      </c>
      <c r="AH87" s="311">
        <v>0.28391468400000003</v>
      </c>
      <c r="AI87" s="311">
        <v>0.29328606000000002</v>
      </c>
      <c r="AJ87" s="311">
        <v>0.25796786399999999</v>
      </c>
      <c r="AK87" s="311">
        <v>0.29372968799999999</v>
      </c>
      <c r="AL87" s="311">
        <v>0.31816224000000004</v>
      </c>
      <c r="AM87" s="311">
        <v>0.31345797600000003</v>
      </c>
      <c r="AN87" s="311">
        <v>0.30341955600000003</v>
      </c>
      <c r="AO87" s="311">
        <v>0.38483142538607068</v>
      </c>
      <c r="AP87" s="311">
        <v>0.36504501661908906</v>
      </c>
      <c r="AQ87" s="311">
        <v>0.33940524622184104</v>
      </c>
      <c r="AR87" s="311">
        <v>0.37034193246087826</v>
      </c>
      <c r="AS87" s="311">
        <v>0.39537899060017317</v>
      </c>
      <c r="AT87" s="311">
        <v>0.42047701568529788</v>
      </c>
      <c r="AU87" s="311">
        <v>0.44226798073200008</v>
      </c>
      <c r="AV87" s="311">
        <v>0.36533427325920004</v>
      </c>
      <c r="AW87" s="311">
        <v>0.39267868203</v>
      </c>
      <c r="AX87" s="311">
        <v>0.44282993013000005</v>
      </c>
      <c r="AY87" s="311">
        <v>0.54682952084999992</v>
      </c>
      <c r="AZ87" s="311">
        <v>0.48231251492756766</v>
      </c>
      <c r="BA87" s="311">
        <v>0.56381449487967572</v>
      </c>
      <c r="BB87" s="311">
        <v>0.53393598570162171</v>
      </c>
      <c r="BC87" s="311">
        <v>0.5318563138780541</v>
      </c>
      <c r="BD87" s="311">
        <v>0.54094485084075372</v>
      </c>
      <c r="BE87" s="312">
        <v>0.55188538196207393</v>
      </c>
      <c r="BF87" s="285">
        <v>1.7437355304124269E-2</v>
      </c>
      <c r="BG87" s="285">
        <v>2.5512770694598785E-2</v>
      </c>
      <c r="BH87" s="285">
        <v>4.0102125130506523E-3</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0</v>
      </c>
      <c r="AD88" s="311">
        <v>0</v>
      </c>
      <c r="AE88" s="311">
        <v>0</v>
      </c>
      <c r="AF88" s="311">
        <v>0</v>
      </c>
      <c r="AG88" s="311">
        <v>0</v>
      </c>
      <c r="AH88" s="311">
        <v>0</v>
      </c>
      <c r="AI88" s="311">
        <v>0</v>
      </c>
      <c r="AJ88" s="311">
        <v>0</v>
      </c>
      <c r="AK88" s="311">
        <v>0</v>
      </c>
      <c r="AL88" s="311">
        <v>0</v>
      </c>
      <c r="AM88" s="311">
        <v>0</v>
      </c>
      <c r="AN88" s="311">
        <v>0</v>
      </c>
      <c r="AO88" s="311">
        <v>0</v>
      </c>
      <c r="AP88" s="311">
        <v>0</v>
      </c>
      <c r="AQ88" s="311">
        <v>0</v>
      </c>
      <c r="AR88" s="311">
        <v>0</v>
      </c>
      <c r="AS88" s="311">
        <v>0</v>
      </c>
      <c r="AT88" s="311">
        <v>0</v>
      </c>
      <c r="AU88" s="311">
        <v>0</v>
      </c>
      <c r="AV88" s="311">
        <v>0</v>
      </c>
      <c r="AW88" s="311">
        <v>0</v>
      </c>
      <c r="AX88" s="311">
        <v>0</v>
      </c>
      <c r="AY88" s="311">
        <v>0</v>
      </c>
      <c r="AZ88" s="311">
        <v>0</v>
      </c>
      <c r="BA88" s="311">
        <v>0</v>
      </c>
      <c r="BB88" s="311">
        <v>0</v>
      </c>
      <c r="BC88" s="311">
        <v>0</v>
      </c>
      <c r="BD88" s="311">
        <v>0</v>
      </c>
      <c r="BE88" s="312">
        <v>0</v>
      </c>
      <c r="BF88" s="285" t="s">
        <v>111</v>
      </c>
      <c r="BG88" s="285" t="s">
        <v>111</v>
      </c>
      <c r="BH88" s="285">
        <v>0</v>
      </c>
    </row>
    <row r="89" spans="1:60" s="161" customFormat="1" x14ac:dyDescent="0.15">
      <c r="A89" s="163" t="s">
        <v>114</v>
      </c>
      <c r="B89" s="313">
        <v>3.4357515479999996E-2</v>
      </c>
      <c r="C89" s="313">
        <v>3.841169832E-2</v>
      </c>
      <c r="D89" s="313">
        <v>3.7964410559999995E-2</v>
      </c>
      <c r="E89" s="313">
        <v>3.8480291280000009E-2</v>
      </c>
      <c r="F89" s="313">
        <v>4.4971199279999999E-2</v>
      </c>
      <c r="G89" s="313">
        <v>5.5873170000000007E-2</v>
      </c>
      <c r="H89" s="313">
        <v>6.6258949312401644E-2</v>
      </c>
      <c r="I89" s="313">
        <v>8.8814364933140696E-2</v>
      </c>
      <c r="J89" s="313">
        <v>0.14238644915375914</v>
      </c>
      <c r="K89" s="313">
        <v>0.16026655457333247</v>
      </c>
      <c r="L89" s="313">
        <v>0.19309815889595031</v>
      </c>
      <c r="M89" s="313">
        <v>0.21953300382279248</v>
      </c>
      <c r="N89" s="313">
        <v>0.24564308728371362</v>
      </c>
      <c r="O89" s="313">
        <v>0.35053163212081884</v>
      </c>
      <c r="P89" s="313">
        <v>0.53583413743661579</v>
      </c>
      <c r="Q89" s="313">
        <v>0.67289031792080756</v>
      </c>
      <c r="R89" s="313">
        <v>0.82256816158758395</v>
      </c>
      <c r="S89" s="313">
        <v>0.88824077540861568</v>
      </c>
      <c r="T89" s="313">
        <v>0.97659124918266271</v>
      </c>
      <c r="U89" s="313">
        <v>0.93565000955715616</v>
      </c>
      <c r="V89" s="313">
        <v>1.0038338893861942</v>
      </c>
      <c r="W89" s="313">
        <v>1.1277763293616758</v>
      </c>
      <c r="X89" s="313">
        <v>1.1641836857326813</v>
      </c>
      <c r="Y89" s="313">
        <v>1.2904003462053788</v>
      </c>
      <c r="Z89" s="313">
        <v>1.337295747966484</v>
      </c>
      <c r="AA89" s="313">
        <v>1.4351233839605837</v>
      </c>
      <c r="AB89" s="313">
        <v>1.4458881347420312</v>
      </c>
      <c r="AC89" s="313">
        <v>1.516572926685446</v>
      </c>
      <c r="AD89" s="313">
        <v>1.4855183185691976</v>
      </c>
      <c r="AE89" s="313">
        <v>1.5545806284689672</v>
      </c>
      <c r="AF89" s="313">
        <v>1.6604765918820579</v>
      </c>
      <c r="AG89" s="313">
        <v>1.7430902933842032</v>
      </c>
      <c r="AH89" s="313">
        <v>1.708111930181228</v>
      </c>
      <c r="AI89" s="313">
        <v>1.7976131797183013</v>
      </c>
      <c r="AJ89" s="313">
        <v>1.8144705869550013</v>
      </c>
      <c r="AK89" s="313">
        <v>2.0045604825049255</v>
      </c>
      <c r="AL89" s="313">
        <v>2.2846901540426163</v>
      </c>
      <c r="AM89" s="313">
        <v>2.4141793541797072</v>
      </c>
      <c r="AN89" s="313">
        <v>2.561424165118833</v>
      </c>
      <c r="AO89" s="313">
        <v>2.8190455850468057</v>
      </c>
      <c r="AP89" s="313">
        <v>2.9080137170389664</v>
      </c>
      <c r="AQ89" s="313">
        <v>3.0381652385656976</v>
      </c>
      <c r="AR89" s="313">
        <v>3.2418716968809926</v>
      </c>
      <c r="AS89" s="313">
        <v>3.3683735621102318</v>
      </c>
      <c r="AT89" s="313">
        <v>3.3889333749802248</v>
      </c>
      <c r="AU89" s="313">
        <v>3.532530579710051</v>
      </c>
      <c r="AV89" s="313">
        <v>3.8199081192487152</v>
      </c>
      <c r="AW89" s="313">
        <v>4.1298398492738118</v>
      </c>
      <c r="AX89" s="313">
        <v>4.2129136029692695</v>
      </c>
      <c r="AY89" s="313">
        <v>4.4687489788272892</v>
      </c>
      <c r="AZ89" s="313">
        <v>4.7698087084359777</v>
      </c>
      <c r="BA89" s="313">
        <v>4.9353086834873201</v>
      </c>
      <c r="BB89" s="313">
        <v>5.2192924195745212</v>
      </c>
      <c r="BC89" s="313">
        <v>5.5448920298620035</v>
      </c>
      <c r="BD89" s="313">
        <v>5.5921831835005866</v>
      </c>
      <c r="BE89" s="313">
        <v>5.5068537238243858</v>
      </c>
      <c r="BF89" s="286">
        <v>-1.7949252520572445E-2</v>
      </c>
      <c r="BG89" s="286">
        <v>5.1360934409564019E-2</v>
      </c>
      <c r="BH89" s="286">
        <v>4.0014927795891032E-2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1.0611E-4</v>
      </c>
      <c r="C91" s="311">
        <v>1.4148000000000001E-4</v>
      </c>
      <c r="D91" s="311">
        <v>1.4148000000000001E-4</v>
      </c>
      <c r="E91" s="311">
        <v>1.09647E-3</v>
      </c>
      <c r="F91" s="311">
        <v>1.4855399999999998E-2</v>
      </c>
      <c r="G91" s="311">
        <v>6.2294308631999994E-2</v>
      </c>
      <c r="H91" s="311">
        <v>9.297604569960001E-2</v>
      </c>
      <c r="I91" s="311">
        <v>0.13346734631040003</v>
      </c>
      <c r="J91" s="311">
        <v>0.16944767974440003</v>
      </c>
      <c r="K91" s="311">
        <v>0.19332716472</v>
      </c>
      <c r="L91" s="311">
        <v>0.2076118941132</v>
      </c>
      <c r="M91" s="311">
        <v>0.2450779826094</v>
      </c>
      <c r="N91" s="311">
        <v>0.27996637557600002</v>
      </c>
      <c r="O91" s="311">
        <v>0.30141137032920007</v>
      </c>
      <c r="P91" s="311">
        <v>0.34695065801880004</v>
      </c>
      <c r="Q91" s="311">
        <v>0.39839716463039998</v>
      </c>
      <c r="R91" s="311">
        <v>0.43179980253479999</v>
      </c>
      <c r="S91" s="311">
        <v>0.42113100714839996</v>
      </c>
      <c r="T91" s="311">
        <v>0.45746935385040005</v>
      </c>
      <c r="U91" s="311">
        <v>0.45114214956370924</v>
      </c>
      <c r="V91" s="311">
        <v>0.48222944406129958</v>
      </c>
      <c r="W91" s="311">
        <v>0.5267854125090109</v>
      </c>
      <c r="X91" s="311">
        <v>0.5378205270712284</v>
      </c>
      <c r="Y91" s="311">
        <v>0.550776223776132</v>
      </c>
      <c r="Z91" s="311">
        <v>0.60075230939991731</v>
      </c>
      <c r="AA91" s="311">
        <v>0.60393411781587014</v>
      </c>
      <c r="AB91" s="311">
        <v>0.5789556348616981</v>
      </c>
      <c r="AC91" s="311">
        <v>0.59893045258087085</v>
      </c>
      <c r="AD91" s="311">
        <v>0.6209763588276157</v>
      </c>
      <c r="AE91" s="311">
        <v>0.68963964266731326</v>
      </c>
      <c r="AF91" s="311">
        <v>0.6962964917156208</v>
      </c>
      <c r="AG91" s="311">
        <v>0.70137587724732042</v>
      </c>
      <c r="AH91" s="311">
        <v>0.68869818391250881</v>
      </c>
      <c r="AI91" s="311">
        <v>0.70903154288510906</v>
      </c>
      <c r="AJ91" s="311">
        <v>0.72626593191081912</v>
      </c>
      <c r="AK91" s="311">
        <v>0.73998286275078318</v>
      </c>
      <c r="AL91" s="311">
        <v>0.79809548802769292</v>
      </c>
      <c r="AM91" s="311">
        <v>0.8213334136967666</v>
      </c>
      <c r="AN91" s="311">
        <v>0.8277944142328677</v>
      </c>
      <c r="AO91" s="311">
        <v>0.84432963391594895</v>
      </c>
      <c r="AP91" s="311">
        <v>0.83732336268319829</v>
      </c>
      <c r="AQ91" s="311">
        <v>0.93395027114699192</v>
      </c>
      <c r="AR91" s="311">
        <v>1.0447133578409236</v>
      </c>
      <c r="AS91" s="311">
        <v>1.0272584855722005</v>
      </c>
      <c r="AT91" s="311">
        <v>1.048911634704945</v>
      </c>
      <c r="AU91" s="311">
        <v>1.1414313540458296</v>
      </c>
      <c r="AV91" s="311">
        <v>1.1805743854444883</v>
      </c>
      <c r="AW91" s="311">
        <v>1.1865978485880242</v>
      </c>
      <c r="AX91" s="311">
        <v>1.2482611374771782</v>
      </c>
      <c r="AY91" s="311">
        <v>1.3399536027676811</v>
      </c>
      <c r="AZ91" s="311">
        <v>1.3966486723233373</v>
      </c>
      <c r="BA91" s="311">
        <v>1.3633521581444588</v>
      </c>
      <c r="BB91" s="311">
        <v>1.3361177398053554</v>
      </c>
      <c r="BC91" s="311">
        <v>1.2897434229088081</v>
      </c>
      <c r="BD91" s="311">
        <v>1.5152749525654912</v>
      </c>
      <c r="BE91" s="312">
        <v>1.4723494674352713</v>
      </c>
      <c r="BF91" s="285">
        <v>-3.0983352429397537E-2</v>
      </c>
      <c r="BG91" s="285">
        <v>3.7469299780684251E-2</v>
      </c>
      <c r="BH91" s="285">
        <v>1.0698660357519938E-2</v>
      </c>
    </row>
    <row r="92" spans="1:60" x14ac:dyDescent="0.15">
      <c r="A92" s="162" t="s">
        <v>112</v>
      </c>
      <c r="B92" s="311">
        <v>0</v>
      </c>
      <c r="C92" s="311">
        <v>0</v>
      </c>
      <c r="D92" s="311">
        <v>0</v>
      </c>
      <c r="E92" s="311">
        <v>0</v>
      </c>
      <c r="F92" s="311">
        <v>0</v>
      </c>
      <c r="G92" s="311">
        <v>0</v>
      </c>
      <c r="H92" s="311">
        <v>0</v>
      </c>
      <c r="I92" s="311">
        <v>1.5826104000000004E-2</v>
      </c>
      <c r="J92" s="311">
        <v>2.1896964000000008E-2</v>
      </c>
      <c r="K92" s="311">
        <v>2.4074100000000005E-2</v>
      </c>
      <c r="L92" s="311">
        <v>2.4199704000000002E-2</v>
      </c>
      <c r="M92" s="311">
        <v>3.1861548000000003E-2</v>
      </c>
      <c r="N92" s="311">
        <v>3.5545932000000009E-2</v>
      </c>
      <c r="O92" s="311">
        <v>3.9230316000000001E-2</v>
      </c>
      <c r="P92" s="311">
        <v>4.5133704000000004E-2</v>
      </c>
      <c r="Q92" s="311">
        <v>5.0827752000000004E-2</v>
      </c>
      <c r="R92" s="311">
        <v>4.9009883682375015E-2</v>
      </c>
      <c r="S92" s="311">
        <v>6.3629448584624992E-2</v>
      </c>
      <c r="T92" s="311">
        <v>7.0801865996399996E-2</v>
      </c>
      <c r="U92" s="311">
        <v>8.1722386624725016E-2</v>
      </c>
      <c r="V92" s="311">
        <v>9.2809707657975027E-2</v>
      </c>
      <c r="W92" s="311">
        <v>0.10465253640765</v>
      </c>
      <c r="X92" s="311">
        <v>0.1229613337953</v>
      </c>
      <c r="Y92" s="311">
        <v>0.14472388074374998</v>
      </c>
      <c r="Z92" s="311">
        <v>0.15299521847032502</v>
      </c>
      <c r="AA92" s="311">
        <v>0.16467124681507503</v>
      </c>
      <c r="AB92" s="311">
        <v>0.16958695286610001</v>
      </c>
      <c r="AC92" s="311">
        <v>0.18493259011919999</v>
      </c>
      <c r="AD92" s="311">
        <v>0.20700911430045002</v>
      </c>
      <c r="AE92" s="311">
        <v>0.21954858003539998</v>
      </c>
      <c r="AF92" s="311">
        <v>0.24272402453145001</v>
      </c>
      <c r="AG92" s="311">
        <v>0.26051279712727499</v>
      </c>
      <c r="AH92" s="311">
        <v>0.25607786871397503</v>
      </c>
      <c r="AI92" s="311">
        <v>0.27671205998205001</v>
      </c>
      <c r="AJ92" s="311">
        <v>0.30169287356670005</v>
      </c>
      <c r="AK92" s="311">
        <v>0.32609479162837507</v>
      </c>
      <c r="AL92" s="311">
        <v>0.36515552174639998</v>
      </c>
      <c r="AM92" s="311">
        <v>0.38416095611932499</v>
      </c>
      <c r="AN92" s="311">
        <v>0.41322347373037505</v>
      </c>
      <c r="AO92" s="311">
        <v>0.44424834904642502</v>
      </c>
      <c r="AP92" s="311">
        <v>0.47748087678060008</v>
      </c>
      <c r="AQ92" s="311">
        <v>0.51708125526749993</v>
      </c>
      <c r="AR92" s="311">
        <v>0.55210934030175007</v>
      </c>
      <c r="AS92" s="311">
        <v>0.58955112531315002</v>
      </c>
      <c r="AT92" s="311">
        <v>0.67488257922063644</v>
      </c>
      <c r="AU92" s="311">
        <v>0.69313417677157507</v>
      </c>
      <c r="AV92" s="311">
        <v>0.7049573819442001</v>
      </c>
      <c r="AW92" s="311">
        <v>0.76810605289110001</v>
      </c>
      <c r="AX92" s="311">
        <v>0.79030031853465021</v>
      </c>
      <c r="AY92" s="311">
        <v>0.82880177670675015</v>
      </c>
      <c r="AZ92" s="311">
        <v>0.93074625948150014</v>
      </c>
      <c r="BA92" s="311">
        <v>0.95223407635125001</v>
      </c>
      <c r="BB92" s="311">
        <v>0.9573362063842501</v>
      </c>
      <c r="BC92" s="311">
        <v>0.98744405157231774</v>
      </c>
      <c r="BD92" s="311">
        <v>1.1136376524343947</v>
      </c>
      <c r="BE92" s="312">
        <v>1.0956512435678389</v>
      </c>
      <c r="BF92" s="285">
        <v>-1.8839154237819566E-2</v>
      </c>
      <c r="BG92" s="285">
        <v>5.1360288047185731E-2</v>
      </c>
      <c r="BH92" s="285">
        <v>7.9614254526444439E-3</v>
      </c>
    </row>
    <row r="93" spans="1:60" x14ac:dyDescent="0.15">
      <c r="A93" s="162" t="s">
        <v>110</v>
      </c>
      <c r="B93" s="311">
        <v>3.9911504424778754E-2</v>
      </c>
      <c r="C93" s="311">
        <v>4.8619469026548665E-2</v>
      </c>
      <c r="D93" s="311">
        <v>5.2973451327433613E-2</v>
      </c>
      <c r="E93" s="311">
        <v>5.0796460176991139E-2</v>
      </c>
      <c r="F93" s="311">
        <v>7.1115044247787612E-2</v>
      </c>
      <c r="G93" s="311">
        <v>0.10413274336283185</v>
      </c>
      <c r="H93" s="311">
        <v>0.13569911504424778</v>
      </c>
      <c r="I93" s="311">
        <v>0.17561061946902651</v>
      </c>
      <c r="J93" s="311">
        <v>0.21697345132743359</v>
      </c>
      <c r="K93" s="311">
        <v>0.27321238938053088</v>
      </c>
      <c r="L93" s="311">
        <v>0.32110619469026541</v>
      </c>
      <c r="M93" s="311">
        <v>0.36646017699115035</v>
      </c>
      <c r="N93" s="311">
        <v>0.43975221238938045</v>
      </c>
      <c r="O93" s="311">
        <v>0.49816814159292022</v>
      </c>
      <c r="P93" s="311">
        <v>0.52646902654867245</v>
      </c>
      <c r="Q93" s="311">
        <v>0.51776106194690263</v>
      </c>
      <c r="R93" s="311">
        <v>0.46224778761061935</v>
      </c>
      <c r="S93" s="311">
        <v>0.4328584070796459</v>
      </c>
      <c r="T93" s="311">
        <v>0.44301769911504413</v>
      </c>
      <c r="U93" s="311">
        <v>0.45099999999999996</v>
      </c>
      <c r="V93" s="311">
        <v>0.46914159292035396</v>
      </c>
      <c r="W93" s="311">
        <v>0.4992566371681415</v>
      </c>
      <c r="X93" s="311">
        <v>0.50397345132743354</v>
      </c>
      <c r="Y93" s="311">
        <v>0.5173982300884955</v>
      </c>
      <c r="Z93" s="311">
        <v>0.54602566371681405</v>
      </c>
      <c r="AA93" s="311">
        <v>0.55506017699115029</v>
      </c>
      <c r="AB93" s="311">
        <v>0.56202654867256641</v>
      </c>
      <c r="AC93" s="311">
        <v>0.57291150442477878</v>
      </c>
      <c r="AD93" s="311">
        <v>0.6082876106194689</v>
      </c>
      <c r="AE93" s="311">
        <v>0.63709646017699106</v>
      </c>
      <c r="AF93" s="311">
        <v>0.64366371681415924</v>
      </c>
      <c r="AG93" s="311">
        <v>0.67450442477876105</v>
      </c>
      <c r="AH93" s="311">
        <v>0.71274690265486718</v>
      </c>
      <c r="AI93" s="311">
        <v>0.73498849557522117</v>
      </c>
      <c r="AJ93" s="311">
        <v>0.77987079646017687</v>
      </c>
      <c r="AK93" s="311">
        <v>0.88904690265486719</v>
      </c>
      <c r="AL93" s="311">
        <v>0.99524778761061927</v>
      </c>
      <c r="AM93" s="311">
        <v>1.0588884955752211</v>
      </c>
      <c r="AN93" s="311">
        <v>1.2302902654867256</v>
      </c>
      <c r="AO93" s="311">
        <v>1.4394229203539821</v>
      </c>
      <c r="AP93" s="311">
        <v>1.6911038948672565</v>
      </c>
      <c r="AQ93" s="311">
        <v>2.0802152547787607</v>
      </c>
      <c r="AR93" s="311">
        <v>2.5588043568761054</v>
      </c>
      <c r="AS93" s="311">
        <v>2.9495846124991143</v>
      </c>
      <c r="AT93" s="311">
        <v>3.2480650793026187</v>
      </c>
      <c r="AU93" s="311">
        <v>3.9194659760836363</v>
      </c>
      <c r="AV93" s="311">
        <v>4.8658633968624523</v>
      </c>
      <c r="AW93" s="311">
        <v>5.431592957520337</v>
      </c>
      <c r="AX93" s="311">
        <v>6.1876275123231075</v>
      </c>
      <c r="AY93" s="311">
        <v>6.7810728806237597</v>
      </c>
      <c r="AZ93" s="311">
        <v>7.0088230088495562</v>
      </c>
      <c r="BA93" s="311">
        <v>7.5398791975912909</v>
      </c>
      <c r="BB93" s="311">
        <v>8.6850699115044243</v>
      </c>
      <c r="BC93" s="311">
        <v>10.221299999999999</v>
      </c>
      <c r="BD93" s="311">
        <v>11.101566371681413</v>
      </c>
      <c r="BE93" s="312">
        <v>11.900879150442478</v>
      </c>
      <c r="BF93" s="285">
        <v>6.9071038251366401E-2</v>
      </c>
      <c r="BG93" s="285">
        <v>0.13077436344046922</v>
      </c>
      <c r="BH93" s="285">
        <v>8.6476388114747629E-2</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1.0942101E-3</v>
      </c>
      <c r="AG94" s="311">
        <v>6.9367247100000001E-2</v>
      </c>
      <c r="AH94" s="311">
        <v>0.10831174470000002</v>
      </c>
      <c r="AI94" s="311">
        <v>0.10161236429999998</v>
      </c>
      <c r="AJ94" s="311">
        <v>0.11204869319999998</v>
      </c>
      <c r="AK94" s="311">
        <v>0.10129299669000001</v>
      </c>
      <c r="AL94" s="311">
        <v>0.10222811739</v>
      </c>
      <c r="AM94" s="311">
        <v>9.7119126089999994E-2</v>
      </c>
      <c r="AN94" s="311">
        <v>6.2451305910000018E-2</v>
      </c>
      <c r="AO94" s="311">
        <v>9.021952530000002E-2</v>
      </c>
      <c r="AP94" s="311">
        <v>9.0427539510000002E-2</v>
      </c>
      <c r="AQ94" s="311">
        <v>9.9204633900000005E-2</v>
      </c>
      <c r="AR94" s="311">
        <v>9.2679448590000005E-2</v>
      </c>
      <c r="AS94" s="311">
        <v>0.10721110860000001</v>
      </c>
      <c r="AT94" s="311">
        <v>0.10412144648999999</v>
      </c>
      <c r="AU94" s="311">
        <v>0.12939526251000003</v>
      </c>
      <c r="AV94" s="311">
        <v>0.10305137519999998</v>
      </c>
      <c r="AW94" s="311">
        <v>9.4893246899999978E-2</v>
      </c>
      <c r="AX94" s="311">
        <v>8.9399797199999992E-2</v>
      </c>
      <c r="AY94" s="311">
        <v>8.5933429200000008E-2</v>
      </c>
      <c r="AZ94" s="311">
        <v>0.10964293650000001</v>
      </c>
      <c r="BA94" s="311">
        <v>0.11255634755859374</v>
      </c>
      <c r="BB94" s="311">
        <v>0.11218097834472655</v>
      </c>
      <c r="BC94" s="311">
        <v>0.10862460241699218</v>
      </c>
      <c r="BD94" s="311">
        <v>0.11218184121093752</v>
      </c>
      <c r="BE94" s="312">
        <v>0.17799331500000001</v>
      </c>
      <c r="BF94" s="285">
        <v>0.58231486086454542</v>
      </c>
      <c r="BG94" s="285">
        <v>7.4841839867578752E-3</v>
      </c>
      <c r="BH94" s="285">
        <v>1.2933682289512404E-3</v>
      </c>
    </row>
    <row r="95" spans="1:60" x14ac:dyDescent="0.15">
      <c r="A95" s="162" t="s">
        <v>108</v>
      </c>
      <c r="B95" s="311">
        <v>8.541072000000002E-3</v>
      </c>
      <c r="C95" s="311">
        <v>9.5877720000000031E-3</v>
      </c>
      <c r="D95" s="311">
        <v>1.2811608000000002E-2</v>
      </c>
      <c r="E95" s="311">
        <v>1.4235120000000002E-2</v>
      </c>
      <c r="F95" s="311">
        <v>1.7082144000000004E-2</v>
      </c>
      <c r="G95" s="311">
        <v>2.2782478329764998E-2</v>
      </c>
      <c r="H95" s="311">
        <v>2.4142387499999998E-2</v>
      </c>
      <c r="I95" s="311">
        <v>2.6481262499999998E-2</v>
      </c>
      <c r="J95" s="311">
        <v>2.64119625E-2</v>
      </c>
      <c r="K95" s="311">
        <v>2.9894287500000005E-2</v>
      </c>
      <c r="L95" s="311">
        <v>3.8270925000000004E-2</v>
      </c>
      <c r="M95" s="311">
        <v>4.6491637500000002E-2</v>
      </c>
      <c r="N95" s="311">
        <v>4.9653450000000009E-2</v>
      </c>
      <c r="O95" s="311">
        <v>5.5457325000000002E-2</v>
      </c>
      <c r="P95" s="311">
        <v>6.8970824999999986E-2</v>
      </c>
      <c r="Q95" s="311">
        <v>4.0791712500000001E-2</v>
      </c>
      <c r="R95" s="311">
        <v>7.1214412500000004E-2</v>
      </c>
      <c r="S95" s="311">
        <v>9.3364425000000015E-2</v>
      </c>
      <c r="T95" s="311">
        <v>0.1110879</v>
      </c>
      <c r="U95" s="311">
        <v>0.12722613750000003</v>
      </c>
      <c r="V95" s="311">
        <v>0.15562181250000001</v>
      </c>
      <c r="W95" s="311">
        <v>0.21744087749999999</v>
      </c>
      <c r="X95" s="311">
        <v>0.25047722699999997</v>
      </c>
      <c r="Y95" s="311">
        <v>0.29341758600000001</v>
      </c>
      <c r="Z95" s="311">
        <v>0.34885654650000003</v>
      </c>
      <c r="AA95" s="311">
        <v>0.41733846000000002</v>
      </c>
      <c r="AB95" s="311">
        <v>0.464788863</v>
      </c>
      <c r="AC95" s="311">
        <v>0.51964882200000007</v>
      </c>
      <c r="AD95" s="311">
        <v>0.52801506450000002</v>
      </c>
      <c r="AE95" s="311">
        <v>0.57084904800000003</v>
      </c>
      <c r="AF95" s="311">
        <v>0.65080184399999996</v>
      </c>
      <c r="AG95" s="311">
        <v>0.71034197850000014</v>
      </c>
      <c r="AH95" s="311">
        <v>0.77229479249999999</v>
      </c>
      <c r="AI95" s="311">
        <v>0.84754350450000016</v>
      </c>
      <c r="AJ95" s="311">
        <v>0.86844126600000005</v>
      </c>
      <c r="AK95" s="311">
        <v>0.91305695249999996</v>
      </c>
      <c r="AL95" s="311">
        <v>0.91539894600000005</v>
      </c>
      <c r="AM95" s="311">
        <v>0.95595885000000014</v>
      </c>
      <c r="AN95" s="311">
        <v>1.023368346</v>
      </c>
      <c r="AO95" s="311">
        <v>1.1040889860000003</v>
      </c>
      <c r="AP95" s="311">
        <v>1.2357229500000002</v>
      </c>
      <c r="AQ95" s="311">
        <v>1.29157875</v>
      </c>
      <c r="AR95" s="311">
        <v>1.3971693896479933</v>
      </c>
      <c r="AS95" s="311">
        <v>1.4395559761627852</v>
      </c>
      <c r="AT95" s="311">
        <v>1.7678910520721434</v>
      </c>
      <c r="AU95" s="311">
        <v>2.1226183952626094</v>
      </c>
      <c r="AV95" s="311">
        <v>2.1702915748366625</v>
      </c>
      <c r="AW95" s="311">
        <v>2.005167306038544</v>
      </c>
      <c r="AX95" s="311">
        <v>1.764694865750112</v>
      </c>
      <c r="AY95" s="311">
        <v>1.7460564033552477</v>
      </c>
      <c r="AZ95" s="311">
        <v>1.7210461503076178</v>
      </c>
      <c r="BA95" s="311">
        <v>1.8284753469144108</v>
      </c>
      <c r="BB95" s="311">
        <v>1.9344796136843052</v>
      </c>
      <c r="BC95" s="311">
        <v>2.0912369058877345</v>
      </c>
      <c r="BD95" s="311">
        <v>2.1330116270452177</v>
      </c>
      <c r="BE95" s="312">
        <v>2.1456300132902637</v>
      </c>
      <c r="BF95" s="285">
        <v>3.1673569304038196E-3</v>
      </c>
      <c r="BG95" s="285">
        <v>1.8952108931668654E-2</v>
      </c>
      <c r="BH95" s="285">
        <v>1.5590977055929628E-2</v>
      </c>
    </row>
    <row r="96" spans="1:60" x14ac:dyDescent="0.15">
      <c r="A96" s="162" t="s">
        <v>107</v>
      </c>
      <c r="B96" s="311">
        <v>1.8269999999999998E-2</v>
      </c>
      <c r="C96" s="311">
        <v>1.86354E-2</v>
      </c>
      <c r="D96" s="311">
        <v>2.276442E-2</v>
      </c>
      <c r="E96" s="311">
        <v>2.3129819999999999E-2</v>
      </c>
      <c r="F96" s="311">
        <v>4.3592220000000008E-2</v>
      </c>
      <c r="G96" s="311">
        <v>4.5273060000000004E-2</v>
      </c>
      <c r="H96" s="311">
        <v>4.5784620000000012E-2</v>
      </c>
      <c r="I96" s="311">
        <v>4.4907660000000009E-2</v>
      </c>
      <c r="J96" s="311">
        <v>2.9232000000000005E-2</v>
      </c>
      <c r="K96" s="311">
        <v>4.1180580000000001E-2</v>
      </c>
      <c r="L96" s="311">
        <v>8.5138200000000011E-2</v>
      </c>
      <c r="M96" s="311">
        <v>8.5869000000000015E-2</v>
      </c>
      <c r="N96" s="311">
        <v>0.18270000000000003</v>
      </c>
      <c r="O96" s="311">
        <v>0.21120120000000001</v>
      </c>
      <c r="P96" s="311">
        <v>0.27258840000000001</v>
      </c>
      <c r="Q96" s="311">
        <v>0.25687620000000005</v>
      </c>
      <c r="R96" s="311">
        <v>0.25651080000000004</v>
      </c>
      <c r="S96" s="311">
        <v>0.24372180000000004</v>
      </c>
      <c r="T96" s="311">
        <v>0.32703300000000002</v>
      </c>
      <c r="U96" s="311">
        <v>0.38184300000000004</v>
      </c>
      <c r="V96" s="311">
        <v>0.45163439999999999</v>
      </c>
      <c r="W96" s="311">
        <v>0.48707819999999996</v>
      </c>
      <c r="X96" s="311">
        <v>0.50388660000000007</v>
      </c>
      <c r="Y96" s="311">
        <v>0.53494560000000002</v>
      </c>
      <c r="Z96" s="311">
        <v>0.59889060000000005</v>
      </c>
      <c r="AA96" s="311">
        <v>0.61822902042154859</v>
      </c>
      <c r="AB96" s="311">
        <v>0.71167249512000408</v>
      </c>
      <c r="AC96" s="311">
        <v>0.77614522785959494</v>
      </c>
      <c r="AD96" s="311">
        <v>0.82328797128617359</v>
      </c>
      <c r="AE96" s="311">
        <v>0.97499318022187431</v>
      </c>
      <c r="AF96" s="311">
        <v>1.0281039140839092</v>
      </c>
      <c r="AG96" s="311">
        <v>1.0702988396877327</v>
      </c>
      <c r="AH96" s="311">
        <v>1.1164108710708476</v>
      </c>
      <c r="AI96" s="311">
        <v>1.0763621982101059</v>
      </c>
      <c r="AJ96" s="311">
        <v>1.1697021286404274</v>
      </c>
      <c r="AK96" s="311">
        <v>1.1881854853350931</v>
      </c>
      <c r="AL96" s="311">
        <v>1.228845148234011</v>
      </c>
      <c r="AM96" s="311">
        <v>1.3357240955336254</v>
      </c>
      <c r="AN96" s="311">
        <v>1.424094296822064</v>
      </c>
      <c r="AO96" s="311">
        <v>1.3032786270189425</v>
      </c>
      <c r="AP96" s="311">
        <v>1.310168267654841</v>
      </c>
      <c r="AQ96" s="311">
        <v>1.336009043223225</v>
      </c>
      <c r="AR96" s="311">
        <v>1.2471134937320429</v>
      </c>
      <c r="AS96" s="311">
        <v>1.4290086820351233</v>
      </c>
      <c r="AT96" s="311">
        <v>1.5156289808307899</v>
      </c>
      <c r="AU96" s="311">
        <v>1.5857131327007041</v>
      </c>
      <c r="AV96" s="311">
        <v>1.5384348261484022</v>
      </c>
      <c r="AW96" s="311">
        <v>1.5469635105007904</v>
      </c>
      <c r="AX96" s="311">
        <v>1.6021974207487852</v>
      </c>
      <c r="AY96" s="311">
        <v>1.5855052303191079</v>
      </c>
      <c r="AZ96" s="311">
        <v>1.6471998942568078</v>
      </c>
      <c r="BA96" s="311">
        <v>1.6067076883651921</v>
      </c>
      <c r="BB96" s="311">
        <v>1.5557522157025945</v>
      </c>
      <c r="BC96" s="311">
        <v>1.6030291354127184</v>
      </c>
      <c r="BD96" s="311">
        <v>1.581130125770992</v>
      </c>
      <c r="BE96" s="312">
        <v>1.4950196576932691</v>
      </c>
      <c r="BF96" s="285">
        <v>-5.7044780673468187E-2</v>
      </c>
      <c r="BG96" s="285">
        <v>4.2398969534263031E-3</v>
      </c>
      <c r="BH96" s="285">
        <v>1.0863390722949527E-2</v>
      </c>
    </row>
    <row r="97" spans="1:60" x14ac:dyDescent="0.15">
      <c r="A97" s="162" t="s">
        <v>106</v>
      </c>
      <c r="B97" s="311">
        <v>6.5741400000000005E-2</v>
      </c>
      <c r="C97" s="311">
        <v>6.7463100000000012E-2</v>
      </c>
      <c r="D97" s="311">
        <v>6.9789599999999993E-2</v>
      </c>
      <c r="E97" s="311">
        <v>7.5941999999999982E-2</v>
      </c>
      <c r="F97" s="311">
        <v>8.39719671886512E-2</v>
      </c>
      <c r="G97" s="311">
        <v>0.12859737269914084</v>
      </c>
      <c r="H97" s="311">
        <v>0.1378863216418392</v>
      </c>
      <c r="I97" s="311">
        <v>0.13794052428550799</v>
      </c>
      <c r="J97" s="311">
        <v>0.19195250490417512</v>
      </c>
      <c r="K97" s="311">
        <v>0.26234263179467282</v>
      </c>
      <c r="L97" s="311">
        <v>0.3142209131116776</v>
      </c>
      <c r="M97" s="311">
        <v>0.37668528859902872</v>
      </c>
      <c r="N97" s="311">
        <v>0.46002625472904474</v>
      </c>
      <c r="O97" s="311">
        <v>0.64563947580626646</v>
      </c>
      <c r="P97" s="311">
        <v>0.76603971449291763</v>
      </c>
      <c r="Q97" s="311">
        <v>0.90651377867330873</v>
      </c>
      <c r="R97" s="311">
        <v>0.90831782188219401</v>
      </c>
      <c r="S97" s="311">
        <v>0.93018004305036017</v>
      </c>
      <c r="T97" s="311">
        <v>1.0010281196022552</v>
      </c>
      <c r="U97" s="311">
        <v>1.3463313825325911</v>
      </c>
      <c r="V97" s="311">
        <v>1.4421516236951473</v>
      </c>
      <c r="W97" s="311">
        <v>1.4674252104924577</v>
      </c>
      <c r="X97" s="311">
        <v>1.504963663173043</v>
      </c>
      <c r="Y97" s="311">
        <v>1.5962041486459655</v>
      </c>
      <c r="Z97" s="311">
        <v>1.6580145615734316</v>
      </c>
      <c r="AA97" s="311">
        <v>1.8113720860758618</v>
      </c>
      <c r="AB97" s="311">
        <v>1.9152524392581101</v>
      </c>
      <c r="AC97" s="311">
        <v>1.9911903036850469</v>
      </c>
      <c r="AD97" s="311">
        <v>2.0049792615749542</v>
      </c>
      <c r="AE97" s="311">
        <v>2.1442130531462933</v>
      </c>
      <c r="AF97" s="311">
        <v>2.1822331930685421</v>
      </c>
      <c r="AG97" s="311">
        <v>2.3283805911961024</v>
      </c>
      <c r="AH97" s="311">
        <v>2.4168522733527884</v>
      </c>
      <c r="AI97" s="311">
        <v>2.4898997555505376</v>
      </c>
      <c r="AJ97" s="311">
        <v>2.6151070859693997</v>
      </c>
      <c r="AK97" s="311">
        <v>2.7239406153201005</v>
      </c>
      <c r="AL97" s="311">
        <v>2.7982219672827</v>
      </c>
      <c r="AM97" s="311">
        <v>2.737657363729102</v>
      </c>
      <c r="AN97" s="311">
        <v>3.0059361515898</v>
      </c>
      <c r="AO97" s="311">
        <v>2.9017459296333001</v>
      </c>
      <c r="AP97" s="311">
        <v>2.9782069139806282</v>
      </c>
      <c r="AQ97" s="311">
        <v>3.1878120713084943</v>
      </c>
      <c r="AR97" s="311">
        <v>3.4340423071202695</v>
      </c>
      <c r="AS97" s="311">
        <v>3.5675818080159587</v>
      </c>
      <c r="AT97" s="311">
        <v>3.3292089135627445</v>
      </c>
      <c r="AU97" s="311">
        <v>3.597721849860589</v>
      </c>
      <c r="AV97" s="311">
        <v>4.0329088216857132</v>
      </c>
      <c r="AW97" s="311">
        <v>4.4357429096817134</v>
      </c>
      <c r="AX97" s="311">
        <v>4.4473278509511278</v>
      </c>
      <c r="AY97" s="311">
        <v>4.491076271957037</v>
      </c>
      <c r="AZ97" s="311">
        <v>4.2738352585948318</v>
      </c>
      <c r="BA97" s="311">
        <v>4.1910280365663004</v>
      </c>
      <c r="BB97" s="311">
        <v>4.2115134245365988</v>
      </c>
      <c r="BC97" s="311">
        <v>4.1654936041213793</v>
      </c>
      <c r="BD97" s="311">
        <v>3.8923618851185404</v>
      </c>
      <c r="BE97" s="312">
        <v>3.7590746962675494</v>
      </c>
      <c r="BF97" s="285">
        <v>-3.6881946997603055E-2</v>
      </c>
      <c r="BG97" s="285">
        <v>1.5750901037397957E-2</v>
      </c>
      <c r="BH97" s="285">
        <v>2.7314889789018099E-2</v>
      </c>
    </row>
    <row r="98" spans="1:60" x14ac:dyDescent="0.15">
      <c r="A98" s="162" t="s">
        <v>105</v>
      </c>
      <c r="B98" s="311">
        <v>0</v>
      </c>
      <c r="C98" s="311">
        <v>0</v>
      </c>
      <c r="D98" s="311">
        <v>0</v>
      </c>
      <c r="E98" s="311">
        <v>0</v>
      </c>
      <c r="F98" s="311">
        <v>0</v>
      </c>
      <c r="G98" s="311">
        <v>2.9307600000000008E-4</v>
      </c>
      <c r="H98" s="311">
        <v>2.9834832906403376E-3</v>
      </c>
      <c r="I98" s="311">
        <v>4.1778147170006327E-3</v>
      </c>
      <c r="J98" s="311">
        <v>4.1778147170006327E-3</v>
      </c>
      <c r="K98" s="311">
        <v>8.7093053192531331E-3</v>
      </c>
      <c r="L98" s="311">
        <v>1.0498499063448536E-2</v>
      </c>
      <c r="M98" s="311">
        <v>1.2498306902011213E-2</v>
      </c>
      <c r="N98" s="311">
        <v>1.1436274128286872E-2</v>
      </c>
      <c r="O98" s="311">
        <v>8.4615228000000028E-2</v>
      </c>
      <c r="P98" s="311">
        <v>0.10529802000000002</v>
      </c>
      <c r="Q98" s="311">
        <v>9.3658716000000017E-2</v>
      </c>
      <c r="R98" s="311">
        <v>7.8753708000000019E-2</v>
      </c>
      <c r="S98" s="311">
        <v>9.9143424000000036E-2</v>
      </c>
      <c r="T98" s="311">
        <v>0.13895989200000003</v>
      </c>
      <c r="U98" s="311">
        <v>0.17216121600000003</v>
      </c>
      <c r="V98" s="311">
        <v>0.16625782800000002</v>
      </c>
      <c r="W98" s="311">
        <v>0.25799061600000006</v>
      </c>
      <c r="X98" s="311">
        <v>0.25736259600000005</v>
      </c>
      <c r="Y98" s="311">
        <v>0.26255422800000011</v>
      </c>
      <c r="Z98" s="311">
        <v>0.30065410800000014</v>
      </c>
      <c r="AA98" s="311">
        <v>0.28474426800000008</v>
      </c>
      <c r="AB98" s="311">
        <v>0.42336921600000016</v>
      </c>
      <c r="AC98" s="311">
        <v>0.46008745200000012</v>
      </c>
      <c r="AD98" s="311">
        <v>0.45183945600000008</v>
      </c>
      <c r="AE98" s="311">
        <v>0.46917280800000011</v>
      </c>
      <c r="AF98" s="311">
        <v>0.48730165199999997</v>
      </c>
      <c r="AG98" s="311">
        <v>0.58661254800000018</v>
      </c>
      <c r="AH98" s="311">
        <v>0.72825199200000024</v>
      </c>
      <c r="AI98" s="311">
        <v>0.73583010000000015</v>
      </c>
      <c r="AJ98" s="311">
        <v>0.83752747200000022</v>
      </c>
      <c r="AK98" s="311">
        <v>1.0351444320000001</v>
      </c>
      <c r="AL98" s="311">
        <v>0.99754696800000009</v>
      </c>
      <c r="AM98" s="311">
        <v>1.011195936</v>
      </c>
      <c r="AN98" s="311">
        <v>1.0895728320000004</v>
      </c>
      <c r="AO98" s="311">
        <v>1.1769932160000003</v>
      </c>
      <c r="AP98" s="311">
        <v>1.3454281800000001</v>
      </c>
      <c r="AQ98" s="311">
        <v>1.3991029560000006</v>
      </c>
      <c r="AR98" s="311">
        <v>1.4544524520000004</v>
      </c>
      <c r="AS98" s="311">
        <v>1.5677891280000003</v>
      </c>
      <c r="AT98" s="311">
        <v>1.4408034840000001</v>
      </c>
      <c r="AU98" s="311">
        <v>1.3688323920000003</v>
      </c>
      <c r="AV98" s="311">
        <v>1.379424996</v>
      </c>
      <c r="AW98" s="311">
        <v>1.5125652359999999</v>
      </c>
      <c r="AX98" s="311">
        <v>1.6044236280000002</v>
      </c>
      <c r="AY98" s="311">
        <v>1.6095315240000003</v>
      </c>
      <c r="AZ98" s="311">
        <v>1.6862337000000003</v>
      </c>
      <c r="BA98" s="311">
        <v>1.619747316</v>
      </c>
      <c r="BB98" s="311">
        <v>1.6215895080000005</v>
      </c>
      <c r="BC98" s="311">
        <v>1.6084010880000001</v>
      </c>
      <c r="BD98" s="311">
        <v>1.6091282233619795</v>
      </c>
      <c r="BE98" s="312">
        <v>1.3734792863023269</v>
      </c>
      <c r="BF98" s="285">
        <v>-0.14877721317018566</v>
      </c>
      <c r="BG98" s="285">
        <v>1.111042975682186E-2</v>
      </c>
      <c r="BH98" s="285">
        <v>9.9802314037808343E-3</v>
      </c>
    </row>
    <row r="99" spans="1:60" x14ac:dyDescent="0.15">
      <c r="A99" s="162" t="s">
        <v>104</v>
      </c>
      <c r="B99" s="311">
        <v>0</v>
      </c>
      <c r="C99" s="311">
        <v>0</v>
      </c>
      <c r="D99" s="311">
        <v>0</v>
      </c>
      <c r="E99" s="311">
        <v>0</v>
      </c>
      <c r="F99" s="311">
        <v>0</v>
      </c>
      <c r="G99" s="311">
        <v>2.5574400000000002E-3</v>
      </c>
      <c r="H99" s="311">
        <v>3.2486400000000006E-3</v>
      </c>
      <c r="I99" s="311">
        <v>5.8867200000000015E-3</v>
      </c>
      <c r="J99" s="311">
        <v>6.84288E-3</v>
      </c>
      <c r="K99" s="311">
        <v>1.005963070503618E-2</v>
      </c>
      <c r="L99" s="311">
        <v>1.106755856277003E-2</v>
      </c>
      <c r="M99" s="311">
        <v>3.1321188352150919E-2</v>
      </c>
      <c r="N99" s="311">
        <v>5.203128521854692E-2</v>
      </c>
      <c r="O99" s="311">
        <v>4.9181110732249109E-2</v>
      </c>
      <c r="P99" s="311">
        <v>3.1758698680073465E-2</v>
      </c>
      <c r="Q99" s="311">
        <v>2.8929836234879821E-2</v>
      </c>
      <c r="R99" s="311">
        <v>3.6550257693559254E-2</v>
      </c>
      <c r="S99" s="311">
        <v>6.7240611890146657E-2</v>
      </c>
      <c r="T99" s="311">
        <v>7.29667052977684E-2</v>
      </c>
      <c r="U99" s="311">
        <v>9.4183465539663697E-2</v>
      </c>
      <c r="V99" s="311">
        <v>0.12144803220562621</v>
      </c>
      <c r="W99" s="311">
        <v>0.14771375821204422</v>
      </c>
      <c r="X99" s="311">
        <v>0.14239620361080563</v>
      </c>
      <c r="Y99" s="311">
        <v>0.15658356590177439</v>
      </c>
      <c r="Z99" s="311">
        <v>8.6455034210540349E-2</v>
      </c>
      <c r="AA99" s="311">
        <v>0.16001493138313758</v>
      </c>
      <c r="AB99" s="311">
        <v>0.17404452484201666</v>
      </c>
      <c r="AC99" s="311">
        <v>0.1841799272645141</v>
      </c>
      <c r="AD99" s="311">
        <v>0.17964184847282239</v>
      </c>
      <c r="AE99" s="311">
        <v>0.16837593808889301</v>
      </c>
      <c r="AF99" s="311">
        <v>0.16066978170594742</v>
      </c>
      <c r="AG99" s="311">
        <v>0.18314943241360382</v>
      </c>
      <c r="AH99" s="311">
        <v>0.19729850316368228</v>
      </c>
      <c r="AI99" s="311">
        <v>0.17392132561697374</v>
      </c>
      <c r="AJ99" s="311">
        <v>0.19884134524194111</v>
      </c>
      <c r="AK99" s="311">
        <v>0.21150961479488309</v>
      </c>
      <c r="AL99" s="311">
        <v>0.22317529742758033</v>
      </c>
      <c r="AM99" s="311">
        <v>0.21305499991498028</v>
      </c>
      <c r="AN99" s="311">
        <v>0.1606465369919117</v>
      </c>
      <c r="AO99" s="311">
        <v>0.14658539588189692</v>
      </c>
      <c r="AP99" s="311">
        <v>0.13527448472870884</v>
      </c>
      <c r="AQ99" s="311">
        <v>0.1373559176044043</v>
      </c>
      <c r="AR99" s="311">
        <v>0.15174833194816859</v>
      </c>
      <c r="AS99" s="311">
        <v>0.14056269868206708</v>
      </c>
      <c r="AT99" s="311">
        <v>0.14450019177617521</v>
      </c>
      <c r="AU99" s="311">
        <v>0.15753595922971445</v>
      </c>
      <c r="AV99" s="311">
        <v>0.14477581106124851</v>
      </c>
      <c r="AW99" s="311">
        <v>0.16072799778026897</v>
      </c>
      <c r="AX99" s="311">
        <v>0.16857621526709979</v>
      </c>
      <c r="AY99" s="311">
        <v>0.18779640997803509</v>
      </c>
      <c r="AZ99" s="311">
        <v>0.17516711912853614</v>
      </c>
      <c r="BA99" s="311">
        <v>0.17270506865861776</v>
      </c>
      <c r="BB99" s="311">
        <v>0.1795892765813159</v>
      </c>
      <c r="BC99" s="311">
        <v>0.16210827306922701</v>
      </c>
      <c r="BD99" s="311">
        <v>0.17647560824909814</v>
      </c>
      <c r="BE99" s="312">
        <v>0.1641818568234347</v>
      </c>
      <c r="BF99" s="285">
        <v>-7.2204515175480655E-2</v>
      </c>
      <c r="BG99" s="285">
        <v>2.0191325291079476E-2</v>
      </c>
      <c r="BH99" s="285">
        <v>1.1930088351107561E-3</v>
      </c>
    </row>
    <row r="100" spans="1:60" x14ac:dyDescent="0.15">
      <c r="A100" s="162" t="s">
        <v>103</v>
      </c>
      <c r="B100" s="311">
        <v>5.3176140000000004E-2</v>
      </c>
      <c r="C100" s="311">
        <v>6.0089940000000001E-2</v>
      </c>
      <c r="D100" s="311">
        <v>7.0099919999999996E-2</v>
      </c>
      <c r="E100" s="311">
        <v>7.866701999999999E-2</v>
      </c>
      <c r="F100" s="311">
        <v>9.6913440000000003E-2</v>
      </c>
      <c r="G100" s="311">
        <v>0.10477412999999999</v>
      </c>
      <c r="H100" s="311">
        <v>0.10447353</v>
      </c>
      <c r="I100" s="311">
        <v>9.6823260000000008E-2</v>
      </c>
      <c r="J100" s="311">
        <v>0.11029014000000001</v>
      </c>
      <c r="K100" s="311">
        <v>0.12201354000000002</v>
      </c>
      <c r="L100" s="311">
        <v>0.13707359999999996</v>
      </c>
      <c r="M100" s="311">
        <v>0.13977899999999999</v>
      </c>
      <c r="N100" s="311">
        <v>0.1527048</v>
      </c>
      <c r="O100" s="311">
        <v>0.1569132</v>
      </c>
      <c r="P100" s="311">
        <v>0.17675280000000002</v>
      </c>
      <c r="Q100" s="311">
        <v>0.21583079999999999</v>
      </c>
      <c r="R100" s="311">
        <v>0.23536979999999999</v>
      </c>
      <c r="S100" s="311">
        <v>0.25671239999999995</v>
      </c>
      <c r="T100" s="311">
        <v>0.25310520000000003</v>
      </c>
      <c r="U100" s="311">
        <v>0.25971840000000002</v>
      </c>
      <c r="V100" s="311">
        <v>0.26512920000000001</v>
      </c>
      <c r="W100" s="311">
        <v>0.2843676</v>
      </c>
      <c r="X100" s="311">
        <v>0.3045078</v>
      </c>
      <c r="Y100" s="311">
        <v>0.32284440000000003</v>
      </c>
      <c r="Z100" s="311">
        <v>0.34418699999999997</v>
      </c>
      <c r="AA100" s="311">
        <v>0.36763380000000001</v>
      </c>
      <c r="AB100" s="311">
        <v>0.39709260000000002</v>
      </c>
      <c r="AC100" s="311">
        <v>0.38957760000000002</v>
      </c>
      <c r="AD100" s="311">
        <v>0.44849520000000004</v>
      </c>
      <c r="AE100" s="311">
        <v>0.45721260000000002</v>
      </c>
      <c r="AF100" s="311">
        <v>0.46893599999999996</v>
      </c>
      <c r="AG100" s="311">
        <v>0.509517</v>
      </c>
      <c r="AH100" s="311">
        <v>0.50801399999999997</v>
      </c>
      <c r="AI100" s="311">
        <v>0.53506799999999999</v>
      </c>
      <c r="AJ100" s="311">
        <v>0.61021799999999993</v>
      </c>
      <c r="AK100" s="311">
        <v>0.64629000000000003</v>
      </c>
      <c r="AL100" s="311">
        <v>0.68236199999999991</v>
      </c>
      <c r="AM100" s="311">
        <v>0.7397765999999999</v>
      </c>
      <c r="AN100" s="311">
        <v>0.91981368930160023</v>
      </c>
      <c r="AO100" s="311">
        <v>1.1043574141962105</v>
      </c>
      <c r="AP100" s="311">
        <v>1.1739667910945129</v>
      </c>
      <c r="AQ100" s="311">
        <v>1.199501224015491</v>
      </c>
      <c r="AR100" s="311">
        <v>1.2168091909399095</v>
      </c>
      <c r="AS100" s="311">
        <v>1.2458739945702597</v>
      </c>
      <c r="AT100" s="311">
        <v>1.249260086115018</v>
      </c>
      <c r="AU100" s="311">
        <v>1.2725422318998898</v>
      </c>
      <c r="AV100" s="311">
        <v>1.2722272862308197</v>
      </c>
      <c r="AW100" s="311">
        <v>1.3175003005573769</v>
      </c>
      <c r="AX100" s="311">
        <v>1.2810862312272331</v>
      </c>
      <c r="AY100" s="311">
        <v>1.2595208202362813</v>
      </c>
      <c r="AZ100" s="311">
        <v>1.3152304942940911</v>
      </c>
      <c r="BA100" s="311">
        <v>1.3914242007623527</v>
      </c>
      <c r="BB100" s="311">
        <v>1.4666250130860017</v>
      </c>
      <c r="BC100" s="311">
        <v>1.5691539847769762</v>
      </c>
      <c r="BD100" s="311">
        <v>1.6006250853092665</v>
      </c>
      <c r="BE100" s="312">
        <v>1.4843816094545323</v>
      </c>
      <c r="BF100" s="285">
        <v>-7.5157614619676294E-2</v>
      </c>
      <c r="BG100" s="285">
        <v>2.509396199950209E-2</v>
      </c>
      <c r="BH100" s="285">
        <v>1.078609055237833E-2</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0</v>
      </c>
      <c r="O101" s="311">
        <v>0</v>
      </c>
      <c r="P101" s="311">
        <v>0</v>
      </c>
      <c r="Q101" s="311">
        <v>0</v>
      </c>
      <c r="R101" s="311">
        <v>0</v>
      </c>
      <c r="S101" s="311">
        <v>0</v>
      </c>
      <c r="T101" s="311">
        <v>0</v>
      </c>
      <c r="U101" s="311">
        <v>0</v>
      </c>
      <c r="V101" s="311">
        <v>0</v>
      </c>
      <c r="W101" s="311">
        <v>0</v>
      </c>
      <c r="X101" s="311">
        <v>0</v>
      </c>
      <c r="Y101" s="311">
        <v>0</v>
      </c>
      <c r="Z101" s="311">
        <v>0</v>
      </c>
      <c r="AA101" s="311">
        <v>0</v>
      </c>
      <c r="AB101" s="311">
        <v>0</v>
      </c>
      <c r="AC101" s="311">
        <v>0</v>
      </c>
      <c r="AD101" s="311">
        <v>0</v>
      </c>
      <c r="AE101" s="311">
        <v>1.903359548025E-4</v>
      </c>
      <c r="AF101" s="311">
        <v>1.8350338206600002E-4</v>
      </c>
      <c r="AG101" s="311">
        <v>3.1039401860100005E-4</v>
      </c>
      <c r="AH101" s="311">
        <v>1.883837911635E-4</v>
      </c>
      <c r="AI101" s="311">
        <v>3.211309186155E-4</v>
      </c>
      <c r="AJ101" s="311">
        <v>2.4694870033350005E-4</v>
      </c>
      <c r="AK101" s="311">
        <v>3.6700676413200004E-4</v>
      </c>
      <c r="AL101" s="311">
        <v>4.8325810883445008E-3</v>
      </c>
      <c r="AM101" s="311">
        <v>6.0717169581997507E-2</v>
      </c>
      <c r="AN101" s="311">
        <v>9.2539389061336505E-2</v>
      </c>
      <c r="AO101" s="311">
        <v>8.54627958699615E-2</v>
      </c>
      <c r="AP101" s="311">
        <v>0.11319230428013702</v>
      </c>
      <c r="AQ101" s="311">
        <v>0.10600834208861701</v>
      </c>
      <c r="AR101" s="311">
        <v>0.12709658979891453</v>
      </c>
      <c r="AS101" s="311">
        <v>0.13379446324432351</v>
      </c>
      <c r="AT101" s="311">
        <v>0.13472857354558498</v>
      </c>
      <c r="AU101" s="311">
        <v>0.12689844518955604</v>
      </c>
      <c r="AV101" s="311">
        <v>0.137010652839576</v>
      </c>
      <c r="AW101" s="311">
        <v>0.13134449787737851</v>
      </c>
      <c r="AX101" s="311">
        <v>0.12097948503610803</v>
      </c>
      <c r="AY101" s="311">
        <v>0.12723324125364452</v>
      </c>
      <c r="AZ101" s="311">
        <v>0.11961004224334951</v>
      </c>
      <c r="BA101" s="311">
        <v>0.13715511294886201</v>
      </c>
      <c r="BB101" s="311">
        <v>0.13587937401077554</v>
      </c>
      <c r="BC101" s="311">
        <v>0.14719704270787801</v>
      </c>
      <c r="BD101" s="311">
        <v>0.15177584252315252</v>
      </c>
      <c r="BE101" s="312">
        <v>0.13834202844137403</v>
      </c>
      <c r="BF101" s="285">
        <v>-9.1001292013500934E-2</v>
      </c>
      <c r="BG101" s="285">
        <v>1.1985509809393502E-2</v>
      </c>
      <c r="BH101" s="285">
        <v>1.0052466538686695E-3</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0</v>
      </c>
      <c r="X102" s="311">
        <v>0</v>
      </c>
      <c r="Y102" s="311">
        <v>0</v>
      </c>
      <c r="Z102" s="311">
        <v>0</v>
      </c>
      <c r="AA102" s="311">
        <v>0</v>
      </c>
      <c r="AB102" s="311">
        <v>0</v>
      </c>
      <c r="AC102" s="311">
        <v>3.7620000000000008E-2</v>
      </c>
      <c r="AD102" s="311">
        <v>5.1300000000000005E-2</v>
      </c>
      <c r="AE102" s="311">
        <v>5.1300000000000005E-2</v>
      </c>
      <c r="AF102" s="311">
        <v>5.1300000000000005E-2</v>
      </c>
      <c r="AG102" s="311">
        <v>5.1300000000000005E-2</v>
      </c>
      <c r="AH102" s="311">
        <v>5.1300000000000005E-2</v>
      </c>
      <c r="AI102" s="311">
        <v>5.1300000000000005E-2</v>
      </c>
      <c r="AJ102" s="311">
        <v>5.1300000000000005E-2</v>
      </c>
      <c r="AK102" s="311">
        <v>5.9667295467240006E-2</v>
      </c>
      <c r="AL102" s="311">
        <v>0.15680339022078002</v>
      </c>
      <c r="AM102" s="311">
        <v>0.16947634725000002</v>
      </c>
      <c r="AN102" s="311">
        <v>0.1840028913</v>
      </c>
      <c r="AO102" s="311">
        <v>0.22274034209999999</v>
      </c>
      <c r="AP102" s="311">
        <v>0.22269192028650001</v>
      </c>
      <c r="AQ102" s="311">
        <v>0.29338776799649996</v>
      </c>
      <c r="AR102" s="311">
        <v>0.29338776799649996</v>
      </c>
      <c r="AS102" s="311">
        <v>0.31371330843126005</v>
      </c>
      <c r="AT102" s="311">
        <v>0.33050308804425005</v>
      </c>
      <c r="AU102" s="311">
        <v>0.30009806291132995</v>
      </c>
      <c r="AV102" s="311">
        <v>0.2983364773362</v>
      </c>
      <c r="AW102" s="311">
        <v>0.32148000000000004</v>
      </c>
      <c r="AX102" s="311">
        <v>0.36054882332099997</v>
      </c>
      <c r="AY102" s="311">
        <v>0.37402267714550996</v>
      </c>
      <c r="AZ102" s="311">
        <v>0.41683143402459</v>
      </c>
      <c r="BA102" s="311">
        <v>0.42847591173507005</v>
      </c>
      <c r="BB102" s="311">
        <v>0.44235554035670999</v>
      </c>
      <c r="BC102" s="311">
        <v>0.44230615010694002</v>
      </c>
      <c r="BD102" s="311">
        <v>0.4517561512296</v>
      </c>
      <c r="BE102" s="312">
        <v>0.45354097927520998</v>
      </c>
      <c r="BF102" s="285">
        <v>1.2078309075385096E-3</v>
      </c>
      <c r="BG102" s="285">
        <v>3.1746146061828462E-2</v>
      </c>
      <c r="BH102" s="285">
        <v>3.2956040687370171E-3</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0</v>
      </c>
      <c r="O103" s="311">
        <v>0</v>
      </c>
      <c r="P103" s="311">
        <v>0</v>
      </c>
      <c r="Q103" s="311">
        <v>0</v>
      </c>
      <c r="R103" s="311">
        <v>0</v>
      </c>
      <c r="S103" s="311">
        <v>0</v>
      </c>
      <c r="T103" s="311">
        <v>0</v>
      </c>
      <c r="U103" s="311">
        <v>0</v>
      </c>
      <c r="V103" s="311">
        <v>0</v>
      </c>
      <c r="W103" s="311">
        <v>2.5623216E-3</v>
      </c>
      <c r="X103" s="311">
        <v>7.9281244800000011E-2</v>
      </c>
      <c r="Y103" s="311">
        <v>0.1024175016</v>
      </c>
      <c r="Z103" s="311">
        <v>9.9101556000000021E-2</v>
      </c>
      <c r="AA103" s="311">
        <v>0.11391026760000002</v>
      </c>
      <c r="AB103" s="311">
        <v>0.13195956240000001</v>
      </c>
      <c r="AC103" s="311">
        <v>0.17261757720000004</v>
      </c>
      <c r="AD103" s="311">
        <v>0.21564950760000004</v>
      </c>
      <c r="AE103" s="311">
        <v>0.28705538160000005</v>
      </c>
      <c r="AF103" s="311">
        <v>0.34715689560000007</v>
      </c>
      <c r="AG103" s="311">
        <v>0.45865556640000005</v>
      </c>
      <c r="AH103" s="311">
        <v>0.55738031040000013</v>
      </c>
      <c r="AI103" s="311">
        <v>0.52143244560000002</v>
      </c>
      <c r="AJ103" s="311">
        <v>0.63489053880000013</v>
      </c>
      <c r="AK103" s="311">
        <v>0.71307902880000018</v>
      </c>
      <c r="AL103" s="311">
        <v>0.78327910440000015</v>
      </c>
      <c r="AM103" s="311">
        <v>0.87039803880000011</v>
      </c>
      <c r="AN103" s="311">
        <v>0.9116589528000002</v>
      </c>
      <c r="AO103" s="311">
        <v>1.0682997012000004</v>
      </c>
      <c r="AP103" s="311">
        <v>1.143812826</v>
      </c>
      <c r="AQ103" s="311">
        <v>1.2059491248000003</v>
      </c>
      <c r="AR103" s="311">
        <v>1.3061434356000001</v>
      </c>
      <c r="AS103" s="311">
        <v>1.3441260852000001</v>
      </c>
      <c r="AT103" s="311">
        <v>1.2776941296000004</v>
      </c>
      <c r="AU103" s="311">
        <v>1.6205930496000003</v>
      </c>
      <c r="AV103" s="311">
        <v>1.7440366608000002</v>
      </c>
      <c r="AW103" s="311">
        <v>1.8910310220000004</v>
      </c>
      <c r="AX103" s="311">
        <v>1.9791296675999999</v>
      </c>
      <c r="AY103" s="311">
        <v>1.8001439676000004</v>
      </c>
      <c r="AZ103" s="311">
        <v>1.6433901756000002</v>
      </c>
      <c r="BA103" s="311">
        <v>1.7151728616000002</v>
      </c>
      <c r="BB103" s="311">
        <v>1.7912301395933081</v>
      </c>
      <c r="BC103" s="311">
        <v>2.0809442699999998</v>
      </c>
      <c r="BD103" s="311">
        <v>2.0172178245600003</v>
      </c>
      <c r="BE103" s="312">
        <v>2.0393253846000006</v>
      </c>
      <c r="BF103" s="285">
        <v>8.1972469994802122E-3</v>
      </c>
      <c r="BG103" s="285">
        <v>4.6724982576128671E-2</v>
      </c>
      <c r="BH103" s="285">
        <v>1.4818526532501571E-2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0</v>
      </c>
      <c r="AK104" s="311">
        <v>0</v>
      </c>
      <c r="AL104" s="311">
        <v>0</v>
      </c>
      <c r="AM104" s="311">
        <v>0</v>
      </c>
      <c r="AN104" s="311">
        <v>0</v>
      </c>
      <c r="AO104" s="311">
        <v>0</v>
      </c>
      <c r="AP104" s="311">
        <v>0</v>
      </c>
      <c r="AQ104" s="311">
        <v>0</v>
      </c>
      <c r="AR104" s="311">
        <v>0</v>
      </c>
      <c r="AS104" s="311">
        <v>0</v>
      </c>
      <c r="AT104" s="311">
        <v>0</v>
      </c>
      <c r="AU104" s="311">
        <v>0</v>
      </c>
      <c r="AV104" s="311">
        <v>0</v>
      </c>
      <c r="AW104" s="311">
        <v>0</v>
      </c>
      <c r="AX104" s="311">
        <v>0</v>
      </c>
      <c r="AY104" s="311">
        <v>0</v>
      </c>
      <c r="AZ104" s="311">
        <v>0</v>
      </c>
      <c r="BA104" s="311">
        <v>0</v>
      </c>
      <c r="BB104" s="311">
        <v>0</v>
      </c>
      <c r="BC104" s="311">
        <v>0</v>
      </c>
      <c r="BD104" s="311">
        <v>0</v>
      </c>
      <c r="BE104" s="312">
        <v>0</v>
      </c>
      <c r="BF104" s="285" t="s">
        <v>111</v>
      </c>
      <c r="BG104" s="285" t="s">
        <v>111</v>
      </c>
      <c r="BH104" s="285" t="s">
        <v>111</v>
      </c>
    </row>
    <row r="105" spans="1:60" x14ac:dyDescent="0.15">
      <c r="A105" s="162" t="s">
        <v>98</v>
      </c>
      <c r="B105" s="311">
        <v>8.3058300000000019E-3</v>
      </c>
      <c r="C105" s="311">
        <v>9.3213900000000006E-3</v>
      </c>
      <c r="D105" s="311">
        <v>1.2041640000000001E-2</v>
      </c>
      <c r="E105" s="311">
        <v>1.6974360000000001E-2</v>
      </c>
      <c r="F105" s="311">
        <v>2.132676E-2</v>
      </c>
      <c r="G105" s="311">
        <v>2.0232927345150004E-2</v>
      </c>
      <c r="H105" s="311">
        <v>4.0671265120200008E-2</v>
      </c>
      <c r="I105" s="311">
        <v>4.7347104091950011E-2</v>
      </c>
      <c r="J105" s="311">
        <v>5.4639174353400016E-2</v>
      </c>
      <c r="K105" s="311">
        <v>5.7514920372000004E-2</v>
      </c>
      <c r="L105" s="311">
        <v>5.710409951220001E-2</v>
      </c>
      <c r="M105" s="311">
        <v>7.1089351920000002E-2</v>
      </c>
      <c r="N105" s="311">
        <v>7.5027037320000017E-2</v>
      </c>
      <c r="O105" s="311">
        <v>7.3904137560000013E-2</v>
      </c>
      <c r="P105" s="311">
        <v>7.1341815960000013E-2</v>
      </c>
      <c r="Q105" s="311">
        <v>7.3798630200000007E-2</v>
      </c>
      <c r="R105" s="311">
        <v>6.2886154680000014E-2</v>
      </c>
      <c r="S105" s="311">
        <v>4.8093393531959995E-2</v>
      </c>
      <c r="T105" s="311">
        <v>4.9878951107039993E-2</v>
      </c>
      <c r="U105" s="311">
        <v>5.0190408833759997E-2</v>
      </c>
      <c r="V105" s="311">
        <v>4.4996111935559996E-2</v>
      </c>
      <c r="W105" s="311">
        <v>4.0998539804399999E-2</v>
      </c>
      <c r="X105" s="311">
        <v>4.1466302916840003E-2</v>
      </c>
      <c r="Y105" s="311">
        <v>4.7297928327480004E-2</v>
      </c>
      <c r="Z105" s="311">
        <v>4.7648793053160006E-2</v>
      </c>
      <c r="AA105" s="311">
        <v>7.6474466415000011E-2</v>
      </c>
      <c r="AB105" s="311">
        <v>0.11106217875022201</v>
      </c>
      <c r="AC105" s="311">
        <v>0.11013589892660401</v>
      </c>
      <c r="AD105" s="311">
        <v>0.11526245233735678</v>
      </c>
      <c r="AE105" s="311">
        <v>0.1399843004594076</v>
      </c>
      <c r="AF105" s="311">
        <v>0.1564429939203672</v>
      </c>
      <c r="AG105" s="311">
        <v>0.15963323055310441</v>
      </c>
      <c r="AH105" s="311">
        <v>0.18728974042106397</v>
      </c>
      <c r="AI105" s="311">
        <v>0.22191990586577282</v>
      </c>
      <c r="AJ105" s="311">
        <v>0.22584515922050036</v>
      </c>
      <c r="AK105" s="311">
        <v>0.24362624813166361</v>
      </c>
      <c r="AL105" s="311">
        <v>0.26241841629689766</v>
      </c>
      <c r="AM105" s="311">
        <v>0.29349910411619756</v>
      </c>
      <c r="AN105" s="311">
        <v>0.3029313341725236</v>
      </c>
      <c r="AO105" s="311">
        <v>0.36851140951888328</v>
      </c>
      <c r="AP105" s="311">
        <v>0.37152289806926775</v>
      </c>
      <c r="AQ105" s="311">
        <v>0.39851455142412723</v>
      </c>
      <c r="AR105" s="311">
        <v>0.42281647610844608</v>
      </c>
      <c r="AS105" s="311">
        <v>0.4595745165896376</v>
      </c>
      <c r="AT105" s="311">
        <v>0.44880392910070083</v>
      </c>
      <c r="AU105" s="311">
        <v>0.55727166348009727</v>
      </c>
      <c r="AV105" s="311">
        <v>0.61343754928521133</v>
      </c>
      <c r="AW105" s="311">
        <v>0.64386822321609138</v>
      </c>
      <c r="AX105" s="311">
        <v>0.64576463816562846</v>
      </c>
      <c r="AY105" s="311">
        <v>0.67925407190069886</v>
      </c>
      <c r="AZ105" s="311">
        <v>0.72649295974140859</v>
      </c>
      <c r="BA105" s="311">
        <v>0.75475457323493034</v>
      </c>
      <c r="BB105" s="311">
        <v>0.83682223112553489</v>
      </c>
      <c r="BC105" s="311">
        <v>0.85183696121986452</v>
      </c>
      <c r="BD105" s="311">
        <v>0.83735355492381591</v>
      </c>
      <c r="BE105" s="312">
        <v>0.8958406113909686</v>
      </c>
      <c r="BF105" s="285">
        <v>6.6924424209986233E-2</v>
      </c>
      <c r="BG105" s="285">
        <v>6.4351855993929119E-2</v>
      </c>
      <c r="BH105" s="285">
        <v>6.5095241637436411E-3</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9.9227160000000016E-3</v>
      </c>
      <c r="S106" s="311">
        <v>5.0576544000000008E-2</v>
      </c>
      <c r="T106" s="311">
        <v>5.9536296000000009E-2</v>
      </c>
      <c r="U106" s="311">
        <v>8.888576400000002E-2</v>
      </c>
      <c r="V106" s="311">
        <v>0.11685358800000001</v>
      </c>
      <c r="W106" s="311">
        <v>0.12554109590955845</v>
      </c>
      <c r="X106" s="311">
        <v>0.17406311457398899</v>
      </c>
      <c r="Y106" s="311">
        <v>0.20543203518566219</v>
      </c>
      <c r="Z106" s="311">
        <v>0.20140488699600936</v>
      </c>
      <c r="AA106" s="311">
        <v>0.21834908398993752</v>
      </c>
      <c r="AB106" s="311">
        <v>0.27033696113039885</v>
      </c>
      <c r="AC106" s="311">
        <v>0.29308818553743909</v>
      </c>
      <c r="AD106" s="311">
        <v>0.33195222292650117</v>
      </c>
      <c r="AE106" s="311">
        <v>0.36738099845926003</v>
      </c>
      <c r="AF106" s="311">
        <v>0.38047424159093174</v>
      </c>
      <c r="AG106" s="311">
        <v>0.44330070750590256</v>
      </c>
      <c r="AH106" s="311">
        <v>0.55607773770982327</v>
      </c>
      <c r="AI106" s="311">
        <v>0.59381708555993584</v>
      </c>
      <c r="AJ106" s="311">
        <v>0.65966839660452026</v>
      </c>
      <c r="AK106" s="311">
        <v>0.76303327354674522</v>
      </c>
      <c r="AL106" s="311">
        <v>0.88417900677406791</v>
      </c>
      <c r="AM106" s="311">
        <v>0.96081298863297016</v>
      </c>
      <c r="AN106" s="311">
        <v>1.0231984412015238</v>
      </c>
      <c r="AO106" s="311">
        <v>1.0711813263252385</v>
      </c>
      <c r="AP106" s="311">
        <v>1.1541308725182413</v>
      </c>
      <c r="AQ106" s="311">
        <v>1.1884043618923232</v>
      </c>
      <c r="AR106" s="311">
        <v>1.2661936299099024</v>
      </c>
      <c r="AS106" s="311">
        <v>1.3299021225177079</v>
      </c>
      <c r="AT106" s="311">
        <v>1.3724799565081787</v>
      </c>
      <c r="AU106" s="311">
        <v>1.5554002649653573</v>
      </c>
      <c r="AV106" s="311">
        <v>1.5954501851328242</v>
      </c>
      <c r="AW106" s="311">
        <v>1.7508061043830683</v>
      </c>
      <c r="AX106" s="311">
        <v>1.7591157242787208</v>
      </c>
      <c r="AY106" s="311">
        <v>1.7980103582875104</v>
      </c>
      <c r="AZ106" s="311">
        <v>1.8345944199789459</v>
      </c>
      <c r="BA106" s="311">
        <v>1.8203131839571642</v>
      </c>
      <c r="BB106" s="311">
        <v>1.8030165983084434</v>
      </c>
      <c r="BC106" s="311">
        <v>1.8007060259910894</v>
      </c>
      <c r="BD106" s="311">
        <v>1.833824229206495</v>
      </c>
      <c r="BE106" s="312">
        <v>1.6867051309980687</v>
      </c>
      <c r="BF106" s="285">
        <v>-8.2738345233095312E-2</v>
      </c>
      <c r="BG106" s="285">
        <v>2.9402383690760869E-2</v>
      </c>
      <c r="BH106" s="285">
        <v>1.2256251466758412E-2</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3.4740000000000004E-4</v>
      </c>
      <c r="S107" s="311">
        <v>6.6006000000000007E-4</v>
      </c>
      <c r="T107" s="311">
        <v>2.2754700000000004E-3</v>
      </c>
      <c r="U107" s="311">
        <v>1.9801800000000002E-3</v>
      </c>
      <c r="V107" s="311">
        <v>1.2332700000000003E-3</v>
      </c>
      <c r="W107" s="311">
        <v>1.28538E-3</v>
      </c>
      <c r="X107" s="311">
        <v>1.28538E-3</v>
      </c>
      <c r="Y107" s="311">
        <v>9.7272000000000005E-4</v>
      </c>
      <c r="Z107" s="311">
        <v>1.14642E-3</v>
      </c>
      <c r="AA107" s="311">
        <v>1.3896000000000002E-3</v>
      </c>
      <c r="AB107" s="311">
        <v>2.5012800000000003E-3</v>
      </c>
      <c r="AC107" s="311">
        <v>7.2953999999999996E-3</v>
      </c>
      <c r="AD107" s="311">
        <v>8.685E-3</v>
      </c>
      <c r="AE107" s="311">
        <v>8.685E-3</v>
      </c>
      <c r="AF107" s="311">
        <v>5.0546699999999998E-3</v>
      </c>
      <c r="AG107" s="311">
        <v>9.9703800000000026E-3</v>
      </c>
      <c r="AH107" s="311">
        <v>1.8446940000000002E-2</v>
      </c>
      <c r="AI107" s="311">
        <v>3.1266000000000002E-2</v>
      </c>
      <c r="AJ107" s="311">
        <v>4.5162000000000008E-2</v>
      </c>
      <c r="AK107" s="311">
        <v>5.5584000000000001E-2</v>
      </c>
      <c r="AL107" s="311">
        <v>6.948E-2</v>
      </c>
      <c r="AM107" s="311">
        <v>8.3376000000000006E-2</v>
      </c>
      <c r="AN107" s="311">
        <v>8.2438020000000015E-2</v>
      </c>
      <c r="AO107" s="311">
        <v>0.14451840000000002</v>
      </c>
      <c r="AP107" s="311">
        <v>0.22372560000000005</v>
      </c>
      <c r="AQ107" s="311">
        <v>0.24318000000000001</v>
      </c>
      <c r="AR107" s="311">
        <v>0.24595920000000002</v>
      </c>
      <c r="AS107" s="311">
        <v>0.26051526000000003</v>
      </c>
      <c r="AT107" s="311">
        <v>0.2782674</v>
      </c>
      <c r="AU107" s="311">
        <v>0.32662547999999997</v>
      </c>
      <c r="AV107" s="311">
        <v>0.29459520000000006</v>
      </c>
      <c r="AW107" s="311">
        <v>0.32499270000000002</v>
      </c>
      <c r="AX107" s="311">
        <v>0.33874974000000002</v>
      </c>
      <c r="AY107" s="311">
        <v>0.35469540000000005</v>
      </c>
      <c r="AZ107" s="311">
        <v>0.3703284</v>
      </c>
      <c r="BA107" s="311">
        <v>0.36859140000000001</v>
      </c>
      <c r="BB107" s="311">
        <v>0.34274484</v>
      </c>
      <c r="BC107" s="311">
        <v>0.34774740000000004</v>
      </c>
      <c r="BD107" s="311">
        <v>0.35469540000000005</v>
      </c>
      <c r="BE107" s="312">
        <v>0.31365356399999994</v>
      </c>
      <c r="BF107" s="285">
        <v>-0.11812618080420489</v>
      </c>
      <c r="BG107" s="285">
        <v>2.4564543906987701E-2</v>
      </c>
      <c r="BH107" s="285">
        <v>2.2791280367744399E-3</v>
      </c>
    </row>
    <row r="108" spans="1:60" x14ac:dyDescent="0.15">
      <c r="A108" s="162" t="s">
        <v>95</v>
      </c>
      <c r="B108" s="311">
        <v>8.383027500000001E-3</v>
      </c>
      <c r="C108" s="311">
        <v>1.0742760000000001E-2</v>
      </c>
      <c r="D108" s="311">
        <v>1.638732402E-2</v>
      </c>
      <c r="E108" s="311">
        <v>1.9303659899999999E-2</v>
      </c>
      <c r="F108" s="311">
        <v>2.0504552400000001E-2</v>
      </c>
      <c r="G108" s="311">
        <v>2.1431475000000002E-2</v>
      </c>
      <c r="H108" s="311">
        <v>2.2517865000000001E-2</v>
      </c>
      <c r="I108" s="311">
        <v>1.8626535E-2</v>
      </c>
      <c r="J108" s="311">
        <v>4.0816687500000004E-2</v>
      </c>
      <c r="K108" s="311">
        <v>6.6080767499999998E-2</v>
      </c>
      <c r="L108" s="311">
        <v>5.8185899999999999E-2</v>
      </c>
      <c r="M108" s="311">
        <v>5.4657000000000004E-2</v>
      </c>
      <c r="N108" s="311">
        <v>6.0606E-2</v>
      </c>
      <c r="O108" s="311">
        <v>4.3114500000000007E-2</v>
      </c>
      <c r="P108" s="311">
        <v>5.6421900000000004E-2</v>
      </c>
      <c r="Q108" s="311">
        <v>6.5407499999999993E-2</v>
      </c>
      <c r="R108" s="311">
        <v>7.5229199999999996E-2</v>
      </c>
      <c r="S108" s="311">
        <v>7.8327899999999992E-2</v>
      </c>
      <c r="T108" s="311">
        <v>8.8931700000000002E-2</v>
      </c>
      <c r="U108" s="311">
        <v>9.2332800000000007E-2</v>
      </c>
      <c r="V108" s="311">
        <v>0.1014975</v>
      </c>
      <c r="W108" s="311">
        <v>0.10678050000000003</v>
      </c>
      <c r="X108" s="311">
        <v>0.10800360000000002</v>
      </c>
      <c r="Y108" s="311">
        <v>9.8187975000000011E-2</v>
      </c>
      <c r="Z108" s="311">
        <v>8.7256529999999985E-2</v>
      </c>
      <c r="AA108" s="311">
        <v>7.9563959999999961E-2</v>
      </c>
      <c r="AB108" s="311">
        <v>9.1932299999999953E-2</v>
      </c>
      <c r="AC108" s="311">
        <v>0.11438365499999997</v>
      </c>
      <c r="AD108" s="311">
        <v>0.12427578000000004</v>
      </c>
      <c r="AE108" s="311">
        <v>0.12939398999999993</v>
      </c>
      <c r="AF108" s="311">
        <v>0.16002180000000002</v>
      </c>
      <c r="AG108" s="311">
        <v>0.14823553500000006</v>
      </c>
      <c r="AH108" s="311">
        <v>0.16304796000000002</v>
      </c>
      <c r="AI108" s="311">
        <v>0.14309623610131508</v>
      </c>
      <c r="AJ108" s="311">
        <v>0.14565981410131498</v>
      </c>
      <c r="AK108" s="311">
        <v>0.13352079532237202</v>
      </c>
      <c r="AL108" s="311">
        <v>0.13271421312611995</v>
      </c>
      <c r="AM108" s="311">
        <v>0.13516286185530682</v>
      </c>
      <c r="AN108" s="311">
        <v>0.16431943801660656</v>
      </c>
      <c r="AO108" s="311">
        <v>0.17214063626502404</v>
      </c>
      <c r="AP108" s="311">
        <v>0.20099060485155204</v>
      </c>
      <c r="AQ108" s="311">
        <v>0.20527269155027128</v>
      </c>
      <c r="AR108" s="311">
        <v>0.23088145309230867</v>
      </c>
      <c r="AS108" s="311">
        <v>0.22847497614426368</v>
      </c>
      <c r="AT108" s="311">
        <v>0.19735615690662497</v>
      </c>
      <c r="AU108" s="311">
        <v>0.24474293125963453</v>
      </c>
      <c r="AV108" s="311">
        <v>0.2702556274678844</v>
      </c>
      <c r="AW108" s="311">
        <v>0.30709952474653646</v>
      </c>
      <c r="AX108" s="311">
        <v>0.31009140258955314</v>
      </c>
      <c r="AY108" s="311">
        <v>0.36918926684030778</v>
      </c>
      <c r="AZ108" s="311">
        <v>0.41379633685907757</v>
      </c>
      <c r="BA108" s="311">
        <v>0.39631492861715761</v>
      </c>
      <c r="BB108" s="311">
        <v>0.40102991136613969</v>
      </c>
      <c r="BC108" s="311">
        <v>0.39310630990874318</v>
      </c>
      <c r="BD108" s="311">
        <v>0.41029561855407876</v>
      </c>
      <c r="BE108" s="312">
        <v>0.42135632050243954</v>
      </c>
      <c r="BF108" s="285">
        <v>2.4151988768375432E-2</v>
      </c>
      <c r="BG108" s="285">
        <v>7.5931493672778849E-2</v>
      </c>
      <c r="BH108" s="285">
        <v>3.061737897323006E-3</v>
      </c>
    </row>
    <row r="109" spans="1:60" s="161" customFormat="1" x14ac:dyDescent="0.15">
      <c r="A109" s="163" t="s">
        <v>94</v>
      </c>
      <c r="B109" s="313">
        <v>0.20243508392477877</v>
      </c>
      <c r="C109" s="313">
        <v>0.22460131102654868</v>
      </c>
      <c r="D109" s="313">
        <v>0.25700944334743364</v>
      </c>
      <c r="E109" s="313">
        <v>0.2801449100769911</v>
      </c>
      <c r="F109" s="313">
        <v>0.36936152783643883</v>
      </c>
      <c r="G109" s="313">
        <v>0.51236901136888779</v>
      </c>
      <c r="H109" s="313">
        <v>0.61038327329652731</v>
      </c>
      <c r="I109" s="313">
        <v>0.70709495037388514</v>
      </c>
      <c r="J109" s="313">
        <v>0.87268125904640947</v>
      </c>
      <c r="K109" s="313">
        <v>1.088409317291493</v>
      </c>
      <c r="L109" s="313">
        <v>1.2644774880535614</v>
      </c>
      <c r="M109" s="313">
        <v>1.4617904808737412</v>
      </c>
      <c r="N109" s="313">
        <v>1.7994496213612592</v>
      </c>
      <c r="O109" s="313">
        <v>2.1588360050206359</v>
      </c>
      <c r="P109" s="313">
        <v>2.4677255627004642</v>
      </c>
      <c r="Q109" s="313">
        <v>2.6487931521854913</v>
      </c>
      <c r="R109" s="313">
        <v>2.6781597445835481</v>
      </c>
      <c r="S109" s="313">
        <v>2.7856394642851376</v>
      </c>
      <c r="T109" s="313">
        <v>3.0760921529689078</v>
      </c>
      <c r="U109" s="313">
        <v>3.5987172905944491</v>
      </c>
      <c r="V109" s="313">
        <v>3.9110041109759619</v>
      </c>
      <c r="W109" s="313">
        <v>4.2698786856032624</v>
      </c>
      <c r="X109" s="313">
        <v>4.53244904426864</v>
      </c>
      <c r="Y109" s="313">
        <v>4.8337560232692605</v>
      </c>
      <c r="Z109" s="313">
        <v>5.073389227920198</v>
      </c>
      <c r="AA109" s="313">
        <v>5.472685485507581</v>
      </c>
      <c r="AB109" s="313">
        <v>6.0045815569011145</v>
      </c>
      <c r="AC109" s="313">
        <v>6.4127445965980501</v>
      </c>
      <c r="AD109" s="313">
        <v>6.7196568484453429</v>
      </c>
      <c r="AE109" s="313">
        <v>7.3150913168102356</v>
      </c>
      <c r="AF109" s="313">
        <v>7.6624589325129948</v>
      </c>
      <c r="AG109" s="313">
        <v>8.3654665495284029</v>
      </c>
      <c r="AH109" s="313">
        <v>9.03868820439072</v>
      </c>
      <c r="AI109" s="313">
        <v>9.2441221506656355</v>
      </c>
      <c r="AJ109" s="313">
        <v>9.9824884504161346</v>
      </c>
      <c r="AK109" s="313">
        <v>10.743422301706255</v>
      </c>
      <c r="AL109" s="313">
        <v>11.399983953625215</v>
      </c>
      <c r="AM109" s="313">
        <v>11.928312346895495</v>
      </c>
      <c r="AN109" s="313">
        <v>12.918279778617336</v>
      </c>
      <c r="AO109" s="313">
        <v>13.688124608625817</v>
      </c>
      <c r="AP109" s="313">
        <v>14.705170287305444</v>
      </c>
      <c r="AQ109" s="313">
        <v>15.822528216996705</v>
      </c>
      <c r="AR109" s="313">
        <v>17.042120221503236</v>
      </c>
      <c r="AS109" s="313">
        <v>18.134078351577852</v>
      </c>
      <c r="AT109" s="313">
        <v>18.563106681780411</v>
      </c>
      <c r="AU109" s="313">
        <v>20.72002062777052</v>
      </c>
      <c r="AV109" s="313">
        <v>22.345632208275681</v>
      </c>
      <c r="AW109" s="313">
        <v>23.83047943868123</v>
      </c>
      <c r="AX109" s="313">
        <v>24.698274458470301</v>
      </c>
      <c r="AY109" s="313">
        <v>25.417797332171574</v>
      </c>
      <c r="AZ109" s="313">
        <v>25.789617262183647</v>
      </c>
      <c r="BA109" s="313">
        <v>26.398887409005649</v>
      </c>
      <c r="BB109" s="313">
        <v>27.813332522390485</v>
      </c>
      <c r="BC109" s="313">
        <v>29.870379228100671</v>
      </c>
      <c r="BD109" s="313">
        <v>30.892311993744475</v>
      </c>
      <c r="BE109" s="313">
        <v>31.017404315485024</v>
      </c>
      <c r="BF109" s="286">
        <v>1.3059985740873081E-3</v>
      </c>
      <c r="BG109" s="286">
        <v>5.2252521641005467E-2</v>
      </c>
      <c r="BH109" s="286">
        <v>0.22538444933273716</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267" t="s">
        <v>93</v>
      </c>
      <c r="B111" s="314">
        <v>22.693676145630821</v>
      </c>
      <c r="C111" s="314">
        <v>24.727660294617792</v>
      </c>
      <c r="D111" s="314">
        <v>26.54654174270857</v>
      </c>
      <c r="E111" s="314">
        <v>28.959593381025613</v>
      </c>
      <c r="F111" s="314">
        <v>31.800305038118633</v>
      </c>
      <c r="G111" s="314">
        <v>34.613250257666657</v>
      </c>
      <c r="H111" s="314">
        <v>37.051893584811161</v>
      </c>
      <c r="I111" s="314">
        <v>39.100892776463908</v>
      </c>
      <c r="J111" s="314">
        <v>40.956191590357832</v>
      </c>
      <c r="K111" s="314">
        <v>41.962588436468124</v>
      </c>
      <c r="L111" s="314">
        <v>41.979983272221432</v>
      </c>
      <c r="M111" s="314">
        <v>44.478420840915042</v>
      </c>
      <c r="N111" s="314">
        <v>45.938542172457069</v>
      </c>
      <c r="O111" s="314">
        <v>47.863865342845358</v>
      </c>
      <c r="P111" s="314">
        <v>50.83199405084715</v>
      </c>
      <c r="Q111" s="314">
        <v>51.257254481834636</v>
      </c>
      <c r="R111" s="314">
        <v>51.823257745808185</v>
      </c>
      <c r="S111" s="314">
        <v>52.088352116411301</v>
      </c>
      <c r="T111" s="314">
        <v>52.930835579639869</v>
      </c>
      <c r="U111" s="314">
        <v>57.246471498715131</v>
      </c>
      <c r="V111" s="314">
        <v>58.5405136524002</v>
      </c>
      <c r="W111" s="314">
        <v>59.113034146050644</v>
      </c>
      <c r="X111" s="314">
        <v>62.21145555992296</v>
      </c>
      <c r="Y111" s="314">
        <v>65.116648940017768</v>
      </c>
      <c r="Z111" s="314">
        <v>67.93392771937161</v>
      </c>
      <c r="AA111" s="314">
        <v>70.143828292118712</v>
      </c>
      <c r="AB111" s="314">
        <v>71.913681803784769</v>
      </c>
      <c r="AC111" s="314">
        <v>72.240374704963799</v>
      </c>
      <c r="AD111" s="314">
        <v>72.96862538869776</v>
      </c>
      <c r="AE111" s="314">
        <v>73.415880340487561</v>
      </c>
      <c r="AF111" s="314">
        <v>75.990682613500951</v>
      </c>
      <c r="AG111" s="314">
        <v>79.788300351170307</v>
      </c>
      <c r="AH111" s="314">
        <v>79.323528619827698</v>
      </c>
      <c r="AI111" s="314">
        <v>80.776355199875653</v>
      </c>
      <c r="AJ111" s="314">
        <v>83.073335110533236</v>
      </c>
      <c r="AK111" s="314">
        <v>86.383475720561904</v>
      </c>
      <c r="AL111" s="314">
        <v>87.544255485019917</v>
      </c>
      <c r="AM111" s="314">
        <v>90.125573203477657</v>
      </c>
      <c r="AN111" s="314">
        <v>92.627599851553313</v>
      </c>
      <c r="AO111" s="314">
        <v>96.189800703998159</v>
      </c>
      <c r="AP111" s="314">
        <v>98.833324865334063</v>
      </c>
      <c r="AQ111" s="314">
        <v>101.42125087308212</v>
      </c>
      <c r="AR111" s="314">
        <v>105.54906057396165</v>
      </c>
      <c r="AS111" s="314">
        <v>108.12911531672722</v>
      </c>
      <c r="AT111" s="314">
        <v>105.9064984805776</v>
      </c>
      <c r="AU111" s="314">
        <v>113.77684363600389</v>
      </c>
      <c r="AV111" s="314">
        <v>116.48516272978223</v>
      </c>
      <c r="AW111" s="314">
        <v>119.53745777873576</v>
      </c>
      <c r="AX111" s="314">
        <v>121.48691034659986</v>
      </c>
      <c r="AY111" s="314">
        <v>122.40216268655244</v>
      </c>
      <c r="AZ111" s="314">
        <v>125.21527515560061</v>
      </c>
      <c r="BA111" s="314">
        <v>128.11093440875464</v>
      </c>
      <c r="BB111" s="314">
        <v>131.53173819631687</v>
      </c>
      <c r="BC111" s="314">
        <v>138.16426216281232</v>
      </c>
      <c r="BD111" s="314">
        <v>140.54184850145225</v>
      </c>
      <c r="BE111" s="314">
        <v>137.61998401981026</v>
      </c>
      <c r="BF111" s="291">
        <v>-2.3465433264939217E-2</v>
      </c>
      <c r="BG111" s="291">
        <v>2.8698970471631169E-2</v>
      </c>
      <c r="BH111" s="291">
        <v>1</v>
      </c>
    </row>
    <row r="112" spans="1:60" x14ac:dyDescent="0.15">
      <c r="A112" s="168" t="s">
        <v>92</v>
      </c>
      <c r="B112" s="311">
        <v>17.01117566216438</v>
      </c>
      <c r="C112" s="311">
        <v>18.408023246646085</v>
      </c>
      <c r="D112" s="311">
        <v>19.569573349190431</v>
      </c>
      <c r="E112" s="311">
        <v>21.402159385351869</v>
      </c>
      <c r="F112" s="311">
        <v>23.601343085924615</v>
      </c>
      <c r="G112" s="311">
        <v>25.657573313178343</v>
      </c>
      <c r="H112" s="311">
        <v>27.285814582064891</v>
      </c>
      <c r="I112" s="311">
        <v>28.773988306484327</v>
      </c>
      <c r="J112" s="311">
        <v>29.569340311771125</v>
      </c>
      <c r="K112" s="311">
        <v>29.811075865628325</v>
      </c>
      <c r="L112" s="311">
        <v>28.69019435996492</v>
      </c>
      <c r="M112" s="311">
        <v>29.769015244942697</v>
      </c>
      <c r="N112" s="311">
        <v>29.957569190130787</v>
      </c>
      <c r="O112" s="311">
        <v>30.70281988987734</v>
      </c>
      <c r="P112" s="311">
        <v>32.208898326927056</v>
      </c>
      <c r="Q112" s="311">
        <v>31.938692387160586</v>
      </c>
      <c r="R112" s="311">
        <v>31.369308136098198</v>
      </c>
      <c r="S112" s="311">
        <v>30.013196339350959</v>
      </c>
      <c r="T112" s="311">
        <v>29.385367757945502</v>
      </c>
      <c r="U112" s="311">
        <v>31.516176902691619</v>
      </c>
      <c r="V112" s="311">
        <v>31.770523244831931</v>
      </c>
      <c r="W112" s="311">
        <v>30.788584941346645</v>
      </c>
      <c r="X112" s="311">
        <v>32.492492339228242</v>
      </c>
      <c r="Y112" s="311">
        <v>33.562040165433856</v>
      </c>
      <c r="Z112" s="311">
        <v>35.24041902943079</v>
      </c>
      <c r="AA112" s="311">
        <v>35.953896499826755</v>
      </c>
      <c r="AB112" s="311">
        <v>37.258474741100791</v>
      </c>
      <c r="AC112" s="311">
        <v>37.983602751514766</v>
      </c>
      <c r="AD112" s="311">
        <v>39.278606630559793</v>
      </c>
      <c r="AE112" s="311">
        <v>40.212466936765097</v>
      </c>
      <c r="AF112" s="311">
        <v>42.365391209773229</v>
      </c>
      <c r="AG112" s="311">
        <v>44.575392184594648</v>
      </c>
      <c r="AH112" s="311">
        <v>45.043716417578921</v>
      </c>
      <c r="AI112" s="311">
        <v>45.351920755508431</v>
      </c>
      <c r="AJ112" s="311">
        <v>46.606172939900048</v>
      </c>
      <c r="AK112" s="311">
        <v>48.51145167630564</v>
      </c>
      <c r="AL112" s="311">
        <v>48.101710923770561</v>
      </c>
      <c r="AM112" s="311">
        <v>49.238458405826528</v>
      </c>
      <c r="AN112" s="311">
        <v>49.905457947679388</v>
      </c>
      <c r="AO112" s="311">
        <v>50.730535585458348</v>
      </c>
      <c r="AP112" s="311">
        <v>51.268502901972298</v>
      </c>
      <c r="AQ112" s="311">
        <v>51.384620713742805</v>
      </c>
      <c r="AR112" s="311">
        <v>53.272028778530604</v>
      </c>
      <c r="AS112" s="311">
        <v>54.124519518532551</v>
      </c>
      <c r="AT112" s="311">
        <v>52.474665616384684</v>
      </c>
      <c r="AU112" s="311">
        <v>55.919809459909871</v>
      </c>
      <c r="AV112" s="311">
        <v>55.710196135073872</v>
      </c>
      <c r="AW112" s="311">
        <v>57.008597566009882</v>
      </c>
      <c r="AX112" s="311">
        <v>58.196283124551144</v>
      </c>
      <c r="AY112" s="311">
        <v>57.282204061676033</v>
      </c>
      <c r="AZ112" s="311">
        <v>58.453305532773776</v>
      </c>
      <c r="BA112" s="311">
        <v>59.674091246779852</v>
      </c>
      <c r="BB112" s="311">
        <v>60.432700021002006</v>
      </c>
      <c r="BC112" s="311">
        <v>63.499023683288961</v>
      </c>
      <c r="BD112" s="311">
        <v>64.799020275428916</v>
      </c>
      <c r="BE112" s="312">
        <v>63.27646256713907</v>
      </c>
      <c r="BF112" s="285">
        <v>-2.616465821288072E-2</v>
      </c>
      <c r="BG112" s="285">
        <v>2.1320092700112925E-2</v>
      </c>
      <c r="BH112" s="285">
        <v>0.45979123611895267</v>
      </c>
    </row>
    <row r="113" spans="1:60" x14ac:dyDescent="0.15">
      <c r="A113" s="168" t="s">
        <v>91</v>
      </c>
      <c r="B113" s="311">
        <v>5.6825004834664403</v>
      </c>
      <c r="C113" s="311">
        <v>6.3196370479717014</v>
      </c>
      <c r="D113" s="311">
        <v>6.976968393518125</v>
      </c>
      <c r="E113" s="311">
        <v>7.5574339956737475</v>
      </c>
      <c r="F113" s="311">
        <v>8.1989619521940185</v>
      </c>
      <c r="G113" s="311">
        <v>8.9556769444883351</v>
      </c>
      <c r="H113" s="311">
        <v>9.7660790027462827</v>
      </c>
      <c r="I113" s="311">
        <v>10.326904469979588</v>
      </c>
      <c r="J113" s="311">
        <v>11.386851278586709</v>
      </c>
      <c r="K113" s="311">
        <v>12.151512570839792</v>
      </c>
      <c r="L113" s="311">
        <v>13.289788912256522</v>
      </c>
      <c r="M113" s="311">
        <v>14.709405595972338</v>
      </c>
      <c r="N113" s="311">
        <v>15.980972982326275</v>
      </c>
      <c r="O113" s="311">
        <v>17.161045452968018</v>
      </c>
      <c r="P113" s="311">
        <v>18.623095723920091</v>
      </c>
      <c r="Q113" s="311">
        <v>19.318562094674046</v>
      </c>
      <c r="R113" s="311">
        <v>20.453949609709984</v>
      </c>
      <c r="S113" s="311">
        <v>22.075155777060349</v>
      </c>
      <c r="T113" s="311">
        <v>23.545467821694373</v>
      </c>
      <c r="U113" s="311">
        <v>25.730294596023526</v>
      </c>
      <c r="V113" s="311">
        <v>26.769990407568276</v>
      </c>
      <c r="W113" s="311">
        <v>28.324449204704006</v>
      </c>
      <c r="X113" s="311">
        <v>29.718963220694711</v>
      </c>
      <c r="Y113" s="311">
        <v>31.554608774583919</v>
      </c>
      <c r="Z113" s="311">
        <v>32.693508689940835</v>
      </c>
      <c r="AA113" s="311">
        <v>34.189931792291944</v>
      </c>
      <c r="AB113" s="311">
        <v>34.655207062683985</v>
      </c>
      <c r="AC113" s="311">
        <v>34.256771953449039</v>
      </c>
      <c r="AD113" s="311">
        <v>33.690018758137981</v>
      </c>
      <c r="AE113" s="311">
        <v>33.203413403722479</v>
      </c>
      <c r="AF113" s="311">
        <v>33.625291403727722</v>
      </c>
      <c r="AG113" s="311">
        <v>35.212908166575637</v>
      </c>
      <c r="AH113" s="311">
        <v>34.279812202248792</v>
      </c>
      <c r="AI113" s="311">
        <v>35.424434444367208</v>
      </c>
      <c r="AJ113" s="311">
        <v>36.467162170633166</v>
      </c>
      <c r="AK113" s="311">
        <v>37.872024044256257</v>
      </c>
      <c r="AL113" s="311">
        <v>39.44254456124937</v>
      </c>
      <c r="AM113" s="311">
        <v>40.887114797651137</v>
      </c>
      <c r="AN113" s="311">
        <v>42.72214190387394</v>
      </c>
      <c r="AO113" s="311">
        <v>45.459265118539832</v>
      </c>
      <c r="AP113" s="311">
        <v>47.564821963361773</v>
      </c>
      <c r="AQ113" s="311">
        <v>50.036630159339339</v>
      </c>
      <c r="AR113" s="311">
        <v>52.277031795431014</v>
      </c>
      <c r="AS113" s="311">
        <v>54.004595798194657</v>
      </c>
      <c r="AT113" s="311">
        <v>53.43183286419292</v>
      </c>
      <c r="AU113" s="311">
        <v>57.857034176094011</v>
      </c>
      <c r="AV113" s="311">
        <v>60.774966594708296</v>
      </c>
      <c r="AW113" s="311">
        <v>62.528860212725895</v>
      </c>
      <c r="AX113" s="311">
        <v>63.290627222048691</v>
      </c>
      <c r="AY113" s="311">
        <v>65.119958624876418</v>
      </c>
      <c r="AZ113" s="311">
        <v>66.761969622826825</v>
      </c>
      <c r="BA113" s="311">
        <v>68.436843161974778</v>
      </c>
      <c r="BB113" s="311">
        <v>71.099038175314803</v>
      </c>
      <c r="BC113" s="311">
        <v>74.665238479523339</v>
      </c>
      <c r="BD113" s="311">
        <v>75.742828226023363</v>
      </c>
      <c r="BE113" s="312">
        <v>74.343521452671169</v>
      </c>
      <c r="BF113" s="285">
        <v>-2.1156209590222019E-2</v>
      </c>
      <c r="BG113" s="285">
        <v>3.5509635898291148E-2</v>
      </c>
      <c r="BH113" s="285">
        <v>0.54020876388104722</v>
      </c>
    </row>
    <row r="114" spans="1:60" x14ac:dyDescent="0.15">
      <c r="A114" s="272" t="s">
        <v>90</v>
      </c>
      <c r="B114" s="321">
        <v>1.3215288994994039</v>
      </c>
      <c r="C114" s="321">
        <v>1.4999207344653751</v>
      </c>
      <c r="D114" s="321">
        <v>1.7832897820051885</v>
      </c>
      <c r="E114" s="321">
        <v>2.2623507288391957</v>
      </c>
      <c r="F114" s="321">
        <v>2.8435386567030907</v>
      </c>
      <c r="G114" s="321">
        <v>3.4443186575150979</v>
      </c>
      <c r="H114" s="321">
        <v>4.0790468295762485</v>
      </c>
      <c r="I114" s="321">
        <v>4.8267519877374623</v>
      </c>
      <c r="J114" s="321">
        <v>5.5403275995188705</v>
      </c>
      <c r="K114" s="321">
        <v>6.2048327735516597</v>
      </c>
      <c r="L114" s="321">
        <v>6.6883252268205426</v>
      </c>
      <c r="M114" s="321">
        <v>7.3086848671884912</v>
      </c>
      <c r="N114" s="321">
        <v>7.615431162506022</v>
      </c>
      <c r="O114" s="321">
        <v>7.909493975103481</v>
      </c>
      <c r="P114" s="321">
        <v>8.2756239019915387</v>
      </c>
      <c r="Q114" s="321">
        <v>8.2449002876937652</v>
      </c>
      <c r="R114" s="321">
        <v>8.1140155763758965</v>
      </c>
      <c r="S114" s="321">
        <v>7.8972744643219537</v>
      </c>
      <c r="T114" s="321">
        <v>8.1968286325213278</v>
      </c>
      <c r="U114" s="321">
        <v>8.6198784201621645</v>
      </c>
      <c r="V114" s="321">
        <v>9.0411223826480853</v>
      </c>
      <c r="W114" s="321">
        <v>9.1721065317335047</v>
      </c>
      <c r="X114" s="321">
        <v>9.6544490255611706</v>
      </c>
      <c r="Y114" s="321">
        <v>9.6451247235904578</v>
      </c>
      <c r="Z114" s="321">
        <v>9.9850482719724614</v>
      </c>
      <c r="AA114" s="321">
        <v>10.486955004335529</v>
      </c>
      <c r="AB114" s="321">
        <v>10.735447135771235</v>
      </c>
      <c r="AC114" s="321">
        <v>10.381310888058277</v>
      </c>
      <c r="AD114" s="321">
        <v>10.590972170966561</v>
      </c>
      <c r="AE114" s="321">
        <v>10.461451609575418</v>
      </c>
      <c r="AF114" s="321">
        <v>11.332626956948838</v>
      </c>
      <c r="AG114" s="321">
        <v>12.310956075049113</v>
      </c>
      <c r="AH114" s="321">
        <v>11.981076200361061</v>
      </c>
      <c r="AI114" s="321">
        <v>12.310558980911715</v>
      </c>
      <c r="AJ114" s="321">
        <v>12.619521827198648</v>
      </c>
      <c r="AK114" s="321">
        <v>12.919827899321216</v>
      </c>
      <c r="AL114" s="321">
        <v>13.367809612890611</v>
      </c>
      <c r="AM114" s="321">
        <v>13.463923979990483</v>
      </c>
      <c r="AN114" s="321">
        <v>14.190977217835982</v>
      </c>
      <c r="AO114" s="321">
        <v>14.57302525009224</v>
      </c>
      <c r="AP114" s="321">
        <v>15.072811137507333</v>
      </c>
      <c r="AQ114" s="321">
        <v>15.025257608694597</v>
      </c>
      <c r="AR114" s="321">
        <v>14.778114902863045</v>
      </c>
      <c r="AS114" s="321">
        <v>15.073476379919301</v>
      </c>
      <c r="AT114" s="321">
        <v>14.159784859430895</v>
      </c>
      <c r="AU114" s="321">
        <v>15.221153474619989</v>
      </c>
      <c r="AV114" s="321">
        <v>14.005581368707164</v>
      </c>
      <c r="AW114" s="321">
        <v>13.758298648703253</v>
      </c>
      <c r="AX114" s="321">
        <v>13.482231930140419</v>
      </c>
      <c r="AY114" s="321">
        <v>11.9296021361589</v>
      </c>
      <c r="AZ114" s="321">
        <v>12.48168556007473</v>
      </c>
      <c r="BA114" s="321">
        <v>13.253823415865972</v>
      </c>
      <c r="BB114" s="321">
        <v>13.866278697594314</v>
      </c>
      <c r="BC114" s="321">
        <v>13.61005371865255</v>
      </c>
      <c r="BD114" s="321">
        <v>14.083839751675747</v>
      </c>
      <c r="BE114" s="313">
        <v>13.677793529721939</v>
      </c>
      <c r="BF114" s="292">
        <v>-3.1484115862228435E-2</v>
      </c>
      <c r="BG114" s="292">
        <v>-5.3764256038324465E-4</v>
      </c>
      <c r="BH114" s="292">
        <v>9.9388134849318355E-2</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526</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300" t="s">
        <v>531</v>
      </c>
      <c r="BH117" s="251"/>
    </row>
    <row r="118" spans="1:60" x14ac:dyDescent="0.15">
      <c r="A118" s="168" t="s">
        <v>86</v>
      </c>
    </row>
    <row r="119" spans="1:60" x14ac:dyDescent="0.15">
      <c r="A119" s="279" t="s">
        <v>532</v>
      </c>
    </row>
    <row r="120" spans="1:60" x14ac:dyDescent="0.15">
      <c r="A120" s="168" t="s">
        <v>84</v>
      </c>
    </row>
    <row r="121" spans="1:60" x14ac:dyDescent="0.15">
      <c r="A121" s="168" t="s">
        <v>83</v>
      </c>
    </row>
    <row r="122" spans="1:60" x14ac:dyDescent="0.15">
      <c r="A122" s="168" t="s">
        <v>82</v>
      </c>
    </row>
    <row r="123" spans="1:60" x14ac:dyDescent="0.15">
      <c r="A123" s="161" t="s">
        <v>537</v>
      </c>
    </row>
    <row r="124" spans="1:60" x14ac:dyDescent="0.15">
      <c r="A124" s="168" t="s">
        <v>536</v>
      </c>
    </row>
    <row r="125" spans="1:60" x14ac:dyDescent="0.15">
      <c r="A125" s="296" t="s">
        <v>538</v>
      </c>
    </row>
    <row r="126" spans="1:60" x14ac:dyDescent="0.15">
      <c r="A126" s="161" t="s">
        <v>223</v>
      </c>
    </row>
  </sheetData>
  <mergeCells count="1">
    <mergeCell ref="BF2:BG2"/>
  </mergeCells>
  <conditionalFormatting sqref="BF4:BH53 BF55:BH114">
    <cfRule type="cellIs" dxfId="285" priority="7" operator="lessThanOrEqual">
      <formula>0</formula>
    </cfRule>
    <cfRule type="cellIs" dxfId="284" priority="8" operator="greaterThan">
      <formula>0</formula>
    </cfRule>
  </conditionalFormatting>
  <conditionalFormatting sqref="BF4:BH53 BF55:BH56">
    <cfRule type="cellIs" dxfId="283" priority="5" operator="lessThanOrEqual">
      <formula>0</formula>
    </cfRule>
    <cfRule type="cellIs" dxfId="282" priority="6" operator="greaterThan">
      <formula>0</formula>
    </cfRule>
  </conditionalFormatting>
  <conditionalFormatting sqref="BF54:BH54">
    <cfRule type="cellIs" dxfId="281" priority="3" operator="lessThanOrEqual">
      <formula>0</formula>
    </cfRule>
    <cfRule type="cellIs" dxfId="280" priority="4" operator="greaterThan">
      <formula>0</formula>
    </cfRule>
  </conditionalFormatting>
  <conditionalFormatting sqref="BF54:BH54">
    <cfRule type="cellIs" dxfId="279" priority="1" operator="lessThanOrEqual">
      <formula>0</formula>
    </cfRule>
    <cfRule type="cellIs" dxfId="278" priority="2" operator="greaterThan">
      <formula>0</formula>
    </cfRule>
  </conditionalFormatting>
  <hyperlinks>
    <hyperlink ref="L1" location="Contents!A1" display="Contents" xr:uid="{860BA7E2-17B9-4FFC-B52E-68C250E61CE6}"/>
    <hyperlink ref="BJ1" location="Contents!A1" display="Contents" xr:uid="{55110A13-8084-492D-9E5F-526FB77745D2}"/>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2C26-A32A-41CB-9EEF-02E48E835948}">
  <sheetPr>
    <pageSetUpPr fitToPage="1"/>
  </sheetPr>
  <dimension ref="A1:K50"/>
  <sheetViews>
    <sheetView showGridLines="0" zoomScaleNormal="100" workbookViewId="0"/>
  </sheetViews>
  <sheetFormatPr baseColWidth="10" defaultColWidth="13.25" defaultRowHeight="11" x14ac:dyDescent="0.15"/>
  <cols>
    <col min="1" max="1" width="22.75" customWidth="1"/>
    <col min="2" max="2" width="12.5" customWidth="1"/>
    <col min="3" max="3" width="17.5" customWidth="1"/>
    <col min="4" max="4" width="15" customWidth="1"/>
    <col min="5" max="5" width="19.75" customWidth="1"/>
    <col min="6" max="6" width="19" customWidth="1"/>
    <col min="7" max="7" width="13.25" bestFit="1" customWidth="1"/>
    <col min="8" max="8" width="14" bestFit="1" customWidth="1"/>
    <col min="10" max="10" width="11.5" customWidth="1"/>
  </cols>
  <sheetData>
    <row r="1" spans="1:11" s="2" customFormat="1" ht="15" customHeight="1" x14ac:dyDescent="0.15">
      <c r="A1" s="322" t="s">
        <v>539</v>
      </c>
      <c r="B1" s="179"/>
      <c r="C1" s="179"/>
      <c r="D1" s="179"/>
      <c r="G1" s="179"/>
      <c r="H1" s="179"/>
      <c r="I1" s="179"/>
      <c r="J1" s="180" t="s">
        <v>199</v>
      </c>
    </row>
    <row r="2" spans="1:11" s="2" customFormat="1" ht="15" customHeight="1" x14ac:dyDescent="0.15">
      <c r="A2" s="179" t="s">
        <v>540</v>
      </c>
      <c r="B2" s="179"/>
      <c r="C2" s="179"/>
      <c r="D2" s="179"/>
      <c r="E2" s="179"/>
      <c r="F2" s="179"/>
      <c r="G2" s="179"/>
      <c r="H2" s="179"/>
      <c r="I2" s="179"/>
      <c r="J2" s="179"/>
    </row>
    <row r="3" spans="1:11" s="325" customFormat="1" ht="11.25" customHeight="1" x14ac:dyDescent="0.15">
      <c r="A3" s="323"/>
      <c r="B3" s="324" t="s">
        <v>541</v>
      </c>
      <c r="C3" s="324"/>
      <c r="D3" s="323"/>
      <c r="E3" s="181" t="s">
        <v>542</v>
      </c>
      <c r="F3" s="181"/>
      <c r="G3" s="324"/>
      <c r="H3" s="323"/>
      <c r="I3" s="323" t="s">
        <v>543</v>
      </c>
      <c r="J3" s="323"/>
      <c r="K3" s="323"/>
    </row>
    <row r="4" spans="1:11" s="327" customFormat="1" ht="18.75" customHeight="1" x14ac:dyDescent="0.15">
      <c r="A4" s="326"/>
      <c r="B4" s="327" t="s">
        <v>106</v>
      </c>
      <c r="C4" s="327" t="s">
        <v>544</v>
      </c>
      <c r="D4" s="327" t="s">
        <v>545</v>
      </c>
      <c r="E4" s="327" t="s">
        <v>546</v>
      </c>
      <c r="F4" s="327" t="s">
        <v>547</v>
      </c>
      <c r="G4" s="328" t="s">
        <v>191</v>
      </c>
      <c r="H4" s="328" t="s">
        <v>193</v>
      </c>
      <c r="I4" s="327" t="s">
        <v>363</v>
      </c>
      <c r="K4" s="326"/>
    </row>
    <row r="5" spans="1:11" s="327" customFormat="1" ht="12.25" customHeight="1" x14ac:dyDescent="0.15">
      <c r="A5" s="329"/>
      <c r="B5" s="330" t="s">
        <v>548</v>
      </c>
      <c r="C5" s="330" t="s">
        <v>549</v>
      </c>
      <c r="D5" s="331" t="s">
        <v>550</v>
      </c>
      <c r="E5" s="330" t="s">
        <v>551</v>
      </c>
      <c r="F5" s="330" t="s">
        <v>552</v>
      </c>
      <c r="G5" s="332" t="s">
        <v>553</v>
      </c>
      <c r="H5" s="332" t="s">
        <v>554</v>
      </c>
      <c r="I5" s="330" t="s">
        <v>555</v>
      </c>
      <c r="J5" s="333"/>
      <c r="K5" s="326"/>
    </row>
    <row r="6" spans="1:11" s="327" customFormat="1" x14ac:dyDescent="0.15">
      <c r="A6" s="334">
        <v>1984</v>
      </c>
      <c r="B6" s="335">
        <v>5.0999999999999996</v>
      </c>
      <c r="C6" s="336" t="s">
        <v>384</v>
      </c>
      <c r="D6" s="187">
        <v>3.9956346778413083</v>
      </c>
      <c r="E6" s="337" t="s">
        <v>384</v>
      </c>
      <c r="F6" s="337" t="s">
        <v>384</v>
      </c>
      <c r="G6" s="337" t="s">
        <v>384</v>
      </c>
      <c r="H6" s="336" t="s">
        <v>384</v>
      </c>
      <c r="I6" s="335">
        <v>5</v>
      </c>
      <c r="J6" s="335"/>
      <c r="K6" s="326"/>
    </row>
    <row r="7" spans="1:11" s="192" customFormat="1" x14ac:dyDescent="0.15">
      <c r="A7" s="334">
        <v>1985</v>
      </c>
      <c r="B7" s="337">
        <v>5.2346534653465344</v>
      </c>
      <c r="C7" s="338" t="s">
        <v>384</v>
      </c>
      <c r="D7" s="187">
        <v>4.2535868025601697</v>
      </c>
      <c r="E7" s="337" t="s">
        <v>384</v>
      </c>
      <c r="F7" s="337" t="s">
        <v>384</v>
      </c>
      <c r="G7" s="337" t="s">
        <v>384</v>
      </c>
      <c r="H7" s="338" t="s">
        <v>384</v>
      </c>
      <c r="I7" s="195">
        <v>4.751724137931034</v>
      </c>
      <c r="J7" s="195"/>
    </row>
    <row r="8" spans="1:11" s="192" customFormat="1" x14ac:dyDescent="0.15">
      <c r="A8" s="334">
        <v>1986</v>
      </c>
      <c r="B8" s="337">
        <v>4.1019801980198025</v>
      </c>
      <c r="C8" s="338" t="s">
        <v>384</v>
      </c>
      <c r="D8" s="187">
        <v>3.9286188092638987</v>
      </c>
      <c r="E8" s="337" t="s">
        <v>384</v>
      </c>
      <c r="F8" s="337" t="s">
        <v>384</v>
      </c>
      <c r="G8" s="337" t="s">
        <v>384</v>
      </c>
      <c r="H8" s="338" t="s">
        <v>384</v>
      </c>
      <c r="I8" s="195">
        <v>2.5741379310344827</v>
      </c>
      <c r="J8" s="195"/>
    </row>
    <row r="9" spans="1:11" s="192" customFormat="1" x14ac:dyDescent="0.15">
      <c r="A9" s="334">
        <v>1987</v>
      </c>
      <c r="B9" s="337">
        <v>3.3526384150124073</v>
      </c>
      <c r="C9" s="338" t="s">
        <v>384</v>
      </c>
      <c r="D9" s="187">
        <v>2.5475032714532073</v>
      </c>
      <c r="E9" s="337" t="s">
        <v>384</v>
      </c>
      <c r="F9" s="337" t="s">
        <v>384</v>
      </c>
      <c r="G9" s="337" t="s">
        <v>384</v>
      </c>
      <c r="H9" s="338" t="s">
        <v>384</v>
      </c>
      <c r="I9" s="195">
        <v>3.0948275862068964</v>
      </c>
      <c r="J9" s="195"/>
    </row>
    <row r="10" spans="1:11" s="192" customFormat="1" x14ac:dyDescent="0.15">
      <c r="A10" s="207">
        <v>1988</v>
      </c>
      <c r="B10" s="339">
        <v>3.3441086383374685</v>
      </c>
      <c r="C10" s="340" t="s">
        <v>384</v>
      </c>
      <c r="D10" s="341">
        <v>2.2203590887643148</v>
      </c>
      <c r="E10" s="339" t="s">
        <v>384</v>
      </c>
      <c r="F10" s="342" t="s">
        <v>384</v>
      </c>
      <c r="G10" s="339" t="s">
        <v>384</v>
      </c>
      <c r="H10" s="340" t="s">
        <v>384</v>
      </c>
      <c r="I10" s="195">
        <v>2.5620689655172413</v>
      </c>
      <c r="J10" s="195"/>
    </row>
    <row r="11" spans="1:11" s="192" customFormat="1" x14ac:dyDescent="0.15">
      <c r="A11" s="207">
        <v>1989</v>
      </c>
      <c r="B11" s="339">
        <v>3.2792306399917277</v>
      </c>
      <c r="C11" s="340" t="s">
        <v>384</v>
      </c>
      <c r="D11" s="341">
        <v>2.0005137748936912</v>
      </c>
      <c r="E11" s="339" t="s">
        <v>384</v>
      </c>
      <c r="F11" s="339" t="s">
        <v>384</v>
      </c>
      <c r="G11" s="195">
        <v>1.6966666666666665</v>
      </c>
      <c r="H11" s="340" t="s">
        <v>384</v>
      </c>
      <c r="I11" s="195">
        <v>3.0120689655172415</v>
      </c>
      <c r="J11" s="195"/>
    </row>
    <row r="12" spans="1:11" s="192" customFormat="1" x14ac:dyDescent="0.15">
      <c r="A12" s="207">
        <v>1990</v>
      </c>
      <c r="B12" s="339">
        <v>3.644573252688172</v>
      </c>
      <c r="C12" s="340" t="s">
        <v>384</v>
      </c>
      <c r="D12" s="341">
        <v>2.7758931339153379</v>
      </c>
      <c r="E12" s="339" t="s">
        <v>384</v>
      </c>
      <c r="F12" s="339" t="s">
        <v>384</v>
      </c>
      <c r="G12" s="195">
        <v>1.6383333333333334</v>
      </c>
      <c r="H12" s="343">
        <v>1.05</v>
      </c>
      <c r="I12" s="195">
        <v>3.8206896551724139</v>
      </c>
      <c r="J12" s="195"/>
    </row>
    <row r="13" spans="1:11" s="192" customFormat="1" x14ac:dyDescent="0.15">
      <c r="A13" s="207">
        <v>1991</v>
      </c>
      <c r="B13" s="339">
        <v>3.9859420233664178</v>
      </c>
      <c r="C13" s="340" t="s">
        <v>384</v>
      </c>
      <c r="D13" s="341">
        <v>3.2332890000000001</v>
      </c>
      <c r="E13" s="339" t="s">
        <v>384</v>
      </c>
      <c r="F13" s="339" t="s">
        <v>384</v>
      </c>
      <c r="G13" s="195">
        <v>1.4866666666666666</v>
      </c>
      <c r="H13" s="343">
        <v>0.88833333333333331</v>
      </c>
      <c r="I13" s="195">
        <v>3.327586206896552</v>
      </c>
      <c r="J13" s="195"/>
    </row>
    <row r="14" spans="1:11" s="192" customFormat="1" x14ac:dyDescent="0.15">
      <c r="A14" s="207">
        <v>1992</v>
      </c>
      <c r="B14" s="339">
        <v>3.6226349255583128</v>
      </c>
      <c r="C14" s="340" t="s">
        <v>384</v>
      </c>
      <c r="D14" s="341">
        <v>2.6986979999999998</v>
      </c>
      <c r="E14" s="339" t="s">
        <v>384</v>
      </c>
      <c r="F14" s="339" t="s">
        <v>384</v>
      </c>
      <c r="G14" s="195">
        <v>1.7716666666666667</v>
      </c>
      <c r="H14" s="343">
        <v>0.97916666666666663</v>
      </c>
      <c r="I14" s="195">
        <v>3.1879310344827583</v>
      </c>
      <c r="J14" s="195"/>
    </row>
    <row r="15" spans="1:11" s="192" customFormat="1" x14ac:dyDescent="0.15">
      <c r="A15" s="207">
        <v>1993</v>
      </c>
      <c r="B15" s="339">
        <v>3.5220223325062041</v>
      </c>
      <c r="C15" s="340" t="s">
        <v>384</v>
      </c>
      <c r="D15" s="341">
        <v>2.5113759999999998</v>
      </c>
      <c r="E15" s="339" t="s">
        <v>384</v>
      </c>
      <c r="F15" s="339" t="s">
        <v>384</v>
      </c>
      <c r="G15" s="195">
        <v>2.1208333333333331</v>
      </c>
      <c r="H15" s="343">
        <v>1.6924999999999999</v>
      </c>
      <c r="I15" s="195">
        <v>2.8224137931034488</v>
      </c>
      <c r="J15" s="195"/>
    </row>
    <row r="16" spans="1:11" s="192" customFormat="1" x14ac:dyDescent="0.15">
      <c r="A16" s="207">
        <v>1994</v>
      </c>
      <c r="B16" s="339">
        <v>3.1798942824648471</v>
      </c>
      <c r="C16" s="340" t="s">
        <v>384</v>
      </c>
      <c r="D16" s="341">
        <v>2.3504640000000001</v>
      </c>
      <c r="E16" s="339" t="s">
        <v>384</v>
      </c>
      <c r="F16" s="339" t="s">
        <v>384</v>
      </c>
      <c r="G16" s="195">
        <v>1.92</v>
      </c>
      <c r="H16" s="343">
        <v>1.4524999999999999</v>
      </c>
      <c r="I16" s="195">
        <v>2.7</v>
      </c>
      <c r="J16" s="195"/>
    </row>
    <row r="17" spans="1:10" s="192" customFormat="1" x14ac:dyDescent="0.15">
      <c r="A17" s="207">
        <v>1995</v>
      </c>
      <c r="B17" s="339">
        <v>3.4613122932175351</v>
      </c>
      <c r="C17" s="340" t="s">
        <v>384</v>
      </c>
      <c r="D17" s="341">
        <v>2.4301620000000002</v>
      </c>
      <c r="E17" s="339" t="s">
        <v>384</v>
      </c>
      <c r="F17" s="339" t="s">
        <v>384</v>
      </c>
      <c r="G17" s="195">
        <v>1.6866666666666665</v>
      </c>
      <c r="H17" s="343">
        <v>0.89</v>
      </c>
      <c r="I17" s="195">
        <v>2.9637931034482761</v>
      </c>
      <c r="J17" s="195"/>
    </row>
    <row r="18" spans="1:10" s="192" customFormat="1" x14ac:dyDescent="0.15">
      <c r="A18" s="207">
        <v>1996</v>
      </c>
      <c r="B18" s="339">
        <v>3.6632482940446649</v>
      </c>
      <c r="C18" s="340" t="s">
        <v>384</v>
      </c>
      <c r="D18" s="341">
        <v>2.4968349999999999</v>
      </c>
      <c r="E18" s="339">
        <v>1.8659711897363076</v>
      </c>
      <c r="F18" s="339" t="s">
        <v>384</v>
      </c>
      <c r="G18" s="195">
        <v>2.7566666666666664</v>
      </c>
      <c r="H18" s="343">
        <v>1.1208333333333333</v>
      </c>
      <c r="I18" s="195">
        <v>3.5379310344827588</v>
      </c>
      <c r="J18" s="195"/>
    </row>
    <row r="19" spans="1:10" s="192" customFormat="1" x14ac:dyDescent="0.15">
      <c r="A19" s="207">
        <v>1997</v>
      </c>
      <c r="B19" s="339">
        <v>3.906314619520264</v>
      </c>
      <c r="C19" s="340" t="s">
        <v>384</v>
      </c>
      <c r="D19" s="341">
        <v>2.6647620000000001</v>
      </c>
      <c r="E19" s="339">
        <v>1.9569176052058921</v>
      </c>
      <c r="F19" s="339" t="s">
        <v>384</v>
      </c>
      <c r="G19" s="195">
        <v>2.5249999999999999</v>
      </c>
      <c r="H19" s="343">
        <v>1.3583333333333334</v>
      </c>
      <c r="I19" s="195">
        <v>3.2948275862068965</v>
      </c>
      <c r="J19" s="195"/>
    </row>
    <row r="20" spans="1:10" s="192" customFormat="1" x14ac:dyDescent="0.15">
      <c r="A20" s="207">
        <v>1998</v>
      </c>
      <c r="B20" s="195">
        <v>3.0496536393713813</v>
      </c>
      <c r="C20" s="340" t="s">
        <v>384</v>
      </c>
      <c r="D20" s="341">
        <v>2.3305560000000001</v>
      </c>
      <c r="E20" s="195">
        <v>1.8648623956949568</v>
      </c>
      <c r="F20" s="339" t="s">
        <v>384</v>
      </c>
      <c r="G20" s="195">
        <v>2.0841666666666665</v>
      </c>
      <c r="H20" s="343">
        <v>1.4225000000000001</v>
      </c>
      <c r="I20" s="195">
        <v>2.1586206896551725</v>
      </c>
      <c r="J20" s="195"/>
    </row>
    <row r="21" spans="1:10" s="192" customFormat="1" x14ac:dyDescent="0.15">
      <c r="A21" s="207">
        <v>1999</v>
      </c>
      <c r="B21" s="195">
        <v>3.1373907930107525</v>
      </c>
      <c r="C21" s="340" t="s">
        <v>384</v>
      </c>
      <c r="D21" s="341">
        <v>1.8628119999999999</v>
      </c>
      <c r="E21" s="195">
        <v>1.5790676079681265</v>
      </c>
      <c r="F21" s="339" t="s">
        <v>384</v>
      </c>
      <c r="G21" s="195">
        <v>2.2658333333333331</v>
      </c>
      <c r="H21" s="343">
        <v>1.9958333333333333</v>
      </c>
      <c r="I21" s="195">
        <v>2.9758620689655175</v>
      </c>
      <c r="J21" s="195"/>
    </row>
    <row r="22" spans="1:10" s="192" customFormat="1" x14ac:dyDescent="0.15">
      <c r="A22" s="207">
        <v>2000</v>
      </c>
      <c r="B22" s="195">
        <v>4.7232507495864349</v>
      </c>
      <c r="C22" s="340" t="s">
        <v>384</v>
      </c>
      <c r="D22" s="341">
        <v>2.91031</v>
      </c>
      <c r="E22" s="195">
        <v>2.7108360015873005</v>
      </c>
      <c r="F22" s="339" t="s">
        <v>384</v>
      </c>
      <c r="G22" s="195">
        <v>4.2258333333333331</v>
      </c>
      <c r="H22" s="343">
        <v>3.7475000000000001</v>
      </c>
      <c r="I22" s="195">
        <v>4.8275862068965516</v>
      </c>
      <c r="J22" s="195"/>
    </row>
    <row r="23" spans="1:10" s="192" customFormat="1" x14ac:dyDescent="0.15">
      <c r="A23" s="207">
        <v>2001</v>
      </c>
      <c r="B23" s="195">
        <v>4.6376621949958645</v>
      </c>
      <c r="C23" s="340" t="s">
        <v>384</v>
      </c>
      <c r="D23" s="341">
        <v>3.6670579999999999</v>
      </c>
      <c r="E23" s="195">
        <v>3.174644861666664</v>
      </c>
      <c r="F23" s="339" t="s">
        <v>384</v>
      </c>
      <c r="G23" s="195">
        <v>4.0683333333333334</v>
      </c>
      <c r="H23" s="343">
        <v>3.6116666666666668</v>
      </c>
      <c r="I23" s="195">
        <v>4.0775862068965516</v>
      </c>
      <c r="J23" s="195"/>
    </row>
    <row r="24" spans="1:10" s="192" customFormat="1" x14ac:dyDescent="0.15">
      <c r="A24" s="207">
        <v>2002</v>
      </c>
      <c r="B24" s="195">
        <v>4.2734019592638548</v>
      </c>
      <c r="C24" s="340" t="s">
        <v>384</v>
      </c>
      <c r="D24" s="341">
        <v>3.2121789999999999</v>
      </c>
      <c r="E24" s="195">
        <v>2.372602790158731</v>
      </c>
      <c r="F24" s="339" t="s">
        <v>384</v>
      </c>
      <c r="G24" s="195">
        <v>3.3308333333333326</v>
      </c>
      <c r="H24" s="343">
        <v>2.5716666666666668</v>
      </c>
      <c r="I24" s="195">
        <v>4.1706896551724144</v>
      </c>
      <c r="J24" s="195"/>
    </row>
    <row r="25" spans="1:10" s="192" customFormat="1" x14ac:dyDescent="0.15">
      <c r="A25" s="207">
        <v>2003</v>
      </c>
      <c r="B25" s="195">
        <v>4.7691790736145583</v>
      </c>
      <c r="C25" s="340" t="s">
        <v>384</v>
      </c>
      <c r="D25" s="341">
        <v>4.0631579999999996</v>
      </c>
      <c r="E25" s="195">
        <v>3.3314740837944661</v>
      </c>
      <c r="F25" s="339" t="s">
        <v>384</v>
      </c>
      <c r="G25" s="195">
        <v>5.625</v>
      </c>
      <c r="H25" s="343">
        <v>4.8291666666666675</v>
      </c>
      <c r="I25" s="195">
        <v>4.8931034482758617</v>
      </c>
      <c r="J25" s="195"/>
    </row>
    <row r="26" spans="1:10" s="192" customFormat="1" x14ac:dyDescent="0.15">
      <c r="A26" s="207">
        <v>2004</v>
      </c>
      <c r="B26" s="195">
        <v>5.1820331885856072</v>
      </c>
      <c r="C26" s="340" t="s">
        <v>384</v>
      </c>
      <c r="D26" s="341">
        <v>4.3018530000000004</v>
      </c>
      <c r="E26" s="195">
        <v>4.4572357034645673</v>
      </c>
      <c r="F26" s="339" t="s">
        <v>384</v>
      </c>
      <c r="G26" s="195">
        <v>5.8491666666666662</v>
      </c>
      <c r="H26" s="343">
        <v>5.0316666666666663</v>
      </c>
      <c r="I26" s="195">
        <v>6.2724137931034489</v>
      </c>
      <c r="J26" s="195"/>
    </row>
    <row r="27" spans="1:10" s="192" customFormat="1" x14ac:dyDescent="0.15">
      <c r="A27" s="207">
        <v>2005</v>
      </c>
      <c r="B27" s="195">
        <v>6.0477085918114142</v>
      </c>
      <c r="C27" s="340" t="s">
        <v>384</v>
      </c>
      <c r="D27" s="341">
        <v>5.8303180000000001</v>
      </c>
      <c r="E27" s="195">
        <v>7.3830747500000049</v>
      </c>
      <c r="F27" s="195">
        <v>6.0743925281292466</v>
      </c>
      <c r="G27" s="195">
        <v>8.7858333333333327</v>
      </c>
      <c r="H27" s="343">
        <v>7.25</v>
      </c>
      <c r="I27" s="195">
        <v>8.7362068965517246</v>
      </c>
      <c r="J27" s="195"/>
    </row>
    <row r="28" spans="1:10" s="192" customFormat="1" x14ac:dyDescent="0.15">
      <c r="A28" s="207">
        <v>2006</v>
      </c>
      <c r="B28" s="195">
        <v>7.1383083901985112</v>
      </c>
      <c r="C28" s="340" t="s">
        <v>384</v>
      </c>
      <c r="D28" s="341">
        <v>7.8742669999999997</v>
      </c>
      <c r="E28" s="195">
        <v>7.8721078476190485</v>
      </c>
      <c r="F28" s="195">
        <v>7.4575432889909514</v>
      </c>
      <c r="G28" s="195">
        <v>6.7641666666666671</v>
      </c>
      <c r="H28" s="343">
        <v>5.833333333333333</v>
      </c>
      <c r="I28" s="195">
        <v>10.655172413793103</v>
      </c>
      <c r="J28" s="195"/>
    </row>
    <row r="29" spans="1:10" s="192" customFormat="1" x14ac:dyDescent="0.15">
      <c r="A29" s="207">
        <v>2007</v>
      </c>
      <c r="B29" s="195">
        <v>7.7301101116625306</v>
      </c>
      <c r="C29" s="340" t="s">
        <v>384</v>
      </c>
      <c r="D29" s="341">
        <v>7.9940009999999999</v>
      </c>
      <c r="E29" s="339">
        <v>6.0063827408809587</v>
      </c>
      <c r="F29" s="339">
        <v>5.9339374632432582</v>
      </c>
      <c r="G29" s="195">
        <v>6.95</v>
      </c>
      <c r="H29" s="343">
        <v>6.1675000000000004</v>
      </c>
      <c r="I29" s="339">
        <v>11.953448275862069</v>
      </c>
      <c r="J29" s="339"/>
    </row>
    <row r="30" spans="1:10" s="192" customFormat="1" x14ac:dyDescent="0.15">
      <c r="A30" s="207">
        <v>2008</v>
      </c>
      <c r="B30" s="195">
        <v>12.548254626757648</v>
      </c>
      <c r="C30" s="340" t="s">
        <v>384</v>
      </c>
      <c r="D30" s="341">
        <v>11.600519999999999</v>
      </c>
      <c r="E30" s="339">
        <v>10.792654611423925</v>
      </c>
      <c r="F30" s="339">
        <v>10.657374036622462</v>
      </c>
      <c r="G30" s="195">
        <v>8.8491666666666635</v>
      </c>
      <c r="H30" s="343">
        <v>7.99</v>
      </c>
      <c r="I30" s="339">
        <v>16.756896551724139</v>
      </c>
      <c r="J30" s="339"/>
    </row>
    <row r="31" spans="1:10" s="192" customFormat="1" x14ac:dyDescent="0.15">
      <c r="A31" s="207">
        <v>2009</v>
      </c>
      <c r="B31" s="195">
        <v>9.0581381823821339</v>
      </c>
      <c r="C31" s="343">
        <v>5.2753862660944204</v>
      </c>
      <c r="D31" s="341">
        <v>8.5313610000000004</v>
      </c>
      <c r="E31" s="206">
        <v>4.8499999999999996</v>
      </c>
      <c r="F31" s="339">
        <v>4.9596685527346436</v>
      </c>
      <c r="G31" s="195">
        <v>3.8933333333333331</v>
      </c>
      <c r="H31" s="343">
        <v>3.3824999999999998</v>
      </c>
      <c r="I31" s="339">
        <v>10.413793103448276</v>
      </c>
      <c r="J31" s="339"/>
    </row>
    <row r="32" spans="1:10" s="192" customFormat="1" x14ac:dyDescent="0.15">
      <c r="A32" s="207">
        <v>2010</v>
      </c>
      <c r="B32" s="195">
        <v>10.909390508684863</v>
      </c>
      <c r="C32" s="343">
        <v>7.7205776892430302</v>
      </c>
      <c r="D32" s="341">
        <v>8.0310260000000007</v>
      </c>
      <c r="E32" s="344">
        <v>6.5561475408063199</v>
      </c>
      <c r="F32" s="339">
        <v>6.7693970696971331</v>
      </c>
      <c r="G32" s="195">
        <v>4.3888494271340894</v>
      </c>
      <c r="H32" s="343">
        <v>3.6859050230485253</v>
      </c>
      <c r="I32" s="339">
        <v>13.470689655172414</v>
      </c>
      <c r="J32" s="339"/>
    </row>
    <row r="33" spans="1:10" s="192" customFormat="1" x14ac:dyDescent="0.15">
      <c r="A33" s="207">
        <v>2011</v>
      </c>
      <c r="B33" s="193">
        <v>14.72930882961125</v>
      </c>
      <c r="C33" s="343">
        <v>14.02</v>
      </c>
      <c r="D33" s="195">
        <v>10.49128</v>
      </c>
      <c r="E33" s="200">
        <v>9.042480079681285</v>
      </c>
      <c r="F33" s="195">
        <v>9.2592914640265196</v>
      </c>
      <c r="G33" s="193">
        <v>4.0090325667737545</v>
      </c>
      <c r="H33" s="343">
        <v>3.4745745759113671</v>
      </c>
      <c r="I33" s="344">
        <v>18.55344827586207</v>
      </c>
      <c r="J33" s="344"/>
    </row>
    <row r="34" spans="1:10" s="192" customFormat="1" x14ac:dyDescent="0.15">
      <c r="A34" s="345">
        <v>2012</v>
      </c>
      <c r="B34" s="195">
        <v>16.748168036600497</v>
      </c>
      <c r="C34" s="343">
        <v>15.116035856573699</v>
      </c>
      <c r="D34" s="341">
        <v>10.92553</v>
      </c>
      <c r="E34" s="344">
        <v>9.4644800392423285</v>
      </c>
      <c r="F34" s="339">
        <v>9.4481024142256089</v>
      </c>
      <c r="G34" s="195">
        <v>2.7553715722964509</v>
      </c>
      <c r="H34" s="343">
        <v>2.268458563554721</v>
      </c>
      <c r="I34" s="339">
        <v>18.818965517241381</v>
      </c>
      <c r="J34" s="339"/>
    </row>
    <row r="35" spans="1:10" s="192" customFormat="1" x14ac:dyDescent="0.15">
      <c r="A35" s="345">
        <v>2013</v>
      </c>
      <c r="B35" s="195">
        <v>16.169387148469813</v>
      </c>
      <c r="C35" s="343">
        <v>16.556772908366501</v>
      </c>
      <c r="D35" s="341">
        <v>10.72630774306378</v>
      </c>
      <c r="E35" s="344">
        <v>10.638441698276136</v>
      </c>
      <c r="F35" s="339">
        <v>9.7541096910121734</v>
      </c>
      <c r="G35" s="195">
        <v>3.7072900048458393</v>
      </c>
      <c r="H35" s="343">
        <v>2.9260148384158189</v>
      </c>
      <c r="I35" s="339">
        <v>18.248275862068965</v>
      </c>
      <c r="J35" s="339"/>
    </row>
    <row r="36" spans="1:10" x14ac:dyDescent="0.15">
      <c r="A36" s="346">
        <v>2014</v>
      </c>
      <c r="B36" s="193">
        <v>16.329304306244833</v>
      </c>
      <c r="C36" s="343">
        <v>13.856374501992001</v>
      </c>
      <c r="D36" s="200">
        <v>9.1147955709960815</v>
      </c>
      <c r="E36" s="344">
        <v>8.253269856949478</v>
      </c>
      <c r="F36" s="339">
        <v>8.1437219600941972</v>
      </c>
      <c r="G36" s="193">
        <v>4.3477415503541836</v>
      </c>
      <c r="H36" s="343">
        <v>3.868372191705042</v>
      </c>
      <c r="I36" s="344">
        <v>16.798275862068966</v>
      </c>
      <c r="J36" s="344"/>
    </row>
    <row r="37" spans="1:10" x14ac:dyDescent="0.15">
      <c r="A37" s="346">
        <v>2015</v>
      </c>
      <c r="B37" s="193">
        <v>10.305359543010754</v>
      </c>
      <c r="C37" s="343">
        <v>7.44989919354839</v>
      </c>
      <c r="D37" s="200">
        <v>6.7190853799308634</v>
      </c>
      <c r="E37" s="344">
        <v>6.5260981998896987</v>
      </c>
      <c r="F37" s="339">
        <v>6.4369702693933757</v>
      </c>
      <c r="G37" s="193">
        <v>2.6036668093353295</v>
      </c>
      <c r="H37" s="343">
        <v>2.0073221255698361</v>
      </c>
      <c r="I37" s="344">
        <v>8.7724137931034498</v>
      </c>
      <c r="J37" s="344"/>
    </row>
    <row r="38" spans="1:10" x14ac:dyDescent="0.15">
      <c r="A38" s="346">
        <v>2016</v>
      </c>
      <c r="B38" s="193">
        <v>6.9368731906534329</v>
      </c>
      <c r="C38" s="343">
        <v>5.72291666666667</v>
      </c>
      <c r="D38" s="200">
        <v>4.9313132613275243</v>
      </c>
      <c r="E38" s="344">
        <v>4.6901779744224434</v>
      </c>
      <c r="F38" s="339">
        <v>4.5397058954094209</v>
      </c>
      <c r="G38" s="193">
        <v>2.4618389028292329</v>
      </c>
      <c r="H38" s="343">
        <v>1.5504548300918459</v>
      </c>
      <c r="I38" s="344">
        <v>7.044827586206897</v>
      </c>
      <c r="J38" s="344"/>
    </row>
    <row r="39" spans="1:10" x14ac:dyDescent="0.15">
      <c r="A39" s="346">
        <v>2017</v>
      </c>
      <c r="B39" s="193">
        <v>8.0951296267576485</v>
      </c>
      <c r="C39" s="343">
        <v>7.1288999999999998</v>
      </c>
      <c r="D39" s="200">
        <v>5.6246700434361943</v>
      </c>
      <c r="E39" s="344">
        <v>5.8047950770166503</v>
      </c>
      <c r="F39" s="344">
        <v>5.7210607189212235</v>
      </c>
      <c r="G39" s="193">
        <v>2.9605840876712324</v>
      </c>
      <c r="H39" s="343">
        <v>1.5796833287671239</v>
      </c>
      <c r="I39" s="344">
        <v>8.9741379310344822</v>
      </c>
      <c r="J39" s="344"/>
    </row>
    <row r="40" spans="1:10" x14ac:dyDescent="0.15">
      <c r="A40" s="346">
        <v>2018</v>
      </c>
      <c r="B40" s="193">
        <v>10.049223919561621</v>
      </c>
      <c r="C40" s="343">
        <v>9.76</v>
      </c>
      <c r="D40" s="200">
        <v>6.6578670169689156</v>
      </c>
      <c r="E40" s="344">
        <v>8.0611218398324098</v>
      </c>
      <c r="F40" s="344">
        <v>7.9023568918737128</v>
      </c>
      <c r="G40" s="193">
        <v>3.1164456675824161</v>
      </c>
      <c r="H40" s="343">
        <v>1.1824021648351657</v>
      </c>
      <c r="I40" s="344">
        <v>11.684482758620689</v>
      </c>
      <c r="J40" s="344"/>
    </row>
    <row r="41" spans="1:10" x14ac:dyDescent="0.15">
      <c r="A41" s="346">
        <v>2019</v>
      </c>
      <c r="B41" s="193">
        <v>9.9446695357733663</v>
      </c>
      <c r="C41" s="343">
        <v>5.4941000000000004</v>
      </c>
      <c r="D41" s="200">
        <v>5.0299172401892767</v>
      </c>
      <c r="E41" s="344">
        <v>4.4669494537470333</v>
      </c>
      <c r="F41" s="344">
        <v>4.4477561023289116</v>
      </c>
      <c r="G41" s="193">
        <v>2.5118997245179044</v>
      </c>
      <c r="H41" s="343">
        <v>1.267677472527472</v>
      </c>
      <c r="I41" s="344">
        <v>10.817241379310346</v>
      </c>
      <c r="J41" s="344"/>
    </row>
    <row r="42" spans="1:10" x14ac:dyDescent="0.15">
      <c r="A42" s="347">
        <v>2020</v>
      </c>
      <c r="B42" s="216">
        <v>7.8084289702233249</v>
      </c>
      <c r="C42" s="348">
        <v>4.3870158730158701</v>
      </c>
      <c r="D42" s="203">
        <v>4.0628320335260222</v>
      </c>
      <c r="E42" s="349">
        <v>3.42</v>
      </c>
      <c r="F42" s="349">
        <v>3.07</v>
      </c>
      <c r="G42" s="216">
        <v>1.9885823204419903</v>
      </c>
      <c r="H42" s="348">
        <v>1.58156904109589</v>
      </c>
      <c r="I42" s="349">
        <v>7.185775862068966</v>
      </c>
      <c r="J42" s="344"/>
    </row>
    <row r="43" spans="1:10" x14ac:dyDescent="0.15">
      <c r="A43" s="346"/>
      <c r="B43" s="193"/>
      <c r="C43" s="193"/>
      <c r="D43" s="200"/>
      <c r="E43" s="344"/>
      <c r="F43" s="344"/>
      <c r="G43" s="193"/>
      <c r="H43" s="193"/>
      <c r="I43" s="344"/>
      <c r="J43" s="344"/>
    </row>
    <row r="44" spans="1:10" s="192" customFormat="1" ht="9.75" customHeight="1" x14ac:dyDescent="0.15">
      <c r="A44" s="350" t="s">
        <v>556</v>
      </c>
    </row>
    <row r="45" spans="1:10" s="192" customFormat="1" ht="12.25" customHeight="1" x14ac:dyDescent="0.15">
      <c r="A45" s="192" t="s">
        <v>557</v>
      </c>
    </row>
    <row r="46" spans="1:10" s="192" customFormat="1" ht="13" x14ac:dyDescent="0.15">
      <c r="A46" s="192" t="s">
        <v>558</v>
      </c>
    </row>
    <row r="47" spans="1:10" ht="13" x14ac:dyDescent="0.15">
      <c r="A47" s="192" t="s">
        <v>559</v>
      </c>
    </row>
    <row r="48" spans="1:10" ht="13" x14ac:dyDescent="0.15">
      <c r="A48" s="192" t="s">
        <v>560</v>
      </c>
    </row>
    <row r="49" spans="1:1" ht="13" x14ac:dyDescent="0.15">
      <c r="A49" s="192" t="s">
        <v>561</v>
      </c>
    </row>
    <row r="50" spans="1:1" ht="12.75" customHeight="1" x14ac:dyDescent="0.15">
      <c r="A50" s="351" t="s">
        <v>562</v>
      </c>
    </row>
  </sheetData>
  <hyperlinks>
    <hyperlink ref="J1" location="Contents!A1" display="Contents" xr:uid="{04C9B52E-45E2-48D8-87EE-F4AFEBB61227}"/>
  </hyperlinks>
  <pageMargins left="0.23622047244094491" right="0" top="0.23622047244094491" bottom="0"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2A467-E1ED-4BA2-8F66-9EDB42D63779}">
  <dimension ref="A1:AA114"/>
  <sheetViews>
    <sheetView showGridLines="0" zoomScale="70" zoomScaleNormal="70" workbookViewId="0">
      <pane xSplit="1" ySplit="3" topLeftCell="B94" activePane="bottomRight" state="frozen"/>
      <selection pane="topRight" activeCell="B1" sqref="B1"/>
      <selection pane="bottomLeft" activeCell="A4" sqref="A4"/>
      <selection pane="bottomRight" activeCell="AA1" sqref="AA1"/>
    </sheetView>
  </sheetViews>
  <sheetFormatPr baseColWidth="10" defaultColWidth="9" defaultRowHeight="15" x14ac:dyDescent="0.2"/>
  <cols>
    <col min="1" max="1" width="28.75" style="353" customWidth="1"/>
    <col min="2" max="7" width="9.75" style="384" customWidth="1"/>
    <col min="8" max="16" width="9.75" style="353" customWidth="1"/>
    <col min="17" max="22" width="9.75" style="354" customWidth="1"/>
    <col min="23" max="23" width="10.5" style="353" customWidth="1"/>
    <col min="24" max="24" width="10" style="353" customWidth="1"/>
    <col min="25" max="25" width="10.5" style="353" customWidth="1"/>
    <col min="26" max="26" width="9" style="353"/>
    <col min="27" max="16384" width="9" style="1186"/>
  </cols>
  <sheetData>
    <row r="1" spans="1:27" ht="14.25" customHeight="1" x14ac:dyDescent="0.2">
      <c r="A1" s="1183" t="s">
        <v>563</v>
      </c>
      <c r="B1" s="353"/>
      <c r="C1" s="353"/>
      <c r="D1" s="353"/>
      <c r="E1" s="353"/>
      <c r="F1" s="353"/>
      <c r="G1" s="353"/>
      <c r="L1" s="30" t="s">
        <v>199</v>
      </c>
      <c r="N1" s="354"/>
      <c r="O1" s="354"/>
      <c r="V1" s="355"/>
      <c r="W1" s="1184"/>
      <c r="X1" s="1184"/>
      <c r="Y1" s="1185"/>
      <c r="AA1" s="30" t="s">
        <v>199</v>
      </c>
    </row>
    <row r="2" spans="1:27" s="1184" customFormat="1" ht="14.25" customHeight="1" x14ac:dyDescent="0.15">
      <c r="A2" s="353"/>
      <c r="B2" s="353"/>
      <c r="C2" s="353"/>
      <c r="D2" s="353"/>
      <c r="E2" s="353"/>
      <c r="F2" s="353"/>
      <c r="G2" s="353"/>
      <c r="H2" s="353"/>
      <c r="I2" s="353"/>
      <c r="J2" s="353"/>
      <c r="K2" s="353"/>
      <c r="L2" s="353"/>
      <c r="M2" s="353"/>
      <c r="N2" s="354"/>
      <c r="O2" s="354"/>
      <c r="P2" s="353"/>
      <c r="Q2" s="354"/>
      <c r="R2" s="354"/>
      <c r="S2" s="354"/>
      <c r="T2" s="354"/>
      <c r="U2" s="354"/>
      <c r="V2" s="355"/>
      <c r="W2" s="1234" t="s">
        <v>197</v>
      </c>
      <c r="X2" s="1234"/>
      <c r="Y2" s="1185" t="s">
        <v>196</v>
      </c>
      <c r="Z2" s="353"/>
    </row>
    <row r="3" spans="1:27" s="1184" customFormat="1" ht="14.25" customHeight="1" x14ac:dyDescent="0.15">
      <c r="A3" s="359" t="s">
        <v>303</v>
      </c>
      <c r="B3" s="1184">
        <v>2000</v>
      </c>
      <c r="C3" s="1184">
        <v>2001</v>
      </c>
      <c r="D3" s="1184">
        <v>2002</v>
      </c>
      <c r="E3" s="1184">
        <v>2003</v>
      </c>
      <c r="F3" s="1184">
        <v>2004</v>
      </c>
      <c r="G3" s="1184">
        <v>2005</v>
      </c>
      <c r="H3" s="1184">
        <v>2006</v>
      </c>
      <c r="I3" s="353">
        <v>2007</v>
      </c>
      <c r="J3" s="353">
        <v>2008</v>
      </c>
      <c r="K3" s="353">
        <v>2009</v>
      </c>
      <c r="L3" s="353">
        <v>2010</v>
      </c>
      <c r="M3" s="353">
        <v>2011</v>
      </c>
      <c r="N3" s="353">
        <v>2012</v>
      </c>
      <c r="O3" s="353">
        <v>2013</v>
      </c>
      <c r="P3" s="353">
        <v>2014</v>
      </c>
      <c r="Q3" s="353">
        <v>2015</v>
      </c>
      <c r="R3" s="353">
        <v>2016</v>
      </c>
      <c r="S3" s="353">
        <v>2017</v>
      </c>
      <c r="T3" s="353">
        <v>2018</v>
      </c>
      <c r="U3" s="353">
        <v>2019</v>
      </c>
      <c r="V3" s="355">
        <v>2020</v>
      </c>
      <c r="W3" s="1185">
        <v>2020</v>
      </c>
      <c r="X3" s="1185" t="s">
        <v>194</v>
      </c>
      <c r="Y3" s="1185">
        <v>2020</v>
      </c>
      <c r="Z3" s="353"/>
    </row>
    <row r="4" spans="1:27" s="1184" customFormat="1" ht="14.25" customHeight="1" x14ac:dyDescent="0.15">
      <c r="A4" s="360" t="s">
        <v>191</v>
      </c>
      <c r="B4" s="361"/>
      <c r="C4" s="361"/>
      <c r="D4" s="361"/>
      <c r="E4" s="361"/>
      <c r="F4" s="361"/>
      <c r="G4" s="361"/>
      <c r="H4" s="361"/>
      <c r="I4" s="361"/>
      <c r="J4" s="361"/>
      <c r="K4" s="361"/>
      <c r="L4" s="361"/>
      <c r="M4" s="361"/>
      <c r="N4" s="361"/>
      <c r="O4" s="361"/>
      <c r="P4" s="361"/>
      <c r="Q4" s="361"/>
      <c r="R4" s="361"/>
      <c r="S4" s="361"/>
      <c r="T4" s="361"/>
      <c r="U4" s="361"/>
      <c r="V4" s="362"/>
      <c r="W4" s="1187"/>
      <c r="X4" s="1187"/>
      <c r="Y4" s="1187"/>
      <c r="Z4" s="354"/>
    </row>
    <row r="5" spans="1:27" s="367" customFormat="1" ht="15" customHeight="1" x14ac:dyDescent="0.15">
      <c r="A5" s="364" t="s">
        <v>564</v>
      </c>
      <c r="B5" s="365">
        <v>96.906865251301866</v>
      </c>
      <c r="C5" s="365">
        <v>101.9012291403356</v>
      </c>
      <c r="D5" s="365">
        <v>103.20728721288563</v>
      </c>
      <c r="E5" s="365">
        <v>93.68159408829375</v>
      </c>
      <c r="F5" s="365">
        <v>98.296214506441871</v>
      </c>
      <c r="G5" s="365">
        <v>101.10977212095372</v>
      </c>
      <c r="H5" s="365">
        <v>98.192672882534993</v>
      </c>
      <c r="I5" s="365">
        <v>104.57104405295625</v>
      </c>
      <c r="J5" s="365">
        <v>99.001027982154369</v>
      </c>
      <c r="K5" s="365">
        <v>89.925123596529374</v>
      </c>
      <c r="L5" s="365">
        <v>90.207048986814385</v>
      </c>
      <c r="M5" s="365">
        <v>85.028768572873119</v>
      </c>
      <c r="N5" s="365">
        <v>80.760313504880628</v>
      </c>
      <c r="O5" s="365">
        <v>75.945859660439993</v>
      </c>
      <c r="P5" s="365">
        <v>71.846930494184988</v>
      </c>
      <c r="Q5" s="365">
        <v>71.587435942666872</v>
      </c>
      <c r="R5" s="365">
        <v>79.531959346454997</v>
      </c>
      <c r="S5" s="365">
        <v>80.544290627521889</v>
      </c>
      <c r="T5" s="365">
        <v>76.641951546352487</v>
      </c>
      <c r="U5" s="365">
        <v>73.273264741070619</v>
      </c>
      <c r="V5" s="366">
        <v>68.197735556960623</v>
      </c>
      <c r="W5" s="1187">
        <v>-7.1811482858249343E-2</v>
      </c>
      <c r="X5" s="1187">
        <v>-2.0269902453033284E-2</v>
      </c>
      <c r="Y5" s="1187">
        <v>7.2540984353964194E-2</v>
      </c>
    </row>
    <row r="6" spans="1:27" s="367" customFormat="1" ht="15" customHeight="1" x14ac:dyDescent="0.15">
      <c r="A6" s="364" t="s">
        <v>565</v>
      </c>
      <c r="B6" s="365">
        <v>6.5314080000000008</v>
      </c>
      <c r="C6" s="365">
        <v>6.8977529999999998</v>
      </c>
      <c r="D6" s="365">
        <v>6.7826159999999991</v>
      </c>
      <c r="E6" s="365">
        <v>14.147540522861311</v>
      </c>
      <c r="F6" s="365">
        <v>18.209146137455701</v>
      </c>
      <c r="G6" s="365">
        <v>17.569419891806167</v>
      </c>
      <c r="H6" s="365">
        <v>16.211519739404721</v>
      </c>
      <c r="I6" s="365">
        <v>21.548301834504795</v>
      </c>
      <c r="J6" s="365">
        <v>9.7396322656842091</v>
      </c>
      <c r="K6" s="365">
        <v>12.553752241481348</v>
      </c>
      <c r="L6" s="365">
        <v>12.107318319304749</v>
      </c>
      <c r="M6" s="365">
        <v>9.8560675092508525</v>
      </c>
      <c r="N6" s="365">
        <v>4.8892939085173666</v>
      </c>
      <c r="O6" s="365">
        <v>2.6844042859567332</v>
      </c>
      <c r="P6" s="365">
        <v>1.6570528215982934</v>
      </c>
      <c r="Q6" s="365">
        <v>2.5411142021207196</v>
      </c>
      <c r="R6" s="365">
        <v>2.438835335897902</v>
      </c>
      <c r="S6" s="365">
        <v>2.1599279137676763</v>
      </c>
      <c r="T6" s="365">
        <v>2.1167427752308945</v>
      </c>
      <c r="U6" s="365">
        <v>1.4646997535252986</v>
      </c>
      <c r="V6" s="366">
        <v>1.2878026974195289</v>
      </c>
      <c r="W6" s="1187">
        <v>-0.12317585380656304</v>
      </c>
      <c r="X6" s="1187">
        <v>-0.19332702874207641</v>
      </c>
      <c r="Y6" s="1187">
        <v>1.3698178474925644E-3</v>
      </c>
    </row>
    <row r="7" spans="1:27" s="370" customFormat="1" ht="15" customHeight="1" x14ac:dyDescent="0.15">
      <c r="A7" s="360" t="s">
        <v>566</v>
      </c>
      <c r="B7" s="368">
        <v>103.43827325130187</v>
      </c>
      <c r="C7" s="368">
        <v>108.7989821403356</v>
      </c>
      <c r="D7" s="368">
        <v>109.98990321288564</v>
      </c>
      <c r="E7" s="368">
        <v>107.82913461115506</v>
      </c>
      <c r="F7" s="368">
        <v>116.50536064389757</v>
      </c>
      <c r="G7" s="368">
        <v>118.67919201275988</v>
      </c>
      <c r="H7" s="368">
        <v>114.40419262193971</v>
      </c>
      <c r="I7" s="368">
        <v>126.11934588746105</v>
      </c>
      <c r="J7" s="368">
        <v>108.74066024783858</v>
      </c>
      <c r="K7" s="368">
        <v>102.47887583801072</v>
      </c>
      <c r="L7" s="368">
        <v>102.31436730611914</v>
      </c>
      <c r="M7" s="368">
        <v>94.884836082123968</v>
      </c>
      <c r="N7" s="368">
        <v>85.649607413398002</v>
      </c>
      <c r="O7" s="368">
        <v>78.630263946396724</v>
      </c>
      <c r="P7" s="368">
        <v>73.503983315783287</v>
      </c>
      <c r="Q7" s="368">
        <v>74.128550144787596</v>
      </c>
      <c r="R7" s="368">
        <v>81.970794682352903</v>
      </c>
      <c r="S7" s="368">
        <v>82.704218541289563</v>
      </c>
      <c r="T7" s="368">
        <v>78.758694321583377</v>
      </c>
      <c r="U7" s="368">
        <v>74.737964494595914</v>
      </c>
      <c r="V7" s="369">
        <v>69.485538254380145</v>
      </c>
      <c r="W7" s="1188">
        <v>-7.2818111577358069E-2</v>
      </c>
      <c r="X7" s="1188">
        <v>-3.1073818305684675E-2</v>
      </c>
      <c r="Y7" s="1188">
        <v>7.3910802201456752E-2</v>
      </c>
    </row>
    <row r="8" spans="1:27" s="367" customFormat="1" ht="15" customHeight="1" x14ac:dyDescent="0.15">
      <c r="A8" s="364" t="s">
        <v>567</v>
      </c>
      <c r="B8" s="365">
        <v>4.8428807761949999</v>
      </c>
      <c r="C8" s="365">
        <v>8.3689105124625005</v>
      </c>
      <c r="D8" s="365">
        <v>12.329902285036876</v>
      </c>
      <c r="E8" s="365">
        <v>16.730380418626876</v>
      </c>
      <c r="F8" s="365">
        <v>21.576967870486875</v>
      </c>
      <c r="G8" s="365">
        <v>18.076421529416251</v>
      </c>
      <c r="H8" s="365">
        <v>18.070588966237498</v>
      </c>
      <c r="I8" s="365">
        <v>21.094500424738126</v>
      </c>
      <c r="J8" s="365">
        <v>25.184844276033747</v>
      </c>
      <c r="K8" s="365">
        <v>28.317966391811247</v>
      </c>
      <c r="L8" s="365">
        <v>29.217216810127496</v>
      </c>
      <c r="M8" s="365">
        <v>39.128594988656246</v>
      </c>
      <c r="N8" s="365">
        <v>45.274820246953354</v>
      </c>
      <c r="O8" s="365">
        <v>42.521020251022769</v>
      </c>
      <c r="P8" s="365">
        <v>40.418510238801858</v>
      </c>
      <c r="Q8" s="365">
        <v>47.236322722523539</v>
      </c>
      <c r="R8" s="365">
        <v>58.661958722862678</v>
      </c>
      <c r="S8" s="365">
        <v>65.714370015241073</v>
      </c>
      <c r="T8" s="365">
        <v>67.757334012283295</v>
      </c>
      <c r="U8" s="365">
        <v>75.438764181018712</v>
      </c>
      <c r="V8" s="366">
        <v>76.108888038425533</v>
      </c>
      <c r="W8" s="1187">
        <v>6.1265064572380012E-3</v>
      </c>
      <c r="X8" s="1187">
        <v>0.10294346122209053</v>
      </c>
      <c r="Y8" s="1187">
        <v>8.0955967398385786E-2</v>
      </c>
    </row>
    <row r="9" spans="1:27" s="367" customFormat="1" ht="15" customHeight="1" x14ac:dyDescent="0.15">
      <c r="A9" s="364" t="s">
        <v>568</v>
      </c>
      <c r="B9" s="365">
        <v>1.6988425954861108</v>
      </c>
      <c r="C9" s="365">
        <v>1.75067709375</v>
      </c>
      <c r="D9" s="365">
        <v>1.77939</v>
      </c>
      <c r="E9" s="365">
        <v>1.6976577673611106</v>
      </c>
      <c r="F9" s="365">
        <v>1.702520412847222</v>
      </c>
      <c r="G9" s="365">
        <v>1.9259280000000001</v>
      </c>
      <c r="H9" s="365">
        <v>1.6170907020486114</v>
      </c>
      <c r="I9" s="365">
        <v>1.2371892412569445</v>
      </c>
      <c r="J9" s="365">
        <v>1.0113734170763888</v>
      </c>
      <c r="K9" s="365">
        <v>0.81791599744397048</v>
      </c>
      <c r="L9" s="365">
        <v>1.4501659889615581</v>
      </c>
      <c r="M9" s="365">
        <v>1.7506114789032579</v>
      </c>
      <c r="N9" s="365">
        <v>0.77572717255896317</v>
      </c>
      <c r="O9" s="365">
        <v>0.15287495969230111</v>
      </c>
      <c r="P9" s="365">
        <v>0.4252196156446259</v>
      </c>
      <c r="Q9" s="365">
        <v>0.69485761408750402</v>
      </c>
      <c r="R9" s="365">
        <v>4.0210349257036118</v>
      </c>
      <c r="S9" s="365">
        <v>17.125711821807077</v>
      </c>
      <c r="T9" s="365">
        <v>28.575008636312234</v>
      </c>
      <c r="U9" s="365">
        <v>47.40245659700993</v>
      </c>
      <c r="V9" s="366">
        <v>61.394385995906454</v>
      </c>
      <c r="W9" s="1187">
        <v>0.29163436174605351</v>
      </c>
      <c r="X9" s="1187">
        <v>0.50075298095243514</v>
      </c>
      <c r="Y9" s="1187">
        <v>6.5304355893613386E-2</v>
      </c>
    </row>
    <row r="10" spans="1:27" s="370" customFormat="1" ht="15" customHeight="1" x14ac:dyDescent="0.15">
      <c r="A10" s="371" t="s">
        <v>569</v>
      </c>
      <c r="B10" s="372">
        <v>6.541723371681111</v>
      </c>
      <c r="C10" s="372">
        <v>10.1195876062125</v>
      </c>
      <c r="D10" s="372">
        <v>14.109292285036876</v>
      </c>
      <c r="E10" s="372">
        <v>18.428038185987987</v>
      </c>
      <c r="F10" s="372">
        <v>23.279488283334096</v>
      </c>
      <c r="G10" s="372">
        <v>20.00234952941625</v>
      </c>
      <c r="H10" s="372">
        <v>19.687679668286108</v>
      </c>
      <c r="I10" s="372">
        <v>22.331689665995071</v>
      </c>
      <c r="J10" s="372">
        <v>26.196217693110135</v>
      </c>
      <c r="K10" s="372">
        <v>29.135882389255219</v>
      </c>
      <c r="L10" s="372">
        <v>30.667382799089054</v>
      </c>
      <c r="M10" s="372">
        <v>40.879206467559506</v>
      </c>
      <c r="N10" s="372">
        <v>46.05054741951232</v>
      </c>
      <c r="O10" s="372">
        <v>42.673895210715067</v>
      </c>
      <c r="P10" s="372">
        <v>40.843729854446487</v>
      </c>
      <c r="Q10" s="372">
        <v>47.931180336611042</v>
      </c>
      <c r="R10" s="372">
        <v>62.682993648566288</v>
      </c>
      <c r="S10" s="372">
        <v>82.840081837048132</v>
      </c>
      <c r="T10" s="372">
        <v>96.332342648595528</v>
      </c>
      <c r="U10" s="372">
        <v>122.84122077802864</v>
      </c>
      <c r="V10" s="373">
        <v>137.50327403433198</v>
      </c>
      <c r="W10" s="1189">
        <v>0.11629940796957894</v>
      </c>
      <c r="X10" s="1189">
        <v>0.15475963571589402</v>
      </c>
      <c r="Y10" s="1189">
        <v>0.14626032329199914</v>
      </c>
    </row>
    <row r="11" spans="1:27" s="367" customFormat="1" ht="15" customHeight="1" x14ac:dyDescent="0.15">
      <c r="A11" s="360" t="s">
        <v>570</v>
      </c>
      <c r="B11" s="365"/>
      <c r="C11" s="365"/>
      <c r="D11" s="365"/>
      <c r="E11" s="365"/>
      <c r="F11" s="365"/>
      <c r="G11" s="365"/>
      <c r="H11" s="365"/>
      <c r="I11" s="365"/>
      <c r="J11" s="365"/>
      <c r="K11" s="365"/>
      <c r="L11" s="365"/>
      <c r="M11" s="365"/>
      <c r="N11" s="365"/>
      <c r="O11" s="365"/>
      <c r="P11" s="365"/>
      <c r="Q11" s="365"/>
      <c r="R11" s="365"/>
      <c r="S11" s="365"/>
      <c r="T11" s="365"/>
      <c r="U11" s="365"/>
      <c r="V11" s="366"/>
      <c r="W11" s="1187"/>
      <c r="X11" s="1187"/>
      <c r="Y11" s="1187"/>
    </row>
    <row r="12" spans="1:27" s="367" customFormat="1" ht="15" customHeight="1" x14ac:dyDescent="0.15">
      <c r="A12" s="364" t="s">
        <v>564</v>
      </c>
      <c r="B12" s="365">
        <v>4.8428807761949999</v>
      </c>
      <c r="C12" s="365">
        <v>8.3689105124625005</v>
      </c>
      <c r="D12" s="365">
        <v>12.329902285036876</v>
      </c>
      <c r="E12" s="365">
        <v>16.730380418626876</v>
      </c>
      <c r="F12" s="365">
        <v>21.576967870486875</v>
      </c>
      <c r="G12" s="365">
        <v>18.076421529416251</v>
      </c>
      <c r="H12" s="365">
        <v>18.070588966237498</v>
      </c>
      <c r="I12" s="365">
        <v>21.094500424738126</v>
      </c>
      <c r="J12" s="365">
        <v>25.184844276033747</v>
      </c>
      <c r="K12" s="365">
        <v>28.317966391811247</v>
      </c>
      <c r="L12" s="365">
        <v>29.217216810127496</v>
      </c>
      <c r="M12" s="365">
        <v>39.128594988656246</v>
      </c>
      <c r="N12" s="365">
        <v>45.274820246953354</v>
      </c>
      <c r="O12" s="365">
        <v>42.521020251022769</v>
      </c>
      <c r="P12" s="365">
        <v>40.418510238801858</v>
      </c>
      <c r="Q12" s="365">
        <v>47.236322722523539</v>
      </c>
      <c r="R12" s="365">
        <v>58.661958722862678</v>
      </c>
      <c r="S12" s="365">
        <v>65.714370015241073</v>
      </c>
      <c r="T12" s="365">
        <v>67.757334012283295</v>
      </c>
      <c r="U12" s="365">
        <v>75.438764181018712</v>
      </c>
      <c r="V12" s="366">
        <v>76.108888038425533</v>
      </c>
      <c r="W12" s="1187">
        <v>6.1265064572380012E-3</v>
      </c>
      <c r="X12" s="1187">
        <v>0.10294346122209053</v>
      </c>
      <c r="Y12" s="1187">
        <v>8.0955967398385786E-2</v>
      </c>
    </row>
    <row r="13" spans="1:27" s="367" customFormat="1" ht="15" customHeight="1" x14ac:dyDescent="0.15">
      <c r="A13" s="364" t="s">
        <v>565</v>
      </c>
      <c r="B13" s="365">
        <v>0</v>
      </c>
      <c r="C13" s="365">
        <v>0</v>
      </c>
      <c r="D13" s="365">
        <v>0</v>
      </c>
      <c r="E13" s="365">
        <v>0</v>
      </c>
      <c r="F13" s="365">
        <v>0</v>
      </c>
      <c r="G13" s="365">
        <v>0</v>
      </c>
      <c r="H13" s="365">
        <v>0.98389800000000016</v>
      </c>
      <c r="I13" s="365">
        <v>2.2713390000000002</v>
      </c>
      <c r="J13" s="365">
        <v>3.7785869999999999</v>
      </c>
      <c r="K13" s="365">
        <v>4.7415510000000003</v>
      </c>
      <c r="L13" s="365">
        <v>8.091934832939879</v>
      </c>
      <c r="M13" s="365">
        <v>6.9857273966929769</v>
      </c>
      <c r="N13" s="365">
        <v>6.4743311367658007</v>
      </c>
      <c r="O13" s="365">
        <v>8.7614615970569112</v>
      </c>
      <c r="P13" s="365">
        <v>9.8134407081304502</v>
      </c>
      <c r="Q13" s="365">
        <v>7.433562719493902</v>
      </c>
      <c r="R13" s="365">
        <v>5.8612827936294432</v>
      </c>
      <c r="S13" s="365">
        <v>6.9991429133434169</v>
      </c>
      <c r="T13" s="365">
        <v>7.4972211253992151</v>
      </c>
      <c r="U13" s="365">
        <v>7.1138644842725718</v>
      </c>
      <c r="V13" s="366">
        <v>3.3537855652790198</v>
      </c>
      <c r="W13" s="1187">
        <v>-0.52984454172070006</v>
      </c>
      <c r="X13" s="1187">
        <v>4.1402260813550473E-2</v>
      </c>
      <c r="Y13" s="1187">
        <v>3.5673751368805553E-3</v>
      </c>
    </row>
    <row r="14" spans="1:27" s="370" customFormat="1" ht="15" customHeight="1" x14ac:dyDescent="0.15">
      <c r="A14" s="360" t="s">
        <v>566</v>
      </c>
      <c r="B14" s="368">
        <v>4.8428807761949999</v>
      </c>
      <c r="C14" s="368">
        <v>8.3689105124625005</v>
      </c>
      <c r="D14" s="368">
        <v>12.329902285036876</v>
      </c>
      <c r="E14" s="368">
        <v>16.730380418626876</v>
      </c>
      <c r="F14" s="368">
        <v>21.576967870486875</v>
      </c>
      <c r="G14" s="368">
        <v>18.076421529416251</v>
      </c>
      <c r="H14" s="368">
        <v>19.054486966237498</v>
      </c>
      <c r="I14" s="368">
        <v>23.365839424738127</v>
      </c>
      <c r="J14" s="368">
        <v>28.963431276033745</v>
      </c>
      <c r="K14" s="368">
        <v>33.059517391811248</v>
      </c>
      <c r="L14" s="368">
        <v>37.309151643067381</v>
      </c>
      <c r="M14" s="368">
        <v>46.114322385349226</v>
      </c>
      <c r="N14" s="368">
        <v>51.749151383719152</v>
      </c>
      <c r="O14" s="368">
        <v>51.282481848079684</v>
      </c>
      <c r="P14" s="368">
        <v>50.231950946932308</v>
      </c>
      <c r="Q14" s="368">
        <v>54.669885442017438</v>
      </c>
      <c r="R14" s="368">
        <v>64.523241516492121</v>
      </c>
      <c r="S14" s="368">
        <v>72.713512928584493</v>
      </c>
      <c r="T14" s="368">
        <v>75.254555137682516</v>
      </c>
      <c r="U14" s="368">
        <v>82.55262866529128</v>
      </c>
      <c r="V14" s="369">
        <v>79.462673603704559</v>
      </c>
      <c r="W14" s="1188">
        <v>-4.0060095542928775E-2</v>
      </c>
      <c r="X14" s="1188">
        <v>9.5830640926143573E-2</v>
      </c>
      <c r="Y14" s="1188">
        <v>8.4523342535266346E-2</v>
      </c>
    </row>
    <row r="15" spans="1:27" s="367" customFormat="1" ht="15" customHeight="1" x14ac:dyDescent="0.15">
      <c r="A15" s="364" t="s">
        <v>567</v>
      </c>
      <c r="B15" s="365">
        <v>96.906865251301866</v>
      </c>
      <c r="C15" s="365">
        <v>101.9012291403356</v>
      </c>
      <c r="D15" s="365">
        <v>103.20728721288563</v>
      </c>
      <c r="E15" s="365">
        <v>93.68159408829375</v>
      </c>
      <c r="F15" s="365">
        <v>98.296214506441871</v>
      </c>
      <c r="G15" s="365">
        <v>101.10977212095372</v>
      </c>
      <c r="H15" s="365">
        <v>98.192672882534993</v>
      </c>
      <c r="I15" s="365">
        <v>104.57104405295625</v>
      </c>
      <c r="J15" s="365">
        <v>99.001027982154369</v>
      </c>
      <c r="K15" s="365">
        <v>89.925123596529374</v>
      </c>
      <c r="L15" s="365">
        <v>90.207048986814385</v>
      </c>
      <c r="M15" s="365">
        <v>85.028768572873119</v>
      </c>
      <c r="N15" s="365">
        <v>80.760313504880628</v>
      </c>
      <c r="O15" s="365">
        <v>75.945859660439993</v>
      </c>
      <c r="P15" s="365">
        <v>71.846930494184988</v>
      </c>
      <c r="Q15" s="365">
        <v>71.587435942666872</v>
      </c>
      <c r="R15" s="365">
        <v>79.531959346454997</v>
      </c>
      <c r="S15" s="365">
        <v>80.544290627521889</v>
      </c>
      <c r="T15" s="365">
        <v>76.641951546352487</v>
      </c>
      <c r="U15" s="365">
        <v>73.273264741070619</v>
      </c>
      <c r="V15" s="366">
        <v>68.197735556960623</v>
      </c>
      <c r="W15" s="1187">
        <v>-7.1811482858249343E-2</v>
      </c>
      <c r="X15" s="1187">
        <v>-2.0269902453033284E-2</v>
      </c>
      <c r="Y15" s="1187">
        <v>7.2540984353964194E-2</v>
      </c>
    </row>
    <row r="16" spans="1:27" s="367" customFormat="1" ht="15" customHeight="1" x14ac:dyDescent="0.15">
      <c r="A16" s="364" t="s">
        <v>568</v>
      </c>
      <c r="B16" s="365">
        <v>0</v>
      </c>
      <c r="C16" s="365">
        <v>0</v>
      </c>
      <c r="D16" s="365">
        <v>0</v>
      </c>
      <c r="E16" s="365">
        <v>0</v>
      </c>
      <c r="F16" s="365">
        <v>0</v>
      </c>
      <c r="G16" s="365">
        <v>0</v>
      </c>
      <c r="H16" s="365">
        <v>0</v>
      </c>
      <c r="I16" s="365">
        <v>0</v>
      </c>
      <c r="J16" s="365">
        <v>0</v>
      </c>
      <c r="K16" s="365">
        <v>0</v>
      </c>
      <c r="L16" s="365">
        <v>0</v>
      </c>
      <c r="M16" s="365">
        <v>7.9853516999999999E-2</v>
      </c>
      <c r="N16" s="365">
        <v>0</v>
      </c>
      <c r="O16" s="365">
        <v>0</v>
      </c>
      <c r="P16" s="365">
        <v>3.7378241999999999E-3</v>
      </c>
      <c r="Q16" s="365">
        <v>1.2374463449999998E-2</v>
      </c>
      <c r="R16" s="365">
        <v>2.6164769399999999E-2</v>
      </c>
      <c r="S16" s="365">
        <v>4.4429137649999999E-2</v>
      </c>
      <c r="T16" s="365">
        <v>5.4605895770000003E-2</v>
      </c>
      <c r="U16" s="365">
        <v>1.2452493459999998E-2</v>
      </c>
      <c r="V16" s="366">
        <v>5.7400325500000004E-3</v>
      </c>
      <c r="W16" s="1187">
        <v>-0.54030496628293068</v>
      </c>
      <c r="X16" s="1187" t="s">
        <v>571</v>
      </c>
      <c r="Y16" s="1187">
        <v>6.1055929203546182E-6</v>
      </c>
    </row>
    <row r="17" spans="1:25" s="370" customFormat="1" ht="15" customHeight="1" x14ac:dyDescent="0.15">
      <c r="A17" s="371" t="s">
        <v>569</v>
      </c>
      <c r="B17" s="372">
        <v>96.906865251301866</v>
      </c>
      <c r="C17" s="372">
        <v>101.9012291403356</v>
      </c>
      <c r="D17" s="372">
        <v>103.20728721288563</v>
      </c>
      <c r="E17" s="372">
        <v>93.68159408829375</v>
      </c>
      <c r="F17" s="372">
        <v>98.296214506441871</v>
      </c>
      <c r="G17" s="372">
        <v>101.10977212095372</v>
      </c>
      <c r="H17" s="372">
        <v>98.192672882534993</v>
      </c>
      <c r="I17" s="372">
        <v>104.57104405295625</v>
      </c>
      <c r="J17" s="372">
        <v>99.001027982154369</v>
      </c>
      <c r="K17" s="372">
        <v>89.925123596529374</v>
      </c>
      <c r="L17" s="372">
        <v>90.207048986814385</v>
      </c>
      <c r="M17" s="372">
        <v>85.108622089873123</v>
      </c>
      <c r="N17" s="372">
        <v>80.760313504880628</v>
      </c>
      <c r="O17" s="372">
        <v>75.945859660439993</v>
      </c>
      <c r="P17" s="372">
        <v>71.85066831838499</v>
      </c>
      <c r="Q17" s="372">
        <v>71.599810406116873</v>
      </c>
      <c r="R17" s="372">
        <v>79.558124115854994</v>
      </c>
      <c r="S17" s="372">
        <v>80.588719765171888</v>
      </c>
      <c r="T17" s="372">
        <v>76.696557442122483</v>
      </c>
      <c r="U17" s="372">
        <v>73.285717234530622</v>
      </c>
      <c r="V17" s="373">
        <v>68.203475589510617</v>
      </c>
      <c r="W17" s="1189">
        <v>-7.1891087892607453E-2</v>
      </c>
      <c r="X17" s="1189">
        <v>-2.0253253611513422E-2</v>
      </c>
      <c r="Y17" s="1189">
        <v>7.2547089946884538E-2</v>
      </c>
    </row>
    <row r="18" spans="1:25" s="367" customFormat="1" ht="15" customHeight="1" x14ac:dyDescent="0.15">
      <c r="A18" s="360" t="s">
        <v>188</v>
      </c>
      <c r="B18" s="365"/>
      <c r="C18" s="365"/>
      <c r="D18" s="365"/>
      <c r="E18" s="365"/>
      <c r="F18" s="365"/>
      <c r="G18" s="365"/>
      <c r="H18" s="365"/>
      <c r="I18" s="365"/>
      <c r="J18" s="365"/>
      <c r="K18" s="365"/>
      <c r="L18" s="365"/>
      <c r="M18" s="365"/>
      <c r="N18" s="365"/>
      <c r="O18" s="365"/>
      <c r="P18" s="365"/>
      <c r="Q18" s="365"/>
      <c r="R18" s="365"/>
      <c r="S18" s="365"/>
      <c r="T18" s="365"/>
      <c r="U18" s="365"/>
      <c r="V18" s="366"/>
      <c r="W18" s="1187"/>
      <c r="X18" s="1187"/>
      <c r="Y18" s="1187"/>
    </row>
    <row r="19" spans="1:25" s="367" customFormat="1" ht="15" customHeight="1" x14ac:dyDescent="0.15">
      <c r="A19" s="364" t="s">
        <v>564</v>
      </c>
      <c r="B19" s="365">
        <v>2.0921087644911558</v>
      </c>
      <c r="C19" s="365">
        <v>4.3563438473078513</v>
      </c>
      <c r="D19" s="365">
        <v>4.9868984942302044</v>
      </c>
      <c r="E19" s="365">
        <v>5.6281727627255789</v>
      </c>
      <c r="F19" s="365">
        <v>7.6527689697842467</v>
      </c>
      <c r="G19" s="365">
        <v>8.515382646733924</v>
      </c>
      <c r="H19" s="365">
        <v>9.2641813232745438</v>
      </c>
      <c r="I19" s="365">
        <v>9.7802114060963898</v>
      </c>
      <c r="J19" s="365">
        <v>10.706913102608167</v>
      </c>
      <c r="K19" s="365">
        <v>7.6738814847057917</v>
      </c>
      <c r="L19" s="365">
        <v>9.2941992316699071</v>
      </c>
      <c r="M19" s="365">
        <v>9.2706224199650968</v>
      </c>
      <c r="N19" s="365">
        <v>9.5415041248738</v>
      </c>
      <c r="O19" s="365">
        <v>11.023571085732764</v>
      </c>
      <c r="P19" s="365">
        <v>11.403018251312716</v>
      </c>
      <c r="Q19" s="365">
        <v>11.221096777782689</v>
      </c>
      <c r="R19" s="365">
        <v>9.8130532244316946</v>
      </c>
      <c r="S19" s="365">
        <v>8.410087949585261</v>
      </c>
      <c r="T19" s="365">
        <v>7.6387448522984505</v>
      </c>
      <c r="U19" s="365">
        <v>6.4306575355867102</v>
      </c>
      <c r="V19" s="366">
        <v>6.1999385447394468</v>
      </c>
      <c r="W19" s="1187">
        <v>-3.8512191370256632E-2</v>
      </c>
      <c r="X19" s="1187">
        <v>-1.751929630344673E-2</v>
      </c>
      <c r="Y19" s="1187">
        <v>6.5947885409456224E-3</v>
      </c>
    </row>
    <row r="20" spans="1:25" s="367" customFormat="1" ht="15" customHeight="1" x14ac:dyDescent="0.15">
      <c r="A20" s="364" t="s">
        <v>565</v>
      </c>
      <c r="B20" s="365">
        <v>0</v>
      </c>
      <c r="C20" s="365">
        <v>0</v>
      </c>
      <c r="D20" s="365">
        <v>0</v>
      </c>
      <c r="E20" s="365">
        <v>0</v>
      </c>
      <c r="F20" s="365">
        <v>0</v>
      </c>
      <c r="G20" s="365">
        <v>0</v>
      </c>
      <c r="H20" s="365">
        <v>0</v>
      </c>
      <c r="I20" s="365">
        <v>0</v>
      </c>
      <c r="J20" s="365">
        <v>0</v>
      </c>
      <c r="K20" s="365">
        <v>0.4200582180652373</v>
      </c>
      <c r="L20" s="365">
        <v>2.7988887175055392</v>
      </c>
      <c r="M20" s="365">
        <v>0.66789148268360143</v>
      </c>
      <c r="N20" s="365">
        <v>3.4881466960200722</v>
      </c>
      <c r="O20" s="365">
        <v>5.2358708038295436</v>
      </c>
      <c r="P20" s="365">
        <v>7.080942876541549</v>
      </c>
      <c r="Q20" s="365">
        <v>6.7651391231806564</v>
      </c>
      <c r="R20" s="365">
        <v>2.6311614132041523</v>
      </c>
      <c r="S20" s="365">
        <v>1.7112458898929273</v>
      </c>
      <c r="T20" s="365">
        <v>2.8721177886425386</v>
      </c>
      <c r="U20" s="365">
        <v>3.221873232894708</v>
      </c>
      <c r="V20" s="366">
        <v>3.3414838626728849</v>
      </c>
      <c r="W20" s="1187">
        <v>3.4290887462759434E-2</v>
      </c>
      <c r="X20" s="1187">
        <v>0.22597015063261172</v>
      </c>
      <c r="Y20" s="1187">
        <v>3.5542899866333978E-3</v>
      </c>
    </row>
    <row r="21" spans="1:25" s="370" customFormat="1" ht="15" customHeight="1" x14ac:dyDescent="0.15">
      <c r="A21" s="360" t="s">
        <v>566</v>
      </c>
      <c r="B21" s="368">
        <v>2.0921087644911558</v>
      </c>
      <c r="C21" s="368">
        <v>4.3563438473078513</v>
      </c>
      <c r="D21" s="368">
        <v>4.9868984942302044</v>
      </c>
      <c r="E21" s="368">
        <v>5.6281727627255789</v>
      </c>
      <c r="F21" s="368">
        <v>7.6527689697842467</v>
      </c>
      <c r="G21" s="368">
        <v>8.515382646733924</v>
      </c>
      <c r="H21" s="368">
        <v>9.2641813232745438</v>
      </c>
      <c r="I21" s="368">
        <v>9.7802114060963898</v>
      </c>
      <c r="J21" s="368">
        <v>10.706913102608167</v>
      </c>
      <c r="K21" s="368">
        <v>8.0939397027710296</v>
      </c>
      <c r="L21" s="368">
        <v>12.093087949175446</v>
      </c>
      <c r="M21" s="368">
        <v>9.9385139026486975</v>
      </c>
      <c r="N21" s="368">
        <v>13.029650820893872</v>
      </c>
      <c r="O21" s="368">
        <v>16.259441889562307</v>
      </c>
      <c r="P21" s="368">
        <v>18.483961127854265</v>
      </c>
      <c r="Q21" s="368">
        <v>17.986235900963344</v>
      </c>
      <c r="R21" s="368">
        <v>12.444214637635847</v>
      </c>
      <c r="S21" s="368">
        <v>10.121333839478188</v>
      </c>
      <c r="T21" s="368">
        <v>10.510862640940989</v>
      </c>
      <c r="U21" s="368">
        <v>9.6525307684814177</v>
      </c>
      <c r="V21" s="369">
        <v>9.5414224074123322</v>
      </c>
      <c r="W21" s="1188">
        <v>-1.4211591186692352E-2</v>
      </c>
      <c r="X21" s="1188">
        <v>1.7766432312390945E-2</v>
      </c>
      <c r="Y21" s="1188">
        <v>1.0149078527579021E-2</v>
      </c>
    </row>
    <row r="22" spans="1:25" s="367" customFormat="1" ht="15" customHeight="1" x14ac:dyDescent="0.15">
      <c r="A22" s="364" t="s">
        <v>568</v>
      </c>
      <c r="B22" s="365">
        <v>0</v>
      </c>
      <c r="C22" s="365">
        <v>0</v>
      </c>
      <c r="D22" s="365">
        <v>0</v>
      </c>
      <c r="E22" s="365">
        <v>0</v>
      </c>
      <c r="F22" s="365">
        <v>0</v>
      </c>
      <c r="G22" s="365">
        <v>0</v>
      </c>
      <c r="H22" s="365">
        <v>0</v>
      </c>
      <c r="I22" s="365">
        <v>0</v>
      </c>
      <c r="J22" s="365">
        <v>0</v>
      </c>
      <c r="K22" s="365">
        <v>0</v>
      </c>
      <c r="L22" s="365">
        <v>0</v>
      </c>
      <c r="M22" s="365">
        <v>0</v>
      </c>
      <c r="N22" s="365">
        <v>0.54144011799410197</v>
      </c>
      <c r="O22" s="365">
        <v>7.3513864306784887E-2</v>
      </c>
      <c r="P22" s="365">
        <v>0.17790824809163014</v>
      </c>
      <c r="Q22" s="365">
        <v>1.8388613569321588E-3</v>
      </c>
      <c r="R22" s="365">
        <v>0.56907174744</v>
      </c>
      <c r="S22" s="365">
        <v>0.21387138643067888</v>
      </c>
      <c r="T22" s="365">
        <v>6.9190408000000009E-2</v>
      </c>
      <c r="U22" s="365">
        <v>0</v>
      </c>
      <c r="V22" s="366">
        <v>0</v>
      </c>
      <c r="W22" s="1187" t="s">
        <v>571</v>
      </c>
      <c r="X22" s="1187" t="s">
        <v>571</v>
      </c>
      <c r="Y22" s="1187">
        <v>0</v>
      </c>
    </row>
    <row r="23" spans="1:25" s="370" customFormat="1" ht="15" customHeight="1" x14ac:dyDescent="0.15">
      <c r="A23" s="371" t="s">
        <v>569</v>
      </c>
      <c r="B23" s="372">
        <v>0</v>
      </c>
      <c r="C23" s="372">
        <v>0</v>
      </c>
      <c r="D23" s="372">
        <v>0</v>
      </c>
      <c r="E23" s="372">
        <v>0</v>
      </c>
      <c r="F23" s="372">
        <v>0</v>
      </c>
      <c r="G23" s="372">
        <v>0</v>
      </c>
      <c r="H23" s="372">
        <v>0</v>
      </c>
      <c r="I23" s="372">
        <v>0</v>
      </c>
      <c r="J23" s="372">
        <v>0</v>
      </c>
      <c r="K23" s="372">
        <v>0</v>
      </c>
      <c r="L23" s="372">
        <v>0</v>
      </c>
      <c r="M23" s="372">
        <v>0</v>
      </c>
      <c r="N23" s="372">
        <v>0.54144011799410197</v>
      </c>
      <c r="O23" s="372">
        <v>7.3513864306784887E-2</v>
      </c>
      <c r="P23" s="372">
        <v>0.17790824809163014</v>
      </c>
      <c r="Q23" s="372">
        <v>1.8388613569321588E-3</v>
      </c>
      <c r="R23" s="372">
        <v>0.56907174744</v>
      </c>
      <c r="S23" s="372">
        <v>0.21387138643067888</v>
      </c>
      <c r="T23" s="372">
        <v>6.9190408000000009E-2</v>
      </c>
      <c r="U23" s="372">
        <v>0</v>
      </c>
      <c r="V23" s="373">
        <v>0</v>
      </c>
      <c r="W23" s="1189" t="s">
        <v>571</v>
      </c>
      <c r="X23" s="1189" t="s">
        <v>571</v>
      </c>
      <c r="Y23" s="1189">
        <v>0</v>
      </c>
    </row>
    <row r="24" spans="1:25" s="367" customFormat="1" ht="15" customHeight="1" x14ac:dyDescent="0.15">
      <c r="A24" s="360" t="s">
        <v>572</v>
      </c>
      <c r="B24" s="365"/>
      <c r="C24" s="365"/>
      <c r="D24" s="365"/>
      <c r="E24" s="365"/>
      <c r="F24" s="365"/>
      <c r="G24" s="365"/>
      <c r="H24" s="365"/>
      <c r="I24" s="365"/>
      <c r="J24" s="365"/>
      <c r="K24" s="365"/>
      <c r="L24" s="365"/>
      <c r="M24" s="365"/>
      <c r="N24" s="365"/>
      <c r="O24" s="365"/>
      <c r="P24" s="365"/>
      <c r="Q24" s="365"/>
      <c r="R24" s="365"/>
      <c r="S24" s="365"/>
      <c r="T24" s="365"/>
      <c r="U24" s="365"/>
      <c r="V24" s="366"/>
      <c r="W24" s="1187"/>
      <c r="X24" s="1187"/>
      <c r="Y24" s="1187"/>
    </row>
    <row r="25" spans="1:25" s="367" customFormat="1" ht="15" customHeight="1" x14ac:dyDescent="0.15">
      <c r="A25" s="364" t="s">
        <v>565</v>
      </c>
      <c r="B25" s="365">
        <v>0.34371366089527022</v>
      </c>
      <c r="C25" s="365">
        <v>0.65942100000000003</v>
      </c>
      <c r="D25" s="365">
        <v>0.65942100000000003</v>
      </c>
      <c r="E25" s="365">
        <v>1.088568</v>
      </c>
      <c r="F25" s="365">
        <v>0.90016200000000002</v>
      </c>
      <c r="G25" s="365">
        <v>0.96296400000000004</v>
      </c>
      <c r="H25" s="365">
        <v>1.015299</v>
      </c>
      <c r="I25" s="365">
        <v>1.15137</v>
      </c>
      <c r="J25" s="365">
        <v>1.768923</v>
      </c>
      <c r="K25" s="365">
        <v>3.0668310000000001</v>
      </c>
      <c r="L25" s="365">
        <v>6.3668475363824957</v>
      </c>
      <c r="M25" s="365">
        <v>9.2501149330665378</v>
      </c>
      <c r="N25" s="365">
        <v>11.08665625028075</v>
      </c>
      <c r="O25" s="365">
        <v>12.903379818433118</v>
      </c>
      <c r="P25" s="365">
        <v>12.528558452756569</v>
      </c>
      <c r="Q25" s="365">
        <v>12.139748228809149</v>
      </c>
      <c r="R25" s="365">
        <v>12.557590345832201</v>
      </c>
      <c r="S25" s="365">
        <v>11.743453635771576</v>
      </c>
      <c r="T25" s="365">
        <v>11.599468825599599</v>
      </c>
      <c r="U25" s="365">
        <v>9.8997432225861779</v>
      </c>
      <c r="V25" s="366">
        <v>10.527602589169954</v>
      </c>
      <c r="W25" s="1187">
        <v>6.0516259019373519E-2</v>
      </c>
      <c r="X25" s="1187">
        <v>0.12432898944278303</v>
      </c>
      <c r="Y25" s="1187">
        <v>1.1198064693334016E-2</v>
      </c>
    </row>
    <row r="26" spans="1:25" s="370" customFormat="1" ht="15" customHeight="1" x14ac:dyDescent="0.15">
      <c r="A26" s="360" t="s">
        <v>566</v>
      </c>
      <c r="B26" s="368">
        <v>0.34371366089527022</v>
      </c>
      <c r="C26" s="368">
        <v>0.65942100000000003</v>
      </c>
      <c r="D26" s="368">
        <v>0.65942100000000003</v>
      </c>
      <c r="E26" s="368">
        <v>1.088568</v>
      </c>
      <c r="F26" s="368">
        <v>0.90016200000000002</v>
      </c>
      <c r="G26" s="368">
        <v>0.96296400000000004</v>
      </c>
      <c r="H26" s="368">
        <v>1.015299</v>
      </c>
      <c r="I26" s="368">
        <v>1.15137</v>
      </c>
      <c r="J26" s="368">
        <v>1.768923</v>
      </c>
      <c r="K26" s="368">
        <v>3.0668310000000001</v>
      </c>
      <c r="L26" s="368">
        <v>6.3668475363824957</v>
      </c>
      <c r="M26" s="368">
        <v>9.2501149330665378</v>
      </c>
      <c r="N26" s="368">
        <v>11.086656250280749</v>
      </c>
      <c r="O26" s="368">
        <v>12.903379818433118</v>
      </c>
      <c r="P26" s="368">
        <v>12.52855845275657</v>
      </c>
      <c r="Q26" s="368">
        <v>12.13974822880915</v>
      </c>
      <c r="R26" s="368">
        <v>12.557590345832203</v>
      </c>
      <c r="S26" s="368">
        <v>11.743453635771576</v>
      </c>
      <c r="T26" s="368">
        <v>11.599468825599599</v>
      </c>
      <c r="U26" s="368">
        <v>9.8997432225861779</v>
      </c>
      <c r="V26" s="369">
        <v>10.527602589169955</v>
      </c>
      <c r="W26" s="1188">
        <v>6.0516259019373742E-2</v>
      </c>
      <c r="X26" s="1188">
        <v>0.12432898944278303</v>
      </c>
      <c r="Y26" s="1188">
        <v>1.1198064693334018E-2</v>
      </c>
    </row>
    <row r="27" spans="1:25" s="367" customFormat="1" ht="15" customHeight="1" x14ac:dyDescent="0.15">
      <c r="A27" s="364" t="s">
        <v>567</v>
      </c>
      <c r="B27" s="365">
        <v>2.0921087644911558</v>
      </c>
      <c r="C27" s="365">
        <v>4.3563438473078513</v>
      </c>
      <c r="D27" s="365">
        <v>4.9868984942302044</v>
      </c>
      <c r="E27" s="365">
        <v>5.6281727627255789</v>
      </c>
      <c r="F27" s="365">
        <v>7.6527689697842467</v>
      </c>
      <c r="G27" s="365">
        <v>8.515382646733924</v>
      </c>
      <c r="H27" s="365">
        <v>9.2641813232745438</v>
      </c>
      <c r="I27" s="365">
        <v>9.7802114060963898</v>
      </c>
      <c r="J27" s="365">
        <v>10.706913102608167</v>
      </c>
      <c r="K27" s="365">
        <v>7.6738814847057917</v>
      </c>
      <c r="L27" s="365">
        <v>9.2941992316699071</v>
      </c>
      <c r="M27" s="365">
        <v>9.2706224199650968</v>
      </c>
      <c r="N27" s="365">
        <v>9.5415041248738</v>
      </c>
      <c r="O27" s="365">
        <v>11.023571085732764</v>
      </c>
      <c r="P27" s="365">
        <v>11.403018251312716</v>
      </c>
      <c r="Q27" s="365">
        <v>11.221096777782689</v>
      </c>
      <c r="R27" s="365">
        <v>9.8130532244316946</v>
      </c>
      <c r="S27" s="365">
        <v>8.410087949585261</v>
      </c>
      <c r="T27" s="365">
        <v>7.6387448522984505</v>
      </c>
      <c r="U27" s="365">
        <v>6.4306575355867102</v>
      </c>
      <c r="V27" s="366">
        <v>6.1999385447394468</v>
      </c>
      <c r="W27" s="1187">
        <v>-3.8512191370256632E-2</v>
      </c>
      <c r="X27" s="1187">
        <v>-1.751929630344673E-2</v>
      </c>
      <c r="Y27" s="1187">
        <v>6.5947885409456224E-3</v>
      </c>
    </row>
    <row r="28" spans="1:25" s="367" customFormat="1" ht="15" customHeight="1" x14ac:dyDescent="0.15">
      <c r="A28" s="364" t="s">
        <v>568</v>
      </c>
      <c r="B28" s="365">
        <v>4.0176306608952705</v>
      </c>
      <c r="C28" s="365">
        <v>3.8204549999999999</v>
      </c>
      <c r="D28" s="365">
        <v>5.5316975890540538</v>
      </c>
      <c r="E28" s="365">
        <v>11.665314230351054</v>
      </c>
      <c r="F28" s="365">
        <v>13.708129960859912</v>
      </c>
      <c r="G28" s="365">
        <v>13.635036932366964</v>
      </c>
      <c r="H28" s="365">
        <v>16.284116305694205</v>
      </c>
      <c r="I28" s="365">
        <v>18.058316401096874</v>
      </c>
      <c r="J28" s="365">
        <v>18.241412522495573</v>
      </c>
      <c r="K28" s="365">
        <v>19.469738567066685</v>
      </c>
      <c r="L28" s="365">
        <v>21.444072278877819</v>
      </c>
      <c r="M28" s="365">
        <v>23.395805261189711</v>
      </c>
      <c r="N28" s="365">
        <v>23.396715334886466</v>
      </c>
      <c r="O28" s="365">
        <v>24.088087019080419</v>
      </c>
      <c r="P28" s="365">
        <v>23.252709508299702</v>
      </c>
      <c r="Q28" s="365">
        <v>21.364671170566137</v>
      </c>
      <c r="R28" s="365">
        <v>19.862357102773235</v>
      </c>
      <c r="S28" s="365">
        <v>19.079155801181891</v>
      </c>
      <c r="T28" s="365">
        <v>21.372611515019024</v>
      </c>
      <c r="U28" s="365">
        <v>22.4654508096258</v>
      </c>
      <c r="V28" s="366">
        <v>19.899977147868686</v>
      </c>
      <c r="W28" s="1187">
        <v>-0.11661663085329776</v>
      </c>
      <c r="X28" s="1187">
        <v>1.4414624780453522E-2</v>
      </c>
      <c r="Y28" s="1187">
        <v>2.1167329371546112E-2</v>
      </c>
    </row>
    <row r="29" spans="1:25" s="370" customFormat="1" ht="15" customHeight="1" x14ac:dyDescent="0.15">
      <c r="A29" s="371" t="s">
        <v>569</v>
      </c>
      <c r="B29" s="372">
        <v>6.1097394253864259</v>
      </c>
      <c r="C29" s="372">
        <v>8.1767988473078521</v>
      </c>
      <c r="D29" s="372">
        <v>10.518596083284258</v>
      </c>
      <c r="E29" s="372">
        <v>17.293486993076634</v>
      </c>
      <c r="F29" s="372">
        <v>21.360898930644161</v>
      </c>
      <c r="G29" s="372">
        <v>22.150419579100888</v>
      </c>
      <c r="H29" s="372">
        <v>25.548297628968747</v>
      </c>
      <c r="I29" s="372">
        <v>27.838527807193262</v>
      </c>
      <c r="J29" s="372">
        <v>28.948325625103742</v>
      </c>
      <c r="K29" s="372">
        <v>27.143620051772473</v>
      </c>
      <c r="L29" s="372">
        <v>30.73827151054773</v>
      </c>
      <c r="M29" s="372">
        <v>32.666427681154801</v>
      </c>
      <c r="N29" s="372">
        <v>32.938219459760262</v>
      </c>
      <c r="O29" s="372">
        <v>35.111658104813181</v>
      </c>
      <c r="P29" s="372">
        <v>34.655727759612418</v>
      </c>
      <c r="Q29" s="372">
        <v>32.585767948348824</v>
      </c>
      <c r="R29" s="372">
        <v>29.675410327204922</v>
      </c>
      <c r="S29" s="372">
        <v>27.489243750767152</v>
      </c>
      <c r="T29" s="372">
        <v>29.011356367317475</v>
      </c>
      <c r="U29" s="372">
        <v>28.8961083452125</v>
      </c>
      <c r="V29" s="373">
        <v>26.099915692608132</v>
      </c>
      <c r="W29" s="1189">
        <v>-9.9234951067077692E-2</v>
      </c>
      <c r="X29" s="1189">
        <v>6.2761023959958528E-3</v>
      </c>
      <c r="Y29" s="1189">
        <v>2.7762117912491734E-2</v>
      </c>
    </row>
    <row r="30" spans="1:25" s="367" customFormat="1" ht="15" customHeight="1" x14ac:dyDescent="0.15">
      <c r="A30" s="360" t="s">
        <v>348</v>
      </c>
      <c r="B30" s="365"/>
      <c r="C30" s="365"/>
      <c r="D30" s="365"/>
      <c r="E30" s="365"/>
      <c r="F30" s="365"/>
      <c r="G30" s="365"/>
      <c r="H30" s="365"/>
      <c r="I30" s="365"/>
      <c r="J30" s="365"/>
      <c r="K30" s="365"/>
      <c r="L30" s="365"/>
      <c r="M30" s="365"/>
      <c r="N30" s="365"/>
      <c r="O30" s="365"/>
      <c r="P30" s="365"/>
      <c r="Q30" s="365"/>
      <c r="R30" s="365"/>
      <c r="S30" s="365"/>
      <c r="T30" s="365"/>
      <c r="U30" s="365"/>
      <c r="V30" s="366"/>
      <c r="W30" s="1187"/>
      <c r="X30" s="1187"/>
      <c r="Y30" s="1187"/>
    </row>
    <row r="31" spans="1:25" s="367" customFormat="1" ht="15" customHeight="1" x14ac:dyDescent="0.15">
      <c r="A31" s="364" t="s">
        <v>564</v>
      </c>
      <c r="B31" s="365">
        <v>223.30808052620529</v>
      </c>
      <c r="C31" s="365">
        <v>213.60006882717911</v>
      </c>
      <c r="D31" s="365">
        <v>219.05989859923946</v>
      </c>
      <c r="E31" s="365">
        <v>226.22754346513784</v>
      </c>
      <c r="F31" s="365">
        <v>245.84001135575969</v>
      </c>
      <c r="G31" s="365">
        <v>262.92644993020576</v>
      </c>
      <c r="H31" s="365">
        <v>260.77770957241569</v>
      </c>
      <c r="I31" s="365">
        <v>261.61427816177076</v>
      </c>
      <c r="J31" s="365">
        <v>276.09941948811752</v>
      </c>
      <c r="K31" s="365">
        <v>218.34789111375193</v>
      </c>
      <c r="L31" s="365">
        <v>224.76523379729164</v>
      </c>
      <c r="M31" s="365">
        <v>234.35667861765421</v>
      </c>
      <c r="N31" s="365">
        <v>228.4827713895238</v>
      </c>
      <c r="O31" s="365">
        <v>234.08197804780465</v>
      </c>
      <c r="P31" s="365">
        <v>209.35769122360418</v>
      </c>
      <c r="Q31" s="365">
        <v>214.87382211327039</v>
      </c>
      <c r="R31" s="365">
        <v>230.60548430541434</v>
      </c>
      <c r="S31" s="365">
        <v>247.17788156072206</v>
      </c>
      <c r="T31" s="365">
        <v>247.31238286650492</v>
      </c>
      <c r="U31" s="365">
        <v>236.95947382399612</v>
      </c>
      <c r="V31" s="366">
        <v>211.34611163415866</v>
      </c>
      <c r="W31" s="1187">
        <v>-0.11052864930707096</v>
      </c>
      <c r="X31" s="1187">
        <v>8.2134980458898887E-3</v>
      </c>
      <c r="Y31" s="1187">
        <v>0.22480592430403482</v>
      </c>
    </row>
    <row r="32" spans="1:25" s="367" customFormat="1" ht="15" customHeight="1" x14ac:dyDescent="0.15">
      <c r="A32" s="1184" t="s">
        <v>573</v>
      </c>
      <c r="B32" s="365">
        <v>190.16374373269068</v>
      </c>
      <c r="C32" s="365">
        <v>184.57542765768591</v>
      </c>
      <c r="D32" s="365">
        <v>189.07140817723194</v>
      </c>
      <c r="E32" s="365">
        <v>193.02212303948465</v>
      </c>
      <c r="F32" s="365">
        <v>208.69612985463937</v>
      </c>
      <c r="G32" s="365">
        <v>216.45736572672786</v>
      </c>
      <c r="H32" s="365">
        <v>212.48622627081406</v>
      </c>
      <c r="I32" s="365">
        <v>213.92923682930137</v>
      </c>
      <c r="J32" s="365">
        <v>226.21736881137377</v>
      </c>
      <c r="K32" s="365">
        <v>167.41547737237482</v>
      </c>
      <c r="L32" s="365">
        <v>168.08978393852232</v>
      </c>
      <c r="M32" s="365">
        <v>185.97727897595414</v>
      </c>
      <c r="N32" s="365">
        <v>177.04953123077752</v>
      </c>
      <c r="O32" s="365">
        <v>187.33138539849341</v>
      </c>
      <c r="P32" s="365">
        <v>163.95688527311509</v>
      </c>
      <c r="Q32" s="365">
        <v>169.36923330512798</v>
      </c>
      <c r="R32" s="365">
        <v>176.34253941689141</v>
      </c>
      <c r="S32" s="365">
        <v>192.9842595439209</v>
      </c>
      <c r="T32" s="365">
        <v>193.23100528831657</v>
      </c>
      <c r="U32" s="365">
        <v>191.52268382136157</v>
      </c>
      <c r="V32" s="366">
        <v>167.66045361320025</v>
      </c>
      <c r="W32" s="1187">
        <v>-0.12698401251477798</v>
      </c>
      <c r="X32" s="1187">
        <v>1.3543659954058374E-2</v>
      </c>
      <c r="Y32" s="1187">
        <v>0.17833809646326818</v>
      </c>
    </row>
    <row r="33" spans="1:25" s="367" customFormat="1" ht="15" customHeight="1" x14ac:dyDescent="0.15">
      <c r="A33" s="1190" t="s">
        <v>574</v>
      </c>
      <c r="B33" s="365">
        <v>33.144336793514604</v>
      </c>
      <c r="C33" s="365">
        <v>29.024641169493201</v>
      </c>
      <c r="D33" s="365">
        <v>29.3411904220075</v>
      </c>
      <c r="E33" s="365">
        <v>29.791795425653198</v>
      </c>
      <c r="F33" s="365">
        <v>33.703706501120301</v>
      </c>
      <c r="G33" s="365">
        <v>42.288859203477898</v>
      </c>
      <c r="H33" s="365">
        <v>42.770930577454806</v>
      </c>
      <c r="I33" s="365">
        <v>40.929223095164701</v>
      </c>
      <c r="J33" s="365">
        <v>44.893082851426406</v>
      </c>
      <c r="K33" s="365">
        <v>39.318995741377108</v>
      </c>
      <c r="L33" s="365">
        <v>43.441893834758716</v>
      </c>
      <c r="M33" s="365">
        <v>34.425777579348704</v>
      </c>
      <c r="N33" s="365">
        <v>38.481877625282301</v>
      </c>
      <c r="O33" s="365">
        <v>33.276817006595408</v>
      </c>
      <c r="P33" s="365">
        <v>29.085102021367007</v>
      </c>
      <c r="Q33" s="365">
        <v>29.828811985142394</v>
      </c>
      <c r="R33" s="365">
        <v>38.671245588212912</v>
      </c>
      <c r="S33" s="365">
        <v>37.198642912551179</v>
      </c>
      <c r="T33" s="365">
        <v>37.314821328188359</v>
      </c>
      <c r="U33" s="365">
        <v>26.531932877634556</v>
      </c>
      <c r="V33" s="366">
        <v>25.204578831707039</v>
      </c>
      <c r="W33" s="1187">
        <v>-5.2624097228514244E-2</v>
      </c>
      <c r="X33" s="1187">
        <v>-3.8572262948169622E-2</v>
      </c>
      <c r="Y33" s="1187">
        <v>2.6809760525729139E-2</v>
      </c>
    </row>
    <row r="34" spans="1:25" s="367" customFormat="1" ht="15" customHeight="1" x14ac:dyDescent="0.15">
      <c r="A34" s="1190" t="s">
        <v>575</v>
      </c>
      <c r="B34" s="365">
        <v>0</v>
      </c>
      <c r="C34" s="365">
        <v>0</v>
      </c>
      <c r="D34" s="365">
        <v>0</v>
      </c>
      <c r="E34" s="365">
        <v>0</v>
      </c>
      <c r="F34" s="365">
        <v>0</v>
      </c>
      <c r="G34" s="365">
        <v>0</v>
      </c>
      <c r="H34" s="365">
        <v>1.7902724146842956E-2</v>
      </c>
      <c r="I34" s="365">
        <v>0.8001932373046875</v>
      </c>
      <c r="J34" s="365">
        <v>1.047767825317383</v>
      </c>
      <c r="K34" s="365">
        <v>6.5837430000000001</v>
      </c>
      <c r="L34" s="365">
        <v>5.631246</v>
      </c>
      <c r="M34" s="365">
        <v>5.6835810000000002</v>
      </c>
      <c r="N34" s="365">
        <v>4.7361990950225001</v>
      </c>
      <c r="O34" s="365">
        <v>5.2283830104977493</v>
      </c>
      <c r="P34" s="365">
        <v>7.6418879999999989</v>
      </c>
      <c r="Q34" s="365">
        <v>8.1429149479999996</v>
      </c>
      <c r="R34" s="365">
        <v>8.1760891753100005</v>
      </c>
      <c r="S34" s="365">
        <v>8.0912381042499995</v>
      </c>
      <c r="T34" s="365">
        <v>9.1985246249999992</v>
      </c>
      <c r="U34" s="365">
        <v>11.458658750000001</v>
      </c>
      <c r="V34" s="366">
        <v>13.359587814251356</v>
      </c>
      <c r="W34" s="1187">
        <v>0.16270904814243514</v>
      </c>
      <c r="X34" s="1187">
        <v>5.697834963189008E-2</v>
      </c>
      <c r="Y34" s="1187">
        <v>1.4210408053792117E-2</v>
      </c>
    </row>
    <row r="35" spans="1:25" s="367" customFormat="1" ht="15" customHeight="1" x14ac:dyDescent="0.15">
      <c r="A35" s="1190" t="s">
        <v>576</v>
      </c>
      <c r="B35" s="365">
        <v>0</v>
      </c>
      <c r="C35" s="365">
        <v>0</v>
      </c>
      <c r="D35" s="365">
        <v>0.64729999999999999</v>
      </c>
      <c r="E35" s="365">
        <v>3.4136250000000001</v>
      </c>
      <c r="F35" s="365">
        <v>3.440175</v>
      </c>
      <c r="G35" s="365">
        <v>4.1802250000000001</v>
      </c>
      <c r="H35" s="365">
        <v>5.50265</v>
      </c>
      <c r="I35" s="365">
        <v>5.9556250000000004</v>
      </c>
      <c r="J35" s="365">
        <v>3.9411999999999998</v>
      </c>
      <c r="K35" s="365">
        <v>5.0296750000000001</v>
      </c>
      <c r="L35" s="365">
        <v>7.6023100240106238</v>
      </c>
      <c r="M35" s="365">
        <v>8.2700410623513676</v>
      </c>
      <c r="N35" s="365">
        <v>8.2151634384414791</v>
      </c>
      <c r="O35" s="365">
        <v>8.2453926322180848</v>
      </c>
      <c r="P35" s="365">
        <v>8.6738159291220835</v>
      </c>
      <c r="Q35" s="365">
        <v>7.5328618750000009</v>
      </c>
      <c r="R35" s="365">
        <v>7.4156101250000015</v>
      </c>
      <c r="S35" s="365">
        <v>8.9037409999999984</v>
      </c>
      <c r="T35" s="365">
        <v>7.5680316250000006</v>
      </c>
      <c r="U35" s="365">
        <v>7.4461983749999998</v>
      </c>
      <c r="V35" s="366">
        <v>5.1214913749999997</v>
      </c>
      <c r="W35" s="1187">
        <v>-0.31407975292268975</v>
      </c>
      <c r="X35" s="1187">
        <v>4.0014676134874527E-2</v>
      </c>
      <c r="Y35" s="1187">
        <v>5.4476592612453453E-3</v>
      </c>
    </row>
    <row r="36" spans="1:25" s="367" customFormat="1" ht="15" customHeight="1" x14ac:dyDescent="0.15">
      <c r="A36" s="364" t="s">
        <v>565</v>
      </c>
      <c r="B36" s="365">
        <v>32.858440451046008</v>
      </c>
      <c r="C36" s="365">
        <v>34.26214762918184</v>
      </c>
      <c r="D36" s="365">
        <v>40.74321458443351</v>
      </c>
      <c r="E36" s="365">
        <v>41.129829571213683</v>
      </c>
      <c r="F36" s="365">
        <v>40.058430827473956</v>
      </c>
      <c r="G36" s="365">
        <v>49.812767192421248</v>
      </c>
      <c r="H36" s="365">
        <v>58.978475113974376</v>
      </c>
      <c r="I36" s="365">
        <v>54.357161811032313</v>
      </c>
      <c r="J36" s="365">
        <v>57.413488819949748</v>
      </c>
      <c r="K36" s="365">
        <v>70.475312356437001</v>
      </c>
      <c r="L36" s="365">
        <v>89.14726223078199</v>
      </c>
      <c r="M36" s="365">
        <v>89.216741526020172</v>
      </c>
      <c r="N36" s="365">
        <v>68.211184056372389</v>
      </c>
      <c r="O36" s="365">
        <v>51.751684398156343</v>
      </c>
      <c r="P36" s="365">
        <v>52.060982072885579</v>
      </c>
      <c r="Q36" s="365">
        <v>56.030746448294565</v>
      </c>
      <c r="R36" s="365">
        <v>56.409547233638229</v>
      </c>
      <c r="S36" s="365">
        <v>64.688457984273668</v>
      </c>
      <c r="T36" s="365">
        <v>71.261621262460991</v>
      </c>
      <c r="U36" s="365">
        <v>119.05190089146186</v>
      </c>
      <c r="V36" s="366">
        <v>114.80224435450577</v>
      </c>
      <c r="W36" s="1187">
        <v>-3.8330541865251977E-2</v>
      </c>
      <c r="X36" s="1187">
        <v>5.3828482796293819E-2</v>
      </c>
      <c r="Y36" s="1187">
        <v>0.12211355323615566</v>
      </c>
    </row>
    <row r="37" spans="1:25" s="370" customFormat="1" ht="15" customHeight="1" x14ac:dyDescent="0.15">
      <c r="A37" s="360" t="s">
        <v>566</v>
      </c>
      <c r="B37" s="368">
        <v>256.16652097725125</v>
      </c>
      <c r="C37" s="368">
        <v>247.86221645636095</v>
      </c>
      <c r="D37" s="368">
        <v>259.80311318367296</v>
      </c>
      <c r="E37" s="368">
        <v>267.35737303635153</v>
      </c>
      <c r="F37" s="368">
        <v>285.89844218323361</v>
      </c>
      <c r="G37" s="368">
        <v>312.739217122627</v>
      </c>
      <c r="H37" s="368">
        <v>319.7561846863901</v>
      </c>
      <c r="I37" s="368">
        <v>315.97143997280307</v>
      </c>
      <c r="J37" s="368">
        <v>333.51290830806732</v>
      </c>
      <c r="K37" s="368">
        <v>288.8232034701889</v>
      </c>
      <c r="L37" s="368">
        <v>313.91249602807363</v>
      </c>
      <c r="M37" s="368">
        <v>323.57342014367441</v>
      </c>
      <c r="N37" s="368">
        <v>296.69395544589622</v>
      </c>
      <c r="O37" s="368">
        <v>285.83366244596101</v>
      </c>
      <c r="P37" s="368">
        <v>261.41867329648977</v>
      </c>
      <c r="Q37" s="368">
        <v>270.90456856156493</v>
      </c>
      <c r="R37" s="368">
        <v>287.01503153905259</v>
      </c>
      <c r="S37" s="368">
        <v>311.86633954499575</v>
      </c>
      <c r="T37" s="368">
        <v>318.5740041289659</v>
      </c>
      <c r="U37" s="368">
        <v>356.01137471545803</v>
      </c>
      <c r="V37" s="369">
        <v>326.14835598866443</v>
      </c>
      <c r="W37" s="1188">
        <v>-8.6385257993845888E-2</v>
      </c>
      <c r="X37" s="1188">
        <v>2.1135040442016528E-2</v>
      </c>
      <c r="Y37" s="1188">
        <v>0.34691947754019048</v>
      </c>
    </row>
    <row r="38" spans="1:25" s="367" customFormat="1" ht="15" customHeight="1" x14ac:dyDescent="0.15">
      <c r="A38" s="364" t="s">
        <v>568</v>
      </c>
      <c r="B38" s="365">
        <v>0</v>
      </c>
      <c r="C38" s="365">
        <v>0</v>
      </c>
      <c r="D38" s="365">
        <v>0</v>
      </c>
      <c r="E38" s="365">
        <v>0</v>
      </c>
      <c r="F38" s="365">
        <v>1.688976E-2</v>
      </c>
      <c r="G38" s="365">
        <v>7.2274392000000007E-2</v>
      </c>
      <c r="H38" s="365">
        <v>0</v>
      </c>
      <c r="I38" s="365">
        <v>0.16024287600000001</v>
      </c>
      <c r="J38" s="365">
        <v>2.5451829171139781</v>
      </c>
      <c r="K38" s="365">
        <v>3.3666301492946022</v>
      </c>
      <c r="L38" s="365">
        <v>5.1432995945345619</v>
      </c>
      <c r="M38" s="365">
        <v>6.085708614594175</v>
      </c>
      <c r="N38" s="365">
        <v>8.1172443627837421</v>
      </c>
      <c r="O38" s="365">
        <v>8.998932392927335</v>
      </c>
      <c r="P38" s="365">
        <v>13.001499992319829</v>
      </c>
      <c r="Q38" s="365">
        <v>11.005922178441752</v>
      </c>
      <c r="R38" s="365">
        <v>10.639453755428541</v>
      </c>
      <c r="S38" s="365">
        <v>7.9395266693065789</v>
      </c>
      <c r="T38" s="365">
        <v>11.742089653200829</v>
      </c>
      <c r="U38" s="365">
        <v>8.7765590708357593</v>
      </c>
      <c r="V38" s="366">
        <v>5.6386373741517248</v>
      </c>
      <c r="W38" s="1187">
        <v>-0.35928976085930731</v>
      </c>
      <c r="X38" s="1187">
        <v>0.10055787871426003</v>
      </c>
      <c r="Y38" s="1187">
        <v>5.9977402797250206E-3</v>
      </c>
    </row>
    <row r="39" spans="1:25" s="370" customFormat="1" ht="15" customHeight="1" x14ac:dyDescent="0.15">
      <c r="A39" s="371" t="s">
        <v>569</v>
      </c>
      <c r="B39" s="372">
        <v>0.12076067499999998</v>
      </c>
      <c r="C39" s="372">
        <v>3.4682368000000002E-3</v>
      </c>
      <c r="D39" s="372">
        <v>3.0049179999999995E-2</v>
      </c>
      <c r="E39" s="372">
        <v>3.0284799999999992E-3</v>
      </c>
      <c r="F39" s="372">
        <v>1.688976E-2</v>
      </c>
      <c r="G39" s="372">
        <v>7.2274392000000007E-2</v>
      </c>
      <c r="H39" s="372">
        <v>0</v>
      </c>
      <c r="I39" s="372">
        <v>0.16024287600000001</v>
      </c>
      <c r="J39" s="372">
        <v>2.5451829171139781</v>
      </c>
      <c r="K39" s="372">
        <v>3.3666301492946022</v>
      </c>
      <c r="L39" s="372">
        <v>5.143299594534561</v>
      </c>
      <c r="M39" s="372">
        <v>6.085708614594175</v>
      </c>
      <c r="N39" s="372">
        <v>8.1172443627837421</v>
      </c>
      <c r="O39" s="372">
        <v>8.998932392927335</v>
      </c>
      <c r="P39" s="372">
        <v>13.001499992319831</v>
      </c>
      <c r="Q39" s="372">
        <v>11.00677217844175</v>
      </c>
      <c r="R39" s="372">
        <v>10.640303755428537</v>
      </c>
      <c r="S39" s="372">
        <v>7.9395266693065789</v>
      </c>
      <c r="T39" s="372">
        <v>11.742089653200827</v>
      </c>
      <c r="U39" s="372">
        <v>8.7765590708357593</v>
      </c>
      <c r="V39" s="373">
        <v>5.6386373741517257</v>
      </c>
      <c r="W39" s="1189">
        <v>-0.35928976085930719</v>
      </c>
      <c r="X39" s="1189">
        <v>0.10055787871426003</v>
      </c>
      <c r="Y39" s="1189">
        <v>5.9977402797250215E-3</v>
      </c>
    </row>
    <row r="40" spans="1:25" s="367" customFormat="1" ht="15" customHeight="1" x14ac:dyDescent="0.15">
      <c r="A40" s="360" t="s">
        <v>577</v>
      </c>
      <c r="B40" s="365"/>
      <c r="C40" s="365"/>
      <c r="D40" s="365"/>
      <c r="E40" s="365"/>
      <c r="F40" s="365"/>
      <c r="G40" s="365"/>
      <c r="H40" s="365"/>
      <c r="I40" s="365"/>
      <c r="J40" s="365"/>
      <c r="K40" s="365"/>
      <c r="L40" s="365"/>
      <c r="M40" s="365"/>
      <c r="N40" s="365"/>
      <c r="O40" s="365"/>
      <c r="P40" s="365"/>
      <c r="Q40" s="365"/>
      <c r="R40" s="365"/>
      <c r="S40" s="365"/>
      <c r="T40" s="365"/>
      <c r="U40" s="365"/>
      <c r="V40" s="366"/>
      <c r="W40" s="1187"/>
      <c r="X40" s="1187"/>
      <c r="Y40" s="1187"/>
    </row>
    <row r="41" spans="1:25" s="367" customFormat="1" ht="15" customHeight="1" x14ac:dyDescent="0.15">
      <c r="A41" s="364" t="s">
        <v>564</v>
      </c>
      <c r="B41" s="365">
        <v>38.151803900088495</v>
      </c>
      <c r="C41" s="365">
        <v>36.660137355776996</v>
      </c>
      <c r="D41" s="365">
        <v>39.92407795532975</v>
      </c>
      <c r="E41" s="365">
        <v>41.106626234417249</v>
      </c>
      <c r="F41" s="365">
        <v>47.766960770273997</v>
      </c>
      <c r="G41" s="365">
        <v>50.251547088891499</v>
      </c>
      <c r="H41" s="365">
        <v>55.551405720174749</v>
      </c>
      <c r="I41" s="365">
        <v>64.226889238347752</v>
      </c>
      <c r="J41" s="365">
        <v>74.445220335464001</v>
      </c>
      <c r="K41" s="365">
        <v>38.503106620026003</v>
      </c>
      <c r="L41" s="365">
        <v>33.391426324893011</v>
      </c>
      <c r="M41" s="365">
        <v>41.152796823963328</v>
      </c>
      <c r="N41" s="365">
        <v>39.668252371386423</v>
      </c>
      <c r="O41" s="365">
        <v>32.924428662996711</v>
      </c>
      <c r="P41" s="365">
        <v>33.063520048601667</v>
      </c>
      <c r="Q41" s="365">
        <v>26.5183790019288</v>
      </c>
      <c r="R41" s="365">
        <v>24.280321994720346</v>
      </c>
      <c r="S41" s="365">
        <v>28.643352781785833</v>
      </c>
      <c r="T41" s="365">
        <v>24.577690392142252</v>
      </c>
      <c r="U41" s="365">
        <v>30.587391509549789</v>
      </c>
      <c r="V41" s="366">
        <v>10.984140004320309</v>
      </c>
      <c r="W41" s="1187">
        <v>-0.64187437528260394</v>
      </c>
      <c r="X41" s="1187">
        <v>-2.2752277429884393E-2</v>
      </c>
      <c r="Y41" s="1187">
        <v>1.1683677202590432E-2</v>
      </c>
    </row>
    <row r="42" spans="1:25" s="370" customFormat="1" ht="15" customHeight="1" x14ac:dyDescent="0.15">
      <c r="A42" s="360" t="s">
        <v>566</v>
      </c>
      <c r="B42" s="368">
        <v>38.151803900088495</v>
      </c>
      <c r="C42" s="368">
        <v>36.660137355776996</v>
      </c>
      <c r="D42" s="368">
        <v>39.92407795532975</v>
      </c>
      <c r="E42" s="368">
        <v>41.106626234417249</v>
      </c>
      <c r="F42" s="368">
        <v>47.766960770273997</v>
      </c>
      <c r="G42" s="368">
        <v>50.251547088891499</v>
      </c>
      <c r="H42" s="368">
        <v>55.551405720174749</v>
      </c>
      <c r="I42" s="368">
        <v>64.226889238347752</v>
      </c>
      <c r="J42" s="368">
        <v>74.445220335464001</v>
      </c>
      <c r="K42" s="368">
        <v>38.503106620026003</v>
      </c>
      <c r="L42" s="368">
        <v>33.391426324893011</v>
      </c>
      <c r="M42" s="368">
        <v>41.152796823963328</v>
      </c>
      <c r="N42" s="368">
        <v>39.668252371386423</v>
      </c>
      <c r="O42" s="368">
        <v>32.924428662996711</v>
      </c>
      <c r="P42" s="368">
        <v>33.063520048601667</v>
      </c>
      <c r="Q42" s="368">
        <v>26.5183790019288</v>
      </c>
      <c r="R42" s="368">
        <v>24.280321994720346</v>
      </c>
      <c r="S42" s="368">
        <v>28.643352781785833</v>
      </c>
      <c r="T42" s="368">
        <v>24.577690392142252</v>
      </c>
      <c r="U42" s="368">
        <v>30.587391509549789</v>
      </c>
      <c r="V42" s="369">
        <v>10.984140004320309</v>
      </c>
      <c r="W42" s="1188">
        <v>-0.64187437528260394</v>
      </c>
      <c r="X42" s="1188">
        <v>-2.2752277429884393E-2</v>
      </c>
      <c r="Y42" s="1188">
        <v>1.1683677202590432E-2</v>
      </c>
    </row>
    <row r="43" spans="1:25" s="367" customFormat="1" ht="15" customHeight="1" x14ac:dyDescent="0.15">
      <c r="A43" s="364" t="s">
        <v>567</v>
      </c>
      <c r="B43" s="365">
        <v>209.28468246449361</v>
      </c>
      <c r="C43" s="365">
        <v>204.19286842755744</v>
      </c>
      <c r="D43" s="365">
        <v>208.67957205562578</v>
      </c>
      <c r="E43" s="365">
        <v>212.6436223012804</v>
      </c>
      <c r="F43" s="365">
        <v>230.90884867587863</v>
      </c>
      <c r="G43" s="365">
        <v>239.14193548613957</v>
      </c>
      <c r="H43" s="365">
        <v>240.40535114790362</v>
      </c>
      <c r="I43" s="365">
        <v>238.81984646548631</v>
      </c>
      <c r="J43" s="365">
        <v>251.67582505522833</v>
      </c>
      <c r="K43" s="365">
        <v>189.64494536142283</v>
      </c>
      <c r="L43" s="365">
        <v>193.9973751941163</v>
      </c>
      <c r="M43" s="365">
        <v>210.56036811206604</v>
      </c>
      <c r="N43" s="365">
        <v>201.50453555722794</v>
      </c>
      <c r="O43" s="365">
        <v>210.6604168635869</v>
      </c>
      <c r="P43" s="365">
        <v>189.59990156285951</v>
      </c>
      <c r="Q43" s="365">
        <v>194.22241046702209</v>
      </c>
      <c r="R43" s="365">
        <v>202.03546533060535</v>
      </c>
      <c r="S43" s="365">
        <v>219.72646945773784</v>
      </c>
      <c r="T43" s="365">
        <v>222.38956534014457</v>
      </c>
      <c r="U43" s="365">
        <v>220.98436791073038</v>
      </c>
      <c r="V43" s="366">
        <v>197.67579392590216</v>
      </c>
      <c r="W43" s="1187">
        <v>-0.10792017556678024</v>
      </c>
      <c r="X43" s="1187">
        <v>1.5411384215503476E-2</v>
      </c>
      <c r="Y43" s="1187">
        <v>0.2102649971766217</v>
      </c>
    </row>
    <row r="44" spans="1:25" s="367" customFormat="1" ht="15" customHeight="1" x14ac:dyDescent="0.15">
      <c r="A44" s="1184" t="s">
        <v>578</v>
      </c>
      <c r="B44" s="365">
        <v>190.16374373269068</v>
      </c>
      <c r="C44" s="365">
        <v>184.57542765768591</v>
      </c>
      <c r="D44" s="365">
        <v>189.07140817723194</v>
      </c>
      <c r="E44" s="365">
        <v>193.02212303948465</v>
      </c>
      <c r="F44" s="365">
        <v>208.69612985463937</v>
      </c>
      <c r="G44" s="365">
        <v>216.45736572672786</v>
      </c>
      <c r="H44" s="365">
        <v>212.48622627081406</v>
      </c>
      <c r="I44" s="365">
        <v>213.92923682930137</v>
      </c>
      <c r="J44" s="365">
        <v>226.21736881137377</v>
      </c>
      <c r="K44" s="365">
        <v>167.41547737237482</v>
      </c>
      <c r="L44" s="365">
        <v>168.08978393852232</v>
      </c>
      <c r="M44" s="365">
        <v>185.97727897595414</v>
      </c>
      <c r="N44" s="365">
        <v>177.04953123077752</v>
      </c>
      <c r="O44" s="365">
        <v>187.33138539849341</v>
      </c>
      <c r="P44" s="365">
        <v>163.95688527311509</v>
      </c>
      <c r="Q44" s="365">
        <v>169.36923330512798</v>
      </c>
      <c r="R44" s="365">
        <v>176.34253941689141</v>
      </c>
      <c r="S44" s="365">
        <v>192.9842595439209</v>
      </c>
      <c r="T44" s="365">
        <v>193.23100528831657</v>
      </c>
      <c r="U44" s="365">
        <v>191.52268382136157</v>
      </c>
      <c r="V44" s="366">
        <v>167.66045361320025</v>
      </c>
      <c r="W44" s="1187">
        <v>-0.12698401251477798</v>
      </c>
      <c r="X44" s="1187">
        <v>1.3543659954058374E-2</v>
      </c>
      <c r="Y44" s="1187">
        <v>0.17833809646326818</v>
      </c>
    </row>
    <row r="45" spans="1:25" s="367" customFormat="1" ht="15" customHeight="1" x14ac:dyDescent="0.15">
      <c r="A45" s="1184" t="s">
        <v>579</v>
      </c>
      <c r="B45" s="365">
        <v>19.120938731802934</v>
      </c>
      <c r="C45" s="365">
        <v>19.617440769871532</v>
      </c>
      <c r="D45" s="365">
        <v>19.608163878393842</v>
      </c>
      <c r="E45" s="365">
        <v>19.621499261795748</v>
      </c>
      <c r="F45" s="365">
        <v>22.212718821239253</v>
      </c>
      <c r="G45" s="365">
        <v>22.684569759411723</v>
      </c>
      <c r="H45" s="365">
        <v>27.919124877089565</v>
      </c>
      <c r="I45" s="365">
        <v>24.890609636184937</v>
      </c>
      <c r="J45" s="365">
        <v>25.458456243854553</v>
      </c>
      <c r="K45" s="365">
        <v>22.229467989048008</v>
      </c>
      <c r="L45" s="365">
        <v>25.907591255593985</v>
      </c>
      <c r="M45" s="365">
        <v>24.583089136111923</v>
      </c>
      <c r="N45" s="365">
        <v>24.455004326450414</v>
      </c>
      <c r="O45" s="365">
        <v>23.329031465093482</v>
      </c>
      <c r="P45" s="365">
        <v>25.64301628974442</v>
      </c>
      <c r="Q45" s="365">
        <v>24.85317716189412</v>
      </c>
      <c r="R45" s="365">
        <v>25.692925913713943</v>
      </c>
      <c r="S45" s="365">
        <v>26.74220991381695</v>
      </c>
      <c r="T45" s="365">
        <v>29.158560051828008</v>
      </c>
      <c r="U45" s="365">
        <v>29.177760785534016</v>
      </c>
      <c r="V45" s="366">
        <v>26.134108749280074</v>
      </c>
      <c r="W45" s="1187">
        <v>-0.1067613353836333</v>
      </c>
      <c r="X45" s="1187">
        <v>2.7572064462702883E-2</v>
      </c>
      <c r="Y45" s="1187">
        <v>2.7798488592086834E-2</v>
      </c>
    </row>
    <row r="46" spans="1:25" s="367" customFormat="1" ht="15" customHeight="1" x14ac:dyDescent="0.15">
      <c r="A46" s="364" t="s">
        <v>580</v>
      </c>
      <c r="B46" s="365">
        <v>0</v>
      </c>
      <c r="C46" s="365">
        <v>0</v>
      </c>
      <c r="D46" s="365">
        <v>0</v>
      </c>
      <c r="E46" s="365">
        <v>0</v>
      </c>
      <c r="F46" s="365">
        <v>0</v>
      </c>
      <c r="G46" s="365">
        <v>0</v>
      </c>
      <c r="H46" s="365">
        <v>0</v>
      </c>
      <c r="I46" s="365">
        <v>0</v>
      </c>
      <c r="J46" s="365">
        <v>0</v>
      </c>
      <c r="K46" s="365">
        <v>6.835626167721518</v>
      </c>
      <c r="L46" s="365">
        <v>13.479919268196971</v>
      </c>
      <c r="M46" s="365">
        <v>14.31216719827283</v>
      </c>
      <c r="N46" s="365">
        <v>14.251987748830203</v>
      </c>
      <c r="O46" s="365">
        <v>14.545953926736654</v>
      </c>
      <c r="P46" s="365">
        <v>13.610351630491383</v>
      </c>
      <c r="Q46" s="365">
        <v>14.619893721969936</v>
      </c>
      <c r="R46" s="365">
        <v>14.61596810806962</v>
      </c>
      <c r="S46" s="365">
        <v>15.444818807927215</v>
      </c>
      <c r="T46" s="365">
        <v>24.936936064439493</v>
      </c>
      <c r="U46" s="365">
        <v>39.084095475340831</v>
      </c>
      <c r="V46" s="366">
        <v>40.408900803546899</v>
      </c>
      <c r="W46" s="1187">
        <v>3.1071423827006228E-2</v>
      </c>
      <c r="X46" s="1187">
        <v>0.19048019875905808</v>
      </c>
      <c r="Y46" s="1187">
        <v>4.298238668793751E-2</v>
      </c>
    </row>
    <row r="47" spans="1:25" s="370" customFormat="1" ht="15" customHeight="1" x14ac:dyDescent="0.15">
      <c r="A47" s="371" t="s">
        <v>569</v>
      </c>
      <c r="B47" s="372">
        <v>209.28468246449361</v>
      </c>
      <c r="C47" s="372">
        <v>204.19286842755744</v>
      </c>
      <c r="D47" s="372">
        <v>208.67957205562578</v>
      </c>
      <c r="E47" s="372">
        <v>212.6436223012804</v>
      </c>
      <c r="F47" s="372">
        <v>230.90884867587863</v>
      </c>
      <c r="G47" s="372">
        <v>239.14193548613957</v>
      </c>
      <c r="H47" s="372">
        <v>240.40535114790362</v>
      </c>
      <c r="I47" s="372">
        <v>238.81984646548631</v>
      </c>
      <c r="J47" s="372">
        <v>251.67582505522833</v>
      </c>
      <c r="K47" s="372">
        <v>196.48057152914433</v>
      </c>
      <c r="L47" s="372">
        <v>207.47729446231324</v>
      </c>
      <c r="M47" s="372">
        <v>224.87253531033889</v>
      </c>
      <c r="N47" s="372">
        <v>215.75652330605814</v>
      </c>
      <c r="O47" s="372">
        <v>225.20637079032355</v>
      </c>
      <c r="P47" s="372">
        <v>203.21025319335089</v>
      </c>
      <c r="Q47" s="372">
        <v>208.84230418899202</v>
      </c>
      <c r="R47" s="372">
        <v>216.65143343867496</v>
      </c>
      <c r="S47" s="372">
        <v>235.17128826566505</v>
      </c>
      <c r="T47" s="372">
        <v>247.32650140458406</v>
      </c>
      <c r="U47" s="372">
        <v>260.06846338607119</v>
      </c>
      <c r="V47" s="373">
        <v>238.08469472944904</v>
      </c>
      <c r="W47" s="1189">
        <v>-8.7031979934568016E-2</v>
      </c>
      <c r="X47" s="1189">
        <v>2.8434904403636496E-2</v>
      </c>
      <c r="Y47" s="1189">
        <v>0.25324738386455919</v>
      </c>
    </row>
    <row r="48" spans="1:25" s="367" customFormat="1" ht="15" customHeight="1" x14ac:dyDescent="0.15">
      <c r="A48" s="360" t="s">
        <v>135</v>
      </c>
      <c r="B48" s="365"/>
      <c r="C48" s="365"/>
      <c r="D48" s="365"/>
      <c r="E48" s="365"/>
      <c r="F48" s="365"/>
      <c r="G48" s="365"/>
      <c r="H48" s="365"/>
      <c r="I48" s="365"/>
      <c r="J48" s="365"/>
      <c r="K48" s="365"/>
      <c r="L48" s="365"/>
      <c r="M48" s="365"/>
      <c r="N48" s="365"/>
      <c r="O48" s="365"/>
      <c r="P48" s="365"/>
      <c r="Q48" s="365"/>
      <c r="R48" s="365"/>
      <c r="S48" s="365"/>
      <c r="T48" s="365"/>
      <c r="U48" s="365"/>
      <c r="V48" s="366"/>
      <c r="W48" s="1187"/>
      <c r="X48" s="1187"/>
      <c r="Y48" s="1187"/>
    </row>
    <row r="49" spans="1:25" s="367" customFormat="1" ht="15" customHeight="1" x14ac:dyDescent="0.15">
      <c r="A49" s="364" t="s">
        <v>564</v>
      </c>
      <c r="B49" s="365">
        <v>19.240658331802933</v>
      </c>
      <c r="C49" s="365">
        <v>19.619297431671534</v>
      </c>
      <c r="D49" s="365">
        <v>19.638213058393841</v>
      </c>
      <c r="E49" s="365">
        <v>19.624527741795749</v>
      </c>
      <c r="F49" s="365">
        <v>22.212718821239253</v>
      </c>
      <c r="G49" s="365">
        <v>22.684569759411723</v>
      </c>
      <c r="H49" s="365">
        <v>27.919124877089565</v>
      </c>
      <c r="I49" s="365">
        <v>24.890609636184937</v>
      </c>
      <c r="J49" s="365">
        <v>25.458456243854553</v>
      </c>
      <c r="K49" s="365">
        <v>22.660885774883273</v>
      </c>
      <c r="L49" s="365">
        <v>26.472641254761484</v>
      </c>
      <c r="M49" s="365">
        <v>25.428674522190047</v>
      </c>
      <c r="N49" s="365">
        <v>25.197995961903114</v>
      </c>
      <c r="O49" s="365">
        <v>24.01380640686628</v>
      </c>
      <c r="P49" s="365">
        <v>26.296186234204626</v>
      </c>
      <c r="Q49" s="365">
        <v>25.405067477788336</v>
      </c>
      <c r="R49" s="365">
        <v>26.252383480661443</v>
      </c>
      <c r="S49" s="365">
        <v>28.818189223195024</v>
      </c>
      <c r="T49" s="365">
        <v>30.427292398890447</v>
      </c>
      <c r="U49" s="365">
        <v>29.767454695300593</v>
      </c>
      <c r="V49" s="366">
        <v>26.676123489880077</v>
      </c>
      <c r="W49" s="1187">
        <v>-0.10629786191379464</v>
      </c>
      <c r="X49" s="1187">
        <v>2.7652970570993585E-2</v>
      </c>
      <c r="Y49" s="1187">
        <v>2.8375022145530747E-2</v>
      </c>
    </row>
    <row r="50" spans="1:25" s="370" customFormat="1" ht="15" customHeight="1" x14ac:dyDescent="0.15">
      <c r="A50" s="360" t="s">
        <v>566</v>
      </c>
      <c r="B50" s="368">
        <v>19.240658331802933</v>
      </c>
      <c r="C50" s="368">
        <v>19.619297431671534</v>
      </c>
      <c r="D50" s="368">
        <v>19.638213058393841</v>
      </c>
      <c r="E50" s="368">
        <v>19.624527741795749</v>
      </c>
      <c r="F50" s="368">
        <v>22.212718821239253</v>
      </c>
      <c r="G50" s="368">
        <v>22.684569759411723</v>
      </c>
      <c r="H50" s="368">
        <v>27.919124877089565</v>
      </c>
      <c r="I50" s="368">
        <v>24.890609636184937</v>
      </c>
      <c r="J50" s="368">
        <v>25.458456243854553</v>
      </c>
      <c r="K50" s="368">
        <v>22.660885774883273</v>
      </c>
      <c r="L50" s="368">
        <v>26.472641254761484</v>
      </c>
      <c r="M50" s="368">
        <v>25.428674522190047</v>
      </c>
      <c r="N50" s="368">
        <v>25.197995961903114</v>
      </c>
      <c r="O50" s="368">
        <v>24.01380640686628</v>
      </c>
      <c r="P50" s="368">
        <v>26.296186234204626</v>
      </c>
      <c r="Q50" s="368">
        <v>25.405067477788336</v>
      </c>
      <c r="R50" s="368">
        <v>26.252383480661443</v>
      </c>
      <c r="S50" s="368">
        <v>28.818189223195024</v>
      </c>
      <c r="T50" s="368">
        <v>30.427292398890447</v>
      </c>
      <c r="U50" s="368">
        <v>29.767454695300593</v>
      </c>
      <c r="V50" s="369">
        <v>26.676123489880077</v>
      </c>
      <c r="W50" s="1188">
        <v>-0.10629786191379464</v>
      </c>
      <c r="X50" s="1188">
        <v>2.7652970570993585E-2</v>
      </c>
      <c r="Y50" s="1188">
        <v>2.8375022145530747E-2</v>
      </c>
    </row>
    <row r="51" spans="1:25" s="367" customFormat="1" ht="15" customHeight="1" x14ac:dyDescent="0.15">
      <c r="A51" s="364" t="s">
        <v>567</v>
      </c>
      <c r="B51" s="365">
        <v>40.924517825088493</v>
      </c>
      <c r="C51" s="365">
        <v>41.054665780777</v>
      </c>
      <c r="D51" s="365">
        <v>45.052907955329751</v>
      </c>
      <c r="E51" s="365">
        <v>46.256390234417246</v>
      </c>
      <c r="F51" s="365">
        <v>53.209800770274001</v>
      </c>
      <c r="G51" s="365">
        <v>56.322407088891495</v>
      </c>
      <c r="H51" s="365">
        <v>61.682791050446589</v>
      </c>
      <c r="I51" s="365">
        <v>71.411952475652441</v>
      </c>
      <c r="J51" s="365">
        <v>82.317147260781383</v>
      </c>
      <c r="K51" s="365">
        <v>51.506075120026004</v>
      </c>
      <c r="L51" s="365">
        <v>51.085331326495272</v>
      </c>
      <c r="M51" s="365">
        <v>71.826316106566239</v>
      </c>
      <c r="N51" s="365">
        <v>69.663532636697695</v>
      </c>
      <c r="O51" s="365">
        <v>69.509014554568353</v>
      </c>
      <c r="P51" s="365">
        <v>75.353498904338579</v>
      </c>
      <c r="Q51" s="365">
        <v>72.603208750325862</v>
      </c>
      <c r="R51" s="365">
        <v>72.793622429413034</v>
      </c>
      <c r="S51" s="365">
        <v>78.029532385416232</v>
      </c>
      <c r="T51" s="365">
        <v>80.785689728792221</v>
      </c>
      <c r="U51" s="365">
        <v>85.456221565643261</v>
      </c>
      <c r="V51" s="366">
        <v>61.837934275687758</v>
      </c>
      <c r="W51" s="1187">
        <v>-0.27835589918121639</v>
      </c>
      <c r="X51" s="1187">
        <v>5.1934074170051803E-2</v>
      </c>
      <c r="Y51" s="1187">
        <v>6.5776152039938057E-2</v>
      </c>
    </row>
    <row r="52" spans="1:25" s="367" customFormat="1" ht="15" customHeight="1" x14ac:dyDescent="0.15">
      <c r="A52" s="1184" t="s">
        <v>581</v>
      </c>
      <c r="B52" s="374">
        <v>0</v>
      </c>
      <c r="C52" s="374">
        <v>0</v>
      </c>
      <c r="D52" s="374">
        <v>0</v>
      </c>
      <c r="E52" s="374">
        <v>0</v>
      </c>
      <c r="F52" s="374">
        <v>0</v>
      </c>
      <c r="G52" s="374">
        <v>0</v>
      </c>
      <c r="H52" s="365">
        <v>0</v>
      </c>
      <c r="I52" s="365">
        <v>0</v>
      </c>
      <c r="J52" s="365">
        <v>0</v>
      </c>
      <c r="K52" s="365">
        <v>0</v>
      </c>
      <c r="L52" s="365">
        <v>3.4098334861816402</v>
      </c>
      <c r="M52" s="365">
        <v>13.626235655859375</v>
      </c>
      <c r="N52" s="365">
        <v>20.769190388267894</v>
      </c>
      <c r="O52" s="365">
        <v>26.187029987281299</v>
      </c>
      <c r="P52" s="365">
        <v>27.378941473841071</v>
      </c>
      <c r="Q52" s="365">
        <v>28.662562552291696</v>
      </c>
      <c r="R52" s="365">
        <v>33.021286161269124</v>
      </c>
      <c r="S52" s="365">
        <v>36.660712448989798</v>
      </c>
      <c r="T52" s="365">
        <v>45.035578903533903</v>
      </c>
      <c r="U52" s="365">
        <v>43.032081893798406</v>
      </c>
      <c r="V52" s="366">
        <v>37.292730796346703</v>
      </c>
      <c r="W52" s="1187">
        <v>-0.13574160364728627</v>
      </c>
      <c r="X52" s="1187" t="s">
        <v>571</v>
      </c>
      <c r="Y52" s="1187">
        <v>3.9667759920780428E-2</v>
      </c>
    </row>
    <row r="53" spans="1:25" s="367" customFormat="1" ht="15" customHeight="1" x14ac:dyDescent="0.15">
      <c r="A53" s="1184" t="s">
        <v>582</v>
      </c>
      <c r="B53" s="365">
        <v>0</v>
      </c>
      <c r="C53" s="365">
        <v>0</v>
      </c>
      <c r="D53" s="365">
        <v>0</v>
      </c>
      <c r="E53" s="365">
        <v>0</v>
      </c>
      <c r="F53" s="365">
        <v>0</v>
      </c>
      <c r="G53" s="365">
        <v>0</v>
      </c>
      <c r="H53" s="365">
        <v>1.7902724146842956E-2</v>
      </c>
      <c r="I53" s="365">
        <v>0.8001932373046875</v>
      </c>
      <c r="J53" s="365">
        <v>1.047767825317383</v>
      </c>
      <c r="K53" s="365">
        <v>6.5837430000000001</v>
      </c>
      <c r="L53" s="365">
        <v>5.631246</v>
      </c>
      <c r="M53" s="365">
        <v>5.6835810000000002</v>
      </c>
      <c r="N53" s="365">
        <v>4.7361990950225001</v>
      </c>
      <c r="O53" s="365">
        <v>5.2283830104977493</v>
      </c>
      <c r="P53" s="365">
        <v>7.6418879999999989</v>
      </c>
      <c r="Q53" s="365">
        <v>8.1429149479999996</v>
      </c>
      <c r="R53" s="365">
        <v>8.1760891753100005</v>
      </c>
      <c r="S53" s="365">
        <v>8.0912381042499995</v>
      </c>
      <c r="T53" s="365">
        <v>9.1985246249999992</v>
      </c>
      <c r="U53" s="365">
        <v>11.458658750000001</v>
      </c>
      <c r="V53" s="366">
        <v>13.359587814251356</v>
      </c>
      <c r="W53" s="1187">
        <v>0.16270904814243514</v>
      </c>
      <c r="X53" s="1187">
        <v>5.697834963189008E-2</v>
      </c>
      <c r="Y53" s="1187">
        <v>1.4210408053792117E-2</v>
      </c>
    </row>
    <row r="54" spans="1:25" s="367" customFormat="1" ht="15" customHeight="1" x14ac:dyDescent="0.15">
      <c r="A54" s="1184" t="s">
        <v>583</v>
      </c>
      <c r="B54" s="365">
        <v>2.773755</v>
      </c>
      <c r="C54" s="365">
        <v>4.3961399999999999</v>
      </c>
      <c r="D54" s="365">
        <v>5.1288299999999998</v>
      </c>
      <c r="E54" s="365">
        <v>5.1497640000000002</v>
      </c>
      <c r="F54" s="365">
        <v>5.4428400000000003</v>
      </c>
      <c r="G54" s="365">
        <v>6.0708599999999997</v>
      </c>
      <c r="H54" s="365">
        <v>6.1134826061249994</v>
      </c>
      <c r="I54" s="365">
        <v>6.3848700000000003</v>
      </c>
      <c r="J54" s="365">
        <v>6.8241591000000001</v>
      </c>
      <c r="K54" s="365">
        <v>6.4192254999999996</v>
      </c>
      <c r="L54" s="365">
        <v>8.6528255154206217</v>
      </c>
      <c r="M54" s="365">
        <v>11.363702626743533</v>
      </c>
      <c r="N54" s="365">
        <v>4.4898907820208755</v>
      </c>
      <c r="O54" s="365">
        <v>5.1691728937926005</v>
      </c>
      <c r="P54" s="365">
        <v>7.2691493818958417</v>
      </c>
      <c r="Q54" s="365">
        <v>9.279352248105365</v>
      </c>
      <c r="R54" s="365">
        <v>7.3159250981135573</v>
      </c>
      <c r="S54" s="365">
        <v>4.6342290503906023</v>
      </c>
      <c r="T54" s="365">
        <v>1.9738958081160667</v>
      </c>
      <c r="U54" s="365">
        <v>0.37808941229506549</v>
      </c>
      <c r="V54" s="366">
        <v>0.2014756607693878</v>
      </c>
      <c r="W54" s="1187">
        <v>-0.46857760548680472</v>
      </c>
      <c r="X54" s="1187">
        <v>-0.24662502794091312</v>
      </c>
      <c r="Y54" s="1187">
        <v>2.1430686277508005E-4</v>
      </c>
    </row>
    <row r="55" spans="1:25" s="367" customFormat="1" ht="15" customHeight="1" x14ac:dyDescent="0.15">
      <c r="A55" s="1184" t="s">
        <v>584</v>
      </c>
      <c r="B55" s="365">
        <v>38.150762825088492</v>
      </c>
      <c r="C55" s="365">
        <v>36.658525780776998</v>
      </c>
      <c r="D55" s="365">
        <v>39.92407795532975</v>
      </c>
      <c r="E55" s="365">
        <v>41.106626234417249</v>
      </c>
      <c r="F55" s="365">
        <v>47.766960770273997</v>
      </c>
      <c r="G55" s="365">
        <v>50.251547088891499</v>
      </c>
      <c r="H55" s="365">
        <v>55.551405720174749</v>
      </c>
      <c r="I55" s="365">
        <v>64.226889238347752</v>
      </c>
      <c r="J55" s="365">
        <v>74.445220335464001</v>
      </c>
      <c r="K55" s="365">
        <v>38.503106620026003</v>
      </c>
      <c r="L55" s="365">
        <v>33.391426324893011</v>
      </c>
      <c r="M55" s="365">
        <v>41.152796823963328</v>
      </c>
      <c r="N55" s="365">
        <v>39.668252371386423</v>
      </c>
      <c r="O55" s="365">
        <v>32.924428662996711</v>
      </c>
      <c r="P55" s="365">
        <v>33.063520048601667</v>
      </c>
      <c r="Q55" s="365">
        <v>26.5183790019288</v>
      </c>
      <c r="R55" s="365">
        <v>24.280321994720346</v>
      </c>
      <c r="S55" s="365">
        <v>28.643352781785833</v>
      </c>
      <c r="T55" s="365">
        <v>24.577690392142252</v>
      </c>
      <c r="U55" s="365">
        <v>30.587391509549789</v>
      </c>
      <c r="V55" s="366">
        <v>10.984140004320309</v>
      </c>
      <c r="W55" s="1187">
        <v>-0.64187437528260394</v>
      </c>
      <c r="X55" s="1187">
        <v>-2.2752277429884393E-2</v>
      </c>
      <c r="Y55" s="1187">
        <v>1.1683677202590432E-2</v>
      </c>
    </row>
    <row r="56" spans="1:25" s="367" customFormat="1" ht="15" customHeight="1" x14ac:dyDescent="0.15">
      <c r="A56" s="1191" t="s">
        <v>569</v>
      </c>
      <c r="B56" s="372">
        <v>40.924517825088493</v>
      </c>
      <c r="C56" s="372">
        <v>41.054665780777</v>
      </c>
      <c r="D56" s="372">
        <v>45.052907955329751</v>
      </c>
      <c r="E56" s="372">
        <v>46.256390234417246</v>
      </c>
      <c r="F56" s="372">
        <v>53.209800770274001</v>
      </c>
      <c r="G56" s="372">
        <v>56.322407088891495</v>
      </c>
      <c r="H56" s="372">
        <v>61.682791050446589</v>
      </c>
      <c r="I56" s="372">
        <v>71.411952475652441</v>
      </c>
      <c r="J56" s="372">
        <v>82.317147260781383</v>
      </c>
      <c r="K56" s="372">
        <v>51.506075120026004</v>
      </c>
      <c r="L56" s="372">
        <v>51.085331326495272</v>
      </c>
      <c r="M56" s="372">
        <v>71.826316106566239</v>
      </c>
      <c r="N56" s="372">
        <v>69.663532636697695</v>
      </c>
      <c r="O56" s="372">
        <v>69.509014554568353</v>
      </c>
      <c r="P56" s="372">
        <v>75.353498904338579</v>
      </c>
      <c r="Q56" s="372">
        <v>72.603208750325848</v>
      </c>
      <c r="R56" s="372">
        <v>72.793622429413034</v>
      </c>
      <c r="S56" s="372">
        <v>78.029532385416232</v>
      </c>
      <c r="T56" s="372">
        <v>80.785689728792221</v>
      </c>
      <c r="U56" s="372">
        <v>85.456221565643261</v>
      </c>
      <c r="V56" s="373">
        <v>61.837934275687758</v>
      </c>
      <c r="W56" s="1189">
        <v>-0.27835589918121639</v>
      </c>
      <c r="X56" s="1189">
        <v>5.1934074170051803E-2</v>
      </c>
      <c r="Y56" s="1189">
        <v>6.5776152039938057E-2</v>
      </c>
    </row>
    <row r="57" spans="1:25" s="367" customFormat="1" ht="15" customHeight="1" x14ac:dyDescent="0.15">
      <c r="A57" s="360" t="s">
        <v>353</v>
      </c>
      <c r="B57" s="365"/>
      <c r="C57" s="365"/>
      <c r="D57" s="365"/>
      <c r="E57" s="365"/>
      <c r="F57" s="365"/>
      <c r="G57" s="365"/>
      <c r="H57" s="365"/>
      <c r="I57" s="365"/>
      <c r="J57" s="365"/>
      <c r="K57" s="365"/>
      <c r="L57" s="365"/>
      <c r="M57" s="365"/>
      <c r="N57" s="365"/>
      <c r="O57" s="365"/>
      <c r="P57" s="365"/>
      <c r="Q57" s="365"/>
      <c r="R57" s="365"/>
      <c r="S57" s="365"/>
      <c r="T57" s="365"/>
      <c r="U57" s="365"/>
      <c r="V57" s="366"/>
      <c r="W57" s="1187"/>
      <c r="X57" s="1187"/>
      <c r="Y57" s="1187"/>
    </row>
    <row r="58" spans="1:25" s="367" customFormat="1" ht="15" customHeight="1" x14ac:dyDescent="0.15">
      <c r="A58" s="364" t="s">
        <v>564</v>
      </c>
      <c r="B58" s="365">
        <v>2.773755</v>
      </c>
      <c r="C58" s="365">
        <v>4.3961399999999999</v>
      </c>
      <c r="D58" s="365">
        <v>5.1288299999999998</v>
      </c>
      <c r="E58" s="365">
        <v>5.1497640000000002</v>
      </c>
      <c r="F58" s="365">
        <v>6.7319341040039067</v>
      </c>
      <c r="G58" s="365">
        <v>7.2222299999999997</v>
      </c>
      <c r="H58" s="365">
        <v>8.1336136061249995</v>
      </c>
      <c r="I58" s="365">
        <v>8.844615000000001</v>
      </c>
      <c r="J58" s="365">
        <v>9.954445811098207</v>
      </c>
      <c r="K58" s="365">
        <v>10.742458429840088</v>
      </c>
      <c r="L58" s="365">
        <v>13.369757134805386</v>
      </c>
      <c r="M58" s="365">
        <v>13.007939759769656</v>
      </c>
      <c r="N58" s="365">
        <v>5.2653748790963384</v>
      </c>
      <c r="O58" s="365">
        <v>6.2751059794249251</v>
      </c>
      <c r="P58" s="365">
        <v>7.5502382250507489</v>
      </c>
      <c r="Q58" s="365">
        <v>9.577363809689837</v>
      </c>
      <c r="R58" s="365">
        <v>7.3159250981135573</v>
      </c>
      <c r="S58" s="365">
        <v>4.6342290503906023</v>
      </c>
      <c r="T58" s="365">
        <v>2.1231167586004416</v>
      </c>
      <c r="U58" s="365">
        <v>1.8226027229200656</v>
      </c>
      <c r="V58" s="366">
        <v>1.1254190802068877</v>
      </c>
      <c r="W58" s="1187">
        <v>-0.38420800618082929</v>
      </c>
      <c r="X58" s="1187">
        <v>-0.16255010336955356</v>
      </c>
      <c r="Y58" s="1187">
        <v>1.1970926486371894E-3</v>
      </c>
    </row>
    <row r="59" spans="1:25" s="367" customFormat="1" ht="15" customHeight="1" x14ac:dyDescent="0.15">
      <c r="A59" s="1184" t="s">
        <v>585</v>
      </c>
      <c r="B59" s="374">
        <v>0</v>
      </c>
      <c r="C59" s="374">
        <v>0</v>
      </c>
      <c r="D59" s="374">
        <v>0</v>
      </c>
      <c r="E59" s="374">
        <v>0</v>
      </c>
      <c r="F59" s="365">
        <v>1.2890941040039063</v>
      </c>
      <c r="G59" s="365">
        <v>1.15137</v>
      </c>
      <c r="H59" s="365">
        <v>2.0201310000000001</v>
      </c>
      <c r="I59" s="365">
        <v>2.4597449999999998</v>
      </c>
      <c r="J59" s="365">
        <v>3.130286711098206</v>
      </c>
      <c r="K59" s="365">
        <v>4.3232329298400884</v>
      </c>
      <c r="L59" s="365">
        <v>4.7169316193847655</v>
      </c>
      <c r="M59" s="365">
        <v>1.644237133026123</v>
      </c>
      <c r="N59" s="365">
        <v>0.7754840970754624</v>
      </c>
      <c r="O59" s="365">
        <v>1.1059330856323242</v>
      </c>
      <c r="P59" s="365">
        <v>0.28108884315490723</v>
      </c>
      <c r="Q59" s="365">
        <v>0.29801156158447262</v>
      </c>
      <c r="R59" s="365">
        <v>0</v>
      </c>
      <c r="S59" s="365">
        <v>0</v>
      </c>
      <c r="T59" s="365">
        <v>0.149220950484375</v>
      </c>
      <c r="U59" s="365">
        <v>1.4445133106250001</v>
      </c>
      <c r="V59" s="366">
        <v>0.92394341943749991</v>
      </c>
      <c r="W59" s="1187">
        <v>-0.36212496133622041</v>
      </c>
      <c r="X59" s="1187">
        <v>-0.10382816388677008</v>
      </c>
      <c r="Y59" s="1187">
        <v>9.8278578586210924E-4</v>
      </c>
    </row>
    <row r="60" spans="1:25" s="367" customFormat="1" ht="15" customHeight="1" x14ac:dyDescent="0.15">
      <c r="A60" s="1184" t="s">
        <v>579</v>
      </c>
      <c r="B60" s="365">
        <v>2.773755</v>
      </c>
      <c r="C60" s="365">
        <v>4.3961399999999999</v>
      </c>
      <c r="D60" s="365">
        <v>5.1288299999999998</v>
      </c>
      <c r="E60" s="365">
        <v>5.1497640000000002</v>
      </c>
      <c r="F60" s="365">
        <v>5.4428400000000003</v>
      </c>
      <c r="G60" s="365">
        <v>6.0708599999999997</v>
      </c>
      <c r="H60" s="365">
        <v>6.1134826061249994</v>
      </c>
      <c r="I60" s="365">
        <v>6.3848700000000003</v>
      </c>
      <c r="J60" s="365">
        <v>6.8241591000000001</v>
      </c>
      <c r="K60" s="365">
        <v>6.4192254999999996</v>
      </c>
      <c r="L60" s="365">
        <v>8.6528255154206217</v>
      </c>
      <c r="M60" s="365">
        <v>11.363702626743533</v>
      </c>
      <c r="N60" s="365">
        <v>4.4898907820208755</v>
      </c>
      <c r="O60" s="365">
        <v>5.1691728937926005</v>
      </c>
      <c r="P60" s="365">
        <v>7.2691493818958417</v>
      </c>
      <c r="Q60" s="365">
        <v>9.279352248105365</v>
      </c>
      <c r="R60" s="365">
        <v>7.3159250981135573</v>
      </c>
      <c r="S60" s="365">
        <v>4.6342290503906023</v>
      </c>
      <c r="T60" s="365">
        <v>1.9738958081160667</v>
      </c>
      <c r="U60" s="365">
        <v>0.37808941229506549</v>
      </c>
      <c r="V60" s="366">
        <v>0.2014756607693878</v>
      </c>
      <c r="W60" s="1187">
        <v>-0.46857760548680472</v>
      </c>
      <c r="X60" s="1187">
        <v>-0.24662502794091312</v>
      </c>
      <c r="Y60" s="1187">
        <v>2.1430686277508005E-4</v>
      </c>
    </row>
    <row r="61" spans="1:25" s="367" customFormat="1" ht="15" customHeight="1" x14ac:dyDescent="0.15">
      <c r="A61" s="364" t="s">
        <v>565</v>
      </c>
      <c r="B61" s="365">
        <v>0</v>
      </c>
      <c r="C61" s="365">
        <v>0</v>
      </c>
      <c r="D61" s="365">
        <v>0</v>
      </c>
      <c r="E61" s="365">
        <v>0</v>
      </c>
      <c r="F61" s="365">
        <v>0</v>
      </c>
      <c r="G61" s="365">
        <v>0</v>
      </c>
      <c r="H61" s="365">
        <v>0</v>
      </c>
      <c r="I61" s="365">
        <v>0</v>
      </c>
      <c r="J61" s="365">
        <v>0</v>
      </c>
      <c r="K61" s="365">
        <v>0.93156300000000014</v>
      </c>
      <c r="L61" s="365">
        <v>3.002736263328885</v>
      </c>
      <c r="M61" s="365">
        <v>4.4346739031825573</v>
      </c>
      <c r="N61" s="365">
        <v>4.1821198102730825</v>
      </c>
      <c r="O61" s="365">
        <v>4.316312854273133</v>
      </c>
      <c r="P61" s="365">
        <v>5.3200476277143096</v>
      </c>
      <c r="Q61" s="365">
        <v>9.8156329327739797</v>
      </c>
      <c r="R61" s="365">
        <v>13.742143000032401</v>
      </c>
      <c r="S61" s="365">
        <v>13.04349206042002</v>
      </c>
      <c r="T61" s="365">
        <v>9.3663328073142722</v>
      </c>
      <c r="U61" s="365">
        <v>9.4207338870592849</v>
      </c>
      <c r="V61" s="366">
        <v>9.1581113288569522</v>
      </c>
      <c r="W61" s="1187">
        <v>-3.0533154184320566E-2</v>
      </c>
      <c r="X61" s="1187">
        <v>0.26033863794321066</v>
      </c>
      <c r="Y61" s="1187">
        <v>9.7413558557761896E-3</v>
      </c>
    </row>
    <row r="62" spans="1:25" s="370" customFormat="1" ht="15" customHeight="1" x14ac:dyDescent="0.15">
      <c r="A62" s="360" t="s">
        <v>566</v>
      </c>
      <c r="B62" s="368">
        <v>2.773755</v>
      </c>
      <c r="C62" s="368">
        <v>4.3961399999999999</v>
      </c>
      <c r="D62" s="368">
        <v>5.1288299999999998</v>
      </c>
      <c r="E62" s="368">
        <v>5.1497640000000002</v>
      </c>
      <c r="F62" s="368">
        <v>6.7319341040039067</v>
      </c>
      <c r="G62" s="368">
        <v>7.2222299999999997</v>
      </c>
      <c r="H62" s="368">
        <v>8.1336136061249995</v>
      </c>
      <c r="I62" s="368">
        <v>8.844615000000001</v>
      </c>
      <c r="J62" s="368">
        <v>9.954445811098207</v>
      </c>
      <c r="K62" s="368">
        <v>11.674021429840089</v>
      </c>
      <c r="L62" s="368">
        <v>16.372493398134271</v>
      </c>
      <c r="M62" s="368">
        <v>17.442613662952212</v>
      </c>
      <c r="N62" s="368">
        <v>9.4474946893694227</v>
      </c>
      <c r="O62" s="368">
        <v>10.591418833698057</v>
      </c>
      <c r="P62" s="368">
        <v>12.870285852765058</v>
      </c>
      <c r="Q62" s="368">
        <v>19.392996742463815</v>
      </c>
      <c r="R62" s="368">
        <v>21.058068098145959</v>
      </c>
      <c r="S62" s="368">
        <v>17.677721110810623</v>
      </c>
      <c r="T62" s="368">
        <v>11.489449565914713</v>
      </c>
      <c r="U62" s="368">
        <v>11.24333660997935</v>
      </c>
      <c r="V62" s="369">
        <v>10.28353040906384</v>
      </c>
      <c r="W62" s="1188">
        <v>-8.7865667711047757E-2</v>
      </c>
      <c r="X62" s="1188">
        <v>-3.7519767430261863E-3</v>
      </c>
      <c r="Y62" s="1188">
        <v>1.0938448504413377E-2</v>
      </c>
    </row>
    <row r="63" spans="1:25" s="367" customFormat="1" ht="15" customHeight="1" x14ac:dyDescent="0.15">
      <c r="A63" s="364" t="s">
        <v>567</v>
      </c>
      <c r="B63" s="365">
        <v>0</v>
      </c>
      <c r="C63" s="365">
        <v>0</v>
      </c>
      <c r="D63" s="365">
        <v>0.64729999999999999</v>
      </c>
      <c r="E63" s="365">
        <v>3.4136250000000001</v>
      </c>
      <c r="F63" s="365">
        <v>3.440175</v>
      </c>
      <c r="G63" s="365">
        <v>4.1802250000000001</v>
      </c>
      <c r="H63" s="365">
        <v>5.50265</v>
      </c>
      <c r="I63" s="365">
        <v>5.9556250000000004</v>
      </c>
      <c r="J63" s="365">
        <v>3.9411999999999998</v>
      </c>
      <c r="K63" s="365">
        <v>5.461092785835266</v>
      </c>
      <c r="L63" s="365">
        <v>8.1673600231781229</v>
      </c>
      <c r="M63" s="365">
        <v>9.1156264484294915</v>
      </c>
      <c r="N63" s="365">
        <v>8.9581550738941793</v>
      </c>
      <c r="O63" s="365">
        <v>8.9301675739908823</v>
      </c>
      <c r="P63" s="365">
        <v>9.3269858735822897</v>
      </c>
      <c r="Q63" s="365">
        <v>8.0839021908942179</v>
      </c>
      <c r="R63" s="365">
        <v>7.9742176919475014</v>
      </c>
      <c r="S63" s="365">
        <v>10.979720309378072</v>
      </c>
      <c r="T63" s="365">
        <v>8.8367639720624407</v>
      </c>
      <c r="U63" s="365">
        <v>8.035892284766577</v>
      </c>
      <c r="V63" s="366">
        <v>7.7328811155999997</v>
      </c>
      <c r="W63" s="1187">
        <v>-4.0336436597192993E-2</v>
      </c>
      <c r="X63" s="1187">
        <v>3.9382631064170948E-2</v>
      </c>
      <c r="Y63" s="1187">
        <v>8.225358267933738E-3</v>
      </c>
    </row>
    <row r="64" spans="1:25" s="367" customFormat="1" ht="15" customHeight="1" x14ac:dyDescent="0.15">
      <c r="A64" s="364" t="s">
        <v>580</v>
      </c>
      <c r="B64" s="365">
        <v>24.572846170393543</v>
      </c>
      <c r="C64" s="365">
        <v>32.919991553027295</v>
      </c>
      <c r="D64" s="365">
        <v>35.240732268596439</v>
      </c>
      <c r="E64" s="365">
        <v>36.355391380725479</v>
      </c>
      <c r="F64" s="365">
        <v>42.463674283572921</v>
      </c>
      <c r="G64" s="365">
        <v>45.147316614224351</v>
      </c>
      <c r="H64" s="365">
        <v>52.956710158799488</v>
      </c>
      <c r="I64" s="365">
        <v>60.557252088738714</v>
      </c>
      <c r="J64" s="365">
        <v>60.67454054002431</v>
      </c>
      <c r="K64" s="365">
        <v>71.843028006945445</v>
      </c>
      <c r="L64" s="365">
        <v>103.78420301016671</v>
      </c>
      <c r="M64" s="365">
        <v>128.73738856546603</v>
      </c>
      <c r="N64" s="365">
        <v>130.29948553781196</v>
      </c>
      <c r="O64" s="365">
        <v>135.22187197341617</v>
      </c>
      <c r="P64" s="365">
        <v>132.17328009129676</v>
      </c>
      <c r="Q64" s="365">
        <v>125.4458806683172</v>
      </c>
      <c r="R64" s="365">
        <v>125.96800567179162</v>
      </c>
      <c r="S64" s="365">
        <v>122.26540069914553</v>
      </c>
      <c r="T64" s="365">
        <v>125.92524909759902</v>
      </c>
      <c r="U64" s="365">
        <v>127.53289063918498</v>
      </c>
      <c r="V64" s="366">
        <v>126.89957506326209</v>
      </c>
      <c r="W64" s="1187">
        <v>-7.6845723597818161E-3</v>
      </c>
      <c r="X64" s="1187">
        <v>5.9067784365802067E-2</v>
      </c>
      <c r="Y64" s="1187">
        <v>0.13498131593387261</v>
      </c>
    </row>
    <row r="65" spans="1:26" s="370" customFormat="1" ht="15" customHeight="1" x14ac:dyDescent="0.15">
      <c r="A65" s="371" t="s">
        <v>569</v>
      </c>
      <c r="B65" s="372">
        <v>24.572846170393543</v>
      </c>
      <c r="C65" s="372">
        <v>32.919991553027295</v>
      </c>
      <c r="D65" s="372">
        <v>35.88803226859644</v>
      </c>
      <c r="E65" s="372">
        <v>39.769016380725482</v>
      </c>
      <c r="F65" s="372">
        <v>45.903849283572924</v>
      </c>
      <c r="G65" s="372">
        <v>49.327541614224351</v>
      </c>
      <c r="H65" s="372">
        <v>58.459360158799491</v>
      </c>
      <c r="I65" s="372">
        <v>66.512877088738705</v>
      </c>
      <c r="J65" s="372">
        <v>64.615740540024305</v>
      </c>
      <c r="K65" s="372">
        <v>77.304120792780708</v>
      </c>
      <c r="L65" s="372">
        <v>111.95156303334484</v>
      </c>
      <c r="M65" s="372">
        <v>137.85301501389549</v>
      </c>
      <c r="N65" s="372">
        <v>139.25764061170614</v>
      </c>
      <c r="O65" s="372">
        <v>144.15203954740704</v>
      </c>
      <c r="P65" s="372">
        <v>141.50026596487902</v>
      </c>
      <c r="Q65" s="372">
        <v>133.52978285921142</v>
      </c>
      <c r="R65" s="372">
        <v>133.94222336373912</v>
      </c>
      <c r="S65" s="372">
        <v>133.2451210085236</v>
      </c>
      <c r="T65" s="372">
        <v>134.76201306966144</v>
      </c>
      <c r="U65" s="372">
        <v>135.56878292395157</v>
      </c>
      <c r="V65" s="373">
        <v>134.6324561788621</v>
      </c>
      <c r="W65" s="1189">
        <v>-9.620024299745511E-3</v>
      </c>
      <c r="X65" s="1189">
        <v>5.778086190718934E-2</v>
      </c>
      <c r="Y65" s="1189">
        <v>0.14320667420180636</v>
      </c>
    </row>
    <row r="66" spans="1:26" s="367" customFormat="1" ht="15" customHeight="1" x14ac:dyDescent="0.15">
      <c r="A66" s="360" t="s">
        <v>354</v>
      </c>
      <c r="B66" s="365"/>
      <c r="C66" s="365"/>
      <c r="D66" s="365"/>
      <c r="E66" s="365"/>
      <c r="F66" s="365"/>
      <c r="G66" s="365"/>
      <c r="H66" s="365"/>
      <c r="I66" s="365"/>
      <c r="J66" s="365"/>
      <c r="K66" s="365"/>
      <c r="L66" s="365"/>
      <c r="M66" s="365"/>
      <c r="N66" s="365"/>
      <c r="O66" s="365"/>
      <c r="P66" s="365"/>
      <c r="Q66" s="365"/>
      <c r="R66" s="365"/>
      <c r="S66" s="365"/>
      <c r="T66" s="365"/>
      <c r="U66" s="365"/>
      <c r="V66" s="366"/>
      <c r="W66" s="1187"/>
      <c r="X66" s="1187"/>
      <c r="Y66" s="1187"/>
    </row>
    <row r="67" spans="1:26" s="367" customFormat="1" ht="15" customHeight="1" x14ac:dyDescent="0.15">
      <c r="A67" s="364" t="s">
        <v>564</v>
      </c>
      <c r="B67" s="365">
        <v>0</v>
      </c>
      <c r="C67" s="365">
        <v>0</v>
      </c>
      <c r="D67" s="365">
        <v>0</v>
      </c>
      <c r="E67" s="365">
        <v>0</v>
      </c>
      <c r="F67" s="365">
        <v>0</v>
      </c>
      <c r="G67" s="365">
        <v>0</v>
      </c>
      <c r="H67" s="365">
        <v>0</v>
      </c>
      <c r="I67" s="365">
        <v>0</v>
      </c>
      <c r="J67" s="365">
        <v>0</v>
      </c>
      <c r="K67" s="365">
        <v>0</v>
      </c>
      <c r="L67" s="365">
        <v>0</v>
      </c>
      <c r="M67" s="365">
        <v>0</v>
      </c>
      <c r="N67" s="365">
        <v>0</v>
      </c>
      <c r="O67" s="365">
        <v>0</v>
      </c>
      <c r="P67" s="365">
        <v>0</v>
      </c>
      <c r="Q67" s="365">
        <v>0</v>
      </c>
      <c r="R67" s="365">
        <v>0</v>
      </c>
      <c r="S67" s="365">
        <v>0</v>
      </c>
      <c r="T67" s="365">
        <v>0</v>
      </c>
      <c r="U67" s="365">
        <v>0</v>
      </c>
      <c r="V67" s="366">
        <v>2.0693749999999995</v>
      </c>
      <c r="W67" s="1187" t="s">
        <v>571</v>
      </c>
      <c r="X67" s="1187" t="s">
        <v>571</v>
      </c>
      <c r="Y67" s="1192">
        <v>2.2011654532444829E-3</v>
      </c>
      <c r="Z67" s="1193"/>
    </row>
    <row r="68" spans="1:26" s="367" customFormat="1" ht="15" customHeight="1" x14ac:dyDescent="0.15">
      <c r="A68" s="364" t="s">
        <v>565</v>
      </c>
      <c r="B68" s="365">
        <v>0</v>
      </c>
      <c r="C68" s="365">
        <v>0</v>
      </c>
      <c r="D68" s="365">
        <v>0</v>
      </c>
      <c r="E68" s="365">
        <v>0</v>
      </c>
      <c r="F68" s="365">
        <v>0</v>
      </c>
      <c r="G68" s="365">
        <v>0</v>
      </c>
      <c r="H68" s="365">
        <v>0</v>
      </c>
      <c r="I68" s="365">
        <v>0</v>
      </c>
      <c r="J68" s="365">
        <v>0</v>
      </c>
      <c r="K68" s="365">
        <v>0</v>
      </c>
      <c r="L68" s="365">
        <v>0</v>
      </c>
      <c r="M68" s="365">
        <v>0</v>
      </c>
      <c r="N68" s="365">
        <v>0</v>
      </c>
      <c r="O68" s="365">
        <v>0</v>
      </c>
      <c r="P68" s="365">
        <v>0</v>
      </c>
      <c r="Q68" s="365">
        <v>3.9082118284530001</v>
      </c>
      <c r="R68" s="365">
        <v>10.712891751401148</v>
      </c>
      <c r="S68" s="365">
        <v>8.3088275648383174</v>
      </c>
      <c r="T68" s="365">
        <v>3.1654419877602185</v>
      </c>
      <c r="U68" s="365">
        <v>0</v>
      </c>
      <c r="V68" s="366">
        <v>0</v>
      </c>
      <c r="W68" s="1187" t="s">
        <v>571</v>
      </c>
      <c r="X68" s="1187" t="s">
        <v>571</v>
      </c>
      <c r="Y68" s="1187">
        <v>0</v>
      </c>
    </row>
    <row r="69" spans="1:26" s="370" customFormat="1" ht="15" customHeight="1" x14ac:dyDescent="0.15">
      <c r="A69" s="360" t="s">
        <v>566</v>
      </c>
      <c r="B69" s="368">
        <v>0</v>
      </c>
      <c r="C69" s="368">
        <v>0</v>
      </c>
      <c r="D69" s="368">
        <v>0</v>
      </c>
      <c r="E69" s="368">
        <v>0</v>
      </c>
      <c r="F69" s="368">
        <v>0</v>
      </c>
      <c r="G69" s="368">
        <v>0</v>
      </c>
      <c r="H69" s="368">
        <v>0</v>
      </c>
      <c r="I69" s="368">
        <v>0</v>
      </c>
      <c r="J69" s="368">
        <v>0</v>
      </c>
      <c r="K69" s="368">
        <v>0</v>
      </c>
      <c r="L69" s="368">
        <v>0</v>
      </c>
      <c r="M69" s="368">
        <v>0</v>
      </c>
      <c r="N69" s="368">
        <v>0</v>
      </c>
      <c r="O69" s="368">
        <v>0</v>
      </c>
      <c r="P69" s="368">
        <v>0</v>
      </c>
      <c r="Q69" s="368">
        <v>3.9082118284530001</v>
      </c>
      <c r="R69" s="368">
        <v>10.712891751401148</v>
      </c>
      <c r="S69" s="368">
        <v>8.3088275648383174</v>
      </c>
      <c r="T69" s="368">
        <v>3.1654419877602185</v>
      </c>
      <c r="U69" s="368">
        <v>0</v>
      </c>
      <c r="V69" s="369">
        <v>2.0693749999999995</v>
      </c>
      <c r="W69" s="1188" t="s">
        <v>571</v>
      </c>
      <c r="X69" s="1188" t="s">
        <v>571</v>
      </c>
      <c r="Y69" s="1188">
        <v>2.2011654532444829E-3</v>
      </c>
    </row>
    <row r="70" spans="1:26" s="367" customFormat="1" ht="15" customHeight="1" x14ac:dyDescent="0.15">
      <c r="A70" s="364" t="s">
        <v>567</v>
      </c>
      <c r="B70" s="365">
        <v>33.144336793514604</v>
      </c>
      <c r="C70" s="365">
        <v>29.024641169493201</v>
      </c>
      <c r="D70" s="365">
        <v>29.3411904220075</v>
      </c>
      <c r="E70" s="365">
        <v>29.791795425653198</v>
      </c>
      <c r="F70" s="365">
        <v>34.992800605124209</v>
      </c>
      <c r="G70" s="365">
        <v>43.440229203477898</v>
      </c>
      <c r="H70" s="365">
        <v>44.791061577454805</v>
      </c>
      <c r="I70" s="365">
        <v>43.388968095164699</v>
      </c>
      <c r="J70" s="365">
        <v>48.023369562524614</v>
      </c>
      <c r="K70" s="365">
        <v>43.642228671217197</v>
      </c>
      <c r="L70" s="365">
        <v>48.158825454143482</v>
      </c>
      <c r="M70" s="365">
        <v>36.070014712374828</v>
      </c>
      <c r="N70" s="365">
        <v>39.257361722357764</v>
      </c>
      <c r="O70" s="365">
        <v>34.382750092227731</v>
      </c>
      <c r="P70" s="365">
        <v>29.366190864521915</v>
      </c>
      <c r="Q70" s="365">
        <v>30.126823546726868</v>
      </c>
      <c r="R70" s="365">
        <v>38.671245588212912</v>
      </c>
      <c r="S70" s="365">
        <v>37.198642912551179</v>
      </c>
      <c r="T70" s="365">
        <v>37.464042278672736</v>
      </c>
      <c r="U70" s="365">
        <v>27.976446188259558</v>
      </c>
      <c r="V70" s="366">
        <v>26.128522251144538</v>
      </c>
      <c r="W70" s="1187">
        <v>-6.8604615799208957E-2</v>
      </c>
      <c r="X70" s="1187">
        <v>-4.3492097316793155E-2</v>
      </c>
      <c r="Y70" s="1187">
        <v>2.7792546311591247E-2</v>
      </c>
    </row>
    <row r="71" spans="1:26" s="367" customFormat="1" ht="15" customHeight="1" x14ac:dyDescent="0.15">
      <c r="A71" s="1184" t="s">
        <v>578</v>
      </c>
      <c r="B71" s="365">
        <v>33.144336793514604</v>
      </c>
      <c r="C71" s="365">
        <v>29.024641169493201</v>
      </c>
      <c r="D71" s="365">
        <v>29.3411904220075</v>
      </c>
      <c r="E71" s="365">
        <v>29.791795425653198</v>
      </c>
      <c r="F71" s="365">
        <v>33.703706501120301</v>
      </c>
      <c r="G71" s="365">
        <v>42.288859203477898</v>
      </c>
      <c r="H71" s="365">
        <v>42.770930577454806</v>
      </c>
      <c r="I71" s="365">
        <v>40.929223095164701</v>
      </c>
      <c r="J71" s="365">
        <v>44.893082851426406</v>
      </c>
      <c r="K71" s="365">
        <v>39.318995741377108</v>
      </c>
      <c r="L71" s="365">
        <v>43.441893834758716</v>
      </c>
      <c r="M71" s="365">
        <v>34.425777579348704</v>
      </c>
      <c r="N71" s="365">
        <v>38.481877625282301</v>
      </c>
      <c r="O71" s="365">
        <v>33.276817006595408</v>
      </c>
      <c r="P71" s="365">
        <v>29.085102021367007</v>
      </c>
      <c r="Q71" s="365">
        <v>29.828811985142394</v>
      </c>
      <c r="R71" s="365">
        <v>38.671245588212912</v>
      </c>
      <c r="S71" s="365">
        <v>37.198642912551179</v>
      </c>
      <c r="T71" s="365">
        <v>37.314821328188359</v>
      </c>
      <c r="U71" s="365">
        <v>26.531932877634556</v>
      </c>
      <c r="V71" s="366">
        <v>25.204578831707039</v>
      </c>
      <c r="W71" s="1187">
        <v>-5.2624097228514244E-2</v>
      </c>
      <c r="X71" s="1187">
        <v>-3.8572262948169622E-2</v>
      </c>
      <c r="Y71" s="1187">
        <v>2.6809760525729139E-2</v>
      </c>
    </row>
    <row r="72" spans="1:26" s="367" customFormat="1" ht="15" customHeight="1" x14ac:dyDescent="0.15">
      <c r="A72" s="1184" t="s">
        <v>583</v>
      </c>
      <c r="B72" s="374">
        <v>0</v>
      </c>
      <c r="C72" s="374">
        <v>0</v>
      </c>
      <c r="D72" s="374">
        <v>0</v>
      </c>
      <c r="E72" s="374">
        <v>0</v>
      </c>
      <c r="F72" s="365">
        <v>1.2890941040039063</v>
      </c>
      <c r="G72" s="365">
        <v>1.15137</v>
      </c>
      <c r="H72" s="365">
        <v>2.0201310000000001</v>
      </c>
      <c r="I72" s="365">
        <v>2.4597449999999998</v>
      </c>
      <c r="J72" s="365">
        <v>3.130286711098206</v>
      </c>
      <c r="K72" s="365">
        <v>4.3232329298400884</v>
      </c>
      <c r="L72" s="365">
        <v>4.7169316193847655</v>
      </c>
      <c r="M72" s="365">
        <v>1.644237133026123</v>
      </c>
      <c r="N72" s="365">
        <v>0.7754840970754624</v>
      </c>
      <c r="O72" s="365">
        <v>1.1059330856323242</v>
      </c>
      <c r="P72" s="365">
        <v>0.28108884315490723</v>
      </c>
      <c r="Q72" s="365">
        <v>0.29801156158447262</v>
      </c>
      <c r="R72" s="365">
        <v>0</v>
      </c>
      <c r="S72" s="365">
        <v>0</v>
      </c>
      <c r="T72" s="365">
        <v>0.149220950484375</v>
      </c>
      <c r="U72" s="365">
        <v>1.4445133106250001</v>
      </c>
      <c r="V72" s="366">
        <v>0.92394341943749991</v>
      </c>
      <c r="W72" s="1187">
        <v>-0.36212496133622041</v>
      </c>
      <c r="X72" s="1187">
        <v>-0.10382816388677008</v>
      </c>
      <c r="Y72" s="1187">
        <v>9.8278578586210924E-4</v>
      </c>
    </row>
    <row r="73" spans="1:26" s="367" customFormat="1" ht="15" customHeight="1" x14ac:dyDescent="0.15">
      <c r="A73" s="364" t="s">
        <v>580</v>
      </c>
      <c r="B73" s="365">
        <v>32.910775451046007</v>
      </c>
      <c r="C73" s="365">
        <v>34.900634629181845</v>
      </c>
      <c r="D73" s="365">
        <v>36.471239699143148</v>
      </c>
      <c r="E73" s="365">
        <v>41.648704625761397</v>
      </c>
      <c r="F73" s="365">
        <v>38.857761419815326</v>
      </c>
      <c r="G73" s="365">
        <v>47.338466524605828</v>
      </c>
      <c r="H73" s="365">
        <v>58.178244210171826</v>
      </c>
      <c r="I73" s="365">
        <v>63.1489391069519</v>
      </c>
      <c r="J73" s="365">
        <v>63.826640950413157</v>
      </c>
      <c r="K73" s="365">
        <v>55.952086165191524</v>
      </c>
      <c r="L73" s="365">
        <v>58.768006261584702</v>
      </c>
      <c r="M73" s="365">
        <v>56.371766849159449</v>
      </c>
      <c r="N73" s="365">
        <v>54.249010996340552</v>
      </c>
      <c r="O73" s="365">
        <v>46.968838335918562</v>
      </c>
      <c r="P73" s="365">
        <v>49.452001868004182</v>
      </c>
      <c r="Q73" s="365">
        <v>48.482541332507864</v>
      </c>
      <c r="R73" s="365">
        <v>46.189865315474194</v>
      </c>
      <c r="S73" s="365">
        <v>55.743937357939757</v>
      </c>
      <c r="T73" s="365">
        <v>53.59656437292071</v>
      </c>
      <c r="U73" s="365">
        <v>61.23438705933377</v>
      </c>
      <c r="V73" s="366">
        <v>56.404375960274571</v>
      </c>
      <c r="W73" s="1187">
        <v>-8.1394158662209337E-2</v>
      </c>
      <c r="X73" s="1187">
        <v>9.0621338888552394E-3</v>
      </c>
      <c r="Y73" s="1187">
        <v>5.9996551507373007E-2</v>
      </c>
    </row>
    <row r="74" spans="1:26" s="370" customFormat="1" ht="15" customHeight="1" x14ac:dyDescent="0.15">
      <c r="A74" s="371" t="s">
        <v>569</v>
      </c>
      <c r="B74" s="372">
        <v>66.055112244560604</v>
      </c>
      <c r="C74" s="372">
        <v>63.925275798675045</v>
      </c>
      <c r="D74" s="372">
        <v>65.812430121150655</v>
      </c>
      <c r="E74" s="372">
        <v>71.440500051414588</v>
      </c>
      <c r="F74" s="372">
        <v>73.850562024939549</v>
      </c>
      <c r="G74" s="372">
        <v>90.778695728083719</v>
      </c>
      <c r="H74" s="372">
        <v>102.96930578762664</v>
      </c>
      <c r="I74" s="372">
        <v>106.5379072021166</v>
      </c>
      <c r="J74" s="372">
        <v>111.85001051293779</v>
      </c>
      <c r="K74" s="372">
        <v>99.594314836408699</v>
      </c>
      <c r="L74" s="372">
        <v>106.92683171572818</v>
      </c>
      <c r="M74" s="372">
        <v>92.441781561534299</v>
      </c>
      <c r="N74" s="372">
        <v>93.506372718698302</v>
      </c>
      <c r="O74" s="372">
        <v>81.351588428146286</v>
      </c>
      <c r="P74" s="372">
        <v>78.818192732526086</v>
      </c>
      <c r="Q74" s="372">
        <v>78.609364879234732</v>
      </c>
      <c r="R74" s="372">
        <v>84.861110903687106</v>
      </c>
      <c r="S74" s="372">
        <v>92.942580270490978</v>
      </c>
      <c r="T74" s="372">
        <v>91.060606651593432</v>
      </c>
      <c r="U74" s="372">
        <v>89.210833247593314</v>
      </c>
      <c r="V74" s="373">
        <v>82.532898211419123</v>
      </c>
      <c r="W74" s="1189">
        <v>-7.7383368216096704E-2</v>
      </c>
      <c r="X74" s="1189">
        <v>-1.0949869112030663E-2</v>
      </c>
      <c r="Y74" s="1189">
        <v>8.7789097818964268E-2</v>
      </c>
    </row>
    <row r="75" spans="1:26" s="367" customFormat="1" ht="15" customHeight="1" x14ac:dyDescent="0.15">
      <c r="A75" s="360" t="s">
        <v>110</v>
      </c>
      <c r="B75" s="365"/>
      <c r="C75" s="365"/>
      <c r="D75" s="365"/>
      <c r="E75" s="365"/>
      <c r="F75" s="365"/>
      <c r="G75" s="365"/>
      <c r="H75" s="365"/>
      <c r="I75" s="365"/>
      <c r="J75" s="365"/>
      <c r="K75" s="365"/>
      <c r="L75" s="365"/>
      <c r="M75" s="365"/>
      <c r="N75" s="365"/>
      <c r="O75" s="365"/>
      <c r="P75" s="365"/>
      <c r="Q75" s="365"/>
      <c r="R75" s="365"/>
      <c r="S75" s="365"/>
      <c r="T75" s="365"/>
      <c r="U75" s="365"/>
      <c r="V75" s="366"/>
      <c r="W75" s="1187"/>
      <c r="X75" s="1187"/>
      <c r="Y75" s="1187"/>
    </row>
    <row r="76" spans="1:26" s="367" customFormat="1" ht="15" customHeight="1" x14ac:dyDescent="0.15">
      <c r="A76" s="364" t="s">
        <v>564</v>
      </c>
      <c r="B76" s="365">
        <v>0</v>
      </c>
      <c r="C76" s="365">
        <v>0</v>
      </c>
      <c r="D76" s="365">
        <v>0</v>
      </c>
      <c r="E76" s="365">
        <v>0</v>
      </c>
      <c r="F76" s="365">
        <v>0</v>
      </c>
      <c r="G76" s="365">
        <v>0</v>
      </c>
      <c r="H76" s="365">
        <v>0</v>
      </c>
      <c r="I76" s="365">
        <v>0</v>
      </c>
      <c r="J76" s="365">
        <v>0</v>
      </c>
      <c r="K76" s="365">
        <v>0</v>
      </c>
      <c r="L76" s="365">
        <v>3.4098334861816402</v>
      </c>
      <c r="M76" s="365">
        <v>13.626235655859375</v>
      </c>
      <c r="N76" s="365">
        <v>20.769190388267894</v>
      </c>
      <c r="O76" s="365">
        <v>26.388891298225989</v>
      </c>
      <c r="P76" s="365">
        <v>30.253394598838128</v>
      </c>
      <c r="Q76" s="365">
        <v>32.430124739607344</v>
      </c>
      <c r="R76" s="365">
        <v>36.757474482803062</v>
      </c>
      <c r="S76" s="365">
        <v>39.895959170483998</v>
      </c>
      <c r="T76" s="365">
        <v>47.888175092660795</v>
      </c>
      <c r="U76" s="365">
        <v>47.710422987910022</v>
      </c>
      <c r="V76" s="366">
        <v>45.074777227484766</v>
      </c>
      <c r="W76" s="1187">
        <v>-5.7823861468618509E-2</v>
      </c>
      <c r="X76" s="1187" t="s">
        <v>571</v>
      </c>
      <c r="Y76" s="1187">
        <v>4.7945414652168228E-2</v>
      </c>
    </row>
    <row r="77" spans="1:26" s="367" customFormat="1" ht="15" customHeight="1" x14ac:dyDescent="0.15">
      <c r="A77" s="1184" t="s">
        <v>586</v>
      </c>
      <c r="B77" s="374">
        <v>0</v>
      </c>
      <c r="C77" s="374">
        <v>0</v>
      </c>
      <c r="D77" s="374">
        <v>0</v>
      </c>
      <c r="E77" s="374">
        <v>0</v>
      </c>
      <c r="F77" s="374">
        <v>0</v>
      </c>
      <c r="G77" s="374">
        <v>0</v>
      </c>
      <c r="H77" s="365">
        <v>0</v>
      </c>
      <c r="I77" s="365">
        <v>0</v>
      </c>
      <c r="J77" s="365">
        <v>0</v>
      </c>
      <c r="K77" s="365">
        <v>0</v>
      </c>
      <c r="L77" s="365">
        <v>0</v>
      </c>
      <c r="M77" s="365">
        <v>0</v>
      </c>
      <c r="N77" s="365">
        <v>0</v>
      </c>
      <c r="O77" s="365">
        <v>0.20186131094469084</v>
      </c>
      <c r="P77" s="365">
        <v>2.8744531249970584</v>
      </c>
      <c r="Q77" s="365">
        <v>3.7675621873156451</v>
      </c>
      <c r="R77" s="365">
        <v>3.736188321533934</v>
      </c>
      <c r="S77" s="365">
        <v>3.2352467214942013</v>
      </c>
      <c r="T77" s="365">
        <v>2.8525961891268934</v>
      </c>
      <c r="U77" s="365">
        <v>4.3944177902768082</v>
      </c>
      <c r="V77" s="366">
        <v>3.900814867716222</v>
      </c>
      <c r="W77" s="1187">
        <v>-0.11475032888219439</v>
      </c>
      <c r="X77" s="1187" t="s">
        <v>571</v>
      </c>
      <c r="Y77" s="1187">
        <v>4.1492426101211221E-3</v>
      </c>
    </row>
    <row r="78" spans="1:26" s="367" customFormat="1" ht="15" customHeight="1" x14ac:dyDescent="0.15">
      <c r="A78" s="1184" t="s">
        <v>579</v>
      </c>
      <c r="B78" s="374">
        <v>0</v>
      </c>
      <c r="C78" s="374">
        <v>0</v>
      </c>
      <c r="D78" s="374">
        <v>0</v>
      </c>
      <c r="E78" s="374">
        <v>0</v>
      </c>
      <c r="F78" s="374">
        <v>0</v>
      </c>
      <c r="G78" s="374">
        <v>0</v>
      </c>
      <c r="H78" s="365">
        <v>0</v>
      </c>
      <c r="I78" s="365">
        <v>0</v>
      </c>
      <c r="J78" s="365">
        <v>0</v>
      </c>
      <c r="K78" s="365">
        <v>0</v>
      </c>
      <c r="L78" s="365">
        <v>3.4098334861816402</v>
      </c>
      <c r="M78" s="365">
        <v>13.626235655859375</v>
      </c>
      <c r="N78" s="365">
        <v>20.769190388267894</v>
      </c>
      <c r="O78" s="365">
        <v>26.187029987281299</v>
      </c>
      <c r="P78" s="365">
        <v>27.378941473841071</v>
      </c>
      <c r="Q78" s="365">
        <v>28.662562552291696</v>
      </c>
      <c r="R78" s="365">
        <v>33.021286161269124</v>
      </c>
      <c r="S78" s="365">
        <v>36.660712448989798</v>
      </c>
      <c r="T78" s="365">
        <v>45.035578903533903</v>
      </c>
      <c r="U78" s="365">
        <v>43.032081893798406</v>
      </c>
      <c r="V78" s="366">
        <v>37.292730796346703</v>
      </c>
      <c r="W78" s="1187">
        <v>-0.13574160364728627</v>
      </c>
      <c r="X78" s="1187" t="s">
        <v>571</v>
      </c>
      <c r="Y78" s="1187">
        <v>3.9667759920780428E-2</v>
      </c>
    </row>
    <row r="79" spans="1:26" s="367" customFormat="1" ht="15" customHeight="1" x14ac:dyDescent="0.15">
      <c r="A79" s="364" t="s">
        <v>565</v>
      </c>
      <c r="B79" s="374">
        <v>0</v>
      </c>
      <c r="C79" s="374">
        <v>0</v>
      </c>
      <c r="D79" s="374">
        <v>0</v>
      </c>
      <c r="E79" s="374">
        <v>0</v>
      </c>
      <c r="F79" s="374">
        <v>0</v>
      </c>
      <c r="G79" s="374">
        <v>0</v>
      </c>
      <c r="H79" s="365">
        <v>1.0467</v>
      </c>
      <c r="I79" s="365">
        <v>4.0507289999999996</v>
      </c>
      <c r="J79" s="365">
        <v>4.647348</v>
      </c>
      <c r="K79" s="365">
        <v>7.9967880000000005</v>
      </c>
      <c r="L79" s="365">
        <v>13.019975943896689</v>
      </c>
      <c r="M79" s="365">
        <v>16.879662209380989</v>
      </c>
      <c r="N79" s="365">
        <v>20.068993872076526</v>
      </c>
      <c r="O79" s="365">
        <v>25.068463746550947</v>
      </c>
      <c r="P79" s="365">
        <v>27.265690251737738</v>
      </c>
      <c r="Q79" s="365">
        <v>27.001924125656576</v>
      </c>
      <c r="R79" s="365">
        <v>36.760578218228893</v>
      </c>
      <c r="S79" s="365">
        <v>52.933347880658431</v>
      </c>
      <c r="T79" s="365">
        <v>73.452501314459241</v>
      </c>
      <c r="U79" s="365">
        <v>84.74720274124509</v>
      </c>
      <c r="V79" s="366">
        <v>94.018956416823059</v>
      </c>
      <c r="W79" s="1187">
        <v>0.10637367357741812</v>
      </c>
      <c r="X79" s="1187">
        <v>0.26625443350965861</v>
      </c>
      <c r="Y79" s="1187">
        <v>0.10000665844267455</v>
      </c>
    </row>
    <row r="80" spans="1:26" s="367" customFormat="1" ht="15" customHeight="1" x14ac:dyDescent="0.15">
      <c r="A80" s="360" t="s">
        <v>566</v>
      </c>
      <c r="B80" s="375">
        <v>0</v>
      </c>
      <c r="C80" s="375">
        <v>0</v>
      </c>
      <c r="D80" s="375">
        <v>0</v>
      </c>
      <c r="E80" s="375">
        <v>0</v>
      </c>
      <c r="F80" s="375">
        <v>0</v>
      </c>
      <c r="G80" s="375">
        <v>0</v>
      </c>
      <c r="H80" s="375">
        <v>1.0467</v>
      </c>
      <c r="I80" s="375">
        <v>4.0507289999999996</v>
      </c>
      <c r="J80" s="375">
        <v>4.647348</v>
      </c>
      <c r="K80" s="375">
        <v>7.9967880000000005</v>
      </c>
      <c r="L80" s="375">
        <v>16.429809430078329</v>
      </c>
      <c r="M80" s="375">
        <v>30.505897865240364</v>
      </c>
      <c r="N80" s="375">
        <v>40.838184260344427</v>
      </c>
      <c r="O80" s="375">
        <v>51.457355044776939</v>
      </c>
      <c r="P80" s="375">
        <v>57.519084850575865</v>
      </c>
      <c r="Q80" s="375">
        <v>59.432048865263916</v>
      </c>
      <c r="R80" s="375">
        <v>73.518052701031962</v>
      </c>
      <c r="S80" s="375">
        <v>92.829307051142436</v>
      </c>
      <c r="T80" s="375">
        <v>121.34067640712003</v>
      </c>
      <c r="U80" s="375">
        <v>132.45762572915513</v>
      </c>
      <c r="V80" s="369">
        <v>139.0937336443078</v>
      </c>
      <c r="W80" s="1188">
        <v>4.7230730258796427E-2</v>
      </c>
      <c r="X80" s="1188">
        <v>0.32408583138048486</v>
      </c>
      <c r="Y80" s="1188">
        <v>0.14795207309484276</v>
      </c>
    </row>
    <row r="81" spans="1:25" s="367" customFormat="1" ht="15" customHeight="1" x14ac:dyDescent="0.15">
      <c r="A81" s="364" t="s">
        <v>568</v>
      </c>
      <c r="B81" s="365">
        <v>0</v>
      </c>
      <c r="C81" s="365">
        <v>0</v>
      </c>
      <c r="D81" s="365">
        <v>0</v>
      </c>
      <c r="E81" s="365">
        <v>0</v>
      </c>
      <c r="F81" s="365">
        <v>0</v>
      </c>
      <c r="G81" s="365">
        <v>0</v>
      </c>
      <c r="H81" s="365">
        <v>0</v>
      </c>
      <c r="I81" s="365">
        <v>0</v>
      </c>
      <c r="J81" s="365">
        <v>0</v>
      </c>
      <c r="K81" s="365">
        <v>0</v>
      </c>
      <c r="L81" s="365">
        <v>0</v>
      </c>
      <c r="M81" s="365">
        <v>0</v>
      </c>
      <c r="N81" s="365">
        <v>0</v>
      </c>
      <c r="O81" s="365">
        <v>0</v>
      </c>
      <c r="P81" s="365">
        <v>0</v>
      </c>
      <c r="Q81" s="365">
        <v>0</v>
      </c>
      <c r="R81" s="365">
        <v>0</v>
      </c>
      <c r="S81" s="365">
        <v>0</v>
      </c>
      <c r="T81" s="365">
        <v>0</v>
      </c>
      <c r="U81" s="365">
        <v>9.6138000000000001E-2</v>
      </c>
      <c r="V81" s="366">
        <v>0</v>
      </c>
      <c r="W81" s="1187">
        <v>-1</v>
      </c>
      <c r="X81" s="1187" t="s">
        <v>571</v>
      </c>
      <c r="Y81" s="1187">
        <v>0</v>
      </c>
    </row>
    <row r="82" spans="1:25" s="370" customFormat="1" ht="15" customHeight="1" x14ac:dyDescent="0.15">
      <c r="A82" s="371" t="s">
        <v>569</v>
      </c>
      <c r="B82" s="372">
        <v>0</v>
      </c>
      <c r="C82" s="372">
        <v>0</v>
      </c>
      <c r="D82" s="372">
        <v>0</v>
      </c>
      <c r="E82" s="372">
        <v>0</v>
      </c>
      <c r="F82" s="372">
        <v>0</v>
      </c>
      <c r="G82" s="372">
        <v>0</v>
      </c>
      <c r="H82" s="372">
        <v>0</v>
      </c>
      <c r="I82" s="372">
        <v>0</v>
      </c>
      <c r="J82" s="372">
        <v>0</v>
      </c>
      <c r="K82" s="372">
        <v>0</v>
      </c>
      <c r="L82" s="372">
        <v>0</v>
      </c>
      <c r="M82" s="372">
        <v>0</v>
      </c>
      <c r="N82" s="372">
        <v>0</v>
      </c>
      <c r="O82" s="372">
        <v>0</v>
      </c>
      <c r="P82" s="372">
        <v>0</v>
      </c>
      <c r="Q82" s="372">
        <v>0</v>
      </c>
      <c r="R82" s="372">
        <v>0</v>
      </c>
      <c r="S82" s="372">
        <v>0</v>
      </c>
      <c r="T82" s="372">
        <v>0</v>
      </c>
      <c r="U82" s="372">
        <v>9.6138000000000001E-2</v>
      </c>
      <c r="V82" s="373">
        <v>0</v>
      </c>
      <c r="W82" s="1189">
        <v>-1</v>
      </c>
      <c r="X82" s="1189" t="s">
        <v>571</v>
      </c>
      <c r="Y82" s="1189">
        <v>0</v>
      </c>
    </row>
    <row r="83" spans="1:25" s="367" customFormat="1" ht="15" customHeight="1" x14ac:dyDescent="0.15">
      <c r="A83" s="360" t="s">
        <v>108</v>
      </c>
      <c r="B83" s="365"/>
      <c r="C83" s="365"/>
      <c r="D83" s="365"/>
      <c r="E83" s="365"/>
      <c r="F83" s="365"/>
      <c r="G83" s="365"/>
      <c r="H83" s="365"/>
      <c r="I83" s="365"/>
      <c r="J83" s="365"/>
      <c r="K83" s="365"/>
      <c r="L83" s="365"/>
      <c r="M83" s="365"/>
      <c r="N83" s="365"/>
      <c r="O83" s="365"/>
      <c r="P83" s="365"/>
      <c r="Q83" s="365"/>
      <c r="R83" s="365"/>
      <c r="S83" s="365"/>
      <c r="T83" s="365"/>
      <c r="U83" s="365"/>
      <c r="V83" s="366"/>
      <c r="W83" s="1187"/>
      <c r="X83" s="1187"/>
      <c r="Y83" s="1187"/>
    </row>
    <row r="84" spans="1:25" s="367" customFormat="1" ht="15" customHeight="1" x14ac:dyDescent="0.15">
      <c r="A84" s="364" t="s">
        <v>565</v>
      </c>
      <c r="B84" s="365">
        <v>0</v>
      </c>
      <c r="C84" s="365">
        <v>0</v>
      </c>
      <c r="D84" s="365">
        <v>0</v>
      </c>
      <c r="E84" s="365">
        <v>0</v>
      </c>
      <c r="F84" s="365">
        <v>2.752821</v>
      </c>
      <c r="G84" s="365">
        <v>6.3220679999999998</v>
      </c>
      <c r="H84" s="365">
        <v>8.3631329999999995</v>
      </c>
      <c r="I84" s="365">
        <v>10.446066</v>
      </c>
      <c r="J84" s="365">
        <v>11.293892999999999</v>
      </c>
      <c r="K84" s="365">
        <v>12.958146000000001</v>
      </c>
      <c r="L84" s="365">
        <v>11.532434377875042</v>
      </c>
      <c r="M84" s="365">
        <v>17.352482731370841</v>
      </c>
      <c r="N84" s="365">
        <v>18.431269030533489</v>
      </c>
      <c r="O84" s="365">
        <v>17.956173721026676</v>
      </c>
      <c r="P84" s="365">
        <v>19.146348543927516</v>
      </c>
      <c r="Q84" s="365">
        <v>20.029775698548693</v>
      </c>
      <c r="R84" s="365">
        <v>24.285804344733478</v>
      </c>
      <c r="S84" s="365">
        <v>26.144168435380681</v>
      </c>
      <c r="T84" s="365">
        <v>30.596983810416354</v>
      </c>
      <c r="U84" s="365">
        <v>32.436238310268671</v>
      </c>
      <c r="V84" s="366">
        <v>35.840277348405252</v>
      </c>
      <c r="W84" s="1187">
        <v>0.10192657827525098</v>
      </c>
      <c r="X84" s="1187">
        <v>9.6096425252867546E-2</v>
      </c>
      <c r="Y84" s="1187">
        <v>3.8122805356211625E-2</v>
      </c>
    </row>
    <row r="85" spans="1:25" s="370" customFormat="1" ht="15" customHeight="1" x14ac:dyDescent="0.15">
      <c r="A85" s="360" t="s">
        <v>566</v>
      </c>
      <c r="B85" s="368">
        <v>0</v>
      </c>
      <c r="C85" s="368">
        <v>0</v>
      </c>
      <c r="D85" s="368">
        <v>0</v>
      </c>
      <c r="E85" s="368">
        <v>0</v>
      </c>
      <c r="F85" s="368">
        <v>2.752821</v>
      </c>
      <c r="G85" s="368">
        <v>6.3220679999999998</v>
      </c>
      <c r="H85" s="368">
        <v>8.3631330000000013</v>
      </c>
      <c r="I85" s="368">
        <v>10.446065999999998</v>
      </c>
      <c r="J85" s="368">
        <v>11.293893000000001</v>
      </c>
      <c r="K85" s="368">
        <v>12.958146000000003</v>
      </c>
      <c r="L85" s="368">
        <v>11.532434377875042</v>
      </c>
      <c r="M85" s="368">
        <v>17.352482731370841</v>
      </c>
      <c r="N85" s="368">
        <v>18.431269030533489</v>
      </c>
      <c r="O85" s="368">
        <v>17.956173721026676</v>
      </c>
      <c r="P85" s="368">
        <v>19.146348543927516</v>
      </c>
      <c r="Q85" s="368">
        <v>20.02977569854869</v>
      </c>
      <c r="R85" s="368">
        <v>24.285804344733478</v>
      </c>
      <c r="S85" s="368">
        <v>26.144168435380685</v>
      </c>
      <c r="T85" s="368">
        <v>30.596983810416354</v>
      </c>
      <c r="U85" s="368">
        <v>32.436238310268664</v>
      </c>
      <c r="V85" s="369">
        <v>35.840277348405259</v>
      </c>
      <c r="W85" s="1188">
        <v>0.10192657827525142</v>
      </c>
      <c r="X85" s="1188">
        <v>9.6096425252867546E-2</v>
      </c>
      <c r="Y85" s="1188">
        <v>3.8122805356211632E-2</v>
      </c>
    </row>
    <row r="86" spans="1:25" s="367" customFormat="1" ht="15" customHeight="1" x14ac:dyDescent="0.15">
      <c r="A86" s="364" t="s">
        <v>568</v>
      </c>
      <c r="B86" s="365">
        <v>0</v>
      </c>
      <c r="C86" s="365">
        <v>0</v>
      </c>
      <c r="D86" s="365">
        <v>0</v>
      </c>
      <c r="E86" s="365">
        <v>0</v>
      </c>
      <c r="F86" s="365">
        <v>0</v>
      </c>
      <c r="G86" s="365">
        <v>0</v>
      </c>
      <c r="H86" s="365">
        <v>0</v>
      </c>
      <c r="I86" s="365">
        <v>0</v>
      </c>
      <c r="J86" s="365">
        <v>0</v>
      </c>
      <c r="K86" s="365">
        <v>0</v>
      </c>
      <c r="L86" s="365">
        <v>0</v>
      </c>
      <c r="M86" s="365">
        <v>0</v>
      </c>
      <c r="N86" s="365">
        <v>0</v>
      </c>
      <c r="O86" s="365">
        <v>0</v>
      </c>
      <c r="P86" s="365">
        <v>0</v>
      </c>
      <c r="Q86" s="365">
        <v>0.36571926774461999</v>
      </c>
      <c r="R86" s="365">
        <v>7.7138384000000004E-2</v>
      </c>
      <c r="S86" s="365">
        <v>0.10194795351442081</v>
      </c>
      <c r="T86" s="365">
        <v>0</v>
      </c>
      <c r="U86" s="365">
        <v>9.1920478319999999E-2</v>
      </c>
      <c r="V86" s="366">
        <v>0</v>
      </c>
      <c r="W86" s="1187">
        <v>-1</v>
      </c>
      <c r="X86" s="1187" t="s">
        <v>571</v>
      </c>
      <c r="Y86" s="1187">
        <v>0</v>
      </c>
    </row>
    <row r="87" spans="1:25" s="370" customFormat="1" ht="15" customHeight="1" x14ac:dyDescent="0.15">
      <c r="A87" s="371" t="s">
        <v>569</v>
      </c>
      <c r="B87" s="372">
        <v>0</v>
      </c>
      <c r="C87" s="372">
        <v>0</v>
      </c>
      <c r="D87" s="372">
        <v>0</v>
      </c>
      <c r="E87" s="372">
        <v>0</v>
      </c>
      <c r="F87" s="372">
        <v>0</v>
      </c>
      <c r="G87" s="372">
        <v>0</v>
      </c>
      <c r="H87" s="372">
        <v>0</v>
      </c>
      <c r="I87" s="372">
        <v>0</v>
      </c>
      <c r="J87" s="372">
        <v>0</v>
      </c>
      <c r="K87" s="372">
        <v>0</v>
      </c>
      <c r="L87" s="372">
        <v>0</v>
      </c>
      <c r="M87" s="372">
        <v>0</v>
      </c>
      <c r="N87" s="372">
        <v>0</v>
      </c>
      <c r="O87" s="372">
        <v>0</v>
      </c>
      <c r="P87" s="372">
        <v>0</v>
      </c>
      <c r="Q87" s="372">
        <v>0.36571926774462005</v>
      </c>
      <c r="R87" s="372">
        <v>7.7138384000000004E-2</v>
      </c>
      <c r="S87" s="372">
        <v>0.10194795351442081</v>
      </c>
      <c r="T87" s="372">
        <v>0</v>
      </c>
      <c r="U87" s="372">
        <v>9.1920478319999999E-2</v>
      </c>
      <c r="V87" s="373">
        <v>0</v>
      </c>
      <c r="W87" s="1189">
        <v>-1</v>
      </c>
      <c r="X87" s="1189" t="s">
        <v>571</v>
      </c>
      <c r="Y87" s="1189">
        <v>0</v>
      </c>
    </row>
    <row r="88" spans="1:25" s="367" customFormat="1" ht="15" customHeight="1" x14ac:dyDescent="0.15">
      <c r="A88" s="360" t="s">
        <v>587</v>
      </c>
      <c r="B88" s="365"/>
      <c r="C88" s="365"/>
      <c r="D88" s="365"/>
      <c r="E88" s="365"/>
      <c r="F88" s="365"/>
      <c r="G88" s="365"/>
      <c r="H88" s="365"/>
      <c r="I88" s="365"/>
      <c r="J88" s="365"/>
      <c r="K88" s="365"/>
      <c r="L88" s="365"/>
      <c r="M88" s="365"/>
      <c r="N88" s="365"/>
      <c r="O88" s="365"/>
      <c r="P88" s="365"/>
      <c r="Q88" s="365"/>
      <c r="R88" s="365"/>
      <c r="S88" s="365"/>
      <c r="T88" s="365"/>
      <c r="U88" s="365"/>
      <c r="V88" s="366"/>
      <c r="W88" s="1187"/>
      <c r="X88" s="1187"/>
      <c r="Y88" s="1187"/>
    </row>
    <row r="89" spans="1:25" s="367" customFormat="1" ht="15" customHeight="1" x14ac:dyDescent="0.15">
      <c r="A89" s="364" t="s">
        <v>564</v>
      </c>
      <c r="B89" s="365">
        <v>0</v>
      </c>
      <c r="C89" s="365">
        <v>0</v>
      </c>
      <c r="D89" s="365">
        <v>0</v>
      </c>
      <c r="E89" s="365">
        <v>0</v>
      </c>
      <c r="F89" s="365">
        <v>0</v>
      </c>
      <c r="G89" s="365">
        <v>0</v>
      </c>
      <c r="H89" s="365">
        <v>3.7843699320000002</v>
      </c>
      <c r="I89" s="365">
        <v>5.1610826311500002</v>
      </c>
      <c r="J89" s="365">
        <v>5.9374832693249999</v>
      </c>
      <c r="K89" s="365">
        <v>5.9705898491999996</v>
      </c>
      <c r="L89" s="365">
        <v>5.1519371035012496</v>
      </c>
      <c r="M89" s="365">
        <v>5.2973015608244998</v>
      </c>
      <c r="N89" s="365">
        <v>5.0453845391567498</v>
      </c>
      <c r="O89" s="365">
        <v>5.8716428794985003</v>
      </c>
      <c r="P89" s="365">
        <v>5.2339264447497502</v>
      </c>
      <c r="Q89" s="365">
        <v>5.7545599635157503</v>
      </c>
      <c r="R89" s="365">
        <v>5.4517488136630003</v>
      </c>
      <c r="S89" s="365">
        <v>4.8823913541277504</v>
      </c>
      <c r="T89" s="365">
        <v>4.9287678244092499</v>
      </c>
      <c r="U89" s="365">
        <v>4.3466399266172502</v>
      </c>
      <c r="V89" s="366">
        <v>4.4323181511475003</v>
      </c>
      <c r="W89" s="1187">
        <v>1.6925272598917074E-2</v>
      </c>
      <c r="X89" s="1187">
        <v>-3.1245701223323041E-2</v>
      </c>
      <c r="Y89" s="1187">
        <v>4.7145952725312417E-3</v>
      </c>
    </row>
    <row r="90" spans="1:25" s="367" customFormat="1" ht="15" customHeight="1" x14ac:dyDescent="0.15">
      <c r="A90" s="364" t="s">
        <v>565</v>
      </c>
      <c r="B90" s="365">
        <v>94.568180013970448</v>
      </c>
      <c r="C90" s="365">
        <v>98.851355449879264</v>
      </c>
      <c r="D90" s="365">
        <v>100.37790826630936</v>
      </c>
      <c r="E90" s="365">
        <v>107.75887519911616</v>
      </c>
      <c r="F90" s="365">
        <v>109.19222795828722</v>
      </c>
      <c r="G90" s="365">
        <v>110.6626793821425</v>
      </c>
      <c r="H90" s="365">
        <v>120.09426020364391</v>
      </c>
      <c r="I90" s="365">
        <v>127.97584861167415</v>
      </c>
      <c r="J90" s="365">
        <v>133.60942494211002</v>
      </c>
      <c r="K90" s="365">
        <v>124.24377915217389</v>
      </c>
      <c r="L90" s="365">
        <v>141.35614624251588</v>
      </c>
      <c r="M90" s="365">
        <v>156.29192622084219</v>
      </c>
      <c r="N90" s="365">
        <v>169.55490848146599</v>
      </c>
      <c r="O90" s="365">
        <v>175.73415361241459</v>
      </c>
      <c r="P90" s="365">
        <v>173.56958081997215</v>
      </c>
      <c r="Q90" s="365">
        <v>161.64846489872394</v>
      </c>
      <c r="R90" s="365">
        <v>159.87174317452144</v>
      </c>
      <c r="S90" s="365">
        <v>165.35172693710172</v>
      </c>
      <c r="T90" s="365">
        <v>173.18704859706008</v>
      </c>
      <c r="U90" s="365">
        <v>161.11331112732307</v>
      </c>
      <c r="V90" s="366">
        <v>157.30050432170512</v>
      </c>
      <c r="W90" s="1187">
        <v>-2.6332955201686215E-2</v>
      </c>
      <c r="X90" s="1187">
        <v>2.6326817571964645E-2</v>
      </c>
      <c r="Y90" s="1187">
        <v>0.16731836225472516</v>
      </c>
    </row>
    <row r="91" spans="1:25" s="370" customFormat="1" ht="15" customHeight="1" x14ac:dyDescent="0.15">
      <c r="A91" s="360" t="s">
        <v>566</v>
      </c>
      <c r="B91" s="368">
        <v>94.568180013970462</v>
      </c>
      <c r="C91" s="368">
        <v>98.851355449879264</v>
      </c>
      <c r="D91" s="368">
        <v>100.37790826630939</v>
      </c>
      <c r="E91" s="368">
        <v>107.75887519911616</v>
      </c>
      <c r="F91" s="368">
        <v>109.19222795828722</v>
      </c>
      <c r="G91" s="368">
        <v>110.6626793821425</v>
      </c>
      <c r="H91" s="368">
        <v>123.87863013564392</v>
      </c>
      <c r="I91" s="368">
        <v>133.13693124282415</v>
      </c>
      <c r="J91" s="368">
        <v>139.54690821143498</v>
      </c>
      <c r="K91" s="368">
        <v>130.21436900137391</v>
      </c>
      <c r="L91" s="368">
        <v>146.50808334601712</v>
      </c>
      <c r="M91" s="368">
        <v>161.58922778166669</v>
      </c>
      <c r="N91" s="368">
        <v>174.60029302062273</v>
      </c>
      <c r="O91" s="368">
        <v>181.60579649191308</v>
      </c>
      <c r="P91" s="368">
        <v>178.80350726472187</v>
      </c>
      <c r="Q91" s="368">
        <v>167.40302486223973</v>
      </c>
      <c r="R91" s="368">
        <v>165.3234919881844</v>
      </c>
      <c r="S91" s="368">
        <v>170.23411829122944</v>
      </c>
      <c r="T91" s="368">
        <v>178.11581642146928</v>
      </c>
      <c r="U91" s="368">
        <v>165.45995105394036</v>
      </c>
      <c r="V91" s="369">
        <v>161.73282247285263</v>
      </c>
      <c r="W91" s="1188">
        <v>-2.5196559724018686E-2</v>
      </c>
      <c r="X91" s="1188">
        <v>2.4243928142795967E-2</v>
      </c>
      <c r="Y91" s="1188">
        <v>0.17203295752725642</v>
      </c>
    </row>
    <row r="92" spans="1:25" s="367" customFormat="1" ht="15" customHeight="1" x14ac:dyDescent="0.15">
      <c r="A92" s="364" t="s">
        <v>568</v>
      </c>
      <c r="B92" s="365">
        <v>10.256303999085366</v>
      </c>
      <c r="C92" s="365">
        <v>10.406762246189027</v>
      </c>
      <c r="D92" s="365">
        <v>10.500674110640244</v>
      </c>
      <c r="E92" s="365">
        <v>10.650922932410062</v>
      </c>
      <c r="F92" s="365">
        <v>12.187866431199408</v>
      </c>
      <c r="G92" s="365">
        <v>15.459759</v>
      </c>
      <c r="H92" s="365">
        <v>19.135191410896343</v>
      </c>
      <c r="I92" s="365">
        <v>20.896901064786586</v>
      </c>
      <c r="J92" s="365">
        <v>20.887568174847562</v>
      </c>
      <c r="K92" s="365">
        <v>25.133557207558475</v>
      </c>
      <c r="L92" s="365">
        <v>25.836315151758861</v>
      </c>
      <c r="M92" s="365">
        <v>26.016874482235796</v>
      </c>
      <c r="N92" s="365">
        <v>28.293231647626072</v>
      </c>
      <c r="O92" s="365">
        <v>30.612818734862721</v>
      </c>
      <c r="P92" s="365">
        <v>32.194088853309609</v>
      </c>
      <c r="Q92" s="365">
        <v>40.098709774447386</v>
      </c>
      <c r="R92" s="365">
        <v>60.476881839740045</v>
      </c>
      <c r="S92" s="365">
        <v>76.818236885569874</v>
      </c>
      <c r="T92" s="365">
        <v>91.904237735890703</v>
      </c>
      <c r="U92" s="365">
        <v>104.65509577273461</v>
      </c>
      <c r="V92" s="366">
        <v>106.27175668143209</v>
      </c>
      <c r="W92" s="1187">
        <v>1.2673065826099394E-2</v>
      </c>
      <c r="X92" s="1187">
        <v>0.15332217412647986</v>
      </c>
      <c r="Y92" s="1187">
        <v>0.11303979194818335</v>
      </c>
    </row>
    <row r="93" spans="1:25" s="370" customFormat="1" ht="15" customHeight="1" x14ac:dyDescent="0.15">
      <c r="A93" s="371" t="s">
        <v>569</v>
      </c>
      <c r="B93" s="372">
        <v>10.256303999085366</v>
      </c>
      <c r="C93" s="372">
        <v>10.406762246189027</v>
      </c>
      <c r="D93" s="372">
        <v>10.500674110640244</v>
      </c>
      <c r="E93" s="372">
        <v>10.650922932410062</v>
      </c>
      <c r="F93" s="372">
        <v>12.187866431199408</v>
      </c>
      <c r="G93" s="372">
        <v>15.459759</v>
      </c>
      <c r="H93" s="372">
        <v>19.135191410896343</v>
      </c>
      <c r="I93" s="372">
        <v>20.896901064786586</v>
      </c>
      <c r="J93" s="372">
        <v>20.887568174847566</v>
      </c>
      <c r="K93" s="372">
        <v>25.133557207558475</v>
      </c>
      <c r="L93" s="372">
        <v>25.836315151758861</v>
      </c>
      <c r="M93" s="372">
        <v>26.016874482235792</v>
      </c>
      <c r="N93" s="372">
        <v>28.293231647626072</v>
      </c>
      <c r="O93" s="372">
        <v>30.612818734862721</v>
      </c>
      <c r="P93" s="372">
        <v>32.194088853309616</v>
      </c>
      <c r="Q93" s="372">
        <v>40.098709774447386</v>
      </c>
      <c r="R93" s="372">
        <v>60.476881839740045</v>
      </c>
      <c r="S93" s="372">
        <v>76.818236885569874</v>
      </c>
      <c r="T93" s="372">
        <v>91.904237735890703</v>
      </c>
      <c r="U93" s="372">
        <v>104.65509577273464</v>
      </c>
      <c r="V93" s="373">
        <v>106.27175668143212</v>
      </c>
      <c r="W93" s="1189">
        <v>1.2673065826099394E-2</v>
      </c>
      <c r="X93" s="1189">
        <v>0.15332217412647986</v>
      </c>
      <c r="Y93" s="1189">
        <v>0.11303979194818338</v>
      </c>
    </row>
    <row r="94" spans="1:25" s="367" customFormat="1" ht="15" customHeight="1" x14ac:dyDescent="0.15">
      <c r="A94" s="360" t="s">
        <v>588</v>
      </c>
      <c r="B94" s="365"/>
      <c r="C94" s="365"/>
      <c r="D94" s="365"/>
      <c r="E94" s="365"/>
      <c r="F94" s="365"/>
      <c r="G94" s="365"/>
      <c r="H94" s="365"/>
      <c r="I94" s="365"/>
      <c r="J94" s="365"/>
      <c r="K94" s="365"/>
      <c r="L94" s="365"/>
      <c r="M94" s="365"/>
      <c r="N94" s="365"/>
      <c r="O94" s="365"/>
      <c r="P94" s="365"/>
      <c r="Q94" s="365"/>
      <c r="R94" s="365"/>
      <c r="S94" s="365"/>
      <c r="T94" s="365"/>
      <c r="U94" s="365"/>
      <c r="V94" s="366"/>
      <c r="W94" s="1187"/>
      <c r="X94" s="1187"/>
      <c r="Y94" s="1187"/>
    </row>
    <row r="95" spans="1:25" s="367" customFormat="1" ht="15" customHeight="1" x14ac:dyDescent="0.15">
      <c r="A95" s="364" t="s">
        <v>565</v>
      </c>
      <c r="B95" s="365">
        <v>6.1755300000000002</v>
      </c>
      <c r="C95" s="365">
        <v>6.5942100000000003</v>
      </c>
      <c r="D95" s="365">
        <v>7.3269000000000002</v>
      </c>
      <c r="E95" s="365">
        <v>7.8293160000000004</v>
      </c>
      <c r="F95" s="365">
        <v>9.5563710000000004</v>
      </c>
      <c r="G95" s="365">
        <v>9.814246183723407</v>
      </c>
      <c r="H95" s="365">
        <v>10.801469694684876</v>
      </c>
      <c r="I95" s="365">
        <v>11.429964</v>
      </c>
      <c r="J95" s="365">
        <v>12.601286953741505</v>
      </c>
      <c r="K95" s="365">
        <v>12.35106</v>
      </c>
      <c r="L95" s="365">
        <v>14.966410580136115</v>
      </c>
      <c r="M95" s="365">
        <v>17.32884778032756</v>
      </c>
      <c r="N95" s="365">
        <v>18.49698297569558</v>
      </c>
      <c r="O95" s="365">
        <v>22.428486798667251</v>
      </c>
      <c r="P95" s="365">
        <v>25.190315023821412</v>
      </c>
      <c r="Q95" s="365">
        <v>29.781746413675698</v>
      </c>
      <c r="R95" s="365">
        <v>32.984322000836499</v>
      </c>
      <c r="S95" s="365">
        <v>40.20862923193917</v>
      </c>
      <c r="T95" s="365">
        <v>45.452989199689881</v>
      </c>
      <c r="U95" s="365">
        <v>55.281765239304747</v>
      </c>
      <c r="V95" s="366">
        <v>58.281371140946518</v>
      </c>
      <c r="W95" s="1187">
        <v>5.1379820640350404E-2</v>
      </c>
      <c r="X95" s="1187">
        <v>0.16168335608552575</v>
      </c>
      <c r="Y95" s="1187">
        <v>6.1993085218083478E-2</v>
      </c>
    </row>
    <row r="96" spans="1:25" s="370" customFormat="1" ht="15" customHeight="1" x14ac:dyDescent="0.15">
      <c r="A96" s="360" t="s">
        <v>566</v>
      </c>
      <c r="B96" s="368">
        <v>6.1755300000000002</v>
      </c>
      <c r="C96" s="368">
        <v>6.5942100000000003</v>
      </c>
      <c r="D96" s="368">
        <v>7.3269000000000002</v>
      </c>
      <c r="E96" s="368">
        <v>7.8293160000000004</v>
      </c>
      <c r="F96" s="368">
        <v>9.5563710000000004</v>
      </c>
      <c r="G96" s="368">
        <v>9.814246183723407</v>
      </c>
      <c r="H96" s="368">
        <v>10.801469694684876</v>
      </c>
      <c r="I96" s="368">
        <v>11.429964</v>
      </c>
      <c r="J96" s="368">
        <v>12.601286953741505</v>
      </c>
      <c r="K96" s="368">
        <v>12.35106</v>
      </c>
      <c r="L96" s="368">
        <v>14.966410580136117</v>
      </c>
      <c r="M96" s="368">
        <v>17.32884778032756</v>
      </c>
      <c r="N96" s="368">
        <v>18.49698297569558</v>
      </c>
      <c r="O96" s="368">
        <v>22.428486798667251</v>
      </c>
      <c r="P96" s="368">
        <v>25.190315023821412</v>
      </c>
      <c r="Q96" s="368">
        <v>29.781746413675698</v>
      </c>
      <c r="R96" s="368">
        <v>32.984322000836499</v>
      </c>
      <c r="S96" s="368">
        <v>40.20862923193917</v>
      </c>
      <c r="T96" s="368">
        <v>45.452989199689881</v>
      </c>
      <c r="U96" s="368">
        <v>55.281765239304747</v>
      </c>
      <c r="V96" s="369">
        <v>58.281371140946518</v>
      </c>
      <c r="W96" s="1188">
        <v>5.1379820640350404E-2</v>
      </c>
      <c r="X96" s="1188">
        <v>0.16168335608552575</v>
      </c>
      <c r="Y96" s="1188">
        <v>6.1993085218083478E-2</v>
      </c>
    </row>
    <row r="97" spans="1:26" s="367" customFormat="1" ht="15" customHeight="1" x14ac:dyDescent="0.15">
      <c r="A97" s="364" t="s">
        <v>567</v>
      </c>
      <c r="B97" s="365">
        <v>0</v>
      </c>
      <c r="C97" s="365">
        <v>0</v>
      </c>
      <c r="D97" s="365">
        <v>0</v>
      </c>
      <c r="E97" s="365">
        <v>0</v>
      </c>
      <c r="F97" s="365">
        <v>0</v>
      </c>
      <c r="G97" s="365">
        <v>0</v>
      </c>
      <c r="H97" s="365">
        <v>3.7843699320000002</v>
      </c>
      <c r="I97" s="365">
        <v>5.1610826311500002</v>
      </c>
      <c r="J97" s="365">
        <v>5.9374832693249999</v>
      </c>
      <c r="K97" s="365">
        <v>5.9705898491999996</v>
      </c>
      <c r="L97" s="365">
        <v>5.1519371035012496</v>
      </c>
      <c r="M97" s="365">
        <v>5.2973015608244998</v>
      </c>
      <c r="N97" s="365">
        <v>5.0453845391567498</v>
      </c>
      <c r="O97" s="365">
        <v>6.0735041904431908</v>
      </c>
      <c r="P97" s="365">
        <v>8.1083795697468091</v>
      </c>
      <c r="Q97" s="365">
        <v>9.5221221508313949</v>
      </c>
      <c r="R97" s="365">
        <v>9.1879371351969343</v>
      </c>
      <c r="S97" s="365">
        <v>8.1176380756219508</v>
      </c>
      <c r="T97" s="365">
        <v>7.7813640135361428</v>
      </c>
      <c r="U97" s="365">
        <v>8.7410577168940584</v>
      </c>
      <c r="V97" s="366">
        <v>8.3331330188637232</v>
      </c>
      <c r="W97" s="1187">
        <v>-4.9272391852565489E-2</v>
      </c>
      <c r="X97" s="1187">
        <v>3.8854379464571265E-2</v>
      </c>
      <c r="Y97" s="1187">
        <v>8.8638378826523638E-3</v>
      </c>
    </row>
    <row r="98" spans="1:26" s="367" customFormat="1" ht="15" customHeight="1" x14ac:dyDescent="0.15">
      <c r="A98" s="1184" t="s">
        <v>581</v>
      </c>
      <c r="B98" s="374">
        <v>0</v>
      </c>
      <c r="C98" s="374">
        <v>0</v>
      </c>
      <c r="D98" s="374">
        <v>0</v>
      </c>
      <c r="E98" s="374">
        <v>0</v>
      </c>
      <c r="F98" s="374">
        <v>0</v>
      </c>
      <c r="G98" s="374">
        <v>0</v>
      </c>
      <c r="H98" s="365">
        <v>0</v>
      </c>
      <c r="I98" s="365">
        <v>0</v>
      </c>
      <c r="J98" s="365">
        <v>0</v>
      </c>
      <c r="K98" s="365">
        <v>0</v>
      </c>
      <c r="L98" s="365">
        <v>0</v>
      </c>
      <c r="M98" s="365">
        <v>0</v>
      </c>
      <c r="N98" s="365">
        <v>0</v>
      </c>
      <c r="O98" s="365">
        <v>0.20186131094469084</v>
      </c>
      <c r="P98" s="365">
        <v>2.8744531249970584</v>
      </c>
      <c r="Q98" s="365">
        <v>3.7675621873156451</v>
      </c>
      <c r="R98" s="365">
        <v>3.736188321533934</v>
      </c>
      <c r="S98" s="365">
        <v>3.2352467214942013</v>
      </c>
      <c r="T98" s="365">
        <v>2.8525961891268934</v>
      </c>
      <c r="U98" s="365">
        <v>4.3944177902768082</v>
      </c>
      <c r="V98" s="366">
        <v>3.900814867716222</v>
      </c>
      <c r="W98" s="1187">
        <v>-0.11475032888219439</v>
      </c>
      <c r="X98" s="1187" t="s">
        <v>571</v>
      </c>
      <c r="Y98" s="1187">
        <v>4.1492426101211221E-3</v>
      </c>
    </row>
    <row r="99" spans="1:26" s="367" customFormat="1" ht="15" customHeight="1" x14ac:dyDescent="0.15">
      <c r="A99" s="1184" t="s">
        <v>589</v>
      </c>
      <c r="B99" s="365">
        <v>0</v>
      </c>
      <c r="C99" s="365">
        <v>0</v>
      </c>
      <c r="D99" s="365">
        <v>0</v>
      </c>
      <c r="E99" s="365">
        <v>0</v>
      </c>
      <c r="F99" s="365">
        <v>0</v>
      </c>
      <c r="G99" s="365">
        <v>0</v>
      </c>
      <c r="H99" s="365">
        <v>3.7843699320000002</v>
      </c>
      <c r="I99" s="365">
        <v>5.1610826311500002</v>
      </c>
      <c r="J99" s="365">
        <v>5.9374832693249999</v>
      </c>
      <c r="K99" s="365">
        <v>5.9705898491999996</v>
      </c>
      <c r="L99" s="365">
        <v>5.1519371035012496</v>
      </c>
      <c r="M99" s="365">
        <v>5.2973015608244998</v>
      </c>
      <c r="N99" s="365">
        <v>5.0453845391567498</v>
      </c>
      <c r="O99" s="365">
        <v>5.8716428794985003</v>
      </c>
      <c r="P99" s="365">
        <v>5.2339264447497502</v>
      </c>
      <c r="Q99" s="365">
        <v>5.7545599635157503</v>
      </c>
      <c r="R99" s="365">
        <v>5.4517488136630003</v>
      </c>
      <c r="S99" s="365">
        <v>4.8823913541277504</v>
      </c>
      <c r="T99" s="365">
        <v>4.9287678244092499</v>
      </c>
      <c r="U99" s="365">
        <v>4.3466399266172502</v>
      </c>
      <c r="V99" s="366">
        <v>4.4323181511475003</v>
      </c>
      <c r="W99" s="1187">
        <v>1.6925272598917074E-2</v>
      </c>
      <c r="X99" s="1187">
        <v>-3.1245701223323041E-2</v>
      </c>
      <c r="Y99" s="1187">
        <v>4.7145952725312417E-3</v>
      </c>
    </row>
    <row r="100" spans="1:26" s="367" customFormat="1" ht="15" customHeight="1" x14ac:dyDescent="0.15">
      <c r="A100" s="364" t="s">
        <v>568</v>
      </c>
      <c r="B100" s="365">
        <v>67.020873249005433</v>
      </c>
      <c r="C100" s="365">
        <v>63.466366556912959</v>
      </c>
      <c r="D100" s="365">
        <v>66.366326183308999</v>
      </c>
      <c r="E100" s="365">
        <v>69.936138356582063</v>
      </c>
      <c r="F100" s="365">
        <v>71.732316654922059</v>
      </c>
      <c r="G100" s="365">
        <v>71.565363186896178</v>
      </c>
      <c r="H100" s="365">
        <v>69.3234019640974</v>
      </c>
      <c r="I100" s="365">
        <v>69.171939478380267</v>
      </c>
      <c r="J100" s="365">
        <v>67.665865459514464</v>
      </c>
      <c r="K100" s="365">
        <v>66.320258706935277</v>
      </c>
      <c r="L100" s="365">
        <v>72.483973490586038</v>
      </c>
      <c r="M100" s="365">
        <v>71.513959725997026</v>
      </c>
      <c r="N100" s="365">
        <v>64.959043299168968</v>
      </c>
      <c r="O100" s="365">
        <v>66.177500429424299</v>
      </c>
      <c r="P100" s="365">
        <v>69.342161567427866</v>
      </c>
      <c r="Q100" s="365">
        <v>75.003657566841568</v>
      </c>
      <c r="R100" s="365">
        <v>75.809957992134969</v>
      </c>
      <c r="S100" s="365">
        <v>78.515383926914581</v>
      </c>
      <c r="T100" s="365">
        <v>72.39197611488126</v>
      </c>
      <c r="U100" s="365">
        <v>72.399886494095782</v>
      </c>
      <c r="V100" s="366">
        <v>70.988790566791522</v>
      </c>
      <c r="W100" s="1187">
        <v>-2.2169294030684905E-2</v>
      </c>
      <c r="X100" s="1187">
        <v>8.8095093200186714E-3</v>
      </c>
      <c r="Y100" s="1187">
        <v>7.5509790812795824E-2</v>
      </c>
    </row>
    <row r="101" spans="1:26" s="370" customFormat="1" ht="15" customHeight="1" x14ac:dyDescent="0.15">
      <c r="A101" s="371" t="s">
        <v>569</v>
      </c>
      <c r="B101" s="372">
        <v>67.020873249005433</v>
      </c>
      <c r="C101" s="372">
        <v>63.466366556912959</v>
      </c>
      <c r="D101" s="372">
        <v>66.366326183308999</v>
      </c>
      <c r="E101" s="372">
        <v>69.936138356582063</v>
      </c>
      <c r="F101" s="372">
        <v>71.732316654922059</v>
      </c>
      <c r="G101" s="372">
        <v>71.565363186896164</v>
      </c>
      <c r="H101" s="372">
        <v>73.107771896097404</v>
      </c>
      <c r="I101" s="372">
        <v>74.333022109530262</v>
      </c>
      <c r="J101" s="372">
        <v>73.603348728839478</v>
      </c>
      <c r="K101" s="372">
        <v>72.290848556135273</v>
      </c>
      <c r="L101" s="372">
        <v>77.635910594087292</v>
      </c>
      <c r="M101" s="372">
        <v>76.811261286821519</v>
      </c>
      <c r="N101" s="372">
        <v>70.004427838325725</v>
      </c>
      <c r="O101" s="372">
        <v>72.251004619867487</v>
      </c>
      <c r="P101" s="372">
        <v>77.450541137174682</v>
      </c>
      <c r="Q101" s="372">
        <v>84.525779717672947</v>
      </c>
      <c r="R101" s="372">
        <v>84.997895127331887</v>
      </c>
      <c r="S101" s="372">
        <v>86.633022002536521</v>
      </c>
      <c r="T101" s="372">
        <v>80.173340128417408</v>
      </c>
      <c r="U101" s="372">
        <v>81.140944210989844</v>
      </c>
      <c r="V101" s="373">
        <v>79.321923585655242</v>
      </c>
      <c r="W101" s="1189">
        <v>-2.5089025180863089E-2</v>
      </c>
      <c r="X101" s="1189">
        <v>1.1615962285792314E-2</v>
      </c>
      <c r="Y101" s="1189">
        <v>8.4373628695448191E-2</v>
      </c>
    </row>
    <row r="102" spans="1:26" s="378" customFormat="1" ht="15" customHeight="1" x14ac:dyDescent="0.15">
      <c r="A102" s="376" t="s">
        <v>362</v>
      </c>
      <c r="B102" s="377"/>
      <c r="C102" s="377"/>
      <c r="D102" s="377"/>
      <c r="E102" s="377"/>
      <c r="F102" s="377"/>
      <c r="G102" s="377"/>
      <c r="H102" s="377"/>
      <c r="I102" s="377"/>
      <c r="J102" s="377"/>
      <c r="K102" s="377"/>
      <c r="L102" s="377"/>
      <c r="M102" s="377"/>
      <c r="N102" s="377"/>
      <c r="O102" s="377"/>
      <c r="P102" s="377"/>
      <c r="Q102" s="377"/>
      <c r="R102" s="377"/>
      <c r="S102" s="377"/>
      <c r="T102" s="377"/>
      <c r="U102" s="377"/>
      <c r="V102" s="377"/>
      <c r="W102" s="1194"/>
      <c r="X102" s="1194"/>
      <c r="Y102" s="1194"/>
    </row>
    <row r="103" spans="1:26" s="367" customFormat="1" ht="15" customHeight="1" x14ac:dyDescent="0.15">
      <c r="A103" s="367" t="s">
        <v>590</v>
      </c>
      <c r="B103" s="365">
        <v>387.31615255008467</v>
      </c>
      <c r="C103" s="365">
        <v>388.90212711473362</v>
      </c>
      <c r="D103" s="365">
        <v>404.27510760511575</v>
      </c>
      <c r="E103" s="365">
        <v>408.14860871099711</v>
      </c>
      <c r="F103" s="365">
        <v>450.07757639798979</v>
      </c>
      <c r="G103" s="365">
        <v>470.7863730756128</v>
      </c>
      <c r="H103" s="365">
        <v>481.693666879852</v>
      </c>
      <c r="I103" s="365">
        <v>500.18323055124426</v>
      </c>
      <c r="J103" s="365">
        <v>526.78781050865564</v>
      </c>
      <c r="K103" s="365">
        <v>422.14190326074771</v>
      </c>
      <c r="L103" s="365">
        <v>435.2792941300462</v>
      </c>
      <c r="M103" s="365">
        <v>466.29761292175556</v>
      </c>
      <c r="N103" s="365">
        <v>460.00560740604215</v>
      </c>
      <c r="O103" s="365">
        <v>459.04630427201255</v>
      </c>
      <c r="P103" s="365">
        <v>435.4234157593487</v>
      </c>
      <c r="Q103" s="365">
        <v>444.60417254877348</v>
      </c>
      <c r="R103" s="365">
        <v>478.67030946912507</v>
      </c>
      <c r="S103" s="365">
        <v>508.72075173305353</v>
      </c>
      <c r="T103" s="365">
        <v>509.29545574414237</v>
      </c>
      <c r="U103" s="365">
        <v>506.33667212396983</v>
      </c>
      <c r="V103" s="366">
        <v>452.21482672732384</v>
      </c>
      <c r="W103" s="1187">
        <v>-0.10932924293296986</v>
      </c>
      <c r="X103" s="1187">
        <v>1.8352401522958361E-2</v>
      </c>
      <c r="Y103" s="1187">
        <v>0.48101463197203276</v>
      </c>
    </row>
    <row r="104" spans="1:26" s="367" customFormat="1" ht="15" customHeight="1" x14ac:dyDescent="0.15">
      <c r="A104" s="364" t="s">
        <v>591</v>
      </c>
      <c r="B104" s="365">
        <v>140.47727212591172</v>
      </c>
      <c r="C104" s="365">
        <v>147.26488707906111</v>
      </c>
      <c r="D104" s="365">
        <v>155.89005985074289</v>
      </c>
      <c r="E104" s="365">
        <v>171.95412929319116</v>
      </c>
      <c r="F104" s="365">
        <v>180.66915892321688</v>
      </c>
      <c r="G104" s="365">
        <v>195.1441446500933</v>
      </c>
      <c r="H104" s="365">
        <v>217.49475475170786</v>
      </c>
      <c r="I104" s="365">
        <v>233.23078025721131</v>
      </c>
      <c r="J104" s="365">
        <v>234.85258398148548</v>
      </c>
      <c r="K104" s="365">
        <v>249.73884096815735</v>
      </c>
      <c r="L104" s="365">
        <v>302.3899550446672</v>
      </c>
      <c r="M104" s="365">
        <v>328.26413569281823</v>
      </c>
      <c r="N104" s="365">
        <v>324.88388621800107</v>
      </c>
      <c r="O104" s="365">
        <v>326.84039163636521</v>
      </c>
      <c r="P104" s="365">
        <v>333.63295919908552</v>
      </c>
      <c r="Q104" s="365">
        <v>337.096066619731</v>
      </c>
      <c r="R104" s="365">
        <v>358.25589961195584</v>
      </c>
      <c r="S104" s="365">
        <v>393.29242044738749</v>
      </c>
      <c r="T104" s="365">
        <v>430.56846949403331</v>
      </c>
      <c r="U104" s="365">
        <v>483.75133288994158</v>
      </c>
      <c r="V104" s="366">
        <v>487.91213962578411</v>
      </c>
      <c r="W104" s="1187">
        <v>5.8453863915652882E-3</v>
      </c>
      <c r="X104" s="1187">
        <v>6.8350132675977227E-2</v>
      </c>
      <c r="Y104" s="1187">
        <v>0.51898536802796724</v>
      </c>
    </row>
    <row r="105" spans="1:26" x14ac:dyDescent="0.2">
      <c r="A105" s="379" t="s">
        <v>592</v>
      </c>
      <c r="B105" s="380">
        <v>527.79342467599645</v>
      </c>
      <c r="C105" s="380">
        <v>536.16701419379478</v>
      </c>
      <c r="D105" s="380">
        <v>560.16516745585864</v>
      </c>
      <c r="E105" s="380">
        <v>580.10273800418827</v>
      </c>
      <c r="F105" s="380">
        <v>630.74673532120664</v>
      </c>
      <c r="G105" s="380">
        <v>665.93051772570607</v>
      </c>
      <c r="H105" s="380">
        <v>699.18842163155989</v>
      </c>
      <c r="I105" s="380">
        <v>733.4140108084556</v>
      </c>
      <c r="J105" s="380">
        <v>761.64039449014115</v>
      </c>
      <c r="K105" s="380">
        <v>671.88074422890509</v>
      </c>
      <c r="L105" s="380">
        <v>737.6692491747134</v>
      </c>
      <c r="M105" s="380">
        <v>794.56174861457384</v>
      </c>
      <c r="N105" s="380">
        <v>784.88949362404321</v>
      </c>
      <c r="O105" s="380">
        <v>785.88669590837776</v>
      </c>
      <c r="P105" s="380">
        <v>769.05637495843416</v>
      </c>
      <c r="Q105" s="380">
        <v>781.70023916850448</v>
      </c>
      <c r="R105" s="380">
        <v>836.92620908108097</v>
      </c>
      <c r="S105" s="380">
        <v>902.01317218044096</v>
      </c>
      <c r="T105" s="380">
        <v>939.86392523817563</v>
      </c>
      <c r="U105" s="380">
        <v>990.08800501391147</v>
      </c>
      <c r="V105" s="380">
        <v>940.12696635310795</v>
      </c>
      <c r="W105" s="1195">
        <v>-5.3055578199433406E-2</v>
      </c>
      <c r="X105" s="1195">
        <v>3.9532712451069152E-2</v>
      </c>
      <c r="Y105" s="1195">
        <v>1</v>
      </c>
    </row>
    <row r="106" spans="1:26" ht="10.75" customHeight="1" x14ac:dyDescent="0.2">
      <c r="A106" s="1184"/>
      <c r="B106" s="381"/>
      <c r="C106" s="381"/>
      <c r="D106" s="381"/>
      <c r="E106" s="381"/>
      <c r="F106" s="381"/>
      <c r="G106" s="381"/>
      <c r="H106" s="381"/>
      <c r="I106" s="381"/>
      <c r="J106" s="381"/>
      <c r="K106" s="381"/>
      <c r="Z106" s="1186"/>
    </row>
    <row r="107" spans="1:26" ht="10.75" customHeight="1" x14ac:dyDescent="0.2">
      <c r="A107" s="1184" t="s">
        <v>89</v>
      </c>
      <c r="B107" s="381"/>
      <c r="C107" s="381"/>
      <c r="D107" s="381"/>
      <c r="E107" s="381"/>
      <c r="F107" s="381"/>
      <c r="G107" s="381"/>
      <c r="H107" s="381"/>
      <c r="I107" s="381"/>
      <c r="J107" s="381"/>
      <c r="K107" s="381"/>
      <c r="Z107" s="1186"/>
    </row>
    <row r="108" spans="1:26" ht="14.25" customHeight="1" x14ac:dyDescent="0.2">
      <c r="A108" s="1184" t="s">
        <v>593</v>
      </c>
      <c r="B108" s="381"/>
      <c r="C108" s="381"/>
      <c r="D108" s="381"/>
      <c r="E108" s="381"/>
      <c r="F108" s="381"/>
      <c r="G108" s="381"/>
      <c r="H108" s="381"/>
      <c r="I108" s="381"/>
      <c r="J108" s="381"/>
      <c r="K108" s="381"/>
      <c r="Z108" s="1186"/>
    </row>
    <row r="109" spans="1:26" ht="14.25" customHeight="1" x14ac:dyDescent="0.2">
      <c r="A109" s="1196" t="s">
        <v>594</v>
      </c>
      <c r="B109" s="381"/>
      <c r="C109" s="381"/>
      <c r="D109" s="381"/>
      <c r="E109" s="381"/>
      <c r="F109" s="381"/>
      <c r="G109" s="381"/>
      <c r="H109" s="381"/>
      <c r="I109" s="381"/>
      <c r="J109" s="381"/>
      <c r="K109" s="381"/>
      <c r="Z109" s="1186"/>
    </row>
    <row r="110" spans="1:26" ht="14.25" customHeight="1" x14ac:dyDescent="0.2">
      <c r="A110" s="1197" t="s">
        <v>595</v>
      </c>
      <c r="Z110" s="1186"/>
    </row>
    <row r="111" spans="1:26" ht="14.25" customHeight="1" x14ac:dyDescent="0.2">
      <c r="A111" s="1198" t="s">
        <v>245</v>
      </c>
      <c r="Z111" s="1186"/>
    </row>
    <row r="112" spans="1:26" ht="13" customHeight="1" x14ac:dyDescent="0.2">
      <c r="A112" s="1184" t="s">
        <v>596</v>
      </c>
      <c r="Z112" s="1186"/>
    </row>
    <row r="113" spans="1:26" x14ac:dyDescent="0.2">
      <c r="A113" s="354" t="s">
        <v>597</v>
      </c>
    </row>
    <row r="114" spans="1:26" ht="14.25" customHeight="1" x14ac:dyDescent="0.2">
      <c r="A114" s="1199" t="s">
        <v>223</v>
      </c>
      <c r="Z114" s="1186"/>
    </row>
  </sheetData>
  <mergeCells count="1">
    <mergeCell ref="W2:X2"/>
  </mergeCells>
  <conditionalFormatting sqref="W5:Y22 W88:Y94 W103:Y104 W24:Y66 W68:Y86">
    <cfRule type="cellIs" dxfId="277" priority="16" operator="lessThanOrEqual">
      <formula>0</formula>
    </cfRule>
    <cfRule type="cellIs" dxfId="276" priority="17" operator="greaterThan">
      <formula>0</formula>
    </cfRule>
  </conditionalFormatting>
  <conditionalFormatting sqref="W23:Y23">
    <cfRule type="cellIs" dxfId="275" priority="14" operator="lessThanOrEqual">
      <formula>0</formula>
    </cfRule>
    <cfRule type="cellIs" dxfId="274" priority="15" operator="greaterThan">
      <formula>0</formula>
    </cfRule>
  </conditionalFormatting>
  <conditionalFormatting sqref="W95:Y95">
    <cfRule type="cellIs" dxfId="273" priority="12" operator="lessThanOrEqual">
      <formula>0</formula>
    </cfRule>
    <cfRule type="cellIs" dxfId="272" priority="13" operator="greaterThan">
      <formula>0</formula>
    </cfRule>
  </conditionalFormatting>
  <conditionalFormatting sqref="W97:Y102">
    <cfRule type="cellIs" dxfId="271" priority="8" operator="lessThanOrEqual">
      <formula>0</formula>
    </cfRule>
    <cfRule type="cellIs" dxfId="270" priority="9" operator="greaterThan">
      <formula>0</formula>
    </cfRule>
  </conditionalFormatting>
  <conditionalFormatting sqref="W96:Y96">
    <cfRule type="cellIs" dxfId="269" priority="10" operator="lessThanOrEqual">
      <formula>0</formula>
    </cfRule>
    <cfRule type="cellIs" dxfId="268" priority="11" operator="greaterThan">
      <formula>0</formula>
    </cfRule>
  </conditionalFormatting>
  <conditionalFormatting sqref="W87:Y87">
    <cfRule type="cellIs" dxfId="267" priority="6" operator="lessThanOrEqual">
      <formula>0</formula>
    </cfRule>
    <cfRule type="cellIs" dxfId="266" priority="7" operator="greaterThan">
      <formula>0</formula>
    </cfRule>
  </conditionalFormatting>
  <conditionalFormatting sqref="B105:V105">
    <cfRule type="cellIs" dxfId="265" priority="5" stopIfTrue="1" operator="between">
      <formula>0.000000000001</formula>
      <formula>0.05</formula>
    </cfRule>
  </conditionalFormatting>
  <conditionalFormatting sqref="W4:Y4">
    <cfRule type="cellIs" dxfId="264" priority="3" operator="lessThanOrEqual">
      <formula>0</formula>
    </cfRule>
    <cfRule type="cellIs" dxfId="263" priority="4" operator="greaterThan">
      <formula>0</formula>
    </cfRule>
  </conditionalFormatting>
  <conditionalFormatting sqref="W67:Y67">
    <cfRule type="cellIs" dxfId="262" priority="1" operator="lessThanOrEqual">
      <formula>0</formula>
    </cfRule>
    <cfRule type="cellIs" dxfId="261" priority="2" operator="greaterThan">
      <formula>0</formula>
    </cfRule>
  </conditionalFormatting>
  <hyperlinks>
    <hyperlink ref="L1" location="Contents!A1" display="Contents" xr:uid="{9C4D1140-F233-408B-B229-5D63B5AE81E0}"/>
    <hyperlink ref="AA1" location="Contents!A1" display="Contents" xr:uid="{9BEF7A15-4CE2-44D2-94FF-D0E6A9921E2A}"/>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0CE11-66D6-417D-8BD4-E51906610DB7}">
  <sheetPr>
    <pageSetUpPr fitToPage="1"/>
  </sheetPr>
  <dimension ref="A1:AA46"/>
  <sheetViews>
    <sheetView showGridLines="0" workbookViewId="0">
      <pane xSplit="1" ySplit="3" topLeftCell="I34" activePane="bottomRight" state="frozen"/>
      <selection activeCell="AL81" sqref="AL81"/>
      <selection pane="topRight" activeCell="AL81" sqref="AL81"/>
      <selection pane="bottomLeft" activeCell="AL81" sqref="AL81"/>
      <selection pane="bottomRight" activeCell="AA1" sqref="AA1"/>
    </sheetView>
  </sheetViews>
  <sheetFormatPr baseColWidth="10" defaultColWidth="9" defaultRowHeight="15" x14ac:dyDescent="0.2"/>
  <cols>
    <col min="1" max="1" width="29.75" style="353" customWidth="1"/>
    <col min="2" max="2" width="11.5" style="384" customWidth="1"/>
    <col min="3" max="16" width="9" style="353"/>
    <col min="17" max="22" width="9" style="354"/>
    <col min="23" max="23" width="10.5" style="353" customWidth="1"/>
    <col min="24" max="24" width="10" style="353" customWidth="1"/>
    <col min="25" max="25" width="9.25" style="353" customWidth="1"/>
    <col min="26" max="16384" width="9" style="358"/>
  </cols>
  <sheetData>
    <row r="1" spans="1:27" ht="14.25" customHeight="1" x14ac:dyDescent="0.2">
      <c r="A1" s="352" t="s">
        <v>598</v>
      </c>
      <c r="B1" s="353"/>
      <c r="L1" s="30" t="s">
        <v>199</v>
      </c>
      <c r="N1" s="354"/>
      <c r="O1" s="354"/>
      <c r="V1" s="355"/>
      <c r="W1" s="356"/>
      <c r="X1" s="356"/>
      <c r="Y1" s="357"/>
      <c r="AA1" s="30" t="s">
        <v>199</v>
      </c>
    </row>
    <row r="2" spans="1:27" s="356" customFormat="1" ht="14.25" customHeight="1" x14ac:dyDescent="0.15">
      <c r="A2" s="353"/>
      <c r="B2" s="353"/>
      <c r="C2" s="353"/>
      <c r="D2" s="353"/>
      <c r="E2" s="353"/>
      <c r="F2" s="353"/>
      <c r="G2" s="353"/>
      <c r="H2" s="353"/>
      <c r="I2" s="353"/>
      <c r="J2" s="353"/>
      <c r="K2" s="353"/>
      <c r="L2" s="353"/>
      <c r="M2" s="353"/>
      <c r="N2" s="354"/>
      <c r="O2" s="354"/>
      <c r="P2" s="353"/>
      <c r="Q2" s="354"/>
      <c r="R2" s="354"/>
      <c r="S2" s="354"/>
      <c r="T2" s="354"/>
      <c r="U2" s="354"/>
      <c r="V2" s="355"/>
      <c r="W2" s="1235" t="s">
        <v>197</v>
      </c>
      <c r="X2" s="1235"/>
      <c r="Y2" s="357" t="s">
        <v>196</v>
      </c>
    </row>
    <row r="3" spans="1:27" s="356" customFormat="1" ht="14.25" customHeight="1" x14ac:dyDescent="0.15">
      <c r="A3" s="359" t="s">
        <v>303</v>
      </c>
      <c r="B3" s="353">
        <v>2000</v>
      </c>
      <c r="C3" s="353">
        <v>2001</v>
      </c>
      <c r="D3" s="353">
        <v>2002</v>
      </c>
      <c r="E3" s="353">
        <v>2003</v>
      </c>
      <c r="F3" s="353">
        <v>2004</v>
      </c>
      <c r="G3" s="353">
        <v>2005</v>
      </c>
      <c r="H3" s="353">
        <v>2006</v>
      </c>
      <c r="I3" s="353">
        <v>2007</v>
      </c>
      <c r="J3" s="353">
        <v>2008</v>
      </c>
      <c r="K3" s="353">
        <v>2009</v>
      </c>
      <c r="L3" s="353">
        <v>2010</v>
      </c>
      <c r="M3" s="353">
        <v>2011</v>
      </c>
      <c r="N3" s="353">
        <v>2012</v>
      </c>
      <c r="O3" s="353">
        <v>2013</v>
      </c>
      <c r="P3" s="353">
        <v>2014</v>
      </c>
      <c r="Q3" s="353">
        <v>2015</v>
      </c>
      <c r="R3" s="353">
        <v>2016</v>
      </c>
      <c r="S3" s="353">
        <v>2017</v>
      </c>
      <c r="T3" s="353">
        <v>2018</v>
      </c>
      <c r="U3" s="353">
        <v>2019</v>
      </c>
      <c r="V3" s="355">
        <v>2020</v>
      </c>
      <c r="W3" s="357">
        <v>2020</v>
      </c>
      <c r="X3" s="357" t="s">
        <v>194</v>
      </c>
      <c r="Y3" s="357">
        <v>2020</v>
      </c>
    </row>
    <row r="4" spans="1:27" s="356" customFormat="1" ht="14.25" customHeight="1" x14ac:dyDescent="0.15">
      <c r="A4" s="364" t="s">
        <v>193</v>
      </c>
      <c r="B4" s="361">
        <v>0</v>
      </c>
      <c r="C4" s="361">
        <v>0</v>
      </c>
      <c r="D4" s="361">
        <v>0</v>
      </c>
      <c r="E4" s="361">
        <v>0</v>
      </c>
      <c r="F4" s="361">
        <v>0</v>
      </c>
      <c r="G4" s="361">
        <v>0</v>
      </c>
      <c r="H4" s="361">
        <v>0</v>
      </c>
      <c r="I4" s="361">
        <v>0</v>
      </c>
      <c r="J4" s="361">
        <v>0</v>
      </c>
      <c r="K4" s="361">
        <v>1.015299</v>
      </c>
      <c r="L4" s="361">
        <v>2.0318940539118642</v>
      </c>
      <c r="M4" s="361">
        <v>3.2322617183382691</v>
      </c>
      <c r="N4" s="361">
        <v>1.6177805228288986</v>
      </c>
      <c r="O4" s="361">
        <v>1.0025097246358652</v>
      </c>
      <c r="P4" s="361">
        <v>0.52169178513232495</v>
      </c>
      <c r="Q4" s="361">
        <v>0.59140787730269795</v>
      </c>
      <c r="R4" s="361">
        <v>0.3086849301152943</v>
      </c>
      <c r="S4" s="361">
        <v>0.40179171551013404</v>
      </c>
      <c r="T4" s="361">
        <v>0.62294027177686151</v>
      </c>
      <c r="U4" s="361">
        <v>0.54109745054589431</v>
      </c>
      <c r="V4" s="362">
        <v>0.84717495720456482</v>
      </c>
      <c r="W4" s="387">
        <v>0.56138283534101374</v>
      </c>
      <c r="X4" s="388">
        <v>-6.0994463509473795E-2</v>
      </c>
      <c r="Y4" s="387">
        <v>1.7363268678953683E-3</v>
      </c>
    </row>
    <row r="5" spans="1:27" s="367" customFormat="1" ht="15" customHeight="1" x14ac:dyDescent="0.15">
      <c r="A5" s="364" t="s">
        <v>192</v>
      </c>
      <c r="B5" s="365">
        <v>0</v>
      </c>
      <c r="C5" s="365">
        <v>0</v>
      </c>
      <c r="D5" s="365">
        <v>0</v>
      </c>
      <c r="E5" s="365">
        <v>0</v>
      </c>
      <c r="F5" s="365">
        <v>0</v>
      </c>
      <c r="G5" s="365">
        <v>0</v>
      </c>
      <c r="H5" s="365">
        <v>0.98389799999999994</v>
      </c>
      <c r="I5" s="365">
        <v>2.2713390000000002</v>
      </c>
      <c r="J5" s="365">
        <v>3.7785870000000004</v>
      </c>
      <c r="K5" s="365">
        <v>3.7262520000000001</v>
      </c>
      <c r="L5" s="365">
        <v>6.0600407790280153</v>
      </c>
      <c r="M5" s="365">
        <v>3.7534656783547082</v>
      </c>
      <c r="N5" s="365">
        <v>4.8565506139369026</v>
      </c>
      <c r="O5" s="365">
        <v>7.758951872421048</v>
      </c>
      <c r="P5" s="365">
        <v>9.2917489229981243</v>
      </c>
      <c r="Q5" s="365">
        <v>6.8421548421912037</v>
      </c>
      <c r="R5" s="365">
        <v>5.5525978635141486</v>
      </c>
      <c r="S5" s="365">
        <v>6.5973511978332837</v>
      </c>
      <c r="T5" s="365">
        <v>6.8742808536223539</v>
      </c>
      <c r="U5" s="365">
        <v>6.5727670337266773</v>
      </c>
      <c r="V5" s="366">
        <v>2.5066106080744546</v>
      </c>
      <c r="W5" s="363">
        <v>-0.61967890655733027</v>
      </c>
      <c r="X5" s="363">
        <v>5.8394566697505867E-2</v>
      </c>
      <c r="Y5" s="363">
        <v>5.1374220981608718E-3</v>
      </c>
    </row>
    <row r="6" spans="1:27" s="367" customFormat="1" ht="15" customHeight="1" x14ac:dyDescent="0.15">
      <c r="A6" s="364" t="s">
        <v>191</v>
      </c>
      <c r="B6" s="365">
        <v>6.5314079999999999</v>
      </c>
      <c r="C6" s="365">
        <v>6.8977529999999998</v>
      </c>
      <c r="D6" s="365">
        <v>6.782616</v>
      </c>
      <c r="E6" s="365">
        <v>14.147540522861313</v>
      </c>
      <c r="F6" s="365">
        <v>18.209146137455701</v>
      </c>
      <c r="G6" s="365">
        <v>17.569419891806167</v>
      </c>
      <c r="H6" s="365">
        <v>16.211519739404718</v>
      </c>
      <c r="I6" s="365">
        <v>21.548301834504795</v>
      </c>
      <c r="J6" s="365">
        <v>9.7396322656842091</v>
      </c>
      <c r="K6" s="365">
        <v>12.55375224148135</v>
      </c>
      <c r="L6" s="365">
        <v>12.107318319304749</v>
      </c>
      <c r="M6" s="365">
        <v>9.8560675092508525</v>
      </c>
      <c r="N6" s="365">
        <v>4.8892939085173657</v>
      </c>
      <c r="O6" s="365">
        <v>2.6844042859567336</v>
      </c>
      <c r="P6" s="365">
        <v>1.6570528215982934</v>
      </c>
      <c r="Q6" s="365">
        <v>2.5411142021207191</v>
      </c>
      <c r="R6" s="365">
        <v>2.438835335897902</v>
      </c>
      <c r="S6" s="365">
        <v>2.1599279137676763</v>
      </c>
      <c r="T6" s="365">
        <v>2.116742775230894</v>
      </c>
      <c r="U6" s="365">
        <v>1.4646997535252986</v>
      </c>
      <c r="V6" s="366">
        <v>1.2878026974195289</v>
      </c>
      <c r="W6" s="363">
        <v>-0.12317585380656304</v>
      </c>
      <c r="X6" s="363">
        <v>-0.19332702874207641</v>
      </c>
      <c r="Y6" s="363">
        <v>2.6394151586538526E-3</v>
      </c>
    </row>
    <row r="7" spans="1:27" s="367" customFormat="1" ht="15" customHeight="1" x14ac:dyDescent="0.15">
      <c r="A7" s="371" t="s">
        <v>190</v>
      </c>
      <c r="B7" s="389">
        <v>6.5314080000000008</v>
      </c>
      <c r="C7" s="389">
        <v>6.8977529999999998</v>
      </c>
      <c r="D7" s="389">
        <v>6.782616</v>
      </c>
      <c r="E7" s="389">
        <v>14.147540522861313</v>
      </c>
      <c r="F7" s="389">
        <v>18.209146137455701</v>
      </c>
      <c r="G7" s="389">
        <v>17.569419891806167</v>
      </c>
      <c r="H7" s="389">
        <v>17.195417739404718</v>
      </c>
      <c r="I7" s="389">
        <v>23.819640834504792</v>
      </c>
      <c r="J7" s="389">
        <v>13.518219265684211</v>
      </c>
      <c r="K7" s="389">
        <v>17.295303241481346</v>
      </c>
      <c r="L7" s="389">
        <v>20.199253152244633</v>
      </c>
      <c r="M7" s="389">
        <v>16.841794905943829</v>
      </c>
      <c r="N7" s="389">
        <v>11.363625045283168</v>
      </c>
      <c r="O7" s="389">
        <v>11.445865883013646</v>
      </c>
      <c r="P7" s="389">
        <v>11.470493529728742</v>
      </c>
      <c r="Q7" s="389">
        <v>9.9746769216146216</v>
      </c>
      <c r="R7" s="389">
        <v>8.3001181295273447</v>
      </c>
      <c r="S7" s="389">
        <v>9.1590708271110959</v>
      </c>
      <c r="T7" s="389">
        <v>9.613963900630111</v>
      </c>
      <c r="U7" s="389">
        <v>8.5785642377978721</v>
      </c>
      <c r="V7" s="390">
        <v>4.6415882626985487</v>
      </c>
      <c r="W7" s="391">
        <v>-0.46041013399897213</v>
      </c>
      <c r="X7" s="391">
        <v>-6.7715115972623252E-2</v>
      </c>
      <c r="Y7" s="391">
        <v>9.513164124710094E-3</v>
      </c>
    </row>
    <row r="8" spans="1:27" s="367" customFormat="1" ht="15" customHeight="1" x14ac:dyDescent="0.15">
      <c r="A8" s="364" t="s">
        <v>189</v>
      </c>
      <c r="B8" s="365">
        <v>0</v>
      </c>
      <c r="C8" s="365">
        <v>0</v>
      </c>
      <c r="D8" s="365">
        <v>0</v>
      </c>
      <c r="E8" s="365">
        <v>0</v>
      </c>
      <c r="F8" s="365">
        <v>0</v>
      </c>
      <c r="G8" s="365">
        <v>0</v>
      </c>
      <c r="H8" s="365">
        <v>0</v>
      </c>
      <c r="I8" s="365">
        <v>0</v>
      </c>
      <c r="J8" s="365">
        <v>0.42914700000000006</v>
      </c>
      <c r="K8" s="365">
        <v>1.0048319999999999</v>
      </c>
      <c r="L8" s="365">
        <v>1.9026000000104573</v>
      </c>
      <c r="M8" s="365">
        <v>3.7237843390621785</v>
      </c>
      <c r="N8" s="365">
        <v>4.6757464301301139</v>
      </c>
      <c r="O8" s="365">
        <v>6.3167967532228744</v>
      </c>
      <c r="P8" s="365">
        <v>6.2295066469111076</v>
      </c>
      <c r="Q8" s="365">
        <v>5.6129379122777303</v>
      </c>
      <c r="R8" s="365">
        <v>5.0966893003185509</v>
      </c>
      <c r="S8" s="365">
        <v>4.6037457964365425</v>
      </c>
      <c r="T8" s="365">
        <v>3.5933542443907913</v>
      </c>
      <c r="U8" s="365">
        <v>1.753862636043912</v>
      </c>
      <c r="V8" s="366">
        <v>1.7718507463781328</v>
      </c>
      <c r="W8" s="363">
        <v>7.4960192469872844E-3</v>
      </c>
      <c r="X8" s="363">
        <v>5.7280474521846925E-2</v>
      </c>
      <c r="Y8" s="363">
        <v>3.6314955142069168E-3</v>
      </c>
    </row>
    <row r="9" spans="1:27" s="367" customFormat="1" ht="15" customHeight="1" x14ac:dyDescent="0.15">
      <c r="A9" s="364" t="s">
        <v>188</v>
      </c>
      <c r="B9" s="365">
        <v>0</v>
      </c>
      <c r="C9" s="365">
        <v>0</v>
      </c>
      <c r="D9" s="365">
        <v>0</v>
      </c>
      <c r="E9" s="365">
        <v>0</v>
      </c>
      <c r="F9" s="365">
        <v>0</v>
      </c>
      <c r="G9" s="365">
        <v>0</v>
      </c>
      <c r="H9" s="365">
        <v>0</v>
      </c>
      <c r="I9" s="365">
        <v>0</v>
      </c>
      <c r="J9" s="365">
        <v>0</v>
      </c>
      <c r="K9" s="365">
        <v>0.4200582180652373</v>
      </c>
      <c r="L9" s="365">
        <v>2.7988887175055392</v>
      </c>
      <c r="M9" s="365">
        <v>0.66789148268360143</v>
      </c>
      <c r="N9" s="365">
        <v>3.4881466960200722</v>
      </c>
      <c r="O9" s="365">
        <v>5.2358708038295436</v>
      </c>
      <c r="P9" s="365">
        <v>7.0809428765415481</v>
      </c>
      <c r="Q9" s="365">
        <v>6.7651391231806581</v>
      </c>
      <c r="R9" s="365">
        <v>2.6311614132041523</v>
      </c>
      <c r="S9" s="365">
        <v>1.7112458898929273</v>
      </c>
      <c r="T9" s="365">
        <v>2.8721177886425386</v>
      </c>
      <c r="U9" s="365">
        <v>3.221873232894708</v>
      </c>
      <c r="V9" s="366">
        <v>3.3414838626728853</v>
      </c>
      <c r="W9" s="363">
        <v>3.4290887462759656E-2</v>
      </c>
      <c r="X9" s="363">
        <v>0.22597015063261172</v>
      </c>
      <c r="Y9" s="363">
        <v>6.8485360196934601E-3</v>
      </c>
    </row>
    <row r="10" spans="1:27" s="367" customFormat="1" ht="15" customHeight="1" x14ac:dyDescent="0.15">
      <c r="A10" s="364" t="s">
        <v>187</v>
      </c>
      <c r="B10" s="365">
        <v>0</v>
      </c>
      <c r="C10" s="365">
        <v>0</v>
      </c>
      <c r="D10" s="365">
        <v>0</v>
      </c>
      <c r="E10" s="365">
        <v>0</v>
      </c>
      <c r="F10" s="365">
        <v>0</v>
      </c>
      <c r="G10" s="365">
        <v>0</v>
      </c>
      <c r="H10" s="365">
        <v>0</v>
      </c>
      <c r="I10" s="365">
        <v>0</v>
      </c>
      <c r="J10" s="365">
        <v>0</v>
      </c>
      <c r="K10" s="365">
        <v>0.68035500000000004</v>
      </c>
      <c r="L10" s="365">
        <v>3.0989291393676108</v>
      </c>
      <c r="M10" s="365">
        <v>3.667118820739443</v>
      </c>
      <c r="N10" s="365">
        <v>3.9743398793238018</v>
      </c>
      <c r="O10" s="365">
        <v>3.8010477294517719</v>
      </c>
      <c r="P10" s="365">
        <v>3.5330792479131552</v>
      </c>
      <c r="Q10" s="365">
        <v>3.716506222654552</v>
      </c>
      <c r="R10" s="365">
        <v>4.5023364458911361</v>
      </c>
      <c r="S10" s="365">
        <v>4.3500934492732082</v>
      </c>
      <c r="T10" s="365">
        <v>4.2994335917282651</v>
      </c>
      <c r="U10" s="365">
        <v>3.3438965833377594</v>
      </c>
      <c r="V10" s="366">
        <v>3.6760451586952509</v>
      </c>
      <c r="W10" s="363">
        <v>9.6326165626979598E-2</v>
      </c>
      <c r="X10" s="363">
        <v>0.17260495675986554</v>
      </c>
      <c r="Y10" s="363">
        <v>7.5342359005756325E-3</v>
      </c>
    </row>
    <row r="11" spans="1:27" s="367" customFormat="1" ht="15" customHeight="1" x14ac:dyDescent="0.15">
      <c r="A11" s="364" t="s">
        <v>208</v>
      </c>
      <c r="B11" s="365">
        <v>0.34371366089527022</v>
      </c>
      <c r="C11" s="365">
        <v>0.65942100000000003</v>
      </c>
      <c r="D11" s="365">
        <v>0.65942100000000003</v>
      </c>
      <c r="E11" s="365">
        <v>1.088568</v>
      </c>
      <c r="F11" s="365">
        <v>0.90016200000000002</v>
      </c>
      <c r="G11" s="365">
        <v>0.96296400000000004</v>
      </c>
      <c r="H11" s="365">
        <v>1.015299</v>
      </c>
      <c r="I11" s="365">
        <v>1.15137</v>
      </c>
      <c r="J11" s="365">
        <v>1.3397760000000001</v>
      </c>
      <c r="K11" s="365">
        <v>1.3816440000000001</v>
      </c>
      <c r="L11" s="365">
        <v>1.365318397004428</v>
      </c>
      <c r="M11" s="365">
        <v>1.8592117732649169</v>
      </c>
      <c r="N11" s="365">
        <v>2.4365699408268329</v>
      </c>
      <c r="O11" s="365">
        <v>2.7855353357584702</v>
      </c>
      <c r="P11" s="365">
        <v>2.765972557932308</v>
      </c>
      <c r="Q11" s="365">
        <v>2.8103040938768662</v>
      </c>
      <c r="R11" s="365">
        <v>2.9585645996225152</v>
      </c>
      <c r="S11" s="365">
        <v>2.7896143900618262</v>
      </c>
      <c r="T11" s="365">
        <v>3.7066809894805441</v>
      </c>
      <c r="U11" s="365">
        <v>4.8019840032045069</v>
      </c>
      <c r="V11" s="366">
        <v>5.0797066840965694</v>
      </c>
      <c r="W11" s="363">
        <v>5.4944727159607298E-2</v>
      </c>
      <c r="X11" s="363">
        <v>0.1326675417904768</v>
      </c>
      <c r="Y11" s="363">
        <v>1.0411109442762738E-2</v>
      </c>
    </row>
    <row r="12" spans="1:27" s="367" customFormat="1" ht="15" customHeight="1" x14ac:dyDescent="0.15">
      <c r="A12" s="371" t="s">
        <v>178</v>
      </c>
      <c r="B12" s="389">
        <v>0.34371366089527022</v>
      </c>
      <c r="C12" s="389">
        <v>0.65942100000000003</v>
      </c>
      <c r="D12" s="389">
        <v>0.65942100000000003</v>
      </c>
      <c r="E12" s="389">
        <v>1.088568</v>
      </c>
      <c r="F12" s="389">
        <v>0.90016200000000002</v>
      </c>
      <c r="G12" s="389">
        <v>0.96296400000000004</v>
      </c>
      <c r="H12" s="389">
        <v>1.015299</v>
      </c>
      <c r="I12" s="389">
        <v>1.15137</v>
      </c>
      <c r="J12" s="389">
        <v>1.768923</v>
      </c>
      <c r="K12" s="389">
        <v>3.4868892180652367</v>
      </c>
      <c r="L12" s="389">
        <v>9.1657362538880331</v>
      </c>
      <c r="M12" s="389">
        <v>9.9180064157501384</v>
      </c>
      <c r="N12" s="389">
        <v>14.574802946300826</v>
      </c>
      <c r="O12" s="389">
        <v>18.139250622262661</v>
      </c>
      <c r="P12" s="389">
        <v>19.609501329298119</v>
      </c>
      <c r="Q12" s="389">
        <v>18.904887351989807</v>
      </c>
      <c r="R12" s="389">
        <v>15.188751759036355</v>
      </c>
      <c r="S12" s="389">
        <v>13.454699525664502</v>
      </c>
      <c r="T12" s="389">
        <v>14.47158661424214</v>
      </c>
      <c r="U12" s="389">
        <v>13.121616455480886</v>
      </c>
      <c r="V12" s="390">
        <v>13.869086451842838</v>
      </c>
      <c r="W12" s="391">
        <v>5.4076898218998748E-2</v>
      </c>
      <c r="X12" s="391">
        <v>0.14170767078484103</v>
      </c>
      <c r="Y12" s="391">
        <v>2.8425376877238746E-2</v>
      </c>
    </row>
    <row r="13" spans="1:27" s="367" customFormat="1" ht="15" customHeight="1" x14ac:dyDescent="0.15">
      <c r="A13" s="364" t="s">
        <v>176</v>
      </c>
      <c r="B13" s="365">
        <v>4.3961399999999999</v>
      </c>
      <c r="C13" s="365">
        <v>2.5120800000000001</v>
      </c>
      <c r="D13" s="365">
        <v>3.45411</v>
      </c>
      <c r="E13" s="365">
        <v>3.2971050000000002</v>
      </c>
      <c r="F13" s="365">
        <v>2.9830950000000001</v>
      </c>
      <c r="G13" s="365">
        <v>3.1191659999999999</v>
      </c>
      <c r="H13" s="365">
        <v>4.479876</v>
      </c>
      <c r="I13" s="365">
        <v>2.7928946079999992</v>
      </c>
      <c r="J13" s="365">
        <v>3.0249630000000001</v>
      </c>
      <c r="K13" s="365">
        <v>6.8349510000000002</v>
      </c>
      <c r="L13" s="365">
        <v>6.5372940988254236</v>
      </c>
      <c r="M13" s="365">
        <v>6.3203611780275093</v>
      </c>
      <c r="N13" s="365">
        <v>4.0698136461851648</v>
      </c>
      <c r="O13" s="365">
        <v>3.1239946616027701</v>
      </c>
      <c r="P13" s="365">
        <v>2.8593067482723074</v>
      </c>
      <c r="Q13" s="365">
        <v>3.5861688118427546</v>
      </c>
      <c r="R13" s="365">
        <v>2.4121057341801455</v>
      </c>
      <c r="S13" s="365">
        <v>1.2892740783051935</v>
      </c>
      <c r="T13" s="365">
        <v>3.2981750107305836</v>
      </c>
      <c r="U13" s="365">
        <v>7.187793678460638</v>
      </c>
      <c r="V13" s="366">
        <v>5.0574644573975629</v>
      </c>
      <c r="W13" s="363">
        <v>-0.29830397558409971</v>
      </c>
      <c r="X13" s="363">
        <v>5.0461856978543107E-3</v>
      </c>
      <c r="Y13" s="363">
        <v>1.0365522901882517E-2</v>
      </c>
    </row>
    <row r="14" spans="1:27" s="367" customFormat="1" ht="15" customHeight="1" x14ac:dyDescent="0.15">
      <c r="A14" s="364" t="s">
        <v>168</v>
      </c>
      <c r="B14" s="365">
        <v>11.73788159863004</v>
      </c>
      <c r="C14" s="365">
        <v>12.035692587690244</v>
      </c>
      <c r="D14" s="365">
        <v>14.212113197079512</v>
      </c>
      <c r="E14" s="365">
        <v>12.385235998625571</v>
      </c>
      <c r="F14" s="365">
        <v>10.593386792430378</v>
      </c>
      <c r="G14" s="365">
        <v>13.316060999999999</v>
      </c>
      <c r="H14" s="365">
        <v>14.688384605</v>
      </c>
      <c r="I14" s="365">
        <v>13.168004</v>
      </c>
      <c r="J14" s="365">
        <v>12.805183</v>
      </c>
      <c r="K14" s="365">
        <v>13.295513</v>
      </c>
      <c r="L14" s="365">
        <v>14.708072217002336</v>
      </c>
      <c r="M14" s="365">
        <v>14.411326100385171</v>
      </c>
      <c r="N14" s="365">
        <v>9.7901545687693687</v>
      </c>
      <c r="O14" s="365">
        <v>8.3225640919983022</v>
      </c>
      <c r="P14" s="365">
        <v>6.916794818920609</v>
      </c>
      <c r="Q14" s="365">
        <v>6.4266534688062213</v>
      </c>
      <c r="R14" s="365">
        <v>9.1306529045820817</v>
      </c>
      <c r="S14" s="365">
        <v>10.884742607732163</v>
      </c>
      <c r="T14" s="365">
        <v>12.720997490102414</v>
      </c>
      <c r="U14" s="365">
        <v>23.027457007742711</v>
      </c>
      <c r="V14" s="366">
        <v>19.596195227245808</v>
      </c>
      <c r="W14" s="363">
        <v>-0.15133252865653002</v>
      </c>
      <c r="X14" s="363">
        <v>5.6462505084946324E-2</v>
      </c>
      <c r="Y14" s="363">
        <v>4.016336884397996E-2</v>
      </c>
    </row>
    <row r="15" spans="1:27" s="367" customFormat="1" ht="15" customHeight="1" x14ac:dyDescent="0.15">
      <c r="A15" s="364" t="s">
        <v>162</v>
      </c>
      <c r="B15" s="365">
        <v>3.6720698524159663</v>
      </c>
      <c r="C15" s="365">
        <v>3.5637940414915965</v>
      </c>
      <c r="D15" s="365">
        <v>3.3987638130252105</v>
      </c>
      <c r="E15" s="365">
        <v>3.330052342436975</v>
      </c>
      <c r="F15" s="365">
        <v>1.7637989101890754</v>
      </c>
      <c r="G15" s="365">
        <v>2.6167500000000001</v>
      </c>
      <c r="H15" s="365">
        <v>3.2447699999999999</v>
      </c>
      <c r="I15" s="365">
        <v>2.5434809999999999</v>
      </c>
      <c r="J15" s="365">
        <v>1.632852</v>
      </c>
      <c r="K15" s="365">
        <v>3.0354299999999999</v>
      </c>
      <c r="L15" s="365">
        <v>9.2615860518172521</v>
      </c>
      <c r="M15" s="365">
        <v>9.0657226775105961</v>
      </c>
      <c r="N15" s="365">
        <v>7.0584354551290014</v>
      </c>
      <c r="O15" s="365">
        <v>5.7783192213361669</v>
      </c>
      <c r="P15" s="365">
        <v>4.4979652101028398</v>
      </c>
      <c r="Q15" s="365">
        <v>5.89428839224</v>
      </c>
      <c r="R15" s="365">
        <v>5.9273797819348779</v>
      </c>
      <c r="S15" s="365">
        <v>8.1726705418634733</v>
      </c>
      <c r="T15" s="365">
        <v>8.2060006696733865</v>
      </c>
      <c r="U15" s="365">
        <v>13.476122966935678</v>
      </c>
      <c r="V15" s="366">
        <v>12.064356065113298</v>
      </c>
      <c r="W15" s="363">
        <v>-0.1072066221758643</v>
      </c>
      <c r="X15" s="363">
        <v>0.16073872642550846</v>
      </c>
      <c r="Y15" s="363">
        <v>2.4726492918102739E-2</v>
      </c>
    </row>
    <row r="16" spans="1:27" s="367" customFormat="1" ht="15" customHeight="1" x14ac:dyDescent="0.15">
      <c r="A16" s="364" t="s">
        <v>150</v>
      </c>
      <c r="B16" s="365">
        <v>8.8655489999999997</v>
      </c>
      <c r="C16" s="365">
        <v>10.299527999999999</v>
      </c>
      <c r="D16" s="365">
        <v>13.918518574328786</v>
      </c>
      <c r="E16" s="365">
        <v>16.414139836806193</v>
      </c>
      <c r="F16" s="365">
        <v>18.301879124854498</v>
      </c>
      <c r="G16" s="365">
        <v>23.026733274889249</v>
      </c>
      <c r="H16" s="365">
        <v>25.455457942463749</v>
      </c>
      <c r="I16" s="365">
        <v>25.216871514501747</v>
      </c>
      <c r="J16" s="365">
        <v>29.841702278268251</v>
      </c>
      <c r="K16" s="365">
        <v>27.515597849100001</v>
      </c>
      <c r="L16" s="365">
        <v>28.161431112599999</v>
      </c>
      <c r="M16" s="365">
        <v>23.8887444627</v>
      </c>
      <c r="N16" s="365">
        <v>21.395566245600001</v>
      </c>
      <c r="O16" s="365">
        <v>15.654807569699999</v>
      </c>
      <c r="P16" s="365">
        <v>16.208383299300003</v>
      </c>
      <c r="Q16" s="365">
        <v>13.673087303399999</v>
      </c>
      <c r="R16" s="365">
        <v>13.789170405</v>
      </c>
      <c r="S16" s="365">
        <v>16.555342172399996</v>
      </c>
      <c r="T16" s="365">
        <v>15.030096293700002</v>
      </c>
      <c r="U16" s="365">
        <v>21.949689077089928</v>
      </c>
      <c r="V16" s="366">
        <v>20.895508886737193</v>
      </c>
      <c r="W16" s="363">
        <v>-5.0628131486745165E-2</v>
      </c>
      <c r="X16" s="363">
        <v>-2.2346539301043911E-2</v>
      </c>
      <c r="Y16" s="363">
        <v>4.2826376287262533E-2</v>
      </c>
    </row>
    <row r="17" spans="1:25" s="367" customFormat="1" ht="15" customHeight="1" x14ac:dyDescent="0.15">
      <c r="A17" s="364" t="s">
        <v>147</v>
      </c>
      <c r="B17" s="365">
        <v>3.8727899999999997</v>
      </c>
      <c r="C17" s="365">
        <v>5.055561</v>
      </c>
      <c r="D17" s="365">
        <v>5.2363590000000002</v>
      </c>
      <c r="E17" s="365">
        <v>4.8924209999999997</v>
      </c>
      <c r="F17" s="365">
        <v>4.4694089999999997</v>
      </c>
      <c r="G17" s="365">
        <v>5.1078960000000002</v>
      </c>
      <c r="H17" s="365">
        <v>5.1532748272058821</v>
      </c>
      <c r="I17" s="365">
        <v>5.6236387515756308</v>
      </c>
      <c r="J17" s="365">
        <v>5.5579770000000002</v>
      </c>
      <c r="K17" s="365">
        <v>5.9661900000000001</v>
      </c>
      <c r="L17" s="365">
        <v>7.7534625869331695</v>
      </c>
      <c r="M17" s="365">
        <v>5.9205779231528517</v>
      </c>
      <c r="N17" s="365">
        <v>7.558636858298712</v>
      </c>
      <c r="O17" s="365">
        <v>5.9050573609835872</v>
      </c>
      <c r="P17" s="365">
        <v>7.0704301092643549</v>
      </c>
      <c r="Q17" s="365">
        <v>7.5378964126824064</v>
      </c>
      <c r="R17" s="365">
        <v>7.5796157903236283</v>
      </c>
      <c r="S17" s="365">
        <v>10.854813270107895</v>
      </c>
      <c r="T17" s="365">
        <v>11.44217168340427</v>
      </c>
      <c r="U17" s="365">
        <v>12.864695012561617</v>
      </c>
      <c r="V17" s="366">
        <v>14.827141541263806</v>
      </c>
      <c r="W17" s="363">
        <v>0.14939609614833604</v>
      </c>
      <c r="X17" s="363">
        <v>7.9866930017008064E-2</v>
      </c>
      <c r="Y17" s="363">
        <v>3.0388958046085605E-2</v>
      </c>
    </row>
    <row r="18" spans="1:25" s="367" customFormat="1" ht="15" customHeight="1" x14ac:dyDescent="0.15">
      <c r="A18" s="364" t="s">
        <v>145</v>
      </c>
      <c r="B18" s="365">
        <v>0</v>
      </c>
      <c r="C18" s="365">
        <v>0</v>
      </c>
      <c r="D18" s="365">
        <v>0</v>
      </c>
      <c r="E18" s="365">
        <v>0</v>
      </c>
      <c r="F18" s="365">
        <v>0</v>
      </c>
      <c r="G18" s="365">
        <v>0.49089291753200004</v>
      </c>
      <c r="H18" s="365">
        <v>3.3818297393047501</v>
      </c>
      <c r="I18" s="365">
        <v>1.34128382936</v>
      </c>
      <c r="J18" s="365">
        <v>0.81409254168150003</v>
      </c>
      <c r="K18" s="365">
        <v>10.101378507336999</v>
      </c>
      <c r="L18" s="365">
        <v>18.791323314974168</v>
      </c>
      <c r="M18" s="365">
        <v>24.731481139537749</v>
      </c>
      <c r="N18" s="365">
        <v>13.947178327940147</v>
      </c>
      <c r="O18" s="365">
        <v>9.235830400095999</v>
      </c>
      <c r="P18" s="365">
        <v>11.151887356121499</v>
      </c>
      <c r="Q18" s="365">
        <v>13.716582200276001</v>
      </c>
      <c r="R18" s="365">
        <v>10.701414932912369</v>
      </c>
      <c r="S18" s="365">
        <v>6.6460997714912482</v>
      </c>
      <c r="T18" s="365">
        <v>7.1597866259087484</v>
      </c>
      <c r="U18" s="365">
        <v>17.113026600000001</v>
      </c>
      <c r="V18" s="366">
        <v>18.561503678712899</v>
      </c>
      <c r="W18" s="363">
        <v>8.16782805554368E-2</v>
      </c>
      <c r="X18" s="363">
        <v>5.4131079518231928E-2</v>
      </c>
      <c r="Y18" s="363">
        <v>3.8042717471528993E-2</v>
      </c>
    </row>
    <row r="19" spans="1:25" s="367" customFormat="1" ht="15" customHeight="1" x14ac:dyDescent="0.15">
      <c r="A19" s="364" t="s">
        <v>599</v>
      </c>
      <c r="B19" s="365">
        <v>0.31401000000000001</v>
      </c>
      <c r="C19" s="365">
        <v>0.79549199999999998</v>
      </c>
      <c r="D19" s="365">
        <v>0.52334999999999998</v>
      </c>
      <c r="E19" s="365">
        <v>0.81087539334493675</v>
      </c>
      <c r="F19" s="365">
        <v>1.9468620000000001</v>
      </c>
      <c r="G19" s="365">
        <v>2.1352679999999999</v>
      </c>
      <c r="H19" s="365">
        <v>2.5748820000000001</v>
      </c>
      <c r="I19" s="365">
        <v>3.6709881075949364</v>
      </c>
      <c r="J19" s="365">
        <v>3.7367189999999999</v>
      </c>
      <c r="K19" s="365">
        <v>3.7262520000000006</v>
      </c>
      <c r="L19" s="365">
        <v>3.929656252729639</v>
      </c>
      <c r="M19" s="365">
        <v>4.8785280447063126</v>
      </c>
      <c r="N19" s="365">
        <v>4.3891951145499899</v>
      </c>
      <c r="O19" s="365">
        <v>3.7311110924395194</v>
      </c>
      <c r="P19" s="365">
        <v>3.3436333067039685</v>
      </c>
      <c r="Q19" s="365">
        <v>5.1960698590471868</v>
      </c>
      <c r="R19" s="365">
        <v>6.8692076847051293</v>
      </c>
      <c r="S19" s="365">
        <v>10.192725542373706</v>
      </c>
      <c r="T19" s="365">
        <v>13.404393488941588</v>
      </c>
      <c r="U19" s="365">
        <v>23.433116548671283</v>
      </c>
      <c r="V19" s="366">
        <v>23.744168168921288</v>
      </c>
      <c r="W19" s="363">
        <v>1.0505510153584252E-2</v>
      </c>
      <c r="X19" s="363">
        <v>0.20186526276434136</v>
      </c>
      <c r="Y19" s="363">
        <v>4.8664844017065161E-2</v>
      </c>
    </row>
    <row r="20" spans="1:25" s="367" customFormat="1" ht="15" customHeight="1" x14ac:dyDescent="0.15">
      <c r="A20" s="364" t="s">
        <v>600</v>
      </c>
      <c r="B20" s="365">
        <v>0</v>
      </c>
      <c r="C20" s="365">
        <v>0</v>
      </c>
      <c r="D20" s="365">
        <v>0</v>
      </c>
      <c r="E20" s="365">
        <v>0</v>
      </c>
      <c r="F20" s="365">
        <v>0</v>
      </c>
      <c r="G20" s="365">
        <v>0</v>
      </c>
      <c r="H20" s="365">
        <v>0</v>
      </c>
      <c r="I20" s="365">
        <v>0</v>
      </c>
      <c r="J20" s="365">
        <v>0</v>
      </c>
      <c r="K20" s="365">
        <v>0</v>
      </c>
      <c r="L20" s="365">
        <v>4.4365958999999996E-3</v>
      </c>
      <c r="M20" s="365">
        <v>0</v>
      </c>
      <c r="N20" s="365">
        <v>2.2038398999999998E-3</v>
      </c>
      <c r="O20" s="365">
        <v>0</v>
      </c>
      <c r="P20" s="365">
        <v>1.2581224199999999E-2</v>
      </c>
      <c r="Q20" s="365">
        <v>0</v>
      </c>
      <c r="R20" s="365">
        <v>0</v>
      </c>
      <c r="S20" s="365">
        <v>9.2789999999999997E-2</v>
      </c>
      <c r="T20" s="365">
        <v>0</v>
      </c>
      <c r="U20" s="365">
        <v>0</v>
      </c>
      <c r="V20" s="366">
        <v>5.5906329113924055E-2</v>
      </c>
      <c r="W20" s="363" t="s">
        <v>111</v>
      </c>
      <c r="X20" s="363" t="s">
        <v>111</v>
      </c>
      <c r="Y20" s="363">
        <v>1.1458277950780808E-4</v>
      </c>
    </row>
    <row r="21" spans="1:25" s="367" customFormat="1" ht="15" customHeight="1" x14ac:dyDescent="0.15">
      <c r="A21" s="371" t="s">
        <v>143</v>
      </c>
      <c r="B21" s="389">
        <v>32.858440451046008</v>
      </c>
      <c r="C21" s="389">
        <v>34.26214762918184</v>
      </c>
      <c r="D21" s="389">
        <v>40.743214584433503</v>
      </c>
      <c r="E21" s="389">
        <v>41.129829571213676</v>
      </c>
      <c r="F21" s="389">
        <v>40.058430827473956</v>
      </c>
      <c r="G21" s="389">
        <v>49.812767192421255</v>
      </c>
      <c r="H21" s="389">
        <v>58.978475113974362</v>
      </c>
      <c r="I21" s="389">
        <v>54.357161811032327</v>
      </c>
      <c r="J21" s="389">
        <v>57.413488819949748</v>
      </c>
      <c r="K21" s="389">
        <v>70.475312356437016</v>
      </c>
      <c r="L21" s="389">
        <v>89.147262230782005</v>
      </c>
      <c r="M21" s="389">
        <v>89.216741526020158</v>
      </c>
      <c r="N21" s="389">
        <v>68.211184056372375</v>
      </c>
      <c r="O21" s="389">
        <v>51.751684398156343</v>
      </c>
      <c r="P21" s="389">
        <v>52.060982072885572</v>
      </c>
      <c r="Q21" s="389">
        <v>56.030746448294572</v>
      </c>
      <c r="R21" s="389">
        <v>56.409547233638214</v>
      </c>
      <c r="S21" s="389">
        <v>64.688457984273683</v>
      </c>
      <c r="T21" s="389">
        <v>71.261621262460991</v>
      </c>
      <c r="U21" s="389">
        <v>119.05190089146181</v>
      </c>
      <c r="V21" s="390">
        <v>114.80224435450579</v>
      </c>
      <c r="W21" s="391">
        <v>-3.8330541865251533E-2</v>
      </c>
      <c r="X21" s="391">
        <v>5.3828482796293819E-2</v>
      </c>
      <c r="Y21" s="391">
        <v>0.23529286326541535</v>
      </c>
    </row>
    <row r="22" spans="1:25" s="367" customFormat="1" ht="15" customHeight="1" x14ac:dyDescent="0.15">
      <c r="A22" s="364" t="s">
        <v>122</v>
      </c>
      <c r="B22" s="365">
        <v>0</v>
      </c>
      <c r="C22" s="365">
        <v>0</v>
      </c>
      <c r="D22" s="365">
        <v>0</v>
      </c>
      <c r="E22" s="365">
        <v>0</v>
      </c>
      <c r="F22" s="365">
        <v>0</v>
      </c>
      <c r="G22" s="365">
        <v>0</v>
      </c>
      <c r="H22" s="365">
        <v>0</v>
      </c>
      <c r="I22" s="365">
        <v>0</v>
      </c>
      <c r="J22" s="365">
        <v>0</v>
      </c>
      <c r="K22" s="365">
        <v>0</v>
      </c>
      <c r="L22" s="365">
        <v>0</v>
      </c>
      <c r="M22" s="365">
        <v>0</v>
      </c>
      <c r="N22" s="365">
        <v>0</v>
      </c>
      <c r="O22" s="365">
        <v>0</v>
      </c>
      <c r="P22" s="365">
        <v>0</v>
      </c>
      <c r="Q22" s="365">
        <v>3.9082118284529996</v>
      </c>
      <c r="R22" s="365">
        <v>10.712891751401152</v>
      </c>
      <c r="S22" s="365">
        <v>8.3088275648383174</v>
      </c>
      <c r="T22" s="365">
        <v>3.1654419877602185</v>
      </c>
      <c r="U22" s="365">
        <v>0</v>
      </c>
      <c r="V22" s="366">
        <v>0</v>
      </c>
      <c r="W22" s="363" t="s">
        <v>111</v>
      </c>
      <c r="X22" s="363" t="s">
        <v>111</v>
      </c>
      <c r="Y22" s="363">
        <v>0</v>
      </c>
    </row>
    <row r="23" spans="1:25" s="367" customFormat="1" ht="15" customHeight="1" x14ac:dyDescent="0.15">
      <c r="A23" s="364" t="s">
        <v>130</v>
      </c>
      <c r="B23" s="365">
        <v>0</v>
      </c>
      <c r="C23" s="365">
        <v>0</v>
      </c>
      <c r="D23" s="365">
        <v>0</v>
      </c>
      <c r="E23" s="365">
        <v>0</v>
      </c>
      <c r="F23" s="365">
        <v>0</v>
      </c>
      <c r="G23" s="365">
        <v>0</v>
      </c>
      <c r="H23" s="365">
        <v>0</v>
      </c>
      <c r="I23" s="365">
        <v>0</v>
      </c>
      <c r="J23" s="365">
        <v>0</v>
      </c>
      <c r="K23" s="365">
        <v>0.93156300000000014</v>
      </c>
      <c r="L23" s="365">
        <v>2.8291879518587248</v>
      </c>
      <c r="M23" s="365">
        <v>3.0015754832806238</v>
      </c>
      <c r="N23" s="365">
        <v>2.7925912137089788</v>
      </c>
      <c r="O23" s="365">
        <v>2.274751636086759</v>
      </c>
      <c r="P23" s="365">
        <v>3.5938059096714903</v>
      </c>
      <c r="Q23" s="365">
        <v>4.2591569669858584</v>
      </c>
      <c r="R23" s="365">
        <v>4.7234634021888358</v>
      </c>
      <c r="S23" s="365">
        <v>4.7808758657717751</v>
      </c>
      <c r="T23" s="365">
        <v>4.3013450999441405</v>
      </c>
      <c r="U23" s="365">
        <v>5.1188469125266431</v>
      </c>
      <c r="V23" s="366">
        <v>5.6747328136318655</v>
      </c>
      <c r="W23" s="363">
        <v>0.10556697160044926</v>
      </c>
      <c r="X23" s="363">
        <v>0.1857578024873705</v>
      </c>
      <c r="Y23" s="363">
        <v>1.1630644849263724E-2</v>
      </c>
    </row>
    <row r="24" spans="1:25" s="367" customFormat="1" ht="15" customHeight="1" x14ac:dyDescent="0.15">
      <c r="A24" s="364" t="s">
        <v>126</v>
      </c>
      <c r="B24" s="365">
        <v>0</v>
      </c>
      <c r="C24" s="365">
        <v>0</v>
      </c>
      <c r="D24" s="365">
        <v>0</v>
      </c>
      <c r="E24" s="365">
        <v>0</v>
      </c>
      <c r="F24" s="365">
        <v>0</v>
      </c>
      <c r="G24" s="365">
        <v>0</v>
      </c>
      <c r="H24" s="365">
        <v>0</v>
      </c>
      <c r="I24" s="365">
        <v>0</v>
      </c>
      <c r="J24" s="365">
        <v>0</v>
      </c>
      <c r="K24" s="365">
        <v>0</v>
      </c>
      <c r="L24" s="365">
        <v>0.17354831147015959</v>
      </c>
      <c r="M24" s="365">
        <v>1.433098419901933</v>
      </c>
      <c r="N24" s="365">
        <v>1.389528596564104</v>
      </c>
      <c r="O24" s="365">
        <v>1.5604555798913151</v>
      </c>
      <c r="P24" s="365">
        <v>1.5858319039402404</v>
      </c>
      <c r="Q24" s="365">
        <v>2.8518960276923231</v>
      </c>
      <c r="R24" s="365">
        <v>4.2453640024840178</v>
      </c>
      <c r="S24" s="365">
        <v>2.9948859353653998</v>
      </c>
      <c r="T24" s="365">
        <v>1.0429059660770115</v>
      </c>
      <c r="U24" s="365">
        <v>1.6168894557019511</v>
      </c>
      <c r="V24" s="366">
        <v>1.5521321717239636</v>
      </c>
      <c r="W24" s="363">
        <v>-4.2673345427583165E-2</v>
      </c>
      <c r="X24" s="363" t="s">
        <v>111</v>
      </c>
      <c r="Y24" s="363">
        <v>3.181171456226544E-3</v>
      </c>
    </row>
    <row r="25" spans="1:25" s="367" customFormat="1" ht="15" customHeight="1" x14ac:dyDescent="0.15">
      <c r="A25" s="364" t="s">
        <v>601</v>
      </c>
      <c r="B25" s="365">
        <v>0</v>
      </c>
      <c r="C25" s="365">
        <v>0</v>
      </c>
      <c r="D25" s="365">
        <v>0</v>
      </c>
      <c r="E25" s="365">
        <v>0</v>
      </c>
      <c r="F25" s="365">
        <v>0</v>
      </c>
      <c r="G25" s="365">
        <v>0</v>
      </c>
      <c r="H25" s="365">
        <v>0</v>
      </c>
      <c r="I25" s="365">
        <v>0</v>
      </c>
      <c r="J25" s="365">
        <v>0</v>
      </c>
      <c r="K25" s="365">
        <v>0</v>
      </c>
      <c r="L25" s="365">
        <v>0</v>
      </c>
      <c r="M25" s="365">
        <v>0</v>
      </c>
      <c r="N25" s="365">
        <v>0</v>
      </c>
      <c r="O25" s="365">
        <v>0.48110563829505937</v>
      </c>
      <c r="P25" s="365">
        <v>0.14040981410257808</v>
      </c>
      <c r="Q25" s="365">
        <v>2.7045799380957996</v>
      </c>
      <c r="R25" s="365">
        <v>4.7733155953595476</v>
      </c>
      <c r="S25" s="365">
        <v>5.2677302592828443</v>
      </c>
      <c r="T25" s="365">
        <v>4.0220817412931211</v>
      </c>
      <c r="U25" s="365">
        <v>2.6849975188306905</v>
      </c>
      <c r="V25" s="366">
        <v>1.9312463435011227</v>
      </c>
      <c r="W25" s="363">
        <v>-0.28269218103931448</v>
      </c>
      <c r="X25" s="363" t="s">
        <v>111</v>
      </c>
      <c r="Y25" s="363">
        <v>3.9581846538648113E-3</v>
      </c>
    </row>
    <row r="26" spans="1:25" s="367" customFormat="1" ht="15" customHeight="1" x14ac:dyDescent="0.15">
      <c r="A26" s="371" t="s">
        <v>602</v>
      </c>
      <c r="B26" s="389">
        <v>0</v>
      </c>
      <c r="C26" s="389">
        <v>0</v>
      </c>
      <c r="D26" s="389">
        <v>0</v>
      </c>
      <c r="E26" s="389">
        <v>0</v>
      </c>
      <c r="F26" s="389">
        <v>0</v>
      </c>
      <c r="G26" s="389">
        <v>0</v>
      </c>
      <c r="H26" s="389">
        <v>0</v>
      </c>
      <c r="I26" s="389">
        <v>0</v>
      </c>
      <c r="J26" s="389">
        <v>0</v>
      </c>
      <c r="K26" s="389">
        <v>0.93156300000000014</v>
      </c>
      <c r="L26" s="389">
        <v>3.002736263328885</v>
      </c>
      <c r="M26" s="389">
        <v>4.4346739031825573</v>
      </c>
      <c r="N26" s="389">
        <v>4.1821198102730834</v>
      </c>
      <c r="O26" s="389">
        <v>4.3163128542731339</v>
      </c>
      <c r="P26" s="389">
        <v>5.3200476277143096</v>
      </c>
      <c r="Q26" s="389">
        <v>13.723844761226976</v>
      </c>
      <c r="R26" s="389">
        <v>24.455034751433558</v>
      </c>
      <c r="S26" s="389">
        <v>21.352319625258332</v>
      </c>
      <c r="T26" s="389">
        <v>12.53177479507449</v>
      </c>
      <c r="U26" s="389">
        <v>9.4207338870592849</v>
      </c>
      <c r="V26" s="390">
        <v>9.1581113288569522</v>
      </c>
      <c r="W26" s="391">
        <v>-3.0533154184320566E-2</v>
      </c>
      <c r="X26" s="391">
        <v>0.26033863794321066</v>
      </c>
      <c r="Y26" s="391">
        <v>1.877000095935508E-2</v>
      </c>
    </row>
    <row r="27" spans="1:25" s="367" customFormat="1" ht="15" customHeight="1" x14ac:dyDescent="0.15">
      <c r="A27" s="364" t="s">
        <v>110</v>
      </c>
      <c r="B27" s="365">
        <v>0</v>
      </c>
      <c r="C27" s="365">
        <v>0</v>
      </c>
      <c r="D27" s="365">
        <v>0</v>
      </c>
      <c r="E27" s="365">
        <v>0</v>
      </c>
      <c r="F27" s="365">
        <v>0</v>
      </c>
      <c r="G27" s="365">
        <v>0</v>
      </c>
      <c r="H27" s="365">
        <v>1.0467</v>
      </c>
      <c r="I27" s="365">
        <v>4.0507289999999996</v>
      </c>
      <c r="J27" s="365">
        <v>4.647348</v>
      </c>
      <c r="K27" s="365">
        <v>7.9967880000000005</v>
      </c>
      <c r="L27" s="365">
        <v>13.019975943896686</v>
      </c>
      <c r="M27" s="365">
        <v>16.879662209380989</v>
      </c>
      <c r="N27" s="365">
        <v>20.068993872076529</v>
      </c>
      <c r="O27" s="365">
        <v>25.068463746550943</v>
      </c>
      <c r="P27" s="365">
        <v>27.265690251737738</v>
      </c>
      <c r="Q27" s="365">
        <v>27.001924125656576</v>
      </c>
      <c r="R27" s="365">
        <v>36.760578218228893</v>
      </c>
      <c r="S27" s="365">
        <v>52.933347880658431</v>
      </c>
      <c r="T27" s="365">
        <v>73.452501314459226</v>
      </c>
      <c r="U27" s="365">
        <v>84.747202741245118</v>
      </c>
      <c r="V27" s="366">
        <v>94.018956416823059</v>
      </c>
      <c r="W27" s="363">
        <v>0.10637367357741767</v>
      </c>
      <c r="X27" s="363">
        <v>0.26625443350965861</v>
      </c>
      <c r="Y27" s="363">
        <v>0.19269648934935951</v>
      </c>
    </row>
    <row r="28" spans="1:25" s="367" customFormat="1" ht="15" customHeight="1" x14ac:dyDescent="0.15">
      <c r="A28" s="364" t="s">
        <v>108</v>
      </c>
      <c r="B28" s="365">
        <v>0</v>
      </c>
      <c r="C28" s="365">
        <v>0</v>
      </c>
      <c r="D28" s="365">
        <v>0</v>
      </c>
      <c r="E28" s="365">
        <v>0</v>
      </c>
      <c r="F28" s="365">
        <v>2.752821</v>
      </c>
      <c r="G28" s="365">
        <v>6.3220679999999998</v>
      </c>
      <c r="H28" s="365">
        <v>8.3631329999999995</v>
      </c>
      <c r="I28" s="365">
        <v>10.446066</v>
      </c>
      <c r="J28" s="365">
        <v>11.293892999999999</v>
      </c>
      <c r="K28" s="365">
        <v>12.958146000000001</v>
      </c>
      <c r="L28" s="365">
        <v>11.532434377875042</v>
      </c>
      <c r="M28" s="365">
        <v>17.352482731370845</v>
      </c>
      <c r="N28" s="365">
        <v>18.431269030533489</v>
      </c>
      <c r="O28" s="365">
        <v>17.95617372102668</v>
      </c>
      <c r="P28" s="365">
        <v>19.146348543927516</v>
      </c>
      <c r="Q28" s="365">
        <v>20.02977569854869</v>
      </c>
      <c r="R28" s="365">
        <v>24.285804344733481</v>
      </c>
      <c r="S28" s="365">
        <v>26.144168435380678</v>
      </c>
      <c r="T28" s="365">
        <v>30.596983810416354</v>
      </c>
      <c r="U28" s="365">
        <v>32.436238310268671</v>
      </c>
      <c r="V28" s="366">
        <v>35.840277348405252</v>
      </c>
      <c r="W28" s="363">
        <v>0.10192657827525098</v>
      </c>
      <c r="X28" s="363">
        <v>9.6096425252867546E-2</v>
      </c>
      <c r="Y28" s="363">
        <v>7.3456416509525321E-2</v>
      </c>
    </row>
    <row r="29" spans="1:25" s="367" customFormat="1" ht="15" customHeight="1" x14ac:dyDescent="0.15">
      <c r="A29" s="364" t="s">
        <v>106</v>
      </c>
      <c r="B29" s="365">
        <v>73.969124013970458</v>
      </c>
      <c r="C29" s="365">
        <v>76.001894449879273</v>
      </c>
      <c r="D29" s="365">
        <v>75.351311266309366</v>
      </c>
      <c r="E29" s="365">
        <v>81.430854935818303</v>
      </c>
      <c r="F29" s="365">
        <v>78.503805610008627</v>
      </c>
      <c r="G29" s="365">
        <v>79.550763056170211</v>
      </c>
      <c r="H29" s="365">
        <v>85.633288767024823</v>
      </c>
      <c r="I29" s="365">
        <v>91.979835611674162</v>
      </c>
      <c r="J29" s="365">
        <v>95.352539942109999</v>
      </c>
      <c r="K29" s="365">
        <v>88.902434376742903</v>
      </c>
      <c r="L29" s="365">
        <v>96.402061520283041</v>
      </c>
      <c r="M29" s="365">
        <v>108.59253254622534</v>
      </c>
      <c r="N29" s="365">
        <v>119.80540919876704</v>
      </c>
      <c r="O29" s="365">
        <v>120.41888759439246</v>
      </c>
      <c r="P29" s="365">
        <v>121.81414636719823</v>
      </c>
      <c r="Q29" s="365">
        <v>115.87157287835363</v>
      </c>
      <c r="R29" s="365">
        <v>113.550518375</v>
      </c>
      <c r="S29" s="365">
        <v>113.94838745</v>
      </c>
      <c r="T29" s="365">
        <v>112.9749694479883</v>
      </c>
      <c r="U29" s="365">
        <v>105.4961405245775</v>
      </c>
      <c r="V29" s="366">
        <v>102.0294429140625</v>
      </c>
      <c r="W29" s="363">
        <v>-3.5503351701790198E-2</v>
      </c>
      <c r="X29" s="363">
        <v>1.7260759010119253E-2</v>
      </c>
      <c r="Y29" s="363">
        <v>0.20911437660132107</v>
      </c>
    </row>
    <row r="30" spans="1:25" s="367" customFormat="1" ht="15" customHeight="1" x14ac:dyDescent="0.15">
      <c r="A30" s="364" t="s">
        <v>105</v>
      </c>
      <c r="B30" s="365">
        <v>0</v>
      </c>
      <c r="C30" s="365">
        <v>0</v>
      </c>
      <c r="D30" s="365">
        <v>0</v>
      </c>
      <c r="E30" s="365">
        <v>0</v>
      </c>
      <c r="F30" s="365">
        <v>0</v>
      </c>
      <c r="G30" s="365">
        <v>0</v>
      </c>
      <c r="H30" s="365">
        <v>0</v>
      </c>
      <c r="I30" s="365">
        <v>0</v>
      </c>
      <c r="J30" s="365">
        <v>0</v>
      </c>
      <c r="K30" s="365">
        <v>0</v>
      </c>
      <c r="L30" s="365">
        <v>0</v>
      </c>
      <c r="M30" s="365">
        <v>0</v>
      </c>
      <c r="N30" s="365">
        <v>0</v>
      </c>
      <c r="O30" s="365">
        <v>1.9892062340763299</v>
      </c>
      <c r="P30" s="365">
        <v>2.1865896691722462</v>
      </c>
      <c r="Q30" s="365">
        <v>2.1643184245447498</v>
      </c>
      <c r="R30" s="365">
        <v>1.5378765888987938</v>
      </c>
      <c r="S30" s="365">
        <v>2.0190608353523207</v>
      </c>
      <c r="T30" s="365">
        <v>1.7950758733556051</v>
      </c>
      <c r="U30" s="365">
        <v>3.32367756297081</v>
      </c>
      <c r="V30" s="366">
        <v>3.6428903874710494</v>
      </c>
      <c r="W30" s="363">
        <v>9.3047404935101108E-2</v>
      </c>
      <c r="X30" s="363" t="s">
        <v>111</v>
      </c>
      <c r="Y30" s="363">
        <v>7.4662835613499056E-3</v>
      </c>
    </row>
    <row r="31" spans="1:25" s="367" customFormat="1" ht="15" customHeight="1" x14ac:dyDescent="0.15">
      <c r="A31" s="364" t="s">
        <v>103</v>
      </c>
      <c r="B31" s="365">
        <v>0</v>
      </c>
      <c r="C31" s="365">
        <v>0</v>
      </c>
      <c r="D31" s="365">
        <v>0</v>
      </c>
      <c r="E31" s="365">
        <v>0</v>
      </c>
      <c r="F31" s="365">
        <v>0</v>
      </c>
      <c r="G31" s="365">
        <v>0</v>
      </c>
      <c r="H31" s="365">
        <v>0</v>
      </c>
      <c r="I31" s="365">
        <v>0</v>
      </c>
      <c r="J31" s="365">
        <v>0</v>
      </c>
      <c r="K31" s="365">
        <v>0</v>
      </c>
      <c r="L31" s="365">
        <v>0</v>
      </c>
      <c r="M31" s="365">
        <v>0</v>
      </c>
      <c r="N31" s="365">
        <v>0</v>
      </c>
      <c r="O31" s="365">
        <v>0</v>
      </c>
      <c r="P31" s="365">
        <v>0</v>
      </c>
      <c r="Q31" s="365">
        <v>1.48661421809774</v>
      </c>
      <c r="R31" s="365">
        <v>3.9719835784339135</v>
      </c>
      <c r="S31" s="365">
        <v>6.0880860506354013</v>
      </c>
      <c r="T31" s="365">
        <v>9.3875067942346728</v>
      </c>
      <c r="U31" s="365">
        <v>11.77557834742716</v>
      </c>
      <c r="V31" s="366">
        <v>10.621900438545127</v>
      </c>
      <c r="W31" s="363">
        <v>-0.10043663758036181</v>
      </c>
      <c r="X31" s="363" t="s">
        <v>111</v>
      </c>
      <c r="Y31" s="363">
        <v>2.1770108951771224E-2</v>
      </c>
    </row>
    <row r="32" spans="1:25" s="367" customFormat="1" ht="15" customHeight="1" x14ac:dyDescent="0.15">
      <c r="A32" s="364" t="s">
        <v>101</v>
      </c>
      <c r="B32" s="365">
        <v>0</v>
      </c>
      <c r="C32" s="365">
        <v>0</v>
      </c>
      <c r="D32" s="365">
        <v>0</v>
      </c>
      <c r="E32" s="365">
        <v>0</v>
      </c>
      <c r="F32" s="365">
        <v>0</v>
      </c>
      <c r="G32" s="365">
        <v>0</v>
      </c>
      <c r="H32" s="365">
        <v>0</v>
      </c>
      <c r="I32" s="365">
        <v>0</v>
      </c>
      <c r="J32" s="365">
        <v>0</v>
      </c>
      <c r="K32" s="365">
        <v>0</v>
      </c>
      <c r="L32" s="365">
        <v>0</v>
      </c>
      <c r="M32" s="365">
        <v>0</v>
      </c>
      <c r="N32" s="365">
        <v>0</v>
      </c>
      <c r="O32" s="365">
        <v>1.2729155318849639</v>
      </c>
      <c r="P32" s="365">
        <v>2.5607219764435354</v>
      </c>
      <c r="Q32" s="365">
        <v>2.9679583745886049</v>
      </c>
      <c r="R32" s="365">
        <v>3.200695733440035</v>
      </c>
      <c r="S32" s="365">
        <v>4.1434866071495771</v>
      </c>
      <c r="T32" s="365">
        <v>4.4984284087190192</v>
      </c>
      <c r="U32" s="365">
        <v>4.9529012238861618</v>
      </c>
      <c r="V32" s="366">
        <v>5.727236908549167</v>
      </c>
      <c r="W32" s="363">
        <v>0.15318042135170962</v>
      </c>
      <c r="X32" s="363" t="s">
        <v>111</v>
      </c>
      <c r="Y32" s="363">
        <v>1.1738254581945454E-2</v>
      </c>
    </row>
    <row r="33" spans="1:25" s="367" customFormat="1" ht="15" customHeight="1" x14ac:dyDescent="0.15">
      <c r="A33" s="364" t="s">
        <v>100</v>
      </c>
      <c r="B33" s="365">
        <v>20.599056000000004</v>
      </c>
      <c r="C33" s="365">
        <v>22.849461000000002</v>
      </c>
      <c r="D33" s="365">
        <v>25.026596999999999</v>
      </c>
      <c r="E33" s="365">
        <v>26.328020263297844</v>
      </c>
      <c r="F33" s="365">
        <v>30.688422348278593</v>
      </c>
      <c r="G33" s="365">
        <v>31.111916325972288</v>
      </c>
      <c r="H33" s="365">
        <v>34.460971436619083</v>
      </c>
      <c r="I33" s="365">
        <v>35.996012999999998</v>
      </c>
      <c r="J33" s="365">
        <v>38.256885000000004</v>
      </c>
      <c r="K33" s="365">
        <v>35.341344775430983</v>
      </c>
      <c r="L33" s="365">
        <v>44.954084722232814</v>
      </c>
      <c r="M33" s="365">
        <v>47.699393674616807</v>
      </c>
      <c r="N33" s="365">
        <v>49.664352772751151</v>
      </c>
      <c r="O33" s="365">
        <v>55.315266018022143</v>
      </c>
      <c r="P33" s="365">
        <v>51.755434452773905</v>
      </c>
      <c r="Q33" s="365">
        <v>45.77689202037029</v>
      </c>
      <c r="R33" s="365">
        <v>46.321224799521431</v>
      </c>
      <c r="S33" s="365">
        <v>51.40333948710169</v>
      </c>
      <c r="T33" s="365">
        <v>60.212079149071727</v>
      </c>
      <c r="U33" s="365">
        <v>55.617170602745574</v>
      </c>
      <c r="V33" s="366">
        <v>55.27106140764262</v>
      </c>
      <c r="W33" s="363">
        <v>-8.9383012242093551E-3</v>
      </c>
      <c r="X33" s="363">
        <v>4.6387594111351849E-2</v>
      </c>
      <c r="Y33" s="363">
        <v>0.11328076700455561</v>
      </c>
    </row>
    <row r="34" spans="1:25" s="367" customFormat="1" ht="15" customHeight="1" x14ac:dyDescent="0.15">
      <c r="A34" s="364" t="s">
        <v>98</v>
      </c>
      <c r="B34" s="365">
        <v>6.1755300000000002</v>
      </c>
      <c r="C34" s="365">
        <v>6.5942100000000003</v>
      </c>
      <c r="D34" s="365">
        <v>7.3269000000000002</v>
      </c>
      <c r="E34" s="365">
        <v>7.8293160000000004</v>
      </c>
      <c r="F34" s="365">
        <v>9.5563710000000004</v>
      </c>
      <c r="G34" s="365">
        <v>9.814246183723407</v>
      </c>
      <c r="H34" s="365">
        <v>10.801469694684876</v>
      </c>
      <c r="I34" s="365">
        <v>11.429964</v>
      </c>
      <c r="J34" s="365">
        <v>12.601286953741505</v>
      </c>
      <c r="K34" s="365">
        <v>12.35106</v>
      </c>
      <c r="L34" s="365">
        <v>14.966410580136117</v>
      </c>
      <c r="M34" s="365">
        <v>16.26819024812583</v>
      </c>
      <c r="N34" s="365">
        <v>17.142730322681675</v>
      </c>
      <c r="O34" s="365">
        <v>17.191322661655757</v>
      </c>
      <c r="P34" s="365">
        <v>18.583224408211034</v>
      </c>
      <c r="Q34" s="365">
        <v>19.564105876401577</v>
      </c>
      <c r="R34" s="365">
        <v>20.408479407909052</v>
      </c>
      <c r="S34" s="365">
        <v>22.71983218842891</v>
      </c>
      <c r="T34" s="365">
        <v>22.904956646874236</v>
      </c>
      <c r="U34" s="365">
        <v>22.784108697927561</v>
      </c>
      <c r="V34" s="366">
        <v>24.675260029745672</v>
      </c>
      <c r="W34" s="363">
        <v>8.0044061093042629E-2</v>
      </c>
      <c r="X34" s="363">
        <v>6.3145685954751674E-2</v>
      </c>
      <c r="Y34" s="363">
        <v>5.0573162718744749E-2</v>
      </c>
    </row>
    <row r="35" spans="1:25" s="367" customFormat="1" ht="15" customHeight="1" x14ac:dyDescent="0.15">
      <c r="A35" s="364" t="s">
        <v>97</v>
      </c>
      <c r="B35" s="365">
        <v>0</v>
      </c>
      <c r="C35" s="365">
        <v>0</v>
      </c>
      <c r="D35" s="365">
        <v>0</v>
      </c>
      <c r="E35" s="365">
        <v>0</v>
      </c>
      <c r="F35" s="365">
        <v>0</v>
      </c>
      <c r="G35" s="365">
        <v>0</v>
      </c>
      <c r="H35" s="365">
        <v>0</v>
      </c>
      <c r="I35" s="365">
        <v>0</v>
      </c>
      <c r="J35" s="365">
        <v>0</v>
      </c>
      <c r="K35" s="365">
        <v>0</v>
      </c>
      <c r="L35" s="365">
        <v>0</v>
      </c>
      <c r="M35" s="365">
        <v>1.0606575322017284</v>
      </c>
      <c r="N35" s="365">
        <v>1.3542526530139085</v>
      </c>
      <c r="O35" s="365">
        <v>1.9750423710502043</v>
      </c>
      <c r="P35" s="365">
        <v>1.8597789699945988</v>
      </c>
      <c r="Q35" s="365">
        <v>3.5987495200430257</v>
      </c>
      <c r="R35" s="365">
        <v>3.8652866921547044</v>
      </c>
      <c r="S35" s="365">
        <v>5.2381635503729695</v>
      </c>
      <c r="T35" s="365">
        <v>6.0197904562544586</v>
      </c>
      <c r="U35" s="365">
        <v>6.7133028866063933</v>
      </c>
      <c r="V35" s="366">
        <v>7.4990983331242376</v>
      </c>
      <c r="W35" s="363">
        <v>0.11399844752077315</v>
      </c>
      <c r="X35" s="363" t="s">
        <v>111</v>
      </c>
      <c r="Y35" s="363">
        <v>1.5369771981643774E-2</v>
      </c>
    </row>
    <row r="36" spans="1:25" s="367" customFormat="1" ht="15" customHeight="1" x14ac:dyDescent="0.15">
      <c r="A36" s="364" t="s">
        <v>95</v>
      </c>
      <c r="B36" s="365">
        <v>0</v>
      </c>
      <c r="C36" s="365">
        <v>0</v>
      </c>
      <c r="D36" s="365">
        <v>0</v>
      </c>
      <c r="E36" s="365">
        <v>0</v>
      </c>
      <c r="F36" s="365">
        <v>0</v>
      </c>
      <c r="G36" s="365">
        <v>0</v>
      </c>
      <c r="H36" s="365">
        <v>0</v>
      </c>
      <c r="I36" s="365">
        <v>0</v>
      </c>
      <c r="J36" s="365">
        <v>0</v>
      </c>
      <c r="K36" s="365">
        <v>0</v>
      </c>
      <c r="L36" s="365">
        <v>0</v>
      </c>
      <c r="M36" s="365">
        <v>0</v>
      </c>
      <c r="N36" s="365">
        <v>8.5146509947770191E-2</v>
      </c>
      <c r="O36" s="365">
        <v>0</v>
      </c>
      <c r="P36" s="365">
        <v>0</v>
      </c>
      <c r="Q36" s="365">
        <v>0</v>
      </c>
      <c r="R36" s="365">
        <v>0</v>
      </c>
      <c r="S36" s="365">
        <v>0</v>
      </c>
      <c r="T36" s="365">
        <v>0.84723102025188146</v>
      </c>
      <c r="U36" s="365">
        <v>5.7321965204866654</v>
      </c>
      <c r="V36" s="366">
        <v>6.1149850435112691</v>
      </c>
      <c r="W36" s="363">
        <v>6.3863985177015969E-2</v>
      </c>
      <c r="X36" s="363" t="s">
        <v>111</v>
      </c>
      <c r="Y36" s="363">
        <v>1.2532963513064682E-2</v>
      </c>
    </row>
    <row r="37" spans="1:25" s="367" customFormat="1" ht="15" customHeight="1" x14ac:dyDescent="0.15">
      <c r="A37" s="360" t="s">
        <v>94</v>
      </c>
      <c r="B37" s="365">
        <v>100.74371001397043</v>
      </c>
      <c r="C37" s="365">
        <v>105.44556544987928</v>
      </c>
      <c r="D37" s="365">
        <v>107.70480826630937</v>
      </c>
      <c r="E37" s="365">
        <v>115.58819119911618</v>
      </c>
      <c r="F37" s="365">
        <v>121.50141995828723</v>
      </c>
      <c r="G37" s="365">
        <v>126.79899356586594</v>
      </c>
      <c r="H37" s="365">
        <v>140.30556289832876</v>
      </c>
      <c r="I37" s="365">
        <v>153.9026076116742</v>
      </c>
      <c r="J37" s="365">
        <v>162.15195289585145</v>
      </c>
      <c r="K37" s="365">
        <v>157.54977315217388</v>
      </c>
      <c r="L37" s="365">
        <v>180.87496714442378</v>
      </c>
      <c r="M37" s="365">
        <v>207.8529189419215</v>
      </c>
      <c r="N37" s="365">
        <v>226.55215435977158</v>
      </c>
      <c r="O37" s="365">
        <v>241.18727787865942</v>
      </c>
      <c r="P37" s="365">
        <v>245.17193463945887</v>
      </c>
      <c r="Q37" s="365">
        <v>238.46191113660493</v>
      </c>
      <c r="R37" s="365">
        <v>253.90244773832032</v>
      </c>
      <c r="S37" s="365">
        <v>284.63787248507975</v>
      </c>
      <c r="T37" s="365">
        <v>322.68952292162538</v>
      </c>
      <c r="U37" s="365">
        <v>333.57851741814147</v>
      </c>
      <c r="V37" s="366">
        <v>345.44110922787991</v>
      </c>
      <c r="W37" s="363">
        <v>3.2732214673052429E-2</v>
      </c>
      <c r="X37" s="363">
        <v>7.7898901164759948E-2</v>
      </c>
      <c r="Y37" s="363">
        <v>0.7079985947732812</v>
      </c>
    </row>
    <row r="38" spans="1:25" s="367" customFormat="1" ht="15" customHeight="1" x14ac:dyDescent="0.15">
      <c r="A38" s="379" t="s">
        <v>93</v>
      </c>
      <c r="B38" s="392">
        <v>140.47727212591178</v>
      </c>
      <c r="C38" s="392">
        <v>147.26488707906117</v>
      </c>
      <c r="D38" s="392">
        <v>155.89005985074292</v>
      </c>
      <c r="E38" s="392">
        <v>171.95412929319119</v>
      </c>
      <c r="F38" s="392">
        <v>180.66915892321686</v>
      </c>
      <c r="G38" s="392">
        <v>195.14414465009335</v>
      </c>
      <c r="H38" s="392">
        <v>217.49475475170783</v>
      </c>
      <c r="I38" s="392">
        <v>233.23078025721131</v>
      </c>
      <c r="J38" s="392">
        <v>234.85258398148542</v>
      </c>
      <c r="K38" s="392">
        <v>249.73884096815735</v>
      </c>
      <c r="L38" s="392">
        <v>302.38995504466726</v>
      </c>
      <c r="M38" s="392">
        <v>328.26413569281834</v>
      </c>
      <c r="N38" s="392">
        <v>324.88388621800118</v>
      </c>
      <c r="O38" s="392">
        <v>326.84039163636515</v>
      </c>
      <c r="P38" s="392">
        <v>333.63295919908529</v>
      </c>
      <c r="Q38" s="392">
        <v>337.09606661973112</v>
      </c>
      <c r="R38" s="392">
        <v>358.25589961195556</v>
      </c>
      <c r="S38" s="392">
        <v>393.29242044738749</v>
      </c>
      <c r="T38" s="392">
        <v>430.56846949403342</v>
      </c>
      <c r="U38" s="392">
        <v>483.7513328899413</v>
      </c>
      <c r="V38" s="392">
        <v>487.91213962578382</v>
      </c>
      <c r="W38" s="393">
        <v>5.8453863915652882E-3</v>
      </c>
      <c r="X38" s="393">
        <v>6.8350132675977227E-2</v>
      </c>
      <c r="Y38" s="393">
        <v>1</v>
      </c>
    </row>
    <row r="39" spans="1:25" s="367" customFormat="1" ht="15" customHeight="1" x14ac:dyDescent="0.15">
      <c r="A39" s="394"/>
      <c r="B39" s="395"/>
      <c r="C39" s="395"/>
      <c r="D39" s="395"/>
      <c r="E39" s="395"/>
      <c r="F39" s="395"/>
      <c r="G39" s="395"/>
      <c r="H39" s="395"/>
      <c r="I39" s="395"/>
      <c r="J39" s="395"/>
      <c r="K39" s="395"/>
      <c r="L39" s="395"/>
      <c r="M39" s="395"/>
      <c r="N39" s="396"/>
      <c r="O39" s="396"/>
      <c r="P39" s="396"/>
      <c r="Q39" s="396"/>
      <c r="R39" s="396"/>
      <c r="S39" s="396"/>
      <c r="T39" s="396"/>
      <c r="U39" s="396"/>
      <c r="V39" s="396"/>
      <c r="W39" s="397"/>
      <c r="X39" s="397"/>
      <c r="Y39" s="363"/>
    </row>
    <row r="40" spans="1:25" s="367" customFormat="1" ht="15" customHeight="1" x14ac:dyDescent="0.15">
      <c r="A40" s="398" t="s">
        <v>603</v>
      </c>
      <c r="B40" s="395"/>
      <c r="C40" s="395"/>
      <c r="D40" s="395"/>
      <c r="E40" s="395"/>
      <c r="F40" s="395"/>
      <c r="G40" s="395"/>
      <c r="H40" s="395"/>
      <c r="I40" s="395"/>
      <c r="J40" s="395"/>
      <c r="K40" s="395"/>
      <c r="L40" s="395"/>
      <c r="M40" s="395"/>
      <c r="N40" s="396"/>
      <c r="O40" s="396"/>
      <c r="P40" s="396"/>
      <c r="Q40" s="396"/>
      <c r="R40" s="396"/>
      <c r="S40" s="396"/>
      <c r="T40" s="396"/>
      <c r="U40" s="396"/>
      <c r="V40" s="396"/>
      <c r="W40" s="397"/>
      <c r="X40" s="397"/>
      <c r="Y40" s="363"/>
    </row>
    <row r="41" spans="1:25" ht="14.25" customHeight="1" x14ac:dyDescent="0.2">
      <c r="A41" s="356" t="s">
        <v>604</v>
      </c>
      <c r="B41" s="381"/>
      <c r="C41" s="381"/>
      <c r="D41" s="381"/>
      <c r="E41" s="381"/>
      <c r="F41" s="381"/>
      <c r="G41" s="381"/>
      <c r="H41" s="381"/>
      <c r="I41" s="381"/>
      <c r="J41" s="381"/>
      <c r="K41" s="381"/>
    </row>
    <row r="42" spans="1:25" ht="14.25" customHeight="1" x14ac:dyDescent="0.2">
      <c r="A42" s="382" t="s">
        <v>594</v>
      </c>
    </row>
    <row r="43" spans="1:25" ht="14.25" customHeight="1" x14ac:dyDescent="0.2">
      <c r="A43" s="383" t="s">
        <v>595</v>
      </c>
    </row>
    <row r="44" spans="1:25" ht="11.25" customHeight="1" x14ac:dyDescent="0.2">
      <c r="A44" s="385" t="s">
        <v>245</v>
      </c>
    </row>
    <row r="45" spans="1:25" x14ac:dyDescent="0.2">
      <c r="A45" s="386" t="s">
        <v>81</v>
      </c>
    </row>
    <row r="46" spans="1:25" ht="14.25" customHeight="1" x14ac:dyDescent="0.2">
      <c r="A46" s="354"/>
    </row>
  </sheetData>
  <mergeCells count="1">
    <mergeCell ref="W2:X2"/>
  </mergeCells>
  <conditionalFormatting sqref="W5:Y40">
    <cfRule type="cellIs" dxfId="260" priority="1" operator="lessThanOrEqual">
      <formula>0</formula>
    </cfRule>
    <cfRule type="cellIs" dxfId="259" priority="2" operator="greaterThan">
      <formula>0</formula>
    </cfRule>
  </conditionalFormatting>
  <hyperlinks>
    <hyperlink ref="L1" location="Contents!A1" display="Contents" xr:uid="{B37D93FC-AB28-4CF5-B9DE-ACA12AD6ECC9}"/>
    <hyperlink ref="AA1" location="Contents!A1" display="Contents" xr:uid="{C32CCFD5-40D9-4D90-8DC5-6D0701C500E9}"/>
  </hyperlinks>
  <pageMargins left="0.70866141732282995" right="0.70866141732282995" top="0.74803149606299002" bottom="0.74803149606299002" header="0.31496062992126" footer="0.31496062992126"/>
  <pageSetup paperSize="9" scale="40"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593B5-3975-4BA9-B6D9-503AEEF4C7BD}">
  <sheetPr>
    <pageSetUpPr fitToPage="1"/>
  </sheetPr>
  <dimension ref="A1:AA40"/>
  <sheetViews>
    <sheetView showGridLines="0" workbookViewId="0">
      <pane xSplit="1" ySplit="3" topLeftCell="I31" activePane="bottomRight" state="frozen"/>
      <selection activeCell="AL81" sqref="AL81"/>
      <selection pane="topRight" activeCell="AL81" sqref="AL81"/>
      <selection pane="bottomLeft" activeCell="AL81" sqref="AL81"/>
      <selection pane="bottomRight" activeCell="L19" sqref="L19"/>
    </sheetView>
  </sheetViews>
  <sheetFormatPr baseColWidth="10" defaultColWidth="9" defaultRowHeight="15" x14ac:dyDescent="0.2"/>
  <cols>
    <col min="1" max="1" width="29.75" style="353" customWidth="1"/>
    <col min="2" max="6" width="11.5" style="384" customWidth="1"/>
    <col min="7" max="16" width="9" style="353"/>
    <col min="17" max="22" width="9" style="354"/>
    <col min="23" max="23" width="10.5" style="353" customWidth="1"/>
    <col min="24" max="24" width="10" style="353" customWidth="1"/>
    <col min="25" max="25" width="10.5" style="353" customWidth="1"/>
    <col min="26" max="16384" width="9" style="358"/>
  </cols>
  <sheetData>
    <row r="1" spans="1:27" ht="14.25" customHeight="1" x14ac:dyDescent="0.2">
      <c r="A1" s="352" t="s">
        <v>605</v>
      </c>
      <c r="B1" s="353"/>
      <c r="C1" s="353"/>
      <c r="D1" s="353"/>
      <c r="E1" s="353"/>
      <c r="F1" s="353"/>
      <c r="L1" s="30" t="s">
        <v>199</v>
      </c>
      <c r="N1" s="354"/>
      <c r="O1" s="354"/>
      <c r="V1" s="355"/>
      <c r="W1" s="356"/>
      <c r="X1" s="356"/>
      <c r="Y1" s="357"/>
      <c r="AA1" s="30" t="s">
        <v>199</v>
      </c>
    </row>
    <row r="2" spans="1:27" s="356" customFormat="1" ht="14.25" customHeight="1" x14ac:dyDescent="0.15">
      <c r="A2" s="353"/>
      <c r="B2" s="353"/>
      <c r="C2" s="353"/>
      <c r="D2" s="353"/>
      <c r="E2" s="353"/>
      <c r="F2" s="353"/>
      <c r="G2" s="353"/>
      <c r="H2" s="353"/>
      <c r="I2" s="353"/>
      <c r="J2" s="353"/>
      <c r="K2" s="353"/>
      <c r="L2" s="353"/>
      <c r="M2" s="353"/>
      <c r="N2" s="354"/>
      <c r="O2" s="354"/>
      <c r="P2" s="353"/>
      <c r="Q2" s="354"/>
      <c r="R2" s="354"/>
      <c r="S2" s="354"/>
      <c r="T2" s="354"/>
      <c r="U2" s="354"/>
      <c r="V2" s="355"/>
      <c r="W2" s="1235" t="s">
        <v>197</v>
      </c>
      <c r="X2" s="1235"/>
      <c r="Y2" s="357" t="s">
        <v>196</v>
      </c>
    </row>
    <row r="3" spans="1:27" s="356" customFormat="1" ht="14.25" customHeight="1" x14ac:dyDescent="0.15">
      <c r="A3" s="359" t="s">
        <v>303</v>
      </c>
      <c r="B3" s="356">
        <v>2000</v>
      </c>
      <c r="C3" s="356">
        <v>2001</v>
      </c>
      <c r="D3" s="356">
        <v>2002</v>
      </c>
      <c r="E3" s="356">
        <v>2003</v>
      </c>
      <c r="F3" s="356">
        <v>2004</v>
      </c>
      <c r="G3" s="356">
        <v>2005</v>
      </c>
      <c r="H3" s="356">
        <v>2006</v>
      </c>
      <c r="I3" s="353">
        <v>2007</v>
      </c>
      <c r="J3" s="353">
        <v>2008</v>
      </c>
      <c r="K3" s="353">
        <v>2009</v>
      </c>
      <c r="L3" s="353">
        <v>2010</v>
      </c>
      <c r="M3" s="353">
        <v>2011</v>
      </c>
      <c r="N3" s="353">
        <v>2012</v>
      </c>
      <c r="O3" s="353">
        <v>2013</v>
      </c>
      <c r="P3" s="353">
        <v>2014</v>
      </c>
      <c r="Q3" s="353">
        <v>2015</v>
      </c>
      <c r="R3" s="353">
        <v>2016</v>
      </c>
      <c r="S3" s="353">
        <v>2017</v>
      </c>
      <c r="T3" s="353">
        <v>2018</v>
      </c>
      <c r="U3" s="353">
        <v>2019</v>
      </c>
      <c r="V3" s="355">
        <v>2020</v>
      </c>
      <c r="W3" s="357">
        <v>2020</v>
      </c>
      <c r="X3" s="357" t="s">
        <v>194</v>
      </c>
      <c r="Y3" s="357">
        <v>2020</v>
      </c>
    </row>
    <row r="4" spans="1:27" s="356" customFormat="1" ht="14.25" customHeight="1" x14ac:dyDescent="0.15">
      <c r="A4" s="399" t="s">
        <v>606</v>
      </c>
      <c r="B4" s="361">
        <v>1.6988425954861108</v>
      </c>
      <c r="C4" s="361">
        <v>1.75067709375</v>
      </c>
      <c r="D4" s="361">
        <v>1.77939</v>
      </c>
      <c r="E4" s="361">
        <v>1.6976577673611106</v>
      </c>
      <c r="F4" s="361">
        <v>1.702520412847222</v>
      </c>
      <c r="G4" s="361">
        <v>1.9259280000000001</v>
      </c>
      <c r="H4" s="361">
        <v>1.6170907020486114</v>
      </c>
      <c r="I4" s="361">
        <v>1.2371892412569445</v>
      </c>
      <c r="J4" s="361">
        <v>1.0113734170763888</v>
      </c>
      <c r="K4" s="361">
        <v>0.81791599744397048</v>
      </c>
      <c r="L4" s="361">
        <v>1.4501659889615581</v>
      </c>
      <c r="M4" s="361">
        <v>1.7506114789032579</v>
      </c>
      <c r="N4" s="361">
        <v>0.77572717255896317</v>
      </c>
      <c r="O4" s="361">
        <v>0.15287495969230111</v>
      </c>
      <c r="P4" s="361">
        <v>0.42521961564462596</v>
      </c>
      <c r="Q4" s="361">
        <v>0.69485761408750402</v>
      </c>
      <c r="R4" s="361">
        <v>4.0210349257036127</v>
      </c>
      <c r="S4" s="361">
        <v>17.125711821807069</v>
      </c>
      <c r="T4" s="361">
        <v>28.57500863631223</v>
      </c>
      <c r="U4" s="361">
        <v>47.40245659700993</v>
      </c>
      <c r="V4" s="362">
        <v>61.394385995906461</v>
      </c>
      <c r="W4" s="387">
        <v>0.29163436174605351</v>
      </c>
      <c r="X4" s="388">
        <v>0.50075298095243514</v>
      </c>
      <c r="Y4" s="387">
        <v>0.12583082282599975</v>
      </c>
    </row>
    <row r="5" spans="1:27" s="356" customFormat="1" ht="14.25" customHeight="1" x14ac:dyDescent="0.15">
      <c r="A5" s="364" t="s">
        <v>184</v>
      </c>
      <c r="B5" s="361">
        <v>0</v>
      </c>
      <c r="C5" s="361">
        <v>0</v>
      </c>
      <c r="D5" s="361">
        <v>0</v>
      </c>
      <c r="E5" s="361">
        <v>0</v>
      </c>
      <c r="F5" s="361">
        <v>0</v>
      </c>
      <c r="G5" s="361">
        <v>0</v>
      </c>
      <c r="H5" s="361">
        <v>0</v>
      </c>
      <c r="I5" s="361">
        <v>0</v>
      </c>
      <c r="J5" s="361">
        <v>0</v>
      </c>
      <c r="K5" s="361">
        <v>0</v>
      </c>
      <c r="L5" s="361">
        <v>1.8911285244987783</v>
      </c>
      <c r="M5" s="361">
        <v>5.1876558835104305</v>
      </c>
      <c r="N5" s="361">
        <v>5.0962507695247101</v>
      </c>
      <c r="O5" s="361">
        <v>5.6964578585042283</v>
      </c>
      <c r="P5" s="361">
        <v>5.6955928601972001</v>
      </c>
      <c r="Q5" s="361">
        <v>5.0135849616919899</v>
      </c>
      <c r="R5" s="361">
        <v>5.5251297621746804</v>
      </c>
      <c r="S5" s="361">
        <v>5.518811025395598</v>
      </c>
      <c r="T5" s="361">
        <v>4.7862485357426028</v>
      </c>
      <c r="U5" s="361">
        <v>5.2845246938746806</v>
      </c>
      <c r="V5" s="362">
        <v>5.0394789659017345</v>
      </c>
      <c r="W5" s="387">
        <v>-4.8975983873400408E-2</v>
      </c>
      <c r="X5" s="388" t="s">
        <v>111</v>
      </c>
      <c r="Y5" s="387">
        <v>1.0328660749795826E-2</v>
      </c>
    </row>
    <row r="6" spans="1:27" s="367" customFormat="1" ht="15" customHeight="1" x14ac:dyDescent="0.15">
      <c r="A6" s="364" t="s">
        <v>183</v>
      </c>
      <c r="B6" s="365">
        <v>4.0176306608952705</v>
      </c>
      <c r="C6" s="365">
        <v>3.8204549999999999</v>
      </c>
      <c r="D6" s="365">
        <v>5.5316975890540538</v>
      </c>
      <c r="E6" s="365">
        <v>11.665314230351054</v>
      </c>
      <c r="F6" s="365">
        <v>13.708129960859912</v>
      </c>
      <c r="G6" s="365">
        <v>13.635036932366964</v>
      </c>
      <c r="H6" s="365">
        <v>16.284116305694205</v>
      </c>
      <c r="I6" s="365">
        <v>18.058316401096874</v>
      </c>
      <c r="J6" s="365">
        <v>18.241412522495576</v>
      </c>
      <c r="K6" s="365">
        <v>19.469738567066685</v>
      </c>
      <c r="L6" s="365">
        <v>19.55294375437904</v>
      </c>
      <c r="M6" s="365">
        <v>18.208149377679277</v>
      </c>
      <c r="N6" s="365">
        <v>18.300464565361754</v>
      </c>
      <c r="O6" s="365">
        <v>18.391629160576191</v>
      </c>
      <c r="P6" s="365">
        <v>17.557116648102504</v>
      </c>
      <c r="Q6" s="365">
        <v>16.351086208874143</v>
      </c>
      <c r="R6" s="365">
        <v>14.337227340598549</v>
      </c>
      <c r="S6" s="365">
        <v>13.52359935683829</v>
      </c>
      <c r="T6" s="365">
        <v>16.586362979276419</v>
      </c>
      <c r="U6" s="365">
        <v>17.087574452311113</v>
      </c>
      <c r="V6" s="366">
        <v>14.34388932840295</v>
      </c>
      <c r="W6" s="363">
        <v>-0.16285963148976745</v>
      </c>
      <c r="X6" s="363">
        <v>-1.2966188469625606E-2</v>
      </c>
      <c r="Y6" s="363">
        <v>2.9398508795875314E-2</v>
      </c>
    </row>
    <row r="7" spans="1:27" s="367" customFormat="1" ht="15" customHeight="1" x14ac:dyDescent="0.15">
      <c r="A7" s="400" t="s">
        <v>607</v>
      </c>
      <c r="B7" s="365">
        <v>0</v>
      </c>
      <c r="C7" s="365">
        <v>0</v>
      </c>
      <c r="D7" s="365">
        <v>0</v>
      </c>
      <c r="E7" s="365">
        <v>0</v>
      </c>
      <c r="F7" s="365">
        <v>0</v>
      </c>
      <c r="G7" s="365">
        <v>0</v>
      </c>
      <c r="H7" s="365">
        <v>0</v>
      </c>
      <c r="I7" s="365">
        <v>0</v>
      </c>
      <c r="J7" s="365">
        <v>0</v>
      </c>
      <c r="K7" s="365">
        <v>0</v>
      </c>
      <c r="L7" s="365">
        <v>0</v>
      </c>
      <c r="M7" s="365">
        <v>7.9853516999999999E-2</v>
      </c>
      <c r="N7" s="365">
        <v>0.54144011799410197</v>
      </c>
      <c r="O7" s="365">
        <v>7.3513864306784887E-2</v>
      </c>
      <c r="P7" s="365">
        <v>0.18164607229163013</v>
      </c>
      <c r="Q7" s="365">
        <v>1.4213324806932156E-2</v>
      </c>
      <c r="R7" s="365">
        <v>0.59523651684000001</v>
      </c>
      <c r="S7" s="365">
        <v>0.29504594302867887</v>
      </c>
      <c r="T7" s="365">
        <v>0.12379630377</v>
      </c>
      <c r="U7" s="365">
        <v>0.1058041569</v>
      </c>
      <c r="V7" s="366">
        <v>0.52234888611399999</v>
      </c>
      <c r="W7" s="363">
        <v>3.9234521461893017</v>
      </c>
      <c r="X7" s="363" t="s">
        <v>111</v>
      </c>
      <c r="Y7" s="363">
        <v>1.0705798107721366E-3</v>
      </c>
    </row>
    <row r="8" spans="1:27" s="367" customFormat="1" ht="15" customHeight="1" x14ac:dyDescent="0.15">
      <c r="A8" s="371" t="s">
        <v>608</v>
      </c>
      <c r="B8" s="389">
        <v>5.7164732563813816</v>
      </c>
      <c r="C8" s="389">
        <v>5.5711320937500011</v>
      </c>
      <c r="D8" s="389">
        <v>7.3110875890540541</v>
      </c>
      <c r="E8" s="389">
        <v>13.362971997712163</v>
      </c>
      <c r="F8" s="389">
        <v>15.410650373707135</v>
      </c>
      <c r="G8" s="389">
        <v>15.560964932366964</v>
      </c>
      <c r="H8" s="389">
        <v>17.901207007742816</v>
      </c>
      <c r="I8" s="389">
        <v>19.29550564235382</v>
      </c>
      <c r="J8" s="389">
        <v>19.252785939571964</v>
      </c>
      <c r="K8" s="389">
        <v>20.28765456451066</v>
      </c>
      <c r="L8" s="389">
        <v>22.894238267839377</v>
      </c>
      <c r="M8" s="389">
        <v>25.22627025709297</v>
      </c>
      <c r="N8" s="389">
        <v>24.713882625439528</v>
      </c>
      <c r="O8" s="389">
        <v>24.314475843079499</v>
      </c>
      <c r="P8" s="389">
        <v>23.859575196235962</v>
      </c>
      <c r="Q8" s="389">
        <v>22.073742109460571</v>
      </c>
      <c r="R8" s="389">
        <v>24.478628545316852</v>
      </c>
      <c r="S8" s="389">
        <v>36.463168147069645</v>
      </c>
      <c r="T8" s="389">
        <v>50.071416455101257</v>
      </c>
      <c r="U8" s="389">
        <v>69.880359900095712</v>
      </c>
      <c r="V8" s="390">
        <v>81.300103176325166</v>
      </c>
      <c r="W8" s="391">
        <v>0.16023975638927146</v>
      </c>
      <c r="X8" s="391">
        <v>0.13165052475270622</v>
      </c>
      <c r="Y8" s="391">
        <v>0.16662857218244309</v>
      </c>
    </row>
    <row r="9" spans="1:27" s="367" customFormat="1" ht="15" customHeight="1" x14ac:dyDescent="0.15">
      <c r="A9" s="364" t="s">
        <v>577</v>
      </c>
      <c r="B9" s="365">
        <v>0</v>
      </c>
      <c r="C9" s="365">
        <v>0</v>
      </c>
      <c r="D9" s="365">
        <v>0</v>
      </c>
      <c r="E9" s="365">
        <v>0</v>
      </c>
      <c r="F9" s="365">
        <v>0</v>
      </c>
      <c r="G9" s="365">
        <v>0</v>
      </c>
      <c r="H9" s="365">
        <v>0</v>
      </c>
      <c r="I9" s="365">
        <v>0</v>
      </c>
      <c r="J9" s="365">
        <v>0</v>
      </c>
      <c r="K9" s="365">
        <v>6.8356261677215198</v>
      </c>
      <c r="L9" s="365">
        <v>13.479919268196971</v>
      </c>
      <c r="M9" s="365">
        <v>14.31216719827283</v>
      </c>
      <c r="N9" s="365">
        <v>14.251987748830203</v>
      </c>
      <c r="O9" s="365">
        <v>14.545953926736654</v>
      </c>
      <c r="P9" s="365">
        <v>13.610351630491383</v>
      </c>
      <c r="Q9" s="365">
        <v>14.619893721969936</v>
      </c>
      <c r="R9" s="365">
        <v>14.61596810806962</v>
      </c>
      <c r="S9" s="365">
        <v>15.444818807927215</v>
      </c>
      <c r="T9" s="365">
        <v>24.936936064439493</v>
      </c>
      <c r="U9" s="365">
        <v>39.084095475340817</v>
      </c>
      <c r="V9" s="366">
        <v>40.408900803546906</v>
      </c>
      <c r="W9" s="363">
        <v>3.1071423827006672E-2</v>
      </c>
      <c r="X9" s="363">
        <v>0.19048019875905808</v>
      </c>
      <c r="Y9" s="363">
        <v>8.282003566162445E-2</v>
      </c>
    </row>
    <row r="10" spans="1:27" s="367" customFormat="1" ht="15" customHeight="1" x14ac:dyDescent="0.15">
      <c r="A10" s="364" t="s">
        <v>156</v>
      </c>
      <c r="B10" s="365">
        <v>0</v>
      </c>
      <c r="C10" s="365">
        <v>0</v>
      </c>
      <c r="D10" s="365">
        <v>0</v>
      </c>
      <c r="E10" s="365">
        <v>0</v>
      </c>
      <c r="F10" s="365">
        <v>0</v>
      </c>
      <c r="G10" s="365">
        <v>0</v>
      </c>
      <c r="H10" s="365">
        <v>0</v>
      </c>
      <c r="I10" s="365">
        <v>0.16024287600000001</v>
      </c>
      <c r="J10" s="365">
        <v>2.1377056186939782</v>
      </c>
      <c r="K10" s="365">
        <v>3.1205923819946024</v>
      </c>
      <c r="L10" s="365">
        <v>4.6192625295008147</v>
      </c>
      <c r="M10" s="365">
        <v>4.3784861996172246</v>
      </c>
      <c r="N10" s="365">
        <v>4.5557077290073806</v>
      </c>
      <c r="O10" s="365">
        <v>3.8257660526379045</v>
      </c>
      <c r="P10" s="365">
        <v>4.6315056599764883</v>
      </c>
      <c r="Q10" s="365">
        <v>5.6044169289641204</v>
      </c>
      <c r="R10" s="365">
        <v>6.0991237880157989</v>
      </c>
      <c r="S10" s="365">
        <v>5.4386194535130414</v>
      </c>
      <c r="T10" s="365">
        <v>6.7585431046534028</v>
      </c>
      <c r="U10" s="365">
        <v>6.8756117571937612</v>
      </c>
      <c r="V10" s="366">
        <v>4.2901972471607035</v>
      </c>
      <c r="W10" s="363">
        <v>-0.37773167714390277</v>
      </c>
      <c r="X10" s="363">
        <v>8.2199752216316702E-2</v>
      </c>
      <c r="Y10" s="363">
        <v>8.7929709034318664E-3</v>
      </c>
    </row>
    <row r="11" spans="1:27" s="367" customFormat="1" ht="15" customHeight="1" x14ac:dyDescent="0.15">
      <c r="A11" s="364" t="s">
        <v>609</v>
      </c>
      <c r="B11" s="365">
        <v>0</v>
      </c>
      <c r="C11" s="365">
        <v>0</v>
      </c>
      <c r="D11" s="365">
        <v>0</v>
      </c>
      <c r="E11" s="365">
        <v>0</v>
      </c>
      <c r="F11" s="365">
        <v>1.688976E-2</v>
      </c>
      <c r="G11" s="365">
        <v>7.2274392000000007E-2</v>
      </c>
      <c r="H11" s="365">
        <v>0</v>
      </c>
      <c r="I11" s="365">
        <v>0</v>
      </c>
      <c r="J11" s="365">
        <v>0.40747729842000002</v>
      </c>
      <c r="K11" s="365">
        <v>0.24603776730000002</v>
      </c>
      <c r="L11" s="365">
        <v>0.52403706503374659</v>
      </c>
      <c r="M11" s="365">
        <v>1.7072224149769499</v>
      </c>
      <c r="N11" s="365">
        <v>3.5615366337763614</v>
      </c>
      <c r="O11" s="365">
        <v>5.1731663402894306</v>
      </c>
      <c r="P11" s="365">
        <v>8.3699943323433388</v>
      </c>
      <c r="Q11" s="365">
        <v>5.4015052494776317</v>
      </c>
      <c r="R11" s="365">
        <v>4.5403299674127373</v>
      </c>
      <c r="S11" s="365">
        <v>2.5009072157935357</v>
      </c>
      <c r="T11" s="365">
        <v>4.9835465485474257</v>
      </c>
      <c r="U11" s="365">
        <v>1.9009473136420001</v>
      </c>
      <c r="V11" s="366">
        <v>1.3484401269910224</v>
      </c>
      <c r="W11" s="363">
        <v>-0.29258646218207374</v>
      </c>
      <c r="X11" s="363">
        <v>0.2268651502925958</v>
      </c>
      <c r="Y11" s="363">
        <v>2.763694561945603E-3</v>
      </c>
    </row>
    <row r="12" spans="1:27" s="367" customFormat="1" ht="15" customHeight="1" x14ac:dyDescent="0.15">
      <c r="A12" s="401" t="s">
        <v>610</v>
      </c>
      <c r="B12" s="389">
        <v>0</v>
      </c>
      <c r="C12" s="389">
        <v>0</v>
      </c>
      <c r="D12" s="389">
        <v>0</v>
      </c>
      <c r="E12" s="389">
        <v>0</v>
      </c>
      <c r="F12" s="389">
        <v>1.688976E-2</v>
      </c>
      <c r="G12" s="389">
        <v>7.2274392000000007E-2</v>
      </c>
      <c r="H12" s="389">
        <v>0</v>
      </c>
      <c r="I12" s="389">
        <v>0.16024287600000001</v>
      </c>
      <c r="J12" s="389">
        <v>2.5451829171139781</v>
      </c>
      <c r="K12" s="389">
        <v>10.202256317016122</v>
      </c>
      <c r="L12" s="389">
        <v>18.623218862731537</v>
      </c>
      <c r="M12" s="389">
        <v>20.397875812867003</v>
      </c>
      <c r="N12" s="389">
        <v>22.369232111613943</v>
      </c>
      <c r="O12" s="389">
        <v>23.544886319663991</v>
      </c>
      <c r="P12" s="389">
        <v>26.611851622811212</v>
      </c>
      <c r="Q12" s="389">
        <v>25.625815900411688</v>
      </c>
      <c r="R12" s="389">
        <v>25.25542186349816</v>
      </c>
      <c r="S12" s="389">
        <v>23.38434547723379</v>
      </c>
      <c r="T12" s="389">
        <v>36.679025717640322</v>
      </c>
      <c r="U12" s="389">
        <v>47.860654546176583</v>
      </c>
      <c r="V12" s="390">
        <v>46.047538177698627</v>
      </c>
      <c r="W12" s="391">
        <v>-4.0511968185641067E-2</v>
      </c>
      <c r="X12" s="391">
        <v>0.16715420849223683</v>
      </c>
      <c r="Y12" s="391">
        <v>9.4376701127001916E-2</v>
      </c>
    </row>
    <row r="13" spans="1:27" s="367" customFormat="1" ht="15" customHeight="1" x14ac:dyDescent="0.15">
      <c r="A13" s="364" t="s">
        <v>129</v>
      </c>
      <c r="B13" s="365">
        <v>2.5850052774691359</v>
      </c>
      <c r="C13" s="365">
        <v>7.7474052820987653</v>
      </c>
      <c r="D13" s="365">
        <v>8.7555752943580245</v>
      </c>
      <c r="E13" s="365">
        <v>9.2330271209402834</v>
      </c>
      <c r="F13" s="365">
        <v>9.4336148075125745</v>
      </c>
      <c r="G13" s="365">
        <v>9.2622207490357678</v>
      </c>
      <c r="H13" s="365">
        <v>11.597682980132099</v>
      </c>
      <c r="I13" s="365">
        <v>12.573599256820987</v>
      </c>
      <c r="J13" s="365">
        <v>11.289296915623332</v>
      </c>
      <c r="K13" s="365">
        <v>11.844032375141976</v>
      </c>
      <c r="L13" s="365">
        <v>11.734360738105384</v>
      </c>
      <c r="M13" s="365">
        <v>10.972629455793914</v>
      </c>
      <c r="N13" s="365">
        <v>11.145697424157456</v>
      </c>
      <c r="O13" s="365">
        <v>11.538677999356791</v>
      </c>
      <c r="P13" s="365">
        <v>10.611383882706267</v>
      </c>
      <c r="Q13" s="365">
        <v>10.239494231294827</v>
      </c>
      <c r="R13" s="365">
        <v>10.981940492667261</v>
      </c>
      <c r="S13" s="365">
        <v>11.401086836434523</v>
      </c>
      <c r="T13" s="365">
        <v>13.566836987263594</v>
      </c>
      <c r="U13" s="365">
        <v>14.057859730752179</v>
      </c>
      <c r="V13" s="366">
        <v>13.207544058714113</v>
      </c>
      <c r="W13" s="363">
        <v>-6.3053827180519884E-2</v>
      </c>
      <c r="X13" s="363">
        <v>1.7283409898448232E-2</v>
      </c>
      <c r="Y13" s="363">
        <v>2.7069513107101543E-2</v>
      </c>
    </row>
    <row r="14" spans="1:27" s="367" customFormat="1" ht="15" customHeight="1" x14ac:dyDescent="0.15">
      <c r="A14" s="364" t="s">
        <v>128</v>
      </c>
      <c r="B14" s="365">
        <v>14.474260111708862</v>
      </c>
      <c r="C14" s="365">
        <v>17.473122127531646</v>
      </c>
      <c r="D14" s="365">
        <v>19.078671462999999</v>
      </c>
      <c r="E14" s="365">
        <v>19.425823924491649</v>
      </c>
      <c r="F14" s="365">
        <v>24.828530695692809</v>
      </c>
      <c r="G14" s="365">
        <v>28.48786414991859</v>
      </c>
      <c r="H14" s="365">
        <v>33.465054532599986</v>
      </c>
      <c r="I14" s="365">
        <v>39.649679804223503</v>
      </c>
      <c r="J14" s="365">
        <v>41.058072681607044</v>
      </c>
      <c r="K14" s="365">
        <v>51.754221261565881</v>
      </c>
      <c r="L14" s="365">
        <v>77.825011801062416</v>
      </c>
      <c r="M14" s="365">
        <v>100.71023128684195</v>
      </c>
      <c r="N14" s="365">
        <v>104.01007913563456</v>
      </c>
      <c r="O14" s="365">
        <v>105.82038552002278</v>
      </c>
      <c r="P14" s="365">
        <v>103.60700252007207</v>
      </c>
      <c r="Q14" s="365">
        <v>105.61902241235845</v>
      </c>
      <c r="R14" s="365">
        <v>107.30228151670988</v>
      </c>
      <c r="S14" s="365">
        <v>103.57555427856559</v>
      </c>
      <c r="T14" s="365">
        <v>104.94612390813464</v>
      </c>
      <c r="U14" s="365">
        <v>105.8149452948913</v>
      </c>
      <c r="V14" s="366">
        <v>106.08459354739111</v>
      </c>
      <c r="W14" s="363">
        <v>-1.9090274718380762E-4</v>
      </c>
      <c r="X14" s="363">
        <v>7.4138104804618354E-2</v>
      </c>
      <c r="Y14" s="363">
        <v>0.21742560787430967</v>
      </c>
    </row>
    <row r="15" spans="1:27" s="367" customFormat="1" ht="15" customHeight="1" x14ac:dyDescent="0.15">
      <c r="A15" s="364" t="s">
        <v>126</v>
      </c>
      <c r="B15" s="365">
        <v>7.5135807812155466</v>
      </c>
      <c r="C15" s="365">
        <v>7.6994641433968836</v>
      </c>
      <c r="D15" s="365">
        <v>7.4064855112384151</v>
      </c>
      <c r="E15" s="365">
        <v>7.6965403352935446</v>
      </c>
      <c r="F15" s="365">
        <v>8.201528780367541</v>
      </c>
      <c r="G15" s="365">
        <v>7.3972317152700002</v>
      </c>
      <c r="H15" s="365">
        <v>7.8939726460674073</v>
      </c>
      <c r="I15" s="365">
        <v>8.3339730276942152</v>
      </c>
      <c r="J15" s="365">
        <v>8.3271709427939342</v>
      </c>
      <c r="K15" s="365">
        <v>7.811638457151207</v>
      </c>
      <c r="L15" s="365">
        <v>8.7473514972208424</v>
      </c>
      <c r="M15" s="365">
        <v>8.2577009869480946</v>
      </c>
      <c r="N15" s="365">
        <v>8.0663073739465716</v>
      </c>
      <c r="O15" s="365">
        <v>7.9457448980641034</v>
      </c>
      <c r="P15" s="365">
        <v>8.5744224120341972</v>
      </c>
      <c r="Q15" s="365">
        <v>7.6389878478954261</v>
      </c>
      <c r="R15" s="365">
        <v>7.6837836624144424</v>
      </c>
      <c r="S15" s="365">
        <v>7.2887595841454278</v>
      </c>
      <c r="T15" s="365">
        <v>7.4122882022007754</v>
      </c>
      <c r="U15" s="365">
        <v>7.6600856135415025</v>
      </c>
      <c r="V15" s="366">
        <v>7.6074374571568768</v>
      </c>
      <c r="W15" s="363">
        <v>-9.5865122575663486E-3</v>
      </c>
      <c r="X15" s="363">
        <v>-1.9572392148269335E-3</v>
      </c>
      <c r="Y15" s="363">
        <v>1.5591818360968816E-2</v>
      </c>
    </row>
    <row r="16" spans="1:27" s="367" customFormat="1" ht="15" customHeight="1" x14ac:dyDescent="0.15">
      <c r="A16" s="364" t="s">
        <v>227</v>
      </c>
      <c r="B16" s="365">
        <v>0</v>
      </c>
      <c r="C16" s="365">
        <v>0</v>
      </c>
      <c r="D16" s="365">
        <v>0</v>
      </c>
      <c r="E16" s="365">
        <v>0</v>
      </c>
      <c r="F16" s="365">
        <v>0</v>
      </c>
      <c r="G16" s="365">
        <v>0</v>
      </c>
      <c r="H16" s="365">
        <v>0</v>
      </c>
      <c r="I16" s="365">
        <v>0</v>
      </c>
      <c r="J16" s="365">
        <v>0</v>
      </c>
      <c r="K16" s="365">
        <v>0.43313591308636357</v>
      </c>
      <c r="L16" s="365">
        <v>5.4774789737780676</v>
      </c>
      <c r="M16" s="365">
        <v>8.7968268358820865</v>
      </c>
      <c r="N16" s="365">
        <v>7.0774016040733967</v>
      </c>
      <c r="O16" s="365">
        <v>9.917063555972506</v>
      </c>
      <c r="P16" s="365">
        <v>9.3804712764841902</v>
      </c>
      <c r="Q16" s="365">
        <v>1.9483761767685071</v>
      </c>
      <c r="R16" s="365">
        <v>0</v>
      </c>
      <c r="S16" s="365">
        <v>0</v>
      </c>
      <c r="T16" s="365">
        <v>0</v>
      </c>
      <c r="U16" s="365">
        <v>0</v>
      </c>
      <c r="V16" s="366">
        <v>0</v>
      </c>
      <c r="W16" s="363" t="s">
        <v>111</v>
      </c>
      <c r="X16" s="363">
        <v>-1</v>
      </c>
      <c r="Y16" s="363">
        <v>0</v>
      </c>
    </row>
    <row r="17" spans="1:25" s="367" customFormat="1" ht="15" customHeight="1" x14ac:dyDescent="0.15">
      <c r="A17" s="371" t="s">
        <v>124</v>
      </c>
      <c r="B17" s="389">
        <v>24.572846170393543</v>
      </c>
      <c r="C17" s="389">
        <v>32.919991553027295</v>
      </c>
      <c r="D17" s="389">
        <v>35.240732268596439</v>
      </c>
      <c r="E17" s="389">
        <v>36.355391380725472</v>
      </c>
      <c r="F17" s="389">
        <v>42.463674283572928</v>
      </c>
      <c r="G17" s="389">
        <v>45.147316614224358</v>
      </c>
      <c r="H17" s="389">
        <v>52.956710158799488</v>
      </c>
      <c r="I17" s="389">
        <v>60.557252088738693</v>
      </c>
      <c r="J17" s="389">
        <v>60.674540540024317</v>
      </c>
      <c r="K17" s="389">
        <v>71.843028006945417</v>
      </c>
      <c r="L17" s="389">
        <v>103.78420301016671</v>
      </c>
      <c r="M17" s="389">
        <v>128.73738856546603</v>
      </c>
      <c r="N17" s="389">
        <v>130.29948553781199</v>
      </c>
      <c r="O17" s="389">
        <v>135.22187197341617</v>
      </c>
      <c r="P17" s="389">
        <v>132.17328009129673</v>
      </c>
      <c r="Q17" s="389">
        <v>125.44588066831717</v>
      </c>
      <c r="R17" s="389">
        <v>125.9680056717916</v>
      </c>
      <c r="S17" s="389">
        <v>122.26540069914552</v>
      </c>
      <c r="T17" s="389">
        <v>125.92524909759902</v>
      </c>
      <c r="U17" s="389">
        <v>127.53289063918501</v>
      </c>
      <c r="V17" s="390">
        <v>126.89957506326211</v>
      </c>
      <c r="W17" s="391">
        <v>-7.6845723597819271E-3</v>
      </c>
      <c r="X17" s="391">
        <v>5.9067784365802067E-2</v>
      </c>
      <c r="Y17" s="391">
        <v>0.26008693934238003</v>
      </c>
    </row>
    <row r="18" spans="1:25" s="367" customFormat="1" ht="15" customHeight="1" x14ac:dyDescent="0.15">
      <c r="A18" s="364" t="s">
        <v>123</v>
      </c>
      <c r="B18" s="365">
        <v>26.016581741596642</v>
      </c>
      <c r="C18" s="365">
        <v>26.375778070903358</v>
      </c>
      <c r="D18" s="365">
        <v>27.702850044642854</v>
      </c>
      <c r="E18" s="365">
        <v>29.058346430550408</v>
      </c>
      <c r="F18" s="365">
        <v>25.024910387054227</v>
      </c>
      <c r="G18" s="365">
        <v>26.516692760815065</v>
      </c>
      <c r="H18" s="365">
        <v>24.333343114626228</v>
      </c>
      <c r="I18" s="365">
        <v>24.334993301127039</v>
      </c>
      <c r="J18" s="365">
        <v>21.904495550466319</v>
      </c>
      <c r="K18" s="365">
        <v>21.380853236843116</v>
      </c>
      <c r="L18" s="365">
        <v>19.456352649685947</v>
      </c>
      <c r="M18" s="365">
        <v>16.708627633265465</v>
      </c>
      <c r="N18" s="365">
        <v>14.914252680503498</v>
      </c>
      <c r="O18" s="365">
        <v>14.968740953744957</v>
      </c>
      <c r="P18" s="365">
        <v>17.433457251018648</v>
      </c>
      <c r="Q18" s="365">
        <v>16.565194854575118</v>
      </c>
      <c r="R18" s="365">
        <v>15.51751305759309</v>
      </c>
      <c r="S18" s="365">
        <v>16.386260113578707</v>
      </c>
      <c r="T18" s="365">
        <v>13.097478850623357</v>
      </c>
      <c r="U18" s="365">
        <v>16.643532303232121</v>
      </c>
      <c r="V18" s="366">
        <v>14.963772427803423</v>
      </c>
      <c r="W18" s="363">
        <v>-0.10338217081564083</v>
      </c>
      <c r="X18" s="363">
        <v>-2.4736328490877701E-2</v>
      </c>
      <c r="Y18" s="363">
        <v>3.0668989788366928E-2</v>
      </c>
    </row>
    <row r="19" spans="1:25" s="367" customFormat="1" ht="15" customHeight="1" x14ac:dyDescent="0.15">
      <c r="A19" s="364" t="s">
        <v>228</v>
      </c>
      <c r="B19" s="365">
        <v>0</v>
      </c>
      <c r="C19" s="365">
        <v>0</v>
      </c>
      <c r="D19" s="365">
        <v>0</v>
      </c>
      <c r="E19" s="365">
        <v>0</v>
      </c>
      <c r="F19" s="365">
        <v>0</v>
      </c>
      <c r="G19" s="365">
        <v>0</v>
      </c>
      <c r="H19" s="365">
        <v>0</v>
      </c>
      <c r="I19" s="365">
        <v>0</v>
      </c>
      <c r="J19" s="365">
        <v>0</v>
      </c>
      <c r="K19" s="365">
        <v>0</v>
      </c>
      <c r="L19" s="365">
        <v>0</v>
      </c>
      <c r="M19" s="365">
        <v>0</v>
      </c>
      <c r="N19" s="365">
        <v>0</v>
      </c>
      <c r="O19" s="365">
        <v>0.41433466562753418</v>
      </c>
      <c r="P19" s="365">
        <v>0.44015372658080776</v>
      </c>
      <c r="Q19" s="365">
        <v>0</v>
      </c>
      <c r="R19" s="365">
        <v>0.94309514238591596</v>
      </c>
      <c r="S19" s="365">
        <v>5.0082173760294246</v>
      </c>
      <c r="T19" s="365">
        <v>5.1632683984532193</v>
      </c>
      <c r="U19" s="365">
        <v>5.7659438164037393</v>
      </c>
      <c r="V19" s="366">
        <v>6.0955614450403761</v>
      </c>
      <c r="W19" s="363">
        <v>5.4277859641808091E-2</v>
      </c>
      <c r="X19" s="363" t="s">
        <v>111</v>
      </c>
      <c r="Y19" s="363">
        <v>1.2493153889787445E-2</v>
      </c>
    </row>
    <row r="20" spans="1:25" s="367" customFormat="1" ht="15" customHeight="1" x14ac:dyDescent="0.15">
      <c r="A20" s="364" t="s">
        <v>122</v>
      </c>
      <c r="B20" s="365">
        <v>0</v>
      </c>
      <c r="C20" s="365">
        <v>0</v>
      </c>
      <c r="D20" s="365">
        <v>0</v>
      </c>
      <c r="E20" s="365">
        <v>0</v>
      </c>
      <c r="F20" s="365">
        <v>0</v>
      </c>
      <c r="G20" s="365">
        <v>6.9835342550107917</v>
      </c>
      <c r="H20" s="365">
        <v>14.716370551039766</v>
      </c>
      <c r="I20" s="365">
        <v>13.981555161153848</v>
      </c>
      <c r="J20" s="365">
        <v>14.025214881317815</v>
      </c>
      <c r="K20" s="365">
        <v>13.097022138740156</v>
      </c>
      <c r="L20" s="365">
        <v>9.9669837426440608</v>
      </c>
      <c r="M20" s="365">
        <v>9.0041430709479222</v>
      </c>
      <c r="N20" s="365">
        <v>6.8632140668109907</v>
      </c>
      <c r="O20" s="365">
        <v>3.8820694151138397</v>
      </c>
      <c r="P20" s="365">
        <v>0.44905956746179176</v>
      </c>
      <c r="Q20" s="365">
        <v>0</v>
      </c>
      <c r="R20" s="365">
        <v>0.75199378513736637</v>
      </c>
      <c r="S20" s="365">
        <v>1.187334805450035</v>
      </c>
      <c r="T20" s="365">
        <v>1.9799383697411919</v>
      </c>
      <c r="U20" s="365">
        <v>4.5487978514115932</v>
      </c>
      <c r="V20" s="366">
        <v>1.8067536109181754</v>
      </c>
      <c r="W20" s="363">
        <v>-0.60389158091883588</v>
      </c>
      <c r="X20" s="363">
        <v>-0.10035243762575208</v>
      </c>
      <c r="Y20" s="363">
        <v>3.703030656920956E-3</v>
      </c>
    </row>
    <row r="21" spans="1:25" s="367" customFormat="1" ht="15" customHeight="1" x14ac:dyDescent="0.15">
      <c r="A21" s="364" t="s">
        <v>234</v>
      </c>
      <c r="B21" s="365">
        <v>6.0568337094493661</v>
      </c>
      <c r="C21" s="365">
        <v>7.7188975582784813</v>
      </c>
      <c r="D21" s="365">
        <v>8.0644129683607595</v>
      </c>
      <c r="E21" s="365">
        <v>11.805333195210977</v>
      </c>
      <c r="F21" s="365">
        <v>13.1340141259611</v>
      </c>
      <c r="G21" s="365">
        <v>12.88052106877997</v>
      </c>
      <c r="H21" s="365">
        <v>18.416241155905837</v>
      </c>
      <c r="I21" s="365">
        <v>22.585190958445931</v>
      </c>
      <c r="J21" s="365">
        <v>22.705356758090605</v>
      </c>
      <c r="K21" s="365">
        <v>16.056969599756936</v>
      </c>
      <c r="L21" s="365">
        <v>24.053331308903182</v>
      </c>
      <c r="M21" s="365">
        <v>25.685783035336339</v>
      </c>
      <c r="N21" s="365">
        <v>27.905183542898214</v>
      </c>
      <c r="O21" s="365">
        <v>22.482797922679165</v>
      </c>
      <c r="P21" s="365">
        <v>26.137822335800522</v>
      </c>
      <c r="Q21" s="365">
        <v>26.892285174562236</v>
      </c>
      <c r="R21" s="365">
        <v>24.625625833826454</v>
      </c>
      <c r="S21" s="365">
        <v>28.212983178657616</v>
      </c>
      <c r="T21" s="365">
        <v>27.881547466605063</v>
      </c>
      <c r="U21" s="365">
        <v>28.765928084789468</v>
      </c>
      <c r="V21" s="366">
        <v>28.426212848068335</v>
      </c>
      <c r="W21" s="363">
        <v>-1.4509613029332291E-2</v>
      </c>
      <c r="X21" s="363">
        <v>6.0038113476622357E-2</v>
      </c>
      <c r="Y21" s="363">
        <v>5.8260925563095263E-2</v>
      </c>
    </row>
    <row r="22" spans="1:25" s="367" customFormat="1" ht="15" customHeight="1" x14ac:dyDescent="0.15">
      <c r="A22" s="364" t="s">
        <v>209</v>
      </c>
      <c r="B22" s="365">
        <v>0.83735999999999999</v>
      </c>
      <c r="C22" s="365">
        <v>0.80595899999999998</v>
      </c>
      <c r="D22" s="365">
        <v>0.70397668613953501</v>
      </c>
      <c r="E22" s="365">
        <v>0.78502499999999997</v>
      </c>
      <c r="F22" s="365">
        <v>0.69883690679999999</v>
      </c>
      <c r="G22" s="365">
        <v>0.95771843999999995</v>
      </c>
      <c r="H22" s="365">
        <v>0.71228938860000002</v>
      </c>
      <c r="I22" s="365">
        <v>2.2471996862250863</v>
      </c>
      <c r="J22" s="365">
        <v>5.1915737605384207</v>
      </c>
      <c r="K22" s="365">
        <v>5.4172411898513158</v>
      </c>
      <c r="L22" s="365">
        <v>5.2913385603515177</v>
      </c>
      <c r="M22" s="365">
        <v>4.9732131096097252</v>
      </c>
      <c r="N22" s="365">
        <v>4.5663607061278402</v>
      </c>
      <c r="O22" s="365">
        <v>5.220895378753081</v>
      </c>
      <c r="P22" s="365">
        <v>4.9915089871424136</v>
      </c>
      <c r="Q22" s="365">
        <v>5.02506130337051</v>
      </c>
      <c r="R22" s="365">
        <v>4.3516374965313558</v>
      </c>
      <c r="S22" s="365">
        <v>4.9491418842239892</v>
      </c>
      <c r="T22" s="365">
        <v>5.4743312874978693</v>
      </c>
      <c r="U22" s="365">
        <v>5.5101850034968471</v>
      </c>
      <c r="V22" s="366">
        <v>5.1120756284442681</v>
      </c>
      <c r="W22" s="363">
        <v>-7.4784566133608288E-2</v>
      </c>
      <c r="X22" s="363">
        <v>1.7025996047783654E-3</v>
      </c>
      <c r="Y22" s="363">
        <v>1.0477451191038411E-2</v>
      </c>
    </row>
    <row r="23" spans="1:25" s="367" customFormat="1" ht="15" customHeight="1" x14ac:dyDescent="0.15">
      <c r="A23" s="371" t="s">
        <v>114</v>
      </c>
      <c r="B23" s="389">
        <v>32.910775451046007</v>
      </c>
      <c r="C23" s="389">
        <v>34.900634629181837</v>
      </c>
      <c r="D23" s="389">
        <v>36.471239699143155</v>
      </c>
      <c r="E23" s="389">
        <v>41.648704625761383</v>
      </c>
      <c r="F23" s="389">
        <v>38.857761419815326</v>
      </c>
      <c r="G23" s="389">
        <v>47.338466524605835</v>
      </c>
      <c r="H23" s="389">
        <v>58.178244210171833</v>
      </c>
      <c r="I23" s="389">
        <v>63.1489391069519</v>
      </c>
      <c r="J23" s="389">
        <v>63.826640950413186</v>
      </c>
      <c r="K23" s="389">
        <v>55.952086165191531</v>
      </c>
      <c r="L23" s="389">
        <v>58.768006261584723</v>
      </c>
      <c r="M23" s="389">
        <v>56.371766849159442</v>
      </c>
      <c r="N23" s="389">
        <v>54.249010996340552</v>
      </c>
      <c r="O23" s="389">
        <v>46.968838335918576</v>
      </c>
      <c r="P23" s="389">
        <v>49.452001868004174</v>
      </c>
      <c r="Q23" s="389">
        <v>48.482541332507893</v>
      </c>
      <c r="R23" s="389">
        <v>46.189865315474201</v>
      </c>
      <c r="S23" s="389">
        <v>55.743937357939785</v>
      </c>
      <c r="T23" s="389">
        <v>53.596564372920689</v>
      </c>
      <c r="U23" s="389">
        <v>61.23438705933377</v>
      </c>
      <c r="V23" s="390">
        <v>56.404375960274599</v>
      </c>
      <c r="W23" s="391">
        <v>-8.1394158662208893E-2</v>
      </c>
      <c r="X23" s="391">
        <v>9.0621338888552394E-3</v>
      </c>
      <c r="Y23" s="391">
        <v>0.11560355108920906</v>
      </c>
    </row>
    <row r="24" spans="1:25" s="367" customFormat="1" ht="15" customHeight="1" x14ac:dyDescent="0.15">
      <c r="A24" s="364" t="s">
        <v>113</v>
      </c>
      <c r="B24" s="365">
        <v>10.256303999085366</v>
      </c>
      <c r="C24" s="365">
        <v>10.406762246189027</v>
      </c>
      <c r="D24" s="365">
        <v>10.500674110640244</v>
      </c>
      <c r="E24" s="365">
        <v>10.650922932410062</v>
      </c>
      <c r="F24" s="365">
        <v>12.187866431199408</v>
      </c>
      <c r="G24" s="365">
        <v>15.459759</v>
      </c>
      <c r="H24" s="365">
        <v>19.135191410896343</v>
      </c>
      <c r="I24" s="365">
        <v>20.896901064786586</v>
      </c>
      <c r="J24" s="365">
        <v>20.887568174847562</v>
      </c>
      <c r="K24" s="365">
        <v>25.133557207558475</v>
      </c>
      <c r="L24" s="365">
        <v>25.836315151758864</v>
      </c>
      <c r="M24" s="365">
        <v>26.016874482235796</v>
      </c>
      <c r="N24" s="365">
        <v>28.293231647626072</v>
      </c>
      <c r="O24" s="365">
        <v>30.51986068642768</v>
      </c>
      <c r="P24" s="365">
        <v>32.033512746473157</v>
      </c>
      <c r="Q24" s="365">
        <v>39.914231985469215</v>
      </c>
      <c r="R24" s="365">
        <v>60.38569400720025</v>
      </c>
      <c r="S24" s="365">
        <v>76.550634841935022</v>
      </c>
      <c r="T24" s="365">
        <v>91.819721175090692</v>
      </c>
      <c r="U24" s="365">
        <v>104.65500580873463</v>
      </c>
      <c r="V24" s="366">
        <v>106.23146755643211</v>
      </c>
      <c r="W24" s="363">
        <v>1.2290017342235338E-2</v>
      </c>
      <c r="X24" s="363">
        <v>0.15332207498413486</v>
      </c>
      <c r="Y24" s="363">
        <v>0.21772663340147458</v>
      </c>
    </row>
    <row r="25" spans="1:25" s="367" customFormat="1" ht="15" customHeight="1" x14ac:dyDescent="0.15">
      <c r="A25" s="364" t="s">
        <v>238</v>
      </c>
      <c r="B25" s="365">
        <v>8.9081574012195137</v>
      </c>
      <c r="C25" s="365">
        <v>9.1086864256097577</v>
      </c>
      <c r="D25" s="365">
        <v>9.6044662158902447</v>
      </c>
      <c r="E25" s="365">
        <v>9.7106468149878058</v>
      </c>
      <c r="F25" s="365">
        <v>9.5740691780487825</v>
      </c>
      <c r="G25" s="365">
        <v>9.5773050000000008</v>
      </c>
      <c r="H25" s="365">
        <v>10.014104234658539</v>
      </c>
      <c r="I25" s="365">
        <v>9.5875529858536588</v>
      </c>
      <c r="J25" s="365">
        <v>9.4396148146341474</v>
      </c>
      <c r="K25" s="365">
        <v>9.0289390859512189</v>
      </c>
      <c r="L25" s="365">
        <v>9.0386603778170738</v>
      </c>
      <c r="M25" s="365">
        <v>9.6068959417250515</v>
      </c>
      <c r="N25" s="365">
        <v>9.1515229638672597</v>
      </c>
      <c r="O25" s="365">
        <v>9.5125954487448237</v>
      </c>
      <c r="P25" s="365">
        <v>8.6340412404417908</v>
      </c>
      <c r="Q25" s="365">
        <v>8.7319542995084571</v>
      </c>
      <c r="R25" s="365">
        <v>8.6444722824140445</v>
      </c>
      <c r="S25" s="365">
        <v>9.1247404377584385</v>
      </c>
      <c r="T25" s="365">
        <v>8.5437852811560848</v>
      </c>
      <c r="U25" s="365">
        <v>8.7965448814817098</v>
      </c>
      <c r="V25" s="366">
        <v>8.4499658164715061</v>
      </c>
      <c r="W25" s="363">
        <v>-4.2024045609633354E-2</v>
      </c>
      <c r="X25" s="363">
        <v>-2.6041887551155884E-3</v>
      </c>
      <c r="Y25" s="363">
        <v>1.7318621797261315E-2</v>
      </c>
    </row>
    <row r="26" spans="1:25" s="367" customFormat="1" ht="15" customHeight="1" x14ac:dyDescent="0.15">
      <c r="A26" s="364" t="s">
        <v>107</v>
      </c>
      <c r="B26" s="365">
        <v>36.625617018723418</v>
      </c>
      <c r="C26" s="365">
        <v>32.585043462553202</v>
      </c>
      <c r="D26" s="365">
        <v>35.933211</v>
      </c>
      <c r="E26" s="365">
        <v>36.473901200042562</v>
      </c>
      <c r="F26" s="365">
        <v>34.026559591531928</v>
      </c>
      <c r="G26" s="365">
        <v>32.036102468489368</v>
      </c>
      <c r="H26" s="365">
        <v>30.572025593191491</v>
      </c>
      <c r="I26" s="365">
        <v>28.762482901276599</v>
      </c>
      <c r="J26" s="365">
        <v>27.815687944255323</v>
      </c>
      <c r="K26" s="365">
        <v>26.889181213234046</v>
      </c>
      <c r="L26" s="365">
        <v>32.447978375701574</v>
      </c>
      <c r="M26" s="365">
        <v>28.741391871747481</v>
      </c>
      <c r="N26" s="365">
        <v>24.440517811228311</v>
      </c>
      <c r="O26" s="365">
        <v>23.051189631642508</v>
      </c>
      <c r="P26" s="365">
        <v>21.71601082863306</v>
      </c>
      <c r="Q26" s="365">
        <v>21.649807568269498</v>
      </c>
      <c r="R26" s="365">
        <v>22.387201735927079</v>
      </c>
      <c r="S26" s="365">
        <v>21.706826653972513</v>
      </c>
      <c r="T26" s="365">
        <v>20.808211186143005</v>
      </c>
      <c r="U26" s="365">
        <v>16.470356501309375</v>
      </c>
      <c r="V26" s="366">
        <v>16.784783723431836</v>
      </c>
      <c r="W26" s="363">
        <v>1.6306092541651385E-2</v>
      </c>
      <c r="X26" s="363">
        <v>-4.7834279407561464E-2</v>
      </c>
      <c r="Y26" s="363">
        <v>3.4401242273466158E-2</v>
      </c>
    </row>
    <row r="27" spans="1:25" s="367" customFormat="1" ht="15" customHeight="1" x14ac:dyDescent="0.15">
      <c r="A27" s="364" t="s">
        <v>105</v>
      </c>
      <c r="B27" s="365">
        <v>21.4870988290625</v>
      </c>
      <c r="C27" s="365">
        <v>21.343489668750003</v>
      </c>
      <c r="D27" s="365">
        <v>20.828648967418747</v>
      </c>
      <c r="E27" s="365">
        <v>23.75159034155169</v>
      </c>
      <c r="F27" s="365">
        <v>28.131687885341357</v>
      </c>
      <c r="G27" s="365">
        <v>29.951955718406811</v>
      </c>
      <c r="H27" s="365">
        <v>28.73727213624737</v>
      </c>
      <c r="I27" s="365">
        <v>30.821903591249995</v>
      </c>
      <c r="J27" s="365">
        <v>30.410562700625</v>
      </c>
      <c r="K27" s="365">
        <v>30.402138407750002</v>
      </c>
      <c r="L27" s="365">
        <v>30.997334737067391</v>
      </c>
      <c r="M27" s="365">
        <v>33.165671912524488</v>
      </c>
      <c r="N27" s="365">
        <v>31.367002524073403</v>
      </c>
      <c r="O27" s="365">
        <v>33.613715349036966</v>
      </c>
      <c r="P27" s="365">
        <v>33.982494158341808</v>
      </c>
      <c r="Q27" s="365">
        <v>34.253925715095541</v>
      </c>
      <c r="R27" s="365">
        <v>33.587348786755001</v>
      </c>
      <c r="S27" s="365">
        <v>36.067601562342865</v>
      </c>
      <c r="T27" s="365">
        <v>32.998358199080094</v>
      </c>
      <c r="U27" s="365">
        <v>35.166404232795209</v>
      </c>
      <c r="V27" s="366">
        <v>32.83012186157984</v>
      </c>
      <c r="W27" s="363">
        <v>-6.8985789438773981E-2</v>
      </c>
      <c r="X27" s="363">
        <v>1.4664306558180407E-2</v>
      </c>
      <c r="Y27" s="363">
        <v>6.7286954341328142E-2</v>
      </c>
    </row>
    <row r="28" spans="1:25" s="367" customFormat="1" ht="15" customHeight="1" x14ac:dyDescent="0.15">
      <c r="A28" s="364" t="s">
        <v>502</v>
      </c>
      <c r="B28" s="365">
        <v>0</v>
      </c>
      <c r="C28" s="365">
        <v>0</v>
      </c>
      <c r="D28" s="365">
        <v>0</v>
      </c>
      <c r="E28" s="365">
        <v>0</v>
      </c>
      <c r="F28" s="365">
        <v>0</v>
      </c>
      <c r="G28" s="365">
        <v>0</v>
      </c>
      <c r="H28" s="365">
        <v>0</v>
      </c>
      <c r="I28" s="365">
        <v>0</v>
      </c>
      <c r="J28" s="365">
        <v>0</v>
      </c>
      <c r="K28" s="365">
        <v>0</v>
      </c>
      <c r="L28" s="365">
        <v>0</v>
      </c>
      <c r="M28" s="365">
        <v>0</v>
      </c>
      <c r="N28" s="365">
        <v>0</v>
      </c>
      <c r="O28" s="365">
        <v>0</v>
      </c>
      <c r="P28" s="365">
        <v>5.0096153400112016</v>
      </c>
      <c r="Q28" s="365">
        <v>10.107543236968084</v>
      </c>
      <c r="R28" s="365">
        <v>10.866853455627579</v>
      </c>
      <c r="S28" s="365">
        <v>11.139407828890755</v>
      </c>
      <c r="T28" s="365">
        <v>9.5087070206720874</v>
      </c>
      <c r="U28" s="365">
        <v>11.615555495869478</v>
      </c>
      <c r="V28" s="366">
        <v>11.537593645308343</v>
      </c>
      <c r="W28" s="363">
        <v>-9.4257507103541194E-3</v>
      </c>
      <c r="X28" s="363" t="s">
        <v>111</v>
      </c>
      <c r="Y28" s="363">
        <v>2.3646867352301142E-2</v>
      </c>
    </row>
    <row r="29" spans="1:25" s="367" customFormat="1" ht="15" customHeight="1" x14ac:dyDescent="0.15">
      <c r="A29" s="364" t="s">
        <v>611</v>
      </c>
      <c r="B29" s="365">
        <v>0</v>
      </c>
      <c r="C29" s="365">
        <v>0.429147</v>
      </c>
      <c r="D29" s="365">
        <v>0</v>
      </c>
      <c r="E29" s="365">
        <v>0</v>
      </c>
      <c r="F29" s="365">
        <v>0</v>
      </c>
      <c r="G29" s="365">
        <v>0</v>
      </c>
      <c r="H29" s="365">
        <v>0</v>
      </c>
      <c r="I29" s="365">
        <v>0</v>
      </c>
      <c r="J29" s="365">
        <v>0</v>
      </c>
      <c r="K29" s="365">
        <v>0</v>
      </c>
      <c r="L29" s="365">
        <v>0</v>
      </c>
      <c r="M29" s="365">
        <v>0</v>
      </c>
      <c r="N29" s="365">
        <v>0</v>
      </c>
      <c r="O29" s="365">
        <v>9.2958048435039561E-2</v>
      </c>
      <c r="P29" s="365">
        <v>0.16057610683644902</v>
      </c>
      <c r="Q29" s="365">
        <v>0.81062380372278153</v>
      </c>
      <c r="R29" s="365">
        <v>0.49240794795103732</v>
      </c>
      <c r="S29" s="365">
        <v>0.8463574410992627</v>
      </c>
      <c r="T29" s="365">
        <v>0.61743098863000001</v>
      </c>
      <c r="U29" s="365">
        <v>0.53917382495999988</v>
      </c>
      <c r="V29" s="366">
        <v>1.4266146450000001</v>
      </c>
      <c r="W29" s="363">
        <v>1.6386978093460618</v>
      </c>
      <c r="X29" s="363" t="s">
        <v>111</v>
      </c>
      <c r="Y29" s="363">
        <v>2.9239170931352051E-3</v>
      </c>
    </row>
    <row r="30" spans="1:25" s="367" customFormat="1" ht="15" customHeight="1" x14ac:dyDescent="0.15">
      <c r="A30" s="360" t="s">
        <v>94</v>
      </c>
      <c r="B30" s="365">
        <v>77.277177248090794</v>
      </c>
      <c r="C30" s="365">
        <v>73.873128803101977</v>
      </c>
      <c r="D30" s="365">
        <v>76.867000293949246</v>
      </c>
      <c r="E30" s="365">
        <v>80.587061288992132</v>
      </c>
      <c r="F30" s="365">
        <v>83.920183086121483</v>
      </c>
      <c r="G30" s="365">
        <v>87.025122186896184</v>
      </c>
      <c r="H30" s="365">
        <v>88.458593374993754</v>
      </c>
      <c r="I30" s="365">
        <v>90.068840543166829</v>
      </c>
      <c r="J30" s="365">
        <v>88.553433634362023</v>
      </c>
      <c r="K30" s="365">
        <v>91.453815914493731</v>
      </c>
      <c r="L30" s="365">
        <v>98.320288642344906</v>
      </c>
      <c r="M30" s="365">
        <v>97.530834208232818</v>
      </c>
      <c r="N30" s="365">
        <v>93.252274946795055</v>
      </c>
      <c r="O30" s="365">
        <v>96.790319164287013</v>
      </c>
      <c r="P30" s="365">
        <v>101.53625042073747</v>
      </c>
      <c r="Q30" s="365">
        <v>115.46808660903358</v>
      </c>
      <c r="R30" s="365">
        <v>136.36397821587505</v>
      </c>
      <c r="S30" s="365">
        <v>155.43556876599882</v>
      </c>
      <c r="T30" s="365">
        <v>164.29621385077192</v>
      </c>
      <c r="U30" s="365">
        <v>177.24304074515038</v>
      </c>
      <c r="V30" s="366">
        <v>177.26054724822367</v>
      </c>
      <c r="W30" s="363">
        <v>-2.6337391305668589E-3</v>
      </c>
      <c r="X30" s="363">
        <v>6.8407027849837432E-2</v>
      </c>
      <c r="Y30" s="363">
        <v>0.36330423625896663</v>
      </c>
    </row>
    <row r="31" spans="1:25" s="367" customFormat="1" ht="15" customHeight="1" x14ac:dyDescent="0.15">
      <c r="A31" s="379" t="s">
        <v>612</v>
      </c>
      <c r="B31" s="392">
        <v>140.47727212591178</v>
      </c>
      <c r="C31" s="392">
        <v>147.26488707906117</v>
      </c>
      <c r="D31" s="392">
        <v>155.89005985074292</v>
      </c>
      <c r="E31" s="392">
        <v>171.95412929319119</v>
      </c>
      <c r="F31" s="392">
        <v>180.66915892321686</v>
      </c>
      <c r="G31" s="392">
        <v>195.14414465009335</v>
      </c>
      <c r="H31" s="392">
        <v>217.49475475170783</v>
      </c>
      <c r="I31" s="392">
        <v>233.23078025721131</v>
      </c>
      <c r="J31" s="392">
        <v>234.85258398148542</v>
      </c>
      <c r="K31" s="392">
        <v>249.73884096815735</v>
      </c>
      <c r="L31" s="392">
        <v>302.38995504466726</v>
      </c>
      <c r="M31" s="392">
        <v>328.26413569281834</v>
      </c>
      <c r="N31" s="392">
        <v>324.88388621800118</v>
      </c>
      <c r="O31" s="392">
        <v>326.84039163636515</v>
      </c>
      <c r="P31" s="392">
        <v>333.63295919908529</v>
      </c>
      <c r="Q31" s="392">
        <v>337.09606661973112</v>
      </c>
      <c r="R31" s="392">
        <v>358.25589961195556</v>
      </c>
      <c r="S31" s="392">
        <v>393.29242044738749</v>
      </c>
      <c r="T31" s="392">
        <v>430.56846949403342</v>
      </c>
      <c r="U31" s="392">
        <v>483.7513328899413</v>
      </c>
      <c r="V31" s="392">
        <v>487.91213962578382</v>
      </c>
      <c r="W31" s="393">
        <v>5.8453863915652882E-3</v>
      </c>
      <c r="X31" s="393">
        <v>6.8350132675977227E-2</v>
      </c>
      <c r="Y31" s="393">
        <v>1</v>
      </c>
    </row>
    <row r="32" spans="1:25" ht="14.25" customHeight="1" x14ac:dyDescent="0.2">
      <c r="A32" s="356"/>
      <c r="B32" s="381"/>
      <c r="C32" s="381"/>
      <c r="D32" s="381"/>
      <c r="E32" s="381"/>
      <c r="F32" s="381"/>
      <c r="G32" s="381"/>
      <c r="H32" s="381"/>
      <c r="I32" s="381"/>
      <c r="J32" s="381"/>
      <c r="K32" s="381"/>
      <c r="O32" s="402"/>
      <c r="P32" s="402"/>
      <c r="Q32" s="403"/>
      <c r="R32" s="403"/>
      <c r="S32" s="403"/>
      <c r="T32" s="403"/>
      <c r="U32" s="403"/>
      <c r="V32" s="403"/>
      <c r="W32" s="402"/>
      <c r="X32" s="402"/>
      <c r="Y32" s="357"/>
    </row>
    <row r="33" spans="1:25" ht="14.25" customHeight="1" x14ac:dyDescent="0.2">
      <c r="A33" s="356" t="s">
        <v>603</v>
      </c>
      <c r="B33" s="381"/>
      <c r="C33" s="381"/>
      <c r="D33" s="381"/>
      <c r="E33" s="381"/>
      <c r="F33" s="381"/>
      <c r="G33" s="381"/>
      <c r="H33" s="381"/>
      <c r="I33" s="381"/>
      <c r="J33" s="381"/>
      <c r="K33" s="381"/>
      <c r="O33" s="402"/>
      <c r="P33" s="402"/>
      <c r="Q33" s="403"/>
      <c r="R33" s="403"/>
      <c r="S33" s="403"/>
      <c r="T33" s="403"/>
      <c r="U33" s="403"/>
      <c r="V33" s="403"/>
      <c r="W33" s="402"/>
      <c r="X33" s="402"/>
      <c r="Y33" s="357"/>
    </row>
    <row r="34" spans="1:25" ht="14.25" customHeight="1" x14ac:dyDescent="0.2">
      <c r="A34" s="356" t="s">
        <v>604</v>
      </c>
      <c r="B34" s="381"/>
      <c r="C34" s="381"/>
      <c r="D34" s="381"/>
      <c r="E34" s="381"/>
      <c r="F34" s="381"/>
      <c r="G34" s="381"/>
      <c r="H34" s="381"/>
      <c r="I34" s="381"/>
      <c r="J34" s="381"/>
      <c r="K34" s="381"/>
    </row>
    <row r="35" spans="1:25" ht="14.25" customHeight="1" x14ac:dyDescent="0.2">
      <c r="A35" s="356" t="s">
        <v>613</v>
      </c>
      <c r="B35" s="381"/>
      <c r="C35" s="381"/>
      <c r="D35" s="381"/>
      <c r="E35" s="381"/>
      <c r="F35" s="381"/>
      <c r="G35" s="381"/>
      <c r="H35" s="381"/>
      <c r="I35" s="381"/>
      <c r="J35" s="381"/>
      <c r="K35" s="381"/>
    </row>
    <row r="36" spans="1:25" ht="14.25" customHeight="1" x14ac:dyDescent="0.2">
      <c r="A36" s="382" t="s">
        <v>594</v>
      </c>
    </row>
    <row r="37" spans="1:25" ht="14.25" customHeight="1" x14ac:dyDescent="0.2">
      <c r="A37" s="383" t="s">
        <v>595</v>
      </c>
    </row>
    <row r="38" spans="1:25" ht="11.25" customHeight="1" x14ac:dyDescent="0.2">
      <c r="A38" s="385" t="s">
        <v>245</v>
      </c>
    </row>
    <row r="39" spans="1:25" x14ac:dyDescent="0.2">
      <c r="A39" s="386" t="s">
        <v>81</v>
      </c>
    </row>
    <row r="40" spans="1:25" ht="14.25" customHeight="1" x14ac:dyDescent="0.2">
      <c r="A40" s="354"/>
    </row>
  </sheetData>
  <mergeCells count="1">
    <mergeCell ref="W2:X2"/>
  </mergeCells>
  <conditionalFormatting sqref="W6:Y31">
    <cfRule type="cellIs" dxfId="258" priority="1" operator="lessThanOrEqual">
      <formula>0</formula>
    </cfRule>
    <cfRule type="cellIs" dxfId="257" priority="2" operator="greaterThan">
      <formula>0</formula>
    </cfRule>
  </conditionalFormatting>
  <hyperlinks>
    <hyperlink ref="L1" location="Contents!A1" display="Contents" xr:uid="{07639A32-E627-4D4A-8145-4E50473E631E}"/>
    <hyperlink ref="AA1" location="Contents!A1" display="Contents" xr:uid="{6C9FA4E1-6A6E-4B46-B8A9-1D85D70A3BB7}"/>
  </hyperlinks>
  <pageMargins left="0.7" right="0.7" top="0.75" bottom="0.75" header="0.3" footer="0.3"/>
  <pageSetup paperSize="9" scale="4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CE96-B9A7-47DC-A086-619ADA150C1B}">
  <dimension ref="A1:BI131"/>
  <sheetViews>
    <sheetView showGridLines="0" workbookViewId="0">
      <pane xSplit="1" ySplit="3" topLeftCell="AR100" activePane="bottomRight" state="frozen"/>
      <selection activeCell="AL81" sqref="AL81"/>
      <selection pane="topRight" activeCell="AL81" sqref="AL81"/>
      <selection pane="bottomLeft" activeCell="AL81" sqref="AL81"/>
      <selection pane="bottomRight" activeCell="BI1" sqref="BI1"/>
    </sheetView>
  </sheetViews>
  <sheetFormatPr baseColWidth="10" defaultColWidth="9" defaultRowHeight="15" x14ac:dyDescent="0.2"/>
  <cols>
    <col min="1" max="1" width="30" style="1046" customWidth="1"/>
    <col min="2" max="52" width="9" style="1046"/>
    <col min="53" max="53" width="10" style="1046" customWidth="1"/>
    <col min="54" max="55" width="10.25" style="1046" customWidth="1"/>
    <col min="56" max="57" width="9" style="1046"/>
    <col min="58" max="58" width="11.5" style="1046" customWidth="1"/>
    <col min="59" max="59" width="12" style="1046" customWidth="1"/>
    <col min="60" max="16384" width="9" style="1046"/>
  </cols>
  <sheetData>
    <row r="1" spans="1:61" x14ac:dyDescent="0.2">
      <c r="A1" s="1073" t="s">
        <v>212</v>
      </c>
      <c r="BD1" s="1012"/>
      <c r="BE1" s="1012"/>
      <c r="BI1" s="30" t="s">
        <v>199</v>
      </c>
    </row>
    <row r="2" spans="1:61" s="1005" customFormat="1" ht="11" x14ac:dyDescent="0.15">
      <c r="BD2" s="1012"/>
      <c r="BE2" s="1012"/>
      <c r="BF2" s="1228" t="s">
        <v>197</v>
      </c>
      <c r="BG2" s="1228"/>
    </row>
    <row r="3" spans="1:61" s="1005" customFormat="1" ht="11" x14ac:dyDescent="0.15">
      <c r="A3" s="1005" t="s">
        <v>213</v>
      </c>
      <c r="B3" s="1005">
        <v>1965</v>
      </c>
      <c r="C3" s="1005">
        <v>1966</v>
      </c>
      <c r="D3" s="1005">
        <v>1967</v>
      </c>
      <c r="E3" s="1005">
        <v>1968</v>
      </c>
      <c r="F3" s="1005">
        <v>1969</v>
      </c>
      <c r="G3" s="1005">
        <v>1970</v>
      </c>
      <c r="H3" s="1005">
        <v>1971</v>
      </c>
      <c r="I3" s="1005">
        <v>1972</v>
      </c>
      <c r="J3" s="1005">
        <v>1973</v>
      </c>
      <c r="K3" s="1005">
        <v>1974</v>
      </c>
      <c r="L3" s="1005">
        <v>1975</v>
      </c>
      <c r="M3" s="1005">
        <v>1976</v>
      </c>
      <c r="N3" s="1005">
        <v>1977</v>
      </c>
      <c r="O3" s="1005">
        <v>1978</v>
      </c>
      <c r="P3" s="1005">
        <v>1979</v>
      </c>
      <c r="Q3" s="1005">
        <v>1980</v>
      </c>
      <c r="R3" s="1005">
        <v>1981</v>
      </c>
      <c r="S3" s="1005">
        <v>1982</v>
      </c>
      <c r="T3" s="1005">
        <v>1983</v>
      </c>
      <c r="U3" s="1005">
        <v>1984</v>
      </c>
      <c r="V3" s="1005">
        <v>1985</v>
      </c>
      <c r="W3" s="1005">
        <v>1986</v>
      </c>
      <c r="X3" s="1005">
        <v>1987</v>
      </c>
      <c r="Y3" s="1005">
        <v>1988</v>
      </c>
      <c r="Z3" s="1005">
        <v>1989</v>
      </c>
      <c r="AA3" s="1005">
        <v>1990</v>
      </c>
      <c r="AB3" s="1005">
        <v>1991</v>
      </c>
      <c r="AC3" s="1005">
        <v>1992</v>
      </c>
      <c r="AD3" s="1005">
        <v>1993</v>
      </c>
      <c r="AE3" s="1005">
        <v>1994</v>
      </c>
      <c r="AF3" s="1005">
        <v>1995</v>
      </c>
      <c r="AG3" s="1005">
        <v>1996</v>
      </c>
      <c r="AH3" s="1005">
        <v>1997</v>
      </c>
      <c r="AI3" s="1005">
        <v>1998</v>
      </c>
      <c r="AJ3" s="1005">
        <v>1999</v>
      </c>
      <c r="AK3" s="1005">
        <v>2000</v>
      </c>
      <c r="AL3" s="1005">
        <v>2001</v>
      </c>
      <c r="AM3" s="1005">
        <v>2002</v>
      </c>
      <c r="AN3" s="1005">
        <v>2003</v>
      </c>
      <c r="AO3" s="1005">
        <v>2004</v>
      </c>
      <c r="AP3" s="1005">
        <v>2005</v>
      </c>
      <c r="AQ3" s="1005">
        <v>2006</v>
      </c>
      <c r="AR3" s="1005">
        <v>2007</v>
      </c>
      <c r="AS3" s="1005">
        <v>2008</v>
      </c>
      <c r="AT3" s="1005">
        <v>2009</v>
      </c>
      <c r="AU3" s="1005">
        <v>2010</v>
      </c>
      <c r="AV3" s="1005">
        <v>2011</v>
      </c>
      <c r="AW3" s="1005">
        <v>2012</v>
      </c>
      <c r="AX3" s="1005">
        <v>2013</v>
      </c>
      <c r="AY3" s="1005">
        <v>2014</v>
      </c>
      <c r="AZ3" s="1005">
        <v>2015</v>
      </c>
      <c r="BA3" s="1005">
        <v>2016</v>
      </c>
      <c r="BB3" s="1005">
        <v>2017</v>
      </c>
      <c r="BC3" s="1005">
        <v>2018</v>
      </c>
      <c r="BD3" s="1005">
        <v>2019</v>
      </c>
      <c r="BE3" s="1012">
        <v>2020</v>
      </c>
      <c r="BF3" s="1007">
        <v>2020</v>
      </c>
      <c r="BG3" s="1007" t="s">
        <v>194</v>
      </c>
    </row>
    <row r="4" spans="1:61" s="1005" customFormat="1" ht="11" x14ac:dyDescent="0.15">
      <c r="B4" s="1004"/>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1004"/>
      <c r="AP4" s="1004"/>
      <c r="AQ4" s="1004"/>
      <c r="AR4" s="1004"/>
      <c r="AS4" s="1004"/>
      <c r="AT4" s="1004"/>
      <c r="AU4" s="1004"/>
      <c r="AV4" s="1004"/>
      <c r="AW4" s="1004"/>
      <c r="AX4" s="1004"/>
      <c r="AY4" s="1004"/>
      <c r="AZ4" s="1004"/>
      <c r="BA4" s="1004"/>
      <c r="BB4" s="1004"/>
      <c r="BC4" s="1004"/>
      <c r="BD4" s="1004"/>
      <c r="BE4" s="1004"/>
      <c r="BF4" s="1004"/>
      <c r="BG4" s="1004"/>
    </row>
    <row r="5" spans="1:61" s="1005" customFormat="1" ht="11" x14ac:dyDescent="0.15">
      <c r="A5" s="1005" t="s">
        <v>193</v>
      </c>
      <c r="B5" s="1093">
        <v>250.88260759274533</v>
      </c>
      <c r="C5" s="1093">
        <v>262.27347248744042</v>
      </c>
      <c r="D5" s="1093">
        <v>269.63206254668563</v>
      </c>
      <c r="E5" s="1093">
        <v>282.27601079932339</v>
      </c>
      <c r="F5" s="1093">
        <v>294.21531684487843</v>
      </c>
      <c r="G5" s="1093">
        <v>309.93169613862909</v>
      </c>
      <c r="H5" s="1093">
        <v>314.49828257140382</v>
      </c>
      <c r="I5" s="1093">
        <v>332.93662945045844</v>
      </c>
      <c r="J5" s="1093">
        <v>356.01968861480458</v>
      </c>
      <c r="K5" s="1093">
        <v>361.61084036900536</v>
      </c>
      <c r="L5" s="1093">
        <v>351.56563922899824</v>
      </c>
      <c r="M5" s="1093">
        <v>363.40361091346853</v>
      </c>
      <c r="N5" s="1093">
        <v>379.89843565829727</v>
      </c>
      <c r="O5" s="1093">
        <v>382.52495248528487</v>
      </c>
      <c r="P5" s="1093">
        <v>389.453942574552</v>
      </c>
      <c r="Q5" s="1093">
        <v>392.75882923501342</v>
      </c>
      <c r="R5" s="1093">
        <v>385.9915764349783</v>
      </c>
      <c r="S5" s="1093">
        <v>370.6335581631534</v>
      </c>
      <c r="T5" s="1093">
        <v>364.53827091122736</v>
      </c>
      <c r="U5" s="1093">
        <v>383.52992202843831</v>
      </c>
      <c r="V5" s="1093">
        <v>391.33221123706778</v>
      </c>
      <c r="W5" s="1093">
        <v>389.91413567917988</v>
      </c>
      <c r="X5" s="1093">
        <v>397.05598526289907</v>
      </c>
      <c r="Y5" s="1093">
        <v>407.69679129041293</v>
      </c>
      <c r="Z5" s="1093">
        <v>406.51890431981025</v>
      </c>
      <c r="AA5" s="1093">
        <v>385.55331972737099</v>
      </c>
      <c r="AB5" s="1093">
        <v>381.96874893189784</v>
      </c>
      <c r="AC5" s="1093">
        <v>387.57098648456537</v>
      </c>
      <c r="AD5" s="1093">
        <v>392.77256309665006</v>
      </c>
      <c r="AE5" s="1093">
        <v>403.35147119253816</v>
      </c>
      <c r="AF5" s="1093">
        <v>408.98446143104422</v>
      </c>
      <c r="AG5" s="1093">
        <v>415.73589969513341</v>
      </c>
      <c r="AH5" s="1093">
        <v>414.01104063571302</v>
      </c>
      <c r="AI5" s="1093">
        <v>404.56969577695145</v>
      </c>
      <c r="AJ5" s="1093">
        <v>413.54794409376689</v>
      </c>
      <c r="AK5" s="1093">
        <v>420.80565829514319</v>
      </c>
      <c r="AL5" s="1093">
        <v>408.53215945821302</v>
      </c>
      <c r="AM5" s="1093">
        <v>418.28202294338979</v>
      </c>
      <c r="AN5" s="1093">
        <v>416.50676570325368</v>
      </c>
      <c r="AO5" s="1093">
        <v>418.53022748270212</v>
      </c>
      <c r="AP5" s="1093">
        <v>417.25854710216049</v>
      </c>
      <c r="AQ5" s="1093">
        <v>410.00323129356377</v>
      </c>
      <c r="AR5" s="1093">
        <v>419.83231658252413</v>
      </c>
      <c r="AS5" s="1093">
        <v>410.5587335252784</v>
      </c>
      <c r="AT5" s="1093">
        <v>389.52107337366795</v>
      </c>
      <c r="AU5" s="1093">
        <v>388.75108270882879</v>
      </c>
      <c r="AV5" s="1093">
        <v>398.87060525853917</v>
      </c>
      <c r="AW5" s="1093">
        <v>395.5207480303738</v>
      </c>
      <c r="AX5" s="1093">
        <v>400.66783657335566</v>
      </c>
      <c r="AY5" s="1093">
        <v>397.99324802474644</v>
      </c>
      <c r="AZ5" s="1093">
        <v>395.93380770253657</v>
      </c>
      <c r="BA5" s="1093">
        <v>387.73990358995337</v>
      </c>
      <c r="BB5" s="1093">
        <v>387.76083578970156</v>
      </c>
      <c r="BC5" s="1093">
        <v>389.44954732428141</v>
      </c>
      <c r="BD5" s="1093">
        <v>386.28396891738896</v>
      </c>
      <c r="BE5" s="1058">
        <v>361.11427614936417</v>
      </c>
      <c r="BF5" s="1078">
        <v>-6.7712734414171583E-2</v>
      </c>
      <c r="BG5" s="1078">
        <v>-8.3417165923616032E-4</v>
      </c>
    </row>
    <row r="6" spans="1:61" s="1005" customFormat="1" ht="11" x14ac:dyDescent="0.15">
      <c r="A6" s="1005" t="s">
        <v>192</v>
      </c>
      <c r="B6" s="1093">
        <v>23.802374524958061</v>
      </c>
      <c r="C6" s="1093">
        <v>24.419547155563652</v>
      </c>
      <c r="D6" s="1093">
        <v>24.117583521402189</v>
      </c>
      <c r="E6" s="1093">
        <v>25.458318709572872</v>
      </c>
      <c r="F6" s="1093">
        <v>27.103449790893308</v>
      </c>
      <c r="G6" s="1093">
        <v>28.058536457996972</v>
      </c>
      <c r="H6" s="1093">
        <v>28.637672945646528</v>
      </c>
      <c r="I6" s="1093">
        <v>30.727147154623328</v>
      </c>
      <c r="J6" s="1093">
        <v>32.18316445226376</v>
      </c>
      <c r="K6" s="1093">
        <v>34.446817591375236</v>
      </c>
      <c r="L6" s="1093">
        <v>35.803802455089517</v>
      </c>
      <c r="M6" s="1093">
        <v>37.077684072069509</v>
      </c>
      <c r="N6" s="1093">
        <v>38.091804758573609</v>
      </c>
      <c r="O6" s="1093">
        <v>41.839669213076228</v>
      </c>
      <c r="P6" s="1093">
        <v>45.119990102368057</v>
      </c>
      <c r="Q6" s="1093">
        <v>47.986908382376853</v>
      </c>
      <c r="R6" s="1093">
        <v>51.743648305393727</v>
      </c>
      <c r="S6" s="1093">
        <v>52.695388603890997</v>
      </c>
      <c r="T6" s="1093">
        <v>50.940657370951406</v>
      </c>
      <c r="U6" s="1093">
        <v>52.122437884656712</v>
      </c>
      <c r="V6" s="1093">
        <v>53.500216275058619</v>
      </c>
      <c r="W6" s="1093">
        <v>50.876328461271086</v>
      </c>
      <c r="X6" s="1093">
        <v>51.508095270461048</v>
      </c>
      <c r="Y6" s="1093">
        <v>50.855971318279657</v>
      </c>
      <c r="Z6" s="1093">
        <v>52.664798175717507</v>
      </c>
      <c r="AA6" s="1093">
        <v>54.371826061056503</v>
      </c>
      <c r="AB6" s="1093">
        <v>55.447013291393688</v>
      </c>
      <c r="AC6" s="1093">
        <v>55.394653824787987</v>
      </c>
      <c r="AD6" s="1093">
        <v>54.702740422968709</v>
      </c>
      <c r="AE6" s="1093">
        <v>56.869751361778945</v>
      </c>
      <c r="AF6" s="1093">
        <v>55.051352075271069</v>
      </c>
      <c r="AG6" s="1093">
        <v>55.880814820148281</v>
      </c>
      <c r="AH6" s="1093">
        <v>55.960873619038914</v>
      </c>
      <c r="AI6" s="1093">
        <v>57.574022876166325</v>
      </c>
      <c r="AJ6" s="1093">
        <v>57.444636628363064</v>
      </c>
      <c r="AK6" s="1093">
        <v>59.29950519712159</v>
      </c>
      <c r="AL6" s="1093">
        <v>57.758357381432646</v>
      </c>
      <c r="AM6" s="1093">
        <v>58.787814825133104</v>
      </c>
      <c r="AN6" s="1093">
        <v>58.475761498241532</v>
      </c>
      <c r="AO6" s="1093">
        <v>60.780588124810457</v>
      </c>
      <c r="AP6" s="1093">
        <v>63.773599539821774</v>
      </c>
      <c r="AQ6" s="1093">
        <v>64.840770909409471</v>
      </c>
      <c r="AR6" s="1093">
        <v>64.216734117671209</v>
      </c>
      <c r="AS6" s="1093">
        <v>64.592109359403779</v>
      </c>
      <c r="AT6" s="1093">
        <v>63.139575870928816</v>
      </c>
      <c r="AU6" s="1093">
        <v>64.059382073308583</v>
      </c>
      <c r="AV6" s="1093">
        <v>66.206788535480584</v>
      </c>
      <c r="AW6" s="1093">
        <v>65.703523988858862</v>
      </c>
      <c r="AX6" s="1093">
        <v>65.120378991392343</v>
      </c>
      <c r="AY6" s="1093">
        <v>63.950790698830374</v>
      </c>
      <c r="AZ6" s="1093">
        <v>63.100020330321108</v>
      </c>
      <c r="BA6" s="1093">
        <v>63.134300924831898</v>
      </c>
      <c r="BB6" s="1093">
        <v>63.30018336840994</v>
      </c>
      <c r="BC6" s="1093">
        <v>62.147305816168696</v>
      </c>
      <c r="BD6" s="1093">
        <v>59.206033849796277</v>
      </c>
      <c r="BE6" s="1058">
        <v>50.226702792935221</v>
      </c>
      <c r="BF6" s="1078">
        <v>-0.15398029377183875</v>
      </c>
      <c r="BG6" s="1078">
        <v>-6.4117868045178161E-3</v>
      </c>
    </row>
    <row r="7" spans="1:61" s="1005" customFormat="1" ht="11" x14ac:dyDescent="0.15">
      <c r="A7" s="1005" t="s">
        <v>191</v>
      </c>
      <c r="B7" s="1093">
        <v>259.5160380608736</v>
      </c>
      <c r="C7" s="1093">
        <v>271.12775568517685</v>
      </c>
      <c r="D7" s="1093">
        <v>277.74614429926032</v>
      </c>
      <c r="E7" s="1093">
        <v>291.62038983698528</v>
      </c>
      <c r="F7" s="1093">
        <v>303.90466308940438</v>
      </c>
      <c r="G7" s="1093">
        <v>311.90871333866829</v>
      </c>
      <c r="H7" s="1093">
        <v>315.59691599112841</v>
      </c>
      <c r="I7" s="1093">
        <v>328.37634470651813</v>
      </c>
      <c r="J7" s="1093">
        <v>339.24203896179489</v>
      </c>
      <c r="K7" s="1093">
        <v>327.85493291374337</v>
      </c>
      <c r="L7" s="1093">
        <v>316.26813989958856</v>
      </c>
      <c r="M7" s="1093">
        <v>330.62358807361562</v>
      </c>
      <c r="N7" s="1093">
        <v>336.0803999160097</v>
      </c>
      <c r="O7" s="1093">
        <v>340.16609165597055</v>
      </c>
      <c r="P7" s="1093">
        <v>340.58519978653186</v>
      </c>
      <c r="Q7" s="1093">
        <v>324.37030170470064</v>
      </c>
      <c r="R7" s="1093">
        <v>311.82650341968184</v>
      </c>
      <c r="S7" s="1093">
        <v>296.14358086549032</v>
      </c>
      <c r="T7" s="1093">
        <v>292.25334936525996</v>
      </c>
      <c r="U7" s="1093">
        <v>304.37848476491791</v>
      </c>
      <c r="V7" s="1093">
        <v>300.8292171496613</v>
      </c>
      <c r="W7" s="1093">
        <v>300.74523375843904</v>
      </c>
      <c r="X7" s="1093">
        <v>308.03474976598437</v>
      </c>
      <c r="Y7" s="1093">
        <v>319.10428169106382</v>
      </c>
      <c r="Z7" s="1093">
        <v>323.6405208113506</v>
      </c>
      <c r="AA7" s="1093">
        <v>321.26572308958168</v>
      </c>
      <c r="AB7" s="1093">
        <v>317.74874664427762</v>
      </c>
      <c r="AC7" s="1093">
        <v>319.44436390886972</v>
      </c>
      <c r="AD7" s="1093">
        <v>322.91270888638167</v>
      </c>
      <c r="AE7" s="1093">
        <v>325.50344274964328</v>
      </c>
      <c r="AF7" s="1093">
        <v>328.83556370898668</v>
      </c>
      <c r="AG7" s="1093">
        <v>335.86432675431371</v>
      </c>
      <c r="AH7" s="1093">
        <v>334.2049989525467</v>
      </c>
      <c r="AI7" s="1093">
        <v>332.16766377201725</v>
      </c>
      <c r="AJ7" s="1093">
        <v>333.95573872717529</v>
      </c>
      <c r="AK7" s="1093">
        <v>337.69556195449348</v>
      </c>
      <c r="AL7" s="1093">
        <v>326.37520398236239</v>
      </c>
      <c r="AM7" s="1093">
        <v>328.0139185026361</v>
      </c>
      <c r="AN7" s="1093">
        <v>326.14779482816698</v>
      </c>
      <c r="AO7" s="1093">
        <v>329.67158360965334</v>
      </c>
      <c r="AP7" s="1093">
        <v>326.8558935251869</v>
      </c>
      <c r="AQ7" s="1093">
        <v>321.18652326313622</v>
      </c>
      <c r="AR7" s="1093">
        <v>322.56918079670595</v>
      </c>
      <c r="AS7" s="1093">
        <v>311.6413833591065</v>
      </c>
      <c r="AT7" s="1093">
        <v>293.41838779773252</v>
      </c>
      <c r="AU7" s="1093">
        <v>300.6755088366732</v>
      </c>
      <c r="AV7" s="1093">
        <v>295.4239582542603</v>
      </c>
      <c r="AW7" s="1093">
        <v>285.37266029465439</v>
      </c>
      <c r="AX7" s="1093">
        <v>290.90176822086141</v>
      </c>
      <c r="AY7" s="1093">
        <v>291.79763377692348</v>
      </c>
      <c r="AZ7" s="1093">
        <v>286.98152459954173</v>
      </c>
      <c r="BA7" s="1093">
        <v>284.6912484469579</v>
      </c>
      <c r="BB7" s="1093">
        <v>283.7929633406921</v>
      </c>
      <c r="BC7" s="1093">
        <v>292.38621484951256</v>
      </c>
      <c r="BD7" s="1093">
        <v>288.38069461649889</v>
      </c>
      <c r="BE7" s="1058">
        <v>265.23835439061963</v>
      </c>
      <c r="BF7" s="1078">
        <v>-8.2762250139420956E-2</v>
      </c>
      <c r="BG7" s="1078">
        <v>-1.7303084488001774E-3</v>
      </c>
    </row>
    <row r="8" spans="1:61" s="1005" customFormat="1" ht="11" x14ac:dyDescent="0.15">
      <c r="A8" s="1079" t="s">
        <v>190</v>
      </c>
      <c r="B8" s="1060">
        <v>219.39977536152699</v>
      </c>
      <c r="C8" s="1060">
        <v>228.46754320875866</v>
      </c>
      <c r="D8" s="1060">
        <v>233.22190967610231</v>
      </c>
      <c r="E8" s="1060">
        <v>244.02729028217584</v>
      </c>
      <c r="F8" s="1060">
        <v>253.55601376780729</v>
      </c>
      <c r="G8" s="1060">
        <v>259.9976323801481</v>
      </c>
      <c r="H8" s="1060">
        <v>262.29336047116169</v>
      </c>
      <c r="I8" s="1060">
        <v>272.597100706025</v>
      </c>
      <c r="J8" s="1060">
        <v>281.67911736011581</v>
      </c>
      <c r="K8" s="1060">
        <v>273.32632518017073</v>
      </c>
      <c r="L8" s="1060">
        <v>263.56209202947849</v>
      </c>
      <c r="M8" s="1060">
        <v>274.31748532133844</v>
      </c>
      <c r="N8" s="1060">
        <v>278.92077329346853</v>
      </c>
      <c r="O8" s="1060">
        <v>282.04453987097747</v>
      </c>
      <c r="P8" s="1060">
        <v>282.79180499551069</v>
      </c>
      <c r="Q8" s="1060">
        <v>271.33738658644222</v>
      </c>
      <c r="R8" s="1060">
        <v>262.02107849404752</v>
      </c>
      <c r="S8" s="1060">
        <v>249.31760697585406</v>
      </c>
      <c r="T8" s="1060">
        <v>245.15647587630693</v>
      </c>
      <c r="U8" s="1060">
        <v>254.85419767643131</v>
      </c>
      <c r="V8" s="1060">
        <v>252.72405910428293</v>
      </c>
      <c r="W8" s="1060">
        <v>251.48824731077841</v>
      </c>
      <c r="X8" s="1060">
        <v>256.80984919063741</v>
      </c>
      <c r="Y8" s="1060">
        <v>264.74257702281699</v>
      </c>
      <c r="Z8" s="1060">
        <v>267.7851726044704</v>
      </c>
      <c r="AA8" s="1060">
        <v>264.51909367851431</v>
      </c>
      <c r="AB8" s="1060">
        <v>261.65524248077719</v>
      </c>
      <c r="AC8" s="1060">
        <v>262.85052047125816</v>
      </c>
      <c r="AD8" s="1060">
        <v>265.10662986972432</v>
      </c>
      <c r="AE8" s="1060">
        <v>267.87245541392446</v>
      </c>
      <c r="AF8" s="1060">
        <v>269.87440652241418</v>
      </c>
      <c r="AG8" s="1060">
        <v>275.17265520772213</v>
      </c>
      <c r="AH8" s="1060">
        <v>273.7320625554263</v>
      </c>
      <c r="AI8" s="1060">
        <v>271.84973208567811</v>
      </c>
      <c r="AJ8" s="1060">
        <v>273.55296010150204</v>
      </c>
      <c r="AK8" s="1060">
        <v>276.9193554238247</v>
      </c>
      <c r="AL8" s="1060">
        <v>267.67975023565691</v>
      </c>
      <c r="AM8" s="1060">
        <v>269.55327723765902</v>
      </c>
      <c r="AN8" s="1060">
        <v>267.83588420416629</v>
      </c>
      <c r="AO8" s="1060">
        <v>270.70978597022179</v>
      </c>
      <c r="AP8" s="1060">
        <v>269.1862622996378</v>
      </c>
      <c r="AQ8" s="1060">
        <v>264.81467256879949</v>
      </c>
      <c r="AR8" s="1060">
        <v>266.0953495914876</v>
      </c>
      <c r="AS8" s="1060">
        <v>257.84990106703344</v>
      </c>
      <c r="AT8" s="1060">
        <v>243.35411915634651</v>
      </c>
      <c r="AU8" s="1060">
        <v>248.2128224824373</v>
      </c>
      <c r="AV8" s="1060">
        <v>245.73686440581011</v>
      </c>
      <c r="AW8" s="1060">
        <v>238.36915514545819</v>
      </c>
      <c r="AX8" s="1060">
        <v>242.11661035461699</v>
      </c>
      <c r="AY8" s="1060">
        <v>242.00724954661248</v>
      </c>
      <c r="AZ8" s="1060">
        <v>238.19619753606335</v>
      </c>
      <c r="BA8" s="1060">
        <v>235.85226853888645</v>
      </c>
      <c r="BB8" s="1060">
        <v>235.10034975695092</v>
      </c>
      <c r="BC8" s="1060">
        <v>240.47463027090635</v>
      </c>
      <c r="BD8" s="1060">
        <v>236.61601766733986</v>
      </c>
      <c r="BE8" s="1060">
        <v>216.80643348720619</v>
      </c>
      <c r="BF8" s="1061">
        <v>-8.6223881569280625E-2</v>
      </c>
      <c r="BG8" s="1061">
        <v>-2.8039629727928395E-3</v>
      </c>
    </row>
    <row r="9" spans="1:61" s="1005" customFormat="1" ht="11" x14ac:dyDescent="0.15">
      <c r="B9" s="1093"/>
      <c r="C9" s="1093"/>
      <c r="D9" s="1093"/>
      <c r="E9" s="1093"/>
      <c r="F9" s="1093"/>
      <c r="G9" s="1093"/>
      <c r="H9" s="1093"/>
      <c r="I9" s="1093"/>
      <c r="J9" s="1093"/>
      <c r="K9" s="1093"/>
      <c r="L9" s="1093"/>
      <c r="M9" s="1093"/>
      <c r="N9" s="1093"/>
      <c r="O9" s="1093"/>
      <c r="P9" s="1093"/>
      <c r="Q9" s="1093"/>
      <c r="R9" s="1093"/>
      <c r="S9" s="1093"/>
      <c r="T9" s="1093"/>
      <c r="U9" s="1093"/>
      <c r="V9" s="1093"/>
      <c r="W9" s="1093"/>
      <c r="X9" s="1093"/>
      <c r="Y9" s="1093"/>
      <c r="Z9" s="1093"/>
      <c r="AA9" s="1093"/>
      <c r="AB9" s="1093"/>
      <c r="AC9" s="1093"/>
      <c r="AD9" s="1093"/>
      <c r="AE9" s="1093"/>
      <c r="AF9" s="1093"/>
      <c r="AG9" s="1093"/>
      <c r="AH9" s="1093"/>
      <c r="AI9" s="1093"/>
      <c r="AJ9" s="1093"/>
      <c r="AK9" s="1093"/>
      <c r="AL9" s="1093"/>
      <c r="AM9" s="1093"/>
      <c r="AN9" s="1093"/>
      <c r="AO9" s="1093"/>
      <c r="AP9" s="1093"/>
      <c r="AQ9" s="1093"/>
      <c r="AR9" s="1093"/>
      <c r="AS9" s="1093"/>
      <c r="AT9" s="1093"/>
      <c r="AU9" s="1093"/>
      <c r="AV9" s="1093"/>
      <c r="AW9" s="1093"/>
      <c r="AX9" s="1093"/>
      <c r="AY9" s="1093"/>
      <c r="AZ9" s="1093"/>
      <c r="BA9" s="1093"/>
      <c r="BB9" s="1093"/>
      <c r="BC9" s="1093"/>
      <c r="BD9" s="1093"/>
      <c r="BE9" s="1093"/>
      <c r="BF9" s="1078"/>
      <c r="BG9" s="1078"/>
    </row>
    <row r="10" spans="1:61" s="1005" customFormat="1" ht="11" x14ac:dyDescent="0.15">
      <c r="A10" s="1005" t="s">
        <v>189</v>
      </c>
      <c r="B10" s="1093">
        <v>53.340008118494723</v>
      </c>
      <c r="C10" s="1093">
        <v>54.248394479431127</v>
      </c>
      <c r="D10" s="1093">
        <v>55.003669711818709</v>
      </c>
      <c r="E10" s="1093">
        <v>56.024178371655786</v>
      </c>
      <c r="F10" s="1093">
        <v>57.042464565784435</v>
      </c>
      <c r="G10" s="1093">
        <v>53.233583030808248</v>
      </c>
      <c r="H10" s="1093">
        <v>55.558444102300584</v>
      </c>
      <c r="I10" s="1093">
        <v>55.359137564734553</v>
      </c>
      <c r="J10" s="1093">
        <v>56.88052970212464</v>
      </c>
      <c r="K10" s="1093">
        <v>58.156237285617827</v>
      </c>
      <c r="L10" s="1093">
        <v>55.93602203929882</v>
      </c>
      <c r="M10" s="1093">
        <v>57.781765164760621</v>
      </c>
      <c r="N10" s="1093">
        <v>59.444614367740634</v>
      </c>
      <c r="O10" s="1093">
        <v>58.59908711255018</v>
      </c>
      <c r="P10" s="1093">
        <v>61.928288366500013</v>
      </c>
      <c r="Q10" s="1093">
        <v>60.531145711369717</v>
      </c>
      <c r="R10" s="1093">
        <v>57.818228152146666</v>
      </c>
      <c r="S10" s="1093">
        <v>57.904706091736031</v>
      </c>
      <c r="T10" s="1093">
        <v>59.371091356301655</v>
      </c>
      <c r="U10" s="1093">
        <v>58.540332407530606</v>
      </c>
      <c r="V10" s="1093">
        <v>56.886371199220974</v>
      </c>
      <c r="W10" s="1093">
        <v>59.172215511803991</v>
      </c>
      <c r="X10" s="1093">
        <v>60.868187192740749</v>
      </c>
      <c r="Y10" s="1093">
        <v>61.03789230740113</v>
      </c>
      <c r="Z10" s="1093">
        <v>58.020494671851694</v>
      </c>
      <c r="AA10" s="1093">
        <v>56.256271403732391</v>
      </c>
      <c r="AB10" s="1093">
        <v>56.466492276925159</v>
      </c>
      <c r="AC10" s="1093">
        <v>59.805647209416392</v>
      </c>
      <c r="AD10" s="1093">
        <v>60.670375491488059</v>
      </c>
      <c r="AE10" s="1093">
        <v>63.339071463560337</v>
      </c>
      <c r="AF10" s="1093">
        <v>64.956531804551304</v>
      </c>
      <c r="AG10" s="1093">
        <v>67.67061720676196</v>
      </c>
      <c r="AH10" s="1093">
        <v>68.058392863756453</v>
      </c>
      <c r="AI10" s="1093">
        <v>69.912933166594669</v>
      </c>
      <c r="AJ10" s="1093">
        <v>69.782667733191147</v>
      </c>
      <c r="AK10" s="1093">
        <v>69.230076736151844</v>
      </c>
      <c r="AL10" s="1093">
        <v>66.710461142003439</v>
      </c>
      <c r="AM10" s="1093">
        <v>63.433759836532282</v>
      </c>
      <c r="AN10" s="1093">
        <v>67.047717931390096</v>
      </c>
      <c r="AO10" s="1093">
        <v>70.337928202700127</v>
      </c>
      <c r="AP10" s="1093">
        <v>73.866767945036301</v>
      </c>
      <c r="AQ10" s="1093">
        <v>76.911370849517837</v>
      </c>
      <c r="AR10" s="1093">
        <v>79.747976929848846</v>
      </c>
      <c r="AS10" s="1093">
        <v>79.827621773240324</v>
      </c>
      <c r="AT10" s="1093">
        <v>76.843910740596527</v>
      </c>
      <c r="AU10" s="1093">
        <v>79.072013794641222</v>
      </c>
      <c r="AV10" s="1093">
        <v>80.748977492404265</v>
      </c>
      <c r="AW10" s="1093">
        <v>82.86587771116244</v>
      </c>
      <c r="AX10" s="1093">
        <v>85.186909016817125</v>
      </c>
      <c r="AY10" s="1093">
        <v>84.158446434747717</v>
      </c>
      <c r="AZ10" s="1093">
        <v>84.895783618419827</v>
      </c>
      <c r="BA10" s="1093">
        <v>83.487797481873287</v>
      </c>
      <c r="BB10" s="1093">
        <v>82.87398446691148</v>
      </c>
      <c r="BC10" s="1093">
        <v>80.916934000996292</v>
      </c>
      <c r="BD10" s="1093">
        <v>75.494827636022976</v>
      </c>
      <c r="BE10" s="1058">
        <v>69.665840772404664</v>
      </c>
      <c r="BF10" s="1078">
        <v>-7.9731696585702894E-2</v>
      </c>
      <c r="BG10" s="1078">
        <v>-1.7696408781540107E-3</v>
      </c>
    </row>
    <row r="11" spans="1:61" s="1005" customFormat="1" ht="11" x14ac:dyDescent="0.15">
      <c r="A11" s="1005" t="s">
        <v>188</v>
      </c>
      <c r="B11" s="1093">
        <v>11.628023146274826</v>
      </c>
      <c r="C11" s="1093">
        <v>12.341281402527351</v>
      </c>
      <c r="D11" s="1093">
        <v>12.44553870008594</v>
      </c>
      <c r="E11" s="1093">
        <v>13.860830939923149</v>
      </c>
      <c r="F11" s="1093">
        <v>14.74804947553957</v>
      </c>
      <c r="G11" s="1093">
        <v>16.672928221187675</v>
      </c>
      <c r="H11" s="1093">
        <v>17.790387856374316</v>
      </c>
      <c r="I11" s="1093">
        <v>20.006929623745979</v>
      </c>
      <c r="J11" s="1093">
        <v>23.293700944567174</v>
      </c>
      <c r="K11" s="1093">
        <v>24.851829385708729</v>
      </c>
      <c r="L11" s="1093">
        <v>25.64207494959572</v>
      </c>
      <c r="M11" s="1093">
        <v>27.500298580568717</v>
      </c>
      <c r="N11" s="1093">
        <v>28.699824109841803</v>
      </c>
      <c r="O11" s="1093">
        <v>30.8894015512052</v>
      </c>
      <c r="P11" s="1093">
        <v>32.659606039741576</v>
      </c>
      <c r="Q11" s="1093">
        <v>32.544368732066268</v>
      </c>
      <c r="R11" s="1093">
        <v>30.988925795821352</v>
      </c>
      <c r="S11" s="1093">
        <v>31.773104535437106</v>
      </c>
      <c r="T11" s="1093">
        <v>31.663091621302875</v>
      </c>
      <c r="U11" s="1093">
        <v>33.24149497103069</v>
      </c>
      <c r="V11" s="1093">
        <v>34.64045432590067</v>
      </c>
      <c r="W11" s="1093">
        <v>36.177208197751661</v>
      </c>
      <c r="X11" s="1093">
        <v>36.522650410730527</v>
      </c>
      <c r="Y11" s="1093">
        <v>37.195238608515254</v>
      </c>
      <c r="Z11" s="1093">
        <v>37.243509255664677</v>
      </c>
      <c r="AA11" s="1093">
        <v>35.971754518267204</v>
      </c>
      <c r="AB11" s="1093">
        <v>36.701494108410621</v>
      </c>
      <c r="AC11" s="1093">
        <v>37.76596037517988</v>
      </c>
      <c r="AD11" s="1093">
        <v>38.80261591790547</v>
      </c>
      <c r="AE11" s="1093">
        <v>40.117062000545438</v>
      </c>
      <c r="AF11" s="1093">
        <v>41.449698219775804</v>
      </c>
      <c r="AG11" s="1093">
        <v>43.076183217595364</v>
      </c>
      <c r="AH11" s="1093">
        <v>44.830493209809511</v>
      </c>
      <c r="AI11" s="1093">
        <v>45.762050330473727</v>
      </c>
      <c r="AJ11" s="1093">
        <v>45.896116340751071</v>
      </c>
      <c r="AK11" s="1093">
        <v>46.00947809185962</v>
      </c>
      <c r="AL11" s="1093">
        <v>44.42515632000903</v>
      </c>
      <c r="AM11" s="1093">
        <v>44.873063467189738</v>
      </c>
      <c r="AN11" s="1093">
        <v>45.101325445249103</v>
      </c>
      <c r="AO11" s="1093">
        <v>46.735987880684881</v>
      </c>
      <c r="AP11" s="1093">
        <v>47.5060824663285</v>
      </c>
      <c r="AQ11" s="1093">
        <v>48.172587555840323</v>
      </c>
      <c r="AR11" s="1093">
        <v>50.569708513116623</v>
      </c>
      <c r="AS11" s="1093">
        <v>52.253522106312204</v>
      </c>
      <c r="AT11" s="1093">
        <v>51.325541920287364</v>
      </c>
      <c r="AU11" s="1093">
        <v>55.967293070380926</v>
      </c>
      <c r="AV11" s="1093">
        <v>58.011439462935357</v>
      </c>
      <c r="AW11" s="1093">
        <v>58.53638310039404</v>
      </c>
      <c r="AX11" s="1093">
        <v>60.204447468473852</v>
      </c>
      <c r="AY11" s="1093">
        <v>61.054353528976172</v>
      </c>
      <c r="AZ11" s="1093">
        <v>59.666303555204195</v>
      </c>
      <c r="BA11" s="1093">
        <v>57.650381438445692</v>
      </c>
      <c r="BB11" s="1093">
        <v>57.910417420217726</v>
      </c>
      <c r="BC11" s="1093">
        <v>57.84598412091804</v>
      </c>
      <c r="BD11" s="1093">
        <v>58.855301431743307</v>
      </c>
      <c r="BE11" s="1058">
        <v>56.492437306658346</v>
      </c>
      <c r="BF11" s="1078">
        <v>-4.2769554916087915E-2</v>
      </c>
      <c r="BG11" s="1078">
        <v>1.3783467230167545E-2</v>
      </c>
    </row>
    <row r="12" spans="1:61" s="1005" customFormat="1" ht="11" x14ac:dyDescent="0.15">
      <c r="A12" s="1005" t="s">
        <v>187</v>
      </c>
      <c r="B12" s="1093">
        <v>28.960018771338891</v>
      </c>
      <c r="C12" s="1093">
        <v>30.495517668509265</v>
      </c>
      <c r="D12" s="1093">
        <v>30.558067798984222</v>
      </c>
      <c r="E12" s="1093">
        <v>29.978978149465856</v>
      </c>
      <c r="F12" s="1093">
        <v>31.761308878318019</v>
      </c>
      <c r="G12" s="1093">
        <v>32.981900085808611</v>
      </c>
      <c r="H12" s="1093">
        <v>35.081370321751116</v>
      </c>
      <c r="I12" s="1093">
        <v>35.644209458439626</v>
      </c>
      <c r="J12" s="1093">
        <v>33.73627560643677</v>
      </c>
      <c r="K12" s="1093">
        <v>32.848489323271338</v>
      </c>
      <c r="L12" s="1093">
        <v>29.125310154253416</v>
      </c>
      <c r="M12" s="1093">
        <v>30.154041284848876</v>
      </c>
      <c r="N12" s="1093">
        <v>30.797239200250999</v>
      </c>
      <c r="O12" s="1093">
        <v>32.117366095643817</v>
      </c>
      <c r="P12" s="1093">
        <v>32.701427123548299</v>
      </c>
      <c r="Q12" s="1093">
        <v>33.280469904153918</v>
      </c>
      <c r="R12" s="1093">
        <v>33.668945054489633</v>
      </c>
      <c r="S12" s="1093">
        <v>30.385059438045712</v>
      </c>
      <c r="T12" s="1093">
        <v>30.784578628320311</v>
      </c>
      <c r="U12" s="1093">
        <v>31.755822772998854</v>
      </c>
      <c r="V12" s="1093">
        <v>31.730653512642899</v>
      </c>
      <c r="W12" s="1093">
        <v>32.650369645808361</v>
      </c>
      <c r="X12" s="1093">
        <v>33.721482866651741</v>
      </c>
      <c r="Y12" s="1093">
        <v>37.049867089175102</v>
      </c>
      <c r="Z12" s="1093">
        <v>40.215240683685231</v>
      </c>
      <c r="AA12" s="1093">
        <v>41.676892357798344</v>
      </c>
      <c r="AB12" s="1093">
        <v>45.931354776178743</v>
      </c>
      <c r="AC12" s="1093">
        <v>49.978634716582981</v>
      </c>
      <c r="AD12" s="1093">
        <v>51.99754133521143</v>
      </c>
      <c r="AE12" s="1093">
        <v>53.797185950420825</v>
      </c>
      <c r="AF12" s="1093">
        <v>57.11512329161863</v>
      </c>
      <c r="AG12" s="1093">
        <v>59.747785321915863</v>
      </c>
      <c r="AH12" s="1093">
        <v>67.426903758477394</v>
      </c>
      <c r="AI12" s="1093">
        <v>66.852476702754018</v>
      </c>
      <c r="AJ12" s="1093">
        <v>68.871981410294836</v>
      </c>
      <c r="AK12" s="1093">
        <v>71.964444247458829</v>
      </c>
      <c r="AL12" s="1093">
        <v>71.636548855310352</v>
      </c>
      <c r="AM12" s="1093">
        <v>73.347383122010285</v>
      </c>
      <c r="AN12" s="1093">
        <v>72.165744575066725</v>
      </c>
      <c r="AO12" s="1093">
        <v>75.055376880367959</v>
      </c>
      <c r="AP12" s="1093">
        <v>77.183312101061787</v>
      </c>
      <c r="AQ12" s="1093">
        <v>81.551363574282007</v>
      </c>
      <c r="AR12" s="1093">
        <v>82.434440328879802</v>
      </c>
      <c r="AS12" s="1093">
        <v>80.837258674813242</v>
      </c>
      <c r="AT12" s="1093">
        <v>78.331442562309206</v>
      </c>
      <c r="AU12" s="1093">
        <v>77.861217055247238</v>
      </c>
      <c r="AV12" s="1093">
        <v>83.809457911180573</v>
      </c>
      <c r="AW12" s="1093">
        <v>84.852953570459619</v>
      </c>
      <c r="AX12" s="1093">
        <v>84.859708276241648</v>
      </c>
      <c r="AY12" s="1093">
        <v>82.351007233880679</v>
      </c>
      <c r="AZ12" s="1093">
        <v>83.211800345446406</v>
      </c>
      <c r="BA12" s="1093">
        <v>86.154481375032987</v>
      </c>
      <c r="BB12" s="1093">
        <v>85.531709323291324</v>
      </c>
      <c r="BC12" s="1093">
        <v>87.768292218705</v>
      </c>
      <c r="BD12" s="1093">
        <v>88.88333339925056</v>
      </c>
      <c r="BE12" s="1058">
        <v>84.054244891038636</v>
      </c>
      <c r="BF12" s="1078">
        <v>-5.691443740408475E-2</v>
      </c>
      <c r="BG12" s="1078">
        <v>1.2717747507993149E-2</v>
      </c>
    </row>
    <row r="13" spans="1:61" s="1005" customFormat="1" ht="11" x14ac:dyDescent="0.15">
      <c r="A13" s="1005" t="s">
        <v>186</v>
      </c>
      <c r="B13" s="1093">
        <v>16.968780353374264</v>
      </c>
      <c r="C13" s="1093">
        <v>17.957913796898357</v>
      </c>
      <c r="D13" s="1093">
        <v>18.580082802340065</v>
      </c>
      <c r="E13" s="1093">
        <v>19.040270808436105</v>
      </c>
      <c r="F13" s="1093">
        <v>18.861284412954461</v>
      </c>
      <c r="G13" s="1093">
        <v>20.062063156067364</v>
      </c>
      <c r="H13" s="1093">
        <v>19.248601834710616</v>
      </c>
      <c r="I13" s="1093">
        <v>21.12921473718675</v>
      </c>
      <c r="J13" s="1093">
        <v>20.633193621632163</v>
      </c>
      <c r="K13" s="1093">
        <v>22.616551936414144</v>
      </c>
      <c r="L13" s="1093">
        <v>22.576919702009118</v>
      </c>
      <c r="M13" s="1093">
        <v>23.00056235481469</v>
      </c>
      <c r="N13" s="1093">
        <v>23.002669589613866</v>
      </c>
      <c r="O13" s="1093">
        <v>24.061461462534549</v>
      </c>
      <c r="P13" s="1093">
        <v>24.997902216532097</v>
      </c>
      <c r="Q13" s="1093">
        <v>24.869851590719918</v>
      </c>
      <c r="R13" s="1093">
        <v>24.908658626228441</v>
      </c>
      <c r="S13" s="1093">
        <v>25.48597184513401</v>
      </c>
      <c r="T13" s="1093">
        <v>26.215013749443237</v>
      </c>
      <c r="U13" s="1093">
        <v>26.34707806447771</v>
      </c>
      <c r="V13" s="1093">
        <v>26.823817456332041</v>
      </c>
      <c r="W13" s="1093">
        <v>27.135856844631622</v>
      </c>
      <c r="X13" s="1093">
        <v>28.915040958205289</v>
      </c>
      <c r="Y13" s="1093">
        <v>28.365354514219309</v>
      </c>
      <c r="Z13" s="1093">
        <v>29.262423759278079</v>
      </c>
      <c r="AA13" s="1093">
        <v>26.832320237453253</v>
      </c>
      <c r="AB13" s="1093">
        <v>27.327679050085255</v>
      </c>
      <c r="AC13" s="1093">
        <v>28.031962222757596</v>
      </c>
      <c r="AD13" s="1093">
        <v>30.274216642459329</v>
      </c>
      <c r="AE13" s="1093">
        <v>31.897258007307229</v>
      </c>
      <c r="AF13" s="1093">
        <v>31.803076960611875</v>
      </c>
      <c r="AG13" s="1093">
        <v>32.042796833752519</v>
      </c>
      <c r="AH13" s="1093">
        <v>32.475307773291206</v>
      </c>
      <c r="AI13" s="1093">
        <v>32.058328866457224</v>
      </c>
      <c r="AJ13" s="1093">
        <v>29.170076750664855</v>
      </c>
      <c r="AK13" s="1093">
        <v>27.974129257589468</v>
      </c>
      <c r="AL13" s="1093">
        <v>27.096653703191588</v>
      </c>
      <c r="AM13" s="1093">
        <v>26.587021411665841</v>
      </c>
      <c r="AN13" s="1093">
        <v>27.111917328518455</v>
      </c>
      <c r="AO13" s="1093">
        <v>27.207537993624605</v>
      </c>
      <c r="AP13" s="1093">
        <v>26.916097658182192</v>
      </c>
      <c r="AQ13" s="1093">
        <v>29.720252563849357</v>
      </c>
      <c r="AR13" s="1093">
        <v>29.432429527378186</v>
      </c>
      <c r="AS13" s="1093">
        <v>31.469833581023696</v>
      </c>
      <c r="AT13" s="1093">
        <v>30.543548920292718</v>
      </c>
      <c r="AU13" s="1093">
        <v>31.800408237053837</v>
      </c>
      <c r="AV13" s="1093">
        <v>32.473448302578717</v>
      </c>
      <c r="AW13" s="1093">
        <v>34.456042555493227</v>
      </c>
      <c r="AX13" s="1093">
        <v>34.391348872994165</v>
      </c>
      <c r="AY13" s="1093">
        <v>35.76369300020604</v>
      </c>
      <c r="AZ13" s="1093">
        <v>35.749513955699584</v>
      </c>
      <c r="BA13" s="1093">
        <v>37.051429104019228</v>
      </c>
      <c r="BB13" s="1093">
        <v>37.144375256439261</v>
      </c>
      <c r="BC13" s="1093">
        <v>37.270916406270416</v>
      </c>
      <c r="BD13" s="1093">
        <v>37.918701112592295</v>
      </c>
      <c r="BE13" s="1058">
        <v>34.734000112928321</v>
      </c>
      <c r="BF13" s="1078">
        <v>-8.6490373960295575E-2</v>
      </c>
      <c r="BG13" s="1078">
        <v>2.1864696866940925E-2</v>
      </c>
    </row>
    <row r="14" spans="1:61" s="1005" customFormat="1" ht="11" x14ac:dyDescent="0.15">
      <c r="A14" s="1005" t="s">
        <v>185</v>
      </c>
      <c r="B14" s="1093">
        <v>5.9123595055663838</v>
      </c>
      <c r="C14" s="1093">
        <v>6.0415896291140729</v>
      </c>
      <c r="D14" s="1093">
        <v>6.347489295438697</v>
      </c>
      <c r="E14" s="1093">
        <v>7.283204744001444</v>
      </c>
      <c r="F14" s="1093">
        <v>7.5135229895741862</v>
      </c>
      <c r="G14" s="1093">
        <v>8.7194482133662863</v>
      </c>
      <c r="H14" s="1093">
        <v>9.307682161967314</v>
      </c>
      <c r="I14" s="1093">
        <v>9.451320244558687</v>
      </c>
      <c r="J14" s="1093">
        <v>9.8364294525642357</v>
      </c>
      <c r="K14" s="1093">
        <v>11.164251431407038</v>
      </c>
      <c r="L14" s="1093">
        <v>10.986715670162022</v>
      </c>
      <c r="M14" s="1093">
        <v>11.778124553931288</v>
      </c>
      <c r="N14" s="1093">
        <v>13.648462772049783</v>
      </c>
      <c r="O14" s="1093">
        <v>13.883801039703091</v>
      </c>
      <c r="P14" s="1093">
        <v>14.092301923131769</v>
      </c>
      <c r="Q14" s="1093">
        <v>17.421401801286688</v>
      </c>
      <c r="R14" s="1093">
        <v>18.846335192728453</v>
      </c>
      <c r="S14" s="1093">
        <v>20.185418310661074</v>
      </c>
      <c r="T14" s="1093">
        <v>19.213578169592676</v>
      </c>
      <c r="U14" s="1093">
        <v>20.75757698087277</v>
      </c>
      <c r="V14" s="1093">
        <v>23.97616792225984</v>
      </c>
      <c r="W14" s="1093">
        <v>24.479213140172146</v>
      </c>
      <c r="X14" s="1093">
        <v>24.59128060873973</v>
      </c>
      <c r="Y14" s="1093">
        <v>27.752635518394811</v>
      </c>
      <c r="Z14" s="1093">
        <v>27.944219050087717</v>
      </c>
      <c r="AA14" s="1093">
        <v>28.17992145582841</v>
      </c>
      <c r="AB14" s="1093">
        <v>30.430371193975525</v>
      </c>
      <c r="AC14" s="1093">
        <v>29.590935291851132</v>
      </c>
      <c r="AD14" s="1093">
        <v>29.948722250503124</v>
      </c>
      <c r="AE14" s="1093">
        <v>31.844391046073444</v>
      </c>
      <c r="AF14" s="1093">
        <v>29.506402635308575</v>
      </c>
      <c r="AG14" s="1093">
        <v>32.843947310339622</v>
      </c>
      <c r="AH14" s="1093">
        <v>35.858244480149992</v>
      </c>
      <c r="AI14" s="1093">
        <v>35.316612136510145</v>
      </c>
      <c r="AJ14" s="1093">
        <v>31.518537923868056</v>
      </c>
      <c r="AK14" s="1093">
        <v>29.168968651684086</v>
      </c>
      <c r="AL14" s="1093">
        <v>29.046956017448107</v>
      </c>
      <c r="AM14" s="1093">
        <v>28.144863179769036</v>
      </c>
      <c r="AN14" s="1093">
        <v>28.12856638893517</v>
      </c>
      <c r="AO14" s="1093">
        <v>29.850588864103607</v>
      </c>
      <c r="AP14" s="1093">
        <v>31.103726886992799</v>
      </c>
      <c r="AQ14" s="1093">
        <v>32.344495892737505</v>
      </c>
      <c r="AR14" s="1093">
        <v>33.380097633173222</v>
      </c>
      <c r="AS14" s="1093">
        <v>34.910092065181665</v>
      </c>
      <c r="AT14" s="1093">
        <v>33.638073758199425</v>
      </c>
      <c r="AU14" s="1093">
        <v>36.809627949274464</v>
      </c>
      <c r="AV14" s="1093">
        <v>38.377571010293224</v>
      </c>
      <c r="AW14" s="1093">
        <v>39.918951967351319</v>
      </c>
      <c r="AX14" s="1093">
        <v>40.645175291087668</v>
      </c>
      <c r="AY14" s="1093">
        <v>42.037079632528773</v>
      </c>
      <c r="AZ14" s="1093">
        <v>41.184232936541662</v>
      </c>
      <c r="BA14" s="1093">
        <v>40.253350708861369</v>
      </c>
      <c r="BB14" s="1093">
        <v>40.94616464999315</v>
      </c>
      <c r="BC14" s="1093">
        <v>42.508089655129048</v>
      </c>
      <c r="BD14" s="1093">
        <v>42.838593525951786</v>
      </c>
      <c r="BE14" s="1058">
        <v>36.567658555634537</v>
      </c>
      <c r="BF14" s="1078">
        <v>-0.14871745501765077</v>
      </c>
      <c r="BG14" s="1078">
        <v>2.4472743970850308E-2</v>
      </c>
    </row>
    <row r="15" spans="1:61" s="1005" customFormat="1" ht="11" x14ac:dyDescent="0.15">
      <c r="A15" s="1005" t="s">
        <v>184</v>
      </c>
      <c r="B15" s="1093">
        <v>17.220426499377275</v>
      </c>
      <c r="C15" s="1093">
        <v>20.371890845590901</v>
      </c>
      <c r="D15" s="1093">
        <v>20.161416204368123</v>
      </c>
      <c r="E15" s="1093">
        <v>19.967333863144248</v>
      </c>
      <c r="F15" s="1093">
        <v>19.559961970685389</v>
      </c>
      <c r="G15" s="1093">
        <v>19.635141409996262</v>
      </c>
      <c r="H15" s="1093">
        <v>19.958274517909878</v>
      </c>
      <c r="I15" s="1093">
        <v>17.389671067702793</v>
      </c>
      <c r="J15" s="1093">
        <v>19.436197094838231</v>
      </c>
      <c r="K15" s="1093">
        <v>21.923271865465015</v>
      </c>
      <c r="L15" s="1093">
        <v>21.979263838721483</v>
      </c>
      <c r="M15" s="1093">
        <v>21.745768304306303</v>
      </c>
      <c r="N15" s="1093">
        <v>21.31213071606463</v>
      </c>
      <c r="O15" s="1093">
        <v>20.662918481314211</v>
      </c>
      <c r="P15" s="1093">
        <v>20.960953973300334</v>
      </c>
      <c r="Q15" s="1093">
        <v>21.841652584978512</v>
      </c>
      <c r="R15" s="1093">
        <v>22.373811299588699</v>
      </c>
      <c r="S15" s="1093">
        <v>21.818561988709693</v>
      </c>
      <c r="T15" s="1093">
        <v>18.831108312929871</v>
      </c>
      <c r="U15" s="1093">
        <v>19.390334376031657</v>
      </c>
      <c r="V15" s="1093">
        <v>18.785948434094372</v>
      </c>
      <c r="W15" s="1093">
        <v>19.650376055621287</v>
      </c>
      <c r="X15" s="1093">
        <v>20.645669517383769</v>
      </c>
      <c r="Y15" s="1093">
        <v>19.709930601430631</v>
      </c>
      <c r="Z15" s="1093">
        <v>17.712808384749781</v>
      </c>
      <c r="AA15" s="1093">
        <v>17.158195029747276</v>
      </c>
      <c r="AB15" s="1093">
        <v>16.664699246078889</v>
      </c>
      <c r="AC15" s="1093">
        <v>15.956585504080627</v>
      </c>
      <c r="AD15" s="1093">
        <v>17.039343758056766</v>
      </c>
      <c r="AE15" s="1093">
        <v>18.19769154060317</v>
      </c>
      <c r="AF15" s="1093">
        <v>19.482554382108884</v>
      </c>
      <c r="AG15" s="1093">
        <v>19.776822612262954</v>
      </c>
      <c r="AH15" s="1093">
        <v>19.587276119664956</v>
      </c>
      <c r="AI15" s="1093">
        <v>19.312497315659364</v>
      </c>
      <c r="AJ15" s="1093">
        <v>19.551869859590131</v>
      </c>
      <c r="AK15" s="1093">
        <v>19.835440808189162</v>
      </c>
      <c r="AL15" s="1093">
        <v>19.334333925072389</v>
      </c>
      <c r="AM15" s="1093">
        <v>19.575108534271987</v>
      </c>
      <c r="AN15" s="1093">
        <v>19.100221354093566</v>
      </c>
      <c r="AO15" s="1093">
        <v>20.167361871131266</v>
      </c>
      <c r="AP15" s="1093">
        <v>20.908195079878357</v>
      </c>
      <c r="AQ15" s="1093">
        <v>20.89017719413803</v>
      </c>
      <c r="AR15" s="1093">
        <v>22.719576677288558</v>
      </c>
      <c r="AS15" s="1093">
        <v>24.311322624697517</v>
      </c>
      <c r="AT15" s="1093">
        <v>24.724515334804412</v>
      </c>
      <c r="AU15" s="1093">
        <v>28.009989948612674</v>
      </c>
      <c r="AV15" s="1093">
        <v>30.679347525545229</v>
      </c>
      <c r="AW15" s="1093">
        <v>31.410917440695311</v>
      </c>
      <c r="AX15" s="1093">
        <v>31.734404583145256</v>
      </c>
      <c r="AY15" s="1093">
        <v>32.19963379045317</v>
      </c>
      <c r="AZ15" s="1093">
        <v>33.338451362608318</v>
      </c>
      <c r="BA15" s="1093">
        <v>35.1214786964212</v>
      </c>
      <c r="BB15" s="1093">
        <v>35.414146141231463</v>
      </c>
      <c r="BC15" s="1093">
        <v>36.704083034534086</v>
      </c>
      <c r="BD15" s="1093">
        <v>36.474812977575475</v>
      </c>
      <c r="BE15" s="1058">
        <v>30.238975041073854</v>
      </c>
      <c r="BF15" s="1078">
        <v>-0.17322797763957343</v>
      </c>
      <c r="BG15" s="1078">
        <v>3.9648493693563713E-2</v>
      </c>
    </row>
    <row r="16" spans="1:61" s="1005" customFormat="1" ht="11" x14ac:dyDescent="0.15">
      <c r="A16" s="1005" t="s">
        <v>183</v>
      </c>
      <c r="B16" s="1093">
        <v>132.77040394386918</v>
      </c>
      <c r="C16" s="1093">
        <v>140.11755735183928</v>
      </c>
      <c r="D16" s="1093">
        <v>148.39094990170096</v>
      </c>
      <c r="E16" s="1093">
        <v>152.05484732885259</v>
      </c>
      <c r="F16" s="1093">
        <v>155.73487331759969</v>
      </c>
      <c r="G16" s="1093">
        <v>170.14746234176934</v>
      </c>
      <c r="H16" s="1093">
        <v>170.04848846930113</v>
      </c>
      <c r="I16" s="1093">
        <v>231.40000061974763</v>
      </c>
      <c r="J16" s="1093">
        <v>226.28079156339166</v>
      </c>
      <c r="K16" s="1093">
        <v>214.79196852116303</v>
      </c>
      <c r="L16" s="1093">
        <v>170.59342350737043</v>
      </c>
      <c r="M16" s="1093">
        <v>189.16738984532302</v>
      </c>
      <c r="N16" s="1093">
        <v>194.13449254722337</v>
      </c>
      <c r="O16" s="1093">
        <v>192.79851930597215</v>
      </c>
      <c r="P16" s="1093">
        <v>167.93783804522369</v>
      </c>
      <c r="Q16" s="1093">
        <v>159.09954431602696</v>
      </c>
      <c r="R16" s="1093">
        <v>165.37679437886067</v>
      </c>
      <c r="S16" s="1093">
        <v>191.10582856183692</v>
      </c>
      <c r="T16" s="1093">
        <v>183.50213123785778</v>
      </c>
      <c r="U16" s="1093">
        <v>178.21493866674513</v>
      </c>
      <c r="V16" s="1093">
        <v>181.78532439656294</v>
      </c>
      <c r="W16" s="1093">
        <v>186.91013975199897</v>
      </c>
      <c r="X16" s="1093">
        <v>174.79926364467423</v>
      </c>
      <c r="Y16" s="1093">
        <v>190.56942324461238</v>
      </c>
      <c r="Z16" s="1093">
        <v>186.13746374266398</v>
      </c>
      <c r="AA16" s="1093">
        <v>205.15049532355926</v>
      </c>
      <c r="AB16" s="1093">
        <v>203.20640547331891</v>
      </c>
      <c r="AC16" s="1093">
        <v>213.76700727554007</v>
      </c>
      <c r="AD16" s="1093">
        <v>224.07544214843139</v>
      </c>
      <c r="AE16" s="1093">
        <v>236.33587292717968</v>
      </c>
      <c r="AF16" s="1093">
        <v>255.34192160320535</v>
      </c>
      <c r="AG16" s="1093">
        <v>288.54519287645843</v>
      </c>
      <c r="AH16" s="1093">
        <v>287.94479443904356</v>
      </c>
      <c r="AI16" s="1093">
        <v>291.84521897575871</v>
      </c>
      <c r="AJ16" s="1093">
        <v>323.79540135192491</v>
      </c>
      <c r="AK16" s="1093">
        <v>337.58793210294596</v>
      </c>
      <c r="AL16" s="1093">
        <v>362.96150495529736</v>
      </c>
      <c r="AM16" s="1093">
        <v>392.15233242477404</v>
      </c>
      <c r="AN16" s="1093">
        <v>437.49072091142887</v>
      </c>
      <c r="AO16" s="1093">
        <v>478.66736408428523</v>
      </c>
      <c r="AP16" s="1093">
        <v>510.71578480332278</v>
      </c>
      <c r="AQ16" s="1093">
        <v>593.73289279657376</v>
      </c>
      <c r="AR16" s="1093">
        <v>609.49370373248121</v>
      </c>
      <c r="AS16" s="1093">
        <v>597.78661765542824</v>
      </c>
      <c r="AT16" s="1093">
        <v>589.92786771846829</v>
      </c>
      <c r="AU16" s="1093">
        <v>633.91502939816189</v>
      </c>
      <c r="AV16" s="1093">
        <v>618.79558291877652</v>
      </c>
      <c r="AW16" s="1093">
        <v>605.25778841822853</v>
      </c>
      <c r="AX16" s="1093">
        <v>612.43799691280879</v>
      </c>
      <c r="AY16" s="1093">
        <v>605.43106565628034</v>
      </c>
      <c r="AZ16" s="1093">
        <v>584.00982802592273</v>
      </c>
      <c r="BA16" s="1093">
        <v>515.42899776973377</v>
      </c>
      <c r="BB16" s="1093">
        <v>544.35919979106848</v>
      </c>
      <c r="BC16" s="1093">
        <v>513.10387550636267</v>
      </c>
      <c r="BD16" s="1093">
        <v>509.52757047227095</v>
      </c>
      <c r="BE16" s="1058">
        <v>445.67886740483152</v>
      </c>
      <c r="BF16" s="1078">
        <v>-0.12769947822576344</v>
      </c>
      <c r="BG16" s="1078">
        <v>-1.4544817887667483E-2</v>
      </c>
    </row>
    <row r="17" spans="1:59" s="1005" customFormat="1" ht="11" x14ac:dyDescent="0.15">
      <c r="A17" s="1005" t="s">
        <v>182</v>
      </c>
      <c r="B17" s="1093">
        <v>71.031987886467448</v>
      </c>
      <c r="C17" s="1093">
        <v>69.343760670048752</v>
      </c>
      <c r="D17" s="1093">
        <v>70.723927509638429</v>
      </c>
      <c r="E17" s="1093">
        <v>73.814690776208096</v>
      </c>
      <c r="F17" s="1093">
        <v>72.272540979521565</v>
      </c>
      <c r="G17" s="1093">
        <v>70.677050151071214</v>
      </c>
      <c r="H17" s="1093">
        <v>69.648280856559794</v>
      </c>
      <c r="I17" s="1093">
        <v>71.467037356166955</v>
      </c>
      <c r="J17" s="1093">
        <v>79.465926358133984</v>
      </c>
      <c r="K17" s="1093">
        <v>79.809404642251138</v>
      </c>
      <c r="L17" s="1093">
        <v>80.613614704563133</v>
      </c>
      <c r="M17" s="1093">
        <v>85.620726693251925</v>
      </c>
      <c r="N17" s="1093">
        <v>92.725327209053972</v>
      </c>
      <c r="O17" s="1093">
        <v>92.114721339570153</v>
      </c>
      <c r="P17" s="1093">
        <v>98.729939147975102</v>
      </c>
      <c r="Q17" s="1093">
        <v>107.5568959544151</v>
      </c>
      <c r="R17" s="1093">
        <v>108.60973191959833</v>
      </c>
      <c r="S17" s="1093">
        <v>107.84565203977452</v>
      </c>
      <c r="T17" s="1093">
        <v>104.5923415841493</v>
      </c>
      <c r="U17" s="1093">
        <v>103.83722955511482</v>
      </c>
      <c r="V17" s="1093">
        <v>103.86959760130119</v>
      </c>
      <c r="W17" s="1093">
        <v>108.72468275203249</v>
      </c>
      <c r="X17" s="1093">
        <v>105.69136850767262</v>
      </c>
      <c r="Y17" s="1093">
        <v>107.27400767535026</v>
      </c>
      <c r="Z17" s="1093">
        <v>105.5309224175419</v>
      </c>
      <c r="AA17" s="1093">
        <v>109.45723455204984</v>
      </c>
      <c r="AB17" s="1093">
        <v>107.42128735682647</v>
      </c>
      <c r="AC17" s="1093">
        <v>113.67594271914516</v>
      </c>
      <c r="AD17" s="1093">
        <v>109.99411269086411</v>
      </c>
      <c r="AE17" s="1093">
        <v>116.86835393868212</v>
      </c>
      <c r="AF17" s="1093">
        <v>117.8891071343903</v>
      </c>
      <c r="AG17" s="1093">
        <v>112.4454951500886</v>
      </c>
      <c r="AH17" s="1093">
        <v>116.50595085328627</v>
      </c>
      <c r="AI17" s="1093">
        <v>121.24657370164486</v>
      </c>
      <c r="AJ17" s="1093">
        <v>118.9666024797954</v>
      </c>
      <c r="AK17" s="1093">
        <v>120.09416803104529</v>
      </c>
      <c r="AL17" s="1093">
        <v>122.61238848949289</v>
      </c>
      <c r="AM17" s="1093">
        <v>121.84707004436866</v>
      </c>
      <c r="AN17" s="1093">
        <v>111.74618563659212</v>
      </c>
      <c r="AO17" s="1093">
        <v>119.19983359325194</v>
      </c>
      <c r="AP17" s="1093">
        <v>120.71757253135598</v>
      </c>
      <c r="AQ17" s="1093">
        <v>125.40036633051366</v>
      </c>
      <c r="AR17" s="1093">
        <v>130.61164060528188</v>
      </c>
      <c r="AS17" s="1093">
        <v>126.27663657237909</v>
      </c>
      <c r="AT17" s="1093">
        <v>124.23167350436863</v>
      </c>
      <c r="AU17" s="1093">
        <v>118.15921062271417</v>
      </c>
      <c r="AV17" s="1093">
        <v>119.13762126040294</v>
      </c>
      <c r="AW17" s="1093">
        <v>122.79967480650306</v>
      </c>
      <c r="AX17" s="1093">
        <v>122.68855558285479</v>
      </c>
      <c r="AY17" s="1093">
        <v>115.66321114404832</v>
      </c>
      <c r="AZ17" s="1093">
        <v>114.08542505069784</v>
      </c>
      <c r="BA17" s="1093">
        <v>100.15885245559194</v>
      </c>
      <c r="BB17" s="1093">
        <v>99.484731453177162</v>
      </c>
      <c r="BC17" s="1093">
        <v>85.617845999106763</v>
      </c>
      <c r="BD17" s="1093">
        <v>68.362597243081737</v>
      </c>
      <c r="BE17" s="1058">
        <v>50.69447124171635</v>
      </c>
      <c r="BF17" s="1078">
        <v>-0.26047336121996723</v>
      </c>
      <c r="BG17" s="1078">
        <v>-5.7983256927772731E-2</v>
      </c>
    </row>
    <row r="18" spans="1:59" s="1005" customFormat="1" ht="11" x14ac:dyDescent="0.15">
      <c r="A18" s="1005" t="s">
        <v>181</v>
      </c>
      <c r="B18" s="1093">
        <v>11.773549034059979</v>
      </c>
      <c r="C18" s="1093">
        <v>11.627531466566955</v>
      </c>
      <c r="D18" s="1093">
        <v>11.950840286320064</v>
      </c>
      <c r="E18" s="1093">
        <v>11.926232775128321</v>
      </c>
      <c r="F18" s="1093">
        <v>12.388812726462268</v>
      </c>
      <c r="G18" s="1093">
        <v>12.562008537509461</v>
      </c>
      <c r="H18" s="1093">
        <v>12.784155779500963</v>
      </c>
      <c r="I18" s="1093">
        <v>13.558431387704562</v>
      </c>
      <c r="J18" s="1093">
        <v>13.84103161562782</v>
      </c>
      <c r="K18" s="1093">
        <v>13.861428283915924</v>
      </c>
      <c r="L18" s="1093">
        <v>14.803131496120741</v>
      </c>
      <c r="M18" s="1093">
        <v>14.997118765136468</v>
      </c>
      <c r="N18" s="1093">
        <v>14.760924805176838</v>
      </c>
      <c r="O18" s="1093">
        <v>15.054864542035828</v>
      </c>
      <c r="P18" s="1093">
        <v>15.018280637307942</v>
      </c>
      <c r="Q18" s="1093">
        <v>14.245380401440842</v>
      </c>
      <c r="R18" s="1093">
        <v>14.07833626828641</v>
      </c>
      <c r="S18" s="1093">
        <v>13.685590375808076</v>
      </c>
      <c r="T18" s="1093">
        <v>13.391474978116747</v>
      </c>
      <c r="U18" s="1093">
        <v>13.224371476321142</v>
      </c>
      <c r="V18" s="1093">
        <v>13.232125093817446</v>
      </c>
      <c r="W18" s="1093">
        <v>13.392951686258666</v>
      </c>
      <c r="X18" s="1093">
        <v>13.946206672137906</v>
      </c>
      <c r="Y18" s="1093">
        <v>13.535299550113631</v>
      </c>
      <c r="Z18" s="1093">
        <v>14.074868502768807</v>
      </c>
      <c r="AA18" s="1093">
        <v>14.248142156851745</v>
      </c>
      <c r="AB18" s="1093">
        <v>14.750592174761506</v>
      </c>
      <c r="AC18" s="1093">
        <v>15.810808081922364</v>
      </c>
      <c r="AD18" s="1093">
        <v>16.602420581430774</v>
      </c>
      <c r="AE18" s="1093">
        <v>17.231799012170001</v>
      </c>
      <c r="AF18" s="1093">
        <v>18.198439031991864</v>
      </c>
      <c r="AG18" s="1093">
        <v>18.090505572236289</v>
      </c>
      <c r="AH18" s="1093">
        <v>18.691676440090916</v>
      </c>
      <c r="AI18" s="1093">
        <v>20.32863007246447</v>
      </c>
      <c r="AJ18" s="1093">
        <v>20.596066159826357</v>
      </c>
      <c r="AK18" s="1093">
        <v>21.093798842868903</v>
      </c>
      <c r="AL18" s="1093">
        <v>21.404454279697081</v>
      </c>
      <c r="AM18" s="1093">
        <v>21.311340097125115</v>
      </c>
      <c r="AN18" s="1093">
        <v>21.865358633711615</v>
      </c>
      <c r="AO18" s="1093">
        <v>22.095252012764774</v>
      </c>
      <c r="AP18" s="1093">
        <v>21.774944996930412</v>
      </c>
      <c r="AQ18" s="1093">
        <v>22.619930842206958</v>
      </c>
      <c r="AR18" s="1093">
        <v>23.301500581683332</v>
      </c>
      <c r="AS18" s="1093">
        <v>23.481856954143066</v>
      </c>
      <c r="AT18" s="1093">
        <v>22.645447340313545</v>
      </c>
      <c r="AU18" s="1093">
        <v>23.194513461437001</v>
      </c>
      <c r="AV18" s="1093">
        <v>24.002500336717262</v>
      </c>
      <c r="AW18" s="1093">
        <v>24.398933898294061</v>
      </c>
      <c r="AX18" s="1093">
        <v>24.210327586150168</v>
      </c>
      <c r="AY18" s="1093">
        <v>24.644193493311931</v>
      </c>
      <c r="AZ18" s="1093">
        <v>26.451244002413475</v>
      </c>
      <c r="BA18" s="1093">
        <v>27.136000284068558</v>
      </c>
      <c r="BB18" s="1093">
        <v>27.509301346771863</v>
      </c>
      <c r="BC18" s="1093">
        <v>27.520298639104386</v>
      </c>
      <c r="BD18" s="1093">
        <v>28.64735074519821</v>
      </c>
      <c r="BE18" s="1058">
        <v>25.593484310078274</v>
      </c>
      <c r="BF18" s="1078">
        <v>-0.10904303213459676</v>
      </c>
      <c r="BG18" s="1078">
        <v>2.3788757462793519E-2</v>
      </c>
    </row>
    <row r="19" spans="1:59" s="1005" customFormat="1" ht="11" x14ac:dyDescent="0.15">
      <c r="A19" s="1005" t="s">
        <v>180</v>
      </c>
      <c r="B19" s="1093">
        <v>35.770406893856475</v>
      </c>
      <c r="C19" s="1093">
        <v>36.311311132737373</v>
      </c>
      <c r="D19" s="1093">
        <v>37.086101392804515</v>
      </c>
      <c r="E19" s="1093">
        <v>37.204496614295941</v>
      </c>
      <c r="F19" s="1093">
        <v>37.466219204327182</v>
      </c>
      <c r="G19" s="1093">
        <v>42.146532092838889</v>
      </c>
      <c r="H19" s="1093">
        <v>42.807469874103553</v>
      </c>
      <c r="I19" s="1093">
        <v>44.877287253843008</v>
      </c>
      <c r="J19" s="1093">
        <v>47.534814825920016</v>
      </c>
      <c r="K19" s="1093">
        <v>46.451401040412321</v>
      </c>
      <c r="L19" s="1093">
        <v>44.447191006464955</v>
      </c>
      <c r="M19" s="1093">
        <v>44.579843952466106</v>
      </c>
      <c r="N19" s="1093">
        <v>46.059523208831649</v>
      </c>
      <c r="O19" s="1093">
        <v>46.59380873363552</v>
      </c>
      <c r="P19" s="1093">
        <v>47.375672083509983</v>
      </c>
      <c r="Q19" s="1093">
        <v>52.307095770139711</v>
      </c>
      <c r="R19" s="1093">
        <v>52.17759957152736</v>
      </c>
      <c r="S19" s="1093">
        <v>44.932082108812573</v>
      </c>
      <c r="T19" s="1093">
        <v>42.711013478223599</v>
      </c>
      <c r="U19" s="1093">
        <v>44.622675127604147</v>
      </c>
      <c r="V19" s="1093">
        <v>41.30235194867236</v>
      </c>
      <c r="W19" s="1093">
        <v>40.141980951573302</v>
      </c>
      <c r="X19" s="1093">
        <v>41.163930257598615</v>
      </c>
      <c r="Y19" s="1093">
        <v>41.020117109394015</v>
      </c>
      <c r="Z19" s="1093">
        <v>42.052418510815819</v>
      </c>
      <c r="AA19" s="1093">
        <v>40.976776481515977</v>
      </c>
      <c r="AB19" s="1093">
        <v>39.50773543325937</v>
      </c>
      <c r="AC19" s="1093">
        <v>36.949614029579827</v>
      </c>
      <c r="AD19" s="1093">
        <v>36.55126473885521</v>
      </c>
      <c r="AE19" s="1093">
        <v>37.801010087030726</v>
      </c>
      <c r="AF19" s="1093">
        <v>37.442323885554323</v>
      </c>
      <c r="AG19" s="1093">
        <v>38.365674327623204</v>
      </c>
      <c r="AH19" s="1093">
        <v>40.12510890206768</v>
      </c>
      <c r="AI19" s="1093">
        <v>41.179287567644444</v>
      </c>
      <c r="AJ19" s="1093">
        <v>39.677041071787023</v>
      </c>
      <c r="AK19" s="1093">
        <v>44.582113383863856</v>
      </c>
      <c r="AL19" s="1093">
        <v>45.002585616613956</v>
      </c>
      <c r="AM19" s="1093">
        <v>45.313873829082418</v>
      </c>
      <c r="AN19" s="1093">
        <v>45.842945680051045</v>
      </c>
      <c r="AO19" s="1093">
        <v>45.730374384585922</v>
      </c>
      <c r="AP19" s="1093">
        <v>45.443605512318307</v>
      </c>
      <c r="AQ19" s="1093">
        <v>46.24137089510036</v>
      </c>
      <c r="AR19" s="1093">
        <v>44.45899683548128</v>
      </c>
      <c r="AS19" s="1093">
        <v>42.504744901896707</v>
      </c>
      <c r="AT19" s="1093">
        <v>39.634067106650853</v>
      </c>
      <c r="AU19" s="1093">
        <v>38.857905650701454</v>
      </c>
      <c r="AV19" s="1093">
        <v>39.423369875781525</v>
      </c>
      <c r="AW19" s="1093">
        <v>38.738984557138053</v>
      </c>
      <c r="AX19" s="1093">
        <v>37.535554392815108</v>
      </c>
      <c r="AY19" s="1093">
        <v>36.915311752466771</v>
      </c>
      <c r="AZ19" s="1093">
        <v>37.728711396852916</v>
      </c>
      <c r="BA19" s="1093">
        <v>38.935304183931812</v>
      </c>
      <c r="BB19" s="1093">
        <v>37.755619107962545</v>
      </c>
      <c r="BC19" s="1093">
        <v>38.783159490671359</v>
      </c>
      <c r="BD19" s="1093">
        <v>39.852120732021476</v>
      </c>
      <c r="BE19" s="1058">
        <v>37.063018469688842</v>
      </c>
      <c r="BF19" s="1078">
        <v>-7.2527315661679137E-2</v>
      </c>
      <c r="BG19" s="1078">
        <v>5.488098195809421E-4</v>
      </c>
    </row>
    <row r="20" spans="1:59" s="1005" customFormat="1" ht="11" x14ac:dyDescent="0.15">
      <c r="A20" s="1005" t="s">
        <v>179</v>
      </c>
      <c r="B20" s="1093">
        <v>11.271119751159265</v>
      </c>
      <c r="C20" s="1093">
        <v>12.65241090534952</v>
      </c>
      <c r="D20" s="1093">
        <v>13.238909588867191</v>
      </c>
      <c r="E20" s="1093">
        <v>13.434167636594532</v>
      </c>
      <c r="F20" s="1093">
        <v>14.156385532968752</v>
      </c>
      <c r="G20" s="1093">
        <v>14.563908707170851</v>
      </c>
      <c r="H20" s="1093">
        <v>15.819343946704516</v>
      </c>
      <c r="I20" s="1093">
        <v>17.27094494651724</v>
      </c>
      <c r="J20" s="1093">
        <v>17.604064048175303</v>
      </c>
      <c r="K20" s="1093">
        <v>16.067991833853448</v>
      </c>
      <c r="L20" s="1093">
        <v>17.424829659981949</v>
      </c>
      <c r="M20" s="1093">
        <v>17.357619890364223</v>
      </c>
      <c r="N20" s="1093">
        <v>18.139928360821479</v>
      </c>
      <c r="O20" s="1093">
        <v>20.147304408195577</v>
      </c>
      <c r="P20" s="1093">
        <v>20.621621313173939</v>
      </c>
      <c r="Q20" s="1093">
        <v>21.410797694090007</v>
      </c>
      <c r="R20" s="1093">
        <v>19.772065524794389</v>
      </c>
      <c r="S20" s="1093">
        <v>18.77219611690948</v>
      </c>
      <c r="T20" s="1093">
        <v>17.579089414993113</v>
      </c>
      <c r="U20" s="1093">
        <v>17.424231780753235</v>
      </c>
      <c r="V20" s="1093">
        <v>20.083761842558744</v>
      </c>
      <c r="W20" s="1093">
        <v>25.856811725084746</v>
      </c>
      <c r="X20" s="1093">
        <v>29.959762014028367</v>
      </c>
      <c r="Y20" s="1093">
        <v>31.22407690028583</v>
      </c>
      <c r="Z20" s="1093">
        <v>33.615184575593943</v>
      </c>
      <c r="AA20" s="1093">
        <v>35.689710199840242</v>
      </c>
      <c r="AB20" s="1093">
        <v>36.996641746113617</v>
      </c>
      <c r="AC20" s="1093">
        <v>36.80435805986005</v>
      </c>
      <c r="AD20" s="1093">
        <v>39.117675804106391</v>
      </c>
      <c r="AE20" s="1093">
        <v>42.982288704351802</v>
      </c>
      <c r="AF20" s="1093">
        <v>47.350623715283838</v>
      </c>
      <c r="AG20" s="1093">
        <v>48.698548184250058</v>
      </c>
      <c r="AH20" s="1093">
        <v>51.962959111619334</v>
      </c>
      <c r="AI20" s="1093">
        <v>53.162610343101143</v>
      </c>
      <c r="AJ20" s="1093">
        <v>52.317075168548108</v>
      </c>
      <c r="AK20" s="1093">
        <v>50.54387707537709</v>
      </c>
      <c r="AL20" s="1093">
        <v>46.056452902852918</v>
      </c>
      <c r="AM20" s="1093">
        <v>46.927027568168384</v>
      </c>
      <c r="AN20" s="1093">
        <v>48.424817271037774</v>
      </c>
      <c r="AO20" s="1093">
        <v>47.065152456206654</v>
      </c>
      <c r="AP20" s="1093">
        <v>46.779481279543944</v>
      </c>
      <c r="AQ20" s="1093">
        <v>46.083204081616991</v>
      </c>
      <c r="AR20" s="1093">
        <v>49.021456911144242</v>
      </c>
      <c r="AS20" s="1093">
        <v>49.755882609106152</v>
      </c>
      <c r="AT20" s="1093">
        <v>50.522925876312399</v>
      </c>
      <c r="AU20" s="1093">
        <v>52.249436383843786</v>
      </c>
      <c r="AV20" s="1093">
        <v>53.388596198214117</v>
      </c>
      <c r="AW20" s="1093">
        <v>53.955310040791382</v>
      </c>
      <c r="AX20" s="1093">
        <v>54.854253465182076</v>
      </c>
      <c r="AY20" s="1093">
        <v>53.038062941499646</v>
      </c>
      <c r="AZ20" s="1093">
        <v>53.318095251588318</v>
      </c>
      <c r="BA20" s="1093">
        <v>56.890724054920774</v>
      </c>
      <c r="BB20" s="1093">
        <v>55.674480654418744</v>
      </c>
      <c r="BC20" s="1093">
        <v>56.078281066173155</v>
      </c>
      <c r="BD20" s="1093">
        <v>52.43697477265821</v>
      </c>
      <c r="BE20" s="1058">
        <v>45.541113096072756</v>
      </c>
      <c r="BF20" s="1078">
        <v>-0.13388054855903486</v>
      </c>
      <c r="BG20" s="1078">
        <v>3.7253977989171183E-3</v>
      </c>
    </row>
    <row r="21" spans="1:59" s="1005" customFormat="1" ht="11" x14ac:dyDescent="0.15">
      <c r="A21" s="1079" t="s">
        <v>178</v>
      </c>
      <c r="B21" s="1060">
        <v>23.309780078794727</v>
      </c>
      <c r="C21" s="1060">
        <v>24.045079847860372</v>
      </c>
      <c r="D21" s="1060">
        <v>24.405283082537991</v>
      </c>
      <c r="E21" s="1060">
        <v>25.245532506850349</v>
      </c>
      <c r="F21" s="1060">
        <v>25.742898278176245</v>
      </c>
      <c r="G21" s="1060">
        <v>26.785552891911436</v>
      </c>
      <c r="H21" s="1060">
        <v>27.576894499078186</v>
      </c>
      <c r="I21" s="1060">
        <v>29.142695109771928</v>
      </c>
      <c r="J21" s="1060">
        <v>31.286589238195244</v>
      </c>
      <c r="K21" s="1060">
        <v>32.139989659584437</v>
      </c>
      <c r="L21" s="1060">
        <v>31.864919593993339</v>
      </c>
      <c r="M21" s="1060">
        <v>33.216250585917415</v>
      </c>
      <c r="N21" s="1060">
        <v>34.437060210256931</v>
      </c>
      <c r="O21" s="1060">
        <v>35.474296185187967</v>
      </c>
      <c r="P21" s="1060">
        <v>36.971861923454874</v>
      </c>
      <c r="Q21" s="1060">
        <v>37.80744601538008</v>
      </c>
      <c r="R21" s="1060">
        <v>36.961666433531775</v>
      </c>
      <c r="S21" s="1060">
        <v>36.491145089757374</v>
      </c>
      <c r="T21" s="1060">
        <v>35.962772451882536</v>
      </c>
      <c r="U21" s="1060">
        <v>36.757625776643295</v>
      </c>
      <c r="V21" s="1060">
        <v>37.091745891494803</v>
      </c>
      <c r="W21" s="1060">
        <v>38.497850701740738</v>
      </c>
      <c r="X21" s="1060">
        <v>39.173935591588361</v>
      </c>
      <c r="Y21" s="1060">
        <v>39.718366016370013</v>
      </c>
      <c r="Z21" s="1060">
        <v>39.67268971337969</v>
      </c>
      <c r="AA21" s="1060">
        <v>39.06386643960311</v>
      </c>
      <c r="AB21" s="1060">
        <v>39.459705521708308</v>
      </c>
      <c r="AC21" s="1060">
        <v>40.567317686909149</v>
      </c>
      <c r="AD21" s="1060">
        <v>41.383702916281671</v>
      </c>
      <c r="AE21" s="1060">
        <v>43.253996494568483</v>
      </c>
      <c r="AF21" s="1060">
        <v>44.417838012760825</v>
      </c>
      <c r="AG21" s="1060">
        <v>45.481383166777782</v>
      </c>
      <c r="AH21" s="1060">
        <v>47.195098724454596</v>
      </c>
      <c r="AI21" s="1060">
        <v>48.195618095405223</v>
      </c>
      <c r="AJ21" s="1060">
        <v>47.749399024006991</v>
      </c>
      <c r="AK21" s="1060">
        <v>48.18112333220995</v>
      </c>
      <c r="AL21" s="1060">
        <v>47.254358012440797</v>
      </c>
      <c r="AM21" s="1060">
        <v>47.248411626163758</v>
      </c>
      <c r="AN21" s="1060">
        <v>47.333243415314683</v>
      </c>
      <c r="AO21" s="1060">
        <v>49.019864286898098</v>
      </c>
      <c r="AP21" s="1060">
        <v>49.882854838040473</v>
      </c>
      <c r="AQ21" s="1060">
        <v>51.492625036365723</v>
      </c>
      <c r="AR21" s="1060">
        <v>53.250766115388785</v>
      </c>
      <c r="AS21" s="1060">
        <v>53.814093596005577</v>
      </c>
      <c r="AT21" s="1060">
        <v>52.551140113587159</v>
      </c>
      <c r="AU21" s="1060">
        <v>54.866078999478958</v>
      </c>
      <c r="AV21" s="1060">
        <v>56.524088528876987</v>
      </c>
      <c r="AW21" s="1060">
        <v>57.434560312428921</v>
      </c>
      <c r="AX21" s="1060">
        <v>58.286454571407035</v>
      </c>
      <c r="AY21" s="1060">
        <v>58.09540975642868</v>
      </c>
      <c r="AZ21" s="1060">
        <v>57.703061609280773</v>
      </c>
      <c r="BA21" s="1060">
        <v>56.297208148989114</v>
      </c>
      <c r="BB21" s="1060">
        <v>56.205671057810456</v>
      </c>
      <c r="BC21" s="1060">
        <v>55.377693330051812</v>
      </c>
      <c r="BD21" s="1060">
        <v>54.425864703566297</v>
      </c>
      <c r="BE21" s="1060">
        <v>49.881144065012769</v>
      </c>
      <c r="BF21" s="1061">
        <v>-8.6007047254372027E-2</v>
      </c>
      <c r="BG21" s="1061">
        <v>3.5114208545654613E-3</v>
      </c>
    </row>
    <row r="22" spans="1:59" s="1005" customFormat="1" ht="11" x14ac:dyDescent="0.15">
      <c r="B22" s="1093"/>
      <c r="C22" s="1093"/>
      <c r="D22" s="1093"/>
      <c r="E22" s="1093"/>
      <c r="F22" s="1093"/>
      <c r="G22" s="1093"/>
      <c r="H22" s="1093"/>
      <c r="I22" s="1093"/>
      <c r="J22" s="1093"/>
      <c r="K22" s="1093"/>
      <c r="L22" s="1093"/>
      <c r="M22" s="1093"/>
      <c r="N22" s="1093"/>
      <c r="O22" s="1093"/>
      <c r="P22" s="1093"/>
      <c r="Q22" s="1093"/>
      <c r="R22" s="1093"/>
      <c r="S22" s="1093"/>
      <c r="T22" s="1093"/>
      <c r="U22" s="1093"/>
      <c r="V22" s="1093"/>
      <c r="W22" s="1093"/>
      <c r="X22" s="1093"/>
      <c r="Y22" s="1093"/>
      <c r="Z22" s="1093"/>
      <c r="AA22" s="1093"/>
      <c r="AB22" s="1093"/>
      <c r="AC22" s="1093"/>
      <c r="AD22" s="1093"/>
      <c r="AE22" s="1093"/>
      <c r="AF22" s="1093"/>
      <c r="AG22" s="1093"/>
      <c r="AH22" s="1093"/>
      <c r="AI22" s="1093"/>
      <c r="AJ22" s="1093"/>
      <c r="AK22" s="1093"/>
      <c r="AL22" s="1093"/>
      <c r="AM22" s="1093"/>
      <c r="AN22" s="1093"/>
      <c r="AO22" s="1093"/>
      <c r="AP22" s="1093"/>
      <c r="AQ22" s="1093"/>
      <c r="AR22" s="1093"/>
      <c r="AS22" s="1093"/>
      <c r="AT22" s="1093"/>
      <c r="AU22" s="1093"/>
      <c r="AV22" s="1093"/>
      <c r="AW22" s="1093"/>
      <c r="AX22" s="1093"/>
      <c r="AY22" s="1093"/>
      <c r="AZ22" s="1093"/>
      <c r="BA22" s="1093"/>
      <c r="BB22" s="1093"/>
      <c r="BC22" s="1093"/>
      <c r="BD22" s="1093"/>
      <c r="BE22" s="1058"/>
      <c r="BF22" s="1078"/>
      <c r="BG22" s="1078"/>
    </row>
    <row r="23" spans="1:59" s="1005" customFormat="1" ht="11" x14ac:dyDescent="0.15">
      <c r="A23" s="1005" t="s">
        <v>177</v>
      </c>
      <c r="B23" s="1093">
        <v>91.964889029047384</v>
      </c>
      <c r="C23" s="1093">
        <v>95.588426901870221</v>
      </c>
      <c r="D23" s="1093">
        <v>95.967877311527133</v>
      </c>
      <c r="E23" s="1093">
        <v>102.09410954197259</v>
      </c>
      <c r="F23" s="1093">
        <v>105.37688860134419</v>
      </c>
      <c r="G23" s="1093">
        <v>119.90066501865502</v>
      </c>
      <c r="H23" s="1093">
        <v>119.23321882092013</v>
      </c>
      <c r="I23" s="1093">
        <v>122.86040267021855</v>
      </c>
      <c r="J23" s="1093">
        <v>131.59387666667575</v>
      </c>
      <c r="K23" s="1093">
        <v>131.65126635766413</v>
      </c>
      <c r="L23" s="1093">
        <v>130.46846343341838</v>
      </c>
      <c r="M23" s="1093">
        <v>135.32029182791439</v>
      </c>
      <c r="N23" s="1093">
        <v>135.35832918738669</v>
      </c>
      <c r="O23" s="1093">
        <v>141.45598245894803</v>
      </c>
      <c r="P23" s="1093">
        <v>149.89136191004292</v>
      </c>
      <c r="Q23" s="1093">
        <v>149.33015294637775</v>
      </c>
      <c r="R23" s="1093">
        <v>144.85754528717163</v>
      </c>
      <c r="S23" s="1093">
        <v>140.06840439160277</v>
      </c>
      <c r="T23" s="1093">
        <v>139.68468620546196</v>
      </c>
      <c r="U23" s="1093">
        <v>138.4939816930129</v>
      </c>
      <c r="V23" s="1093">
        <v>145.26892544801916</v>
      </c>
      <c r="W23" s="1093">
        <v>146.52430610181929</v>
      </c>
      <c r="X23" s="1093">
        <v>154.23903334456639</v>
      </c>
      <c r="Y23" s="1093">
        <v>151.52906432397558</v>
      </c>
      <c r="Z23" s="1093">
        <v>151.85264710778483</v>
      </c>
      <c r="AA23" s="1093">
        <v>153.36328653380934</v>
      </c>
      <c r="AB23" s="1093">
        <v>159.96184524412601</v>
      </c>
      <c r="AC23" s="1093">
        <v>155.92389150594749</v>
      </c>
      <c r="AD23" s="1093">
        <v>157.36474654718538</v>
      </c>
      <c r="AE23" s="1093">
        <v>155.40616090829465</v>
      </c>
      <c r="AF23" s="1093">
        <v>162.02828199096064</v>
      </c>
      <c r="AG23" s="1093">
        <v>161.95923136896104</v>
      </c>
      <c r="AH23" s="1093">
        <v>164.96039978409405</v>
      </c>
      <c r="AI23" s="1093">
        <v>167.37393460911738</v>
      </c>
      <c r="AJ23" s="1093">
        <v>170.79457125898526</v>
      </c>
      <c r="AK23" s="1093">
        <v>170.99582848361317</v>
      </c>
      <c r="AL23" s="1093">
        <v>176.67721146802626</v>
      </c>
      <c r="AM23" s="1093">
        <v>176.21595870439333</v>
      </c>
      <c r="AN23" s="1093">
        <v>177.69109608975268</v>
      </c>
      <c r="AO23" s="1093">
        <v>179.75747404737848</v>
      </c>
      <c r="AP23" s="1093">
        <v>181.99700699453552</v>
      </c>
      <c r="AQ23" s="1093">
        <v>179.25047070292334</v>
      </c>
      <c r="AR23" s="1093">
        <v>174.45097828871306</v>
      </c>
      <c r="AS23" s="1093">
        <v>177.35440353667184</v>
      </c>
      <c r="AT23" s="1093">
        <v>170.7106018702205</v>
      </c>
      <c r="AU23" s="1093">
        <v>175.7339156384549</v>
      </c>
      <c r="AV23" s="1093">
        <v>163.69669557218742</v>
      </c>
      <c r="AW23" s="1093">
        <v>170.70263291112201</v>
      </c>
      <c r="AX23" s="1093">
        <v>168.51582660288642</v>
      </c>
      <c r="AY23" s="1093">
        <v>160.38418687838563</v>
      </c>
      <c r="AZ23" s="1093">
        <v>159.50695398204397</v>
      </c>
      <c r="BA23" s="1093">
        <v>163.46098939994718</v>
      </c>
      <c r="BB23" s="1093">
        <v>166.04872936082879</v>
      </c>
      <c r="BC23" s="1093">
        <v>160.79544822319332</v>
      </c>
      <c r="BD23" s="1093">
        <v>167.21981428080863</v>
      </c>
      <c r="BE23" s="1058">
        <v>153.63471041744089</v>
      </c>
      <c r="BF23" s="1078">
        <v>-8.3751264118756441E-2</v>
      </c>
      <c r="BG23" s="1078">
        <v>-2.0639207784719504E-3</v>
      </c>
    </row>
    <row r="24" spans="1:59" s="1005" customFormat="1" ht="11" x14ac:dyDescent="0.15">
      <c r="A24" s="1005" t="s">
        <v>176</v>
      </c>
      <c r="B24" s="1093">
        <v>157.39316762224865</v>
      </c>
      <c r="C24" s="1093">
        <v>150.92575540382472</v>
      </c>
      <c r="D24" s="1093">
        <v>157.76855427784901</v>
      </c>
      <c r="E24" s="1093">
        <v>175.14135986956168</v>
      </c>
      <c r="F24" s="1093">
        <v>191.53157942097275</v>
      </c>
      <c r="G24" s="1093">
        <v>201.65289794124465</v>
      </c>
      <c r="H24" s="1093">
        <v>197.19068849751582</v>
      </c>
      <c r="I24" s="1093">
        <v>208.99126096673987</v>
      </c>
      <c r="J24" s="1093">
        <v>211.18470489259369</v>
      </c>
      <c r="K24" s="1093">
        <v>203.39231160608529</v>
      </c>
      <c r="L24" s="1093">
        <v>190.67213587673075</v>
      </c>
      <c r="M24" s="1093">
        <v>201.75784752967803</v>
      </c>
      <c r="N24" s="1093">
        <v>201.60436961646624</v>
      </c>
      <c r="O24" s="1093">
        <v>210.0018467694367</v>
      </c>
      <c r="P24" s="1093">
        <v>215.7101942287261</v>
      </c>
      <c r="Q24" s="1093">
        <v>206.16652948418374</v>
      </c>
      <c r="R24" s="1093">
        <v>195.78017938838903</v>
      </c>
      <c r="S24" s="1093">
        <v>187.05255931609267</v>
      </c>
      <c r="T24" s="1093">
        <v>180.93332309591079</v>
      </c>
      <c r="U24" s="1093">
        <v>188.87726044781283</v>
      </c>
      <c r="V24" s="1093">
        <v>196.84417720016089</v>
      </c>
      <c r="W24" s="1093">
        <v>202.78262778320109</v>
      </c>
      <c r="X24" s="1093">
        <v>208.57678026042586</v>
      </c>
      <c r="Y24" s="1093">
        <v>212.36644171322754</v>
      </c>
      <c r="Z24" s="1093">
        <v>213.53368818342008</v>
      </c>
      <c r="AA24" s="1093">
        <v>222.56284650470923</v>
      </c>
      <c r="AB24" s="1093">
        <v>229.54950876836003</v>
      </c>
      <c r="AC24" s="1093">
        <v>228.16447742870639</v>
      </c>
      <c r="AD24" s="1093">
        <v>223.61676063809975</v>
      </c>
      <c r="AE24" s="1093">
        <v>234.41899892573218</v>
      </c>
      <c r="AF24" s="1093">
        <v>236.59560948976014</v>
      </c>
      <c r="AG24" s="1093">
        <v>250.77972170396635</v>
      </c>
      <c r="AH24" s="1093">
        <v>252.91370263079111</v>
      </c>
      <c r="AI24" s="1093">
        <v>257.55523713352602</v>
      </c>
      <c r="AJ24" s="1093">
        <v>255.1883768379422</v>
      </c>
      <c r="AK24" s="1093">
        <v>259.14527281200014</v>
      </c>
      <c r="AL24" s="1093">
        <v>255.98858194621559</v>
      </c>
      <c r="AM24" s="1093">
        <v>253.64698533708858</v>
      </c>
      <c r="AN24" s="1093">
        <v>262.06273492515027</v>
      </c>
      <c r="AO24" s="1093">
        <v>261.50620267128318</v>
      </c>
      <c r="AP24" s="1093">
        <v>256.84502188379582</v>
      </c>
      <c r="AQ24" s="1093">
        <v>255.70026041218858</v>
      </c>
      <c r="AR24" s="1093">
        <v>255.4791613678895</v>
      </c>
      <c r="AS24" s="1093">
        <v>257.54727474519234</v>
      </c>
      <c r="AT24" s="1093">
        <v>238.77850700639752</v>
      </c>
      <c r="AU24" s="1093">
        <v>252.63977536762783</v>
      </c>
      <c r="AV24" s="1093">
        <v>234.1959945451344</v>
      </c>
      <c r="AW24" s="1093">
        <v>222.95588019166479</v>
      </c>
      <c r="AX24" s="1093">
        <v>227.60955716095989</v>
      </c>
      <c r="AY24" s="1093">
        <v>210.24010419539991</v>
      </c>
      <c r="AZ24" s="1093">
        <v>211.94884489304602</v>
      </c>
      <c r="BA24" s="1093">
        <v>227.1133965007337</v>
      </c>
      <c r="BB24" s="1093">
        <v>228.24337170998729</v>
      </c>
      <c r="BC24" s="1093">
        <v>225.30975289506497</v>
      </c>
      <c r="BD24" s="1093">
        <v>231.15650840909805</v>
      </c>
      <c r="BE24" s="1058">
        <v>189.03469081696986</v>
      </c>
      <c r="BF24" s="1078">
        <v>-0.18445643651505284</v>
      </c>
      <c r="BG24" s="1078">
        <v>-3.2388801366455278E-3</v>
      </c>
    </row>
    <row r="25" spans="1:59" s="1005" customFormat="1" ht="11" x14ac:dyDescent="0.15">
      <c r="A25" s="1005" t="s">
        <v>175</v>
      </c>
      <c r="B25" s="1093">
        <v>52.348729864611961</v>
      </c>
      <c r="C25" s="1093">
        <v>55.711459386134194</v>
      </c>
      <c r="D25" s="1093">
        <v>64.280233436974981</v>
      </c>
      <c r="E25" s="1093">
        <v>71.444352936638651</v>
      </c>
      <c r="F25" s="1093">
        <v>79.088136565915008</v>
      </c>
      <c r="G25" s="1093">
        <v>88.427676457862518</v>
      </c>
      <c r="H25" s="1093">
        <v>91.527747812691544</v>
      </c>
      <c r="I25" s="1093">
        <v>93.649203708823464</v>
      </c>
      <c r="J25" s="1093">
        <v>96.746212874349851</v>
      </c>
      <c r="K25" s="1093">
        <v>99.155219679477582</v>
      </c>
      <c r="L25" s="1093">
        <v>109.05837725639496</v>
      </c>
      <c r="M25" s="1093">
        <v>114.97620465460696</v>
      </c>
      <c r="N25" s="1093">
        <v>120.71411510175251</v>
      </c>
      <c r="O25" s="1093">
        <v>124.68149145392573</v>
      </c>
      <c r="P25" s="1093">
        <v>129.02084849027023</v>
      </c>
      <c r="Q25" s="1093">
        <v>135.81244498826251</v>
      </c>
      <c r="R25" s="1093">
        <v>133.34255325910544</v>
      </c>
      <c r="S25" s="1093">
        <v>136.22369626237918</v>
      </c>
      <c r="T25" s="1093">
        <v>136.74864421595063</v>
      </c>
      <c r="U25" s="1093">
        <v>135.71032797857575</v>
      </c>
      <c r="V25" s="1093">
        <v>134.64607743004652</v>
      </c>
      <c r="W25" s="1093">
        <v>137.41766241611228</v>
      </c>
      <c r="X25" s="1093">
        <v>138.64652073967747</v>
      </c>
      <c r="Y25" s="1093">
        <v>142.17903729495117</v>
      </c>
      <c r="Z25" s="1093">
        <v>141.58612385152264</v>
      </c>
      <c r="AA25" s="1093">
        <v>131.60793934693314</v>
      </c>
      <c r="AB25" s="1093">
        <v>107.19574919454448</v>
      </c>
      <c r="AC25" s="1093">
        <v>101.72909625371751</v>
      </c>
      <c r="AD25" s="1093">
        <v>109.55922353766691</v>
      </c>
      <c r="AE25" s="1093">
        <v>106.7257728527305</v>
      </c>
      <c r="AF25" s="1093">
        <v>116.09219476383545</v>
      </c>
      <c r="AG25" s="1093">
        <v>116.77602844864278</v>
      </c>
      <c r="AH25" s="1093">
        <v>111.75946633351141</v>
      </c>
      <c r="AI25" s="1093">
        <v>108.17890071372099</v>
      </c>
      <c r="AJ25" s="1093">
        <v>95.304865937429184</v>
      </c>
      <c r="AK25" s="1093">
        <v>97.175801463466698</v>
      </c>
      <c r="AL25" s="1093">
        <v>101.33964531485205</v>
      </c>
      <c r="AM25" s="1093">
        <v>99.69658198487187</v>
      </c>
      <c r="AN25" s="1093">
        <v>104.2725816542581</v>
      </c>
      <c r="AO25" s="1093">
        <v>101.72165487548553</v>
      </c>
      <c r="AP25" s="1093">
        <v>110.83674031710846</v>
      </c>
      <c r="AQ25" s="1093">
        <v>113.79623441067186</v>
      </c>
      <c r="AR25" s="1093">
        <v>111.15525703468633</v>
      </c>
      <c r="AS25" s="1093">
        <v>110.08229331072688</v>
      </c>
      <c r="AT25" s="1093">
        <v>96.861830463549538</v>
      </c>
      <c r="AU25" s="1093">
        <v>101.47073409544177</v>
      </c>
      <c r="AV25" s="1093">
        <v>108.66937779054076</v>
      </c>
      <c r="AW25" s="1093">
        <v>103.69708755220185</v>
      </c>
      <c r="AX25" s="1093">
        <v>96.472853383537725</v>
      </c>
      <c r="AY25" s="1093">
        <v>103.63086438075575</v>
      </c>
      <c r="AZ25" s="1093">
        <v>110.84582755814918</v>
      </c>
      <c r="BA25" s="1093">
        <v>105.72786511676249</v>
      </c>
      <c r="BB25" s="1093">
        <v>108.90770471951532</v>
      </c>
      <c r="BC25" s="1093">
        <v>109.47941280813059</v>
      </c>
      <c r="BD25" s="1093">
        <v>106.48182656533913</v>
      </c>
      <c r="BE25" s="1058">
        <v>99.294841949664729</v>
      </c>
      <c r="BF25" s="1078">
        <v>-7.0042769161872021E-2</v>
      </c>
      <c r="BG25" s="1078">
        <v>9.5138509873773369E-3</v>
      </c>
    </row>
    <row r="26" spans="1:59" s="1005" customFormat="1" ht="11" x14ac:dyDescent="0.15">
      <c r="A26" s="1005" t="s">
        <v>174</v>
      </c>
      <c r="B26" s="1093" t="s">
        <v>111</v>
      </c>
      <c r="C26" s="1093" t="s">
        <v>111</v>
      </c>
      <c r="D26" s="1093" t="s">
        <v>111</v>
      </c>
      <c r="E26" s="1093" t="s">
        <v>111</v>
      </c>
      <c r="F26" s="1093" t="s">
        <v>111</v>
      </c>
      <c r="G26" s="1093" t="s">
        <v>111</v>
      </c>
      <c r="H26" s="1093" t="s">
        <v>111</v>
      </c>
      <c r="I26" s="1093" t="s">
        <v>111</v>
      </c>
      <c r="J26" s="1093" t="s">
        <v>111</v>
      </c>
      <c r="K26" s="1093" t="s">
        <v>111</v>
      </c>
      <c r="L26" s="1093" t="s">
        <v>111</v>
      </c>
      <c r="M26" s="1093" t="s">
        <v>111</v>
      </c>
      <c r="N26" s="1093" t="s">
        <v>111</v>
      </c>
      <c r="O26" s="1093" t="s">
        <v>111</v>
      </c>
      <c r="P26" s="1093" t="s">
        <v>111</v>
      </c>
      <c r="Q26" s="1093" t="s">
        <v>111</v>
      </c>
      <c r="R26" s="1093" t="s">
        <v>111</v>
      </c>
      <c r="S26" s="1093" t="s">
        <v>111</v>
      </c>
      <c r="T26" s="1093" t="s">
        <v>111</v>
      </c>
      <c r="U26" s="1093" t="s">
        <v>111</v>
      </c>
      <c r="V26" s="1093" t="s">
        <v>111</v>
      </c>
      <c r="W26" s="1093" t="s">
        <v>111</v>
      </c>
      <c r="X26" s="1093" t="s">
        <v>111</v>
      </c>
      <c r="Y26" s="1093" t="s">
        <v>111</v>
      </c>
      <c r="Z26" s="1093" t="s">
        <v>111</v>
      </c>
      <c r="AA26" s="1093">
        <v>75.198623124255448</v>
      </c>
      <c r="AB26" s="1093">
        <v>63.344440219890636</v>
      </c>
      <c r="AC26" s="1093">
        <v>60.654301867832316</v>
      </c>
      <c r="AD26" s="1093">
        <v>63.748290138427841</v>
      </c>
      <c r="AE26" s="1093">
        <v>64.836084151316072</v>
      </c>
      <c r="AF26" s="1093">
        <v>67.696994961188167</v>
      </c>
      <c r="AG26" s="1093">
        <v>73.049783424643408</v>
      </c>
      <c r="AH26" s="1093">
        <v>73.320762526737994</v>
      </c>
      <c r="AI26" s="1093">
        <v>78.251997251946065</v>
      </c>
      <c r="AJ26" s="1093">
        <v>81.410031349644981</v>
      </c>
      <c r="AK26" s="1093">
        <v>77.554173028234629</v>
      </c>
      <c r="AL26" s="1093">
        <v>81.86365146827228</v>
      </c>
      <c r="AM26" s="1093">
        <v>82.376156538912483</v>
      </c>
      <c r="AN26" s="1093">
        <v>86.422181609913707</v>
      </c>
      <c r="AO26" s="1093">
        <v>89.680543940490082</v>
      </c>
      <c r="AP26" s="1093">
        <v>88.852830652806546</v>
      </c>
      <c r="AQ26" s="1093">
        <v>87.965723414530288</v>
      </c>
      <c r="AR26" s="1093">
        <v>88.828036322607446</v>
      </c>
      <c r="AS26" s="1093">
        <v>88.385793710878673</v>
      </c>
      <c r="AT26" s="1093">
        <v>87.260858021509989</v>
      </c>
      <c r="AU26" s="1093">
        <v>88.73661773571348</v>
      </c>
      <c r="AV26" s="1093">
        <v>78.079165762770316</v>
      </c>
      <c r="AW26" s="1093">
        <v>72.637508578844205</v>
      </c>
      <c r="AX26" s="1093">
        <v>79.532834923565773</v>
      </c>
      <c r="AY26" s="1093">
        <v>79.774783085472365</v>
      </c>
      <c r="AZ26" s="1093">
        <v>76.257520993335234</v>
      </c>
      <c r="BA26" s="1093">
        <v>79.682176913557313</v>
      </c>
      <c r="BB26" s="1093">
        <v>80.348139846377379</v>
      </c>
      <c r="BC26" s="1093">
        <v>83.345478137449518</v>
      </c>
      <c r="BD26" s="1093">
        <v>81.931929579267532</v>
      </c>
      <c r="BE26" s="1058">
        <v>79.578372422354022</v>
      </c>
      <c r="BF26" s="1078">
        <v>-3.1379517328244289E-2</v>
      </c>
      <c r="BG26" s="1078">
        <v>-6.2815108165968914E-3</v>
      </c>
    </row>
    <row r="27" spans="1:59" s="1005" customFormat="1" ht="11" x14ac:dyDescent="0.15">
      <c r="A27" s="1005" t="s">
        <v>173</v>
      </c>
      <c r="B27" s="1093">
        <v>29.001228974890363</v>
      </c>
      <c r="C27" s="1093">
        <v>32.835554651955441</v>
      </c>
      <c r="D27" s="1093">
        <v>35.234367944583212</v>
      </c>
      <c r="E27" s="1093">
        <v>38.660483379142676</v>
      </c>
      <c r="F27" s="1093">
        <v>45.078881939414735</v>
      </c>
      <c r="G27" s="1093">
        <v>46.96306985779426</v>
      </c>
      <c r="H27" s="1093">
        <v>55.366188834842006</v>
      </c>
      <c r="I27" s="1093">
        <v>61.549622453431688</v>
      </c>
      <c r="J27" s="1093">
        <v>65.294735516174484</v>
      </c>
      <c r="K27" s="1093">
        <v>57.240921220197976</v>
      </c>
      <c r="L27" s="1093">
        <v>47.262310447200704</v>
      </c>
      <c r="M27" s="1093">
        <v>47.485740444455267</v>
      </c>
      <c r="N27" s="1093">
        <v>52.994783034645046</v>
      </c>
      <c r="O27" s="1093">
        <v>53.709596540973457</v>
      </c>
      <c r="P27" s="1093">
        <v>53.961265275510669</v>
      </c>
      <c r="Q27" s="1093">
        <v>53.987105490452407</v>
      </c>
      <c r="R27" s="1093">
        <v>51.485550734942031</v>
      </c>
      <c r="S27" s="1093">
        <v>61.484266664353584</v>
      </c>
      <c r="T27" s="1093">
        <v>64.474851457189118</v>
      </c>
      <c r="U27" s="1093">
        <v>65.076657374429374</v>
      </c>
      <c r="V27" s="1093">
        <v>69.398583759418159</v>
      </c>
      <c r="W27" s="1093">
        <v>71.478135989387013</v>
      </c>
      <c r="X27" s="1093">
        <v>85.99992673324266</v>
      </c>
      <c r="Y27" s="1093">
        <v>87.228940250598797</v>
      </c>
      <c r="Z27" s="1093">
        <v>87.775689274781868</v>
      </c>
      <c r="AA27" s="1093">
        <v>90.512497782462148</v>
      </c>
      <c r="AB27" s="1093">
        <v>89.697203880371006</v>
      </c>
      <c r="AC27" s="1093">
        <v>102.50689848990146</v>
      </c>
      <c r="AD27" s="1093">
        <v>104.16444580152671</v>
      </c>
      <c r="AE27" s="1093">
        <v>102.06198632427989</v>
      </c>
      <c r="AF27" s="1093">
        <v>106.18585301926254</v>
      </c>
      <c r="AG27" s="1093">
        <v>105.53537907046505</v>
      </c>
      <c r="AH27" s="1093">
        <v>104.42873236907955</v>
      </c>
      <c r="AI27" s="1093">
        <v>108.73411759527244</v>
      </c>
      <c r="AJ27" s="1093">
        <v>112.27315617208161</v>
      </c>
      <c r="AK27" s="1093">
        <v>115.48962670997619</v>
      </c>
      <c r="AL27" s="1093">
        <v>114.75344537080042</v>
      </c>
      <c r="AM27" s="1093">
        <v>111.23124912996127</v>
      </c>
      <c r="AN27" s="1093">
        <v>116.26640511613768</v>
      </c>
      <c r="AO27" s="1093">
        <v>111.26338282807188</v>
      </c>
      <c r="AP27" s="1093">
        <v>122.58317176285844</v>
      </c>
      <c r="AQ27" s="1093">
        <v>118.48959716685691</v>
      </c>
      <c r="AR27" s="1093">
        <v>118.40446749794714</v>
      </c>
      <c r="AS27" s="1093">
        <v>119.32039301103316</v>
      </c>
      <c r="AT27" s="1093">
        <v>114.70372265793442</v>
      </c>
      <c r="AU27" s="1093">
        <v>110.10529323594214</v>
      </c>
      <c r="AV27" s="1093">
        <v>107.76869010911568</v>
      </c>
      <c r="AW27" s="1093">
        <v>100.03390455460918</v>
      </c>
      <c r="AX27" s="1093">
        <v>88.756592103140207</v>
      </c>
      <c r="AY27" s="1093">
        <v>88.157857890551895</v>
      </c>
      <c r="AZ27" s="1093">
        <v>90.213888532355199</v>
      </c>
      <c r="BA27" s="1093">
        <v>97.341935920036292</v>
      </c>
      <c r="BB27" s="1093">
        <v>99.172960942058751</v>
      </c>
      <c r="BC27" s="1093">
        <v>97.955660303351337</v>
      </c>
      <c r="BD27" s="1093">
        <v>97.252716801443668</v>
      </c>
      <c r="BE27" s="1058">
        <v>84.090101933160369</v>
      </c>
      <c r="BF27" s="1078">
        <v>-0.13770689072360243</v>
      </c>
      <c r="BG27" s="1078">
        <v>-1.636851194621336E-2</v>
      </c>
    </row>
    <row r="28" spans="1:59" s="1005" customFormat="1" ht="11" x14ac:dyDescent="0.15">
      <c r="A28" s="1005" t="s">
        <v>172</v>
      </c>
      <c r="B28" s="1093">
        <v>171.85782135531463</v>
      </c>
      <c r="C28" s="1093">
        <v>172.98199410796977</v>
      </c>
      <c r="D28" s="1093">
        <v>170.37207620165205</v>
      </c>
      <c r="E28" s="1093">
        <v>177.88289114241388</v>
      </c>
      <c r="F28" s="1093">
        <v>185.52644166636074</v>
      </c>
      <c r="G28" s="1093">
        <v>193.08396098584319</v>
      </c>
      <c r="H28" s="1093">
        <v>202.34601945829354</v>
      </c>
      <c r="I28" s="1093">
        <v>202.58895459777887</v>
      </c>
      <c r="J28" s="1093">
        <v>202.68011633800316</v>
      </c>
      <c r="K28" s="1093">
        <v>203.55628720106128</v>
      </c>
      <c r="L28" s="1093">
        <v>210.55775574083717</v>
      </c>
      <c r="M28" s="1093">
        <v>215.07578778752469</v>
      </c>
      <c r="N28" s="1093">
        <v>220.67695658584373</v>
      </c>
      <c r="O28" s="1093">
        <v>222.41907399045772</v>
      </c>
      <c r="P28" s="1093">
        <v>223.63031826472877</v>
      </c>
      <c r="Q28" s="1093">
        <v>215.81242214286792</v>
      </c>
      <c r="R28" s="1093">
        <v>213.88995769919188</v>
      </c>
      <c r="S28" s="1093">
        <v>211.41178671377787</v>
      </c>
      <c r="T28" s="1093">
        <v>211.97479375319918</v>
      </c>
      <c r="U28" s="1093">
        <v>219.32744903622401</v>
      </c>
      <c r="V28" s="1093">
        <v>219.90225467770071</v>
      </c>
      <c r="W28" s="1093">
        <v>222.34868818441237</v>
      </c>
      <c r="X28" s="1093">
        <v>227.33799510664372</v>
      </c>
      <c r="Y28" s="1093">
        <v>228.2577411993602</v>
      </c>
      <c r="Z28" s="1093">
        <v>221.15879410306337</v>
      </c>
      <c r="AA28" s="1093">
        <v>190.0054564319835</v>
      </c>
      <c r="AB28" s="1093">
        <v>172.83103443516612</v>
      </c>
      <c r="AC28" s="1093">
        <v>167.60199215269699</v>
      </c>
      <c r="AD28" s="1093">
        <v>166.13160496237748</v>
      </c>
      <c r="AE28" s="1093">
        <v>161.67631836839709</v>
      </c>
      <c r="AF28" s="1093">
        <v>168.54723478534325</v>
      </c>
      <c r="AG28" s="1093">
        <v>174.4924524728475</v>
      </c>
      <c r="AH28" s="1093">
        <v>167.51535216943489</v>
      </c>
      <c r="AI28" s="1093">
        <v>162.85210592414904</v>
      </c>
      <c r="AJ28" s="1093">
        <v>156.35415450210078</v>
      </c>
      <c r="AK28" s="1093">
        <v>165.53931104048129</v>
      </c>
      <c r="AL28" s="1093">
        <v>169.56566487277036</v>
      </c>
      <c r="AM28" s="1093">
        <v>170.28866507435998</v>
      </c>
      <c r="AN28" s="1093">
        <v>180.21198365018324</v>
      </c>
      <c r="AO28" s="1093">
        <v>184.66206383293994</v>
      </c>
      <c r="AP28" s="1093">
        <v>181.50366597943727</v>
      </c>
      <c r="AQ28" s="1093">
        <v>184.2255949655478</v>
      </c>
      <c r="AR28" s="1093">
        <v>181.13490846060375</v>
      </c>
      <c r="AS28" s="1093">
        <v>176.43587632953196</v>
      </c>
      <c r="AT28" s="1093">
        <v>168.11601473901126</v>
      </c>
      <c r="AU28" s="1093">
        <v>174.30008056404961</v>
      </c>
      <c r="AV28" s="1093">
        <v>169.76956139986717</v>
      </c>
      <c r="AW28" s="1093">
        <v>168.47973452476018</v>
      </c>
      <c r="AX28" s="1093">
        <v>165.03904464931136</v>
      </c>
      <c r="AY28" s="1093">
        <v>161.28588165078304</v>
      </c>
      <c r="AZ28" s="1093">
        <v>158.01030629139106</v>
      </c>
      <c r="BA28" s="1093">
        <v>155.61690882586117</v>
      </c>
      <c r="BB28" s="1093">
        <v>162.02304858802199</v>
      </c>
      <c r="BC28" s="1093">
        <v>161.15786343443057</v>
      </c>
      <c r="BD28" s="1093">
        <v>158.88333339449352</v>
      </c>
      <c r="BE28" s="1058">
        <v>143.57872724770849</v>
      </c>
      <c r="BF28" s="1078">
        <v>-9.8795118505683233E-2</v>
      </c>
      <c r="BG28" s="1078">
        <v>-5.6324901451426657E-3</v>
      </c>
    </row>
    <row r="29" spans="1:59" s="1005" customFormat="1" ht="11" x14ac:dyDescent="0.15">
      <c r="A29" s="1005" t="s">
        <v>171</v>
      </c>
      <c r="B29" s="1093">
        <v>125.68817511581335</v>
      </c>
      <c r="C29" s="1093">
        <v>141.89508650195845</v>
      </c>
      <c r="D29" s="1093">
        <v>141.65227778755107</v>
      </c>
      <c r="E29" s="1093">
        <v>146.97431121506909</v>
      </c>
      <c r="F29" s="1093">
        <v>167.56585565783118</v>
      </c>
      <c r="G29" s="1093">
        <v>177.3887740991666</v>
      </c>
      <c r="H29" s="1093">
        <v>166.6084696979438</v>
      </c>
      <c r="I29" s="1093">
        <v>174.81370369724706</v>
      </c>
      <c r="J29" s="1093">
        <v>168.23467953640713</v>
      </c>
      <c r="K29" s="1093">
        <v>152.32129730295856</v>
      </c>
      <c r="L29" s="1093">
        <v>149.49413018388694</v>
      </c>
      <c r="M29" s="1093">
        <v>163.9717022660906</v>
      </c>
      <c r="N29" s="1093">
        <v>166.81507060261734</v>
      </c>
      <c r="O29" s="1093">
        <v>168.81788373587219</v>
      </c>
      <c r="P29" s="1093">
        <v>168.18227885887677</v>
      </c>
      <c r="Q29" s="1093">
        <v>163.66890620410641</v>
      </c>
      <c r="R29" s="1093">
        <v>146.96924041070017</v>
      </c>
      <c r="S29" s="1093">
        <v>140.52297897332392</v>
      </c>
      <c r="T29" s="1093">
        <v>133.66662835643436</v>
      </c>
      <c r="U29" s="1093">
        <v>135.99610496759715</v>
      </c>
      <c r="V29" s="1093">
        <v>153.30313215036423</v>
      </c>
      <c r="W29" s="1093">
        <v>156.67578586588124</v>
      </c>
      <c r="X29" s="1093">
        <v>150.95601895693846</v>
      </c>
      <c r="Y29" s="1093">
        <v>149.14249137423127</v>
      </c>
      <c r="Z29" s="1093">
        <v>137.31061550822341</v>
      </c>
      <c r="AA29" s="1093">
        <v>141.27951392664281</v>
      </c>
      <c r="AB29" s="1093">
        <v>162.41806591876554</v>
      </c>
      <c r="AC29" s="1093">
        <v>151.57756351293804</v>
      </c>
      <c r="AD29" s="1093">
        <v>160.07766889253472</v>
      </c>
      <c r="AE29" s="1093">
        <v>171.04858282411507</v>
      </c>
      <c r="AF29" s="1093">
        <v>167.27218549240794</v>
      </c>
      <c r="AG29" s="1093">
        <v>198.2079418277003</v>
      </c>
      <c r="AH29" s="1093">
        <v>178.87986368263532</v>
      </c>
      <c r="AI29" s="1093">
        <v>171.65619620802926</v>
      </c>
      <c r="AJ29" s="1093">
        <v>165.70307617421057</v>
      </c>
      <c r="AK29" s="1093">
        <v>158.5365955010532</v>
      </c>
      <c r="AL29" s="1093">
        <v>158.42445680602665</v>
      </c>
      <c r="AM29" s="1093">
        <v>157.48716760269946</v>
      </c>
      <c r="AN29" s="1093">
        <v>169.13128454198323</v>
      </c>
      <c r="AO29" s="1093">
        <v>159.30861935280939</v>
      </c>
      <c r="AP29" s="1093">
        <v>153.11695891824922</v>
      </c>
      <c r="AQ29" s="1093">
        <v>168.07718917145235</v>
      </c>
      <c r="AR29" s="1093">
        <v>158.4956160319818</v>
      </c>
      <c r="AS29" s="1093">
        <v>151.7078063962125</v>
      </c>
      <c r="AT29" s="1093">
        <v>141.86761251724863</v>
      </c>
      <c r="AU29" s="1093">
        <v>148.19168606340435</v>
      </c>
      <c r="AV29" s="1093">
        <v>139.09094456225429</v>
      </c>
      <c r="AW29" s="1093">
        <v>127.9580271688924</v>
      </c>
      <c r="AX29" s="1093">
        <v>133.0219240337567</v>
      </c>
      <c r="AY29" s="1093">
        <v>127.91541882231014</v>
      </c>
      <c r="AZ29" s="1093">
        <v>122.86690812246775</v>
      </c>
      <c r="BA29" s="1093">
        <v>123.45469689840903</v>
      </c>
      <c r="BB29" s="1093">
        <v>122.98416050199452</v>
      </c>
      <c r="BC29" s="1093">
        <v>121.22004227060201</v>
      </c>
      <c r="BD29" s="1093">
        <v>117.2616469864889</v>
      </c>
      <c r="BE29" s="1058">
        <v>101.92874564528796</v>
      </c>
      <c r="BF29" s="1078">
        <v>-0.13313300284414908</v>
      </c>
      <c r="BG29" s="1078">
        <v>-1.8868378770509064E-2</v>
      </c>
    </row>
    <row r="30" spans="1:59" s="1005" customFormat="1" ht="11" x14ac:dyDescent="0.15">
      <c r="A30" s="1005" t="s">
        <v>170</v>
      </c>
      <c r="B30" s="1093" t="s">
        <v>111</v>
      </c>
      <c r="C30" s="1093" t="s">
        <v>111</v>
      </c>
      <c r="D30" s="1093" t="s">
        <v>111</v>
      </c>
      <c r="E30" s="1093" t="s">
        <v>111</v>
      </c>
      <c r="F30" s="1093" t="s">
        <v>111</v>
      </c>
      <c r="G30" s="1093" t="s">
        <v>111</v>
      </c>
      <c r="H30" s="1093" t="s">
        <v>111</v>
      </c>
      <c r="I30" s="1093" t="s">
        <v>111</v>
      </c>
      <c r="J30" s="1093" t="s">
        <v>111</v>
      </c>
      <c r="K30" s="1093" t="s">
        <v>111</v>
      </c>
      <c r="L30" s="1093" t="s">
        <v>111</v>
      </c>
      <c r="M30" s="1093" t="s">
        <v>111</v>
      </c>
      <c r="N30" s="1093" t="s">
        <v>111</v>
      </c>
      <c r="O30" s="1093" t="s">
        <v>111</v>
      </c>
      <c r="P30" s="1093" t="s">
        <v>111</v>
      </c>
      <c r="Q30" s="1093" t="s">
        <v>111</v>
      </c>
      <c r="R30" s="1093" t="s">
        <v>111</v>
      </c>
      <c r="S30" s="1093" t="s">
        <v>111</v>
      </c>
      <c r="T30" s="1093" t="s">
        <v>111</v>
      </c>
      <c r="U30" s="1093" t="s">
        <v>111</v>
      </c>
      <c r="V30" s="1093">
        <v>280.10247167267602</v>
      </c>
      <c r="W30" s="1093">
        <v>276.28182115447311</v>
      </c>
      <c r="X30" s="1093">
        <v>277.71812779845999</v>
      </c>
      <c r="Y30" s="1093">
        <v>270.73156467928243</v>
      </c>
      <c r="Z30" s="1093">
        <v>277.97412672952498</v>
      </c>
      <c r="AA30" s="1093">
        <v>276.81573664038922</v>
      </c>
      <c r="AB30" s="1093">
        <v>252.66873554776353</v>
      </c>
      <c r="AC30" s="1093">
        <v>185.99991559240436</v>
      </c>
      <c r="AD30" s="1093">
        <v>150.24023433194901</v>
      </c>
      <c r="AE30" s="1093">
        <v>154.31514765182658</v>
      </c>
      <c r="AF30" s="1093">
        <v>146.45669172506291</v>
      </c>
      <c r="AG30" s="1093">
        <v>156.5902366172665</v>
      </c>
      <c r="AH30" s="1093">
        <v>155.30206768921693</v>
      </c>
      <c r="AI30" s="1093">
        <v>145.89902651544779</v>
      </c>
      <c r="AJ30" s="1093">
        <v>135.14251695987423</v>
      </c>
      <c r="AK30" s="1093">
        <v>138.88448009343077</v>
      </c>
      <c r="AL30" s="1093">
        <v>145.30600921927976</v>
      </c>
      <c r="AM30" s="1093">
        <v>145.59898746495003</v>
      </c>
      <c r="AN30" s="1093">
        <v>159.47565346963589</v>
      </c>
      <c r="AO30" s="1093">
        <v>166.67573311055108</v>
      </c>
      <c r="AP30" s="1093">
        <v>165.46915095982266</v>
      </c>
      <c r="AQ30" s="1093">
        <v>163.62029383844228</v>
      </c>
      <c r="AR30" s="1093">
        <v>186.13097796242636</v>
      </c>
      <c r="AS30" s="1093">
        <v>178.43571790989975</v>
      </c>
      <c r="AT30" s="1093">
        <v>159.00808519630019</v>
      </c>
      <c r="AU30" s="1093">
        <v>192.76392220018178</v>
      </c>
      <c r="AV30" s="1093">
        <v>199.48852946517732</v>
      </c>
      <c r="AW30" s="1093">
        <v>203.1196633836675</v>
      </c>
      <c r="AX30" s="1093">
        <v>210.67191165640295</v>
      </c>
      <c r="AY30" s="1093">
        <v>205.82635233521759</v>
      </c>
      <c r="AZ30" s="1093">
        <v>192.38425489488878</v>
      </c>
      <c r="BA30" s="1093">
        <v>193.35554204777503</v>
      </c>
      <c r="BB30" s="1093">
        <v>213.55891719268368</v>
      </c>
      <c r="BC30" s="1093">
        <v>220.0671159961137</v>
      </c>
      <c r="BD30" s="1093">
        <v>163.51562606297909</v>
      </c>
      <c r="BE30" s="1058">
        <v>140.4874652394235</v>
      </c>
      <c r="BF30" s="1078">
        <v>-0.14317901549041778</v>
      </c>
      <c r="BG30" s="1078">
        <v>2.799261315991286E-3</v>
      </c>
    </row>
    <row r="31" spans="1:59" s="1005" customFormat="1" ht="11" x14ac:dyDescent="0.15">
      <c r="A31" s="1005" t="s">
        <v>169</v>
      </c>
      <c r="B31" s="1093">
        <v>89.615655995431766</v>
      </c>
      <c r="C31" s="1093">
        <v>101.76937451692019</v>
      </c>
      <c r="D31" s="1093">
        <v>106.8296834058155</v>
      </c>
      <c r="E31" s="1093">
        <v>116.09525859827131</v>
      </c>
      <c r="F31" s="1093">
        <v>127.81292541882341</v>
      </c>
      <c r="G31" s="1093">
        <v>140.49321990831695</v>
      </c>
      <c r="H31" s="1093">
        <v>143.60528089195719</v>
      </c>
      <c r="I31" s="1093">
        <v>150.81390565005307</v>
      </c>
      <c r="J31" s="1093">
        <v>165.45510652407359</v>
      </c>
      <c r="K31" s="1093">
        <v>157.56978064321842</v>
      </c>
      <c r="L31" s="1093">
        <v>159.49749617502223</v>
      </c>
      <c r="M31" s="1093">
        <v>169.06489792612541</v>
      </c>
      <c r="N31" s="1093">
        <v>177.91800076423326</v>
      </c>
      <c r="O31" s="1093">
        <v>184.5838854205592</v>
      </c>
      <c r="P31" s="1093">
        <v>198.81069412731628</v>
      </c>
      <c r="Q31" s="1093">
        <v>197.29443328152882</v>
      </c>
      <c r="R31" s="1093">
        <v>197.53141331717117</v>
      </c>
      <c r="S31" s="1093">
        <v>193.99583288482836</v>
      </c>
      <c r="T31" s="1093">
        <v>190.9380087332824</v>
      </c>
      <c r="U31" s="1093">
        <v>197.99698748057608</v>
      </c>
      <c r="V31" s="1093">
        <v>207.00361096390944</v>
      </c>
      <c r="W31" s="1093">
        <v>208.59163126572909</v>
      </c>
      <c r="X31" s="1093">
        <v>218.82383777383751</v>
      </c>
      <c r="Y31" s="1093">
        <v>216.78958464119603</v>
      </c>
      <c r="Z31" s="1093">
        <v>217.09862468027708</v>
      </c>
      <c r="AA31" s="1093">
        <v>228.88157437967484</v>
      </c>
      <c r="AB31" s="1093">
        <v>232.9531917575504</v>
      </c>
      <c r="AC31" s="1093">
        <v>230.77304085834021</v>
      </c>
      <c r="AD31" s="1093">
        <v>231.43020794783482</v>
      </c>
      <c r="AE31" s="1093">
        <v>242.05081842818782</v>
      </c>
      <c r="AF31" s="1093">
        <v>229.35295584996754</v>
      </c>
      <c r="AG31" s="1093">
        <v>239.78472543814374</v>
      </c>
      <c r="AH31" s="1093">
        <v>241.32318964102703</v>
      </c>
      <c r="AI31" s="1093">
        <v>248.62316367534612</v>
      </c>
      <c r="AJ31" s="1093">
        <v>243.71440390564911</v>
      </c>
      <c r="AK31" s="1093">
        <v>244.23948284914968</v>
      </c>
      <c r="AL31" s="1093">
        <v>249.21308098417086</v>
      </c>
      <c r="AM31" s="1093">
        <v>249.92879624661958</v>
      </c>
      <c r="AN31" s="1093">
        <v>267.18218278530264</v>
      </c>
      <c r="AO31" s="1093">
        <v>264.14574328775933</v>
      </c>
      <c r="AP31" s="1093">
        <v>238.98414843538055</v>
      </c>
      <c r="AQ31" s="1093">
        <v>255.81283329565264</v>
      </c>
      <c r="AR31" s="1093">
        <v>253.89834662999684</v>
      </c>
      <c r="AS31" s="1093">
        <v>242.97527051943018</v>
      </c>
      <c r="AT31" s="1093">
        <v>224.77008835226741</v>
      </c>
      <c r="AU31" s="1093">
        <v>242.7911398180868</v>
      </c>
      <c r="AV31" s="1093">
        <v>225.84400857945482</v>
      </c>
      <c r="AW31" s="1093">
        <v>218.49333261915501</v>
      </c>
      <c r="AX31" s="1093">
        <v>218.76354367970455</v>
      </c>
      <c r="AY31" s="1093">
        <v>210.0596972542792</v>
      </c>
      <c r="AZ31" s="1093">
        <v>207.89866071225819</v>
      </c>
      <c r="BA31" s="1093">
        <v>210.92860354006436</v>
      </c>
      <c r="BB31" s="1093">
        <v>205.7333456555136</v>
      </c>
      <c r="BC31" s="1093">
        <v>209.4517451670369</v>
      </c>
      <c r="BD31" s="1093">
        <v>203.4006622393205</v>
      </c>
      <c r="BE31" s="1058">
        <v>197.86156792937129</v>
      </c>
      <c r="BF31" s="1078">
        <v>-2.9890264957210699E-2</v>
      </c>
      <c r="BG31" s="1078">
        <v>-9.9402964719546016E-3</v>
      </c>
    </row>
    <row r="32" spans="1:59" s="1005" customFormat="1" ht="11" x14ac:dyDescent="0.15">
      <c r="A32" s="1005" t="s">
        <v>168</v>
      </c>
      <c r="B32" s="1093">
        <v>96.095271612785766</v>
      </c>
      <c r="C32" s="1093">
        <v>97.378199028199205</v>
      </c>
      <c r="D32" s="1093">
        <v>102.86191357012535</v>
      </c>
      <c r="E32" s="1093">
        <v>107.72767579047228</v>
      </c>
      <c r="F32" s="1093">
        <v>117.89697264637313</v>
      </c>
      <c r="G32" s="1093">
        <v>127.09301416521973</v>
      </c>
      <c r="H32" s="1093">
        <v>131.2218854871187</v>
      </c>
      <c r="I32" s="1093">
        <v>139.17721075326682</v>
      </c>
      <c r="J32" s="1093">
        <v>150.0041898884258</v>
      </c>
      <c r="K32" s="1093">
        <v>146.13970575910037</v>
      </c>
      <c r="L32" s="1093">
        <v>136.70500873409372</v>
      </c>
      <c r="M32" s="1093">
        <v>144.95336165847235</v>
      </c>
      <c r="N32" s="1093">
        <v>145.88425548278741</v>
      </c>
      <c r="O32" s="1093">
        <v>151.89159577627368</v>
      </c>
      <c r="P32" s="1093">
        <v>155.76262194001819</v>
      </c>
      <c r="Q32" s="1093">
        <v>153.07096784601276</v>
      </c>
      <c r="R32" s="1093">
        <v>150.6627382736342</v>
      </c>
      <c r="S32" s="1093">
        <v>144.33633806580954</v>
      </c>
      <c r="T32" s="1093">
        <v>147.06483873605248</v>
      </c>
      <c r="U32" s="1093">
        <v>151.12187479099262</v>
      </c>
      <c r="V32" s="1093">
        <v>155.24971320571058</v>
      </c>
      <c r="W32" s="1093">
        <v>158.19155391795638</v>
      </c>
      <c r="X32" s="1093">
        <v>160.17503945458139</v>
      </c>
      <c r="Y32" s="1093">
        <v>161.39594987736331</v>
      </c>
      <c r="Z32" s="1093">
        <v>162.83066219667671</v>
      </c>
      <c r="AA32" s="1093">
        <v>166.99566971355623</v>
      </c>
      <c r="AB32" s="1093">
        <v>176.74218567941074</v>
      </c>
      <c r="AC32" s="1093">
        <v>177.3553886994053</v>
      </c>
      <c r="AD32" s="1093">
        <v>176.63703165397521</v>
      </c>
      <c r="AE32" s="1093">
        <v>173.64194929715416</v>
      </c>
      <c r="AF32" s="1093">
        <v>177.15217184034657</v>
      </c>
      <c r="AG32" s="1093">
        <v>183.15374457840764</v>
      </c>
      <c r="AH32" s="1093">
        <v>180.01313700243219</v>
      </c>
      <c r="AI32" s="1093">
        <v>183.52996444085659</v>
      </c>
      <c r="AJ32" s="1093">
        <v>185.84130765591314</v>
      </c>
      <c r="AK32" s="1093">
        <v>187.23562132108984</v>
      </c>
      <c r="AL32" s="1093">
        <v>188.27699732669689</v>
      </c>
      <c r="AM32" s="1093">
        <v>185.10824533572401</v>
      </c>
      <c r="AN32" s="1093">
        <v>185.65075282400457</v>
      </c>
      <c r="AO32" s="1093">
        <v>185.79065320533167</v>
      </c>
      <c r="AP32" s="1093">
        <v>183.48849655008831</v>
      </c>
      <c r="AQ32" s="1093">
        <v>180.80325163801226</v>
      </c>
      <c r="AR32" s="1093">
        <v>176.56343528259464</v>
      </c>
      <c r="AS32" s="1093">
        <v>176.07868570692929</v>
      </c>
      <c r="AT32" s="1093">
        <v>165.3850335514762</v>
      </c>
      <c r="AU32" s="1093">
        <v>169.38125143015415</v>
      </c>
      <c r="AV32" s="1093">
        <v>161.91530442208347</v>
      </c>
      <c r="AW32" s="1093">
        <v>160.9941926584662</v>
      </c>
      <c r="AX32" s="1093">
        <v>161.73442506707937</v>
      </c>
      <c r="AY32" s="1093">
        <v>154.12395011653504</v>
      </c>
      <c r="AZ32" s="1093">
        <v>154.43405459750289</v>
      </c>
      <c r="BA32" s="1093">
        <v>151.31534788639169</v>
      </c>
      <c r="BB32" s="1093">
        <v>149.82650281387467</v>
      </c>
      <c r="BC32" s="1093">
        <v>152.0589904103476</v>
      </c>
      <c r="BD32" s="1093">
        <v>148.50879603486754</v>
      </c>
      <c r="BE32" s="1058">
        <v>133.34698100867925</v>
      </c>
      <c r="BF32" s="1078">
        <v>-0.1045470130686933</v>
      </c>
      <c r="BG32" s="1078">
        <v>-1.0705494213810063E-2</v>
      </c>
    </row>
    <row r="33" spans="1:59" s="1005" customFormat="1" ht="11" x14ac:dyDescent="0.15">
      <c r="A33" s="1005" t="s">
        <v>167</v>
      </c>
      <c r="B33" s="1093">
        <v>140.03732709132245</v>
      </c>
      <c r="C33" s="1093">
        <v>139.36338599923963</v>
      </c>
      <c r="D33" s="1093">
        <v>138.04712426703989</v>
      </c>
      <c r="E33" s="1093">
        <v>146.46906234942423</v>
      </c>
      <c r="F33" s="1093">
        <v>157.18339965789713</v>
      </c>
      <c r="G33" s="1093">
        <v>165.25637627063881</v>
      </c>
      <c r="H33" s="1093">
        <v>166.33208705423442</v>
      </c>
      <c r="I33" s="1093">
        <v>171.86818857797044</v>
      </c>
      <c r="J33" s="1093">
        <v>181.6803408408332</v>
      </c>
      <c r="K33" s="1093">
        <v>178.54313254186187</v>
      </c>
      <c r="L33" s="1093">
        <v>171.63645253212923</v>
      </c>
      <c r="M33" s="1093">
        <v>183.33772937702184</v>
      </c>
      <c r="N33" s="1093">
        <v>183.05122079311954</v>
      </c>
      <c r="O33" s="1093">
        <v>189.94409585117143</v>
      </c>
      <c r="P33" s="1093">
        <v>200.83666621943769</v>
      </c>
      <c r="Q33" s="1093">
        <v>194.60197531145411</v>
      </c>
      <c r="R33" s="1093">
        <v>188.92345912161795</v>
      </c>
      <c r="S33" s="1093">
        <v>182.6545761647742</v>
      </c>
      <c r="T33" s="1093">
        <v>185.61713754917955</v>
      </c>
      <c r="U33" s="1093">
        <v>192.63541541242657</v>
      </c>
      <c r="V33" s="1093">
        <v>198.24138975145925</v>
      </c>
      <c r="W33" s="1093">
        <v>196.31367523302433</v>
      </c>
      <c r="X33" s="1093">
        <v>197.42784626191704</v>
      </c>
      <c r="Y33" s="1093">
        <v>197.31983132417423</v>
      </c>
      <c r="Z33" s="1093">
        <v>194.34858621097808</v>
      </c>
      <c r="AA33" s="1093">
        <v>190.34262086019601</v>
      </c>
      <c r="AB33" s="1093">
        <v>184.69639211596618</v>
      </c>
      <c r="AC33" s="1093">
        <v>179.89424128109835</v>
      </c>
      <c r="AD33" s="1093">
        <v>178.05991810098266</v>
      </c>
      <c r="AE33" s="1093">
        <v>175.49483196485465</v>
      </c>
      <c r="AF33" s="1093">
        <v>175.72163998092589</v>
      </c>
      <c r="AG33" s="1093">
        <v>181.11881865258971</v>
      </c>
      <c r="AH33" s="1093">
        <v>178.59008856673466</v>
      </c>
      <c r="AI33" s="1093">
        <v>177.17208601601209</v>
      </c>
      <c r="AJ33" s="1093">
        <v>174.68384107181456</v>
      </c>
      <c r="AK33" s="1093">
        <v>175.76482698746602</v>
      </c>
      <c r="AL33" s="1093">
        <v>178.75282385653369</v>
      </c>
      <c r="AM33" s="1093">
        <v>176.2085756044664</v>
      </c>
      <c r="AN33" s="1093">
        <v>175.86781012565677</v>
      </c>
      <c r="AO33" s="1093">
        <v>175.62755650174901</v>
      </c>
      <c r="AP33" s="1093">
        <v>173.59172464681134</v>
      </c>
      <c r="AQ33" s="1093">
        <v>178.12768281097613</v>
      </c>
      <c r="AR33" s="1093">
        <v>170.8870957624323</v>
      </c>
      <c r="AS33" s="1093">
        <v>173.03648784899767</v>
      </c>
      <c r="AT33" s="1093">
        <v>162.58296993750517</v>
      </c>
      <c r="AU33" s="1093">
        <v>169.55305145298607</v>
      </c>
      <c r="AV33" s="1093">
        <v>163.25814472888248</v>
      </c>
      <c r="AW33" s="1093">
        <v>165.08020126832557</v>
      </c>
      <c r="AX33" s="1093">
        <v>169.31657498322878</v>
      </c>
      <c r="AY33" s="1093">
        <v>161.62538822607905</v>
      </c>
      <c r="AZ33" s="1093">
        <v>163.81614174067167</v>
      </c>
      <c r="BA33" s="1093">
        <v>165.68123250090653</v>
      </c>
      <c r="BB33" s="1093">
        <v>166.73591994688158</v>
      </c>
      <c r="BC33" s="1093">
        <v>161.63557525703987</v>
      </c>
      <c r="BD33" s="1093">
        <v>156.27012208399543</v>
      </c>
      <c r="BE33" s="1058">
        <v>144.55074048684398</v>
      </c>
      <c r="BF33" s="1078">
        <v>-7.7521722092335321E-2</v>
      </c>
      <c r="BG33" s="1078">
        <v>-3.9524079968602521E-3</v>
      </c>
    </row>
    <row r="34" spans="1:59" s="1005" customFormat="1" ht="11" x14ac:dyDescent="0.15">
      <c r="A34" s="1005" t="s">
        <v>166</v>
      </c>
      <c r="B34" s="1093">
        <v>33.642723602196838</v>
      </c>
      <c r="C34" s="1093">
        <v>36.611182647362718</v>
      </c>
      <c r="D34" s="1093">
        <v>40.14538370309846</v>
      </c>
      <c r="E34" s="1093">
        <v>41.546198663483779</v>
      </c>
      <c r="F34" s="1093">
        <v>43.611724238408605</v>
      </c>
      <c r="G34" s="1093">
        <v>48.156255713581281</v>
      </c>
      <c r="H34" s="1093">
        <v>57.057954518078162</v>
      </c>
      <c r="I34" s="1093">
        <v>63.608349387407529</v>
      </c>
      <c r="J34" s="1093">
        <v>72.704100342171216</v>
      </c>
      <c r="K34" s="1093">
        <v>70.438974388757273</v>
      </c>
      <c r="L34" s="1093">
        <v>79.047661045356634</v>
      </c>
      <c r="M34" s="1093">
        <v>86.276835676604179</v>
      </c>
      <c r="N34" s="1093">
        <v>88.238392437195188</v>
      </c>
      <c r="O34" s="1093">
        <v>88.439072205795895</v>
      </c>
      <c r="P34" s="1093">
        <v>76.57108824817989</v>
      </c>
      <c r="Q34" s="1093">
        <v>74.975681842450655</v>
      </c>
      <c r="R34" s="1093">
        <v>72.559387866403938</v>
      </c>
      <c r="S34" s="1093">
        <v>72.958495350026524</v>
      </c>
      <c r="T34" s="1093">
        <v>72.972857395808475</v>
      </c>
      <c r="U34" s="1093">
        <v>75.737452529783511</v>
      </c>
      <c r="V34" s="1093">
        <v>79.599690035335257</v>
      </c>
      <c r="W34" s="1093">
        <v>79.368108945652409</v>
      </c>
      <c r="X34" s="1093">
        <v>86.474054049539376</v>
      </c>
      <c r="Y34" s="1093">
        <v>90.94180925735759</v>
      </c>
      <c r="Z34" s="1093">
        <v>98.094905423258496</v>
      </c>
      <c r="AA34" s="1093">
        <v>101.03494528629764</v>
      </c>
      <c r="AB34" s="1093">
        <v>101.53413042793318</v>
      </c>
      <c r="AC34" s="1093">
        <v>102.33927497417565</v>
      </c>
      <c r="AD34" s="1093">
        <v>102.5656278232952</v>
      </c>
      <c r="AE34" s="1093">
        <v>103.20529896495476</v>
      </c>
      <c r="AF34" s="1093">
        <v>105.91951274319862</v>
      </c>
      <c r="AG34" s="1093">
        <v>107.68256864204311</v>
      </c>
      <c r="AH34" s="1093">
        <v>110.03231711730743</v>
      </c>
      <c r="AI34" s="1093">
        <v>116.20375217850619</v>
      </c>
      <c r="AJ34" s="1093">
        <v>115.51329175638386</v>
      </c>
      <c r="AK34" s="1093">
        <v>120.94401456917215</v>
      </c>
      <c r="AL34" s="1093">
        <v>121.40154949196817</v>
      </c>
      <c r="AM34" s="1093">
        <v>120.95285366115561</v>
      </c>
      <c r="AN34" s="1093">
        <v>127.47255875242588</v>
      </c>
      <c r="AO34" s="1093">
        <v>127.26038517469648</v>
      </c>
      <c r="AP34" s="1093">
        <v>127.79130762366606</v>
      </c>
      <c r="AQ34" s="1093">
        <v>131.94043102058873</v>
      </c>
      <c r="AR34" s="1093">
        <v>135.47903815307089</v>
      </c>
      <c r="AS34" s="1093">
        <v>132.39644469873394</v>
      </c>
      <c r="AT34" s="1093">
        <v>128.50669234328524</v>
      </c>
      <c r="AU34" s="1093">
        <v>123.13550544023222</v>
      </c>
      <c r="AV34" s="1093">
        <v>121.24761578657261</v>
      </c>
      <c r="AW34" s="1093">
        <v>114.48488150271554</v>
      </c>
      <c r="AX34" s="1093">
        <v>107.82157258150335</v>
      </c>
      <c r="AY34" s="1093">
        <v>101.81758023739941</v>
      </c>
      <c r="AZ34" s="1093">
        <v>103.26462579717288</v>
      </c>
      <c r="BA34" s="1093">
        <v>101.73160064919853</v>
      </c>
      <c r="BB34" s="1093">
        <v>107.09603967365514</v>
      </c>
      <c r="BC34" s="1093">
        <v>107.58200812794402</v>
      </c>
      <c r="BD34" s="1093">
        <v>113.88940095691352</v>
      </c>
      <c r="BE34" s="1058">
        <v>95.970778260995715</v>
      </c>
      <c r="BF34" s="1078">
        <v>-0.15963590803279593</v>
      </c>
      <c r="BG34" s="1078">
        <v>-1.2002703233037648E-2</v>
      </c>
    </row>
    <row r="35" spans="1:59" s="1005" customFormat="1" ht="11" x14ac:dyDescent="0.15">
      <c r="A35" s="1005" t="s">
        <v>165</v>
      </c>
      <c r="B35" s="1093">
        <v>65.474540212287323</v>
      </c>
      <c r="C35" s="1093">
        <v>66.10373047224175</v>
      </c>
      <c r="D35" s="1093">
        <v>62.833288303253937</v>
      </c>
      <c r="E35" s="1093">
        <v>64.930881538740081</v>
      </c>
      <c r="F35" s="1093">
        <v>69.267027980070779</v>
      </c>
      <c r="G35" s="1093">
        <v>74.362215525821227</v>
      </c>
      <c r="H35" s="1093">
        <v>76.541145296529791</v>
      </c>
      <c r="I35" s="1093">
        <v>78.814800090350317</v>
      </c>
      <c r="J35" s="1093">
        <v>85.121710673582285</v>
      </c>
      <c r="K35" s="1093">
        <v>87.45681830514053</v>
      </c>
      <c r="L35" s="1093">
        <v>92.229842144466446</v>
      </c>
      <c r="M35" s="1093">
        <v>98.057881863976959</v>
      </c>
      <c r="N35" s="1093">
        <v>102.53596249617007</v>
      </c>
      <c r="O35" s="1093">
        <v>109.08172844616087</v>
      </c>
      <c r="P35" s="1093">
        <v>107.5910844013865</v>
      </c>
      <c r="Q35" s="1093">
        <v>107.72889711134707</v>
      </c>
      <c r="R35" s="1093">
        <v>106.71236894207961</v>
      </c>
      <c r="S35" s="1093">
        <v>107.49255463188804</v>
      </c>
      <c r="T35" s="1093">
        <v>106.05257543604711</v>
      </c>
      <c r="U35" s="1093">
        <v>109.44369487362508</v>
      </c>
      <c r="V35" s="1093">
        <v>113.44334513403484</v>
      </c>
      <c r="W35" s="1093">
        <v>113.39845860407385</v>
      </c>
      <c r="X35" s="1093">
        <v>118.90558328839903</v>
      </c>
      <c r="Y35" s="1093">
        <v>116.55160060257572</v>
      </c>
      <c r="Z35" s="1093">
        <v>113.88322418040126</v>
      </c>
      <c r="AA35" s="1093">
        <v>111.80973329512302</v>
      </c>
      <c r="AB35" s="1093">
        <v>104.53384951610975</v>
      </c>
      <c r="AC35" s="1093">
        <v>100.31172044343137</v>
      </c>
      <c r="AD35" s="1093">
        <v>97.42769280369879</v>
      </c>
      <c r="AE35" s="1093">
        <v>98.246056149761486</v>
      </c>
      <c r="AF35" s="1093">
        <v>99.442036116013469</v>
      </c>
      <c r="AG35" s="1093">
        <v>101.48962939367823</v>
      </c>
      <c r="AH35" s="1093">
        <v>99.25870628542782</v>
      </c>
      <c r="AI35" s="1093">
        <v>101.04732616221797</v>
      </c>
      <c r="AJ35" s="1093">
        <v>101.06719456561406</v>
      </c>
      <c r="AK35" s="1093">
        <v>98.380301519000994</v>
      </c>
      <c r="AL35" s="1093">
        <v>101.04345707222136</v>
      </c>
      <c r="AM35" s="1093">
        <v>100.21028313519813</v>
      </c>
      <c r="AN35" s="1093">
        <v>100.68578657657199</v>
      </c>
      <c r="AO35" s="1093">
        <v>102.44717799516995</v>
      </c>
      <c r="AP35" s="1093">
        <v>109.61778158567414</v>
      </c>
      <c r="AQ35" s="1093">
        <v>108.36553565038741</v>
      </c>
      <c r="AR35" s="1093">
        <v>107.175020892202</v>
      </c>
      <c r="AS35" s="1093">
        <v>105.91640635856159</v>
      </c>
      <c r="AT35" s="1093">
        <v>97.704893209787997</v>
      </c>
      <c r="AU35" s="1093">
        <v>99.844716540725926</v>
      </c>
      <c r="AV35" s="1093">
        <v>97.188920078295581</v>
      </c>
      <c r="AW35" s="1093">
        <v>90.913441792807888</v>
      </c>
      <c r="AX35" s="1093">
        <v>86.547156657978803</v>
      </c>
      <c r="AY35" s="1093">
        <v>86.635389545883584</v>
      </c>
      <c r="AZ35" s="1093">
        <v>91.544918016188092</v>
      </c>
      <c r="BA35" s="1093">
        <v>93.774255060102377</v>
      </c>
      <c r="BB35" s="1093">
        <v>98.700291226738074</v>
      </c>
      <c r="BC35" s="1093">
        <v>99.623726988968414</v>
      </c>
      <c r="BD35" s="1093">
        <v>101.16136421425544</v>
      </c>
      <c r="BE35" s="1058">
        <v>100.20068037024299</v>
      </c>
      <c r="BF35" s="1078">
        <v>-1.2202842501572886E-2</v>
      </c>
      <c r="BG35" s="1078">
        <v>3.4825766869719388E-3</v>
      </c>
    </row>
    <row r="36" spans="1:59" s="1005" customFormat="1" ht="11" x14ac:dyDescent="0.15">
      <c r="A36" s="1005" t="s">
        <v>164</v>
      </c>
      <c r="B36" s="1093">
        <v>139.79955814159052</v>
      </c>
      <c r="C36" s="1093">
        <v>144.7486773030549</v>
      </c>
      <c r="D36" s="1093">
        <v>141.52341725893461</v>
      </c>
      <c r="E36" s="1093">
        <v>148.04924538110564</v>
      </c>
      <c r="F36" s="1093">
        <v>145.58762610473772</v>
      </c>
      <c r="G36" s="1093">
        <v>173.46303963839665</v>
      </c>
      <c r="H36" s="1093">
        <v>186.3630134962213</v>
      </c>
      <c r="I36" s="1093">
        <v>199.85981612743393</v>
      </c>
      <c r="J36" s="1093">
        <v>238.02788810308101</v>
      </c>
      <c r="K36" s="1093">
        <v>228.83788751577197</v>
      </c>
      <c r="L36" s="1093">
        <v>216.92455944863991</v>
      </c>
      <c r="M36" s="1093">
        <v>221.85853656322041</v>
      </c>
      <c r="N36" s="1093">
        <v>232.58704171109494</v>
      </c>
      <c r="O36" s="1093">
        <v>240.84422653092153</v>
      </c>
      <c r="P36" s="1093">
        <v>248.75824841665744</v>
      </c>
      <c r="Q36" s="1093">
        <v>249.37985419879396</v>
      </c>
      <c r="R36" s="1093">
        <v>251.59973034487214</v>
      </c>
      <c r="S36" s="1093">
        <v>254.68847573443949</v>
      </c>
      <c r="T36" s="1093">
        <v>259.77239482927325</v>
      </c>
      <c r="U36" s="1093">
        <v>270.21661348809505</v>
      </c>
      <c r="V36" s="1093">
        <v>264.4033155757549</v>
      </c>
      <c r="W36" s="1093">
        <v>273.28750854359754</v>
      </c>
      <c r="X36" s="1093">
        <v>278.91345074213609</v>
      </c>
      <c r="Y36" s="1093">
        <v>290.96153190126279</v>
      </c>
      <c r="Z36" s="1093">
        <v>298.17942905587375</v>
      </c>
      <c r="AA36" s="1093">
        <v>295.38611220024734</v>
      </c>
      <c r="AB36" s="1093">
        <v>285.45747080926611</v>
      </c>
      <c r="AC36" s="1093">
        <v>292.65871960946367</v>
      </c>
      <c r="AD36" s="1093">
        <v>301.14110793832094</v>
      </c>
      <c r="AE36" s="1093">
        <v>301.64897714415025</v>
      </c>
      <c r="AF36" s="1093">
        <v>308.39954040511606</v>
      </c>
      <c r="AG36" s="1093">
        <v>323.74737428926801</v>
      </c>
      <c r="AH36" s="1093">
        <v>335.94739777565104</v>
      </c>
      <c r="AI36" s="1093">
        <v>359.93852415962562</v>
      </c>
      <c r="AJ36" s="1093">
        <v>390.61375617199536</v>
      </c>
      <c r="AK36" s="1093">
        <v>410.94529006307977</v>
      </c>
      <c r="AL36" s="1093">
        <v>411.56747387425759</v>
      </c>
      <c r="AM36" s="1093">
        <v>423.85481668444231</v>
      </c>
      <c r="AN36" s="1093">
        <v>422.05677721208718</v>
      </c>
      <c r="AO36" s="1093">
        <v>426.01268925560947</v>
      </c>
      <c r="AP36" s="1093">
        <v>422.13753611392804</v>
      </c>
      <c r="AQ36" s="1093">
        <v>456.09131779504474</v>
      </c>
      <c r="AR36" s="1093">
        <v>511.68085557585488</v>
      </c>
      <c r="AS36" s="1093">
        <v>626.58267272035459</v>
      </c>
      <c r="AT36" s="1093">
        <v>615.30461479105327</v>
      </c>
      <c r="AU36" s="1093">
        <v>607.0474506997225</v>
      </c>
      <c r="AV36" s="1093">
        <v>601.25285779725721</v>
      </c>
      <c r="AW36" s="1093">
        <v>603.159870330069</v>
      </c>
      <c r="AX36" s="1093">
        <v>619.47497672819281</v>
      </c>
      <c r="AY36" s="1093">
        <v>616.02550775978898</v>
      </c>
      <c r="AZ36" s="1093">
        <v>639.73181565940683</v>
      </c>
      <c r="BA36" s="1093">
        <v>639.14807156102768</v>
      </c>
      <c r="BB36" s="1093">
        <v>664.23162266611928</v>
      </c>
      <c r="BC36" s="1093">
        <v>683.42821116071696</v>
      </c>
      <c r="BD36" s="1093">
        <v>646.18846772180018</v>
      </c>
      <c r="BE36" s="1058">
        <v>601.83147137337437</v>
      </c>
      <c r="BF36" s="1078">
        <v>-7.1188742802930083E-2</v>
      </c>
      <c r="BG36" s="1078">
        <v>4.9093870578971188E-3</v>
      </c>
    </row>
    <row r="37" spans="1:59" s="1005" customFormat="1" ht="11" x14ac:dyDescent="0.15">
      <c r="A37" s="1005" t="s">
        <v>163</v>
      </c>
      <c r="B37" s="1093">
        <v>86.051732442191735</v>
      </c>
      <c r="C37" s="1093">
        <v>96.079813975409579</v>
      </c>
      <c r="D37" s="1093">
        <v>103.74428311898286</v>
      </c>
      <c r="E37" s="1093">
        <v>120.42418872951616</v>
      </c>
      <c r="F37" s="1093">
        <v>120.02518018701335</v>
      </c>
      <c r="G37" s="1093">
        <v>93.650479124476121</v>
      </c>
      <c r="H37" s="1093">
        <v>96.172471172775843</v>
      </c>
      <c r="I37" s="1093">
        <v>100.05259820141264</v>
      </c>
      <c r="J37" s="1093">
        <v>103.52124902820297</v>
      </c>
      <c r="K37" s="1093">
        <v>103.57052780748091</v>
      </c>
      <c r="L37" s="1093">
        <v>95.303873126861347</v>
      </c>
      <c r="M37" s="1093">
        <v>95.670251142132258</v>
      </c>
      <c r="N37" s="1093">
        <v>100.28100939722157</v>
      </c>
      <c r="O37" s="1093">
        <v>102.71275269735088</v>
      </c>
      <c r="P37" s="1093">
        <v>111.63900323308913</v>
      </c>
      <c r="Q37" s="1093">
        <v>106.65089814344294</v>
      </c>
      <c r="R37" s="1093">
        <v>102.92509115944769</v>
      </c>
      <c r="S37" s="1093">
        <v>101.25635932752041</v>
      </c>
      <c r="T37" s="1093">
        <v>99.054266404250768</v>
      </c>
      <c r="U37" s="1093">
        <v>97.481432254597664</v>
      </c>
      <c r="V37" s="1093">
        <v>101.9077949220986</v>
      </c>
      <c r="W37" s="1093">
        <v>109.88927498199165</v>
      </c>
      <c r="X37" s="1093">
        <v>111.19616039128208</v>
      </c>
      <c r="Y37" s="1093">
        <v>110.74421036057676</v>
      </c>
      <c r="Z37" s="1093">
        <v>114.21850014304002</v>
      </c>
      <c r="AA37" s="1093">
        <v>119.87651098837763</v>
      </c>
      <c r="AB37" s="1093">
        <v>123.93974855206251</v>
      </c>
      <c r="AC37" s="1093">
        <v>124.36142129358883</v>
      </c>
      <c r="AD37" s="1093">
        <v>126.46306502406865</v>
      </c>
      <c r="AE37" s="1093">
        <v>130.68292472506246</v>
      </c>
      <c r="AF37" s="1093">
        <v>132.36423617854817</v>
      </c>
      <c r="AG37" s="1093">
        <v>138.91489431303702</v>
      </c>
      <c r="AH37" s="1093">
        <v>143.7324510428007</v>
      </c>
      <c r="AI37" s="1093">
        <v>153.05155591915002</v>
      </c>
      <c r="AJ37" s="1093">
        <v>160.0199049429113</v>
      </c>
      <c r="AK37" s="1093">
        <v>164.15575944775139</v>
      </c>
      <c r="AL37" s="1093">
        <v>171.33795515179463</v>
      </c>
      <c r="AM37" s="1093">
        <v>167.30492983217073</v>
      </c>
      <c r="AN37" s="1093">
        <v>160.02913141097036</v>
      </c>
      <c r="AO37" s="1093">
        <v>159.01431387434874</v>
      </c>
      <c r="AP37" s="1093">
        <v>162.64662858228169</v>
      </c>
      <c r="AQ37" s="1093">
        <v>162.51703368452377</v>
      </c>
      <c r="AR37" s="1093">
        <v>163.89425545158937</v>
      </c>
      <c r="AS37" s="1093">
        <v>159.76856315113446</v>
      </c>
      <c r="AT37" s="1093">
        <v>143.25833365821595</v>
      </c>
      <c r="AU37" s="1093">
        <v>141.00691858585009</v>
      </c>
      <c r="AV37" s="1093">
        <v>132.42049620399979</v>
      </c>
      <c r="AW37" s="1093">
        <v>130.05053550550247</v>
      </c>
      <c r="AX37" s="1093">
        <v>127.13628940590766</v>
      </c>
      <c r="AY37" s="1093">
        <v>126.34796462559351</v>
      </c>
      <c r="AZ37" s="1093">
        <v>133.51311742703933</v>
      </c>
      <c r="BA37" s="1093">
        <v>138.00213472073943</v>
      </c>
      <c r="BB37" s="1093">
        <v>136.78859449431584</v>
      </c>
      <c r="BC37" s="1093">
        <v>137.9155053919126</v>
      </c>
      <c r="BD37" s="1093">
        <v>135.82897282907174</v>
      </c>
      <c r="BE37" s="1058">
        <v>124.56003496069263</v>
      </c>
      <c r="BF37" s="1078">
        <v>-8.5469731464153709E-2</v>
      </c>
      <c r="BG37" s="1078">
        <v>-5.3111445229367948E-3</v>
      </c>
    </row>
    <row r="38" spans="1:59" s="1005" customFormat="1" ht="11" x14ac:dyDescent="0.15">
      <c r="A38" s="1005" t="s">
        <v>162</v>
      </c>
      <c r="B38" s="1093">
        <v>64.119135100211508</v>
      </c>
      <c r="C38" s="1093">
        <v>69.132366771489529</v>
      </c>
      <c r="D38" s="1093">
        <v>74.404018898002519</v>
      </c>
      <c r="E38" s="1093">
        <v>79.892727038749868</v>
      </c>
      <c r="F38" s="1093">
        <v>85.468526462679847</v>
      </c>
      <c r="G38" s="1093">
        <v>93.762786840836981</v>
      </c>
      <c r="H38" s="1093">
        <v>98.085294925409471</v>
      </c>
      <c r="I38" s="1093">
        <v>102.17003609943961</v>
      </c>
      <c r="J38" s="1093">
        <v>105.99757676965112</v>
      </c>
      <c r="K38" s="1093">
        <v>105.29792090457778</v>
      </c>
      <c r="L38" s="1093">
        <v>102.466006632012</v>
      </c>
      <c r="M38" s="1093">
        <v>107.6653162027776</v>
      </c>
      <c r="N38" s="1093">
        <v>107.41887044794693</v>
      </c>
      <c r="O38" s="1093">
        <v>109.71949542287632</v>
      </c>
      <c r="P38" s="1093">
        <v>112.78949488661385</v>
      </c>
      <c r="Q38" s="1093">
        <v>109.55747751988346</v>
      </c>
      <c r="R38" s="1093">
        <v>106.98669661680223</v>
      </c>
      <c r="S38" s="1093">
        <v>104.59483649531485</v>
      </c>
      <c r="T38" s="1093">
        <v>102.17599742800391</v>
      </c>
      <c r="U38" s="1093">
        <v>103.58191422839521</v>
      </c>
      <c r="V38" s="1093">
        <v>103.04250274023245</v>
      </c>
      <c r="W38" s="1093">
        <v>105.7666327547673</v>
      </c>
      <c r="X38" s="1093">
        <v>108.92933988942588</v>
      </c>
      <c r="Y38" s="1093">
        <v>111.58982069109065</v>
      </c>
      <c r="Z38" s="1093">
        <v>114.77608941791721</v>
      </c>
      <c r="AA38" s="1093">
        <v>116.68043790575318</v>
      </c>
      <c r="AB38" s="1093">
        <v>120.15059179671405</v>
      </c>
      <c r="AC38" s="1093">
        <v>119.53847290327302</v>
      </c>
      <c r="AD38" s="1093">
        <v>116.90167089006661</v>
      </c>
      <c r="AE38" s="1093">
        <v>116.56738364100418</v>
      </c>
      <c r="AF38" s="1093">
        <v>121.480497804094</v>
      </c>
      <c r="AG38" s="1093">
        <v>121.62137071728786</v>
      </c>
      <c r="AH38" s="1093">
        <v>124.08372210856905</v>
      </c>
      <c r="AI38" s="1093">
        <v>127.3051825073351</v>
      </c>
      <c r="AJ38" s="1093">
        <v>131.05160515323198</v>
      </c>
      <c r="AK38" s="1093">
        <v>132.74219481657593</v>
      </c>
      <c r="AL38" s="1093">
        <v>132.15869293621839</v>
      </c>
      <c r="AM38" s="1093">
        <v>130.61002145916854</v>
      </c>
      <c r="AN38" s="1093">
        <v>133.90656167041007</v>
      </c>
      <c r="AO38" s="1093">
        <v>135.89261446880818</v>
      </c>
      <c r="AP38" s="1093">
        <v>135.33218697704348</v>
      </c>
      <c r="AQ38" s="1093">
        <v>134.06845412246614</v>
      </c>
      <c r="AR38" s="1093">
        <v>131.06571400055816</v>
      </c>
      <c r="AS38" s="1093">
        <v>128.32612816670144</v>
      </c>
      <c r="AT38" s="1093">
        <v>119.2313398612016</v>
      </c>
      <c r="AU38" s="1093">
        <v>122.6061987804551</v>
      </c>
      <c r="AV38" s="1093">
        <v>119.61779454582059</v>
      </c>
      <c r="AW38" s="1093">
        <v>115.64526014980875</v>
      </c>
      <c r="AX38" s="1093">
        <v>109.65977483579411</v>
      </c>
      <c r="AY38" s="1093">
        <v>103.34073241373332</v>
      </c>
      <c r="AZ38" s="1093">
        <v>106.03913136521619</v>
      </c>
      <c r="BA38" s="1093">
        <v>106.25252270873008</v>
      </c>
      <c r="BB38" s="1093">
        <v>107.52329837626478</v>
      </c>
      <c r="BC38" s="1093">
        <v>108.39519531210414</v>
      </c>
      <c r="BD38" s="1093">
        <v>106.47232418006615</v>
      </c>
      <c r="BE38" s="1058">
        <v>96.969478976927391</v>
      </c>
      <c r="BF38" s="1078">
        <v>-9.1740170133324139E-2</v>
      </c>
      <c r="BG38" s="1078">
        <v>-1.1254247151259444E-2</v>
      </c>
    </row>
    <row r="39" spans="1:59" s="1005" customFormat="1" ht="11" x14ac:dyDescent="0.15">
      <c r="A39" s="1005" t="s">
        <v>161</v>
      </c>
      <c r="B39" s="1093" t="s">
        <v>111</v>
      </c>
      <c r="C39" s="1093" t="s">
        <v>111</v>
      </c>
      <c r="D39" s="1093" t="s">
        <v>111</v>
      </c>
      <c r="E39" s="1093" t="s">
        <v>111</v>
      </c>
      <c r="F39" s="1093" t="s">
        <v>111</v>
      </c>
      <c r="G39" s="1093" t="s">
        <v>111</v>
      </c>
      <c r="H39" s="1093" t="s">
        <v>111</v>
      </c>
      <c r="I39" s="1093" t="s">
        <v>111</v>
      </c>
      <c r="J39" s="1093" t="s">
        <v>111</v>
      </c>
      <c r="K39" s="1093" t="s">
        <v>111</v>
      </c>
      <c r="L39" s="1093" t="s">
        <v>111</v>
      </c>
      <c r="M39" s="1093" t="s">
        <v>111</v>
      </c>
      <c r="N39" s="1093" t="s">
        <v>111</v>
      </c>
      <c r="O39" s="1093" t="s">
        <v>111</v>
      </c>
      <c r="P39" s="1093" t="s">
        <v>111</v>
      </c>
      <c r="Q39" s="1093" t="s">
        <v>111</v>
      </c>
      <c r="R39" s="1093" t="s">
        <v>111</v>
      </c>
      <c r="S39" s="1093" t="s">
        <v>111</v>
      </c>
      <c r="T39" s="1093" t="s">
        <v>111</v>
      </c>
      <c r="U39" s="1093" t="s">
        <v>111</v>
      </c>
      <c r="V39" s="1093">
        <v>147.5212552192767</v>
      </c>
      <c r="W39" s="1093">
        <v>135.89939654056852</v>
      </c>
      <c r="X39" s="1093">
        <v>122.59892013177658</v>
      </c>
      <c r="Y39" s="1093">
        <v>114.82547738224332</v>
      </c>
      <c r="Z39" s="1093">
        <v>114.04379664837261</v>
      </c>
      <c r="AA39" s="1093">
        <v>115.73804728633087</v>
      </c>
      <c r="AB39" s="1093">
        <v>107.48061766947698</v>
      </c>
      <c r="AC39" s="1093">
        <v>77.739946859573166</v>
      </c>
      <c r="AD39" s="1093">
        <v>67.800119614622588</v>
      </c>
      <c r="AE39" s="1093">
        <v>66.562608831176547</v>
      </c>
      <c r="AF39" s="1093">
        <v>63.205998245019479</v>
      </c>
      <c r="AG39" s="1093">
        <v>59.73543658947883</v>
      </c>
      <c r="AH39" s="1093">
        <v>60.519788029003529</v>
      </c>
      <c r="AI39" s="1093">
        <v>66.189837739127896</v>
      </c>
      <c r="AJ39" s="1093">
        <v>56.957801611041901</v>
      </c>
      <c r="AK39" s="1093">
        <v>56.24357388392098</v>
      </c>
      <c r="AL39" s="1093">
        <v>61.300781978569432</v>
      </c>
      <c r="AM39" s="1093">
        <v>62.641783581495162</v>
      </c>
      <c r="AN39" s="1093">
        <v>62.617923609468427</v>
      </c>
      <c r="AO39" s="1093">
        <v>71.075345416101158</v>
      </c>
      <c r="AP39" s="1093">
        <v>74.112185829128691</v>
      </c>
      <c r="AQ39" s="1093">
        <v>71.278942477767487</v>
      </c>
      <c r="AR39" s="1093">
        <v>74.409841339878582</v>
      </c>
      <c r="AS39" s="1093">
        <v>75.740049253531211</v>
      </c>
      <c r="AT39" s="1093">
        <v>72.536347878943573</v>
      </c>
      <c r="AU39" s="1093">
        <v>83.314279682434744</v>
      </c>
      <c r="AV39" s="1093">
        <v>75.265318233661262</v>
      </c>
      <c r="AW39" s="1093">
        <v>78.496040924293311</v>
      </c>
      <c r="AX39" s="1093">
        <v>76.478122233670391</v>
      </c>
      <c r="AY39" s="1093">
        <v>71.187103723417323</v>
      </c>
      <c r="AZ39" s="1093">
        <v>73.688469839345046</v>
      </c>
      <c r="BA39" s="1093">
        <v>79.314217771914542</v>
      </c>
      <c r="BB39" s="1093">
        <v>87.782913097979772</v>
      </c>
      <c r="BC39" s="1093">
        <v>80.838429840133145</v>
      </c>
      <c r="BD39" s="1093">
        <v>82.98497097382166</v>
      </c>
      <c r="BE39" s="1058">
        <v>76.930366959498855</v>
      </c>
      <c r="BF39" s="1078">
        <v>-7.5493142918026335E-2</v>
      </c>
      <c r="BG39" s="1078">
        <v>1.3548128549943694E-2</v>
      </c>
    </row>
    <row r="40" spans="1:59" s="1005" customFormat="1" ht="11" x14ac:dyDescent="0.15">
      <c r="A40" s="1005" t="s">
        <v>160</v>
      </c>
      <c r="B40" s="1093" t="s">
        <v>111</v>
      </c>
      <c r="C40" s="1093" t="s">
        <v>111</v>
      </c>
      <c r="D40" s="1093" t="s">
        <v>111</v>
      </c>
      <c r="E40" s="1093" t="s">
        <v>111</v>
      </c>
      <c r="F40" s="1093" t="s">
        <v>111</v>
      </c>
      <c r="G40" s="1093" t="s">
        <v>111</v>
      </c>
      <c r="H40" s="1093" t="s">
        <v>111</v>
      </c>
      <c r="I40" s="1093" t="s">
        <v>111</v>
      </c>
      <c r="J40" s="1093" t="s">
        <v>111</v>
      </c>
      <c r="K40" s="1093" t="s">
        <v>111</v>
      </c>
      <c r="L40" s="1093" t="s">
        <v>111</v>
      </c>
      <c r="M40" s="1093" t="s">
        <v>111</v>
      </c>
      <c r="N40" s="1093" t="s">
        <v>111</v>
      </c>
      <c r="O40" s="1093" t="s">
        <v>111</v>
      </c>
      <c r="P40" s="1093" t="s">
        <v>111</v>
      </c>
      <c r="Q40" s="1093" t="s">
        <v>111</v>
      </c>
      <c r="R40" s="1093" t="s">
        <v>111</v>
      </c>
      <c r="S40" s="1093" t="s">
        <v>111</v>
      </c>
      <c r="T40" s="1093" t="s">
        <v>111</v>
      </c>
      <c r="U40" s="1093" t="s">
        <v>111</v>
      </c>
      <c r="V40" s="1093">
        <v>181.95685155399039</v>
      </c>
      <c r="W40" s="1093">
        <v>166.34407460676428</v>
      </c>
      <c r="X40" s="1093">
        <v>172.74328401808236</v>
      </c>
      <c r="Y40" s="1093">
        <v>179.56759112716622</v>
      </c>
      <c r="Z40" s="1093">
        <v>193.08101417607614</v>
      </c>
      <c r="AA40" s="1093">
        <v>195.57857221215662</v>
      </c>
      <c r="AB40" s="1093">
        <v>206.7558380666942</v>
      </c>
      <c r="AC40" s="1093">
        <v>126.70197523986612</v>
      </c>
      <c r="AD40" s="1093">
        <v>99.48054805578235</v>
      </c>
      <c r="AE40" s="1093">
        <v>86.519677507471698</v>
      </c>
      <c r="AF40" s="1093">
        <v>97.102206639657368</v>
      </c>
      <c r="AG40" s="1093">
        <v>106.28513867679838</v>
      </c>
      <c r="AH40" s="1093">
        <v>98.724055598030276</v>
      </c>
      <c r="AI40" s="1093">
        <v>106.601470040561</v>
      </c>
      <c r="AJ40" s="1093">
        <v>89.370295215133012</v>
      </c>
      <c r="AK40" s="1093">
        <v>79.642172262483598</v>
      </c>
      <c r="AL40" s="1093">
        <v>93.803570093369828</v>
      </c>
      <c r="AM40" s="1093">
        <v>100.82843170512082</v>
      </c>
      <c r="AN40" s="1093">
        <v>106.64354438397872</v>
      </c>
      <c r="AO40" s="1093">
        <v>108.62396727133647</v>
      </c>
      <c r="AP40" s="1093">
        <v>99.896905270314733</v>
      </c>
      <c r="AQ40" s="1093">
        <v>96.929346484146393</v>
      </c>
      <c r="AR40" s="1093">
        <v>107.45886707471836</v>
      </c>
      <c r="AS40" s="1093">
        <v>108.02931049790817</v>
      </c>
      <c r="AT40" s="1093">
        <v>100.54484095888991</v>
      </c>
      <c r="AU40" s="1093">
        <v>75.497013179188514</v>
      </c>
      <c r="AV40" s="1093">
        <v>79.382125568272798</v>
      </c>
      <c r="AW40" s="1093">
        <v>80.684733402304062</v>
      </c>
      <c r="AX40" s="1093">
        <v>75.294325106996311</v>
      </c>
      <c r="AY40" s="1093">
        <v>73.531909226993122</v>
      </c>
      <c r="AZ40" s="1093">
        <v>77.821584215526073</v>
      </c>
      <c r="BA40" s="1093">
        <v>80.325137302780163</v>
      </c>
      <c r="BB40" s="1093">
        <v>86.085819241384144</v>
      </c>
      <c r="BC40" s="1093">
        <v>89.521901731413948</v>
      </c>
      <c r="BD40" s="1093">
        <v>90.636850745556771</v>
      </c>
      <c r="BE40" s="1058">
        <v>91.314141311539359</v>
      </c>
      <c r="BF40" s="1078">
        <v>4.7199166022189321E-3</v>
      </c>
      <c r="BG40" s="1078">
        <v>-1.0320666147218494E-2</v>
      </c>
    </row>
    <row r="41" spans="1:59" s="1005" customFormat="1" ht="11" x14ac:dyDescent="0.15">
      <c r="A41" s="1005" t="s">
        <v>159</v>
      </c>
      <c r="B41" s="1093">
        <v>455.65438514659564</v>
      </c>
      <c r="C41" s="1093">
        <v>433.65174852522239</v>
      </c>
      <c r="D41" s="1093">
        <v>424.75799709185793</v>
      </c>
      <c r="E41" s="1093">
        <v>457.22660878006366</v>
      </c>
      <c r="F41" s="1093">
        <v>489.56480886813921</v>
      </c>
      <c r="G41" s="1093">
        <v>505.18386561153119</v>
      </c>
      <c r="H41" s="1093">
        <v>482.15505446597621</v>
      </c>
      <c r="I41" s="1093">
        <v>493.04522346886739</v>
      </c>
      <c r="J41" s="1093">
        <v>518.08026296894138</v>
      </c>
      <c r="K41" s="1093">
        <v>521.56892906973439</v>
      </c>
      <c r="L41" s="1093">
        <v>429.82810466009761</v>
      </c>
      <c r="M41" s="1093">
        <v>427.43279112422391</v>
      </c>
      <c r="N41" s="1093">
        <v>396.16662664397165</v>
      </c>
      <c r="O41" s="1093">
        <v>409.75023762047198</v>
      </c>
      <c r="P41" s="1093">
        <v>419.17428479287321</v>
      </c>
      <c r="Q41" s="1093">
        <v>385.06550949325361</v>
      </c>
      <c r="R41" s="1093">
        <v>328.62502892170022</v>
      </c>
      <c r="S41" s="1093">
        <v>307.62506279118816</v>
      </c>
      <c r="T41" s="1093">
        <v>287.40165671596844</v>
      </c>
      <c r="U41" s="1093">
        <v>309.22815496026482</v>
      </c>
      <c r="V41" s="1093">
        <v>316.62888231093376</v>
      </c>
      <c r="W41" s="1093">
        <v>308.00549500626596</v>
      </c>
      <c r="X41" s="1093">
        <v>289.14752449632959</v>
      </c>
      <c r="Y41" s="1093">
        <v>293.93179691968845</v>
      </c>
      <c r="Z41" s="1093">
        <v>334.50777205913499</v>
      </c>
      <c r="AA41" s="1093">
        <v>350.15113055542389</v>
      </c>
      <c r="AB41" s="1093">
        <v>371.85499723125395</v>
      </c>
      <c r="AC41" s="1093">
        <v>368.14656335816966</v>
      </c>
      <c r="AD41" s="1093">
        <v>367.88881527311673</v>
      </c>
      <c r="AE41" s="1093">
        <v>348.77447188398878</v>
      </c>
      <c r="AF41" s="1093">
        <v>299.10623580714474</v>
      </c>
      <c r="AG41" s="1093">
        <v>303.32357350585914</v>
      </c>
      <c r="AH41" s="1093">
        <v>292.61027531348321</v>
      </c>
      <c r="AI41" s="1093">
        <v>278.63155311872504</v>
      </c>
      <c r="AJ41" s="1093">
        <v>290.7742472623878</v>
      </c>
      <c r="AK41" s="1093">
        <v>306.8201403661505</v>
      </c>
      <c r="AL41" s="1093">
        <v>325.73804443100465</v>
      </c>
      <c r="AM41" s="1093">
        <v>353.30915320210806</v>
      </c>
      <c r="AN41" s="1093">
        <v>367.54433325042709</v>
      </c>
      <c r="AO41" s="1093">
        <v>412.19077748871769</v>
      </c>
      <c r="AP41" s="1093">
        <v>412.81265053147609</v>
      </c>
      <c r="AQ41" s="1093">
        <v>398.69004786406265</v>
      </c>
      <c r="AR41" s="1093">
        <v>379.4492051586995</v>
      </c>
      <c r="AS41" s="1093">
        <v>368.49742917608273</v>
      </c>
      <c r="AT41" s="1093">
        <v>344.50474996789927</v>
      </c>
      <c r="AU41" s="1093">
        <v>354.65974731331329</v>
      </c>
      <c r="AV41" s="1093">
        <v>337.87581258922989</v>
      </c>
      <c r="AW41" s="1093">
        <v>324.51854843951105</v>
      </c>
      <c r="AX41" s="1093">
        <v>302.45381151610678</v>
      </c>
      <c r="AY41" s="1093">
        <v>286.62600221316956</v>
      </c>
      <c r="AZ41" s="1093">
        <v>272.53677103502707</v>
      </c>
      <c r="BA41" s="1093">
        <v>263.1152857086791</v>
      </c>
      <c r="BB41" s="1093">
        <v>268.4548677062001</v>
      </c>
      <c r="BC41" s="1093">
        <v>275.25205418812226</v>
      </c>
      <c r="BD41" s="1093">
        <v>274.63825170798719</v>
      </c>
      <c r="BE41" s="1058">
        <v>229.41400392844082</v>
      </c>
      <c r="BF41" s="1078">
        <v>-0.16695074962347878</v>
      </c>
      <c r="BG41" s="1078">
        <v>-2.2410381015327108E-2</v>
      </c>
    </row>
    <row r="42" spans="1:59" s="1005" customFormat="1" ht="11" x14ac:dyDescent="0.15">
      <c r="A42" s="1005" t="s">
        <v>158</v>
      </c>
      <c r="B42" s="1093">
        <v>121.67013560130999</v>
      </c>
      <c r="C42" s="1093">
        <v>128.67901013117421</v>
      </c>
      <c r="D42" s="1093">
        <v>134.40323891972511</v>
      </c>
      <c r="E42" s="1093">
        <v>148.56700037546864</v>
      </c>
      <c r="F42" s="1093">
        <v>163.76223923971722</v>
      </c>
      <c r="G42" s="1093">
        <v>182.67986049159893</v>
      </c>
      <c r="H42" s="1093">
        <v>190.50072965830762</v>
      </c>
      <c r="I42" s="1093">
        <v>218.87258924172932</v>
      </c>
      <c r="J42" s="1093">
        <v>230.4052478012554</v>
      </c>
      <c r="K42" s="1093">
        <v>216.53504589258375</v>
      </c>
      <c r="L42" s="1093">
        <v>216.34629975969958</v>
      </c>
      <c r="M42" s="1093">
        <v>234.07269020547213</v>
      </c>
      <c r="N42" s="1093">
        <v>228.21983830613007</v>
      </c>
      <c r="O42" s="1093">
        <v>231.28996112984484</v>
      </c>
      <c r="P42" s="1093">
        <v>237.51768002971323</v>
      </c>
      <c r="Q42" s="1093">
        <v>221.75436476508128</v>
      </c>
      <c r="R42" s="1093">
        <v>209.16798550564505</v>
      </c>
      <c r="S42" s="1093">
        <v>192.41857462492484</v>
      </c>
      <c r="T42" s="1093">
        <v>192.40163820801251</v>
      </c>
      <c r="U42" s="1093">
        <v>198.76729236773451</v>
      </c>
      <c r="V42" s="1093">
        <v>203.9937964522901</v>
      </c>
      <c r="W42" s="1093">
        <v>212.89558413328902</v>
      </c>
      <c r="X42" s="1093">
        <v>215.9928113368762</v>
      </c>
      <c r="Y42" s="1093">
        <v>215.35662896011988</v>
      </c>
      <c r="Z42" s="1093">
        <v>214.96239253454695</v>
      </c>
      <c r="AA42" s="1093">
        <v>218.95787022408953</v>
      </c>
      <c r="AB42" s="1093">
        <v>221.6511833474049</v>
      </c>
      <c r="AC42" s="1093">
        <v>222.78403797843404</v>
      </c>
      <c r="AD42" s="1093">
        <v>223.13127085186073</v>
      </c>
      <c r="AE42" s="1093">
        <v>219.27341456022771</v>
      </c>
      <c r="AF42" s="1093">
        <v>226.74249196844829</v>
      </c>
      <c r="AG42" s="1093">
        <v>235.06690827927758</v>
      </c>
      <c r="AH42" s="1093">
        <v>229.49113240223767</v>
      </c>
      <c r="AI42" s="1093">
        <v>229.75947745705781</v>
      </c>
      <c r="AJ42" s="1093">
        <v>225.67155060275635</v>
      </c>
      <c r="AK42" s="1093">
        <v>227.30310380335001</v>
      </c>
      <c r="AL42" s="1093">
        <v>234.66397104196517</v>
      </c>
      <c r="AM42" s="1093">
        <v>233.36508457815975</v>
      </c>
      <c r="AN42" s="1093">
        <v>233.63060294524175</v>
      </c>
      <c r="AO42" s="1093">
        <v>240.16527891620447</v>
      </c>
      <c r="AP42" s="1093">
        <v>243.92321348211334</v>
      </c>
      <c r="AQ42" s="1093">
        <v>237.84913251420676</v>
      </c>
      <c r="AR42" s="1093">
        <v>240.88748706732153</v>
      </c>
      <c r="AS42" s="1093">
        <v>236.96993148888566</v>
      </c>
      <c r="AT42" s="1093">
        <v>232.71415242324068</v>
      </c>
      <c r="AU42" s="1093">
        <v>245.46670462394599</v>
      </c>
      <c r="AV42" s="1093">
        <v>234.35833301690593</v>
      </c>
      <c r="AW42" s="1093">
        <v>225.87648781768837</v>
      </c>
      <c r="AX42" s="1093">
        <v>218.53373451506073</v>
      </c>
      <c r="AY42" s="1093">
        <v>205.66680960024135</v>
      </c>
      <c r="AZ42" s="1093">
        <v>207.98232638439441</v>
      </c>
      <c r="BA42" s="1093">
        <v>211.26670011190978</v>
      </c>
      <c r="BB42" s="1093">
        <v>207.50490419093211</v>
      </c>
      <c r="BC42" s="1093">
        <v>206.83942961269281</v>
      </c>
      <c r="BD42" s="1093">
        <v>205.44856758096094</v>
      </c>
      <c r="BE42" s="1058">
        <v>196.82411399729327</v>
      </c>
      <c r="BF42" s="1078">
        <v>-4.4596195022525098E-2</v>
      </c>
      <c r="BG42" s="1078">
        <v>-1.2384193184277081E-2</v>
      </c>
    </row>
    <row r="43" spans="1:59" s="1005" customFormat="1" ht="11" x14ac:dyDescent="0.15">
      <c r="A43" s="1005" t="s">
        <v>157</v>
      </c>
      <c r="B43" s="1093" t="s">
        <v>111</v>
      </c>
      <c r="C43" s="1093" t="s">
        <v>111</v>
      </c>
      <c r="D43" s="1093" t="s">
        <v>111</v>
      </c>
      <c r="E43" s="1093" t="s">
        <v>111</v>
      </c>
      <c r="F43" s="1093" t="s">
        <v>111</v>
      </c>
      <c r="G43" s="1093" t="s">
        <v>111</v>
      </c>
      <c r="H43" s="1093" t="s">
        <v>111</v>
      </c>
      <c r="I43" s="1093" t="s">
        <v>111</v>
      </c>
      <c r="J43" s="1093" t="s">
        <v>111</v>
      </c>
      <c r="K43" s="1093" t="s">
        <v>111</v>
      </c>
      <c r="L43" s="1093" t="s">
        <v>111</v>
      </c>
      <c r="M43" s="1093" t="s">
        <v>111</v>
      </c>
      <c r="N43" s="1093" t="s">
        <v>111</v>
      </c>
      <c r="O43" s="1093" t="s">
        <v>111</v>
      </c>
      <c r="P43" s="1093" t="s">
        <v>111</v>
      </c>
      <c r="Q43" s="1093" t="s">
        <v>111</v>
      </c>
      <c r="R43" s="1093" t="s">
        <v>111</v>
      </c>
      <c r="S43" s="1093" t="s">
        <v>111</v>
      </c>
      <c r="T43" s="1093" t="s">
        <v>111</v>
      </c>
      <c r="U43" s="1093" t="s">
        <v>111</v>
      </c>
      <c r="V43" s="1093" t="s">
        <v>111</v>
      </c>
      <c r="W43" s="1093" t="s">
        <v>111</v>
      </c>
      <c r="X43" s="1093" t="s">
        <v>111</v>
      </c>
      <c r="Y43" s="1093" t="s">
        <v>111</v>
      </c>
      <c r="Z43" s="1093" t="s">
        <v>111</v>
      </c>
      <c r="AA43" s="1093">
        <v>53.329683156969409</v>
      </c>
      <c r="AB43" s="1093">
        <v>52.908956047305189</v>
      </c>
      <c r="AC43" s="1093">
        <v>54.461782422774021</v>
      </c>
      <c r="AD43" s="1093">
        <v>54.772181040528679</v>
      </c>
      <c r="AE43" s="1093">
        <v>51.441425067922104</v>
      </c>
      <c r="AF43" s="1093">
        <v>51.746803767930217</v>
      </c>
      <c r="AG43" s="1093">
        <v>59.946868437103802</v>
      </c>
      <c r="AH43" s="1093">
        <v>53.745265817396948</v>
      </c>
      <c r="AI43" s="1093">
        <v>60.350155533745564</v>
      </c>
      <c r="AJ43" s="1093">
        <v>57.35948553550994</v>
      </c>
      <c r="AK43" s="1093">
        <v>54.204684987544937</v>
      </c>
      <c r="AL43" s="1093">
        <v>50.952099497603328</v>
      </c>
      <c r="AM43" s="1093">
        <v>49.596275785181533</v>
      </c>
      <c r="AN43" s="1093">
        <v>55.635204501115865</v>
      </c>
      <c r="AO43" s="1093">
        <v>54.809571150124398</v>
      </c>
      <c r="AP43" s="1093">
        <v>56.417824142858457</v>
      </c>
      <c r="AQ43" s="1093">
        <v>57.241727919603633</v>
      </c>
      <c r="AR43" s="1093">
        <v>56.939421561720444</v>
      </c>
      <c r="AS43" s="1093">
        <v>55.007255058295776</v>
      </c>
      <c r="AT43" s="1093">
        <v>54.016937805411438</v>
      </c>
      <c r="AU43" s="1093">
        <v>58.208416340940666</v>
      </c>
      <c r="AV43" s="1093">
        <v>58.308825718506014</v>
      </c>
      <c r="AW43" s="1093">
        <v>54.143614163338221</v>
      </c>
      <c r="AX43" s="1093">
        <v>51.778725716068742</v>
      </c>
      <c r="AY43" s="1093">
        <v>48.08410552153471</v>
      </c>
      <c r="AZ43" s="1093">
        <v>50.45410515969396</v>
      </c>
      <c r="BA43" s="1093">
        <v>52.313172234022595</v>
      </c>
      <c r="BB43" s="1093">
        <v>50.481937872636159</v>
      </c>
      <c r="BC43" s="1093">
        <v>50.21820027055837</v>
      </c>
      <c r="BD43" s="1093">
        <v>53.20916363658899</v>
      </c>
      <c r="BE43" s="1058">
        <v>48.896455503325143</v>
      </c>
      <c r="BF43" s="1078">
        <v>-8.3562768183904956E-2</v>
      </c>
      <c r="BG43" s="1078">
        <v>-1.5055685051698076E-3</v>
      </c>
    </row>
    <row r="44" spans="1:59" s="1005" customFormat="1" ht="11" x14ac:dyDescent="0.15">
      <c r="A44" s="1005" t="s">
        <v>156</v>
      </c>
      <c r="B44" s="1093">
        <v>199.65815060504124</v>
      </c>
      <c r="C44" s="1093">
        <v>202.95621965323463</v>
      </c>
      <c r="D44" s="1093">
        <v>216.03604080883156</v>
      </c>
      <c r="E44" s="1093">
        <v>240.00102296521081</v>
      </c>
      <c r="F44" s="1093">
        <v>238.94528352075324</v>
      </c>
      <c r="G44" s="1093">
        <v>248.4877000863508</v>
      </c>
      <c r="H44" s="1093">
        <v>259.06141214368057</v>
      </c>
      <c r="I44" s="1093">
        <v>272.69243671267401</v>
      </c>
      <c r="J44" s="1093">
        <v>286.74746574799826</v>
      </c>
      <c r="K44" s="1093">
        <v>287.06577214792253</v>
      </c>
      <c r="L44" s="1093">
        <v>289.70508860770866</v>
      </c>
      <c r="M44" s="1093">
        <v>308.49839984705062</v>
      </c>
      <c r="N44" s="1093">
        <v>283.47656428856658</v>
      </c>
      <c r="O44" s="1093">
        <v>316.95792158526365</v>
      </c>
      <c r="P44" s="1093">
        <v>337.92549608028725</v>
      </c>
      <c r="Q44" s="1093">
        <v>320.62653650280095</v>
      </c>
      <c r="R44" s="1093">
        <v>336.84635742114989</v>
      </c>
      <c r="S44" s="1093">
        <v>331.75048197779478</v>
      </c>
      <c r="T44" s="1093">
        <v>362.93677044689065</v>
      </c>
      <c r="U44" s="1093">
        <v>366.44723064955963</v>
      </c>
      <c r="V44" s="1093">
        <v>361.54612229338437</v>
      </c>
      <c r="W44" s="1093">
        <v>351.93536330210361</v>
      </c>
      <c r="X44" s="1093">
        <v>367.85609073000728</v>
      </c>
      <c r="Y44" s="1093">
        <v>377.10273000473853</v>
      </c>
      <c r="Z44" s="1093">
        <v>399.47924306668347</v>
      </c>
      <c r="AA44" s="1093">
        <v>401.42242573037373</v>
      </c>
      <c r="AB44" s="1093">
        <v>368.44995625629582</v>
      </c>
      <c r="AC44" s="1093">
        <v>385.82405582837447</v>
      </c>
      <c r="AD44" s="1093">
        <v>396.09619139679711</v>
      </c>
      <c r="AE44" s="1093">
        <v>380.89062993534651</v>
      </c>
      <c r="AF44" s="1093">
        <v>401.37629763192757</v>
      </c>
      <c r="AG44" s="1093">
        <v>367.08819151934819</v>
      </c>
      <c r="AH44" s="1093">
        <v>383.49792573483012</v>
      </c>
      <c r="AI44" s="1093">
        <v>396.15807619797357</v>
      </c>
      <c r="AJ44" s="1093">
        <v>403.8661681869412</v>
      </c>
      <c r="AK44" s="1093">
        <v>444.04682441597396</v>
      </c>
      <c r="AL44" s="1093">
        <v>400.6891281476685</v>
      </c>
      <c r="AM44" s="1093">
        <v>414.28654048144142</v>
      </c>
      <c r="AN44" s="1093">
        <v>364.95396306094892</v>
      </c>
      <c r="AO44" s="1093">
        <v>369.32528946247794</v>
      </c>
      <c r="AP44" s="1093">
        <v>417.30426860962092</v>
      </c>
      <c r="AQ44" s="1093">
        <v>379.53546860444897</v>
      </c>
      <c r="AR44" s="1093">
        <v>402.76706583872709</v>
      </c>
      <c r="AS44" s="1093">
        <v>407.81242159676759</v>
      </c>
      <c r="AT44" s="1093">
        <v>372.73013786982523</v>
      </c>
      <c r="AU44" s="1093">
        <v>353.970507722479</v>
      </c>
      <c r="AV44" s="1093">
        <v>354.29400440322638</v>
      </c>
      <c r="AW44" s="1093">
        <v>386.29152747031674</v>
      </c>
      <c r="AX44" s="1093">
        <v>358.0163118602826</v>
      </c>
      <c r="AY44" s="1093">
        <v>363.91506024921074</v>
      </c>
      <c r="AZ44" s="1093">
        <v>364.37475204010667</v>
      </c>
      <c r="BA44" s="1093">
        <v>364.50933335339039</v>
      </c>
      <c r="BB44" s="1093">
        <v>362.85140365135464</v>
      </c>
      <c r="BC44" s="1093">
        <v>356.23946646111767</v>
      </c>
      <c r="BD44" s="1093">
        <v>330.56361781940859</v>
      </c>
      <c r="BE44" s="1058">
        <v>355.96590637835828</v>
      </c>
      <c r="BF44" s="1078">
        <v>7.3903184737768912E-2</v>
      </c>
      <c r="BG44" s="1078">
        <v>-1.1933774521798557E-2</v>
      </c>
    </row>
    <row r="45" spans="1:59" s="1005" customFormat="1" ht="11" x14ac:dyDescent="0.15">
      <c r="A45" s="1005" t="s">
        <v>155</v>
      </c>
      <c r="B45" s="1093">
        <v>89.065510581758431</v>
      </c>
      <c r="C45" s="1093">
        <v>89.997262226266486</v>
      </c>
      <c r="D45" s="1093">
        <v>91.869640373563925</v>
      </c>
      <c r="E45" s="1093">
        <v>98.110336211384237</v>
      </c>
      <c r="F45" s="1093">
        <v>104.00936852679304</v>
      </c>
      <c r="G45" s="1093">
        <v>108.92665373377619</v>
      </c>
      <c r="H45" s="1093">
        <v>111.51446056259542</v>
      </c>
      <c r="I45" s="1093">
        <v>116.70596627835594</v>
      </c>
      <c r="J45" s="1093">
        <v>117.95181902736033</v>
      </c>
      <c r="K45" s="1093">
        <v>120.84632244728752</v>
      </c>
      <c r="L45" s="1093">
        <v>129.26926044862739</v>
      </c>
      <c r="M45" s="1093">
        <v>135.01809336129955</v>
      </c>
      <c r="N45" s="1093">
        <v>139.5333098976588</v>
      </c>
      <c r="O45" s="1093">
        <v>145.18382314665035</v>
      </c>
      <c r="P45" s="1093">
        <v>145.9896317584053</v>
      </c>
      <c r="Q45" s="1093">
        <v>151.44695939245227</v>
      </c>
      <c r="R45" s="1093">
        <v>135.25452207509579</v>
      </c>
      <c r="S45" s="1093">
        <v>136.42746359535266</v>
      </c>
      <c r="T45" s="1093">
        <v>135.79592259850986</v>
      </c>
      <c r="U45" s="1093">
        <v>139.99253354544302</v>
      </c>
      <c r="V45" s="1093">
        <v>142.11841376037938</v>
      </c>
      <c r="W45" s="1093">
        <v>145.24779331339894</v>
      </c>
      <c r="X45" s="1093">
        <v>149.22425108002989</v>
      </c>
      <c r="Y45" s="1093">
        <v>145.78108063800758</v>
      </c>
      <c r="Z45" s="1093">
        <v>139.80262349624266</v>
      </c>
      <c r="AA45" s="1093">
        <v>114.75681585707427</v>
      </c>
      <c r="AB45" s="1093">
        <v>111.91223944895012</v>
      </c>
      <c r="AC45" s="1093">
        <v>106.69495594852741</v>
      </c>
      <c r="AD45" s="1093">
        <v>106.35657007798862</v>
      </c>
      <c r="AE45" s="1093">
        <v>101.54487627323002</v>
      </c>
      <c r="AF45" s="1093">
        <v>103.7499754619521</v>
      </c>
      <c r="AG45" s="1093">
        <v>108.77203514962791</v>
      </c>
      <c r="AH45" s="1093">
        <v>107.60527152658145</v>
      </c>
      <c r="AI45" s="1093">
        <v>103.03075037275404</v>
      </c>
      <c r="AJ45" s="1093">
        <v>101.01978164726363</v>
      </c>
      <c r="AK45" s="1093">
        <v>94.96136307516413</v>
      </c>
      <c r="AL45" s="1093">
        <v>94.354834148785343</v>
      </c>
      <c r="AM45" s="1093">
        <v>93.4380370175829</v>
      </c>
      <c r="AN45" s="1093">
        <v>96.801914042169628</v>
      </c>
      <c r="AO45" s="1093">
        <v>97.540286049866054</v>
      </c>
      <c r="AP45" s="1093">
        <v>99.75387789557935</v>
      </c>
      <c r="AQ45" s="1093">
        <v>104.70704134841323</v>
      </c>
      <c r="AR45" s="1093">
        <v>104.37243470775537</v>
      </c>
      <c r="AS45" s="1093">
        <v>106.13235950096853</v>
      </c>
      <c r="AT45" s="1093">
        <v>102.32121806879022</v>
      </c>
      <c r="AU45" s="1093">
        <v>109.11045284906977</v>
      </c>
      <c r="AV45" s="1093">
        <v>109.77088655945946</v>
      </c>
      <c r="AW45" s="1093">
        <v>106.59493150738714</v>
      </c>
      <c r="AX45" s="1093">
        <v>107.09088337046445</v>
      </c>
      <c r="AY45" s="1093">
        <v>103.28703095173856</v>
      </c>
      <c r="AZ45" s="1093">
        <v>104.47519483534808</v>
      </c>
      <c r="BA45" s="1093">
        <v>109.25195374796319</v>
      </c>
      <c r="BB45" s="1093">
        <v>113.68839935819867</v>
      </c>
      <c r="BC45" s="1093">
        <v>115.11450630193403</v>
      </c>
      <c r="BD45" s="1093">
        <v>111.77932762491535</v>
      </c>
      <c r="BE45" s="1058">
        <v>106.03155545828508</v>
      </c>
      <c r="BF45" s="1078">
        <v>-5.4012454702961232E-2</v>
      </c>
      <c r="BG45" s="1078">
        <v>8.8801543890209E-3</v>
      </c>
    </row>
    <row r="46" spans="1:59" s="1005" customFormat="1" ht="11" x14ac:dyDescent="0.15">
      <c r="A46" s="1005" t="s">
        <v>154</v>
      </c>
      <c r="B46" s="1093">
        <v>19.917240682050448</v>
      </c>
      <c r="C46" s="1093">
        <v>21.861183508505153</v>
      </c>
      <c r="D46" s="1093">
        <v>23.561040208262892</v>
      </c>
      <c r="E46" s="1093">
        <v>24.188103002886901</v>
      </c>
      <c r="F46" s="1093">
        <v>26.266986301354027</v>
      </c>
      <c r="G46" s="1093">
        <v>31.527476139749073</v>
      </c>
      <c r="H46" s="1093">
        <v>34.54596367931034</v>
      </c>
      <c r="I46" s="1093">
        <v>37.154773410618368</v>
      </c>
      <c r="J46" s="1093">
        <v>40.545969471800852</v>
      </c>
      <c r="K46" s="1093">
        <v>41.816161355056543</v>
      </c>
      <c r="L46" s="1093">
        <v>41.046686438863354</v>
      </c>
      <c r="M46" s="1093">
        <v>40.161840738798162</v>
      </c>
      <c r="N46" s="1093">
        <v>44.599898682392883</v>
      </c>
      <c r="O46" s="1093">
        <v>46.355434917099615</v>
      </c>
      <c r="P46" s="1093">
        <v>48.626799739647517</v>
      </c>
      <c r="Q46" s="1093">
        <v>46.974814003453602</v>
      </c>
      <c r="R46" s="1093">
        <v>45.979791498368577</v>
      </c>
      <c r="S46" s="1093">
        <v>49.408497176932173</v>
      </c>
      <c r="T46" s="1093">
        <v>50.933851140544192</v>
      </c>
      <c r="U46" s="1093">
        <v>52.876725163268354</v>
      </c>
      <c r="V46" s="1093">
        <v>53.838399854630438</v>
      </c>
      <c r="W46" s="1093">
        <v>57.17793288873559</v>
      </c>
      <c r="X46" s="1093">
        <v>58.559568737994965</v>
      </c>
      <c r="Y46" s="1093">
        <v>64.942972907199163</v>
      </c>
      <c r="Z46" s="1093">
        <v>70.667250228125695</v>
      </c>
      <c r="AA46" s="1093">
        <v>71.5016122111833</v>
      </c>
      <c r="AB46" s="1093">
        <v>74.060554497056955</v>
      </c>
      <c r="AC46" s="1093">
        <v>74.856756573795295</v>
      </c>
      <c r="AD46" s="1093">
        <v>76.44033708560184</v>
      </c>
      <c r="AE46" s="1093">
        <v>78.707020497684027</v>
      </c>
      <c r="AF46" s="1093">
        <v>86.080808053367079</v>
      </c>
      <c r="AG46" s="1093">
        <v>88.007039018135629</v>
      </c>
      <c r="AH46" s="1093">
        <v>89.026847697649416</v>
      </c>
      <c r="AI46" s="1093">
        <v>96.834379328623427</v>
      </c>
      <c r="AJ46" s="1093">
        <v>99.005334720897338</v>
      </c>
      <c r="AK46" s="1093">
        <v>101.63956743227899</v>
      </c>
      <c r="AL46" s="1093">
        <v>102.5306280006335</v>
      </c>
      <c r="AM46" s="1093">
        <v>101.66416450876154</v>
      </c>
      <c r="AN46" s="1093">
        <v>103.50182953292423</v>
      </c>
      <c r="AO46" s="1093">
        <v>101.39011946300788</v>
      </c>
      <c r="AP46" s="1093">
        <v>101.0593759049264</v>
      </c>
      <c r="AQ46" s="1093">
        <v>99.540065107282473</v>
      </c>
      <c r="AR46" s="1093">
        <v>99.977973973767789</v>
      </c>
      <c r="AS46" s="1093">
        <v>96.348997776311904</v>
      </c>
      <c r="AT46" s="1093">
        <v>96.863179489995034</v>
      </c>
      <c r="AU46" s="1093">
        <v>101.67021901237905</v>
      </c>
      <c r="AV46" s="1093">
        <v>97.331740332997057</v>
      </c>
      <c r="AW46" s="1093">
        <v>89.346483654477822</v>
      </c>
      <c r="AX46" s="1093">
        <v>98.145762898414958</v>
      </c>
      <c r="AY46" s="1093">
        <v>100.58064354261424</v>
      </c>
      <c r="AZ46" s="1093">
        <v>99.21643751253238</v>
      </c>
      <c r="BA46" s="1093">
        <v>106.25106592880216</v>
      </c>
      <c r="BB46" s="1093">
        <v>103.77692737319869</v>
      </c>
      <c r="BC46" s="1093">
        <v>105.75020714791542</v>
      </c>
      <c r="BD46" s="1093">
        <v>100.86735546621651</v>
      </c>
      <c r="BE46" s="1058">
        <v>91.456955476316438</v>
      </c>
      <c r="BF46" s="1078">
        <v>-9.5772138936936591E-2</v>
      </c>
      <c r="BG46" s="1078">
        <v>4.0589030663957804E-3</v>
      </c>
    </row>
    <row r="47" spans="1:59" s="1005" customFormat="1" ht="11" x14ac:dyDescent="0.15">
      <c r="A47" s="1005" t="s">
        <v>153</v>
      </c>
      <c r="B47" s="1093">
        <v>51.742459573599518</v>
      </c>
      <c r="C47" s="1093">
        <v>54.615753151386684</v>
      </c>
      <c r="D47" s="1093">
        <v>60.234805239948166</v>
      </c>
      <c r="E47" s="1093">
        <v>63.308779724106188</v>
      </c>
      <c r="F47" s="1093">
        <v>71.877238769349233</v>
      </c>
      <c r="G47" s="1093">
        <v>75.597672605157697</v>
      </c>
      <c r="H47" s="1093">
        <v>79.290371565403518</v>
      </c>
      <c r="I47" s="1093">
        <v>82.577863212322484</v>
      </c>
      <c r="J47" s="1093">
        <v>88.924322832102433</v>
      </c>
      <c r="K47" s="1093">
        <v>88.609731429313342</v>
      </c>
      <c r="L47" s="1093">
        <v>95.681442140642972</v>
      </c>
      <c r="M47" s="1093">
        <v>102.16166341477749</v>
      </c>
      <c r="N47" s="1093">
        <v>107.2875762068963</v>
      </c>
      <c r="O47" s="1093">
        <v>114.50789880238297</v>
      </c>
      <c r="P47" s="1093">
        <v>115.83437342047991</v>
      </c>
      <c r="Q47" s="1093">
        <v>116.13619261074328</v>
      </c>
      <c r="R47" s="1093">
        <v>115.78802001600107</v>
      </c>
      <c r="S47" s="1093">
        <v>114.34406772207433</v>
      </c>
      <c r="T47" s="1093">
        <v>113.21533366050714</v>
      </c>
      <c r="U47" s="1093">
        <v>111.98623796019156</v>
      </c>
      <c r="V47" s="1093">
        <v>111.19690109225944</v>
      </c>
      <c r="W47" s="1093">
        <v>113.10972059397487</v>
      </c>
      <c r="X47" s="1093">
        <v>116.72725105747982</v>
      </c>
      <c r="Y47" s="1093">
        <v>118.26046203217021</v>
      </c>
      <c r="Z47" s="1093">
        <v>118.13026821781412</v>
      </c>
      <c r="AA47" s="1093">
        <v>112.36726322043633</v>
      </c>
      <c r="AB47" s="1093">
        <v>95.435107463871887</v>
      </c>
      <c r="AC47" s="1093">
        <v>84.483618195000403</v>
      </c>
      <c r="AD47" s="1093">
        <v>82.494009240847021</v>
      </c>
      <c r="AE47" s="1093">
        <v>78.260117068427718</v>
      </c>
      <c r="AF47" s="1093">
        <v>86.503016696504446</v>
      </c>
      <c r="AG47" s="1093">
        <v>86.58285077024145</v>
      </c>
      <c r="AH47" s="1093">
        <v>82.672070109552251</v>
      </c>
      <c r="AI47" s="1093">
        <v>76.136506002882271</v>
      </c>
      <c r="AJ47" s="1093">
        <v>67.418125803419684</v>
      </c>
      <c r="AK47" s="1093">
        <v>67.870925343930068</v>
      </c>
      <c r="AL47" s="1093">
        <v>69.108414849219201</v>
      </c>
      <c r="AM47" s="1093">
        <v>72.177304876440644</v>
      </c>
      <c r="AN47" s="1093">
        <v>72.698958724760047</v>
      </c>
      <c r="AO47" s="1093">
        <v>75.76349616450193</v>
      </c>
      <c r="AP47" s="1093">
        <v>76.390312335649838</v>
      </c>
      <c r="AQ47" s="1093">
        <v>78.687376110883591</v>
      </c>
      <c r="AR47" s="1093">
        <v>76.674527700603903</v>
      </c>
      <c r="AS47" s="1093">
        <v>77.578487181105686</v>
      </c>
      <c r="AT47" s="1093">
        <v>68.379722479674811</v>
      </c>
      <c r="AU47" s="1093">
        <v>69.429522416027268</v>
      </c>
      <c r="AV47" s="1093">
        <v>71.729665489910104</v>
      </c>
      <c r="AW47" s="1093">
        <v>69.365963650281699</v>
      </c>
      <c r="AX47" s="1093">
        <v>64.830745099450994</v>
      </c>
      <c r="AY47" s="1093">
        <v>67.47081414112715</v>
      </c>
      <c r="AZ47" s="1093">
        <v>68.167743777296465</v>
      </c>
      <c r="BA47" s="1093">
        <v>68.614805755864722</v>
      </c>
      <c r="BB47" s="1093">
        <v>70.370465848979265</v>
      </c>
      <c r="BC47" s="1093">
        <v>72.231085663338476</v>
      </c>
      <c r="BD47" s="1093">
        <v>71.050376189353358</v>
      </c>
      <c r="BE47" s="1058">
        <v>69.192541921544063</v>
      </c>
      <c r="BF47" s="1078">
        <v>-2.8808924576867234E-2</v>
      </c>
      <c r="BG47" s="1078">
        <v>3.8386310983282712E-3</v>
      </c>
    </row>
    <row r="48" spans="1:59" s="1005" customFormat="1" ht="11" x14ac:dyDescent="0.15">
      <c r="A48" s="1005" t="s">
        <v>152</v>
      </c>
      <c r="B48" s="1093">
        <v>87.414380436929704</v>
      </c>
      <c r="C48" s="1093">
        <v>89.793706544555448</v>
      </c>
      <c r="D48" s="1093">
        <v>89.694816177656591</v>
      </c>
      <c r="E48" s="1093">
        <v>98.414664744851649</v>
      </c>
      <c r="F48" s="1093">
        <v>102.16649625440938</v>
      </c>
      <c r="G48" s="1093">
        <v>112.13690843517291</v>
      </c>
      <c r="H48" s="1093">
        <v>119.32088473503364</v>
      </c>
      <c r="I48" s="1093">
        <v>124.38917409074936</v>
      </c>
      <c r="J48" s="1093">
        <v>128.23347201004106</v>
      </c>
      <c r="K48" s="1093">
        <v>133.52274594684664</v>
      </c>
      <c r="L48" s="1093">
        <v>138.4052507113569</v>
      </c>
      <c r="M48" s="1093">
        <v>142.11065218025132</v>
      </c>
      <c r="N48" s="1093">
        <v>147.78478984208942</v>
      </c>
      <c r="O48" s="1093">
        <v>153.48330520887762</v>
      </c>
      <c r="P48" s="1093">
        <v>156.32549811795292</v>
      </c>
      <c r="Q48" s="1093">
        <v>157.33393119099892</v>
      </c>
      <c r="R48" s="1093">
        <v>154.85575697803941</v>
      </c>
      <c r="S48" s="1093">
        <v>152.0916450165771</v>
      </c>
      <c r="T48" s="1093">
        <v>151.51752668845774</v>
      </c>
      <c r="U48" s="1093">
        <v>162.27341217551083</v>
      </c>
      <c r="V48" s="1093">
        <v>166.33517541946279</v>
      </c>
      <c r="W48" s="1093">
        <v>163.97512023752185</v>
      </c>
      <c r="X48" s="1093">
        <v>166.84465112518913</v>
      </c>
      <c r="Y48" s="1093">
        <v>166.93568980075648</v>
      </c>
      <c r="Z48" s="1093">
        <v>168.55634943765713</v>
      </c>
      <c r="AA48" s="1093">
        <v>168.34258988305658</v>
      </c>
      <c r="AB48" s="1093">
        <v>150.01353619367333</v>
      </c>
      <c r="AC48" s="1093">
        <v>143.71213163448724</v>
      </c>
      <c r="AD48" s="1093">
        <v>140.48575677642853</v>
      </c>
      <c r="AE48" s="1093">
        <v>137.82063588577361</v>
      </c>
      <c r="AF48" s="1093">
        <v>139.42770887903754</v>
      </c>
      <c r="AG48" s="1093">
        <v>140.24357679108127</v>
      </c>
      <c r="AH48" s="1093">
        <v>137.51177788033169</v>
      </c>
      <c r="AI48" s="1093">
        <v>138.83909999994441</v>
      </c>
      <c r="AJ48" s="1093">
        <v>139.86466653167116</v>
      </c>
      <c r="AK48" s="1093">
        <v>144.31109061534406</v>
      </c>
      <c r="AL48" s="1093">
        <v>148.39965563323108</v>
      </c>
      <c r="AM48" s="1093">
        <v>149.57512770349456</v>
      </c>
      <c r="AN48" s="1093">
        <v>145.10749300065027</v>
      </c>
      <c r="AO48" s="1093">
        <v>141.28077349265283</v>
      </c>
      <c r="AP48" s="1093">
        <v>148.93346060305652</v>
      </c>
      <c r="AQ48" s="1093">
        <v>143.64370428023622</v>
      </c>
      <c r="AR48" s="1093">
        <v>134.72347775462038</v>
      </c>
      <c r="AS48" s="1093">
        <v>139.39801975108671</v>
      </c>
      <c r="AT48" s="1093">
        <v>126.86683060934537</v>
      </c>
      <c r="AU48" s="1093">
        <v>135.00343970377509</v>
      </c>
      <c r="AV48" s="1093">
        <v>129.76993051210161</v>
      </c>
      <c r="AW48" s="1093">
        <v>124.41231574078992</v>
      </c>
      <c r="AX48" s="1093">
        <v>127.32606843653204</v>
      </c>
      <c r="AY48" s="1093">
        <v>118.44899493530212</v>
      </c>
      <c r="AZ48" s="1093">
        <v>119.41289734659492</v>
      </c>
      <c r="BA48" s="1093">
        <v>119.77582577795141</v>
      </c>
      <c r="BB48" s="1093">
        <v>126.53339511294531</v>
      </c>
      <c r="BC48" s="1093">
        <v>124.41847462905686</v>
      </c>
      <c r="BD48" s="1093">
        <v>120.08681949239488</v>
      </c>
      <c r="BE48" s="1058">
        <v>114.10769731702783</v>
      </c>
      <c r="BF48" s="1078">
        <v>-5.23861974757861E-2</v>
      </c>
      <c r="BG48" s="1078">
        <v>-5.4772430536838002E-3</v>
      </c>
    </row>
    <row r="49" spans="1:59" s="1005" customFormat="1" ht="11" x14ac:dyDescent="0.15">
      <c r="A49" s="1005" t="s">
        <v>151</v>
      </c>
      <c r="B49" s="1093" t="s">
        <v>111</v>
      </c>
      <c r="C49" s="1093" t="s">
        <v>111</v>
      </c>
      <c r="D49" s="1093" t="s">
        <v>111</v>
      </c>
      <c r="E49" s="1093" t="s">
        <v>111</v>
      </c>
      <c r="F49" s="1093" t="s">
        <v>111</v>
      </c>
      <c r="G49" s="1093" t="s">
        <v>111</v>
      </c>
      <c r="H49" s="1093" t="s">
        <v>111</v>
      </c>
      <c r="I49" s="1093" t="s">
        <v>111</v>
      </c>
      <c r="J49" s="1093" t="s">
        <v>111</v>
      </c>
      <c r="K49" s="1093" t="s">
        <v>111</v>
      </c>
      <c r="L49" s="1093" t="s">
        <v>111</v>
      </c>
      <c r="M49" s="1093" t="s">
        <v>111</v>
      </c>
      <c r="N49" s="1093" t="s">
        <v>111</v>
      </c>
      <c r="O49" s="1093" t="s">
        <v>111</v>
      </c>
      <c r="P49" s="1093" t="s">
        <v>111</v>
      </c>
      <c r="Q49" s="1093" t="s">
        <v>111</v>
      </c>
      <c r="R49" s="1093" t="s">
        <v>111</v>
      </c>
      <c r="S49" s="1093" t="s">
        <v>111</v>
      </c>
      <c r="T49" s="1093" t="s">
        <v>111</v>
      </c>
      <c r="U49" s="1093" t="s">
        <v>111</v>
      </c>
      <c r="V49" s="1093" t="s">
        <v>111</v>
      </c>
      <c r="W49" s="1093" t="s">
        <v>111</v>
      </c>
      <c r="X49" s="1093" t="s">
        <v>111</v>
      </c>
      <c r="Y49" s="1093" t="s">
        <v>111</v>
      </c>
      <c r="Z49" s="1093" t="s">
        <v>111</v>
      </c>
      <c r="AA49" s="1093">
        <v>122.8864391353834</v>
      </c>
      <c r="AB49" s="1093">
        <v>122.76311125160748</v>
      </c>
      <c r="AC49" s="1093">
        <v>114.94733589376924</v>
      </c>
      <c r="AD49" s="1093">
        <v>118.54683699582488</v>
      </c>
      <c r="AE49" s="1093">
        <v>126.41296743324234</v>
      </c>
      <c r="AF49" s="1093">
        <v>133.12357027988534</v>
      </c>
      <c r="AG49" s="1093">
        <v>139.8094292799704</v>
      </c>
      <c r="AH49" s="1093">
        <v>143.2395223083862</v>
      </c>
      <c r="AI49" s="1093">
        <v>143.53344390754035</v>
      </c>
      <c r="AJ49" s="1093">
        <v>141.93353758194934</v>
      </c>
      <c r="AK49" s="1093">
        <v>140.59028128625698</v>
      </c>
      <c r="AL49" s="1093">
        <v>147.03607515233659</v>
      </c>
      <c r="AM49" s="1093">
        <v>146.40380905267187</v>
      </c>
      <c r="AN49" s="1093">
        <v>143.66831717873819</v>
      </c>
      <c r="AO49" s="1093">
        <v>152.10274046211231</v>
      </c>
      <c r="AP49" s="1093">
        <v>151.92464977711606</v>
      </c>
      <c r="AQ49" s="1093">
        <v>152.75104742373884</v>
      </c>
      <c r="AR49" s="1093">
        <v>151.23047845158277</v>
      </c>
      <c r="AS49" s="1093">
        <v>164.49766872921307</v>
      </c>
      <c r="AT49" s="1093">
        <v>150.94327512374684</v>
      </c>
      <c r="AU49" s="1093">
        <v>150.55055905472523</v>
      </c>
      <c r="AV49" s="1093">
        <v>145.71916277169538</v>
      </c>
      <c r="AW49" s="1093">
        <v>141.02524947410799</v>
      </c>
      <c r="AX49" s="1093">
        <v>138.9404543287886</v>
      </c>
      <c r="AY49" s="1093">
        <v>141.75836687043312</v>
      </c>
      <c r="AZ49" s="1093">
        <v>128.05793175889212</v>
      </c>
      <c r="BA49" s="1093">
        <v>136.59645307810149</v>
      </c>
      <c r="BB49" s="1093">
        <v>138.0549379036986</v>
      </c>
      <c r="BC49" s="1093">
        <v>140.66569443488208</v>
      </c>
      <c r="BD49" s="1093">
        <v>136.53038082588657</v>
      </c>
      <c r="BE49" s="1058">
        <v>129.06100560684311</v>
      </c>
      <c r="BF49" s="1078">
        <v>-5.7291284695074496E-2</v>
      </c>
      <c r="BG49" s="1078">
        <v>-9.9855049332669976E-3</v>
      </c>
    </row>
    <row r="50" spans="1:59" s="1005" customFormat="1" ht="11" x14ac:dyDescent="0.15">
      <c r="A50" s="1005" t="s">
        <v>150</v>
      </c>
      <c r="B50" s="1093">
        <v>37.390436833155228</v>
      </c>
      <c r="C50" s="1093">
        <v>41.76162331957174</v>
      </c>
      <c r="D50" s="1093">
        <v>44.682499435504191</v>
      </c>
      <c r="E50" s="1093">
        <v>46.523196740114962</v>
      </c>
      <c r="F50" s="1093">
        <v>52.056940014070783</v>
      </c>
      <c r="G50" s="1093">
        <v>55.64177311076174</v>
      </c>
      <c r="H50" s="1093">
        <v>60.54652531469867</v>
      </c>
      <c r="I50" s="1093">
        <v>64.68998974562659</v>
      </c>
      <c r="J50" s="1093">
        <v>70.178268151640779</v>
      </c>
      <c r="K50" s="1093">
        <v>72.193615818500376</v>
      </c>
      <c r="L50" s="1093">
        <v>73.412353950937032</v>
      </c>
      <c r="M50" s="1093">
        <v>77.706495604291774</v>
      </c>
      <c r="N50" s="1093">
        <v>79.393554736345749</v>
      </c>
      <c r="O50" s="1093">
        <v>78.902506050082991</v>
      </c>
      <c r="P50" s="1093">
        <v>84.151538737859681</v>
      </c>
      <c r="Q50" s="1093">
        <v>84.156231570738129</v>
      </c>
      <c r="R50" s="1093">
        <v>84.334216493598618</v>
      </c>
      <c r="S50" s="1093">
        <v>83.698130521145856</v>
      </c>
      <c r="T50" s="1093">
        <v>85.213376304561194</v>
      </c>
      <c r="U50" s="1093">
        <v>86.050558529176271</v>
      </c>
      <c r="V50" s="1093">
        <v>85.018385125822448</v>
      </c>
      <c r="W50" s="1093">
        <v>86.580517402998808</v>
      </c>
      <c r="X50" s="1093">
        <v>89.528069934942039</v>
      </c>
      <c r="Y50" s="1093">
        <v>93.15454062670041</v>
      </c>
      <c r="Z50" s="1093">
        <v>97.671692884888159</v>
      </c>
      <c r="AA50" s="1093">
        <v>97.407704606258704</v>
      </c>
      <c r="AB50" s="1093">
        <v>100.58988978839378</v>
      </c>
      <c r="AC50" s="1093">
        <v>105.24332595959591</v>
      </c>
      <c r="AD50" s="1093">
        <v>101.39892371111675</v>
      </c>
      <c r="AE50" s="1093">
        <v>105.84298487806765</v>
      </c>
      <c r="AF50" s="1093">
        <v>109.61623889420063</v>
      </c>
      <c r="AG50" s="1093">
        <v>113.25763561415908</v>
      </c>
      <c r="AH50" s="1093">
        <v>119.24987759002741</v>
      </c>
      <c r="AI50" s="1093">
        <v>124.50721936639926</v>
      </c>
      <c r="AJ50" s="1093">
        <v>127.6885670562429</v>
      </c>
      <c r="AK50" s="1093">
        <v>133.78526554256072</v>
      </c>
      <c r="AL50" s="1093">
        <v>138.08213871347311</v>
      </c>
      <c r="AM50" s="1093">
        <v>137.79085783079711</v>
      </c>
      <c r="AN50" s="1093">
        <v>143.03241535152034</v>
      </c>
      <c r="AO50" s="1093">
        <v>145.94459673798789</v>
      </c>
      <c r="AP50" s="1093">
        <v>144.7554925810183</v>
      </c>
      <c r="AQ50" s="1093">
        <v>144.37491564566568</v>
      </c>
      <c r="AR50" s="1093">
        <v>145.22705134796914</v>
      </c>
      <c r="AS50" s="1093">
        <v>139.14404492647262</v>
      </c>
      <c r="AT50" s="1093">
        <v>127.35750630764436</v>
      </c>
      <c r="AU50" s="1093">
        <v>129.52873595814401</v>
      </c>
      <c r="AV50" s="1093">
        <v>126.77148868589705</v>
      </c>
      <c r="AW50" s="1093">
        <v>126.07818633678508</v>
      </c>
      <c r="AX50" s="1093">
        <v>119.74072078397862</v>
      </c>
      <c r="AY50" s="1093">
        <v>117.87825185925996</v>
      </c>
      <c r="AZ50" s="1093">
        <v>119.79872980759382</v>
      </c>
      <c r="BA50" s="1093">
        <v>120.96055836990337</v>
      </c>
      <c r="BB50" s="1093">
        <v>122.52181143913998</v>
      </c>
      <c r="BC50" s="1093">
        <v>124.01794366203107</v>
      </c>
      <c r="BD50" s="1093">
        <v>119.72266910780409</v>
      </c>
      <c r="BE50" s="1058">
        <v>106.34757667457458</v>
      </c>
      <c r="BF50" s="1078">
        <v>-0.11414429434669859</v>
      </c>
      <c r="BG50" s="1078">
        <v>-6.1629471232638178E-3</v>
      </c>
    </row>
    <row r="51" spans="1:59" s="1005" customFormat="1" ht="11" x14ac:dyDescent="0.15">
      <c r="A51" s="1005" t="s">
        <v>149</v>
      </c>
      <c r="B51" s="1093">
        <v>178.7679617703559</v>
      </c>
      <c r="C51" s="1093">
        <v>189.41649804007869</v>
      </c>
      <c r="D51" s="1093">
        <v>192.15243992512529</v>
      </c>
      <c r="E51" s="1093">
        <v>203.79611344271871</v>
      </c>
      <c r="F51" s="1093">
        <v>202.79185507141204</v>
      </c>
      <c r="G51" s="1093">
        <v>214.09677468783153</v>
      </c>
      <c r="H51" s="1093">
        <v>216.08039246105284</v>
      </c>
      <c r="I51" s="1093">
        <v>221.66347342288321</v>
      </c>
      <c r="J51" s="1093">
        <v>233.5435687411925</v>
      </c>
      <c r="K51" s="1093">
        <v>215.37350761778862</v>
      </c>
      <c r="L51" s="1093">
        <v>227.62085075772353</v>
      </c>
      <c r="M51" s="1093">
        <v>241.57623162554344</v>
      </c>
      <c r="N51" s="1093">
        <v>237.55545535827017</v>
      </c>
      <c r="O51" s="1093">
        <v>275.71960615865254</v>
      </c>
      <c r="P51" s="1093">
        <v>290.06701286188263</v>
      </c>
      <c r="Q51" s="1093">
        <v>272.10947952803639</v>
      </c>
      <c r="R51" s="1093">
        <v>269.27955593294087</v>
      </c>
      <c r="S51" s="1093">
        <v>255.98508487688221</v>
      </c>
      <c r="T51" s="1093">
        <v>253.57677918012416</v>
      </c>
      <c r="U51" s="1093">
        <v>267.90910510008644</v>
      </c>
      <c r="V51" s="1093">
        <v>290.60418585828427</v>
      </c>
      <c r="W51" s="1093">
        <v>300.96096638855596</v>
      </c>
      <c r="X51" s="1093">
        <v>292.47651932566401</v>
      </c>
      <c r="Y51" s="1093">
        <v>284.26941990480532</v>
      </c>
      <c r="Z51" s="1093">
        <v>276.16283598786094</v>
      </c>
      <c r="AA51" s="1093">
        <v>279.19586402174747</v>
      </c>
      <c r="AB51" s="1093">
        <v>263.11895335826256</v>
      </c>
      <c r="AC51" s="1093">
        <v>262.74742544885129</v>
      </c>
      <c r="AD51" s="1093">
        <v>258.06223444160617</v>
      </c>
      <c r="AE51" s="1093">
        <v>257.42755159118229</v>
      </c>
      <c r="AF51" s="1093">
        <v>258.72677437776906</v>
      </c>
      <c r="AG51" s="1093">
        <v>251.69005295961111</v>
      </c>
      <c r="AH51" s="1093">
        <v>259.2250642790375</v>
      </c>
      <c r="AI51" s="1093">
        <v>280.56044025769563</v>
      </c>
      <c r="AJ51" s="1093">
        <v>272.34793551639353</v>
      </c>
      <c r="AK51" s="1093">
        <v>251.37884977497859</v>
      </c>
      <c r="AL51" s="1093">
        <v>269.38410618236156</v>
      </c>
      <c r="AM51" s="1093">
        <v>251.92708395846824</v>
      </c>
      <c r="AN51" s="1093">
        <v>241.13736814994209</v>
      </c>
      <c r="AO51" s="1093">
        <v>257.82625725880797</v>
      </c>
      <c r="AP51" s="1093">
        <v>262.90910508043015</v>
      </c>
      <c r="AQ51" s="1093">
        <v>245.70186314270725</v>
      </c>
      <c r="AR51" s="1093">
        <v>247.03675672471101</v>
      </c>
      <c r="AS51" s="1093">
        <v>240.87079568043816</v>
      </c>
      <c r="AT51" s="1093">
        <v>218.56825679162671</v>
      </c>
      <c r="AU51" s="1093">
        <v>229.84108377892849</v>
      </c>
      <c r="AV51" s="1093">
        <v>225.16221526916451</v>
      </c>
      <c r="AW51" s="1093">
        <v>236.56011643034242</v>
      </c>
      <c r="AX51" s="1093">
        <v>220.31697142728635</v>
      </c>
      <c r="AY51" s="1093">
        <v>217.53593757139319</v>
      </c>
      <c r="AZ51" s="1093">
        <v>222.61597978752386</v>
      </c>
      <c r="BA51" s="1093">
        <v>217.33742616597539</v>
      </c>
      <c r="BB51" s="1093">
        <v>222.78275736600295</v>
      </c>
      <c r="BC51" s="1093">
        <v>216.55983221039054</v>
      </c>
      <c r="BD51" s="1093">
        <v>223.36703214861566</v>
      </c>
      <c r="BE51" s="1058">
        <v>217.77963158469288</v>
      </c>
      <c r="BF51" s="1078">
        <v>-2.7678332027147756E-2</v>
      </c>
      <c r="BG51" s="1078">
        <v>2.174154928373806E-3</v>
      </c>
    </row>
    <row r="52" spans="1:59" s="1005" customFormat="1" ht="11" x14ac:dyDescent="0.15">
      <c r="A52" s="1005" t="s">
        <v>148</v>
      </c>
      <c r="B52" s="1093">
        <v>110.33140903144827</v>
      </c>
      <c r="C52" s="1093">
        <v>116.6579697390176</v>
      </c>
      <c r="D52" s="1093">
        <v>122.99068705075715</v>
      </c>
      <c r="E52" s="1093">
        <v>128.00082191626555</v>
      </c>
      <c r="F52" s="1093">
        <v>131.37341462466458</v>
      </c>
      <c r="G52" s="1093">
        <v>142.65278722543624</v>
      </c>
      <c r="H52" s="1093">
        <v>144.84584869362988</v>
      </c>
      <c r="I52" s="1093">
        <v>141.94847412196469</v>
      </c>
      <c r="J52" s="1093">
        <v>155.90434288994365</v>
      </c>
      <c r="K52" s="1093">
        <v>148.06262047204638</v>
      </c>
      <c r="L52" s="1093">
        <v>152.98594515317981</v>
      </c>
      <c r="M52" s="1093">
        <v>146.60869018306093</v>
      </c>
      <c r="N52" s="1093">
        <v>162.66905506265925</v>
      </c>
      <c r="O52" s="1093">
        <v>160.97151875534945</v>
      </c>
      <c r="P52" s="1093">
        <v>160.81744943064243</v>
      </c>
      <c r="Q52" s="1093">
        <v>172.04355765024312</v>
      </c>
      <c r="R52" s="1093">
        <v>171.28146144146348</v>
      </c>
      <c r="S52" s="1093">
        <v>166.99244962634131</v>
      </c>
      <c r="T52" s="1093">
        <v>172.93888584138131</v>
      </c>
      <c r="U52" s="1093">
        <v>166.8335794191</v>
      </c>
      <c r="V52" s="1093">
        <v>177.07535764333423</v>
      </c>
      <c r="W52" s="1093">
        <v>184.88562829004431</v>
      </c>
      <c r="X52" s="1093">
        <v>182.51093850350318</v>
      </c>
      <c r="Y52" s="1093">
        <v>182.70468026860675</v>
      </c>
      <c r="Z52" s="1093">
        <v>169.84230328221054</v>
      </c>
      <c r="AA52" s="1093">
        <v>175.70231692716357</v>
      </c>
      <c r="AB52" s="1093">
        <v>178.57447370458303</v>
      </c>
      <c r="AC52" s="1093">
        <v>179.44694586315683</v>
      </c>
      <c r="AD52" s="1093">
        <v>176.86867541778815</v>
      </c>
      <c r="AE52" s="1093">
        <v>183.82853998919623</v>
      </c>
      <c r="AF52" s="1093">
        <v>172.89854422484385</v>
      </c>
      <c r="AG52" s="1093">
        <v>166.44010362425783</v>
      </c>
      <c r="AH52" s="1093">
        <v>176.94823659889784</v>
      </c>
      <c r="AI52" s="1093">
        <v>177.42016343891854</v>
      </c>
      <c r="AJ52" s="1093">
        <v>184.40828937757487</v>
      </c>
      <c r="AK52" s="1093">
        <v>179.30953135698667</v>
      </c>
      <c r="AL52" s="1093">
        <v>190.45445067527166</v>
      </c>
      <c r="AM52" s="1093">
        <v>176.50792596198988</v>
      </c>
      <c r="AN52" s="1093">
        <v>173.45806635730744</v>
      </c>
      <c r="AO52" s="1093">
        <v>169.69976842367643</v>
      </c>
      <c r="AP52" s="1093">
        <v>161.56194777472342</v>
      </c>
      <c r="AQ52" s="1093">
        <v>166.54024420437673</v>
      </c>
      <c r="AR52" s="1093">
        <v>162.5561577756196</v>
      </c>
      <c r="AS52" s="1093">
        <v>166.14377230296051</v>
      </c>
      <c r="AT52" s="1093">
        <v>163.73656085962801</v>
      </c>
      <c r="AU52" s="1093">
        <v>157.4218830755938</v>
      </c>
      <c r="AV52" s="1093">
        <v>147.62752107982215</v>
      </c>
      <c r="AW52" s="1093">
        <v>153.7865075892847</v>
      </c>
      <c r="AX52" s="1093">
        <v>155.89050799795487</v>
      </c>
      <c r="AY52" s="1093">
        <v>146.84578336364447</v>
      </c>
      <c r="AZ52" s="1093">
        <v>142.02779768420814</v>
      </c>
      <c r="BA52" s="1093">
        <v>132.29398712359813</v>
      </c>
      <c r="BB52" s="1093">
        <v>131.4180548953864</v>
      </c>
      <c r="BC52" s="1093">
        <v>132.30538190699738</v>
      </c>
      <c r="BD52" s="1093">
        <v>136.90692622899434</v>
      </c>
      <c r="BE52" s="1058">
        <v>124.54797924656421</v>
      </c>
      <c r="BF52" s="1078">
        <v>-9.2758214339374367E-2</v>
      </c>
      <c r="BG52" s="1078">
        <v>-1.7736569629998256E-2</v>
      </c>
    </row>
    <row r="53" spans="1:59" s="1005" customFormat="1" ht="11" x14ac:dyDescent="0.15">
      <c r="A53" s="1005" t="s">
        <v>147</v>
      </c>
      <c r="B53" s="1093">
        <v>10.577118209681752</v>
      </c>
      <c r="C53" s="1093">
        <v>11.854902359277704</v>
      </c>
      <c r="D53" s="1093">
        <v>11.97617851644409</v>
      </c>
      <c r="E53" s="1093">
        <v>13.616015412341628</v>
      </c>
      <c r="F53" s="1093">
        <v>14.517778668287789</v>
      </c>
      <c r="G53" s="1093">
        <v>15.07768895527208</v>
      </c>
      <c r="H53" s="1093">
        <v>16.311459579783687</v>
      </c>
      <c r="I53" s="1093">
        <v>17.787743315181213</v>
      </c>
      <c r="J53" s="1093">
        <v>19.699775986702083</v>
      </c>
      <c r="K53" s="1093">
        <v>19.607917826396775</v>
      </c>
      <c r="L53" s="1093">
        <v>21.313423274629034</v>
      </c>
      <c r="M53" s="1093">
        <v>23.435398684748012</v>
      </c>
      <c r="N53" s="1093">
        <v>25.086070765774977</v>
      </c>
      <c r="O53" s="1093">
        <v>25.929089124512725</v>
      </c>
      <c r="P53" s="1093">
        <v>23.89374051191232</v>
      </c>
      <c r="Q53" s="1093">
        <v>24.26478616549965</v>
      </c>
      <c r="R53" s="1093">
        <v>23.916791193180842</v>
      </c>
      <c r="S53" s="1093">
        <v>25.510096976646235</v>
      </c>
      <c r="T53" s="1093">
        <v>25.824457704095323</v>
      </c>
      <c r="U53" s="1093">
        <v>26.584008515747072</v>
      </c>
      <c r="V53" s="1093">
        <v>28.130481059849316</v>
      </c>
      <c r="W53" s="1093">
        <v>30.059940654973694</v>
      </c>
      <c r="X53" s="1093">
        <v>33.551499493257758</v>
      </c>
      <c r="Y53" s="1093">
        <v>36.114445960142277</v>
      </c>
      <c r="Z53" s="1093">
        <v>34.944920712239202</v>
      </c>
      <c r="AA53" s="1093">
        <v>37.24363042836994</v>
      </c>
      <c r="AB53" s="1093">
        <v>37.393555740961595</v>
      </c>
      <c r="AC53" s="1093">
        <v>38.649227736072362</v>
      </c>
      <c r="AD53" s="1093">
        <v>41.275696895785011</v>
      </c>
      <c r="AE53" s="1093">
        <v>39.364487541208106</v>
      </c>
      <c r="AF53" s="1093">
        <v>43.339822334584049</v>
      </c>
      <c r="AG53" s="1093">
        <v>46.513608976603436</v>
      </c>
      <c r="AH53" s="1093">
        <v>47.913778179166833</v>
      </c>
      <c r="AI53" s="1093">
        <v>48.355964980405481</v>
      </c>
      <c r="AJ53" s="1093">
        <v>46.429888177528582</v>
      </c>
      <c r="AK53" s="1093">
        <v>48.903014753464717</v>
      </c>
      <c r="AL53" s="1093">
        <v>43.814243777127352</v>
      </c>
      <c r="AM53" s="1093">
        <v>47.170885205367391</v>
      </c>
      <c r="AN53" s="1093">
        <v>49.243796409643359</v>
      </c>
      <c r="AO53" s="1093">
        <v>51.932465151865664</v>
      </c>
      <c r="AP53" s="1093">
        <v>52.478515795136154</v>
      </c>
      <c r="AQ53" s="1093">
        <v>57.497192601475291</v>
      </c>
      <c r="AR53" s="1093">
        <v>60.434313759805818</v>
      </c>
      <c r="AS53" s="1093">
        <v>59.93880035579231</v>
      </c>
      <c r="AT53" s="1093">
        <v>59.953108134495032</v>
      </c>
      <c r="AU53" s="1093">
        <v>62.236585328299554</v>
      </c>
      <c r="AV53" s="1093">
        <v>65.496312852462466</v>
      </c>
      <c r="AW53" s="1093">
        <v>68.40082796122779</v>
      </c>
      <c r="AX53" s="1093">
        <v>66.733545868397201</v>
      </c>
      <c r="AY53" s="1093">
        <v>67.742122979240676</v>
      </c>
      <c r="AZ53" s="1093">
        <v>72.878790577882086</v>
      </c>
      <c r="BA53" s="1093">
        <v>75.29501463639231</v>
      </c>
      <c r="BB53" s="1093">
        <v>78.56038423575761</v>
      </c>
      <c r="BC53" s="1093">
        <v>76.431409846958815</v>
      </c>
      <c r="BD53" s="1093">
        <v>77.992278685743386</v>
      </c>
      <c r="BE53" s="1058">
        <v>74.576253404474798</v>
      </c>
      <c r="BF53" s="1078">
        <v>-4.6412101267836792E-2</v>
      </c>
      <c r="BG53" s="1078">
        <v>2.6653732989529999E-2</v>
      </c>
    </row>
    <row r="54" spans="1:59" s="1005" customFormat="1" ht="11" x14ac:dyDescent="0.15">
      <c r="A54" s="1005" t="s">
        <v>146</v>
      </c>
      <c r="B54" s="1093" t="s">
        <v>111</v>
      </c>
      <c r="C54" s="1093" t="s">
        <v>111</v>
      </c>
      <c r="D54" s="1093" t="s">
        <v>111</v>
      </c>
      <c r="E54" s="1093" t="s">
        <v>111</v>
      </c>
      <c r="F54" s="1093" t="s">
        <v>111</v>
      </c>
      <c r="G54" s="1093" t="s">
        <v>111</v>
      </c>
      <c r="H54" s="1093" t="s">
        <v>111</v>
      </c>
      <c r="I54" s="1093" t="s">
        <v>111</v>
      </c>
      <c r="J54" s="1093" t="s">
        <v>111</v>
      </c>
      <c r="K54" s="1093" t="s">
        <v>111</v>
      </c>
      <c r="L54" s="1093" t="s">
        <v>111</v>
      </c>
      <c r="M54" s="1093" t="s">
        <v>111</v>
      </c>
      <c r="N54" s="1093" t="s">
        <v>111</v>
      </c>
      <c r="O54" s="1093" t="s">
        <v>111</v>
      </c>
      <c r="P54" s="1093" t="s">
        <v>111</v>
      </c>
      <c r="Q54" s="1093" t="s">
        <v>111</v>
      </c>
      <c r="R54" s="1093" t="s">
        <v>111</v>
      </c>
      <c r="S54" s="1093" t="s">
        <v>111</v>
      </c>
      <c r="T54" s="1093" t="s">
        <v>111</v>
      </c>
      <c r="U54" s="1093" t="s">
        <v>111</v>
      </c>
      <c r="V54" s="1093">
        <v>196.23216383401913</v>
      </c>
      <c r="W54" s="1093">
        <v>196.53580750994647</v>
      </c>
      <c r="X54" s="1093">
        <v>200.15489559845261</v>
      </c>
      <c r="Y54" s="1093">
        <v>199.77406687660428</v>
      </c>
      <c r="Z54" s="1093">
        <v>190.86190408040872</v>
      </c>
      <c r="AA54" s="1093">
        <v>223.02862450290846</v>
      </c>
      <c r="AB54" s="1093">
        <v>209.02578878818917</v>
      </c>
      <c r="AC54" s="1093">
        <v>176.77478561125619</v>
      </c>
      <c r="AD54" s="1093">
        <v>155.16596544854423</v>
      </c>
      <c r="AE54" s="1093">
        <v>132.99586798142536</v>
      </c>
      <c r="AF54" s="1093">
        <v>130.39367342939931</v>
      </c>
      <c r="AG54" s="1093">
        <v>122.26019421844495</v>
      </c>
      <c r="AH54" s="1093">
        <v>118.81415396949363</v>
      </c>
      <c r="AI54" s="1093">
        <v>115.59436863788538</v>
      </c>
      <c r="AJ54" s="1093">
        <v>114.94227888102104</v>
      </c>
      <c r="AK54" s="1093">
        <v>116.37919160253824</v>
      </c>
      <c r="AL54" s="1093">
        <v>115.74904894457464</v>
      </c>
      <c r="AM54" s="1093">
        <v>116.06818876420365</v>
      </c>
      <c r="AN54" s="1093">
        <v>119.95816649742375</v>
      </c>
      <c r="AO54" s="1093">
        <v>120.36834405354645</v>
      </c>
      <c r="AP54" s="1093">
        <v>122.70095122229787</v>
      </c>
      <c r="AQ54" s="1093">
        <v>124.89990589582109</v>
      </c>
      <c r="AR54" s="1093">
        <v>125.05871081923605</v>
      </c>
      <c r="AS54" s="1093">
        <v>121.26462114903671</v>
      </c>
      <c r="AT54" s="1093">
        <v>103.6650804639138</v>
      </c>
      <c r="AU54" s="1093">
        <v>111.31717027726614</v>
      </c>
      <c r="AV54" s="1093">
        <v>115.56327785251143</v>
      </c>
      <c r="AW54" s="1093">
        <v>113.73853145435955</v>
      </c>
      <c r="AX54" s="1093">
        <v>108.03266956814495</v>
      </c>
      <c r="AY54" s="1093">
        <v>95.906391876246332</v>
      </c>
      <c r="AZ54" s="1093">
        <v>79.858985346126786</v>
      </c>
      <c r="BA54" s="1093">
        <v>83.942838211701925</v>
      </c>
      <c r="BB54" s="1093">
        <v>78.493156381031042</v>
      </c>
      <c r="BC54" s="1093">
        <v>81.788120318157155</v>
      </c>
      <c r="BD54" s="1093">
        <v>77.723452259785191</v>
      </c>
      <c r="BE54" s="1058">
        <v>75.774371989615204</v>
      </c>
      <c r="BF54" s="1078">
        <v>-2.7740842830985435E-2</v>
      </c>
      <c r="BG54" s="1078">
        <v>-2.839003727373024E-2</v>
      </c>
    </row>
    <row r="55" spans="1:59" s="1005" customFormat="1" ht="11" x14ac:dyDescent="0.15">
      <c r="A55" s="1005" t="s">
        <v>145</v>
      </c>
      <c r="B55" s="1093">
        <v>153.47255383028494</v>
      </c>
      <c r="C55" s="1093">
        <v>153.27238912602564</v>
      </c>
      <c r="D55" s="1093">
        <v>152.46941160931027</v>
      </c>
      <c r="E55" s="1093">
        <v>157.16154375065861</v>
      </c>
      <c r="F55" s="1093">
        <v>162.15604151453186</v>
      </c>
      <c r="G55" s="1093">
        <v>164.93651240831963</v>
      </c>
      <c r="H55" s="1093">
        <v>161.37938385896894</v>
      </c>
      <c r="I55" s="1093">
        <v>163.32599670367489</v>
      </c>
      <c r="J55" s="1093">
        <v>171.10742275878718</v>
      </c>
      <c r="K55" s="1093">
        <v>162.23455548184126</v>
      </c>
      <c r="L55" s="1093">
        <v>152.79168413852986</v>
      </c>
      <c r="M55" s="1093">
        <v>155.80422696537002</v>
      </c>
      <c r="N55" s="1093">
        <v>158.66822949918023</v>
      </c>
      <c r="O55" s="1093">
        <v>159.57978876867685</v>
      </c>
      <c r="P55" s="1093">
        <v>167.04888301479028</v>
      </c>
      <c r="Q55" s="1093">
        <v>152.14371513296581</v>
      </c>
      <c r="R55" s="1093">
        <v>147.88567992863824</v>
      </c>
      <c r="S55" s="1093">
        <v>145.88758908528706</v>
      </c>
      <c r="T55" s="1093">
        <v>146.36381516610223</v>
      </c>
      <c r="U55" s="1093">
        <v>146.13907179078024</v>
      </c>
      <c r="V55" s="1093">
        <v>152.11144878950205</v>
      </c>
      <c r="W55" s="1093">
        <v>156.03421259105849</v>
      </c>
      <c r="X55" s="1093">
        <v>155.41701105493027</v>
      </c>
      <c r="Y55" s="1093">
        <v>157.02476888436169</v>
      </c>
      <c r="Z55" s="1093">
        <v>156.73610095318048</v>
      </c>
      <c r="AA55" s="1093">
        <v>157.53751084548708</v>
      </c>
      <c r="AB55" s="1093">
        <v>160.4075244431304</v>
      </c>
      <c r="AC55" s="1093">
        <v>158.93990441450291</v>
      </c>
      <c r="AD55" s="1093">
        <v>160.29991738003329</v>
      </c>
      <c r="AE55" s="1093">
        <v>157.91443959133153</v>
      </c>
      <c r="AF55" s="1093">
        <v>157.99316429875898</v>
      </c>
      <c r="AG55" s="1093">
        <v>165.14336050266562</v>
      </c>
      <c r="AH55" s="1093">
        <v>161.70409910071876</v>
      </c>
      <c r="AI55" s="1093">
        <v>162.84324260170092</v>
      </c>
      <c r="AJ55" s="1093">
        <v>161.44872611928133</v>
      </c>
      <c r="AK55" s="1093">
        <v>162.25331060176552</v>
      </c>
      <c r="AL55" s="1093">
        <v>163.48762619754544</v>
      </c>
      <c r="AM55" s="1093">
        <v>159.47950943427239</v>
      </c>
      <c r="AN55" s="1093">
        <v>161.10172637574328</v>
      </c>
      <c r="AO55" s="1093">
        <v>161.11716584824794</v>
      </c>
      <c r="AP55" s="1093">
        <v>161.69849341825088</v>
      </c>
      <c r="AQ55" s="1093">
        <v>158.31644681363187</v>
      </c>
      <c r="AR55" s="1093">
        <v>152.00182131506</v>
      </c>
      <c r="AS55" s="1093">
        <v>147.56158376678769</v>
      </c>
      <c r="AT55" s="1093">
        <v>138.64991111337991</v>
      </c>
      <c r="AU55" s="1093">
        <v>140.48352943238041</v>
      </c>
      <c r="AV55" s="1093">
        <v>131.61113497008498</v>
      </c>
      <c r="AW55" s="1093">
        <v>132.12159021662868</v>
      </c>
      <c r="AX55" s="1093">
        <v>130.52302498347822</v>
      </c>
      <c r="AY55" s="1093">
        <v>122.13854793437059</v>
      </c>
      <c r="AZ55" s="1093">
        <v>122.70466781378268</v>
      </c>
      <c r="BA55" s="1093">
        <v>120.54440212757592</v>
      </c>
      <c r="BB55" s="1093">
        <v>119.25250218689143</v>
      </c>
      <c r="BC55" s="1093">
        <v>118.36080616207803</v>
      </c>
      <c r="BD55" s="1093">
        <v>114.42359037464122</v>
      </c>
      <c r="BE55" s="1058">
        <v>101.56040606263635</v>
      </c>
      <c r="BF55" s="1078">
        <v>-0.11484233030303248</v>
      </c>
      <c r="BG55" s="1078">
        <v>-1.9021255052739106E-2</v>
      </c>
    </row>
    <row r="56" spans="1:59" s="1005" customFormat="1" ht="11" x14ac:dyDescent="0.15">
      <c r="A56" s="1005" t="s">
        <v>144</v>
      </c>
      <c r="B56" s="1093">
        <v>30.293052902760955</v>
      </c>
      <c r="C56" s="1093">
        <v>31.5607176228899</v>
      </c>
      <c r="D56" s="1093">
        <v>31.7082512831158</v>
      </c>
      <c r="E56" s="1093">
        <v>34.582808392286346</v>
      </c>
      <c r="F56" s="1093">
        <v>36.561926356943104</v>
      </c>
      <c r="G56" s="1093">
        <v>39.975544527789744</v>
      </c>
      <c r="H56" s="1093">
        <v>46.29686009109183</v>
      </c>
      <c r="I56" s="1093">
        <v>47.784530956766545</v>
      </c>
      <c r="J56" s="1093">
        <v>49.633900415782485</v>
      </c>
      <c r="K56" s="1093">
        <v>54.451329352888756</v>
      </c>
      <c r="L56" s="1093">
        <v>54.362674157151574</v>
      </c>
      <c r="M56" s="1093">
        <v>57.344664948282109</v>
      </c>
      <c r="N56" s="1093">
        <v>60.875552743409884</v>
      </c>
      <c r="O56" s="1093">
        <v>65.582939251811169</v>
      </c>
      <c r="P56" s="1093">
        <v>70.39395377312799</v>
      </c>
      <c r="Q56" s="1093">
        <v>63.94747936588012</v>
      </c>
      <c r="R56" s="1093">
        <v>62.953108921985745</v>
      </c>
      <c r="S56" s="1093">
        <v>64.899997891915675</v>
      </c>
      <c r="T56" s="1093">
        <v>69.293006053433771</v>
      </c>
      <c r="U56" s="1093">
        <v>71.500636972113554</v>
      </c>
      <c r="V56" s="1093">
        <v>76.383564499896707</v>
      </c>
      <c r="W56" s="1093">
        <v>79.382283399490603</v>
      </c>
      <c r="X56" s="1093">
        <v>79.625661928065753</v>
      </c>
      <c r="Y56" s="1093">
        <v>81.400948630412429</v>
      </c>
      <c r="Z56" s="1093">
        <v>78.583601564142725</v>
      </c>
      <c r="AA56" s="1093">
        <v>74.280326235458318</v>
      </c>
      <c r="AB56" s="1093">
        <v>65.503916537496593</v>
      </c>
      <c r="AC56" s="1093">
        <v>57.519500644617345</v>
      </c>
      <c r="AD56" s="1093">
        <v>49.948426727826352</v>
      </c>
      <c r="AE56" s="1093">
        <v>43.032881975473217</v>
      </c>
      <c r="AF56" s="1093">
        <v>44.47122664856095</v>
      </c>
      <c r="AG56" s="1093">
        <v>48.98983727512644</v>
      </c>
      <c r="AH56" s="1093">
        <v>53.181730102634688</v>
      </c>
      <c r="AI56" s="1093">
        <v>54.780281178862985</v>
      </c>
      <c r="AJ56" s="1093">
        <v>50.643013762356155</v>
      </c>
      <c r="AK56" s="1093">
        <v>54.873877401592082</v>
      </c>
      <c r="AL56" s="1093">
        <v>57.628487428438717</v>
      </c>
      <c r="AM56" s="1093">
        <v>60.451409702837594</v>
      </c>
      <c r="AN56" s="1093">
        <v>64.041815314139427</v>
      </c>
      <c r="AO56" s="1093">
        <v>69.721522368226374</v>
      </c>
      <c r="AP56" s="1093">
        <v>68.974357765347179</v>
      </c>
      <c r="AQ56" s="1093">
        <v>70.934407345031119</v>
      </c>
      <c r="AR56" s="1093">
        <v>69.110351884410164</v>
      </c>
      <c r="AS56" s="1093">
        <v>71.006202440800067</v>
      </c>
      <c r="AT56" s="1093">
        <v>72.33794652384249</v>
      </c>
      <c r="AU56" s="1093">
        <v>77.554241238217614</v>
      </c>
      <c r="AV56" s="1093">
        <v>76.475055340904063</v>
      </c>
      <c r="AW56" s="1093">
        <v>71.978791366641474</v>
      </c>
      <c r="AX56" s="1093">
        <v>76.377839794306695</v>
      </c>
      <c r="AY56" s="1093">
        <v>70.224017900596806</v>
      </c>
      <c r="AZ56" s="1093">
        <v>75.254896109946372</v>
      </c>
      <c r="BA56" s="1093">
        <v>80.132893720326067</v>
      </c>
      <c r="BB56" s="1093">
        <v>79.947473344310367</v>
      </c>
      <c r="BC56" s="1093">
        <v>83.79092818221514</v>
      </c>
      <c r="BD56" s="1093">
        <v>86.792821299537835</v>
      </c>
      <c r="BE56" s="1058">
        <v>77.823030867460531</v>
      </c>
      <c r="BF56" s="1078">
        <v>-0.10579701784627327</v>
      </c>
      <c r="BG56" s="1078">
        <v>1.8384458524671077E-2</v>
      </c>
    </row>
    <row r="57" spans="1:59" s="1005" customFormat="1" ht="11" x14ac:dyDescent="0.15">
      <c r="A57" s="1081" t="s">
        <v>143</v>
      </c>
      <c r="B57" s="1060">
        <v>93.43821264497906</v>
      </c>
      <c r="C57" s="1060">
        <v>95.410934912352374</v>
      </c>
      <c r="D57" s="1060">
        <v>97.413386878909591</v>
      </c>
      <c r="E57" s="1060">
        <v>103.10453404044723</v>
      </c>
      <c r="F57" s="1060">
        <v>109.74898074825599</v>
      </c>
      <c r="G57" s="1060">
        <v>115.99655543840662</v>
      </c>
      <c r="H57" s="1060">
        <v>118.23111994012211</v>
      </c>
      <c r="I57" s="1060">
        <v>122.96184583709567</v>
      </c>
      <c r="J57" s="1060">
        <v>129.09802733729933</v>
      </c>
      <c r="K57" s="1060">
        <v>126.41940725758946</v>
      </c>
      <c r="L57" s="1060">
        <v>124.30387600539333</v>
      </c>
      <c r="M57" s="1060">
        <v>130.54839453894456</v>
      </c>
      <c r="N57" s="1060">
        <v>131.91112119189066</v>
      </c>
      <c r="O57" s="1060">
        <v>136.17019158259714</v>
      </c>
      <c r="P57" s="1060">
        <v>140.46607803002487</v>
      </c>
      <c r="Q57" s="1060">
        <v>135.8438185276319</v>
      </c>
      <c r="R57" s="1060">
        <v>131.66142280874817</v>
      </c>
      <c r="S57" s="1060">
        <v>128.56353721208905</v>
      </c>
      <c r="T57" s="1060">
        <v>129.13777357856915</v>
      </c>
      <c r="U57" s="1060">
        <v>131.87819162109494</v>
      </c>
      <c r="V57" s="1060">
        <v>140.48583911193259</v>
      </c>
      <c r="W57" s="1060">
        <v>142.20312229604923</v>
      </c>
      <c r="X57" s="1060">
        <v>144.41755689284932</v>
      </c>
      <c r="Y57" s="1060">
        <v>145.27670677843196</v>
      </c>
      <c r="Z57" s="1060">
        <v>144.11845303631412</v>
      </c>
      <c r="AA57" s="1060">
        <v>145.02928912366158</v>
      </c>
      <c r="AB57" s="1060">
        <v>142.67934376820463</v>
      </c>
      <c r="AC57" s="1060">
        <v>137.49756595362385</v>
      </c>
      <c r="AD57" s="1060">
        <v>134.69352431007354</v>
      </c>
      <c r="AE57" s="1060">
        <v>131.49034798851616</v>
      </c>
      <c r="AF57" s="1060">
        <v>133.87799446141628</v>
      </c>
      <c r="AG57" s="1060">
        <v>136.91004574790554</v>
      </c>
      <c r="AH57" s="1060">
        <v>136.29093663346822</v>
      </c>
      <c r="AI57" s="1060">
        <v>137.31932175577094</v>
      </c>
      <c r="AJ57" s="1060">
        <v>136.32497908805246</v>
      </c>
      <c r="AK57" s="1060">
        <v>137.62773403322413</v>
      </c>
      <c r="AL57" s="1060">
        <v>138.73708915340777</v>
      </c>
      <c r="AM57" s="1060">
        <v>137.71141881824866</v>
      </c>
      <c r="AN57" s="1060">
        <v>139.63413008333407</v>
      </c>
      <c r="AO57" s="1060">
        <v>141.08256219854343</v>
      </c>
      <c r="AP57" s="1060">
        <v>141.25997622734613</v>
      </c>
      <c r="AQ57" s="1060">
        <v>141.90827876715662</v>
      </c>
      <c r="AR57" s="1060">
        <v>140.09028119241401</v>
      </c>
      <c r="AS57" s="1060">
        <v>138.81722912969428</v>
      </c>
      <c r="AT57" s="1060">
        <v>130.14654867281595</v>
      </c>
      <c r="AU57" s="1060">
        <v>134.42684049958521</v>
      </c>
      <c r="AV57" s="1060">
        <v>130.88336884644028</v>
      </c>
      <c r="AW57" s="1060">
        <v>129.93704641996794</v>
      </c>
      <c r="AX57" s="1060">
        <v>128.15872847147961</v>
      </c>
      <c r="AY57" s="1060">
        <v>122.81746523275187</v>
      </c>
      <c r="AZ57" s="1060">
        <v>123.48565426109317</v>
      </c>
      <c r="BA57" s="1060">
        <v>124.70535361085093</v>
      </c>
      <c r="BB57" s="1060">
        <v>125.52350685473534</v>
      </c>
      <c r="BC57" s="1060">
        <v>125.28798882497257</v>
      </c>
      <c r="BD57" s="1060">
        <v>123.08515838040209</v>
      </c>
      <c r="BE57" s="1060">
        <v>113.55658733291747</v>
      </c>
      <c r="BF57" s="1061">
        <v>-7.9935185336430403E-2</v>
      </c>
      <c r="BG57" s="1061">
        <v>-5.5629345200539637E-3</v>
      </c>
    </row>
    <row r="58" spans="1:59" s="1005" customFormat="1" ht="11" x14ac:dyDescent="0.15">
      <c r="B58" s="1093"/>
      <c r="C58" s="1093"/>
      <c r="D58" s="1093"/>
      <c r="E58" s="1093"/>
      <c r="F58" s="1093"/>
      <c r="G58" s="1093"/>
      <c r="H58" s="1093"/>
      <c r="I58" s="1093"/>
      <c r="J58" s="1093"/>
      <c r="K58" s="1093"/>
      <c r="L58" s="1093"/>
      <c r="M58" s="1093"/>
      <c r="N58" s="1093"/>
      <c r="O58" s="1093"/>
      <c r="P58" s="1093"/>
      <c r="Q58" s="1093"/>
      <c r="R58" s="1093"/>
      <c r="S58" s="1093"/>
      <c r="T58" s="1093"/>
      <c r="U58" s="1093"/>
      <c r="V58" s="1093"/>
      <c r="W58" s="1093"/>
      <c r="X58" s="1093"/>
      <c r="Y58" s="1093"/>
      <c r="Z58" s="1093"/>
      <c r="AA58" s="1093"/>
      <c r="AB58" s="1093"/>
      <c r="AC58" s="1093"/>
      <c r="AD58" s="1093"/>
      <c r="AE58" s="1093"/>
      <c r="AF58" s="1093"/>
      <c r="AG58" s="1093"/>
      <c r="AH58" s="1093"/>
      <c r="AI58" s="1093"/>
      <c r="AJ58" s="1093"/>
      <c r="AK58" s="1093"/>
      <c r="AL58" s="1093"/>
      <c r="AM58" s="1093"/>
      <c r="AN58" s="1093"/>
      <c r="AO58" s="1093"/>
      <c r="AP58" s="1093"/>
      <c r="AQ58" s="1093"/>
      <c r="AR58" s="1093"/>
      <c r="AS58" s="1093"/>
      <c r="AT58" s="1093"/>
      <c r="AU58" s="1093"/>
      <c r="AV58" s="1093"/>
      <c r="AW58" s="1093"/>
      <c r="AX58" s="1093"/>
      <c r="AY58" s="1093"/>
      <c r="AZ58" s="1093"/>
      <c r="BA58" s="1093"/>
      <c r="BB58" s="1093"/>
      <c r="BC58" s="1093"/>
      <c r="BD58" s="1093"/>
      <c r="BE58" s="1093"/>
      <c r="BF58" s="1078"/>
      <c r="BG58" s="1078"/>
    </row>
    <row r="59" spans="1:59" s="1005" customFormat="1" ht="11" x14ac:dyDescent="0.15">
      <c r="A59" s="1005" t="s">
        <v>142</v>
      </c>
      <c r="B59" s="1093" t="s">
        <v>111</v>
      </c>
      <c r="C59" s="1093" t="s">
        <v>111</v>
      </c>
      <c r="D59" s="1093" t="s">
        <v>111</v>
      </c>
      <c r="E59" s="1093" t="s">
        <v>111</v>
      </c>
      <c r="F59" s="1093" t="s">
        <v>111</v>
      </c>
      <c r="G59" s="1093" t="s">
        <v>111</v>
      </c>
      <c r="H59" s="1093" t="s">
        <v>111</v>
      </c>
      <c r="I59" s="1093" t="s">
        <v>111</v>
      </c>
      <c r="J59" s="1093" t="s">
        <v>111</v>
      </c>
      <c r="K59" s="1093" t="s">
        <v>111</v>
      </c>
      <c r="L59" s="1093" t="s">
        <v>111</v>
      </c>
      <c r="M59" s="1093" t="s">
        <v>111</v>
      </c>
      <c r="N59" s="1093" t="s">
        <v>111</v>
      </c>
      <c r="O59" s="1093" t="s">
        <v>111</v>
      </c>
      <c r="P59" s="1093" t="s">
        <v>111</v>
      </c>
      <c r="Q59" s="1093" t="s">
        <v>111</v>
      </c>
      <c r="R59" s="1093" t="s">
        <v>111</v>
      </c>
      <c r="S59" s="1093" t="s">
        <v>111</v>
      </c>
      <c r="T59" s="1093" t="s">
        <v>111</v>
      </c>
      <c r="U59" s="1093" t="s">
        <v>111</v>
      </c>
      <c r="V59" s="1093">
        <v>126.63483815524634</v>
      </c>
      <c r="W59" s="1093">
        <v>134.07261412037221</v>
      </c>
      <c r="X59" s="1093">
        <v>127.76082509538641</v>
      </c>
      <c r="Y59" s="1093">
        <v>125.74131040398633</v>
      </c>
      <c r="Z59" s="1093">
        <v>126.12239857467297</v>
      </c>
      <c r="AA59" s="1093">
        <v>129.23530041021957</v>
      </c>
      <c r="AB59" s="1093">
        <v>122.21799646971678</v>
      </c>
      <c r="AC59" s="1093">
        <v>103.05573287929019</v>
      </c>
      <c r="AD59" s="1093">
        <v>88.036632196288735</v>
      </c>
      <c r="AE59" s="1093">
        <v>79.840720384943296</v>
      </c>
      <c r="AF59" s="1093">
        <v>74.192078841405475</v>
      </c>
      <c r="AG59" s="1093">
        <v>60.204759789443756</v>
      </c>
      <c r="AH59" s="1093">
        <v>57.122643704631628</v>
      </c>
      <c r="AI59" s="1093">
        <v>56.867775510763252</v>
      </c>
      <c r="AJ59" s="1093">
        <v>56.202142071789616</v>
      </c>
      <c r="AK59" s="1093">
        <v>58.179279599086293</v>
      </c>
      <c r="AL59" s="1093">
        <v>55.576839525646982</v>
      </c>
      <c r="AM59" s="1093">
        <v>54.34543629435295</v>
      </c>
      <c r="AN59" s="1093">
        <v>58.194129781257821</v>
      </c>
      <c r="AO59" s="1093">
        <v>65.306465230538393</v>
      </c>
      <c r="AP59" s="1093">
        <v>70.056705972968444</v>
      </c>
      <c r="AQ59" s="1093">
        <v>68.201285910082319</v>
      </c>
      <c r="AR59" s="1093">
        <v>61.029837706188182</v>
      </c>
      <c r="AS59" s="1093">
        <v>60.940707017669389</v>
      </c>
      <c r="AT59" s="1093">
        <v>53.221564447551195</v>
      </c>
      <c r="AU59" s="1093">
        <v>51.867606370284108</v>
      </c>
      <c r="AV59" s="1093">
        <v>56.983618449111368</v>
      </c>
      <c r="AW59" s="1093">
        <v>57.958719915744332</v>
      </c>
      <c r="AX59" s="1093">
        <v>58.823779504848545</v>
      </c>
      <c r="AY59" s="1093">
        <v>59.233254048229838</v>
      </c>
      <c r="AZ59" s="1093">
        <v>63.973072762247853</v>
      </c>
      <c r="BA59" s="1093">
        <v>62.618343922217434</v>
      </c>
      <c r="BB59" s="1093">
        <v>60.746309983682963</v>
      </c>
      <c r="BC59" s="1093">
        <v>61.85071264765616</v>
      </c>
      <c r="BD59" s="1093">
        <v>64.52052932732893</v>
      </c>
      <c r="BE59" s="1058">
        <v>61.33434662988774</v>
      </c>
      <c r="BF59" s="1078">
        <v>-5.197977937340803E-2</v>
      </c>
      <c r="BG59" s="1078">
        <v>1.9438493993671813E-2</v>
      </c>
    </row>
    <row r="60" spans="1:59" s="1005" customFormat="1" ht="11" x14ac:dyDescent="0.15">
      <c r="A60" s="1005" t="s">
        <v>141</v>
      </c>
      <c r="B60" s="1093" t="s">
        <v>111</v>
      </c>
      <c r="C60" s="1093" t="s">
        <v>111</v>
      </c>
      <c r="D60" s="1093" t="s">
        <v>111</v>
      </c>
      <c r="E60" s="1093" t="s">
        <v>111</v>
      </c>
      <c r="F60" s="1093" t="s">
        <v>111</v>
      </c>
      <c r="G60" s="1093" t="s">
        <v>111</v>
      </c>
      <c r="H60" s="1093" t="s">
        <v>111</v>
      </c>
      <c r="I60" s="1093" t="s">
        <v>111</v>
      </c>
      <c r="J60" s="1093" t="s">
        <v>111</v>
      </c>
      <c r="K60" s="1093" t="s">
        <v>111</v>
      </c>
      <c r="L60" s="1093" t="s">
        <v>111</v>
      </c>
      <c r="M60" s="1093" t="s">
        <v>111</v>
      </c>
      <c r="N60" s="1093" t="s">
        <v>111</v>
      </c>
      <c r="O60" s="1093" t="s">
        <v>111</v>
      </c>
      <c r="P60" s="1093" t="s">
        <v>111</v>
      </c>
      <c r="Q60" s="1093" t="s">
        <v>111</v>
      </c>
      <c r="R60" s="1093" t="s">
        <v>111</v>
      </c>
      <c r="S60" s="1093" t="s">
        <v>111</v>
      </c>
      <c r="T60" s="1093" t="s">
        <v>111</v>
      </c>
      <c r="U60" s="1093" t="s">
        <v>111</v>
      </c>
      <c r="V60" s="1093">
        <v>148.35585362822772</v>
      </c>
      <c r="W60" s="1093">
        <v>168.28652722706275</v>
      </c>
      <c r="X60" s="1093">
        <v>169.69250506429958</v>
      </c>
      <c r="Y60" s="1093">
        <v>171.19424728905551</v>
      </c>
      <c r="Z60" s="1093">
        <v>164.8721314713481</v>
      </c>
      <c r="AA60" s="1093">
        <v>157.66193648131264</v>
      </c>
      <c r="AB60" s="1093">
        <v>155.81017753666561</v>
      </c>
      <c r="AC60" s="1093">
        <v>147.50778306374718</v>
      </c>
      <c r="AD60" s="1093">
        <v>118.36066806960861</v>
      </c>
      <c r="AE60" s="1093">
        <v>98.894231130875937</v>
      </c>
      <c r="AF60" s="1093">
        <v>90.001667511889536</v>
      </c>
      <c r="AG60" s="1093">
        <v>92.583686631857574</v>
      </c>
      <c r="AH60" s="1093">
        <v>93.841656884516709</v>
      </c>
      <c r="AI60" s="1093">
        <v>92.194010700813891</v>
      </c>
      <c r="AJ60" s="1093">
        <v>90.152170163530656</v>
      </c>
      <c r="AK60" s="1093">
        <v>93.139125710079014</v>
      </c>
      <c r="AL60" s="1093">
        <v>91.350791096432062</v>
      </c>
      <c r="AM60" s="1093">
        <v>94.70161681270794</v>
      </c>
      <c r="AN60" s="1093">
        <v>94.928194331394337</v>
      </c>
      <c r="AO60" s="1093">
        <v>107.61774321529383</v>
      </c>
      <c r="AP60" s="1093">
        <v>107.84512090501521</v>
      </c>
      <c r="AQ60" s="1093">
        <v>115.09771000877245</v>
      </c>
      <c r="AR60" s="1093">
        <v>112.82583420817328</v>
      </c>
      <c r="AS60" s="1093">
        <v>114.49013048482188</v>
      </c>
      <c r="AT60" s="1093">
        <v>108.76648901357468</v>
      </c>
      <c r="AU60" s="1093">
        <v>115.64049906837046</v>
      </c>
      <c r="AV60" s="1093">
        <v>115.05344326278869</v>
      </c>
      <c r="AW60" s="1093">
        <v>124.29688351039978</v>
      </c>
      <c r="AX60" s="1093">
        <v>109.53969249947683</v>
      </c>
      <c r="AY60" s="1093">
        <v>113.09755761630819</v>
      </c>
      <c r="AZ60" s="1093">
        <v>102.68091718417163</v>
      </c>
      <c r="BA60" s="1093">
        <v>102.06737146648101</v>
      </c>
      <c r="BB60" s="1093">
        <v>104.02470856831033</v>
      </c>
      <c r="BC60" s="1093">
        <v>113.15366714291197</v>
      </c>
      <c r="BD60" s="1093">
        <v>111.4738268637107</v>
      </c>
      <c r="BE60" s="1058">
        <v>103.93583264033944</v>
      </c>
      <c r="BF60" s="1078">
        <v>-7.0168685585219603E-2</v>
      </c>
      <c r="BG60" s="1078">
        <v>2.461679480449952E-3</v>
      </c>
    </row>
    <row r="61" spans="1:59" s="1005" customFormat="1" ht="11" x14ac:dyDescent="0.15">
      <c r="A61" s="1005" t="s">
        <v>140</v>
      </c>
      <c r="B61" s="1093" t="s">
        <v>111</v>
      </c>
      <c r="C61" s="1093" t="s">
        <v>111</v>
      </c>
      <c r="D61" s="1093" t="s">
        <v>111</v>
      </c>
      <c r="E61" s="1093" t="s">
        <v>111</v>
      </c>
      <c r="F61" s="1093" t="s">
        <v>111</v>
      </c>
      <c r="G61" s="1093" t="s">
        <v>111</v>
      </c>
      <c r="H61" s="1093" t="s">
        <v>111</v>
      </c>
      <c r="I61" s="1093" t="s">
        <v>111</v>
      </c>
      <c r="J61" s="1093" t="s">
        <v>111</v>
      </c>
      <c r="K61" s="1093" t="s">
        <v>111</v>
      </c>
      <c r="L61" s="1093" t="s">
        <v>111</v>
      </c>
      <c r="M61" s="1093" t="s">
        <v>111</v>
      </c>
      <c r="N61" s="1093" t="s">
        <v>111</v>
      </c>
      <c r="O61" s="1093" t="s">
        <v>111</v>
      </c>
      <c r="P61" s="1093" t="s">
        <v>111</v>
      </c>
      <c r="Q61" s="1093" t="s">
        <v>111</v>
      </c>
      <c r="R61" s="1093" t="s">
        <v>111</v>
      </c>
      <c r="S61" s="1093" t="s">
        <v>111</v>
      </c>
      <c r="T61" s="1093" t="s">
        <v>111</v>
      </c>
      <c r="U61" s="1093" t="s">
        <v>111</v>
      </c>
      <c r="V61" s="1093">
        <v>182.7148665527067</v>
      </c>
      <c r="W61" s="1093">
        <v>184.7161403439998</v>
      </c>
      <c r="X61" s="1093">
        <v>186.6448097410005</v>
      </c>
      <c r="Y61" s="1093">
        <v>191.4190087823915</v>
      </c>
      <c r="Z61" s="1093">
        <v>187.02074711782828</v>
      </c>
      <c r="AA61" s="1093">
        <v>188.54991011520582</v>
      </c>
      <c r="AB61" s="1093">
        <v>188.47587719429671</v>
      </c>
      <c r="AC61" s="1093">
        <v>186.86240235517695</v>
      </c>
      <c r="AD61" s="1093">
        <v>166.13982794213595</v>
      </c>
      <c r="AE61" s="1093">
        <v>149.36206954739419</v>
      </c>
      <c r="AF61" s="1093">
        <v>135.73692428678169</v>
      </c>
      <c r="AG61" s="1093">
        <v>119.72798922684015</v>
      </c>
      <c r="AH61" s="1093">
        <v>107.11565617035421</v>
      </c>
      <c r="AI61" s="1093">
        <v>102.35763413433668</v>
      </c>
      <c r="AJ61" s="1093">
        <v>97.273447058785081</v>
      </c>
      <c r="AK61" s="1093">
        <v>88.873310294447592</v>
      </c>
      <c r="AL61" s="1093">
        <v>100.14014077338159</v>
      </c>
      <c r="AM61" s="1093">
        <v>101.5302631969834</v>
      </c>
      <c r="AN61" s="1093">
        <v>110.4254656948679</v>
      </c>
      <c r="AO61" s="1093">
        <v>115.68499688272523</v>
      </c>
      <c r="AP61" s="1093">
        <v>119.10696410687191</v>
      </c>
      <c r="AQ61" s="1093">
        <v>127.02312490914238</v>
      </c>
      <c r="AR61" s="1093">
        <v>139.32616367604678</v>
      </c>
      <c r="AS61" s="1093">
        <v>145.70268729686202</v>
      </c>
      <c r="AT61" s="1093">
        <v>129.7299858437942</v>
      </c>
      <c r="AU61" s="1093">
        <v>137.54579163116011</v>
      </c>
      <c r="AV61" s="1093">
        <v>153.56343839230726</v>
      </c>
      <c r="AW61" s="1093">
        <v>158.74733284386835</v>
      </c>
      <c r="AX61" s="1093">
        <v>157.07386212428622</v>
      </c>
      <c r="AY61" s="1093">
        <v>157.57467899209684</v>
      </c>
      <c r="AZ61" s="1093">
        <v>156.1267894701154</v>
      </c>
      <c r="BA61" s="1093">
        <v>152.90502304363056</v>
      </c>
      <c r="BB61" s="1093">
        <v>162.60742347342853</v>
      </c>
      <c r="BC61" s="1093">
        <v>176.83629352854837</v>
      </c>
      <c r="BD61" s="1093">
        <v>169.77862693930524</v>
      </c>
      <c r="BE61" s="1058">
        <v>165.42117341454085</v>
      </c>
      <c r="BF61" s="1078">
        <v>-2.8327617148471429E-2</v>
      </c>
      <c r="BG61" s="1078">
        <v>2.7269194110059125E-2</v>
      </c>
    </row>
    <row r="62" spans="1:59" s="1005" customFormat="1" ht="11" x14ac:dyDescent="0.15">
      <c r="A62" s="1005" t="s">
        <v>139</v>
      </c>
      <c r="B62" s="1093" t="s">
        <v>111</v>
      </c>
      <c r="C62" s="1093" t="s">
        <v>111</v>
      </c>
      <c r="D62" s="1093" t="s">
        <v>111</v>
      </c>
      <c r="E62" s="1093" t="s">
        <v>111</v>
      </c>
      <c r="F62" s="1093" t="s">
        <v>111</v>
      </c>
      <c r="G62" s="1093" t="s">
        <v>111</v>
      </c>
      <c r="H62" s="1093" t="s">
        <v>111</v>
      </c>
      <c r="I62" s="1093" t="s">
        <v>111</v>
      </c>
      <c r="J62" s="1093" t="s">
        <v>111</v>
      </c>
      <c r="K62" s="1093" t="s">
        <v>111</v>
      </c>
      <c r="L62" s="1093" t="s">
        <v>111</v>
      </c>
      <c r="M62" s="1093" t="s">
        <v>111</v>
      </c>
      <c r="N62" s="1093" t="s">
        <v>111</v>
      </c>
      <c r="O62" s="1093" t="s">
        <v>111</v>
      </c>
      <c r="P62" s="1093" t="s">
        <v>111</v>
      </c>
      <c r="Q62" s="1093" t="s">
        <v>111</v>
      </c>
      <c r="R62" s="1093" t="s">
        <v>111</v>
      </c>
      <c r="S62" s="1093" t="s">
        <v>111</v>
      </c>
      <c r="T62" s="1093" t="s">
        <v>111</v>
      </c>
      <c r="U62" s="1093" t="s">
        <v>111</v>
      </c>
      <c r="V62" s="1093">
        <v>239.75057334622127</v>
      </c>
      <c r="W62" s="1093">
        <v>242.2258260499581</v>
      </c>
      <c r="X62" s="1093">
        <v>248.36969989253694</v>
      </c>
      <c r="Y62" s="1093">
        <v>251.01933035555012</v>
      </c>
      <c r="Z62" s="1093">
        <v>250.49457520784847</v>
      </c>
      <c r="AA62" s="1093">
        <v>244.97010072140415</v>
      </c>
      <c r="AB62" s="1093">
        <v>240.8504600287076</v>
      </c>
      <c r="AC62" s="1093">
        <v>231.35513962669393</v>
      </c>
      <c r="AD62" s="1093">
        <v>215.47460994834017</v>
      </c>
      <c r="AE62" s="1093">
        <v>196.58812327427509</v>
      </c>
      <c r="AF62" s="1093">
        <v>186.14735705514377</v>
      </c>
      <c r="AG62" s="1093">
        <v>179.46443118768812</v>
      </c>
      <c r="AH62" s="1093">
        <v>170.00382246049833</v>
      </c>
      <c r="AI62" s="1093">
        <v>170.11329310892285</v>
      </c>
      <c r="AJ62" s="1093">
        <v>172.76366191853256</v>
      </c>
      <c r="AK62" s="1093">
        <v>176.47438591685153</v>
      </c>
      <c r="AL62" s="1093">
        <v>179.94139869249088</v>
      </c>
      <c r="AM62" s="1093">
        <v>180.01531317413514</v>
      </c>
      <c r="AN62" s="1093">
        <v>184.52365175411373</v>
      </c>
      <c r="AO62" s="1093">
        <v>186.75217548342096</v>
      </c>
      <c r="AP62" s="1093">
        <v>187.07716152608492</v>
      </c>
      <c r="AQ62" s="1093">
        <v>195.53905260879799</v>
      </c>
      <c r="AR62" s="1093">
        <v>196.90118209851727</v>
      </c>
      <c r="AS62" s="1093">
        <v>197.81049553150987</v>
      </c>
      <c r="AT62" s="1093">
        <v>187.81777754163528</v>
      </c>
      <c r="AU62" s="1093">
        <v>195.10926145639257</v>
      </c>
      <c r="AV62" s="1093">
        <v>201.21792741825473</v>
      </c>
      <c r="AW62" s="1093">
        <v>201.26100846522456</v>
      </c>
      <c r="AX62" s="1093">
        <v>198.47635497462915</v>
      </c>
      <c r="AY62" s="1093">
        <v>198.51273734921122</v>
      </c>
      <c r="AZ62" s="1093">
        <v>194.71616002179672</v>
      </c>
      <c r="BA62" s="1093">
        <v>198.40365403661451</v>
      </c>
      <c r="BB62" s="1093">
        <v>199.27084045382901</v>
      </c>
      <c r="BC62" s="1093">
        <v>206.57885029985314</v>
      </c>
      <c r="BD62" s="1093">
        <v>204.94553232221136</v>
      </c>
      <c r="BE62" s="1058">
        <v>194.0226813311771</v>
      </c>
      <c r="BF62" s="1078">
        <v>-5.5882982551125227E-2</v>
      </c>
      <c r="BG62" s="1078">
        <v>8.7653954012885116E-3</v>
      </c>
    </row>
    <row r="63" spans="1:59" s="1005" customFormat="1" ht="11" x14ac:dyDescent="0.15">
      <c r="A63" s="1005" t="s">
        <v>138</v>
      </c>
      <c r="B63" s="1093" t="s">
        <v>111</v>
      </c>
      <c r="C63" s="1093" t="s">
        <v>111</v>
      </c>
      <c r="D63" s="1093" t="s">
        <v>111</v>
      </c>
      <c r="E63" s="1093" t="s">
        <v>111</v>
      </c>
      <c r="F63" s="1093" t="s">
        <v>111</v>
      </c>
      <c r="G63" s="1093" t="s">
        <v>111</v>
      </c>
      <c r="H63" s="1093" t="s">
        <v>111</v>
      </c>
      <c r="I63" s="1093" t="s">
        <v>111</v>
      </c>
      <c r="J63" s="1093" t="s">
        <v>111</v>
      </c>
      <c r="K63" s="1093" t="s">
        <v>111</v>
      </c>
      <c r="L63" s="1093" t="s">
        <v>111</v>
      </c>
      <c r="M63" s="1093" t="s">
        <v>111</v>
      </c>
      <c r="N63" s="1093" t="s">
        <v>111</v>
      </c>
      <c r="O63" s="1093" t="s">
        <v>111</v>
      </c>
      <c r="P63" s="1093" t="s">
        <v>111</v>
      </c>
      <c r="Q63" s="1093" t="s">
        <v>111</v>
      </c>
      <c r="R63" s="1093" t="s">
        <v>111</v>
      </c>
      <c r="S63" s="1093" t="s">
        <v>111</v>
      </c>
      <c r="T63" s="1093" t="s">
        <v>111</v>
      </c>
      <c r="U63" s="1093" t="s">
        <v>111</v>
      </c>
      <c r="V63" s="1093">
        <v>158.80669277987985</v>
      </c>
      <c r="W63" s="1093">
        <v>192.86872121599052</v>
      </c>
      <c r="X63" s="1093">
        <v>187.20270703732987</v>
      </c>
      <c r="Y63" s="1093">
        <v>183.79988007632011</v>
      </c>
      <c r="Z63" s="1093">
        <v>184.01233737443619</v>
      </c>
      <c r="AA63" s="1093">
        <v>148.4287297885667</v>
      </c>
      <c r="AB63" s="1093">
        <v>148.20196955329382</v>
      </c>
      <c r="AC63" s="1093">
        <v>137.51676674599236</v>
      </c>
      <c r="AD63" s="1093">
        <v>109.76692046801543</v>
      </c>
      <c r="AE63" s="1093">
        <v>114.12362610603608</v>
      </c>
      <c r="AF63" s="1093">
        <v>91.867912357795774</v>
      </c>
      <c r="AG63" s="1093">
        <v>131.33367425980273</v>
      </c>
      <c r="AH63" s="1093">
        <v>99.002120490227028</v>
      </c>
      <c r="AI63" s="1093">
        <v>121.64646694658205</v>
      </c>
      <c r="AJ63" s="1093">
        <v>114.74843516751515</v>
      </c>
      <c r="AK63" s="1093">
        <v>95.513533495950512</v>
      </c>
      <c r="AL63" s="1093">
        <v>119.29032163383505</v>
      </c>
      <c r="AM63" s="1093">
        <v>99.616354867217026</v>
      </c>
      <c r="AN63" s="1093">
        <v>136.18117126117079</v>
      </c>
      <c r="AO63" s="1093">
        <v>133.49120920992431</v>
      </c>
      <c r="AP63" s="1093">
        <v>133.71330833439217</v>
      </c>
      <c r="AQ63" s="1093">
        <v>133.56528115785213</v>
      </c>
      <c r="AR63" s="1093">
        <v>128.00835830351562</v>
      </c>
      <c r="AS63" s="1093">
        <v>103.61077295921321</v>
      </c>
      <c r="AT63" s="1093">
        <v>166.48768783927838</v>
      </c>
      <c r="AU63" s="1093">
        <v>176.60690777078486</v>
      </c>
      <c r="AV63" s="1093">
        <v>192.72848658096225</v>
      </c>
      <c r="AW63" s="1093">
        <v>206.35781593541154</v>
      </c>
      <c r="AX63" s="1093">
        <v>179.95018108338263</v>
      </c>
      <c r="AY63" s="1093">
        <v>183.10931715707198</v>
      </c>
      <c r="AZ63" s="1093">
        <v>215.29172159145884</v>
      </c>
      <c r="BA63" s="1093">
        <v>209.51377281766361</v>
      </c>
      <c r="BB63" s="1093">
        <v>203.89611619689398</v>
      </c>
      <c r="BC63" s="1093">
        <v>223.37343480005657</v>
      </c>
      <c r="BD63" s="1093">
        <v>240.07439362627835</v>
      </c>
      <c r="BE63" s="1058">
        <v>232.70124804981046</v>
      </c>
      <c r="BF63" s="1078">
        <v>-3.3360248109735036E-2</v>
      </c>
      <c r="BG63" s="1078">
        <v>3.7280878009392726E-2</v>
      </c>
    </row>
    <row r="64" spans="1:59" s="1005" customFormat="1" ht="11" x14ac:dyDescent="0.15">
      <c r="A64" s="1005" t="s">
        <v>137</v>
      </c>
      <c r="B64" s="1093">
        <v>107.93148617894965</v>
      </c>
      <c r="C64" s="1093">
        <v>113.43535511318323</v>
      </c>
      <c r="D64" s="1093">
        <v>117.97194724221066</v>
      </c>
      <c r="E64" s="1093">
        <v>121.15014866712895</v>
      </c>
      <c r="F64" s="1093">
        <v>125.29458956884626</v>
      </c>
      <c r="G64" s="1093">
        <v>130.585443579013</v>
      </c>
      <c r="H64" s="1093">
        <v>135.75331002027764</v>
      </c>
      <c r="I64" s="1093">
        <v>141.45381520522372</v>
      </c>
      <c r="J64" s="1093">
        <v>147.32102257161145</v>
      </c>
      <c r="K64" s="1093">
        <v>154.08744187542209</v>
      </c>
      <c r="L64" s="1093">
        <v>160.32045222644473</v>
      </c>
      <c r="M64" s="1093">
        <v>165.13529440364795</v>
      </c>
      <c r="N64" s="1093">
        <v>171.06840467622607</v>
      </c>
      <c r="O64" s="1093">
        <v>176.93423260618229</v>
      </c>
      <c r="P64" s="1093">
        <v>180.23491124216812</v>
      </c>
      <c r="Q64" s="1093">
        <v>182.65655724441697</v>
      </c>
      <c r="R64" s="1093">
        <v>184.9159379508512</v>
      </c>
      <c r="S64" s="1093">
        <v>187.89323794658264</v>
      </c>
      <c r="T64" s="1093">
        <v>190.15330130326697</v>
      </c>
      <c r="U64" s="1093">
        <v>195.52249174107808</v>
      </c>
      <c r="V64" s="1093" t="s">
        <v>111</v>
      </c>
      <c r="W64" s="1093" t="s">
        <v>111</v>
      </c>
      <c r="X64" s="1093" t="s">
        <v>111</v>
      </c>
      <c r="Y64" s="1093" t="s">
        <v>111</v>
      </c>
      <c r="Z64" s="1093" t="s">
        <v>111</v>
      </c>
      <c r="AA64" s="1093" t="s">
        <v>111</v>
      </c>
      <c r="AB64" s="1093" t="s">
        <v>111</v>
      </c>
      <c r="AC64" s="1093" t="s">
        <v>111</v>
      </c>
      <c r="AD64" s="1093" t="s">
        <v>111</v>
      </c>
      <c r="AE64" s="1093" t="s">
        <v>111</v>
      </c>
      <c r="AF64" s="1093" t="s">
        <v>111</v>
      </c>
      <c r="AG64" s="1093" t="s">
        <v>111</v>
      </c>
      <c r="AH64" s="1093" t="s">
        <v>111</v>
      </c>
      <c r="AI64" s="1093" t="s">
        <v>111</v>
      </c>
      <c r="AJ64" s="1093" t="s">
        <v>111</v>
      </c>
      <c r="AK64" s="1093" t="s">
        <v>111</v>
      </c>
      <c r="AL64" s="1093" t="s">
        <v>111</v>
      </c>
      <c r="AM64" s="1093" t="s">
        <v>111</v>
      </c>
      <c r="AN64" s="1093" t="s">
        <v>111</v>
      </c>
      <c r="AO64" s="1093" t="s">
        <v>111</v>
      </c>
      <c r="AP64" s="1093" t="s">
        <v>111</v>
      </c>
      <c r="AQ64" s="1093" t="s">
        <v>111</v>
      </c>
      <c r="AR64" s="1093" t="s">
        <v>111</v>
      </c>
      <c r="AS64" s="1093" t="s">
        <v>111</v>
      </c>
      <c r="AT64" s="1093" t="s">
        <v>111</v>
      </c>
      <c r="AU64" s="1093" t="s">
        <v>111</v>
      </c>
      <c r="AV64" s="1093" t="s">
        <v>111</v>
      </c>
      <c r="AW64" s="1093" t="s">
        <v>111</v>
      </c>
      <c r="AX64" s="1093" t="s">
        <v>111</v>
      </c>
      <c r="AY64" s="1093" t="s">
        <v>111</v>
      </c>
      <c r="AZ64" s="1093" t="s">
        <v>111</v>
      </c>
      <c r="BA64" s="1093" t="s">
        <v>111</v>
      </c>
      <c r="BB64" s="1093" t="s">
        <v>111</v>
      </c>
      <c r="BC64" s="1093" t="s">
        <v>111</v>
      </c>
      <c r="BD64" s="1093" t="s">
        <v>111</v>
      </c>
      <c r="BE64" s="1058" t="s">
        <v>111</v>
      </c>
      <c r="BF64" s="1078" t="s">
        <v>111</v>
      </c>
      <c r="BG64" s="1078" t="s">
        <v>111</v>
      </c>
    </row>
    <row r="65" spans="1:59" s="1005" customFormat="1" ht="11" x14ac:dyDescent="0.15">
      <c r="A65" s="1005" t="s">
        <v>136</v>
      </c>
      <c r="B65" s="1093" t="s">
        <v>111</v>
      </c>
      <c r="C65" s="1093" t="s">
        <v>111</v>
      </c>
      <c r="D65" s="1093" t="s">
        <v>111</v>
      </c>
      <c r="E65" s="1093" t="s">
        <v>111</v>
      </c>
      <c r="F65" s="1093" t="s">
        <v>111</v>
      </c>
      <c r="G65" s="1093" t="s">
        <v>111</v>
      </c>
      <c r="H65" s="1093" t="s">
        <v>111</v>
      </c>
      <c r="I65" s="1093" t="s">
        <v>111</v>
      </c>
      <c r="J65" s="1093" t="s">
        <v>111</v>
      </c>
      <c r="K65" s="1093" t="s">
        <v>111</v>
      </c>
      <c r="L65" s="1093" t="s">
        <v>111</v>
      </c>
      <c r="M65" s="1093" t="s">
        <v>111</v>
      </c>
      <c r="N65" s="1093" t="s">
        <v>111</v>
      </c>
      <c r="O65" s="1093" t="s">
        <v>111</v>
      </c>
      <c r="P65" s="1093" t="s">
        <v>111</v>
      </c>
      <c r="Q65" s="1093" t="s">
        <v>111</v>
      </c>
      <c r="R65" s="1093" t="s">
        <v>111</v>
      </c>
      <c r="S65" s="1093" t="s">
        <v>111</v>
      </c>
      <c r="T65" s="1093" t="s">
        <v>111</v>
      </c>
      <c r="U65" s="1093" t="s">
        <v>111</v>
      </c>
      <c r="V65" s="1093">
        <v>96.007986054404483</v>
      </c>
      <c r="W65" s="1093">
        <v>92.153389816479972</v>
      </c>
      <c r="X65" s="1093">
        <v>91.718767669472555</v>
      </c>
      <c r="Y65" s="1093">
        <v>94.984172081253263</v>
      </c>
      <c r="Z65" s="1093">
        <v>94.163802320674705</v>
      </c>
      <c r="AA65" s="1093">
        <v>91.722218857552889</v>
      </c>
      <c r="AB65" s="1093">
        <v>88.528280464454156</v>
      </c>
      <c r="AC65" s="1093">
        <v>81.981740595270054</v>
      </c>
      <c r="AD65" s="1093">
        <v>86.194919726300938</v>
      </c>
      <c r="AE65" s="1093">
        <v>82.775789025665787</v>
      </c>
      <c r="AF65" s="1093">
        <v>80.128307751331349</v>
      </c>
      <c r="AG65" s="1093">
        <v>81.111368804084151</v>
      </c>
      <c r="AH65" s="1093">
        <v>78.870307664165722</v>
      </c>
      <c r="AI65" s="1093">
        <v>77.365984221946348</v>
      </c>
      <c r="AJ65" s="1093">
        <v>86.22251026994887</v>
      </c>
      <c r="AK65" s="1093">
        <v>86.776837037230294</v>
      </c>
      <c r="AL65" s="1093">
        <v>85.904385345908722</v>
      </c>
      <c r="AM65" s="1093">
        <v>86.962778721612821</v>
      </c>
      <c r="AN65" s="1093">
        <v>78.711535219210887</v>
      </c>
      <c r="AO65" s="1093">
        <v>77.4945560452921</v>
      </c>
      <c r="AP65" s="1093">
        <v>76.309144523941541</v>
      </c>
      <c r="AQ65" s="1093">
        <v>70.08133228086615</v>
      </c>
      <c r="AR65" s="1093">
        <v>73.383276244047877</v>
      </c>
      <c r="AS65" s="1093">
        <v>68.374141069952543</v>
      </c>
      <c r="AT65" s="1093">
        <v>67.214626708130311</v>
      </c>
      <c r="AU65" s="1093">
        <v>65.990791607454184</v>
      </c>
      <c r="AV65" s="1093">
        <v>67.403665684443766</v>
      </c>
      <c r="AW65" s="1093">
        <v>65.386969055310303</v>
      </c>
      <c r="AX65" s="1093">
        <v>65.44072053366655</v>
      </c>
      <c r="AY65" s="1093">
        <v>66.442457498818044</v>
      </c>
      <c r="AZ65" s="1093">
        <v>62.352607399591662</v>
      </c>
      <c r="BA65" s="1093">
        <v>58.738859540519357</v>
      </c>
      <c r="BB65" s="1093">
        <v>57.931688356064164</v>
      </c>
      <c r="BC65" s="1093">
        <v>59.010364907815585</v>
      </c>
      <c r="BD65" s="1093">
        <v>58.239557695622466</v>
      </c>
      <c r="BE65" s="1058">
        <v>55.951360878194158</v>
      </c>
      <c r="BF65" s="1078">
        <v>-4.191428446094192E-2</v>
      </c>
      <c r="BG65" s="1078">
        <v>-1.4230384523337802E-2</v>
      </c>
    </row>
    <row r="66" spans="1:59" s="1005" customFormat="1" ht="11" x14ac:dyDescent="0.15">
      <c r="A66" s="1005" t="s">
        <v>135</v>
      </c>
      <c r="B66" s="1093" t="s">
        <v>111</v>
      </c>
      <c r="C66" s="1093" t="s">
        <v>111</v>
      </c>
      <c r="D66" s="1093" t="s">
        <v>111</v>
      </c>
      <c r="E66" s="1093" t="s">
        <v>111</v>
      </c>
      <c r="F66" s="1093" t="s">
        <v>111</v>
      </c>
      <c r="G66" s="1093" t="s">
        <v>111</v>
      </c>
      <c r="H66" s="1093" t="s">
        <v>111</v>
      </c>
      <c r="I66" s="1093" t="s">
        <v>111</v>
      </c>
      <c r="J66" s="1093" t="s">
        <v>111</v>
      </c>
      <c r="K66" s="1093" t="s">
        <v>111</v>
      </c>
      <c r="L66" s="1093" t="s">
        <v>111</v>
      </c>
      <c r="M66" s="1093" t="s">
        <v>111</v>
      </c>
      <c r="N66" s="1093" t="s">
        <v>111</v>
      </c>
      <c r="O66" s="1093" t="s">
        <v>111</v>
      </c>
      <c r="P66" s="1093" t="s">
        <v>111</v>
      </c>
      <c r="Q66" s="1093" t="s">
        <v>111</v>
      </c>
      <c r="R66" s="1093" t="s">
        <v>111</v>
      </c>
      <c r="S66" s="1093" t="s">
        <v>111</v>
      </c>
      <c r="T66" s="1093" t="s">
        <v>111</v>
      </c>
      <c r="U66" s="1093" t="s">
        <v>111</v>
      </c>
      <c r="V66" s="1093">
        <v>87.135781142986005</v>
      </c>
      <c r="W66" s="1093">
        <v>81.434590803098502</v>
      </c>
      <c r="X66" s="1093">
        <v>82.138841460214479</v>
      </c>
      <c r="Y66" s="1093">
        <v>89.096974607784759</v>
      </c>
      <c r="Z66" s="1093">
        <v>83.943900852167928</v>
      </c>
      <c r="AA66" s="1093">
        <v>83.521944374459622</v>
      </c>
      <c r="AB66" s="1093">
        <v>69.071231100418686</v>
      </c>
      <c r="AC66" s="1093">
        <v>58.153659024710606</v>
      </c>
      <c r="AD66" s="1093">
        <v>46.151552135156187</v>
      </c>
      <c r="AE66" s="1093">
        <v>38.529899926006266</v>
      </c>
      <c r="AF66" s="1093">
        <v>33.581890751565254</v>
      </c>
      <c r="AG66" s="1093">
        <v>36.010309133326224</v>
      </c>
      <c r="AH66" s="1093">
        <v>33.884750597693312</v>
      </c>
      <c r="AI66" s="1093">
        <v>33.50266799972853</v>
      </c>
      <c r="AJ66" s="1093">
        <v>31.873456042689632</v>
      </c>
      <c r="AK66" s="1093">
        <v>30.577478099502144</v>
      </c>
      <c r="AL66" s="1093">
        <v>29.824401353589618</v>
      </c>
      <c r="AM66" s="1093">
        <v>29.628599493249883</v>
      </c>
      <c r="AN66" s="1093">
        <v>30.950066478767493</v>
      </c>
      <c r="AO66" s="1093">
        <v>33.14868670529799</v>
      </c>
      <c r="AP66" s="1093">
        <v>34.247764305949353</v>
      </c>
      <c r="AQ66" s="1093">
        <v>34.234451884723548</v>
      </c>
      <c r="AR66" s="1093">
        <v>36.414272338263103</v>
      </c>
      <c r="AS66" s="1093">
        <v>34.702901384506973</v>
      </c>
      <c r="AT66" s="1093">
        <v>33.236968264841785</v>
      </c>
      <c r="AU66" s="1093">
        <v>33.41503958890091</v>
      </c>
      <c r="AV66" s="1093">
        <v>35.278452254226472</v>
      </c>
      <c r="AW66" s="1093">
        <v>36.228484824739169</v>
      </c>
      <c r="AX66" s="1093">
        <v>33.975476408248902</v>
      </c>
      <c r="AY66" s="1093">
        <v>34.41005423588021</v>
      </c>
      <c r="AZ66" s="1093">
        <v>33.731470938012137</v>
      </c>
      <c r="BA66" s="1093">
        <v>33.495696771778263</v>
      </c>
      <c r="BB66" s="1093">
        <v>34.29029624432706</v>
      </c>
      <c r="BC66" s="1093">
        <v>36.936802191431511</v>
      </c>
      <c r="BD66" s="1093">
        <v>35.320818722165903</v>
      </c>
      <c r="BE66" s="1058">
        <v>35.447667686382744</v>
      </c>
      <c r="BF66" s="1078">
        <v>8.4928419686725043E-4</v>
      </c>
      <c r="BG66" s="1078">
        <v>6.0995064120556997E-3</v>
      </c>
    </row>
    <row r="67" spans="1:59" s="1005" customFormat="1" ht="11" x14ac:dyDescent="0.15">
      <c r="A67" s="1081" t="s">
        <v>134</v>
      </c>
      <c r="B67" s="1060">
        <v>107.93148617894965</v>
      </c>
      <c r="C67" s="1060">
        <v>113.43535511318323</v>
      </c>
      <c r="D67" s="1060">
        <v>117.97194724221066</v>
      </c>
      <c r="E67" s="1060">
        <v>121.15014866712895</v>
      </c>
      <c r="F67" s="1060">
        <v>125.29458956884626</v>
      </c>
      <c r="G67" s="1060">
        <v>130.585443579013</v>
      </c>
      <c r="H67" s="1060">
        <v>135.75331002027764</v>
      </c>
      <c r="I67" s="1060">
        <v>141.45381520522372</v>
      </c>
      <c r="J67" s="1060">
        <v>147.32102257161145</v>
      </c>
      <c r="K67" s="1060">
        <v>154.08744187542209</v>
      </c>
      <c r="L67" s="1060">
        <v>160.32045222644473</v>
      </c>
      <c r="M67" s="1060">
        <v>165.13529440364795</v>
      </c>
      <c r="N67" s="1060">
        <v>171.06840467622607</v>
      </c>
      <c r="O67" s="1060">
        <v>176.93423260618229</v>
      </c>
      <c r="P67" s="1060">
        <v>180.23491124216812</v>
      </c>
      <c r="Q67" s="1060">
        <v>182.65655724441697</v>
      </c>
      <c r="R67" s="1060">
        <v>184.9159379508512</v>
      </c>
      <c r="S67" s="1060">
        <v>187.89323794658264</v>
      </c>
      <c r="T67" s="1060">
        <v>190.15330130326697</v>
      </c>
      <c r="U67" s="1060">
        <v>195.52249174107808</v>
      </c>
      <c r="V67" s="1060">
        <v>202.74884892384065</v>
      </c>
      <c r="W67" s="1060">
        <v>205.16189211866367</v>
      </c>
      <c r="X67" s="1060">
        <v>208.87594689293931</v>
      </c>
      <c r="Y67" s="1060">
        <v>211.43621154100205</v>
      </c>
      <c r="Z67" s="1060">
        <v>209.68524876529142</v>
      </c>
      <c r="AA67" s="1060">
        <v>204.75672753673007</v>
      </c>
      <c r="AB67" s="1060">
        <v>199.97245879703769</v>
      </c>
      <c r="AC67" s="1060">
        <v>190.63074594886714</v>
      </c>
      <c r="AD67" s="1060">
        <v>175.57775828229757</v>
      </c>
      <c r="AE67" s="1060">
        <v>159.7484245987487</v>
      </c>
      <c r="AF67" s="1060">
        <v>150.08108403115611</v>
      </c>
      <c r="AG67" s="1060">
        <v>145.05871493568168</v>
      </c>
      <c r="AH67" s="1060">
        <v>136.77040962593966</v>
      </c>
      <c r="AI67" s="1060">
        <v>136.48902668942068</v>
      </c>
      <c r="AJ67" s="1060">
        <v>138.23089428344755</v>
      </c>
      <c r="AK67" s="1060">
        <v>139.63105561411129</v>
      </c>
      <c r="AL67" s="1060">
        <v>142.50225906719206</v>
      </c>
      <c r="AM67" s="1060">
        <v>142.17304450043579</v>
      </c>
      <c r="AN67" s="1060">
        <v>145.42772930205666</v>
      </c>
      <c r="AO67" s="1060">
        <v>147.6895569006515</v>
      </c>
      <c r="AP67" s="1060">
        <v>147.97945511189621</v>
      </c>
      <c r="AQ67" s="1060">
        <v>153.05768610245929</v>
      </c>
      <c r="AR67" s="1060">
        <v>154.54314278347229</v>
      </c>
      <c r="AS67" s="1060">
        <v>154.04752581211432</v>
      </c>
      <c r="AT67" s="1060">
        <v>146.97653435041727</v>
      </c>
      <c r="AU67" s="1060">
        <v>152.06283004446746</v>
      </c>
      <c r="AV67" s="1060">
        <v>157.52011699544602</v>
      </c>
      <c r="AW67" s="1060">
        <v>158.14465155701856</v>
      </c>
      <c r="AX67" s="1060">
        <v>154.65830020929477</v>
      </c>
      <c r="AY67" s="1060">
        <v>154.79202919927357</v>
      </c>
      <c r="AZ67" s="1060">
        <v>152.0022540296689</v>
      </c>
      <c r="BA67" s="1060">
        <v>152.96484959102528</v>
      </c>
      <c r="BB67" s="1060">
        <v>153.70307416861505</v>
      </c>
      <c r="BC67" s="1060">
        <v>160.04323404962162</v>
      </c>
      <c r="BD67" s="1060">
        <v>158.38879582734316</v>
      </c>
      <c r="BE67" s="1060">
        <v>150.36175217568396</v>
      </c>
      <c r="BF67" s="1061">
        <v>-5.3273137579463503E-2</v>
      </c>
      <c r="BG67" s="1061">
        <v>7.5060098875234793E-3</v>
      </c>
    </row>
    <row r="68" spans="1:59" s="1005" customFormat="1" ht="11" x14ac:dyDescent="0.15">
      <c r="B68" s="1093"/>
      <c r="C68" s="1093"/>
      <c r="D68" s="1093"/>
      <c r="E68" s="1093"/>
      <c r="F68" s="1093"/>
      <c r="G68" s="1093"/>
      <c r="H68" s="1093"/>
      <c r="I68" s="1093"/>
      <c r="J68" s="1093"/>
      <c r="K68" s="1093"/>
      <c r="L68" s="1093"/>
      <c r="M68" s="1093"/>
      <c r="N68" s="1093"/>
      <c r="O68" s="1093"/>
      <c r="P68" s="1093"/>
      <c r="Q68" s="1093"/>
      <c r="R68" s="1093"/>
      <c r="S68" s="1093"/>
      <c r="T68" s="1093"/>
      <c r="U68" s="1093"/>
      <c r="V68" s="1093"/>
      <c r="W68" s="1093"/>
      <c r="X68" s="1093"/>
      <c r="Y68" s="1093"/>
      <c r="Z68" s="1093"/>
      <c r="AA68" s="1093"/>
      <c r="AB68" s="1093"/>
      <c r="AC68" s="1093"/>
      <c r="AD68" s="1093"/>
      <c r="AE68" s="1093"/>
      <c r="AF68" s="1093"/>
      <c r="AG68" s="1093"/>
      <c r="AH68" s="1093"/>
      <c r="AI68" s="1093"/>
      <c r="AJ68" s="1093"/>
      <c r="AK68" s="1093"/>
      <c r="AL68" s="1093"/>
      <c r="AM68" s="1093"/>
      <c r="AN68" s="1093"/>
      <c r="AO68" s="1093"/>
      <c r="AP68" s="1093"/>
      <c r="AQ68" s="1093"/>
      <c r="AR68" s="1093"/>
      <c r="AS68" s="1093"/>
      <c r="AT68" s="1093"/>
      <c r="AU68" s="1093"/>
      <c r="AV68" s="1093"/>
      <c r="AW68" s="1093"/>
      <c r="AX68" s="1093"/>
      <c r="AY68" s="1093"/>
      <c r="AZ68" s="1093"/>
      <c r="BA68" s="1093"/>
      <c r="BB68" s="1093"/>
      <c r="BC68" s="1093"/>
      <c r="BD68" s="1093"/>
      <c r="BE68" s="1093"/>
      <c r="BF68" s="1078"/>
      <c r="BG68" s="1078"/>
    </row>
    <row r="69" spans="1:59" s="1005" customFormat="1" ht="11" x14ac:dyDescent="0.15">
      <c r="A69" s="1005" t="s">
        <v>133</v>
      </c>
      <c r="B69" s="1093">
        <v>13.990712756564312</v>
      </c>
      <c r="C69" s="1093">
        <v>14.850732377827121</v>
      </c>
      <c r="D69" s="1093">
        <v>15.907944262408162</v>
      </c>
      <c r="E69" s="1093">
        <v>17.028398090147061</v>
      </c>
      <c r="F69" s="1093">
        <v>18.196823895826228</v>
      </c>
      <c r="G69" s="1093">
        <v>20.907325468861476</v>
      </c>
      <c r="H69" s="1093">
        <v>22.302443719964373</v>
      </c>
      <c r="I69" s="1093">
        <v>24.609067446928353</v>
      </c>
      <c r="J69" s="1093">
        <v>28.64784200557418</v>
      </c>
      <c r="K69" s="1093">
        <v>31.585006147822231</v>
      </c>
      <c r="L69" s="1093">
        <v>35.751031221280471</v>
      </c>
      <c r="M69" s="1093">
        <v>39.035226111152419</v>
      </c>
      <c r="N69" s="1093">
        <v>42.847539965766124</v>
      </c>
      <c r="O69" s="1093">
        <v>40.499961006020904</v>
      </c>
      <c r="P69" s="1093">
        <v>42.248524852508133</v>
      </c>
      <c r="Q69" s="1093">
        <v>37.728040905407475</v>
      </c>
      <c r="R69" s="1093">
        <v>36.398098868760229</v>
      </c>
      <c r="S69" s="1093">
        <v>39.44873689211272</v>
      </c>
      <c r="T69" s="1093">
        <v>44.960362014357472</v>
      </c>
      <c r="U69" s="1093">
        <v>46.639259414669993</v>
      </c>
      <c r="V69" s="1093">
        <v>48.88110002209234</v>
      </c>
      <c r="W69" s="1093">
        <v>43.995625380855017</v>
      </c>
      <c r="X69" s="1093">
        <v>45.382326791709033</v>
      </c>
      <c r="Y69" s="1093">
        <v>44.636129427144049</v>
      </c>
      <c r="Z69" s="1093">
        <v>47.265113598369275</v>
      </c>
      <c r="AA69" s="1093">
        <v>51.730581121847884</v>
      </c>
      <c r="AB69" s="1093">
        <v>54.876202759880094</v>
      </c>
      <c r="AC69" s="1093">
        <v>59.516253122687111</v>
      </c>
      <c r="AD69" s="1093">
        <v>54.18108526224627</v>
      </c>
      <c r="AE69" s="1093">
        <v>59.861311509200092</v>
      </c>
      <c r="AF69" s="1093">
        <v>61.898839917111637</v>
      </c>
      <c r="AG69" s="1093">
        <v>66.417835595220666</v>
      </c>
      <c r="AH69" s="1093">
        <v>67.572043660412149</v>
      </c>
      <c r="AI69" s="1093">
        <v>69.452332733567118</v>
      </c>
      <c r="AJ69" s="1093">
        <v>73.923463532262986</v>
      </c>
      <c r="AK69" s="1093">
        <v>76.576068376016593</v>
      </c>
      <c r="AL69" s="1093">
        <v>80.799368254082665</v>
      </c>
      <c r="AM69" s="1093">
        <v>86.940912230919594</v>
      </c>
      <c r="AN69" s="1093">
        <v>87.433325381802106</v>
      </c>
      <c r="AO69" s="1093">
        <v>95.538719327454118</v>
      </c>
      <c r="AP69" s="1093">
        <v>99.996766429349904</v>
      </c>
      <c r="AQ69" s="1093">
        <v>108.02114469143794</v>
      </c>
      <c r="AR69" s="1093">
        <v>113.59129282506338</v>
      </c>
      <c r="AS69" s="1093">
        <v>115.8741406988384</v>
      </c>
      <c r="AT69" s="1093">
        <v>117.5863605308506</v>
      </c>
      <c r="AU69" s="1093">
        <v>118.18971672624173</v>
      </c>
      <c r="AV69" s="1093">
        <v>122.07431040093336</v>
      </c>
      <c r="AW69" s="1093">
        <v>121.90637941351953</v>
      </c>
      <c r="AX69" s="1093">
        <v>124.80892329609175</v>
      </c>
      <c r="AY69" s="1093">
        <v>128.8586790640725</v>
      </c>
      <c r="AZ69" s="1093">
        <v>126.53753686003213</v>
      </c>
      <c r="BA69" s="1093">
        <v>130.76498345709817</v>
      </c>
      <c r="BB69" s="1093">
        <v>133.80871618045742</v>
      </c>
      <c r="BC69" s="1093">
        <v>139.59173403532432</v>
      </c>
      <c r="BD69" s="1093">
        <v>144.40662943367852</v>
      </c>
      <c r="BE69" s="1058">
        <v>143.22725777137234</v>
      </c>
      <c r="BF69" s="1078">
        <v>-1.0876945011820349E-2</v>
      </c>
      <c r="BG69" s="1078">
        <v>2.0758531114782874E-2</v>
      </c>
    </row>
    <row r="70" spans="1:59" s="1005" customFormat="1" ht="11" x14ac:dyDescent="0.15">
      <c r="A70" s="1005" t="s">
        <v>132</v>
      </c>
      <c r="B70" s="1093">
        <v>8.7490001940118738</v>
      </c>
      <c r="C70" s="1093">
        <v>9.4538654559740003</v>
      </c>
      <c r="D70" s="1093">
        <v>9.2399432761675335</v>
      </c>
      <c r="E70" s="1093">
        <v>9.5442278389233692</v>
      </c>
      <c r="F70" s="1093">
        <v>10.818236850216591</v>
      </c>
      <c r="G70" s="1093">
        <v>13.256176004343629</v>
      </c>
      <c r="H70" s="1093">
        <v>14.054045755075309</v>
      </c>
      <c r="I70" s="1093">
        <v>16.116691451540746</v>
      </c>
      <c r="J70" s="1093">
        <v>15.225314148478182</v>
      </c>
      <c r="K70" s="1093">
        <v>14.529169187355908</v>
      </c>
      <c r="L70" s="1093">
        <v>15.465977305939102</v>
      </c>
      <c r="M70" s="1093">
        <v>19.126922605029939</v>
      </c>
      <c r="N70" s="1093">
        <v>19.098180958600089</v>
      </c>
      <c r="O70" s="1093">
        <v>17.807982491960857</v>
      </c>
      <c r="P70" s="1093">
        <v>21.674834201435065</v>
      </c>
      <c r="Q70" s="1093">
        <v>25.05828662074666</v>
      </c>
      <c r="R70" s="1093">
        <v>24.204857299422812</v>
      </c>
      <c r="S70" s="1093">
        <v>24.602802983102332</v>
      </c>
      <c r="T70" s="1093">
        <v>26.516071788053146</v>
      </c>
      <c r="U70" s="1093">
        <v>28.374959830212312</v>
      </c>
      <c r="V70" s="1093">
        <v>32.751692005732188</v>
      </c>
      <c r="W70" s="1093">
        <v>35.532046867454071</v>
      </c>
      <c r="X70" s="1093">
        <v>41.754591146162383</v>
      </c>
      <c r="Y70" s="1093">
        <v>47.637494043259395</v>
      </c>
      <c r="Z70" s="1093">
        <v>52.182544779564104</v>
      </c>
      <c r="AA70" s="1093">
        <v>47.161872313519737</v>
      </c>
      <c r="AB70" s="1093">
        <v>30.863735570356642</v>
      </c>
      <c r="AC70" s="1093">
        <v>47.226756346455865</v>
      </c>
      <c r="AD70" s="1093">
        <v>62.209261224020977</v>
      </c>
      <c r="AE70" s="1093">
        <v>69.097034566527412</v>
      </c>
      <c r="AF70" s="1093">
        <v>65.806137816412047</v>
      </c>
      <c r="AG70" s="1093">
        <v>66.186612196257641</v>
      </c>
      <c r="AH70" s="1093">
        <v>75.160525987744208</v>
      </c>
      <c r="AI70" s="1093">
        <v>51.131699986009643</v>
      </c>
      <c r="AJ70" s="1093">
        <v>37.219052773783289</v>
      </c>
      <c r="AK70" s="1093">
        <v>45.893814282118932</v>
      </c>
      <c r="AL70" s="1093">
        <v>50.127296445173904</v>
      </c>
      <c r="AM70" s="1093">
        <v>45.989308972006427</v>
      </c>
      <c r="AN70" s="1093">
        <v>41.372471694617694</v>
      </c>
      <c r="AO70" s="1093">
        <v>43.041542315195244</v>
      </c>
      <c r="AP70" s="1093">
        <v>40.338529211625342</v>
      </c>
      <c r="AQ70" s="1093">
        <v>40.408937003264491</v>
      </c>
      <c r="AR70" s="1093">
        <v>42.112116015803423</v>
      </c>
      <c r="AS70" s="1093">
        <v>42.916763440132392</v>
      </c>
      <c r="AT70" s="1093">
        <v>46.973754667016301</v>
      </c>
      <c r="AU70" s="1093">
        <v>48.75241077386935</v>
      </c>
      <c r="AV70" s="1093">
        <v>49.996577629900393</v>
      </c>
      <c r="AW70" s="1093">
        <v>51.1866672775487</v>
      </c>
      <c r="AX70" s="1093">
        <v>53.053788940010548</v>
      </c>
      <c r="AY70" s="1093">
        <v>48.996807534167182</v>
      </c>
      <c r="AZ70" s="1093">
        <v>47.348314978262714</v>
      </c>
      <c r="BA70" s="1093">
        <v>52.79012351571884</v>
      </c>
      <c r="BB70" s="1093">
        <v>50.79066876682424</v>
      </c>
      <c r="BC70" s="1093">
        <v>52.015014431998551</v>
      </c>
      <c r="BD70" s="1093">
        <v>55.853435916765505</v>
      </c>
      <c r="BE70" s="1058">
        <v>51.284449416724613</v>
      </c>
      <c r="BF70" s="1078">
        <v>-8.4311875701833849E-2</v>
      </c>
      <c r="BG70" s="1078">
        <v>1.7464960581386135E-2</v>
      </c>
    </row>
    <row r="71" spans="1:59" s="1005" customFormat="1" ht="11" x14ac:dyDescent="0.15">
      <c r="A71" s="1005" t="s">
        <v>131</v>
      </c>
      <c r="B71" s="1093">
        <v>45.440135799395215</v>
      </c>
      <c r="C71" s="1093">
        <v>46.79093638533444</v>
      </c>
      <c r="D71" s="1093">
        <v>48.313787832782332</v>
      </c>
      <c r="E71" s="1093">
        <v>50.169729567620813</v>
      </c>
      <c r="F71" s="1093">
        <v>51.664314959144974</v>
      </c>
      <c r="G71" s="1093">
        <v>52.688801905532394</v>
      </c>
      <c r="H71" s="1093">
        <v>53.389095622770803</v>
      </c>
      <c r="I71" s="1093">
        <v>53.94006315109187</v>
      </c>
      <c r="J71" s="1093">
        <v>54.491734744579517</v>
      </c>
      <c r="K71" s="1093">
        <v>53.789592820351423</v>
      </c>
      <c r="L71" s="1093">
        <v>53.715946861966145</v>
      </c>
      <c r="M71" s="1093">
        <v>55.159814867484492</v>
      </c>
      <c r="N71" s="1093">
        <v>56.208664228827757</v>
      </c>
      <c r="O71" s="1093">
        <v>58.527599121197113</v>
      </c>
      <c r="P71" s="1093">
        <v>62.639583327574869</v>
      </c>
      <c r="Q71" s="1093">
        <v>65.307464582353745</v>
      </c>
      <c r="R71" s="1093">
        <v>65.035599816071866</v>
      </c>
      <c r="S71" s="1093">
        <v>66.194617486030879</v>
      </c>
      <c r="T71" s="1093">
        <v>65.329592144579991</v>
      </c>
      <c r="U71" s="1093">
        <v>64.889379189469494</v>
      </c>
      <c r="V71" s="1093">
        <v>88.68144124555883</v>
      </c>
      <c r="W71" s="1093">
        <v>91.769416505443431</v>
      </c>
      <c r="X71" s="1093">
        <v>99.970031273390319</v>
      </c>
      <c r="Y71" s="1093">
        <v>105.1263054529221</v>
      </c>
      <c r="Z71" s="1093">
        <v>106.59841310888794</v>
      </c>
      <c r="AA71" s="1093">
        <v>107.67350664072572</v>
      </c>
      <c r="AB71" s="1093">
        <v>108.28114917780721</v>
      </c>
      <c r="AC71" s="1093">
        <v>113.92816510781725</v>
      </c>
      <c r="AD71" s="1093">
        <v>116.35374713282658</v>
      </c>
      <c r="AE71" s="1093">
        <v>122.97837380709022</v>
      </c>
      <c r="AF71" s="1093">
        <v>132.9150491542037</v>
      </c>
      <c r="AG71" s="1093">
        <v>135.97243944534571</v>
      </c>
      <c r="AH71" s="1093">
        <v>130.01332903155608</v>
      </c>
      <c r="AI71" s="1093">
        <v>135.73886200350097</v>
      </c>
      <c r="AJ71" s="1093">
        <v>138.06267152146734</v>
      </c>
      <c r="AK71" s="1093">
        <v>141.49752447986199</v>
      </c>
      <c r="AL71" s="1093">
        <v>138.17362450081407</v>
      </c>
      <c r="AM71" s="1093">
        <v>137.78823358101485</v>
      </c>
      <c r="AN71" s="1093">
        <v>139.1700598662479</v>
      </c>
      <c r="AO71" s="1093">
        <v>138.25838808616163</v>
      </c>
      <c r="AP71" s="1093">
        <v>139.84034501973659</v>
      </c>
      <c r="AQ71" s="1093">
        <v>136.5004997086522</v>
      </c>
      <c r="AR71" s="1093">
        <v>140.50999031574665</v>
      </c>
      <c r="AS71" s="1093">
        <v>139.20623768039036</v>
      </c>
      <c r="AT71" s="1093">
        <v>130.17630351279615</v>
      </c>
      <c r="AU71" s="1093">
        <v>135.04696749114561</v>
      </c>
      <c r="AV71" s="1093">
        <v>135.63812141170109</v>
      </c>
      <c r="AW71" s="1093">
        <v>139.25773504857167</v>
      </c>
      <c r="AX71" s="1093">
        <v>127.27531137664656</v>
      </c>
      <c r="AY71" s="1093">
        <v>123.24379216830258</v>
      </c>
      <c r="AZ71" s="1093">
        <v>128.01277126471965</v>
      </c>
      <c r="BA71" s="1093">
        <v>128.12454447770688</v>
      </c>
      <c r="BB71" s="1093">
        <v>131.74403510184109</v>
      </c>
      <c r="BC71" s="1093">
        <v>129.86771974283445</v>
      </c>
      <c r="BD71" s="1093">
        <v>132.46786407838542</v>
      </c>
      <c r="BE71" s="1058">
        <v>121.04849062351586</v>
      </c>
      <c r="BF71" s="1078">
        <v>-8.8701566357673123E-2</v>
      </c>
      <c r="BG71" s="1078">
        <v>1.7465602839716876E-3</v>
      </c>
    </row>
    <row r="72" spans="1:59" s="1005" customFormat="1" ht="11" x14ac:dyDescent="0.15">
      <c r="A72" s="1005" t="s">
        <v>130</v>
      </c>
      <c r="B72" s="1093">
        <v>604.19125845418569</v>
      </c>
      <c r="C72" s="1093">
        <v>570.31894485275211</v>
      </c>
      <c r="D72" s="1093">
        <v>526.17685828061622</v>
      </c>
      <c r="E72" s="1093">
        <v>504.96190240168738</v>
      </c>
      <c r="F72" s="1093">
        <v>475.16089447281041</v>
      </c>
      <c r="G72" s="1093">
        <v>354.985866152634</v>
      </c>
      <c r="H72" s="1093">
        <v>329.76657914276666</v>
      </c>
      <c r="I72" s="1093">
        <v>342.11018666115757</v>
      </c>
      <c r="J72" s="1093">
        <v>320.64757149371877</v>
      </c>
      <c r="K72" s="1093">
        <v>289.71895031363954</v>
      </c>
      <c r="L72" s="1093">
        <v>243.14233575570728</v>
      </c>
      <c r="M72" s="1093">
        <v>272.84623056620239</v>
      </c>
      <c r="N72" s="1093">
        <v>262.57668045281918</v>
      </c>
      <c r="O72" s="1093">
        <v>271.78911297866199</v>
      </c>
      <c r="P72" s="1093">
        <v>313.1125874465792</v>
      </c>
      <c r="Q72" s="1093">
        <v>222.84729739603119</v>
      </c>
      <c r="R72" s="1093">
        <v>271.89766447537539</v>
      </c>
      <c r="S72" s="1093">
        <v>255.31422505167029</v>
      </c>
      <c r="T72" s="1093">
        <v>269.45292537928623</v>
      </c>
      <c r="U72" s="1093">
        <v>274.0767575583331</v>
      </c>
      <c r="V72" s="1093">
        <v>250.10304631304027</v>
      </c>
      <c r="W72" s="1093">
        <v>271.22943324844925</v>
      </c>
      <c r="X72" s="1093">
        <v>236.76031297900477</v>
      </c>
      <c r="Y72" s="1093">
        <v>254.74955746123788</v>
      </c>
      <c r="Z72" s="1093">
        <v>266.71671159879702</v>
      </c>
      <c r="AA72" s="1093">
        <v>157.19264705180521</v>
      </c>
      <c r="AB72" s="1093">
        <v>81.738175658212427</v>
      </c>
      <c r="AC72" s="1093">
        <v>153.74770670745255</v>
      </c>
      <c r="AD72" s="1093">
        <v>203.44185541408788</v>
      </c>
      <c r="AE72" s="1093">
        <v>253.69926125652677</v>
      </c>
      <c r="AF72" s="1093">
        <v>337.49098484532419</v>
      </c>
      <c r="AG72" s="1093">
        <v>329.75979649115044</v>
      </c>
      <c r="AH72" s="1093">
        <v>326.37464310919347</v>
      </c>
      <c r="AI72" s="1093">
        <v>375.47564688515945</v>
      </c>
      <c r="AJ72" s="1093">
        <v>365.71996759651626</v>
      </c>
      <c r="AK72" s="1093">
        <v>373.08040643186388</v>
      </c>
      <c r="AL72" s="1093">
        <v>366.80888210207422</v>
      </c>
      <c r="AM72" s="1093">
        <v>382.11973512676275</v>
      </c>
      <c r="AN72" s="1093">
        <v>451.47798415165494</v>
      </c>
      <c r="AO72" s="1093">
        <v>495.44211311088577</v>
      </c>
      <c r="AP72" s="1093">
        <v>529.79351274404723</v>
      </c>
      <c r="AQ72" s="1093">
        <v>487.04102587513268</v>
      </c>
      <c r="AR72" s="1093">
        <v>448.50056804328528</v>
      </c>
      <c r="AS72" s="1093">
        <v>457.75830868727661</v>
      </c>
      <c r="AT72" s="1093">
        <v>437.58881002316832</v>
      </c>
      <c r="AU72" s="1093">
        <v>472.63352989876671</v>
      </c>
      <c r="AV72" s="1093">
        <v>458.66892098051267</v>
      </c>
      <c r="AW72" s="1093">
        <v>451.14142750337743</v>
      </c>
      <c r="AX72" s="1093">
        <v>438.59152333434412</v>
      </c>
      <c r="AY72" s="1093">
        <v>425.86059369152048</v>
      </c>
      <c r="AZ72" s="1093">
        <v>420.94952890762261</v>
      </c>
      <c r="BA72" s="1093">
        <v>408.33039527568758</v>
      </c>
      <c r="BB72" s="1093">
        <v>406.05819376926922</v>
      </c>
      <c r="BC72" s="1093">
        <v>398.35261776093495</v>
      </c>
      <c r="BD72" s="1093">
        <v>396.55017732979491</v>
      </c>
      <c r="BE72" s="1058">
        <v>352.87579036867078</v>
      </c>
      <c r="BF72" s="1078">
        <v>-0.11256716303959591</v>
      </c>
      <c r="BG72" s="1078">
        <v>-9.7993796669320066E-3</v>
      </c>
    </row>
    <row r="73" spans="1:59" s="1005" customFormat="1" ht="11" x14ac:dyDescent="0.15">
      <c r="A73" s="1005" t="s">
        <v>129</v>
      </c>
      <c r="B73" s="1093">
        <v>30.481276979740997</v>
      </c>
      <c r="C73" s="1093">
        <v>30.954492708023434</v>
      </c>
      <c r="D73" s="1093">
        <v>31.411422520553177</v>
      </c>
      <c r="E73" s="1093">
        <v>31.904991524326359</v>
      </c>
      <c r="F73" s="1093">
        <v>32.232559135181418</v>
      </c>
      <c r="G73" s="1093">
        <v>32.63343796021784</v>
      </c>
      <c r="H73" s="1093">
        <v>74.365540316809273</v>
      </c>
      <c r="I73" s="1093">
        <v>81.967039548677533</v>
      </c>
      <c r="J73" s="1093">
        <v>68.592712380031827</v>
      </c>
      <c r="K73" s="1093">
        <v>60.407695450572014</v>
      </c>
      <c r="L73" s="1093">
        <v>52.669964332602454</v>
      </c>
      <c r="M73" s="1093">
        <v>57.667747785826272</v>
      </c>
      <c r="N73" s="1093">
        <v>52.693390495436716</v>
      </c>
      <c r="O73" s="1093">
        <v>58.010000997291826</v>
      </c>
      <c r="P73" s="1093">
        <v>63.216660957743599</v>
      </c>
      <c r="Q73" s="1093">
        <v>53.197848529028313</v>
      </c>
      <c r="R73" s="1093">
        <v>53.172178263085208</v>
      </c>
      <c r="S73" s="1093">
        <v>66.64104994802814</v>
      </c>
      <c r="T73" s="1093">
        <v>59.114831917183714</v>
      </c>
      <c r="U73" s="1093">
        <v>81.741122352148693</v>
      </c>
      <c r="V73" s="1093">
        <v>80.655784486653559</v>
      </c>
      <c r="W73" s="1093">
        <v>72.544131362174781</v>
      </c>
      <c r="X73" s="1093">
        <v>78.751237598549523</v>
      </c>
      <c r="Y73" s="1093">
        <v>73.773478519699765</v>
      </c>
      <c r="Z73" s="1093">
        <v>80.677197033003949</v>
      </c>
      <c r="AA73" s="1093">
        <v>97.072313782793827</v>
      </c>
      <c r="AB73" s="1093">
        <v>123.31317837889786</v>
      </c>
      <c r="AC73" s="1093">
        <v>113.43236580761489</v>
      </c>
      <c r="AD73" s="1093">
        <v>103.96033262777098</v>
      </c>
      <c r="AE73" s="1093">
        <v>95.245047734982307</v>
      </c>
      <c r="AF73" s="1093">
        <v>107.62705004290214</v>
      </c>
      <c r="AG73" s="1093">
        <v>109.10089200995881</v>
      </c>
      <c r="AH73" s="1093">
        <v>111.55217409567744</v>
      </c>
      <c r="AI73" s="1093">
        <v>114.54077008903172</v>
      </c>
      <c r="AJ73" s="1093">
        <v>131.68382509771439</v>
      </c>
      <c r="AK73" s="1093">
        <v>181.90589483105248</v>
      </c>
      <c r="AL73" s="1093">
        <v>198.41255301911727</v>
      </c>
      <c r="AM73" s="1093">
        <v>212.22926373507823</v>
      </c>
      <c r="AN73" s="1093">
        <v>215.1100735190831</v>
      </c>
      <c r="AO73" s="1093">
        <v>195.31652274486723</v>
      </c>
      <c r="AP73" s="1093">
        <v>228.40189191176032</v>
      </c>
      <c r="AQ73" s="1093">
        <v>242.81221401761391</v>
      </c>
      <c r="AR73" s="1093">
        <v>234.92836094574014</v>
      </c>
      <c r="AS73" s="1093">
        <v>266.92936638976295</v>
      </c>
      <c r="AT73" s="1093">
        <v>253.40905982841511</v>
      </c>
      <c r="AU73" s="1093">
        <v>284.89201471999075</v>
      </c>
      <c r="AV73" s="1093">
        <v>289.82891101920626</v>
      </c>
      <c r="AW73" s="1093">
        <v>293.48266835256328</v>
      </c>
      <c r="AX73" s="1093">
        <v>304.900844299401</v>
      </c>
      <c r="AY73" s="1093">
        <v>283.80423484566376</v>
      </c>
      <c r="AZ73" s="1093">
        <v>283.0883731687195</v>
      </c>
      <c r="BA73" s="1093">
        <v>270.2413000903606</v>
      </c>
      <c r="BB73" s="1093">
        <v>278.70649268193756</v>
      </c>
      <c r="BC73" s="1093">
        <v>283.87393210804976</v>
      </c>
      <c r="BD73" s="1093">
        <v>279.5251026417431</v>
      </c>
      <c r="BE73" s="1058">
        <v>268.24896673312219</v>
      </c>
      <c r="BF73" s="1078">
        <v>-4.2962354612375186E-2</v>
      </c>
      <c r="BG73" s="1078">
        <v>9.8569711389397963E-3</v>
      </c>
    </row>
    <row r="74" spans="1:59" s="1005" customFormat="1" ht="11" x14ac:dyDescent="0.15">
      <c r="A74" s="1005" t="s">
        <v>128</v>
      </c>
      <c r="B74" s="1093">
        <v>68.991308008854972</v>
      </c>
      <c r="C74" s="1093">
        <v>64.051496556042594</v>
      </c>
      <c r="D74" s="1093">
        <v>84.907622424621678</v>
      </c>
      <c r="E74" s="1093">
        <v>248.72251786365689</v>
      </c>
      <c r="F74" s="1093">
        <v>361.09341792228395</v>
      </c>
      <c r="G74" s="1093">
        <v>378.85404625596931</v>
      </c>
      <c r="H74" s="1093">
        <v>346.13057204826958</v>
      </c>
      <c r="I74" s="1093">
        <v>350.35722002988399</v>
      </c>
      <c r="J74" s="1093">
        <v>456.28921585865908</v>
      </c>
      <c r="K74" s="1093">
        <v>368.19667499869826</v>
      </c>
      <c r="L74" s="1093">
        <v>513.67048456004977</v>
      </c>
      <c r="M74" s="1093">
        <v>312.09851136337477</v>
      </c>
      <c r="N74" s="1093">
        <v>414.3262687926109</v>
      </c>
      <c r="O74" s="1093">
        <v>377.51284469150346</v>
      </c>
      <c r="P74" s="1093">
        <v>883.73578266040215</v>
      </c>
      <c r="Q74" s="1093">
        <v>859.17894957173439</v>
      </c>
      <c r="R74" s="1093">
        <v>741.2299193701341</v>
      </c>
      <c r="S74" s="1093">
        <v>770.47802819033745</v>
      </c>
      <c r="T74" s="1093">
        <v>719.93666218433953</v>
      </c>
      <c r="U74" s="1093">
        <v>742.7414638740396</v>
      </c>
      <c r="V74" s="1093">
        <v>641.69597122002392</v>
      </c>
      <c r="W74" s="1093">
        <v>652.32601512736085</v>
      </c>
      <c r="X74" s="1093">
        <v>595.68583486296791</v>
      </c>
      <c r="Y74" s="1093">
        <v>596.79079158852551</v>
      </c>
      <c r="Z74" s="1093">
        <v>606.21865420575045</v>
      </c>
      <c r="AA74" s="1093">
        <v>595.90694775901943</v>
      </c>
      <c r="AB74" s="1093">
        <v>670.81865204970859</v>
      </c>
      <c r="AC74" s="1093">
        <v>1048.5024927890572</v>
      </c>
      <c r="AD74" s="1093">
        <v>1107.6325965662188</v>
      </c>
      <c r="AE74" s="1093">
        <v>1111.3353075644839</v>
      </c>
      <c r="AF74" s="1093">
        <v>1093.7228315068471</v>
      </c>
      <c r="AG74" s="1093">
        <v>791.58995482969442</v>
      </c>
      <c r="AH74" s="1093">
        <v>843.09605914413896</v>
      </c>
      <c r="AI74" s="1093">
        <v>881.05027348860278</v>
      </c>
      <c r="AJ74" s="1093">
        <v>948.24738756597299</v>
      </c>
      <c r="AK74" s="1093">
        <v>815.43255113521832</v>
      </c>
      <c r="AL74" s="1093">
        <v>754.93770997075035</v>
      </c>
      <c r="AM74" s="1093">
        <v>797.82328300338941</v>
      </c>
      <c r="AN74" s="1093">
        <v>860.33657898934234</v>
      </c>
      <c r="AO74" s="1093">
        <v>940.79779234314651</v>
      </c>
      <c r="AP74" s="1093">
        <v>927.07541967512168</v>
      </c>
      <c r="AQ74" s="1093">
        <v>824.65873311433711</v>
      </c>
      <c r="AR74" s="1093">
        <v>754.45502090696255</v>
      </c>
      <c r="AS74" s="1093">
        <v>709.34461137948506</v>
      </c>
      <c r="AT74" s="1093">
        <v>624.33907558275564</v>
      </c>
      <c r="AU74" s="1093">
        <v>646.70428311172873</v>
      </c>
      <c r="AV74" s="1093">
        <v>686.05538853857672</v>
      </c>
      <c r="AW74" s="1093">
        <v>726.36811468857741</v>
      </c>
      <c r="AX74" s="1093">
        <v>740.25986667371262</v>
      </c>
      <c r="AY74" s="1093">
        <v>759.56172330270851</v>
      </c>
      <c r="AZ74" s="1093">
        <v>829.64398238528599</v>
      </c>
      <c r="BA74" s="1093">
        <v>783.17387438648666</v>
      </c>
      <c r="BB74" s="1093">
        <v>740.79795671480929</v>
      </c>
      <c r="BC74" s="1093">
        <v>639.672009136518</v>
      </c>
      <c r="BD74" s="1093">
        <v>679.72256217836673</v>
      </c>
      <c r="BE74" s="1058">
        <v>594.15945194531935</v>
      </c>
      <c r="BF74" s="1078">
        <v>-0.12826776918270599</v>
      </c>
      <c r="BG74" s="1078">
        <v>8.535330678848041E-3</v>
      </c>
    </row>
    <row r="75" spans="1:59" s="1005" customFormat="1" ht="11" x14ac:dyDescent="0.15">
      <c r="A75" s="1005" t="s">
        <v>127</v>
      </c>
      <c r="B75" s="1093">
        <v>174.76603879072567</v>
      </c>
      <c r="C75" s="1093">
        <v>171.06627190548701</v>
      </c>
      <c r="D75" s="1093">
        <v>167.53278689786808</v>
      </c>
      <c r="E75" s="1093">
        <v>164.04865843749107</v>
      </c>
      <c r="F75" s="1093">
        <v>160.50010259095285</v>
      </c>
      <c r="G75" s="1093">
        <v>162.13446208689427</v>
      </c>
      <c r="H75" s="1093">
        <v>155.35750880279952</v>
      </c>
      <c r="I75" s="1093">
        <v>158.89456161364558</v>
      </c>
      <c r="J75" s="1093">
        <v>161.44425879577926</v>
      </c>
      <c r="K75" s="1093">
        <v>162.96950254953998</v>
      </c>
      <c r="L75" s="1093">
        <v>122.88439804367438</v>
      </c>
      <c r="M75" s="1093">
        <v>135.08512420784393</v>
      </c>
      <c r="N75" s="1093">
        <v>151.6558579370508</v>
      </c>
      <c r="O75" s="1093">
        <v>160.42945468760342</v>
      </c>
      <c r="P75" s="1093">
        <v>183.91869934237792</v>
      </c>
      <c r="Q75" s="1093">
        <v>155.98238219588876</v>
      </c>
      <c r="R75" s="1093">
        <v>174.9895595311261</v>
      </c>
      <c r="S75" s="1093">
        <v>180.78965393603232</v>
      </c>
      <c r="T75" s="1093">
        <v>183.97666846526084</v>
      </c>
      <c r="U75" s="1093">
        <v>207.35219913145107</v>
      </c>
      <c r="V75" s="1093">
        <v>200.24712771410435</v>
      </c>
      <c r="W75" s="1093">
        <v>204.78020342251133</v>
      </c>
      <c r="X75" s="1093">
        <v>207.27722854991211</v>
      </c>
      <c r="Y75" s="1093">
        <v>207.89458518023218</v>
      </c>
      <c r="Z75" s="1093">
        <v>196.82791199654028</v>
      </c>
      <c r="AA75" s="1093">
        <v>205.86777022829367</v>
      </c>
      <c r="AB75" s="1093">
        <v>208.72185934771207</v>
      </c>
      <c r="AC75" s="1093">
        <v>204.50077628418845</v>
      </c>
      <c r="AD75" s="1093">
        <v>203.24274023994363</v>
      </c>
      <c r="AE75" s="1093">
        <v>229.18528163594095</v>
      </c>
      <c r="AF75" s="1093">
        <v>218.25564350469739</v>
      </c>
      <c r="AG75" s="1093">
        <v>221.0163387123068</v>
      </c>
      <c r="AH75" s="1093">
        <v>220.78971465060417</v>
      </c>
      <c r="AI75" s="1093">
        <v>227.9335057353631</v>
      </c>
      <c r="AJ75" s="1093">
        <v>227.36597206053861</v>
      </c>
      <c r="AK75" s="1093">
        <v>232.55922289799017</v>
      </c>
      <c r="AL75" s="1093">
        <v>241.49800546816985</v>
      </c>
      <c r="AM75" s="1093">
        <v>244.5722975708822</v>
      </c>
      <c r="AN75" s="1093">
        <v>251.55528118843966</v>
      </c>
      <c r="AO75" s="1093">
        <v>264.94163083096606</v>
      </c>
      <c r="AP75" s="1093">
        <v>265.88745566514774</v>
      </c>
      <c r="AQ75" s="1093">
        <v>268.67737511714876</v>
      </c>
      <c r="AR75" s="1093">
        <v>273.1039388463002</v>
      </c>
      <c r="AS75" s="1093">
        <v>291.39703862750554</v>
      </c>
      <c r="AT75" s="1093">
        <v>296.75332825972816</v>
      </c>
      <c r="AU75" s="1093">
        <v>318.58717843684576</v>
      </c>
      <c r="AV75" s="1093">
        <v>324.88724862484963</v>
      </c>
      <c r="AW75" s="1093">
        <v>334.03397757391025</v>
      </c>
      <c r="AX75" s="1093">
        <v>325.49304982308922</v>
      </c>
      <c r="AY75" s="1093">
        <v>339.41914614029463</v>
      </c>
      <c r="AZ75" s="1093">
        <v>341.149430994412</v>
      </c>
      <c r="BA75" s="1093">
        <v>337.71825604713456</v>
      </c>
      <c r="BB75" s="1093">
        <v>330.20516799213044</v>
      </c>
      <c r="BC75" s="1093">
        <v>315.87000193328095</v>
      </c>
      <c r="BD75" s="1093">
        <v>311.67930534319009</v>
      </c>
      <c r="BE75" s="1058">
        <v>303.34238817817237</v>
      </c>
      <c r="BF75" s="1078">
        <v>-2.9407539567665397E-2</v>
      </c>
      <c r="BG75" s="1078">
        <v>4.9194150409017645E-3</v>
      </c>
    </row>
    <row r="76" spans="1:59" s="1005" customFormat="1" ht="11" x14ac:dyDescent="0.15">
      <c r="A76" s="1005" t="s">
        <v>126</v>
      </c>
      <c r="B76" s="1093">
        <v>20.528639855097524</v>
      </c>
      <c r="C76" s="1093">
        <v>20.523619959526521</v>
      </c>
      <c r="D76" s="1093">
        <v>114.65247533900373</v>
      </c>
      <c r="E76" s="1093">
        <v>136.90158259855559</v>
      </c>
      <c r="F76" s="1093">
        <v>123.5241751251525</v>
      </c>
      <c r="G76" s="1093">
        <v>147.45568842677312</v>
      </c>
      <c r="H76" s="1093">
        <v>189.92409798783982</v>
      </c>
      <c r="I76" s="1093">
        <v>170.22956902177859</v>
      </c>
      <c r="J76" s="1093">
        <v>185.12562559391827</v>
      </c>
      <c r="K76" s="1093">
        <v>171.70315130589552</v>
      </c>
      <c r="L76" s="1093">
        <v>156.65499411812988</v>
      </c>
      <c r="M76" s="1093">
        <v>170.37219050485481</v>
      </c>
      <c r="N76" s="1093">
        <v>242.9783489971401</v>
      </c>
      <c r="O76" s="1093">
        <v>247.75992402136211</v>
      </c>
      <c r="P76" s="1093">
        <v>261.03231439267103</v>
      </c>
      <c r="Q76" s="1093">
        <v>381.9131187917298</v>
      </c>
      <c r="R76" s="1093">
        <v>413.40625951803844</v>
      </c>
      <c r="S76" s="1093">
        <v>420.21877275037434</v>
      </c>
      <c r="T76" s="1093">
        <v>382.47572849517729</v>
      </c>
      <c r="U76" s="1093">
        <v>452.2271976939187</v>
      </c>
      <c r="V76" s="1093">
        <v>531.32726793615711</v>
      </c>
      <c r="W76" s="1093">
        <v>608.27056055575781</v>
      </c>
      <c r="X76" s="1093">
        <v>641.05696284249495</v>
      </c>
      <c r="Y76" s="1093">
        <v>667.93585148254408</v>
      </c>
      <c r="Z76" s="1093">
        <v>709.63136301368263</v>
      </c>
      <c r="AA76" s="1093">
        <v>679.17555431223525</v>
      </c>
      <c r="AB76" s="1093">
        <v>782.08075743911581</v>
      </c>
      <c r="AC76" s="1093">
        <v>713.19116495168771</v>
      </c>
      <c r="AD76" s="1093">
        <v>701.51798070529435</v>
      </c>
      <c r="AE76" s="1093">
        <v>729.09852434887557</v>
      </c>
      <c r="AF76" s="1093">
        <v>722.75944547200743</v>
      </c>
      <c r="AG76" s="1093">
        <v>708.46427641691753</v>
      </c>
      <c r="AH76" s="1093">
        <v>702.72907705098635</v>
      </c>
      <c r="AI76" s="1093">
        <v>683.49096584902543</v>
      </c>
      <c r="AJ76" s="1093">
        <v>653.41101081614522</v>
      </c>
      <c r="AK76" s="1093">
        <v>615.39091889228928</v>
      </c>
      <c r="AL76" s="1093">
        <v>590.24251048559336</v>
      </c>
      <c r="AM76" s="1093">
        <v>612.23335029603868</v>
      </c>
      <c r="AN76" s="1093">
        <v>612.0361656938129</v>
      </c>
      <c r="AO76" s="1093">
        <v>597.20485255950666</v>
      </c>
      <c r="AP76" s="1093">
        <v>552.72944650542195</v>
      </c>
      <c r="AQ76" s="1093">
        <v>503.3902103463812</v>
      </c>
      <c r="AR76" s="1093">
        <v>477.48737963178218</v>
      </c>
      <c r="AS76" s="1093">
        <v>476.43625332612265</v>
      </c>
      <c r="AT76" s="1093">
        <v>420.78545140758899</v>
      </c>
      <c r="AU76" s="1093">
        <v>409.22068248021992</v>
      </c>
      <c r="AV76" s="1093">
        <v>410.72306514533051</v>
      </c>
      <c r="AW76" s="1093">
        <v>423.23082578172273</v>
      </c>
      <c r="AX76" s="1093">
        <v>443.88508836490377</v>
      </c>
      <c r="AY76" s="1093">
        <v>438.19583011109353</v>
      </c>
      <c r="AZ76" s="1093">
        <v>481.92668543115678</v>
      </c>
      <c r="BA76" s="1093">
        <v>495.87035483896994</v>
      </c>
      <c r="BB76" s="1093">
        <v>490.55535164200109</v>
      </c>
      <c r="BC76" s="1093">
        <v>476.69658013426266</v>
      </c>
      <c r="BD76" s="1093">
        <v>465.96543788854251</v>
      </c>
      <c r="BE76" s="1058">
        <v>423.66816735214144</v>
      </c>
      <c r="BF76" s="1078">
        <v>-9.3257633081300861E-2</v>
      </c>
      <c r="BG76" s="1078">
        <v>1.0251023061985887E-2</v>
      </c>
    </row>
    <row r="77" spans="1:59" s="1005" customFormat="1" ht="11" x14ac:dyDescent="0.15">
      <c r="A77" s="1005" t="s">
        <v>125</v>
      </c>
      <c r="B77" s="1093">
        <v>17.319557580451509</v>
      </c>
      <c r="C77" s="1093">
        <v>17.553890957443564</v>
      </c>
      <c r="D77" s="1093">
        <v>17.800543523827194</v>
      </c>
      <c r="E77" s="1093">
        <v>18.484370973890758</v>
      </c>
      <c r="F77" s="1093">
        <v>18.810071588975031</v>
      </c>
      <c r="G77" s="1093">
        <v>18.523502745956531</v>
      </c>
      <c r="H77" s="1093">
        <v>19.302541449471423</v>
      </c>
      <c r="I77" s="1093">
        <v>18.850218638163099</v>
      </c>
      <c r="J77" s="1093">
        <v>20.315460994312971</v>
      </c>
      <c r="K77" s="1093">
        <v>22.0325960315887</v>
      </c>
      <c r="L77" s="1093">
        <v>23.583975481665892</v>
      </c>
      <c r="M77" s="1093">
        <v>25.710241986084959</v>
      </c>
      <c r="N77" s="1093">
        <v>27.63089014002291</v>
      </c>
      <c r="O77" s="1093">
        <v>28.546532390252835</v>
      </c>
      <c r="P77" s="1093">
        <v>31.824985623691543</v>
      </c>
      <c r="Q77" s="1093">
        <v>29.348294503041231</v>
      </c>
      <c r="R77" s="1093">
        <v>29.809888020049112</v>
      </c>
      <c r="S77" s="1093">
        <v>33.866005046547492</v>
      </c>
      <c r="T77" s="1093">
        <v>34.943392674350399</v>
      </c>
      <c r="U77" s="1093">
        <v>36.485783060749789</v>
      </c>
      <c r="V77" s="1093">
        <v>34.751348596016527</v>
      </c>
      <c r="W77" s="1093">
        <v>34.159874945594758</v>
      </c>
      <c r="X77" s="1093">
        <v>34.807578205540906</v>
      </c>
      <c r="Y77" s="1093">
        <v>34.705615353776821</v>
      </c>
      <c r="Z77" s="1093">
        <v>34.171223001101275</v>
      </c>
      <c r="AA77" s="1093">
        <v>34.652052203933181</v>
      </c>
      <c r="AB77" s="1093">
        <v>35.244230811203224</v>
      </c>
      <c r="AC77" s="1093">
        <v>35.16092418389978</v>
      </c>
      <c r="AD77" s="1093">
        <v>34.824042711607731</v>
      </c>
      <c r="AE77" s="1093">
        <v>34.618365951452787</v>
      </c>
      <c r="AF77" s="1093">
        <v>35.834303362764317</v>
      </c>
      <c r="AG77" s="1093">
        <v>35.124653328824294</v>
      </c>
      <c r="AH77" s="1093">
        <v>37.23411650264979</v>
      </c>
      <c r="AI77" s="1093">
        <v>38.470113411957698</v>
      </c>
      <c r="AJ77" s="1093">
        <v>38.00030875779602</v>
      </c>
      <c r="AK77" s="1093">
        <v>37.57680842585178</v>
      </c>
      <c r="AL77" s="1093">
        <v>37.613626046862251</v>
      </c>
      <c r="AM77" s="1093">
        <v>38.048693011193613</v>
      </c>
      <c r="AN77" s="1093">
        <v>38.667555313950714</v>
      </c>
      <c r="AO77" s="1093">
        <v>38.87152852328876</v>
      </c>
      <c r="AP77" s="1093">
        <v>41.119183488343097</v>
      </c>
      <c r="AQ77" s="1093">
        <v>41.25603437243025</v>
      </c>
      <c r="AR77" s="1093">
        <v>41.431368513324863</v>
      </c>
      <c r="AS77" s="1093">
        <v>41.571307339802672</v>
      </c>
      <c r="AT77" s="1093">
        <v>40.376834721627965</v>
      </c>
      <c r="AU77" s="1093">
        <v>39.595827174553719</v>
      </c>
      <c r="AV77" s="1093">
        <v>36.725735012796555</v>
      </c>
      <c r="AW77" s="1093">
        <v>34.293668884327282</v>
      </c>
      <c r="AX77" s="1093">
        <v>32.481772518705213</v>
      </c>
      <c r="AY77" s="1093">
        <v>31.793238108424923</v>
      </c>
      <c r="AZ77" s="1093">
        <v>29.471066791623947</v>
      </c>
      <c r="BA77" s="1093">
        <v>29.000232857701697</v>
      </c>
      <c r="BB77" s="1093">
        <v>28.984351990156796</v>
      </c>
      <c r="BC77" s="1093">
        <v>28.011828250999468</v>
      </c>
      <c r="BD77" s="1093">
        <v>28.573657679633023</v>
      </c>
      <c r="BE77" s="1058">
        <v>27.60396337368925</v>
      </c>
      <c r="BF77" s="1078">
        <v>-3.6576170353022519E-2</v>
      </c>
      <c r="BG77" s="1078">
        <v>-3.3986141819093429E-2</v>
      </c>
    </row>
    <row r="78" spans="1:59" s="1005" customFormat="1" ht="11" x14ac:dyDescent="0.15">
      <c r="A78" s="1081" t="s">
        <v>124</v>
      </c>
      <c r="B78" s="1060">
        <v>34.655573530323991</v>
      </c>
      <c r="C78" s="1060">
        <v>35.094847541744272</v>
      </c>
      <c r="D78" s="1060">
        <v>35.655508579351718</v>
      </c>
      <c r="E78" s="1060">
        <v>36.648924101294426</v>
      </c>
      <c r="F78" s="1060">
        <v>37.42241930021973</v>
      </c>
      <c r="G78" s="1060">
        <v>38.268855657577447</v>
      </c>
      <c r="H78" s="1060">
        <v>39.303201516016784</v>
      </c>
      <c r="I78" s="1060">
        <v>41.422130504830385</v>
      </c>
      <c r="J78" s="1060">
        <v>43.966559568446662</v>
      </c>
      <c r="K78" s="1060">
        <v>45.369429314859531</v>
      </c>
      <c r="L78" s="1060">
        <v>43.79906980466793</v>
      </c>
      <c r="M78" s="1060">
        <v>47.989366625136881</v>
      </c>
      <c r="N78" s="1060">
        <v>52.772988547396515</v>
      </c>
      <c r="O78" s="1060">
        <v>53.474134060937175</v>
      </c>
      <c r="P78" s="1060">
        <v>60.644425939538898</v>
      </c>
      <c r="Q78" s="1060">
        <v>56.366634906988523</v>
      </c>
      <c r="R78" s="1060">
        <v>59.197277633885946</v>
      </c>
      <c r="S78" s="1060">
        <v>62.883403214961319</v>
      </c>
      <c r="T78" s="1060">
        <v>66.146455117906342</v>
      </c>
      <c r="U78" s="1060">
        <v>71.941167575731328</v>
      </c>
      <c r="V78" s="1060">
        <v>73.454247421306704</v>
      </c>
      <c r="W78" s="1060">
        <v>73.98651673159462</v>
      </c>
      <c r="X78" s="1060">
        <v>76.380426055185353</v>
      </c>
      <c r="Y78" s="1060">
        <v>78.050304283857187</v>
      </c>
      <c r="Z78" s="1060">
        <v>79.520831216947769</v>
      </c>
      <c r="AA78" s="1060">
        <v>80.245716572018694</v>
      </c>
      <c r="AB78" s="1060">
        <v>81.089456709496631</v>
      </c>
      <c r="AC78" s="1060">
        <v>86.199833463063399</v>
      </c>
      <c r="AD78" s="1060">
        <v>86.366817366941945</v>
      </c>
      <c r="AE78" s="1060">
        <v>93.820648310967286</v>
      </c>
      <c r="AF78" s="1060">
        <v>94.487026584150243</v>
      </c>
      <c r="AG78" s="1060">
        <v>95.438176144876891</v>
      </c>
      <c r="AH78" s="1060">
        <v>97.782814656370988</v>
      </c>
      <c r="AI78" s="1060">
        <v>97.448739099032963</v>
      </c>
      <c r="AJ78" s="1060">
        <v>97.414712345431184</v>
      </c>
      <c r="AK78" s="1060">
        <v>100.27725876213876</v>
      </c>
      <c r="AL78" s="1060">
        <v>103.26696876502487</v>
      </c>
      <c r="AM78" s="1060">
        <v>106.79998085432713</v>
      </c>
      <c r="AN78" s="1060">
        <v>109.06858074955061</v>
      </c>
      <c r="AO78" s="1060">
        <v>115.27961240877254</v>
      </c>
      <c r="AP78" s="1060">
        <v>118.62633445665514</v>
      </c>
      <c r="AQ78" s="1060">
        <v>121.6533821757038</v>
      </c>
      <c r="AR78" s="1060">
        <v>124.95484075751516</v>
      </c>
      <c r="AS78" s="1060">
        <v>130.407189618806</v>
      </c>
      <c r="AT78" s="1060">
        <v>130.21550666717789</v>
      </c>
      <c r="AU78" s="1060">
        <v>135.33302461372696</v>
      </c>
      <c r="AV78" s="1060">
        <v>138.17667971111447</v>
      </c>
      <c r="AW78" s="1060">
        <v>140.59305517095783</v>
      </c>
      <c r="AX78" s="1060">
        <v>141.44937138149697</v>
      </c>
      <c r="AY78" s="1060">
        <v>143.64866613320791</v>
      </c>
      <c r="AZ78" s="1060">
        <v>145.16978779977541</v>
      </c>
      <c r="BA78" s="1060">
        <v>146.72338172421081</v>
      </c>
      <c r="BB78" s="1060">
        <v>146.21576906851675</v>
      </c>
      <c r="BC78" s="1060">
        <v>144.47736580027987</v>
      </c>
      <c r="BD78" s="1060">
        <v>146.17502789992011</v>
      </c>
      <c r="BE78" s="1060">
        <v>139.63761468829773</v>
      </c>
      <c r="BF78" s="1061">
        <v>-4.733323364753661E-2</v>
      </c>
      <c r="BG78" s="1061">
        <v>1.1628481521721135E-2</v>
      </c>
    </row>
    <row r="79" spans="1:59" s="1005" customFormat="1" ht="11" x14ac:dyDescent="0.15">
      <c r="B79" s="1093"/>
      <c r="C79" s="1093"/>
      <c r="D79" s="1093"/>
      <c r="E79" s="1093"/>
      <c r="F79" s="1093"/>
      <c r="G79" s="1093"/>
      <c r="H79" s="1093"/>
      <c r="I79" s="1093"/>
      <c r="J79" s="1093"/>
      <c r="K79" s="1093"/>
      <c r="L79" s="1093"/>
      <c r="M79" s="1093"/>
      <c r="N79" s="1093"/>
      <c r="O79" s="1093"/>
      <c r="P79" s="1093"/>
      <c r="Q79" s="1093"/>
      <c r="R79" s="1093"/>
      <c r="S79" s="1093"/>
      <c r="T79" s="1093"/>
      <c r="U79" s="1093"/>
      <c r="V79" s="1093"/>
      <c r="W79" s="1093"/>
      <c r="X79" s="1093"/>
      <c r="Y79" s="1093"/>
      <c r="Z79" s="1093"/>
      <c r="AA79" s="1093"/>
      <c r="AB79" s="1093"/>
      <c r="AC79" s="1093"/>
      <c r="AD79" s="1093"/>
      <c r="AE79" s="1093"/>
      <c r="AF79" s="1093"/>
      <c r="AG79" s="1093"/>
      <c r="AH79" s="1093"/>
      <c r="AI79" s="1093"/>
      <c r="AJ79" s="1093"/>
      <c r="AK79" s="1093"/>
      <c r="AL79" s="1093"/>
      <c r="AM79" s="1093"/>
      <c r="AN79" s="1093"/>
      <c r="AO79" s="1093"/>
      <c r="AP79" s="1093"/>
      <c r="AQ79" s="1093"/>
      <c r="AR79" s="1093"/>
      <c r="AS79" s="1093"/>
      <c r="AT79" s="1093"/>
      <c r="AU79" s="1093"/>
      <c r="AV79" s="1093"/>
      <c r="AW79" s="1093"/>
      <c r="AX79" s="1093"/>
      <c r="AY79" s="1093"/>
      <c r="AZ79" s="1093"/>
      <c r="BA79" s="1093"/>
      <c r="BB79" s="1093"/>
      <c r="BC79" s="1093"/>
      <c r="BD79" s="1093"/>
      <c r="BE79" s="1093"/>
      <c r="BF79" s="1078"/>
      <c r="BG79" s="1078"/>
    </row>
    <row r="80" spans="1:59" s="1005" customFormat="1" ht="11" x14ac:dyDescent="0.15">
      <c r="A80" s="1005" t="s">
        <v>123</v>
      </c>
      <c r="B80" s="1093">
        <v>7.1022483682419093</v>
      </c>
      <c r="C80" s="1093">
        <v>8.3059109827720352</v>
      </c>
      <c r="D80" s="1093">
        <v>7.6403762856854458</v>
      </c>
      <c r="E80" s="1093">
        <v>7.9685351153551913</v>
      </c>
      <c r="F80" s="1093">
        <v>8.5699436996487766</v>
      </c>
      <c r="G80" s="1093">
        <v>9.1225660546511218</v>
      </c>
      <c r="H80" s="1093">
        <v>9.6034773614999693</v>
      </c>
      <c r="I80" s="1093">
        <v>10.494111275211974</v>
      </c>
      <c r="J80" s="1093">
        <v>12.171822917764048</v>
      </c>
      <c r="K80" s="1093">
        <v>13.112346459704236</v>
      </c>
      <c r="L80" s="1093">
        <v>15.241071524267111</v>
      </c>
      <c r="M80" s="1093">
        <v>17.284332620324051</v>
      </c>
      <c r="N80" s="1093">
        <v>18.460654582614616</v>
      </c>
      <c r="O80" s="1093">
        <v>22.535300773947306</v>
      </c>
      <c r="P80" s="1093">
        <v>28.665954661356587</v>
      </c>
      <c r="Q80" s="1093">
        <v>33.168250461627686</v>
      </c>
      <c r="R80" s="1093">
        <v>39.064897080587528</v>
      </c>
      <c r="S80" s="1093">
        <v>43.656133865802218</v>
      </c>
      <c r="T80" s="1093">
        <v>46.219986423007434</v>
      </c>
      <c r="U80" s="1093">
        <v>43.026688488446155</v>
      </c>
      <c r="V80" s="1093">
        <v>42.077017250780351</v>
      </c>
      <c r="W80" s="1093">
        <v>43.233832860380744</v>
      </c>
      <c r="X80" s="1093">
        <v>43.167781645775548</v>
      </c>
      <c r="Y80" s="1093">
        <v>44.977264891010577</v>
      </c>
      <c r="Z80" s="1093">
        <v>42.591085418290447</v>
      </c>
      <c r="AA80" s="1093">
        <v>44.016614120369873</v>
      </c>
      <c r="AB80" s="1093">
        <v>42.550505922849553</v>
      </c>
      <c r="AC80" s="1093">
        <v>42.647414916126905</v>
      </c>
      <c r="AD80" s="1093">
        <v>38.810715934860205</v>
      </c>
      <c r="AE80" s="1093">
        <v>38.520503121577811</v>
      </c>
      <c r="AF80" s="1093">
        <v>39.196230182933398</v>
      </c>
      <c r="AG80" s="1093">
        <v>38.120211956264548</v>
      </c>
      <c r="AH80" s="1093">
        <v>36.050413442096257</v>
      </c>
      <c r="AI80" s="1093">
        <v>36.761065388214071</v>
      </c>
      <c r="AJ80" s="1093">
        <v>36.60703388120838</v>
      </c>
      <c r="AK80" s="1093">
        <v>34.78388001535199</v>
      </c>
      <c r="AL80" s="1093">
        <v>35.574837098632415</v>
      </c>
      <c r="AM80" s="1093">
        <v>36.383035631058576</v>
      </c>
      <c r="AN80" s="1093">
        <v>37.588208837600213</v>
      </c>
      <c r="AO80" s="1093">
        <v>38.512063703954098</v>
      </c>
      <c r="AP80" s="1093">
        <v>39.765964834451054</v>
      </c>
      <c r="AQ80" s="1093">
        <v>40.577175870283945</v>
      </c>
      <c r="AR80" s="1093">
        <v>42.103922823545815</v>
      </c>
      <c r="AS80" s="1093">
        <v>43.898788282086528</v>
      </c>
      <c r="AT80" s="1093">
        <v>45.726230817208275</v>
      </c>
      <c r="AU80" s="1093">
        <v>43.923938919646886</v>
      </c>
      <c r="AV80" s="1093">
        <v>45.604304967375036</v>
      </c>
      <c r="AW80" s="1093">
        <v>48.881204342196185</v>
      </c>
      <c r="AX80" s="1093">
        <v>50.682585478241137</v>
      </c>
      <c r="AY80" s="1093">
        <v>54.158734595454142</v>
      </c>
      <c r="AZ80" s="1093">
        <v>55.953827286491638</v>
      </c>
      <c r="BA80" s="1093">
        <v>54.769721163655674</v>
      </c>
      <c r="BB80" s="1093">
        <v>54.249079551575491</v>
      </c>
      <c r="BC80" s="1093">
        <v>57.207845768006415</v>
      </c>
      <c r="BD80" s="1093">
        <v>58.126285324777825</v>
      </c>
      <c r="BE80" s="1058">
        <v>52.418070465865881</v>
      </c>
      <c r="BF80" s="1078">
        <v>-0.10066759982995643</v>
      </c>
      <c r="BG80" s="1078">
        <v>2.4284772914631159E-2</v>
      </c>
    </row>
    <row r="81" spans="1:59" s="1005" customFormat="1" ht="11" x14ac:dyDescent="0.15">
      <c r="A81" s="1005" t="s">
        <v>122</v>
      </c>
      <c r="B81" s="1093">
        <v>10.807744705225481</v>
      </c>
      <c r="C81" s="1093">
        <v>11.079223923658407</v>
      </c>
      <c r="D81" s="1093">
        <v>9.2348341394411495</v>
      </c>
      <c r="E81" s="1093">
        <v>9.6979728514075187</v>
      </c>
      <c r="F81" s="1093">
        <v>7.761177590435449</v>
      </c>
      <c r="G81" s="1093">
        <v>9.4492126074253484</v>
      </c>
      <c r="H81" s="1093">
        <v>9.489980251249543</v>
      </c>
      <c r="I81" s="1093">
        <v>10.307099415527993</v>
      </c>
      <c r="J81" s="1093">
        <v>9.5276474653687835</v>
      </c>
      <c r="K81" s="1093">
        <v>10.591564573530855</v>
      </c>
      <c r="L81" s="1093">
        <v>11.493261605442589</v>
      </c>
      <c r="M81" s="1093">
        <v>13.441051930166889</v>
      </c>
      <c r="N81" s="1093">
        <v>14.251234290932155</v>
      </c>
      <c r="O81" s="1093">
        <v>14.702757197159549</v>
      </c>
      <c r="P81" s="1093">
        <v>15.702293450306614</v>
      </c>
      <c r="Q81" s="1093">
        <v>17.448079785055608</v>
      </c>
      <c r="R81" s="1093">
        <v>19.399816051098792</v>
      </c>
      <c r="S81" s="1093">
        <v>21.116405215056584</v>
      </c>
      <c r="T81" s="1093">
        <v>22.269001751487387</v>
      </c>
      <c r="U81" s="1093">
        <v>23.669454785285463</v>
      </c>
      <c r="V81" s="1093">
        <v>23.913652607661838</v>
      </c>
      <c r="W81" s="1093">
        <v>23.812154114551188</v>
      </c>
      <c r="X81" s="1093">
        <v>24.582425008409036</v>
      </c>
      <c r="Y81" s="1093">
        <v>24.289864968085784</v>
      </c>
      <c r="Z81" s="1093">
        <v>24.953388485796705</v>
      </c>
      <c r="AA81" s="1093">
        <v>24.981851597087974</v>
      </c>
      <c r="AB81" s="1093">
        <v>24.741337101733066</v>
      </c>
      <c r="AC81" s="1093">
        <v>23.985131508560581</v>
      </c>
      <c r="AD81" s="1093">
        <v>23.513017252984</v>
      </c>
      <c r="AE81" s="1093">
        <v>24.235669952915263</v>
      </c>
      <c r="AF81" s="1093">
        <v>25.169777851053258</v>
      </c>
      <c r="AG81" s="1093">
        <v>25.992846545195572</v>
      </c>
      <c r="AH81" s="1093">
        <v>26.53948164352213</v>
      </c>
      <c r="AI81" s="1093">
        <v>27.088970106234783</v>
      </c>
      <c r="AJ81" s="1093">
        <v>28.4989072920357</v>
      </c>
      <c r="AK81" s="1093">
        <v>29.601554741436122</v>
      </c>
      <c r="AL81" s="1093">
        <v>30.313544858716508</v>
      </c>
      <c r="AM81" s="1093">
        <v>30.50475916301345</v>
      </c>
      <c r="AN81" s="1093">
        <v>31.850215194018457</v>
      </c>
      <c r="AO81" s="1093">
        <v>31.644595643808845</v>
      </c>
      <c r="AP81" s="1093">
        <v>33.307014660891056</v>
      </c>
      <c r="AQ81" s="1093">
        <v>34.162465689123501</v>
      </c>
      <c r="AR81" s="1093">
        <v>35.619262675205263</v>
      </c>
      <c r="AS81" s="1093">
        <v>36.930331108298326</v>
      </c>
      <c r="AT81" s="1093">
        <v>38.037342762659584</v>
      </c>
      <c r="AU81" s="1093">
        <v>39.17451833366475</v>
      </c>
      <c r="AV81" s="1093">
        <v>39.074928660367178</v>
      </c>
      <c r="AW81" s="1093">
        <v>40.150799488714256</v>
      </c>
      <c r="AX81" s="1093">
        <v>39.005151394663123</v>
      </c>
      <c r="AY81" s="1093">
        <v>38.064345116157959</v>
      </c>
      <c r="AZ81" s="1093">
        <v>38.048770188578601</v>
      </c>
      <c r="BA81" s="1093">
        <v>39.118681165860067</v>
      </c>
      <c r="BB81" s="1093">
        <v>39.387337052219195</v>
      </c>
      <c r="BC81" s="1093">
        <v>39.153092401045384</v>
      </c>
      <c r="BD81" s="1093">
        <v>38.471370754381965</v>
      </c>
      <c r="BE81" s="1058">
        <v>35.637984814804376</v>
      </c>
      <c r="BF81" s="1078">
        <v>-7.6180219870476518E-2</v>
      </c>
      <c r="BG81" s="1078">
        <v>1.1352405417899281E-3</v>
      </c>
    </row>
    <row r="82" spans="1:59" s="1005" customFormat="1" ht="11" x14ac:dyDescent="0.15">
      <c r="A82" s="1005" t="s">
        <v>121</v>
      </c>
      <c r="B82" s="1093">
        <v>4.4311118263487312</v>
      </c>
      <c r="C82" s="1093">
        <v>5.7145017806090053</v>
      </c>
      <c r="D82" s="1093">
        <v>5.8847233679229536</v>
      </c>
      <c r="E82" s="1093">
        <v>6.1698989087365579</v>
      </c>
      <c r="F82" s="1093">
        <v>6.6072334609693701</v>
      </c>
      <c r="G82" s="1093">
        <v>6.7717785381972089</v>
      </c>
      <c r="H82" s="1093">
        <v>7.0471570363215212</v>
      </c>
      <c r="I82" s="1093">
        <v>7.460931553129047</v>
      </c>
      <c r="J82" s="1093">
        <v>8.1387266907783591</v>
      </c>
      <c r="K82" s="1093">
        <v>8.5158489644619664</v>
      </c>
      <c r="L82" s="1093">
        <v>8.481654349517429</v>
      </c>
      <c r="M82" s="1093">
        <v>8.9927452213533261</v>
      </c>
      <c r="N82" s="1093">
        <v>9.8498585199719226</v>
      </c>
      <c r="O82" s="1093">
        <v>10.215259744163331</v>
      </c>
      <c r="P82" s="1093">
        <v>11.126204630782224</v>
      </c>
      <c r="Q82" s="1093">
        <v>10.896166151325026</v>
      </c>
      <c r="R82" s="1093">
        <v>10.33023894429388</v>
      </c>
      <c r="S82" s="1093">
        <v>10.404539607812795</v>
      </c>
      <c r="T82" s="1093">
        <v>10.431489996137568</v>
      </c>
      <c r="U82" s="1093">
        <v>10.330487953001592</v>
      </c>
      <c r="V82" s="1093">
        <v>10.434920374231677</v>
      </c>
      <c r="W82" s="1093">
        <v>10.561713055345498</v>
      </c>
      <c r="X82" s="1093">
        <v>10.658046725638172</v>
      </c>
      <c r="Y82" s="1093">
        <v>11.042221366060797</v>
      </c>
      <c r="Z82" s="1093">
        <v>11.9193408270714</v>
      </c>
      <c r="AA82" s="1093">
        <v>11.977591898985551</v>
      </c>
      <c r="AB82" s="1093">
        <v>11.912030770842293</v>
      </c>
      <c r="AC82" s="1093">
        <v>13.106383443615108</v>
      </c>
      <c r="AD82" s="1093">
        <v>13.032642153813825</v>
      </c>
      <c r="AE82" s="1093">
        <v>14.124560572632001</v>
      </c>
      <c r="AF82" s="1093">
        <v>13.648548908054691</v>
      </c>
      <c r="AG82" s="1093">
        <v>14.035701875934507</v>
      </c>
      <c r="AH82" s="1093">
        <v>14.395097340679675</v>
      </c>
      <c r="AI82" s="1093">
        <v>14.585881794622473</v>
      </c>
      <c r="AJ82" s="1093">
        <v>14.972112590801412</v>
      </c>
      <c r="AK82" s="1093">
        <v>14.6686265923985</v>
      </c>
      <c r="AL82" s="1093">
        <v>15.661949347507507</v>
      </c>
      <c r="AM82" s="1093">
        <v>15.8738690650331</v>
      </c>
      <c r="AN82" s="1093">
        <v>15.729647509652038</v>
      </c>
      <c r="AO82" s="1093">
        <v>17.717490493673836</v>
      </c>
      <c r="AP82" s="1093">
        <v>19.017330612983095</v>
      </c>
      <c r="AQ82" s="1093">
        <v>19.184376591548713</v>
      </c>
      <c r="AR82" s="1093">
        <v>18.783749484611118</v>
      </c>
      <c r="AS82" s="1093">
        <v>20.488400548476296</v>
      </c>
      <c r="AT82" s="1093">
        <v>19.710272369008745</v>
      </c>
      <c r="AU82" s="1093">
        <v>21.567554063339355</v>
      </c>
      <c r="AV82" s="1093">
        <v>22.367981868994438</v>
      </c>
      <c r="AW82" s="1093">
        <v>22.444050706599278</v>
      </c>
      <c r="AX82" s="1093">
        <v>22.695561283958192</v>
      </c>
      <c r="AY82" s="1093">
        <v>22.710024939494815</v>
      </c>
      <c r="AZ82" s="1093">
        <v>22.783397172320953</v>
      </c>
      <c r="BA82" s="1093">
        <v>22.724382769817577</v>
      </c>
      <c r="BB82" s="1093">
        <v>23.495616744052914</v>
      </c>
      <c r="BC82" s="1093">
        <v>23.981736611246646</v>
      </c>
      <c r="BD82" s="1093">
        <v>25.853917943016526</v>
      </c>
      <c r="BE82" s="1058">
        <v>23.786598646383915</v>
      </c>
      <c r="BF82" s="1078">
        <v>-8.2475314109700881E-2</v>
      </c>
      <c r="BG82" s="1078">
        <v>2.7503651764237524E-2</v>
      </c>
    </row>
    <row r="83" spans="1:59" s="1005" customFormat="1" ht="11" x14ac:dyDescent="0.15">
      <c r="A83" s="1005" t="s">
        <v>120</v>
      </c>
      <c r="B83" s="1093">
        <v>65.783307603602367</v>
      </c>
      <c r="C83" s="1093">
        <v>64.516504989199902</v>
      </c>
      <c r="D83" s="1093">
        <v>65.475065618855766</v>
      </c>
      <c r="E83" s="1093">
        <v>67.334695100745876</v>
      </c>
      <c r="F83" s="1093">
        <v>67.543475867105968</v>
      </c>
      <c r="G83" s="1093">
        <v>68.750302982136247</v>
      </c>
      <c r="H83" s="1093">
        <v>72.11134895904172</v>
      </c>
      <c r="I83" s="1093">
        <v>72.502468627486991</v>
      </c>
      <c r="J83" s="1093">
        <v>75.93923890618791</v>
      </c>
      <c r="K83" s="1093">
        <v>76.082157759801902</v>
      </c>
      <c r="L83" s="1093">
        <v>79.044669987399459</v>
      </c>
      <c r="M83" s="1093">
        <v>80.433691674630794</v>
      </c>
      <c r="N83" s="1093">
        <v>80.400627721275583</v>
      </c>
      <c r="O83" s="1093">
        <v>77.688846915138427</v>
      </c>
      <c r="P83" s="1093">
        <v>78.254544819316877</v>
      </c>
      <c r="Q83" s="1093">
        <v>81.398250492557494</v>
      </c>
      <c r="R83" s="1093">
        <v>92.246244973287574</v>
      </c>
      <c r="S83" s="1093">
        <v>96.539868289859669</v>
      </c>
      <c r="T83" s="1093">
        <v>95.169069318341244</v>
      </c>
      <c r="U83" s="1093">
        <v>101.20954036536607</v>
      </c>
      <c r="V83" s="1093">
        <v>100.70286797576398</v>
      </c>
      <c r="W83" s="1093">
        <v>100.04741564615126</v>
      </c>
      <c r="X83" s="1093">
        <v>99.273456894538171</v>
      </c>
      <c r="Y83" s="1093">
        <v>106.77736576373296</v>
      </c>
      <c r="Z83" s="1093">
        <v>99.650027661628698</v>
      </c>
      <c r="AA83" s="1093">
        <v>100.66001006776801</v>
      </c>
      <c r="AB83" s="1093">
        <v>97.480157843908799</v>
      </c>
      <c r="AC83" s="1093">
        <v>95.541904394639147</v>
      </c>
      <c r="AD83" s="1093">
        <v>93.0841534855806</v>
      </c>
      <c r="AE83" s="1093">
        <v>94.831089026594952</v>
      </c>
      <c r="AF83" s="1093">
        <v>97.024582989863731</v>
      </c>
      <c r="AG83" s="1093">
        <v>97.054332047723918</v>
      </c>
      <c r="AH83" s="1093">
        <v>97.509062394869943</v>
      </c>
      <c r="AI83" s="1093">
        <v>94.266939785534319</v>
      </c>
      <c r="AJ83" s="1093">
        <v>96.032862953674552</v>
      </c>
      <c r="AK83" s="1093">
        <v>94.804753093213037</v>
      </c>
      <c r="AL83" s="1093">
        <v>94.038894479391047</v>
      </c>
      <c r="AM83" s="1093">
        <v>90.473236814276859</v>
      </c>
      <c r="AN83" s="1093">
        <v>96.849935572816207</v>
      </c>
      <c r="AO83" s="1093">
        <v>104.41380244158555</v>
      </c>
      <c r="AP83" s="1093">
        <v>97.627453762735399</v>
      </c>
      <c r="AQ83" s="1093">
        <v>98.354733214968235</v>
      </c>
      <c r="AR83" s="1093">
        <v>99.734752361258913</v>
      </c>
      <c r="AS83" s="1093">
        <v>105.47691999720145</v>
      </c>
      <c r="AT83" s="1093">
        <v>103.55555101340204</v>
      </c>
      <c r="AU83" s="1093">
        <v>102.73511796321533</v>
      </c>
      <c r="AV83" s="1093">
        <v>99.924629858561744</v>
      </c>
      <c r="AW83" s="1093">
        <v>96.862916600210298</v>
      </c>
      <c r="AX83" s="1093">
        <v>95.734558636666335</v>
      </c>
      <c r="AY83" s="1093">
        <v>95.317392761600971</v>
      </c>
      <c r="AZ83" s="1093">
        <v>91.944270218379373</v>
      </c>
      <c r="BA83" s="1093">
        <v>94.752181148515334</v>
      </c>
      <c r="BB83" s="1093">
        <v>92.929861992919399</v>
      </c>
      <c r="BC83" s="1093">
        <v>88.179901262305634</v>
      </c>
      <c r="BD83" s="1093">
        <v>88.935364112825383</v>
      </c>
      <c r="BE83" s="1058">
        <v>82.650640122854796</v>
      </c>
      <c r="BF83" s="1078">
        <v>-7.3205360724805213E-2</v>
      </c>
      <c r="BG83" s="1078">
        <v>-1.5104597055136115E-2</v>
      </c>
    </row>
    <row r="84" spans="1:59" s="1005" customFormat="1" ht="11" x14ac:dyDescent="0.15">
      <c r="A84" s="1005" t="s">
        <v>119</v>
      </c>
      <c r="B84" s="1093">
        <v>3.5621982621507566</v>
      </c>
      <c r="C84" s="1093">
        <v>3.8024867434931475</v>
      </c>
      <c r="D84" s="1093">
        <v>3.8061471449154758</v>
      </c>
      <c r="E84" s="1093">
        <v>3.8531573022727716</v>
      </c>
      <c r="F84" s="1093">
        <v>3.9188960353322213</v>
      </c>
      <c r="G84" s="1093">
        <v>4.3046109135263571</v>
      </c>
      <c r="H84" s="1093">
        <v>4.4854196877994434</v>
      </c>
      <c r="I84" s="1093">
        <v>4.5703056842169918</v>
      </c>
      <c r="J84" s="1093">
        <v>4.6834215058696369</v>
      </c>
      <c r="K84" s="1093">
        <v>4.7161167210759087</v>
      </c>
      <c r="L84" s="1093">
        <v>4.4669986321311761</v>
      </c>
      <c r="M84" s="1093">
        <v>4.6497933587562867</v>
      </c>
      <c r="N84" s="1093">
        <v>4.5760692034151864</v>
      </c>
      <c r="O84" s="1093">
        <v>4.3258301692077055</v>
      </c>
      <c r="P84" s="1093">
        <v>4.3301203062470002</v>
      </c>
      <c r="Q84" s="1093">
        <v>4.1943461126753956</v>
      </c>
      <c r="R84" s="1093">
        <v>4.0165333914695829</v>
      </c>
      <c r="S84" s="1093">
        <v>3.844071871663485</v>
      </c>
      <c r="T84" s="1093">
        <v>3.7549455695914853</v>
      </c>
      <c r="U84" s="1093">
        <v>3.6227184653732798</v>
      </c>
      <c r="V84" s="1093">
        <v>3.6398715740660426</v>
      </c>
      <c r="W84" s="1093">
        <v>3.7149716791345901</v>
      </c>
      <c r="X84" s="1093">
        <v>3.6166865215922743</v>
      </c>
      <c r="Y84" s="1093">
        <v>3.7967082165907882</v>
      </c>
      <c r="Z84" s="1093">
        <v>3.7354185584867792</v>
      </c>
      <c r="AA84" s="1093">
        <v>4.0885286470333799</v>
      </c>
      <c r="AB84" s="1093">
        <v>3.7888867565840036</v>
      </c>
      <c r="AC84" s="1093">
        <v>3.6232387998994722</v>
      </c>
      <c r="AD84" s="1093">
        <v>3.7612489709134223</v>
      </c>
      <c r="AE84" s="1093">
        <v>3.6877818055301534</v>
      </c>
      <c r="AF84" s="1093">
        <v>3.6576779920857665</v>
      </c>
      <c r="AG84" s="1093">
        <v>3.5799628245115822</v>
      </c>
      <c r="AH84" s="1093">
        <v>3.6203377993841785</v>
      </c>
      <c r="AI84" s="1093">
        <v>3.750786816046487</v>
      </c>
      <c r="AJ84" s="1093">
        <v>3.7255697952650473</v>
      </c>
      <c r="AK84" s="1093">
        <v>3.6689451107816256</v>
      </c>
      <c r="AL84" s="1093">
        <v>3.8403342113935928</v>
      </c>
      <c r="AM84" s="1093">
        <v>3.8287106272850733</v>
      </c>
      <c r="AN84" s="1093">
        <v>3.6798217674650084</v>
      </c>
      <c r="AO84" s="1093">
        <v>3.8694275158934577</v>
      </c>
      <c r="AP84" s="1093">
        <v>3.8918725233980282</v>
      </c>
      <c r="AQ84" s="1093">
        <v>3.9201423546396144</v>
      </c>
      <c r="AR84" s="1093">
        <v>4.0098154242440467</v>
      </c>
      <c r="AS84" s="1093">
        <v>3.8710768611411566</v>
      </c>
      <c r="AT84" s="1093">
        <v>3.9716002740305867</v>
      </c>
      <c r="AU84" s="1093">
        <v>4.1843921852027108</v>
      </c>
      <c r="AV84" s="1093">
        <v>4.2734254255999042</v>
      </c>
      <c r="AW84" s="1093">
        <v>4.2030284136002196</v>
      </c>
      <c r="AX84" s="1093">
        <v>4.4760825988927007</v>
      </c>
      <c r="AY84" s="1093">
        <v>4.7593988183340112</v>
      </c>
      <c r="AZ84" s="1093">
        <v>4.8428573394948575</v>
      </c>
      <c r="BA84" s="1093">
        <v>4.618442519839812</v>
      </c>
      <c r="BB84" s="1093">
        <v>4.7635847074925719</v>
      </c>
      <c r="BC84" s="1093">
        <v>4.9017531781027284</v>
      </c>
      <c r="BD84" s="1093">
        <v>4.857070142001656</v>
      </c>
      <c r="BE84" s="1058">
        <v>4.3311043350307328</v>
      </c>
      <c r="BF84" s="1078">
        <v>-0.11072506874504662</v>
      </c>
      <c r="BG84" s="1078">
        <v>2.0330536252294973E-2</v>
      </c>
    </row>
    <row r="85" spans="1:59" s="1005" customFormat="1" ht="11" x14ac:dyDescent="0.15">
      <c r="A85" s="1005" t="s">
        <v>118</v>
      </c>
      <c r="B85" s="1093">
        <v>3.7064914505679161</v>
      </c>
      <c r="C85" s="1093">
        <v>3.7378341109989606</v>
      </c>
      <c r="D85" s="1093">
        <v>3.6419547894426891</v>
      </c>
      <c r="E85" s="1093">
        <v>3.6962535234851916</v>
      </c>
      <c r="F85" s="1093">
        <v>3.7926246923271885</v>
      </c>
      <c r="G85" s="1093">
        <v>3.8829143290045569</v>
      </c>
      <c r="H85" s="1093">
        <v>4.3490488426355416</v>
      </c>
      <c r="I85" s="1093">
        <v>4.3955969668397978</v>
      </c>
      <c r="J85" s="1093">
        <v>4.7724110877745609</v>
      </c>
      <c r="K85" s="1093">
        <v>4.8051303463158197</v>
      </c>
      <c r="L85" s="1093">
        <v>4.3941149987307835</v>
      </c>
      <c r="M85" s="1093">
        <v>4.2215543217426692</v>
      </c>
      <c r="N85" s="1093">
        <v>4.3287371714556748</v>
      </c>
      <c r="O85" s="1093">
        <v>4.6819856832115727</v>
      </c>
      <c r="P85" s="1093">
        <v>4.6222396395921592</v>
      </c>
      <c r="Q85" s="1093">
        <v>4.6643970572010174</v>
      </c>
      <c r="R85" s="1093">
        <v>4.7976719871431639</v>
      </c>
      <c r="S85" s="1093">
        <v>4.5153557035063088</v>
      </c>
      <c r="T85" s="1093">
        <v>4.8631776611331876</v>
      </c>
      <c r="U85" s="1093">
        <v>4.4955320739524396</v>
      </c>
      <c r="V85" s="1093">
        <v>4.8941550181758675</v>
      </c>
      <c r="W85" s="1093">
        <v>4.7215806010437547</v>
      </c>
      <c r="X85" s="1093">
        <v>4.6926100003901308</v>
      </c>
      <c r="Y85" s="1093">
        <v>4.7886468309948667</v>
      </c>
      <c r="Z85" s="1093">
        <v>4.8864064189405925</v>
      </c>
      <c r="AA85" s="1093">
        <v>4.3793923710532612</v>
      </c>
      <c r="AB85" s="1093">
        <v>3.9714235085937322</v>
      </c>
      <c r="AC85" s="1093">
        <v>3.9325378602672236</v>
      </c>
      <c r="AD85" s="1093">
        <v>3.7949426460381268</v>
      </c>
      <c r="AE85" s="1093">
        <v>3.5611534656421635</v>
      </c>
      <c r="AF85" s="1093">
        <v>3.5532076532390287</v>
      </c>
      <c r="AG85" s="1093">
        <v>3.4608890011154174</v>
      </c>
      <c r="AH85" s="1093">
        <v>3.3542343774421761</v>
      </c>
      <c r="AI85" s="1093">
        <v>3.1464674609621714</v>
      </c>
      <c r="AJ85" s="1093">
        <v>3.2006744590413811</v>
      </c>
      <c r="AK85" s="1093">
        <v>3.4007140298111462</v>
      </c>
      <c r="AL85" s="1093">
        <v>3.421723427120976</v>
      </c>
      <c r="AM85" s="1093">
        <v>3.4451443302603866</v>
      </c>
      <c r="AN85" s="1093">
        <v>3.57472099799508</v>
      </c>
      <c r="AO85" s="1093">
        <v>4.1719880200826847</v>
      </c>
      <c r="AP85" s="1093">
        <v>3.9155784300157648</v>
      </c>
      <c r="AQ85" s="1093">
        <v>4.2466766098709856</v>
      </c>
      <c r="AR85" s="1093">
        <v>4.2612288256576649</v>
      </c>
      <c r="AS85" s="1093">
        <v>4.5644616497324515</v>
      </c>
      <c r="AT85" s="1093">
        <v>4.6471019049352122</v>
      </c>
      <c r="AU85" s="1093">
        <v>5.090412278940561</v>
      </c>
      <c r="AV85" s="1093">
        <v>5.1617466527307645</v>
      </c>
      <c r="AW85" s="1093">
        <v>5.3490749836266733</v>
      </c>
      <c r="AX85" s="1093">
        <v>5.8111244482205979</v>
      </c>
      <c r="AY85" s="1093">
        <v>5.9354154991126933</v>
      </c>
      <c r="AZ85" s="1093">
        <v>5.7791452419572975</v>
      </c>
      <c r="BA85" s="1093">
        <v>5.7987095357556644</v>
      </c>
      <c r="BB85" s="1093">
        <v>5.5979873557574686</v>
      </c>
      <c r="BC85" s="1093">
        <v>5.555634399492174</v>
      </c>
      <c r="BD85" s="1093">
        <v>5.1245873857987601</v>
      </c>
      <c r="BE85" s="1058">
        <v>4.725380475332142</v>
      </c>
      <c r="BF85" s="1078">
        <v>-8.041970114986019E-2</v>
      </c>
      <c r="BG85" s="1078">
        <v>9.8286098789808207E-3</v>
      </c>
    </row>
    <row r="86" spans="1:59" s="1005" customFormat="1" ht="11" x14ac:dyDescent="0.15">
      <c r="A86" s="1005" t="s">
        <v>117</v>
      </c>
      <c r="B86" s="1093">
        <v>1.9715982494889137</v>
      </c>
      <c r="C86" s="1093">
        <v>2.1195139902499052</v>
      </c>
      <c r="D86" s="1093">
        <v>2.1056670463440872</v>
      </c>
      <c r="E86" s="1093">
        <v>2.0780256092752949</v>
      </c>
      <c r="F86" s="1093">
        <v>2.2769611145009456</v>
      </c>
      <c r="G86" s="1093">
        <v>2.4957522778762478</v>
      </c>
      <c r="H86" s="1093">
        <v>3.1405147383454306</v>
      </c>
      <c r="I86" s="1093">
        <v>3.3102462047913992</v>
      </c>
      <c r="J86" s="1093">
        <v>3.6234187344190567</v>
      </c>
      <c r="K86" s="1093">
        <v>3.6295875531868993</v>
      </c>
      <c r="L86" s="1093">
        <v>3.8105979802409671</v>
      </c>
      <c r="M86" s="1093">
        <v>4.5183626423275367</v>
      </c>
      <c r="N86" s="1093">
        <v>4.7628723338846575</v>
      </c>
      <c r="O86" s="1093">
        <v>4.8852002816258677</v>
      </c>
      <c r="P86" s="1093">
        <v>5.5191025851800308</v>
      </c>
      <c r="Q86" s="1093">
        <v>5.7210784424647452</v>
      </c>
      <c r="R86" s="1093">
        <v>5.8151731346256943</v>
      </c>
      <c r="S86" s="1093">
        <v>5.9047909744261329</v>
      </c>
      <c r="T86" s="1093">
        <v>5.2960975559779415</v>
      </c>
      <c r="U86" s="1093">
        <v>4.738440522830671</v>
      </c>
      <c r="V86" s="1093">
        <v>4.9356158149370453</v>
      </c>
      <c r="W86" s="1093">
        <v>4.7443272555700133</v>
      </c>
      <c r="X86" s="1093">
        <v>4.8281244787033817</v>
      </c>
      <c r="Y86" s="1093">
        <v>5.0182116104515249</v>
      </c>
      <c r="Z86" s="1093">
        <v>5.1453933750355567</v>
      </c>
      <c r="AA86" s="1093">
        <v>4.8658770983953792</v>
      </c>
      <c r="AB86" s="1093">
        <v>5.0555338594727068</v>
      </c>
      <c r="AC86" s="1093">
        <v>5.3236636371466268</v>
      </c>
      <c r="AD86" s="1093">
        <v>5.2189103886134385</v>
      </c>
      <c r="AE86" s="1093">
        <v>5.0157287772448438</v>
      </c>
      <c r="AF86" s="1093">
        <v>5.0338645312444594</v>
      </c>
      <c r="AG86" s="1093">
        <v>5.3118209702517758</v>
      </c>
      <c r="AH86" s="1093">
        <v>5.1511230801677224</v>
      </c>
      <c r="AI86" s="1093">
        <v>5.116969015453547</v>
      </c>
      <c r="AJ86" s="1093">
        <v>5.0018481220612916</v>
      </c>
      <c r="AK86" s="1093">
        <v>5.201499753710932</v>
      </c>
      <c r="AL86" s="1093">
        <v>5.5015545308483125</v>
      </c>
      <c r="AM86" s="1093">
        <v>5.8471051776251031</v>
      </c>
      <c r="AN86" s="1093">
        <v>5.6411888457121853</v>
      </c>
      <c r="AO86" s="1093">
        <v>5.6881727186397892</v>
      </c>
      <c r="AP86" s="1093">
        <v>5.7159681398637305</v>
      </c>
      <c r="AQ86" s="1093">
        <v>5.0898347474179815</v>
      </c>
      <c r="AR86" s="1093">
        <v>5.2922676314220309</v>
      </c>
      <c r="AS86" s="1093">
        <v>5.539894313748408</v>
      </c>
      <c r="AT86" s="1093">
        <v>5.0428702155523819</v>
      </c>
      <c r="AU86" s="1093">
        <v>5.1360053208055092</v>
      </c>
      <c r="AV86" s="1093">
        <v>5.4769420274602556</v>
      </c>
      <c r="AW86" s="1093">
        <v>5.5694590202614354</v>
      </c>
      <c r="AX86" s="1093">
        <v>5.4400277464151428</v>
      </c>
      <c r="AY86" s="1093">
        <v>5.4595294361141393</v>
      </c>
      <c r="AZ86" s="1093">
        <v>6.1465376037435666</v>
      </c>
      <c r="BA86" s="1093">
        <v>6.1683534502859985</v>
      </c>
      <c r="BB86" s="1093">
        <v>6.4962291004309147</v>
      </c>
      <c r="BC86" s="1093">
        <v>7.0276275058199857</v>
      </c>
      <c r="BD86" s="1093">
        <v>7.0230174521387045</v>
      </c>
      <c r="BE86" s="1058">
        <v>6.4757565484967285</v>
      </c>
      <c r="BF86" s="1078">
        <v>-8.0443232755021632E-2</v>
      </c>
      <c r="BG86" s="1078">
        <v>3.3676387362258975E-2</v>
      </c>
    </row>
    <row r="87" spans="1:59" s="1005" customFormat="1" ht="11" x14ac:dyDescent="0.15">
      <c r="A87" s="1005" t="s">
        <v>116</v>
      </c>
      <c r="B87" s="1093">
        <v>9.6983270660137695</v>
      </c>
      <c r="C87" s="1093">
        <v>10.39362838913514</v>
      </c>
      <c r="D87" s="1093">
        <v>10.824286235482026</v>
      </c>
      <c r="E87" s="1093">
        <v>11.990252523596887</v>
      </c>
      <c r="F87" s="1093">
        <v>12.949769785824781</v>
      </c>
      <c r="G87" s="1093">
        <v>14.987305541816996</v>
      </c>
      <c r="H87" s="1093">
        <v>13.415896604532582</v>
      </c>
      <c r="I87" s="1093">
        <v>16.588426743752443</v>
      </c>
      <c r="J87" s="1093">
        <v>22.138263460395819</v>
      </c>
      <c r="K87" s="1093">
        <v>23.591646163858961</v>
      </c>
      <c r="L87" s="1093">
        <v>25.693962036794126</v>
      </c>
      <c r="M87" s="1093">
        <v>29.30307099377546</v>
      </c>
      <c r="N87" s="1093">
        <v>32.207790512885786</v>
      </c>
      <c r="O87" s="1093">
        <v>34.811425205395288</v>
      </c>
      <c r="P87" s="1093">
        <v>44.008060438437461</v>
      </c>
      <c r="Q87" s="1093">
        <v>44.363689788899315</v>
      </c>
      <c r="R87" s="1093">
        <v>45.913926077117296</v>
      </c>
      <c r="S87" s="1093">
        <v>45.620992644417939</v>
      </c>
      <c r="T87" s="1093">
        <v>46.537494140007034</v>
      </c>
      <c r="U87" s="1093">
        <v>44.766503019529225</v>
      </c>
      <c r="V87" s="1093">
        <v>48.948763238444833</v>
      </c>
      <c r="W87" s="1093">
        <v>48.776113392504215</v>
      </c>
      <c r="X87" s="1093">
        <v>52.644758710072793</v>
      </c>
      <c r="Y87" s="1093">
        <v>52.20817507872588</v>
      </c>
      <c r="Z87" s="1093">
        <v>54.930858795258573</v>
      </c>
      <c r="AA87" s="1093">
        <v>52.463077943309194</v>
      </c>
      <c r="AB87" s="1093">
        <v>50.855435750182714</v>
      </c>
      <c r="AC87" s="1093">
        <v>49.821776770523691</v>
      </c>
      <c r="AD87" s="1093">
        <v>51.757823556779798</v>
      </c>
      <c r="AE87" s="1093">
        <v>55.197310761675091</v>
      </c>
      <c r="AF87" s="1093">
        <v>57.15194012953075</v>
      </c>
      <c r="AG87" s="1093">
        <v>57.616312403566866</v>
      </c>
      <c r="AH87" s="1093">
        <v>59.14829344157291</v>
      </c>
      <c r="AI87" s="1093">
        <v>60.750315108092423</v>
      </c>
      <c r="AJ87" s="1093">
        <v>59.308034253351401</v>
      </c>
      <c r="AK87" s="1093">
        <v>63.042439614123033</v>
      </c>
      <c r="AL87" s="1093">
        <v>63.616179683785134</v>
      </c>
      <c r="AM87" s="1093">
        <v>62.258173189035652</v>
      </c>
      <c r="AN87" s="1093">
        <v>63.571650385483331</v>
      </c>
      <c r="AO87" s="1093">
        <v>67.812056570452896</v>
      </c>
      <c r="AP87" s="1093">
        <v>68.789758045405591</v>
      </c>
      <c r="AQ87" s="1093">
        <v>68.163194425544489</v>
      </c>
      <c r="AR87" s="1093">
        <v>65.417913629464863</v>
      </c>
      <c r="AS87" s="1093">
        <v>67.801439912159296</v>
      </c>
      <c r="AT87" s="1093">
        <v>71.348888634024718</v>
      </c>
      <c r="AU87" s="1093">
        <v>72.397097149981121</v>
      </c>
      <c r="AV87" s="1093">
        <v>51.710107487566511</v>
      </c>
      <c r="AW87" s="1093">
        <v>61.155823080258791</v>
      </c>
      <c r="AX87" s="1093">
        <v>65.533825322499681</v>
      </c>
      <c r="AY87" s="1093">
        <v>71.674681181229531</v>
      </c>
      <c r="AZ87" s="1093">
        <v>62.798560688956314</v>
      </c>
      <c r="BA87" s="1093">
        <v>63.574940056327605</v>
      </c>
      <c r="BB87" s="1093">
        <v>62.145957751102856</v>
      </c>
      <c r="BC87" s="1093">
        <v>61.866968948246743</v>
      </c>
      <c r="BD87" s="1093">
        <v>62.668091733900383</v>
      </c>
      <c r="BE87" s="1058">
        <v>56.618591939172006</v>
      </c>
      <c r="BF87" s="1078">
        <v>-9.9000866780237229E-2</v>
      </c>
      <c r="BG87" s="1078">
        <v>-1.2889149502549491E-2</v>
      </c>
    </row>
    <row r="88" spans="1:59" s="1005" customFormat="1" ht="11" x14ac:dyDescent="0.15">
      <c r="A88" s="1005" t="s">
        <v>115</v>
      </c>
      <c r="B88" s="1093">
        <v>3.7465872386743344</v>
      </c>
      <c r="C88" s="1093">
        <v>4.187022072140155</v>
      </c>
      <c r="D88" s="1093">
        <v>4.3327766665731007</v>
      </c>
      <c r="E88" s="1093">
        <v>4.5110209371471797</v>
      </c>
      <c r="F88" s="1093">
        <v>4.6593083118596592</v>
      </c>
      <c r="G88" s="1093">
        <v>4.972467027501251</v>
      </c>
      <c r="H88" s="1093">
        <v>5.053907019439059</v>
      </c>
      <c r="I88" s="1093">
        <v>5.1302778010865815</v>
      </c>
      <c r="J88" s="1093">
        <v>5.417358835436751</v>
      </c>
      <c r="K88" s="1093">
        <v>5.9808194229285547</v>
      </c>
      <c r="L88" s="1093">
        <v>6.1918716529962339</v>
      </c>
      <c r="M88" s="1093">
        <v>6.9406215350946958</v>
      </c>
      <c r="N88" s="1093">
        <v>7.1974600366577244</v>
      </c>
      <c r="O88" s="1093">
        <v>11.092338845897258</v>
      </c>
      <c r="P88" s="1093">
        <v>11.331914248607147</v>
      </c>
      <c r="Q88" s="1093">
        <v>11.326058334426889</v>
      </c>
      <c r="R88" s="1093">
        <v>11.558045938066412</v>
      </c>
      <c r="S88" s="1093">
        <v>11.350099168569189</v>
      </c>
      <c r="T88" s="1093">
        <v>10.568170181883703</v>
      </c>
      <c r="U88" s="1093">
        <v>10.618745557035201</v>
      </c>
      <c r="V88" s="1093">
        <v>11.638391116674383</v>
      </c>
      <c r="W88" s="1093">
        <v>11.915375992496571</v>
      </c>
      <c r="X88" s="1093">
        <v>11.863134038643512</v>
      </c>
      <c r="Y88" s="1093">
        <v>12.333842598389349</v>
      </c>
      <c r="Z88" s="1093">
        <v>12.839051709979968</v>
      </c>
      <c r="AA88" s="1093">
        <v>17.406919588090879</v>
      </c>
      <c r="AB88" s="1093">
        <v>16.99096314123555</v>
      </c>
      <c r="AC88" s="1093">
        <v>17.857729973957703</v>
      </c>
      <c r="AD88" s="1093">
        <v>17.477890682286759</v>
      </c>
      <c r="AE88" s="1093">
        <v>17.455854138974058</v>
      </c>
      <c r="AF88" s="1093">
        <v>18.522182101907653</v>
      </c>
      <c r="AG88" s="1093">
        <v>17.149553435608386</v>
      </c>
      <c r="AH88" s="1093">
        <v>17.541705212937558</v>
      </c>
      <c r="AI88" s="1093">
        <v>19.124049551510215</v>
      </c>
      <c r="AJ88" s="1093">
        <v>20.255143215176211</v>
      </c>
      <c r="AK88" s="1093">
        <v>20.430411888447445</v>
      </c>
      <c r="AL88" s="1093">
        <v>20.523445150295615</v>
      </c>
      <c r="AM88" s="1093">
        <v>20.288029433228811</v>
      </c>
      <c r="AN88" s="1093">
        <v>20.168180113786775</v>
      </c>
      <c r="AO88" s="1093">
        <v>20.159491827548916</v>
      </c>
      <c r="AP88" s="1093">
        <v>21.493179161978713</v>
      </c>
      <c r="AQ88" s="1093">
        <v>20.954724939098988</v>
      </c>
      <c r="AR88" s="1093">
        <v>21.511855063853297</v>
      </c>
      <c r="AS88" s="1093">
        <v>22.003280411154929</v>
      </c>
      <c r="AT88" s="1093">
        <v>22.627032186592</v>
      </c>
      <c r="AU88" s="1093">
        <v>20.375093136929092</v>
      </c>
      <c r="AV88" s="1093">
        <v>22.649627481782673</v>
      </c>
      <c r="AW88" s="1093">
        <v>24.741134967514807</v>
      </c>
      <c r="AX88" s="1093">
        <v>24.493642136138607</v>
      </c>
      <c r="AY88" s="1093">
        <v>26.300665485129059</v>
      </c>
      <c r="AZ88" s="1093">
        <v>26.374769139418127</v>
      </c>
      <c r="BA88" s="1093">
        <v>25.958582688215191</v>
      </c>
      <c r="BB88" s="1093">
        <v>27.066243166412008</v>
      </c>
      <c r="BC88" s="1093">
        <v>26.948103276430487</v>
      </c>
      <c r="BD88" s="1093">
        <v>25.380369851287004</v>
      </c>
      <c r="BE88" s="1058">
        <v>24.001525361618704</v>
      </c>
      <c r="BF88" s="1078">
        <v>-5.6911007848908679E-2</v>
      </c>
      <c r="BG88" s="1078">
        <v>1.154925644645699E-2</v>
      </c>
    </row>
    <row r="89" spans="1:59" s="1005" customFormat="1" ht="11" x14ac:dyDescent="0.15">
      <c r="A89" s="1081" t="s">
        <v>114</v>
      </c>
      <c r="B89" s="1060">
        <v>7.8704870468321877</v>
      </c>
      <c r="C89" s="1060">
        <v>8.0716036133401516</v>
      </c>
      <c r="D89" s="1060">
        <v>7.9360942744165222</v>
      </c>
      <c r="E89" s="1060">
        <v>8.1609658063636399</v>
      </c>
      <c r="F89" s="1060">
        <v>8.1469191866155342</v>
      </c>
      <c r="G89" s="1060">
        <v>8.6574736688976106</v>
      </c>
      <c r="H89" s="1060">
        <v>9.168206833848684</v>
      </c>
      <c r="I89" s="1060">
        <v>9.4717740454245174</v>
      </c>
      <c r="J89" s="1060">
        <v>9.9887273811030646</v>
      </c>
      <c r="K89" s="1060">
        <v>10.19822624278115</v>
      </c>
      <c r="L89" s="1060">
        <v>10.507290838111787</v>
      </c>
      <c r="M89" s="1060">
        <v>11.190116987972441</v>
      </c>
      <c r="N89" s="1060">
        <v>11.448965966015734</v>
      </c>
      <c r="O89" s="1060">
        <v>11.563554573956576</v>
      </c>
      <c r="P89" s="1060">
        <v>12.327454607518691</v>
      </c>
      <c r="Q89" s="1060">
        <v>12.852106967659267</v>
      </c>
      <c r="R89" s="1060">
        <v>13.903405803102322</v>
      </c>
      <c r="S89" s="1060">
        <v>14.431312078975068</v>
      </c>
      <c r="T89" s="1060">
        <v>14.402598874437089</v>
      </c>
      <c r="U89" s="1060">
        <v>14.466428670076571</v>
      </c>
      <c r="V89" s="1060">
        <v>14.609875045502609</v>
      </c>
      <c r="W89" s="1060">
        <v>14.540948083359998</v>
      </c>
      <c r="X89" s="1060">
        <v>14.601227775079069</v>
      </c>
      <c r="Y89" s="1060">
        <v>15.192763574310785</v>
      </c>
      <c r="Z89" s="1060">
        <v>14.822144491784911</v>
      </c>
      <c r="AA89" s="1060">
        <v>14.885072790892348</v>
      </c>
      <c r="AB89" s="1060">
        <v>14.457170372640659</v>
      </c>
      <c r="AC89" s="1060">
        <v>14.303333203944781</v>
      </c>
      <c r="AD89" s="1060">
        <v>13.969764956485328</v>
      </c>
      <c r="AE89" s="1060">
        <v>14.08615088044003</v>
      </c>
      <c r="AF89" s="1060">
        <v>14.295633368019837</v>
      </c>
      <c r="AG89" s="1060">
        <v>14.317323404476099</v>
      </c>
      <c r="AH89" s="1060">
        <v>14.237032759923245</v>
      </c>
      <c r="AI89" s="1060">
        <v>14.108162121920031</v>
      </c>
      <c r="AJ89" s="1060">
        <v>14.19264114826492</v>
      </c>
      <c r="AK89" s="1060">
        <v>14.176508851040532</v>
      </c>
      <c r="AL89" s="1060">
        <v>14.321896560914523</v>
      </c>
      <c r="AM89" s="1060">
        <v>14.151320863837565</v>
      </c>
      <c r="AN89" s="1060">
        <v>14.467851760206303</v>
      </c>
      <c r="AO89" s="1060">
        <v>15.072392011246205</v>
      </c>
      <c r="AP89" s="1060">
        <v>14.840378071714952</v>
      </c>
      <c r="AQ89" s="1060">
        <v>14.722859756932396</v>
      </c>
      <c r="AR89" s="1060">
        <v>14.890794405753459</v>
      </c>
      <c r="AS89" s="1060">
        <v>15.399178083728012</v>
      </c>
      <c r="AT89" s="1060">
        <v>15.28517394721122</v>
      </c>
      <c r="AU89" s="1060">
        <v>15.387752339744686</v>
      </c>
      <c r="AV89" s="1060">
        <v>15.045193607253413</v>
      </c>
      <c r="AW89" s="1060">
        <v>15.202457114141984</v>
      </c>
      <c r="AX89" s="1060">
        <v>15.229803670469632</v>
      </c>
      <c r="AY89" s="1060">
        <v>15.402154195719964</v>
      </c>
      <c r="AZ89" s="1060">
        <v>15.298559782842705</v>
      </c>
      <c r="BA89" s="1060">
        <v>15.325043964949668</v>
      </c>
      <c r="BB89" s="1060">
        <v>15.292314142611179</v>
      </c>
      <c r="BC89" s="1060">
        <v>15.284833122515002</v>
      </c>
      <c r="BD89" s="1060">
        <v>15.192069363159556</v>
      </c>
      <c r="BE89" s="1060">
        <v>13.862610203727995</v>
      </c>
      <c r="BF89" s="1061">
        <v>-9.0003218844597388E-2</v>
      </c>
      <c r="BG89" s="1061">
        <v>-6.1079301651201234E-4</v>
      </c>
    </row>
    <row r="90" spans="1:59" s="1005" customFormat="1" ht="11" x14ac:dyDescent="0.15">
      <c r="B90" s="1093"/>
      <c r="C90" s="1093"/>
      <c r="D90" s="1093"/>
      <c r="E90" s="1093"/>
      <c r="F90" s="1093"/>
      <c r="G90" s="1093"/>
      <c r="H90" s="1093"/>
      <c r="I90" s="1093"/>
      <c r="J90" s="1093"/>
      <c r="K90" s="1093"/>
      <c r="L90" s="1093"/>
      <c r="M90" s="1093"/>
      <c r="N90" s="1093"/>
      <c r="O90" s="1093"/>
      <c r="P90" s="1093"/>
      <c r="Q90" s="1093"/>
      <c r="R90" s="1093"/>
      <c r="S90" s="1093"/>
      <c r="T90" s="1093"/>
      <c r="U90" s="1093"/>
      <c r="V90" s="1093"/>
      <c r="W90" s="1093"/>
      <c r="X90" s="1093"/>
      <c r="Y90" s="1093"/>
      <c r="Z90" s="1093"/>
      <c r="AA90" s="1093"/>
      <c r="AB90" s="1093"/>
      <c r="AC90" s="1093"/>
      <c r="AD90" s="1093"/>
      <c r="AE90" s="1093"/>
      <c r="AF90" s="1093"/>
      <c r="AG90" s="1093"/>
      <c r="AH90" s="1093"/>
      <c r="AI90" s="1093"/>
      <c r="AJ90" s="1093"/>
      <c r="AK90" s="1093"/>
      <c r="AL90" s="1093"/>
      <c r="AM90" s="1093"/>
      <c r="AN90" s="1093"/>
      <c r="AO90" s="1093"/>
      <c r="AP90" s="1093"/>
      <c r="AQ90" s="1093"/>
      <c r="AR90" s="1093"/>
      <c r="AS90" s="1093"/>
      <c r="AT90" s="1093"/>
      <c r="AU90" s="1093"/>
      <c r="AV90" s="1093"/>
      <c r="AW90" s="1093"/>
      <c r="AX90" s="1093"/>
      <c r="AY90" s="1093"/>
      <c r="AZ90" s="1093"/>
      <c r="BA90" s="1093"/>
      <c r="BB90" s="1093"/>
      <c r="BC90" s="1093"/>
      <c r="BD90" s="1093"/>
      <c r="BE90" s="1093"/>
      <c r="BF90" s="1078"/>
      <c r="BG90" s="1078"/>
    </row>
    <row r="91" spans="1:59" s="1005" customFormat="1" ht="11" x14ac:dyDescent="0.15">
      <c r="A91" s="1005" t="s">
        <v>113</v>
      </c>
      <c r="B91" s="1093">
        <v>135.00470698528247</v>
      </c>
      <c r="C91" s="1093">
        <v>138.07880508240808</v>
      </c>
      <c r="D91" s="1093">
        <v>142.67614342076115</v>
      </c>
      <c r="E91" s="1093">
        <v>147.39612485698737</v>
      </c>
      <c r="F91" s="1093">
        <v>149.7507938976579</v>
      </c>
      <c r="G91" s="1093">
        <v>159.8850855998931</v>
      </c>
      <c r="H91" s="1093">
        <v>164.80238489906876</v>
      </c>
      <c r="I91" s="1093">
        <v>169.5894689842159</v>
      </c>
      <c r="J91" s="1093">
        <v>178.77369336063174</v>
      </c>
      <c r="K91" s="1093">
        <v>187.66227391214809</v>
      </c>
      <c r="L91" s="1093">
        <v>188.45941529679547</v>
      </c>
      <c r="M91" s="1093">
        <v>192.80406982927761</v>
      </c>
      <c r="N91" s="1093">
        <v>200.11350714693478</v>
      </c>
      <c r="O91" s="1093">
        <v>204.24174689451155</v>
      </c>
      <c r="P91" s="1093">
        <v>209.45216736297124</v>
      </c>
      <c r="Q91" s="1093">
        <v>207.70108769461609</v>
      </c>
      <c r="R91" s="1093">
        <v>208.32773918819382</v>
      </c>
      <c r="S91" s="1093">
        <v>203.66246249285467</v>
      </c>
      <c r="T91" s="1093">
        <v>193.94441587731416</v>
      </c>
      <c r="U91" s="1093">
        <v>198.37611926280832</v>
      </c>
      <c r="V91" s="1093">
        <v>201.075298722133</v>
      </c>
      <c r="W91" s="1093">
        <v>201.78461535433252</v>
      </c>
      <c r="X91" s="1093">
        <v>204.33403296643846</v>
      </c>
      <c r="Y91" s="1093">
        <v>210.1890112898507</v>
      </c>
      <c r="Z91" s="1093">
        <v>217.36865398929476</v>
      </c>
      <c r="AA91" s="1093">
        <v>218.64017894092177</v>
      </c>
      <c r="AB91" s="1093">
        <v>214.08312373481354</v>
      </c>
      <c r="AC91" s="1093">
        <v>214.94925773855178</v>
      </c>
      <c r="AD91" s="1093">
        <v>216.95469627179111</v>
      </c>
      <c r="AE91" s="1093">
        <v>222.95130847045019</v>
      </c>
      <c r="AF91" s="1093">
        <v>230.31861718232227</v>
      </c>
      <c r="AG91" s="1093">
        <v>234.50948868598948</v>
      </c>
      <c r="AH91" s="1093">
        <v>237.68881352581721</v>
      </c>
      <c r="AI91" s="1093">
        <v>240.75665388871636</v>
      </c>
      <c r="AJ91" s="1093">
        <v>247.91832792383744</v>
      </c>
      <c r="AK91" s="1093">
        <v>246.89153586891317</v>
      </c>
      <c r="AL91" s="1093">
        <v>246.21524903749756</v>
      </c>
      <c r="AM91" s="1093">
        <v>248.43953066804937</v>
      </c>
      <c r="AN91" s="1093">
        <v>249.06993603002155</v>
      </c>
      <c r="AO91" s="1093">
        <v>253.63930341625047</v>
      </c>
      <c r="AP91" s="1093">
        <v>250.57065965858911</v>
      </c>
      <c r="AQ91" s="1093">
        <v>257.01525700217633</v>
      </c>
      <c r="AR91" s="1093">
        <v>257.53962260362198</v>
      </c>
      <c r="AS91" s="1093">
        <v>256.03248395570137</v>
      </c>
      <c r="AT91" s="1093">
        <v>246.70757530515758</v>
      </c>
      <c r="AU91" s="1093">
        <v>240.53287947902371</v>
      </c>
      <c r="AV91" s="1093">
        <v>243.34928332733784</v>
      </c>
      <c r="AW91" s="1093">
        <v>236.49484492345846</v>
      </c>
      <c r="AX91" s="1093">
        <v>235.8809921740806</v>
      </c>
      <c r="AY91" s="1093">
        <v>234.80050456659978</v>
      </c>
      <c r="AZ91" s="1093">
        <v>237.01206775645755</v>
      </c>
      <c r="BA91" s="1093">
        <v>234.77088589251832</v>
      </c>
      <c r="BB91" s="1093">
        <v>230.52126908581931</v>
      </c>
      <c r="BC91" s="1093">
        <v>228.81672495964867</v>
      </c>
      <c r="BD91" s="1093">
        <v>233.18886244691765</v>
      </c>
      <c r="BE91" s="1058">
        <v>218.37704462760411</v>
      </c>
      <c r="BF91" s="1078">
        <v>-6.6077239922639031E-2</v>
      </c>
      <c r="BG91" s="1078">
        <v>-5.6196539308811522E-3</v>
      </c>
    </row>
    <row r="92" spans="1:59" s="1005" customFormat="1" ht="11" x14ac:dyDescent="0.15">
      <c r="A92" s="1005" t="s">
        <v>112</v>
      </c>
      <c r="B92" s="1093" t="s">
        <v>111</v>
      </c>
      <c r="C92" s="1093" t="s">
        <v>111</v>
      </c>
      <c r="D92" s="1093" t="s">
        <v>111</v>
      </c>
      <c r="E92" s="1093" t="s">
        <v>111</v>
      </c>
      <c r="F92" s="1093" t="s">
        <v>111</v>
      </c>
      <c r="G92" s="1093" t="s">
        <v>111</v>
      </c>
      <c r="H92" s="1093">
        <v>0.44691468479307739</v>
      </c>
      <c r="I92" s="1093">
        <v>0.85849324811657535</v>
      </c>
      <c r="J92" s="1093">
        <v>1.0444078396049321</v>
      </c>
      <c r="K92" s="1093">
        <v>1.061917367349575</v>
      </c>
      <c r="L92" s="1093">
        <v>1.182674759609861</v>
      </c>
      <c r="M92" s="1093">
        <v>1.3267699027356887</v>
      </c>
      <c r="N92" s="1093">
        <v>1.3285077748375311</v>
      </c>
      <c r="O92" s="1093">
        <v>1.3940118930895631</v>
      </c>
      <c r="P92" s="1093">
        <v>1.5026675761753274</v>
      </c>
      <c r="Q92" s="1093">
        <v>1.6487415443025519</v>
      </c>
      <c r="R92" s="1093">
        <v>1.617019606005581</v>
      </c>
      <c r="S92" s="1093">
        <v>1.7391602625872176</v>
      </c>
      <c r="T92" s="1093">
        <v>1.6746392506694427</v>
      </c>
      <c r="U92" s="1093">
        <v>1.762276494666795</v>
      </c>
      <c r="V92" s="1093">
        <v>1.9094536871921837</v>
      </c>
      <c r="W92" s="1093">
        <v>2.0264645112536606</v>
      </c>
      <c r="X92" s="1093">
        <v>2.1784080167284268</v>
      </c>
      <c r="Y92" s="1093">
        <v>2.3632557561794489</v>
      </c>
      <c r="Z92" s="1093">
        <v>2.4829088761460092</v>
      </c>
      <c r="AA92" s="1093">
        <v>2.5715585589897745</v>
      </c>
      <c r="AB92" s="1093">
        <v>2.4240347479593227</v>
      </c>
      <c r="AC92" s="1093">
        <v>2.5859867892589867</v>
      </c>
      <c r="AD92" s="1093">
        <v>2.7836400051763177</v>
      </c>
      <c r="AE92" s="1093">
        <v>2.8911168379811665</v>
      </c>
      <c r="AF92" s="1093">
        <v>3.3459344963537498</v>
      </c>
      <c r="AG92" s="1093">
        <v>3.4292592291304613</v>
      </c>
      <c r="AH92" s="1093">
        <v>3.528137844401348</v>
      </c>
      <c r="AI92" s="1093">
        <v>3.679855061154937</v>
      </c>
      <c r="AJ92" s="1093">
        <v>3.6473453412959724</v>
      </c>
      <c r="AK92" s="1093">
        <v>3.8348735799787641</v>
      </c>
      <c r="AL92" s="1093">
        <v>4.3006766706780022</v>
      </c>
      <c r="AM92" s="1093">
        <v>4.358185824510489</v>
      </c>
      <c r="AN92" s="1093">
        <v>4.5399910440182882</v>
      </c>
      <c r="AO92" s="1093">
        <v>4.6208967725519292</v>
      </c>
      <c r="AP92" s="1093">
        <v>4.9099820726651489</v>
      </c>
      <c r="AQ92" s="1093">
        <v>5.2487546845933846</v>
      </c>
      <c r="AR92" s="1093">
        <v>5.3066739819996602</v>
      </c>
      <c r="AS92" s="1093">
        <v>5.5504870318609498</v>
      </c>
      <c r="AT92" s="1093">
        <v>6.0340837770361695</v>
      </c>
      <c r="AU92" s="1093">
        <v>6.1085463687598667</v>
      </c>
      <c r="AV92" s="1093">
        <v>6.5624770762413833</v>
      </c>
      <c r="AW92" s="1093">
        <v>6.9450497762372692</v>
      </c>
      <c r="AX92" s="1093">
        <v>7.0740352189996996</v>
      </c>
      <c r="AY92" s="1093">
        <v>7.2798721452981932</v>
      </c>
      <c r="AZ92" s="1093">
        <v>8.3712915997771375</v>
      </c>
      <c r="BA92" s="1093">
        <v>8.4198055153698821</v>
      </c>
      <c r="BB92" s="1093">
        <v>8.6481389324706406</v>
      </c>
      <c r="BC92" s="1093">
        <v>9.0790486299560857</v>
      </c>
      <c r="BD92" s="1093">
        <v>10.054776491877352</v>
      </c>
      <c r="BE92" s="1058">
        <v>9.6644721519166179</v>
      </c>
      <c r="BF92" s="1078">
        <v>-4.1443984549495161E-2</v>
      </c>
      <c r="BG92" s="1078">
        <v>5.2388536035545386E-2</v>
      </c>
    </row>
    <row r="93" spans="1:59" s="1005" customFormat="1" ht="11" x14ac:dyDescent="0.15">
      <c r="A93" s="1005" t="s">
        <v>110</v>
      </c>
      <c r="B93" s="1093">
        <v>7.6165406098445319</v>
      </c>
      <c r="C93" s="1093">
        <v>8.0750016264511526</v>
      </c>
      <c r="D93" s="1093">
        <v>7.0698584596683451</v>
      </c>
      <c r="E93" s="1093">
        <v>6.944937896864829</v>
      </c>
      <c r="F93" s="1093">
        <v>8.2230518649304685</v>
      </c>
      <c r="G93" s="1093">
        <v>10.254461383438638</v>
      </c>
      <c r="H93" s="1093">
        <v>11.854578778131245</v>
      </c>
      <c r="I93" s="1093">
        <v>12.474672823376793</v>
      </c>
      <c r="J93" s="1093">
        <v>12.871550461892967</v>
      </c>
      <c r="K93" s="1093">
        <v>12.994958960860295</v>
      </c>
      <c r="L93" s="1093">
        <v>14.274314371895827</v>
      </c>
      <c r="M93" s="1093">
        <v>14.767241778417542</v>
      </c>
      <c r="N93" s="1093">
        <v>15.848128873271024</v>
      </c>
      <c r="O93" s="1093">
        <v>17.123366598801958</v>
      </c>
      <c r="P93" s="1093">
        <v>17.388384621363429</v>
      </c>
      <c r="Q93" s="1093">
        <v>17.481077972998726</v>
      </c>
      <c r="R93" s="1093">
        <v>17.009040343321274</v>
      </c>
      <c r="S93" s="1093">
        <v>17.520053244203812</v>
      </c>
      <c r="T93" s="1093">
        <v>18.386326015004872</v>
      </c>
      <c r="U93" s="1093">
        <v>19.434433466132941</v>
      </c>
      <c r="V93" s="1093">
        <v>20.679362704541585</v>
      </c>
      <c r="W93" s="1093">
        <v>21.288434094335464</v>
      </c>
      <c r="X93" s="1093">
        <v>22.524315738793874</v>
      </c>
      <c r="Y93" s="1093">
        <v>23.734093311810252</v>
      </c>
      <c r="Z93" s="1093">
        <v>24.460824471780274</v>
      </c>
      <c r="AA93" s="1093">
        <v>24.387361210061769</v>
      </c>
      <c r="AB93" s="1093">
        <v>25.276955110280564</v>
      </c>
      <c r="AC93" s="1093">
        <v>26.313509218290537</v>
      </c>
      <c r="AD93" s="1093">
        <v>28.051637942597452</v>
      </c>
      <c r="AE93" s="1093">
        <v>29.505429190113414</v>
      </c>
      <c r="AF93" s="1093">
        <v>30.144910474484796</v>
      </c>
      <c r="AG93" s="1093">
        <v>31.443382987740403</v>
      </c>
      <c r="AH93" s="1093">
        <v>31.366748670008327</v>
      </c>
      <c r="AI93" s="1093">
        <v>31.163099525008288</v>
      </c>
      <c r="AJ93" s="1093">
        <v>32.015545207373393</v>
      </c>
      <c r="AK93" s="1093">
        <v>32.895382734333126</v>
      </c>
      <c r="AL93" s="1093">
        <v>34.516788034416841</v>
      </c>
      <c r="AM93" s="1093">
        <v>37.364930854489522</v>
      </c>
      <c r="AN93" s="1093">
        <v>43.249552509473773</v>
      </c>
      <c r="AO93" s="1093">
        <v>50.29686957961124</v>
      </c>
      <c r="AP93" s="1093">
        <v>56.810144685372698</v>
      </c>
      <c r="AQ93" s="1093">
        <v>61.928747721248513</v>
      </c>
      <c r="AR93" s="1093">
        <v>66.928694528789379</v>
      </c>
      <c r="AS93" s="1093">
        <v>69.036593724788446</v>
      </c>
      <c r="AT93" s="1093">
        <v>71.65174275321678</v>
      </c>
      <c r="AU93" s="1093">
        <v>76.190361063130979</v>
      </c>
      <c r="AV93" s="1093">
        <v>81.760397528263852</v>
      </c>
      <c r="AW93" s="1093">
        <v>84.56035540376466</v>
      </c>
      <c r="AX93" s="1093">
        <v>87.208874744699031</v>
      </c>
      <c r="AY93" s="1093">
        <v>89.19454808305764</v>
      </c>
      <c r="AZ93" s="1093">
        <v>89.941427875974512</v>
      </c>
      <c r="BA93" s="1093">
        <v>90.966788319032943</v>
      </c>
      <c r="BB93" s="1093">
        <v>93.457023294899855</v>
      </c>
      <c r="BC93" s="1093">
        <v>96.365910695546077</v>
      </c>
      <c r="BD93" s="1093">
        <v>99.058686794112305</v>
      </c>
      <c r="BE93" s="1058">
        <v>101.05856480803428</v>
      </c>
      <c r="BF93" s="1078">
        <v>1.7401419021584763E-2</v>
      </c>
      <c r="BG93" s="1078">
        <v>3.2919748511119673E-2</v>
      </c>
    </row>
    <row r="94" spans="1:59" s="1005" customFormat="1" ht="11" x14ac:dyDescent="0.15">
      <c r="A94" s="1005" t="s">
        <v>109</v>
      </c>
      <c r="B94" s="1093">
        <v>27.309268786284115</v>
      </c>
      <c r="C94" s="1093">
        <v>28.961417802199414</v>
      </c>
      <c r="D94" s="1093">
        <v>33.460689001540985</v>
      </c>
      <c r="E94" s="1093">
        <v>35.413119866718297</v>
      </c>
      <c r="F94" s="1093">
        <v>40.781472146091993</v>
      </c>
      <c r="G94" s="1093">
        <v>43.007894741684552</v>
      </c>
      <c r="H94" s="1093">
        <v>44.668566283140542</v>
      </c>
      <c r="I94" s="1093">
        <v>49.961016236503859</v>
      </c>
      <c r="J94" s="1093">
        <v>51.000035167743938</v>
      </c>
      <c r="K94" s="1093">
        <v>51.241540568421676</v>
      </c>
      <c r="L94" s="1093">
        <v>47.151171440566252</v>
      </c>
      <c r="M94" s="1093">
        <v>54.163076674865302</v>
      </c>
      <c r="N94" s="1093">
        <v>56.700819895307433</v>
      </c>
      <c r="O94" s="1093">
        <v>57.056439844420339</v>
      </c>
      <c r="P94" s="1093">
        <v>56.711679000530367</v>
      </c>
      <c r="Q94" s="1093">
        <v>56.4878679182968</v>
      </c>
      <c r="R94" s="1093">
        <v>58.948345965851061</v>
      </c>
      <c r="S94" s="1093">
        <v>63.593902708336771</v>
      </c>
      <c r="T94" s="1093">
        <v>66.438325536819917</v>
      </c>
      <c r="U94" s="1093">
        <v>67.096208501229412</v>
      </c>
      <c r="V94" s="1093">
        <v>68.61435859083646</v>
      </c>
      <c r="W94" s="1093">
        <v>70.741823727608633</v>
      </c>
      <c r="X94" s="1093">
        <v>76.430511985550908</v>
      </c>
      <c r="Y94" s="1093">
        <v>86.576173304686733</v>
      </c>
      <c r="Z94" s="1093">
        <v>91.085531065077262</v>
      </c>
      <c r="AA94" s="1093">
        <v>87.586060578127373</v>
      </c>
      <c r="AB94" s="1093">
        <v>89.620397962772657</v>
      </c>
      <c r="AC94" s="1093">
        <v>104.30873038810725</v>
      </c>
      <c r="AD94" s="1093">
        <v>112.64683681896574</v>
      </c>
      <c r="AE94" s="1093">
        <v>100.86214191267813</v>
      </c>
      <c r="AF94" s="1093">
        <v>106.9075094909236</v>
      </c>
      <c r="AG94" s="1093">
        <v>105.10368594137599</v>
      </c>
      <c r="AH94" s="1093">
        <v>104.39752153680875</v>
      </c>
      <c r="AI94" s="1093">
        <v>104.47903634348536</v>
      </c>
      <c r="AJ94" s="1093">
        <v>104.10768515135621</v>
      </c>
      <c r="AK94" s="1093">
        <v>107.61063478682863</v>
      </c>
      <c r="AL94" s="1093">
        <v>134.72514981976136</v>
      </c>
      <c r="AM94" s="1093">
        <v>130.76500227924825</v>
      </c>
      <c r="AN94" s="1093">
        <v>134.58761618347441</v>
      </c>
      <c r="AO94" s="1093">
        <v>150.26873739632944</v>
      </c>
      <c r="AP94" s="1093">
        <v>143.63163743417428</v>
      </c>
      <c r="AQ94" s="1093">
        <v>151.2343314445022</v>
      </c>
      <c r="AR94" s="1093">
        <v>160.00713555606225</v>
      </c>
      <c r="AS94" s="1093">
        <v>147.96453143324274</v>
      </c>
      <c r="AT94" s="1093">
        <v>160.5699398441881</v>
      </c>
      <c r="AU94" s="1093">
        <v>165.96171364695266</v>
      </c>
      <c r="AV94" s="1093">
        <v>169.19408498415251</v>
      </c>
      <c r="AW94" s="1093">
        <v>161.66786719840692</v>
      </c>
      <c r="AX94" s="1093">
        <v>165.06277194243546</v>
      </c>
      <c r="AY94" s="1093">
        <v>160.22379549879366</v>
      </c>
      <c r="AZ94" s="1093">
        <v>163.54371010410554</v>
      </c>
      <c r="BA94" s="1093">
        <v>166.51727918386965</v>
      </c>
      <c r="BB94" s="1093">
        <v>177.01560195951146</v>
      </c>
      <c r="BC94" s="1093">
        <v>176.59018822452796</v>
      </c>
      <c r="BD94" s="1093">
        <v>166.86044599053</v>
      </c>
      <c r="BE94" s="1058">
        <v>123.94912256666915</v>
      </c>
      <c r="BF94" s="1078">
        <v>-0.25919852947739586</v>
      </c>
      <c r="BG94" s="1078">
        <v>3.8502131390794059E-3</v>
      </c>
    </row>
    <row r="95" spans="1:59" s="1005" customFormat="1" ht="11" x14ac:dyDescent="0.15">
      <c r="A95" s="1005" t="s">
        <v>108</v>
      </c>
      <c r="B95" s="1093">
        <v>4.4431090807593563</v>
      </c>
      <c r="C95" s="1093">
        <v>4.4843705936649183</v>
      </c>
      <c r="D95" s="1093">
        <v>4.5271097500522917</v>
      </c>
      <c r="E95" s="1093">
        <v>4.7367911619937706</v>
      </c>
      <c r="F95" s="1093">
        <v>5.1389770865819182</v>
      </c>
      <c r="G95" s="1093">
        <v>4.9164252682977905</v>
      </c>
      <c r="H95" s="1093">
        <v>4.9977164290947806</v>
      </c>
      <c r="I95" s="1093">
        <v>5.1420626241999692</v>
      </c>
      <c r="J95" s="1093">
        <v>5.1268260034738127</v>
      </c>
      <c r="K95" s="1093">
        <v>5.3096807103685881</v>
      </c>
      <c r="L95" s="1093">
        <v>5.5740181776204363</v>
      </c>
      <c r="M95" s="1093">
        <v>5.7128587088551628</v>
      </c>
      <c r="N95" s="1093">
        <v>5.9047995637866597</v>
      </c>
      <c r="O95" s="1093">
        <v>5.9906737945991928</v>
      </c>
      <c r="P95" s="1093">
        <v>6.1833510396217344</v>
      </c>
      <c r="Q95" s="1093">
        <v>6.2245417170354465</v>
      </c>
      <c r="R95" s="1093">
        <v>6.735919813703334</v>
      </c>
      <c r="S95" s="1093">
        <v>6.524020011277786</v>
      </c>
      <c r="T95" s="1093">
        <v>6.70713805448091</v>
      </c>
      <c r="U95" s="1093">
        <v>6.999961393341664</v>
      </c>
      <c r="V95" s="1093">
        <v>7.2274828014506536</v>
      </c>
      <c r="W95" s="1093">
        <v>7.567728736762275</v>
      </c>
      <c r="X95" s="1093">
        <v>7.8781029612132683</v>
      </c>
      <c r="Y95" s="1093">
        <v>8.3916462822432702</v>
      </c>
      <c r="Z95" s="1093">
        <v>8.9725585403389942</v>
      </c>
      <c r="AA95" s="1093">
        <v>9.4336954836788127</v>
      </c>
      <c r="AB95" s="1093">
        <v>9.7506789022701614</v>
      </c>
      <c r="AC95" s="1093">
        <v>10.055093733333502</v>
      </c>
      <c r="AD95" s="1093">
        <v>10.104640712478552</v>
      </c>
      <c r="AE95" s="1093">
        <v>10.440052304124553</v>
      </c>
      <c r="AF95" s="1093">
        <v>11.012755726475458</v>
      </c>
      <c r="AG95" s="1093">
        <v>11.244101023348829</v>
      </c>
      <c r="AH95" s="1093">
        <v>11.647183547015265</v>
      </c>
      <c r="AI95" s="1093">
        <v>12.122958807438188</v>
      </c>
      <c r="AJ95" s="1093">
        <v>12.252595094136824</v>
      </c>
      <c r="AK95" s="1093">
        <v>12.650348304784879</v>
      </c>
      <c r="AL95" s="1093">
        <v>12.486607144784852</v>
      </c>
      <c r="AM95" s="1093">
        <v>12.680802828122259</v>
      </c>
      <c r="AN95" s="1093">
        <v>12.919911623491814</v>
      </c>
      <c r="AO95" s="1093">
        <v>13.787321161839541</v>
      </c>
      <c r="AP95" s="1093">
        <v>14.375434089290403</v>
      </c>
      <c r="AQ95" s="1093">
        <v>14.904685635791614</v>
      </c>
      <c r="AR95" s="1093">
        <v>15.932039131538938</v>
      </c>
      <c r="AS95" s="1093">
        <v>16.618348533880901</v>
      </c>
      <c r="AT95" s="1093">
        <v>17.613056270813647</v>
      </c>
      <c r="AU95" s="1093">
        <v>18.210910990069173</v>
      </c>
      <c r="AV95" s="1093">
        <v>19.037925926767983</v>
      </c>
      <c r="AW95" s="1093">
        <v>19.778508032932962</v>
      </c>
      <c r="AX95" s="1093">
        <v>20.312156679654993</v>
      </c>
      <c r="AY95" s="1093">
        <v>21.446853077189189</v>
      </c>
      <c r="AZ95" s="1093">
        <v>21.892948536665948</v>
      </c>
      <c r="BA95" s="1093">
        <v>22.615093690627113</v>
      </c>
      <c r="BB95" s="1093">
        <v>23.261712307037861</v>
      </c>
      <c r="BC95" s="1093">
        <v>24.498312603105333</v>
      </c>
      <c r="BD95" s="1093">
        <v>24.803072779713148</v>
      </c>
      <c r="BE95" s="1058">
        <v>23.176570272633381</v>
      </c>
      <c r="BF95" s="1078">
        <v>-6.8129722659018288E-2</v>
      </c>
      <c r="BG95" s="1078">
        <v>3.4825391614648815E-2</v>
      </c>
    </row>
    <row r="96" spans="1:59" s="1005" customFormat="1" ht="11" x14ac:dyDescent="0.15">
      <c r="A96" s="1005" t="s">
        <v>107</v>
      </c>
      <c r="B96" s="1093">
        <v>3.007142764585335</v>
      </c>
      <c r="C96" s="1093">
        <v>2.9017963260806838</v>
      </c>
      <c r="D96" s="1093">
        <v>2.7885181190017923</v>
      </c>
      <c r="E96" s="1093">
        <v>2.8922576471953039</v>
      </c>
      <c r="F96" s="1093">
        <v>3.1785488326885911</v>
      </c>
      <c r="G96" s="1093">
        <v>3.3141918470343072</v>
      </c>
      <c r="H96" s="1093">
        <v>3.0891528864682143</v>
      </c>
      <c r="I96" s="1093">
        <v>3.1923519461232805</v>
      </c>
      <c r="J96" s="1093">
        <v>3.5071546285484718</v>
      </c>
      <c r="K96" s="1093">
        <v>3.6632218313311622</v>
      </c>
      <c r="L96" s="1093">
        <v>4.3756116986619693</v>
      </c>
      <c r="M96" s="1093">
        <v>4.4875425868106715</v>
      </c>
      <c r="N96" s="1093">
        <v>5.7895632894238807</v>
      </c>
      <c r="O96" s="1093">
        <v>6.2645867188290536</v>
      </c>
      <c r="P96" s="1093">
        <v>6.9829484864994837</v>
      </c>
      <c r="Q96" s="1093">
        <v>7.2952719758148845</v>
      </c>
      <c r="R96" s="1093">
        <v>7.7435362284473142</v>
      </c>
      <c r="S96" s="1093">
        <v>7.7141570648531639</v>
      </c>
      <c r="T96" s="1093">
        <v>7.9967232453808936</v>
      </c>
      <c r="U96" s="1093">
        <v>8.4729813298165233</v>
      </c>
      <c r="V96" s="1093">
        <v>8.8186895538626704</v>
      </c>
      <c r="W96" s="1093">
        <v>9.5802563164540118</v>
      </c>
      <c r="X96" s="1093">
        <v>9.9324955455019133</v>
      </c>
      <c r="Y96" s="1093">
        <v>10.286344097103013</v>
      </c>
      <c r="Z96" s="1093">
        <v>11.173206408528291</v>
      </c>
      <c r="AA96" s="1093">
        <v>12.090127664232783</v>
      </c>
      <c r="AB96" s="1093">
        <v>12.887825924534081</v>
      </c>
      <c r="AC96" s="1093">
        <v>13.907624934056775</v>
      </c>
      <c r="AD96" s="1093">
        <v>14.454425844976933</v>
      </c>
      <c r="AE96" s="1093">
        <v>15.207632629612831</v>
      </c>
      <c r="AF96" s="1093">
        <v>15.952417718408784</v>
      </c>
      <c r="AG96" s="1093">
        <v>16.762713670835417</v>
      </c>
      <c r="AH96" s="1093">
        <v>17.941292370207179</v>
      </c>
      <c r="AI96" s="1093">
        <v>17.377687939034928</v>
      </c>
      <c r="AJ96" s="1093">
        <v>18.703005381748667</v>
      </c>
      <c r="AK96" s="1093">
        <v>19.971799433677695</v>
      </c>
      <c r="AL96" s="1093">
        <v>21.068203215762882</v>
      </c>
      <c r="AM96" s="1093">
        <v>21.48485523495583</v>
      </c>
      <c r="AN96" s="1093">
        <v>22.90934548757123</v>
      </c>
      <c r="AO96" s="1093">
        <v>22.503240701630844</v>
      </c>
      <c r="AP96" s="1093">
        <v>22.749633367664934</v>
      </c>
      <c r="AQ96" s="1093">
        <v>22.794756119804763</v>
      </c>
      <c r="AR96" s="1093">
        <v>24.177725938530518</v>
      </c>
      <c r="AS96" s="1093">
        <v>23.85242403972374</v>
      </c>
      <c r="AT96" s="1093">
        <v>24.455990084274649</v>
      </c>
      <c r="AU96" s="1093">
        <v>26.465339817875488</v>
      </c>
      <c r="AV96" s="1093">
        <v>28.074122375324823</v>
      </c>
      <c r="AW96" s="1093">
        <v>29.479823360313887</v>
      </c>
      <c r="AX96" s="1093">
        <v>30.025349267334779</v>
      </c>
      <c r="AY96" s="1093">
        <v>27.496977717702368</v>
      </c>
      <c r="AZ96" s="1093">
        <v>27.448667533202094</v>
      </c>
      <c r="BA96" s="1093">
        <v>27.426006436476385</v>
      </c>
      <c r="BB96" s="1093">
        <v>28.23469552811974</v>
      </c>
      <c r="BC96" s="1093">
        <v>30.146561154364178</v>
      </c>
      <c r="BD96" s="1093">
        <v>31.975439130338664</v>
      </c>
      <c r="BE96" s="1058">
        <v>27.909361160444121</v>
      </c>
      <c r="BF96" s="1078">
        <v>-0.12954733907319749</v>
      </c>
      <c r="BG96" s="1078">
        <v>2.7171892314951318E-2</v>
      </c>
    </row>
    <row r="97" spans="1:59" s="1005" customFormat="1" ht="11" x14ac:dyDescent="0.15">
      <c r="A97" s="1005" t="s">
        <v>106</v>
      </c>
      <c r="B97" s="1093">
        <v>66.185322440528836</v>
      </c>
      <c r="C97" s="1093">
        <v>72.277915260817267</v>
      </c>
      <c r="D97" s="1093">
        <v>81.864508232173236</v>
      </c>
      <c r="E97" s="1093">
        <v>90.119038145019061</v>
      </c>
      <c r="F97" s="1093">
        <v>101.344900699465</v>
      </c>
      <c r="G97" s="1093">
        <v>111.76369243945055</v>
      </c>
      <c r="H97" s="1093">
        <v>117.31187837400515</v>
      </c>
      <c r="I97" s="1093">
        <v>121.14523055427679</v>
      </c>
      <c r="J97" s="1093">
        <v>132.66814728723676</v>
      </c>
      <c r="K97" s="1093">
        <v>131.39769245871531</v>
      </c>
      <c r="L97" s="1093">
        <v>123.94139918305865</v>
      </c>
      <c r="M97" s="1093">
        <v>127.0391755905283</v>
      </c>
      <c r="N97" s="1093">
        <v>126.71574214014159</v>
      </c>
      <c r="O97" s="1093">
        <v>130.78725387478238</v>
      </c>
      <c r="P97" s="1093">
        <v>134.74558207830867</v>
      </c>
      <c r="Q97" s="1093">
        <v>129.66659412729715</v>
      </c>
      <c r="R97" s="1093">
        <v>126.84760718211918</v>
      </c>
      <c r="S97" s="1093">
        <v>120.985880314341</v>
      </c>
      <c r="T97" s="1093">
        <v>121.7435340432782</v>
      </c>
      <c r="U97" s="1093">
        <v>131.32543660687145</v>
      </c>
      <c r="V97" s="1093">
        <v>131.49287184888826</v>
      </c>
      <c r="W97" s="1093">
        <v>130.9904138901893</v>
      </c>
      <c r="X97" s="1093">
        <v>133.00920172701993</v>
      </c>
      <c r="Y97" s="1093">
        <v>140.85083025822576</v>
      </c>
      <c r="Z97" s="1093">
        <v>145.12896670345839</v>
      </c>
      <c r="AA97" s="1093">
        <v>149.98980238451657</v>
      </c>
      <c r="AB97" s="1093">
        <v>152.80238772484336</v>
      </c>
      <c r="AC97" s="1093">
        <v>153.97001159950111</v>
      </c>
      <c r="AD97" s="1093">
        <v>155.72155042842496</v>
      </c>
      <c r="AE97" s="1093">
        <v>161.26042941299335</v>
      </c>
      <c r="AF97" s="1093">
        <v>168.99795671622985</v>
      </c>
      <c r="AG97" s="1093">
        <v>171.88973095503891</v>
      </c>
      <c r="AH97" s="1093">
        <v>174.77310948637347</v>
      </c>
      <c r="AI97" s="1093">
        <v>170.93794716489668</v>
      </c>
      <c r="AJ97" s="1093">
        <v>173.50746970431041</v>
      </c>
      <c r="AK97" s="1093">
        <v>175.10199847595536</v>
      </c>
      <c r="AL97" s="1093">
        <v>173.18858978793526</v>
      </c>
      <c r="AM97" s="1093">
        <v>173.20301664654775</v>
      </c>
      <c r="AN97" s="1093">
        <v>172.41841476878162</v>
      </c>
      <c r="AO97" s="1093">
        <v>174.12716377637986</v>
      </c>
      <c r="AP97" s="1093">
        <v>174.56448754936494</v>
      </c>
      <c r="AQ97" s="1093">
        <v>173.953202392067</v>
      </c>
      <c r="AR97" s="1093">
        <v>172.07381041219091</v>
      </c>
      <c r="AS97" s="1093">
        <v>169.01756828515309</v>
      </c>
      <c r="AT97" s="1093">
        <v>154.10306040418479</v>
      </c>
      <c r="AU97" s="1093">
        <v>164.22707946199125</v>
      </c>
      <c r="AV97" s="1093">
        <v>155.80476086438856</v>
      </c>
      <c r="AW97" s="1093">
        <v>154.86394392136748</v>
      </c>
      <c r="AX97" s="1093">
        <v>153.74083469468965</v>
      </c>
      <c r="AY97" s="1093">
        <v>149.94002735246119</v>
      </c>
      <c r="AZ97" s="1093">
        <v>147.86731430790184</v>
      </c>
      <c r="BA97" s="1093">
        <v>146.37565051472444</v>
      </c>
      <c r="BB97" s="1093">
        <v>148.30990194653589</v>
      </c>
      <c r="BC97" s="1093">
        <v>147.830477558551</v>
      </c>
      <c r="BD97" s="1093">
        <v>144.80005359101503</v>
      </c>
      <c r="BE97" s="1058">
        <v>134.65048025607197</v>
      </c>
      <c r="BF97" s="1078">
        <v>-7.2634440120360022E-2</v>
      </c>
      <c r="BG97" s="1078">
        <v>-6.2074290041700397E-3</v>
      </c>
    </row>
    <row r="98" spans="1:59" s="1005" customFormat="1" ht="11" x14ac:dyDescent="0.15">
      <c r="A98" s="1005" t="s">
        <v>105</v>
      </c>
      <c r="B98" s="1093">
        <v>10.929852518811098</v>
      </c>
      <c r="C98" s="1093">
        <v>12.410535346666622</v>
      </c>
      <c r="D98" s="1093">
        <v>12.225825094738662</v>
      </c>
      <c r="E98" s="1093">
        <v>12.157481531888331</v>
      </c>
      <c r="F98" s="1093">
        <v>12.430760062543873</v>
      </c>
      <c r="G98" s="1093">
        <v>13.494247388523329</v>
      </c>
      <c r="H98" s="1093">
        <v>14.518690399770627</v>
      </c>
      <c r="I98" s="1093">
        <v>16.043387374508164</v>
      </c>
      <c r="J98" s="1093">
        <v>16.849333592560324</v>
      </c>
      <c r="K98" s="1093">
        <v>16.697765992806858</v>
      </c>
      <c r="L98" s="1093">
        <v>16.926126560995794</v>
      </c>
      <c r="M98" s="1093">
        <v>18.341740264831429</v>
      </c>
      <c r="N98" s="1093">
        <v>19.867831807858675</v>
      </c>
      <c r="O98" s="1093">
        <v>26.568102247207261</v>
      </c>
      <c r="P98" s="1093">
        <v>31.668716677430883</v>
      </c>
      <c r="Q98" s="1093">
        <v>33.240997287529495</v>
      </c>
      <c r="R98" s="1093">
        <v>33.282536864282953</v>
      </c>
      <c r="S98" s="1093">
        <v>35.04065978497848</v>
      </c>
      <c r="T98" s="1093">
        <v>39.313746788162554</v>
      </c>
      <c r="U98" s="1093">
        <v>41.230209085297908</v>
      </c>
      <c r="V98" s="1093">
        <v>40.149329360152592</v>
      </c>
      <c r="W98" s="1093">
        <v>43.765022063730378</v>
      </c>
      <c r="X98" s="1093">
        <v>43.829922540449957</v>
      </c>
      <c r="Y98" s="1093">
        <v>45.154148396242043</v>
      </c>
      <c r="Z98" s="1093">
        <v>48.965849892949684</v>
      </c>
      <c r="AA98" s="1093">
        <v>51.388913970312927</v>
      </c>
      <c r="AB98" s="1093">
        <v>60.580679414907763</v>
      </c>
      <c r="AC98" s="1093">
        <v>63.825539008382144</v>
      </c>
      <c r="AD98" s="1093">
        <v>64.916784420635167</v>
      </c>
      <c r="AE98" s="1093">
        <v>69.115616571233218</v>
      </c>
      <c r="AF98" s="1093">
        <v>70.248626425236736</v>
      </c>
      <c r="AG98" s="1093">
        <v>76.445454567051243</v>
      </c>
      <c r="AH98" s="1093">
        <v>86.698789594438864</v>
      </c>
      <c r="AI98" s="1093">
        <v>78.592656222945408</v>
      </c>
      <c r="AJ98" s="1093">
        <v>86.833554507689954</v>
      </c>
      <c r="AK98" s="1093">
        <v>94.644723476777671</v>
      </c>
      <c r="AL98" s="1093">
        <v>93.233450799645283</v>
      </c>
      <c r="AM98" s="1093">
        <v>97.654812262494886</v>
      </c>
      <c r="AN98" s="1093">
        <v>104.09551246112841</v>
      </c>
      <c r="AO98" s="1093">
        <v>108.79939650655159</v>
      </c>
      <c r="AP98" s="1093">
        <v>113.81431193678867</v>
      </c>
      <c r="AQ98" s="1093">
        <v>115.95558189116716</v>
      </c>
      <c r="AR98" s="1093">
        <v>121.28780562863538</v>
      </c>
      <c r="AS98" s="1093">
        <v>123.22417678895538</v>
      </c>
      <c r="AT98" s="1093">
        <v>117.23475068496245</v>
      </c>
      <c r="AU98" s="1093">
        <v>118.79909401490687</v>
      </c>
      <c r="AV98" s="1093">
        <v>121.14286280528047</v>
      </c>
      <c r="AW98" s="1093">
        <v>128.25756669073263</v>
      </c>
      <c r="AX98" s="1093">
        <v>132.45953106997524</v>
      </c>
      <c r="AY98" s="1093">
        <v>131.91637359330664</v>
      </c>
      <c r="AZ98" s="1093">
        <v>132.02839914693629</v>
      </c>
      <c r="BA98" s="1093">
        <v>137.10475868416583</v>
      </c>
      <c r="BB98" s="1093">
        <v>137.23892941907812</v>
      </c>
      <c r="BC98" s="1093">
        <v>137.25312862228103</v>
      </c>
      <c r="BD98" s="1093">
        <v>138.67906491767735</v>
      </c>
      <c r="BE98" s="1058">
        <v>127.06547759496992</v>
      </c>
      <c r="BF98" s="1078">
        <v>-8.6247774787487907E-2</v>
      </c>
      <c r="BG98" s="1078">
        <v>1.6940290291399318E-2</v>
      </c>
    </row>
    <row r="99" spans="1:59" s="1005" customFormat="1" ht="11" x14ac:dyDescent="0.15">
      <c r="A99" s="1005" t="s">
        <v>104</v>
      </c>
      <c r="B99" s="1093">
        <v>114.22573019843919</v>
      </c>
      <c r="C99" s="1093">
        <v>119.49887611380964</v>
      </c>
      <c r="D99" s="1093">
        <v>118.8985375975515</v>
      </c>
      <c r="E99" s="1093">
        <v>120.07976298047991</v>
      </c>
      <c r="F99" s="1093">
        <v>120.5630538668766</v>
      </c>
      <c r="G99" s="1093">
        <v>132.15444521359882</v>
      </c>
      <c r="H99" s="1093">
        <v>135.61581946881324</v>
      </c>
      <c r="I99" s="1093">
        <v>141.8378113429865</v>
      </c>
      <c r="J99" s="1093">
        <v>144.74658829227954</v>
      </c>
      <c r="K99" s="1093">
        <v>143.02431166907058</v>
      </c>
      <c r="L99" s="1093">
        <v>143.14772353705791</v>
      </c>
      <c r="M99" s="1093">
        <v>146.72629103517895</v>
      </c>
      <c r="N99" s="1093">
        <v>148.64825506193381</v>
      </c>
      <c r="O99" s="1093">
        <v>146.3543384606819</v>
      </c>
      <c r="P99" s="1093">
        <v>147.67795608871978</v>
      </c>
      <c r="Q99" s="1093">
        <v>147.85640703772987</v>
      </c>
      <c r="R99" s="1093">
        <v>147.44670928584955</v>
      </c>
      <c r="S99" s="1093">
        <v>151.24082012388624</v>
      </c>
      <c r="T99" s="1093">
        <v>155.74255200342543</v>
      </c>
      <c r="U99" s="1093">
        <v>162.82046211284262</v>
      </c>
      <c r="V99" s="1093">
        <v>163.71440685380486</v>
      </c>
      <c r="W99" s="1093">
        <v>175.5901663719896</v>
      </c>
      <c r="X99" s="1093">
        <v>176.06880049294301</v>
      </c>
      <c r="Y99" s="1093">
        <v>183.32987625629647</v>
      </c>
      <c r="Z99" s="1093">
        <v>163.09999702006905</v>
      </c>
      <c r="AA99" s="1093">
        <v>191.45198359313966</v>
      </c>
      <c r="AB99" s="1093">
        <v>192.64586261276636</v>
      </c>
      <c r="AC99" s="1093">
        <v>190.26305461198695</v>
      </c>
      <c r="AD99" s="1093">
        <v>192.08056021033863</v>
      </c>
      <c r="AE99" s="1093">
        <v>199.74927182012462</v>
      </c>
      <c r="AF99" s="1093">
        <v>203.88478382942478</v>
      </c>
      <c r="AG99" s="1093">
        <v>205.01951788705176</v>
      </c>
      <c r="AH99" s="1093">
        <v>204.14993121198322</v>
      </c>
      <c r="AI99" s="1093">
        <v>202.30898049276294</v>
      </c>
      <c r="AJ99" s="1093">
        <v>202.02201531358386</v>
      </c>
      <c r="AK99" s="1093">
        <v>208.93905008883866</v>
      </c>
      <c r="AL99" s="1093">
        <v>204.5815845426246</v>
      </c>
      <c r="AM99" s="1093">
        <v>208.99818423543277</v>
      </c>
      <c r="AN99" s="1093">
        <v>199.40226835798566</v>
      </c>
      <c r="AO99" s="1093">
        <v>203.11331094103406</v>
      </c>
      <c r="AP99" s="1093">
        <v>194.5955467601905</v>
      </c>
      <c r="AQ99" s="1093">
        <v>193.88528031908066</v>
      </c>
      <c r="AR99" s="1093">
        <v>191.00730367574548</v>
      </c>
      <c r="AS99" s="1093">
        <v>189.82225746792707</v>
      </c>
      <c r="AT99" s="1093">
        <v>186.83448828760345</v>
      </c>
      <c r="AU99" s="1093">
        <v>188.87421191699673</v>
      </c>
      <c r="AV99" s="1093">
        <v>187.94591208486943</v>
      </c>
      <c r="AW99" s="1093">
        <v>187.05500854507832</v>
      </c>
      <c r="AX99" s="1093">
        <v>186.19749752821923</v>
      </c>
      <c r="AY99" s="1093">
        <v>192.63325294016562</v>
      </c>
      <c r="AZ99" s="1093">
        <v>192.30978333242609</v>
      </c>
      <c r="BA99" s="1093">
        <v>191.73504116560625</v>
      </c>
      <c r="BB99" s="1093">
        <v>193.23964742552229</v>
      </c>
      <c r="BC99" s="1093">
        <v>191.07446480807502</v>
      </c>
      <c r="BD99" s="1093">
        <v>194.42853802404545</v>
      </c>
      <c r="BE99" s="1058">
        <v>174.28924925314021</v>
      </c>
      <c r="BF99" s="1078">
        <v>-0.10603118819381907</v>
      </c>
      <c r="BG99" s="1078">
        <v>3.9921019176207828E-3</v>
      </c>
    </row>
    <row r="100" spans="1:59" s="1005" customFormat="1" ht="11" x14ac:dyDescent="0.15">
      <c r="A100" s="1005" t="s">
        <v>103</v>
      </c>
      <c r="B100" s="1093">
        <v>2.7712363372620343</v>
      </c>
      <c r="C100" s="1093">
        <v>2.7126247353790611</v>
      </c>
      <c r="D100" s="1093">
        <v>2.9151740154340002</v>
      </c>
      <c r="E100" s="1093">
        <v>3.2136648766998004</v>
      </c>
      <c r="F100" s="1093">
        <v>3.140099961339867</v>
      </c>
      <c r="G100" s="1093">
        <v>3.0132153133672865</v>
      </c>
      <c r="H100" s="1093">
        <v>5.9952033899885526</v>
      </c>
      <c r="I100" s="1093">
        <v>5.1436546640022156</v>
      </c>
      <c r="J100" s="1093">
        <v>5.3375987354809249</v>
      </c>
      <c r="K100" s="1093">
        <v>5.5506398207031591</v>
      </c>
      <c r="L100" s="1093">
        <v>5.8116412059079376</v>
      </c>
      <c r="M100" s="1093">
        <v>5.7258543281401302</v>
      </c>
      <c r="N100" s="1093">
        <v>6.0069116074135396</v>
      </c>
      <c r="O100" s="1093">
        <v>6.2261409287293743</v>
      </c>
      <c r="P100" s="1093">
        <v>6.5758551539887025</v>
      </c>
      <c r="Q100" s="1093">
        <v>7.0635950110964982</v>
      </c>
      <c r="R100" s="1093">
        <v>7.3492540529732473</v>
      </c>
      <c r="S100" s="1093">
        <v>7.8361920963828604</v>
      </c>
      <c r="T100" s="1093">
        <v>8.0927087005233371</v>
      </c>
      <c r="U100" s="1093">
        <v>8.2853162879408622</v>
      </c>
      <c r="V100" s="1093">
        <v>8.4270610616455386</v>
      </c>
      <c r="W100" s="1093">
        <v>8.6573770465116624</v>
      </c>
      <c r="X100" s="1093">
        <v>9.3926335942738071</v>
      </c>
      <c r="Y100" s="1093">
        <v>9.6745948595932454</v>
      </c>
      <c r="Z100" s="1093">
        <v>9.9586005547986378</v>
      </c>
      <c r="AA100" s="1093">
        <v>10.113335392143858</v>
      </c>
      <c r="AB100" s="1093">
        <v>10.412083699698284</v>
      </c>
      <c r="AC100" s="1093">
        <v>10.632118025064559</v>
      </c>
      <c r="AD100" s="1093">
        <v>11.448705326686181</v>
      </c>
      <c r="AE100" s="1093">
        <v>11.52981288299428</v>
      </c>
      <c r="AF100" s="1093">
        <v>11.824982558327653</v>
      </c>
      <c r="AG100" s="1093">
        <v>12.239304940624992</v>
      </c>
      <c r="AH100" s="1093">
        <v>11.524614353804825</v>
      </c>
      <c r="AI100" s="1093">
        <v>12.000735179643758</v>
      </c>
      <c r="AJ100" s="1093">
        <v>12.202076600748242</v>
      </c>
      <c r="AK100" s="1093">
        <v>12.143867504023698</v>
      </c>
      <c r="AL100" s="1093">
        <v>12.118316380708189</v>
      </c>
      <c r="AM100" s="1093">
        <v>12.275725751143101</v>
      </c>
      <c r="AN100" s="1093">
        <v>13.039360333855999</v>
      </c>
      <c r="AO100" s="1093">
        <v>14.186543463260961</v>
      </c>
      <c r="AP100" s="1093">
        <v>14.383683648580455</v>
      </c>
      <c r="AQ100" s="1093">
        <v>14.834114055652611</v>
      </c>
      <c r="AR100" s="1093">
        <v>15.41975574828883</v>
      </c>
      <c r="AS100" s="1093">
        <v>15.168108358143749</v>
      </c>
      <c r="AT100" s="1093">
        <v>15.02477470507397</v>
      </c>
      <c r="AU100" s="1093">
        <v>14.758660356019179</v>
      </c>
      <c r="AV100" s="1093">
        <v>14.429825094760641</v>
      </c>
      <c r="AW100" s="1093">
        <v>13.183045825490163</v>
      </c>
      <c r="AX100" s="1093">
        <v>14.045571015794977</v>
      </c>
      <c r="AY100" s="1093">
        <v>14.198114992459525</v>
      </c>
      <c r="AZ100" s="1093">
        <v>14.6193587891498</v>
      </c>
      <c r="BA100" s="1093">
        <v>15.61986211553822</v>
      </c>
      <c r="BB100" s="1093">
        <v>16.210603255195114</v>
      </c>
      <c r="BC100" s="1093">
        <v>16.391960534951071</v>
      </c>
      <c r="BD100" s="1093">
        <v>16.229908700492778</v>
      </c>
      <c r="BE100" s="1058">
        <v>15.72800918433723</v>
      </c>
      <c r="BF100" s="1078">
        <v>-3.3572106220686848E-2</v>
      </c>
      <c r="BG100" s="1078">
        <v>7.7453684285608837E-3</v>
      </c>
    </row>
    <row r="101" spans="1:59" s="1005" customFormat="1" ht="11" x14ac:dyDescent="0.15">
      <c r="A101" s="1005" t="s">
        <v>102</v>
      </c>
      <c r="B101" s="1093">
        <v>6.3483884141431659</v>
      </c>
      <c r="C101" s="1093">
        <v>6.6564808846298389</v>
      </c>
      <c r="D101" s="1093">
        <v>7.2583842727128989</v>
      </c>
      <c r="E101" s="1093">
        <v>7.9644810975569511</v>
      </c>
      <c r="F101" s="1093">
        <v>8.2886366463771708</v>
      </c>
      <c r="G101" s="1093">
        <v>9.1629592006455454</v>
      </c>
      <c r="H101" s="1093">
        <v>10.192278205546327</v>
      </c>
      <c r="I101" s="1093">
        <v>9.8013256551891459</v>
      </c>
      <c r="J101" s="1093">
        <v>11.119232454886136</v>
      </c>
      <c r="K101" s="1093">
        <v>10.072499326623364</v>
      </c>
      <c r="L101" s="1093">
        <v>10.600936641364873</v>
      </c>
      <c r="M101" s="1093">
        <v>10.71064449875313</v>
      </c>
      <c r="N101" s="1093">
        <v>11.24453677265212</v>
      </c>
      <c r="O101" s="1093">
        <v>11.409064300633709</v>
      </c>
      <c r="P101" s="1093">
        <v>11.569873491568247</v>
      </c>
      <c r="Q101" s="1093">
        <v>11.06321409291883</v>
      </c>
      <c r="R101" s="1093">
        <v>10.70807585809011</v>
      </c>
      <c r="S101" s="1093">
        <v>10.12362344082481</v>
      </c>
      <c r="T101" s="1093">
        <v>10.643056483648458</v>
      </c>
      <c r="U101" s="1093">
        <v>9.4179639094647865</v>
      </c>
      <c r="V101" s="1093">
        <v>8.8453224535942674</v>
      </c>
      <c r="W101" s="1093">
        <v>8.7430079545735424</v>
      </c>
      <c r="X101" s="1093">
        <v>9.242286997439134</v>
      </c>
      <c r="Y101" s="1093">
        <v>9.9234314425823875</v>
      </c>
      <c r="Z101" s="1093">
        <v>10.462339936767128</v>
      </c>
      <c r="AA101" s="1093">
        <v>10.597236084283089</v>
      </c>
      <c r="AB101" s="1093">
        <v>10.016078016042446</v>
      </c>
      <c r="AC101" s="1093">
        <v>11.344042339445553</v>
      </c>
      <c r="AD101" s="1093">
        <v>11.454216297828104</v>
      </c>
      <c r="AE101" s="1093">
        <v>11.881103200913676</v>
      </c>
      <c r="AF101" s="1093">
        <v>12.931353969526979</v>
      </c>
      <c r="AG101" s="1093">
        <v>13.589338441457951</v>
      </c>
      <c r="AH101" s="1093">
        <v>14.300539373784115</v>
      </c>
      <c r="AI101" s="1093">
        <v>14.201841359562398</v>
      </c>
      <c r="AJ101" s="1093">
        <v>14.152693310019457</v>
      </c>
      <c r="AK101" s="1093">
        <v>13.816791585235505</v>
      </c>
      <c r="AL101" s="1093">
        <v>13.326151808488209</v>
      </c>
      <c r="AM101" s="1093">
        <v>12.963853131987651</v>
      </c>
      <c r="AN101" s="1093">
        <v>13.152719006690241</v>
      </c>
      <c r="AO101" s="1093">
        <v>13.324242476787896</v>
      </c>
      <c r="AP101" s="1093">
        <v>13.020428730951902</v>
      </c>
      <c r="AQ101" s="1093">
        <v>12.402821081920102</v>
      </c>
      <c r="AR101" s="1093">
        <v>12.684807939070676</v>
      </c>
      <c r="AS101" s="1093">
        <v>12.889897011770815</v>
      </c>
      <c r="AT101" s="1093">
        <v>12.810342238753655</v>
      </c>
      <c r="AU101" s="1093">
        <v>12.988400607605264</v>
      </c>
      <c r="AV101" s="1093">
        <v>13.019114430874351</v>
      </c>
      <c r="AW101" s="1093">
        <v>13.210980817211825</v>
      </c>
      <c r="AX101" s="1093">
        <v>13.926474787825201</v>
      </c>
      <c r="AY101" s="1093">
        <v>14.411125121432274</v>
      </c>
      <c r="AZ101" s="1093">
        <v>15.549250060383619</v>
      </c>
      <c r="BA101" s="1093">
        <v>16.72846865364534</v>
      </c>
      <c r="BB101" s="1093">
        <v>18.084648078740763</v>
      </c>
      <c r="BC101" s="1093">
        <v>18.333194764128383</v>
      </c>
      <c r="BD101" s="1093">
        <v>18.637722715551146</v>
      </c>
      <c r="BE101" s="1058">
        <v>16.654322088212087</v>
      </c>
      <c r="BF101" s="1078">
        <v>-0.10886009361589188</v>
      </c>
      <c r="BG101" s="1078">
        <v>3.8205227733188796E-2</v>
      </c>
    </row>
    <row r="102" spans="1:59" s="1005" customFormat="1" ht="11" x14ac:dyDescent="0.15">
      <c r="A102" s="1005" t="s">
        <v>101</v>
      </c>
      <c r="B102" s="1093">
        <v>91.806600768920646</v>
      </c>
      <c r="C102" s="1093">
        <v>102.68331098809804</v>
      </c>
      <c r="D102" s="1093">
        <v>120.8543602459949</v>
      </c>
      <c r="E102" s="1093">
        <v>147.35277555626249</v>
      </c>
      <c r="F102" s="1093">
        <v>142.12075180404614</v>
      </c>
      <c r="G102" s="1093">
        <v>151.49436175856752</v>
      </c>
      <c r="H102" s="1093">
        <v>129.09416007329378</v>
      </c>
      <c r="I102" s="1093">
        <v>158.67734388034771</v>
      </c>
      <c r="J102" s="1093">
        <v>146.86450314005833</v>
      </c>
      <c r="K102" s="1093">
        <v>142.38858430355685</v>
      </c>
      <c r="L102" s="1093">
        <v>136.98570246857912</v>
      </c>
      <c r="M102" s="1093">
        <v>160.41644548989456</v>
      </c>
      <c r="N102" s="1093">
        <v>159.20111717900915</v>
      </c>
      <c r="O102" s="1093">
        <v>162.01629307068717</v>
      </c>
      <c r="P102" s="1093">
        <v>170.44633090701572</v>
      </c>
      <c r="Q102" s="1093">
        <v>166.54551824819941</v>
      </c>
      <c r="R102" s="1093">
        <v>187.80521609280703</v>
      </c>
      <c r="S102" s="1093">
        <v>178.56242107591672</v>
      </c>
      <c r="T102" s="1093">
        <v>184.55535010490465</v>
      </c>
      <c r="U102" s="1093">
        <v>189.36285647429852</v>
      </c>
      <c r="V102" s="1093">
        <v>188.80434215462586</v>
      </c>
      <c r="W102" s="1093">
        <v>214.66331727218167</v>
      </c>
      <c r="X102" s="1093">
        <v>221.34578207395595</v>
      </c>
      <c r="Y102" s="1093">
        <v>251.07891239938763</v>
      </c>
      <c r="Z102" s="1093">
        <v>280.05815765554286</v>
      </c>
      <c r="AA102" s="1093">
        <v>326.27168422100732</v>
      </c>
      <c r="AB102" s="1093">
        <v>322.96735967630013</v>
      </c>
      <c r="AC102" s="1093">
        <v>335.83424488114605</v>
      </c>
      <c r="AD102" s="1093">
        <v>355.13252471035008</v>
      </c>
      <c r="AE102" s="1093">
        <v>393.1067654270675</v>
      </c>
      <c r="AF102" s="1093">
        <v>397.00395625139691</v>
      </c>
      <c r="AG102" s="1093">
        <v>388.25823139226043</v>
      </c>
      <c r="AH102" s="1093">
        <v>395.96613604375756</v>
      </c>
      <c r="AI102" s="1093">
        <v>390.15196462008009</v>
      </c>
      <c r="AJ102" s="1093">
        <v>377.06863433028872</v>
      </c>
      <c r="AK102" s="1093">
        <v>395.7649799912333</v>
      </c>
      <c r="AL102" s="1093">
        <v>444.03036261483277</v>
      </c>
      <c r="AM102" s="1093">
        <v>433.30621816304654</v>
      </c>
      <c r="AN102" s="1093">
        <v>406.93619270636071</v>
      </c>
      <c r="AO102" s="1093">
        <v>450.28061178354307</v>
      </c>
      <c r="AP102" s="1093">
        <v>463.3217552116904</v>
      </c>
      <c r="AQ102" s="1093">
        <v>493.99207761779655</v>
      </c>
      <c r="AR102" s="1093">
        <v>509.9742994611488</v>
      </c>
      <c r="AS102" s="1093">
        <v>520.14189653204676</v>
      </c>
      <c r="AT102" s="1093">
        <v>537.89940145581625</v>
      </c>
      <c r="AU102" s="1093">
        <v>559.54428357856091</v>
      </c>
      <c r="AV102" s="1093">
        <v>567.12214793705334</v>
      </c>
      <c r="AW102" s="1093">
        <v>558.30138076697233</v>
      </c>
      <c r="AX102" s="1093">
        <v>561.76943838895102</v>
      </c>
      <c r="AY102" s="1093">
        <v>570.54532326081039</v>
      </c>
      <c r="AZ102" s="1093">
        <v>599.4821057358547</v>
      </c>
      <c r="BA102" s="1093">
        <v>615.34871687508291</v>
      </c>
      <c r="BB102" s="1093">
        <v>628.79229283463258</v>
      </c>
      <c r="BC102" s="1093">
        <v>626.31812221226585</v>
      </c>
      <c r="BD102" s="1093">
        <v>607.76505785038887</v>
      </c>
      <c r="BE102" s="1058">
        <v>583.8911975614011</v>
      </c>
      <c r="BF102" s="1078">
        <v>-4.1906310836539618E-2</v>
      </c>
      <c r="BG102" s="1078">
        <v>1.2286550318912015E-2</v>
      </c>
    </row>
    <row r="103" spans="1:59" s="1005" customFormat="1" ht="11" x14ac:dyDescent="0.15">
      <c r="A103" s="1005" t="s">
        <v>100</v>
      </c>
      <c r="B103" s="1093">
        <v>9.3053444513978416</v>
      </c>
      <c r="C103" s="1093">
        <v>11.028142141527582</v>
      </c>
      <c r="D103" s="1093">
        <v>12.395845729283012</v>
      </c>
      <c r="E103" s="1093">
        <v>13.908828145879214</v>
      </c>
      <c r="F103" s="1093">
        <v>16.442896932842437</v>
      </c>
      <c r="G103" s="1093">
        <v>18.70093592373064</v>
      </c>
      <c r="H103" s="1093">
        <v>19.830097296178398</v>
      </c>
      <c r="I103" s="1093">
        <v>20.156903960369267</v>
      </c>
      <c r="J103" s="1093">
        <v>24.46516969226322</v>
      </c>
      <c r="K103" s="1093">
        <v>24.968349397424788</v>
      </c>
      <c r="L103" s="1093">
        <v>26.995483265517972</v>
      </c>
      <c r="M103" s="1093">
        <v>29.728872487541253</v>
      </c>
      <c r="N103" s="1093">
        <v>33.694553524736172</v>
      </c>
      <c r="O103" s="1093">
        <v>37.199028724659385</v>
      </c>
      <c r="P103" s="1093">
        <v>42.28023803918515</v>
      </c>
      <c r="Q103" s="1093">
        <v>42.909770418948519</v>
      </c>
      <c r="R103" s="1093">
        <v>44.269959668451776</v>
      </c>
      <c r="S103" s="1093">
        <v>43.65153319237178</v>
      </c>
      <c r="T103" s="1093">
        <v>46.743568002792813</v>
      </c>
      <c r="U103" s="1093">
        <v>50.355548025212272</v>
      </c>
      <c r="V103" s="1093">
        <v>54.929224598931789</v>
      </c>
      <c r="W103" s="1093">
        <v>60.913353138436072</v>
      </c>
      <c r="X103" s="1093">
        <v>66.792302920801887</v>
      </c>
      <c r="Y103" s="1093">
        <v>73.900518069047436</v>
      </c>
      <c r="Z103" s="1093">
        <v>79.543527601009146</v>
      </c>
      <c r="AA103" s="1093">
        <v>89.083805054687971</v>
      </c>
      <c r="AB103" s="1093">
        <v>99.735766423963526</v>
      </c>
      <c r="AC103" s="1093">
        <v>111.31173563863696</v>
      </c>
      <c r="AD103" s="1093">
        <v>120.73197982895559</v>
      </c>
      <c r="AE103" s="1093">
        <v>128.83918558360131</v>
      </c>
      <c r="AF103" s="1093">
        <v>139.28153881741315</v>
      </c>
      <c r="AG103" s="1093">
        <v>152.29164795724898</v>
      </c>
      <c r="AH103" s="1093">
        <v>165.67497230932443</v>
      </c>
      <c r="AI103" s="1093">
        <v>147.66103991279499</v>
      </c>
      <c r="AJ103" s="1093">
        <v>159.61983425735616</v>
      </c>
      <c r="AK103" s="1093">
        <v>167.62753589923338</v>
      </c>
      <c r="AL103" s="1093">
        <v>170.63353242788253</v>
      </c>
      <c r="AM103" s="1093">
        <v>177.62637693548373</v>
      </c>
      <c r="AN103" s="1093">
        <v>182.40520148878915</v>
      </c>
      <c r="AO103" s="1093">
        <v>185.72821068821099</v>
      </c>
      <c r="AP103" s="1093">
        <v>191.14801706580761</v>
      </c>
      <c r="AQ103" s="1093">
        <v>193.54908567906477</v>
      </c>
      <c r="AR103" s="1093">
        <v>198.81686076334236</v>
      </c>
      <c r="AS103" s="1093">
        <v>201.56852996247164</v>
      </c>
      <c r="AT103" s="1093">
        <v>202.11808941628212</v>
      </c>
      <c r="AU103" s="1093">
        <v>218.28493912695691</v>
      </c>
      <c r="AV103" s="1093">
        <v>227.50368817894005</v>
      </c>
      <c r="AW103" s="1093">
        <v>228.48072058203661</v>
      </c>
      <c r="AX103" s="1093">
        <v>227.84661485552979</v>
      </c>
      <c r="AY103" s="1093">
        <v>228.5569474570114</v>
      </c>
      <c r="AZ103" s="1093">
        <v>231.21152041402414</v>
      </c>
      <c r="BA103" s="1093">
        <v>235.87703525224168</v>
      </c>
      <c r="BB103" s="1093">
        <v>240.05655976980916</v>
      </c>
      <c r="BC103" s="1093">
        <v>242.8960641755788</v>
      </c>
      <c r="BD103" s="1093">
        <v>239.09659703469907</v>
      </c>
      <c r="BE103" s="1058">
        <v>229.91468020662995</v>
      </c>
      <c r="BF103" s="1078">
        <v>-4.1029856284413468E-2</v>
      </c>
      <c r="BG103" s="1078">
        <v>1.6943491318776482E-2</v>
      </c>
    </row>
    <row r="104" spans="1:59" s="1005" customFormat="1" ht="11" x14ac:dyDescent="0.15">
      <c r="A104" s="1005" t="s">
        <v>99</v>
      </c>
      <c r="B104" s="1093">
        <v>2.1054954891776054</v>
      </c>
      <c r="C104" s="1093">
        <v>2.1273087970050972</v>
      </c>
      <c r="D104" s="1093">
        <v>2.1282018236723212</v>
      </c>
      <c r="E104" s="1093">
        <v>2.1734053805570936</v>
      </c>
      <c r="F104" s="1093">
        <v>2.2256742704168899</v>
      </c>
      <c r="G104" s="1093">
        <v>4.0677945425083468</v>
      </c>
      <c r="H104" s="1093">
        <v>3.7470479040708966</v>
      </c>
      <c r="I104" s="1093">
        <v>3.9712683551149746</v>
      </c>
      <c r="J104" s="1093">
        <v>3.9190997464313591</v>
      </c>
      <c r="K104" s="1093">
        <v>3.3778180113644485</v>
      </c>
      <c r="L104" s="1093">
        <v>3.289259891992383</v>
      </c>
      <c r="M104" s="1093">
        <v>3.2346413644462024</v>
      </c>
      <c r="N104" s="1093">
        <v>3.4014171063218916</v>
      </c>
      <c r="O104" s="1093">
        <v>3.8534886240804216</v>
      </c>
      <c r="P104" s="1093">
        <v>3.9312746973297341</v>
      </c>
      <c r="Q104" s="1093">
        <v>3.9039803474631283</v>
      </c>
      <c r="R104" s="1093">
        <v>4.4179387297776387</v>
      </c>
      <c r="S104" s="1093">
        <v>4.8237297345433037</v>
      </c>
      <c r="T104" s="1093">
        <v>4.8540682675044859</v>
      </c>
      <c r="U104" s="1093">
        <v>4.7524459244163451</v>
      </c>
      <c r="V104" s="1093">
        <v>4.5694320997865878</v>
      </c>
      <c r="W104" s="1093">
        <v>4.6303595203835286</v>
      </c>
      <c r="X104" s="1093">
        <v>4.6949522780521651</v>
      </c>
      <c r="Y104" s="1093">
        <v>4.7732403464448128</v>
      </c>
      <c r="Z104" s="1093">
        <v>4.6714534143009745</v>
      </c>
      <c r="AA104" s="1093">
        <v>5.0141631393100061</v>
      </c>
      <c r="AB104" s="1093">
        <v>5.116262815604161</v>
      </c>
      <c r="AC104" s="1093">
        <v>5.5182992113527396</v>
      </c>
      <c r="AD104" s="1093">
        <v>5.8526506326895102</v>
      </c>
      <c r="AE104" s="1093">
        <v>6.3581076936527694</v>
      </c>
      <c r="AF104" s="1093">
        <v>6.8783135364591086</v>
      </c>
      <c r="AG104" s="1093">
        <v>7.1075360359203792</v>
      </c>
      <c r="AH104" s="1093">
        <v>7.6211855114562113</v>
      </c>
      <c r="AI104" s="1093">
        <v>8.22404132114921</v>
      </c>
      <c r="AJ104" s="1093">
        <v>8.8780688600452251</v>
      </c>
      <c r="AK104" s="1093">
        <v>9.5233029848000879</v>
      </c>
      <c r="AL104" s="1093">
        <v>9.2662827330524902</v>
      </c>
      <c r="AM104" s="1093">
        <v>9.3967180211663131</v>
      </c>
      <c r="AN104" s="1093">
        <v>9.682498769306898</v>
      </c>
      <c r="AO104" s="1093">
        <v>9.2796460078866456</v>
      </c>
      <c r="AP104" s="1093">
        <v>10.571586799076965</v>
      </c>
      <c r="AQ104" s="1093">
        <v>11.403382984278638</v>
      </c>
      <c r="AR104" s="1093">
        <v>11.526367592878724</v>
      </c>
      <c r="AS104" s="1093">
        <v>10.690589770025664</v>
      </c>
      <c r="AT104" s="1093">
        <v>10.95684709787567</v>
      </c>
      <c r="AU104" s="1093">
        <v>11.658590947287811</v>
      </c>
      <c r="AV104" s="1093">
        <v>12.164954517727908</v>
      </c>
      <c r="AW104" s="1093">
        <v>12.178333312413248</v>
      </c>
      <c r="AX104" s="1093">
        <v>12.302567532329389</v>
      </c>
      <c r="AY104" s="1093">
        <v>13.042849773964315</v>
      </c>
      <c r="AZ104" s="1093">
        <v>13.913524825377225</v>
      </c>
      <c r="BA104" s="1093">
        <v>14.744016580834305</v>
      </c>
      <c r="BB104" s="1093">
        <v>15.472988186767267</v>
      </c>
      <c r="BC104" s="1093">
        <v>16.307495245488987</v>
      </c>
      <c r="BD104" s="1093">
        <v>16.755388132797858</v>
      </c>
      <c r="BE104" s="1058">
        <v>15.254214130761383</v>
      </c>
      <c r="BF104" s="1078">
        <v>-9.2080957510113248E-2</v>
      </c>
      <c r="BG104" s="1078">
        <v>4.3390526333001667E-2</v>
      </c>
    </row>
    <row r="105" spans="1:59" s="1005" customFormat="1" ht="11" x14ac:dyDescent="0.15">
      <c r="A105" s="1005" t="s">
        <v>98</v>
      </c>
      <c r="B105" s="1093">
        <v>19.503622234104014</v>
      </c>
      <c r="C105" s="1093">
        <v>20.239930217873606</v>
      </c>
      <c r="D105" s="1093">
        <v>21.426153851191298</v>
      </c>
      <c r="E105" s="1093">
        <v>23.856802948642667</v>
      </c>
      <c r="F105" s="1093">
        <v>24.335753722525137</v>
      </c>
      <c r="G105" s="1093">
        <v>25.849707168348854</v>
      </c>
      <c r="H105" s="1093">
        <v>31.75247894131833</v>
      </c>
      <c r="I105" s="1093">
        <v>33.218452235504103</v>
      </c>
      <c r="J105" s="1093">
        <v>38.124149043174192</v>
      </c>
      <c r="K105" s="1093">
        <v>35.796206295706199</v>
      </c>
      <c r="L105" s="1093">
        <v>38.739267112065882</v>
      </c>
      <c r="M105" s="1093">
        <v>46.435910463790513</v>
      </c>
      <c r="N105" s="1093">
        <v>50.118978471251943</v>
      </c>
      <c r="O105" s="1093">
        <v>58.184321268332468</v>
      </c>
      <c r="P105" s="1093">
        <v>60.740593769079247</v>
      </c>
      <c r="Q105" s="1093">
        <v>63.06229777186946</v>
      </c>
      <c r="R105" s="1093">
        <v>58.016879578283039</v>
      </c>
      <c r="S105" s="1093">
        <v>63.797620854233031</v>
      </c>
      <c r="T105" s="1093">
        <v>70.839738989469907</v>
      </c>
      <c r="U105" s="1093">
        <v>72.408899483056175</v>
      </c>
      <c r="V105" s="1093">
        <v>74.540846077241454</v>
      </c>
      <c r="W105" s="1093">
        <v>79.704267563383496</v>
      </c>
      <c r="X105" s="1093">
        <v>85.102560782925281</v>
      </c>
      <c r="Y105" s="1093">
        <v>92.587797472726422</v>
      </c>
      <c r="Z105" s="1093">
        <v>97.531290118480996</v>
      </c>
      <c r="AA105" s="1093">
        <v>102.59495810870176</v>
      </c>
      <c r="AB105" s="1093">
        <v>108.35471061797553</v>
      </c>
      <c r="AC105" s="1093">
        <v>113.404162903017</v>
      </c>
      <c r="AD105" s="1093">
        <v>119.34346260703657</v>
      </c>
      <c r="AE105" s="1093">
        <v>124.67407936883585</v>
      </c>
      <c r="AF105" s="1093">
        <v>131.99624506286708</v>
      </c>
      <c r="AG105" s="1093">
        <v>136.78273501717521</v>
      </c>
      <c r="AH105" s="1093">
        <v>144.02378016078725</v>
      </c>
      <c r="AI105" s="1093">
        <v>152.9484447414778</v>
      </c>
      <c r="AJ105" s="1093">
        <v>159.56133762575936</v>
      </c>
      <c r="AK105" s="1093">
        <v>169.3373552862474</v>
      </c>
      <c r="AL105" s="1093">
        <v>173.66803903575774</v>
      </c>
      <c r="AM105" s="1093">
        <v>180.48193266618154</v>
      </c>
      <c r="AN105" s="1093">
        <v>184.56853159585853</v>
      </c>
      <c r="AO105" s="1093">
        <v>195.08837214265387</v>
      </c>
      <c r="AP105" s="1093">
        <v>195.82134270102787</v>
      </c>
      <c r="AQ105" s="1093">
        <v>199.18168047792412</v>
      </c>
      <c r="AR105" s="1093">
        <v>206.37932845420761</v>
      </c>
      <c r="AS105" s="1093">
        <v>198.61197773189946</v>
      </c>
      <c r="AT105" s="1093">
        <v>192.80186123107993</v>
      </c>
      <c r="AU105" s="1093">
        <v>205.53354096257942</v>
      </c>
      <c r="AV105" s="1093">
        <v>203.08107388694862</v>
      </c>
      <c r="AW105" s="1093">
        <v>201.27056039117119</v>
      </c>
      <c r="AX105" s="1093">
        <v>204.73374949154461</v>
      </c>
      <c r="AY105" s="1093">
        <v>208.69369926789079</v>
      </c>
      <c r="AZ105" s="1093">
        <v>207.95787433739343</v>
      </c>
      <c r="BA105" s="1093">
        <v>207.5712532434307</v>
      </c>
      <c r="BB105" s="1093">
        <v>208.03549217647054</v>
      </c>
      <c r="BC105" s="1093">
        <v>210.36525794714794</v>
      </c>
      <c r="BD105" s="1093">
        <v>206.18118995317107</v>
      </c>
      <c r="BE105" s="1058">
        <v>202.31726124732234</v>
      </c>
      <c r="BF105" s="1078">
        <v>-2.1421489075540645E-2</v>
      </c>
      <c r="BG105" s="1078">
        <v>6.7317882352182501E-3</v>
      </c>
    </row>
    <row r="106" spans="1:59" s="1005" customFormat="1" ht="11" x14ac:dyDescent="0.15">
      <c r="A106" s="1005" t="s">
        <v>97</v>
      </c>
      <c r="B106" s="1093">
        <v>3.456685670737226</v>
      </c>
      <c r="C106" s="1093">
        <v>3.9967726498620939</v>
      </c>
      <c r="D106" s="1093">
        <v>4.4157760884606825</v>
      </c>
      <c r="E106" s="1093">
        <v>5.5068653137391532</v>
      </c>
      <c r="F106" s="1093">
        <v>5.6558599276653485</v>
      </c>
      <c r="G106" s="1093">
        <v>6.5347696899987193</v>
      </c>
      <c r="H106" s="1093">
        <v>7.0315306264369166</v>
      </c>
      <c r="I106" s="1093">
        <v>8.3060250744304831</v>
      </c>
      <c r="J106" s="1093">
        <v>8.565408105129384</v>
      </c>
      <c r="K106" s="1093">
        <v>8.6678363277507788</v>
      </c>
      <c r="L106" s="1093">
        <v>9.3140500590330273</v>
      </c>
      <c r="M106" s="1093">
        <v>9.5966642773968971</v>
      </c>
      <c r="N106" s="1093">
        <v>10.323296140515374</v>
      </c>
      <c r="O106" s="1093">
        <v>10.9967810522087</v>
      </c>
      <c r="P106" s="1093">
        <v>11.340764469098687</v>
      </c>
      <c r="Q106" s="1093">
        <v>11.128836031851167</v>
      </c>
      <c r="R106" s="1093">
        <v>11.043232835955118</v>
      </c>
      <c r="S106" s="1093">
        <v>11.091696824393932</v>
      </c>
      <c r="T106" s="1093">
        <v>12.03986913345144</v>
      </c>
      <c r="U106" s="1093">
        <v>13.010342162491069</v>
      </c>
      <c r="V106" s="1093">
        <v>13.388764215804438</v>
      </c>
      <c r="W106" s="1093">
        <v>14.018115486562456</v>
      </c>
      <c r="X106" s="1093">
        <v>15.796237462336743</v>
      </c>
      <c r="Y106" s="1093">
        <v>17.39306697150603</v>
      </c>
      <c r="Z106" s="1093">
        <v>19.677137051353725</v>
      </c>
      <c r="AA106" s="1093">
        <v>22.958064787649107</v>
      </c>
      <c r="AB106" s="1093">
        <v>25.054553476599374</v>
      </c>
      <c r="AC106" s="1093">
        <v>27.377618821132007</v>
      </c>
      <c r="AD106" s="1093">
        <v>30.894319826796529</v>
      </c>
      <c r="AE106" s="1093">
        <v>34.320760042260034</v>
      </c>
      <c r="AF106" s="1093">
        <v>37.25316568581664</v>
      </c>
      <c r="AG106" s="1093">
        <v>41.655195235381562</v>
      </c>
      <c r="AH106" s="1093">
        <v>43.387863835413107</v>
      </c>
      <c r="AI106" s="1093">
        <v>39.709486109320167</v>
      </c>
      <c r="AJ106" s="1093">
        <v>41.958312930516698</v>
      </c>
      <c r="AK106" s="1093">
        <v>42.032761008607565</v>
      </c>
      <c r="AL106" s="1093">
        <v>43.797663742702014</v>
      </c>
      <c r="AM106" s="1093">
        <v>47.88680658324067</v>
      </c>
      <c r="AN106" s="1093">
        <v>51.392773038189361</v>
      </c>
      <c r="AO106" s="1093">
        <v>55.198866155578052</v>
      </c>
      <c r="AP106" s="1093">
        <v>56.870419955232059</v>
      </c>
      <c r="AQ106" s="1093">
        <v>57.349116310062847</v>
      </c>
      <c r="AR106" s="1093">
        <v>59.567934736879188</v>
      </c>
      <c r="AS106" s="1093">
        <v>59.978432046777471</v>
      </c>
      <c r="AT106" s="1093">
        <v>61.740170396338982</v>
      </c>
      <c r="AU106" s="1093">
        <v>65.309289983247723</v>
      </c>
      <c r="AV106" s="1093">
        <v>67.501831566843066</v>
      </c>
      <c r="AW106" s="1093">
        <v>71.81288139266168</v>
      </c>
      <c r="AX106" s="1093">
        <v>72.686085880703857</v>
      </c>
      <c r="AY106" s="1093">
        <v>74.338506321718285</v>
      </c>
      <c r="AZ106" s="1093">
        <v>75.776692956975268</v>
      </c>
      <c r="BA106" s="1093">
        <v>77.146714885657616</v>
      </c>
      <c r="BB106" s="1093">
        <v>78.193991628314308</v>
      </c>
      <c r="BC106" s="1093">
        <v>79.610241592794239</v>
      </c>
      <c r="BD106" s="1093">
        <v>79.187722777545758</v>
      </c>
      <c r="BE106" s="1058">
        <v>73.333029735731671</v>
      </c>
      <c r="BF106" s="1078">
        <v>-7.6464586916424881E-2</v>
      </c>
      <c r="BG106" s="1078">
        <v>2.520095726243099E-2</v>
      </c>
    </row>
    <row r="107" spans="1:59" s="1005" customFormat="1" ht="11" x14ac:dyDescent="0.15">
      <c r="A107" s="1005" t="s">
        <v>96</v>
      </c>
      <c r="B107" s="1093">
        <v>2.7950728845994472</v>
      </c>
      <c r="C107" s="1093">
        <v>4.7508297653034433</v>
      </c>
      <c r="D107" s="1093">
        <v>6.3661297879683838</v>
      </c>
      <c r="E107" s="1093">
        <v>6.4215873115676958</v>
      </c>
      <c r="F107" s="1093">
        <v>7.3854247738059753</v>
      </c>
      <c r="G107" s="1093">
        <v>7.5090632181835737</v>
      </c>
      <c r="H107" s="1093">
        <v>6.5320748967828042</v>
      </c>
      <c r="I107" s="1093">
        <v>6.1853170805646522</v>
      </c>
      <c r="J107" s="1093">
        <v>6.3807690816041447</v>
      </c>
      <c r="K107" s="1093">
        <v>4.639215341709626</v>
      </c>
      <c r="L107" s="1093">
        <v>5.0441084849964399</v>
      </c>
      <c r="M107" s="1093">
        <v>2.8538633180577802</v>
      </c>
      <c r="N107" s="1093">
        <v>2.9881962681378433</v>
      </c>
      <c r="O107" s="1093">
        <v>3.0320524865231118</v>
      </c>
      <c r="P107" s="1093">
        <v>3.1960519738892583</v>
      </c>
      <c r="Q107" s="1093">
        <v>3.5735591495343972</v>
      </c>
      <c r="R107" s="1093">
        <v>3.5015470652863132</v>
      </c>
      <c r="S107" s="1093">
        <v>3.6555990092587414</v>
      </c>
      <c r="T107" s="1093">
        <v>3.7383302385907751</v>
      </c>
      <c r="U107" s="1093">
        <v>3.68096988072001</v>
      </c>
      <c r="V107" s="1093">
        <v>3.576109002581294</v>
      </c>
      <c r="W107" s="1093">
        <v>3.8297809766758819</v>
      </c>
      <c r="X107" s="1093">
        <v>4.2209900962745319</v>
      </c>
      <c r="Y107" s="1093">
        <v>4.1245055109253776</v>
      </c>
      <c r="Z107" s="1093">
        <v>3.8187348378316068</v>
      </c>
      <c r="AA107" s="1093">
        <v>4.0159242068010306</v>
      </c>
      <c r="AB107" s="1093">
        <v>3.9927578801365637</v>
      </c>
      <c r="AC107" s="1093">
        <v>4.2701683077446759</v>
      </c>
      <c r="AD107" s="1093">
        <v>4.7798887938347381</v>
      </c>
      <c r="AE107" s="1093">
        <v>5.2394761145843889</v>
      </c>
      <c r="AF107" s="1093">
        <v>5.9793791036152415</v>
      </c>
      <c r="AG107" s="1093">
        <v>6.7567678126354274</v>
      </c>
      <c r="AH107" s="1093">
        <v>7.702937870532895</v>
      </c>
      <c r="AI107" s="1093">
        <v>8.2280940146263841</v>
      </c>
      <c r="AJ107" s="1093">
        <v>8.38823968595376</v>
      </c>
      <c r="AK107" s="1093">
        <v>9.4449230665422625</v>
      </c>
      <c r="AL107" s="1093">
        <v>10.556267221478892</v>
      </c>
      <c r="AM107" s="1093">
        <v>11.449068446347432</v>
      </c>
      <c r="AN107" s="1093">
        <v>12.243158800267381</v>
      </c>
      <c r="AO107" s="1093">
        <v>14.840897834251345</v>
      </c>
      <c r="AP107" s="1093">
        <v>15.565772765116625</v>
      </c>
      <c r="AQ107" s="1093">
        <v>14.094792538754513</v>
      </c>
      <c r="AR107" s="1093">
        <v>15.250886588835614</v>
      </c>
      <c r="AS107" s="1093">
        <v>18.760757684473347</v>
      </c>
      <c r="AT107" s="1093">
        <v>18.907652058820638</v>
      </c>
      <c r="AU107" s="1093">
        <v>21.290473306863415</v>
      </c>
      <c r="AV107" s="1093">
        <v>23.985104407253448</v>
      </c>
      <c r="AW107" s="1093">
        <v>24.903307482741916</v>
      </c>
      <c r="AX107" s="1093">
        <v>25.885407399879984</v>
      </c>
      <c r="AY107" s="1093">
        <v>28.07074109721237</v>
      </c>
      <c r="AZ107" s="1093">
        <v>30.879328336807113</v>
      </c>
      <c r="BA107" s="1093">
        <v>32.982877841185996</v>
      </c>
      <c r="BB107" s="1093">
        <v>34.955397263163448</v>
      </c>
      <c r="BC107" s="1093">
        <v>39.012541346594247</v>
      </c>
      <c r="BD107" s="1093">
        <v>43.19156892849562</v>
      </c>
      <c r="BE107" s="1058">
        <v>42.008013082351667</v>
      </c>
      <c r="BF107" s="1078">
        <v>-3.0059844325674989E-2</v>
      </c>
      <c r="BG107" s="1078">
        <v>8.6115815741285351E-2</v>
      </c>
    </row>
    <row r="108" spans="1:59" s="1005" customFormat="1" ht="11" x14ac:dyDescent="0.15">
      <c r="A108" s="1005" t="s">
        <v>95</v>
      </c>
      <c r="B108" s="1093">
        <v>9.7454646942386116</v>
      </c>
      <c r="C108" s="1093">
        <v>10.102265910521226</v>
      </c>
      <c r="D108" s="1093">
        <v>10.716663500471007</v>
      </c>
      <c r="E108" s="1093">
        <v>11.270482765764433</v>
      </c>
      <c r="F108" s="1093">
        <v>11.684750347816507</v>
      </c>
      <c r="G108" s="1093">
        <v>12.157367788008466</v>
      </c>
      <c r="H108" s="1093">
        <v>12.994176146483325</v>
      </c>
      <c r="I108" s="1093">
        <v>13.153657095412365</v>
      </c>
      <c r="J108" s="1093">
        <v>13.297415153191684</v>
      </c>
      <c r="K108" s="1093">
        <v>13.891162345017374</v>
      </c>
      <c r="L108" s="1093">
        <v>13.97605776610402</v>
      </c>
      <c r="M108" s="1093">
        <v>14.422189336237274</v>
      </c>
      <c r="N108" s="1093">
        <v>15.025098914425847</v>
      </c>
      <c r="O108" s="1093">
        <v>15.61928840252075</v>
      </c>
      <c r="P108" s="1093">
        <v>16.583522754028088</v>
      </c>
      <c r="Q108" s="1093">
        <v>17.492570924976956</v>
      </c>
      <c r="R108" s="1093">
        <v>17.797229678163134</v>
      </c>
      <c r="S108" s="1093">
        <v>18.22060073212559</v>
      </c>
      <c r="T108" s="1093">
        <v>18.633750848015083</v>
      </c>
      <c r="U108" s="1093">
        <v>18.664180792012189</v>
      </c>
      <c r="V108" s="1093">
        <v>19.287034441265249</v>
      </c>
      <c r="W108" s="1093">
        <v>19.187598503379096</v>
      </c>
      <c r="X108" s="1093">
        <v>18.333422008472933</v>
      </c>
      <c r="Y108" s="1093">
        <v>18.294033926325497</v>
      </c>
      <c r="Z108" s="1093">
        <v>17.718639860500812</v>
      </c>
      <c r="AA108" s="1093">
        <v>16.960401820176447</v>
      </c>
      <c r="AB108" s="1093">
        <v>16.108737095295744</v>
      </c>
      <c r="AC108" s="1093">
        <v>14.264176137672726</v>
      </c>
      <c r="AD108" s="1093">
        <v>13.317933774245384</v>
      </c>
      <c r="AE108" s="1093">
        <v>12.475683205040395</v>
      </c>
      <c r="AF108" s="1093">
        <v>12.070816789221345</v>
      </c>
      <c r="AG108" s="1093">
        <v>11.05125715836148</v>
      </c>
      <c r="AH108" s="1093">
        <v>10.744021886336789</v>
      </c>
      <c r="AI108" s="1093">
        <v>10.13469249487456</v>
      </c>
      <c r="AJ108" s="1093">
        <v>10.535610040313577</v>
      </c>
      <c r="AK108" s="1093">
        <v>11.007187115468154</v>
      </c>
      <c r="AL108" s="1093">
        <v>11.142861376208817</v>
      </c>
      <c r="AM108" s="1093">
        <v>10.8599169645959</v>
      </c>
      <c r="AN108" s="1093">
        <v>11.178091442170636</v>
      </c>
      <c r="AO108" s="1093">
        <v>11.12635190420829</v>
      </c>
      <c r="AP108" s="1093">
        <v>11.496454358390404</v>
      </c>
      <c r="AQ108" s="1093">
        <v>11.742556858631492</v>
      </c>
      <c r="AR108" s="1093">
        <v>11.370712594153892</v>
      </c>
      <c r="AS108" s="1093">
        <v>11.714037286195202</v>
      </c>
      <c r="AT108" s="1093">
        <v>10.57380916590601</v>
      </c>
      <c r="AU108" s="1093">
        <v>11.563361988498574</v>
      </c>
      <c r="AV108" s="1093">
        <v>11.342309652057088</v>
      </c>
      <c r="AW108" s="1093">
        <v>11.698672005156997</v>
      </c>
      <c r="AX108" s="1093">
        <v>11.292440057099933</v>
      </c>
      <c r="AY108" s="1093">
        <v>12.040514578166677</v>
      </c>
      <c r="AZ108" s="1093">
        <v>12.378709265406682</v>
      </c>
      <c r="BA108" s="1093">
        <v>13.267458865868303</v>
      </c>
      <c r="BB108" s="1093">
        <v>13.373645127326112</v>
      </c>
      <c r="BC108" s="1093">
        <v>13.405531021738573</v>
      </c>
      <c r="BD108" s="1093">
        <v>17.112681909297297</v>
      </c>
      <c r="BE108" s="1058">
        <v>16.951680747665584</v>
      </c>
      <c r="BF108" s="1078">
        <v>-1.2114829828961504E-2</v>
      </c>
      <c r="BG108" s="1078">
        <v>4.9321716408895933E-2</v>
      </c>
    </row>
    <row r="109" spans="1:59" s="1005" customFormat="1" ht="11" x14ac:dyDescent="0.15">
      <c r="A109" s="1081" t="s">
        <v>94</v>
      </c>
      <c r="B109" s="1060">
        <v>10.488681608651358</v>
      </c>
      <c r="C109" s="1060">
        <v>11.124338616779538</v>
      </c>
      <c r="D109" s="1060">
        <v>11.369689859893086</v>
      </c>
      <c r="E109" s="1060">
        <v>11.952145760375886</v>
      </c>
      <c r="F109" s="1060">
        <v>13.24949951213072</v>
      </c>
      <c r="G109" s="1060">
        <v>14.721634354335643</v>
      </c>
      <c r="H109" s="1060">
        <v>15.744369009373875</v>
      </c>
      <c r="I109" s="1060">
        <v>16.292769486895921</v>
      </c>
      <c r="J109" s="1060">
        <v>17.20517908163561</v>
      </c>
      <c r="K109" s="1060">
        <v>17.195238863574218</v>
      </c>
      <c r="L109" s="1060">
        <v>17.482972695606076</v>
      </c>
      <c r="M109" s="1060">
        <v>17.961383422155457</v>
      </c>
      <c r="N109" s="1060">
        <v>18.641144335856414</v>
      </c>
      <c r="O109" s="1060">
        <v>19.547642427616825</v>
      </c>
      <c r="P109" s="1060">
        <v>20.078053098390743</v>
      </c>
      <c r="Q109" s="1060">
        <v>19.876965333683437</v>
      </c>
      <c r="R109" s="1060">
        <v>19.65712305576708</v>
      </c>
      <c r="S109" s="1060">
        <v>19.484974679649799</v>
      </c>
      <c r="T109" s="1060">
        <v>19.97689012422595</v>
      </c>
      <c r="U109" s="1060">
        <v>20.965260229006198</v>
      </c>
      <c r="V109" s="1060">
        <v>21.571110670644401</v>
      </c>
      <c r="W109" s="1060">
        <v>22.046636379791874</v>
      </c>
      <c r="X109" s="1060">
        <v>22.834897433464317</v>
      </c>
      <c r="Y109" s="1060">
        <v>24.021675321182872</v>
      </c>
      <c r="Z109" s="1060">
        <v>24.831320037741168</v>
      </c>
      <c r="AA109" s="1060">
        <v>25.397763885645823</v>
      </c>
      <c r="AB109" s="1060">
        <v>26.112510467575873</v>
      </c>
      <c r="AC109" s="1060">
        <v>26.883854362350323</v>
      </c>
      <c r="AD109" s="1060">
        <v>27.870429679763863</v>
      </c>
      <c r="AE109" s="1060">
        <v>28.971781698331018</v>
      </c>
      <c r="AF109" s="1060">
        <v>29.983615715735333</v>
      </c>
      <c r="AG109" s="1060">
        <v>30.939862921109256</v>
      </c>
      <c r="AH109" s="1060">
        <v>31.446579664949937</v>
      </c>
      <c r="AI109" s="1060">
        <v>30.920507802986084</v>
      </c>
      <c r="AJ109" s="1060">
        <v>31.690172021709476</v>
      </c>
      <c r="AK109" s="1060">
        <v>32.451404778778709</v>
      </c>
      <c r="AL109" s="1060">
        <v>33.096476580995976</v>
      </c>
      <c r="AM109" s="1060">
        <v>34.347281781717193</v>
      </c>
      <c r="AN109" s="1060">
        <v>36.739351199156999</v>
      </c>
      <c r="AO109" s="1060">
        <v>39.898755439239395</v>
      </c>
      <c r="AP109" s="1060">
        <v>42.496575995945101</v>
      </c>
      <c r="AQ109" s="1060">
        <v>44.50498098281561</v>
      </c>
      <c r="AR109" s="1060">
        <v>46.772315550250426</v>
      </c>
      <c r="AS109" s="1060">
        <v>47.563927866840899</v>
      </c>
      <c r="AT109" s="1060">
        <v>48.12535519792344</v>
      </c>
      <c r="AU109" s="1060">
        <v>50.703853833264084</v>
      </c>
      <c r="AV109" s="1060">
        <v>52.852279622427901</v>
      </c>
      <c r="AW109" s="1060">
        <v>54.038079611740415</v>
      </c>
      <c r="AX109" s="1060">
        <v>55.113207048202689</v>
      </c>
      <c r="AY109" s="1060">
        <v>55.906779721209944</v>
      </c>
      <c r="AZ109" s="1060">
        <v>56.371407143216288</v>
      </c>
      <c r="BA109" s="1060">
        <v>57.055879049255118</v>
      </c>
      <c r="BB109" s="1060">
        <v>58.285277656917984</v>
      </c>
      <c r="BC109" s="1060">
        <v>59.810162542086793</v>
      </c>
      <c r="BD109" s="1060">
        <v>60.906403026153086</v>
      </c>
      <c r="BE109" s="1060">
        <v>59.647754605801467</v>
      </c>
      <c r="BF109" s="1061">
        <v>-2.3341066896708007E-2</v>
      </c>
      <c r="BG109" s="1061">
        <v>2.3832473962538847E-2</v>
      </c>
    </row>
    <row r="110" spans="1:59" s="1005" customFormat="1" ht="11" x14ac:dyDescent="0.15">
      <c r="A110" s="1006"/>
      <c r="B110" s="1058"/>
      <c r="C110" s="1058"/>
      <c r="D110" s="1058"/>
      <c r="E110" s="1058"/>
      <c r="F110" s="1058"/>
      <c r="G110" s="1058"/>
      <c r="H110" s="1058"/>
      <c r="I110" s="1058"/>
      <c r="J110" s="1058"/>
      <c r="K110" s="1058"/>
      <c r="L110" s="1058"/>
      <c r="M110" s="1058"/>
      <c r="N110" s="1058"/>
      <c r="O110" s="1058"/>
      <c r="P110" s="1058"/>
      <c r="Q110" s="1058"/>
      <c r="R110" s="1058"/>
      <c r="S110" s="1058"/>
      <c r="T110" s="1058"/>
      <c r="U110" s="1058"/>
      <c r="V110" s="1058"/>
      <c r="W110" s="1058"/>
      <c r="X110" s="1058"/>
      <c r="Y110" s="1058"/>
      <c r="Z110" s="1058"/>
      <c r="AA110" s="1058"/>
      <c r="AB110" s="1058"/>
      <c r="AC110" s="1058"/>
      <c r="AD110" s="1058"/>
      <c r="AE110" s="1058"/>
      <c r="AF110" s="1058"/>
      <c r="AG110" s="1058"/>
      <c r="AH110" s="1058"/>
      <c r="AI110" s="1058"/>
      <c r="AJ110" s="1058"/>
      <c r="AK110" s="1058"/>
      <c r="AL110" s="1058"/>
      <c r="AM110" s="1058"/>
      <c r="AN110" s="1058"/>
      <c r="AO110" s="1058"/>
      <c r="AP110" s="1058"/>
      <c r="AQ110" s="1058"/>
      <c r="AR110" s="1058"/>
      <c r="AS110" s="1058"/>
      <c r="AT110" s="1058"/>
      <c r="AU110" s="1058"/>
      <c r="AV110" s="1058"/>
      <c r="AW110" s="1058"/>
      <c r="AX110" s="1058"/>
      <c r="AY110" s="1058"/>
      <c r="AZ110" s="1058"/>
      <c r="BA110" s="1058"/>
      <c r="BB110" s="1058"/>
      <c r="BC110" s="1058"/>
      <c r="BD110" s="1058"/>
      <c r="BE110" s="1058"/>
      <c r="BF110" s="1082"/>
      <c r="BG110" s="1082"/>
    </row>
    <row r="111" spans="1:59" s="1005" customFormat="1" ht="11" x14ac:dyDescent="0.15">
      <c r="A111" s="1083" t="s">
        <v>93</v>
      </c>
      <c r="B111" s="1094">
        <v>46.489753206805403</v>
      </c>
      <c r="C111" s="1094">
        <v>47.992045220346711</v>
      </c>
      <c r="D111" s="1094">
        <v>48.781142461566482</v>
      </c>
      <c r="E111" s="1094">
        <v>50.672960126350169</v>
      </c>
      <c r="F111" s="1094">
        <v>52.962480867309687</v>
      </c>
      <c r="G111" s="1094">
        <v>55.196981694313465</v>
      </c>
      <c r="H111" s="1094">
        <v>56.304508170389489</v>
      </c>
      <c r="I111" s="1094">
        <v>58.163606801547964</v>
      </c>
      <c r="J111" s="1094">
        <v>60.37375169897016</v>
      </c>
      <c r="K111" s="1094">
        <v>59.559483603237055</v>
      </c>
      <c r="L111" s="1094">
        <v>58.745644934202112</v>
      </c>
      <c r="M111" s="1094">
        <v>60.778671393061607</v>
      </c>
      <c r="N111" s="1094">
        <v>61.887159939564839</v>
      </c>
      <c r="O111" s="1094">
        <v>63.253421414893303</v>
      </c>
      <c r="P111" s="1094">
        <v>64.305223477745713</v>
      </c>
      <c r="Q111" s="1094">
        <v>62.658689216585685</v>
      </c>
      <c r="R111" s="1094">
        <v>61.292390923096441</v>
      </c>
      <c r="S111" s="1094">
        <v>59.885954269411506</v>
      </c>
      <c r="T111" s="1094">
        <v>59.778744924416522</v>
      </c>
      <c r="U111" s="1094">
        <v>61.504569189555205</v>
      </c>
      <c r="V111" s="1094">
        <v>61.986402334221772</v>
      </c>
      <c r="W111" s="1094">
        <v>62.238382810855086</v>
      </c>
      <c r="X111" s="1094">
        <v>63.238581809316756</v>
      </c>
      <c r="Y111" s="1094">
        <v>64.457582944001985</v>
      </c>
      <c r="Z111" s="1094">
        <v>64.554723435456637</v>
      </c>
      <c r="AA111" s="1094">
        <v>64.205069478831476</v>
      </c>
      <c r="AB111" s="1094">
        <v>63.628510197908064</v>
      </c>
      <c r="AC111" s="1094">
        <v>63.066119371317136</v>
      </c>
      <c r="AD111" s="1094">
        <v>62.598239439432632</v>
      </c>
      <c r="AE111" s="1094">
        <v>62.502488359284499</v>
      </c>
      <c r="AF111" s="1094">
        <v>62.980178843412396</v>
      </c>
      <c r="AG111" s="1094">
        <v>63.88732507206575</v>
      </c>
      <c r="AH111" s="1094">
        <v>63.646472653620656</v>
      </c>
      <c r="AI111" s="1094">
        <v>63.158709122379669</v>
      </c>
      <c r="AJ111" s="1094">
        <v>63.444141322503341</v>
      </c>
      <c r="AK111" s="1094">
        <v>64.193685346999487</v>
      </c>
      <c r="AL111" s="1094">
        <v>63.999699651624191</v>
      </c>
      <c r="AM111" s="1094">
        <v>64.593971186267098</v>
      </c>
      <c r="AN111" s="1094">
        <v>66.059874015337684</v>
      </c>
      <c r="AO111" s="1094">
        <v>68.446973747520687</v>
      </c>
      <c r="AP111" s="1094">
        <v>69.783439195492463</v>
      </c>
      <c r="AQ111" s="1094">
        <v>70.878796915395412</v>
      </c>
      <c r="AR111" s="1094">
        <v>72.193328752433814</v>
      </c>
      <c r="AS111" s="1094">
        <v>72.077590967357906</v>
      </c>
      <c r="AT111" s="1094">
        <v>70.111461532842966</v>
      </c>
      <c r="AU111" s="1094">
        <v>72.628412645738877</v>
      </c>
      <c r="AV111" s="1094">
        <v>73.49982216576683</v>
      </c>
      <c r="AW111" s="1094">
        <v>73.605220250261226</v>
      </c>
      <c r="AX111" s="1094">
        <v>74.086177767905369</v>
      </c>
      <c r="AY111" s="1094">
        <v>73.944021188959738</v>
      </c>
      <c r="AZ111" s="1094">
        <v>73.755930732686053</v>
      </c>
      <c r="BA111" s="1094">
        <v>73.90542321507246</v>
      </c>
      <c r="BB111" s="1094">
        <v>74.420189720598444</v>
      </c>
      <c r="BC111" s="1094">
        <v>75.482857005617745</v>
      </c>
      <c r="BD111" s="1094">
        <v>75.374401453389936</v>
      </c>
      <c r="BE111" s="1095">
        <v>71.397116447780633</v>
      </c>
      <c r="BF111" s="1085">
        <v>-5.5355120754684184E-2</v>
      </c>
      <c r="BG111" s="1085">
        <v>7.2644017555987261E-3</v>
      </c>
    </row>
    <row r="112" spans="1:59" s="1005" customFormat="1" ht="11" x14ac:dyDescent="0.15">
      <c r="A112" s="1005" t="s">
        <v>92</v>
      </c>
      <c r="B112" s="1093">
        <v>127.03921515113723</v>
      </c>
      <c r="C112" s="1093">
        <v>131.66219418832927</v>
      </c>
      <c r="D112" s="1093">
        <v>135.26623541610905</v>
      </c>
      <c r="E112" s="1093">
        <v>142.60205210093471</v>
      </c>
      <c r="F112" s="1093">
        <v>150.30333807374478</v>
      </c>
      <c r="G112" s="1093">
        <v>156.9558947186452</v>
      </c>
      <c r="H112" s="1093">
        <v>159.39271459995106</v>
      </c>
      <c r="I112" s="1093">
        <v>165.63046224970773</v>
      </c>
      <c r="J112" s="1093">
        <v>173.16746170934829</v>
      </c>
      <c r="K112" s="1093">
        <v>169.07480738391359</v>
      </c>
      <c r="L112" s="1093">
        <v>163.88843854156613</v>
      </c>
      <c r="M112" s="1093">
        <v>170.94081144331952</v>
      </c>
      <c r="N112" s="1093">
        <v>173.17046033366771</v>
      </c>
      <c r="O112" s="1093">
        <v>176.89975779743096</v>
      </c>
      <c r="P112" s="1093">
        <v>180.09288966885023</v>
      </c>
      <c r="Q112" s="1093">
        <v>173.75383657790121</v>
      </c>
      <c r="R112" s="1093">
        <v>168.48100487095098</v>
      </c>
      <c r="S112" s="1093">
        <v>162.06190586629583</v>
      </c>
      <c r="T112" s="1093">
        <v>161.11325803179159</v>
      </c>
      <c r="U112" s="1093">
        <v>167.0841930739511</v>
      </c>
      <c r="V112" s="1093">
        <v>168.76098556853427</v>
      </c>
      <c r="W112" s="1093">
        <v>169.52892299787703</v>
      </c>
      <c r="X112" s="1093">
        <v>172.95044158019951</v>
      </c>
      <c r="Y112" s="1093">
        <v>177.37108230588274</v>
      </c>
      <c r="Z112" s="1093">
        <v>179.17106957136966</v>
      </c>
      <c r="AA112" s="1093">
        <v>178.37247024065755</v>
      </c>
      <c r="AB112" s="1093">
        <v>178.38948367760028</v>
      </c>
      <c r="AC112" s="1093">
        <v>178.58018993381768</v>
      </c>
      <c r="AD112" s="1093">
        <v>179.66042673036176</v>
      </c>
      <c r="AE112" s="1093">
        <v>181.30055562375335</v>
      </c>
      <c r="AF112" s="1093">
        <v>184.68562066891093</v>
      </c>
      <c r="AG112" s="1093">
        <v>189.41573927455977</v>
      </c>
      <c r="AH112" s="1093">
        <v>189.88852886881034</v>
      </c>
      <c r="AI112" s="1093">
        <v>189.07834031470739</v>
      </c>
      <c r="AJ112" s="1093">
        <v>190.3976442550067</v>
      </c>
      <c r="AK112" s="1093">
        <v>192.70637165220106</v>
      </c>
      <c r="AL112" s="1093">
        <v>189.92374879712816</v>
      </c>
      <c r="AM112" s="1093">
        <v>190.29666559591973</v>
      </c>
      <c r="AN112" s="1093">
        <v>190.54326065883743</v>
      </c>
      <c r="AO112" s="1093">
        <v>192.59635379125839</v>
      </c>
      <c r="AP112" s="1093">
        <v>192.2595027338904</v>
      </c>
      <c r="AQ112" s="1093">
        <v>191.22999816827829</v>
      </c>
      <c r="AR112" s="1093">
        <v>190.92676335358635</v>
      </c>
      <c r="AS112" s="1093">
        <v>187.35847014206874</v>
      </c>
      <c r="AT112" s="1093">
        <v>176.92968565558363</v>
      </c>
      <c r="AU112" s="1093">
        <v>182.11115471660906</v>
      </c>
      <c r="AV112" s="1093">
        <v>178.98944076350188</v>
      </c>
      <c r="AW112" s="1093">
        <v>176.11769366732986</v>
      </c>
      <c r="AX112" s="1093">
        <v>176.62739843265766</v>
      </c>
      <c r="AY112" s="1093">
        <v>174.03962199343832</v>
      </c>
      <c r="AZ112" s="1093">
        <v>173.44002817872311</v>
      </c>
      <c r="BA112" s="1093">
        <v>173.08465864788025</v>
      </c>
      <c r="BB112" s="1093">
        <v>173.64830621236385</v>
      </c>
      <c r="BC112" s="1093">
        <v>175.30894520107159</v>
      </c>
      <c r="BD112" s="1093">
        <v>172.65490471623343</v>
      </c>
      <c r="BE112" s="1058">
        <v>159.13075717663591</v>
      </c>
      <c r="BF112" s="1078">
        <v>-8.0848737266359993E-2</v>
      </c>
      <c r="BG112" s="1078">
        <v>-2.4427681338882179E-3</v>
      </c>
    </row>
    <row r="113" spans="1:59" s="1005" customFormat="1" ht="11" x14ac:dyDescent="0.15">
      <c r="A113" s="1005" t="s">
        <v>91</v>
      </c>
      <c r="B113" s="1093">
        <v>18.444357384241702</v>
      </c>
      <c r="C113" s="1093">
        <v>19.176885657841108</v>
      </c>
      <c r="D113" s="1093">
        <v>19.348824042061043</v>
      </c>
      <c r="E113" s="1093">
        <v>19.775598343680848</v>
      </c>
      <c r="F113" s="1093">
        <v>20.653494536913019</v>
      </c>
      <c r="G113" s="1093">
        <v>21.832175124442852</v>
      </c>
      <c r="H113" s="1093">
        <v>22.902315381588309</v>
      </c>
      <c r="I113" s="1093">
        <v>23.743299745572997</v>
      </c>
      <c r="J113" s="1093">
        <v>24.653927169241872</v>
      </c>
      <c r="K113" s="1093">
        <v>25.262348756779577</v>
      </c>
      <c r="L113" s="1093">
        <v>26.179743153799091</v>
      </c>
      <c r="M113" s="1093">
        <v>27.029600043742413</v>
      </c>
      <c r="N113" s="1093">
        <v>28.162573861054394</v>
      </c>
      <c r="O113" s="1093">
        <v>29.184831345769236</v>
      </c>
      <c r="P113" s="1093">
        <v>29.974489435426143</v>
      </c>
      <c r="Q113" s="1093">
        <v>30.107981982279863</v>
      </c>
      <c r="R113" s="1093">
        <v>30.242119237932084</v>
      </c>
      <c r="S113" s="1093">
        <v>30.627079120135551</v>
      </c>
      <c r="T113" s="1093">
        <v>31.099946110456866</v>
      </c>
      <c r="U113" s="1093">
        <v>31.983267250346533</v>
      </c>
      <c r="V113" s="1093">
        <v>32.291238187032313</v>
      </c>
      <c r="W113" s="1093">
        <v>32.782206227265199</v>
      </c>
      <c r="X113" s="1093">
        <v>33.510627622327242</v>
      </c>
      <c r="Y113" s="1093">
        <v>34.256096275300287</v>
      </c>
      <c r="Z113" s="1093">
        <v>34.272186119936819</v>
      </c>
      <c r="AA113" s="1093">
        <v>34.311447287929674</v>
      </c>
      <c r="AB113" s="1093">
        <v>33.884988760644255</v>
      </c>
      <c r="AC113" s="1093">
        <v>33.403634016811651</v>
      </c>
      <c r="AD113" s="1093">
        <v>32.793924462400355</v>
      </c>
      <c r="AE113" s="1093">
        <v>32.501311685654848</v>
      </c>
      <c r="AF113" s="1093">
        <v>32.488416489432488</v>
      </c>
      <c r="AG113" s="1093">
        <v>32.683244270321715</v>
      </c>
      <c r="AH113" s="1093">
        <v>32.50454056836314</v>
      </c>
      <c r="AI113" s="1093">
        <v>32.326584870433862</v>
      </c>
      <c r="AJ113" s="1093">
        <v>32.581669611731485</v>
      </c>
      <c r="AK113" s="1093">
        <v>33.169174657266161</v>
      </c>
      <c r="AL113" s="1093">
        <v>33.804801752051098</v>
      </c>
      <c r="AM113" s="1093">
        <v>34.652117057658415</v>
      </c>
      <c r="AN113" s="1093">
        <v>36.59824396460732</v>
      </c>
      <c r="AO113" s="1093">
        <v>39.248718383985882</v>
      </c>
      <c r="AP113" s="1093">
        <v>41.156542237818421</v>
      </c>
      <c r="AQ113" s="1093">
        <v>42.91954191828934</v>
      </c>
      <c r="AR113" s="1093">
        <v>44.775586002648268</v>
      </c>
      <c r="AS113" s="1093">
        <v>45.617050290759245</v>
      </c>
      <c r="AT113" s="1093">
        <v>45.742922721983071</v>
      </c>
      <c r="AU113" s="1093">
        <v>47.808179170916944</v>
      </c>
      <c r="AV113" s="1093">
        <v>49.739128253026465</v>
      </c>
      <c r="AW113" s="1093">
        <v>50.667911274085888</v>
      </c>
      <c r="AX113" s="1093">
        <v>51.296840686692612</v>
      </c>
      <c r="AY113" s="1093">
        <v>51.847486059208201</v>
      </c>
      <c r="AZ113" s="1093">
        <v>51.895882846343902</v>
      </c>
      <c r="BA113" s="1093">
        <v>52.297128407832268</v>
      </c>
      <c r="BB113" s="1093">
        <v>52.939684991685979</v>
      </c>
      <c r="BC113" s="1093">
        <v>54.012496797839006</v>
      </c>
      <c r="BD113" s="1093">
        <v>54.591907344863372</v>
      </c>
      <c r="BE113" s="1058">
        <v>52.786961181997881</v>
      </c>
      <c r="BF113" s="1078">
        <v>-3.5704428138927491E-2</v>
      </c>
      <c r="BG113" s="1078">
        <v>1.7842159956674708E-2</v>
      </c>
    </row>
    <row r="114" spans="1:59" s="1005" customFormat="1" ht="11" x14ac:dyDescent="0.15">
      <c r="A114" s="1086" t="s">
        <v>90</v>
      </c>
      <c r="B114" s="1096">
        <v>93.884584101351123</v>
      </c>
      <c r="C114" s="1096">
        <v>96.339559158622649</v>
      </c>
      <c r="D114" s="1096">
        <v>99.004366941726701</v>
      </c>
      <c r="E114" s="1096">
        <v>105.3546055412594</v>
      </c>
      <c r="F114" s="1096">
        <v>113.36483511188501</v>
      </c>
      <c r="G114" s="1096">
        <v>120.88886065967914</v>
      </c>
      <c r="H114" s="1096">
        <v>123.93804301619608</v>
      </c>
      <c r="I114" s="1096">
        <v>129.83055599343663</v>
      </c>
      <c r="J114" s="1096">
        <v>136.39476990553067</v>
      </c>
      <c r="K114" s="1096">
        <v>134.20045046650156</v>
      </c>
      <c r="L114" s="1096">
        <v>132.71697808271452</v>
      </c>
      <c r="M114" s="1096">
        <v>140.3680524660337</v>
      </c>
      <c r="N114" s="1096">
        <v>141.61644925852346</v>
      </c>
      <c r="O114" s="1096">
        <v>146.73366635785985</v>
      </c>
      <c r="P114" s="1096">
        <v>151.39038846477277</v>
      </c>
      <c r="Q114" s="1096">
        <v>148.24251758241107</v>
      </c>
      <c r="R114" s="1096">
        <v>143.43347355648467</v>
      </c>
      <c r="S114" s="1096">
        <v>139.60891665800264</v>
      </c>
      <c r="T114" s="1096">
        <v>139.82423948454732</v>
      </c>
      <c r="U114" s="1096">
        <v>143.65118020974623</v>
      </c>
      <c r="V114" s="1096">
        <v>147.73082017016216</v>
      </c>
      <c r="W114" s="1096">
        <v>149.46864043114439</v>
      </c>
      <c r="X114" s="1096">
        <v>152.09680363582115</v>
      </c>
      <c r="Y114" s="1096">
        <v>152.87614978585853</v>
      </c>
      <c r="Z114" s="1096">
        <v>152.88135993620926</v>
      </c>
      <c r="AA114" s="1096">
        <v>149.15433632950138</v>
      </c>
      <c r="AB114" s="1096">
        <v>148.01364412387545</v>
      </c>
      <c r="AC114" s="1096">
        <v>144.76375184362439</v>
      </c>
      <c r="AD114" s="1096">
        <v>143.21530843810774</v>
      </c>
      <c r="AE114" s="1096">
        <v>142.31097045505254</v>
      </c>
      <c r="AF114" s="1096">
        <v>145.59135122541264</v>
      </c>
      <c r="AG114" s="1096">
        <v>149.89524455593025</v>
      </c>
      <c r="AH114" s="1096">
        <v>149.19988605979103</v>
      </c>
      <c r="AI114" s="1096">
        <v>150.68705581477749</v>
      </c>
      <c r="AJ114" s="1096">
        <v>149.84228478036943</v>
      </c>
      <c r="AK114" s="1096">
        <v>150.7019639966139</v>
      </c>
      <c r="AL114" s="1096">
        <v>153.24942268637128</v>
      </c>
      <c r="AM114" s="1096">
        <v>151.77115643723357</v>
      </c>
      <c r="AN114" s="1096">
        <v>154.11639840775018</v>
      </c>
      <c r="AO114" s="1096">
        <v>155.60190786470179</v>
      </c>
      <c r="AP114" s="1096">
        <v>155.14320898115668</v>
      </c>
      <c r="AQ114" s="1096">
        <v>155.79798643397419</v>
      </c>
      <c r="AR114" s="1096">
        <v>153.42331879485337</v>
      </c>
      <c r="AS114" s="1096">
        <v>152.38978354960366</v>
      </c>
      <c r="AT114" s="1096">
        <v>142.97250010191806</v>
      </c>
      <c r="AU114" s="1096">
        <v>148.07522088723999</v>
      </c>
      <c r="AV114" s="1096">
        <v>143.38393497390817</v>
      </c>
      <c r="AW114" s="1096">
        <v>141.44783565568412</v>
      </c>
      <c r="AX114" s="1096">
        <v>140.01868177150328</v>
      </c>
      <c r="AY114" s="1096">
        <v>134.79284255818098</v>
      </c>
      <c r="AZ114" s="1096">
        <v>136.33227989404665</v>
      </c>
      <c r="BA114" s="1096">
        <v>137.66628013901231</v>
      </c>
      <c r="BB114" s="1096">
        <v>139.2138527716499</v>
      </c>
      <c r="BC114" s="1096">
        <v>138.99087683127311</v>
      </c>
      <c r="BD114" s="1096">
        <v>136.49593440893671</v>
      </c>
      <c r="BE114" s="1060">
        <v>125.17786929503211</v>
      </c>
      <c r="BF114" s="1088">
        <v>-8.5424384255260333E-2</v>
      </c>
      <c r="BG114" s="1088">
        <v>-4.6250190226255761E-3</v>
      </c>
    </row>
    <row r="115" spans="1:59" s="1005" customFormat="1" ht="11" x14ac:dyDescent="0.15">
      <c r="B115" s="1093"/>
      <c r="C115" s="1093"/>
      <c r="D115" s="1093"/>
      <c r="E115" s="1093"/>
      <c r="F115" s="1093"/>
      <c r="G115" s="1093"/>
      <c r="H115" s="1093"/>
      <c r="I115" s="1093"/>
      <c r="J115" s="1093"/>
      <c r="K115" s="1093"/>
      <c r="L115" s="1093"/>
      <c r="M115" s="1093"/>
      <c r="N115" s="1093"/>
      <c r="O115" s="1093"/>
      <c r="P115" s="1093"/>
      <c r="Q115" s="1093"/>
      <c r="R115" s="1093"/>
      <c r="S115" s="1093"/>
      <c r="T115" s="1093"/>
      <c r="U115" s="1093"/>
      <c r="V115" s="1093"/>
      <c r="W115" s="1093"/>
      <c r="X115" s="1093"/>
      <c r="Y115" s="1093"/>
      <c r="Z115" s="1093"/>
      <c r="AA115" s="1093"/>
      <c r="AB115" s="1093"/>
      <c r="AC115" s="1093"/>
      <c r="AD115" s="1093"/>
      <c r="AE115" s="1093"/>
      <c r="AF115" s="1093"/>
      <c r="AG115" s="1093"/>
      <c r="AH115" s="1093"/>
      <c r="AI115" s="1093"/>
      <c r="AJ115" s="1093"/>
      <c r="AK115" s="1093"/>
      <c r="AL115" s="1093"/>
      <c r="AM115" s="1093"/>
      <c r="AN115" s="1093"/>
      <c r="AO115" s="1093"/>
      <c r="AP115" s="1093"/>
      <c r="AQ115" s="1093"/>
      <c r="AR115" s="1093"/>
      <c r="AS115" s="1093"/>
      <c r="AT115" s="1093"/>
      <c r="AU115" s="1093"/>
      <c r="AV115" s="1093"/>
      <c r="AW115" s="1093"/>
      <c r="AX115" s="1093"/>
      <c r="AY115" s="1093"/>
      <c r="AZ115" s="1093"/>
      <c r="BA115" s="1093"/>
      <c r="BB115" s="1093"/>
      <c r="BC115" s="1093"/>
      <c r="BD115" s="1093"/>
      <c r="BE115" s="1058"/>
      <c r="BF115" s="1078"/>
      <c r="BG115" s="1078"/>
    </row>
    <row r="116" spans="1:59" s="1005" customFormat="1" ht="11" x14ac:dyDescent="0.15">
      <c r="A116" s="1005" t="s">
        <v>89</v>
      </c>
      <c r="B116" s="1093"/>
      <c r="C116" s="1093"/>
      <c r="D116" s="1093"/>
      <c r="E116" s="1093"/>
      <c r="F116" s="1093"/>
      <c r="G116" s="1093"/>
      <c r="H116" s="1093"/>
      <c r="I116" s="1093"/>
      <c r="J116" s="1093"/>
      <c r="K116" s="1093"/>
      <c r="L116" s="1093"/>
      <c r="M116" s="1093"/>
      <c r="N116" s="1093"/>
      <c r="O116" s="1093"/>
      <c r="P116" s="1093"/>
      <c r="Q116" s="1093"/>
      <c r="R116" s="1093"/>
      <c r="S116" s="1093"/>
      <c r="T116" s="1093"/>
      <c r="U116" s="1093"/>
      <c r="V116" s="1093"/>
      <c r="W116" s="1093"/>
      <c r="X116" s="1093"/>
      <c r="Y116" s="1093"/>
      <c r="Z116" s="1093"/>
      <c r="AA116" s="1093"/>
      <c r="AB116" s="1093"/>
      <c r="AC116" s="1093"/>
      <c r="AD116" s="1093"/>
      <c r="AE116" s="1093"/>
      <c r="AF116" s="1093"/>
      <c r="AG116" s="1093"/>
      <c r="AH116" s="1093"/>
      <c r="AI116" s="1093"/>
      <c r="AJ116" s="1093"/>
      <c r="AK116" s="1093"/>
      <c r="AL116" s="1093"/>
      <c r="AM116" s="1093"/>
      <c r="AN116" s="1093"/>
      <c r="AO116" s="1093"/>
      <c r="AP116" s="1093"/>
      <c r="AQ116" s="1093"/>
      <c r="AR116" s="1093"/>
      <c r="AS116" s="1093"/>
      <c r="AT116" s="1093"/>
      <c r="AU116" s="1093"/>
      <c r="AV116" s="1093"/>
      <c r="AW116" s="1093"/>
      <c r="AX116" s="1093"/>
      <c r="AY116" s="1093"/>
      <c r="AZ116" s="1093"/>
      <c r="BA116" s="1093"/>
      <c r="BB116" s="1093"/>
      <c r="BC116" s="1093"/>
      <c r="BD116" s="1093"/>
      <c r="BE116" s="1058"/>
      <c r="BF116" s="1078"/>
      <c r="BG116" s="1078"/>
    </row>
    <row r="117" spans="1:59" s="1005" customFormat="1" ht="11" x14ac:dyDescent="0.15">
      <c r="A117" s="1005" t="s">
        <v>88</v>
      </c>
      <c r="B117" s="1093"/>
      <c r="C117" s="1093"/>
      <c r="D117" s="1093"/>
      <c r="E117" s="1093"/>
      <c r="F117" s="1093"/>
      <c r="G117" s="1093"/>
      <c r="H117" s="1093"/>
      <c r="I117" s="1093"/>
      <c r="J117" s="1093"/>
      <c r="K117" s="1093"/>
      <c r="L117" s="1093"/>
      <c r="M117" s="1093"/>
      <c r="N117" s="1093"/>
      <c r="O117" s="1093"/>
      <c r="P117" s="1093"/>
      <c r="Q117" s="1093"/>
      <c r="R117" s="1093"/>
      <c r="S117" s="1093"/>
      <c r="T117" s="1093"/>
      <c r="U117" s="1093"/>
      <c r="V117" s="1093"/>
      <c r="W117" s="1093"/>
      <c r="X117" s="1093"/>
      <c r="Y117" s="1093"/>
      <c r="Z117" s="1093"/>
      <c r="AA117" s="1093"/>
      <c r="AB117" s="1093"/>
      <c r="AC117" s="1093"/>
      <c r="AD117" s="1093"/>
      <c r="AE117" s="1093"/>
      <c r="AF117" s="1093"/>
      <c r="AG117" s="1093"/>
      <c r="AH117" s="1093"/>
      <c r="AI117" s="1093"/>
      <c r="AJ117" s="1093"/>
      <c r="AK117" s="1093"/>
      <c r="AL117" s="1093"/>
      <c r="AM117" s="1093"/>
      <c r="AN117" s="1093"/>
      <c r="AO117" s="1093"/>
      <c r="AP117" s="1093"/>
      <c r="AQ117" s="1093"/>
      <c r="AR117" s="1093"/>
      <c r="AS117" s="1093"/>
      <c r="AT117" s="1093"/>
      <c r="AU117" s="1093"/>
      <c r="AV117" s="1093"/>
      <c r="AW117" s="1093"/>
      <c r="AX117" s="1093"/>
      <c r="AY117" s="1093"/>
      <c r="AZ117" s="1093"/>
      <c r="BA117" s="1093"/>
      <c r="BB117" s="1093"/>
      <c r="BC117" s="1093"/>
      <c r="BD117" s="1093"/>
      <c r="BE117" s="1058"/>
      <c r="BF117" s="1078"/>
      <c r="BG117" s="1078"/>
    </row>
    <row r="118" spans="1:59" ht="11.25" customHeight="1" x14ac:dyDescent="0.2">
      <c r="A118" s="1005" t="s">
        <v>214</v>
      </c>
      <c r="BD118" s="1012"/>
      <c r="BE118" s="1012"/>
    </row>
    <row r="119" spans="1:59" ht="11.25" customHeight="1" x14ac:dyDescent="0.2">
      <c r="A119" s="1005" t="s">
        <v>215</v>
      </c>
      <c r="BD119" s="1012"/>
      <c r="BE119" s="1012"/>
    </row>
    <row r="120" spans="1:59" ht="11.25" customHeight="1" x14ac:dyDescent="0.2">
      <c r="A120" s="1089" t="s">
        <v>85</v>
      </c>
      <c r="BD120" s="1012"/>
      <c r="BE120" s="1012"/>
    </row>
    <row r="121" spans="1:59" ht="11.25" customHeight="1" x14ac:dyDescent="0.2">
      <c r="A121" s="1003" t="s">
        <v>84</v>
      </c>
      <c r="BD121" s="1012"/>
      <c r="BE121" s="1012"/>
    </row>
    <row r="122" spans="1:59" ht="11.25" customHeight="1" x14ac:dyDescent="0.2">
      <c r="A122" s="1003" t="s">
        <v>83</v>
      </c>
      <c r="BD122" s="1012"/>
      <c r="BE122" s="1012"/>
    </row>
    <row r="123" spans="1:59" ht="11.25" customHeight="1" x14ac:dyDescent="0.2">
      <c r="A123" s="1005" t="s">
        <v>82</v>
      </c>
      <c r="BD123" s="1012"/>
      <c r="BE123" s="1012"/>
    </row>
    <row r="124" spans="1:59" ht="11.25" customHeight="1" x14ac:dyDescent="0.2">
      <c r="A124" s="1012" t="s">
        <v>81</v>
      </c>
    </row>
    <row r="125" spans="1:59" ht="11.25" customHeight="1" x14ac:dyDescent="0.2"/>
    <row r="126" spans="1:59" ht="11.25" customHeight="1" x14ac:dyDescent="0.2"/>
    <row r="127" spans="1:59" ht="11.25" customHeight="1" x14ac:dyDescent="0.2"/>
    <row r="128" spans="1:59" ht="11.25" customHeight="1" x14ac:dyDescent="0.2"/>
    <row r="129" ht="11.25" customHeight="1" x14ac:dyDescent="0.2"/>
    <row r="130" ht="11.25" customHeight="1" x14ac:dyDescent="0.2"/>
    <row r="131" ht="11.25" customHeight="1" x14ac:dyDescent="0.2"/>
  </sheetData>
  <mergeCells count="1">
    <mergeCell ref="BF2:BG2"/>
  </mergeCells>
  <conditionalFormatting sqref="BF4:BG4 BF61:BG66">
    <cfRule type="cellIs" dxfId="581" priority="33" operator="lessThanOrEqual">
      <formula>0</formula>
    </cfRule>
    <cfRule type="cellIs" dxfId="580" priority="34" operator="greaterThan">
      <formula>0</formula>
    </cfRule>
  </conditionalFormatting>
  <conditionalFormatting sqref="BF33:BG40 BF5:BG22 BF47:BG47 BF49:BG53 BF69:BG77 BF80:BG88 BF91:BG105 BF107:BG108 BF55:BG56">
    <cfRule type="cellIs" dxfId="579" priority="31" operator="lessThanOrEqual">
      <formula>0</formula>
    </cfRule>
    <cfRule type="cellIs" dxfId="578" priority="32" operator="greaterThan">
      <formula>0</formula>
    </cfRule>
  </conditionalFormatting>
  <conditionalFormatting sqref="BF23:BG32">
    <cfRule type="cellIs" dxfId="577" priority="29" operator="lessThanOrEqual">
      <formula>0</formula>
    </cfRule>
    <cfRule type="cellIs" dxfId="576" priority="30" operator="greaterThan">
      <formula>0</formula>
    </cfRule>
  </conditionalFormatting>
  <conditionalFormatting sqref="BF46:BG46">
    <cfRule type="cellIs" dxfId="575" priority="25" operator="lessThanOrEqual">
      <formula>0</formula>
    </cfRule>
    <cfRule type="cellIs" dxfId="574" priority="26" operator="greaterThan">
      <formula>0</formula>
    </cfRule>
  </conditionalFormatting>
  <conditionalFormatting sqref="BF41:BG45">
    <cfRule type="cellIs" dxfId="573" priority="27" operator="lessThanOrEqual">
      <formula>0</formula>
    </cfRule>
    <cfRule type="cellIs" dxfId="572" priority="28" operator="greaterThan">
      <formula>0</formula>
    </cfRule>
  </conditionalFormatting>
  <conditionalFormatting sqref="BF111:BG111">
    <cfRule type="cellIs" dxfId="571" priority="23" operator="lessThanOrEqual">
      <formula>0</formula>
    </cfRule>
    <cfRule type="cellIs" dxfId="570" priority="24" operator="greaterThan">
      <formula>0</formula>
    </cfRule>
  </conditionalFormatting>
  <conditionalFormatting sqref="BF57:BG58">
    <cfRule type="cellIs" dxfId="569" priority="21" operator="lessThanOrEqual">
      <formula>0</formula>
    </cfRule>
    <cfRule type="cellIs" dxfId="568" priority="22" operator="greaterThan">
      <formula>0</formula>
    </cfRule>
  </conditionalFormatting>
  <conditionalFormatting sqref="BF67:BG68">
    <cfRule type="cellIs" dxfId="567" priority="19" operator="lessThanOrEqual">
      <formula>0</formula>
    </cfRule>
    <cfRule type="cellIs" dxfId="566" priority="20" operator="greaterThan">
      <formula>0</formula>
    </cfRule>
  </conditionalFormatting>
  <conditionalFormatting sqref="BF78:BG79">
    <cfRule type="cellIs" dxfId="565" priority="17" operator="lessThanOrEqual">
      <formula>0</formula>
    </cfRule>
    <cfRule type="cellIs" dxfId="564" priority="18" operator="greaterThan">
      <formula>0</formula>
    </cfRule>
  </conditionalFormatting>
  <conditionalFormatting sqref="BF89:BG90">
    <cfRule type="cellIs" dxfId="563" priority="15" operator="lessThanOrEqual">
      <formula>0</formula>
    </cfRule>
    <cfRule type="cellIs" dxfId="562" priority="16" operator="greaterThan">
      <formula>0</formula>
    </cfRule>
  </conditionalFormatting>
  <conditionalFormatting sqref="BF109:BG110">
    <cfRule type="cellIs" dxfId="561" priority="13" operator="lessThanOrEqual">
      <formula>0</formula>
    </cfRule>
    <cfRule type="cellIs" dxfId="560" priority="14" operator="greaterThan">
      <formula>0</formula>
    </cfRule>
  </conditionalFormatting>
  <conditionalFormatting sqref="BF106:BG106">
    <cfRule type="cellIs" dxfId="559" priority="11" operator="lessThanOrEqual">
      <formula>0</formula>
    </cfRule>
    <cfRule type="cellIs" dxfId="558" priority="12" operator="greaterThan">
      <formula>0</formula>
    </cfRule>
  </conditionalFormatting>
  <conditionalFormatting sqref="BF112:BG112 BF114:BG117">
    <cfRule type="cellIs" dxfId="557" priority="9" operator="lessThanOrEqual">
      <formula>0</formula>
    </cfRule>
    <cfRule type="cellIs" dxfId="556" priority="10" operator="greaterThan">
      <formula>0</formula>
    </cfRule>
  </conditionalFormatting>
  <conditionalFormatting sqref="BF113:BG113">
    <cfRule type="cellIs" dxfId="555" priority="7" operator="lessThanOrEqual">
      <formula>0</formula>
    </cfRule>
    <cfRule type="cellIs" dxfId="554" priority="8" operator="greaterThan">
      <formula>0</formula>
    </cfRule>
  </conditionalFormatting>
  <conditionalFormatting sqref="BF48:BG48">
    <cfRule type="cellIs" dxfId="553" priority="5" operator="lessThanOrEqual">
      <formula>0</formula>
    </cfRule>
    <cfRule type="cellIs" dxfId="552" priority="6" operator="greaterThan">
      <formula>0</formula>
    </cfRule>
  </conditionalFormatting>
  <conditionalFormatting sqref="BF59:BG60">
    <cfRule type="cellIs" dxfId="551" priority="3" operator="lessThanOrEqual">
      <formula>0</formula>
    </cfRule>
    <cfRule type="cellIs" dxfId="550" priority="4" operator="greaterThan">
      <formula>0</formula>
    </cfRule>
  </conditionalFormatting>
  <conditionalFormatting sqref="BF54:BG54">
    <cfRule type="cellIs" dxfId="549" priority="1" operator="lessThanOrEqual">
      <formula>0</formula>
    </cfRule>
    <cfRule type="cellIs" dxfId="548" priority="2" operator="greaterThan">
      <formula>0</formula>
    </cfRule>
  </conditionalFormatting>
  <hyperlinks>
    <hyperlink ref="BI1" location="Contents!A1" display="Contents" xr:uid="{99F378B5-D373-417B-BE58-35D11B9BC327}"/>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F1344-538D-4966-AC6D-647E251C93BF}">
  <dimension ref="A1:Z400"/>
  <sheetViews>
    <sheetView showGridLines="0" zoomScaleNormal="100" workbookViewId="0">
      <pane xSplit="1" ySplit="4" topLeftCell="O32" activePane="bottomRight" state="frozen"/>
      <selection activeCell="AL81" sqref="AL81"/>
      <selection pane="topRight" activeCell="AL81" sqref="AL81"/>
      <selection pane="bottomLeft" activeCell="AL81" sqref="AL81"/>
      <selection pane="bottomRight" activeCell="Z1" sqref="Z1"/>
    </sheetView>
  </sheetViews>
  <sheetFormatPr baseColWidth="10" defaultColWidth="23" defaultRowHeight="11" x14ac:dyDescent="0.15"/>
  <cols>
    <col min="1" max="1" width="30.5" style="431" customWidth="1"/>
    <col min="2" max="3" width="9.5" style="431" customWidth="1"/>
    <col min="4" max="4" width="9" style="431" customWidth="1"/>
    <col min="5" max="5" width="10.25" style="431" customWidth="1"/>
    <col min="6" max="7" width="10" style="431" customWidth="1"/>
    <col min="8" max="8" width="11" style="431" customWidth="1"/>
    <col min="9" max="10" width="10.25" style="431" customWidth="1"/>
    <col min="11" max="11" width="12" style="431" customWidth="1"/>
    <col min="12" max="13" width="10.25" style="431" customWidth="1"/>
    <col min="14" max="14" width="10" style="431" customWidth="1"/>
    <col min="15" max="16" width="11" style="431" customWidth="1"/>
    <col min="17" max="17" width="10" style="431" customWidth="1"/>
    <col min="18" max="18" width="11.5" style="431" customWidth="1"/>
    <col min="19" max="19" width="11" style="431" customWidth="1"/>
    <col min="20" max="21" width="12.5" style="431" customWidth="1"/>
    <col min="22" max="22" width="13" style="431" customWidth="1"/>
    <col min="23" max="23" width="12.75" style="431" customWidth="1"/>
    <col min="24" max="24" width="16.75" style="386" customWidth="1"/>
    <col min="25" max="16384" width="23" style="431"/>
  </cols>
  <sheetData>
    <row r="1" spans="1:26" s="412" customFormat="1" ht="18.75" customHeight="1" x14ac:dyDescent="0.15">
      <c r="A1" s="404" t="s">
        <v>614</v>
      </c>
      <c r="B1" s="405"/>
      <c r="C1" s="405"/>
      <c r="D1" s="405"/>
      <c r="E1" s="405"/>
      <c r="F1" s="406"/>
      <c r="G1" s="407"/>
      <c r="H1" s="406"/>
      <c r="I1" s="406"/>
      <c r="J1" s="406"/>
      <c r="K1" s="406"/>
      <c r="L1" s="406"/>
      <c r="M1" s="180" t="s">
        <v>199</v>
      </c>
      <c r="N1" s="408"/>
      <c r="O1" s="409"/>
      <c r="P1" s="409"/>
      <c r="Q1" s="406"/>
      <c r="R1" s="406"/>
      <c r="S1" s="410"/>
      <c r="T1" s="410"/>
      <c r="U1" s="410"/>
      <c r="V1" s="411"/>
      <c r="W1" s="410"/>
      <c r="X1" s="410"/>
      <c r="Z1" s="180" t="s">
        <v>199</v>
      </c>
    </row>
    <row r="2" spans="1:26" s="412" customFormat="1" ht="18.75" customHeight="1" x14ac:dyDescent="0.15">
      <c r="A2" s="404"/>
      <c r="B2" s="405"/>
      <c r="C2" s="405"/>
      <c r="D2" s="405"/>
      <c r="E2" s="405"/>
      <c r="F2" s="406"/>
      <c r="G2" s="407"/>
      <c r="H2" s="406"/>
      <c r="I2" s="406"/>
      <c r="J2" s="406"/>
      <c r="K2" s="406"/>
      <c r="L2" s="406"/>
      <c r="M2" s="410" t="s">
        <v>615</v>
      </c>
      <c r="N2" s="408"/>
      <c r="O2" s="409"/>
      <c r="P2" s="409"/>
      <c r="Q2" s="406"/>
      <c r="R2" s="406"/>
      <c r="S2" s="410"/>
      <c r="T2" s="410"/>
      <c r="U2" s="410"/>
      <c r="V2" s="411"/>
      <c r="W2" s="410"/>
      <c r="X2" s="410"/>
    </row>
    <row r="3" spans="1:26" s="412" customFormat="1" ht="15.75" customHeight="1" x14ac:dyDescent="0.15">
      <c r="A3" s="413" t="s">
        <v>303</v>
      </c>
      <c r="B3" s="414"/>
      <c r="C3" s="414"/>
      <c r="D3" s="414" t="s">
        <v>616</v>
      </c>
      <c r="E3" s="415" t="s">
        <v>617</v>
      </c>
      <c r="F3" s="414"/>
      <c r="G3" s="414" t="s">
        <v>617</v>
      </c>
      <c r="H3" s="414" t="s">
        <v>618</v>
      </c>
      <c r="I3" s="414"/>
      <c r="J3" s="414"/>
      <c r="K3" s="414" t="s">
        <v>619</v>
      </c>
      <c r="L3" s="414"/>
      <c r="M3" s="414"/>
      <c r="N3" s="414"/>
      <c r="Q3" s="414" t="s">
        <v>620</v>
      </c>
      <c r="R3" s="414"/>
      <c r="S3" s="414"/>
      <c r="T3" s="414"/>
      <c r="U3" s="414"/>
      <c r="V3" s="414" t="s">
        <v>621</v>
      </c>
      <c r="W3" s="414" t="s">
        <v>620</v>
      </c>
      <c r="X3" s="416"/>
    </row>
    <row r="4" spans="1:26" s="407" customFormat="1" ht="12" x14ac:dyDescent="0.15">
      <c r="A4" s="417" t="s">
        <v>622</v>
      </c>
      <c r="B4" s="418" t="s">
        <v>191</v>
      </c>
      <c r="C4" s="419" t="s">
        <v>184</v>
      </c>
      <c r="D4" s="420" t="s">
        <v>623</v>
      </c>
      <c r="E4" s="421" t="s">
        <v>624</v>
      </c>
      <c r="F4" s="418" t="s">
        <v>156</v>
      </c>
      <c r="G4" s="422" t="s">
        <v>625</v>
      </c>
      <c r="H4" s="418" t="s">
        <v>626</v>
      </c>
      <c r="I4" s="418" t="s">
        <v>129</v>
      </c>
      <c r="J4" s="418" t="s">
        <v>128</v>
      </c>
      <c r="K4" s="418" t="s">
        <v>627</v>
      </c>
      <c r="L4" s="418" t="s">
        <v>227</v>
      </c>
      <c r="M4" s="418" t="s">
        <v>123</v>
      </c>
      <c r="N4" s="423" t="s">
        <v>228</v>
      </c>
      <c r="O4" s="418" t="s">
        <v>122</v>
      </c>
      <c r="P4" s="424" t="s">
        <v>234</v>
      </c>
      <c r="Q4" s="424" t="s">
        <v>354</v>
      </c>
      <c r="R4" s="418" t="s">
        <v>113</v>
      </c>
      <c r="S4" s="418" t="s">
        <v>238</v>
      </c>
      <c r="T4" s="418" t="s">
        <v>107</v>
      </c>
      <c r="U4" s="418" t="s">
        <v>105</v>
      </c>
      <c r="V4" s="418" t="s">
        <v>628</v>
      </c>
      <c r="W4" s="418" t="s">
        <v>629</v>
      </c>
      <c r="X4" s="425" t="s">
        <v>566</v>
      </c>
    </row>
    <row r="5" spans="1:26" ht="12.25" customHeight="1" x14ac:dyDescent="0.15">
      <c r="A5" s="426" t="s">
        <v>193</v>
      </c>
      <c r="B5" s="427">
        <v>0</v>
      </c>
      <c r="C5" s="428">
        <v>0</v>
      </c>
      <c r="D5" s="428">
        <v>0.84717495720456482</v>
      </c>
      <c r="E5" s="427">
        <v>0</v>
      </c>
      <c r="F5" s="428">
        <v>0</v>
      </c>
      <c r="G5" s="428">
        <v>0</v>
      </c>
      <c r="H5" s="427">
        <v>0</v>
      </c>
      <c r="I5" s="428">
        <v>0</v>
      </c>
      <c r="J5" s="428">
        <v>0</v>
      </c>
      <c r="K5" s="428">
        <v>0</v>
      </c>
      <c r="L5" s="427">
        <v>0</v>
      </c>
      <c r="M5" s="428">
        <v>0</v>
      </c>
      <c r="N5" s="428">
        <v>0</v>
      </c>
      <c r="O5" s="428">
        <v>0</v>
      </c>
      <c r="P5" s="428">
        <v>0</v>
      </c>
      <c r="Q5" s="429">
        <v>0</v>
      </c>
      <c r="R5" s="428">
        <v>0</v>
      </c>
      <c r="S5" s="428">
        <v>0</v>
      </c>
      <c r="T5" s="428">
        <v>0</v>
      </c>
      <c r="U5" s="428">
        <v>0</v>
      </c>
      <c r="V5" s="428">
        <v>0</v>
      </c>
      <c r="W5" s="427">
        <v>0</v>
      </c>
      <c r="X5" s="430">
        <v>0.84717495720456482</v>
      </c>
    </row>
    <row r="6" spans="1:26" ht="12.25" customHeight="1" x14ac:dyDescent="0.15">
      <c r="A6" s="432" t="s">
        <v>192</v>
      </c>
      <c r="B6" s="433">
        <v>0.94364620742569671</v>
      </c>
      <c r="C6" s="434">
        <v>0.10336906785324999</v>
      </c>
      <c r="D6" s="434">
        <v>0.61722074142103467</v>
      </c>
      <c r="E6" s="433">
        <v>0</v>
      </c>
      <c r="F6" s="434">
        <v>0</v>
      </c>
      <c r="G6" s="434">
        <v>8.1599999999999992E-2</v>
      </c>
      <c r="H6" s="433">
        <v>0</v>
      </c>
      <c r="I6" s="434">
        <v>0</v>
      </c>
      <c r="J6" s="434">
        <v>0</v>
      </c>
      <c r="K6" s="434">
        <v>0</v>
      </c>
      <c r="L6" s="433">
        <v>0</v>
      </c>
      <c r="M6" s="434">
        <v>0</v>
      </c>
      <c r="N6" s="434">
        <v>0</v>
      </c>
      <c r="O6" s="434">
        <v>0</v>
      </c>
      <c r="P6" s="434">
        <v>0.21151503054394197</v>
      </c>
      <c r="Q6" s="433">
        <v>9.2346541823094486E-2</v>
      </c>
      <c r="R6" s="434">
        <v>0.10897685225718134</v>
      </c>
      <c r="S6" s="428">
        <v>0</v>
      </c>
      <c r="T6" s="428">
        <v>0.34793616675025546</v>
      </c>
      <c r="U6" s="428">
        <v>0</v>
      </c>
      <c r="V6" s="428">
        <v>0</v>
      </c>
      <c r="W6" s="429">
        <v>0</v>
      </c>
      <c r="X6" s="430">
        <v>2.5066106080744546</v>
      </c>
    </row>
    <row r="7" spans="1:26" ht="12.25" customHeight="1" x14ac:dyDescent="0.15">
      <c r="A7" s="435" t="s">
        <v>191</v>
      </c>
      <c r="B7" s="433">
        <v>0</v>
      </c>
      <c r="C7" s="434">
        <v>0</v>
      </c>
      <c r="D7" s="436">
        <v>0.99851351351351358</v>
      </c>
      <c r="E7" s="433">
        <v>1.21762455E-3</v>
      </c>
      <c r="F7" s="434">
        <v>8.6870071623720138E-2</v>
      </c>
      <c r="G7" s="434">
        <v>0</v>
      </c>
      <c r="H7" s="433">
        <v>0</v>
      </c>
      <c r="I7" s="434">
        <v>0</v>
      </c>
      <c r="J7" s="434">
        <v>0</v>
      </c>
      <c r="K7" s="434">
        <v>0</v>
      </c>
      <c r="L7" s="433">
        <v>0</v>
      </c>
      <c r="M7" s="434">
        <v>0</v>
      </c>
      <c r="N7" s="434">
        <v>0</v>
      </c>
      <c r="O7" s="434">
        <v>0</v>
      </c>
      <c r="P7" s="434">
        <v>0.20120148773229521</v>
      </c>
      <c r="Q7" s="433">
        <v>0</v>
      </c>
      <c r="R7" s="434">
        <v>0</v>
      </c>
      <c r="S7" s="428">
        <v>0</v>
      </c>
      <c r="T7" s="428">
        <v>0</v>
      </c>
      <c r="U7" s="428">
        <v>0</v>
      </c>
      <c r="V7" s="428">
        <v>0</v>
      </c>
      <c r="W7" s="429">
        <v>0</v>
      </c>
      <c r="X7" s="430">
        <v>1.2878026974195289</v>
      </c>
    </row>
    <row r="8" spans="1:26" ht="12.25" customHeight="1" x14ac:dyDescent="0.15">
      <c r="A8" s="437" t="s">
        <v>333</v>
      </c>
      <c r="B8" s="438">
        <v>0.94364620742569671</v>
      </c>
      <c r="C8" s="439">
        <v>0.10336906785324999</v>
      </c>
      <c r="D8" s="439">
        <v>2.4629092121391132</v>
      </c>
      <c r="E8" s="438">
        <v>1.21762455E-3</v>
      </c>
      <c r="F8" s="439">
        <v>8.6870071623720138E-2</v>
      </c>
      <c r="G8" s="439">
        <v>8.1599999999999992E-2</v>
      </c>
      <c r="H8" s="438">
        <v>0</v>
      </c>
      <c r="I8" s="439">
        <v>0</v>
      </c>
      <c r="J8" s="439">
        <v>0</v>
      </c>
      <c r="K8" s="439">
        <v>0</v>
      </c>
      <c r="L8" s="438">
        <v>0</v>
      </c>
      <c r="M8" s="439">
        <v>0</v>
      </c>
      <c r="N8" s="439">
        <v>0</v>
      </c>
      <c r="O8" s="439">
        <v>0</v>
      </c>
      <c r="P8" s="439">
        <v>0.41271651827623718</v>
      </c>
      <c r="Q8" s="438">
        <v>9.2346541823094486E-2</v>
      </c>
      <c r="R8" s="439">
        <v>0.10897685225718134</v>
      </c>
      <c r="S8" s="440">
        <v>0</v>
      </c>
      <c r="T8" s="440">
        <v>0.34793616675025546</v>
      </c>
      <c r="U8" s="440">
        <v>0</v>
      </c>
      <c r="V8" s="440">
        <v>0</v>
      </c>
      <c r="W8" s="441">
        <v>0</v>
      </c>
      <c r="X8" s="442">
        <v>4.6415882626985479</v>
      </c>
    </row>
    <row r="9" spans="1:26" ht="12.25" customHeight="1" x14ac:dyDescent="0.15">
      <c r="A9" s="443" t="s">
        <v>189</v>
      </c>
      <c r="B9" s="433">
        <v>0.45931436744069959</v>
      </c>
      <c r="C9" s="434">
        <v>0</v>
      </c>
      <c r="D9" s="434">
        <v>0.31827490114543916</v>
      </c>
      <c r="E9" s="433">
        <v>0</v>
      </c>
      <c r="F9" s="434">
        <v>0</v>
      </c>
      <c r="G9" s="434">
        <v>0</v>
      </c>
      <c r="H9" s="433">
        <v>0.11246237938670883</v>
      </c>
      <c r="I9" s="434">
        <v>0</v>
      </c>
      <c r="J9" s="434">
        <v>0.88179909840528514</v>
      </c>
      <c r="K9" s="434">
        <v>0</v>
      </c>
      <c r="L9" s="433">
        <v>0</v>
      </c>
      <c r="M9" s="434">
        <v>0</v>
      </c>
      <c r="N9" s="434">
        <v>0</v>
      </c>
      <c r="O9" s="434">
        <v>0</v>
      </c>
      <c r="P9" s="434">
        <v>0</v>
      </c>
      <c r="Q9" s="433">
        <v>0</v>
      </c>
      <c r="R9" s="434">
        <v>0</v>
      </c>
      <c r="S9" s="428">
        <v>0</v>
      </c>
      <c r="T9" s="428">
        <v>0</v>
      </c>
      <c r="U9" s="428">
        <v>0</v>
      </c>
      <c r="V9" s="428">
        <v>0</v>
      </c>
      <c r="W9" s="429">
        <v>0</v>
      </c>
      <c r="X9" s="430">
        <v>1.7718507463781328</v>
      </c>
    </row>
    <row r="10" spans="1:26" ht="12.25" customHeight="1" x14ac:dyDescent="0.15">
      <c r="A10" s="443" t="s">
        <v>188</v>
      </c>
      <c r="B10" s="433">
        <v>2.7996873590350333</v>
      </c>
      <c r="C10" s="434">
        <v>0</v>
      </c>
      <c r="D10" s="434">
        <v>0.35378266034831074</v>
      </c>
      <c r="E10" s="433">
        <v>7.8834946463999994E-2</v>
      </c>
      <c r="F10" s="434">
        <v>0</v>
      </c>
      <c r="G10" s="434">
        <v>0</v>
      </c>
      <c r="H10" s="433">
        <v>0</v>
      </c>
      <c r="I10" s="434">
        <v>0</v>
      </c>
      <c r="J10" s="434">
        <v>0</v>
      </c>
      <c r="K10" s="434">
        <v>0</v>
      </c>
      <c r="L10" s="433">
        <v>0</v>
      </c>
      <c r="M10" s="434">
        <v>0</v>
      </c>
      <c r="N10" s="434">
        <v>8.6445353610762402E-2</v>
      </c>
      <c r="O10" s="434">
        <v>0</v>
      </c>
      <c r="P10" s="434">
        <v>2.2733543214778482E-2</v>
      </c>
      <c r="Q10" s="433">
        <v>0</v>
      </c>
      <c r="R10" s="434">
        <v>0</v>
      </c>
      <c r="S10" s="428">
        <v>0</v>
      </c>
      <c r="T10" s="428">
        <v>0</v>
      </c>
      <c r="U10" s="428">
        <v>0</v>
      </c>
      <c r="V10" s="428">
        <v>0</v>
      </c>
      <c r="W10" s="429">
        <v>0</v>
      </c>
      <c r="X10" s="430">
        <v>3.3414838626728849</v>
      </c>
    </row>
    <row r="11" spans="1:26" ht="12.25" customHeight="1" x14ac:dyDescent="0.15">
      <c r="A11" s="443" t="s">
        <v>187</v>
      </c>
      <c r="B11" s="433">
        <v>2.1206676709833334</v>
      </c>
      <c r="C11" s="434">
        <v>0</v>
      </c>
      <c r="D11" s="434">
        <v>0.73166221516385133</v>
      </c>
      <c r="E11" s="433">
        <v>0</v>
      </c>
      <c r="F11" s="434">
        <v>0</v>
      </c>
      <c r="G11" s="434">
        <v>0</v>
      </c>
      <c r="H11" s="433">
        <v>0</v>
      </c>
      <c r="I11" s="434">
        <v>0</v>
      </c>
      <c r="J11" s="434">
        <v>0</v>
      </c>
      <c r="K11" s="434">
        <v>0</v>
      </c>
      <c r="L11" s="433">
        <v>0</v>
      </c>
      <c r="M11" s="434">
        <v>0</v>
      </c>
      <c r="N11" s="434">
        <v>0</v>
      </c>
      <c r="O11" s="434">
        <v>0</v>
      </c>
      <c r="P11" s="434">
        <v>0</v>
      </c>
      <c r="Q11" s="433">
        <v>0.7298880362006579</v>
      </c>
      <c r="R11" s="434">
        <v>9.3827236347408555E-2</v>
      </c>
      <c r="S11" s="428">
        <v>0</v>
      </c>
      <c r="T11" s="428">
        <v>0</v>
      </c>
      <c r="U11" s="428">
        <v>0</v>
      </c>
      <c r="V11" s="428">
        <v>0</v>
      </c>
      <c r="W11" s="429">
        <v>0</v>
      </c>
      <c r="X11" s="430">
        <v>3.6760451586952509</v>
      </c>
    </row>
    <row r="12" spans="1:26" ht="12.25" customHeight="1" x14ac:dyDescent="0.15">
      <c r="A12" s="444" t="s">
        <v>208</v>
      </c>
      <c r="B12" s="433">
        <v>1.756764400320679</v>
      </c>
      <c r="C12" s="434">
        <v>0</v>
      </c>
      <c r="D12" s="434">
        <v>2.8166800508988867</v>
      </c>
      <c r="E12" s="433">
        <v>0.28559999999999997</v>
      </c>
      <c r="F12" s="434">
        <v>9.8559711868600672E-2</v>
      </c>
      <c r="G12" s="434">
        <v>4.0799999999999996E-2</v>
      </c>
      <c r="H12" s="433">
        <v>0</v>
      </c>
      <c r="I12" s="434">
        <v>0</v>
      </c>
      <c r="J12" s="434">
        <v>0</v>
      </c>
      <c r="K12" s="434">
        <v>0</v>
      </c>
      <c r="L12" s="433">
        <v>0</v>
      </c>
      <c r="M12" s="434">
        <v>8.1302521008403364E-2</v>
      </c>
      <c r="N12" s="434">
        <v>0</v>
      </c>
      <c r="O12" s="434">
        <v>0</v>
      </c>
      <c r="P12" s="434">
        <v>0</v>
      </c>
      <c r="Q12" s="433">
        <v>0</v>
      </c>
      <c r="R12" s="434">
        <v>0</v>
      </c>
      <c r="S12" s="428">
        <v>0</v>
      </c>
      <c r="T12" s="428">
        <v>0</v>
      </c>
      <c r="U12" s="428">
        <v>0</v>
      </c>
      <c r="V12" s="428">
        <v>0</v>
      </c>
      <c r="W12" s="429">
        <v>0</v>
      </c>
      <c r="X12" s="430">
        <v>5.0797066840965694</v>
      </c>
    </row>
    <row r="13" spans="1:26" ht="12.25" customHeight="1" x14ac:dyDescent="0.15">
      <c r="A13" s="437" t="s">
        <v>345</v>
      </c>
      <c r="B13" s="438">
        <v>7.1364337977797456</v>
      </c>
      <c r="C13" s="439">
        <v>0</v>
      </c>
      <c r="D13" s="439">
        <v>4.2203998275564878</v>
      </c>
      <c r="E13" s="438">
        <v>0.36443494646399999</v>
      </c>
      <c r="F13" s="439">
        <v>9.8559711868600672E-2</v>
      </c>
      <c r="G13" s="439">
        <v>4.0799999999999996E-2</v>
      </c>
      <c r="H13" s="438">
        <v>0.11246237938670883</v>
      </c>
      <c r="I13" s="439">
        <v>0</v>
      </c>
      <c r="J13" s="439">
        <v>0.88179909840528514</v>
      </c>
      <c r="K13" s="439">
        <v>0</v>
      </c>
      <c r="L13" s="438">
        <v>0</v>
      </c>
      <c r="M13" s="439">
        <v>8.1302521008403364E-2</v>
      </c>
      <c r="N13" s="439">
        <v>8.6445353610762402E-2</v>
      </c>
      <c r="O13" s="439">
        <v>0</v>
      </c>
      <c r="P13" s="439">
        <v>2.2733543214778482E-2</v>
      </c>
      <c r="Q13" s="438">
        <v>0.7298880362006579</v>
      </c>
      <c r="R13" s="439">
        <v>9.3827236347408555E-2</v>
      </c>
      <c r="S13" s="440">
        <v>0</v>
      </c>
      <c r="T13" s="440">
        <v>0</v>
      </c>
      <c r="U13" s="440">
        <v>0</v>
      </c>
      <c r="V13" s="440">
        <v>0</v>
      </c>
      <c r="W13" s="441">
        <v>0</v>
      </c>
      <c r="X13" s="442">
        <v>13.86908645184284</v>
      </c>
    </row>
    <row r="14" spans="1:26" ht="12.25" customHeight="1" x14ac:dyDescent="0.15">
      <c r="A14" s="432" t="s">
        <v>176</v>
      </c>
      <c r="B14" s="433">
        <v>1.2833641079638889</v>
      </c>
      <c r="C14" s="434">
        <v>0</v>
      </c>
      <c r="D14" s="434">
        <v>0</v>
      </c>
      <c r="E14" s="433">
        <v>0</v>
      </c>
      <c r="F14" s="434">
        <v>3.1422943645096152E-2</v>
      </c>
      <c r="G14" s="434">
        <v>0</v>
      </c>
      <c r="H14" s="433">
        <v>0.87696202531645573</v>
      </c>
      <c r="I14" s="434">
        <v>0</v>
      </c>
      <c r="J14" s="434">
        <v>2.7746841236500641</v>
      </c>
      <c r="K14" s="434">
        <v>0</v>
      </c>
      <c r="L14" s="433">
        <v>0</v>
      </c>
      <c r="M14" s="434">
        <v>0</v>
      </c>
      <c r="N14" s="434">
        <v>9.1031256822057913E-2</v>
      </c>
      <c r="O14" s="434">
        <v>0</v>
      </c>
      <c r="P14" s="434">
        <v>0</v>
      </c>
      <c r="Q14" s="433">
        <v>0</v>
      </c>
      <c r="R14" s="434">
        <v>0</v>
      </c>
      <c r="S14" s="428">
        <v>0</v>
      </c>
      <c r="T14" s="428">
        <v>0</v>
      </c>
      <c r="U14" s="428">
        <v>0</v>
      </c>
      <c r="V14" s="428">
        <v>0</v>
      </c>
      <c r="W14" s="429">
        <v>0</v>
      </c>
      <c r="X14" s="430">
        <v>5.0574644573975629</v>
      </c>
    </row>
    <row r="15" spans="1:26" ht="12.25" customHeight="1" x14ac:dyDescent="0.15">
      <c r="A15" s="432" t="s">
        <v>168</v>
      </c>
      <c r="B15" s="433">
        <v>2.6031408858282323</v>
      </c>
      <c r="C15" s="434">
        <v>0.10330019615175</v>
      </c>
      <c r="D15" s="434">
        <v>0.45245597918597957</v>
      </c>
      <c r="E15" s="433">
        <v>0</v>
      </c>
      <c r="F15" s="434">
        <v>0.78660451946288446</v>
      </c>
      <c r="G15" s="434">
        <v>0</v>
      </c>
      <c r="H15" s="433">
        <v>5.0257906286420893</v>
      </c>
      <c r="I15" s="434">
        <v>0</v>
      </c>
      <c r="J15" s="434">
        <v>1.9482809557376581</v>
      </c>
      <c r="K15" s="434">
        <v>0</v>
      </c>
      <c r="L15" s="433">
        <v>0</v>
      </c>
      <c r="M15" s="434">
        <v>4.2670486636764675</v>
      </c>
      <c r="N15" s="434">
        <v>0.181332471213592</v>
      </c>
      <c r="O15" s="434">
        <v>0</v>
      </c>
      <c r="P15" s="434">
        <v>4.2282409273471533</v>
      </c>
      <c r="Q15" s="433">
        <v>0</v>
      </c>
      <c r="R15" s="434">
        <v>0</v>
      </c>
      <c r="S15" s="428">
        <v>0</v>
      </c>
      <c r="T15" s="428">
        <v>0</v>
      </c>
      <c r="U15" s="428">
        <v>0</v>
      </c>
      <c r="V15" s="428">
        <v>0</v>
      </c>
      <c r="W15" s="429">
        <v>0</v>
      </c>
      <c r="X15" s="430">
        <v>19.596195227245808</v>
      </c>
    </row>
    <row r="16" spans="1:26" ht="12.25" customHeight="1" x14ac:dyDescent="0.15">
      <c r="A16" s="432" t="s">
        <v>162</v>
      </c>
      <c r="B16" s="433">
        <v>2.1325815505542707</v>
      </c>
      <c r="C16" s="434">
        <v>0</v>
      </c>
      <c r="D16" s="434">
        <v>8.0447182928043232E-2</v>
      </c>
      <c r="E16" s="433">
        <v>0</v>
      </c>
      <c r="F16" s="434">
        <v>0</v>
      </c>
      <c r="G16" s="434">
        <v>3.0175812000000002E-3</v>
      </c>
      <c r="H16" s="433">
        <v>0</v>
      </c>
      <c r="I16" s="434">
        <v>0</v>
      </c>
      <c r="J16" s="434">
        <v>6.8326746454350964</v>
      </c>
      <c r="K16" s="434">
        <v>0</v>
      </c>
      <c r="L16" s="433">
        <v>0</v>
      </c>
      <c r="M16" s="434">
        <v>2.7641499999999999</v>
      </c>
      <c r="N16" s="434">
        <v>0</v>
      </c>
      <c r="O16" s="434">
        <v>0</v>
      </c>
      <c r="P16" s="434">
        <v>0.17242499999999999</v>
      </c>
      <c r="Q16" s="433">
        <v>7.906010499588817E-2</v>
      </c>
      <c r="R16" s="434">
        <v>0</v>
      </c>
      <c r="S16" s="428">
        <v>0</v>
      </c>
      <c r="T16" s="428">
        <v>0</v>
      </c>
      <c r="U16" s="428">
        <v>0</v>
      </c>
      <c r="V16" s="428">
        <v>0</v>
      </c>
      <c r="W16" s="429">
        <v>0</v>
      </c>
      <c r="X16" s="430">
        <v>12.064356065113298</v>
      </c>
    </row>
    <row r="17" spans="1:24" ht="12.25" customHeight="1" x14ac:dyDescent="0.15">
      <c r="A17" s="432" t="s">
        <v>150</v>
      </c>
      <c r="B17" s="433">
        <v>5.3541833636701037</v>
      </c>
      <c r="C17" s="434">
        <v>0.16879451039999999</v>
      </c>
      <c r="D17" s="434">
        <v>2.1672803349</v>
      </c>
      <c r="E17" s="433">
        <v>0.15217390710000001</v>
      </c>
      <c r="F17" s="434">
        <v>0.49681679220000002</v>
      </c>
      <c r="G17" s="434">
        <v>6.8000000000000005E-2</v>
      </c>
      <c r="H17" s="433">
        <v>3.4272490959000002</v>
      </c>
      <c r="I17" s="434">
        <v>0</v>
      </c>
      <c r="J17" s="434">
        <v>3.0923259493670883</v>
      </c>
      <c r="K17" s="434">
        <v>0</v>
      </c>
      <c r="L17" s="433">
        <v>0</v>
      </c>
      <c r="M17" s="434">
        <v>0.50165988930000005</v>
      </c>
      <c r="N17" s="434">
        <v>0.36506670120000001</v>
      </c>
      <c r="O17" s="434">
        <v>8.7086142899999996E-2</v>
      </c>
      <c r="P17" s="434">
        <v>3.9775933539000001</v>
      </c>
      <c r="Q17" s="433">
        <v>1.0372788459</v>
      </c>
      <c r="R17" s="434">
        <v>0</v>
      </c>
      <c r="S17" s="428">
        <v>0</v>
      </c>
      <c r="T17" s="428">
        <v>0</v>
      </c>
      <c r="U17" s="428">
        <v>0</v>
      </c>
      <c r="V17" s="428">
        <v>0</v>
      </c>
      <c r="W17" s="429">
        <v>0</v>
      </c>
      <c r="X17" s="430">
        <v>20.89550888673719</v>
      </c>
    </row>
    <row r="18" spans="1:24" ht="12.25" customHeight="1" x14ac:dyDescent="0.15">
      <c r="A18" s="432" t="s">
        <v>147</v>
      </c>
      <c r="B18" s="433">
        <v>2.8158627630830488</v>
      </c>
      <c r="C18" s="434">
        <v>0</v>
      </c>
      <c r="D18" s="434">
        <v>0.6167229332574895</v>
      </c>
      <c r="E18" s="433">
        <v>0</v>
      </c>
      <c r="F18" s="434">
        <v>8.6671060864618885E-2</v>
      </c>
      <c r="G18" s="434">
        <v>0</v>
      </c>
      <c r="H18" s="433">
        <v>0.2275462257291139</v>
      </c>
      <c r="I18" s="434">
        <v>0</v>
      </c>
      <c r="J18" s="434">
        <v>3.1060696202531646</v>
      </c>
      <c r="K18" s="434">
        <v>0</v>
      </c>
      <c r="L18" s="433">
        <v>0</v>
      </c>
      <c r="M18" s="434">
        <v>5.6798890784982889</v>
      </c>
      <c r="N18" s="434">
        <v>8.9927260128136399E-2</v>
      </c>
      <c r="O18" s="434">
        <v>9.0371666429654857E-2</v>
      </c>
      <c r="P18" s="434">
        <v>1.8365227627510436</v>
      </c>
      <c r="Q18" s="433">
        <v>0.27755817026924545</v>
      </c>
      <c r="R18" s="434">
        <v>0</v>
      </c>
      <c r="S18" s="428">
        <v>0</v>
      </c>
      <c r="T18" s="428">
        <v>0</v>
      </c>
      <c r="U18" s="428">
        <v>0</v>
      </c>
      <c r="V18" s="428">
        <v>0</v>
      </c>
      <c r="W18" s="429">
        <v>0</v>
      </c>
      <c r="X18" s="430">
        <v>14.827141541263805</v>
      </c>
    </row>
    <row r="19" spans="1:24" ht="12.25" customHeight="1" x14ac:dyDescent="0.15">
      <c r="A19" s="432" t="s">
        <v>145</v>
      </c>
      <c r="B19" s="433">
        <v>4.6747917116988997</v>
      </c>
      <c r="C19" s="434">
        <v>0</v>
      </c>
      <c r="D19" s="434">
        <v>1.0070919</v>
      </c>
      <c r="E19" s="433">
        <v>0</v>
      </c>
      <c r="F19" s="434">
        <v>0.4104807692307692</v>
      </c>
      <c r="G19" s="434">
        <v>0</v>
      </c>
      <c r="H19" s="433">
        <v>2.9351155091756329</v>
      </c>
      <c r="I19" s="434">
        <v>0</v>
      </c>
      <c r="J19" s="434">
        <v>8.9746170886075944</v>
      </c>
      <c r="K19" s="434">
        <v>0</v>
      </c>
      <c r="L19" s="433">
        <v>0</v>
      </c>
      <c r="M19" s="434">
        <v>4.3877699999999999E-2</v>
      </c>
      <c r="N19" s="434">
        <v>0</v>
      </c>
      <c r="O19" s="434">
        <v>0.18363959999999999</v>
      </c>
      <c r="P19" s="434">
        <v>0.3318894</v>
      </c>
      <c r="Q19" s="433">
        <v>0</v>
      </c>
      <c r="R19" s="434">
        <v>0</v>
      </c>
      <c r="S19" s="428">
        <v>0</v>
      </c>
      <c r="T19" s="428">
        <v>0</v>
      </c>
      <c r="U19" s="428">
        <v>0</v>
      </c>
      <c r="V19" s="428">
        <v>0</v>
      </c>
      <c r="W19" s="429">
        <v>0</v>
      </c>
      <c r="X19" s="430">
        <v>18.561503678712896</v>
      </c>
    </row>
    <row r="20" spans="1:24" ht="12.25" customHeight="1" x14ac:dyDescent="0.15">
      <c r="A20" s="432" t="s">
        <v>599</v>
      </c>
      <c r="B20" s="433">
        <v>6.7093283869106859</v>
      </c>
      <c r="C20" s="434">
        <v>0.10566670967363481</v>
      </c>
      <c r="D20" s="434">
        <v>0.92318433096827035</v>
      </c>
      <c r="E20" s="433">
        <v>0</v>
      </c>
      <c r="F20" s="434">
        <v>2.2927713782650136</v>
      </c>
      <c r="G20" s="434">
        <v>0.22983183444400002</v>
      </c>
      <c r="H20" s="433">
        <v>4.6983627413753162</v>
      </c>
      <c r="I20" s="434">
        <v>0</v>
      </c>
      <c r="J20" s="434">
        <v>3.4866852248114322</v>
      </c>
      <c r="K20" s="434">
        <v>0</v>
      </c>
      <c r="L20" s="433">
        <v>0</v>
      </c>
      <c r="M20" s="434">
        <v>0.65322363073267431</v>
      </c>
      <c r="N20" s="434">
        <v>0.36831950303253097</v>
      </c>
      <c r="O20" s="434">
        <v>7.2021700728650023E-2</v>
      </c>
      <c r="P20" s="434">
        <v>4.0240062174299025</v>
      </c>
      <c r="Q20" s="433">
        <v>0.18076651054917769</v>
      </c>
      <c r="R20" s="434">
        <v>0</v>
      </c>
      <c r="S20" s="428">
        <v>0</v>
      </c>
      <c r="T20" s="428">
        <v>0</v>
      </c>
      <c r="U20" s="428">
        <v>0</v>
      </c>
      <c r="V20" s="428">
        <v>0</v>
      </c>
      <c r="W20" s="429">
        <v>0</v>
      </c>
      <c r="X20" s="430">
        <v>23.744168168921284</v>
      </c>
    </row>
    <row r="21" spans="1:24" ht="12.25" customHeight="1" x14ac:dyDescent="0.15">
      <c r="A21" s="445" t="s">
        <v>600</v>
      </c>
      <c r="B21" s="433">
        <v>0</v>
      </c>
      <c r="C21" s="434">
        <v>0</v>
      </c>
      <c r="D21" s="434">
        <v>0</v>
      </c>
      <c r="E21" s="433">
        <v>0</v>
      </c>
      <c r="F21" s="434">
        <v>0</v>
      </c>
      <c r="G21" s="434">
        <v>0</v>
      </c>
      <c r="H21" s="433">
        <v>5.5906329113924055E-2</v>
      </c>
      <c r="I21" s="434">
        <v>0</v>
      </c>
      <c r="J21" s="434">
        <v>0</v>
      </c>
      <c r="K21" s="434">
        <v>0</v>
      </c>
      <c r="L21" s="433">
        <v>0</v>
      </c>
      <c r="M21" s="434">
        <v>0</v>
      </c>
      <c r="N21" s="434">
        <v>0</v>
      </c>
      <c r="O21" s="434">
        <v>0</v>
      </c>
      <c r="P21" s="434">
        <v>0</v>
      </c>
      <c r="Q21" s="433">
        <v>0</v>
      </c>
      <c r="R21" s="434">
        <v>0</v>
      </c>
      <c r="S21" s="428">
        <v>0</v>
      </c>
      <c r="T21" s="428">
        <v>0</v>
      </c>
      <c r="U21" s="428">
        <v>0</v>
      </c>
      <c r="V21" s="428">
        <v>0</v>
      </c>
      <c r="W21" s="429">
        <v>0</v>
      </c>
      <c r="X21" s="430">
        <v>5.5906329113924055E-2</v>
      </c>
    </row>
    <row r="22" spans="1:24" ht="12.25" customHeight="1" x14ac:dyDescent="0.15">
      <c r="A22" s="446" t="s">
        <v>348</v>
      </c>
      <c r="B22" s="438">
        <v>25.573252769709129</v>
      </c>
      <c r="C22" s="439">
        <v>0.37776141622538484</v>
      </c>
      <c r="D22" s="439">
        <v>5.2471826612397834</v>
      </c>
      <c r="E22" s="438">
        <v>0.15217390710000001</v>
      </c>
      <c r="F22" s="439">
        <v>4.1047674636683826</v>
      </c>
      <c r="G22" s="439">
        <v>0.30084941564400003</v>
      </c>
      <c r="H22" s="438">
        <v>17.246932555252531</v>
      </c>
      <c r="I22" s="439">
        <v>0</v>
      </c>
      <c r="J22" s="439">
        <v>30.2153376078621</v>
      </c>
      <c r="K22" s="439">
        <v>0</v>
      </c>
      <c r="L22" s="438">
        <v>0</v>
      </c>
      <c r="M22" s="439">
        <v>13.90984896220743</v>
      </c>
      <c r="N22" s="439">
        <v>1.0956771923963173</v>
      </c>
      <c r="O22" s="439">
        <v>0.43311911005830483</v>
      </c>
      <c r="P22" s="439">
        <v>14.5706776614281</v>
      </c>
      <c r="Q22" s="438">
        <v>1.5746636317143112</v>
      </c>
      <c r="R22" s="439">
        <v>0</v>
      </c>
      <c r="S22" s="440">
        <v>0</v>
      </c>
      <c r="T22" s="440">
        <v>0</v>
      </c>
      <c r="U22" s="440">
        <v>0</v>
      </c>
      <c r="V22" s="440">
        <v>0</v>
      </c>
      <c r="W22" s="441">
        <v>0</v>
      </c>
      <c r="X22" s="442">
        <v>114.80224435450576</v>
      </c>
    </row>
    <row r="23" spans="1:24" ht="12.25" customHeight="1" x14ac:dyDescent="0.15">
      <c r="A23" s="447" t="s">
        <v>122</v>
      </c>
      <c r="B23" s="433">
        <v>0</v>
      </c>
      <c r="C23" s="434">
        <v>0</v>
      </c>
      <c r="D23" s="434">
        <v>0</v>
      </c>
      <c r="E23" s="433">
        <v>0</v>
      </c>
      <c r="F23" s="434">
        <v>0</v>
      </c>
      <c r="G23" s="434">
        <v>0</v>
      </c>
      <c r="H23" s="433">
        <v>0</v>
      </c>
      <c r="I23" s="434">
        <v>0</v>
      </c>
      <c r="J23" s="428">
        <v>0</v>
      </c>
      <c r="K23" s="428">
        <v>0</v>
      </c>
      <c r="L23" s="429">
        <v>0</v>
      </c>
      <c r="M23" s="428">
        <v>0</v>
      </c>
      <c r="N23" s="434">
        <v>0</v>
      </c>
      <c r="O23" s="434">
        <v>0</v>
      </c>
      <c r="P23" s="434">
        <v>0</v>
      </c>
      <c r="Q23" s="433">
        <v>0</v>
      </c>
      <c r="R23" s="428">
        <v>0</v>
      </c>
      <c r="S23" s="428">
        <v>0</v>
      </c>
      <c r="T23" s="428">
        <v>0</v>
      </c>
      <c r="U23" s="428">
        <v>0</v>
      </c>
      <c r="V23" s="428">
        <v>0</v>
      </c>
      <c r="W23" s="429">
        <v>0</v>
      </c>
      <c r="X23" s="430">
        <v>0</v>
      </c>
    </row>
    <row r="24" spans="1:24" ht="12.25" customHeight="1" x14ac:dyDescent="0.15">
      <c r="A24" s="448" t="s">
        <v>130</v>
      </c>
      <c r="B24" s="433">
        <v>0.46319823630464296</v>
      </c>
      <c r="C24" s="434">
        <v>0</v>
      </c>
      <c r="D24" s="434">
        <v>0</v>
      </c>
      <c r="E24" s="433">
        <v>0</v>
      </c>
      <c r="F24" s="434">
        <v>0</v>
      </c>
      <c r="G24" s="434">
        <v>0.17680000000000001</v>
      </c>
      <c r="H24" s="433">
        <v>0</v>
      </c>
      <c r="I24" s="434">
        <v>0.18304609962315135</v>
      </c>
      <c r="J24" s="434">
        <v>3.1198132911392404</v>
      </c>
      <c r="K24" s="434">
        <v>0</v>
      </c>
      <c r="L24" s="433">
        <v>0</v>
      </c>
      <c r="M24" s="434">
        <v>9.4369365720989695E-2</v>
      </c>
      <c r="N24" s="434">
        <v>0.36320735716888358</v>
      </c>
      <c r="O24" s="434">
        <v>8.5125751784520698E-2</v>
      </c>
      <c r="P24" s="434">
        <v>1.0019774529942818</v>
      </c>
      <c r="Q24" s="433">
        <v>0.18719525889615476</v>
      </c>
      <c r="R24" s="434">
        <v>0</v>
      </c>
      <c r="S24" s="428">
        <v>0</v>
      </c>
      <c r="T24" s="428">
        <v>0</v>
      </c>
      <c r="U24" s="428">
        <v>0</v>
      </c>
      <c r="V24" s="428">
        <v>0</v>
      </c>
      <c r="W24" s="429">
        <v>0</v>
      </c>
      <c r="X24" s="430">
        <v>5.6747328136318655</v>
      </c>
    </row>
    <row r="25" spans="1:24" ht="12.25" customHeight="1" x14ac:dyDescent="0.15">
      <c r="A25" s="448" t="s">
        <v>126</v>
      </c>
      <c r="B25" s="433">
        <v>0.27079940837563993</v>
      </c>
      <c r="C25" s="434">
        <v>0</v>
      </c>
      <c r="D25" s="434">
        <v>0.18559820963665535</v>
      </c>
      <c r="E25" s="433">
        <v>0</v>
      </c>
      <c r="F25" s="434">
        <v>0</v>
      </c>
      <c r="G25" s="434">
        <v>0</v>
      </c>
      <c r="H25" s="433">
        <v>0.29469149845822784</v>
      </c>
      <c r="I25" s="434">
        <v>0.32103726488046286</v>
      </c>
      <c r="J25" s="434">
        <v>0</v>
      </c>
      <c r="K25" s="434">
        <v>0</v>
      </c>
      <c r="L25" s="433">
        <v>0</v>
      </c>
      <c r="M25" s="434">
        <v>0</v>
      </c>
      <c r="N25" s="434">
        <v>0.18290041051126862</v>
      </c>
      <c r="O25" s="434">
        <v>0</v>
      </c>
      <c r="P25" s="434">
        <v>0.29710537986170887</v>
      </c>
      <c r="Q25" s="433">
        <v>0</v>
      </c>
      <c r="R25" s="434">
        <v>0</v>
      </c>
      <c r="S25" s="428">
        <v>0</v>
      </c>
      <c r="T25" s="428">
        <v>0</v>
      </c>
      <c r="U25" s="428">
        <v>0</v>
      </c>
      <c r="V25" s="428">
        <v>0</v>
      </c>
      <c r="W25" s="429">
        <v>0</v>
      </c>
      <c r="X25" s="430">
        <v>1.5521321717239636</v>
      </c>
    </row>
    <row r="26" spans="1:24" ht="12.25" customHeight="1" x14ac:dyDescent="0.15">
      <c r="A26" s="449" t="s">
        <v>601</v>
      </c>
      <c r="B26" s="450">
        <v>0.60818707879102674</v>
      </c>
      <c r="C26" s="451">
        <v>0</v>
      </c>
      <c r="D26" s="451">
        <v>0.72508578673902013</v>
      </c>
      <c r="E26" s="450">
        <v>0</v>
      </c>
      <c r="F26" s="451">
        <v>0</v>
      </c>
      <c r="G26" s="451">
        <v>0</v>
      </c>
      <c r="H26" s="450">
        <v>0.30460832617658223</v>
      </c>
      <c r="I26" s="451">
        <v>0</v>
      </c>
      <c r="J26" s="451">
        <v>8.791341031778481E-2</v>
      </c>
      <c r="K26" s="451">
        <v>0</v>
      </c>
      <c r="L26" s="450">
        <v>0</v>
      </c>
      <c r="M26" s="451">
        <v>0</v>
      </c>
      <c r="N26" s="451">
        <v>0</v>
      </c>
      <c r="O26" s="451">
        <v>0</v>
      </c>
      <c r="P26" s="451">
        <v>0.20545174147670883</v>
      </c>
      <c r="Q26" s="450">
        <v>0</v>
      </c>
      <c r="R26" s="451">
        <v>0</v>
      </c>
      <c r="S26" s="452">
        <v>0</v>
      </c>
      <c r="T26" s="452">
        <v>0</v>
      </c>
      <c r="U26" s="452">
        <v>0</v>
      </c>
      <c r="V26" s="452">
        <v>0</v>
      </c>
      <c r="W26" s="453">
        <v>0</v>
      </c>
      <c r="X26" s="454">
        <v>1.9312463435011229</v>
      </c>
    </row>
    <row r="27" spans="1:24" ht="12.25" customHeight="1" x14ac:dyDescent="0.15">
      <c r="A27" s="437" t="s">
        <v>630</v>
      </c>
      <c r="B27" s="438">
        <v>1.3421847234713098</v>
      </c>
      <c r="C27" s="439">
        <v>0</v>
      </c>
      <c r="D27" s="439">
        <v>0.91068399637567543</v>
      </c>
      <c r="E27" s="438">
        <v>0</v>
      </c>
      <c r="F27" s="439">
        <v>0</v>
      </c>
      <c r="G27" s="439">
        <v>0.17680000000000001</v>
      </c>
      <c r="H27" s="438">
        <v>0.59929982463481002</v>
      </c>
      <c r="I27" s="439">
        <v>0.50408336450361424</v>
      </c>
      <c r="J27" s="440">
        <v>3.2077267014570254</v>
      </c>
      <c r="K27" s="440">
        <v>0</v>
      </c>
      <c r="L27" s="441">
        <v>0</v>
      </c>
      <c r="M27" s="440">
        <v>9.4369365720989695E-2</v>
      </c>
      <c r="N27" s="439">
        <v>0.54610776768015223</v>
      </c>
      <c r="O27" s="439">
        <v>8.5125751784520698E-2</v>
      </c>
      <c r="P27" s="439">
        <v>1.5045345743326994</v>
      </c>
      <c r="Q27" s="438">
        <v>0.18719525889615476</v>
      </c>
      <c r="R27" s="440">
        <v>0</v>
      </c>
      <c r="S27" s="440">
        <v>0</v>
      </c>
      <c r="T27" s="440">
        <v>0</v>
      </c>
      <c r="U27" s="440">
        <v>0</v>
      </c>
      <c r="V27" s="440">
        <v>0</v>
      </c>
      <c r="W27" s="441">
        <v>0</v>
      </c>
      <c r="X27" s="442">
        <v>9.1581113288569522</v>
      </c>
    </row>
    <row r="28" spans="1:24" ht="12.25" customHeight="1" x14ac:dyDescent="0.15">
      <c r="A28" s="432" t="s">
        <v>110</v>
      </c>
      <c r="B28" s="433">
        <v>4.3618567198510414</v>
      </c>
      <c r="C28" s="434">
        <v>1.5173980216965188</v>
      </c>
      <c r="D28" s="434">
        <v>0.28285690151199322</v>
      </c>
      <c r="E28" s="433">
        <v>4.5224080000000003E-3</v>
      </c>
      <c r="F28" s="434">
        <v>0</v>
      </c>
      <c r="G28" s="434">
        <v>0.55799071134702227</v>
      </c>
      <c r="H28" s="433">
        <v>6.9239161933860762</v>
      </c>
      <c r="I28" s="434">
        <v>1.4464659232604937</v>
      </c>
      <c r="J28" s="428">
        <v>11.194346173700316</v>
      </c>
      <c r="K28" s="428">
        <v>0.43742072355761374</v>
      </c>
      <c r="L28" s="429">
        <v>0</v>
      </c>
      <c r="M28" s="428">
        <v>0.16585937190126052</v>
      </c>
      <c r="N28" s="434">
        <v>0.45336937729848326</v>
      </c>
      <c r="O28" s="434">
        <v>0.17757501916701665</v>
      </c>
      <c r="P28" s="434">
        <v>3.3126371633876577</v>
      </c>
      <c r="Q28" s="433">
        <v>0.71050743330131572</v>
      </c>
      <c r="R28" s="428">
        <v>40.574629573170739</v>
      </c>
      <c r="S28" s="428">
        <v>0.97195658965243914</v>
      </c>
      <c r="T28" s="428">
        <v>7.3648978723404293</v>
      </c>
      <c r="U28" s="428">
        <v>8.3411394947333726</v>
      </c>
      <c r="V28" s="428">
        <v>4.131610745559267</v>
      </c>
      <c r="W28" s="429">
        <v>1.0880000000000001</v>
      </c>
      <c r="X28" s="430">
        <v>94.018956416823045</v>
      </c>
    </row>
    <row r="29" spans="1:24" ht="12.25" customHeight="1" x14ac:dyDescent="0.15">
      <c r="A29" s="432" t="s">
        <v>108</v>
      </c>
      <c r="B29" s="433">
        <v>3.277167647496527</v>
      </c>
      <c r="C29" s="434">
        <v>0</v>
      </c>
      <c r="D29" s="434">
        <v>0.69485663677364862</v>
      </c>
      <c r="E29" s="433">
        <v>0</v>
      </c>
      <c r="F29" s="434">
        <v>0</v>
      </c>
      <c r="G29" s="434">
        <v>0.19040000000000004</v>
      </c>
      <c r="H29" s="433">
        <v>0.72245923265284817</v>
      </c>
      <c r="I29" s="434">
        <v>1.804705241540123</v>
      </c>
      <c r="J29" s="428">
        <v>14.053169572224684</v>
      </c>
      <c r="K29" s="428">
        <v>4.7713297356389939</v>
      </c>
      <c r="L29" s="429">
        <v>0</v>
      </c>
      <c r="M29" s="428">
        <v>0.26611900525210086</v>
      </c>
      <c r="N29" s="434">
        <v>3.0704992346166873</v>
      </c>
      <c r="O29" s="434">
        <v>0.16317462537499999</v>
      </c>
      <c r="P29" s="434">
        <v>4.011678909322784</v>
      </c>
      <c r="Q29" s="433">
        <v>1.297882711170395</v>
      </c>
      <c r="R29" s="428">
        <v>1.4222317073170732</v>
      </c>
      <c r="S29" s="428">
        <v>9.4603089024390241E-2</v>
      </c>
      <c r="T29" s="428">
        <v>0</v>
      </c>
      <c r="U29" s="428">
        <v>0</v>
      </c>
      <c r="V29" s="428">
        <v>0</v>
      </c>
      <c r="W29" s="429">
        <v>0</v>
      </c>
      <c r="X29" s="430">
        <v>35.840277348405252</v>
      </c>
    </row>
    <row r="30" spans="1:24" ht="12.25" customHeight="1" x14ac:dyDescent="0.15">
      <c r="A30" s="432" t="s">
        <v>106</v>
      </c>
      <c r="B30" s="433">
        <v>6.4333394124999996</v>
      </c>
      <c r="C30" s="434">
        <v>0.85383514999999999</v>
      </c>
      <c r="D30" s="434">
        <v>0</v>
      </c>
      <c r="E30" s="433">
        <v>0</v>
      </c>
      <c r="F30" s="434">
        <v>0</v>
      </c>
      <c r="G30" s="434">
        <v>0</v>
      </c>
      <c r="H30" s="433">
        <v>8.3663059000000004</v>
      </c>
      <c r="I30" s="434">
        <v>3.3377244250000002</v>
      </c>
      <c r="J30" s="428">
        <v>11.943249999999999</v>
      </c>
      <c r="K30" s="428">
        <v>1.4090470875000001</v>
      </c>
      <c r="L30" s="429">
        <v>0</v>
      </c>
      <c r="M30" s="428">
        <v>0</v>
      </c>
      <c r="N30" s="434">
        <v>0</v>
      </c>
      <c r="O30" s="434">
        <v>8.6417925000000007E-2</v>
      </c>
      <c r="P30" s="434">
        <v>1.8518173499999999</v>
      </c>
      <c r="Q30" s="433">
        <v>0</v>
      </c>
      <c r="R30" s="428">
        <v>39.652473712499997</v>
      </c>
      <c r="S30" s="428">
        <v>5.3977794625</v>
      </c>
      <c r="T30" s="428">
        <v>3.0334849875000001</v>
      </c>
      <c r="U30" s="428">
        <v>14.809265319062499</v>
      </c>
      <c r="V30" s="428">
        <v>4.6588875375000001</v>
      </c>
      <c r="W30" s="429">
        <v>0.19581464500000001</v>
      </c>
      <c r="X30" s="430">
        <v>102.0294429140625</v>
      </c>
    </row>
    <row r="31" spans="1:24" ht="12.25" customHeight="1" x14ac:dyDescent="0.15">
      <c r="A31" s="432" t="s">
        <v>105</v>
      </c>
      <c r="B31" s="433">
        <v>0</v>
      </c>
      <c r="C31" s="434">
        <v>0</v>
      </c>
      <c r="D31" s="434">
        <v>0</v>
      </c>
      <c r="E31" s="433">
        <v>0</v>
      </c>
      <c r="F31" s="434">
        <v>0</v>
      </c>
      <c r="G31" s="434">
        <v>0</v>
      </c>
      <c r="H31" s="433">
        <v>0</v>
      </c>
      <c r="I31" s="434">
        <v>0</v>
      </c>
      <c r="J31" s="428">
        <v>0</v>
      </c>
      <c r="K31" s="428">
        <v>0</v>
      </c>
      <c r="L31" s="429">
        <v>0</v>
      </c>
      <c r="M31" s="428">
        <v>0</v>
      </c>
      <c r="N31" s="434">
        <v>0</v>
      </c>
      <c r="O31" s="434">
        <v>0</v>
      </c>
      <c r="P31" s="434">
        <v>8.9295787693670872E-2</v>
      </c>
      <c r="Q31" s="433">
        <v>0</v>
      </c>
      <c r="R31" s="428">
        <v>2.5802246877334758</v>
      </c>
      <c r="S31" s="428">
        <v>0.97336991204390233</v>
      </c>
      <c r="T31" s="428">
        <v>0</v>
      </c>
      <c r="U31" s="428">
        <v>0</v>
      </c>
      <c r="V31" s="428">
        <v>0</v>
      </c>
      <c r="W31" s="429">
        <v>0</v>
      </c>
      <c r="X31" s="430">
        <v>3.6428903874710494</v>
      </c>
    </row>
    <row r="32" spans="1:24" ht="12.25" customHeight="1" x14ac:dyDescent="0.15">
      <c r="A32" s="432" t="s">
        <v>103</v>
      </c>
      <c r="B32" s="433">
        <v>0.9892883629026592</v>
      </c>
      <c r="C32" s="434">
        <v>0</v>
      </c>
      <c r="D32" s="434">
        <v>0</v>
      </c>
      <c r="E32" s="433">
        <v>0</v>
      </c>
      <c r="F32" s="434">
        <v>0</v>
      </c>
      <c r="G32" s="434">
        <v>0</v>
      </c>
      <c r="H32" s="433">
        <v>0.17207254404905062</v>
      </c>
      <c r="I32" s="434">
        <v>0.19751264620627138</v>
      </c>
      <c r="J32" s="428">
        <v>7.0927583207981328</v>
      </c>
      <c r="K32" s="428">
        <v>0.47090747456816068</v>
      </c>
      <c r="L32" s="429">
        <v>0</v>
      </c>
      <c r="M32" s="428">
        <v>0.35552752310924363</v>
      </c>
      <c r="N32" s="434">
        <v>9.1204314156391228E-2</v>
      </c>
      <c r="O32" s="434">
        <v>0.43504392023333338</v>
      </c>
      <c r="P32" s="434">
        <v>0.63996462332810133</v>
      </c>
      <c r="Q32" s="433">
        <v>0</v>
      </c>
      <c r="R32" s="428">
        <v>0</v>
      </c>
      <c r="S32" s="428">
        <v>0</v>
      </c>
      <c r="T32" s="428">
        <v>8.7349608851063854E-2</v>
      </c>
      <c r="U32" s="428">
        <v>9.0271100342718999E-2</v>
      </c>
      <c r="V32" s="428">
        <v>0</v>
      </c>
      <c r="W32" s="429">
        <v>0</v>
      </c>
      <c r="X32" s="430">
        <v>10.621900438545127</v>
      </c>
    </row>
    <row r="33" spans="1:24" ht="12.25" customHeight="1" x14ac:dyDescent="0.15">
      <c r="A33" s="432" t="s">
        <v>101</v>
      </c>
      <c r="B33" s="433">
        <v>0.75912225843462033</v>
      </c>
      <c r="C33" s="434">
        <v>0</v>
      </c>
      <c r="D33" s="434">
        <v>9.2917229729729711E-2</v>
      </c>
      <c r="E33" s="433">
        <v>0</v>
      </c>
      <c r="F33" s="434">
        <v>0</v>
      </c>
      <c r="G33" s="434">
        <v>0</v>
      </c>
      <c r="H33" s="433">
        <v>8.7595058801582276E-2</v>
      </c>
      <c r="I33" s="434">
        <v>0.18086542808641973</v>
      </c>
      <c r="J33" s="428">
        <v>0.54424936708860761</v>
      </c>
      <c r="K33" s="428">
        <v>0</v>
      </c>
      <c r="L33" s="429">
        <v>0</v>
      </c>
      <c r="M33" s="428">
        <v>0</v>
      </c>
      <c r="N33" s="434">
        <v>0.25842804812311776</v>
      </c>
      <c r="O33" s="434">
        <v>8.4007166666666674E-2</v>
      </c>
      <c r="P33" s="434">
        <v>0</v>
      </c>
      <c r="Q33" s="433">
        <v>0.10211513157894739</v>
      </c>
      <c r="R33" s="428">
        <v>3.1589954268292684</v>
      </c>
      <c r="S33" s="428">
        <v>9.2964781098250002E-2</v>
      </c>
      <c r="T33" s="428">
        <v>0.3659770121119576</v>
      </c>
      <c r="U33" s="428">
        <v>0</v>
      </c>
      <c r="V33" s="428">
        <v>0</v>
      </c>
      <c r="W33" s="429">
        <v>0</v>
      </c>
      <c r="X33" s="430">
        <v>5.727236908549167</v>
      </c>
    </row>
    <row r="34" spans="1:24" ht="12.25" customHeight="1" x14ac:dyDescent="0.15">
      <c r="A34" s="432" t="s">
        <v>100</v>
      </c>
      <c r="B34" s="433">
        <v>7.9845159929166645</v>
      </c>
      <c r="C34" s="434">
        <v>2.1871153101265817</v>
      </c>
      <c r="D34" s="434">
        <v>7.8426579729729717E-2</v>
      </c>
      <c r="E34" s="433">
        <v>0</v>
      </c>
      <c r="F34" s="434">
        <v>0</v>
      </c>
      <c r="G34" s="434">
        <v>0</v>
      </c>
      <c r="H34" s="433">
        <v>2.7666569256329114</v>
      </c>
      <c r="I34" s="434">
        <v>5.4444413580246911</v>
      </c>
      <c r="J34" s="428">
        <v>13.001512658227849</v>
      </c>
      <c r="K34" s="428">
        <v>0.25810906683626778</v>
      </c>
      <c r="L34" s="429">
        <v>0</v>
      </c>
      <c r="M34" s="428">
        <v>0</v>
      </c>
      <c r="N34" s="434">
        <v>0.49383015715846579</v>
      </c>
      <c r="O34" s="434">
        <v>8.1469874800000008E-2</v>
      </c>
      <c r="P34" s="434">
        <v>0.46609578009493663</v>
      </c>
      <c r="Q34" s="433">
        <v>0.25701071318421054</v>
      </c>
      <c r="R34" s="428">
        <v>10.901454173658536</v>
      </c>
      <c r="S34" s="428">
        <v>0.43444625243902435</v>
      </c>
      <c r="T34" s="428">
        <v>3.7017800787234054</v>
      </c>
      <c r="U34" s="428">
        <v>6.7114190371250002</v>
      </c>
      <c r="V34" s="428">
        <v>0.41437744896435935</v>
      </c>
      <c r="W34" s="429">
        <v>8.8400000000000006E-2</v>
      </c>
      <c r="X34" s="430">
        <v>55.271061407642627</v>
      </c>
    </row>
    <row r="35" spans="1:24" ht="12.25" customHeight="1" x14ac:dyDescent="0.15">
      <c r="A35" s="432" t="s">
        <v>98</v>
      </c>
      <c r="B35" s="433">
        <v>1.4749598120169789</v>
      </c>
      <c r="C35" s="434">
        <v>0</v>
      </c>
      <c r="D35" s="434">
        <v>0.17533121826739861</v>
      </c>
      <c r="E35" s="433">
        <v>0</v>
      </c>
      <c r="F35" s="434">
        <v>0</v>
      </c>
      <c r="G35" s="434">
        <v>0</v>
      </c>
      <c r="H35" s="433">
        <v>3.3174892793142998</v>
      </c>
      <c r="I35" s="434">
        <v>8.6183741666666674E-2</v>
      </c>
      <c r="J35" s="428">
        <v>6.8862495218324007</v>
      </c>
      <c r="K35" s="428">
        <v>0.26062336905584055</v>
      </c>
      <c r="L35" s="429">
        <v>0</v>
      </c>
      <c r="M35" s="428">
        <v>0</v>
      </c>
      <c r="N35" s="434">
        <v>0</v>
      </c>
      <c r="O35" s="434">
        <v>0.17250665100000001</v>
      </c>
      <c r="P35" s="434">
        <v>0.53756263075329103</v>
      </c>
      <c r="Q35" s="433">
        <v>0</v>
      </c>
      <c r="R35" s="428">
        <v>6.659883510685229</v>
      </c>
      <c r="S35" s="428">
        <v>0.29396171315449998</v>
      </c>
      <c r="T35" s="428">
        <v>1.5969058091687662</v>
      </c>
      <c r="U35" s="428">
        <v>0.98275923281249988</v>
      </c>
      <c r="V35" s="428">
        <v>2.2308435400177991</v>
      </c>
      <c r="W35" s="429">
        <v>0</v>
      </c>
      <c r="X35" s="430">
        <v>24.675260029745669</v>
      </c>
    </row>
    <row r="36" spans="1:24" ht="12.25" customHeight="1" x14ac:dyDescent="0.15">
      <c r="A36" s="432" t="s">
        <v>97</v>
      </c>
      <c r="B36" s="433">
        <v>0.74289180698010404</v>
      </c>
      <c r="C36" s="434">
        <v>0</v>
      </c>
      <c r="D36" s="434">
        <v>0.17832506507939189</v>
      </c>
      <c r="E36" s="433">
        <v>0</v>
      </c>
      <c r="F36" s="434">
        <v>0</v>
      </c>
      <c r="G36" s="434">
        <v>0</v>
      </c>
      <c r="H36" s="433">
        <v>0</v>
      </c>
      <c r="I36" s="434">
        <v>0.20556193042583332</v>
      </c>
      <c r="J36" s="428">
        <v>2.9685806017440819</v>
      </c>
      <c r="K36" s="428">
        <v>0</v>
      </c>
      <c r="L36" s="429">
        <v>0</v>
      </c>
      <c r="M36" s="428">
        <v>0</v>
      </c>
      <c r="N36" s="434">
        <v>0</v>
      </c>
      <c r="O36" s="434">
        <v>8.8313566833333343E-2</v>
      </c>
      <c r="P36" s="434">
        <v>0.25573745769588602</v>
      </c>
      <c r="Q36" s="433">
        <v>8.1647857099687207E-2</v>
      </c>
      <c r="R36" s="428">
        <v>1.0787706759332012</v>
      </c>
      <c r="S36" s="428">
        <v>0.190884016559</v>
      </c>
      <c r="T36" s="428">
        <v>0.28645218798595751</v>
      </c>
      <c r="U36" s="428">
        <v>1.3200587935208439</v>
      </c>
      <c r="V36" s="428">
        <v>0.10187437326691637</v>
      </c>
      <c r="W36" s="429">
        <v>0</v>
      </c>
      <c r="X36" s="430">
        <v>7.4990983331242367</v>
      </c>
    </row>
    <row r="37" spans="1:24" ht="12.25" customHeight="1" x14ac:dyDescent="0.15">
      <c r="A37" s="432" t="s">
        <v>95</v>
      </c>
      <c r="B37" s="450">
        <v>0.37572648442197909</v>
      </c>
      <c r="C37" s="451">
        <v>0</v>
      </c>
      <c r="D37" s="451">
        <v>0</v>
      </c>
      <c r="E37" s="450">
        <v>0</v>
      </c>
      <c r="F37" s="451">
        <v>0</v>
      </c>
      <c r="G37" s="451">
        <v>0</v>
      </c>
      <c r="H37" s="450">
        <v>9.3710910436075961E-2</v>
      </c>
      <c r="I37" s="451">
        <v>0</v>
      </c>
      <c r="J37" s="452">
        <v>4.0956139240506326</v>
      </c>
      <c r="K37" s="452">
        <v>0</v>
      </c>
      <c r="L37" s="453">
        <v>0</v>
      </c>
      <c r="M37" s="452">
        <v>9.0745678603991589E-2</v>
      </c>
      <c r="N37" s="451">
        <v>0</v>
      </c>
      <c r="O37" s="451">
        <v>0</v>
      </c>
      <c r="P37" s="451">
        <v>0.75076084854018976</v>
      </c>
      <c r="Q37" s="450">
        <v>7.8818313475493423E-2</v>
      </c>
      <c r="R37" s="452">
        <v>0</v>
      </c>
      <c r="S37" s="452">
        <v>0</v>
      </c>
      <c r="T37" s="452">
        <v>0</v>
      </c>
      <c r="U37" s="452">
        <v>0.57520888398290615</v>
      </c>
      <c r="V37" s="452">
        <v>0</v>
      </c>
      <c r="W37" s="453">
        <v>5.4399999999999997E-2</v>
      </c>
      <c r="X37" s="454">
        <v>6.1149850435112683</v>
      </c>
    </row>
    <row r="38" spans="1:24" ht="12.25" customHeight="1" x14ac:dyDescent="0.15">
      <c r="A38" s="437" t="s">
        <v>355</v>
      </c>
      <c r="B38" s="433">
        <v>26.398868497520574</v>
      </c>
      <c r="C38" s="434">
        <v>4.558348481823101</v>
      </c>
      <c r="D38" s="434">
        <v>1.5027136310918918</v>
      </c>
      <c r="E38" s="450">
        <v>4.5224080000000003E-3</v>
      </c>
      <c r="F38" s="434">
        <v>0</v>
      </c>
      <c r="G38" s="434">
        <v>0.74839071134702229</v>
      </c>
      <c r="H38" s="450">
        <v>22.450206044272846</v>
      </c>
      <c r="I38" s="434">
        <v>12.703460694210499</v>
      </c>
      <c r="J38" s="428">
        <v>71.779730139666697</v>
      </c>
      <c r="K38" s="428">
        <v>7.6074374571568768</v>
      </c>
      <c r="L38" s="453">
        <v>0</v>
      </c>
      <c r="M38" s="428">
        <v>0.87825157886659666</v>
      </c>
      <c r="N38" s="434">
        <v>4.3673311313531453</v>
      </c>
      <c r="O38" s="434">
        <v>1.28850874907535</v>
      </c>
      <c r="P38" s="434">
        <v>11.915550550816516</v>
      </c>
      <c r="Q38" s="450">
        <v>2.5279821598100489</v>
      </c>
      <c r="R38" s="428">
        <v>106.02866346782751</v>
      </c>
      <c r="S38" s="428">
        <v>8.4499658164715079</v>
      </c>
      <c r="T38" s="428">
        <v>16.436847556681581</v>
      </c>
      <c r="U38" s="428">
        <v>32.83012186157984</v>
      </c>
      <c r="V38" s="428">
        <v>11.537593645308343</v>
      </c>
      <c r="W38" s="453">
        <v>1.4266146450000001</v>
      </c>
      <c r="X38" s="430">
        <v>345.44110922787991</v>
      </c>
    </row>
    <row r="39" spans="1:24" s="407" customFormat="1" ht="15" customHeight="1" x14ac:dyDescent="0.15">
      <c r="A39" s="455" t="s">
        <v>569</v>
      </c>
      <c r="B39" s="456">
        <v>61.394385995906454</v>
      </c>
      <c r="C39" s="457">
        <v>5.0394789659017354</v>
      </c>
      <c r="D39" s="457">
        <v>14.343889328402952</v>
      </c>
      <c r="E39" s="456">
        <v>0.52234888611399999</v>
      </c>
      <c r="F39" s="457">
        <v>4.2901972471607035</v>
      </c>
      <c r="G39" s="457">
        <v>1.3484401269910222</v>
      </c>
      <c r="H39" s="456">
        <v>40.408900803546892</v>
      </c>
      <c r="I39" s="457">
        <v>13.207544058714113</v>
      </c>
      <c r="J39" s="442">
        <v>106.08459354739109</v>
      </c>
      <c r="K39" s="442">
        <v>7.6074374571568768</v>
      </c>
      <c r="L39" s="458">
        <v>0</v>
      </c>
      <c r="M39" s="442">
        <v>14.96377242780342</v>
      </c>
      <c r="N39" s="457">
        <v>6.0955614450403779</v>
      </c>
      <c r="O39" s="457">
        <v>1.8067536109181754</v>
      </c>
      <c r="P39" s="457">
        <v>28.426212848068328</v>
      </c>
      <c r="Q39" s="456">
        <v>5.1120756284442681</v>
      </c>
      <c r="R39" s="442">
        <v>106.23146755643211</v>
      </c>
      <c r="S39" s="442">
        <v>8.4499658164715079</v>
      </c>
      <c r="T39" s="442">
        <v>16.784783723431836</v>
      </c>
      <c r="U39" s="442">
        <v>32.83012186157984</v>
      </c>
      <c r="V39" s="442">
        <v>11.537593645308343</v>
      </c>
      <c r="W39" s="458">
        <v>1.4266146450000001</v>
      </c>
      <c r="X39" s="442">
        <v>487.91213962578405</v>
      </c>
    </row>
    <row r="40" spans="1:24" ht="12.25" customHeight="1" x14ac:dyDescent="0.15">
      <c r="B40" s="459"/>
      <c r="C40" s="459"/>
      <c r="D40" s="459"/>
      <c r="E40" s="459"/>
      <c r="F40" s="459"/>
      <c r="G40" s="459"/>
      <c r="H40" s="459"/>
      <c r="I40" s="459"/>
      <c r="N40" s="459"/>
      <c r="O40" s="459"/>
      <c r="P40" s="459"/>
      <c r="Q40" s="459"/>
      <c r="X40" s="460"/>
    </row>
    <row r="41" spans="1:24" ht="12.25" customHeight="1" x14ac:dyDescent="0.15">
      <c r="A41" s="356" t="s">
        <v>603</v>
      </c>
      <c r="B41" s="459"/>
      <c r="C41" s="459"/>
      <c r="D41" s="459"/>
      <c r="E41" s="459"/>
      <c r="F41" s="459"/>
      <c r="G41" s="459"/>
      <c r="H41" s="459"/>
      <c r="I41" s="459"/>
      <c r="N41" s="459"/>
      <c r="O41" s="459"/>
      <c r="P41" s="459"/>
      <c r="Q41" s="459"/>
      <c r="X41" s="460"/>
    </row>
    <row r="42" spans="1:24" ht="12.25" customHeight="1" x14ac:dyDescent="0.15">
      <c r="A42" s="382" t="s">
        <v>631</v>
      </c>
      <c r="B42" s="459"/>
      <c r="C42" s="459"/>
      <c r="D42" s="459"/>
      <c r="E42" s="459"/>
      <c r="F42" s="459"/>
      <c r="G42" s="459"/>
      <c r="H42" s="459"/>
      <c r="I42" s="459"/>
      <c r="N42" s="459"/>
      <c r="O42" s="459"/>
      <c r="P42" s="459"/>
      <c r="Q42" s="459"/>
    </row>
    <row r="43" spans="1:24" ht="12.25" customHeight="1" x14ac:dyDescent="0.15">
      <c r="A43" s="382" t="s">
        <v>594</v>
      </c>
      <c r="B43" s="459"/>
      <c r="C43" s="459"/>
      <c r="D43" s="459"/>
      <c r="E43" s="459"/>
      <c r="F43" s="459"/>
      <c r="G43" s="459"/>
      <c r="H43" s="459"/>
      <c r="I43" s="459"/>
      <c r="N43" s="459"/>
      <c r="O43" s="459"/>
      <c r="P43" s="459"/>
      <c r="Q43" s="459"/>
    </row>
    <row r="44" spans="1:24" ht="12.25" customHeight="1" x14ac:dyDescent="0.15">
      <c r="A44" s="461" t="s">
        <v>632</v>
      </c>
      <c r="B44" s="459"/>
      <c r="C44" s="459"/>
      <c r="D44" s="459"/>
      <c r="E44" s="459"/>
      <c r="F44" s="459"/>
      <c r="G44" s="459"/>
      <c r="H44" s="459"/>
      <c r="I44" s="459"/>
      <c r="N44" s="459"/>
      <c r="O44" s="459"/>
      <c r="P44" s="459"/>
      <c r="Q44" s="459"/>
    </row>
    <row r="45" spans="1:24" x14ac:dyDescent="0.15">
      <c r="A45" s="459"/>
      <c r="B45" s="459"/>
      <c r="C45" s="459"/>
      <c r="D45" s="459"/>
      <c r="E45" s="459"/>
      <c r="F45" s="459"/>
      <c r="G45" s="459"/>
      <c r="H45" s="459"/>
      <c r="I45" s="459"/>
      <c r="N45" s="459"/>
      <c r="O45" s="459"/>
      <c r="P45" s="459"/>
      <c r="Q45" s="459"/>
    </row>
    <row r="46" spans="1:24" x14ac:dyDescent="0.15">
      <c r="A46" s="459"/>
      <c r="B46" s="459"/>
      <c r="C46" s="459"/>
      <c r="D46" s="459"/>
      <c r="E46" s="459"/>
      <c r="F46" s="459"/>
      <c r="G46" s="459"/>
      <c r="H46" s="459"/>
      <c r="I46" s="459"/>
      <c r="N46" s="459"/>
      <c r="O46" s="459"/>
      <c r="P46" s="459"/>
      <c r="Q46" s="459"/>
    </row>
    <row r="47" spans="1:24" x14ac:dyDescent="0.15">
      <c r="A47" s="459"/>
      <c r="B47" s="459"/>
      <c r="C47" s="459"/>
      <c r="D47" s="459"/>
      <c r="E47" s="459"/>
      <c r="F47" s="459"/>
      <c r="G47" s="459"/>
      <c r="H47" s="459"/>
      <c r="I47" s="459"/>
      <c r="N47" s="459"/>
      <c r="O47" s="459"/>
      <c r="P47" s="459"/>
      <c r="Q47" s="459"/>
    </row>
    <row r="48" spans="1:24" x14ac:dyDescent="0.15">
      <c r="A48" s="459"/>
      <c r="B48" s="459"/>
      <c r="C48" s="459"/>
      <c r="D48" s="459"/>
      <c r="E48" s="459"/>
      <c r="F48" s="459"/>
      <c r="G48" s="459"/>
      <c r="H48" s="459"/>
      <c r="I48" s="459"/>
      <c r="N48" s="459"/>
      <c r="O48" s="459"/>
      <c r="P48" s="459"/>
      <c r="Q48" s="459"/>
    </row>
    <row r="49" spans="1:17" x14ac:dyDescent="0.15">
      <c r="A49" s="459"/>
      <c r="B49" s="459"/>
      <c r="C49" s="459"/>
      <c r="D49" s="459"/>
      <c r="E49" s="459"/>
      <c r="F49" s="459"/>
      <c r="G49" s="459"/>
      <c r="H49" s="459"/>
      <c r="I49" s="459"/>
      <c r="N49" s="459"/>
      <c r="O49" s="459"/>
      <c r="P49" s="459"/>
      <c r="Q49" s="459"/>
    </row>
    <row r="50" spans="1:17" x14ac:dyDescent="0.15">
      <c r="A50" s="459"/>
      <c r="B50" s="459"/>
      <c r="C50" s="459"/>
      <c r="D50" s="459"/>
      <c r="E50" s="459"/>
      <c r="F50" s="459"/>
      <c r="G50" s="459"/>
      <c r="H50" s="459"/>
      <c r="I50" s="459"/>
      <c r="N50" s="459"/>
      <c r="O50" s="459"/>
      <c r="P50" s="459"/>
      <c r="Q50" s="459"/>
    </row>
    <row r="51" spans="1:17" x14ac:dyDescent="0.15">
      <c r="A51" s="459"/>
      <c r="B51" s="459"/>
      <c r="C51" s="459"/>
      <c r="D51" s="459"/>
      <c r="E51" s="459"/>
      <c r="F51" s="459"/>
      <c r="G51" s="459"/>
      <c r="H51" s="459"/>
      <c r="I51" s="459"/>
      <c r="N51" s="459"/>
      <c r="O51" s="459"/>
      <c r="P51" s="459"/>
      <c r="Q51" s="459"/>
    </row>
    <row r="52" spans="1:17" x14ac:dyDescent="0.15">
      <c r="A52" s="459"/>
      <c r="B52" s="459"/>
      <c r="C52" s="459"/>
      <c r="D52" s="459"/>
      <c r="E52" s="459"/>
      <c r="F52" s="459"/>
      <c r="G52" s="459"/>
      <c r="H52" s="459"/>
      <c r="I52" s="459"/>
      <c r="N52" s="459"/>
      <c r="O52" s="459"/>
      <c r="P52" s="459"/>
      <c r="Q52" s="459"/>
    </row>
    <row r="53" spans="1:17" x14ac:dyDescent="0.15">
      <c r="A53" s="459"/>
      <c r="B53" s="459"/>
      <c r="C53" s="459"/>
      <c r="D53" s="459"/>
      <c r="E53" s="459"/>
      <c r="F53" s="459"/>
      <c r="G53" s="459"/>
      <c r="H53" s="459"/>
      <c r="I53" s="459"/>
      <c r="N53" s="459"/>
      <c r="O53" s="459"/>
      <c r="P53" s="459"/>
      <c r="Q53" s="459"/>
    </row>
    <row r="54" spans="1:17" x14ac:dyDescent="0.15">
      <c r="A54" s="459"/>
      <c r="B54" s="459"/>
      <c r="C54" s="459"/>
      <c r="D54" s="459"/>
      <c r="E54" s="459"/>
      <c r="F54" s="459"/>
      <c r="G54" s="459"/>
      <c r="H54" s="459"/>
      <c r="I54" s="459"/>
      <c r="N54" s="459"/>
      <c r="O54" s="459"/>
      <c r="P54" s="459"/>
      <c r="Q54" s="459"/>
    </row>
    <row r="55" spans="1:17" x14ac:dyDescent="0.15">
      <c r="A55" s="459"/>
      <c r="B55" s="459"/>
      <c r="C55" s="459"/>
      <c r="D55" s="459"/>
      <c r="E55" s="459"/>
      <c r="F55" s="459"/>
      <c r="G55" s="459"/>
      <c r="H55" s="459"/>
      <c r="I55" s="459"/>
      <c r="N55" s="459"/>
      <c r="O55" s="459"/>
      <c r="P55" s="459"/>
      <c r="Q55" s="459"/>
    </row>
    <row r="56" spans="1:17" x14ac:dyDescent="0.15">
      <c r="A56" s="459"/>
      <c r="B56" s="459"/>
      <c r="C56" s="459"/>
      <c r="D56" s="459"/>
      <c r="E56" s="459"/>
      <c r="F56" s="459"/>
      <c r="G56" s="459"/>
      <c r="H56" s="459"/>
      <c r="I56" s="459"/>
      <c r="N56" s="459"/>
      <c r="O56" s="459"/>
      <c r="P56" s="459"/>
      <c r="Q56" s="459"/>
    </row>
    <row r="57" spans="1:17" x14ac:dyDescent="0.15">
      <c r="A57" s="459"/>
      <c r="B57" s="459"/>
      <c r="C57" s="459"/>
      <c r="D57" s="459"/>
      <c r="E57" s="459"/>
      <c r="F57" s="459"/>
      <c r="G57" s="459"/>
      <c r="H57" s="459"/>
      <c r="I57" s="459"/>
      <c r="N57" s="459"/>
      <c r="O57" s="459"/>
      <c r="P57" s="459"/>
      <c r="Q57" s="459"/>
    </row>
    <row r="58" spans="1:17" x14ac:dyDescent="0.15">
      <c r="A58" s="459"/>
      <c r="B58" s="459"/>
      <c r="C58" s="459"/>
      <c r="D58" s="459"/>
      <c r="E58" s="459"/>
      <c r="F58" s="459"/>
      <c r="G58" s="459"/>
      <c r="H58" s="459"/>
      <c r="I58" s="459"/>
      <c r="N58" s="459"/>
      <c r="O58" s="459"/>
      <c r="P58" s="459"/>
      <c r="Q58" s="459"/>
    </row>
    <row r="59" spans="1:17" x14ac:dyDescent="0.15">
      <c r="A59" s="459"/>
      <c r="B59" s="459"/>
      <c r="C59" s="459"/>
      <c r="D59" s="459"/>
      <c r="E59" s="459"/>
      <c r="F59" s="459"/>
      <c r="G59" s="459"/>
      <c r="H59" s="459"/>
      <c r="I59" s="459"/>
      <c r="N59" s="459"/>
      <c r="O59" s="459"/>
      <c r="P59" s="459"/>
      <c r="Q59" s="459"/>
    </row>
    <row r="60" spans="1:17" x14ac:dyDescent="0.15">
      <c r="A60" s="459"/>
      <c r="B60" s="459"/>
      <c r="C60" s="459"/>
      <c r="D60" s="459"/>
      <c r="E60" s="459"/>
      <c r="F60" s="459"/>
      <c r="G60" s="459"/>
      <c r="H60" s="459"/>
      <c r="I60" s="459"/>
      <c r="N60" s="459"/>
      <c r="O60" s="459"/>
      <c r="P60" s="459"/>
      <c r="Q60" s="459"/>
    </row>
    <row r="61" spans="1:17" x14ac:dyDescent="0.15">
      <c r="A61" s="459"/>
      <c r="B61" s="459"/>
      <c r="C61" s="459"/>
      <c r="D61" s="459"/>
      <c r="E61" s="459"/>
      <c r="F61" s="459"/>
      <c r="G61" s="459"/>
      <c r="H61" s="459"/>
      <c r="I61" s="459"/>
      <c r="N61" s="459"/>
      <c r="O61" s="459"/>
      <c r="P61" s="459"/>
      <c r="Q61" s="459"/>
    </row>
    <row r="62" spans="1:17" x14ac:dyDescent="0.15">
      <c r="A62" s="459"/>
      <c r="B62" s="459"/>
      <c r="C62" s="459"/>
      <c r="D62" s="459"/>
      <c r="E62" s="459"/>
      <c r="F62" s="459"/>
      <c r="G62" s="459"/>
      <c r="H62" s="459"/>
      <c r="I62" s="459"/>
      <c r="N62" s="459"/>
      <c r="O62" s="459"/>
      <c r="P62" s="459"/>
      <c r="Q62" s="459"/>
    </row>
    <row r="63" spans="1:17" x14ac:dyDescent="0.15">
      <c r="A63" s="459"/>
      <c r="B63" s="459"/>
      <c r="C63" s="459"/>
      <c r="D63" s="459"/>
      <c r="E63" s="459"/>
      <c r="F63" s="459"/>
      <c r="G63" s="459"/>
      <c r="H63" s="459"/>
      <c r="I63" s="459"/>
      <c r="N63" s="459"/>
      <c r="O63" s="459"/>
      <c r="P63" s="459"/>
      <c r="Q63" s="459"/>
    </row>
    <row r="64" spans="1:17" x14ac:dyDescent="0.15">
      <c r="A64" s="459"/>
      <c r="B64" s="459"/>
      <c r="C64" s="459"/>
      <c r="D64" s="459"/>
      <c r="E64" s="459"/>
      <c r="F64" s="459"/>
      <c r="G64" s="459"/>
      <c r="H64" s="459"/>
      <c r="I64" s="459"/>
      <c r="N64" s="459"/>
      <c r="O64" s="459"/>
      <c r="P64" s="459"/>
      <c r="Q64" s="459"/>
    </row>
    <row r="65" spans="1:17" x14ac:dyDescent="0.15">
      <c r="A65" s="459"/>
      <c r="B65" s="459"/>
      <c r="C65" s="459"/>
      <c r="D65" s="459"/>
      <c r="E65" s="459"/>
      <c r="F65" s="459"/>
      <c r="G65" s="459"/>
      <c r="H65" s="459"/>
      <c r="I65" s="459"/>
      <c r="N65" s="459"/>
      <c r="O65" s="459"/>
      <c r="P65" s="459"/>
      <c r="Q65" s="459"/>
    </row>
    <row r="66" spans="1:17" x14ac:dyDescent="0.15">
      <c r="A66" s="459"/>
      <c r="B66" s="459"/>
      <c r="C66" s="459"/>
      <c r="D66" s="459"/>
      <c r="E66" s="459"/>
      <c r="F66" s="459"/>
      <c r="G66" s="459"/>
      <c r="H66" s="459"/>
      <c r="I66" s="459"/>
      <c r="N66" s="459"/>
      <c r="O66" s="459"/>
      <c r="P66" s="459"/>
      <c r="Q66" s="459"/>
    </row>
    <row r="67" spans="1:17" x14ac:dyDescent="0.15">
      <c r="A67" s="459"/>
      <c r="B67" s="459"/>
      <c r="C67" s="459"/>
      <c r="D67" s="459"/>
      <c r="E67" s="459"/>
      <c r="F67" s="459"/>
      <c r="G67" s="459"/>
      <c r="H67" s="459"/>
      <c r="I67" s="459"/>
      <c r="N67" s="459"/>
      <c r="O67" s="459"/>
      <c r="P67" s="459"/>
      <c r="Q67" s="459"/>
    </row>
    <row r="68" spans="1:17" x14ac:dyDescent="0.15">
      <c r="A68" s="459"/>
      <c r="B68" s="459"/>
      <c r="C68" s="459"/>
      <c r="D68" s="459"/>
      <c r="E68" s="459"/>
      <c r="F68" s="459"/>
      <c r="G68" s="459"/>
      <c r="H68" s="459"/>
      <c r="I68" s="459"/>
      <c r="N68" s="459"/>
      <c r="O68" s="459"/>
      <c r="P68" s="459"/>
      <c r="Q68" s="459"/>
    </row>
    <row r="69" spans="1:17" x14ac:dyDescent="0.15">
      <c r="A69" s="459"/>
      <c r="B69" s="459"/>
      <c r="C69" s="459"/>
      <c r="D69" s="459"/>
      <c r="E69" s="459"/>
      <c r="F69" s="459"/>
      <c r="G69" s="459"/>
      <c r="H69" s="459"/>
      <c r="I69" s="459"/>
      <c r="N69" s="459"/>
      <c r="O69" s="459"/>
      <c r="P69" s="459"/>
      <c r="Q69" s="459"/>
    </row>
    <row r="70" spans="1:17" x14ac:dyDescent="0.15">
      <c r="A70" s="459"/>
      <c r="B70" s="459"/>
      <c r="C70" s="459"/>
      <c r="D70" s="459"/>
      <c r="E70" s="459"/>
      <c r="F70" s="459"/>
      <c r="G70" s="459"/>
      <c r="H70" s="459"/>
      <c r="I70" s="459"/>
      <c r="N70" s="459"/>
      <c r="O70" s="459"/>
      <c r="P70" s="459"/>
      <c r="Q70" s="459"/>
    </row>
    <row r="71" spans="1:17" x14ac:dyDescent="0.15">
      <c r="A71" s="459"/>
      <c r="B71" s="459"/>
      <c r="C71" s="459"/>
      <c r="D71" s="459"/>
      <c r="E71" s="459"/>
      <c r="F71" s="459"/>
      <c r="G71" s="459"/>
      <c r="H71" s="459"/>
      <c r="I71" s="459"/>
      <c r="N71" s="459"/>
      <c r="O71" s="459"/>
      <c r="P71" s="459"/>
      <c r="Q71" s="459"/>
    </row>
    <row r="72" spans="1:17" x14ac:dyDescent="0.15">
      <c r="A72" s="459"/>
      <c r="B72" s="459"/>
      <c r="C72" s="459"/>
      <c r="D72" s="459"/>
      <c r="E72" s="459"/>
      <c r="F72" s="459"/>
      <c r="G72" s="459"/>
      <c r="H72" s="459"/>
      <c r="I72" s="459"/>
      <c r="N72" s="459"/>
      <c r="O72" s="459"/>
      <c r="P72" s="459"/>
      <c r="Q72" s="459"/>
    </row>
    <row r="73" spans="1:17" x14ac:dyDescent="0.15">
      <c r="A73" s="459"/>
      <c r="B73" s="459"/>
      <c r="C73" s="459"/>
      <c r="D73" s="459"/>
      <c r="E73" s="459"/>
      <c r="F73" s="459"/>
      <c r="G73" s="459"/>
      <c r="H73" s="459"/>
      <c r="I73" s="459"/>
      <c r="N73" s="459"/>
      <c r="O73" s="459"/>
      <c r="P73" s="459"/>
      <c r="Q73" s="459"/>
    </row>
    <row r="74" spans="1:17" x14ac:dyDescent="0.15">
      <c r="A74" s="459"/>
      <c r="B74" s="459"/>
      <c r="C74" s="459"/>
      <c r="D74" s="459"/>
      <c r="E74" s="459"/>
      <c r="F74" s="459"/>
      <c r="G74" s="459"/>
      <c r="H74" s="459"/>
      <c r="I74" s="459"/>
      <c r="N74" s="459"/>
      <c r="O74" s="459"/>
      <c r="P74" s="459"/>
      <c r="Q74" s="459"/>
    </row>
    <row r="75" spans="1:17" x14ac:dyDescent="0.15">
      <c r="A75" s="459"/>
      <c r="B75" s="459"/>
      <c r="C75" s="459"/>
      <c r="D75" s="459"/>
      <c r="E75" s="459"/>
      <c r="F75" s="459"/>
      <c r="G75" s="459"/>
      <c r="H75" s="459"/>
      <c r="I75" s="459"/>
      <c r="N75" s="459"/>
      <c r="O75" s="459"/>
      <c r="P75" s="459"/>
      <c r="Q75" s="459"/>
    </row>
    <row r="76" spans="1:17" x14ac:dyDescent="0.15">
      <c r="A76" s="459"/>
      <c r="B76" s="459"/>
      <c r="C76" s="459"/>
      <c r="D76" s="459"/>
      <c r="E76" s="459"/>
      <c r="F76" s="459"/>
      <c r="G76" s="459"/>
      <c r="H76" s="459"/>
      <c r="I76" s="459"/>
      <c r="N76" s="459"/>
      <c r="O76" s="459"/>
      <c r="P76" s="459"/>
      <c r="Q76" s="459"/>
    </row>
    <row r="77" spans="1:17" x14ac:dyDescent="0.15">
      <c r="A77" s="459"/>
      <c r="B77" s="459"/>
      <c r="C77" s="459"/>
      <c r="D77" s="459"/>
      <c r="E77" s="459"/>
      <c r="F77" s="459"/>
      <c r="G77" s="459"/>
      <c r="H77" s="459"/>
      <c r="I77" s="459"/>
      <c r="N77" s="459"/>
      <c r="O77" s="459"/>
      <c r="P77" s="459"/>
      <c r="Q77" s="459"/>
    </row>
    <row r="78" spans="1:17" x14ac:dyDescent="0.15">
      <c r="A78" s="459"/>
      <c r="B78" s="459"/>
      <c r="C78" s="459"/>
      <c r="D78" s="459"/>
      <c r="E78" s="459"/>
      <c r="F78" s="459"/>
      <c r="G78" s="459"/>
      <c r="H78" s="459"/>
      <c r="I78" s="459"/>
      <c r="N78" s="459"/>
      <c r="O78" s="459"/>
      <c r="P78" s="459"/>
      <c r="Q78" s="459"/>
    </row>
    <row r="79" spans="1:17" x14ac:dyDescent="0.15">
      <c r="A79" s="459"/>
      <c r="B79" s="459"/>
      <c r="C79" s="459"/>
      <c r="D79" s="459"/>
      <c r="E79" s="459"/>
      <c r="F79" s="459"/>
      <c r="G79" s="459"/>
      <c r="H79" s="459"/>
      <c r="I79" s="459"/>
      <c r="N79" s="459"/>
      <c r="O79" s="459"/>
      <c r="P79" s="459"/>
      <c r="Q79" s="459"/>
    </row>
    <row r="80" spans="1:17" x14ac:dyDescent="0.15">
      <c r="A80" s="459"/>
      <c r="B80" s="459"/>
      <c r="C80" s="459"/>
      <c r="D80" s="459"/>
      <c r="E80" s="459"/>
      <c r="F80" s="459"/>
      <c r="G80" s="459"/>
      <c r="H80" s="459"/>
      <c r="I80" s="459"/>
      <c r="N80" s="459"/>
      <c r="O80" s="459"/>
      <c r="P80" s="459"/>
      <c r="Q80" s="459"/>
    </row>
    <row r="81" spans="1:17" x14ac:dyDescent="0.15">
      <c r="A81" s="459"/>
      <c r="B81" s="459"/>
      <c r="C81" s="459"/>
      <c r="D81" s="459"/>
      <c r="E81" s="459"/>
      <c r="F81" s="459"/>
      <c r="G81" s="459"/>
      <c r="H81" s="459"/>
      <c r="I81" s="459"/>
      <c r="N81" s="459"/>
      <c r="O81" s="459"/>
      <c r="P81" s="459"/>
      <c r="Q81" s="459"/>
    </row>
    <row r="82" spans="1:17" x14ac:dyDescent="0.15">
      <c r="A82" s="459"/>
      <c r="B82" s="459"/>
      <c r="C82" s="459"/>
      <c r="D82" s="459"/>
      <c r="E82" s="459"/>
      <c r="F82" s="459"/>
      <c r="G82" s="459"/>
      <c r="H82" s="459"/>
      <c r="I82" s="459"/>
      <c r="N82" s="459"/>
      <c r="O82" s="459"/>
      <c r="P82" s="459"/>
      <c r="Q82" s="459"/>
    </row>
    <row r="83" spans="1:17" x14ac:dyDescent="0.15">
      <c r="A83" s="459"/>
      <c r="B83" s="459"/>
      <c r="C83" s="459"/>
      <c r="D83" s="459"/>
      <c r="E83" s="459"/>
      <c r="F83" s="459"/>
      <c r="G83" s="459"/>
      <c r="H83" s="459"/>
      <c r="I83" s="459"/>
      <c r="N83" s="459"/>
      <c r="O83" s="459"/>
      <c r="P83" s="459"/>
      <c r="Q83" s="459"/>
    </row>
    <row r="84" spans="1:17" x14ac:dyDescent="0.15">
      <c r="A84" s="459"/>
      <c r="B84" s="459"/>
      <c r="C84" s="459"/>
      <c r="D84" s="459"/>
      <c r="E84" s="459"/>
      <c r="F84" s="459"/>
      <c r="G84" s="459"/>
      <c r="H84" s="459"/>
      <c r="I84" s="459"/>
      <c r="N84" s="459"/>
      <c r="O84" s="459"/>
      <c r="P84" s="459"/>
      <c r="Q84" s="459"/>
    </row>
    <row r="85" spans="1:17" x14ac:dyDescent="0.15">
      <c r="A85" s="459"/>
      <c r="B85" s="459"/>
      <c r="C85" s="459"/>
      <c r="D85" s="459"/>
      <c r="E85" s="459"/>
      <c r="F85" s="459"/>
      <c r="G85" s="459"/>
      <c r="H85" s="459"/>
      <c r="I85" s="459"/>
      <c r="N85" s="459"/>
      <c r="O85" s="459"/>
      <c r="P85" s="459"/>
      <c r="Q85" s="459"/>
    </row>
    <row r="86" spans="1:17" x14ac:dyDescent="0.15">
      <c r="A86" s="459"/>
      <c r="B86" s="459"/>
      <c r="C86" s="459"/>
      <c r="D86" s="459"/>
      <c r="E86" s="459"/>
      <c r="F86" s="459"/>
      <c r="G86" s="459"/>
      <c r="H86" s="459"/>
      <c r="I86" s="459"/>
      <c r="N86" s="459"/>
      <c r="O86" s="459"/>
      <c r="P86" s="459"/>
      <c r="Q86" s="459"/>
    </row>
    <row r="87" spans="1:17" x14ac:dyDescent="0.15">
      <c r="A87" s="459"/>
      <c r="B87" s="459"/>
      <c r="C87" s="459"/>
      <c r="D87" s="459"/>
      <c r="E87" s="459"/>
      <c r="F87" s="459"/>
      <c r="G87" s="459"/>
      <c r="H87" s="459"/>
      <c r="I87" s="459"/>
      <c r="N87" s="459"/>
      <c r="O87" s="459"/>
      <c r="P87" s="459"/>
      <c r="Q87" s="459"/>
    </row>
    <row r="88" spans="1:17" x14ac:dyDescent="0.15">
      <c r="A88" s="459"/>
      <c r="B88" s="459"/>
      <c r="C88" s="459"/>
      <c r="D88" s="459"/>
      <c r="E88" s="459"/>
      <c r="F88" s="459"/>
      <c r="G88" s="459"/>
      <c r="H88" s="459"/>
      <c r="I88" s="459"/>
      <c r="N88" s="459"/>
      <c r="O88" s="459"/>
      <c r="P88" s="459"/>
      <c r="Q88" s="459"/>
    </row>
    <row r="89" spans="1:17" x14ac:dyDescent="0.15">
      <c r="A89" s="459"/>
      <c r="B89" s="459"/>
      <c r="C89" s="459"/>
      <c r="D89" s="459"/>
      <c r="E89" s="459"/>
      <c r="F89" s="459"/>
      <c r="G89" s="459"/>
      <c r="H89" s="459"/>
      <c r="I89" s="459"/>
      <c r="N89" s="459"/>
      <c r="O89" s="459"/>
      <c r="P89" s="459"/>
      <c r="Q89" s="459"/>
    </row>
    <row r="90" spans="1:17" x14ac:dyDescent="0.15">
      <c r="A90" s="459"/>
      <c r="B90" s="459"/>
      <c r="C90" s="459"/>
      <c r="D90" s="459"/>
      <c r="E90" s="459"/>
      <c r="F90" s="459"/>
      <c r="G90" s="459"/>
      <c r="H90" s="459"/>
      <c r="I90" s="459"/>
      <c r="N90" s="459"/>
      <c r="O90" s="459"/>
      <c r="P90" s="459"/>
      <c r="Q90" s="459"/>
    </row>
    <row r="91" spans="1:17" x14ac:dyDescent="0.15">
      <c r="A91" s="459"/>
      <c r="B91" s="459"/>
      <c r="C91" s="459"/>
      <c r="D91" s="459"/>
      <c r="E91" s="459"/>
      <c r="F91" s="459"/>
      <c r="G91" s="459"/>
      <c r="H91" s="459"/>
      <c r="I91" s="459"/>
      <c r="N91" s="459"/>
      <c r="O91" s="459"/>
      <c r="P91" s="459"/>
      <c r="Q91" s="459"/>
    </row>
    <row r="92" spans="1:17" x14ac:dyDescent="0.15">
      <c r="A92" s="459"/>
      <c r="B92" s="459"/>
      <c r="C92" s="459"/>
      <c r="D92" s="459"/>
      <c r="E92" s="459"/>
      <c r="F92" s="459"/>
      <c r="G92" s="459"/>
      <c r="H92" s="459"/>
      <c r="I92" s="459"/>
      <c r="N92" s="459"/>
      <c r="O92" s="459"/>
      <c r="P92" s="459"/>
      <c r="Q92" s="459"/>
    </row>
    <row r="93" spans="1:17" x14ac:dyDescent="0.15">
      <c r="A93" s="459"/>
      <c r="B93" s="459"/>
      <c r="C93" s="459"/>
      <c r="D93" s="459"/>
      <c r="E93" s="459"/>
      <c r="F93" s="459"/>
      <c r="G93" s="459"/>
      <c r="H93" s="459"/>
      <c r="I93" s="459"/>
      <c r="N93" s="459"/>
      <c r="O93" s="459"/>
      <c r="P93" s="459"/>
      <c r="Q93" s="459"/>
    </row>
    <row r="94" spans="1:17" x14ac:dyDescent="0.15">
      <c r="A94" s="459"/>
      <c r="B94" s="459"/>
      <c r="C94" s="459"/>
      <c r="D94" s="459"/>
      <c r="E94" s="459"/>
      <c r="F94" s="459"/>
      <c r="G94" s="459"/>
      <c r="H94" s="459"/>
      <c r="I94" s="459"/>
      <c r="N94" s="459"/>
      <c r="O94" s="459"/>
      <c r="P94" s="459"/>
      <c r="Q94" s="459"/>
    </row>
    <row r="95" spans="1:17" x14ac:dyDescent="0.15">
      <c r="A95" s="459"/>
      <c r="B95" s="459"/>
      <c r="C95" s="459"/>
      <c r="D95" s="459"/>
      <c r="E95" s="459"/>
      <c r="F95" s="459"/>
      <c r="G95" s="459"/>
      <c r="H95" s="459"/>
      <c r="I95" s="459"/>
      <c r="N95" s="459"/>
      <c r="O95" s="459"/>
      <c r="P95" s="459"/>
      <c r="Q95" s="459"/>
    </row>
    <row r="96" spans="1:17" x14ac:dyDescent="0.15">
      <c r="A96" s="459"/>
      <c r="B96" s="459"/>
      <c r="C96" s="459"/>
      <c r="D96" s="459"/>
      <c r="E96" s="459"/>
      <c r="F96" s="459"/>
      <c r="G96" s="459"/>
      <c r="H96" s="459"/>
      <c r="I96" s="459"/>
      <c r="N96" s="459"/>
      <c r="O96" s="459"/>
      <c r="P96" s="459"/>
      <c r="Q96" s="459"/>
    </row>
    <row r="97" spans="1:17" x14ac:dyDescent="0.15">
      <c r="A97" s="459"/>
      <c r="B97" s="459"/>
      <c r="C97" s="459"/>
      <c r="D97" s="459"/>
      <c r="E97" s="459"/>
      <c r="F97" s="459"/>
      <c r="G97" s="459"/>
      <c r="H97" s="459"/>
      <c r="I97" s="459"/>
      <c r="N97" s="459"/>
      <c r="O97" s="459"/>
      <c r="P97" s="459"/>
      <c r="Q97" s="459"/>
    </row>
    <row r="98" spans="1:17" x14ac:dyDescent="0.15">
      <c r="A98" s="459"/>
      <c r="B98" s="459"/>
      <c r="C98" s="459"/>
      <c r="D98" s="459"/>
      <c r="E98" s="459"/>
      <c r="F98" s="459"/>
      <c r="G98" s="459"/>
      <c r="H98" s="459"/>
      <c r="I98" s="459"/>
      <c r="N98" s="459"/>
      <c r="O98" s="459"/>
      <c r="P98" s="459"/>
      <c r="Q98" s="459"/>
    </row>
    <row r="99" spans="1:17" x14ac:dyDescent="0.15">
      <c r="A99" s="459"/>
      <c r="B99" s="459"/>
      <c r="C99" s="459"/>
      <c r="D99" s="459"/>
      <c r="E99" s="459"/>
      <c r="F99" s="459"/>
      <c r="G99" s="459"/>
      <c r="H99" s="459"/>
      <c r="I99" s="459"/>
      <c r="N99" s="459"/>
      <c r="O99" s="459"/>
      <c r="P99" s="459"/>
      <c r="Q99" s="459"/>
    </row>
    <row r="100" spans="1:17" x14ac:dyDescent="0.15">
      <c r="A100" s="459"/>
      <c r="B100" s="459"/>
      <c r="C100" s="459"/>
      <c r="D100" s="459"/>
      <c r="E100" s="459"/>
      <c r="F100" s="459"/>
      <c r="G100" s="459"/>
      <c r="H100" s="459"/>
      <c r="I100" s="459"/>
      <c r="N100" s="459"/>
      <c r="O100" s="459"/>
      <c r="P100" s="459"/>
      <c r="Q100" s="459"/>
    </row>
    <row r="101" spans="1:17" x14ac:dyDescent="0.15">
      <c r="A101" s="459"/>
      <c r="B101" s="459"/>
      <c r="C101" s="459"/>
      <c r="D101" s="459"/>
      <c r="E101" s="459"/>
      <c r="F101" s="459"/>
      <c r="G101" s="459"/>
      <c r="H101" s="459"/>
      <c r="I101" s="459"/>
      <c r="N101" s="459"/>
      <c r="O101" s="459"/>
      <c r="P101" s="459"/>
      <c r="Q101" s="459"/>
    </row>
    <row r="102" spans="1:17" x14ac:dyDescent="0.15">
      <c r="A102" s="459"/>
      <c r="B102" s="459"/>
      <c r="C102" s="459"/>
      <c r="D102" s="459"/>
      <c r="E102" s="459"/>
      <c r="F102" s="459"/>
      <c r="G102" s="459"/>
      <c r="H102" s="459"/>
      <c r="I102" s="459"/>
      <c r="N102" s="459"/>
      <c r="O102" s="459"/>
      <c r="P102" s="459"/>
      <c r="Q102" s="459"/>
    </row>
    <row r="103" spans="1:17" x14ac:dyDescent="0.15">
      <c r="A103" s="459"/>
      <c r="B103" s="459"/>
      <c r="C103" s="459"/>
      <c r="D103" s="459"/>
      <c r="E103" s="459"/>
      <c r="F103" s="459"/>
      <c r="G103" s="459"/>
      <c r="H103" s="459"/>
      <c r="I103" s="459"/>
      <c r="N103" s="459"/>
      <c r="O103" s="459"/>
      <c r="P103" s="459"/>
      <c r="Q103" s="459"/>
    </row>
    <row r="104" spans="1:17" x14ac:dyDescent="0.15">
      <c r="A104" s="459"/>
      <c r="B104" s="459"/>
      <c r="C104" s="459"/>
      <c r="D104" s="459"/>
      <c r="E104" s="459"/>
      <c r="F104" s="459"/>
      <c r="G104" s="459"/>
      <c r="H104" s="459"/>
      <c r="I104" s="459"/>
      <c r="N104" s="459"/>
      <c r="O104" s="459"/>
      <c r="P104" s="459"/>
      <c r="Q104" s="459"/>
    </row>
    <row r="105" spans="1:17" x14ac:dyDescent="0.15">
      <c r="A105" s="459"/>
      <c r="B105" s="459"/>
      <c r="C105" s="459"/>
      <c r="D105" s="459"/>
      <c r="E105" s="459"/>
      <c r="F105" s="459"/>
      <c r="G105" s="459"/>
      <c r="H105" s="459"/>
      <c r="I105" s="459"/>
      <c r="N105" s="459"/>
      <c r="O105" s="459"/>
      <c r="P105" s="459"/>
      <c r="Q105" s="459"/>
    </row>
    <row r="106" spans="1:17" x14ac:dyDescent="0.15">
      <c r="A106" s="459"/>
      <c r="B106" s="459"/>
      <c r="C106" s="459"/>
      <c r="D106" s="459"/>
      <c r="E106" s="459"/>
      <c r="F106" s="459"/>
      <c r="G106" s="459"/>
      <c r="H106" s="459"/>
      <c r="I106" s="459"/>
      <c r="N106" s="459"/>
      <c r="O106" s="459"/>
      <c r="P106" s="459"/>
      <c r="Q106" s="459"/>
    </row>
    <row r="107" spans="1:17" x14ac:dyDescent="0.15">
      <c r="A107" s="459"/>
      <c r="B107" s="459"/>
      <c r="C107" s="459"/>
      <c r="D107" s="459"/>
      <c r="E107" s="459"/>
      <c r="F107" s="459"/>
      <c r="G107" s="459"/>
      <c r="H107" s="459"/>
      <c r="I107" s="459"/>
      <c r="N107" s="459"/>
      <c r="O107" s="459"/>
      <c r="P107" s="459"/>
      <c r="Q107" s="459"/>
    </row>
    <row r="108" spans="1:17" x14ac:dyDescent="0.15">
      <c r="A108" s="459"/>
      <c r="B108" s="459"/>
      <c r="C108" s="459"/>
      <c r="D108" s="459"/>
      <c r="E108" s="459"/>
      <c r="F108" s="459"/>
      <c r="G108" s="459"/>
      <c r="H108" s="459"/>
      <c r="I108" s="459"/>
      <c r="N108" s="459"/>
      <c r="O108" s="459"/>
      <c r="P108" s="459"/>
      <c r="Q108" s="459"/>
    </row>
    <row r="109" spans="1:17" x14ac:dyDescent="0.15">
      <c r="A109" s="459"/>
      <c r="B109" s="459"/>
      <c r="C109" s="459"/>
      <c r="D109" s="459"/>
      <c r="E109" s="459"/>
      <c r="F109" s="459"/>
      <c r="G109" s="459"/>
      <c r="H109" s="459"/>
      <c r="I109" s="459"/>
      <c r="N109" s="459"/>
      <c r="O109" s="459"/>
      <c r="P109" s="459"/>
      <c r="Q109" s="459"/>
    </row>
    <row r="110" spans="1:17" x14ac:dyDescent="0.15">
      <c r="A110" s="459"/>
      <c r="B110" s="459"/>
      <c r="C110" s="459"/>
      <c r="D110" s="459"/>
      <c r="E110" s="459"/>
      <c r="F110" s="459"/>
      <c r="G110" s="459"/>
      <c r="H110" s="459"/>
      <c r="I110" s="459"/>
      <c r="N110" s="459"/>
      <c r="O110" s="459"/>
      <c r="P110" s="459"/>
      <c r="Q110" s="459"/>
    </row>
    <row r="111" spans="1:17" x14ac:dyDescent="0.15">
      <c r="A111" s="459"/>
      <c r="B111" s="459"/>
      <c r="C111" s="459"/>
      <c r="D111" s="459"/>
      <c r="E111" s="459"/>
      <c r="F111" s="459"/>
      <c r="G111" s="459"/>
      <c r="H111" s="459"/>
      <c r="I111" s="459"/>
      <c r="N111" s="459"/>
      <c r="O111" s="459"/>
      <c r="P111" s="459"/>
      <c r="Q111" s="459"/>
    </row>
    <row r="112" spans="1:17" x14ac:dyDescent="0.15">
      <c r="A112" s="459"/>
      <c r="B112" s="459"/>
      <c r="C112" s="459"/>
      <c r="D112" s="459"/>
      <c r="E112" s="459"/>
      <c r="F112" s="459"/>
      <c r="G112" s="459"/>
      <c r="H112" s="459"/>
      <c r="I112" s="459"/>
      <c r="N112" s="459"/>
      <c r="O112" s="459"/>
      <c r="P112" s="459"/>
      <c r="Q112" s="459"/>
    </row>
    <row r="113" spans="1:17" x14ac:dyDescent="0.15">
      <c r="A113" s="459"/>
      <c r="B113" s="459"/>
      <c r="C113" s="459"/>
      <c r="D113" s="459"/>
      <c r="E113" s="459"/>
      <c r="F113" s="459"/>
      <c r="G113" s="459"/>
      <c r="H113" s="459"/>
      <c r="I113" s="459"/>
      <c r="N113" s="459"/>
      <c r="O113" s="459"/>
      <c r="P113" s="459"/>
      <c r="Q113" s="459"/>
    </row>
    <row r="114" spans="1:17" x14ac:dyDescent="0.15">
      <c r="A114" s="459"/>
      <c r="B114" s="459"/>
      <c r="C114" s="459"/>
      <c r="D114" s="459"/>
      <c r="E114" s="459"/>
      <c r="F114" s="459"/>
      <c r="G114" s="459"/>
      <c r="H114" s="459"/>
      <c r="I114" s="459"/>
      <c r="N114" s="459"/>
      <c r="O114" s="459"/>
      <c r="P114" s="459"/>
      <c r="Q114" s="459"/>
    </row>
    <row r="115" spans="1:17" x14ac:dyDescent="0.15">
      <c r="A115" s="459"/>
      <c r="B115" s="459"/>
      <c r="C115" s="459"/>
      <c r="D115" s="459"/>
      <c r="E115" s="459"/>
      <c r="F115" s="459"/>
      <c r="G115" s="459"/>
      <c r="H115" s="459"/>
      <c r="I115" s="459"/>
      <c r="N115" s="459"/>
      <c r="O115" s="459"/>
      <c r="P115" s="459"/>
      <c r="Q115" s="459"/>
    </row>
    <row r="116" spans="1:17" x14ac:dyDescent="0.15">
      <c r="A116" s="459"/>
      <c r="B116" s="459"/>
      <c r="C116" s="459"/>
      <c r="D116" s="459"/>
      <c r="E116" s="459"/>
      <c r="F116" s="459"/>
      <c r="G116" s="459"/>
      <c r="H116" s="459"/>
      <c r="I116" s="459"/>
      <c r="N116" s="459"/>
      <c r="O116" s="459"/>
      <c r="P116" s="459"/>
      <c r="Q116" s="459"/>
    </row>
    <row r="117" spans="1:17" x14ac:dyDescent="0.15">
      <c r="A117" s="459"/>
      <c r="B117" s="459"/>
      <c r="C117" s="459"/>
      <c r="D117" s="459"/>
      <c r="E117" s="459"/>
      <c r="F117" s="459"/>
      <c r="G117" s="459"/>
      <c r="H117" s="459"/>
      <c r="I117" s="459"/>
      <c r="N117" s="459"/>
      <c r="O117" s="459"/>
      <c r="P117" s="459"/>
      <c r="Q117" s="459"/>
    </row>
    <row r="118" spans="1:17" x14ac:dyDescent="0.15">
      <c r="A118" s="459"/>
      <c r="B118" s="459"/>
      <c r="C118" s="459"/>
      <c r="D118" s="459"/>
      <c r="E118" s="459"/>
      <c r="F118" s="459"/>
      <c r="G118" s="459"/>
      <c r="H118" s="459"/>
      <c r="I118" s="459"/>
      <c r="N118" s="459"/>
      <c r="O118" s="459"/>
      <c r="P118" s="459"/>
      <c r="Q118" s="459"/>
    </row>
    <row r="119" spans="1:17" x14ac:dyDescent="0.15">
      <c r="A119" s="459"/>
      <c r="B119" s="459"/>
      <c r="C119" s="459"/>
      <c r="D119" s="459"/>
      <c r="E119" s="459"/>
      <c r="F119" s="459"/>
      <c r="G119" s="459"/>
      <c r="H119" s="459"/>
      <c r="I119" s="459"/>
      <c r="N119" s="459"/>
      <c r="O119" s="459"/>
      <c r="P119" s="459"/>
      <c r="Q119" s="459"/>
    </row>
    <row r="120" spans="1:17" x14ac:dyDescent="0.15">
      <c r="A120" s="459"/>
      <c r="B120" s="459"/>
      <c r="C120" s="459"/>
      <c r="D120" s="459"/>
      <c r="E120" s="459"/>
      <c r="F120" s="459"/>
      <c r="G120" s="459"/>
      <c r="H120" s="459"/>
      <c r="I120" s="459"/>
      <c r="N120" s="459"/>
      <c r="O120" s="459"/>
      <c r="P120" s="459"/>
      <c r="Q120" s="459"/>
    </row>
    <row r="121" spans="1:17" x14ac:dyDescent="0.15">
      <c r="A121" s="459"/>
      <c r="B121" s="459"/>
      <c r="C121" s="459"/>
      <c r="D121" s="459"/>
      <c r="E121" s="459"/>
      <c r="F121" s="459"/>
      <c r="G121" s="459"/>
      <c r="H121" s="459"/>
      <c r="I121" s="459"/>
      <c r="N121" s="459"/>
      <c r="O121" s="459"/>
      <c r="P121" s="459"/>
      <c r="Q121" s="459"/>
    </row>
    <row r="122" spans="1:17" x14ac:dyDescent="0.15">
      <c r="A122" s="459"/>
      <c r="B122" s="459"/>
      <c r="C122" s="459"/>
      <c r="D122" s="459"/>
      <c r="E122" s="459"/>
      <c r="F122" s="459"/>
      <c r="G122" s="459"/>
      <c r="H122" s="459"/>
      <c r="I122" s="459"/>
      <c r="N122" s="459"/>
      <c r="O122" s="459"/>
      <c r="P122" s="459"/>
      <c r="Q122" s="459"/>
    </row>
    <row r="123" spans="1:17" x14ac:dyDescent="0.15">
      <c r="A123" s="459"/>
      <c r="B123" s="459"/>
      <c r="C123" s="459"/>
      <c r="D123" s="459"/>
      <c r="E123" s="459"/>
      <c r="F123" s="459"/>
      <c r="G123" s="459"/>
      <c r="H123" s="459"/>
      <c r="I123" s="459"/>
      <c r="N123" s="459"/>
      <c r="O123" s="459"/>
      <c r="P123" s="459"/>
      <c r="Q123" s="459"/>
    </row>
    <row r="124" spans="1:17" x14ac:dyDescent="0.15">
      <c r="A124" s="459"/>
      <c r="B124" s="459"/>
      <c r="C124" s="459"/>
      <c r="D124" s="459"/>
      <c r="E124" s="459"/>
      <c r="F124" s="459"/>
      <c r="G124" s="459"/>
      <c r="H124" s="459"/>
      <c r="I124" s="459"/>
      <c r="N124" s="459"/>
      <c r="O124" s="459"/>
      <c r="P124" s="459"/>
      <c r="Q124" s="459"/>
    </row>
    <row r="125" spans="1:17" x14ac:dyDescent="0.15">
      <c r="A125" s="459"/>
      <c r="B125" s="459"/>
      <c r="C125" s="459"/>
      <c r="D125" s="459"/>
      <c r="E125" s="459"/>
      <c r="F125" s="459"/>
      <c r="G125" s="459"/>
      <c r="H125" s="459"/>
      <c r="I125" s="459"/>
      <c r="N125" s="459"/>
      <c r="O125" s="459"/>
      <c r="P125" s="459"/>
      <c r="Q125" s="459"/>
    </row>
    <row r="126" spans="1:17" x14ac:dyDescent="0.15">
      <c r="A126" s="459"/>
      <c r="B126" s="459"/>
      <c r="C126" s="459"/>
      <c r="D126" s="459"/>
      <c r="E126" s="459"/>
      <c r="F126" s="459"/>
      <c r="G126" s="459"/>
      <c r="H126" s="459"/>
      <c r="I126" s="459"/>
      <c r="N126" s="459"/>
      <c r="O126" s="459"/>
      <c r="P126" s="459"/>
      <c r="Q126" s="459"/>
    </row>
    <row r="127" spans="1:17" x14ac:dyDescent="0.15">
      <c r="A127" s="459"/>
      <c r="B127" s="459"/>
      <c r="C127" s="459"/>
      <c r="D127" s="459"/>
      <c r="E127" s="459"/>
      <c r="F127" s="459"/>
      <c r="G127" s="459"/>
      <c r="H127" s="459"/>
      <c r="I127" s="459"/>
      <c r="N127" s="459"/>
      <c r="O127" s="459"/>
      <c r="P127" s="459"/>
      <c r="Q127" s="459"/>
    </row>
    <row r="128" spans="1:17" x14ac:dyDescent="0.15">
      <c r="A128" s="459"/>
      <c r="B128" s="459"/>
      <c r="C128" s="459"/>
      <c r="D128" s="459"/>
      <c r="E128" s="459"/>
      <c r="F128" s="459"/>
      <c r="G128" s="459"/>
      <c r="H128" s="459"/>
      <c r="I128" s="459"/>
      <c r="N128" s="459"/>
      <c r="O128" s="459"/>
      <c r="P128" s="459"/>
      <c r="Q128" s="459"/>
    </row>
    <row r="129" spans="1:17" x14ac:dyDescent="0.15">
      <c r="A129" s="459"/>
      <c r="B129" s="459"/>
      <c r="C129" s="459"/>
      <c r="D129" s="459"/>
      <c r="E129" s="459"/>
      <c r="F129" s="459"/>
      <c r="G129" s="459"/>
      <c r="H129" s="459"/>
      <c r="I129" s="459"/>
      <c r="N129" s="459"/>
      <c r="O129" s="459"/>
      <c r="P129" s="459"/>
      <c r="Q129" s="459"/>
    </row>
    <row r="130" spans="1:17" x14ac:dyDescent="0.15">
      <c r="A130" s="459"/>
      <c r="B130" s="459"/>
      <c r="C130" s="459"/>
      <c r="D130" s="459"/>
      <c r="E130" s="459"/>
      <c r="F130" s="459"/>
      <c r="G130" s="459"/>
      <c r="H130" s="459"/>
      <c r="I130" s="459"/>
      <c r="N130" s="459"/>
      <c r="O130" s="459"/>
      <c r="P130" s="459"/>
      <c r="Q130" s="459"/>
    </row>
    <row r="131" spans="1:17" x14ac:dyDescent="0.15">
      <c r="A131" s="459"/>
      <c r="B131" s="459"/>
      <c r="C131" s="459"/>
      <c r="D131" s="459"/>
      <c r="E131" s="459"/>
      <c r="F131" s="459"/>
      <c r="G131" s="459"/>
      <c r="H131" s="459"/>
      <c r="I131" s="459"/>
      <c r="N131" s="459"/>
      <c r="O131" s="459"/>
      <c r="P131" s="459"/>
      <c r="Q131" s="459"/>
    </row>
    <row r="132" spans="1:17" x14ac:dyDescent="0.15">
      <c r="A132" s="459"/>
      <c r="B132" s="459"/>
      <c r="C132" s="459"/>
      <c r="D132" s="459"/>
      <c r="E132" s="459"/>
      <c r="F132" s="459"/>
      <c r="G132" s="459"/>
      <c r="H132" s="459"/>
      <c r="I132" s="459"/>
      <c r="N132" s="459"/>
      <c r="O132" s="459"/>
      <c r="P132" s="459"/>
      <c r="Q132" s="459"/>
    </row>
    <row r="133" spans="1:17" x14ac:dyDescent="0.15">
      <c r="A133" s="459"/>
      <c r="B133" s="459"/>
      <c r="C133" s="459"/>
      <c r="D133" s="459"/>
      <c r="E133" s="459"/>
      <c r="F133" s="459"/>
      <c r="G133" s="459"/>
      <c r="H133" s="459"/>
      <c r="I133" s="459"/>
      <c r="N133" s="459"/>
      <c r="O133" s="459"/>
      <c r="P133" s="459"/>
      <c r="Q133" s="459"/>
    </row>
    <row r="134" spans="1:17" x14ac:dyDescent="0.15">
      <c r="A134" s="459"/>
      <c r="B134" s="459"/>
      <c r="C134" s="459"/>
      <c r="D134" s="459"/>
      <c r="E134" s="459"/>
      <c r="F134" s="459"/>
      <c r="G134" s="459"/>
      <c r="H134" s="459"/>
      <c r="I134" s="459"/>
      <c r="N134" s="459"/>
      <c r="O134" s="459"/>
      <c r="P134" s="459"/>
      <c r="Q134" s="459"/>
    </row>
    <row r="135" spans="1:17" x14ac:dyDescent="0.15">
      <c r="A135" s="459"/>
      <c r="B135" s="459"/>
      <c r="C135" s="459"/>
      <c r="D135" s="459"/>
      <c r="E135" s="459"/>
      <c r="F135" s="459"/>
      <c r="G135" s="459"/>
      <c r="H135" s="459"/>
      <c r="I135" s="459"/>
      <c r="N135" s="459"/>
      <c r="O135" s="459"/>
      <c r="P135" s="459"/>
      <c r="Q135" s="459"/>
    </row>
    <row r="136" spans="1:17" x14ac:dyDescent="0.15">
      <c r="A136" s="459"/>
      <c r="B136" s="459"/>
      <c r="C136" s="459"/>
      <c r="D136" s="459"/>
      <c r="E136" s="459"/>
      <c r="F136" s="459"/>
      <c r="G136" s="459"/>
      <c r="H136" s="459"/>
      <c r="I136" s="459"/>
      <c r="N136" s="459"/>
      <c r="O136" s="459"/>
      <c r="P136" s="459"/>
      <c r="Q136" s="459"/>
    </row>
    <row r="137" spans="1:17" x14ac:dyDescent="0.15">
      <c r="A137" s="459"/>
      <c r="B137" s="459"/>
      <c r="C137" s="459"/>
      <c r="D137" s="459"/>
      <c r="E137" s="459"/>
      <c r="F137" s="459"/>
      <c r="G137" s="459"/>
      <c r="H137" s="459"/>
      <c r="I137" s="459"/>
      <c r="N137" s="459"/>
      <c r="O137" s="459"/>
      <c r="P137" s="459"/>
      <c r="Q137" s="459"/>
    </row>
    <row r="138" spans="1:17" x14ac:dyDescent="0.15">
      <c r="A138" s="459"/>
      <c r="B138" s="459"/>
      <c r="C138" s="459"/>
      <c r="D138" s="459"/>
      <c r="E138" s="459"/>
      <c r="F138" s="459"/>
      <c r="G138" s="459"/>
      <c r="H138" s="459"/>
      <c r="I138" s="459"/>
      <c r="N138" s="459"/>
      <c r="O138" s="459"/>
      <c r="P138" s="459"/>
      <c r="Q138" s="459"/>
    </row>
    <row r="139" spans="1:17" x14ac:dyDescent="0.15">
      <c r="A139" s="459"/>
      <c r="B139" s="459"/>
      <c r="C139" s="459"/>
      <c r="D139" s="459"/>
      <c r="E139" s="459"/>
      <c r="F139" s="459"/>
      <c r="G139" s="459"/>
      <c r="H139" s="459"/>
      <c r="I139" s="459"/>
      <c r="N139" s="459"/>
      <c r="O139" s="459"/>
      <c r="P139" s="459"/>
      <c r="Q139" s="459"/>
    </row>
    <row r="140" spans="1:17" x14ac:dyDescent="0.15">
      <c r="A140" s="459"/>
      <c r="B140" s="459"/>
      <c r="C140" s="459"/>
      <c r="D140" s="459"/>
      <c r="E140" s="459"/>
      <c r="F140" s="459"/>
      <c r="G140" s="459"/>
      <c r="H140" s="459"/>
      <c r="I140" s="459"/>
      <c r="N140" s="459"/>
      <c r="O140" s="459"/>
      <c r="P140" s="459"/>
      <c r="Q140" s="459"/>
    </row>
    <row r="141" spans="1:17" x14ac:dyDescent="0.15">
      <c r="A141" s="459"/>
      <c r="B141" s="459"/>
      <c r="C141" s="459"/>
      <c r="D141" s="459"/>
      <c r="E141" s="459"/>
      <c r="F141" s="459"/>
      <c r="G141" s="459"/>
      <c r="H141" s="459"/>
      <c r="I141" s="459"/>
      <c r="N141" s="459"/>
      <c r="O141" s="459"/>
      <c r="P141" s="459"/>
      <c r="Q141" s="459"/>
    </row>
    <row r="142" spans="1:17" x14ac:dyDescent="0.15">
      <c r="A142" s="459"/>
      <c r="B142" s="459"/>
      <c r="C142" s="459"/>
      <c r="D142" s="459"/>
      <c r="E142" s="459"/>
      <c r="F142" s="459"/>
      <c r="G142" s="459"/>
      <c r="H142" s="459"/>
      <c r="I142" s="459"/>
      <c r="N142" s="459"/>
      <c r="O142" s="459"/>
      <c r="P142" s="459"/>
      <c r="Q142" s="459"/>
    </row>
    <row r="143" spans="1:17" x14ac:dyDescent="0.15">
      <c r="A143" s="459"/>
      <c r="B143" s="459"/>
      <c r="C143" s="459"/>
      <c r="D143" s="459"/>
      <c r="E143" s="459"/>
      <c r="F143" s="459"/>
      <c r="G143" s="459"/>
      <c r="H143" s="459"/>
      <c r="I143" s="459"/>
      <c r="N143" s="459"/>
      <c r="O143" s="459"/>
      <c r="P143" s="459"/>
      <c r="Q143" s="459"/>
    </row>
    <row r="144" spans="1:17" x14ac:dyDescent="0.15">
      <c r="A144" s="459"/>
      <c r="B144" s="459"/>
      <c r="C144" s="459"/>
      <c r="D144" s="459"/>
      <c r="E144" s="459"/>
      <c r="F144" s="459"/>
      <c r="G144" s="459"/>
      <c r="H144" s="459"/>
      <c r="I144" s="459"/>
      <c r="N144" s="459"/>
      <c r="O144" s="459"/>
      <c r="P144" s="459"/>
      <c r="Q144" s="459"/>
    </row>
    <row r="145" spans="1:17" x14ac:dyDescent="0.15">
      <c r="A145" s="459"/>
      <c r="B145" s="459"/>
      <c r="C145" s="459"/>
      <c r="D145" s="459"/>
      <c r="E145" s="459"/>
      <c r="F145" s="459"/>
      <c r="G145" s="459"/>
      <c r="H145" s="459"/>
      <c r="I145" s="459"/>
      <c r="N145" s="459"/>
      <c r="O145" s="459"/>
      <c r="P145" s="459"/>
      <c r="Q145" s="459"/>
    </row>
    <row r="146" spans="1:17" x14ac:dyDescent="0.15">
      <c r="A146" s="459"/>
      <c r="B146" s="459"/>
      <c r="C146" s="459"/>
      <c r="D146" s="459"/>
      <c r="E146" s="459"/>
      <c r="F146" s="459"/>
      <c r="G146" s="459"/>
      <c r="H146" s="459"/>
      <c r="I146" s="459"/>
      <c r="N146" s="459"/>
      <c r="O146" s="459"/>
      <c r="P146" s="459"/>
      <c r="Q146" s="459"/>
    </row>
    <row r="147" spans="1:17" x14ac:dyDescent="0.15">
      <c r="A147" s="459"/>
      <c r="B147" s="459"/>
      <c r="C147" s="459"/>
      <c r="D147" s="459"/>
      <c r="E147" s="459"/>
      <c r="F147" s="459"/>
      <c r="G147" s="459"/>
      <c r="H147" s="459"/>
      <c r="I147" s="459"/>
      <c r="N147" s="459"/>
      <c r="O147" s="459"/>
      <c r="P147" s="459"/>
      <c r="Q147" s="459"/>
    </row>
    <row r="148" spans="1:17" x14ac:dyDescent="0.15">
      <c r="A148" s="459"/>
      <c r="B148" s="459"/>
      <c r="C148" s="459"/>
      <c r="D148" s="459"/>
      <c r="E148" s="459"/>
      <c r="F148" s="459"/>
      <c r="G148" s="459"/>
      <c r="H148" s="459"/>
      <c r="I148" s="459"/>
      <c r="N148" s="459"/>
      <c r="O148" s="459"/>
      <c r="P148" s="459"/>
      <c r="Q148" s="459"/>
    </row>
    <row r="149" spans="1:17" x14ac:dyDescent="0.15">
      <c r="A149" s="459"/>
      <c r="B149" s="459"/>
      <c r="C149" s="459"/>
      <c r="D149" s="459"/>
      <c r="E149" s="459"/>
      <c r="F149" s="459"/>
      <c r="G149" s="459"/>
      <c r="H149" s="459"/>
      <c r="I149" s="459"/>
      <c r="N149" s="459"/>
      <c r="O149" s="459"/>
      <c r="P149" s="459"/>
      <c r="Q149" s="459"/>
    </row>
    <row r="150" spans="1:17" x14ac:dyDescent="0.15">
      <c r="A150" s="459"/>
      <c r="B150" s="459"/>
      <c r="C150" s="459"/>
      <c r="D150" s="459"/>
      <c r="E150" s="459"/>
      <c r="F150" s="459"/>
      <c r="G150" s="459"/>
      <c r="H150" s="459"/>
      <c r="I150" s="459"/>
      <c r="N150" s="459"/>
      <c r="O150" s="459"/>
      <c r="P150" s="459"/>
      <c r="Q150" s="459"/>
    </row>
    <row r="151" spans="1:17" x14ac:dyDescent="0.15">
      <c r="A151" s="459"/>
      <c r="B151" s="459"/>
      <c r="C151" s="459"/>
      <c r="D151" s="459"/>
      <c r="E151" s="459"/>
      <c r="F151" s="459"/>
      <c r="G151" s="459"/>
      <c r="H151" s="459"/>
      <c r="I151" s="459"/>
      <c r="N151" s="459"/>
      <c r="O151" s="459"/>
      <c r="P151" s="459"/>
      <c r="Q151" s="459"/>
    </row>
    <row r="152" spans="1:17" x14ac:dyDescent="0.15">
      <c r="A152" s="459"/>
      <c r="B152" s="459"/>
      <c r="C152" s="459"/>
      <c r="D152" s="459"/>
      <c r="E152" s="459"/>
      <c r="F152" s="459"/>
      <c r="G152" s="459"/>
      <c r="H152" s="459"/>
      <c r="I152" s="459"/>
      <c r="N152" s="459"/>
      <c r="O152" s="459"/>
      <c r="P152" s="459"/>
      <c r="Q152" s="459"/>
    </row>
    <row r="153" spans="1:17" x14ac:dyDescent="0.15">
      <c r="A153" s="459"/>
      <c r="B153" s="459"/>
      <c r="C153" s="459"/>
      <c r="D153" s="459"/>
      <c r="E153" s="459"/>
      <c r="F153" s="459"/>
      <c r="G153" s="459"/>
      <c r="H153" s="459"/>
      <c r="I153" s="459"/>
      <c r="N153" s="459"/>
      <c r="O153" s="459"/>
      <c r="P153" s="459"/>
      <c r="Q153" s="459"/>
    </row>
    <row r="154" spans="1:17" x14ac:dyDescent="0.15">
      <c r="A154" s="459"/>
      <c r="B154" s="459"/>
      <c r="C154" s="459"/>
      <c r="D154" s="459"/>
      <c r="E154" s="459"/>
      <c r="F154" s="459"/>
      <c r="G154" s="459"/>
      <c r="H154" s="459"/>
      <c r="I154" s="459"/>
      <c r="N154" s="459"/>
      <c r="O154" s="459"/>
      <c r="P154" s="459"/>
      <c r="Q154" s="459"/>
    </row>
    <row r="155" spans="1:17" x14ac:dyDescent="0.15">
      <c r="A155" s="459"/>
      <c r="B155" s="459"/>
      <c r="C155" s="459"/>
      <c r="D155" s="459"/>
      <c r="E155" s="459"/>
      <c r="F155" s="459"/>
      <c r="G155" s="459"/>
      <c r="H155" s="459"/>
      <c r="I155" s="459"/>
      <c r="N155" s="459"/>
      <c r="O155" s="459"/>
      <c r="P155" s="459"/>
      <c r="Q155" s="459"/>
    </row>
    <row r="156" spans="1:17" x14ac:dyDescent="0.15">
      <c r="A156" s="459"/>
      <c r="B156" s="459"/>
      <c r="C156" s="459"/>
      <c r="D156" s="459"/>
      <c r="E156" s="459"/>
      <c r="F156" s="459"/>
      <c r="G156" s="459"/>
      <c r="H156" s="459"/>
      <c r="I156" s="459"/>
      <c r="N156" s="459"/>
      <c r="O156" s="459"/>
      <c r="P156" s="459"/>
      <c r="Q156" s="459"/>
    </row>
    <row r="157" spans="1:17" x14ac:dyDescent="0.15">
      <c r="A157" s="459"/>
      <c r="B157" s="459"/>
      <c r="C157" s="459"/>
      <c r="D157" s="459"/>
      <c r="E157" s="459"/>
      <c r="F157" s="459"/>
      <c r="G157" s="459"/>
      <c r="H157" s="459"/>
      <c r="I157" s="459"/>
      <c r="N157" s="459"/>
      <c r="O157" s="459"/>
      <c r="P157" s="459"/>
      <c r="Q157" s="459"/>
    </row>
    <row r="158" spans="1:17" x14ac:dyDescent="0.15">
      <c r="A158" s="459"/>
      <c r="B158" s="459"/>
      <c r="C158" s="459"/>
      <c r="D158" s="459"/>
      <c r="E158" s="459"/>
      <c r="F158" s="459"/>
      <c r="G158" s="459"/>
      <c r="H158" s="459"/>
      <c r="I158" s="459"/>
      <c r="N158" s="459"/>
      <c r="O158" s="459"/>
      <c r="P158" s="459"/>
      <c r="Q158" s="459"/>
    </row>
    <row r="159" spans="1:17" x14ac:dyDescent="0.15">
      <c r="A159" s="459"/>
      <c r="B159" s="459"/>
      <c r="C159" s="459"/>
      <c r="D159" s="459"/>
      <c r="E159" s="459"/>
      <c r="F159" s="459"/>
      <c r="G159" s="459"/>
      <c r="H159" s="459"/>
      <c r="I159" s="459"/>
      <c r="N159" s="459"/>
      <c r="O159" s="459"/>
      <c r="P159" s="459"/>
      <c r="Q159" s="459"/>
    </row>
    <row r="160" spans="1:17" x14ac:dyDescent="0.15">
      <c r="A160" s="459"/>
      <c r="B160" s="459"/>
      <c r="C160" s="459"/>
      <c r="D160" s="459"/>
      <c r="E160" s="459"/>
      <c r="F160" s="459"/>
      <c r="G160" s="459"/>
      <c r="H160" s="459"/>
      <c r="I160" s="459"/>
      <c r="N160" s="459"/>
      <c r="O160" s="459"/>
      <c r="P160" s="459"/>
      <c r="Q160" s="459"/>
    </row>
    <row r="161" spans="1:17" x14ac:dyDescent="0.15">
      <c r="A161" s="459"/>
      <c r="B161" s="459"/>
      <c r="C161" s="459"/>
      <c r="D161" s="459"/>
      <c r="E161" s="459"/>
      <c r="F161" s="459"/>
      <c r="G161" s="459"/>
      <c r="H161" s="459"/>
      <c r="I161" s="459"/>
      <c r="N161" s="459"/>
      <c r="O161" s="459"/>
      <c r="P161" s="459"/>
      <c r="Q161" s="459"/>
    </row>
    <row r="162" spans="1:17" x14ac:dyDescent="0.15">
      <c r="A162" s="459"/>
      <c r="B162" s="459"/>
      <c r="C162" s="459"/>
      <c r="D162" s="459"/>
      <c r="E162" s="459"/>
      <c r="F162" s="459"/>
      <c r="G162" s="459"/>
      <c r="H162" s="459"/>
      <c r="I162" s="459"/>
      <c r="N162" s="459"/>
      <c r="O162" s="459"/>
      <c r="P162" s="459"/>
      <c r="Q162" s="459"/>
    </row>
    <row r="163" spans="1:17" x14ac:dyDescent="0.15">
      <c r="A163" s="459"/>
      <c r="B163" s="459"/>
      <c r="C163" s="459"/>
      <c r="D163" s="459"/>
      <c r="E163" s="459"/>
      <c r="F163" s="459"/>
      <c r="G163" s="459"/>
      <c r="H163" s="459"/>
      <c r="I163" s="459"/>
      <c r="N163" s="459"/>
      <c r="O163" s="459"/>
      <c r="P163" s="459"/>
      <c r="Q163" s="459"/>
    </row>
    <row r="164" spans="1:17" x14ac:dyDescent="0.15">
      <c r="A164" s="459"/>
      <c r="B164" s="459"/>
      <c r="C164" s="459"/>
      <c r="D164" s="459"/>
      <c r="E164" s="459"/>
      <c r="F164" s="459"/>
      <c r="G164" s="459"/>
      <c r="H164" s="459"/>
      <c r="I164" s="459"/>
      <c r="N164" s="459"/>
      <c r="O164" s="459"/>
      <c r="P164" s="459"/>
      <c r="Q164" s="459"/>
    </row>
    <row r="165" spans="1:17" x14ac:dyDescent="0.15">
      <c r="A165" s="459"/>
      <c r="B165" s="459"/>
      <c r="C165" s="459"/>
      <c r="D165" s="459"/>
      <c r="E165" s="459"/>
      <c r="F165" s="459"/>
      <c r="G165" s="459"/>
      <c r="H165" s="459"/>
      <c r="I165" s="459"/>
      <c r="N165" s="459"/>
      <c r="O165" s="459"/>
      <c r="P165" s="459"/>
      <c r="Q165" s="459"/>
    </row>
    <row r="166" spans="1:17" x14ac:dyDescent="0.15">
      <c r="A166" s="459"/>
      <c r="B166" s="459"/>
      <c r="C166" s="459"/>
      <c r="D166" s="459"/>
      <c r="E166" s="459"/>
      <c r="F166" s="459"/>
      <c r="G166" s="459"/>
      <c r="H166" s="459"/>
      <c r="I166" s="459"/>
      <c r="N166" s="459"/>
      <c r="O166" s="459"/>
      <c r="P166" s="459"/>
      <c r="Q166" s="459"/>
    </row>
    <row r="167" spans="1:17" x14ac:dyDescent="0.15">
      <c r="A167" s="459"/>
      <c r="B167" s="459"/>
      <c r="C167" s="459"/>
      <c r="D167" s="459"/>
      <c r="E167" s="459"/>
      <c r="F167" s="459"/>
      <c r="G167" s="459"/>
      <c r="H167" s="459"/>
      <c r="I167" s="459"/>
      <c r="N167" s="459"/>
      <c r="O167" s="459"/>
      <c r="P167" s="459"/>
      <c r="Q167" s="459"/>
    </row>
    <row r="168" spans="1:17" x14ac:dyDescent="0.15">
      <c r="A168" s="459"/>
      <c r="B168" s="459"/>
      <c r="C168" s="459"/>
      <c r="D168" s="459"/>
      <c r="E168" s="459"/>
      <c r="F168" s="459"/>
      <c r="G168" s="459"/>
      <c r="H168" s="459"/>
      <c r="I168" s="459"/>
      <c r="N168" s="459"/>
      <c r="O168" s="459"/>
      <c r="P168" s="459"/>
      <c r="Q168" s="459"/>
    </row>
    <row r="169" spans="1:17" x14ac:dyDescent="0.15">
      <c r="A169" s="459"/>
      <c r="B169" s="459"/>
      <c r="C169" s="459"/>
      <c r="D169" s="459"/>
      <c r="E169" s="459"/>
      <c r="F169" s="459"/>
      <c r="G169" s="459"/>
      <c r="H169" s="459"/>
      <c r="I169" s="459"/>
      <c r="N169" s="459"/>
      <c r="O169" s="459"/>
      <c r="P169" s="459"/>
      <c r="Q169" s="459"/>
    </row>
    <row r="170" spans="1:17" x14ac:dyDescent="0.15">
      <c r="A170" s="459"/>
      <c r="B170" s="459"/>
      <c r="C170" s="459"/>
      <c r="D170" s="459"/>
      <c r="E170" s="459"/>
      <c r="F170" s="459"/>
      <c r="G170" s="459"/>
      <c r="H170" s="459"/>
      <c r="I170" s="459"/>
      <c r="N170" s="459"/>
      <c r="O170" s="459"/>
      <c r="P170" s="459"/>
      <c r="Q170" s="459"/>
    </row>
    <row r="171" spans="1:17" x14ac:dyDescent="0.15">
      <c r="A171" s="459"/>
      <c r="B171" s="459"/>
      <c r="C171" s="459"/>
      <c r="D171" s="459"/>
      <c r="E171" s="459"/>
      <c r="F171" s="459"/>
      <c r="G171" s="459"/>
      <c r="H171" s="459"/>
      <c r="I171" s="459"/>
      <c r="N171" s="459"/>
      <c r="O171" s="459"/>
      <c r="P171" s="459"/>
      <c r="Q171" s="459"/>
    </row>
    <row r="172" spans="1:17" x14ac:dyDescent="0.15">
      <c r="A172" s="459"/>
      <c r="B172" s="459"/>
      <c r="C172" s="459"/>
      <c r="D172" s="459"/>
      <c r="E172" s="459"/>
      <c r="F172" s="459"/>
      <c r="G172" s="459"/>
      <c r="H172" s="459"/>
      <c r="I172" s="459"/>
      <c r="N172" s="459"/>
      <c r="O172" s="459"/>
      <c r="P172" s="459"/>
      <c r="Q172" s="459"/>
    </row>
    <row r="173" spans="1:17" x14ac:dyDescent="0.15">
      <c r="A173" s="459"/>
      <c r="B173" s="459"/>
      <c r="C173" s="459"/>
      <c r="D173" s="459"/>
      <c r="E173" s="459"/>
      <c r="F173" s="459"/>
      <c r="G173" s="459"/>
      <c r="H173" s="459"/>
      <c r="I173" s="459"/>
      <c r="N173" s="459"/>
      <c r="O173" s="459"/>
      <c r="P173" s="459"/>
      <c r="Q173" s="459"/>
    </row>
    <row r="174" spans="1:17" x14ac:dyDescent="0.15">
      <c r="A174" s="459"/>
      <c r="B174" s="459"/>
      <c r="C174" s="459"/>
      <c r="D174" s="459"/>
      <c r="E174" s="459"/>
      <c r="F174" s="459"/>
      <c r="G174" s="459"/>
      <c r="H174" s="459"/>
      <c r="I174" s="459"/>
      <c r="N174" s="459"/>
      <c r="O174" s="459"/>
      <c r="P174" s="459"/>
      <c r="Q174" s="459"/>
    </row>
    <row r="175" spans="1:17" x14ac:dyDescent="0.15">
      <c r="A175" s="459"/>
      <c r="B175" s="459"/>
      <c r="C175" s="459"/>
      <c r="D175" s="459"/>
      <c r="E175" s="459"/>
      <c r="F175" s="459"/>
      <c r="G175" s="459"/>
      <c r="H175" s="459"/>
      <c r="I175" s="459"/>
      <c r="N175" s="459"/>
      <c r="O175" s="459"/>
      <c r="P175" s="459"/>
      <c r="Q175" s="459"/>
    </row>
    <row r="176" spans="1:17" x14ac:dyDescent="0.15">
      <c r="A176" s="459"/>
      <c r="B176" s="459"/>
      <c r="C176" s="459"/>
      <c r="D176" s="459"/>
      <c r="E176" s="459"/>
      <c r="F176" s="459"/>
      <c r="G176" s="459"/>
      <c r="H176" s="459"/>
      <c r="I176" s="459"/>
      <c r="N176" s="459"/>
      <c r="O176" s="459"/>
      <c r="P176" s="459"/>
      <c r="Q176" s="459"/>
    </row>
    <row r="177" spans="1:17" x14ac:dyDescent="0.15">
      <c r="A177" s="459"/>
      <c r="B177" s="459"/>
      <c r="C177" s="459"/>
      <c r="D177" s="459"/>
      <c r="E177" s="459"/>
      <c r="F177" s="459"/>
      <c r="G177" s="459"/>
      <c r="H177" s="459"/>
      <c r="I177" s="459"/>
      <c r="N177" s="459"/>
      <c r="O177" s="459"/>
      <c r="P177" s="459"/>
      <c r="Q177" s="459"/>
    </row>
    <row r="178" spans="1:17" x14ac:dyDescent="0.15">
      <c r="A178" s="459"/>
      <c r="B178" s="459"/>
      <c r="C178" s="459"/>
      <c r="D178" s="459"/>
      <c r="E178" s="459"/>
      <c r="F178" s="459"/>
      <c r="G178" s="459"/>
      <c r="H178" s="459"/>
      <c r="I178" s="459"/>
      <c r="N178" s="459"/>
      <c r="O178" s="459"/>
      <c r="P178" s="459"/>
      <c r="Q178" s="459"/>
    </row>
    <row r="179" spans="1:17" x14ac:dyDescent="0.15">
      <c r="A179" s="459"/>
      <c r="B179" s="459"/>
      <c r="C179" s="459"/>
      <c r="D179" s="459"/>
      <c r="E179" s="459"/>
      <c r="F179" s="459"/>
      <c r="G179" s="459"/>
      <c r="H179" s="459"/>
      <c r="I179" s="459"/>
      <c r="N179" s="459"/>
      <c r="O179" s="459"/>
      <c r="P179" s="459"/>
      <c r="Q179" s="459"/>
    </row>
    <row r="180" spans="1:17" x14ac:dyDescent="0.15">
      <c r="A180" s="459"/>
      <c r="B180" s="459"/>
      <c r="C180" s="459"/>
      <c r="D180" s="459"/>
      <c r="E180" s="459"/>
      <c r="F180" s="459"/>
      <c r="G180" s="459"/>
      <c r="H180" s="459"/>
      <c r="I180" s="459"/>
      <c r="N180" s="459"/>
      <c r="O180" s="459"/>
      <c r="P180" s="459"/>
      <c r="Q180" s="459"/>
    </row>
    <row r="181" spans="1:17" x14ac:dyDescent="0.15">
      <c r="A181" s="459"/>
      <c r="B181" s="459"/>
      <c r="C181" s="459"/>
      <c r="D181" s="459"/>
      <c r="E181" s="459"/>
      <c r="F181" s="459"/>
      <c r="G181" s="459"/>
      <c r="H181" s="459"/>
      <c r="I181" s="459"/>
      <c r="N181" s="459"/>
      <c r="O181" s="459"/>
      <c r="P181" s="459"/>
      <c r="Q181" s="459"/>
    </row>
    <row r="182" spans="1:17" x14ac:dyDescent="0.15">
      <c r="A182" s="459"/>
      <c r="B182" s="459"/>
      <c r="C182" s="459"/>
      <c r="D182" s="459"/>
      <c r="E182" s="459"/>
      <c r="F182" s="459"/>
      <c r="G182" s="459"/>
      <c r="H182" s="459"/>
      <c r="I182" s="459"/>
      <c r="N182" s="459"/>
      <c r="O182" s="459"/>
      <c r="P182" s="459"/>
      <c r="Q182" s="459"/>
    </row>
    <row r="183" spans="1:17" x14ac:dyDescent="0.15">
      <c r="A183" s="459"/>
      <c r="B183" s="459"/>
      <c r="C183" s="459"/>
      <c r="D183" s="459"/>
      <c r="E183" s="459"/>
      <c r="F183" s="459"/>
      <c r="G183" s="459"/>
      <c r="H183" s="459"/>
      <c r="I183" s="459"/>
      <c r="N183" s="459"/>
      <c r="O183" s="459"/>
      <c r="P183" s="459"/>
      <c r="Q183" s="459"/>
    </row>
    <row r="184" spans="1:17" x14ac:dyDescent="0.15">
      <c r="A184" s="459"/>
      <c r="B184" s="459"/>
      <c r="C184" s="459"/>
      <c r="D184" s="459"/>
      <c r="E184" s="459"/>
      <c r="F184" s="459"/>
      <c r="G184" s="459"/>
      <c r="H184" s="459"/>
      <c r="I184" s="459"/>
      <c r="N184" s="459"/>
      <c r="O184" s="459"/>
      <c r="P184" s="459"/>
      <c r="Q184" s="459"/>
    </row>
    <row r="185" spans="1:17" x14ac:dyDescent="0.15">
      <c r="A185" s="459"/>
      <c r="B185" s="459"/>
      <c r="C185" s="459"/>
      <c r="D185" s="459"/>
      <c r="E185" s="459"/>
      <c r="F185" s="459"/>
      <c r="G185" s="459"/>
      <c r="H185" s="459"/>
      <c r="I185" s="459"/>
      <c r="N185" s="459"/>
      <c r="O185" s="459"/>
      <c r="P185" s="459"/>
      <c r="Q185" s="459"/>
    </row>
    <row r="186" spans="1:17" x14ac:dyDescent="0.15">
      <c r="A186" s="459"/>
      <c r="B186" s="459"/>
      <c r="C186" s="459"/>
      <c r="D186" s="459"/>
      <c r="E186" s="459"/>
      <c r="F186" s="459"/>
      <c r="G186" s="459"/>
      <c r="H186" s="459"/>
      <c r="I186" s="459"/>
      <c r="N186" s="459"/>
      <c r="O186" s="459"/>
      <c r="P186" s="459"/>
      <c r="Q186" s="459"/>
    </row>
    <row r="187" spans="1:17" x14ac:dyDescent="0.15">
      <c r="A187" s="459"/>
      <c r="B187" s="459"/>
      <c r="C187" s="459"/>
      <c r="D187" s="459"/>
      <c r="E187" s="459"/>
      <c r="F187" s="459"/>
      <c r="G187" s="459"/>
      <c r="H187" s="459"/>
      <c r="I187" s="459"/>
      <c r="N187" s="459"/>
      <c r="O187" s="459"/>
      <c r="P187" s="459"/>
      <c r="Q187" s="459"/>
    </row>
    <row r="188" spans="1:17" x14ac:dyDescent="0.15">
      <c r="A188" s="459"/>
      <c r="B188" s="459"/>
      <c r="C188" s="459"/>
      <c r="D188" s="459"/>
      <c r="E188" s="459"/>
      <c r="F188" s="459"/>
      <c r="G188" s="459"/>
      <c r="H188" s="459"/>
      <c r="I188" s="459"/>
      <c r="N188" s="459"/>
      <c r="O188" s="459"/>
      <c r="P188" s="459"/>
      <c r="Q188" s="459"/>
    </row>
    <row r="189" spans="1:17" x14ac:dyDescent="0.15">
      <c r="A189" s="459"/>
      <c r="B189" s="459"/>
      <c r="C189" s="459"/>
      <c r="D189" s="459"/>
      <c r="E189" s="459"/>
      <c r="F189" s="459"/>
      <c r="G189" s="459"/>
      <c r="H189" s="459"/>
      <c r="I189" s="459"/>
      <c r="N189" s="459"/>
      <c r="O189" s="459"/>
      <c r="P189" s="459"/>
      <c r="Q189" s="459"/>
    </row>
    <row r="190" spans="1:17" x14ac:dyDescent="0.15">
      <c r="A190" s="459"/>
      <c r="B190" s="459"/>
      <c r="C190" s="459"/>
      <c r="D190" s="459"/>
      <c r="E190" s="459"/>
      <c r="F190" s="459"/>
      <c r="G190" s="459"/>
      <c r="H190" s="459"/>
      <c r="I190" s="459"/>
      <c r="N190" s="459"/>
      <c r="O190" s="459"/>
      <c r="P190" s="459"/>
      <c r="Q190" s="459"/>
    </row>
    <row r="191" spans="1:17" x14ac:dyDescent="0.15">
      <c r="A191" s="459"/>
      <c r="B191" s="459"/>
      <c r="C191" s="459"/>
      <c r="D191" s="459"/>
      <c r="E191" s="459"/>
      <c r="F191" s="459"/>
      <c r="G191" s="459"/>
      <c r="H191" s="459"/>
      <c r="I191" s="459"/>
      <c r="N191" s="459"/>
      <c r="O191" s="459"/>
      <c r="P191" s="459"/>
      <c r="Q191" s="459"/>
    </row>
    <row r="192" spans="1:17" x14ac:dyDescent="0.15">
      <c r="A192" s="459"/>
      <c r="B192" s="459"/>
      <c r="C192" s="459"/>
      <c r="D192" s="459"/>
      <c r="E192" s="459"/>
      <c r="F192" s="459"/>
      <c r="G192" s="459"/>
      <c r="H192" s="459"/>
      <c r="I192" s="459"/>
      <c r="N192" s="459"/>
      <c r="O192" s="459"/>
      <c r="P192" s="459"/>
      <c r="Q192" s="459"/>
    </row>
    <row r="193" spans="1:17" x14ac:dyDescent="0.15">
      <c r="A193" s="459"/>
      <c r="B193" s="459"/>
      <c r="C193" s="459"/>
      <c r="D193" s="459"/>
      <c r="E193" s="459"/>
      <c r="F193" s="459"/>
      <c r="G193" s="459"/>
      <c r="H193" s="459"/>
      <c r="I193" s="459"/>
      <c r="N193" s="459"/>
      <c r="O193" s="459"/>
      <c r="P193" s="459"/>
      <c r="Q193" s="459"/>
    </row>
    <row r="194" spans="1:17" x14ac:dyDescent="0.15">
      <c r="A194" s="459"/>
      <c r="B194" s="459"/>
      <c r="C194" s="459"/>
      <c r="D194" s="459"/>
      <c r="E194" s="459"/>
      <c r="F194" s="459"/>
      <c r="G194" s="459"/>
      <c r="H194" s="459"/>
      <c r="I194" s="459"/>
      <c r="N194" s="459"/>
      <c r="O194" s="459"/>
      <c r="P194" s="459"/>
      <c r="Q194" s="459"/>
    </row>
    <row r="195" spans="1:17" x14ac:dyDescent="0.15">
      <c r="A195" s="459"/>
      <c r="B195" s="459"/>
      <c r="C195" s="459"/>
      <c r="D195" s="459"/>
      <c r="E195" s="459"/>
      <c r="F195" s="459"/>
      <c r="G195" s="459"/>
      <c r="H195" s="459"/>
      <c r="I195" s="459"/>
      <c r="N195" s="459"/>
      <c r="O195" s="459"/>
      <c r="P195" s="459"/>
      <c r="Q195" s="459"/>
    </row>
    <row r="196" spans="1:17" x14ac:dyDescent="0.15">
      <c r="A196" s="459"/>
      <c r="B196" s="459"/>
      <c r="C196" s="459"/>
      <c r="D196" s="459"/>
      <c r="E196" s="459"/>
      <c r="F196" s="459"/>
      <c r="G196" s="459"/>
      <c r="H196" s="459"/>
      <c r="I196" s="459"/>
      <c r="N196" s="459"/>
      <c r="O196" s="459"/>
      <c r="P196" s="459"/>
      <c r="Q196" s="459"/>
    </row>
    <row r="197" spans="1:17" x14ac:dyDescent="0.15">
      <c r="A197" s="459"/>
      <c r="B197" s="459"/>
      <c r="C197" s="459"/>
      <c r="D197" s="459"/>
      <c r="E197" s="459"/>
      <c r="F197" s="459"/>
      <c r="G197" s="459"/>
      <c r="H197" s="459"/>
      <c r="I197" s="459"/>
      <c r="N197" s="459"/>
      <c r="O197" s="459"/>
      <c r="P197" s="459"/>
      <c r="Q197" s="459"/>
    </row>
    <row r="198" spans="1:17" x14ac:dyDescent="0.15">
      <c r="A198" s="459"/>
      <c r="B198" s="459"/>
      <c r="C198" s="459"/>
      <c r="D198" s="459"/>
      <c r="E198" s="459"/>
      <c r="F198" s="459"/>
      <c r="G198" s="459"/>
      <c r="H198" s="459"/>
      <c r="I198" s="459"/>
      <c r="N198" s="459"/>
      <c r="O198" s="459"/>
      <c r="P198" s="459"/>
      <c r="Q198" s="459"/>
    </row>
    <row r="199" spans="1:17" x14ac:dyDescent="0.15">
      <c r="A199" s="459"/>
      <c r="B199" s="459"/>
      <c r="C199" s="459"/>
      <c r="D199" s="459"/>
      <c r="E199" s="459"/>
      <c r="F199" s="459"/>
      <c r="G199" s="459"/>
      <c r="H199" s="459"/>
      <c r="I199" s="459"/>
      <c r="N199" s="459"/>
      <c r="O199" s="459"/>
      <c r="P199" s="459"/>
      <c r="Q199" s="459"/>
    </row>
    <row r="200" spans="1:17" x14ac:dyDescent="0.15">
      <c r="A200" s="459"/>
      <c r="B200" s="459"/>
      <c r="C200" s="459"/>
      <c r="D200" s="459"/>
      <c r="E200" s="459"/>
      <c r="F200" s="459"/>
      <c r="G200" s="459"/>
      <c r="H200" s="459"/>
      <c r="I200" s="459"/>
      <c r="N200" s="459"/>
      <c r="O200" s="459"/>
      <c r="P200" s="459"/>
      <c r="Q200" s="459"/>
    </row>
    <row r="201" spans="1:17" x14ac:dyDescent="0.15">
      <c r="A201" s="459"/>
      <c r="B201" s="459"/>
      <c r="C201" s="459"/>
      <c r="D201" s="459"/>
      <c r="E201" s="459"/>
      <c r="F201" s="459"/>
      <c r="G201" s="459"/>
      <c r="H201" s="459"/>
      <c r="I201" s="459"/>
      <c r="N201" s="459"/>
      <c r="O201" s="459"/>
      <c r="P201" s="459"/>
      <c r="Q201" s="459"/>
    </row>
    <row r="202" spans="1:17" x14ac:dyDescent="0.15">
      <c r="A202" s="459"/>
      <c r="B202" s="459"/>
      <c r="C202" s="459"/>
      <c r="D202" s="459"/>
      <c r="E202" s="459"/>
      <c r="F202" s="459"/>
      <c r="G202" s="459"/>
      <c r="H202" s="459"/>
      <c r="I202" s="459"/>
      <c r="N202" s="459"/>
      <c r="O202" s="459"/>
      <c r="P202" s="459"/>
      <c r="Q202" s="459"/>
    </row>
    <row r="203" spans="1:17" x14ac:dyDescent="0.15">
      <c r="A203" s="459"/>
      <c r="B203" s="459"/>
      <c r="C203" s="459"/>
      <c r="D203" s="459"/>
      <c r="E203" s="459"/>
      <c r="F203" s="459"/>
      <c r="G203" s="459"/>
      <c r="H203" s="459"/>
      <c r="I203" s="459"/>
      <c r="N203" s="459"/>
      <c r="O203" s="459"/>
      <c r="P203" s="459"/>
      <c r="Q203" s="459"/>
    </row>
    <row r="204" spans="1:17" x14ac:dyDescent="0.15">
      <c r="A204" s="459"/>
      <c r="B204" s="459"/>
      <c r="C204" s="459"/>
      <c r="D204" s="459"/>
      <c r="E204" s="459"/>
      <c r="F204" s="459"/>
      <c r="G204" s="459"/>
      <c r="H204" s="459"/>
      <c r="I204" s="459"/>
      <c r="N204" s="459"/>
      <c r="O204" s="459"/>
      <c r="P204" s="459"/>
      <c r="Q204" s="459"/>
    </row>
    <row r="205" spans="1:17" x14ac:dyDescent="0.15">
      <c r="A205" s="459"/>
      <c r="B205" s="459"/>
      <c r="C205" s="459"/>
      <c r="D205" s="459"/>
      <c r="E205" s="459"/>
      <c r="F205" s="459"/>
      <c r="G205" s="459"/>
      <c r="H205" s="459"/>
      <c r="I205" s="459"/>
      <c r="N205" s="459"/>
      <c r="O205" s="459"/>
      <c r="P205" s="459"/>
      <c r="Q205" s="459"/>
    </row>
    <row r="206" spans="1:17" x14ac:dyDescent="0.15">
      <c r="A206" s="459"/>
      <c r="B206" s="459"/>
      <c r="C206" s="459"/>
      <c r="D206" s="459"/>
      <c r="E206" s="459"/>
      <c r="F206" s="459"/>
      <c r="G206" s="459"/>
      <c r="H206" s="459"/>
      <c r="I206" s="459"/>
      <c r="N206" s="459"/>
      <c r="O206" s="459"/>
      <c r="P206" s="459"/>
      <c r="Q206" s="459"/>
    </row>
    <row r="207" spans="1:17" x14ac:dyDescent="0.15">
      <c r="A207" s="459"/>
      <c r="B207" s="459"/>
      <c r="C207" s="459"/>
      <c r="D207" s="459"/>
      <c r="E207" s="459"/>
      <c r="F207" s="459"/>
      <c r="G207" s="459"/>
      <c r="H207" s="459"/>
      <c r="I207" s="459"/>
      <c r="N207" s="459"/>
      <c r="O207" s="459"/>
      <c r="P207" s="459"/>
      <c r="Q207" s="459"/>
    </row>
    <row r="208" spans="1:17" x14ac:dyDescent="0.15">
      <c r="A208" s="459"/>
      <c r="B208" s="459"/>
      <c r="C208" s="459"/>
      <c r="D208" s="459"/>
      <c r="E208" s="459"/>
      <c r="F208" s="459"/>
      <c r="G208" s="459"/>
      <c r="H208" s="459"/>
      <c r="I208" s="459"/>
      <c r="N208" s="459"/>
      <c r="O208" s="459"/>
      <c r="P208" s="459"/>
      <c r="Q208" s="459"/>
    </row>
    <row r="209" spans="1:17" x14ac:dyDescent="0.15">
      <c r="A209" s="459"/>
      <c r="B209" s="459"/>
      <c r="C209" s="459"/>
      <c r="D209" s="459"/>
      <c r="E209" s="459"/>
      <c r="F209" s="459"/>
      <c r="G209" s="459"/>
      <c r="H209" s="459"/>
      <c r="I209" s="459"/>
      <c r="N209" s="459"/>
      <c r="O209" s="459"/>
      <c r="P209" s="459"/>
      <c r="Q209" s="459"/>
    </row>
    <row r="210" spans="1:17" x14ac:dyDescent="0.15">
      <c r="A210" s="459"/>
      <c r="B210" s="459"/>
      <c r="C210" s="459"/>
      <c r="D210" s="459"/>
      <c r="E210" s="459"/>
      <c r="F210" s="459"/>
      <c r="G210" s="459"/>
      <c r="H210" s="459"/>
      <c r="I210" s="459"/>
      <c r="N210" s="459"/>
      <c r="O210" s="459"/>
      <c r="P210" s="459"/>
      <c r="Q210" s="459"/>
    </row>
    <row r="211" spans="1:17" x14ac:dyDescent="0.15">
      <c r="A211" s="459"/>
      <c r="B211" s="459"/>
      <c r="C211" s="459"/>
      <c r="D211" s="459"/>
      <c r="E211" s="459"/>
      <c r="F211" s="459"/>
      <c r="G211" s="459"/>
      <c r="H211" s="459"/>
      <c r="I211" s="459"/>
      <c r="N211" s="459"/>
      <c r="O211" s="459"/>
      <c r="P211" s="459"/>
      <c r="Q211" s="459"/>
    </row>
    <row r="212" spans="1:17" x14ac:dyDescent="0.15">
      <c r="A212" s="459"/>
      <c r="B212" s="459"/>
      <c r="C212" s="459"/>
      <c r="D212" s="459"/>
      <c r="E212" s="459"/>
      <c r="F212" s="459"/>
      <c r="G212" s="459"/>
      <c r="H212" s="459"/>
      <c r="I212" s="459"/>
      <c r="N212" s="459"/>
      <c r="O212" s="459"/>
      <c r="P212" s="459"/>
      <c r="Q212" s="459"/>
    </row>
    <row r="213" spans="1:17" x14ac:dyDescent="0.15">
      <c r="A213" s="459"/>
      <c r="B213" s="459"/>
      <c r="C213" s="459"/>
      <c r="D213" s="459"/>
      <c r="E213" s="459"/>
      <c r="F213" s="459"/>
      <c r="G213" s="459"/>
      <c r="H213" s="459"/>
      <c r="I213" s="459"/>
      <c r="N213" s="459"/>
      <c r="O213" s="459"/>
      <c r="P213" s="459"/>
      <c r="Q213" s="459"/>
    </row>
    <row r="214" spans="1:17" x14ac:dyDescent="0.15">
      <c r="A214" s="459"/>
      <c r="B214" s="459"/>
      <c r="C214" s="459"/>
      <c r="D214" s="459"/>
      <c r="E214" s="459"/>
      <c r="F214" s="459"/>
      <c r="G214" s="459"/>
      <c r="H214" s="459"/>
      <c r="I214" s="459"/>
      <c r="N214" s="459"/>
      <c r="O214" s="459"/>
      <c r="P214" s="459"/>
      <c r="Q214" s="459"/>
    </row>
    <row r="215" spans="1:17" x14ac:dyDescent="0.15">
      <c r="A215" s="459"/>
      <c r="B215" s="459"/>
      <c r="C215" s="459"/>
      <c r="D215" s="459"/>
      <c r="E215" s="459"/>
      <c r="F215" s="459"/>
      <c r="G215" s="459"/>
      <c r="H215" s="459"/>
      <c r="I215" s="459"/>
      <c r="N215" s="459"/>
      <c r="O215" s="459"/>
      <c r="P215" s="459"/>
      <c r="Q215" s="459"/>
    </row>
    <row r="216" spans="1:17" x14ac:dyDescent="0.15">
      <c r="A216" s="459"/>
      <c r="B216" s="459"/>
      <c r="C216" s="459"/>
      <c r="D216" s="459"/>
      <c r="E216" s="459"/>
      <c r="F216" s="459"/>
      <c r="G216" s="459"/>
      <c r="H216" s="459"/>
      <c r="I216" s="459"/>
      <c r="N216" s="459"/>
      <c r="O216" s="459"/>
      <c r="P216" s="459"/>
      <c r="Q216" s="459"/>
    </row>
    <row r="217" spans="1:17" x14ac:dyDescent="0.15">
      <c r="A217" s="459"/>
      <c r="B217" s="459"/>
      <c r="C217" s="459"/>
      <c r="D217" s="459"/>
      <c r="E217" s="459"/>
      <c r="F217" s="459"/>
      <c r="G217" s="459"/>
      <c r="H217" s="459"/>
      <c r="I217" s="459"/>
      <c r="N217" s="459"/>
      <c r="O217" s="459"/>
      <c r="P217" s="459"/>
      <c r="Q217" s="459"/>
    </row>
    <row r="218" spans="1:17" x14ac:dyDescent="0.15">
      <c r="A218" s="459"/>
      <c r="B218" s="459"/>
      <c r="C218" s="459"/>
      <c r="D218" s="459"/>
      <c r="E218" s="459"/>
      <c r="F218" s="459"/>
      <c r="G218" s="459"/>
      <c r="H218" s="459"/>
      <c r="I218" s="459"/>
      <c r="N218" s="459"/>
      <c r="O218" s="459"/>
      <c r="P218" s="459"/>
      <c r="Q218" s="459"/>
    </row>
    <row r="219" spans="1:17" x14ac:dyDescent="0.15">
      <c r="A219" s="459"/>
      <c r="B219" s="459"/>
      <c r="C219" s="459"/>
      <c r="D219" s="459"/>
      <c r="E219" s="459"/>
      <c r="F219" s="459"/>
      <c r="G219" s="459"/>
      <c r="H219" s="459"/>
      <c r="I219" s="459"/>
      <c r="N219" s="459"/>
      <c r="O219" s="459"/>
      <c r="P219" s="459"/>
      <c r="Q219" s="459"/>
    </row>
    <row r="220" spans="1:17" x14ac:dyDescent="0.15">
      <c r="A220" s="459"/>
      <c r="B220" s="459"/>
      <c r="C220" s="459"/>
      <c r="D220" s="459"/>
      <c r="E220" s="459"/>
      <c r="F220" s="459"/>
      <c r="G220" s="459"/>
      <c r="H220" s="459"/>
      <c r="I220" s="459"/>
      <c r="N220" s="459"/>
      <c r="O220" s="459"/>
      <c r="P220" s="459"/>
      <c r="Q220" s="459"/>
    </row>
    <row r="221" spans="1:17" x14ac:dyDescent="0.15">
      <c r="A221" s="459"/>
      <c r="B221" s="459"/>
      <c r="C221" s="459"/>
      <c r="D221" s="459"/>
      <c r="E221" s="459"/>
      <c r="F221" s="459"/>
      <c r="G221" s="459"/>
      <c r="H221" s="459"/>
      <c r="I221" s="459"/>
      <c r="N221" s="459"/>
      <c r="O221" s="459"/>
      <c r="P221" s="459"/>
      <c r="Q221" s="459"/>
    </row>
    <row r="222" spans="1:17" x14ac:dyDescent="0.15">
      <c r="A222" s="459"/>
      <c r="B222" s="459"/>
      <c r="C222" s="459"/>
      <c r="D222" s="459"/>
      <c r="E222" s="459"/>
      <c r="F222" s="459"/>
      <c r="G222" s="459"/>
      <c r="H222" s="459"/>
      <c r="I222" s="459"/>
      <c r="N222" s="459"/>
      <c r="O222" s="459"/>
      <c r="P222" s="459"/>
      <c r="Q222" s="459"/>
    </row>
    <row r="223" spans="1:17" x14ac:dyDescent="0.15">
      <c r="A223" s="459"/>
      <c r="B223" s="459"/>
      <c r="C223" s="459"/>
      <c r="D223" s="459"/>
      <c r="E223" s="459"/>
      <c r="F223" s="459"/>
      <c r="G223" s="459"/>
      <c r="H223" s="459"/>
      <c r="I223" s="459"/>
      <c r="N223" s="459"/>
      <c r="O223" s="459"/>
      <c r="P223" s="459"/>
      <c r="Q223" s="459"/>
    </row>
    <row r="224" spans="1:17" x14ac:dyDescent="0.15">
      <c r="A224" s="459"/>
      <c r="B224" s="459"/>
      <c r="C224" s="459"/>
      <c r="D224" s="459"/>
      <c r="E224" s="459"/>
      <c r="F224" s="459"/>
      <c r="G224" s="459"/>
      <c r="H224" s="459"/>
      <c r="I224" s="459"/>
      <c r="N224" s="459"/>
      <c r="O224" s="459"/>
      <c r="P224" s="459"/>
      <c r="Q224" s="459"/>
    </row>
    <row r="225" spans="1:17" x14ac:dyDescent="0.15">
      <c r="A225" s="459"/>
      <c r="B225" s="459"/>
      <c r="C225" s="459"/>
      <c r="D225" s="459"/>
      <c r="E225" s="459"/>
      <c r="F225" s="459"/>
      <c r="G225" s="459"/>
      <c r="H225" s="459"/>
      <c r="I225" s="459"/>
      <c r="N225" s="459"/>
      <c r="O225" s="459"/>
      <c r="P225" s="459"/>
      <c r="Q225" s="459"/>
    </row>
    <row r="226" spans="1:17" x14ac:dyDescent="0.15">
      <c r="A226" s="459"/>
      <c r="B226" s="459"/>
      <c r="C226" s="459"/>
      <c r="D226" s="459"/>
      <c r="E226" s="459"/>
      <c r="F226" s="459"/>
      <c r="G226" s="459"/>
      <c r="H226" s="459"/>
      <c r="I226" s="459"/>
      <c r="N226" s="459"/>
      <c r="O226" s="459"/>
      <c r="P226" s="459"/>
      <c r="Q226" s="459"/>
    </row>
    <row r="227" spans="1:17" x14ac:dyDescent="0.15">
      <c r="A227" s="459"/>
      <c r="B227" s="459"/>
      <c r="C227" s="459"/>
      <c r="D227" s="459"/>
      <c r="E227" s="459"/>
      <c r="F227" s="459"/>
      <c r="G227" s="459"/>
      <c r="H227" s="459"/>
      <c r="I227" s="459"/>
      <c r="N227" s="459"/>
      <c r="O227" s="459"/>
      <c r="P227" s="459"/>
      <c r="Q227" s="459"/>
    </row>
    <row r="228" spans="1:17" x14ac:dyDescent="0.15">
      <c r="A228" s="459"/>
      <c r="B228" s="459"/>
      <c r="C228" s="459"/>
      <c r="D228" s="459"/>
      <c r="E228" s="459"/>
      <c r="F228" s="459"/>
      <c r="G228" s="459"/>
      <c r="H228" s="459"/>
      <c r="I228" s="459"/>
      <c r="N228" s="459"/>
      <c r="O228" s="459"/>
      <c r="P228" s="459"/>
      <c r="Q228" s="459"/>
    </row>
    <row r="229" spans="1:17" x14ac:dyDescent="0.15">
      <c r="A229" s="459"/>
      <c r="B229" s="459"/>
      <c r="C229" s="459"/>
      <c r="D229" s="459"/>
      <c r="E229" s="459"/>
      <c r="F229" s="459"/>
      <c r="G229" s="459"/>
      <c r="H229" s="459"/>
      <c r="I229" s="459"/>
      <c r="N229" s="459"/>
      <c r="O229" s="459"/>
      <c r="P229" s="459"/>
      <c r="Q229" s="459"/>
    </row>
    <row r="230" spans="1:17" x14ac:dyDescent="0.15">
      <c r="A230" s="459"/>
      <c r="B230" s="459"/>
      <c r="C230" s="459"/>
      <c r="D230" s="459"/>
      <c r="E230" s="459"/>
      <c r="F230" s="459"/>
      <c r="G230" s="459"/>
      <c r="H230" s="459"/>
      <c r="I230" s="459"/>
      <c r="N230" s="459"/>
      <c r="O230" s="459"/>
      <c r="P230" s="459"/>
      <c r="Q230" s="459"/>
    </row>
    <row r="231" spans="1:17" x14ac:dyDescent="0.15">
      <c r="A231" s="459"/>
      <c r="B231" s="459"/>
      <c r="C231" s="459"/>
      <c r="D231" s="459"/>
      <c r="E231" s="459"/>
      <c r="F231" s="459"/>
      <c r="G231" s="459"/>
      <c r="H231" s="459"/>
      <c r="I231" s="459"/>
      <c r="N231" s="459"/>
      <c r="O231" s="459"/>
      <c r="P231" s="459"/>
      <c r="Q231" s="459"/>
    </row>
    <row r="232" spans="1:17" x14ac:dyDescent="0.15">
      <c r="A232" s="459"/>
      <c r="B232" s="459"/>
      <c r="C232" s="459"/>
      <c r="D232" s="459"/>
      <c r="E232" s="459"/>
      <c r="F232" s="459"/>
      <c r="G232" s="459"/>
      <c r="H232" s="459"/>
      <c r="I232" s="459"/>
      <c r="N232" s="459"/>
      <c r="O232" s="459"/>
      <c r="P232" s="459"/>
      <c r="Q232" s="459"/>
    </row>
    <row r="233" spans="1:17" x14ac:dyDescent="0.15">
      <c r="A233" s="459"/>
      <c r="B233" s="459"/>
      <c r="C233" s="459"/>
      <c r="D233" s="459"/>
      <c r="E233" s="459"/>
      <c r="F233" s="459"/>
      <c r="G233" s="459"/>
      <c r="H233" s="459"/>
      <c r="I233" s="459"/>
      <c r="N233" s="459"/>
      <c r="O233" s="459"/>
      <c r="P233" s="459"/>
      <c r="Q233" s="459"/>
    </row>
    <row r="234" spans="1:17" x14ac:dyDescent="0.15">
      <c r="A234" s="459"/>
      <c r="B234" s="459"/>
      <c r="C234" s="459"/>
      <c r="D234" s="459"/>
      <c r="E234" s="459"/>
      <c r="F234" s="459"/>
      <c r="G234" s="459"/>
      <c r="H234" s="459"/>
      <c r="I234" s="459"/>
      <c r="N234" s="459"/>
      <c r="O234" s="459"/>
      <c r="P234" s="459"/>
      <c r="Q234" s="459"/>
    </row>
    <row r="235" spans="1:17" x14ac:dyDescent="0.15">
      <c r="A235" s="459"/>
      <c r="B235" s="459"/>
      <c r="C235" s="459"/>
      <c r="D235" s="459"/>
      <c r="E235" s="459"/>
      <c r="F235" s="459"/>
      <c r="G235" s="459"/>
      <c r="H235" s="459"/>
      <c r="I235" s="459"/>
      <c r="N235" s="459"/>
      <c r="O235" s="459"/>
      <c r="P235" s="459"/>
      <c r="Q235" s="459"/>
    </row>
    <row r="236" spans="1:17" x14ac:dyDescent="0.15">
      <c r="A236" s="459"/>
      <c r="B236" s="459"/>
      <c r="C236" s="459"/>
      <c r="D236" s="459"/>
      <c r="E236" s="459"/>
      <c r="F236" s="459"/>
      <c r="G236" s="459"/>
      <c r="H236" s="459"/>
      <c r="I236" s="459"/>
      <c r="N236" s="459"/>
      <c r="O236" s="459"/>
      <c r="P236" s="459"/>
      <c r="Q236" s="459"/>
    </row>
    <row r="237" spans="1:17" x14ac:dyDescent="0.15">
      <c r="A237" s="459"/>
      <c r="B237" s="459"/>
      <c r="C237" s="459"/>
      <c r="D237" s="459"/>
      <c r="E237" s="459"/>
      <c r="F237" s="459"/>
      <c r="G237" s="459"/>
      <c r="H237" s="459"/>
      <c r="I237" s="459"/>
      <c r="N237" s="459"/>
      <c r="O237" s="459"/>
      <c r="P237" s="459"/>
      <c r="Q237" s="459"/>
    </row>
    <row r="238" spans="1:17" x14ac:dyDescent="0.15">
      <c r="A238" s="459"/>
      <c r="B238" s="459"/>
      <c r="C238" s="459"/>
      <c r="D238" s="459"/>
      <c r="E238" s="459"/>
      <c r="F238" s="459"/>
      <c r="G238" s="459"/>
      <c r="H238" s="459"/>
      <c r="I238" s="459"/>
      <c r="N238" s="459"/>
      <c r="O238" s="459"/>
      <c r="P238" s="459"/>
      <c r="Q238" s="459"/>
    </row>
    <row r="239" spans="1:17" x14ac:dyDescent="0.15">
      <c r="A239" s="459"/>
      <c r="B239" s="459"/>
      <c r="C239" s="459"/>
      <c r="D239" s="459"/>
      <c r="E239" s="459"/>
      <c r="F239" s="459"/>
      <c r="G239" s="459"/>
      <c r="H239" s="459"/>
      <c r="I239" s="459"/>
      <c r="N239" s="459"/>
      <c r="O239" s="459"/>
      <c r="P239" s="459"/>
      <c r="Q239" s="459"/>
    </row>
    <row r="240" spans="1:17" x14ac:dyDescent="0.15">
      <c r="A240" s="459"/>
      <c r="B240" s="459"/>
      <c r="C240" s="459"/>
      <c r="D240" s="459"/>
      <c r="E240" s="459"/>
      <c r="F240" s="459"/>
      <c r="G240" s="459"/>
      <c r="H240" s="459"/>
      <c r="I240" s="459"/>
      <c r="N240" s="459"/>
      <c r="O240" s="459"/>
      <c r="P240" s="459"/>
      <c r="Q240" s="459"/>
    </row>
    <row r="241" spans="1:17" x14ac:dyDescent="0.15">
      <c r="A241" s="459"/>
      <c r="B241" s="459"/>
      <c r="C241" s="459"/>
      <c r="D241" s="459"/>
      <c r="E241" s="459"/>
      <c r="F241" s="459"/>
      <c r="G241" s="459"/>
      <c r="H241" s="459"/>
      <c r="I241" s="459"/>
      <c r="N241" s="459"/>
      <c r="O241" s="459"/>
      <c r="P241" s="459"/>
      <c r="Q241" s="459"/>
    </row>
    <row r="242" spans="1:17" x14ac:dyDescent="0.15">
      <c r="A242" s="459"/>
      <c r="B242" s="459"/>
      <c r="C242" s="459"/>
      <c r="D242" s="459"/>
      <c r="E242" s="459"/>
      <c r="F242" s="459"/>
      <c r="G242" s="459"/>
      <c r="H242" s="459"/>
      <c r="I242" s="459"/>
      <c r="N242" s="459"/>
      <c r="O242" s="459"/>
      <c r="P242" s="459"/>
      <c r="Q242" s="459"/>
    </row>
    <row r="243" spans="1:17" x14ac:dyDescent="0.15">
      <c r="A243" s="459"/>
      <c r="B243" s="459"/>
      <c r="C243" s="459"/>
      <c r="D243" s="459"/>
      <c r="E243" s="459"/>
      <c r="F243" s="459"/>
      <c r="G243" s="459"/>
      <c r="H243" s="459"/>
      <c r="I243" s="459"/>
      <c r="N243" s="459"/>
      <c r="O243" s="459"/>
      <c r="P243" s="459"/>
      <c r="Q243" s="459"/>
    </row>
    <row r="244" spans="1:17" x14ac:dyDescent="0.15">
      <c r="A244" s="459"/>
      <c r="B244" s="459"/>
      <c r="C244" s="459"/>
      <c r="D244" s="459"/>
      <c r="E244" s="459"/>
      <c r="F244" s="459"/>
      <c r="G244" s="459"/>
      <c r="H244" s="459"/>
      <c r="I244" s="459"/>
      <c r="N244" s="459"/>
      <c r="O244" s="459"/>
      <c r="P244" s="459"/>
      <c r="Q244" s="459"/>
    </row>
    <row r="245" spans="1:17" x14ac:dyDescent="0.15">
      <c r="A245" s="459"/>
      <c r="B245" s="459"/>
      <c r="C245" s="459"/>
      <c r="D245" s="459"/>
      <c r="E245" s="459"/>
      <c r="F245" s="459"/>
      <c r="G245" s="459"/>
      <c r="H245" s="459"/>
      <c r="I245" s="459"/>
      <c r="N245" s="459"/>
      <c r="O245" s="459"/>
      <c r="P245" s="459"/>
      <c r="Q245" s="459"/>
    </row>
    <row r="246" spans="1:17" x14ac:dyDescent="0.15">
      <c r="A246" s="459"/>
      <c r="B246" s="459"/>
      <c r="C246" s="459"/>
      <c r="D246" s="459"/>
      <c r="E246" s="459"/>
      <c r="F246" s="459"/>
      <c r="G246" s="459"/>
      <c r="H246" s="459"/>
      <c r="I246" s="459"/>
      <c r="N246" s="459"/>
      <c r="O246" s="459"/>
      <c r="P246" s="459"/>
      <c r="Q246" s="459"/>
    </row>
    <row r="247" spans="1:17" x14ac:dyDescent="0.15">
      <c r="A247" s="459"/>
      <c r="B247" s="459"/>
      <c r="C247" s="459"/>
      <c r="D247" s="459"/>
      <c r="E247" s="459"/>
      <c r="F247" s="459"/>
      <c r="G247" s="459"/>
      <c r="H247" s="459"/>
      <c r="I247" s="459"/>
      <c r="N247" s="459"/>
      <c r="O247" s="459"/>
      <c r="P247" s="459"/>
      <c r="Q247" s="459"/>
    </row>
    <row r="248" spans="1:17" x14ac:dyDescent="0.15">
      <c r="A248" s="459"/>
      <c r="B248" s="459"/>
      <c r="C248" s="459"/>
      <c r="D248" s="459"/>
      <c r="E248" s="459"/>
      <c r="F248" s="459"/>
      <c r="G248" s="459"/>
      <c r="H248" s="459"/>
      <c r="I248" s="459"/>
      <c r="N248" s="459"/>
      <c r="O248" s="459"/>
      <c r="P248" s="459"/>
      <c r="Q248" s="459"/>
    </row>
    <row r="249" spans="1:17" x14ac:dyDescent="0.15">
      <c r="A249" s="459"/>
      <c r="B249" s="459"/>
      <c r="C249" s="459"/>
      <c r="D249" s="459"/>
      <c r="E249" s="459"/>
      <c r="F249" s="459"/>
      <c r="G249" s="459"/>
      <c r="H249" s="459"/>
      <c r="I249" s="459"/>
      <c r="N249" s="459"/>
      <c r="O249" s="459"/>
      <c r="P249" s="459"/>
      <c r="Q249" s="459"/>
    </row>
    <row r="250" spans="1:17" x14ac:dyDescent="0.15">
      <c r="A250" s="459"/>
      <c r="B250" s="459"/>
      <c r="C250" s="459"/>
      <c r="D250" s="459"/>
      <c r="E250" s="459"/>
      <c r="F250" s="459"/>
      <c r="G250" s="459"/>
      <c r="H250" s="459"/>
      <c r="I250" s="459"/>
      <c r="N250" s="459"/>
      <c r="O250" s="459"/>
      <c r="P250" s="459"/>
      <c r="Q250" s="459"/>
    </row>
    <row r="251" spans="1:17" x14ac:dyDescent="0.15">
      <c r="A251" s="459"/>
      <c r="B251" s="459"/>
      <c r="C251" s="459"/>
      <c r="D251" s="459"/>
      <c r="E251" s="459"/>
      <c r="F251" s="459"/>
      <c r="G251" s="459"/>
      <c r="H251" s="459"/>
      <c r="I251" s="459"/>
      <c r="N251" s="459"/>
      <c r="O251" s="459"/>
      <c r="P251" s="459"/>
      <c r="Q251" s="459"/>
    </row>
    <row r="252" spans="1:17" x14ac:dyDescent="0.15">
      <c r="A252" s="459"/>
      <c r="B252" s="459"/>
      <c r="C252" s="459"/>
      <c r="D252" s="459"/>
      <c r="E252" s="459"/>
      <c r="F252" s="459"/>
      <c r="G252" s="459"/>
      <c r="H252" s="459"/>
      <c r="I252" s="459"/>
      <c r="N252" s="459"/>
      <c r="O252" s="459"/>
      <c r="P252" s="459"/>
      <c r="Q252" s="459"/>
    </row>
    <row r="253" spans="1:17" x14ac:dyDescent="0.15">
      <c r="A253" s="459"/>
      <c r="B253" s="459"/>
      <c r="C253" s="459"/>
      <c r="D253" s="459"/>
      <c r="E253" s="459"/>
      <c r="F253" s="459"/>
      <c r="G253" s="459"/>
      <c r="H253" s="459"/>
      <c r="I253" s="459"/>
      <c r="N253" s="459"/>
      <c r="O253" s="459"/>
      <c r="P253" s="459"/>
      <c r="Q253" s="459"/>
    </row>
    <row r="254" spans="1:17" x14ac:dyDescent="0.15">
      <c r="A254" s="459"/>
      <c r="B254" s="459"/>
      <c r="C254" s="459"/>
      <c r="D254" s="459"/>
      <c r="E254" s="459"/>
      <c r="F254" s="459"/>
      <c r="G254" s="459"/>
      <c r="H254" s="459"/>
      <c r="I254" s="459"/>
      <c r="N254" s="459"/>
      <c r="O254" s="459"/>
      <c r="P254" s="459"/>
      <c r="Q254" s="459"/>
    </row>
    <row r="255" spans="1:17" x14ac:dyDescent="0.15">
      <c r="A255" s="459"/>
      <c r="B255" s="459"/>
      <c r="C255" s="459"/>
      <c r="D255" s="459"/>
      <c r="E255" s="459"/>
      <c r="F255" s="459"/>
      <c r="G255" s="459"/>
      <c r="H255" s="459"/>
      <c r="I255" s="459"/>
      <c r="N255" s="459"/>
      <c r="O255" s="459"/>
      <c r="P255" s="459"/>
      <c r="Q255" s="459"/>
    </row>
    <row r="256" spans="1:17" x14ac:dyDescent="0.15">
      <c r="A256" s="459"/>
      <c r="B256" s="459"/>
      <c r="C256" s="459"/>
      <c r="D256" s="459"/>
      <c r="E256" s="459"/>
      <c r="F256" s="459"/>
      <c r="G256" s="459"/>
      <c r="H256" s="459"/>
      <c r="I256" s="459"/>
      <c r="N256" s="459"/>
      <c r="O256" s="459"/>
      <c r="P256" s="459"/>
      <c r="Q256" s="459"/>
    </row>
    <row r="257" spans="1:17" x14ac:dyDescent="0.15">
      <c r="A257" s="459"/>
      <c r="B257" s="459"/>
      <c r="C257" s="459"/>
      <c r="D257" s="459"/>
      <c r="E257" s="459"/>
      <c r="F257" s="459"/>
      <c r="G257" s="459"/>
      <c r="H257" s="459"/>
      <c r="I257" s="459"/>
      <c r="N257" s="459"/>
      <c r="O257" s="459"/>
      <c r="P257" s="459"/>
      <c r="Q257" s="459"/>
    </row>
    <row r="258" spans="1:17" x14ac:dyDescent="0.15">
      <c r="A258" s="459"/>
      <c r="B258" s="459"/>
      <c r="C258" s="459"/>
      <c r="D258" s="459"/>
      <c r="E258" s="459"/>
      <c r="F258" s="459"/>
      <c r="G258" s="459"/>
      <c r="H258" s="459"/>
      <c r="I258" s="459"/>
      <c r="N258" s="459"/>
      <c r="O258" s="459"/>
      <c r="P258" s="459"/>
      <c r="Q258" s="459"/>
    </row>
    <row r="259" spans="1:17" x14ac:dyDescent="0.15">
      <c r="A259" s="459"/>
      <c r="B259" s="459"/>
      <c r="C259" s="459"/>
      <c r="D259" s="459"/>
      <c r="E259" s="459"/>
      <c r="F259" s="459"/>
      <c r="G259" s="459"/>
      <c r="H259" s="459"/>
      <c r="I259" s="459"/>
      <c r="N259" s="459"/>
      <c r="O259" s="459"/>
      <c r="P259" s="459"/>
      <c r="Q259" s="459"/>
    </row>
    <row r="260" spans="1:17" x14ac:dyDescent="0.15">
      <c r="A260" s="459"/>
      <c r="B260" s="459"/>
      <c r="C260" s="459"/>
      <c r="D260" s="459"/>
      <c r="E260" s="459"/>
      <c r="F260" s="459"/>
      <c r="G260" s="459"/>
      <c r="H260" s="459"/>
      <c r="I260" s="459"/>
      <c r="N260" s="459"/>
      <c r="O260" s="459"/>
      <c r="P260" s="459"/>
      <c r="Q260" s="459"/>
    </row>
    <row r="261" spans="1:17" x14ac:dyDescent="0.15">
      <c r="A261" s="459"/>
      <c r="B261" s="459"/>
      <c r="C261" s="459"/>
      <c r="D261" s="459"/>
      <c r="E261" s="459"/>
      <c r="F261" s="459"/>
      <c r="G261" s="459"/>
      <c r="H261" s="459"/>
      <c r="I261" s="459"/>
      <c r="N261" s="459"/>
      <c r="O261" s="459"/>
      <c r="P261" s="459"/>
      <c r="Q261" s="459"/>
    </row>
    <row r="262" spans="1:17" x14ac:dyDescent="0.15">
      <c r="A262" s="459"/>
      <c r="B262" s="459"/>
      <c r="C262" s="459"/>
      <c r="D262" s="459"/>
      <c r="E262" s="459"/>
      <c r="F262" s="459"/>
      <c r="G262" s="459"/>
      <c r="H262" s="459"/>
      <c r="I262" s="459"/>
      <c r="N262" s="459"/>
      <c r="O262" s="459"/>
      <c r="P262" s="459"/>
      <c r="Q262" s="459"/>
    </row>
    <row r="263" spans="1:17" x14ac:dyDescent="0.15">
      <c r="A263" s="459"/>
      <c r="B263" s="459"/>
      <c r="C263" s="459"/>
      <c r="D263" s="459"/>
      <c r="E263" s="459"/>
      <c r="F263" s="459"/>
      <c r="G263" s="459"/>
      <c r="H263" s="459"/>
      <c r="I263" s="459"/>
      <c r="N263" s="459"/>
      <c r="O263" s="459"/>
      <c r="P263" s="459"/>
      <c r="Q263" s="459"/>
    </row>
    <row r="264" spans="1:17" x14ac:dyDescent="0.15">
      <c r="A264" s="459"/>
      <c r="B264" s="459"/>
      <c r="C264" s="459"/>
      <c r="D264" s="459"/>
      <c r="E264" s="459"/>
      <c r="F264" s="459"/>
      <c r="G264" s="459"/>
      <c r="H264" s="459"/>
      <c r="I264" s="459"/>
      <c r="N264" s="459"/>
      <c r="O264" s="459"/>
      <c r="P264" s="459"/>
      <c r="Q264" s="459"/>
    </row>
    <row r="265" spans="1:17" x14ac:dyDescent="0.15">
      <c r="A265" s="459"/>
      <c r="B265" s="459"/>
      <c r="C265" s="459"/>
      <c r="D265" s="459"/>
      <c r="E265" s="459"/>
      <c r="F265" s="459"/>
      <c r="G265" s="459"/>
      <c r="H265" s="459"/>
      <c r="I265" s="459"/>
      <c r="N265" s="459"/>
      <c r="O265" s="459"/>
      <c r="P265" s="459"/>
      <c r="Q265" s="459"/>
    </row>
    <row r="266" spans="1:17" x14ac:dyDescent="0.15">
      <c r="A266" s="459"/>
      <c r="B266" s="459"/>
      <c r="C266" s="459"/>
      <c r="D266" s="459"/>
      <c r="E266" s="459"/>
      <c r="F266" s="459"/>
      <c r="G266" s="459"/>
      <c r="H266" s="459"/>
      <c r="I266" s="459"/>
      <c r="N266" s="459"/>
      <c r="O266" s="459"/>
      <c r="P266" s="459"/>
      <c r="Q266" s="459"/>
    </row>
    <row r="267" spans="1:17" x14ac:dyDescent="0.15">
      <c r="A267" s="459"/>
      <c r="B267" s="459"/>
      <c r="C267" s="459"/>
      <c r="D267" s="459"/>
      <c r="E267" s="459"/>
      <c r="F267" s="459"/>
      <c r="G267" s="459"/>
      <c r="H267" s="459"/>
      <c r="I267" s="459"/>
      <c r="N267" s="459"/>
      <c r="O267" s="459"/>
      <c r="P267" s="459"/>
      <c r="Q267" s="459"/>
    </row>
    <row r="268" spans="1:17" x14ac:dyDescent="0.15">
      <c r="A268" s="459"/>
      <c r="B268" s="459"/>
      <c r="C268" s="459"/>
      <c r="D268" s="459"/>
      <c r="E268" s="459"/>
      <c r="F268" s="459"/>
      <c r="G268" s="459"/>
      <c r="H268" s="459"/>
      <c r="I268" s="459"/>
      <c r="N268" s="459"/>
      <c r="O268" s="459"/>
      <c r="P268" s="459"/>
      <c r="Q268" s="459"/>
    </row>
    <row r="269" spans="1:17" x14ac:dyDescent="0.15">
      <c r="A269" s="459"/>
      <c r="B269" s="459"/>
      <c r="C269" s="459"/>
      <c r="D269" s="459"/>
      <c r="E269" s="459"/>
      <c r="F269" s="459"/>
      <c r="G269" s="459"/>
      <c r="H269" s="459"/>
      <c r="I269" s="459"/>
      <c r="N269" s="459"/>
      <c r="O269" s="459"/>
      <c r="P269" s="459"/>
      <c r="Q269" s="459"/>
    </row>
    <row r="270" spans="1:17" x14ac:dyDescent="0.15">
      <c r="A270" s="459"/>
      <c r="B270" s="459"/>
      <c r="C270" s="459"/>
      <c r="D270" s="459"/>
      <c r="E270" s="459"/>
      <c r="F270" s="459"/>
      <c r="G270" s="459"/>
      <c r="H270" s="459"/>
      <c r="I270" s="459"/>
      <c r="N270" s="459"/>
      <c r="O270" s="459"/>
      <c r="P270" s="459"/>
      <c r="Q270" s="459"/>
    </row>
    <row r="271" spans="1:17" x14ac:dyDescent="0.15">
      <c r="A271" s="459"/>
      <c r="B271" s="459"/>
      <c r="C271" s="459"/>
      <c r="D271" s="459"/>
      <c r="E271" s="459"/>
      <c r="F271" s="459"/>
      <c r="G271" s="459"/>
      <c r="H271" s="459"/>
      <c r="I271" s="459"/>
      <c r="N271" s="459"/>
      <c r="O271" s="459"/>
      <c r="P271" s="459"/>
      <c r="Q271" s="459"/>
    </row>
    <row r="272" spans="1:17" x14ac:dyDescent="0.15">
      <c r="A272" s="459"/>
      <c r="B272" s="459"/>
      <c r="C272" s="459"/>
      <c r="D272" s="459"/>
      <c r="E272" s="459"/>
      <c r="F272" s="459"/>
      <c r="G272" s="459"/>
      <c r="H272" s="459"/>
      <c r="I272" s="459"/>
      <c r="N272" s="459"/>
      <c r="O272" s="459"/>
      <c r="P272" s="459"/>
      <c r="Q272" s="459"/>
    </row>
    <row r="273" spans="1:17" x14ac:dyDescent="0.15">
      <c r="A273" s="459"/>
      <c r="B273" s="459"/>
      <c r="C273" s="459"/>
      <c r="D273" s="459"/>
      <c r="E273" s="459"/>
      <c r="F273" s="459"/>
      <c r="G273" s="459"/>
      <c r="H273" s="459"/>
      <c r="I273" s="459"/>
      <c r="N273" s="459"/>
      <c r="O273" s="459"/>
      <c r="P273" s="459"/>
      <c r="Q273" s="459"/>
    </row>
    <row r="274" spans="1:17" x14ac:dyDescent="0.15">
      <c r="A274" s="459"/>
      <c r="B274" s="459"/>
      <c r="C274" s="459"/>
      <c r="D274" s="459"/>
      <c r="E274" s="459"/>
      <c r="F274" s="459"/>
      <c r="G274" s="459"/>
      <c r="H274" s="459"/>
      <c r="I274" s="459"/>
      <c r="N274" s="459"/>
      <c r="O274" s="459"/>
      <c r="P274" s="459"/>
      <c r="Q274" s="459"/>
    </row>
    <row r="275" spans="1:17" x14ac:dyDescent="0.15">
      <c r="A275" s="459"/>
      <c r="B275" s="459"/>
      <c r="C275" s="459"/>
      <c r="D275" s="459"/>
      <c r="E275" s="459"/>
      <c r="F275" s="459"/>
      <c r="G275" s="459"/>
      <c r="H275" s="459"/>
      <c r="I275" s="459"/>
      <c r="N275" s="459"/>
      <c r="O275" s="459"/>
      <c r="P275" s="459"/>
      <c r="Q275" s="459"/>
    </row>
    <row r="276" spans="1:17" x14ac:dyDescent="0.15">
      <c r="A276" s="459"/>
      <c r="B276" s="459"/>
      <c r="C276" s="459"/>
      <c r="D276" s="459"/>
      <c r="E276" s="459"/>
      <c r="F276" s="459"/>
      <c r="G276" s="459"/>
      <c r="H276" s="459"/>
      <c r="I276" s="459"/>
      <c r="N276" s="459"/>
      <c r="O276" s="459"/>
      <c r="P276" s="459"/>
      <c r="Q276" s="459"/>
    </row>
    <row r="277" spans="1:17" x14ac:dyDescent="0.15">
      <c r="A277" s="459"/>
      <c r="B277" s="459"/>
      <c r="C277" s="459"/>
      <c r="D277" s="459"/>
      <c r="E277" s="459"/>
      <c r="F277" s="459"/>
      <c r="G277" s="459"/>
      <c r="H277" s="459"/>
      <c r="I277" s="459"/>
      <c r="N277" s="459"/>
      <c r="O277" s="459"/>
      <c r="P277" s="459"/>
      <c r="Q277" s="459"/>
    </row>
    <row r="278" spans="1:17" x14ac:dyDescent="0.15">
      <c r="A278" s="459"/>
      <c r="B278" s="459"/>
      <c r="C278" s="459"/>
      <c r="D278" s="459"/>
      <c r="E278" s="459"/>
      <c r="F278" s="459"/>
      <c r="G278" s="459"/>
      <c r="H278" s="459"/>
      <c r="I278" s="459"/>
      <c r="N278" s="459"/>
      <c r="O278" s="459"/>
      <c r="P278" s="459"/>
      <c r="Q278" s="459"/>
    </row>
    <row r="279" spans="1:17" x14ac:dyDescent="0.15">
      <c r="A279" s="459"/>
      <c r="B279" s="459"/>
      <c r="C279" s="459"/>
      <c r="D279" s="459"/>
      <c r="E279" s="459"/>
      <c r="F279" s="459"/>
      <c r="G279" s="459"/>
      <c r="H279" s="459"/>
      <c r="I279" s="459"/>
      <c r="N279" s="459"/>
      <c r="O279" s="459"/>
      <c r="P279" s="459"/>
      <c r="Q279" s="459"/>
    </row>
    <row r="280" spans="1:17" x14ac:dyDescent="0.15">
      <c r="A280" s="459"/>
      <c r="B280" s="459"/>
      <c r="C280" s="459"/>
      <c r="D280" s="459"/>
      <c r="E280" s="459"/>
      <c r="F280" s="459"/>
      <c r="G280" s="459"/>
      <c r="H280" s="459"/>
      <c r="I280" s="459"/>
      <c r="N280" s="459"/>
      <c r="O280" s="459"/>
      <c r="P280" s="459"/>
      <c r="Q280" s="459"/>
    </row>
    <row r="281" spans="1:17" x14ac:dyDescent="0.15">
      <c r="A281" s="459"/>
      <c r="B281" s="459"/>
      <c r="C281" s="459"/>
      <c r="D281" s="459"/>
      <c r="E281" s="459"/>
      <c r="F281" s="459"/>
      <c r="G281" s="459"/>
      <c r="H281" s="459"/>
      <c r="I281" s="459"/>
      <c r="N281" s="459"/>
      <c r="O281" s="459"/>
      <c r="P281" s="459"/>
      <c r="Q281" s="459"/>
    </row>
    <row r="282" spans="1:17" x14ac:dyDescent="0.15">
      <c r="A282" s="459"/>
      <c r="B282" s="459"/>
      <c r="C282" s="459"/>
      <c r="D282" s="459"/>
      <c r="E282" s="459"/>
      <c r="F282" s="459"/>
      <c r="G282" s="459"/>
      <c r="H282" s="459"/>
      <c r="I282" s="459"/>
      <c r="N282" s="459"/>
      <c r="O282" s="459"/>
      <c r="P282" s="459"/>
      <c r="Q282" s="459"/>
    </row>
    <row r="283" spans="1:17" x14ac:dyDescent="0.15">
      <c r="A283" s="459"/>
      <c r="B283" s="459"/>
      <c r="C283" s="459"/>
      <c r="D283" s="459"/>
      <c r="E283" s="459"/>
      <c r="F283" s="459"/>
      <c r="G283" s="459"/>
      <c r="H283" s="459"/>
      <c r="I283" s="459"/>
      <c r="N283" s="459"/>
      <c r="O283" s="459"/>
      <c r="P283" s="459"/>
      <c r="Q283" s="459"/>
    </row>
    <row r="284" spans="1:17" x14ac:dyDescent="0.15">
      <c r="A284" s="459"/>
      <c r="B284" s="459"/>
      <c r="C284" s="459"/>
      <c r="D284" s="459"/>
      <c r="E284" s="459"/>
      <c r="F284" s="459"/>
      <c r="G284" s="459"/>
      <c r="H284" s="459"/>
      <c r="I284" s="459"/>
      <c r="N284" s="459"/>
      <c r="O284" s="459"/>
      <c r="P284" s="459"/>
      <c r="Q284" s="459"/>
    </row>
    <row r="285" spans="1:17" x14ac:dyDescent="0.15">
      <c r="A285" s="459"/>
      <c r="B285" s="459"/>
      <c r="C285" s="459"/>
      <c r="D285" s="459"/>
      <c r="E285" s="459"/>
      <c r="F285" s="459"/>
      <c r="G285" s="459"/>
      <c r="H285" s="459"/>
      <c r="I285" s="459"/>
      <c r="N285" s="459"/>
      <c r="O285" s="459"/>
      <c r="P285" s="459"/>
      <c r="Q285" s="459"/>
    </row>
    <row r="286" spans="1:17" x14ac:dyDescent="0.15">
      <c r="A286" s="459"/>
      <c r="B286" s="459"/>
      <c r="C286" s="459"/>
      <c r="D286" s="459"/>
      <c r="E286" s="459"/>
      <c r="F286" s="459"/>
      <c r="G286" s="459"/>
      <c r="H286" s="459"/>
      <c r="I286" s="459"/>
      <c r="N286" s="459"/>
      <c r="O286" s="459"/>
      <c r="P286" s="459"/>
      <c r="Q286" s="459"/>
    </row>
    <row r="287" spans="1:17" x14ac:dyDescent="0.15">
      <c r="A287" s="459"/>
      <c r="B287" s="459"/>
      <c r="C287" s="459"/>
      <c r="D287" s="459"/>
      <c r="E287" s="459"/>
      <c r="F287" s="459"/>
      <c r="G287" s="459"/>
      <c r="H287" s="459"/>
      <c r="I287" s="459"/>
      <c r="N287" s="459"/>
      <c r="O287" s="459"/>
      <c r="P287" s="459"/>
      <c r="Q287" s="459"/>
    </row>
    <row r="288" spans="1:17" x14ac:dyDescent="0.15">
      <c r="A288" s="459"/>
      <c r="B288" s="459"/>
      <c r="C288" s="459"/>
      <c r="D288" s="459"/>
      <c r="E288" s="459"/>
      <c r="F288" s="459"/>
      <c r="G288" s="459"/>
      <c r="H288" s="459"/>
      <c r="I288" s="459"/>
      <c r="N288" s="459"/>
      <c r="O288" s="459"/>
      <c r="P288" s="459"/>
      <c r="Q288" s="459"/>
    </row>
    <row r="289" spans="1:17" x14ac:dyDescent="0.15">
      <c r="A289" s="459"/>
      <c r="B289" s="459"/>
      <c r="C289" s="459"/>
      <c r="D289" s="459"/>
      <c r="E289" s="459"/>
      <c r="F289" s="459"/>
      <c r="G289" s="459"/>
      <c r="H289" s="459"/>
      <c r="I289" s="459"/>
      <c r="N289" s="459"/>
      <c r="O289" s="459"/>
      <c r="P289" s="459"/>
      <c r="Q289" s="459"/>
    </row>
    <row r="290" spans="1:17" x14ac:dyDescent="0.15">
      <c r="A290" s="459"/>
      <c r="B290" s="459"/>
      <c r="C290" s="459"/>
      <c r="D290" s="459"/>
      <c r="E290" s="459"/>
      <c r="F290" s="459"/>
      <c r="G290" s="459"/>
      <c r="H290" s="459"/>
      <c r="I290" s="459"/>
      <c r="N290" s="459"/>
      <c r="O290" s="459"/>
      <c r="P290" s="459"/>
      <c r="Q290" s="459"/>
    </row>
    <row r="291" spans="1:17" x14ac:dyDescent="0.15">
      <c r="A291" s="459"/>
      <c r="B291" s="459"/>
      <c r="C291" s="459"/>
      <c r="D291" s="459"/>
      <c r="E291" s="459"/>
      <c r="F291" s="459"/>
      <c r="G291" s="459"/>
      <c r="H291" s="459"/>
      <c r="I291" s="459"/>
      <c r="N291" s="459"/>
      <c r="O291" s="459"/>
      <c r="P291" s="459"/>
      <c r="Q291" s="459"/>
    </row>
    <row r="292" spans="1:17" x14ac:dyDescent="0.15">
      <c r="A292" s="459"/>
      <c r="B292" s="459"/>
      <c r="C292" s="459"/>
      <c r="D292" s="459"/>
      <c r="E292" s="459"/>
      <c r="F292" s="459"/>
      <c r="G292" s="459"/>
      <c r="H292" s="459"/>
      <c r="I292" s="459"/>
      <c r="N292" s="459"/>
      <c r="O292" s="459"/>
      <c r="P292" s="459"/>
      <c r="Q292" s="459"/>
    </row>
    <row r="293" spans="1:17" x14ac:dyDescent="0.15">
      <c r="A293" s="459"/>
      <c r="B293" s="459"/>
      <c r="C293" s="459"/>
      <c r="D293" s="459"/>
      <c r="E293" s="459"/>
      <c r="F293" s="459"/>
      <c r="G293" s="459"/>
      <c r="H293" s="459"/>
      <c r="I293" s="459"/>
      <c r="N293" s="459"/>
      <c r="O293" s="459"/>
      <c r="P293" s="459"/>
      <c r="Q293" s="459"/>
    </row>
    <row r="294" spans="1:17" x14ac:dyDescent="0.15">
      <c r="A294" s="459"/>
      <c r="B294" s="459"/>
      <c r="C294" s="459"/>
      <c r="D294" s="459"/>
      <c r="E294" s="459"/>
      <c r="F294" s="459"/>
      <c r="G294" s="459"/>
      <c r="H294" s="459"/>
      <c r="I294" s="459"/>
      <c r="N294" s="459"/>
      <c r="O294" s="459"/>
      <c r="P294" s="459"/>
      <c r="Q294" s="459"/>
    </row>
    <row r="295" spans="1:17" x14ac:dyDescent="0.15">
      <c r="A295" s="459"/>
      <c r="B295" s="459"/>
      <c r="C295" s="459"/>
      <c r="D295" s="459"/>
      <c r="E295" s="459"/>
      <c r="F295" s="459"/>
      <c r="G295" s="459"/>
      <c r="H295" s="459"/>
      <c r="I295" s="459"/>
      <c r="N295" s="459"/>
      <c r="O295" s="459"/>
      <c r="P295" s="459"/>
      <c r="Q295" s="459"/>
    </row>
    <row r="296" spans="1:17" x14ac:dyDescent="0.15">
      <c r="A296" s="459"/>
      <c r="B296" s="459"/>
      <c r="C296" s="459"/>
      <c r="D296" s="459"/>
      <c r="E296" s="459"/>
      <c r="F296" s="459"/>
      <c r="G296" s="459"/>
      <c r="H296" s="459"/>
      <c r="I296" s="459"/>
      <c r="N296" s="459"/>
      <c r="O296" s="459"/>
      <c r="P296" s="459"/>
      <c r="Q296" s="459"/>
    </row>
    <row r="297" spans="1:17" x14ac:dyDescent="0.15">
      <c r="A297" s="459"/>
      <c r="B297" s="459"/>
      <c r="C297" s="459"/>
      <c r="D297" s="459"/>
      <c r="E297" s="459"/>
      <c r="F297" s="459"/>
      <c r="G297" s="459"/>
      <c r="H297" s="459"/>
      <c r="I297" s="459"/>
      <c r="N297" s="459"/>
      <c r="O297" s="459"/>
      <c r="P297" s="459"/>
      <c r="Q297" s="459"/>
    </row>
    <row r="298" spans="1:17" x14ac:dyDescent="0.15">
      <c r="A298" s="459"/>
      <c r="B298" s="459"/>
      <c r="C298" s="459"/>
      <c r="D298" s="459"/>
      <c r="E298" s="459"/>
      <c r="F298" s="459"/>
      <c r="G298" s="459"/>
      <c r="H298" s="459"/>
      <c r="I298" s="459"/>
      <c r="N298" s="459"/>
      <c r="O298" s="459"/>
      <c r="P298" s="459"/>
      <c r="Q298" s="459"/>
    </row>
    <row r="299" spans="1:17" x14ac:dyDescent="0.15">
      <c r="A299" s="459"/>
      <c r="B299" s="459"/>
      <c r="C299" s="459"/>
      <c r="D299" s="459"/>
      <c r="E299" s="459"/>
      <c r="F299" s="459"/>
      <c r="G299" s="459"/>
      <c r="H299" s="459"/>
      <c r="I299" s="459"/>
      <c r="N299" s="459"/>
      <c r="O299" s="459"/>
      <c r="P299" s="459"/>
      <c r="Q299" s="459"/>
    </row>
    <row r="300" spans="1:17" x14ac:dyDescent="0.15">
      <c r="A300" s="459"/>
      <c r="B300" s="459"/>
      <c r="C300" s="459"/>
      <c r="D300" s="459"/>
      <c r="E300" s="459"/>
      <c r="F300" s="459"/>
      <c r="G300" s="459"/>
      <c r="H300" s="459"/>
      <c r="I300" s="459"/>
      <c r="N300" s="459"/>
      <c r="O300" s="459"/>
      <c r="P300" s="459"/>
      <c r="Q300" s="459"/>
    </row>
    <row r="301" spans="1:17" x14ac:dyDescent="0.15">
      <c r="A301" s="459"/>
      <c r="B301" s="459"/>
      <c r="C301" s="459"/>
      <c r="D301" s="459"/>
      <c r="E301" s="459"/>
      <c r="F301" s="459"/>
      <c r="G301" s="459"/>
      <c r="H301" s="459"/>
      <c r="I301" s="459"/>
      <c r="N301" s="459"/>
      <c r="O301" s="459"/>
      <c r="P301" s="459"/>
      <c r="Q301" s="459"/>
    </row>
    <row r="302" spans="1:17" x14ac:dyDescent="0.15">
      <c r="A302" s="459"/>
      <c r="B302" s="459"/>
      <c r="C302" s="459"/>
      <c r="D302" s="459"/>
      <c r="E302" s="459"/>
      <c r="F302" s="459"/>
      <c r="G302" s="459"/>
      <c r="H302" s="459"/>
      <c r="I302" s="459"/>
      <c r="N302" s="459"/>
      <c r="O302" s="459"/>
      <c r="P302" s="459"/>
      <c r="Q302" s="459"/>
    </row>
    <row r="303" spans="1:17" x14ac:dyDescent="0.15">
      <c r="A303" s="459"/>
      <c r="B303" s="459"/>
      <c r="C303" s="459"/>
      <c r="D303" s="459"/>
      <c r="E303" s="459"/>
      <c r="F303" s="459"/>
      <c r="G303" s="459"/>
      <c r="H303" s="459"/>
      <c r="I303" s="459"/>
      <c r="N303" s="459"/>
      <c r="O303" s="459"/>
      <c r="P303" s="459"/>
      <c r="Q303" s="459"/>
    </row>
    <row r="304" spans="1:17" x14ac:dyDescent="0.15">
      <c r="A304" s="459"/>
      <c r="B304" s="459"/>
      <c r="C304" s="459"/>
      <c r="D304" s="459"/>
      <c r="E304" s="459"/>
      <c r="F304" s="459"/>
      <c r="G304" s="459"/>
      <c r="H304" s="459"/>
      <c r="I304" s="459"/>
      <c r="N304" s="459"/>
      <c r="O304" s="459"/>
      <c r="P304" s="459"/>
      <c r="Q304" s="459"/>
    </row>
    <row r="305" spans="1:17" x14ac:dyDescent="0.15">
      <c r="A305" s="459"/>
      <c r="B305" s="459"/>
      <c r="C305" s="459"/>
      <c r="D305" s="459"/>
      <c r="E305" s="459"/>
      <c r="F305" s="459"/>
      <c r="G305" s="459"/>
      <c r="H305" s="459"/>
      <c r="I305" s="459"/>
      <c r="N305" s="459"/>
      <c r="O305" s="459"/>
      <c r="P305" s="459"/>
      <c r="Q305" s="459"/>
    </row>
    <row r="306" spans="1:17" x14ac:dyDescent="0.15">
      <c r="A306" s="459"/>
      <c r="B306" s="459"/>
      <c r="C306" s="459"/>
      <c r="D306" s="459"/>
      <c r="E306" s="459"/>
      <c r="F306" s="459"/>
      <c r="G306" s="459"/>
      <c r="H306" s="459"/>
      <c r="I306" s="459"/>
      <c r="N306" s="459"/>
      <c r="O306" s="459"/>
      <c r="P306" s="459"/>
      <c r="Q306" s="459"/>
    </row>
    <row r="307" spans="1:17" x14ac:dyDescent="0.15">
      <c r="A307" s="459"/>
      <c r="B307" s="459"/>
      <c r="C307" s="459"/>
      <c r="D307" s="459"/>
      <c r="E307" s="459"/>
      <c r="F307" s="459"/>
      <c r="G307" s="459"/>
      <c r="H307" s="459"/>
      <c r="I307" s="459"/>
      <c r="N307" s="459"/>
      <c r="O307" s="459"/>
      <c r="P307" s="459"/>
      <c r="Q307" s="459"/>
    </row>
    <row r="308" spans="1:17" x14ac:dyDescent="0.15">
      <c r="A308" s="459"/>
      <c r="B308" s="459"/>
      <c r="C308" s="459"/>
      <c r="D308" s="459"/>
      <c r="E308" s="459"/>
      <c r="F308" s="459"/>
      <c r="G308" s="459"/>
      <c r="H308" s="459"/>
      <c r="I308" s="459"/>
      <c r="N308" s="459"/>
      <c r="O308" s="459"/>
      <c r="P308" s="459"/>
      <c r="Q308" s="459"/>
    </row>
    <row r="309" spans="1:17" x14ac:dyDescent="0.15">
      <c r="A309" s="459"/>
      <c r="B309" s="459"/>
      <c r="C309" s="459"/>
      <c r="D309" s="459"/>
      <c r="E309" s="459"/>
      <c r="F309" s="459"/>
      <c r="G309" s="459"/>
      <c r="H309" s="459"/>
      <c r="I309" s="459"/>
      <c r="N309" s="459"/>
      <c r="O309" s="459"/>
      <c r="P309" s="459"/>
      <c r="Q309" s="459"/>
    </row>
    <row r="310" spans="1:17" x14ac:dyDescent="0.15">
      <c r="A310" s="459"/>
      <c r="B310" s="459"/>
      <c r="C310" s="459"/>
      <c r="D310" s="459"/>
      <c r="E310" s="459"/>
      <c r="F310" s="459"/>
      <c r="G310" s="459"/>
      <c r="H310" s="459"/>
      <c r="I310" s="459"/>
      <c r="N310" s="459"/>
      <c r="O310" s="459"/>
      <c r="P310" s="459"/>
      <c r="Q310" s="459"/>
    </row>
    <row r="311" spans="1:17" x14ac:dyDescent="0.15">
      <c r="A311" s="459"/>
      <c r="B311" s="459"/>
      <c r="C311" s="459"/>
      <c r="D311" s="459"/>
      <c r="E311" s="459"/>
      <c r="F311" s="459"/>
      <c r="G311" s="459"/>
      <c r="H311" s="459"/>
      <c r="I311" s="459"/>
      <c r="N311" s="459"/>
      <c r="O311" s="459"/>
      <c r="P311" s="459"/>
      <c r="Q311" s="459"/>
    </row>
    <row r="312" spans="1:17" x14ac:dyDescent="0.15">
      <c r="A312" s="459"/>
      <c r="B312" s="459"/>
      <c r="C312" s="459"/>
      <c r="D312" s="459"/>
      <c r="E312" s="459"/>
      <c r="F312" s="459"/>
      <c r="G312" s="459"/>
      <c r="H312" s="459"/>
      <c r="I312" s="459"/>
      <c r="N312" s="459"/>
      <c r="O312" s="459"/>
      <c r="P312" s="459"/>
      <c r="Q312" s="459"/>
    </row>
    <row r="313" spans="1:17" x14ac:dyDescent="0.15">
      <c r="A313" s="459"/>
      <c r="B313" s="459"/>
      <c r="C313" s="459"/>
      <c r="D313" s="459"/>
      <c r="E313" s="459"/>
      <c r="F313" s="459"/>
      <c r="G313" s="459"/>
      <c r="H313" s="459"/>
      <c r="I313" s="459"/>
      <c r="N313" s="459"/>
      <c r="O313" s="459"/>
      <c r="P313" s="459"/>
      <c r="Q313" s="459"/>
    </row>
    <row r="314" spans="1:17" x14ac:dyDescent="0.15">
      <c r="A314" s="459"/>
      <c r="B314" s="459"/>
      <c r="C314" s="459"/>
      <c r="D314" s="459"/>
      <c r="E314" s="459"/>
      <c r="F314" s="459"/>
      <c r="G314" s="459"/>
      <c r="H314" s="459"/>
      <c r="I314" s="459"/>
      <c r="N314" s="459"/>
      <c r="O314" s="459"/>
      <c r="P314" s="459"/>
      <c r="Q314" s="459"/>
    </row>
    <row r="315" spans="1:17" x14ac:dyDescent="0.15">
      <c r="A315" s="459"/>
      <c r="B315" s="459"/>
      <c r="C315" s="459"/>
      <c r="D315" s="459"/>
      <c r="E315" s="459"/>
      <c r="F315" s="459"/>
      <c r="G315" s="459"/>
      <c r="H315" s="459"/>
      <c r="I315" s="459"/>
      <c r="N315" s="459"/>
      <c r="O315" s="459"/>
      <c r="P315" s="459"/>
      <c r="Q315" s="459"/>
    </row>
    <row r="316" spans="1:17" x14ac:dyDescent="0.15">
      <c r="A316" s="459"/>
      <c r="B316" s="459"/>
      <c r="C316" s="459"/>
      <c r="D316" s="459"/>
      <c r="E316" s="459"/>
      <c r="F316" s="459"/>
      <c r="G316" s="459"/>
      <c r="H316" s="459"/>
      <c r="I316" s="459"/>
      <c r="N316" s="459"/>
      <c r="O316" s="459"/>
      <c r="P316" s="459"/>
      <c r="Q316" s="459"/>
    </row>
    <row r="317" spans="1:17" x14ac:dyDescent="0.15">
      <c r="A317" s="459"/>
      <c r="B317" s="459"/>
      <c r="C317" s="459"/>
      <c r="D317" s="459"/>
      <c r="E317" s="459"/>
      <c r="F317" s="459"/>
      <c r="G317" s="459"/>
      <c r="H317" s="459"/>
      <c r="I317" s="459"/>
      <c r="N317" s="459"/>
      <c r="O317" s="459"/>
      <c r="P317" s="459"/>
      <c r="Q317" s="459"/>
    </row>
    <row r="318" spans="1:17" x14ac:dyDescent="0.15">
      <c r="A318" s="459"/>
      <c r="B318" s="459"/>
      <c r="C318" s="459"/>
      <c r="D318" s="459"/>
      <c r="E318" s="459"/>
      <c r="F318" s="459"/>
      <c r="G318" s="459"/>
      <c r="H318" s="459"/>
      <c r="I318" s="459"/>
      <c r="N318" s="459"/>
      <c r="O318" s="459"/>
      <c r="P318" s="459"/>
      <c r="Q318" s="459"/>
    </row>
    <row r="319" spans="1:17" x14ac:dyDescent="0.15">
      <c r="A319" s="459"/>
      <c r="B319" s="459"/>
      <c r="C319" s="459"/>
      <c r="D319" s="459"/>
      <c r="E319" s="459"/>
      <c r="F319" s="459"/>
      <c r="G319" s="459"/>
      <c r="H319" s="459"/>
      <c r="I319" s="459"/>
      <c r="N319" s="459"/>
      <c r="O319" s="459"/>
      <c r="P319" s="459"/>
      <c r="Q319" s="459"/>
    </row>
    <row r="320" spans="1:17" x14ac:dyDescent="0.15">
      <c r="A320" s="459"/>
      <c r="B320" s="459"/>
      <c r="C320" s="459"/>
      <c r="D320" s="459"/>
      <c r="E320" s="459"/>
      <c r="F320" s="459"/>
      <c r="G320" s="459"/>
      <c r="H320" s="459"/>
      <c r="I320" s="459"/>
      <c r="N320" s="459"/>
      <c r="O320" s="459"/>
      <c r="P320" s="459"/>
      <c r="Q320" s="459"/>
    </row>
    <row r="321" spans="1:17" x14ac:dyDescent="0.15">
      <c r="A321" s="459"/>
      <c r="B321" s="459"/>
      <c r="C321" s="459"/>
      <c r="D321" s="459"/>
      <c r="E321" s="459"/>
      <c r="F321" s="459"/>
      <c r="G321" s="459"/>
      <c r="H321" s="459"/>
      <c r="I321" s="459"/>
      <c r="N321" s="459"/>
      <c r="O321" s="459"/>
      <c r="P321" s="459"/>
      <c r="Q321" s="459"/>
    </row>
    <row r="322" spans="1:17" x14ac:dyDescent="0.15">
      <c r="A322" s="459"/>
      <c r="B322" s="459"/>
      <c r="C322" s="459"/>
      <c r="D322" s="459"/>
      <c r="E322" s="459"/>
      <c r="F322" s="459"/>
      <c r="G322" s="459"/>
      <c r="H322" s="459"/>
      <c r="I322" s="459"/>
      <c r="N322" s="459"/>
      <c r="O322" s="459"/>
      <c r="P322" s="459"/>
      <c r="Q322" s="459"/>
    </row>
    <row r="323" spans="1:17" x14ac:dyDescent="0.15">
      <c r="A323" s="459"/>
      <c r="B323" s="459"/>
      <c r="C323" s="459"/>
      <c r="D323" s="459"/>
      <c r="E323" s="459"/>
      <c r="F323" s="459"/>
      <c r="G323" s="459"/>
      <c r="H323" s="459"/>
      <c r="I323" s="459"/>
      <c r="N323" s="459"/>
      <c r="O323" s="459"/>
      <c r="P323" s="459"/>
      <c r="Q323" s="459"/>
    </row>
    <row r="324" spans="1:17" x14ac:dyDescent="0.15">
      <c r="A324" s="459"/>
      <c r="B324" s="459"/>
      <c r="C324" s="459"/>
      <c r="D324" s="459"/>
      <c r="E324" s="459"/>
      <c r="F324" s="459"/>
      <c r="G324" s="459"/>
      <c r="H324" s="459"/>
      <c r="I324" s="459"/>
      <c r="N324" s="459"/>
      <c r="O324" s="459"/>
      <c r="P324" s="459"/>
      <c r="Q324" s="459"/>
    </row>
    <row r="325" spans="1:17" x14ac:dyDescent="0.15">
      <c r="A325" s="459"/>
      <c r="B325" s="459"/>
      <c r="C325" s="459"/>
      <c r="D325" s="459"/>
      <c r="E325" s="459"/>
      <c r="F325" s="459"/>
      <c r="G325" s="459"/>
      <c r="H325" s="459"/>
      <c r="I325" s="459"/>
      <c r="N325" s="459"/>
      <c r="O325" s="459"/>
      <c r="P325" s="459"/>
      <c r="Q325" s="459"/>
    </row>
    <row r="326" spans="1:17" x14ac:dyDescent="0.15">
      <c r="A326" s="459"/>
      <c r="B326" s="459"/>
      <c r="C326" s="459"/>
      <c r="D326" s="459"/>
      <c r="E326" s="459"/>
      <c r="F326" s="459"/>
      <c r="G326" s="459"/>
      <c r="H326" s="459"/>
      <c r="I326" s="459"/>
      <c r="N326" s="459"/>
      <c r="O326" s="459"/>
      <c r="P326" s="459"/>
      <c r="Q326" s="459"/>
    </row>
    <row r="327" spans="1:17" x14ac:dyDescent="0.15">
      <c r="A327" s="459"/>
      <c r="B327" s="459"/>
      <c r="C327" s="459"/>
      <c r="D327" s="459"/>
      <c r="E327" s="459"/>
      <c r="F327" s="459"/>
      <c r="G327" s="459"/>
      <c r="H327" s="459"/>
      <c r="I327" s="459"/>
      <c r="N327" s="459"/>
      <c r="O327" s="459"/>
      <c r="P327" s="459"/>
      <c r="Q327" s="459"/>
    </row>
    <row r="328" spans="1:17" x14ac:dyDescent="0.15">
      <c r="A328" s="459"/>
      <c r="B328" s="459"/>
      <c r="C328" s="459"/>
      <c r="D328" s="459"/>
      <c r="E328" s="459"/>
      <c r="F328" s="459"/>
      <c r="G328" s="459"/>
      <c r="H328" s="459"/>
      <c r="I328" s="459"/>
      <c r="N328" s="459"/>
      <c r="O328" s="459"/>
      <c r="P328" s="459"/>
      <c r="Q328" s="459"/>
    </row>
    <row r="329" spans="1:17" x14ac:dyDescent="0.15">
      <c r="A329" s="459"/>
      <c r="B329" s="459"/>
      <c r="C329" s="459"/>
      <c r="D329" s="459"/>
      <c r="E329" s="459"/>
      <c r="F329" s="459"/>
      <c r="G329" s="459"/>
      <c r="H329" s="459"/>
      <c r="I329" s="459"/>
      <c r="N329" s="459"/>
      <c r="O329" s="459"/>
      <c r="P329" s="459"/>
      <c r="Q329" s="459"/>
    </row>
    <row r="330" spans="1:17" x14ac:dyDescent="0.15">
      <c r="A330" s="459"/>
      <c r="B330" s="459"/>
      <c r="C330" s="459"/>
      <c r="D330" s="459"/>
      <c r="E330" s="459"/>
      <c r="F330" s="459"/>
      <c r="G330" s="459"/>
      <c r="H330" s="459"/>
      <c r="I330" s="459"/>
      <c r="N330" s="459"/>
      <c r="O330" s="459"/>
      <c r="P330" s="459"/>
      <c r="Q330" s="459"/>
    </row>
    <row r="331" spans="1:17" x14ac:dyDescent="0.15">
      <c r="A331" s="459"/>
      <c r="B331" s="459"/>
      <c r="C331" s="459"/>
      <c r="D331" s="459"/>
      <c r="E331" s="459"/>
      <c r="F331" s="459"/>
      <c r="G331" s="459"/>
      <c r="H331" s="459"/>
      <c r="I331" s="459"/>
      <c r="N331" s="459"/>
      <c r="O331" s="459"/>
      <c r="P331" s="459"/>
      <c r="Q331" s="459"/>
    </row>
    <row r="332" spans="1:17" x14ac:dyDescent="0.15">
      <c r="A332" s="459"/>
      <c r="B332" s="459"/>
      <c r="C332" s="459"/>
      <c r="D332" s="459"/>
      <c r="E332" s="459"/>
      <c r="F332" s="459"/>
      <c r="G332" s="459"/>
      <c r="H332" s="459"/>
      <c r="I332" s="459"/>
      <c r="N332" s="459"/>
      <c r="O332" s="459"/>
      <c r="P332" s="459"/>
      <c r="Q332" s="459"/>
    </row>
    <row r="333" spans="1:17" x14ac:dyDescent="0.15">
      <c r="A333" s="459"/>
      <c r="B333" s="459"/>
      <c r="C333" s="459"/>
      <c r="D333" s="459"/>
      <c r="E333" s="459"/>
      <c r="F333" s="459"/>
      <c r="G333" s="459"/>
      <c r="H333" s="459"/>
      <c r="I333" s="459"/>
      <c r="N333" s="459"/>
      <c r="O333" s="459"/>
      <c r="P333" s="459"/>
      <c r="Q333" s="459"/>
    </row>
    <row r="334" spans="1:17" x14ac:dyDescent="0.15">
      <c r="A334" s="459"/>
      <c r="B334" s="459"/>
      <c r="C334" s="459"/>
      <c r="D334" s="459"/>
      <c r="E334" s="459"/>
      <c r="F334" s="459"/>
      <c r="G334" s="459"/>
      <c r="H334" s="459"/>
      <c r="I334" s="459"/>
      <c r="N334" s="459"/>
      <c r="O334" s="459"/>
      <c r="P334" s="459"/>
      <c r="Q334" s="459"/>
    </row>
    <row r="335" spans="1:17" x14ac:dyDescent="0.15">
      <c r="A335" s="459"/>
      <c r="B335" s="459"/>
      <c r="C335" s="459"/>
      <c r="D335" s="459"/>
      <c r="E335" s="459"/>
      <c r="F335" s="459"/>
      <c r="G335" s="459"/>
      <c r="H335" s="459"/>
      <c r="I335" s="459"/>
      <c r="N335" s="459"/>
      <c r="O335" s="459"/>
      <c r="P335" s="459"/>
      <c r="Q335" s="459"/>
    </row>
    <row r="336" spans="1:17" x14ac:dyDescent="0.15">
      <c r="A336" s="459"/>
      <c r="B336" s="459"/>
      <c r="C336" s="459"/>
      <c r="D336" s="459"/>
      <c r="E336" s="459"/>
      <c r="F336" s="459"/>
      <c r="G336" s="459"/>
      <c r="H336" s="459"/>
      <c r="I336" s="459"/>
      <c r="N336" s="459"/>
      <c r="O336" s="459"/>
      <c r="P336" s="459"/>
      <c r="Q336" s="459"/>
    </row>
    <row r="337" spans="1:17" x14ac:dyDescent="0.15">
      <c r="A337" s="459"/>
      <c r="B337" s="459"/>
      <c r="C337" s="459"/>
      <c r="D337" s="459"/>
      <c r="E337" s="459"/>
      <c r="F337" s="459"/>
      <c r="G337" s="459"/>
      <c r="H337" s="459"/>
      <c r="I337" s="459"/>
      <c r="N337" s="459"/>
      <c r="O337" s="459"/>
      <c r="P337" s="459"/>
      <c r="Q337" s="459"/>
    </row>
    <row r="338" spans="1:17" x14ac:dyDescent="0.15">
      <c r="A338" s="459"/>
      <c r="B338" s="459"/>
      <c r="C338" s="459"/>
      <c r="D338" s="459"/>
      <c r="E338" s="459"/>
      <c r="F338" s="459"/>
      <c r="G338" s="459"/>
      <c r="H338" s="459"/>
      <c r="I338" s="459"/>
      <c r="N338" s="459"/>
      <c r="O338" s="459"/>
      <c r="P338" s="459"/>
      <c r="Q338" s="459"/>
    </row>
    <row r="339" spans="1:17" x14ac:dyDescent="0.15">
      <c r="A339" s="459"/>
      <c r="B339" s="459"/>
      <c r="C339" s="459"/>
      <c r="D339" s="459"/>
      <c r="E339" s="459"/>
      <c r="F339" s="459"/>
      <c r="G339" s="459"/>
      <c r="H339" s="459"/>
      <c r="I339" s="459"/>
      <c r="N339" s="459"/>
      <c r="O339" s="459"/>
      <c r="P339" s="459"/>
      <c r="Q339" s="459"/>
    </row>
    <row r="340" spans="1:17" x14ac:dyDescent="0.15">
      <c r="A340" s="459"/>
      <c r="B340" s="459"/>
      <c r="C340" s="459"/>
      <c r="D340" s="459"/>
      <c r="E340" s="459"/>
      <c r="F340" s="459"/>
      <c r="G340" s="459"/>
      <c r="H340" s="459"/>
      <c r="I340" s="459"/>
      <c r="N340" s="459"/>
      <c r="O340" s="459"/>
      <c r="P340" s="459"/>
      <c r="Q340" s="459"/>
    </row>
    <row r="341" spans="1:17" x14ac:dyDescent="0.15">
      <c r="A341" s="459"/>
      <c r="B341" s="459"/>
      <c r="C341" s="459"/>
      <c r="D341" s="459"/>
      <c r="E341" s="459"/>
      <c r="F341" s="459"/>
      <c r="G341" s="459"/>
      <c r="H341" s="459"/>
      <c r="I341" s="459"/>
      <c r="N341" s="459"/>
      <c r="O341" s="459"/>
      <c r="P341" s="459"/>
      <c r="Q341" s="459"/>
    </row>
    <row r="342" spans="1:17" x14ac:dyDescent="0.15">
      <c r="A342" s="459"/>
      <c r="B342" s="459"/>
      <c r="C342" s="459"/>
      <c r="D342" s="459"/>
      <c r="E342" s="459"/>
      <c r="F342" s="459"/>
      <c r="G342" s="459"/>
      <c r="H342" s="459"/>
      <c r="I342" s="459"/>
      <c r="N342" s="459"/>
      <c r="O342" s="459"/>
      <c r="P342" s="459"/>
      <c r="Q342" s="459"/>
    </row>
    <row r="343" spans="1:17" x14ac:dyDescent="0.15">
      <c r="A343" s="459"/>
      <c r="B343" s="459"/>
      <c r="C343" s="459"/>
      <c r="D343" s="459"/>
      <c r="E343" s="459"/>
      <c r="F343" s="459"/>
      <c r="G343" s="459"/>
      <c r="H343" s="459"/>
      <c r="I343" s="459"/>
      <c r="N343" s="459"/>
      <c r="O343" s="459"/>
      <c r="P343" s="459"/>
      <c r="Q343" s="459"/>
    </row>
    <row r="344" spans="1:17" x14ac:dyDescent="0.15">
      <c r="A344" s="459"/>
      <c r="B344" s="459"/>
      <c r="C344" s="459"/>
      <c r="D344" s="459"/>
      <c r="E344" s="459"/>
      <c r="F344" s="459"/>
      <c r="G344" s="459"/>
      <c r="H344" s="459"/>
      <c r="I344" s="459"/>
      <c r="N344" s="459"/>
      <c r="O344" s="459"/>
      <c r="P344" s="459"/>
      <c r="Q344" s="459"/>
    </row>
    <row r="345" spans="1:17" x14ac:dyDescent="0.15">
      <c r="A345" s="459"/>
      <c r="B345" s="459"/>
      <c r="C345" s="459"/>
      <c r="D345" s="459"/>
      <c r="E345" s="459"/>
      <c r="F345" s="459"/>
      <c r="G345" s="459"/>
      <c r="H345" s="459"/>
      <c r="I345" s="459"/>
      <c r="N345" s="459"/>
      <c r="O345" s="459"/>
      <c r="P345" s="459"/>
      <c r="Q345" s="459"/>
    </row>
    <row r="346" spans="1:17" x14ac:dyDescent="0.15">
      <c r="A346" s="459"/>
      <c r="B346" s="459"/>
      <c r="C346" s="459"/>
      <c r="D346" s="459"/>
      <c r="E346" s="459"/>
      <c r="F346" s="459"/>
      <c r="G346" s="459"/>
      <c r="H346" s="459"/>
      <c r="I346" s="459"/>
      <c r="N346" s="459"/>
      <c r="O346" s="459"/>
      <c r="P346" s="459"/>
      <c r="Q346" s="459"/>
    </row>
    <row r="347" spans="1:17" x14ac:dyDescent="0.15">
      <c r="A347" s="459"/>
      <c r="B347" s="459"/>
      <c r="C347" s="459"/>
      <c r="D347" s="459"/>
      <c r="E347" s="459"/>
      <c r="F347" s="459"/>
      <c r="G347" s="459"/>
      <c r="H347" s="459"/>
      <c r="I347" s="459"/>
      <c r="N347" s="459"/>
      <c r="O347" s="459"/>
      <c r="P347" s="459"/>
      <c r="Q347" s="459"/>
    </row>
    <row r="348" spans="1:17" x14ac:dyDescent="0.15">
      <c r="A348" s="459"/>
      <c r="B348" s="459"/>
      <c r="C348" s="459"/>
      <c r="D348" s="459"/>
      <c r="E348" s="459"/>
      <c r="F348" s="459"/>
      <c r="G348" s="459"/>
      <c r="H348" s="459"/>
      <c r="I348" s="459"/>
      <c r="N348" s="459"/>
      <c r="O348" s="459"/>
      <c r="P348" s="459"/>
      <c r="Q348" s="459"/>
    </row>
    <row r="349" spans="1:17" x14ac:dyDescent="0.15">
      <c r="A349" s="459"/>
      <c r="B349" s="459"/>
      <c r="C349" s="459"/>
      <c r="D349" s="459"/>
      <c r="E349" s="459"/>
      <c r="F349" s="459"/>
      <c r="G349" s="459"/>
      <c r="H349" s="459"/>
      <c r="I349" s="459"/>
      <c r="N349" s="459"/>
      <c r="O349" s="459"/>
      <c r="P349" s="459"/>
      <c r="Q349" s="459"/>
    </row>
    <row r="350" spans="1:17" x14ac:dyDescent="0.15">
      <c r="A350" s="459"/>
      <c r="B350" s="459"/>
      <c r="C350" s="459"/>
      <c r="D350" s="459"/>
      <c r="E350" s="459"/>
      <c r="F350" s="459"/>
      <c r="G350" s="459"/>
      <c r="H350" s="459"/>
      <c r="I350" s="459"/>
      <c r="N350" s="459"/>
      <c r="O350" s="459"/>
      <c r="P350" s="459"/>
      <c r="Q350" s="459"/>
    </row>
    <row r="351" spans="1:17" x14ac:dyDescent="0.15">
      <c r="A351" s="459"/>
      <c r="B351" s="459"/>
      <c r="C351" s="459"/>
      <c r="D351" s="459"/>
      <c r="E351" s="459"/>
      <c r="F351" s="459"/>
      <c r="G351" s="459"/>
      <c r="H351" s="459"/>
      <c r="I351" s="459"/>
      <c r="N351" s="459"/>
      <c r="O351" s="459"/>
      <c r="P351" s="459"/>
      <c r="Q351" s="459"/>
    </row>
    <row r="352" spans="1:17" x14ac:dyDescent="0.15">
      <c r="A352" s="459"/>
      <c r="B352" s="459"/>
      <c r="C352" s="459"/>
      <c r="D352" s="459"/>
      <c r="E352" s="459"/>
      <c r="F352" s="459"/>
      <c r="G352" s="459"/>
      <c r="H352" s="459"/>
      <c r="I352" s="459"/>
      <c r="N352" s="459"/>
      <c r="O352" s="459"/>
      <c r="P352" s="459"/>
      <c r="Q352" s="459"/>
    </row>
    <row r="353" spans="1:17" x14ac:dyDescent="0.15">
      <c r="A353" s="459"/>
      <c r="B353" s="459"/>
      <c r="C353" s="459"/>
      <c r="D353" s="459"/>
      <c r="E353" s="459"/>
      <c r="F353" s="459"/>
      <c r="G353" s="459"/>
      <c r="H353" s="459"/>
      <c r="I353" s="459"/>
      <c r="N353" s="459"/>
      <c r="O353" s="459"/>
      <c r="P353" s="459"/>
      <c r="Q353" s="459"/>
    </row>
    <row r="354" spans="1:17" x14ac:dyDescent="0.15">
      <c r="A354" s="459"/>
      <c r="B354" s="459"/>
      <c r="C354" s="459"/>
      <c r="D354" s="459"/>
      <c r="E354" s="459"/>
      <c r="F354" s="459"/>
      <c r="G354" s="459"/>
      <c r="H354" s="459"/>
      <c r="I354" s="459"/>
      <c r="N354" s="459"/>
      <c r="O354" s="459"/>
      <c r="P354" s="459"/>
      <c r="Q354" s="459"/>
    </row>
    <row r="355" spans="1:17" x14ac:dyDescent="0.15">
      <c r="A355" s="459"/>
      <c r="B355" s="459"/>
      <c r="C355" s="459"/>
      <c r="D355" s="459"/>
      <c r="E355" s="459"/>
      <c r="F355" s="459"/>
      <c r="G355" s="459"/>
      <c r="H355" s="459"/>
      <c r="I355" s="459"/>
      <c r="N355" s="459"/>
      <c r="O355" s="459"/>
      <c r="P355" s="459"/>
      <c r="Q355" s="459"/>
    </row>
    <row r="356" spans="1:17" x14ac:dyDescent="0.15">
      <c r="A356" s="459"/>
      <c r="B356" s="459"/>
      <c r="C356" s="459"/>
      <c r="D356" s="459"/>
      <c r="E356" s="459"/>
      <c r="F356" s="459"/>
      <c r="G356" s="459"/>
      <c r="H356" s="459"/>
      <c r="I356" s="459"/>
      <c r="N356" s="459"/>
      <c r="O356" s="459"/>
      <c r="P356" s="459"/>
      <c r="Q356" s="459"/>
    </row>
    <row r="357" spans="1:17" x14ac:dyDescent="0.15">
      <c r="A357" s="459"/>
      <c r="B357" s="459"/>
      <c r="C357" s="459"/>
      <c r="D357" s="459"/>
      <c r="E357" s="459"/>
      <c r="F357" s="459"/>
      <c r="G357" s="459"/>
      <c r="H357" s="459"/>
      <c r="I357" s="459"/>
      <c r="N357" s="459"/>
      <c r="O357" s="459"/>
      <c r="P357" s="459"/>
      <c r="Q357" s="459"/>
    </row>
    <row r="358" spans="1:17" x14ac:dyDescent="0.15">
      <c r="A358" s="459"/>
      <c r="B358" s="459"/>
      <c r="C358" s="459"/>
      <c r="D358" s="459"/>
      <c r="E358" s="459"/>
      <c r="F358" s="459"/>
      <c r="G358" s="459"/>
      <c r="H358" s="459"/>
      <c r="I358" s="459"/>
      <c r="N358" s="459"/>
      <c r="O358" s="459"/>
      <c r="P358" s="459"/>
      <c r="Q358" s="459"/>
    </row>
    <row r="359" spans="1:17" x14ac:dyDescent="0.15">
      <c r="A359" s="459"/>
      <c r="B359" s="459"/>
      <c r="C359" s="459"/>
      <c r="D359" s="459"/>
      <c r="E359" s="459"/>
      <c r="F359" s="459"/>
      <c r="G359" s="459"/>
      <c r="H359" s="459"/>
      <c r="I359" s="459"/>
      <c r="N359" s="459"/>
      <c r="O359" s="459"/>
      <c r="P359" s="459"/>
      <c r="Q359" s="459"/>
    </row>
    <row r="360" spans="1:17" x14ac:dyDescent="0.15">
      <c r="A360" s="459"/>
      <c r="B360" s="459"/>
      <c r="C360" s="459"/>
      <c r="D360" s="459"/>
      <c r="E360" s="459"/>
      <c r="F360" s="459"/>
      <c r="G360" s="459"/>
      <c r="H360" s="459"/>
      <c r="I360" s="459"/>
      <c r="N360" s="459"/>
      <c r="O360" s="459"/>
      <c r="P360" s="459"/>
      <c r="Q360" s="459"/>
    </row>
    <row r="361" spans="1:17" x14ac:dyDescent="0.15">
      <c r="A361" s="459"/>
      <c r="B361" s="459"/>
      <c r="C361" s="459"/>
      <c r="D361" s="459"/>
      <c r="E361" s="459"/>
      <c r="F361" s="459"/>
      <c r="G361" s="459"/>
      <c r="H361" s="459"/>
      <c r="I361" s="459"/>
      <c r="N361" s="459"/>
      <c r="O361" s="459"/>
      <c r="P361" s="459"/>
      <c r="Q361" s="459"/>
    </row>
    <row r="362" spans="1:17" x14ac:dyDescent="0.15">
      <c r="A362" s="459"/>
      <c r="B362" s="459"/>
      <c r="C362" s="459"/>
      <c r="D362" s="459"/>
      <c r="E362" s="459"/>
      <c r="F362" s="459"/>
      <c r="G362" s="459"/>
      <c r="H362" s="459"/>
      <c r="I362" s="459"/>
      <c r="N362" s="459"/>
      <c r="O362" s="459"/>
      <c r="P362" s="459"/>
      <c r="Q362" s="459"/>
    </row>
    <row r="363" spans="1:17" x14ac:dyDescent="0.15">
      <c r="A363" s="459"/>
      <c r="B363" s="459"/>
      <c r="C363" s="459"/>
      <c r="D363" s="459"/>
      <c r="E363" s="459"/>
      <c r="F363" s="459"/>
      <c r="G363" s="459"/>
      <c r="H363" s="459"/>
      <c r="I363" s="459"/>
      <c r="N363" s="459"/>
      <c r="O363" s="459"/>
      <c r="P363" s="459"/>
      <c r="Q363" s="459"/>
    </row>
    <row r="364" spans="1:17" x14ac:dyDescent="0.15">
      <c r="A364" s="459"/>
      <c r="B364" s="459"/>
      <c r="C364" s="459"/>
      <c r="D364" s="459"/>
      <c r="E364" s="459"/>
      <c r="F364" s="459"/>
      <c r="G364" s="459"/>
      <c r="H364" s="459"/>
      <c r="I364" s="459"/>
      <c r="N364" s="459"/>
      <c r="O364" s="459"/>
      <c r="P364" s="459"/>
      <c r="Q364" s="459"/>
    </row>
    <row r="365" spans="1:17" x14ac:dyDescent="0.15">
      <c r="A365" s="459"/>
      <c r="B365" s="459"/>
      <c r="C365" s="459"/>
      <c r="D365" s="459"/>
      <c r="E365" s="459"/>
      <c r="F365" s="459"/>
      <c r="G365" s="459"/>
      <c r="H365" s="459"/>
      <c r="I365" s="459"/>
      <c r="N365" s="459"/>
      <c r="O365" s="459"/>
      <c r="P365" s="459"/>
      <c r="Q365" s="459"/>
    </row>
    <row r="366" spans="1:17" x14ac:dyDescent="0.15">
      <c r="A366" s="459"/>
      <c r="B366" s="459"/>
      <c r="C366" s="459"/>
      <c r="D366" s="459"/>
      <c r="E366" s="459"/>
      <c r="F366" s="459"/>
      <c r="G366" s="459"/>
      <c r="H366" s="459"/>
      <c r="I366" s="459"/>
      <c r="N366" s="459"/>
      <c r="O366" s="459"/>
      <c r="P366" s="459"/>
      <c r="Q366" s="459"/>
    </row>
    <row r="367" spans="1:17" x14ac:dyDescent="0.15">
      <c r="A367" s="459"/>
      <c r="B367" s="459"/>
      <c r="C367" s="459"/>
      <c r="D367" s="459"/>
      <c r="E367" s="459"/>
      <c r="F367" s="459"/>
      <c r="G367" s="459"/>
      <c r="H367" s="459"/>
      <c r="I367" s="459"/>
      <c r="N367" s="459"/>
      <c r="O367" s="459"/>
      <c r="P367" s="459"/>
      <c r="Q367" s="459"/>
    </row>
    <row r="368" spans="1:17" x14ac:dyDescent="0.15">
      <c r="A368" s="459"/>
      <c r="B368" s="459"/>
      <c r="C368" s="459"/>
      <c r="D368" s="459"/>
      <c r="E368" s="459"/>
      <c r="F368" s="459"/>
      <c r="G368" s="459"/>
      <c r="H368" s="459"/>
      <c r="I368" s="459"/>
      <c r="N368" s="459"/>
      <c r="O368" s="459"/>
      <c r="P368" s="459"/>
      <c r="Q368" s="459"/>
    </row>
    <row r="369" spans="1:17" x14ac:dyDescent="0.15">
      <c r="A369" s="459"/>
      <c r="B369" s="459"/>
      <c r="C369" s="459"/>
      <c r="D369" s="459"/>
      <c r="E369" s="459"/>
      <c r="F369" s="459"/>
      <c r="G369" s="459"/>
      <c r="H369" s="459"/>
      <c r="I369" s="459"/>
      <c r="N369" s="459"/>
      <c r="O369" s="459"/>
      <c r="P369" s="459"/>
      <c r="Q369" s="459"/>
    </row>
    <row r="370" spans="1:17" x14ac:dyDescent="0.15">
      <c r="A370" s="459"/>
      <c r="B370" s="459"/>
      <c r="C370" s="459"/>
      <c r="D370" s="459"/>
      <c r="E370" s="459"/>
      <c r="F370" s="459"/>
      <c r="G370" s="459"/>
      <c r="H370" s="459"/>
      <c r="I370" s="459"/>
      <c r="N370" s="459"/>
      <c r="O370" s="459"/>
      <c r="P370" s="459"/>
      <c r="Q370" s="459"/>
    </row>
    <row r="371" spans="1:17" x14ac:dyDescent="0.15">
      <c r="A371" s="459"/>
      <c r="B371" s="459"/>
      <c r="C371" s="459"/>
      <c r="D371" s="459"/>
      <c r="E371" s="459"/>
      <c r="F371" s="459"/>
      <c r="G371" s="459"/>
      <c r="H371" s="459"/>
      <c r="I371" s="459"/>
      <c r="N371" s="459"/>
      <c r="O371" s="459"/>
      <c r="P371" s="459"/>
      <c r="Q371" s="459"/>
    </row>
    <row r="372" spans="1:17" x14ac:dyDescent="0.15">
      <c r="A372" s="459"/>
      <c r="B372" s="459"/>
      <c r="C372" s="459"/>
      <c r="D372" s="459"/>
      <c r="E372" s="459"/>
      <c r="F372" s="459"/>
      <c r="G372" s="459"/>
      <c r="H372" s="459"/>
      <c r="I372" s="459"/>
      <c r="N372" s="459"/>
      <c r="O372" s="459"/>
      <c r="P372" s="459"/>
      <c r="Q372" s="459"/>
    </row>
    <row r="373" spans="1:17" x14ac:dyDescent="0.15">
      <c r="A373" s="459"/>
    </row>
    <row r="374" spans="1:17" x14ac:dyDescent="0.15">
      <c r="A374" s="459"/>
    </row>
    <row r="375" spans="1:17" x14ac:dyDescent="0.15">
      <c r="A375" s="459"/>
    </row>
    <row r="376" spans="1:17" x14ac:dyDescent="0.15">
      <c r="A376" s="459"/>
    </row>
    <row r="377" spans="1:17" x14ac:dyDescent="0.15">
      <c r="A377" s="459"/>
    </row>
    <row r="378" spans="1:17" x14ac:dyDescent="0.15">
      <c r="A378" s="459"/>
    </row>
    <row r="379" spans="1:17" x14ac:dyDescent="0.15">
      <c r="A379" s="459"/>
    </row>
    <row r="380" spans="1:17" x14ac:dyDescent="0.15">
      <c r="A380" s="459"/>
    </row>
    <row r="381" spans="1:17" x14ac:dyDescent="0.15">
      <c r="A381" s="459"/>
    </row>
    <row r="382" spans="1:17" x14ac:dyDescent="0.15">
      <c r="A382" s="459"/>
    </row>
    <row r="383" spans="1:17" x14ac:dyDescent="0.15">
      <c r="A383" s="459"/>
    </row>
    <row r="384" spans="1:17" x14ac:dyDescent="0.15">
      <c r="A384" s="459"/>
    </row>
    <row r="385" spans="1:1" x14ac:dyDescent="0.15">
      <c r="A385" s="459"/>
    </row>
    <row r="386" spans="1:1" x14ac:dyDescent="0.15">
      <c r="A386" s="459"/>
    </row>
    <row r="387" spans="1:1" x14ac:dyDescent="0.15">
      <c r="A387" s="459"/>
    </row>
    <row r="388" spans="1:1" x14ac:dyDescent="0.15">
      <c r="A388" s="459"/>
    </row>
    <row r="389" spans="1:1" x14ac:dyDescent="0.15">
      <c r="A389" s="459"/>
    </row>
    <row r="390" spans="1:1" x14ac:dyDescent="0.15">
      <c r="A390" s="459"/>
    </row>
    <row r="391" spans="1:1" x14ac:dyDescent="0.15">
      <c r="A391" s="459"/>
    </row>
    <row r="392" spans="1:1" x14ac:dyDescent="0.15">
      <c r="A392" s="459"/>
    </row>
    <row r="393" spans="1:1" x14ac:dyDescent="0.15">
      <c r="A393" s="459"/>
    </row>
    <row r="394" spans="1:1" x14ac:dyDescent="0.15">
      <c r="A394" s="459"/>
    </row>
    <row r="395" spans="1:1" x14ac:dyDescent="0.15">
      <c r="A395" s="459"/>
    </row>
    <row r="396" spans="1:1" x14ac:dyDescent="0.15">
      <c r="A396" s="459"/>
    </row>
    <row r="397" spans="1:1" x14ac:dyDescent="0.15">
      <c r="A397" s="459"/>
    </row>
    <row r="398" spans="1:1" x14ac:dyDescent="0.15">
      <c r="A398" s="459"/>
    </row>
    <row r="399" spans="1:1" x14ac:dyDescent="0.15">
      <c r="A399" s="459"/>
    </row>
    <row r="400" spans="1:1" x14ac:dyDescent="0.15">
      <c r="A400" s="459"/>
    </row>
  </sheetData>
  <conditionalFormatting sqref="A39">
    <cfRule type="cellIs" dxfId="256" priority="1" operator="equal">
      <formula>0</formula>
    </cfRule>
  </conditionalFormatting>
  <hyperlinks>
    <hyperlink ref="M1" location="Contents!A1" display="Contents" xr:uid="{5C7A1AF5-8900-497D-9F6F-1C55D67479D2}"/>
    <hyperlink ref="Z1" location="Contents!A1" display="Contents" xr:uid="{126EA029-9880-4E78-BADF-A7AF1D2B326C}"/>
  </hyperlinks>
  <printOptions gridLines="1"/>
  <pageMargins left="0.70866141732282995" right="0.70866141732282995" top="0.74803149606299002" bottom="0.74803149606299002" header="0.31496062992126" footer="0.31496062992126"/>
  <pageSetup paperSize="9" scale="9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A666D-B851-4C64-97A5-021147F67A57}">
  <dimension ref="A1:Z387"/>
  <sheetViews>
    <sheetView showGridLines="0" zoomScaleNormal="100" workbookViewId="0">
      <pane xSplit="1" ySplit="3" topLeftCell="P34" activePane="bottomRight" state="frozen"/>
      <selection activeCell="AL81" sqref="AL81"/>
      <selection pane="topRight" activeCell="AL81" sqref="AL81"/>
      <selection pane="bottomLeft" activeCell="AL81" sqref="AL81"/>
      <selection pane="bottomRight" activeCell="Z1" sqref="Z1"/>
    </sheetView>
  </sheetViews>
  <sheetFormatPr baseColWidth="10" defaultColWidth="23" defaultRowHeight="11" x14ac:dyDescent="0.15"/>
  <cols>
    <col min="1" max="1" width="30.5" style="464" customWidth="1"/>
    <col min="2" max="3" width="9.5" style="431" customWidth="1"/>
    <col min="4" max="4" width="10.25" style="431" customWidth="1"/>
    <col min="5" max="5" width="10" style="431" customWidth="1"/>
    <col min="6" max="6" width="15.75" style="431" customWidth="1"/>
    <col min="7" max="7" width="11.5" style="431" customWidth="1"/>
    <col min="8" max="8" width="10.75" style="431" customWidth="1"/>
    <col min="9" max="9" width="12" style="431" customWidth="1"/>
    <col min="10" max="10" width="11" style="431" customWidth="1"/>
    <col min="11" max="13" width="13.25" style="431" customWidth="1"/>
    <col min="14" max="14" width="10.75" style="431" customWidth="1"/>
    <col min="15" max="16" width="10" style="431" customWidth="1"/>
    <col min="17" max="17" width="11.5" style="431" customWidth="1"/>
    <col min="18" max="18" width="10.75" style="431" customWidth="1"/>
    <col min="19" max="20" width="12" style="431" customWidth="1"/>
    <col min="21" max="21" width="13.25" style="431" customWidth="1"/>
    <col min="22" max="22" width="12.75" style="431" customWidth="1"/>
    <col min="23" max="23" width="16.5" style="431" customWidth="1"/>
    <col min="24" max="16384" width="23" style="431"/>
  </cols>
  <sheetData>
    <row r="1" spans="1:26" s="358" customFormat="1" ht="15" x14ac:dyDescent="0.2">
      <c r="A1" s="462" t="s">
        <v>633</v>
      </c>
      <c r="G1" s="463"/>
      <c r="H1" s="463"/>
      <c r="I1" s="463"/>
      <c r="J1" s="463"/>
      <c r="K1" s="180" t="s">
        <v>199</v>
      </c>
      <c r="L1" s="463"/>
      <c r="M1" s="463"/>
      <c r="N1" s="463"/>
      <c r="O1" s="463"/>
      <c r="P1" s="463"/>
      <c r="Q1" s="463"/>
      <c r="R1" s="463"/>
      <c r="S1" s="463"/>
      <c r="T1" s="463"/>
      <c r="U1" s="463"/>
      <c r="V1" s="463"/>
      <c r="W1" s="463"/>
      <c r="X1" s="463"/>
      <c r="Z1" s="180" t="s">
        <v>199</v>
      </c>
    </row>
    <row r="2" spans="1:26" s="466" customFormat="1" ht="12.25" customHeight="1" x14ac:dyDescent="0.15">
      <c r="A2" s="464" t="s">
        <v>303</v>
      </c>
      <c r="B2" s="431"/>
      <c r="C2" s="431"/>
      <c r="D2" s="431"/>
      <c r="E2" s="431"/>
      <c r="F2" s="431"/>
      <c r="G2" s="407"/>
      <c r="H2" s="407"/>
      <c r="I2" s="407"/>
      <c r="J2" s="407"/>
      <c r="K2" s="407"/>
      <c r="L2" s="465"/>
      <c r="M2" s="465" t="s">
        <v>615</v>
      </c>
      <c r="N2" s="407"/>
      <c r="O2" s="407"/>
      <c r="P2" s="407"/>
      <c r="Q2" s="407"/>
      <c r="R2" s="407"/>
      <c r="S2" s="407"/>
      <c r="T2" s="407"/>
      <c r="U2" s="407"/>
      <c r="V2" s="465"/>
      <c r="W2" s="407"/>
      <c r="X2" s="407"/>
    </row>
    <row r="3" spans="1:26" s="466" customFormat="1" ht="24" x14ac:dyDescent="0.15">
      <c r="A3" s="467" t="s">
        <v>634</v>
      </c>
      <c r="B3" s="468" t="s">
        <v>193</v>
      </c>
      <c r="C3" s="468" t="s">
        <v>192</v>
      </c>
      <c r="D3" s="468" t="s">
        <v>191</v>
      </c>
      <c r="E3" s="468" t="s">
        <v>304</v>
      </c>
      <c r="F3" s="469" t="s">
        <v>208</v>
      </c>
      <c r="G3" s="470" t="s">
        <v>158</v>
      </c>
      <c r="H3" s="470" t="s">
        <v>156</v>
      </c>
      <c r="I3" s="471" t="s">
        <v>144</v>
      </c>
      <c r="J3" s="471" t="s">
        <v>142</v>
      </c>
      <c r="K3" s="471" t="s">
        <v>140</v>
      </c>
      <c r="L3" s="471" t="s">
        <v>139</v>
      </c>
      <c r="M3" s="471" t="s">
        <v>138</v>
      </c>
      <c r="N3" s="471" t="s">
        <v>136</v>
      </c>
      <c r="O3" s="471" t="s">
        <v>133</v>
      </c>
      <c r="P3" s="471" t="s">
        <v>128</v>
      </c>
      <c r="Q3" s="472" t="s">
        <v>125</v>
      </c>
      <c r="R3" s="471" t="s">
        <v>123</v>
      </c>
      <c r="S3" s="471" t="s">
        <v>233</v>
      </c>
      <c r="T3" s="471" t="s">
        <v>209</v>
      </c>
      <c r="U3" s="471" t="s">
        <v>107</v>
      </c>
      <c r="V3" s="471" t="s">
        <v>306</v>
      </c>
      <c r="W3" s="471" t="s">
        <v>95</v>
      </c>
      <c r="X3" s="473" t="s">
        <v>566</v>
      </c>
    </row>
    <row r="4" spans="1:26" s="466" customFormat="1" ht="12.25" customHeight="1" x14ac:dyDescent="0.15">
      <c r="A4" s="474" t="s">
        <v>193</v>
      </c>
      <c r="B4" s="475">
        <v>0</v>
      </c>
      <c r="C4" s="475">
        <v>0</v>
      </c>
      <c r="D4" s="476">
        <v>21.849452200462423</v>
      </c>
      <c r="E4" s="475">
        <v>0</v>
      </c>
      <c r="F4" s="477">
        <v>0</v>
      </c>
      <c r="G4" s="475">
        <v>0</v>
      </c>
      <c r="H4" s="475">
        <v>0</v>
      </c>
      <c r="I4" s="476">
        <v>0</v>
      </c>
      <c r="J4" s="475">
        <v>0</v>
      </c>
      <c r="K4" s="475">
        <v>0</v>
      </c>
      <c r="L4" s="475">
        <v>0</v>
      </c>
      <c r="M4" s="475">
        <v>0</v>
      </c>
      <c r="N4" s="476">
        <v>0</v>
      </c>
      <c r="O4" s="475">
        <v>0</v>
      </c>
      <c r="P4" s="475">
        <v>0</v>
      </c>
      <c r="Q4" s="476">
        <v>0</v>
      </c>
      <c r="R4" s="475">
        <v>0</v>
      </c>
      <c r="S4" s="475">
        <v>0</v>
      </c>
      <c r="T4" s="476">
        <v>0</v>
      </c>
      <c r="U4" s="475">
        <v>0</v>
      </c>
      <c r="V4" s="475">
        <v>0</v>
      </c>
      <c r="W4" s="476">
        <v>0</v>
      </c>
      <c r="X4" s="430">
        <v>21.849452200462423</v>
      </c>
    </row>
    <row r="5" spans="1:26" s="466" customFormat="1" ht="12.25" customHeight="1" x14ac:dyDescent="0.15">
      <c r="A5" s="474" t="s">
        <v>192</v>
      </c>
      <c r="B5" s="478">
        <v>0</v>
      </c>
      <c r="C5" s="478">
        <v>0</v>
      </c>
      <c r="D5" s="479">
        <v>54.259435837963117</v>
      </c>
      <c r="E5" s="478">
        <v>0</v>
      </c>
      <c r="F5" s="479">
        <v>0</v>
      </c>
      <c r="G5" s="478">
        <v>0</v>
      </c>
      <c r="H5" s="478">
        <v>0</v>
      </c>
      <c r="I5" s="479">
        <v>0</v>
      </c>
      <c r="J5" s="478">
        <v>0</v>
      </c>
      <c r="K5" s="478">
        <v>0</v>
      </c>
      <c r="L5" s="478">
        <v>0</v>
      </c>
      <c r="M5" s="478">
        <v>0</v>
      </c>
      <c r="N5" s="479">
        <v>0</v>
      </c>
      <c r="O5" s="478">
        <v>0</v>
      </c>
      <c r="P5" s="478">
        <v>0</v>
      </c>
      <c r="Q5" s="479">
        <v>0</v>
      </c>
      <c r="R5" s="478">
        <v>0</v>
      </c>
      <c r="S5" s="478">
        <v>0</v>
      </c>
      <c r="T5" s="479">
        <v>0</v>
      </c>
      <c r="U5" s="478">
        <v>0</v>
      </c>
      <c r="V5" s="478">
        <v>0</v>
      </c>
      <c r="W5" s="479">
        <v>0</v>
      </c>
      <c r="X5" s="480">
        <v>54.259435837963117</v>
      </c>
    </row>
    <row r="6" spans="1:26" s="466" customFormat="1" ht="12.25" customHeight="1" x14ac:dyDescent="0.15">
      <c r="A6" s="474" t="s">
        <v>191</v>
      </c>
      <c r="B6" s="478">
        <v>68.151238581339371</v>
      </c>
      <c r="C6" s="478">
        <v>4.6496975621249999E-2</v>
      </c>
      <c r="D6" s="479">
        <v>0</v>
      </c>
      <c r="E6" s="478">
        <v>0</v>
      </c>
      <c r="F6" s="479">
        <v>0</v>
      </c>
      <c r="G6" s="478">
        <v>0</v>
      </c>
      <c r="H6" s="478">
        <v>0</v>
      </c>
      <c r="I6" s="479">
        <v>0</v>
      </c>
      <c r="J6" s="478">
        <v>0</v>
      </c>
      <c r="K6" s="478">
        <v>0</v>
      </c>
      <c r="L6" s="478">
        <v>0</v>
      </c>
      <c r="M6" s="478">
        <v>0</v>
      </c>
      <c r="N6" s="479">
        <v>0</v>
      </c>
      <c r="O6" s="478">
        <v>0</v>
      </c>
      <c r="P6" s="478">
        <v>0</v>
      </c>
      <c r="Q6" s="479">
        <v>0</v>
      </c>
      <c r="R6" s="478">
        <v>0</v>
      </c>
      <c r="S6" s="478">
        <v>0</v>
      </c>
      <c r="T6" s="479">
        <v>0</v>
      </c>
      <c r="U6" s="478">
        <v>0</v>
      </c>
      <c r="V6" s="478">
        <v>0</v>
      </c>
      <c r="W6" s="479">
        <v>0</v>
      </c>
      <c r="X6" s="480">
        <v>68.197735556960623</v>
      </c>
    </row>
    <row r="7" spans="1:26" s="466" customFormat="1" ht="12.25" customHeight="1" x14ac:dyDescent="0.15">
      <c r="A7" s="481" t="s">
        <v>333</v>
      </c>
      <c r="B7" s="482">
        <v>68.151238581339371</v>
      </c>
      <c r="C7" s="482">
        <v>4.6496975621249999E-2</v>
      </c>
      <c r="D7" s="483">
        <v>76.108888038425533</v>
      </c>
      <c r="E7" s="482">
        <v>0</v>
      </c>
      <c r="F7" s="483">
        <v>0</v>
      </c>
      <c r="G7" s="482">
        <v>0</v>
      </c>
      <c r="H7" s="482">
        <v>0</v>
      </c>
      <c r="I7" s="483">
        <v>0</v>
      </c>
      <c r="J7" s="482">
        <v>0</v>
      </c>
      <c r="K7" s="482">
        <v>0</v>
      </c>
      <c r="L7" s="482">
        <v>0</v>
      </c>
      <c r="M7" s="482">
        <v>0</v>
      </c>
      <c r="N7" s="483">
        <v>0</v>
      </c>
      <c r="O7" s="482">
        <v>0</v>
      </c>
      <c r="P7" s="482">
        <v>0</v>
      </c>
      <c r="Q7" s="483">
        <v>0</v>
      </c>
      <c r="R7" s="482">
        <v>0</v>
      </c>
      <c r="S7" s="482">
        <v>0</v>
      </c>
      <c r="T7" s="483">
        <v>0</v>
      </c>
      <c r="U7" s="482">
        <v>0</v>
      </c>
      <c r="V7" s="482">
        <v>0</v>
      </c>
      <c r="W7" s="483">
        <v>0</v>
      </c>
      <c r="X7" s="484">
        <v>144.30662359538616</v>
      </c>
    </row>
    <row r="8" spans="1:26" s="466" customFormat="1" ht="12.25" customHeight="1" x14ac:dyDescent="0.15">
      <c r="A8" s="474" t="s">
        <v>189</v>
      </c>
      <c r="B8" s="478">
        <v>0</v>
      </c>
      <c r="C8" s="478">
        <v>0</v>
      </c>
      <c r="D8" s="479">
        <v>0</v>
      </c>
      <c r="E8" s="478">
        <v>5.2188434952499998</v>
      </c>
      <c r="F8" s="479">
        <v>0</v>
      </c>
      <c r="G8" s="478">
        <v>0</v>
      </c>
      <c r="H8" s="478">
        <v>0</v>
      </c>
      <c r="I8" s="479">
        <v>0</v>
      </c>
      <c r="J8" s="478">
        <v>0</v>
      </c>
      <c r="K8" s="478">
        <v>0</v>
      </c>
      <c r="L8" s="478">
        <v>0</v>
      </c>
      <c r="M8" s="478">
        <v>0</v>
      </c>
      <c r="N8" s="479">
        <v>0</v>
      </c>
      <c r="O8" s="478">
        <v>0</v>
      </c>
      <c r="P8" s="478">
        <v>0</v>
      </c>
      <c r="Q8" s="479">
        <v>0</v>
      </c>
      <c r="R8" s="478">
        <v>0</v>
      </c>
      <c r="S8" s="478">
        <v>0</v>
      </c>
      <c r="T8" s="479">
        <v>0</v>
      </c>
      <c r="U8" s="478">
        <v>0</v>
      </c>
      <c r="V8" s="478">
        <v>0</v>
      </c>
      <c r="W8" s="479">
        <v>0</v>
      </c>
      <c r="X8" s="480">
        <v>5.2188434952499998</v>
      </c>
    </row>
    <row r="9" spans="1:26" s="466" customFormat="1" ht="12.25" customHeight="1" x14ac:dyDescent="0.15">
      <c r="A9" s="474" t="s">
        <v>188</v>
      </c>
      <c r="B9" s="478">
        <v>0</v>
      </c>
      <c r="C9" s="478">
        <v>0</v>
      </c>
      <c r="D9" s="479">
        <v>0</v>
      </c>
      <c r="E9" s="478">
        <v>6.1999385447394468</v>
      </c>
      <c r="F9" s="479">
        <v>0</v>
      </c>
      <c r="G9" s="478">
        <v>0</v>
      </c>
      <c r="H9" s="478">
        <v>0</v>
      </c>
      <c r="I9" s="479">
        <v>0</v>
      </c>
      <c r="J9" s="478">
        <v>0</v>
      </c>
      <c r="K9" s="478">
        <v>0</v>
      </c>
      <c r="L9" s="478">
        <v>0</v>
      </c>
      <c r="M9" s="478">
        <v>0</v>
      </c>
      <c r="N9" s="479">
        <v>0</v>
      </c>
      <c r="O9" s="478">
        <v>0</v>
      </c>
      <c r="P9" s="478">
        <v>0</v>
      </c>
      <c r="Q9" s="479">
        <v>0</v>
      </c>
      <c r="R9" s="478">
        <v>0</v>
      </c>
      <c r="S9" s="478">
        <v>0</v>
      </c>
      <c r="T9" s="479">
        <v>0</v>
      </c>
      <c r="U9" s="478">
        <v>0</v>
      </c>
      <c r="V9" s="478">
        <v>0</v>
      </c>
      <c r="W9" s="479">
        <v>0</v>
      </c>
      <c r="X9" s="480">
        <v>6.1999385447394468</v>
      </c>
    </row>
    <row r="10" spans="1:26" s="466" customFormat="1" ht="12.25" customHeight="1" x14ac:dyDescent="0.15">
      <c r="A10" s="474" t="s">
        <v>208</v>
      </c>
      <c r="B10" s="478">
        <v>0</v>
      </c>
      <c r="C10" s="478">
        <v>0</v>
      </c>
      <c r="D10" s="479">
        <v>0</v>
      </c>
      <c r="E10" s="478">
        <v>0</v>
      </c>
      <c r="F10" s="479">
        <v>1.1213972818125</v>
      </c>
      <c r="G10" s="478">
        <v>0</v>
      </c>
      <c r="H10" s="478">
        <v>0</v>
      </c>
      <c r="I10" s="479">
        <v>0</v>
      </c>
      <c r="J10" s="478">
        <v>0</v>
      </c>
      <c r="K10" s="478">
        <v>0</v>
      </c>
      <c r="L10" s="478">
        <v>0</v>
      </c>
      <c r="M10" s="478">
        <v>0</v>
      </c>
      <c r="N10" s="479">
        <v>0</v>
      </c>
      <c r="O10" s="478">
        <v>0</v>
      </c>
      <c r="P10" s="478">
        <v>0</v>
      </c>
      <c r="Q10" s="479">
        <v>0</v>
      </c>
      <c r="R10" s="478">
        <v>0</v>
      </c>
      <c r="S10" s="478">
        <v>0</v>
      </c>
      <c r="T10" s="479">
        <v>0</v>
      </c>
      <c r="U10" s="478">
        <v>0</v>
      </c>
      <c r="V10" s="478">
        <v>0</v>
      </c>
      <c r="W10" s="479">
        <v>0</v>
      </c>
      <c r="X10" s="480">
        <v>1.1213972818125</v>
      </c>
    </row>
    <row r="11" spans="1:26" s="466" customFormat="1" ht="12.25" customHeight="1" x14ac:dyDescent="0.15">
      <c r="A11" s="485" t="s">
        <v>345</v>
      </c>
      <c r="B11" s="482">
        <v>0</v>
      </c>
      <c r="C11" s="482">
        <v>0</v>
      </c>
      <c r="D11" s="483">
        <v>0</v>
      </c>
      <c r="E11" s="482">
        <v>11.418782039989447</v>
      </c>
      <c r="F11" s="483">
        <v>1.1213972818125</v>
      </c>
      <c r="G11" s="482">
        <v>0</v>
      </c>
      <c r="H11" s="482">
        <v>0</v>
      </c>
      <c r="I11" s="483">
        <v>0</v>
      </c>
      <c r="J11" s="482">
        <v>0</v>
      </c>
      <c r="K11" s="482">
        <v>0</v>
      </c>
      <c r="L11" s="482">
        <v>0</v>
      </c>
      <c r="M11" s="482">
        <v>0</v>
      </c>
      <c r="N11" s="483">
        <v>0</v>
      </c>
      <c r="O11" s="482">
        <v>0</v>
      </c>
      <c r="P11" s="482">
        <v>0</v>
      </c>
      <c r="Q11" s="483">
        <v>0</v>
      </c>
      <c r="R11" s="482">
        <v>0</v>
      </c>
      <c r="S11" s="482">
        <v>0</v>
      </c>
      <c r="T11" s="483">
        <v>0</v>
      </c>
      <c r="U11" s="482">
        <v>0</v>
      </c>
      <c r="V11" s="482">
        <v>0</v>
      </c>
      <c r="W11" s="483">
        <v>0</v>
      </c>
      <c r="X11" s="484">
        <v>12.540179321801947</v>
      </c>
    </row>
    <row r="12" spans="1:26" s="466" customFormat="1" ht="12.25" customHeight="1" x14ac:dyDescent="0.15">
      <c r="A12" s="474" t="s">
        <v>176</v>
      </c>
      <c r="B12" s="478">
        <v>0</v>
      </c>
      <c r="C12" s="478">
        <v>0</v>
      </c>
      <c r="D12" s="479">
        <v>0</v>
      </c>
      <c r="E12" s="478">
        <v>0</v>
      </c>
      <c r="F12" s="479">
        <v>0</v>
      </c>
      <c r="G12" s="478">
        <v>8.4407476754774997</v>
      </c>
      <c r="H12" s="478">
        <v>7.4985252410837502</v>
      </c>
      <c r="I12" s="479">
        <v>1.7075043927847502</v>
      </c>
      <c r="J12" s="478">
        <v>0</v>
      </c>
      <c r="K12" s="478">
        <v>0</v>
      </c>
      <c r="L12" s="478">
        <v>0</v>
      </c>
      <c r="M12" s="478">
        <v>0</v>
      </c>
      <c r="N12" s="479">
        <v>0</v>
      </c>
      <c r="O12" s="478">
        <v>0</v>
      </c>
      <c r="P12" s="478">
        <v>0</v>
      </c>
      <c r="Q12" s="479">
        <v>0</v>
      </c>
      <c r="R12" s="478">
        <v>0</v>
      </c>
      <c r="S12" s="478">
        <v>0</v>
      </c>
      <c r="T12" s="479">
        <v>0</v>
      </c>
      <c r="U12" s="478">
        <v>0</v>
      </c>
      <c r="V12" s="478">
        <v>0</v>
      </c>
      <c r="W12" s="479">
        <v>0</v>
      </c>
      <c r="X12" s="480">
        <v>17.646777309346</v>
      </c>
    </row>
    <row r="13" spans="1:26" s="466" customFormat="1" ht="12.25" customHeight="1" x14ac:dyDescent="0.15">
      <c r="A13" s="474" t="s">
        <v>168</v>
      </c>
      <c r="B13" s="478">
        <v>0</v>
      </c>
      <c r="C13" s="478">
        <v>0</v>
      </c>
      <c r="D13" s="479">
        <v>0</v>
      </c>
      <c r="E13" s="478">
        <v>0</v>
      </c>
      <c r="F13" s="479">
        <v>0</v>
      </c>
      <c r="G13" s="478">
        <v>3.8340423422552501</v>
      </c>
      <c r="H13" s="478">
        <v>17.611444829193001</v>
      </c>
      <c r="I13" s="479">
        <v>1.6900707648635001</v>
      </c>
      <c r="J13" s="478">
        <v>0</v>
      </c>
      <c r="K13" s="478">
        <v>0</v>
      </c>
      <c r="L13" s="478">
        <v>2.6264399970765</v>
      </c>
      <c r="M13" s="478">
        <v>0</v>
      </c>
      <c r="N13" s="479">
        <v>0</v>
      </c>
      <c r="O13" s="478">
        <v>0</v>
      </c>
      <c r="P13" s="478">
        <v>0</v>
      </c>
      <c r="Q13" s="479">
        <v>0</v>
      </c>
      <c r="R13" s="478">
        <v>0</v>
      </c>
      <c r="S13" s="478">
        <v>0</v>
      </c>
      <c r="T13" s="479">
        <v>0</v>
      </c>
      <c r="U13" s="478">
        <v>0</v>
      </c>
      <c r="V13" s="478">
        <v>0</v>
      </c>
      <c r="W13" s="479">
        <v>0</v>
      </c>
      <c r="X13" s="480">
        <v>25.761997933388248</v>
      </c>
    </row>
    <row r="14" spans="1:26" s="466" customFormat="1" ht="12.25" customHeight="1" x14ac:dyDescent="0.15">
      <c r="A14" s="474" t="s">
        <v>167</v>
      </c>
      <c r="B14" s="478">
        <v>0</v>
      </c>
      <c r="C14" s="478">
        <v>0</v>
      </c>
      <c r="D14" s="479">
        <v>0</v>
      </c>
      <c r="E14" s="478">
        <v>0</v>
      </c>
      <c r="F14" s="479">
        <v>0</v>
      </c>
      <c r="G14" s="478">
        <v>12.992190430944</v>
      </c>
      <c r="H14" s="478">
        <v>31.185410024999999</v>
      </c>
      <c r="I14" s="479">
        <v>1.5642947776889999</v>
      </c>
      <c r="J14" s="478">
        <v>0</v>
      </c>
      <c r="K14" s="478">
        <v>0</v>
      </c>
      <c r="L14" s="478">
        <v>56.281837500000002</v>
      </c>
      <c r="M14" s="478">
        <v>0</v>
      </c>
      <c r="N14" s="479">
        <v>0</v>
      </c>
      <c r="O14" s="478">
        <v>0</v>
      </c>
      <c r="P14" s="478">
        <v>0</v>
      </c>
      <c r="Q14" s="479">
        <v>0</v>
      </c>
      <c r="R14" s="478">
        <v>0</v>
      </c>
      <c r="S14" s="478">
        <v>0</v>
      </c>
      <c r="T14" s="479">
        <v>0</v>
      </c>
      <c r="U14" s="478">
        <v>0</v>
      </c>
      <c r="V14" s="478">
        <v>0</v>
      </c>
      <c r="W14" s="479">
        <v>0</v>
      </c>
      <c r="X14" s="480">
        <v>102.02373273363301</v>
      </c>
    </row>
    <row r="15" spans="1:26" s="466" customFormat="1" ht="12.25" customHeight="1" x14ac:dyDescent="0.15">
      <c r="A15" s="474" t="s">
        <v>162</v>
      </c>
      <c r="B15" s="478">
        <v>0</v>
      </c>
      <c r="C15" s="478">
        <v>0</v>
      </c>
      <c r="D15" s="479">
        <v>0</v>
      </c>
      <c r="E15" s="478">
        <v>0</v>
      </c>
      <c r="F15" s="479">
        <v>0</v>
      </c>
      <c r="G15" s="478">
        <v>1.5586240838950001</v>
      </c>
      <c r="H15" s="478">
        <v>5.413607436615</v>
      </c>
      <c r="I15" s="479">
        <v>8.4419367275813233</v>
      </c>
      <c r="J15" s="478">
        <v>1.0854570251353717E-2</v>
      </c>
      <c r="K15" s="478">
        <v>0</v>
      </c>
      <c r="L15" s="478">
        <v>19.684402654867316</v>
      </c>
      <c r="M15" s="478">
        <v>0</v>
      </c>
      <c r="N15" s="479">
        <v>0</v>
      </c>
      <c r="O15" s="478">
        <v>0</v>
      </c>
      <c r="P15" s="478">
        <v>0</v>
      </c>
      <c r="Q15" s="479">
        <v>0</v>
      </c>
      <c r="R15" s="478">
        <v>11.45186047853276</v>
      </c>
      <c r="S15" s="478">
        <v>4.2479047371535277</v>
      </c>
      <c r="T15" s="479">
        <v>0</v>
      </c>
      <c r="U15" s="478">
        <v>0</v>
      </c>
      <c r="V15" s="478">
        <v>0</v>
      </c>
      <c r="W15" s="479">
        <v>0</v>
      </c>
      <c r="X15" s="480">
        <v>50.80919068889628</v>
      </c>
    </row>
    <row r="16" spans="1:26" s="466" customFormat="1" ht="12.25" customHeight="1" x14ac:dyDescent="0.15">
      <c r="A16" s="474" t="s">
        <v>158</v>
      </c>
      <c r="B16" s="478">
        <v>0</v>
      </c>
      <c r="C16" s="478">
        <v>0</v>
      </c>
      <c r="D16" s="479">
        <v>0</v>
      </c>
      <c r="E16" s="478">
        <v>0</v>
      </c>
      <c r="F16" s="479">
        <v>0</v>
      </c>
      <c r="G16" s="478">
        <v>0</v>
      </c>
      <c r="H16" s="478">
        <v>20.020266612499903</v>
      </c>
      <c r="I16" s="479">
        <v>7.2206342201209486</v>
      </c>
      <c r="J16" s="478">
        <v>0</v>
      </c>
      <c r="K16" s="478">
        <v>0</v>
      </c>
      <c r="L16" s="478">
        <v>11.17616764995087</v>
      </c>
      <c r="M16" s="478">
        <v>0</v>
      </c>
      <c r="N16" s="479">
        <v>0</v>
      </c>
      <c r="O16" s="478">
        <v>0</v>
      </c>
      <c r="P16" s="478">
        <v>0</v>
      </c>
      <c r="Q16" s="479">
        <v>0</v>
      </c>
      <c r="R16" s="478">
        <v>0</v>
      </c>
      <c r="S16" s="478">
        <v>0</v>
      </c>
      <c r="T16" s="479">
        <v>0</v>
      </c>
      <c r="U16" s="478">
        <v>0</v>
      </c>
      <c r="V16" s="478">
        <v>0</v>
      </c>
      <c r="W16" s="479">
        <v>0</v>
      </c>
      <c r="X16" s="480">
        <v>38.417068482571722</v>
      </c>
    </row>
    <row r="17" spans="1:24" s="466" customFormat="1" ht="12.25" customHeight="1" x14ac:dyDescent="0.15">
      <c r="A17" s="474" t="s">
        <v>150</v>
      </c>
      <c r="B17" s="478">
        <v>0</v>
      </c>
      <c r="C17" s="478">
        <v>0</v>
      </c>
      <c r="D17" s="479">
        <v>0</v>
      </c>
      <c r="E17" s="478">
        <v>0</v>
      </c>
      <c r="F17" s="479">
        <v>0</v>
      </c>
      <c r="G17" s="478">
        <v>0</v>
      </c>
      <c r="H17" s="478">
        <v>1.1511240381000001</v>
      </c>
      <c r="I17" s="479">
        <v>2.0560611168000005</v>
      </c>
      <c r="J17" s="478">
        <v>0</v>
      </c>
      <c r="K17" s="478">
        <v>0</v>
      </c>
      <c r="L17" s="478">
        <v>0</v>
      </c>
      <c r="M17" s="478">
        <v>0</v>
      </c>
      <c r="N17" s="479">
        <v>0</v>
      </c>
      <c r="O17" s="478">
        <v>0</v>
      </c>
      <c r="P17" s="478">
        <v>0</v>
      </c>
      <c r="Q17" s="479">
        <v>0</v>
      </c>
      <c r="R17" s="478">
        <v>9.0568343655000003</v>
      </c>
      <c r="S17" s="478">
        <v>0</v>
      </c>
      <c r="T17" s="479">
        <v>0</v>
      </c>
      <c r="U17" s="478">
        <v>0</v>
      </c>
      <c r="V17" s="478">
        <v>0</v>
      </c>
      <c r="W17" s="479">
        <v>0</v>
      </c>
      <c r="X17" s="480">
        <v>12.264019520400002</v>
      </c>
    </row>
    <row r="18" spans="1:24" s="466" customFormat="1" ht="12.25" customHeight="1" x14ac:dyDescent="0.15">
      <c r="A18" s="474" t="s">
        <v>147</v>
      </c>
      <c r="B18" s="478">
        <v>0</v>
      </c>
      <c r="C18" s="478">
        <v>0</v>
      </c>
      <c r="D18" s="479">
        <v>0</v>
      </c>
      <c r="E18" s="478">
        <v>0</v>
      </c>
      <c r="F18" s="479">
        <v>0</v>
      </c>
      <c r="G18" s="478">
        <v>0</v>
      </c>
      <c r="H18" s="478">
        <v>0</v>
      </c>
      <c r="I18" s="479">
        <v>0</v>
      </c>
      <c r="J18" s="478">
        <v>11.114940375</v>
      </c>
      <c r="K18" s="478">
        <v>0</v>
      </c>
      <c r="L18" s="478">
        <v>15.571469374999998</v>
      </c>
      <c r="M18" s="478">
        <v>0</v>
      </c>
      <c r="N18" s="479">
        <v>0</v>
      </c>
      <c r="O18" s="478">
        <v>5.1214913749999997</v>
      </c>
      <c r="P18" s="478">
        <v>0</v>
      </c>
      <c r="Q18" s="479">
        <v>0</v>
      </c>
      <c r="R18" s="478">
        <v>0</v>
      </c>
      <c r="S18" s="478">
        <v>0</v>
      </c>
      <c r="T18" s="479">
        <v>0</v>
      </c>
      <c r="U18" s="478">
        <v>0</v>
      </c>
      <c r="V18" s="478">
        <v>0</v>
      </c>
      <c r="W18" s="479">
        <v>0</v>
      </c>
      <c r="X18" s="480">
        <v>31.807901125000001</v>
      </c>
    </row>
    <row r="19" spans="1:24" s="466" customFormat="1" ht="12.25" customHeight="1" x14ac:dyDescent="0.15">
      <c r="A19" s="474" t="s">
        <v>146</v>
      </c>
      <c r="B19" s="478">
        <v>0</v>
      </c>
      <c r="C19" s="478">
        <v>0</v>
      </c>
      <c r="D19" s="479">
        <v>0</v>
      </c>
      <c r="E19" s="478">
        <v>0</v>
      </c>
      <c r="F19" s="479">
        <v>0</v>
      </c>
      <c r="G19" s="478">
        <v>0</v>
      </c>
      <c r="H19" s="478">
        <v>0</v>
      </c>
      <c r="I19" s="479">
        <v>14.74726756452807</v>
      </c>
      <c r="J19" s="478">
        <v>0</v>
      </c>
      <c r="K19" s="478">
        <v>0</v>
      </c>
      <c r="L19" s="478">
        <v>0</v>
      </c>
      <c r="M19" s="478">
        <v>0</v>
      </c>
      <c r="N19" s="479">
        <v>0</v>
      </c>
      <c r="O19" s="478">
        <v>0</v>
      </c>
      <c r="P19" s="478">
        <v>0</v>
      </c>
      <c r="Q19" s="479">
        <v>0</v>
      </c>
      <c r="R19" s="478">
        <v>0</v>
      </c>
      <c r="S19" s="478">
        <v>0</v>
      </c>
      <c r="T19" s="479">
        <v>0</v>
      </c>
      <c r="U19" s="478">
        <v>0</v>
      </c>
      <c r="V19" s="478">
        <v>0</v>
      </c>
      <c r="W19" s="479">
        <v>0</v>
      </c>
      <c r="X19" s="480">
        <v>14.74726756452807</v>
      </c>
    </row>
    <row r="20" spans="1:24" s="466" customFormat="1" ht="12.25" customHeight="1" x14ac:dyDescent="0.15">
      <c r="A20" s="474" t="s">
        <v>145</v>
      </c>
      <c r="B20" s="478">
        <v>0</v>
      </c>
      <c r="C20" s="478">
        <v>0</v>
      </c>
      <c r="D20" s="479">
        <v>0</v>
      </c>
      <c r="E20" s="478">
        <v>0</v>
      </c>
      <c r="F20" s="479">
        <v>0</v>
      </c>
      <c r="G20" s="478">
        <v>1.0121804999999999</v>
      </c>
      <c r="H20" s="478">
        <v>23.714585100000001</v>
      </c>
      <c r="I20" s="479">
        <v>0.31981769999999998</v>
      </c>
      <c r="J20" s="478">
        <v>0</v>
      </c>
      <c r="K20" s="478">
        <v>0</v>
      </c>
      <c r="L20" s="478">
        <v>4.6708222713864451</v>
      </c>
      <c r="M20" s="478">
        <v>0</v>
      </c>
      <c r="N20" s="479">
        <v>0</v>
      </c>
      <c r="O20" s="478">
        <v>0</v>
      </c>
      <c r="P20" s="478">
        <v>0</v>
      </c>
      <c r="Q20" s="479">
        <v>0</v>
      </c>
      <c r="R20" s="478">
        <v>0</v>
      </c>
      <c r="S20" s="478">
        <v>0</v>
      </c>
      <c r="T20" s="479">
        <v>0</v>
      </c>
      <c r="U20" s="478">
        <v>0</v>
      </c>
      <c r="V20" s="478">
        <v>0</v>
      </c>
      <c r="W20" s="479">
        <v>0</v>
      </c>
      <c r="X20" s="480">
        <v>29.717405571386447</v>
      </c>
    </row>
    <row r="21" spans="1:24" s="466" customFormat="1" ht="12.25" customHeight="1" x14ac:dyDescent="0.15">
      <c r="A21" s="474" t="s">
        <v>599</v>
      </c>
      <c r="B21" s="478">
        <v>0</v>
      </c>
      <c r="C21" s="478">
        <v>0</v>
      </c>
      <c r="D21" s="479">
        <v>0</v>
      </c>
      <c r="E21" s="478">
        <v>0</v>
      </c>
      <c r="F21" s="479">
        <v>0</v>
      </c>
      <c r="G21" s="478">
        <v>0</v>
      </c>
      <c r="H21" s="478">
        <v>0.29036773997329629</v>
      </c>
      <c r="I21" s="479">
        <v>56.66141583307013</v>
      </c>
      <c r="J21" s="478">
        <v>4.5599400000456003E-4</v>
      </c>
      <c r="K21" s="478">
        <v>0</v>
      </c>
      <c r="L21" s="478">
        <v>55.167842977771272</v>
      </c>
      <c r="M21" s="478">
        <v>0</v>
      </c>
      <c r="N21" s="479">
        <v>0</v>
      </c>
      <c r="O21" s="478">
        <v>0</v>
      </c>
      <c r="P21" s="478">
        <v>0</v>
      </c>
      <c r="Q21" s="479">
        <v>0</v>
      </c>
      <c r="R21" s="478">
        <v>0.44797925052075011</v>
      </c>
      <c r="S21" s="478">
        <v>0</v>
      </c>
      <c r="T21" s="479">
        <v>0</v>
      </c>
      <c r="U21" s="478">
        <v>0</v>
      </c>
      <c r="V21" s="478">
        <v>0</v>
      </c>
      <c r="W21" s="479">
        <v>0</v>
      </c>
      <c r="X21" s="480">
        <v>112.56806179533545</v>
      </c>
    </row>
    <row r="22" spans="1:24" s="466" customFormat="1" ht="12.25" customHeight="1" x14ac:dyDescent="0.15">
      <c r="A22" s="474" t="s">
        <v>600</v>
      </c>
      <c r="B22" s="478">
        <v>0</v>
      </c>
      <c r="C22" s="478">
        <v>0</v>
      </c>
      <c r="D22" s="479">
        <v>0</v>
      </c>
      <c r="E22" s="478">
        <v>0</v>
      </c>
      <c r="F22" s="479">
        <v>0</v>
      </c>
      <c r="G22" s="478">
        <v>0.26898345000000001</v>
      </c>
      <c r="H22" s="478">
        <v>0</v>
      </c>
      <c r="I22" s="479">
        <v>6.3168348459477972</v>
      </c>
      <c r="J22" s="478">
        <v>2.233336875</v>
      </c>
      <c r="K22" s="478">
        <v>0</v>
      </c>
      <c r="L22" s="478">
        <v>2.4814711871478305</v>
      </c>
      <c r="M22" s="478">
        <v>0</v>
      </c>
      <c r="N22" s="479">
        <v>0</v>
      </c>
      <c r="O22" s="478">
        <v>0</v>
      </c>
      <c r="P22" s="478">
        <v>0</v>
      </c>
      <c r="Q22" s="479">
        <v>0</v>
      </c>
      <c r="R22" s="478">
        <v>0</v>
      </c>
      <c r="S22" s="478">
        <v>0</v>
      </c>
      <c r="T22" s="479">
        <v>0</v>
      </c>
      <c r="U22" s="478">
        <v>0</v>
      </c>
      <c r="V22" s="478">
        <v>0</v>
      </c>
      <c r="W22" s="479">
        <v>0</v>
      </c>
      <c r="X22" s="480">
        <v>11.300626358095627</v>
      </c>
    </row>
    <row r="23" spans="1:24" s="466" customFormat="1" ht="12.25" customHeight="1" x14ac:dyDescent="0.15">
      <c r="A23" s="481" t="s">
        <v>348</v>
      </c>
      <c r="B23" s="482">
        <v>0</v>
      </c>
      <c r="C23" s="482">
        <v>0</v>
      </c>
      <c r="D23" s="483">
        <v>0</v>
      </c>
      <c r="E23" s="482">
        <v>0</v>
      </c>
      <c r="F23" s="483">
        <v>0</v>
      </c>
      <c r="G23" s="482">
        <v>28.106768482571752</v>
      </c>
      <c r="H23" s="482">
        <v>106.88533102246495</v>
      </c>
      <c r="I23" s="483">
        <v>100.72583794338551</v>
      </c>
      <c r="J23" s="482">
        <v>13.359587814251357</v>
      </c>
      <c r="K23" s="482">
        <v>0</v>
      </c>
      <c r="L23" s="482">
        <v>167.66045361320022</v>
      </c>
      <c r="M23" s="482">
        <v>0</v>
      </c>
      <c r="N23" s="483">
        <v>0</v>
      </c>
      <c r="O23" s="482">
        <v>5.1214913749999997</v>
      </c>
      <c r="P23" s="482">
        <v>0</v>
      </c>
      <c r="Q23" s="483">
        <v>0</v>
      </c>
      <c r="R23" s="482">
        <v>20.956674094553509</v>
      </c>
      <c r="S23" s="482">
        <v>4.2479047371535277</v>
      </c>
      <c r="T23" s="483">
        <v>0</v>
      </c>
      <c r="U23" s="482">
        <v>0</v>
      </c>
      <c r="V23" s="482">
        <v>0</v>
      </c>
      <c r="W23" s="483">
        <v>0</v>
      </c>
      <c r="X23" s="484">
        <v>447.06404908258082</v>
      </c>
    </row>
    <row r="24" spans="1:24" s="466" customFormat="1" ht="12.25" customHeight="1" x14ac:dyDescent="0.15">
      <c r="A24" s="474" t="s">
        <v>141</v>
      </c>
      <c r="B24" s="478">
        <v>0</v>
      </c>
      <c r="C24" s="478">
        <v>0</v>
      </c>
      <c r="D24" s="479">
        <v>0</v>
      </c>
      <c r="E24" s="478">
        <v>0</v>
      </c>
      <c r="F24" s="479">
        <v>0</v>
      </c>
      <c r="G24" s="478">
        <v>0</v>
      </c>
      <c r="H24" s="478">
        <v>0</v>
      </c>
      <c r="I24" s="479">
        <v>0</v>
      </c>
      <c r="J24" s="478">
        <v>0</v>
      </c>
      <c r="K24" s="478">
        <v>0</v>
      </c>
      <c r="L24" s="478">
        <v>17.570981905622229</v>
      </c>
      <c r="M24" s="478">
        <v>0</v>
      </c>
      <c r="N24" s="479">
        <v>0</v>
      </c>
      <c r="O24" s="478">
        <v>0</v>
      </c>
      <c r="P24" s="478">
        <v>0</v>
      </c>
      <c r="Q24" s="479">
        <v>0</v>
      </c>
      <c r="R24" s="478">
        <v>0</v>
      </c>
      <c r="S24" s="478">
        <v>0</v>
      </c>
      <c r="T24" s="479">
        <v>0</v>
      </c>
      <c r="U24" s="478">
        <v>0</v>
      </c>
      <c r="V24" s="478">
        <v>0</v>
      </c>
      <c r="W24" s="479">
        <v>0</v>
      </c>
      <c r="X24" s="480">
        <v>17.570981905622229</v>
      </c>
    </row>
    <row r="25" spans="1:24" s="466" customFormat="1" ht="12.25" customHeight="1" x14ac:dyDescent="0.15">
      <c r="A25" s="474" t="s">
        <v>140</v>
      </c>
      <c r="B25" s="478">
        <v>0</v>
      </c>
      <c r="C25" s="478">
        <v>0</v>
      </c>
      <c r="D25" s="479">
        <v>0</v>
      </c>
      <c r="E25" s="478">
        <v>0</v>
      </c>
      <c r="F25" s="479">
        <v>0</v>
      </c>
      <c r="G25" s="478">
        <v>0</v>
      </c>
      <c r="H25" s="478">
        <v>0</v>
      </c>
      <c r="I25" s="479">
        <v>0</v>
      </c>
      <c r="J25" s="478">
        <v>0</v>
      </c>
      <c r="K25" s="478">
        <v>0</v>
      </c>
      <c r="L25" s="478">
        <v>3.2499754178957816</v>
      </c>
      <c r="M25" s="478">
        <v>9.7680999754179251E-2</v>
      </c>
      <c r="N25" s="479">
        <v>0.73913211478122165</v>
      </c>
      <c r="O25" s="478">
        <v>0</v>
      </c>
      <c r="P25" s="478">
        <v>0</v>
      </c>
      <c r="Q25" s="479">
        <v>0</v>
      </c>
      <c r="R25" s="478">
        <v>0</v>
      </c>
      <c r="S25" s="478">
        <v>0</v>
      </c>
      <c r="T25" s="479">
        <v>0</v>
      </c>
      <c r="U25" s="478">
        <v>0</v>
      </c>
      <c r="V25" s="478">
        <v>0</v>
      </c>
      <c r="W25" s="479">
        <v>0</v>
      </c>
      <c r="X25" s="480">
        <v>4.086788532431183</v>
      </c>
    </row>
    <row r="26" spans="1:24" s="466" customFormat="1" ht="12.25" customHeight="1" x14ac:dyDescent="0.15">
      <c r="A26" s="474" t="s">
        <v>139</v>
      </c>
      <c r="B26" s="478">
        <v>0</v>
      </c>
      <c r="C26" s="478">
        <v>0</v>
      </c>
      <c r="D26" s="479">
        <v>0</v>
      </c>
      <c r="E26" s="478">
        <v>0</v>
      </c>
      <c r="F26" s="479">
        <v>0</v>
      </c>
      <c r="G26" s="478">
        <v>0</v>
      </c>
      <c r="H26" s="478">
        <v>0</v>
      </c>
      <c r="I26" s="479">
        <v>0</v>
      </c>
      <c r="J26" s="478">
        <v>0</v>
      </c>
      <c r="K26" s="478">
        <v>7.1038548519112501</v>
      </c>
      <c r="L26" s="478">
        <v>0</v>
      </c>
      <c r="M26" s="478">
        <v>3.7856440511307885</v>
      </c>
      <c r="N26" s="479">
        <v>9.4641101278269704E-2</v>
      </c>
      <c r="O26" s="478">
        <v>0</v>
      </c>
      <c r="P26" s="478">
        <v>0</v>
      </c>
      <c r="Q26" s="479">
        <v>0</v>
      </c>
      <c r="R26" s="478">
        <v>0</v>
      </c>
      <c r="S26" s="478">
        <v>0</v>
      </c>
      <c r="T26" s="479">
        <v>0</v>
      </c>
      <c r="U26" s="478">
        <v>0</v>
      </c>
      <c r="V26" s="478">
        <v>0</v>
      </c>
      <c r="W26" s="479">
        <v>0</v>
      </c>
      <c r="X26" s="480">
        <v>10.984140004320309</v>
      </c>
    </row>
    <row r="27" spans="1:24" s="466" customFormat="1" ht="12.25" customHeight="1" x14ac:dyDescent="0.15">
      <c r="A27" s="474" t="s">
        <v>135</v>
      </c>
      <c r="B27" s="478">
        <v>0</v>
      </c>
      <c r="C27" s="478">
        <v>0</v>
      </c>
      <c r="D27" s="479">
        <v>0</v>
      </c>
      <c r="E27" s="478">
        <v>0</v>
      </c>
      <c r="F27" s="479">
        <v>0</v>
      </c>
      <c r="G27" s="478">
        <v>0</v>
      </c>
      <c r="H27" s="478">
        <v>0</v>
      </c>
      <c r="I27" s="479">
        <v>0</v>
      </c>
      <c r="J27" s="478">
        <v>0</v>
      </c>
      <c r="K27" s="478">
        <v>8.2936453965000254E-2</v>
      </c>
      <c r="L27" s="478">
        <v>5.3131514257620616</v>
      </c>
      <c r="M27" s="478">
        <v>0.45238446411012923</v>
      </c>
      <c r="N27" s="479">
        <v>0.45900934119960801</v>
      </c>
      <c r="O27" s="478">
        <v>0.54201474060000099</v>
      </c>
      <c r="P27" s="478">
        <v>0</v>
      </c>
      <c r="Q27" s="479">
        <v>0</v>
      </c>
      <c r="R27" s="478">
        <v>0</v>
      </c>
      <c r="S27" s="478">
        <v>0</v>
      </c>
      <c r="T27" s="479">
        <v>0</v>
      </c>
      <c r="U27" s="478">
        <v>0</v>
      </c>
      <c r="V27" s="478">
        <v>0</v>
      </c>
      <c r="W27" s="479">
        <v>0</v>
      </c>
      <c r="X27" s="480">
        <v>6.8494964256368007</v>
      </c>
    </row>
    <row r="28" spans="1:24" s="466" customFormat="1" ht="12.25" customHeight="1" x14ac:dyDescent="0.15">
      <c r="A28" s="481" t="s">
        <v>351</v>
      </c>
      <c r="B28" s="482">
        <v>0</v>
      </c>
      <c r="C28" s="482">
        <v>0</v>
      </c>
      <c r="D28" s="483">
        <v>0</v>
      </c>
      <c r="E28" s="482">
        <v>0</v>
      </c>
      <c r="F28" s="483">
        <v>0</v>
      </c>
      <c r="G28" s="482">
        <v>0</v>
      </c>
      <c r="H28" s="482">
        <v>0</v>
      </c>
      <c r="I28" s="483">
        <v>0</v>
      </c>
      <c r="J28" s="482">
        <v>0</v>
      </c>
      <c r="K28" s="482">
        <v>7.18679130587625</v>
      </c>
      <c r="L28" s="482">
        <v>26.134108749280074</v>
      </c>
      <c r="M28" s="482">
        <v>4.3357095149950968</v>
      </c>
      <c r="N28" s="483">
        <v>1.2927825572590994</v>
      </c>
      <c r="O28" s="482">
        <v>0.54201474060000099</v>
      </c>
      <c r="P28" s="482">
        <v>0</v>
      </c>
      <c r="Q28" s="483">
        <v>0</v>
      </c>
      <c r="R28" s="482">
        <v>0</v>
      </c>
      <c r="S28" s="482">
        <v>0</v>
      </c>
      <c r="T28" s="483">
        <v>0</v>
      </c>
      <c r="U28" s="482">
        <v>0</v>
      </c>
      <c r="V28" s="482">
        <v>0</v>
      </c>
      <c r="W28" s="483">
        <v>0</v>
      </c>
      <c r="X28" s="484">
        <v>39.491406868010522</v>
      </c>
    </row>
    <row r="29" spans="1:24" s="466" customFormat="1" ht="12.25" customHeight="1" x14ac:dyDescent="0.15">
      <c r="A29" s="474" t="s">
        <v>126</v>
      </c>
      <c r="B29" s="478">
        <v>0</v>
      </c>
      <c r="C29" s="478">
        <v>0</v>
      </c>
      <c r="D29" s="479">
        <v>0</v>
      </c>
      <c r="E29" s="478">
        <v>0</v>
      </c>
      <c r="F29" s="479">
        <v>0</v>
      </c>
      <c r="G29" s="478">
        <v>0</v>
      </c>
      <c r="H29" s="478">
        <v>0</v>
      </c>
      <c r="I29" s="479">
        <v>0</v>
      </c>
      <c r="J29" s="478">
        <v>0</v>
      </c>
      <c r="K29" s="478">
        <v>0</v>
      </c>
      <c r="L29" s="478">
        <v>0</v>
      </c>
      <c r="M29" s="478">
        <v>0</v>
      </c>
      <c r="N29" s="479">
        <v>0</v>
      </c>
      <c r="O29" s="478">
        <v>0</v>
      </c>
      <c r="P29" s="478">
        <v>20.242836476597695</v>
      </c>
      <c r="Q29" s="479">
        <v>0</v>
      </c>
      <c r="R29" s="478">
        <v>0</v>
      </c>
      <c r="S29" s="478">
        <v>0</v>
      </c>
      <c r="T29" s="479">
        <v>0</v>
      </c>
      <c r="U29" s="478">
        <v>0</v>
      </c>
      <c r="V29" s="478">
        <v>0</v>
      </c>
      <c r="W29" s="479">
        <v>0</v>
      </c>
      <c r="X29" s="480">
        <v>20.242836476597695</v>
      </c>
    </row>
    <row r="30" spans="1:24" s="466" customFormat="1" ht="12.25" customHeight="1" x14ac:dyDescent="0.15">
      <c r="A30" s="474" t="s">
        <v>125</v>
      </c>
      <c r="B30" s="478">
        <v>0</v>
      </c>
      <c r="C30" s="478">
        <v>0</v>
      </c>
      <c r="D30" s="479">
        <v>0</v>
      </c>
      <c r="E30" s="478">
        <v>0</v>
      </c>
      <c r="F30" s="479">
        <v>0</v>
      </c>
      <c r="G30" s="478">
        <v>0</v>
      </c>
      <c r="H30" s="478">
        <v>0</v>
      </c>
      <c r="I30" s="479">
        <v>0</v>
      </c>
      <c r="J30" s="478">
        <v>0.2014756607693878</v>
      </c>
      <c r="K30" s="478">
        <v>0</v>
      </c>
      <c r="L30" s="478">
        <v>0</v>
      </c>
      <c r="M30" s="478">
        <v>0</v>
      </c>
      <c r="N30" s="479">
        <v>0</v>
      </c>
      <c r="O30" s="478">
        <v>10.304503838763749</v>
      </c>
      <c r="P30" s="478">
        <v>1.5960509334000001</v>
      </c>
      <c r="Q30" s="479">
        <v>2.050125</v>
      </c>
      <c r="R30" s="478">
        <v>0</v>
      </c>
      <c r="S30" s="478">
        <v>0</v>
      </c>
      <c r="T30" s="479">
        <v>0.92394341943749991</v>
      </c>
      <c r="U30" s="478">
        <v>0</v>
      </c>
      <c r="V30" s="478">
        <v>0</v>
      </c>
      <c r="W30" s="479">
        <v>0</v>
      </c>
      <c r="X30" s="480">
        <v>15.076098852370636</v>
      </c>
    </row>
    <row r="31" spans="1:24" s="466" customFormat="1" ht="12.25" customHeight="1" x14ac:dyDescent="0.15">
      <c r="A31" s="481" t="s">
        <v>353</v>
      </c>
      <c r="B31" s="482">
        <v>0</v>
      </c>
      <c r="C31" s="482">
        <v>0</v>
      </c>
      <c r="D31" s="483">
        <v>0</v>
      </c>
      <c r="E31" s="482">
        <v>0</v>
      </c>
      <c r="F31" s="483">
        <v>0</v>
      </c>
      <c r="G31" s="482">
        <v>0</v>
      </c>
      <c r="H31" s="482">
        <v>0</v>
      </c>
      <c r="I31" s="483">
        <v>0</v>
      </c>
      <c r="J31" s="482">
        <v>0.2014756607693878</v>
      </c>
      <c r="K31" s="482">
        <v>0</v>
      </c>
      <c r="L31" s="482">
        <v>0</v>
      </c>
      <c r="M31" s="482">
        <v>0</v>
      </c>
      <c r="N31" s="483">
        <v>0</v>
      </c>
      <c r="O31" s="482">
        <v>10.304503838763749</v>
      </c>
      <c r="P31" s="482">
        <v>21.838887409997696</v>
      </c>
      <c r="Q31" s="483">
        <v>2.050125</v>
      </c>
      <c r="R31" s="482">
        <v>0</v>
      </c>
      <c r="S31" s="482">
        <v>0</v>
      </c>
      <c r="T31" s="483">
        <v>0.92394341943749991</v>
      </c>
      <c r="U31" s="482">
        <v>0</v>
      </c>
      <c r="V31" s="482">
        <v>0</v>
      </c>
      <c r="W31" s="483">
        <v>0</v>
      </c>
      <c r="X31" s="484">
        <v>35.31893532896833</v>
      </c>
    </row>
    <row r="32" spans="1:24" s="466" customFormat="1" ht="12.25" customHeight="1" x14ac:dyDescent="0.15">
      <c r="A32" s="474" t="s">
        <v>120</v>
      </c>
      <c r="B32" s="478">
        <v>0</v>
      </c>
      <c r="C32" s="478">
        <v>0</v>
      </c>
      <c r="D32" s="479">
        <v>0</v>
      </c>
      <c r="E32" s="478">
        <v>0</v>
      </c>
      <c r="F32" s="479">
        <v>0</v>
      </c>
      <c r="G32" s="478">
        <v>0</v>
      </c>
      <c r="H32" s="478">
        <v>0</v>
      </c>
      <c r="I32" s="479">
        <v>0</v>
      </c>
      <c r="J32" s="478">
        <v>0</v>
      </c>
      <c r="K32" s="478">
        <v>0</v>
      </c>
      <c r="L32" s="478">
        <v>0</v>
      </c>
      <c r="M32" s="478">
        <v>0</v>
      </c>
      <c r="N32" s="479">
        <v>0</v>
      </c>
      <c r="O32" s="478">
        <v>0</v>
      </c>
      <c r="P32" s="478">
        <v>0</v>
      </c>
      <c r="Q32" s="479">
        <v>0</v>
      </c>
      <c r="R32" s="478">
        <v>0</v>
      </c>
      <c r="S32" s="478">
        <v>0</v>
      </c>
      <c r="T32" s="479">
        <v>3.6548912255624999</v>
      </c>
      <c r="U32" s="478">
        <v>0</v>
      </c>
      <c r="V32" s="478">
        <v>0</v>
      </c>
      <c r="W32" s="479">
        <v>0</v>
      </c>
      <c r="X32" s="480">
        <v>3.6548912255624999</v>
      </c>
    </row>
    <row r="33" spans="1:24" s="466" customFormat="1" ht="12.25" customHeight="1" x14ac:dyDescent="0.15">
      <c r="A33" s="474" t="s">
        <v>209</v>
      </c>
      <c r="B33" s="478">
        <v>0</v>
      </c>
      <c r="C33" s="478">
        <v>0</v>
      </c>
      <c r="D33" s="479">
        <v>0</v>
      </c>
      <c r="E33" s="478">
        <v>0</v>
      </c>
      <c r="F33" s="479">
        <v>0</v>
      </c>
      <c r="G33" s="478">
        <v>0</v>
      </c>
      <c r="H33" s="478">
        <v>0</v>
      </c>
      <c r="I33" s="479">
        <v>0</v>
      </c>
      <c r="J33" s="478">
        <v>0</v>
      </c>
      <c r="K33" s="478">
        <v>0</v>
      </c>
      <c r="L33" s="478">
        <v>0</v>
      </c>
      <c r="M33" s="478">
        <v>0</v>
      </c>
      <c r="N33" s="479">
        <v>0</v>
      </c>
      <c r="O33" s="478">
        <v>0</v>
      </c>
      <c r="P33" s="478">
        <v>0</v>
      </c>
      <c r="Q33" s="479">
        <v>2.0693749999999995</v>
      </c>
      <c r="R33" s="478">
        <v>5.156074247369042</v>
      </c>
      <c r="S33" s="478">
        <v>0</v>
      </c>
      <c r="T33" s="479">
        <v>1.023513438185</v>
      </c>
      <c r="U33" s="478">
        <v>0</v>
      </c>
      <c r="V33" s="478">
        <v>0</v>
      </c>
      <c r="W33" s="479">
        <v>0</v>
      </c>
      <c r="X33" s="480">
        <v>8.2489626855540408</v>
      </c>
    </row>
    <row r="34" spans="1:24" s="466" customFormat="1" ht="12.25" customHeight="1" x14ac:dyDescent="0.15">
      <c r="A34" s="481" t="s">
        <v>354</v>
      </c>
      <c r="B34" s="482">
        <v>0</v>
      </c>
      <c r="C34" s="482">
        <v>0</v>
      </c>
      <c r="D34" s="483">
        <v>0</v>
      </c>
      <c r="E34" s="482">
        <v>0</v>
      </c>
      <c r="F34" s="483">
        <v>0</v>
      </c>
      <c r="G34" s="482">
        <v>0</v>
      </c>
      <c r="H34" s="482">
        <v>0</v>
      </c>
      <c r="I34" s="483">
        <v>0</v>
      </c>
      <c r="J34" s="482">
        <v>0</v>
      </c>
      <c r="K34" s="482">
        <v>0</v>
      </c>
      <c r="L34" s="482">
        <v>0</v>
      </c>
      <c r="M34" s="482">
        <v>0</v>
      </c>
      <c r="N34" s="483">
        <v>0</v>
      </c>
      <c r="O34" s="482">
        <v>0</v>
      </c>
      <c r="P34" s="482">
        <v>0</v>
      </c>
      <c r="Q34" s="483">
        <v>2.0693749999999995</v>
      </c>
      <c r="R34" s="482">
        <v>5.156074247369042</v>
      </c>
      <c r="S34" s="482">
        <v>0</v>
      </c>
      <c r="T34" s="483">
        <v>4.6784046637475001</v>
      </c>
      <c r="U34" s="482">
        <v>0</v>
      </c>
      <c r="V34" s="482">
        <v>0</v>
      </c>
      <c r="W34" s="483">
        <v>0</v>
      </c>
      <c r="X34" s="484">
        <v>11.90385391111654</v>
      </c>
    </row>
    <row r="35" spans="1:24" s="466" customFormat="1" ht="12.25" customHeight="1" x14ac:dyDescent="0.15">
      <c r="A35" s="474" t="s">
        <v>113</v>
      </c>
      <c r="B35" s="478">
        <v>0</v>
      </c>
      <c r="C35" s="478">
        <v>0</v>
      </c>
      <c r="D35" s="479">
        <v>0</v>
      </c>
      <c r="E35" s="478">
        <v>0</v>
      </c>
      <c r="F35" s="479">
        <v>0</v>
      </c>
      <c r="G35" s="478">
        <v>0</v>
      </c>
      <c r="H35" s="478">
        <v>0</v>
      </c>
      <c r="I35" s="479">
        <v>0</v>
      </c>
      <c r="J35" s="478">
        <v>0</v>
      </c>
      <c r="K35" s="478">
        <v>0</v>
      </c>
      <c r="L35" s="478">
        <v>0</v>
      </c>
      <c r="M35" s="478">
        <v>0</v>
      </c>
      <c r="N35" s="479">
        <v>0</v>
      </c>
      <c r="O35" s="478">
        <v>0</v>
      </c>
      <c r="P35" s="478">
        <v>0</v>
      </c>
      <c r="Q35" s="479">
        <v>0</v>
      </c>
      <c r="R35" s="478">
        <v>0</v>
      </c>
      <c r="S35" s="478">
        <v>0</v>
      </c>
      <c r="T35" s="479">
        <v>0</v>
      </c>
      <c r="U35" s="478">
        <v>0</v>
      </c>
      <c r="V35" s="478">
        <v>0</v>
      </c>
      <c r="W35" s="479">
        <v>4.4323181511475003</v>
      </c>
      <c r="X35" s="480">
        <v>4.4323181511475003</v>
      </c>
    </row>
    <row r="36" spans="1:24" s="466" customFormat="1" ht="12.25" customHeight="1" x14ac:dyDescent="0.15">
      <c r="A36" s="474" t="s">
        <v>110</v>
      </c>
      <c r="B36" s="478">
        <v>0</v>
      </c>
      <c r="C36" s="478">
        <v>0</v>
      </c>
      <c r="D36" s="479">
        <v>0</v>
      </c>
      <c r="E36" s="478">
        <v>0</v>
      </c>
      <c r="F36" s="479">
        <v>0</v>
      </c>
      <c r="G36" s="478">
        <v>0</v>
      </c>
      <c r="H36" s="478">
        <v>0</v>
      </c>
      <c r="I36" s="479">
        <v>0</v>
      </c>
      <c r="J36" s="478">
        <v>0</v>
      </c>
      <c r="K36" s="478">
        <v>6.794920644374999</v>
      </c>
      <c r="L36" s="478">
        <v>3.8812315634218408</v>
      </c>
      <c r="M36" s="478">
        <v>27.215602122274653</v>
      </c>
      <c r="N36" s="479">
        <v>3.2822080296970499</v>
      </c>
      <c r="O36" s="478">
        <v>0</v>
      </c>
      <c r="P36" s="478">
        <v>0</v>
      </c>
      <c r="Q36" s="479">
        <v>0</v>
      </c>
      <c r="R36" s="478">
        <v>0</v>
      </c>
      <c r="S36" s="478">
        <v>0</v>
      </c>
      <c r="T36" s="479">
        <v>0</v>
      </c>
      <c r="U36" s="478">
        <v>0</v>
      </c>
      <c r="V36" s="478">
        <v>3.900814867716222</v>
      </c>
      <c r="W36" s="479">
        <v>0</v>
      </c>
      <c r="X36" s="480">
        <v>45.074777227484766</v>
      </c>
    </row>
    <row r="37" spans="1:24" s="466" customFormat="1" ht="12.25" customHeight="1" x14ac:dyDescent="0.15">
      <c r="A37" s="474" t="s">
        <v>105</v>
      </c>
      <c r="B37" s="478">
        <v>0</v>
      </c>
      <c r="C37" s="478">
        <v>0</v>
      </c>
      <c r="D37" s="479">
        <v>0</v>
      </c>
      <c r="E37" s="478">
        <v>0</v>
      </c>
      <c r="F37" s="479">
        <v>0</v>
      </c>
      <c r="G37" s="478">
        <v>0</v>
      </c>
      <c r="H37" s="478">
        <v>0</v>
      </c>
      <c r="I37" s="479">
        <v>0</v>
      </c>
      <c r="J37" s="478">
        <v>0</v>
      </c>
      <c r="K37" s="478">
        <v>0</v>
      </c>
      <c r="L37" s="478">
        <v>0</v>
      </c>
      <c r="M37" s="478">
        <v>0</v>
      </c>
      <c r="N37" s="479">
        <v>0</v>
      </c>
      <c r="O37" s="478">
        <v>0</v>
      </c>
      <c r="P37" s="478">
        <v>0</v>
      </c>
      <c r="Q37" s="479">
        <v>0</v>
      </c>
      <c r="R37" s="478">
        <v>0</v>
      </c>
      <c r="S37" s="478">
        <v>0</v>
      </c>
      <c r="T37" s="479">
        <v>0</v>
      </c>
      <c r="U37" s="478">
        <v>0.39556619999999998</v>
      </c>
      <c r="V37" s="478">
        <v>0</v>
      </c>
      <c r="W37" s="479">
        <v>0</v>
      </c>
      <c r="X37" s="480">
        <v>0.39556619999999998</v>
      </c>
    </row>
    <row r="38" spans="1:24" s="466" customFormat="1" ht="12.25" customHeight="1" x14ac:dyDescent="0.15">
      <c r="A38" s="474" t="s">
        <v>101</v>
      </c>
      <c r="B38" s="478">
        <v>0</v>
      </c>
      <c r="C38" s="478">
        <v>0</v>
      </c>
      <c r="D38" s="479">
        <v>0</v>
      </c>
      <c r="E38" s="478">
        <v>0</v>
      </c>
      <c r="F38" s="479">
        <v>0</v>
      </c>
      <c r="G38" s="478">
        <v>0</v>
      </c>
      <c r="H38" s="478">
        <v>0</v>
      </c>
      <c r="I38" s="479">
        <v>0</v>
      </c>
      <c r="J38" s="478">
        <v>0</v>
      </c>
      <c r="K38" s="478">
        <v>0</v>
      </c>
      <c r="L38" s="478">
        <v>0</v>
      </c>
      <c r="M38" s="478">
        <v>0</v>
      </c>
      <c r="N38" s="479">
        <v>0</v>
      </c>
      <c r="O38" s="478">
        <v>0</v>
      </c>
      <c r="P38" s="478">
        <v>0</v>
      </c>
      <c r="Q38" s="479">
        <v>0</v>
      </c>
      <c r="R38" s="478">
        <v>0</v>
      </c>
      <c r="S38" s="478">
        <v>0</v>
      </c>
      <c r="T38" s="479">
        <v>0</v>
      </c>
      <c r="U38" s="478">
        <v>6.9538500000000001</v>
      </c>
      <c r="V38" s="478">
        <v>0</v>
      </c>
      <c r="W38" s="479">
        <v>1.4382000000000004</v>
      </c>
      <c r="X38" s="480">
        <v>8.3920500000000011</v>
      </c>
    </row>
    <row r="39" spans="1:24" s="466" customFormat="1" ht="12.25" customHeight="1" x14ac:dyDescent="0.15">
      <c r="A39" s="486" t="s">
        <v>97</v>
      </c>
      <c r="B39" s="478">
        <v>0</v>
      </c>
      <c r="C39" s="478">
        <v>0</v>
      </c>
      <c r="D39" s="479">
        <v>0</v>
      </c>
      <c r="E39" s="478">
        <v>0</v>
      </c>
      <c r="F39" s="479">
        <v>0</v>
      </c>
      <c r="G39" s="478">
        <v>0</v>
      </c>
      <c r="H39" s="478">
        <v>0</v>
      </c>
      <c r="I39" s="479">
        <v>0</v>
      </c>
      <c r="J39" s="478">
        <v>0</v>
      </c>
      <c r="K39" s="478">
        <v>0</v>
      </c>
      <c r="L39" s="478">
        <v>0</v>
      </c>
      <c r="M39" s="478">
        <v>0</v>
      </c>
      <c r="N39" s="479">
        <v>0</v>
      </c>
      <c r="O39" s="478">
        <v>0</v>
      </c>
      <c r="P39" s="478">
        <v>0</v>
      </c>
      <c r="Q39" s="479">
        <v>0</v>
      </c>
      <c r="R39" s="478">
        <v>0</v>
      </c>
      <c r="S39" s="478">
        <v>0</v>
      </c>
      <c r="T39" s="479">
        <v>0</v>
      </c>
      <c r="U39" s="478">
        <v>0</v>
      </c>
      <c r="V39" s="478">
        <v>6.9228709236224999</v>
      </c>
      <c r="W39" s="479">
        <v>0</v>
      </c>
      <c r="X39" s="480">
        <v>6.9228709236224999</v>
      </c>
    </row>
    <row r="40" spans="1:24" s="466" customFormat="1" ht="12.25" customHeight="1" x14ac:dyDescent="0.15">
      <c r="A40" s="487" t="s">
        <v>355</v>
      </c>
      <c r="B40" s="482">
        <v>0</v>
      </c>
      <c r="C40" s="482">
        <v>0</v>
      </c>
      <c r="D40" s="483">
        <v>0</v>
      </c>
      <c r="E40" s="482">
        <v>0</v>
      </c>
      <c r="F40" s="483">
        <v>0</v>
      </c>
      <c r="G40" s="482">
        <v>0</v>
      </c>
      <c r="H40" s="482">
        <v>0</v>
      </c>
      <c r="I40" s="483">
        <v>0</v>
      </c>
      <c r="J40" s="482">
        <v>0</v>
      </c>
      <c r="K40" s="482">
        <v>6.794920644374999</v>
      </c>
      <c r="L40" s="482">
        <v>3.8812315634218408</v>
      </c>
      <c r="M40" s="482">
        <v>27.215602122274653</v>
      </c>
      <c r="N40" s="483">
        <v>3.2822080296970499</v>
      </c>
      <c r="O40" s="482">
        <v>0</v>
      </c>
      <c r="P40" s="482">
        <v>0</v>
      </c>
      <c r="Q40" s="483">
        <v>0</v>
      </c>
      <c r="R40" s="482">
        <v>0</v>
      </c>
      <c r="S40" s="482">
        <v>0</v>
      </c>
      <c r="T40" s="483">
        <v>0</v>
      </c>
      <c r="U40" s="482">
        <v>7.3494162000000003</v>
      </c>
      <c r="V40" s="482">
        <v>10.823685791338722</v>
      </c>
      <c r="W40" s="483">
        <v>5.8705181511475004</v>
      </c>
      <c r="X40" s="484">
        <v>65.217582502254771</v>
      </c>
    </row>
    <row r="41" spans="1:24" s="466" customFormat="1" ht="12.25" customHeight="1" x14ac:dyDescent="0.15">
      <c r="A41" s="488" t="s">
        <v>569</v>
      </c>
      <c r="B41" s="484">
        <v>68.151238581339371</v>
      </c>
      <c r="C41" s="484">
        <v>4.6496975621249999E-2</v>
      </c>
      <c r="D41" s="489">
        <v>76.108888038425533</v>
      </c>
      <c r="E41" s="484">
        <v>11.418782039989447</v>
      </c>
      <c r="F41" s="489">
        <v>1.1213972818125</v>
      </c>
      <c r="G41" s="484">
        <v>28.106768482571749</v>
      </c>
      <c r="H41" s="484">
        <v>106.88533102246495</v>
      </c>
      <c r="I41" s="489">
        <v>100.72583794338551</v>
      </c>
      <c r="J41" s="484">
        <v>13.561063475020745</v>
      </c>
      <c r="K41" s="484">
        <v>13.981711950251251</v>
      </c>
      <c r="L41" s="484">
        <v>197.6757939259021</v>
      </c>
      <c r="M41" s="484">
        <v>31.551311637269752</v>
      </c>
      <c r="N41" s="489">
        <v>4.5749905869561491</v>
      </c>
      <c r="O41" s="484">
        <v>15.968009954363747</v>
      </c>
      <c r="P41" s="484">
        <v>21.838887409997696</v>
      </c>
      <c r="Q41" s="489">
        <v>4.1194999999999995</v>
      </c>
      <c r="R41" s="484">
        <v>26.112748341922554</v>
      </c>
      <c r="S41" s="484">
        <v>4.2479047371535277</v>
      </c>
      <c r="T41" s="489">
        <v>5.6023480831850003</v>
      </c>
      <c r="U41" s="484">
        <v>7.3494162000000003</v>
      </c>
      <c r="V41" s="484">
        <v>10.823685791338722</v>
      </c>
      <c r="W41" s="489">
        <v>5.8705181511475004</v>
      </c>
      <c r="X41" s="484">
        <v>755.84263061011916</v>
      </c>
    </row>
    <row r="42" spans="1:24" s="466" customFormat="1" ht="12.25" customHeight="1" x14ac:dyDescent="0.15">
      <c r="A42" s="464"/>
      <c r="X42" s="357"/>
    </row>
    <row r="43" spans="1:24" s="466" customFormat="1" ht="12.25" customHeight="1" x14ac:dyDescent="0.15">
      <c r="A43" s="356" t="s">
        <v>637</v>
      </c>
      <c r="X43" s="357"/>
    </row>
    <row r="44" spans="1:24" s="466" customFormat="1" ht="12.25" customHeight="1" x14ac:dyDescent="0.15">
      <c r="A44" s="490" t="s">
        <v>635</v>
      </c>
      <c r="X44" s="431"/>
    </row>
    <row r="45" spans="1:24" ht="13" x14ac:dyDescent="0.15">
      <c r="A45" s="491" t="s">
        <v>636</v>
      </c>
      <c r="B45" s="459"/>
      <c r="C45" s="459"/>
      <c r="D45" s="459"/>
      <c r="E45" s="459"/>
      <c r="F45" s="459"/>
      <c r="G45" s="459"/>
      <c r="H45" s="459"/>
      <c r="L45" s="459"/>
      <c r="M45" s="459"/>
      <c r="N45" s="459"/>
      <c r="O45" s="459"/>
      <c r="P45" s="459"/>
    </row>
    <row r="46" spans="1:24" x14ac:dyDescent="0.15">
      <c r="A46" s="491"/>
      <c r="B46" s="459"/>
      <c r="C46" s="459"/>
      <c r="D46" s="459"/>
      <c r="E46" s="459"/>
      <c r="F46" s="459"/>
      <c r="G46" s="459"/>
      <c r="H46" s="459"/>
      <c r="L46" s="459"/>
      <c r="M46" s="459"/>
      <c r="N46" s="459"/>
      <c r="O46" s="459"/>
      <c r="P46" s="459"/>
    </row>
    <row r="47" spans="1:24" x14ac:dyDescent="0.15">
      <c r="A47" s="492"/>
      <c r="B47" s="459"/>
      <c r="C47" s="459"/>
      <c r="D47" s="459"/>
      <c r="E47" s="459"/>
      <c r="F47" s="459"/>
      <c r="G47" s="459"/>
      <c r="H47" s="459"/>
      <c r="L47" s="459"/>
      <c r="M47" s="459"/>
      <c r="N47" s="459"/>
      <c r="O47" s="459"/>
      <c r="P47" s="459"/>
    </row>
    <row r="48" spans="1:24" x14ac:dyDescent="0.15">
      <c r="A48" s="492"/>
      <c r="B48" s="459"/>
      <c r="C48" s="459"/>
      <c r="D48" s="459"/>
      <c r="E48" s="459"/>
      <c r="F48" s="459"/>
      <c r="G48" s="459"/>
      <c r="H48" s="459"/>
      <c r="L48" s="459"/>
      <c r="M48" s="459"/>
      <c r="N48" s="459"/>
      <c r="O48" s="459"/>
      <c r="P48" s="459"/>
    </row>
    <row r="49" spans="1:16" x14ac:dyDescent="0.15">
      <c r="A49" s="492"/>
      <c r="B49" s="459"/>
      <c r="C49" s="459"/>
      <c r="D49" s="459"/>
      <c r="E49" s="459"/>
      <c r="F49" s="459"/>
      <c r="G49" s="459"/>
      <c r="H49" s="459"/>
      <c r="L49" s="459"/>
      <c r="M49" s="459"/>
      <c r="N49" s="459"/>
      <c r="O49" s="459"/>
      <c r="P49" s="459"/>
    </row>
    <row r="50" spans="1:16" x14ac:dyDescent="0.15">
      <c r="A50" s="492"/>
      <c r="B50" s="459"/>
      <c r="C50" s="459"/>
      <c r="D50" s="459"/>
      <c r="E50" s="459"/>
      <c r="F50" s="459"/>
      <c r="G50" s="459"/>
      <c r="H50" s="459"/>
      <c r="L50" s="459"/>
      <c r="M50" s="459"/>
      <c r="N50" s="459"/>
      <c r="O50" s="459"/>
      <c r="P50" s="459"/>
    </row>
    <row r="51" spans="1:16" x14ac:dyDescent="0.15">
      <c r="A51" s="492"/>
      <c r="B51" s="459"/>
      <c r="C51" s="459"/>
      <c r="D51" s="459"/>
      <c r="E51" s="459"/>
      <c r="F51" s="459"/>
      <c r="G51" s="459"/>
      <c r="H51" s="459"/>
      <c r="L51" s="459"/>
      <c r="M51" s="459"/>
      <c r="N51" s="459"/>
      <c r="O51" s="459"/>
      <c r="P51" s="459"/>
    </row>
    <row r="52" spans="1:16" x14ac:dyDescent="0.15">
      <c r="A52" s="492"/>
      <c r="B52" s="459"/>
      <c r="C52" s="459"/>
      <c r="D52" s="459"/>
      <c r="E52" s="459"/>
      <c r="F52" s="459"/>
      <c r="G52" s="459"/>
      <c r="H52" s="459"/>
      <c r="L52" s="459"/>
      <c r="M52" s="459"/>
      <c r="N52" s="459"/>
      <c r="O52" s="459"/>
      <c r="P52" s="459"/>
    </row>
    <row r="53" spans="1:16" x14ac:dyDescent="0.15">
      <c r="A53" s="492"/>
      <c r="B53" s="459"/>
      <c r="C53" s="459"/>
      <c r="D53" s="459"/>
      <c r="E53" s="459"/>
      <c r="F53" s="459"/>
      <c r="G53" s="459"/>
      <c r="H53" s="459"/>
      <c r="L53" s="459"/>
      <c r="M53" s="459"/>
      <c r="N53" s="459"/>
      <c r="O53" s="459"/>
      <c r="P53" s="459"/>
    </row>
    <row r="54" spans="1:16" x14ac:dyDescent="0.15">
      <c r="A54" s="492"/>
      <c r="B54" s="459"/>
      <c r="C54" s="459"/>
      <c r="D54" s="459"/>
      <c r="E54" s="459"/>
      <c r="F54" s="459"/>
      <c r="G54" s="459"/>
      <c r="H54" s="459"/>
      <c r="L54" s="459"/>
      <c r="M54" s="459"/>
      <c r="N54" s="459"/>
      <c r="O54" s="459"/>
      <c r="P54" s="459"/>
    </row>
    <row r="55" spans="1:16" x14ac:dyDescent="0.15">
      <c r="A55" s="492"/>
      <c r="B55" s="459"/>
      <c r="C55" s="459"/>
      <c r="D55" s="459"/>
      <c r="E55" s="459"/>
      <c r="F55" s="459"/>
      <c r="G55" s="459"/>
      <c r="H55" s="459"/>
      <c r="L55" s="459"/>
      <c r="M55" s="459"/>
      <c r="N55" s="459"/>
      <c r="O55" s="459"/>
      <c r="P55" s="459"/>
    </row>
    <row r="56" spans="1:16" x14ac:dyDescent="0.15">
      <c r="A56" s="492"/>
      <c r="B56" s="459"/>
      <c r="C56" s="459"/>
      <c r="D56" s="459"/>
      <c r="E56" s="459"/>
      <c r="F56" s="459"/>
      <c r="G56" s="459"/>
      <c r="H56" s="459"/>
      <c r="L56" s="459"/>
      <c r="M56" s="459"/>
      <c r="N56" s="459"/>
      <c r="O56" s="459"/>
      <c r="P56" s="459"/>
    </row>
    <row r="57" spans="1:16" x14ac:dyDescent="0.15">
      <c r="A57" s="492"/>
      <c r="B57" s="459"/>
      <c r="C57" s="459"/>
      <c r="D57" s="459"/>
      <c r="E57" s="459"/>
      <c r="F57" s="459"/>
      <c r="G57" s="459"/>
      <c r="H57" s="459"/>
      <c r="L57" s="459"/>
      <c r="M57" s="459"/>
      <c r="N57" s="459"/>
      <c r="O57" s="459"/>
      <c r="P57" s="459"/>
    </row>
    <row r="58" spans="1:16" x14ac:dyDescent="0.15">
      <c r="A58" s="492"/>
      <c r="B58" s="459"/>
      <c r="C58" s="459"/>
      <c r="D58" s="459"/>
      <c r="E58" s="459"/>
      <c r="F58" s="459"/>
      <c r="G58" s="459"/>
      <c r="H58" s="459"/>
      <c r="L58" s="459"/>
      <c r="M58" s="459"/>
      <c r="N58" s="459"/>
      <c r="O58" s="459"/>
      <c r="P58" s="459"/>
    </row>
    <row r="59" spans="1:16" x14ac:dyDescent="0.15">
      <c r="A59" s="492"/>
      <c r="B59" s="459"/>
      <c r="C59" s="459"/>
      <c r="D59" s="459"/>
      <c r="E59" s="459"/>
      <c r="F59" s="459"/>
      <c r="G59" s="459"/>
      <c r="H59" s="459"/>
      <c r="L59" s="459"/>
      <c r="M59" s="459"/>
      <c r="N59" s="459"/>
      <c r="O59" s="459"/>
      <c r="P59" s="459"/>
    </row>
    <row r="60" spans="1:16" x14ac:dyDescent="0.15">
      <c r="A60" s="492"/>
      <c r="B60" s="459"/>
      <c r="C60" s="459"/>
      <c r="D60" s="459"/>
      <c r="E60" s="459"/>
      <c r="F60" s="459"/>
      <c r="G60" s="459"/>
      <c r="H60" s="459"/>
      <c r="L60" s="459"/>
      <c r="M60" s="459"/>
      <c r="N60" s="459"/>
      <c r="O60" s="459"/>
      <c r="P60" s="459"/>
    </row>
    <row r="61" spans="1:16" x14ac:dyDescent="0.15">
      <c r="A61" s="492"/>
      <c r="B61" s="459"/>
      <c r="C61" s="459"/>
      <c r="D61" s="459"/>
      <c r="E61" s="459"/>
      <c r="F61" s="459"/>
      <c r="G61" s="459"/>
      <c r="H61" s="459"/>
      <c r="L61" s="459"/>
      <c r="M61" s="459"/>
      <c r="N61" s="459"/>
      <c r="O61" s="459"/>
      <c r="P61" s="459"/>
    </row>
    <row r="62" spans="1:16" x14ac:dyDescent="0.15">
      <c r="A62" s="492"/>
      <c r="B62" s="459"/>
      <c r="C62" s="459"/>
      <c r="D62" s="459"/>
      <c r="E62" s="459"/>
      <c r="F62" s="459"/>
      <c r="G62" s="459"/>
      <c r="H62" s="459"/>
      <c r="L62" s="459"/>
      <c r="M62" s="459"/>
      <c r="N62" s="459"/>
      <c r="O62" s="459"/>
      <c r="P62" s="459"/>
    </row>
    <row r="63" spans="1:16" x14ac:dyDescent="0.15">
      <c r="A63" s="492"/>
      <c r="B63" s="459"/>
      <c r="C63" s="459"/>
      <c r="D63" s="459"/>
      <c r="E63" s="459"/>
      <c r="F63" s="459"/>
      <c r="G63" s="459"/>
      <c r="H63" s="459"/>
      <c r="L63" s="459"/>
      <c r="M63" s="459"/>
      <c r="N63" s="459"/>
      <c r="O63" s="459"/>
      <c r="P63" s="459"/>
    </row>
    <row r="64" spans="1:16" x14ac:dyDescent="0.15">
      <c r="A64" s="492"/>
      <c r="B64" s="459"/>
      <c r="C64" s="459"/>
      <c r="D64" s="459"/>
      <c r="E64" s="459"/>
      <c r="F64" s="459"/>
      <c r="G64" s="459"/>
      <c r="H64" s="459"/>
      <c r="L64" s="459"/>
      <c r="M64" s="459"/>
      <c r="N64" s="459"/>
      <c r="O64" s="459"/>
      <c r="P64" s="459"/>
    </row>
    <row r="65" spans="1:16" x14ac:dyDescent="0.15">
      <c r="A65" s="492"/>
      <c r="B65" s="459"/>
      <c r="C65" s="459"/>
      <c r="D65" s="459"/>
      <c r="E65" s="459"/>
      <c r="F65" s="459"/>
      <c r="G65" s="459"/>
      <c r="H65" s="459"/>
      <c r="L65" s="459"/>
      <c r="M65" s="459"/>
      <c r="N65" s="459"/>
      <c r="O65" s="459"/>
      <c r="P65" s="459"/>
    </row>
    <row r="66" spans="1:16" x14ac:dyDescent="0.15">
      <c r="A66" s="492"/>
      <c r="B66" s="459"/>
      <c r="C66" s="459"/>
      <c r="D66" s="459"/>
      <c r="E66" s="459"/>
      <c r="F66" s="459"/>
      <c r="G66" s="459"/>
      <c r="H66" s="459"/>
      <c r="L66" s="459"/>
      <c r="M66" s="459"/>
      <c r="N66" s="459"/>
      <c r="O66" s="459"/>
      <c r="P66" s="459"/>
    </row>
    <row r="67" spans="1:16" x14ac:dyDescent="0.15">
      <c r="A67" s="492"/>
      <c r="B67" s="459"/>
      <c r="C67" s="459"/>
      <c r="D67" s="459"/>
      <c r="E67" s="459"/>
      <c r="F67" s="459"/>
      <c r="G67" s="459"/>
      <c r="H67" s="459"/>
      <c r="L67" s="459"/>
      <c r="M67" s="459"/>
      <c r="N67" s="459"/>
      <c r="O67" s="459"/>
      <c r="P67" s="459"/>
    </row>
    <row r="68" spans="1:16" x14ac:dyDescent="0.15">
      <c r="A68" s="492"/>
      <c r="B68" s="459"/>
      <c r="C68" s="459"/>
      <c r="D68" s="459"/>
      <c r="E68" s="459"/>
      <c r="F68" s="459"/>
      <c r="G68" s="459"/>
      <c r="H68" s="459"/>
      <c r="L68" s="459"/>
      <c r="M68" s="459"/>
      <c r="N68" s="459"/>
      <c r="O68" s="459"/>
      <c r="P68" s="459"/>
    </row>
    <row r="69" spans="1:16" x14ac:dyDescent="0.15">
      <c r="A69" s="492"/>
      <c r="B69" s="459"/>
      <c r="C69" s="459"/>
      <c r="D69" s="459"/>
      <c r="E69" s="459"/>
      <c r="F69" s="459"/>
      <c r="G69" s="459"/>
      <c r="H69" s="459"/>
      <c r="L69" s="459"/>
      <c r="M69" s="459"/>
      <c r="N69" s="459"/>
      <c r="O69" s="459"/>
      <c r="P69" s="459"/>
    </row>
    <row r="70" spans="1:16" x14ac:dyDescent="0.15">
      <c r="A70" s="492"/>
      <c r="B70" s="459"/>
      <c r="C70" s="459"/>
      <c r="D70" s="459"/>
      <c r="E70" s="459"/>
      <c r="F70" s="459"/>
      <c r="G70" s="459"/>
      <c r="H70" s="459"/>
      <c r="L70" s="459"/>
      <c r="M70" s="459"/>
      <c r="N70" s="459"/>
      <c r="O70" s="459"/>
      <c r="P70" s="459"/>
    </row>
    <row r="71" spans="1:16" x14ac:dyDescent="0.15">
      <c r="A71" s="492"/>
      <c r="B71" s="459"/>
      <c r="C71" s="459"/>
      <c r="D71" s="459"/>
      <c r="E71" s="459"/>
      <c r="F71" s="459"/>
      <c r="G71" s="459"/>
      <c r="H71" s="459"/>
      <c r="L71" s="459"/>
      <c r="M71" s="459"/>
      <c r="N71" s="459"/>
      <c r="O71" s="459"/>
      <c r="P71" s="459"/>
    </row>
    <row r="72" spans="1:16" x14ac:dyDescent="0.15">
      <c r="A72" s="492"/>
      <c r="B72" s="459"/>
      <c r="C72" s="459"/>
      <c r="D72" s="459"/>
      <c r="E72" s="459"/>
      <c r="F72" s="459"/>
      <c r="G72" s="459"/>
      <c r="H72" s="459"/>
      <c r="L72" s="459"/>
      <c r="M72" s="459"/>
      <c r="N72" s="459"/>
      <c r="O72" s="459"/>
      <c r="P72" s="459"/>
    </row>
    <row r="73" spans="1:16" x14ac:dyDescent="0.15">
      <c r="A73" s="492"/>
      <c r="B73" s="459"/>
      <c r="C73" s="459"/>
      <c r="D73" s="459"/>
      <c r="E73" s="459"/>
      <c r="F73" s="459"/>
      <c r="G73" s="459"/>
      <c r="H73" s="459"/>
      <c r="L73" s="459"/>
      <c r="M73" s="459"/>
      <c r="N73" s="459"/>
      <c r="O73" s="459"/>
      <c r="P73" s="459"/>
    </row>
    <row r="74" spans="1:16" x14ac:dyDescent="0.15">
      <c r="A74" s="492"/>
      <c r="B74" s="459"/>
      <c r="C74" s="459"/>
      <c r="D74" s="459"/>
      <c r="E74" s="459"/>
      <c r="F74" s="459"/>
      <c r="G74" s="459"/>
      <c r="H74" s="459"/>
      <c r="L74" s="459"/>
      <c r="M74" s="459"/>
      <c r="N74" s="459"/>
      <c r="O74" s="459"/>
      <c r="P74" s="459"/>
    </row>
    <row r="75" spans="1:16" x14ac:dyDescent="0.15">
      <c r="A75" s="492"/>
      <c r="B75" s="459"/>
      <c r="C75" s="459"/>
      <c r="D75" s="459"/>
      <c r="E75" s="459"/>
      <c r="F75" s="459"/>
      <c r="G75" s="459"/>
      <c r="H75" s="459"/>
      <c r="L75" s="459"/>
      <c r="M75" s="459"/>
      <c r="N75" s="459"/>
      <c r="O75" s="459"/>
      <c r="P75" s="459"/>
    </row>
    <row r="76" spans="1:16" x14ac:dyDescent="0.15">
      <c r="A76" s="492"/>
      <c r="B76" s="459"/>
      <c r="C76" s="459"/>
      <c r="D76" s="459"/>
      <c r="E76" s="459"/>
      <c r="F76" s="459"/>
      <c r="G76" s="459"/>
      <c r="H76" s="459"/>
      <c r="L76" s="459"/>
      <c r="M76" s="459"/>
      <c r="N76" s="459"/>
      <c r="O76" s="459"/>
      <c r="P76" s="459"/>
    </row>
    <row r="77" spans="1:16" x14ac:dyDescent="0.15">
      <c r="A77" s="492"/>
      <c r="B77" s="459"/>
      <c r="C77" s="459"/>
      <c r="D77" s="459"/>
      <c r="E77" s="459"/>
      <c r="F77" s="459"/>
      <c r="G77" s="459"/>
      <c r="H77" s="459"/>
      <c r="L77" s="459"/>
      <c r="M77" s="459"/>
      <c r="N77" s="459"/>
      <c r="O77" s="459"/>
      <c r="P77" s="459"/>
    </row>
    <row r="78" spans="1:16" x14ac:dyDescent="0.15">
      <c r="A78" s="492"/>
      <c r="B78" s="459"/>
      <c r="C78" s="459"/>
      <c r="D78" s="459"/>
      <c r="E78" s="459"/>
      <c r="F78" s="459"/>
      <c r="G78" s="459"/>
      <c r="H78" s="459"/>
      <c r="L78" s="459"/>
      <c r="M78" s="459"/>
      <c r="N78" s="459"/>
      <c r="O78" s="459"/>
      <c r="P78" s="459"/>
    </row>
    <row r="79" spans="1:16" x14ac:dyDescent="0.15">
      <c r="A79" s="492"/>
      <c r="B79" s="459"/>
      <c r="C79" s="459"/>
      <c r="D79" s="459"/>
      <c r="E79" s="459"/>
      <c r="F79" s="459"/>
      <c r="G79" s="459"/>
      <c r="H79" s="459"/>
      <c r="L79" s="459"/>
      <c r="M79" s="459"/>
      <c r="N79" s="459"/>
      <c r="O79" s="459"/>
      <c r="P79" s="459"/>
    </row>
    <row r="80" spans="1:16" x14ac:dyDescent="0.15">
      <c r="A80" s="492"/>
      <c r="B80" s="459"/>
      <c r="C80" s="459"/>
      <c r="D80" s="459"/>
      <c r="E80" s="459"/>
      <c r="F80" s="459"/>
      <c r="G80" s="459"/>
      <c r="H80" s="459"/>
      <c r="L80" s="459"/>
      <c r="M80" s="459"/>
      <c r="N80" s="459"/>
      <c r="O80" s="459"/>
      <c r="P80" s="459"/>
    </row>
    <row r="81" spans="1:16" x14ac:dyDescent="0.15">
      <c r="A81" s="492"/>
      <c r="B81" s="459"/>
      <c r="C81" s="459"/>
      <c r="D81" s="459"/>
      <c r="E81" s="459"/>
      <c r="F81" s="459"/>
      <c r="G81" s="459"/>
      <c r="H81" s="459"/>
      <c r="L81" s="459"/>
      <c r="M81" s="459"/>
      <c r="N81" s="459"/>
      <c r="O81" s="459"/>
      <c r="P81" s="459"/>
    </row>
    <row r="82" spans="1:16" x14ac:dyDescent="0.15">
      <c r="A82" s="492"/>
      <c r="B82" s="459"/>
      <c r="C82" s="459"/>
      <c r="D82" s="459"/>
      <c r="E82" s="459"/>
      <c r="F82" s="459"/>
      <c r="G82" s="459"/>
      <c r="H82" s="459"/>
      <c r="L82" s="459"/>
      <c r="M82" s="459"/>
      <c r="N82" s="459"/>
      <c r="O82" s="459"/>
      <c r="P82" s="459"/>
    </row>
    <row r="83" spans="1:16" x14ac:dyDescent="0.15">
      <c r="A83" s="492"/>
      <c r="B83" s="459"/>
      <c r="C83" s="459"/>
      <c r="D83" s="459"/>
      <c r="E83" s="459"/>
      <c r="F83" s="459"/>
      <c r="G83" s="459"/>
      <c r="H83" s="459"/>
      <c r="L83" s="459"/>
      <c r="M83" s="459"/>
      <c r="N83" s="459"/>
      <c r="O83" s="459"/>
      <c r="P83" s="459"/>
    </row>
    <row r="84" spans="1:16" x14ac:dyDescent="0.15">
      <c r="A84" s="492"/>
      <c r="B84" s="459"/>
      <c r="C84" s="459"/>
      <c r="D84" s="459"/>
      <c r="E84" s="459"/>
      <c r="F84" s="459"/>
      <c r="G84" s="459"/>
      <c r="H84" s="459"/>
      <c r="L84" s="459"/>
      <c r="M84" s="459"/>
      <c r="N84" s="459"/>
      <c r="O84" s="459"/>
      <c r="P84" s="459"/>
    </row>
    <row r="85" spans="1:16" x14ac:dyDescent="0.15">
      <c r="A85" s="492"/>
      <c r="B85" s="459"/>
      <c r="C85" s="459"/>
      <c r="D85" s="459"/>
      <c r="E85" s="459"/>
      <c r="F85" s="459"/>
      <c r="G85" s="459"/>
      <c r="H85" s="459"/>
      <c r="L85" s="459"/>
      <c r="M85" s="459"/>
      <c r="N85" s="459"/>
      <c r="O85" s="459"/>
      <c r="P85" s="459"/>
    </row>
    <row r="86" spans="1:16" x14ac:dyDescent="0.15">
      <c r="A86" s="492"/>
      <c r="B86" s="459"/>
      <c r="C86" s="459"/>
      <c r="D86" s="459"/>
      <c r="E86" s="459"/>
      <c r="F86" s="459"/>
      <c r="G86" s="459"/>
      <c r="H86" s="459"/>
      <c r="L86" s="459"/>
      <c r="M86" s="459"/>
      <c r="N86" s="459"/>
      <c r="O86" s="459"/>
      <c r="P86" s="459"/>
    </row>
    <row r="87" spans="1:16" x14ac:dyDescent="0.15">
      <c r="A87" s="492"/>
      <c r="B87" s="459"/>
      <c r="C87" s="459"/>
      <c r="D87" s="459"/>
      <c r="E87" s="459"/>
      <c r="F87" s="459"/>
      <c r="G87" s="459"/>
      <c r="H87" s="459"/>
      <c r="L87" s="459"/>
      <c r="M87" s="459"/>
      <c r="N87" s="459"/>
      <c r="O87" s="459"/>
      <c r="P87" s="459"/>
    </row>
    <row r="88" spans="1:16" x14ac:dyDescent="0.15">
      <c r="A88" s="492"/>
      <c r="B88" s="459"/>
      <c r="C88" s="459"/>
      <c r="D88" s="459"/>
      <c r="E88" s="459"/>
      <c r="F88" s="459"/>
      <c r="G88" s="459"/>
      <c r="H88" s="459"/>
      <c r="L88" s="459"/>
      <c r="M88" s="459"/>
      <c r="N88" s="459"/>
      <c r="O88" s="459"/>
      <c r="P88" s="459"/>
    </row>
    <row r="89" spans="1:16" x14ac:dyDescent="0.15">
      <c r="A89" s="492"/>
      <c r="B89" s="459"/>
      <c r="C89" s="459"/>
      <c r="D89" s="459"/>
      <c r="E89" s="459"/>
      <c r="F89" s="459"/>
      <c r="G89" s="459"/>
      <c r="H89" s="459"/>
      <c r="L89" s="459"/>
      <c r="M89" s="459"/>
      <c r="N89" s="459"/>
      <c r="O89" s="459"/>
      <c r="P89" s="459"/>
    </row>
    <row r="90" spans="1:16" x14ac:dyDescent="0.15">
      <c r="A90" s="492"/>
      <c r="B90" s="459"/>
      <c r="C90" s="459"/>
      <c r="D90" s="459"/>
      <c r="E90" s="459"/>
      <c r="F90" s="459"/>
      <c r="G90" s="459"/>
      <c r="H90" s="459"/>
      <c r="L90" s="459"/>
      <c r="M90" s="459"/>
      <c r="N90" s="459"/>
      <c r="O90" s="459"/>
      <c r="P90" s="459"/>
    </row>
    <row r="91" spans="1:16" x14ac:dyDescent="0.15">
      <c r="A91" s="492"/>
      <c r="B91" s="459"/>
      <c r="C91" s="459"/>
      <c r="D91" s="459"/>
      <c r="E91" s="459"/>
      <c r="F91" s="459"/>
      <c r="G91" s="459"/>
      <c r="H91" s="459"/>
      <c r="L91" s="459"/>
      <c r="M91" s="459"/>
      <c r="N91" s="459"/>
      <c r="O91" s="459"/>
      <c r="P91" s="459"/>
    </row>
    <row r="92" spans="1:16" x14ac:dyDescent="0.15">
      <c r="A92" s="492"/>
      <c r="B92" s="459"/>
      <c r="C92" s="459"/>
      <c r="D92" s="459"/>
      <c r="E92" s="459"/>
      <c r="F92" s="459"/>
      <c r="G92" s="459"/>
      <c r="H92" s="459"/>
      <c r="L92" s="459"/>
      <c r="M92" s="459"/>
      <c r="N92" s="459"/>
      <c r="O92" s="459"/>
      <c r="P92" s="459"/>
    </row>
    <row r="93" spans="1:16" x14ac:dyDescent="0.15">
      <c r="A93" s="492"/>
      <c r="B93" s="459"/>
      <c r="C93" s="459"/>
      <c r="D93" s="459"/>
      <c r="E93" s="459"/>
      <c r="F93" s="459"/>
      <c r="G93" s="459"/>
      <c r="H93" s="459"/>
      <c r="L93" s="459"/>
      <c r="M93" s="459"/>
      <c r="N93" s="459"/>
      <c r="O93" s="459"/>
      <c r="P93" s="459"/>
    </row>
    <row r="94" spans="1:16" x14ac:dyDescent="0.15">
      <c r="A94" s="492"/>
      <c r="B94" s="459"/>
      <c r="C94" s="459"/>
      <c r="D94" s="459"/>
      <c r="E94" s="459"/>
      <c r="F94" s="459"/>
      <c r="G94" s="459"/>
      <c r="H94" s="459"/>
      <c r="L94" s="459"/>
      <c r="M94" s="459"/>
      <c r="N94" s="459"/>
      <c r="O94" s="459"/>
      <c r="P94" s="459"/>
    </row>
    <row r="95" spans="1:16" x14ac:dyDescent="0.15">
      <c r="A95" s="492"/>
      <c r="B95" s="459"/>
      <c r="C95" s="459"/>
      <c r="D95" s="459"/>
      <c r="E95" s="459"/>
      <c r="F95" s="459"/>
      <c r="G95" s="459"/>
      <c r="H95" s="459"/>
      <c r="L95" s="459"/>
      <c r="M95" s="459"/>
      <c r="N95" s="459"/>
      <c r="O95" s="459"/>
      <c r="P95" s="459"/>
    </row>
    <row r="96" spans="1:16" x14ac:dyDescent="0.15">
      <c r="A96" s="492"/>
      <c r="B96" s="459"/>
      <c r="C96" s="459"/>
      <c r="D96" s="459"/>
      <c r="E96" s="459"/>
      <c r="F96" s="459"/>
      <c r="G96" s="459"/>
      <c r="H96" s="459"/>
      <c r="L96" s="459"/>
      <c r="M96" s="459"/>
      <c r="N96" s="459"/>
      <c r="O96" s="459"/>
      <c r="P96" s="459"/>
    </row>
    <row r="97" spans="1:16" x14ac:dyDescent="0.15">
      <c r="A97" s="492"/>
      <c r="B97" s="459"/>
      <c r="C97" s="459"/>
      <c r="D97" s="459"/>
      <c r="E97" s="459"/>
      <c r="F97" s="459"/>
      <c r="G97" s="459"/>
      <c r="H97" s="459"/>
      <c r="L97" s="459"/>
      <c r="M97" s="459"/>
      <c r="N97" s="459"/>
      <c r="O97" s="459"/>
      <c r="P97" s="459"/>
    </row>
    <row r="98" spans="1:16" x14ac:dyDescent="0.15">
      <c r="A98" s="492"/>
      <c r="B98" s="459"/>
      <c r="C98" s="459"/>
      <c r="D98" s="459"/>
      <c r="E98" s="459"/>
      <c r="F98" s="459"/>
      <c r="G98" s="459"/>
      <c r="H98" s="459"/>
      <c r="L98" s="459"/>
      <c r="M98" s="459"/>
      <c r="N98" s="459"/>
      <c r="O98" s="459"/>
      <c r="P98" s="459"/>
    </row>
    <row r="99" spans="1:16" x14ac:dyDescent="0.15">
      <c r="A99" s="492"/>
      <c r="B99" s="459"/>
      <c r="C99" s="459"/>
      <c r="D99" s="459"/>
      <c r="E99" s="459"/>
      <c r="F99" s="459"/>
      <c r="G99" s="459"/>
      <c r="H99" s="459"/>
      <c r="L99" s="459"/>
      <c r="M99" s="459"/>
      <c r="N99" s="459"/>
      <c r="O99" s="459"/>
      <c r="P99" s="459"/>
    </row>
    <row r="100" spans="1:16" x14ac:dyDescent="0.15">
      <c r="A100" s="492"/>
      <c r="B100" s="459"/>
      <c r="C100" s="459"/>
      <c r="D100" s="459"/>
      <c r="E100" s="459"/>
      <c r="F100" s="459"/>
      <c r="G100" s="459"/>
      <c r="H100" s="459"/>
      <c r="L100" s="459"/>
      <c r="M100" s="459"/>
      <c r="N100" s="459"/>
      <c r="O100" s="459"/>
      <c r="P100" s="459"/>
    </row>
    <row r="101" spans="1:16" x14ac:dyDescent="0.15">
      <c r="A101" s="492"/>
      <c r="B101" s="459"/>
      <c r="C101" s="459"/>
      <c r="D101" s="459"/>
      <c r="E101" s="459"/>
      <c r="F101" s="459"/>
      <c r="G101" s="459"/>
      <c r="H101" s="459"/>
      <c r="L101" s="459"/>
      <c r="M101" s="459"/>
      <c r="N101" s="459"/>
      <c r="O101" s="459"/>
      <c r="P101" s="459"/>
    </row>
    <row r="102" spans="1:16" x14ac:dyDescent="0.15">
      <c r="A102" s="492"/>
      <c r="B102" s="459"/>
      <c r="C102" s="459"/>
      <c r="D102" s="459"/>
      <c r="E102" s="459"/>
      <c r="F102" s="459"/>
      <c r="G102" s="459"/>
      <c r="H102" s="459"/>
      <c r="L102" s="459"/>
      <c r="M102" s="459"/>
      <c r="N102" s="459"/>
      <c r="O102" s="459"/>
      <c r="P102" s="459"/>
    </row>
    <row r="103" spans="1:16" x14ac:dyDescent="0.15">
      <c r="A103" s="492"/>
      <c r="B103" s="459"/>
      <c r="C103" s="459"/>
      <c r="D103" s="459"/>
      <c r="E103" s="459"/>
      <c r="F103" s="459"/>
      <c r="G103" s="459"/>
      <c r="H103" s="459"/>
      <c r="L103" s="459"/>
      <c r="M103" s="459"/>
      <c r="N103" s="459"/>
      <c r="O103" s="459"/>
      <c r="P103" s="459"/>
    </row>
    <row r="104" spans="1:16" x14ac:dyDescent="0.15">
      <c r="A104" s="492"/>
      <c r="B104" s="459"/>
      <c r="C104" s="459"/>
      <c r="D104" s="459"/>
      <c r="E104" s="459"/>
      <c r="F104" s="459"/>
      <c r="G104" s="459"/>
      <c r="H104" s="459"/>
      <c r="L104" s="459"/>
      <c r="M104" s="459"/>
      <c r="N104" s="459"/>
      <c r="O104" s="459"/>
      <c r="P104" s="459"/>
    </row>
    <row r="105" spans="1:16" x14ac:dyDescent="0.15">
      <c r="A105" s="492"/>
      <c r="B105" s="459"/>
      <c r="C105" s="459"/>
      <c r="D105" s="459"/>
      <c r="E105" s="459"/>
      <c r="F105" s="459"/>
      <c r="G105" s="459"/>
      <c r="H105" s="459"/>
      <c r="L105" s="459"/>
      <c r="M105" s="459"/>
      <c r="N105" s="459"/>
      <c r="O105" s="459"/>
      <c r="P105" s="459"/>
    </row>
    <row r="106" spans="1:16" x14ac:dyDescent="0.15">
      <c r="A106" s="492"/>
      <c r="B106" s="459"/>
      <c r="C106" s="459"/>
      <c r="D106" s="459"/>
      <c r="E106" s="459"/>
      <c r="F106" s="459"/>
      <c r="G106" s="459"/>
      <c r="H106" s="459"/>
      <c r="L106" s="459"/>
      <c r="M106" s="459"/>
      <c r="N106" s="459"/>
      <c r="O106" s="459"/>
      <c r="P106" s="459"/>
    </row>
    <row r="107" spans="1:16" x14ac:dyDescent="0.15">
      <c r="A107" s="492"/>
      <c r="B107" s="459"/>
      <c r="C107" s="459"/>
      <c r="D107" s="459"/>
      <c r="E107" s="459"/>
      <c r="F107" s="459"/>
      <c r="G107" s="459"/>
      <c r="H107" s="459"/>
      <c r="L107" s="459"/>
      <c r="M107" s="459"/>
      <c r="N107" s="459"/>
      <c r="O107" s="459"/>
      <c r="P107" s="459"/>
    </row>
    <row r="108" spans="1:16" x14ac:dyDescent="0.15">
      <c r="A108" s="492"/>
      <c r="B108" s="459"/>
      <c r="C108" s="459"/>
      <c r="D108" s="459"/>
      <c r="E108" s="459"/>
      <c r="F108" s="459"/>
      <c r="G108" s="459"/>
      <c r="H108" s="459"/>
      <c r="L108" s="459"/>
      <c r="M108" s="459"/>
      <c r="N108" s="459"/>
      <c r="O108" s="459"/>
      <c r="P108" s="459"/>
    </row>
    <row r="109" spans="1:16" x14ac:dyDescent="0.15">
      <c r="A109" s="492"/>
      <c r="B109" s="459"/>
      <c r="C109" s="459"/>
      <c r="D109" s="459"/>
      <c r="E109" s="459"/>
      <c r="F109" s="459"/>
      <c r="G109" s="459"/>
      <c r="H109" s="459"/>
      <c r="L109" s="459"/>
      <c r="M109" s="459"/>
      <c r="N109" s="459"/>
      <c r="O109" s="459"/>
      <c r="P109" s="459"/>
    </row>
    <row r="110" spans="1:16" x14ac:dyDescent="0.15">
      <c r="A110" s="492"/>
      <c r="B110" s="459"/>
      <c r="C110" s="459"/>
      <c r="D110" s="459"/>
      <c r="E110" s="459"/>
      <c r="F110" s="459"/>
      <c r="G110" s="459"/>
      <c r="H110" s="459"/>
      <c r="L110" s="459"/>
      <c r="M110" s="459"/>
      <c r="N110" s="459"/>
      <c r="O110" s="459"/>
      <c r="P110" s="459"/>
    </row>
    <row r="111" spans="1:16" x14ac:dyDescent="0.15">
      <c r="A111" s="492"/>
      <c r="B111" s="459"/>
      <c r="C111" s="459"/>
      <c r="D111" s="459"/>
      <c r="E111" s="459"/>
      <c r="F111" s="459"/>
      <c r="G111" s="459"/>
      <c r="H111" s="459"/>
      <c r="L111" s="459"/>
      <c r="M111" s="459"/>
      <c r="N111" s="459"/>
      <c r="O111" s="459"/>
      <c r="P111" s="459"/>
    </row>
    <row r="112" spans="1:16" x14ac:dyDescent="0.15">
      <c r="A112" s="492"/>
      <c r="B112" s="459"/>
      <c r="C112" s="459"/>
      <c r="D112" s="459"/>
      <c r="E112" s="459"/>
      <c r="F112" s="459"/>
      <c r="G112" s="459"/>
      <c r="H112" s="459"/>
      <c r="L112" s="459"/>
      <c r="M112" s="459"/>
      <c r="N112" s="459"/>
      <c r="O112" s="459"/>
      <c r="P112" s="459"/>
    </row>
    <row r="113" spans="1:16" x14ac:dyDescent="0.15">
      <c r="A113" s="492"/>
      <c r="B113" s="459"/>
      <c r="C113" s="459"/>
      <c r="D113" s="459"/>
      <c r="E113" s="459"/>
      <c r="F113" s="459"/>
      <c r="G113" s="459"/>
      <c r="H113" s="459"/>
      <c r="L113" s="459"/>
      <c r="M113" s="459"/>
      <c r="N113" s="459"/>
      <c r="O113" s="459"/>
      <c r="P113" s="459"/>
    </row>
    <row r="114" spans="1:16" x14ac:dyDescent="0.15">
      <c r="A114" s="492"/>
      <c r="B114" s="459"/>
      <c r="C114" s="459"/>
      <c r="D114" s="459"/>
      <c r="E114" s="459"/>
      <c r="F114" s="459"/>
      <c r="G114" s="459"/>
      <c r="H114" s="459"/>
      <c r="L114" s="459"/>
      <c r="M114" s="459"/>
      <c r="N114" s="459"/>
      <c r="O114" s="459"/>
      <c r="P114" s="459"/>
    </row>
    <row r="115" spans="1:16" x14ac:dyDescent="0.15">
      <c r="A115" s="492"/>
      <c r="B115" s="459"/>
      <c r="C115" s="459"/>
      <c r="D115" s="459"/>
      <c r="E115" s="459"/>
      <c r="F115" s="459"/>
      <c r="G115" s="459"/>
      <c r="H115" s="459"/>
      <c r="L115" s="459"/>
      <c r="M115" s="459"/>
      <c r="N115" s="459"/>
      <c r="O115" s="459"/>
      <c r="P115" s="459"/>
    </row>
    <row r="116" spans="1:16" x14ac:dyDescent="0.15">
      <c r="A116" s="492"/>
      <c r="B116" s="459"/>
      <c r="C116" s="459"/>
      <c r="D116" s="459"/>
      <c r="E116" s="459"/>
      <c r="F116" s="459"/>
      <c r="G116" s="459"/>
      <c r="H116" s="459"/>
      <c r="L116" s="459"/>
      <c r="M116" s="459"/>
      <c r="N116" s="459"/>
      <c r="O116" s="459"/>
      <c r="P116" s="459"/>
    </row>
    <row r="117" spans="1:16" x14ac:dyDescent="0.15">
      <c r="A117" s="492"/>
      <c r="B117" s="459"/>
      <c r="C117" s="459"/>
      <c r="D117" s="459"/>
      <c r="E117" s="459"/>
      <c r="F117" s="459"/>
      <c r="G117" s="459"/>
      <c r="H117" s="459"/>
      <c r="L117" s="459"/>
      <c r="M117" s="459"/>
      <c r="N117" s="459"/>
      <c r="O117" s="459"/>
      <c r="P117" s="459"/>
    </row>
    <row r="118" spans="1:16" x14ac:dyDescent="0.15">
      <c r="A118" s="492"/>
      <c r="B118" s="459"/>
      <c r="C118" s="459"/>
      <c r="D118" s="459"/>
      <c r="E118" s="459"/>
      <c r="F118" s="459"/>
      <c r="G118" s="459"/>
      <c r="H118" s="459"/>
      <c r="L118" s="459"/>
      <c r="M118" s="459"/>
      <c r="N118" s="459"/>
      <c r="O118" s="459"/>
      <c r="P118" s="459"/>
    </row>
    <row r="119" spans="1:16" x14ac:dyDescent="0.15">
      <c r="A119" s="492"/>
      <c r="B119" s="459"/>
      <c r="C119" s="459"/>
      <c r="D119" s="459"/>
      <c r="E119" s="459"/>
      <c r="F119" s="459"/>
      <c r="G119" s="459"/>
      <c r="H119" s="459"/>
      <c r="L119" s="459"/>
      <c r="M119" s="459"/>
      <c r="N119" s="459"/>
      <c r="O119" s="459"/>
      <c r="P119" s="459"/>
    </row>
    <row r="120" spans="1:16" x14ac:dyDescent="0.15">
      <c r="A120" s="492"/>
      <c r="B120" s="459"/>
      <c r="C120" s="459"/>
      <c r="D120" s="459"/>
      <c r="E120" s="459"/>
      <c r="F120" s="459"/>
      <c r="G120" s="459"/>
      <c r="H120" s="459"/>
      <c r="L120" s="459"/>
      <c r="M120" s="459"/>
      <c r="N120" s="459"/>
      <c r="O120" s="459"/>
      <c r="P120" s="459"/>
    </row>
    <row r="121" spans="1:16" x14ac:dyDescent="0.15">
      <c r="A121" s="492"/>
      <c r="B121" s="459"/>
      <c r="C121" s="459"/>
      <c r="D121" s="459"/>
      <c r="E121" s="459"/>
      <c r="F121" s="459"/>
      <c r="G121" s="459"/>
      <c r="H121" s="459"/>
      <c r="L121" s="459"/>
      <c r="M121" s="459"/>
      <c r="N121" s="459"/>
      <c r="O121" s="459"/>
      <c r="P121" s="459"/>
    </row>
    <row r="122" spans="1:16" x14ac:dyDescent="0.15">
      <c r="A122" s="492"/>
      <c r="B122" s="459"/>
      <c r="C122" s="459"/>
      <c r="D122" s="459"/>
      <c r="E122" s="459"/>
      <c r="F122" s="459"/>
      <c r="G122" s="459"/>
      <c r="H122" s="459"/>
      <c r="L122" s="459"/>
      <c r="M122" s="459"/>
      <c r="N122" s="459"/>
      <c r="O122" s="459"/>
      <c r="P122" s="459"/>
    </row>
    <row r="123" spans="1:16" x14ac:dyDescent="0.15">
      <c r="A123" s="492"/>
      <c r="B123" s="459"/>
      <c r="C123" s="459"/>
      <c r="D123" s="459"/>
      <c r="E123" s="459"/>
      <c r="F123" s="459"/>
      <c r="G123" s="459"/>
      <c r="H123" s="459"/>
      <c r="L123" s="459"/>
      <c r="M123" s="459"/>
      <c r="N123" s="459"/>
      <c r="O123" s="459"/>
      <c r="P123" s="459"/>
    </row>
    <row r="124" spans="1:16" x14ac:dyDescent="0.15">
      <c r="A124" s="492"/>
      <c r="B124" s="459"/>
      <c r="C124" s="459"/>
      <c r="D124" s="459"/>
      <c r="E124" s="459"/>
      <c r="F124" s="459"/>
      <c r="G124" s="459"/>
      <c r="H124" s="459"/>
      <c r="L124" s="459"/>
      <c r="M124" s="459"/>
      <c r="N124" s="459"/>
      <c r="O124" s="459"/>
      <c r="P124" s="459"/>
    </row>
    <row r="125" spans="1:16" x14ac:dyDescent="0.15">
      <c r="A125" s="492"/>
      <c r="B125" s="459"/>
      <c r="C125" s="459"/>
      <c r="D125" s="459"/>
      <c r="E125" s="459"/>
      <c r="F125" s="459"/>
      <c r="G125" s="459"/>
      <c r="H125" s="459"/>
      <c r="L125" s="459"/>
      <c r="M125" s="459"/>
      <c r="N125" s="459"/>
      <c r="O125" s="459"/>
      <c r="P125" s="459"/>
    </row>
    <row r="126" spans="1:16" x14ac:dyDescent="0.15">
      <c r="A126" s="492"/>
      <c r="B126" s="459"/>
      <c r="C126" s="459"/>
      <c r="D126" s="459"/>
      <c r="E126" s="459"/>
      <c r="F126" s="459"/>
      <c r="G126" s="459"/>
      <c r="H126" s="459"/>
      <c r="L126" s="459"/>
      <c r="M126" s="459"/>
      <c r="N126" s="459"/>
      <c r="O126" s="459"/>
      <c r="P126" s="459"/>
    </row>
    <row r="127" spans="1:16" x14ac:dyDescent="0.15">
      <c r="A127" s="492"/>
      <c r="B127" s="459"/>
      <c r="C127" s="459"/>
      <c r="D127" s="459"/>
      <c r="E127" s="459"/>
      <c r="F127" s="459"/>
      <c r="G127" s="459"/>
      <c r="H127" s="459"/>
      <c r="L127" s="459"/>
      <c r="M127" s="459"/>
      <c r="N127" s="459"/>
      <c r="O127" s="459"/>
      <c r="P127" s="459"/>
    </row>
    <row r="128" spans="1:16" x14ac:dyDescent="0.15">
      <c r="A128" s="492"/>
      <c r="B128" s="459"/>
      <c r="C128" s="459"/>
      <c r="D128" s="459"/>
      <c r="E128" s="459"/>
      <c r="F128" s="459"/>
      <c r="G128" s="459"/>
      <c r="H128" s="459"/>
      <c r="L128" s="459"/>
      <c r="M128" s="459"/>
      <c r="N128" s="459"/>
      <c r="O128" s="459"/>
      <c r="P128" s="459"/>
    </row>
    <row r="129" spans="1:16" x14ac:dyDescent="0.15">
      <c r="A129" s="492"/>
      <c r="B129" s="459"/>
      <c r="C129" s="459"/>
      <c r="D129" s="459"/>
      <c r="E129" s="459"/>
      <c r="F129" s="459"/>
      <c r="G129" s="459"/>
      <c r="H129" s="459"/>
      <c r="L129" s="459"/>
      <c r="M129" s="459"/>
      <c r="N129" s="459"/>
      <c r="O129" s="459"/>
      <c r="P129" s="459"/>
    </row>
    <row r="130" spans="1:16" x14ac:dyDescent="0.15">
      <c r="A130" s="492"/>
      <c r="B130" s="459"/>
      <c r="C130" s="459"/>
      <c r="D130" s="459"/>
      <c r="E130" s="459"/>
      <c r="F130" s="459"/>
      <c r="G130" s="459"/>
      <c r="H130" s="459"/>
      <c r="L130" s="459"/>
      <c r="M130" s="459"/>
      <c r="N130" s="459"/>
      <c r="O130" s="459"/>
      <c r="P130" s="459"/>
    </row>
    <row r="131" spans="1:16" x14ac:dyDescent="0.15">
      <c r="A131" s="492"/>
      <c r="B131" s="459"/>
      <c r="C131" s="459"/>
      <c r="D131" s="459"/>
      <c r="E131" s="459"/>
      <c r="F131" s="459"/>
      <c r="G131" s="459"/>
      <c r="H131" s="459"/>
      <c r="L131" s="459"/>
      <c r="M131" s="459"/>
      <c r="N131" s="459"/>
      <c r="O131" s="459"/>
      <c r="P131" s="459"/>
    </row>
    <row r="132" spans="1:16" x14ac:dyDescent="0.15">
      <c r="A132" s="492"/>
      <c r="B132" s="459"/>
      <c r="C132" s="459"/>
      <c r="D132" s="459"/>
      <c r="E132" s="459"/>
      <c r="F132" s="459"/>
      <c r="G132" s="459"/>
      <c r="H132" s="459"/>
      <c r="L132" s="459"/>
      <c r="M132" s="459"/>
      <c r="N132" s="459"/>
      <c r="O132" s="459"/>
      <c r="P132" s="459"/>
    </row>
    <row r="133" spans="1:16" x14ac:dyDescent="0.15">
      <c r="A133" s="492"/>
      <c r="B133" s="459"/>
      <c r="C133" s="459"/>
      <c r="D133" s="459"/>
      <c r="E133" s="459"/>
      <c r="F133" s="459"/>
      <c r="G133" s="459"/>
      <c r="H133" s="459"/>
      <c r="L133" s="459"/>
      <c r="M133" s="459"/>
      <c r="N133" s="459"/>
      <c r="O133" s="459"/>
      <c r="P133" s="459"/>
    </row>
    <row r="134" spans="1:16" x14ac:dyDescent="0.15">
      <c r="A134" s="492"/>
      <c r="B134" s="459"/>
      <c r="C134" s="459"/>
      <c r="D134" s="459"/>
      <c r="E134" s="459"/>
      <c r="F134" s="459"/>
      <c r="G134" s="459"/>
      <c r="H134" s="459"/>
      <c r="L134" s="459"/>
      <c r="M134" s="459"/>
      <c r="N134" s="459"/>
      <c r="O134" s="459"/>
      <c r="P134" s="459"/>
    </row>
    <row r="135" spans="1:16" x14ac:dyDescent="0.15">
      <c r="A135" s="492"/>
      <c r="B135" s="459"/>
      <c r="C135" s="459"/>
      <c r="D135" s="459"/>
      <c r="E135" s="459"/>
      <c r="F135" s="459"/>
      <c r="G135" s="459"/>
      <c r="H135" s="459"/>
      <c r="L135" s="459"/>
      <c r="M135" s="459"/>
      <c r="N135" s="459"/>
      <c r="O135" s="459"/>
      <c r="P135" s="459"/>
    </row>
    <row r="136" spans="1:16" x14ac:dyDescent="0.15">
      <c r="A136" s="492"/>
      <c r="B136" s="459"/>
      <c r="C136" s="459"/>
      <c r="D136" s="459"/>
      <c r="E136" s="459"/>
      <c r="F136" s="459"/>
      <c r="G136" s="459"/>
      <c r="H136" s="459"/>
      <c r="L136" s="459"/>
      <c r="M136" s="459"/>
      <c r="N136" s="459"/>
      <c r="O136" s="459"/>
      <c r="P136" s="459"/>
    </row>
    <row r="137" spans="1:16" x14ac:dyDescent="0.15">
      <c r="A137" s="492"/>
      <c r="B137" s="459"/>
      <c r="C137" s="459"/>
      <c r="D137" s="459"/>
      <c r="E137" s="459"/>
      <c r="F137" s="459"/>
      <c r="G137" s="459"/>
      <c r="H137" s="459"/>
      <c r="L137" s="459"/>
      <c r="M137" s="459"/>
      <c r="N137" s="459"/>
      <c r="O137" s="459"/>
      <c r="P137" s="459"/>
    </row>
    <row r="138" spans="1:16" x14ac:dyDescent="0.15">
      <c r="A138" s="492"/>
      <c r="B138" s="459"/>
      <c r="C138" s="459"/>
      <c r="D138" s="459"/>
      <c r="E138" s="459"/>
      <c r="F138" s="459"/>
      <c r="G138" s="459"/>
      <c r="H138" s="459"/>
      <c r="L138" s="459"/>
      <c r="M138" s="459"/>
      <c r="N138" s="459"/>
      <c r="O138" s="459"/>
      <c r="P138" s="459"/>
    </row>
    <row r="139" spans="1:16" x14ac:dyDescent="0.15">
      <c r="A139" s="492"/>
      <c r="B139" s="459"/>
      <c r="C139" s="459"/>
      <c r="D139" s="459"/>
      <c r="E139" s="459"/>
      <c r="F139" s="459"/>
      <c r="G139" s="459"/>
      <c r="H139" s="459"/>
      <c r="L139" s="459"/>
      <c r="M139" s="459"/>
      <c r="N139" s="459"/>
      <c r="O139" s="459"/>
      <c r="P139" s="459"/>
    </row>
    <row r="140" spans="1:16" x14ac:dyDescent="0.15">
      <c r="A140" s="492"/>
      <c r="B140" s="459"/>
      <c r="C140" s="459"/>
      <c r="D140" s="459"/>
      <c r="E140" s="459"/>
      <c r="F140" s="459"/>
      <c r="G140" s="459"/>
      <c r="H140" s="459"/>
      <c r="L140" s="459"/>
      <c r="M140" s="459"/>
      <c r="N140" s="459"/>
      <c r="O140" s="459"/>
      <c r="P140" s="459"/>
    </row>
    <row r="141" spans="1:16" x14ac:dyDescent="0.15">
      <c r="A141" s="492"/>
      <c r="B141" s="459"/>
      <c r="C141" s="459"/>
      <c r="D141" s="459"/>
      <c r="E141" s="459"/>
      <c r="F141" s="459"/>
      <c r="G141" s="459"/>
      <c r="H141" s="459"/>
      <c r="L141" s="459"/>
      <c r="M141" s="459"/>
      <c r="N141" s="459"/>
      <c r="O141" s="459"/>
      <c r="P141" s="459"/>
    </row>
    <row r="142" spans="1:16" x14ac:dyDescent="0.15">
      <c r="A142" s="492"/>
      <c r="B142" s="459"/>
      <c r="C142" s="459"/>
      <c r="D142" s="459"/>
      <c r="E142" s="459"/>
      <c r="F142" s="459"/>
      <c r="G142" s="459"/>
      <c r="H142" s="459"/>
      <c r="L142" s="459"/>
      <c r="M142" s="459"/>
      <c r="N142" s="459"/>
      <c r="O142" s="459"/>
      <c r="P142" s="459"/>
    </row>
    <row r="143" spans="1:16" x14ac:dyDescent="0.15">
      <c r="A143" s="492"/>
      <c r="B143" s="459"/>
      <c r="C143" s="459"/>
      <c r="D143" s="459"/>
      <c r="E143" s="459"/>
      <c r="F143" s="459"/>
      <c r="G143" s="459"/>
      <c r="H143" s="459"/>
      <c r="L143" s="459"/>
      <c r="M143" s="459"/>
      <c r="N143" s="459"/>
      <c r="O143" s="459"/>
      <c r="P143" s="459"/>
    </row>
    <row r="144" spans="1:16" x14ac:dyDescent="0.15">
      <c r="A144" s="492"/>
      <c r="B144" s="459"/>
      <c r="C144" s="459"/>
      <c r="D144" s="459"/>
      <c r="E144" s="459"/>
      <c r="F144" s="459"/>
      <c r="G144" s="459"/>
      <c r="H144" s="459"/>
      <c r="L144" s="459"/>
      <c r="M144" s="459"/>
      <c r="N144" s="459"/>
      <c r="O144" s="459"/>
      <c r="P144" s="459"/>
    </row>
    <row r="145" spans="1:16" x14ac:dyDescent="0.15">
      <c r="A145" s="492"/>
      <c r="B145" s="459"/>
      <c r="C145" s="459"/>
      <c r="D145" s="459"/>
      <c r="E145" s="459"/>
      <c r="F145" s="459"/>
      <c r="G145" s="459"/>
      <c r="H145" s="459"/>
      <c r="L145" s="459"/>
      <c r="M145" s="459"/>
      <c r="N145" s="459"/>
      <c r="O145" s="459"/>
      <c r="P145" s="459"/>
    </row>
    <row r="146" spans="1:16" x14ac:dyDescent="0.15">
      <c r="A146" s="492"/>
      <c r="B146" s="459"/>
      <c r="C146" s="459"/>
      <c r="D146" s="459"/>
      <c r="E146" s="459"/>
      <c r="F146" s="459"/>
      <c r="G146" s="459"/>
      <c r="H146" s="459"/>
      <c r="L146" s="459"/>
      <c r="M146" s="459"/>
      <c r="N146" s="459"/>
      <c r="O146" s="459"/>
      <c r="P146" s="459"/>
    </row>
    <row r="147" spans="1:16" x14ac:dyDescent="0.15">
      <c r="A147" s="492"/>
      <c r="B147" s="459"/>
      <c r="C147" s="459"/>
      <c r="D147" s="459"/>
      <c r="E147" s="459"/>
      <c r="F147" s="459"/>
      <c r="G147" s="459"/>
      <c r="H147" s="459"/>
      <c r="L147" s="459"/>
      <c r="M147" s="459"/>
      <c r="N147" s="459"/>
      <c r="O147" s="459"/>
      <c r="P147" s="459"/>
    </row>
    <row r="148" spans="1:16" x14ac:dyDescent="0.15">
      <c r="A148" s="492"/>
      <c r="B148" s="459"/>
      <c r="C148" s="459"/>
      <c r="D148" s="459"/>
      <c r="E148" s="459"/>
      <c r="F148" s="459"/>
      <c r="G148" s="459"/>
      <c r="H148" s="459"/>
      <c r="L148" s="459"/>
      <c r="M148" s="459"/>
      <c r="N148" s="459"/>
      <c r="O148" s="459"/>
      <c r="P148" s="459"/>
    </row>
    <row r="149" spans="1:16" x14ac:dyDescent="0.15">
      <c r="A149" s="492"/>
      <c r="B149" s="459"/>
      <c r="C149" s="459"/>
      <c r="D149" s="459"/>
      <c r="E149" s="459"/>
      <c r="F149" s="459"/>
      <c r="G149" s="459"/>
      <c r="H149" s="459"/>
      <c r="L149" s="459"/>
      <c r="M149" s="459"/>
      <c r="N149" s="459"/>
      <c r="O149" s="459"/>
      <c r="P149" s="459"/>
    </row>
    <row r="150" spans="1:16" x14ac:dyDescent="0.15">
      <c r="A150" s="492"/>
      <c r="B150" s="459"/>
      <c r="C150" s="459"/>
      <c r="D150" s="459"/>
      <c r="E150" s="459"/>
      <c r="F150" s="459"/>
      <c r="G150" s="459"/>
      <c r="H150" s="459"/>
      <c r="L150" s="459"/>
      <c r="M150" s="459"/>
      <c r="N150" s="459"/>
      <c r="O150" s="459"/>
      <c r="P150" s="459"/>
    </row>
    <row r="151" spans="1:16" x14ac:dyDescent="0.15">
      <c r="A151" s="492"/>
      <c r="B151" s="459"/>
      <c r="C151" s="459"/>
      <c r="D151" s="459"/>
      <c r="E151" s="459"/>
      <c r="F151" s="459"/>
      <c r="G151" s="459"/>
      <c r="H151" s="459"/>
      <c r="L151" s="459"/>
      <c r="M151" s="459"/>
      <c r="N151" s="459"/>
      <c r="O151" s="459"/>
      <c r="P151" s="459"/>
    </row>
    <row r="152" spans="1:16" x14ac:dyDescent="0.15">
      <c r="A152" s="492"/>
      <c r="B152" s="459"/>
      <c r="C152" s="459"/>
      <c r="D152" s="459"/>
      <c r="E152" s="459"/>
      <c r="F152" s="459"/>
      <c r="G152" s="459"/>
      <c r="H152" s="459"/>
      <c r="L152" s="459"/>
      <c r="M152" s="459"/>
      <c r="N152" s="459"/>
      <c r="O152" s="459"/>
      <c r="P152" s="459"/>
    </row>
    <row r="153" spans="1:16" x14ac:dyDescent="0.15">
      <c r="A153" s="492"/>
      <c r="B153" s="459"/>
      <c r="C153" s="459"/>
      <c r="D153" s="459"/>
      <c r="E153" s="459"/>
      <c r="F153" s="459"/>
      <c r="G153" s="459"/>
      <c r="H153" s="459"/>
      <c r="L153" s="459"/>
      <c r="M153" s="459"/>
      <c r="N153" s="459"/>
      <c r="O153" s="459"/>
      <c r="P153" s="459"/>
    </row>
    <row r="154" spans="1:16" x14ac:dyDescent="0.15">
      <c r="A154" s="492"/>
      <c r="B154" s="459"/>
      <c r="C154" s="459"/>
      <c r="D154" s="459"/>
      <c r="E154" s="459"/>
      <c r="F154" s="459"/>
      <c r="G154" s="459"/>
      <c r="H154" s="459"/>
      <c r="L154" s="459"/>
      <c r="M154" s="459"/>
      <c r="N154" s="459"/>
      <c r="O154" s="459"/>
      <c r="P154" s="459"/>
    </row>
    <row r="155" spans="1:16" x14ac:dyDescent="0.15">
      <c r="A155" s="492"/>
      <c r="B155" s="459"/>
      <c r="C155" s="459"/>
      <c r="D155" s="459"/>
      <c r="E155" s="459"/>
      <c r="F155" s="459"/>
      <c r="G155" s="459"/>
      <c r="H155" s="459"/>
      <c r="L155" s="459"/>
      <c r="M155" s="459"/>
      <c r="N155" s="459"/>
      <c r="O155" s="459"/>
      <c r="P155" s="459"/>
    </row>
    <row r="156" spans="1:16" x14ac:dyDescent="0.15">
      <c r="A156" s="492"/>
      <c r="B156" s="459"/>
      <c r="C156" s="459"/>
      <c r="D156" s="459"/>
      <c r="E156" s="459"/>
      <c r="F156" s="459"/>
      <c r="G156" s="459"/>
      <c r="H156" s="459"/>
      <c r="L156" s="459"/>
      <c r="M156" s="459"/>
      <c r="N156" s="459"/>
      <c r="O156" s="459"/>
      <c r="P156" s="459"/>
    </row>
    <row r="157" spans="1:16" x14ac:dyDescent="0.15">
      <c r="A157" s="492"/>
      <c r="B157" s="459"/>
      <c r="C157" s="459"/>
      <c r="D157" s="459"/>
      <c r="E157" s="459"/>
      <c r="F157" s="459"/>
      <c r="G157" s="459"/>
      <c r="H157" s="459"/>
      <c r="L157" s="459"/>
      <c r="M157" s="459"/>
      <c r="N157" s="459"/>
      <c r="O157" s="459"/>
      <c r="P157" s="459"/>
    </row>
    <row r="158" spans="1:16" x14ac:dyDescent="0.15">
      <c r="A158" s="492"/>
      <c r="B158" s="459"/>
      <c r="C158" s="459"/>
      <c r="D158" s="459"/>
      <c r="E158" s="459"/>
      <c r="F158" s="459"/>
      <c r="G158" s="459"/>
      <c r="H158" s="459"/>
      <c r="L158" s="459"/>
      <c r="M158" s="459"/>
      <c r="N158" s="459"/>
      <c r="O158" s="459"/>
      <c r="P158" s="459"/>
    </row>
    <row r="159" spans="1:16" x14ac:dyDescent="0.15">
      <c r="A159" s="492"/>
      <c r="B159" s="459"/>
      <c r="C159" s="459"/>
      <c r="D159" s="459"/>
      <c r="E159" s="459"/>
      <c r="F159" s="459"/>
      <c r="G159" s="459"/>
      <c r="H159" s="459"/>
      <c r="L159" s="459"/>
      <c r="M159" s="459"/>
      <c r="N159" s="459"/>
      <c r="O159" s="459"/>
      <c r="P159" s="459"/>
    </row>
    <row r="160" spans="1:16" x14ac:dyDescent="0.15">
      <c r="A160" s="492"/>
      <c r="B160" s="459"/>
      <c r="C160" s="459"/>
      <c r="D160" s="459"/>
      <c r="E160" s="459"/>
      <c r="F160" s="459"/>
      <c r="G160" s="459"/>
      <c r="H160" s="459"/>
      <c r="L160" s="459"/>
      <c r="M160" s="459"/>
      <c r="N160" s="459"/>
      <c r="O160" s="459"/>
      <c r="P160" s="459"/>
    </row>
    <row r="161" spans="1:16" x14ac:dyDescent="0.15">
      <c r="A161" s="492"/>
      <c r="B161" s="459"/>
      <c r="C161" s="459"/>
      <c r="D161" s="459"/>
      <c r="E161" s="459"/>
      <c r="F161" s="459"/>
      <c r="G161" s="459"/>
      <c r="H161" s="459"/>
      <c r="L161" s="459"/>
      <c r="M161" s="459"/>
      <c r="N161" s="459"/>
      <c r="O161" s="459"/>
      <c r="P161" s="459"/>
    </row>
    <row r="162" spans="1:16" x14ac:dyDescent="0.15">
      <c r="A162" s="492"/>
      <c r="B162" s="459"/>
      <c r="C162" s="459"/>
      <c r="D162" s="459"/>
      <c r="E162" s="459"/>
      <c r="F162" s="459"/>
      <c r="G162" s="459"/>
      <c r="H162" s="459"/>
      <c r="L162" s="459"/>
      <c r="M162" s="459"/>
      <c r="N162" s="459"/>
      <c r="O162" s="459"/>
      <c r="P162" s="459"/>
    </row>
    <row r="163" spans="1:16" x14ac:dyDescent="0.15">
      <c r="A163" s="492"/>
      <c r="B163" s="459"/>
      <c r="C163" s="459"/>
      <c r="D163" s="459"/>
      <c r="E163" s="459"/>
      <c r="F163" s="459"/>
      <c r="G163" s="459"/>
      <c r="H163" s="459"/>
      <c r="L163" s="459"/>
      <c r="M163" s="459"/>
      <c r="N163" s="459"/>
      <c r="O163" s="459"/>
      <c r="P163" s="459"/>
    </row>
    <row r="164" spans="1:16" x14ac:dyDescent="0.15">
      <c r="A164" s="492"/>
      <c r="B164" s="459"/>
      <c r="C164" s="459"/>
      <c r="D164" s="459"/>
      <c r="E164" s="459"/>
      <c r="F164" s="459"/>
      <c r="G164" s="459"/>
      <c r="H164" s="459"/>
      <c r="L164" s="459"/>
      <c r="M164" s="459"/>
      <c r="N164" s="459"/>
      <c r="O164" s="459"/>
      <c r="P164" s="459"/>
    </row>
    <row r="165" spans="1:16" x14ac:dyDescent="0.15">
      <c r="A165" s="492"/>
      <c r="B165" s="459"/>
      <c r="C165" s="459"/>
      <c r="D165" s="459"/>
      <c r="E165" s="459"/>
      <c r="F165" s="459"/>
      <c r="G165" s="459"/>
      <c r="H165" s="459"/>
      <c r="L165" s="459"/>
      <c r="M165" s="459"/>
      <c r="N165" s="459"/>
      <c r="O165" s="459"/>
      <c r="P165" s="459"/>
    </row>
    <row r="166" spans="1:16" x14ac:dyDescent="0.15">
      <c r="A166" s="492"/>
      <c r="B166" s="459"/>
      <c r="C166" s="459"/>
      <c r="D166" s="459"/>
      <c r="E166" s="459"/>
      <c r="F166" s="459"/>
      <c r="G166" s="459"/>
      <c r="H166" s="459"/>
      <c r="L166" s="459"/>
      <c r="M166" s="459"/>
      <c r="N166" s="459"/>
      <c r="O166" s="459"/>
      <c r="P166" s="459"/>
    </row>
    <row r="167" spans="1:16" x14ac:dyDescent="0.15">
      <c r="A167" s="492"/>
      <c r="B167" s="459"/>
      <c r="C167" s="459"/>
      <c r="D167" s="459"/>
      <c r="E167" s="459"/>
      <c r="F167" s="459"/>
      <c r="G167" s="459"/>
      <c r="H167" s="459"/>
      <c r="L167" s="459"/>
      <c r="M167" s="459"/>
      <c r="N167" s="459"/>
      <c r="O167" s="459"/>
      <c r="P167" s="459"/>
    </row>
    <row r="168" spans="1:16" x14ac:dyDescent="0.15">
      <c r="A168" s="492"/>
      <c r="B168" s="459"/>
      <c r="C168" s="459"/>
      <c r="D168" s="459"/>
      <c r="E168" s="459"/>
      <c r="F168" s="459"/>
      <c r="G168" s="459"/>
      <c r="H168" s="459"/>
      <c r="L168" s="459"/>
      <c r="M168" s="459"/>
      <c r="N168" s="459"/>
      <c r="O168" s="459"/>
      <c r="P168" s="459"/>
    </row>
    <row r="169" spans="1:16" x14ac:dyDescent="0.15">
      <c r="A169" s="492"/>
      <c r="B169" s="459"/>
      <c r="C169" s="459"/>
      <c r="D169" s="459"/>
      <c r="E169" s="459"/>
      <c r="F169" s="459"/>
      <c r="G169" s="459"/>
      <c r="H169" s="459"/>
      <c r="L169" s="459"/>
      <c r="M169" s="459"/>
      <c r="N169" s="459"/>
      <c r="O169" s="459"/>
      <c r="P169" s="459"/>
    </row>
    <row r="170" spans="1:16" x14ac:dyDescent="0.15">
      <c r="A170" s="492"/>
      <c r="B170" s="459"/>
      <c r="C170" s="459"/>
      <c r="D170" s="459"/>
      <c r="E170" s="459"/>
      <c r="F170" s="459"/>
      <c r="G170" s="459"/>
      <c r="H170" s="459"/>
      <c r="L170" s="459"/>
      <c r="M170" s="459"/>
      <c r="N170" s="459"/>
      <c r="O170" s="459"/>
      <c r="P170" s="459"/>
    </row>
    <row r="171" spans="1:16" x14ac:dyDescent="0.15">
      <c r="A171" s="492"/>
      <c r="B171" s="459"/>
      <c r="C171" s="459"/>
      <c r="D171" s="459"/>
      <c r="E171" s="459"/>
      <c r="F171" s="459"/>
      <c r="G171" s="459"/>
      <c r="H171" s="459"/>
      <c r="L171" s="459"/>
      <c r="M171" s="459"/>
      <c r="N171" s="459"/>
      <c r="O171" s="459"/>
      <c r="P171" s="459"/>
    </row>
    <row r="172" spans="1:16" x14ac:dyDescent="0.15">
      <c r="A172" s="492"/>
      <c r="B172" s="459"/>
      <c r="C172" s="459"/>
      <c r="D172" s="459"/>
      <c r="E172" s="459"/>
      <c r="F172" s="459"/>
      <c r="G172" s="459"/>
      <c r="H172" s="459"/>
      <c r="L172" s="459"/>
      <c r="M172" s="459"/>
      <c r="N172" s="459"/>
      <c r="O172" s="459"/>
      <c r="P172" s="459"/>
    </row>
    <row r="173" spans="1:16" x14ac:dyDescent="0.15">
      <c r="A173" s="492"/>
      <c r="B173" s="459"/>
      <c r="C173" s="459"/>
      <c r="D173" s="459"/>
      <c r="E173" s="459"/>
      <c r="F173" s="459"/>
      <c r="G173" s="459"/>
      <c r="H173" s="459"/>
      <c r="L173" s="459"/>
      <c r="M173" s="459"/>
      <c r="N173" s="459"/>
      <c r="O173" s="459"/>
      <c r="P173" s="459"/>
    </row>
    <row r="174" spans="1:16" x14ac:dyDescent="0.15">
      <c r="A174" s="492"/>
      <c r="B174" s="459"/>
      <c r="C174" s="459"/>
      <c r="D174" s="459"/>
      <c r="E174" s="459"/>
      <c r="F174" s="459"/>
      <c r="G174" s="459"/>
      <c r="H174" s="459"/>
      <c r="L174" s="459"/>
      <c r="M174" s="459"/>
      <c r="N174" s="459"/>
      <c r="O174" s="459"/>
      <c r="P174" s="459"/>
    </row>
    <row r="175" spans="1:16" x14ac:dyDescent="0.15">
      <c r="A175" s="492"/>
      <c r="B175" s="459"/>
      <c r="C175" s="459"/>
      <c r="D175" s="459"/>
      <c r="E175" s="459"/>
      <c r="F175" s="459"/>
      <c r="G175" s="459"/>
      <c r="H175" s="459"/>
      <c r="L175" s="459"/>
      <c r="M175" s="459"/>
      <c r="N175" s="459"/>
      <c r="O175" s="459"/>
      <c r="P175" s="459"/>
    </row>
    <row r="176" spans="1:16" x14ac:dyDescent="0.15">
      <c r="A176" s="492"/>
      <c r="B176" s="459"/>
      <c r="C176" s="459"/>
      <c r="D176" s="459"/>
      <c r="E176" s="459"/>
      <c r="F176" s="459"/>
      <c r="G176" s="459"/>
      <c r="H176" s="459"/>
      <c r="L176" s="459"/>
      <c r="M176" s="459"/>
      <c r="N176" s="459"/>
      <c r="O176" s="459"/>
      <c r="P176" s="459"/>
    </row>
    <row r="177" spans="1:16" x14ac:dyDescent="0.15">
      <c r="A177" s="492"/>
      <c r="B177" s="459"/>
      <c r="C177" s="459"/>
      <c r="D177" s="459"/>
      <c r="E177" s="459"/>
      <c r="F177" s="459"/>
      <c r="G177" s="459"/>
      <c r="H177" s="459"/>
      <c r="L177" s="459"/>
      <c r="M177" s="459"/>
      <c r="N177" s="459"/>
      <c r="O177" s="459"/>
      <c r="P177" s="459"/>
    </row>
    <row r="178" spans="1:16" x14ac:dyDescent="0.15">
      <c r="A178" s="492"/>
      <c r="B178" s="459"/>
      <c r="C178" s="459"/>
      <c r="D178" s="459"/>
      <c r="E178" s="459"/>
      <c r="F178" s="459"/>
      <c r="G178" s="459"/>
      <c r="H178" s="459"/>
      <c r="L178" s="459"/>
      <c r="M178" s="459"/>
      <c r="N178" s="459"/>
      <c r="O178" s="459"/>
      <c r="P178" s="459"/>
    </row>
    <row r="179" spans="1:16" x14ac:dyDescent="0.15">
      <c r="A179" s="492"/>
      <c r="B179" s="459"/>
      <c r="C179" s="459"/>
      <c r="D179" s="459"/>
      <c r="E179" s="459"/>
      <c r="F179" s="459"/>
      <c r="G179" s="459"/>
      <c r="H179" s="459"/>
      <c r="L179" s="459"/>
      <c r="M179" s="459"/>
      <c r="N179" s="459"/>
      <c r="O179" s="459"/>
      <c r="P179" s="459"/>
    </row>
    <row r="180" spans="1:16" x14ac:dyDescent="0.15">
      <c r="A180" s="492"/>
      <c r="B180" s="459"/>
      <c r="C180" s="459"/>
      <c r="D180" s="459"/>
      <c r="E180" s="459"/>
      <c r="F180" s="459"/>
      <c r="G180" s="459"/>
      <c r="H180" s="459"/>
      <c r="L180" s="459"/>
      <c r="M180" s="459"/>
      <c r="N180" s="459"/>
      <c r="O180" s="459"/>
      <c r="P180" s="459"/>
    </row>
    <row r="181" spans="1:16" x14ac:dyDescent="0.15">
      <c r="A181" s="492"/>
      <c r="B181" s="459"/>
      <c r="C181" s="459"/>
      <c r="D181" s="459"/>
      <c r="E181" s="459"/>
      <c r="F181" s="459"/>
      <c r="G181" s="459"/>
      <c r="H181" s="459"/>
      <c r="L181" s="459"/>
      <c r="M181" s="459"/>
      <c r="N181" s="459"/>
      <c r="O181" s="459"/>
      <c r="P181" s="459"/>
    </row>
    <row r="182" spans="1:16" x14ac:dyDescent="0.15">
      <c r="A182" s="492"/>
      <c r="B182" s="459"/>
      <c r="C182" s="459"/>
      <c r="D182" s="459"/>
      <c r="E182" s="459"/>
      <c r="F182" s="459"/>
      <c r="G182" s="459"/>
      <c r="H182" s="459"/>
      <c r="L182" s="459"/>
      <c r="M182" s="459"/>
      <c r="N182" s="459"/>
      <c r="O182" s="459"/>
      <c r="P182" s="459"/>
    </row>
    <row r="183" spans="1:16" x14ac:dyDescent="0.15">
      <c r="A183" s="492"/>
      <c r="B183" s="459"/>
      <c r="C183" s="459"/>
      <c r="D183" s="459"/>
      <c r="E183" s="459"/>
      <c r="F183" s="459"/>
      <c r="G183" s="459"/>
      <c r="H183" s="459"/>
      <c r="L183" s="459"/>
      <c r="M183" s="459"/>
      <c r="N183" s="459"/>
      <c r="O183" s="459"/>
      <c r="P183" s="459"/>
    </row>
    <row r="184" spans="1:16" x14ac:dyDescent="0.15">
      <c r="A184" s="492"/>
      <c r="B184" s="459"/>
      <c r="C184" s="459"/>
      <c r="D184" s="459"/>
      <c r="E184" s="459"/>
      <c r="F184" s="459"/>
      <c r="G184" s="459"/>
      <c r="H184" s="459"/>
      <c r="L184" s="459"/>
      <c r="M184" s="459"/>
      <c r="N184" s="459"/>
      <c r="O184" s="459"/>
      <c r="P184" s="459"/>
    </row>
    <row r="185" spans="1:16" x14ac:dyDescent="0.15">
      <c r="A185" s="492"/>
      <c r="B185" s="459"/>
      <c r="C185" s="459"/>
      <c r="D185" s="459"/>
      <c r="E185" s="459"/>
      <c r="F185" s="459"/>
      <c r="G185" s="459"/>
      <c r="H185" s="459"/>
      <c r="L185" s="459"/>
      <c r="M185" s="459"/>
      <c r="N185" s="459"/>
      <c r="O185" s="459"/>
      <c r="P185" s="459"/>
    </row>
    <row r="186" spans="1:16" x14ac:dyDescent="0.15">
      <c r="A186" s="492"/>
      <c r="B186" s="459"/>
      <c r="C186" s="459"/>
      <c r="D186" s="459"/>
      <c r="E186" s="459"/>
      <c r="F186" s="459"/>
      <c r="G186" s="459"/>
      <c r="H186" s="459"/>
      <c r="L186" s="459"/>
      <c r="M186" s="459"/>
      <c r="N186" s="459"/>
      <c r="O186" s="459"/>
      <c r="P186" s="459"/>
    </row>
    <row r="187" spans="1:16" x14ac:dyDescent="0.15">
      <c r="A187" s="492"/>
      <c r="B187" s="459"/>
      <c r="C187" s="459"/>
      <c r="D187" s="459"/>
      <c r="E187" s="459"/>
      <c r="F187" s="459"/>
      <c r="G187" s="459"/>
      <c r="H187" s="459"/>
      <c r="L187" s="459"/>
      <c r="M187" s="459"/>
      <c r="N187" s="459"/>
      <c r="O187" s="459"/>
      <c r="P187" s="459"/>
    </row>
    <row r="188" spans="1:16" x14ac:dyDescent="0.15">
      <c r="A188" s="492"/>
      <c r="B188" s="459"/>
      <c r="C188" s="459"/>
      <c r="D188" s="459"/>
      <c r="E188" s="459"/>
      <c r="F188" s="459"/>
      <c r="G188" s="459"/>
      <c r="H188" s="459"/>
      <c r="L188" s="459"/>
      <c r="M188" s="459"/>
      <c r="N188" s="459"/>
      <c r="O188" s="459"/>
      <c r="P188" s="459"/>
    </row>
    <row r="189" spans="1:16" x14ac:dyDescent="0.15">
      <c r="A189" s="492"/>
      <c r="B189" s="459"/>
      <c r="C189" s="459"/>
      <c r="D189" s="459"/>
      <c r="E189" s="459"/>
      <c r="F189" s="459"/>
      <c r="G189" s="459"/>
      <c r="H189" s="459"/>
      <c r="L189" s="459"/>
      <c r="M189" s="459"/>
      <c r="N189" s="459"/>
      <c r="O189" s="459"/>
      <c r="P189" s="459"/>
    </row>
    <row r="190" spans="1:16" x14ac:dyDescent="0.15">
      <c r="A190" s="492"/>
      <c r="B190" s="459"/>
      <c r="C190" s="459"/>
      <c r="D190" s="459"/>
      <c r="E190" s="459"/>
      <c r="F190" s="459"/>
      <c r="G190" s="459"/>
      <c r="H190" s="459"/>
      <c r="L190" s="459"/>
      <c r="M190" s="459"/>
      <c r="N190" s="459"/>
      <c r="O190" s="459"/>
      <c r="P190" s="459"/>
    </row>
    <row r="191" spans="1:16" x14ac:dyDescent="0.15">
      <c r="A191" s="492"/>
      <c r="B191" s="459"/>
      <c r="C191" s="459"/>
      <c r="D191" s="459"/>
      <c r="E191" s="459"/>
      <c r="F191" s="459"/>
      <c r="G191" s="459"/>
      <c r="H191" s="459"/>
      <c r="L191" s="459"/>
      <c r="M191" s="459"/>
      <c r="N191" s="459"/>
      <c r="O191" s="459"/>
      <c r="P191" s="459"/>
    </row>
    <row r="192" spans="1:16" x14ac:dyDescent="0.15">
      <c r="A192" s="492"/>
      <c r="B192" s="459"/>
      <c r="C192" s="459"/>
      <c r="D192" s="459"/>
      <c r="E192" s="459"/>
      <c r="F192" s="459"/>
      <c r="G192" s="459"/>
      <c r="H192" s="459"/>
      <c r="L192" s="459"/>
      <c r="M192" s="459"/>
      <c r="N192" s="459"/>
      <c r="O192" s="459"/>
      <c r="P192" s="459"/>
    </row>
    <row r="193" spans="1:16" x14ac:dyDescent="0.15">
      <c r="A193" s="492"/>
      <c r="B193" s="459"/>
      <c r="C193" s="459"/>
      <c r="D193" s="459"/>
      <c r="E193" s="459"/>
      <c r="F193" s="459"/>
      <c r="G193" s="459"/>
      <c r="H193" s="459"/>
      <c r="L193" s="459"/>
      <c r="M193" s="459"/>
      <c r="N193" s="459"/>
      <c r="O193" s="459"/>
      <c r="P193" s="459"/>
    </row>
    <row r="194" spans="1:16" x14ac:dyDescent="0.15">
      <c r="A194" s="492"/>
      <c r="B194" s="459"/>
      <c r="C194" s="459"/>
      <c r="D194" s="459"/>
      <c r="E194" s="459"/>
      <c r="F194" s="459"/>
      <c r="G194" s="459"/>
      <c r="H194" s="459"/>
      <c r="L194" s="459"/>
      <c r="M194" s="459"/>
      <c r="N194" s="459"/>
      <c r="O194" s="459"/>
      <c r="P194" s="459"/>
    </row>
    <row r="195" spans="1:16" x14ac:dyDescent="0.15">
      <c r="A195" s="492"/>
      <c r="B195" s="459"/>
      <c r="C195" s="459"/>
      <c r="D195" s="459"/>
      <c r="E195" s="459"/>
      <c r="F195" s="459"/>
      <c r="G195" s="459"/>
      <c r="H195" s="459"/>
      <c r="L195" s="459"/>
      <c r="M195" s="459"/>
      <c r="N195" s="459"/>
      <c r="O195" s="459"/>
      <c r="P195" s="459"/>
    </row>
    <row r="196" spans="1:16" x14ac:dyDescent="0.15">
      <c r="A196" s="492"/>
      <c r="B196" s="459"/>
      <c r="C196" s="459"/>
      <c r="D196" s="459"/>
      <c r="E196" s="459"/>
      <c r="F196" s="459"/>
      <c r="G196" s="459"/>
      <c r="H196" s="459"/>
      <c r="L196" s="459"/>
      <c r="M196" s="459"/>
      <c r="N196" s="459"/>
      <c r="O196" s="459"/>
      <c r="P196" s="459"/>
    </row>
    <row r="197" spans="1:16" x14ac:dyDescent="0.15">
      <c r="A197" s="492"/>
      <c r="B197" s="459"/>
      <c r="C197" s="459"/>
      <c r="D197" s="459"/>
      <c r="E197" s="459"/>
      <c r="F197" s="459"/>
      <c r="G197" s="459"/>
      <c r="H197" s="459"/>
      <c r="L197" s="459"/>
      <c r="M197" s="459"/>
      <c r="N197" s="459"/>
      <c r="O197" s="459"/>
      <c r="P197" s="459"/>
    </row>
    <row r="198" spans="1:16" x14ac:dyDescent="0.15">
      <c r="A198" s="492"/>
      <c r="B198" s="459"/>
      <c r="C198" s="459"/>
      <c r="D198" s="459"/>
      <c r="E198" s="459"/>
      <c r="F198" s="459"/>
      <c r="G198" s="459"/>
      <c r="H198" s="459"/>
      <c r="L198" s="459"/>
      <c r="M198" s="459"/>
      <c r="N198" s="459"/>
      <c r="O198" s="459"/>
      <c r="P198" s="459"/>
    </row>
    <row r="199" spans="1:16" x14ac:dyDescent="0.15">
      <c r="A199" s="492"/>
      <c r="B199" s="459"/>
      <c r="C199" s="459"/>
      <c r="D199" s="459"/>
      <c r="E199" s="459"/>
      <c r="F199" s="459"/>
      <c r="G199" s="459"/>
      <c r="H199" s="459"/>
      <c r="L199" s="459"/>
      <c r="M199" s="459"/>
      <c r="N199" s="459"/>
      <c r="O199" s="459"/>
      <c r="P199" s="459"/>
    </row>
    <row r="200" spans="1:16" x14ac:dyDescent="0.15">
      <c r="A200" s="492"/>
      <c r="B200" s="459"/>
      <c r="C200" s="459"/>
      <c r="D200" s="459"/>
      <c r="E200" s="459"/>
      <c r="F200" s="459"/>
      <c r="G200" s="459"/>
      <c r="H200" s="459"/>
      <c r="L200" s="459"/>
      <c r="M200" s="459"/>
      <c r="N200" s="459"/>
      <c r="O200" s="459"/>
      <c r="P200" s="459"/>
    </row>
    <row r="201" spans="1:16" x14ac:dyDescent="0.15">
      <c r="A201" s="492"/>
      <c r="B201" s="459"/>
      <c r="C201" s="459"/>
      <c r="D201" s="459"/>
      <c r="E201" s="459"/>
      <c r="F201" s="459"/>
      <c r="G201" s="459"/>
      <c r="H201" s="459"/>
      <c r="L201" s="459"/>
      <c r="M201" s="459"/>
      <c r="N201" s="459"/>
      <c r="O201" s="459"/>
      <c r="P201" s="459"/>
    </row>
    <row r="202" spans="1:16" x14ac:dyDescent="0.15">
      <c r="A202" s="492"/>
      <c r="B202" s="459"/>
      <c r="C202" s="459"/>
      <c r="D202" s="459"/>
      <c r="E202" s="459"/>
      <c r="F202" s="459"/>
      <c r="G202" s="459"/>
      <c r="H202" s="459"/>
      <c r="L202" s="459"/>
      <c r="M202" s="459"/>
      <c r="N202" s="459"/>
      <c r="O202" s="459"/>
      <c r="P202" s="459"/>
    </row>
    <row r="203" spans="1:16" x14ac:dyDescent="0.15">
      <c r="A203" s="492"/>
      <c r="B203" s="459"/>
      <c r="C203" s="459"/>
      <c r="D203" s="459"/>
      <c r="E203" s="459"/>
      <c r="F203" s="459"/>
      <c r="G203" s="459"/>
      <c r="H203" s="459"/>
      <c r="L203" s="459"/>
      <c r="M203" s="459"/>
      <c r="N203" s="459"/>
      <c r="O203" s="459"/>
      <c r="P203" s="459"/>
    </row>
    <row r="204" spans="1:16" x14ac:dyDescent="0.15">
      <c r="A204" s="492"/>
      <c r="B204" s="459"/>
      <c r="C204" s="459"/>
      <c r="D204" s="459"/>
      <c r="E204" s="459"/>
      <c r="F204" s="459"/>
      <c r="G204" s="459"/>
      <c r="H204" s="459"/>
      <c r="L204" s="459"/>
      <c r="M204" s="459"/>
      <c r="N204" s="459"/>
      <c r="O204" s="459"/>
      <c r="P204" s="459"/>
    </row>
    <row r="205" spans="1:16" x14ac:dyDescent="0.15">
      <c r="A205" s="492"/>
      <c r="B205" s="459"/>
      <c r="C205" s="459"/>
      <c r="D205" s="459"/>
      <c r="E205" s="459"/>
      <c r="F205" s="459"/>
      <c r="G205" s="459"/>
      <c r="H205" s="459"/>
      <c r="L205" s="459"/>
      <c r="M205" s="459"/>
      <c r="N205" s="459"/>
      <c r="O205" s="459"/>
      <c r="P205" s="459"/>
    </row>
    <row r="206" spans="1:16" x14ac:dyDescent="0.15">
      <c r="A206" s="492"/>
      <c r="B206" s="459"/>
      <c r="C206" s="459"/>
      <c r="D206" s="459"/>
      <c r="E206" s="459"/>
      <c r="F206" s="459"/>
      <c r="G206" s="459"/>
      <c r="H206" s="459"/>
      <c r="L206" s="459"/>
      <c r="M206" s="459"/>
      <c r="N206" s="459"/>
      <c r="O206" s="459"/>
      <c r="P206" s="459"/>
    </row>
    <row r="207" spans="1:16" x14ac:dyDescent="0.15">
      <c r="A207" s="492"/>
      <c r="B207" s="459"/>
      <c r="C207" s="459"/>
      <c r="D207" s="459"/>
      <c r="E207" s="459"/>
      <c r="F207" s="459"/>
      <c r="G207" s="459"/>
      <c r="H207" s="459"/>
      <c r="L207" s="459"/>
      <c r="M207" s="459"/>
      <c r="N207" s="459"/>
      <c r="O207" s="459"/>
      <c r="P207" s="459"/>
    </row>
    <row r="208" spans="1:16" x14ac:dyDescent="0.15">
      <c r="A208" s="492"/>
      <c r="B208" s="459"/>
      <c r="C208" s="459"/>
      <c r="D208" s="459"/>
      <c r="E208" s="459"/>
      <c r="F208" s="459"/>
      <c r="G208" s="459"/>
      <c r="H208" s="459"/>
      <c r="L208" s="459"/>
      <c r="M208" s="459"/>
      <c r="N208" s="459"/>
      <c r="O208" s="459"/>
      <c r="P208" s="459"/>
    </row>
    <row r="209" spans="1:16" x14ac:dyDescent="0.15">
      <c r="A209" s="492"/>
      <c r="B209" s="459"/>
      <c r="C209" s="459"/>
      <c r="D209" s="459"/>
      <c r="E209" s="459"/>
      <c r="F209" s="459"/>
      <c r="G209" s="459"/>
      <c r="H209" s="459"/>
      <c r="L209" s="459"/>
      <c r="M209" s="459"/>
      <c r="N209" s="459"/>
      <c r="O209" s="459"/>
      <c r="P209" s="459"/>
    </row>
    <row r="210" spans="1:16" x14ac:dyDescent="0.15">
      <c r="A210" s="492"/>
      <c r="B210" s="459"/>
      <c r="C210" s="459"/>
      <c r="D210" s="459"/>
      <c r="E210" s="459"/>
      <c r="F210" s="459"/>
      <c r="G210" s="459"/>
      <c r="H210" s="459"/>
      <c r="L210" s="459"/>
      <c r="M210" s="459"/>
      <c r="N210" s="459"/>
      <c r="O210" s="459"/>
      <c r="P210" s="459"/>
    </row>
    <row r="211" spans="1:16" x14ac:dyDescent="0.15">
      <c r="A211" s="492"/>
      <c r="B211" s="459"/>
      <c r="C211" s="459"/>
      <c r="D211" s="459"/>
      <c r="E211" s="459"/>
      <c r="F211" s="459"/>
      <c r="G211" s="459"/>
      <c r="H211" s="459"/>
      <c r="L211" s="459"/>
      <c r="M211" s="459"/>
      <c r="N211" s="459"/>
      <c r="O211" s="459"/>
      <c r="P211" s="459"/>
    </row>
    <row r="212" spans="1:16" x14ac:dyDescent="0.15">
      <c r="A212" s="492"/>
      <c r="B212" s="459"/>
      <c r="C212" s="459"/>
      <c r="D212" s="459"/>
      <c r="E212" s="459"/>
      <c r="F212" s="459"/>
      <c r="G212" s="459"/>
      <c r="H212" s="459"/>
      <c r="L212" s="459"/>
      <c r="M212" s="459"/>
      <c r="N212" s="459"/>
      <c r="O212" s="459"/>
      <c r="P212" s="459"/>
    </row>
    <row r="213" spans="1:16" x14ac:dyDescent="0.15">
      <c r="A213" s="492"/>
      <c r="B213" s="459"/>
      <c r="C213" s="459"/>
      <c r="D213" s="459"/>
      <c r="E213" s="459"/>
      <c r="F213" s="459"/>
      <c r="G213" s="459"/>
      <c r="H213" s="459"/>
      <c r="L213" s="459"/>
      <c r="M213" s="459"/>
      <c r="N213" s="459"/>
      <c r="O213" s="459"/>
      <c r="P213" s="459"/>
    </row>
    <row r="214" spans="1:16" x14ac:dyDescent="0.15">
      <c r="A214" s="492"/>
      <c r="B214" s="459"/>
      <c r="C214" s="459"/>
      <c r="D214" s="459"/>
      <c r="E214" s="459"/>
      <c r="F214" s="459"/>
      <c r="G214" s="459"/>
      <c r="H214" s="459"/>
      <c r="L214" s="459"/>
      <c r="M214" s="459"/>
      <c r="N214" s="459"/>
      <c r="O214" s="459"/>
      <c r="P214" s="459"/>
    </row>
    <row r="215" spans="1:16" x14ac:dyDescent="0.15">
      <c r="A215" s="492"/>
      <c r="B215" s="459"/>
      <c r="C215" s="459"/>
      <c r="D215" s="459"/>
      <c r="E215" s="459"/>
      <c r="F215" s="459"/>
      <c r="G215" s="459"/>
      <c r="H215" s="459"/>
      <c r="L215" s="459"/>
      <c r="M215" s="459"/>
      <c r="N215" s="459"/>
      <c r="O215" s="459"/>
      <c r="P215" s="459"/>
    </row>
    <row r="216" spans="1:16" x14ac:dyDescent="0.15">
      <c r="A216" s="492"/>
      <c r="B216" s="459"/>
      <c r="C216" s="459"/>
      <c r="D216" s="459"/>
      <c r="E216" s="459"/>
      <c r="F216" s="459"/>
      <c r="G216" s="459"/>
      <c r="H216" s="459"/>
      <c r="L216" s="459"/>
      <c r="M216" s="459"/>
      <c r="N216" s="459"/>
      <c r="O216" s="459"/>
      <c r="P216" s="459"/>
    </row>
    <row r="217" spans="1:16" x14ac:dyDescent="0.15">
      <c r="A217" s="492"/>
      <c r="B217" s="459"/>
      <c r="C217" s="459"/>
      <c r="D217" s="459"/>
      <c r="E217" s="459"/>
      <c r="F217" s="459"/>
      <c r="G217" s="459"/>
      <c r="H217" s="459"/>
      <c r="L217" s="459"/>
      <c r="M217" s="459"/>
      <c r="N217" s="459"/>
      <c r="O217" s="459"/>
      <c r="P217" s="459"/>
    </row>
    <row r="218" spans="1:16" x14ac:dyDescent="0.15">
      <c r="A218" s="492"/>
      <c r="B218" s="459"/>
      <c r="C218" s="459"/>
      <c r="D218" s="459"/>
      <c r="E218" s="459"/>
      <c r="F218" s="459"/>
      <c r="G218" s="459"/>
      <c r="H218" s="459"/>
      <c r="L218" s="459"/>
      <c r="M218" s="459"/>
      <c r="N218" s="459"/>
      <c r="O218" s="459"/>
      <c r="P218" s="459"/>
    </row>
    <row r="219" spans="1:16" x14ac:dyDescent="0.15">
      <c r="A219" s="492"/>
      <c r="B219" s="459"/>
      <c r="C219" s="459"/>
      <c r="D219" s="459"/>
      <c r="E219" s="459"/>
      <c r="F219" s="459"/>
      <c r="G219" s="459"/>
      <c r="H219" s="459"/>
      <c r="L219" s="459"/>
      <c r="M219" s="459"/>
      <c r="N219" s="459"/>
      <c r="O219" s="459"/>
      <c r="P219" s="459"/>
    </row>
    <row r="220" spans="1:16" x14ac:dyDescent="0.15">
      <c r="A220" s="492"/>
      <c r="B220" s="459"/>
      <c r="C220" s="459"/>
      <c r="D220" s="459"/>
      <c r="E220" s="459"/>
      <c r="F220" s="459"/>
      <c r="G220" s="459"/>
      <c r="H220" s="459"/>
      <c r="L220" s="459"/>
      <c r="M220" s="459"/>
      <c r="N220" s="459"/>
      <c r="O220" s="459"/>
      <c r="P220" s="459"/>
    </row>
    <row r="221" spans="1:16" x14ac:dyDescent="0.15">
      <c r="A221" s="492"/>
      <c r="B221" s="459"/>
      <c r="C221" s="459"/>
      <c r="D221" s="459"/>
      <c r="E221" s="459"/>
      <c r="F221" s="459"/>
      <c r="G221" s="459"/>
      <c r="H221" s="459"/>
      <c r="L221" s="459"/>
      <c r="M221" s="459"/>
      <c r="N221" s="459"/>
      <c r="O221" s="459"/>
      <c r="P221" s="459"/>
    </row>
    <row r="222" spans="1:16" x14ac:dyDescent="0.15">
      <c r="A222" s="492"/>
      <c r="B222" s="459"/>
      <c r="C222" s="459"/>
      <c r="D222" s="459"/>
      <c r="E222" s="459"/>
      <c r="F222" s="459"/>
      <c r="G222" s="459"/>
      <c r="H222" s="459"/>
      <c r="L222" s="459"/>
      <c r="M222" s="459"/>
      <c r="N222" s="459"/>
      <c r="O222" s="459"/>
      <c r="P222" s="459"/>
    </row>
    <row r="223" spans="1:16" x14ac:dyDescent="0.15">
      <c r="A223" s="492"/>
      <c r="B223" s="459"/>
      <c r="C223" s="459"/>
      <c r="D223" s="459"/>
      <c r="E223" s="459"/>
      <c r="F223" s="459"/>
      <c r="G223" s="459"/>
      <c r="H223" s="459"/>
      <c r="L223" s="459"/>
      <c r="M223" s="459"/>
      <c r="N223" s="459"/>
      <c r="O223" s="459"/>
      <c r="P223" s="459"/>
    </row>
    <row r="224" spans="1:16" x14ac:dyDescent="0.15">
      <c r="A224" s="492"/>
      <c r="B224" s="459"/>
      <c r="C224" s="459"/>
      <c r="D224" s="459"/>
      <c r="E224" s="459"/>
      <c r="F224" s="459"/>
      <c r="G224" s="459"/>
      <c r="H224" s="459"/>
      <c r="L224" s="459"/>
      <c r="M224" s="459"/>
      <c r="N224" s="459"/>
      <c r="O224" s="459"/>
      <c r="P224" s="459"/>
    </row>
    <row r="225" spans="1:16" x14ac:dyDescent="0.15">
      <c r="A225" s="492"/>
      <c r="B225" s="459"/>
      <c r="C225" s="459"/>
      <c r="D225" s="459"/>
      <c r="E225" s="459"/>
      <c r="F225" s="459"/>
      <c r="G225" s="459"/>
      <c r="H225" s="459"/>
      <c r="L225" s="459"/>
      <c r="M225" s="459"/>
      <c r="N225" s="459"/>
      <c r="O225" s="459"/>
      <c r="P225" s="459"/>
    </row>
    <row r="226" spans="1:16" x14ac:dyDescent="0.15">
      <c r="A226" s="492"/>
      <c r="B226" s="459"/>
      <c r="C226" s="459"/>
      <c r="D226" s="459"/>
      <c r="E226" s="459"/>
      <c r="F226" s="459"/>
      <c r="G226" s="459"/>
      <c r="H226" s="459"/>
      <c r="L226" s="459"/>
      <c r="M226" s="459"/>
      <c r="N226" s="459"/>
      <c r="O226" s="459"/>
      <c r="P226" s="459"/>
    </row>
    <row r="227" spans="1:16" x14ac:dyDescent="0.15">
      <c r="A227" s="492"/>
      <c r="B227" s="459"/>
      <c r="C227" s="459"/>
      <c r="D227" s="459"/>
      <c r="E227" s="459"/>
      <c r="F227" s="459"/>
      <c r="G227" s="459"/>
      <c r="H227" s="459"/>
      <c r="L227" s="459"/>
      <c r="M227" s="459"/>
      <c r="N227" s="459"/>
      <c r="O227" s="459"/>
      <c r="P227" s="459"/>
    </row>
    <row r="228" spans="1:16" x14ac:dyDescent="0.15">
      <c r="A228" s="492"/>
      <c r="B228" s="459"/>
      <c r="C228" s="459"/>
      <c r="D228" s="459"/>
      <c r="E228" s="459"/>
      <c r="F228" s="459"/>
      <c r="G228" s="459"/>
      <c r="H228" s="459"/>
      <c r="L228" s="459"/>
      <c r="M228" s="459"/>
      <c r="N228" s="459"/>
      <c r="O228" s="459"/>
      <c r="P228" s="459"/>
    </row>
    <row r="229" spans="1:16" x14ac:dyDescent="0.15">
      <c r="A229" s="492"/>
      <c r="B229" s="459"/>
      <c r="C229" s="459"/>
      <c r="D229" s="459"/>
      <c r="E229" s="459"/>
      <c r="F229" s="459"/>
      <c r="G229" s="459"/>
      <c r="H229" s="459"/>
      <c r="L229" s="459"/>
      <c r="M229" s="459"/>
      <c r="N229" s="459"/>
      <c r="O229" s="459"/>
      <c r="P229" s="459"/>
    </row>
    <row r="230" spans="1:16" x14ac:dyDescent="0.15">
      <c r="A230" s="492"/>
      <c r="B230" s="459"/>
      <c r="C230" s="459"/>
      <c r="D230" s="459"/>
      <c r="E230" s="459"/>
      <c r="F230" s="459"/>
      <c r="G230" s="459"/>
      <c r="H230" s="459"/>
      <c r="L230" s="459"/>
      <c r="M230" s="459"/>
      <c r="N230" s="459"/>
      <c r="O230" s="459"/>
      <c r="P230" s="459"/>
    </row>
    <row r="231" spans="1:16" x14ac:dyDescent="0.15">
      <c r="A231" s="492"/>
      <c r="B231" s="459"/>
      <c r="C231" s="459"/>
      <c r="D231" s="459"/>
      <c r="E231" s="459"/>
      <c r="F231" s="459"/>
      <c r="G231" s="459"/>
      <c r="H231" s="459"/>
      <c r="L231" s="459"/>
      <c r="M231" s="459"/>
      <c r="N231" s="459"/>
      <c r="O231" s="459"/>
      <c r="P231" s="459"/>
    </row>
    <row r="232" spans="1:16" x14ac:dyDescent="0.15">
      <c r="A232" s="492"/>
      <c r="B232" s="459"/>
      <c r="C232" s="459"/>
      <c r="D232" s="459"/>
      <c r="E232" s="459"/>
      <c r="F232" s="459"/>
      <c r="G232" s="459"/>
      <c r="H232" s="459"/>
      <c r="L232" s="459"/>
      <c r="M232" s="459"/>
      <c r="N232" s="459"/>
      <c r="O232" s="459"/>
      <c r="P232" s="459"/>
    </row>
    <row r="233" spans="1:16" x14ac:dyDescent="0.15">
      <c r="A233" s="492"/>
      <c r="B233" s="459"/>
      <c r="C233" s="459"/>
      <c r="D233" s="459"/>
      <c r="E233" s="459"/>
      <c r="F233" s="459"/>
      <c r="G233" s="459"/>
      <c r="H233" s="459"/>
      <c r="L233" s="459"/>
      <c r="M233" s="459"/>
      <c r="N233" s="459"/>
      <c r="O233" s="459"/>
      <c r="P233" s="459"/>
    </row>
    <row r="234" spans="1:16" x14ac:dyDescent="0.15">
      <c r="A234" s="492"/>
      <c r="B234" s="459"/>
      <c r="C234" s="459"/>
      <c r="D234" s="459"/>
      <c r="E234" s="459"/>
      <c r="F234" s="459"/>
      <c r="G234" s="459"/>
      <c r="H234" s="459"/>
      <c r="L234" s="459"/>
      <c r="M234" s="459"/>
      <c r="N234" s="459"/>
      <c r="O234" s="459"/>
      <c r="P234" s="459"/>
    </row>
    <row r="235" spans="1:16" x14ac:dyDescent="0.15">
      <c r="A235" s="492"/>
      <c r="B235" s="459"/>
      <c r="C235" s="459"/>
      <c r="D235" s="459"/>
      <c r="E235" s="459"/>
      <c r="F235" s="459"/>
      <c r="G235" s="459"/>
      <c r="H235" s="459"/>
      <c r="L235" s="459"/>
      <c r="M235" s="459"/>
      <c r="N235" s="459"/>
      <c r="O235" s="459"/>
      <c r="P235" s="459"/>
    </row>
    <row r="236" spans="1:16" x14ac:dyDescent="0.15">
      <c r="A236" s="492"/>
      <c r="B236" s="459"/>
      <c r="C236" s="459"/>
      <c r="D236" s="459"/>
      <c r="E236" s="459"/>
      <c r="F236" s="459"/>
      <c r="G236" s="459"/>
      <c r="H236" s="459"/>
      <c r="L236" s="459"/>
      <c r="M236" s="459"/>
      <c r="N236" s="459"/>
      <c r="O236" s="459"/>
      <c r="P236" s="459"/>
    </row>
    <row r="237" spans="1:16" x14ac:dyDescent="0.15">
      <c r="A237" s="492"/>
      <c r="B237" s="459"/>
      <c r="C237" s="459"/>
      <c r="D237" s="459"/>
      <c r="E237" s="459"/>
      <c r="F237" s="459"/>
      <c r="G237" s="459"/>
      <c r="H237" s="459"/>
      <c r="L237" s="459"/>
      <c r="M237" s="459"/>
      <c r="N237" s="459"/>
      <c r="O237" s="459"/>
      <c r="P237" s="459"/>
    </row>
    <row r="238" spans="1:16" x14ac:dyDescent="0.15">
      <c r="A238" s="492"/>
      <c r="B238" s="459"/>
      <c r="C238" s="459"/>
      <c r="D238" s="459"/>
      <c r="E238" s="459"/>
      <c r="F238" s="459"/>
      <c r="G238" s="459"/>
      <c r="H238" s="459"/>
      <c r="L238" s="459"/>
      <c r="M238" s="459"/>
      <c r="N238" s="459"/>
      <c r="O238" s="459"/>
      <c r="P238" s="459"/>
    </row>
    <row r="239" spans="1:16" x14ac:dyDescent="0.15">
      <c r="A239" s="492"/>
      <c r="B239" s="459"/>
      <c r="C239" s="459"/>
      <c r="D239" s="459"/>
      <c r="E239" s="459"/>
      <c r="F239" s="459"/>
      <c r="G239" s="459"/>
      <c r="H239" s="459"/>
      <c r="L239" s="459"/>
      <c r="M239" s="459"/>
      <c r="N239" s="459"/>
      <c r="O239" s="459"/>
      <c r="P239" s="459"/>
    </row>
    <row r="240" spans="1:16" x14ac:dyDescent="0.15">
      <c r="A240" s="492"/>
      <c r="B240" s="459"/>
      <c r="C240" s="459"/>
      <c r="D240" s="459"/>
      <c r="E240" s="459"/>
      <c r="F240" s="459"/>
      <c r="G240" s="459"/>
      <c r="H240" s="459"/>
      <c r="L240" s="459"/>
      <c r="M240" s="459"/>
      <c r="N240" s="459"/>
      <c r="O240" s="459"/>
      <c r="P240" s="459"/>
    </row>
    <row r="241" spans="1:16" x14ac:dyDescent="0.15">
      <c r="A241" s="492"/>
      <c r="B241" s="459"/>
      <c r="C241" s="459"/>
      <c r="D241" s="459"/>
      <c r="E241" s="459"/>
      <c r="F241" s="459"/>
      <c r="G241" s="459"/>
      <c r="H241" s="459"/>
      <c r="L241" s="459"/>
      <c r="M241" s="459"/>
      <c r="N241" s="459"/>
      <c r="O241" s="459"/>
      <c r="P241" s="459"/>
    </row>
    <row r="242" spans="1:16" x14ac:dyDescent="0.15">
      <c r="A242" s="492"/>
      <c r="B242" s="459"/>
      <c r="C242" s="459"/>
      <c r="D242" s="459"/>
      <c r="E242" s="459"/>
      <c r="F242" s="459"/>
      <c r="G242" s="459"/>
      <c r="H242" s="459"/>
      <c r="L242" s="459"/>
      <c r="M242" s="459"/>
      <c r="N242" s="459"/>
      <c r="O242" s="459"/>
      <c r="P242" s="459"/>
    </row>
    <row r="243" spans="1:16" x14ac:dyDescent="0.15">
      <c r="A243" s="492"/>
      <c r="B243" s="459"/>
      <c r="C243" s="459"/>
      <c r="D243" s="459"/>
      <c r="E243" s="459"/>
      <c r="F243" s="459"/>
      <c r="G243" s="459"/>
      <c r="H243" s="459"/>
      <c r="L243" s="459"/>
      <c r="M243" s="459"/>
      <c r="N243" s="459"/>
      <c r="O243" s="459"/>
      <c r="P243" s="459"/>
    </row>
    <row r="244" spans="1:16" x14ac:dyDescent="0.15">
      <c r="A244" s="492"/>
      <c r="B244" s="459"/>
      <c r="C244" s="459"/>
      <c r="D244" s="459"/>
      <c r="E244" s="459"/>
      <c r="F244" s="459"/>
      <c r="G244" s="459"/>
      <c r="H244" s="459"/>
      <c r="L244" s="459"/>
      <c r="M244" s="459"/>
      <c r="N244" s="459"/>
      <c r="O244" s="459"/>
      <c r="P244" s="459"/>
    </row>
    <row r="245" spans="1:16" x14ac:dyDescent="0.15">
      <c r="A245" s="492"/>
      <c r="B245" s="459"/>
      <c r="C245" s="459"/>
      <c r="D245" s="459"/>
      <c r="E245" s="459"/>
      <c r="F245" s="459"/>
      <c r="G245" s="459"/>
      <c r="H245" s="459"/>
      <c r="L245" s="459"/>
      <c r="M245" s="459"/>
      <c r="N245" s="459"/>
      <c r="O245" s="459"/>
      <c r="P245" s="459"/>
    </row>
    <row r="246" spans="1:16" x14ac:dyDescent="0.15">
      <c r="A246" s="492"/>
      <c r="B246" s="459"/>
      <c r="C246" s="459"/>
      <c r="D246" s="459"/>
      <c r="E246" s="459"/>
      <c r="F246" s="459"/>
      <c r="G246" s="459"/>
      <c r="H246" s="459"/>
      <c r="L246" s="459"/>
      <c r="M246" s="459"/>
      <c r="N246" s="459"/>
      <c r="O246" s="459"/>
      <c r="P246" s="459"/>
    </row>
    <row r="247" spans="1:16" x14ac:dyDescent="0.15">
      <c r="A247" s="492"/>
      <c r="B247" s="459"/>
      <c r="C247" s="459"/>
      <c r="D247" s="459"/>
      <c r="E247" s="459"/>
      <c r="F247" s="459"/>
      <c r="G247" s="459"/>
      <c r="H247" s="459"/>
      <c r="L247" s="459"/>
      <c r="M247" s="459"/>
      <c r="N247" s="459"/>
      <c r="O247" s="459"/>
      <c r="P247" s="459"/>
    </row>
    <row r="248" spans="1:16" x14ac:dyDescent="0.15">
      <c r="A248" s="492"/>
      <c r="B248" s="459"/>
      <c r="C248" s="459"/>
      <c r="D248" s="459"/>
      <c r="E248" s="459"/>
      <c r="F248" s="459"/>
      <c r="G248" s="459"/>
      <c r="H248" s="459"/>
      <c r="L248" s="459"/>
      <c r="M248" s="459"/>
      <c r="N248" s="459"/>
      <c r="O248" s="459"/>
      <c r="P248" s="459"/>
    </row>
    <row r="249" spans="1:16" x14ac:dyDescent="0.15">
      <c r="A249" s="492"/>
      <c r="B249" s="459"/>
      <c r="C249" s="459"/>
      <c r="D249" s="459"/>
      <c r="E249" s="459"/>
      <c r="F249" s="459"/>
      <c r="G249" s="459"/>
      <c r="H249" s="459"/>
      <c r="L249" s="459"/>
      <c r="M249" s="459"/>
      <c r="N249" s="459"/>
      <c r="O249" s="459"/>
      <c r="P249" s="459"/>
    </row>
    <row r="250" spans="1:16" x14ac:dyDescent="0.15">
      <c r="A250" s="492"/>
      <c r="B250" s="459"/>
      <c r="C250" s="459"/>
      <c r="D250" s="459"/>
      <c r="E250" s="459"/>
      <c r="F250" s="459"/>
      <c r="G250" s="459"/>
      <c r="H250" s="459"/>
      <c r="L250" s="459"/>
      <c r="M250" s="459"/>
      <c r="N250" s="459"/>
      <c r="O250" s="459"/>
      <c r="P250" s="459"/>
    </row>
    <row r="251" spans="1:16" x14ac:dyDescent="0.15">
      <c r="A251" s="492"/>
      <c r="B251" s="459"/>
      <c r="C251" s="459"/>
      <c r="D251" s="459"/>
      <c r="E251" s="459"/>
      <c r="F251" s="459"/>
      <c r="G251" s="459"/>
      <c r="H251" s="459"/>
      <c r="L251" s="459"/>
      <c r="M251" s="459"/>
      <c r="N251" s="459"/>
      <c r="O251" s="459"/>
      <c r="P251" s="459"/>
    </row>
    <row r="252" spans="1:16" x14ac:dyDescent="0.15">
      <c r="A252" s="492"/>
      <c r="B252" s="459"/>
      <c r="C252" s="459"/>
      <c r="D252" s="459"/>
      <c r="E252" s="459"/>
      <c r="F252" s="459"/>
      <c r="G252" s="459"/>
      <c r="H252" s="459"/>
      <c r="L252" s="459"/>
      <c r="M252" s="459"/>
      <c r="N252" s="459"/>
      <c r="O252" s="459"/>
      <c r="P252" s="459"/>
    </row>
    <row r="253" spans="1:16" x14ac:dyDescent="0.15">
      <c r="A253" s="492"/>
      <c r="B253" s="459"/>
      <c r="C253" s="459"/>
      <c r="D253" s="459"/>
      <c r="E253" s="459"/>
      <c r="F253" s="459"/>
      <c r="G253" s="459"/>
      <c r="H253" s="459"/>
      <c r="L253" s="459"/>
      <c r="M253" s="459"/>
      <c r="N253" s="459"/>
      <c r="O253" s="459"/>
      <c r="P253" s="459"/>
    </row>
    <row r="254" spans="1:16" x14ac:dyDescent="0.15">
      <c r="A254" s="492"/>
      <c r="B254" s="459"/>
      <c r="C254" s="459"/>
      <c r="D254" s="459"/>
      <c r="E254" s="459"/>
      <c r="F254" s="459"/>
      <c r="G254" s="459"/>
      <c r="H254" s="459"/>
      <c r="L254" s="459"/>
      <c r="M254" s="459"/>
      <c r="N254" s="459"/>
      <c r="O254" s="459"/>
      <c r="P254" s="459"/>
    </row>
    <row r="255" spans="1:16" x14ac:dyDescent="0.15">
      <c r="A255" s="492"/>
      <c r="B255" s="459"/>
      <c r="C255" s="459"/>
      <c r="D255" s="459"/>
      <c r="E255" s="459"/>
      <c r="F255" s="459"/>
      <c r="G255" s="459"/>
      <c r="H255" s="459"/>
      <c r="L255" s="459"/>
      <c r="M255" s="459"/>
      <c r="N255" s="459"/>
      <c r="O255" s="459"/>
      <c r="P255" s="459"/>
    </row>
    <row r="256" spans="1:16" x14ac:dyDescent="0.15">
      <c r="A256" s="492"/>
      <c r="B256" s="459"/>
      <c r="C256" s="459"/>
      <c r="D256" s="459"/>
      <c r="E256" s="459"/>
      <c r="F256" s="459"/>
      <c r="G256" s="459"/>
      <c r="H256" s="459"/>
      <c r="L256" s="459"/>
      <c r="M256" s="459"/>
      <c r="N256" s="459"/>
      <c r="O256" s="459"/>
      <c r="P256" s="459"/>
    </row>
    <row r="257" spans="1:16" x14ac:dyDescent="0.15">
      <c r="A257" s="492"/>
      <c r="B257" s="459"/>
      <c r="C257" s="459"/>
      <c r="D257" s="459"/>
      <c r="E257" s="459"/>
      <c r="F257" s="459"/>
      <c r="G257" s="459"/>
      <c r="H257" s="459"/>
      <c r="L257" s="459"/>
      <c r="M257" s="459"/>
      <c r="N257" s="459"/>
      <c r="O257" s="459"/>
      <c r="P257" s="459"/>
    </row>
    <row r="258" spans="1:16" x14ac:dyDescent="0.15">
      <c r="A258" s="492"/>
      <c r="B258" s="459"/>
      <c r="C258" s="459"/>
      <c r="D258" s="459"/>
      <c r="E258" s="459"/>
      <c r="F258" s="459"/>
      <c r="G258" s="459"/>
      <c r="H258" s="459"/>
      <c r="L258" s="459"/>
      <c r="M258" s="459"/>
      <c r="N258" s="459"/>
      <c r="O258" s="459"/>
      <c r="P258" s="459"/>
    </row>
    <row r="259" spans="1:16" x14ac:dyDescent="0.15">
      <c r="A259" s="492"/>
      <c r="B259" s="459"/>
      <c r="C259" s="459"/>
      <c r="D259" s="459"/>
      <c r="E259" s="459"/>
      <c r="F259" s="459"/>
      <c r="G259" s="459"/>
      <c r="H259" s="459"/>
      <c r="L259" s="459"/>
      <c r="M259" s="459"/>
      <c r="N259" s="459"/>
      <c r="O259" s="459"/>
      <c r="P259" s="459"/>
    </row>
    <row r="260" spans="1:16" x14ac:dyDescent="0.15">
      <c r="A260" s="492"/>
      <c r="B260" s="459"/>
      <c r="C260" s="459"/>
      <c r="D260" s="459"/>
      <c r="E260" s="459"/>
      <c r="F260" s="459"/>
      <c r="G260" s="459"/>
      <c r="H260" s="459"/>
      <c r="L260" s="459"/>
      <c r="M260" s="459"/>
      <c r="N260" s="459"/>
      <c r="O260" s="459"/>
      <c r="P260" s="459"/>
    </row>
    <row r="261" spans="1:16" x14ac:dyDescent="0.15">
      <c r="A261" s="492"/>
      <c r="B261" s="459"/>
      <c r="C261" s="459"/>
      <c r="D261" s="459"/>
      <c r="E261" s="459"/>
      <c r="F261" s="459"/>
      <c r="G261" s="459"/>
      <c r="H261" s="459"/>
      <c r="L261" s="459"/>
      <c r="M261" s="459"/>
      <c r="N261" s="459"/>
      <c r="O261" s="459"/>
      <c r="P261" s="459"/>
    </row>
    <row r="262" spans="1:16" x14ac:dyDescent="0.15">
      <c r="A262" s="492"/>
      <c r="B262" s="459"/>
      <c r="C262" s="459"/>
      <c r="D262" s="459"/>
      <c r="E262" s="459"/>
      <c r="F262" s="459"/>
      <c r="G262" s="459"/>
      <c r="H262" s="459"/>
      <c r="L262" s="459"/>
      <c r="M262" s="459"/>
      <c r="N262" s="459"/>
      <c r="O262" s="459"/>
      <c r="P262" s="459"/>
    </row>
    <row r="263" spans="1:16" x14ac:dyDescent="0.15">
      <c r="A263" s="492"/>
      <c r="B263" s="459"/>
      <c r="C263" s="459"/>
      <c r="D263" s="459"/>
      <c r="E263" s="459"/>
      <c r="F263" s="459"/>
      <c r="G263" s="459"/>
      <c r="H263" s="459"/>
      <c r="L263" s="459"/>
      <c r="M263" s="459"/>
      <c r="N263" s="459"/>
      <c r="O263" s="459"/>
      <c r="P263" s="459"/>
    </row>
    <row r="264" spans="1:16" x14ac:dyDescent="0.15">
      <c r="A264" s="492"/>
      <c r="B264" s="459"/>
      <c r="C264" s="459"/>
      <c r="D264" s="459"/>
      <c r="E264" s="459"/>
      <c r="F264" s="459"/>
      <c r="G264" s="459"/>
      <c r="H264" s="459"/>
      <c r="L264" s="459"/>
      <c r="M264" s="459"/>
      <c r="N264" s="459"/>
      <c r="O264" s="459"/>
      <c r="P264" s="459"/>
    </row>
    <row r="265" spans="1:16" x14ac:dyDescent="0.15">
      <c r="A265" s="492"/>
      <c r="B265" s="459"/>
      <c r="C265" s="459"/>
      <c r="D265" s="459"/>
      <c r="E265" s="459"/>
      <c r="F265" s="459"/>
      <c r="G265" s="459"/>
      <c r="H265" s="459"/>
      <c r="L265" s="459"/>
      <c r="M265" s="459"/>
      <c r="N265" s="459"/>
      <c r="O265" s="459"/>
      <c r="P265" s="459"/>
    </row>
    <row r="266" spans="1:16" x14ac:dyDescent="0.15">
      <c r="A266" s="492"/>
      <c r="B266" s="459"/>
      <c r="C266" s="459"/>
      <c r="D266" s="459"/>
      <c r="E266" s="459"/>
      <c r="F266" s="459"/>
      <c r="G266" s="459"/>
      <c r="H266" s="459"/>
      <c r="L266" s="459"/>
      <c r="M266" s="459"/>
      <c r="N266" s="459"/>
      <c r="O266" s="459"/>
      <c r="P266" s="459"/>
    </row>
    <row r="267" spans="1:16" x14ac:dyDescent="0.15">
      <c r="A267" s="492"/>
      <c r="B267" s="459"/>
      <c r="C267" s="459"/>
      <c r="D267" s="459"/>
      <c r="E267" s="459"/>
      <c r="F267" s="459"/>
      <c r="G267" s="459"/>
      <c r="H267" s="459"/>
      <c r="L267" s="459"/>
      <c r="M267" s="459"/>
      <c r="N267" s="459"/>
      <c r="O267" s="459"/>
      <c r="P267" s="459"/>
    </row>
    <row r="268" spans="1:16" x14ac:dyDescent="0.15">
      <c r="A268" s="492"/>
      <c r="B268" s="459"/>
      <c r="C268" s="459"/>
      <c r="D268" s="459"/>
      <c r="E268" s="459"/>
      <c r="F268" s="459"/>
      <c r="G268" s="459"/>
      <c r="H268" s="459"/>
      <c r="L268" s="459"/>
      <c r="M268" s="459"/>
      <c r="N268" s="459"/>
      <c r="O268" s="459"/>
      <c r="P268" s="459"/>
    </row>
    <row r="269" spans="1:16" x14ac:dyDescent="0.15">
      <c r="A269" s="492"/>
      <c r="B269" s="459"/>
      <c r="C269" s="459"/>
      <c r="D269" s="459"/>
      <c r="E269" s="459"/>
      <c r="F269" s="459"/>
      <c r="G269" s="459"/>
      <c r="H269" s="459"/>
      <c r="L269" s="459"/>
      <c r="M269" s="459"/>
      <c r="N269" s="459"/>
      <c r="O269" s="459"/>
      <c r="P269" s="459"/>
    </row>
    <row r="270" spans="1:16" x14ac:dyDescent="0.15">
      <c r="A270" s="492"/>
      <c r="B270" s="459"/>
      <c r="C270" s="459"/>
      <c r="D270" s="459"/>
      <c r="E270" s="459"/>
      <c r="F270" s="459"/>
      <c r="G270" s="459"/>
      <c r="H270" s="459"/>
      <c r="L270" s="459"/>
      <c r="M270" s="459"/>
      <c r="N270" s="459"/>
      <c r="O270" s="459"/>
      <c r="P270" s="459"/>
    </row>
    <row r="271" spans="1:16" x14ac:dyDescent="0.15">
      <c r="A271" s="492"/>
      <c r="B271" s="459"/>
      <c r="C271" s="459"/>
      <c r="D271" s="459"/>
      <c r="E271" s="459"/>
      <c r="F271" s="459"/>
      <c r="G271" s="459"/>
      <c r="H271" s="459"/>
      <c r="L271" s="459"/>
      <c r="M271" s="459"/>
      <c r="N271" s="459"/>
      <c r="O271" s="459"/>
      <c r="P271" s="459"/>
    </row>
    <row r="272" spans="1:16" x14ac:dyDescent="0.15">
      <c r="A272" s="492"/>
      <c r="B272" s="459"/>
      <c r="C272" s="459"/>
      <c r="D272" s="459"/>
      <c r="E272" s="459"/>
      <c r="F272" s="459"/>
      <c r="G272" s="459"/>
      <c r="H272" s="459"/>
      <c r="L272" s="459"/>
      <c r="M272" s="459"/>
      <c r="N272" s="459"/>
      <c r="O272" s="459"/>
      <c r="P272" s="459"/>
    </row>
    <row r="273" spans="1:16" x14ac:dyDescent="0.15">
      <c r="A273" s="492"/>
      <c r="B273" s="459"/>
      <c r="C273" s="459"/>
      <c r="D273" s="459"/>
      <c r="E273" s="459"/>
      <c r="F273" s="459"/>
      <c r="G273" s="459"/>
      <c r="H273" s="459"/>
      <c r="L273" s="459"/>
      <c r="M273" s="459"/>
      <c r="N273" s="459"/>
      <c r="O273" s="459"/>
      <c r="P273" s="459"/>
    </row>
    <row r="274" spans="1:16" x14ac:dyDescent="0.15">
      <c r="A274" s="492"/>
      <c r="B274" s="459"/>
      <c r="C274" s="459"/>
      <c r="D274" s="459"/>
      <c r="E274" s="459"/>
      <c r="F274" s="459"/>
      <c r="G274" s="459"/>
      <c r="H274" s="459"/>
      <c r="L274" s="459"/>
      <c r="M274" s="459"/>
      <c r="N274" s="459"/>
      <c r="O274" s="459"/>
      <c r="P274" s="459"/>
    </row>
    <row r="275" spans="1:16" x14ac:dyDescent="0.15">
      <c r="A275" s="492"/>
      <c r="B275" s="459"/>
      <c r="C275" s="459"/>
      <c r="D275" s="459"/>
      <c r="E275" s="459"/>
      <c r="F275" s="459"/>
      <c r="G275" s="459"/>
      <c r="H275" s="459"/>
      <c r="L275" s="459"/>
      <c r="M275" s="459"/>
      <c r="N275" s="459"/>
      <c r="O275" s="459"/>
      <c r="P275" s="459"/>
    </row>
    <row r="276" spans="1:16" x14ac:dyDescent="0.15">
      <c r="A276" s="492"/>
      <c r="B276" s="459"/>
      <c r="C276" s="459"/>
      <c r="D276" s="459"/>
      <c r="E276" s="459"/>
      <c r="F276" s="459"/>
      <c r="G276" s="459"/>
      <c r="H276" s="459"/>
      <c r="L276" s="459"/>
      <c r="M276" s="459"/>
      <c r="N276" s="459"/>
      <c r="O276" s="459"/>
      <c r="P276" s="459"/>
    </row>
    <row r="277" spans="1:16" x14ac:dyDescent="0.15">
      <c r="A277" s="492"/>
      <c r="B277" s="459"/>
      <c r="C277" s="459"/>
      <c r="D277" s="459"/>
      <c r="E277" s="459"/>
      <c r="F277" s="459"/>
      <c r="G277" s="459"/>
      <c r="H277" s="459"/>
      <c r="L277" s="459"/>
      <c r="M277" s="459"/>
      <c r="N277" s="459"/>
      <c r="O277" s="459"/>
      <c r="P277" s="459"/>
    </row>
    <row r="278" spans="1:16" x14ac:dyDescent="0.15">
      <c r="A278" s="492"/>
      <c r="B278" s="459"/>
      <c r="C278" s="459"/>
      <c r="D278" s="459"/>
      <c r="E278" s="459"/>
      <c r="F278" s="459"/>
      <c r="G278" s="459"/>
      <c r="H278" s="459"/>
      <c r="L278" s="459"/>
      <c r="M278" s="459"/>
      <c r="N278" s="459"/>
      <c r="O278" s="459"/>
      <c r="P278" s="459"/>
    </row>
    <row r="279" spans="1:16" x14ac:dyDescent="0.15">
      <c r="A279" s="492"/>
      <c r="B279" s="459"/>
      <c r="C279" s="459"/>
      <c r="D279" s="459"/>
      <c r="E279" s="459"/>
      <c r="F279" s="459"/>
      <c r="G279" s="459"/>
      <c r="H279" s="459"/>
      <c r="L279" s="459"/>
      <c r="M279" s="459"/>
      <c r="N279" s="459"/>
      <c r="O279" s="459"/>
      <c r="P279" s="459"/>
    </row>
    <row r="280" spans="1:16" x14ac:dyDescent="0.15">
      <c r="A280" s="492"/>
      <c r="B280" s="459"/>
      <c r="C280" s="459"/>
      <c r="D280" s="459"/>
      <c r="E280" s="459"/>
      <c r="F280" s="459"/>
      <c r="G280" s="459"/>
      <c r="H280" s="459"/>
      <c r="L280" s="459"/>
      <c r="M280" s="459"/>
      <c r="N280" s="459"/>
      <c r="O280" s="459"/>
      <c r="P280" s="459"/>
    </row>
    <row r="281" spans="1:16" x14ac:dyDescent="0.15">
      <c r="A281" s="492"/>
      <c r="B281" s="459"/>
      <c r="C281" s="459"/>
      <c r="D281" s="459"/>
      <c r="E281" s="459"/>
      <c r="F281" s="459"/>
      <c r="G281" s="459"/>
      <c r="H281" s="459"/>
      <c r="L281" s="459"/>
      <c r="M281" s="459"/>
      <c r="N281" s="459"/>
      <c r="O281" s="459"/>
      <c r="P281" s="459"/>
    </row>
    <row r="282" spans="1:16" x14ac:dyDescent="0.15">
      <c r="A282" s="492"/>
      <c r="B282" s="459"/>
      <c r="C282" s="459"/>
      <c r="D282" s="459"/>
      <c r="E282" s="459"/>
      <c r="F282" s="459"/>
      <c r="G282" s="459"/>
      <c r="H282" s="459"/>
      <c r="L282" s="459"/>
      <c r="M282" s="459"/>
      <c r="N282" s="459"/>
      <c r="O282" s="459"/>
      <c r="P282" s="459"/>
    </row>
    <row r="283" spans="1:16" x14ac:dyDescent="0.15">
      <c r="A283" s="492"/>
      <c r="B283" s="459"/>
      <c r="C283" s="459"/>
      <c r="D283" s="459"/>
      <c r="E283" s="459"/>
      <c r="F283" s="459"/>
      <c r="G283" s="459"/>
      <c r="H283" s="459"/>
      <c r="L283" s="459"/>
      <c r="M283" s="459"/>
      <c r="N283" s="459"/>
      <c r="O283" s="459"/>
      <c r="P283" s="459"/>
    </row>
    <row r="284" spans="1:16" x14ac:dyDescent="0.15">
      <c r="A284" s="492"/>
      <c r="B284" s="459"/>
      <c r="C284" s="459"/>
      <c r="D284" s="459"/>
      <c r="E284" s="459"/>
      <c r="F284" s="459"/>
      <c r="G284" s="459"/>
      <c r="H284" s="459"/>
      <c r="L284" s="459"/>
      <c r="M284" s="459"/>
      <c r="N284" s="459"/>
      <c r="O284" s="459"/>
      <c r="P284" s="459"/>
    </row>
    <row r="285" spans="1:16" x14ac:dyDescent="0.15">
      <c r="A285" s="492"/>
      <c r="B285" s="459"/>
      <c r="C285" s="459"/>
      <c r="D285" s="459"/>
      <c r="E285" s="459"/>
      <c r="F285" s="459"/>
      <c r="G285" s="459"/>
      <c r="H285" s="459"/>
      <c r="L285" s="459"/>
      <c r="M285" s="459"/>
      <c r="N285" s="459"/>
      <c r="O285" s="459"/>
      <c r="P285" s="459"/>
    </row>
    <row r="286" spans="1:16" x14ac:dyDescent="0.15">
      <c r="A286" s="492"/>
      <c r="B286" s="459"/>
      <c r="C286" s="459"/>
      <c r="D286" s="459"/>
      <c r="E286" s="459"/>
      <c r="F286" s="459"/>
      <c r="G286" s="459"/>
      <c r="H286" s="459"/>
      <c r="L286" s="459"/>
      <c r="M286" s="459"/>
      <c r="N286" s="459"/>
      <c r="O286" s="459"/>
      <c r="P286" s="459"/>
    </row>
    <row r="287" spans="1:16" x14ac:dyDescent="0.15">
      <c r="A287" s="492"/>
      <c r="B287" s="459"/>
      <c r="C287" s="459"/>
      <c r="D287" s="459"/>
      <c r="E287" s="459"/>
      <c r="F287" s="459"/>
      <c r="G287" s="459"/>
      <c r="H287" s="459"/>
      <c r="L287" s="459"/>
      <c r="M287" s="459"/>
      <c r="N287" s="459"/>
      <c r="O287" s="459"/>
      <c r="P287" s="459"/>
    </row>
    <row r="288" spans="1:16" x14ac:dyDescent="0.15">
      <c r="A288" s="492"/>
      <c r="B288" s="459"/>
      <c r="C288" s="459"/>
      <c r="D288" s="459"/>
      <c r="E288" s="459"/>
      <c r="F288" s="459"/>
      <c r="G288" s="459"/>
      <c r="H288" s="459"/>
      <c r="L288" s="459"/>
      <c r="M288" s="459"/>
      <c r="N288" s="459"/>
      <c r="O288" s="459"/>
      <c r="P288" s="459"/>
    </row>
    <row r="289" spans="1:16" x14ac:dyDescent="0.15">
      <c r="A289" s="492"/>
      <c r="B289" s="459"/>
      <c r="C289" s="459"/>
      <c r="D289" s="459"/>
      <c r="E289" s="459"/>
      <c r="F289" s="459"/>
      <c r="G289" s="459"/>
      <c r="H289" s="459"/>
      <c r="L289" s="459"/>
      <c r="M289" s="459"/>
      <c r="N289" s="459"/>
      <c r="O289" s="459"/>
      <c r="P289" s="459"/>
    </row>
    <row r="290" spans="1:16" x14ac:dyDescent="0.15">
      <c r="A290" s="492"/>
      <c r="B290" s="459"/>
      <c r="C290" s="459"/>
      <c r="D290" s="459"/>
      <c r="E290" s="459"/>
      <c r="F290" s="459"/>
      <c r="G290" s="459"/>
      <c r="H290" s="459"/>
      <c r="L290" s="459"/>
      <c r="M290" s="459"/>
      <c r="N290" s="459"/>
      <c r="O290" s="459"/>
      <c r="P290" s="459"/>
    </row>
    <row r="291" spans="1:16" x14ac:dyDescent="0.15">
      <c r="A291" s="492"/>
      <c r="B291" s="459"/>
      <c r="C291" s="459"/>
      <c r="D291" s="459"/>
      <c r="E291" s="459"/>
      <c r="F291" s="459"/>
      <c r="G291" s="459"/>
      <c r="H291" s="459"/>
      <c r="L291" s="459"/>
      <c r="M291" s="459"/>
      <c r="N291" s="459"/>
      <c r="O291" s="459"/>
      <c r="P291" s="459"/>
    </row>
    <row r="292" spans="1:16" x14ac:dyDescent="0.15">
      <c r="A292" s="492"/>
      <c r="B292" s="459"/>
      <c r="C292" s="459"/>
      <c r="D292" s="459"/>
      <c r="E292" s="459"/>
      <c r="F292" s="459"/>
      <c r="G292" s="459"/>
      <c r="H292" s="459"/>
      <c r="L292" s="459"/>
      <c r="M292" s="459"/>
      <c r="N292" s="459"/>
      <c r="O292" s="459"/>
      <c r="P292" s="459"/>
    </row>
    <row r="293" spans="1:16" x14ac:dyDescent="0.15">
      <c r="A293" s="492"/>
      <c r="B293" s="459"/>
      <c r="C293" s="459"/>
      <c r="D293" s="459"/>
      <c r="E293" s="459"/>
      <c r="F293" s="459"/>
      <c r="G293" s="459"/>
      <c r="H293" s="459"/>
      <c r="L293" s="459"/>
      <c r="M293" s="459"/>
      <c r="N293" s="459"/>
      <c r="O293" s="459"/>
      <c r="P293" s="459"/>
    </row>
    <row r="294" spans="1:16" x14ac:dyDescent="0.15">
      <c r="A294" s="492"/>
      <c r="B294" s="459"/>
      <c r="C294" s="459"/>
      <c r="D294" s="459"/>
      <c r="E294" s="459"/>
      <c r="F294" s="459"/>
      <c r="G294" s="459"/>
      <c r="H294" s="459"/>
      <c r="L294" s="459"/>
      <c r="M294" s="459"/>
      <c r="N294" s="459"/>
      <c r="O294" s="459"/>
      <c r="P294" s="459"/>
    </row>
    <row r="295" spans="1:16" x14ac:dyDescent="0.15">
      <c r="A295" s="492"/>
      <c r="B295" s="459"/>
      <c r="C295" s="459"/>
      <c r="D295" s="459"/>
      <c r="E295" s="459"/>
      <c r="F295" s="459"/>
      <c r="G295" s="459"/>
      <c r="H295" s="459"/>
      <c r="L295" s="459"/>
      <c r="M295" s="459"/>
      <c r="N295" s="459"/>
      <c r="O295" s="459"/>
      <c r="P295" s="459"/>
    </row>
    <row r="296" spans="1:16" x14ac:dyDescent="0.15">
      <c r="A296" s="492"/>
      <c r="B296" s="459"/>
      <c r="C296" s="459"/>
      <c r="D296" s="459"/>
      <c r="E296" s="459"/>
      <c r="F296" s="459"/>
      <c r="G296" s="459"/>
      <c r="H296" s="459"/>
      <c r="L296" s="459"/>
      <c r="M296" s="459"/>
      <c r="N296" s="459"/>
      <c r="O296" s="459"/>
      <c r="P296" s="459"/>
    </row>
    <row r="297" spans="1:16" x14ac:dyDescent="0.15">
      <c r="A297" s="492"/>
      <c r="B297" s="459"/>
      <c r="C297" s="459"/>
      <c r="D297" s="459"/>
      <c r="E297" s="459"/>
      <c r="F297" s="459"/>
      <c r="G297" s="459"/>
      <c r="H297" s="459"/>
      <c r="L297" s="459"/>
      <c r="M297" s="459"/>
      <c r="N297" s="459"/>
      <c r="O297" s="459"/>
      <c r="P297" s="459"/>
    </row>
    <row r="298" spans="1:16" x14ac:dyDescent="0.15">
      <c r="A298" s="492"/>
      <c r="B298" s="459"/>
      <c r="C298" s="459"/>
      <c r="D298" s="459"/>
      <c r="E298" s="459"/>
      <c r="F298" s="459"/>
      <c r="G298" s="459"/>
      <c r="H298" s="459"/>
      <c r="L298" s="459"/>
      <c r="M298" s="459"/>
      <c r="N298" s="459"/>
      <c r="O298" s="459"/>
      <c r="P298" s="459"/>
    </row>
    <row r="299" spans="1:16" x14ac:dyDescent="0.15">
      <c r="A299" s="492"/>
      <c r="B299" s="459"/>
      <c r="C299" s="459"/>
      <c r="D299" s="459"/>
      <c r="E299" s="459"/>
      <c r="F299" s="459"/>
      <c r="G299" s="459"/>
      <c r="H299" s="459"/>
      <c r="L299" s="459"/>
      <c r="M299" s="459"/>
      <c r="N299" s="459"/>
      <c r="O299" s="459"/>
      <c r="P299" s="459"/>
    </row>
    <row r="300" spans="1:16" x14ac:dyDescent="0.15">
      <c r="A300" s="492"/>
      <c r="B300" s="459"/>
      <c r="C300" s="459"/>
      <c r="D300" s="459"/>
      <c r="E300" s="459"/>
      <c r="F300" s="459"/>
      <c r="G300" s="459"/>
      <c r="H300" s="459"/>
      <c r="L300" s="459"/>
      <c r="M300" s="459"/>
      <c r="N300" s="459"/>
      <c r="O300" s="459"/>
      <c r="P300" s="459"/>
    </row>
    <row r="301" spans="1:16" x14ac:dyDescent="0.15">
      <c r="A301" s="492"/>
      <c r="B301" s="459"/>
      <c r="C301" s="459"/>
      <c r="D301" s="459"/>
      <c r="E301" s="459"/>
      <c r="F301" s="459"/>
      <c r="G301" s="459"/>
      <c r="H301" s="459"/>
      <c r="L301" s="459"/>
      <c r="M301" s="459"/>
      <c r="N301" s="459"/>
      <c r="O301" s="459"/>
      <c r="P301" s="459"/>
    </row>
    <row r="302" spans="1:16" x14ac:dyDescent="0.15">
      <c r="A302" s="492"/>
      <c r="B302" s="459"/>
      <c r="C302" s="459"/>
      <c r="D302" s="459"/>
      <c r="E302" s="459"/>
      <c r="F302" s="459"/>
      <c r="G302" s="459"/>
      <c r="H302" s="459"/>
      <c r="L302" s="459"/>
      <c r="M302" s="459"/>
      <c r="N302" s="459"/>
      <c r="O302" s="459"/>
      <c r="P302" s="459"/>
    </row>
    <row r="303" spans="1:16" x14ac:dyDescent="0.15">
      <c r="A303" s="492"/>
      <c r="B303" s="459"/>
      <c r="C303" s="459"/>
      <c r="D303" s="459"/>
      <c r="E303" s="459"/>
      <c r="F303" s="459"/>
      <c r="G303" s="459"/>
      <c r="H303" s="459"/>
      <c r="L303" s="459"/>
      <c r="M303" s="459"/>
      <c r="N303" s="459"/>
      <c r="O303" s="459"/>
      <c r="P303" s="459"/>
    </row>
    <row r="304" spans="1:16" x14ac:dyDescent="0.15">
      <c r="A304" s="492"/>
      <c r="B304" s="459"/>
      <c r="C304" s="459"/>
      <c r="D304" s="459"/>
      <c r="E304" s="459"/>
      <c r="F304" s="459"/>
      <c r="G304" s="459"/>
      <c r="H304" s="459"/>
      <c r="L304" s="459"/>
      <c r="M304" s="459"/>
      <c r="N304" s="459"/>
      <c r="O304" s="459"/>
      <c r="P304" s="459"/>
    </row>
    <row r="305" spans="1:16" x14ac:dyDescent="0.15">
      <c r="A305" s="492"/>
      <c r="B305" s="459"/>
      <c r="C305" s="459"/>
      <c r="D305" s="459"/>
      <c r="E305" s="459"/>
      <c r="F305" s="459"/>
      <c r="G305" s="459"/>
      <c r="H305" s="459"/>
      <c r="L305" s="459"/>
      <c r="M305" s="459"/>
      <c r="N305" s="459"/>
      <c r="O305" s="459"/>
      <c r="P305" s="459"/>
    </row>
    <row r="306" spans="1:16" x14ac:dyDescent="0.15">
      <c r="A306" s="492"/>
      <c r="B306" s="459"/>
      <c r="C306" s="459"/>
      <c r="D306" s="459"/>
      <c r="E306" s="459"/>
      <c r="F306" s="459"/>
      <c r="G306" s="459"/>
      <c r="H306" s="459"/>
      <c r="L306" s="459"/>
      <c r="M306" s="459"/>
      <c r="N306" s="459"/>
      <c r="O306" s="459"/>
      <c r="P306" s="459"/>
    </row>
    <row r="307" spans="1:16" x14ac:dyDescent="0.15">
      <c r="A307" s="492"/>
      <c r="B307" s="459"/>
      <c r="C307" s="459"/>
      <c r="D307" s="459"/>
      <c r="E307" s="459"/>
      <c r="F307" s="459"/>
      <c r="G307" s="459"/>
      <c r="H307" s="459"/>
      <c r="L307" s="459"/>
      <c r="M307" s="459"/>
      <c r="N307" s="459"/>
      <c r="O307" s="459"/>
      <c r="P307" s="459"/>
    </row>
    <row r="308" spans="1:16" x14ac:dyDescent="0.15">
      <c r="A308" s="492"/>
      <c r="B308" s="459"/>
      <c r="C308" s="459"/>
      <c r="D308" s="459"/>
      <c r="E308" s="459"/>
      <c r="F308" s="459"/>
      <c r="G308" s="459"/>
      <c r="H308" s="459"/>
      <c r="L308" s="459"/>
      <c r="M308" s="459"/>
      <c r="N308" s="459"/>
      <c r="O308" s="459"/>
      <c r="P308" s="459"/>
    </row>
    <row r="309" spans="1:16" x14ac:dyDescent="0.15">
      <c r="A309" s="492"/>
      <c r="B309" s="459"/>
      <c r="C309" s="459"/>
      <c r="D309" s="459"/>
      <c r="E309" s="459"/>
      <c r="F309" s="459"/>
      <c r="G309" s="459"/>
      <c r="H309" s="459"/>
      <c r="L309" s="459"/>
      <c r="M309" s="459"/>
      <c r="N309" s="459"/>
      <c r="O309" s="459"/>
      <c r="P309" s="459"/>
    </row>
    <row r="310" spans="1:16" x14ac:dyDescent="0.15">
      <c r="A310" s="492"/>
      <c r="B310" s="459"/>
      <c r="C310" s="459"/>
      <c r="D310" s="459"/>
      <c r="E310" s="459"/>
      <c r="F310" s="459"/>
      <c r="G310" s="459"/>
      <c r="H310" s="459"/>
      <c r="L310" s="459"/>
      <c r="M310" s="459"/>
      <c r="N310" s="459"/>
      <c r="O310" s="459"/>
      <c r="P310" s="459"/>
    </row>
    <row r="311" spans="1:16" x14ac:dyDescent="0.15">
      <c r="A311" s="492"/>
      <c r="B311" s="459"/>
      <c r="C311" s="459"/>
      <c r="D311" s="459"/>
      <c r="E311" s="459"/>
      <c r="F311" s="459"/>
      <c r="G311" s="459"/>
      <c r="H311" s="459"/>
      <c r="L311" s="459"/>
      <c r="M311" s="459"/>
      <c r="N311" s="459"/>
      <c r="O311" s="459"/>
      <c r="P311" s="459"/>
    </row>
    <row r="312" spans="1:16" x14ac:dyDescent="0.15">
      <c r="A312" s="492"/>
      <c r="B312" s="459"/>
      <c r="C312" s="459"/>
      <c r="D312" s="459"/>
      <c r="E312" s="459"/>
      <c r="F312" s="459"/>
      <c r="G312" s="459"/>
      <c r="H312" s="459"/>
      <c r="L312" s="459"/>
      <c r="M312" s="459"/>
      <c r="N312" s="459"/>
      <c r="O312" s="459"/>
      <c r="P312" s="459"/>
    </row>
    <row r="313" spans="1:16" x14ac:dyDescent="0.15">
      <c r="A313" s="492"/>
      <c r="B313" s="459"/>
      <c r="C313" s="459"/>
      <c r="D313" s="459"/>
      <c r="E313" s="459"/>
      <c r="F313" s="459"/>
      <c r="G313" s="459"/>
      <c r="H313" s="459"/>
      <c r="L313" s="459"/>
      <c r="M313" s="459"/>
      <c r="N313" s="459"/>
      <c r="O313" s="459"/>
      <c r="P313" s="459"/>
    </row>
    <row r="314" spans="1:16" x14ac:dyDescent="0.15">
      <c r="A314" s="492"/>
      <c r="B314" s="459"/>
      <c r="C314" s="459"/>
      <c r="D314" s="459"/>
      <c r="E314" s="459"/>
      <c r="F314" s="459"/>
      <c r="G314" s="459"/>
      <c r="H314" s="459"/>
      <c r="L314" s="459"/>
      <c r="M314" s="459"/>
      <c r="N314" s="459"/>
      <c r="O314" s="459"/>
      <c r="P314" s="459"/>
    </row>
    <row r="315" spans="1:16" x14ac:dyDescent="0.15">
      <c r="A315" s="492"/>
      <c r="B315" s="459"/>
      <c r="C315" s="459"/>
      <c r="D315" s="459"/>
      <c r="E315" s="459"/>
      <c r="F315" s="459"/>
      <c r="G315" s="459"/>
      <c r="H315" s="459"/>
      <c r="L315" s="459"/>
      <c r="M315" s="459"/>
      <c r="N315" s="459"/>
      <c r="O315" s="459"/>
      <c r="P315" s="459"/>
    </row>
    <row r="316" spans="1:16" x14ac:dyDescent="0.15">
      <c r="A316" s="492"/>
      <c r="B316" s="459"/>
      <c r="C316" s="459"/>
      <c r="D316" s="459"/>
      <c r="E316" s="459"/>
      <c r="F316" s="459"/>
      <c r="G316" s="459"/>
      <c r="H316" s="459"/>
      <c r="L316" s="459"/>
      <c r="M316" s="459"/>
      <c r="N316" s="459"/>
      <c r="O316" s="459"/>
      <c r="P316" s="459"/>
    </row>
    <row r="317" spans="1:16" x14ac:dyDescent="0.15">
      <c r="A317" s="492"/>
      <c r="B317" s="459"/>
      <c r="C317" s="459"/>
      <c r="D317" s="459"/>
      <c r="E317" s="459"/>
      <c r="F317" s="459"/>
      <c r="G317" s="459"/>
      <c r="H317" s="459"/>
      <c r="L317" s="459"/>
      <c r="M317" s="459"/>
      <c r="N317" s="459"/>
      <c r="O317" s="459"/>
      <c r="P317" s="459"/>
    </row>
    <row r="318" spans="1:16" x14ac:dyDescent="0.15">
      <c r="A318" s="492"/>
      <c r="B318" s="459"/>
      <c r="C318" s="459"/>
      <c r="D318" s="459"/>
      <c r="E318" s="459"/>
      <c r="F318" s="459"/>
      <c r="G318" s="459"/>
      <c r="H318" s="459"/>
      <c r="L318" s="459"/>
      <c r="M318" s="459"/>
      <c r="N318" s="459"/>
      <c r="O318" s="459"/>
      <c r="P318" s="459"/>
    </row>
    <row r="319" spans="1:16" x14ac:dyDescent="0.15">
      <c r="A319" s="492"/>
      <c r="B319" s="459"/>
      <c r="C319" s="459"/>
      <c r="D319" s="459"/>
      <c r="E319" s="459"/>
      <c r="F319" s="459"/>
      <c r="G319" s="459"/>
      <c r="H319" s="459"/>
      <c r="L319" s="459"/>
      <c r="M319" s="459"/>
      <c r="N319" s="459"/>
      <c r="O319" s="459"/>
      <c r="P319" s="459"/>
    </row>
    <row r="320" spans="1:16" x14ac:dyDescent="0.15">
      <c r="A320" s="492"/>
      <c r="B320" s="459"/>
      <c r="C320" s="459"/>
      <c r="D320" s="459"/>
      <c r="E320" s="459"/>
      <c r="F320" s="459"/>
      <c r="G320" s="459"/>
      <c r="H320" s="459"/>
      <c r="L320" s="459"/>
      <c r="M320" s="459"/>
      <c r="N320" s="459"/>
      <c r="O320" s="459"/>
      <c r="P320" s="459"/>
    </row>
    <row r="321" spans="1:16" x14ac:dyDescent="0.15">
      <c r="A321" s="492"/>
      <c r="B321" s="459"/>
      <c r="C321" s="459"/>
      <c r="D321" s="459"/>
      <c r="E321" s="459"/>
      <c r="F321" s="459"/>
      <c r="G321" s="459"/>
      <c r="H321" s="459"/>
      <c r="L321" s="459"/>
      <c r="M321" s="459"/>
      <c r="N321" s="459"/>
      <c r="O321" s="459"/>
      <c r="P321" s="459"/>
    </row>
    <row r="322" spans="1:16" x14ac:dyDescent="0.15">
      <c r="A322" s="492"/>
      <c r="B322" s="459"/>
      <c r="C322" s="459"/>
      <c r="D322" s="459"/>
      <c r="E322" s="459"/>
      <c r="F322" s="459"/>
      <c r="G322" s="459"/>
      <c r="H322" s="459"/>
      <c r="L322" s="459"/>
      <c r="M322" s="459"/>
      <c r="N322" s="459"/>
      <c r="O322" s="459"/>
      <c r="P322" s="459"/>
    </row>
    <row r="323" spans="1:16" x14ac:dyDescent="0.15">
      <c r="A323" s="492"/>
      <c r="B323" s="459"/>
      <c r="C323" s="459"/>
      <c r="D323" s="459"/>
      <c r="E323" s="459"/>
      <c r="F323" s="459"/>
      <c r="G323" s="459"/>
      <c r="H323" s="459"/>
      <c r="L323" s="459"/>
      <c r="M323" s="459"/>
      <c r="N323" s="459"/>
      <c r="O323" s="459"/>
      <c r="P323" s="459"/>
    </row>
    <row r="324" spans="1:16" x14ac:dyDescent="0.15">
      <c r="A324" s="492"/>
      <c r="B324" s="459"/>
      <c r="C324" s="459"/>
      <c r="D324" s="459"/>
      <c r="E324" s="459"/>
      <c r="F324" s="459"/>
      <c r="G324" s="459"/>
      <c r="H324" s="459"/>
      <c r="L324" s="459"/>
      <c r="M324" s="459"/>
      <c r="N324" s="459"/>
      <c r="O324" s="459"/>
      <c r="P324" s="459"/>
    </row>
    <row r="325" spans="1:16" x14ac:dyDescent="0.15">
      <c r="A325" s="492"/>
      <c r="B325" s="459"/>
      <c r="C325" s="459"/>
      <c r="D325" s="459"/>
      <c r="E325" s="459"/>
      <c r="F325" s="459"/>
      <c r="G325" s="459"/>
      <c r="H325" s="459"/>
      <c r="L325" s="459"/>
      <c r="M325" s="459"/>
      <c r="N325" s="459"/>
      <c r="O325" s="459"/>
      <c r="P325" s="459"/>
    </row>
    <row r="326" spans="1:16" x14ac:dyDescent="0.15">
      <c r="A326" s="492"/>
      <c r="B326" s="459"/>
      <c r="C326" s="459"/>
      <c r="D326" s="459"/>
      <c r="E326" s="459"/>
      <c r="F326" s="459"/>
      <c r="G326" s="459"/>
      <c r="H326" s="459"/>
      <c r="L326" s="459"/>
      <c r="M326" s="459"/>
      <c r="N326" s="459"/>
      <c r="O326" s="459"/>
      <c r="P326" s="459"/>
    </row>
    <row r="327" spans="1:16" x14ac:dyDescent="0.15">
      <c r="A327" s="492"/>
      <c r="B327" s="459"/>
      <c r="C327" s="459"/>
      <c r="D327" s="459"/>
      <c r="E327" s="459"/>
      <c r="F327" s="459"/>
      <c r="G327" s="459"/>
      <c r="H327" s="459"/>
      <c r="L327" s="459"/>
      <c r="M327" s="459"/>
      <c r="N327" s="459"/>
      <c r="O327" s="459"/>
      <c r="P327" s="459"/>
    </row>
    <row r="328" spans="1:16" x14ac:dyDescent="0.15">
      <c r="A328" s="492"/>
      <c r="B328" s="459"/>
      <c r="C328" s="459"/>
      <c r="D328" s="459"/>
      <c r="E328" s="459"/>
      <c r="F328" s="459"/>
      <c r="G328" s="459"/>
      <c r="H328" s="459"/>
      <c r="L328" s="459"/>
      <c r="M328" s="459"/>
      <c r="N328" s="459"/>
      <c r="O328" s="459"/>
      <c r="P328" s="459"/>
    </row>
    <row r="329" spans="1:16" x14ac:dyDescent="0.15">
      <c r="A329" s="492"/>
      <c r="B329" s="459"/>
      <c r="C329" s="459"/>
      <c r="D329" s="459"/>
      <c r="E329" s="459"/>
      <c r="F329" s="459"/>
      <c r="G329" s="459"/>
      <c r="H329" s="459"/>
      <c r="L329" s="459"/>
      <c r="M329" s="459"/>
      <c r="N329" s="459"/>
      <c r="O329" s="459"/>
      <c r="P329" s="459"/>
    </row>
    <row r="330" spans="1:16" x14ac:dyDescent="0.15">
      <c r="A330" s="492"/>
      <c r="B330" s="459"/>
      <c r="C330" s="459"/>
      <c r="D330" s="459"/>
      <c r="E330" s="459"/>
      <c r="F330" s="459"/>
      <c r="G330" s="459"/>
      <c r="H330" s="459"/>
      <c r="L330" s="459"/>
      <c r="M330" s="459"/>
      <c r="N330" s="459"/>
      <c r="O330" s="459"/>
      <c r="P330" s="459"/>
    </row>
    <row r="331" spans="1:16" x14ac:dyDescent="0.15">
      <c r="A331" s="492"/>
      <c r="B331" s="459"/>
      <c r="C331" s="459"/>
      <c r="D331" s="459"/>
      <c r="E331" s="459"/>
      <c r="F331" s="459"/>
      <c r="G331" s="459"/>
      <c r="H331" s="459"/>
      <c r="L331" s="459"/>
      <c r="M331" s="459"/>
      <c r="N331" s="459"/>
      <c r="O331" s="459"/>
      <c r="P331" s="459"/>
    </row>
    <row r="332" spans="1:16" x14ac:dyDescent="0.15">
      <c r="A332" s="492"/>
      <c r="B332" s="459"/>
      <c r="C332" s="459"/>
      <c r="D332" s="459"/>
      <c r="E332" s="459"/>
      <c r="F332" s="459"/>
      <c r="G332" s="459"/>
      <c r="H332" s="459"/>
      <c r="L332" s="459"/>
      <c r="M332" s="459"/>
      <c r="N332" s="459"/>
      <c r="O332" s="459"/>
      <c r="P332" s="459"/>
    </row>
    <row r="333" spans="1:16" x14ac:dyDescent="0.15">
      <c r="A333" s="492"/>
      <c r="B333" s="459"/>
      <c r="C333" s="459"/>
      <c r="D333" s="459"/>
      <c r="E333" s="459"/>
      <c r="F333" s="459"/>
      <c r="G333" s="459"/>
      <c r="H333" s="459"/>
      <c r="L333" s="459"/>
      <c r="M333" s="459"/>
      <c r="N333" s="459"/>
      <c r="O333" s="459"/>
      <c r="P333" s="459"/>
    </row>
    <row r="334" spans="1:16" x14ac:dyDescent="0.15">
      <c r="A334" s="492"/>
      <c r="B334" s="459"/>
      <c r="C334" s="459"/>
      <c r="D334" s="459"/>
      <c r="E334" s="459"/>
      <c r="F334" s="459"/>
      <c r="G334" s="459"/>
      <c r="H334" s="459"/>
      <c r="L334" s="459"/>
      <c r="M334" s="459"/>
      <c r="N334" s="459"/>
      <c r="O334" s="459"/>
      <c r="P334" s="459"/>
    </row>
    <row r="335" spans="1:16" x14ac:dyDescent="0.15">
      <c r="A335" s="492"/>
      <c r="B335" s="459"/>
      <c r="C335" s="459"/>
      <c r="D335" s="459"/>
      <c r="E335" s="459"/>
      <c r="F335" s="459"/>
      <c r="G335" s="459"/>
      <c r="H335" s="459"/>
      <c r="L335" s="459"/>
      <c r="M335" s="459"/>
      <c r="N335" s="459"/>
      <c r="O335" s="459"/>
      <c r="P335" s="459"/>
    </row>
    <row r="336" spans="1:16" x14ac:dyDescent="0.15">
      <c r="A336" s="492"/>
      <c r="B336" s="459"/>
      <c r="C336" s="459"/>
      <c r="D336" s="459"/>
      <c r="E336" s="459"/>
      <c r="F336" s="459"/>
      <c r="G336" s="459"/>
      <c r="H336" s="459"/>
      <c r="L336" s="459"/>
      <c r="M336" s="459"/>
      <c r="N336" s="459"/>
      <c r="O336" s="459"/>
      <c r="P336" s="459"/>
    </row>
    <row r="337" spans="1:16" x14ac:dyDescent="0.15">
      <c r="A337" s="492"/>
      <c r="B337" s="459"/>
      <c r="C337" s="459"/>
      <c r="D337" s="459"/>
      <c r="E337" s="459"/>
      <c r="F337" s="459"/>
      <c r="G337" s="459"/>
      <c r="H337" s="459"/>
      <c r="L337" s="459"/>
      <c r="M337" s="459"/>
      <c r="N337" s="459"/>
      <c r="O337" s="459"/>
      <c r="P337" s="459"/>
    </row>
    <row r="338" spans="1:16" x14ac:dyDescent="0.15">
      <c r="A338" s="492"/>
      <c r="B338" s="459"/>
      <c r="C338" s="459"/>
      <c r="D338" s="459"/>
      <c r="E338" s="459"/>
      <c r="F338" s="459"/>
      <c r="G338" s="459"/>
      <c r="H338" s="459"/>
      <c r="L338" s="459"/>
      <c r="M338" s="459"/>
      <c r="N338" s="459"/>
      <c r="O338" s="459"/>
      <c r="P338" s="459"/>
    </row>
    <row r="339" spans="1:16" x14ac:dyDescent="0.15">
      <c r="A339" s="492"/>
      <c r="B339" s="459"/>
      <c r="C339" s="459"/>
      <c r="D339" s="459"/>
      <c r="E339" s="459"/>
      <c r="F339" s="459"/>
      <c r="G339" s="459"/>
      <c r="H339" s="459"/>
      <c r="L339" s="459"/>
      <c r="M339" s="459"/>
      <c r="N339" s="459"/>
      <c r="O339" s="459"/>
      <c r="P339" s="459"/>
    </row>
    <row r="340" spans="1:16" x14ac:dyDescent="0.15">
      <c r="A340" s="492"/>
      <c r="B340" s="459"/>
      <c r="C340" s="459"/>
      <c r="D340" s="459"/>
      <c r="E340" s="459"/>
      <c r="F340" s="459"/>
      <c r="G340" s="459"/>
      <c r="H340" s="459"/>
      <c r="L340" s="459"/>
      <c r="M340" s="459"/>
      <c r="N340" s="459"/>
      <c r="O340" s="459"/>
      <c r="P340" s="459"/>
    </row>
    <row r="341" spans="1:16" x14ac:dyDescent="0.15">
      <c r="A341" s="492"/>
      <c r="B341" s="459"/>
      <c r="C341" s="459"/>
      <c r="D341" s="459"/>
      <c r="E341" s="459"/>
      <c r="F341" s="459"/>
      <c r="G341" s="459"/>
      <c r="H341" s="459"/>
      <c r="L341" s="459"/>
      <c r="M341" s="459"/>
      <c r="N341" s="459"/>
      <c r="O341" s="459"/>
      <c r="P341" s="459"/>
    </row>
    <row r="342" spans="1:16" x14ac:dyDescent="0.15">
      <c r="A342" s="492"/>
      <c r="B342" s="459"/>
      <c r="C342" s="459"/>
      <c r="D342" s="459"/>
      <c r="E342" s="459"/>
      <c r="F342" s="459"/>
      <c r="G342" s="459"/>
      <c r="H342" s="459"/>
      <c r="L342" s="459"/>
      <c r="M342" s="459"/>
      <c r="N342" s="459"/>
      <c r="O342" s="459"/>
      <c r="P342" s="459"/>
    </row>
    <row r="343" spans="1:16" x14ac:dyDescent="0.15">
      <c r="A343" s="492"/>
      <c r="B343" s="459"/>
      <c r="C343" s="459"/>
      <c r="D343" s="459"/>
      <c r="E343" s="459"/>
      <c r="F343" s="459"/>
      <c r="G343" s="459"/>
      <c r="H343" s="459"/>
      <c r="L343" s="459"/>
      <c r="M343" s="459"/>
      <c r="N343" s="459"/>
      <c r="O343" s="459"/>
      <c r="P343" s="459"/>
    </row>
    <row r="344" spans="1:16" x14ac:dyDescent="0.15">
      <c r="A344" s="492"/>
      <c r="B344" s="459"/>
      <c r="C344" s="459"/>
      <c r="D344" s="459"/>
      <c r="E344" s="459"/>
      <c r="F344" s="459"/>
      <c r="G344" s="459"/>
      <c r="H344" s="459"/>
      <c r="L344" s="459"/>
      <c r="M344" s="459"/>
      <c r="N344" s="459"/>
      <c r="O344" s="459"/>
      <c r="P344" s="459"/>
    </row>
    <row r="345" spans="1:16" x14ac:dyDescent="0.15">
      <c r="A345" s="492"/>
      <c r="B345" s="459"/>
      <c r="C345" s="459"/>
      <c r="D345" s="459"/>
      <c r="E345" s="459"/>
      <c r="F345" s="459"/>
      <c r="G345" s="459"/>
      <c r="H345" s="459"/>
      <c r="L345" s="459"/>
      <c r="M345" s="459"/>
      <c r="N345" s="459"/>
      <c r="O345" s="459"/>
      <c r="P345" s="459"/>
    </row>
    <row r="346" spans="1:16" x14ac:dyDescent="0.15">
      <c r="A346" s="492"/>
      <c r="B346" s="459"/>
      <c r="C346" s="459"/>
      <c r="D346" s="459"/>
      <c r="E346" s="459"/>
      <c r="F346" s="459"/>
      <c r="G346" s="459"/>
      <c r="H346" s="459"/>
      <c r="L346" s="459"/>
      <c r="M346" s="459"/>
      <c r="N346" s="459"/>
      <c r="O346" s="459"/>
      <c r="P346" s="459"/>
    </row>
    <row r="347" spans="1:16" x14ac:dyDescent="0.15">
      <c r="A347" s="492"/>
      <c r="B347" s="459"/>
      <c r="C347" s="459"/>
      <c r="D347" s="459"/>
      <c r="E347" s="459"/>
      <c r="F347" s="459"/>
      <c r="G347" s="459"/>
      <c r="H347" s="459"/>
      <c r="L347" s="459"/>
      <c r="M347" s="459"/>
      <c r="N347" s="459"/>
      <c r="O347" s="459"/>
      <c r="P347" s="459"/>
    </row>
    <row r="348" spans="1:16" x14ac:dyDescent="0.15">
      <c r="A348" s="492"/>
      <c r="B348" s="459"/>
      <c r="C348" s="459"/>
      <c r="D348" s="459"/>
      <c r="E348" s="459"/>
      <c r="F348" s="459"/>
      <c r="G348" s="459"/>
      <c r="H348" s="459"/>
      <c r="L348" s="459"/>
      <c r="M348" s="459"/>
      <c r="N348" s="459"/>
      <c r="O348" s="459"/>
      <c r="P348" s="459"/>
    </row>
    <row r="349" spans="1:16" x14ac:dyDescent="0.15">
      <c r="A349" s="492"/>
      <c r="B349" s="459"/>
      <c r="C349" s="459"/>
      <c r="D349" s="459"/>
      <c r="E349" s="459"/>
      <c r="F349" s="459"/>
      <c r="G349" s="459"/>
      <c r="H349" s="459"/>
      <c r="L349" s="459"/>
      <c r="M349" s="459"/>
      <c r="N349" s="459"/>
      <c r="O349" s="459"/>
      <c r="P349" s="459"/>
    </row>
    <row r="350" spans="1:16" x14ac:dyDescent="0.15">
      <c r="A350" s="492"/>
      <c r="B350" s="459"/>
      <c r="C350" s="459"/>
      <c r="D350" s="459"/>
      <c r="E350" s="459"/>
      <c r="F350" s="459"/>
      <c r="G350" s="459"/>
      <c r="H350" s="459"/>
      <c r="L350" s="459"/>
      <c r="M350" s="459"/>
      <c r="N350" s="459"/>
      <c r="O350" s="459"/>
      <c r="P350" s="459"/>
    </row>
    <row r="351" spans="1:16" x14ac:dyDescent="0.15">
      <c r="A351" s="492"/>
      <c r="B351" s="459"/>
      <c r="C351" s="459"/>
      <c r="D351" s="459"/>
      <c r="E351" s="459"/>
      <c r="F351" s="459"/>
      <c r="G351" s="459"/>
      <c r="H351" s="459"/>
      <c r="L351" s="459"/>
      <c r="M351" s="459"/>
      <c r="N351" s="459"/>
      <c r="O351" s="459"/>
      <c r="P351" s="459"/>
    </row>
    <row r="352" spans="1:16" x14ac:dyDescent="0.15">
      <c r="A352" s="492"/>
      <c r="B352" s="459"/>
      <c r="C352" s="459"/>
      <c r="D352" s="459"/>
      <c r="E352" s="459"/>
      <c r="F352" s="459"/>
      <c r="G352" s="459"/>
      <c r="H352" s="459"/>
      <c r="L352" s="459"/>
      <c r="M352" s="459"/>
      <c r="N352" s="459"/>
      <c r="O352" s="459"/>
      <c r="P352" s="459"/>
    </row>
    <row r="353" spans="1:16" x14ac:dyDescent="0.15">
      <c r="A353" s="492"/>
      <c r="B353" s="459"/>
      <c r="C353" s="459"/>
      <c r="D353" s="459"/>
      <c r="E353" s="459"/>
      <c r="F353" s="459"/>
      <c r="G353" s="459"/>
      <c r="H353" s="459"/>
      <c r="L353" s="459"/>
      <c r="M353" s="459"/>
      <c r="N353" s="459"/>
      <c r="O353" s="459"/>
      <c r="P353" s="459"/>
    </row>
    <row r="354" spans="1:16" x14ac:dyDescent="0.15">
      <c r="A354" s="492"/>
      <c r="B354" s="459"/>
      <c r="C354" s="459"/>
      <c r="D354" s="459"/>
      <c r="E354" s="459"/>
      <c r="F354" s="459"/>
      <c r="G354" s="459"/>
      <c r="H354" s="459"/>
      <c r="L354" s="459"/>
      <c r="M354" s="459"/>
      <c r="N354" s="459"/>
      <c r="O354" s="459"/>
      <c r="P354" s="459"/>
    </row>
    <row r="355" spans="1:16" x14ac:dyDescent="0.15">
      <c r="A355" s="492"/>
      <c r="B355" s="459"/>
      <c r="C355" s="459"/>
      <c r="D355" s="459"/>
      <c r="E355" s="459"/>
      <c r="F355" s="459"/>
      <c r="G355" s="459"/>
      <c r="H355" s="459"/>
      <c r="L355" s="459"/>
      <c r="M355" s="459"/>
      <c r="N355" s="459"/>
      <c r="O355" s="459"/>
      <c r="P355" s="459"/>
    </row>
    <row r="356" spans="1:16" x14ac:dyDescent="0.15">
      <c r="A356" s="492"/>
      <c r="B356" s="459"/>
      <c r="C356" s="459"/>
      <c r="D356" s="459"/>
      <c r="E356" s="459"/>
      <c r="F356" s="459"/>
      <c r="G356" s="459"/>
      <c r="H356" s="459"/>
      <c r="L356" s="459"/>
      <c r="M356" s="459"/>
      <c r="N356" s="459"/>
      <c r="O356" s="459"/>
      <c r="P356" s="459"/>
    </row>
    <row r="357" spans="1:16" x14ac:dyDescent="0.15">
      <c r="A357" s="492"/>
      <c r="B357" s="459"/>
      <c r="C357" s="459"/>
      <c r="D357" s="459"/>
      <c r="E357" s="459"/>
      <c r="F357" s="459"/>
      <c r="G357" s="459"/>
      <c r="H357" s="459"/>
      <c r="L357" s="459"/>
      <c r="M357" s="459"/>
      <c r="N357" s="459"/>
      <c r="O357" s="459"/>
      <c r="P357" s="459"/>
    </row>
    <row r="358" spans="1:16" x14ac:dyDescent="0.15">
      <c r="A358" s="492"/>
      <c r="B358" s="459"/>
      <c r="C358" s="459"/>
      <c r="D358" s="459"/>
      <c r="E358" s="459"/>
      <c r="F358" s="459"/>
      <c r="G358" s="459"/>
      <c r="H358" s="459"/>
      <c r="L358" s="459"/>
      <c r="M358" s="459"/>
      <c r="N358" s="459"/>
      <c r="O358" s="459"/>
      <c r="P358" s="459"/>
    </row>
    <row r="359" spans="1:16" x14ac:dyDescent="0.15">
      <c r="A359" s="492"/>
      <c r="B359" s="459"/>
      <c r="C359" s="459"/>
      <c r="D359" s="459"/>
      <c r="E359" s="459"/>
      <c r="F359" s="459"/>
      <c r="G359" s="459"/>
      <c r="H359" s="459"/>
      <c r="L359" s="459"/>
      <c r="M359" s="459"/>
      <c r="N359" s="459"/>
      <c r="O359" s="459"/>
      <c r="P359" s="459"/>
    </row>
    <row r="360" spans="1:16" x14ac:dyDescent="0.15">
      <c r="A360" s="492"/>
    </row>
    <row r="361" spans="1:16" x14ac:dyDescent="0.15">
      <c r="A361" s="492"/>
    </row>
    <row r="362" spans="1:16" x14ac:dyDescent="0.15">
      <c r="A362" s="492"/>
    </row>
    <row r="363" spans="1:16" x14ac:dyDescent="0.15">
      <c r="A363" s="492"/>
    </row>
    <row r="364" spans="1:16" x14ac:dyDescent="0.15">
      <c r="A364" s="492"/>
    </row>
    <row r="365" spans="1:16" x14ac:dyDescent="0.15">
      <c r="A365" s="492"/>
    </row>
    <row r="366" spans="1:16" x14ac:dyDescent="0.15">
      <c r="A366" s="492"/>
    </row>
    <row r="367" spans="1:16" x14ac:dyDescent="0.15">
      <c r="A367" s="492"/>
    </row>
    <row r="368" spans="1:16" x14ac:dyDescent="0.15">
      <c r="A368" s="492"/>
    </row>
    <row r="369" spans="1:1" x14ac:dyDescent="0.15">
      <c r="A369" s="492"/>
    </row>
    <row r="370" spans="1:1" x14ac:dyDescent="0.15">
      <c r="A370" s="492"/>
    </row>
    <row r="371" spans="1:1" x14ac:dyDescent="0.15">
      <c r="A371" s="492"/>
    </row>
    <row r="372" spans="1:1" x14ac:dyDescent="0.15">
      <c r="A372" s="492"/>
    </row>
    <row r="373" spans="1:1" x14ac:dyDescent="0.15">
      <c r="A373" s="492"/>
    </row>
    <row r="374" spans="1:1" x14ac:dyDescent="0.15">
      <c r="A374" s="492"/>
    </row>
    <row r="375" spans="1:1" x14ac:dyDescent="0.15">
      <c r="A375" s="492"/>
    </row>
    <row r="376" spans="1:1" x14ac:dyDescent="0.15">
      <c r="A376" s="492"/>
    </row>
    <row r="377" spans="1:1" x14ac:dyDescent="0.15">
      <c r="A377" s="492"/>
    </row>
    <row r="378" spans="1:1" x14ac:dyDescent="0.15">
      <c r="A378" s="492"/>
    </row>
    <row r="379" spans="1:1" x14ac:dyDescent="0.15">
      <c r="A379" s="492"/>
    </row>
    <row r="380" spans="1:1" x14ac:dyDescent="0.15">
      <c r="A380" s="492"/>
    </row>
    <row r="381" spans="1:1" x14ac:dyDescent="0.15">
      <c r="A381" s="492"/>
    </row>
    <row r="382" spans="1:1" x14ac:dyDescent="0.15">
      <c r="A382" s="492"/>
    </row>
    <row r="383" spans="1:1" x14ac:dyDescent="0.15">
      <c r="A383" s="492"/>
    </row>
    <row r="384" spans="1:1" x14ac:dyDescent="0.15">
      <c r="A384" s="492"/>
    </row>
    <row r="385" spans="1:1" x14ac:dyDescent="0.15">
      <c r="A385" s="492"/>
    </row>
    <row r="386" spans="1:1" x14ac:dyDescent="0.15">
      <c r="A386" s="492"/>
    </row>
    <row r="387" spans="1:1" x14ac:dyDescent="0.15">
      <c r="A387" s="492"/>
    </row>
  </sheetData>
  <conditionalFormatting sqref="A19">
    <cfRule type="cellIs" dxfId="255" priority="1" operator="equal">
      <formula>0</formula>
    </cfRule>
  </conditionalFormatting>
  <hyperlinks>
    <hyperlink ref="K1" location="Contents!A1" display="Contents" xr:uid="{88B085C0-2AA4-4B20-8C81-339DD7E1F43F}"/>
    <hyperlink ref="Z1" location="Contents!A1" display="Contents" xr:uid="{DDCDD2A0-4803-40B0-A308-D32E5D537A88}"/>
  </hyperlinks>
  <printOptions gridLines="1"/>
  <pageMargins left="0.70866141732282995" right="0.70866141732282995" top="0.74803149606299002" bottom="0.74803149606299002" header="0.31496062992126" footer="0.31496062992126"/>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8190-5AB3-4902-AFB1-A23BD35B889D}">
  <dimension ref="A1:H73"/>
  <sheetViews>
    <sheetView showGridLines="0" zoomScaleNormal="100" workbookViewId="0">
      <pane xSplit="1" ySplit="4" topLeftCell="B56" activePane="bottomRight" state="frozen"/>
      <selection activeCell="AL81" sqref="AL81"/>
      <selection pane="topRight" activeCell="AL81" sqref="AL81"/>
      <selection pane="bottomLeft" activeCell="AL81" sqref="AL81"/>
      <selection pane="bottomRight" activeCell="AL81" sqref="AL81"/>
    </sheetView>
  </sheetViews>
  <sheetFormatPr baseColWidth="10" defaultColWidth="9" defaultRowHeight="11" x14ac:dyDescent="0.15"/>
  <cols>
    <col min="1" max="1" width="30.75" style="168" customWidth="1"/>
    <col min="2" max="6" width="18.75" style="168" customWidth="1"/>
    <col min="7" max="16384" width="9" style="168"/>
  </cols>
  <sheetData>
    <row r="1" spans="1:8" ht="13" x14ac:dyDescent="0.15">
      <c r="A1" s="493" t="s">
        <v>638</v>
      </c>
      <c r="H1" s="30" t="s">
        <v>199</v>
      </c>
    </row>
    <row r="2" spans="1:8" ht="13" x14ac:dyDescent="0.15">
      <c r="A2" s="493" t="s">
        <v>639</v>
      </c>
    </row>
    <row r="3" spans="1:8" x14ac:dyDescent="0.15">
      <c r="B3" s="251" t="s">
        <v>640</v>
      </c>
      <c r="C3" s="251" t="s">
        <v>641</v>
      </c>
    </row>
    <row r="4" spans="1:8" x14ac:dyDescent="0.15">
      <c r="A4" s="168" t="s">
        <v>292</v>
      </c>
      <c r="B4" s="251" t="s">
        <v>642</v>
      </c>
      <c r="C4" s="251" t="s">
        <v>643</v>
      </c>
      <c r="D4" s="251" t="s">
        <v>207</v>
      </c>
      <c r="E4" s="251" t="s">
        <v>644</v>
      </c>
      <c r="F4" s="251" t="s">
        <v>645</v>
      </c>
    </row>
    <row r="5" spans="1:8" x14ac:dyDescent="0.15">
      <c r="D5" s="161"/>
      <c r="F5" s="494"/>
    </row>
    <row r="6" spans="1:8" x14ac:dyDescent="0.15">
      <c r="A6" s="168" t="s">
        <v>193</v>
      </c>
      <c r="B6" s="495">
        <v>4346</v>
      </c>
      <c r="C6" s="495">
        <v>2236</v>
      </c>
      <c r="D6" s="496">
        <v>6582</v>
      </c>
      <c r="E6" s="497">
        <v>6.1278754091767312E-3</v>
      </c>
      <c r="F6" s="494">
        <v>166.42117460920855</v>
      </c>
    </row>
    <row r="7" spans="1:8" x14ac:dyDescent="0.15">
      <c r="A7" s="168" t="s">
        <v>192</v>
      </c>
      <c r="B7" s="495">
        <v>1160</v>
      </c>
      <c r="C7" s="495">
        <v>51</v>
      </c>
      <c r="D7" s="496">
        <v>1211</v>
      </c>
      <c r="E7" s="497">
        <v>1.1274471468418446E-3</v>
      </c>
      <c r="F7" s="494">
        <v>184.99943253123462</v>
      </c>
    </row>
    <row r="8" spans="1:8" x14ac:dyDescent="0.15">
      <c r="A8" s="168" t="s">
        <v>191</v>
      </c>
      <c r="B8" s="498">
        <v>218938</v>
      </c>
      <c r="C8" s="498">
        <v>30003</v>
      </c>
      <c r="D8" s="499">
        <v>248941</v>
      </c>
      <c r="E8" s="497">
        <v>0.23176533458460416</v>
      </c>
      <c r="F8" s="494">
        <v>513.58656592211571</v>
      </c>
    </row>
    <row r="9" spans="1:8" s="161" customFormat="1" x14ac:dyDescent="0.15">
      <c r="A9" s="163" t="s">
        <v>190</v>
      </c>
      <c r="B9" s="500">
        <v>224444</v>
      </c>
      <c r="C9" s="500">
        <v>32290</v>
      </c>
      <c r="D9" s="501">
        <v>256734</v>
      </c>
      <c r="E9" s="502">
        <v>0.23902065714062273</v>
      </c>
      <c r="F9" s="503">
        <v>483.66722248484115</v>
      </c>
    </row>
    <row r="10" spans="1:8" x14ac:dyDescent="0.15">
      <c r="B10" s="504"/>
      <c r="C10" s="504"/>
      <c r="D10" s="505"/>
      <c r="E10" s="497"/>
      <c r="F10" s="494"/>
    </row>
    <row r="11" spans="1:8" x14ac:dyDescent="0.15">
      <c r="A11" s="168" t="s">
        <v>188</v>
      </c>
      <c r="B11" s="495">
        <v>1547</v>
      </c>
      <c r="C11" s="495">
        <v>5049</v>
      </c>
      <c r="D11" s="496">
        <v>6596</v>
      </c>
      <c r="E11" s="497">
        <v>6.1409094802384861E-3</v>
      </c>
      <c r="F11" s="494">
        <v>1396.4599866366657</v>
      </c>
    </row>
    <row r="12" spans="1:8" x14ac:dyDescent="0.15">
      <c r="A12" s="168" t="s">
        <v>186</v>
      </c>
      <c r="B12" s="495">
        <v>4554</v>
      </c>
      <c r="C12" s="495">
        <v>0</v>
      </c>
      <c r="D12" s="496">
        <v>4554</v>
      </c>
      <c r="E12" s="497">
        <v>4.2397971153738728E-3</v>
      </c>
      <c r="F12" s="494">
        <v>89.989913446760653</v>
      </c>
    </row>
    <row r="13" spans="1:8" x14ac:dyDescent="0.15">
      <c r="A13" s="168" t="s">
        <v>182</v>
      </c>
      <c r="B13" s="495">
        <v>731</v>
      </c>
      <c r="C13" s="495">
        <v>0</v>
      </c>
      <c r="D13" s="496">
        <v>731</v>
      </c>
      <c r="E13" s="497">
        <v>6.8056471043880136E-4</v>
      </c>
      <c r="F13" s="494">
        <v>1049.348700047799</v>
      </c>
    </row>
    <row r="14" spans="1:8" x14ac:dyDescent="0.15">
      <c r="A14" s="168" t="s">
        <v>208</v>
      </c>
      <c r="B14" s="495">
        <v>1784</v>
      </c>
      <c r="C14" s="495">
        <v>24</v>
      </c>
      <c r="D14" s="496">
        <v>1808</v>
      </c>
      <c r="E14" s="497">
        <v>1.6832571771181297E-3</v>
      </c>
      <c r="F14" s="494">
        <v>1763.7450102300343</v>
      </c>
    </row>
    <row r="15" spans="1:8" s="161" customFormat="1" x14ac:dyDescent="0.15">
      <c r="A15" s="163" t="s">
        <v>178</v>
      </c>
      <c r="B15" s="500">
        <v>8616</v>
      </c>
      <c r="C15" s="500">
        <v>5073</v>
      </c>
      <c r="D15" s="501">
        <v>13689</v>
      </c>
      <c r="E15" s="502">
        <v>1.2744528483169291E-2</v>
      </c>
      <c r="F15" s="503">
        <v>239.94422822849987</v>
      </c>
    </row>
    <row r="16" spans="1:8" x14ac:dyDescent="0.15">
      <c r="B16" s="504"/>
      <c r="C16" s="504"/>
      <c r="D16" s="505"/>
      <c r="E16" s="497"/>
      <c r="F16" s="494"/>
    </row>
    <row r="17" spans="1:6" x14ac:dyDescent="0.15">
      <c r="A17" s="168" t="s">
        <v>175</v>
      </c>
      <c r="B17" s="495">
        <v>191.99999999999997</v>
      </c>
      <c r="C17" s="495">
        <v>2174</v>
      </c>
      <c r="D17" s="496">
        <v>2366</v>
      </c>
      <c r="E17" s="497">
        <v>2.2027580094366676E-3</v>
      </c>
      <c r="F17" s="494">
        <v>192.44974368262189</v>
      </c>
    </row>
    <row r="18" spans="1:6" x14ac:dyDescent="0.15">
      <c r="A18" s="168" t="s">
        <v>172</v>
      </c>
      <c r="B18" s="495">
        <v>1081</v>
      </c>
      <c r="C18" s="495">
        <v>2514.0000000000005</v>
      </c>
      <c r="D18" s="496">
        <v>3595.0000000000005</v>
      </c>
      <c r="E18" s="497">
        <v>3.3469632476436266E-3</v>
      </c>
      <c r="F18" s="494">
        <v>113.33445088520402</v>
      </c>
    </row>
    <row r="19" spans="1:6" x14ac:dyDescent="0.15">
      <c r="A19" s="168" t="s">
        <v>167</v>
      </c>
      <c r="B19" s="495">
        <v>0</v>
      </c>
      <c r="C19" s="495">
        <v>35900</v>
      </c>
      <c r="D19" s="496">
        <v>35900</v>
      </c>
      <c r="E19" s="497">
        <v>3.3423082222644278E-2</v>
      </c>
      <c r="F19" s="494">
        <v>334.26443202979516</v>
      </c>
    </row>
    <row r="20" spans="1:6" x14ac:dyDescent="0.15">
      <c r="A20" s="168" t="s">
        <v>166</v>
      </c>
      <c r="B20" s="495">
        <v>0</v>
      </c>
      <c r="C20" s="495">
        <v>2876</v>
      </c>
      <c r="D20" s="496">
        <v>2876</v>
      </c>
      <c r="E20" s="497">
        <v>2.6775705981149011E-3</v>
      </c>
      <c r="F20" s="494">
        <v>205.45479663835584</v>
      </c>
    </row>
    <row r="21" spans="1:6" x14ac:dyDescent="0.15">
      <c r="A21" s="168" t="s">
        <v>165</v>
      </c>
      <c r="B21" s="495">
        <v>276</v>
      </c>
      <c r="C21" s="495">
        <v>2633</v>
      </c>
      <c r="D21" s="496">
        <v>2909</v>
      </c>
      <c r="E21" s="497">
        <v>2.7082937656176102E-3</v>
      </c>
      <c r="F21" s="494">
        <v>474.9410348569283</v>
      </c>
    </row>
    <row r="22" spans="1:6" x14ac:dyDescent="0.15">
      <c r="A22" s="168" t="s">
        <v>155</v>
      </c>
      <c r="B22" s="495">
        <v>22530</v>
      </c>
      <c r="C22" s="495">
        <v>5864.9999999999991</v>
      </c>
      <c r="D22" s="496">
        <v>28395</v>
      </c>
      <c r="E22" s="497">
        <v>2.6435889128467529E-2</v>
      </c>
      <c r="F22" s="494">
        <v>281.9837806742766</v>
      </c>
    </row>
    <row r="23" spans="1:6" x14ac:dyDescent="0.15">
      <c r="A23" s="168" t="s">
        <v>153</v>
      </c>
      <c r="B23" s="495">
        <v>10.999999999999998</v>
      </c>
      <c r="C23" s="495">
        <v>280</v>
      </c>
      <c r="D23" s="496">
        <v>291</v>
      </c>
      <c r="E23" s="497">
        <v>2.7092247706934496E-4</v>
      </c>
      <c r="F23" s="494">
        <v>19.398021702256894</v>
      </c>
    </row>
    <row r="24" spans="1:6" x14ac:dyDescent="0.15">
      <c r="A24" s="168" t="s">
        <v>646</v>
      </c>
      <c r="B24" s="495">
        <v>402</v>
      </c>
      <c r="C24" s="495">
        <v>7111.9999999999991</v>
      </c>
      <c r="D24" s="496">
        <v>7513.9999999999991</v>
      </c>
      <c r="E24" s="497">
        <v>6.9955721398593058E-3</v>
      </c>
      <c r="F24" s="494">
        <v>188.86889582473125</v>
      </c>
    </row>
    <row r="25" spans="1:6" x14ac:dyDescent="0.15">
      <c r="A25" s="168" t="s">
        <v>150</v>
      </c>
      <c r="B25" s="495">
        <v>868.00000000000011</v>
      </c>
      <c r="C25" s="495">
        <v>319</v>
      </c>
      <c r="D25" s="496">
        <v>1187</v>
      </c>
      <c r="E25" s="497">
        <v>1.1051030250216925E-3</v>
      </c>
      <c r="F25" s="494">
        <v>282.46942666925054</v>
      </c>
    </row>
    <row r="26" spans="1:6" x14ac:dyDescent="0.15">
      <c r="A26" s="168" t="s">
        <v>147</v>
      </c>
      <c r="B26" s="495">
        <v>550</v>
      </c>
      <c r="C26" s="495">
        <v>10975</v>
      </c>
      <c r="D26" s="496">
        <v>11525</v>
      </c>
      <c r="E26" s="497">
        <v>1.0729833499052236E-2</v>
      </c>
      <c r="F26" s="494">
        <v>167.97703038009095</v>
      </c>
    </row>
    <row r="27" spans="1:6" x14ac:dyDescent="0.15">
      <c r="A27" s="168" t="s">
        <v>146</v>
      </c>
      <c r="B27" s="495">
        <v>32039</v>
      </c>
      <c r="C27" s="495">
        <v>2336</v>
      </c>
      <c r="D27" s="496">
        <v>34375</v>
      </c>
      <c r="E27" s="497">
        <v>3.2003299481988774E-2</v>
      </c>
      <c r="F27" s="494">
        <v>1428.6640249471363</v>
      </c>
    </row>
    <row r="28" spans="1:6" x14ac:dyDescent="0.15">
      <c r="A28" s="168" t="s">
        <v>145</v>
      </c>
      <c r="B28" s="495">
        <v>25.999999999999996</v>
      </c>
      <c r="C28" s="495">
        <v>0</v>
      </c>
      <c r="D28" s="496">
        <v>25.999999999999996</v>
      </c>
      <c r="E28" s="497">
        <v>2.4206131971831509E-5</v>
      </c>
      <c r="F28" s="494">
        <v>15.538250990563498</v>
      </c>
    </row>
    <row r="29" spans="1:6" x14ac:dyDescent="0.15">
      <c r="A29" s="168" t="s">
        <v>144</v>
      </c>
      <c r="B29" s="495">
        <v>1109</v>
      </c>
      <c r="C29" s="495">
        <v>5172</v>
      </c>
      <c r="D29" s="496">
        <v>6281</v>
      </c>
      <c r="E29" s="497">
        <v>5.8476428813489887E-3</v>
      </c>
      <c r="F29" s="494">
        <v>188.58018727511967</v>
      </c>
    </row>
    <row r="30" spans="1:6" x14ac:dyDescent="0.15">
      <c r="A30" s="163" t="s">
        <v>272</v>
      </c>
      <c r="B30" s="500">
        <v>59084</v>
      </c>
      <c r="C30" s="500">
        <v>78156</v>
      </c>
      <c r="D30" s="501">
        <v>137240</v>
      </c>
      <c r="E30" s="502">
        <v>0.1277711366082368</v>
      </c>
      <c r="F30" s="503">
        <v>299.07965293451173</v>
      </c>
    </row>
    <row r="31" spans="1:6" x14ac:dyDescent="0.15">
      <c r="B31" s="495"/>
      <c r="C31" s="495"/>
      <c r="D31" s="496"/>
      <c r="E31" s="497"/>
      <c r="F31" s="494"/>
    </row>
    <row r="32" spans="1:6" x14ac:dyDescent="0.15">
      <c r="A32" s="168" t="s">
        <v>140</v>
      </c>
      <c r="B32" s="495">
        <v>25605</v>
      </c>
      <c r="C32" s="495">
        <v>0</v>
      </c>
      <c r="D32" s="496">
        <v>25605</v>
      </c>
      <c r="E32" s="497">
        <v>2.3838384966874838E-2</v>
      </c>
      <c r="F32" s="494">
        <v>226.2429445424246</v>
      </c>
    </row>
    <row r="33" spans="1:6" x14ac:dyDescent="0.15">
      <c r="A33" s="168" t="s">
        <v>139</v>
      </c>
      <c r="B33" s="495">
        <v>71719</v>
      </c>
      <c r="C33" s="495">
        <v>90446.999999999985</v>
      </c>
      <c r="D33" s="496">
        <v>162166</v>
      </c>
      <c r="E33" s="497">
        <v>0.15097736912861648</v>
      </c>
      <c r="F33" s="494">
        <v>407.14536781320612</v>
      </c>
    </row>
    <row r="34" spans="1:6" x14ac:dyDescent="0.15">
      <c r="A34" s="168" t="s">
        <v>136</v>
      </c>
      <c r="B34" s="495">
        <v>1375.0000000000002</v>
      </c>
      <c r="C34" s="495">
        <v>0</v>
      </c>
      <c r="D34" s="496">
        <v>1375.0000000000002</v>
      </c>
      <c r="E34" s="497">
        <v>1.2801319792795512E-3</v>
      </c>
      <c r="F34" s="494">
        <v>332.68400673778274</v>
      </c>
    </row>
    <row r="35" spans="1:6" x14ac:dyDescent="0.15">
      <c r="A35" s="168" t="s">
        <v>135</v>
      </c>
      <c r="B35" s="495">
        <v>1509</v>
      </c>
      <c r="C35" s="495">
        <v>0</v>
      </c>
      <c r="D35" s="496">
        <v>1509</v>
      </c>
      <c r="E35" s="497">
        <v>1.4048866594420673E-3</v>
      </c>
      <c r="F35" s="494">
        <v>336.19998217627659</v>
      </c>
    </row>
    <row r="36" spans="1:6" s="161" customFormat="1" x14ac:dyDescent="0.15">
      <c r="A36" s="163" t="s">
        <v>134</v>
      </c>
      <c r="B36" s="500">
        <v>100208</v>
      </c>
      <c r="C36" s="500">
        <v>90446.999999999985</v>
      </c>
      <c r="D36" s="501">
        <v>190655</v>
      </c>
      <c r="E36" s="502">
        <v>0.17750077273421294</v>
      </c>
      <c r="F36" s="503">
        <v>366.57637811610056</v>
      </c>
    </row>
    <row r="37" spans="1:6" x14ac:dyDescent="0.15">
      <c r="B37" s="504"/>
      <c r="C37" s="504"/>
      <c r="D37" s="505"/>
      <c r="E37" s="497"/>
      <c r="F37" s="494"/>
    </row>
    <row r="38" spans="1:6" x14ac:dyDescent="0.15">
      <c r="A38" s="168" t="s">
        <v>120</v>
      </c>
      <c r="B38" s="495">
        <v>9893</v>
      </c>
      <c r="C38" s="495">
        <v>0</v>
      </c>
      <c r="D38" s="496">
        <v>9893</v>
      </c>
      <c r="E38" s="497">
        <v>9.21043321528189E-3</v>
      </c>
      <c r="F38" s="494">
        <v>39.836631528808347</v>
      </c>
    </row>
    <row r="39" spans="1:6" x14ac:dyDescent="0.15">
      <c r="A39" s="168" t="s">
        <v>647</v>
      </c>
      <c r="B39" s="495">
        <v>501.99999999999994</v>
      </c>
      <c r="C39" s="495">
        <v>0</v>
      </c>
      <c r="D39" s="496">
        <v>501.99999999999994</v>
      </c>
      <c r="E39" s="497">
        <v>4.6736454807151602E-4</v>
      </c>
      <c r="F39" s="494">
        <v>153.04587202124412</v>
      </c>
    </row>
    <row r="40" spans="1:6" x14ac:dyDescent="0.15">
      <c r="A40" s="168" t="s">
        <v>209</v>
      </c>
      <c r="B40" s="495">
        <v>4376</v>
      </c>
      <c r="C40" s="495">
        <v>66</v>
      </c>
      <c r="D40" s="496">
        <v>4442</v>
      </c>
      <c r="E40" s="497">
        <v>4.1355245468798294E-3</v>
      </c>
      <c r="F40" s="494">
        <v>280.37332026228182</v>
      </c>
    </row>
    <row r="41" spans="1:6" x14ac:dyDescent="0.15">
      <c r="A41" s="168" t="s">
        <v>353</v>
      </c>
      <c r="B41" s="498">
        <v>1203</v>
      </c>
      <c r="C41" s="498">
        <v>0</v>
      </c>
      <c r="D41" s="499">
        <v>1203</v>
      </c>
      <c r="E41" s="506">
        <v>1.1199991062351272E-3</v>
      </c>
      <c r="F41" s="494">
        <v>703.20405017474889</v>
      </c>
    </row>
    <row r="42" spans="1:6" s="161" customFormat="1" x14ac:dyDescent="0.15">
      <c r="A42" s="163" t="s">
        <v>602</v>
      </c>
      <c r="B42" s="500">
        <v>15974</v>
      </c>
      <c r="C42" s="500">
        <v>66</v>
      </c>
      <c r="D42" s="501">
        <v>16040</v>
      </c>
      <c r="E42" s="502">
        <v>1.4933321416468363E-2</v>
      </c>
      <c r="F42" s="503">
        <v>59.589876964283974</v>
      </c>
    </row>
    <row r="43" spans="1:6" x14ac:dyDescent="0.15">
      <c r="B43" s="504"/>
      <c r="C43" s="504"/>
      <c r="D43" s="505"/>
      <c r="E43" s="497"/>
      <c r="F43" s="494"/>
    </row>
    <row r="44" spans="1:6" x14ac:dyDescent="0.15">
      <c r="A44" s="168" t="s">
        <v>113</v>
      </c>
      <c r="B44" s="495">
        <v>73719</v>
      </c>
      <c r="C44" s="495">
        <v>76508</v>
      </c>
      <c r="D44" s="496">
        <v>150227</v>
      </c>
      <c r="E44" s="497">
        <v>0.13986209952816664</v>
      </c>
      <c r="F44" s="494">
        <v>315.12672842257831</v>
      </c>
    </row>
    <row r="45" spans="1:6" x14ac:dyDescent="0.15">
      <c r="A45" s="168" t="s">
        <v>110</v>
      </c>
      <c r="B45" s="495">
        <v>135069</v>
      </c>
      <c r="C45" s="495">
        <v>8127.9999999999991</v>
      </c>
      <c r="D45" s="496">
        <v>143197</v>
      </c>
      <c r="E45" s="497">
        <v>0.13331713384501373</v>
      </c>
      <c r="F45" s="494">
        <v>36.698359815479243</v>
      </c>
    </row>
    <row r="46" spans="1:6" x14ac:dyDescent="0.15">
      <c r="A46" s="168" t="s">
        <v>108</v>
      </c>
      <c r="B46" s="495">
        <v>105979</v>
      </c>
      <c r="C46" s="495">
        <v>5073</v>
      </c>
      <c r="D46" s="496">
        <v>111052</v>
      </c>
      <c r="E46" s="497">
        <v>0.10338997568214742</v>
      </c>
      <c r="F46" s="494">
        <v>146.79828304838179</v>
      </c>
    </row>
    <row r="47" spans="1:6" x14ac:dyDescent="0.15">
      <c r="A47" s="168" t="s">
        <v>107</v>
      </c>
      <c r="B47" s="495">
        <v>23140.999999999996</v>
      </c>
      <c r="C47" s="495">
        <v>11728.000000000002</v>
      </c>
      <c r="D47" s="496">
        <v>34869</v>
      </c>
      <c r="E47" s="497">
        <v>3.2463215989453571E-2</v>
      </c>
      <c r="F47" s="494">
        <v>61.986027411871369</v>
      </c>
    </row>
    <row r="48" spans="1:6" x14ac:dyDescent="0.15">
      <c r="A48" s="168" t="s">
        <v>106</v>
      </c>
      <c r="B48" s="495">
        <v>339.99999999999994</v>
      </c>
      <c r="C48" s="495">
        <v>10</v>
      </c>
      <c r="D48" s="496">
        <v>349.99999999999994</v>
      </c>
      <c r="E48" s="497">
        <v>3.2585177654388567E-4</v>
      </c>
      <c r="F48" s="494">
        <v>453.36082858815649</v>
      </c>
    </row>
    <row r="49" spans="1:6" x14ac:dyDescent="0.15">
      <c r="A49" s="168" t="s">
        <v>648</v>
      </c>
      <c r="B49" s="495">
        <v>1170</v>
      </c>
      <c r="C49" s="495">
        <v>1349.9999999999998</v>
      </c>
      <c r="D49" s="496">
        <v>2520</v>
      </c>
      <c r="E49" s="497">
        <v>2.3461327911159773E-3</v>
      </c>
      <c r="F49" s="494">
        <v>58.496772231675067</v>
      </c>
    </row>
    <row r="50" spans="1:6" x14ac:dyDescent="0.15">
      <c r="A50" s="168" t="s">
        <v>104</v>
      </c>
      <c r="B50" s="495">
        <v>825.00000000000011</v>
      </c>
      <c r="C50" s="495">
        <v>6750</v>
      </c>
      <c r="D50" s="496">
        <v>7575</v>
      </c>
      <c r="E50" s="497">
        <v>7.0523634494855268E-3</v>
      </c>
      <c r="F50" s="494">
        <v>2687.4262509924856</v>
      </c>
    </row>
    <row r="51" spans="1:6" x14ac:dyDescent="0.15">
      <c r="A51" s="168" t="s">
        <v>103</v>
      </c>
      <c r="B51" s="495">
        <v>207</v>
      </c>
      <c r="C51" s="495">
        <v>2857</v>
      </c>
      <c r="D51" s="496">
        <v>3064</v>
      </c>
      <c r="E51" s="497">
        <v>2.8525995523727594E-3</v>
      </c>
      <c r="F51" s="494">
        <v>395.83249361035405</v>
      </c>
    </row>
    <row r="52" spans="1:6" x14ac:dyDescent="0.15">
      <c r="A52" s="168" t="s">
        <v>100</v>
      </c>
      <c r="B52" s="495">
        <v>326</v>
      </c>
      <c r="C52" s="495">
        <v>0</v>
      </c>
      <c r="D52" s="496">
        <v>326</v>
      </c>
      <c r="E52" s="497">
        <v>3.0350765472373357E-4</v>
      </c>
      <c r="F52" s="494">
        <v>319.92149165848866</v>
      </c>
    </row>
    <row r="53" spans="1:6" x14ac:dyDescent="0.15">
      <c r="A53" s="168" t="s">
        <v>97</v>
      </c>
      <c r="B53" s="495">
        <v>0</v>
      </c>
      <c r="C53" s="495">
        <v>1063</v>
      </c>
      <c r="D53" s="496">
        <v>1063</v>
      </c>
      <c r="E53" s="497">
        <v>9.896583956175728E-4</v>
      </c>
      <c r="F53" s="494">
        <v>80.222939776042921</v>
      </c>
    </row>
    <row r="54" spans="1:6" x14ac:dyDescent="0.15">
      <c r="A54" s="168" t="s">
        <v>96</v>
      </c>
      <c r="B54" s="495">
        <v>3115.9999999999995</v>
      </c>
      <c r="C54" s="495">
        <v>244</v>
      </c>
      <c r="D54" s="496">
        <v>3359.9999999999995</v>
      </c>
      <c r="E54" s="497">
        <v>3.1281770548213027E-3</v>
      </c>
      <c r="F54" s="494">
        <v>69.111059003566609</v>
      </c>
    </row>
    <row r="55" spans="1:6" x14ac:dyDescent="0.15">
      <c r="A55" s="168" t="s">
        <v>95</v>
      </c>
      <c r="B55" s="495">
        <v>1421</v>
      </c>
      <c r="C55" s="495">
        <v>726</v>
      </c>
      <c r="D55" s="496">
        <v>2147</v>
      </c>
      <c r="E55" s="497">
        <v>1.9988678978277788E-3</v>
      </c>
      <c r="F55" s="494">
        <v>33.381951392869588</v>
      </c>
    </row>
    <row r="56" spans="1:6" s="161" customFormat="1" x14ac:dyDescent="0.15">
      <c r="A56" s="163" t="s">
        <v>94</v>
      </c>
      <c r="B56" s="500">
        <v>345313</v>
      </c>
      <c r="C56" s="500">
        <v>114437</v>
      </c>
      <c r="D56" s="501">
        <v>459750</v>
      </c>
      <c r="E56" s="502">
        <v>0.42802958361728988</v>
      </c>
      <c r="F56" s="503">
        <v>78.197326805406433</v>
      </c>
    </row>
    <row r="57" spans="1:6" x14ac:dyDescent="0.15">
      <c r="B57" s="504"/>
      <c r="C57" s="504"/>
      <c r="D57" s="505"/>
      <c r="E57" s="497"/>
      <c r="F57" s="494"/>
    </row>
    <row r="58" spans="1:6" s="271" customFormat="1" x14ac:dyDescent="0.15">
      <c r="A58" s="507" t="s">
        <v>93</v>
      </c>
      <c r="B58" s="508">
        <v>753639</v>
      </c>
      <c r="C58" s="508">
        <v>320469</v>
      </c>
      <c r="D58" s="508">
        <v>1074108</v>
      </c>
      <c r="E58" s="509">
        <v>1</v>
      </c>
      <c r="F58" s="510">
        <v>139.2168574311134</v>
      </c>
    </row>
    <row r="59" spans="1:6" x14ac:dyDescent="0.15">
      <c r="A59" s="168" t="s">
        <v>92</v>
      </c>
      <c r="B59" s="495">
        <v>331303</v>
      </c>
      <c r="C59" s="495">
        <v>177130</v>
      </c>
      <c r="D59" s="496">
        <v>508433</v>
      </c>
      <c r="E59" s="497">
        <v>0.47335370372439273</v>
      </c>
      <c r="F59" s="494">
        <v>362.56928559255715</v>
      </c>
    </row>
    <row r="60" spans="1:6" x14ac:dyDescent="0.15">
      <c r="A60" s="168" t="s">
        <v>91</v>
      </c>
      <c r="B60" s="495">
        <v>422336</v>
      </c>
      <c r="C60" s="495">
        <v>143338.99999999997</v>
      </c>
      <c r="D60" s="496">
        <v>565675</v>
      </c>
      <c r="E60" s="497">
        <v>0.52664629627560733</v>
      </c>
      <c r="F60" s="494">
        <v>89.604031667707076</v>
      </c>
    </row>
    <row r="61" spans="1:6" x14ac:dyDescent="0.15">
      <c r="A61" s="272" t="s">
        <v>210</v>
      </c>
      <c r="B61" s="500">
        <v>25539</v>
      </c>
      <c r="C61" s="500">
        <v>53051</v>
      </c>
      <c r="D61" s="501">
        <v>78590</v>
      </c>
      <c r="E61" s="502">
        <v>7.3167688910239934E-2</v>
      </c>
      <c r="F61" s="503">
        <v>265.78371191581698</v>
      </c>
    </row>
    <row r="62" spans="1:6" ht="6.75" customHeight="1" x14ac:dyDescent="0.15">
      <c r="A62" s="300"/>
      <c r="B62" s="498"/>
      <c r="C62" s="498"/>
      <c r="D62" s="499"/>
      <c r="E62" s="506"/>
      <c r="F62" s="494"/>
    </row>
    <row r="63" spans="1:6" ht="10.75" customHeight="1" x14ac:dyDescent="0.15">
      <c r="A63" s="356" t="s">
        <v>654</v>
      </c>
      <c r="B63" s="498"/>
      <c r="C63" s="498"/>
      <c r="D63" s="499"/>
      <c r="E63" s="506"/>
      <c r="F63" s="494"/>
    </row>
    <row r="64" spans="1:6" x14ac:dyDescent="0.15">
      <c r="A64" s="168" t="s">
        <v>649</v>
      </c>
      <c r="F64" s="251"/>
    </row>
    <row r="65" spans="1:1" x14ac:dyDescent="0.15">
      <c r="A65" s="279" t="s">
        <v>244</v>
      </c>
    </row>
    <row r="66" spans="1:1" x14ac:dyDescent="0.15">
      <c r="A66" s="161" t="s">
        <v>650</v>
      </c>
    </row>
    <row r="67" spans="1:1" x14ac:dyDescent="0.15">
      <c r="A67" s="168" t="s">
        <v>651</v>
      </c>
    </row>
    <row r="68" spans="1:1" x14ac:dyDescent="0.15">
      <c r="A68" s="168" t="s">
        <v>248</v>
      </c>
    </row>
    <row r="69" spans="1:1" x14ac:dyDescent="0.15">
      <c r="A69" s="168" t="s">
        <v>249</v>
      </c>
    </row>
    <row r="70" spans="1:1" x14ac:dyDescent="0.15">
      <c r="A70" s="161" t="s">
        <v>506</v>
      </c>
    </row>
    <row r="71" spans="1:1" x14ac:dyDescent="0.15">
      <c r="A71" s="168" t="s">
        <v>281</v>
      </c>
    </row>
    <row r="72" spans="1:1" x14ac:dyDescent="0.15">
      <c r="A72" s="296" t="s">
        <v>652</v>
      </c>
    </row>
    <row r="73" spans="1:1" x14ac:dyDescent="0.15">
      <c r="A73" s="161" t="s">
        <v>653</v>
      </c>
    </row>
  </sheetData>
  <hyperlinks>
    <hyperlink ref="H1" location="Contents!A1" display="Contents" xr:uid="{086FC318-F630-4664-B125-8CB7AC88DD50}"/>
  </hyperlinks>
  <printOptions gridLines="1"/>
  <pageMargins left="0.74803149606299002" right="0.74803149606299002" top="0.98425196850394003" bottom="0.98425196850394003" header="0.51181102362205" footer="0.51181102362205"/>
  <pageSetup paperSize="9" scale="9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D333-C173-4CC0-9C66-AF201DE969D1}">
  <dimension ref="A1:AT72"/>
  <sheetViews>
    <sheetView showGridLines="0" zoomScaleNormal="100" workbookViewId="0">
      <pane xSplit="1" ySplit="3" topLeftCell="AB55" activePane="bottomRight" state="frozen"/>
      <selection activeCell="AL81" sqref="AL81"/>
      <selection pane="topRight" activeCell="AL81" sqref="AL81"/>
      <selection pane="bottomLeft" activeCell="AL81" sqref="AL81"/>
      <selection pane="bottomRight" activeCell="AT1" sqref="AT1"/>
    </sheetView>
  </sheetViews>
  <sheetFormatPr baseColWidth="10" defaultColWidth="9.25" defaultRowHeight="11" x14ac:dyDescent="0.15"/>
  <cols>
    <col min="1" max="1" width="30.75" style="168" customWidth="1"/>
    <col min="2" max="36" width="8.5" style="168" customWidth="1"/>
    <col min="37" max="37" width="8" style="168" customWidth="1"/>
    <col min="38" max="39" width="7.75" style="168" customWidth="1"/>
    <col min="40" max="40" width="8.5" style="168" customWidth="1"/>
    <col min="41" max="41" width="8.5" style="161" customWidth="1"/>
    <col min="42" max="43" width="12" style="168" customWidth="1"/>
    <col min="44" max="16384" width="9.25" style="168"/>
  </cols>
  <sheetData>
    <row r="1" spans="1:46" ht="13" x14ac:dyDescent="0.15">
      <c r="A1" s="493" t="s">
        <v>655</v>
      </c>
      <c r="L1" s="30" t="s">
        <v>199</v>
      </c>
      <c r="AR1" s="283"/>
      <c r="AT1" s="30" t="s">
        <v>199</v>
      </c>
    </row>
    <row r="2" spans="1:46" x14ac:dyDescent="0.15">
      <c r="AP2" s="1229" t="s">
        <v>197</v>
      </c>
      <c r="AQ2" s="1229"/>
      <c r="AR2" s="283" t="s">
        <v>196</v>
      </c>
    </row>
    <row r="3" spans="1:46" x14ac:dyDescent="0.15">
      <c r="A3" s="168" t="s">
        <v>656</v>
      </c>
      <c r="B3" s="168">
        <v>1981</v>
      </c>
      <c r="C3" s="168">
        <v>1982</v>
      </c>
      <c r="D3" s="168">
        <v>1983</v>
      </c>
      <c r="E3" s="168">
        <v>1984</v>
      </c>
      <c r="F3" s="168">
        <v>1985</v>
      </c>
      <c r="G3" s="168">
        <v>1986</v>
      </c>
      <c r="H3" s="168">
        <v>1987</v>
      </c>
      <c r="I3" s="168">
        <v>1988</v>
      </c>
      <c r="J3" s="168">
        <v>1989</v>
      </c>
      <c r="K3" s="168">
        <v>1990</v>
      </c>
      <c r="L3" s="168">
        <v>1991</v>
      </c>
      <c r="M3" s="168">
        <v>1992</v>
      </c>
      <c r="N3" s="168">
        <v>1993</v>
      </c>
      <c r="O3" s="168">
        <v>1994</v>
      </c>
      <c r="P3" s="168">
        <v>1995</v>
      </c>
      <c r="Q3" s="168">
        <v>1996</v>
      </c>
      <c r="R3" s="168">
        <v>1997</v>
      </c>
      <c r="S3" s="168">
        <v>1998</v>
      </c>
      <c r="T3" s="168">
        <v>1999</v>
      </c>
      <c r="U3" s="168">
        <v>2000</v>
      </c>
      <c r="V3" s="168">
        <v>2001</v>
      </c>
      <c r="W3" s="168">
        <v>2002</v>
      </c>
      <c r="X3" s="168">
        <v>2003</v>
      </c>
      <c r="Y3" s="168">
        <v>2004</v>
      </c>
      <c r="Z3" s="168">
        <v>2005</v>
      </c>
      <c r="AA3" s="168">
        <v>2006</v>
      </c>
      <c r="AB3" s="168">
        <v>2007</v>
      </c>
      <c r="AC3" s="168">
        <v>2008</v>
      </c>
      <c r="AD3" s="168">
        <v>2009</v>
      </c>
      <c r="AE3" s="168">
        <v>2010</v>
      </c>
      <c r="AF3" s="168">
        <v>2011</v>
      </c>
      <c r="AG3" s="168">
        <v>2012</v>
      </c>
      <c r="AH3" s="168">
        <v>2013</v>
      </c>
      <c r="AI3" s="168">
        <v>2014</v>
      </c>
      <c r="AJ3" s="168">
        <v>2015</v>
      </c>
      <c r="AK3" s="168">
        <v>2016</v>
      </c>
      <c r="AL3" s="168">
        <v>2017</v>
      </c>
      <c r="AM3" s="168">
        <v>2018</v>
      </c>
      <c r="AN3" s="168">
        <v>2019</v>
      </c>
      <c r="AO3" s="161">
        <v>2020</v>
      </c>
      <c r="AP3" s="283">
        <v>2020</v>
      </c>
      <c r="AQ3" s="283" t="s">
        <v>194</v>
      </c>
      <c r="AR3" s="283">
        <v>2020</v>
      </c>
    </row>
    <row r="4" spans="1:46"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0"/>
      <c r="AP4" s="251"/>
      <c r="AQ4" s="251"/>
      <c r="AR4" s="251"/>
    </row>
    <row r="5" spans="1:46" x14ac:dyDescent="0.15">
      <c r="A5" s="168" t="s">
        <v>193</v>
      </c>
      <c r="B5" s="257">
        <v>40.088000000000001</v>
      </c>
      <c r="C5" s="257">
        <v>42.907000000000004</v>
      </c>
      <c r="D5" s="257">
        <v>44.807000000000002</v>
      </c>
      <c r="E5" s="257">
        <v>57.402000000000001</v>
      </c>
      <c r="F5" s="257">
        <v>60.853000000000002</v>
      </c>
      <c r="G5" s="257">
        <v>57.048000000000009</v>
      </c>
      <c r="H5" s="257">
        <v>61.207000000000001</v>
      </c>
      <c r="I5" s="257">
        <v>70.643000000000001</v>
      </c>
      <c r="J5" s="257">
        <v>70.527000000000001</v>
      </c>
      <c r="K5" s="257">
        <v>68.332000000000008</v>
      </c>
      <c r="L5" s="257">
        <v>71.134199999999993</v>
      </c>
      <c r="M5" s="257">
        <v>65.613399999999999</v>
      </c>
      <c r="N5" s="257">
        <v>69.029399999999995</v>
      </c>
      <c r="O5" s="257">
        <v>72.823300000000003</v>
      </c>
      <c r="P5" s="257">
        <v>74.980199999999996</v>
      </c>
      <c r="Q5" s="257">
        <v>75.87939999999999</v>
      </c>
      <c r="R5" s="257">
        <v>78.760000000000005</v>
      </c>
      <c r="S5" s="257">
        <v>75.268100000000004</v>
      </c>
      <c r="T5" s="257">
        <v>72.357699999999994</v>
      </c>
      <c r="U5" s="257">
        <v>69.104300000000009</v>
      </c>
      <c r="V5" s="257">
        <v>70.481499999999997</v>
      </c>
      <c r="W5" s="257">
        <v>66.998199999999997</v>
      </c>
      <c r="X5" s="257">
        <v>62.579599999999999</v>
      </c>
      <c r="Y5" s="257">
        <v>66.206400000000002</v>
      </c>
      <c r="Z5" s="257">
        <v>68.430899999999994</v>
      </c>
      <c r="AA5" s="257">
        <v>67.410800000000009</v>
      </c>
      <c r="AB5" s="257">
        <v>68.954300000000003</v>
      </c>
      <c r="AC5" s="257">
        <v>68.395800000000008</v>
      </c>
      <c r="AD5" s="257">
        <v>64.637699999999995</v>
      </c>
      <c r="AE5" s="257">
        <v>67.973699999999994</v>
      </c>
      <c r="AF5" s="257">
        <v>67.454100000000011</v>
      </c>
      <c r="AG5" s="257">
        <v>67.3005</v>
      </c>
      <c r="AH5" s="257">
        <v>68.41810000000001</v>
      </c>
      <c r="AI5" s="257">
        <v>68.30510000000001</v>
      </c>
      <c r="AJ5" s="257">
        <v>62.355199999999989</v>
      </c>
      <c r="AK5" s="257">
        <v>62.351500000000001</v>
      </c>
      <c r="AL5" s="257">
        <v>60.596099999999993</v>
      </c>
      <c r="AM5" s="257">
        <v>55.047500000000007</v>
      </c>
      <c r="AN5" s="257">
        <v>50.577499999999993</v>
      </c>
      <c r="AO5" s="259">
        <v>39.550255641782975</v>
      </c>
      <c r="AP5" s="285">
        <v>-0.22016321814999662</v>
      </c>
      <c r="AQ5" s="285">
        <v>-2.4230708189013517E-2</v>
      </c>
      <c r="AR5" s="285">
        <v>5.1087905495469038E-3</v>
      </c>
    </row>
    <row r="6" spans="1:46" x14ac:dyDescent="0.15">
      <c r="A6" s="168" t="s">
        <v>192</v>
      </c>
      <c r="B6" s="257">
        <v>3.0323314749453272</v>
      </c>
      <c r="C6" s="257">
        <v>3.7512158111533229</v>
      </c>
      <c r="D6" s="257">
        <v>4.8511290069083337</v>
      </c>
      <c r="E6" s="257">
        <v>5.3352410528635499</v>
      </c>
      <c r="F6" s="257">
        <v>5.5259762016966709</v>
      </c>
      <c r="G6" s="257">
        <v>6.2167951224778646</v>
      </c>
      <c r="H6" s="257">
        <v>6.931470799841482</v>
      </c>
      <c r="I6" s="257">
        <v>6.3458555891097372</v>
      </c>
      <c r="J6" s="257">
        <v>6.7705339315980604</v>
      </c>
      <c r="K6" s="257">
        <v>6.9298120756321495</v>
      </c>
      <c r="L6" s="257">
        <v>6.4056231112723827</v>
      </c>
      <c r="M6" s="257">
        <v>6.1041775612390143</v>
      </c>
      <c r="N6" s="257">
        <v>6.6151416673723444</v>
      </c>
      <c r="O6" s="257">
        <v>8.9991314589165547</v>
      </c>
      <c r="P6" s="257">
        <v>8.8891710513449009</v>
      </c>
      <c r="Q6" s="257">
        <v>9.6904862628886903</v>
      </c>
      <c r="R6" s="257">
        <v>9.4242121506272785</v>
      </c>
      <c r="S6" s="257">
        <v>10.107467451546736</v>
      </c>
      <c r="T6" s="257">
        <v>10.325802649610297</v>
      </c>
      <c r="U6" s="257">
        <v>11.343948128892904</v>
      </c>
      <c r="V6" s="257">
        <v>8.8570926569034967</v>
      </c>
      <c r="W6" s="257">
        <v>7.0797589763093089</v>
      </c>
      <c r="X6" s="257">
        <v>9.1950922687834247</v>
      </c>
      <c r="Y6" s="257">
        <v>12.228484391317862</v>
      </c>
      <c r="Z6" s="257">
        <v>12.657043477938855</v>
      </c>
      <c r="AA6" s="257">
        <v>14.109923394653727</v>
      </c>
      <c r="AB6" s="257">
        <v>15.232169770897677</v>
      </c>
      <c r="AC6" s="257">
        <v>14.420357004375052</v>
      </c>
      <c r="AD6" s="257">
        <v>12.694348969055104</v>
      </c>
      <c r="AE6" s="257">
        <v>15.270514706066125</v>
      </c>
      <c r="AF6" s="257">
        <v>19.616056277021872</v>
      </c>
      <c r="AG6" s="257">
        <v>15.205109976286108</v>
      </c>
      <c r="AH6" s="257">
        <v>14.63316997717811</v>
      </c>
      <c r="AI6" s="257">
        <v>14.895549976768889</v>
      </c>
      <c r="AJ6" s="257">
        <v>12.252899980890374</v>
      </c>
      <c r="AK6" s="257">
        <v>11.408949982206602</v>
      </c>
      <c r="AL6" s="257">
        <v>12.928589979836579</v>
      </c>
      <c r="AM6" s="257">
        <v>11.883979999999998</v>
      </c>
      <c r="AN6" s="257">
        <v>9.7554200000000009</v>
      </c>
      <c r="AO6" s="259">
        <v>6.5459660250338292</v>
      </c>
      <c r="AP6" s="285">
        <v>-0.33082523643677408</v>
      </c>
      <c r="AQ6" s="285">
        <v>-2.5989690153939704E-2</v>
      </c>
      <c r="AR6" s="285">
        <v>8.4555633898401601E-4</v>
      </c>
    </row>
    <row r="7" spans="1:46" x14ac:dyDescent="0.15">
      <c r="A7" s="168" t="s">
        <v>191</v>
      </c>
      <c r="B7" s="287">
        <v>747.31607624249989</v>
      </c>
      <c r="C7" s="287">
        <v>760.32238328639994</v>
      </c>
      <c r="D7" s="287">
        <v>709.50098920769994</v>
      </c>
      <c r="E7" s="287">
        <v>812.7656122346649</v>
      </c>
      <c r="F7" s="287">
        <v>801.6229800792097</v>
      </c>
      <c r="G7" s="287">
        <v>807.67988128256741</v>
      </c>
      <c r="H7" s="287">
        <v>833.48697630532138</v>
      </c>
      <c r="I7" s="287">
        <v>862.06612114284667</v>
      </c>
      <c r="J7" s="287">
        <v>889.70215313751282</v>
      </c>
      <c r="K7" s="287">
        <v>933.56157323883679</v>
      </c>
      <c r="L7" s="287">
        <v>903.54133828982049</v>
      </c>
      <c r="M7" s="287">
        <v>904.95750078012509</v>
      </c>
      <c r="N7" s="287">
        <v>857.67444726762415</v>
      </c>
      <c r="O7" s="287">
        <v>937.57928199391711</v>
      </c>
      <c r="P7" s="287">
        <v>937.09820829779983</v>
      </c>
      <c r="Q7" s="287">
        <v>965.11388620319985</v>
      </c>
      <c r="R7" s="287">
        <v>988.76963444039984</v>
      </c>
      <c r="S7" s="287">
        <v>1013.8106537145001</v>
      </c>
      <c r="T7" s="287">
        <v>998.29416660569996</v>
      </c>
      <c r="U7" s="287">
        <v>973.96438013640011</v>
      </c>
      <c r="V7" s="287">
        <v>1023.0222071583</v>
      </c>
      <c r="W7" s="287">
        <v>992.71679507009981</v>
      </c>
      <c r="X7" s="287">
        <v>972.27792377909975</v>
      </c>
      <c r="Y7" s="287">
        <v>1008.8791976853</v>
      </c>
      <c r="Z7" s="287">
        <v>1026.4776736806</v>
      </c>
      <c r="AA7" s="287">
        <v>1054.829009925</v>
      </c>
      <c r="AB7" s="287">
        <v>1040.2097284844999</v>
      </c>
      <c r="AC7" s="287">
        <v>1063.0471961223</v>
      </c>
      <c r="AD7" s="287">
        <v>975.15405489450211</v>
      </c>
      <c r="AE7" s="287">
        <v>983.72219303293571</v>
      </c>
      <c r="AF7" s="287">
        <v>993.93653755789933</v>
      </c>
      <c r="AG7" s="287">
        <v>922.11552499580455</v>
      </c>
      <c r="AH7" s="287">
        <v>893.43339382958118</v>
      </c>
      <c r="AI7" s="287">
        <v>907.22893251160258</v>
      </c>
      <c r="AJ7" s="287">
        <v>813.69075556298617</v>
      </c>
      <c r="AK7" s="287">
        <v>660.76112860878061</v>
      </c>
      <c r="AL7" s="287">
        <v>702.71375714723786</v>
      </c>
      <c r="AM7" s="287">
        <v>685.98321922744651</v>
      </c>
      <c r="AN7" s="287">
        <v>640.7529568618761</v>
      </c>
      <c r="AO7" s="288">
        <v>484.71088715694987</v>
      </c>
      <c r="AP7" s="289">
        <v>-0.24559608302372626</v>
      </c>
      <c r="AQ7" s="289">
        <v>-4.1125567326590007E-2</v>
      </c>
      <c r="AR7" s="289">
        <v>6.2611135108665172E-2</v>
      </c>
    </row>
    <row r="8" spans="1:46" s="161" customFormat="1" x14ac:dyDescent="0.15">
      <c r="A8" s="163" t="s">
        <v>190</v>
      </c>
      <c r="B8" s="260">
        <v>790.43640771744526</v>
      </c>
      <c r="C8" s="260">
        <v>806.98059909755329</v>
      </c>
      <c r="D8" s="260">
        <v>759.15911821460827</v>
      </c>
      <c r="E8" s="260">
        <v>875.50285328752841</v>
      </c>
      <c r="F8" s="260">
        <v>868.00195628090637</v>
      </c>
      <c r="G8" s="260">
        <v>870.94467640504524</v>
      </c>
      <c r="H8" s="260">
        <v>901.62544710516283</v>
      </c>
      <c r="I8" s="260">
        <v>939.05497673195646</v>
      </c>
      <c r="J8" s="260">
        <v>966.99968706911091</v>
      </c>
      <c r="K8" s="260">
        <v>1008.823385314469</v>
      </c>
      <c r="L8" s="260">
        <v>981.08116140109291</v>
      </c>
      <c r="M8" s="260">
        <v>976.67507834136404</v>
      </c>
      <c r="N8" s="260">
        <v>933.31898893499647</v>
      </c>
      <c r="O8" s="260">
        <v>1019.4017134528336</v>
      </c>
      <c r="P8" s="260">
        <v>1020.9675793491447</v>
      </c>
      <c r="Q8" s="260">
        <v>1050.6837724660886</v>
      </c>
      <c r="R8" s="260">
        <v>1076.9538465910271</v>
      </c>
      <c r="S8" s="260">
        <v>1099.1862211660468</v>
      </c>
      <c r="T8" s="260">
        <v>1080.9776692553103</v>
      </c>
      <c r="U8" s="260">
        <v>1054.4126282652931</v>
      </c>
      <c r="V8" s="260">
        <v>1102.3607998152036</v>
      </c>
      <c r="W8" s="260">
        <v>1066.794754046409</v>
      </c>
      <c r="X8" s="260">
        <v>1044.0526160478832</v>
      </c>
      <c r="Y8" s="260">
        <v>1087.314082076618</v>
      </c>
      <c r="Z8" s="260">
        <v>1107.5656171585388</v>
      </c>
      <c r="AA8" s="260">
        <v>1136.3497333196538</v>
      </c>
      <c r="AB8" s="260">
        <v>1124.3961982553976</v>
      </c>
      <c r="AC8" s="260">
        <v>1145.8633531266751</v>
      </c>
      <c r="AD8" s="260">
        <v>1052.4861038635572</v>
      </c>
      <c r="AE8" s="260">
        <v>1066.9664077390019</v>
      </c>
      <c r="AF8" s="260">
        <v>1081.0066938349212</v>
      </c>
      <c r="AG8" s="260">
        <v>1004.6211349720907</v>
      </c>
      <c r="AH8" s="260">
        <v>976.48466380675927</v>
      </c>
      <c r="AI8" s="260">
        <v>990.42958248837147</v>
      </c>
      <c r="AJ8" s="260">
        <v>888.29885554387647</v>
      </c>
      <c r="AK8" s="260">
        <v>734.52157859098725</v>
      </c>
      <c r="AL8" s="260">
        <v>776.23844712707444</v>
      </c>
      <c r="AM8" s="260">
        <v>752.91469922744648</v>
      </c>
      <c r="AN8" s="260">
        <v>701.08587686187605</v>
      </c>
      <c r="AO8" s="260">
        <v>530.80710882376661</v>
      </c>
      <c r="AP8" s="286">
        <v>-0.24494725447022803</v>
      </c>
      <c r="AQ8" s="286">
        <v>-3.981374496132184E-2</v>
      </c>
      <c r="AR8" s="286">
        <v>6.8565481997196087E-2</v>
      </c>
    </row>
    <row r="9" spans="1:46"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9"/>
      <c r="AP9" s="285"/>
      <c r="AQ9" s="285"/>
      <c r="AR9" s="285"/>
    </row>
    <row r="10" spans="1:46" x14ac:dyDescent="0.15">
      <c r="A10" s="168" t="s">
        <v>188</v>
      </c>
      <c r="B10" s="257">
        <v>5.6890000000000001</v>
      </c>
      <c r="C10" s="257">
        <v>6.346000000000001</v>
      </c>
      <c r="D10" s="257">
        <v>6.7370000000000001</v>
      </c>
      <c r="E10" s="257">
        <v>7.5189999999999992</v>
      </c>
      <c r="F10" s="257">
        <v>7.7119999999999997</v>
      </c>
      <c r="G10" s="257">
        <v>7.391</v>
      </c>
      <c r="H10" s="257">
        <v>6.8840000000000003</v>
      </c>
      <c r="I10" s="257">
        <v>7.3310000000000013</v>
      </c>
      <c r="J10" s="257">
        <v>6.6710000000000012</v>
      </c>
      <c r="K10" s="257">
        <v>4.1166659999999995</v>
      </c>
      <c r="L10" s="257">
        <v>4.9100489999999999</v>
      </c>
      <c r="M10" s="257">
        <v>4.6290000000000013</v>
      </c>
      <c r="N10" s="257">
        <v>4.5507569999999999</v>
      </c>
      <c r="O10" s="257">
        <v>5.1404750000000012</v>
      </c>
      <c r="P10" s="257">
        <v>5.1014250000000008</v>
      </c>
      <c r="Q10" s="257">
        <v>4.7611889999999999</v>
      </c>
      <c r="R10" s="257">
        <v>5.6325999999999992</v>
      </c>
      <c r="S10" s="257">
        <v>5.5704160000000007</v>
      </c>
      <c r="T10" s="257">
        <v>5.7196080000000009</v>
      </c>
      <c r="U10" s="257">
        <v>6.6968420000000002</v>
      </c>
      <c r="V10" s="257">
        <v>5.6455779999999995</v>
      </c>
      <c r="W10" s="257">
        <v>7.5956250000000001</v>
      </c>
      <c r="X10" s="257">
        <v>6.8095580000000018</v>
      </c>
      <c r="Y10" s="257">
        <v>7.8075100000000006</v>
      </c>
      <c r="Z10" s="257">
        <v>8.0177569999999996</v>
      </c>
      <c r="AA10" s="257">
        <v>8.1222100000000008</v>
      </c>
      <c r="AB10" s="257">
        <v>8.3414400000000004</v>
      </c>
      <c r="AC10" s="257">
        <v>8.7915719999999986</v>
      </c>
      <c r="AD10" s="257">
        <v>8.3199290000000019</v>
      </c>
      <c r="AE10" s="257">
        <v>7.7074619999999996</v>
      </c>
      <c r="AF10" s="257">
        <v>7.5648360000000006</v>
      </c>
      <c r="AG10" s="257">
        <v>8.1743740000000003</v>
      </c>
      <c r="AH10" s="257">
        <v>9.4680859999999996</v>
      </c>
      <c r="AI10" s="257">
        <v>9.3516380000000012</v>
      </c>
      <c r="AJ10" s="257">
        <v>8.0496040000000004</v>
      </c>
      <c r="AK10" s="257">
        <v>7.500464</v>
      </c>
      <c r="AL10" s="257">
        <v>5.841825</v>
      </c>
      <c r="AM10" s="257">
        <v>6.4327489999999994</v>
      </c>
      <c r="AN10" s="257">
        <v>5.8435740000000012</v>
      </c>
      <c r="AO10" s="259">
        <v>6.1849339999999993</v>
      </c>
      <c r="AP10" s="285">
        <v>5.5524456988829352E-2</v>
      </c>
      <c r="AQ10" s="285">
        <v>-3.4714254857561078E-2</v>
      </c>
      <c r="AR10" s="285">
        <v>7.9892106526335631E-4</v>
      </c>
    </row>
    <row r="11" spans="1:46" x14ac:dyDescent="0.15">
      <c r="A11" s="168" t="s">
        <v>186</v>
      </c>
      <c r="B11" s="257">
        <v>3.9904000000000002</v>
      </c>
      <c r="C11" s="257">
        <v>4.4216000000000006</v>
      </c>
      <c r="D11" s="257">
        <v>5.0532000000000012</v>
      </c>
      <c r="E11" s="257">
        <v>6.6370000000000005</v>
      </c>
      <c r="F11" s="257">
        <v>8.9740000000000002</v>
      </c>
      <c r="G11" s="257">
        <v>10.737</v>
      </c>
      <c r="H11" s="257">
        <v>14.593999999999999</v>
      </c>
      <c r="I11" s="257">
        <v>15.101000000000001</v>
      </c>
      <c r="J11" s="257">
        <v>18.901999999999997</v>
      </c>
      <c r="K11" s="257">
        <v>20.468</v>
      </c>
      <c r="L11" s="257">
        <v>20.030999999999999</v>
      </c>
      <c r="M11" s="257">
        <v>21.900000000000002</v>
      </c>
      <c r="N11" s="257">
        <v>21.713000000000001</v>
      </c>
      <c r="O11" s="257">
        <v>22.664999999999999</v>
      </c>
      <c r="P11" s="257">
        <v>25.740000000000002</v>
      </c>
      <c r="Q11" s="257">
        <v>29.564</v>
      </c>
      <c r="R11" s="257">
        <v>32.741999999999997</v>
      </c>
      <c r="S11" s="257">
        <v>33.561</v>
      </c>
      <c r="T11" s="257">
        <v>32.753999999999998</v>
      </c>
      <c r="U11" s="257">
        <v>38.242000000000004</v>
      </c>
      <c r="V11" s="257">
        <v>43.911492000000003</v>
      </c>
      <c r="W11" s="257">
        <v>39.48446487999999</v>
      </c>
      <c r="X11" s="257">
        <v>50.028093370000001</v>
      </c>
      <c r="Y11" s="257">
        <v>53.887595999999995</v>
      </c>
      <c r="Z11" s="257">
        <v>59.675097000000001</v>
      </c>
      <c r="AA11" s="257">
        <v>66.191869999999994</v>
      </c>
      <c r="AB11" s="257">
        <v>69.902209999999997</v>
      </c>
      <c r="AC11" s="257">
        <v>73.502089999999995</v>
      </c>
      <c r="AD11" s="257">
        <v>72.807411999999999</v>
      </c>
      <c r="AE11" s="257">
        <v>74.350133260000007</v>
      </c>
      <c r="AF11" s="257">
        <v>85.803229120000012</v>
      </c>
      <c r="AG11" s="257">
        <v>89.024330000000006</v>
      </c>
      <c r="AH11" s="257">
        <v>85.496062000000009</v>
      </c>
      <c r="AI11" s="257">
        <v>88.577970000000022</v>
      </c>
      <c r="AJ11" s="257">
        <v>85.547513820000006</v>
      </c>
      <c r="AK11" s="257">
        <v>90.511989290000002</v>
      </c>
      <c r="AL11" s="257">
        <v>90.54904608999999</v>
      </c>
      <c r="AM11" s="257">
        <v>84.283891730000008</v>
      </c>
      <c r="AN11" s="257">
        <v>84.342785868489997</v>
      </c>
      <c r="AO11" s="259">
        <v>50.605671519999994</v>
      </c>
      <c r="AP11" s="285">
        <v>-0.40163934427523063</v>
      </c>
      <c r="AQ11" s="285">
        <v>1.481583389963248E-2</v>
      </c>
      <c r="AR11" s="285">
        <v>6.5368421068237583E-3</v>
      </c>
    </row>
    <row r="12" spans="1:46" x14ac:dyDescent="0.15">
      <c r="A12" s="168" t="s">
        <v>182</v>
      </c>
      <c r="B12" s="257">
        <v>4.9999999999999996E-2</v>
      </c>
      <c r="C12" s="257">
        <v>4.9999999999999996E-2</v>
      </c>
      <c r="D12" s="257">
        <v>0.04</v>
      </c>
      <c r="E12" s="257">
        <v>4.9999999999999996E-2</v>
      </c>
      <c r="F12" s="257">
        <v>0.04</v>
      </c>
      <c r="G12" s="257">
        <v>0.06</v>
      </c>
      <c r="H12" s="257">
        <v>0.24</v>
      </c>
      <c r="I12" s="257">
        <v>1.07</v>
      </c>
      <c r="J12" s="257">
        <v>2.11</v>
      </c>
      <c r="K12" s="257">
        <v>2.15</v>
      </c>
      <c r="L12" s="257">
        <v>2.4</v>
      </c>
      <c r="M12" s="257">
        <v>2.48</v>
      </c>
      <c r="N12" s="257">
        <v>3.96</v>
      </c>
      <c r="O12" s="257">
        <v>4.4400000000000004</v>
      </c>
      <c r="P12" s="257">
        <v>4.3499999999999996</v>
      </c>
      <c r="Q12" s="257">
        <v>4.18</v>
      </c>
      <c r="R12" s="257">
        <v>5.29</v>
      </c>
      <c r="S12" s="257">
        <v>6.46</v>
      </c>
      <c r="T12" s="257">
        <v>6.59</v>
      </c>
      <c r="U12" s="257">
        <v>7.88</v>
      </c>
      <c r="V12" s="257">
        <v>7.6900000000000013</v>
      </c>
      <c r="W12" s="257">
        <v>8.1</v>
      </c>
      <c r="X12" s="257">
        <v>7.03</v>
      </c>
      <c r="Y12" s="257">
        <v>8.1073039999999992</v>
      </c>
      <c r="Z12" s="257">
        <v>7.1950000000000003</v>
      </c>
      <c r="AA12" s="257">
        <v>7.1635899999999992</v>
      </c>
      <c r="AB12" s="257">
        <v>6.8553410000000001</v>
      </c>
      <c r="AC12" s="257">
        <v>5.0537039999999998</v>
      </c>
      <c r="AD12" s="257">
        <v>3.2783069999999999</v>
      </c>
      <c r="AE12" s="257">
        <v>2.6308199999999995</v>
      </c>
      <c r="AF12" s="257">
        <v>2.6114359999999999</v>
      </c>
      <c r="AG12" s="257">
        <v>1.910801</v>
      </c>
      <c r="AH12" s="257">
        <v>1.229309</v>
      </c>
      <c r="AI12" s="257">
        <v>0.80064000000000002</v>
      </c>
      <c r="AJ12" s="257">
        <v>0.80169699999999999</v>
      </c>
      <c r="AK12" s="257">
        <v>0.43101675</v>
      </c>
      <c r="AL12" s="257">
        <v>0.35178599999999999</v>
      </c>
      <c r="AM12" s="257">
        <v>7.58934E-2</v>
      </c>
      <c r="AN12" s="257">
        <v>0.24645280000000003</v>
      </c>
      <c r="AO12" s="259">
        <v>0.69662258119412745</v>
      </c>
      <c r="AP12" s="285">
        <v>1.8188733940468564</v>
      </c>
      <c r="AQ12" s="285">
        <v>-0.22801579693427787</v>
      </c>
      <c r="AR12" s="285">
        <v>8.9984218854093076E-5</v>
      </c>
    </row>
    <row r="13" spans="1:46" x14ac:dyDescent="0.15">
      <c r="A13" s="168" t="s">
        <v>208</v>
      </c>
      <c r="B13" s="287">
        <v>1.6829516129032258</v>
      </c>
      <c r="C13" s="287">
        <v>1.5657526881720432</v>
      </c>
      <c r="D13" s="287">
        <v>1.5621908602150536</v>
      </c>
      <c r="E13" s="287">
        <v>1.7910322580645162</v>
      </c>
      <c r="F13" s="287">
        <v>1.8145053763440857</v>
      </c>
      <c r="G13" s="287">
        <v>1.9629331182795697</v>
      </c>
      <c r="H13" s="287">
        <v>2.2275376559139786</v>
      </c>
      <c r="I13" s="287">
        <v>3.1125184731182798</v>
      </c>
      <c r="J13" s="287">
        <v>3.052090580645161</v>
      </c>
      <c r="K13" s="287">
        <v>3.1154335268817204</v>
      </c>
      <c r="L13" s="287">
        <v>3.1034944946236562</v>
      </c>
      <c r="M13" s="287">
        <v>2.4124367956989246</v>
      </c>
      <c r="N13" s="287">
        <v>2.0468386451612903</v>
      </c>
      <c r="O13" s="287">
        <v>2.0747630430107527</v>
      </c>
      <c r="P13" s="287">
        <v>1.8430223548387097</v>
      </c>
      <c r="Q13" s="287">
        <v>1.7725396774193549</v>
      </c>
      <c r="R13" s="287">
        <v>1.6828259139784947</v>
      </c>
      <c r="S13" s="287">
        <v>0.53846838709677425</v>
      </c>
      <c r="T13" s="287">
        <v>0.86201129032258073</v>
      </c>
      <c r="U13" s="287">
        <v>0.77740645161290334</v>
      </c>
      <c r="V13" s="287">
        <v>0.77353067796610175</v>
      </c>
      <c r="W13" s="287">
        <v>0.57024016949152545</v>
      </c>
      <c r="X13" s="287">
        <v>0.45311050847457623</v>
      </c>
      <c r="Y13" s="287">
        <v>0.30894809677419355</v>
      </c>
      <c r="Z13" s="287">
        <v>0.79919754838709678</v>
      </c>
      <c r="AA13" s="287">
        <v>0.86470596774193553</v>
      </c>
      <c r="AB13" s="287">
        <v>0.50441899999999995</v>
      </c>
      <c r="AC13" s="287">
        <v>0.76613000000000009</v>
      </c>
      <c r="AD13" s="287">
        <v>0.8571939999999999</v>
      </c>
      <c r="AE13" s="287">
        <v>0.77018299999999995</v>
      </c>
      <c r="AF13" s="287">
        <v>0.90351599999999999</v>
      </c>
      <c r="AG13" s="287">
        <v>0.99738300000000002</v>
      </c>
      <c r="AH13" s="287">
        <v>3.1705329999999998</v>
      </c>
      <c r="AI13" s="287">
        <v>4.4557355000000003</v>
      </c>
      <c r="AJ13" s="287">
        <v>3.4471171800000007</v>
      </c>
      <c r="AK13" s="287">
        <v>2.8174390599999999</v>
      </c>
      <c r="AL13" s="287">
        <v>1.7974412014285712</v>
      </c>
      <c r="AM13" s="287">
        <v>1.6307201149999999</v>
      </c>
      <c r="AN13" s="287">
        <v>1.1421211414285715</v>
      </c>
      <c r="AO13" s="288">
        <v>1.0250914897070036</v>
      </c>
      <c r="AP13" s="289">
        <v>-0.10491921022637563</v>
      </c>
      <c r="AQ13" s="289">
        <v>2.9113569828630226E-2</v>
      </c>
      <c r="AR13" s="289">
        <v>1.3241324563028809E-4</v>
      </c>
    </row>
    <row r="14" spans="1:46" s="161" customFormat="1" x14ac:dyDescent="0.15">
      <c r="A14" s="163" t="s">
        <v>178</v>
      </c>
      <c r="B14" s="260">
        <v>11.412351612903226</v>
      </c>
      <c r="C14" s="260">
        <v>12.383352688172046</v>
      </c>
      <c r="D14" s="260">
        <v>13.392390860215055</v>
      </c>
      <c r="E14" s="260">
        <v>15.997032258064515</v>
      </c>
      <c r="F14" s="260">
        <v>18.540505376344086</v>
      </c>
      <c r="G14" s="260">
        <v>20.150933118279568</v>
      </c>
      <c r="H14" s="260">
        <v>23.945537655913977</v>
      </c>
      <c r="I14" s="260">
        <v>26.614518473118281</v>
      </c>
      <c r="J14" s="260">
        <v>30.735090580645156</v>
      </c>
      <c r="K14" s="260">
        <v>29.850099526881717</v>
      </c>
      <c r="L14" s="260">
        <v>30.444543494623652</v>
      </c>
      <c r="M14" s="260">
        <v>31.421436795698927</v>
      </c>
      <c r="N14" s="260">
        <v>32.270595645161286</v>
      </c>
      <c r="O14" s="260">
        <v>34.320238043010754</v>
      </c>
      <c r="P14" s="260">
        <v>37.034447354838711</v>
      </c>
      <c r="Q14" s="260">
        <v>40.277728677419354</v>
      </c>
      <c r="R14" s="260">
        <v>45.347425913978491</v>
      </c>
      <c r="S14" s="260">
        <v>46.12988438709678</v>
      </c>
      <c r="T14" s="260">
        <v>45.92561929032258</v>
      </c>
      <c r="U14" s="260">
        <v>53.596248451612915</v>
      </c>
      <c r="V14" s="260">
        <v>58.020600677966108</v>
      </c>
      <c r="W14" s="260">
        <v>55.750330049491517</v>
      </c>
      <c r="X14" s="260">
        <v>64.32076187847457</v>
      </c>
      <c r="Y14" s="260">
        <v>70.111358096774183</v>
      </c>
      <c r="Z14" s="260">
        <v>75.687051548387103</v>
      </c>
      <c r="AA14" s="260">
        <v>82.342375967741916</v>
      </c>
      <c r="AB14" s="260">
        <v>85.603409999999997</v>
      </c>
      <c r="AC14" s="260">
        <v>88.113495999999998</v>
      </c>
      <c r="AD14" s="260">
        <v>85.262841999999992</v>
      </c>
      <c r="AE14" s="260">
        <v>85.458598260000016</v>
      </c>
      <c r="AF14" s="260">
        <v>96.883017120000005</v>
      </c>
      <c r="AG14" s="260">
        <v>100.10688800000003</v>
      </c>
      <c r="AH14" s="260">
        <v>99.363990000000015</v>
      </c>
      <c r="AI14" s="260">
        <v>103.18598350000001</v>
      </c>
      <c r="AJ14" s="260">
        <v>97.845932000000019</v>
      </c>
      <c r="AK14" s="260">
        <v>101.26090909999999</v>
      </c>
      <c r="AL14" s="260">
        <v>98.540098291428578</v>
      </c>
      <c r="AM14" s="260">
        <v>92.42325424500001</v>
      </c>
      <c r="AN14" s="260">
        <v>91.574933809918576</v>
      </c>
      <c r="AO14" s="260">
        <v>58.512319590901122</v>
      </c>
      <c r="AP14" s="286">
        <v>-0.36279014968916412</v>
      </c>
      <c r="AQ14" s="286">
        <v>7.1674482524435312E-3</v>
      </c>
      <c r="AR14" s="286">
        <v>7.5581606365714956E-3</v>
      </c>
    </row>
    <row r="15" spans="1:46" x14ac:dyDescent="0.15">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9"/>
      <c r="AP15" s="285"/>
      <c r="AQ15" s="285"/>
      <c r="AR15" s="285"/>
    </row>
    <row r="16" spans="1:46" x14ac:dyDescent="0.15">
      <c r="A16" s="168" t="s">
        <v>175</v>
      </c>
      <c r="B16" s="257">
        <v>29.24</v>
      </c>
      <c r="C16" s="257">
        <v>32.21</v>
      </c>
      <c r="D16" s="257">
        <v>32.39</v>
      </c>
      <c r="E16" s="257">
        <v>32.36</v>
      </c>
      <c r="F16" s="257">
        <v>30.88</v>
      </c>
      <c r="G16" s="257">
        <v>35.22</v>
      </c>
      <c r="H16" s="257">
        <v>36.82</v>
      </c>
      <c r="I16" s="257">
        <v>34.150000000000006</v>
      </c>
      <c r="J16" s="257">
        <v>34.299999999999997</v>
      </c>
      <c r="K16" s="257">
        <v>31.674953416138887</v>
      </c>
      <c r="L16" s="257">
        <v>31.041447904273952</v>
      </c>
      <c r="M16" s="257">
        <v>32.712860929188061</v>
      </c>
      <c r="N16" s="257">
        <v>31.501186733057999</v>
      </c>
      <c r="O16" s="257">
        <v>31.029331783795545</v>
      </c>
      <c r="P16" s="257">
        <v>33.22759344794985</v>
      </c>
      <c r="Q16" s="257">
        <v>33.575195940443642</v>
      </c>
      <c r="R16" s="257">
        <v>29.708011197611246</v>
      </c>
      <c r="S16" s="257">
        <v>30.11079998473388</v>
      </c>
      <c r="T16" s="257">
        <v>25.297804202630076</v>
      </c>
      <c r="U16" s="257">
        <v>26.431978750298779</v>
      </c>
      <c r="V16" s="257">
        <v>26.611280336023132</v>
      </c>
      <c r="W16" s="257">
        <v>26.018056674454279</v>
      </c>
      <c r="X16" s="257">
        <v>27.299254957494888</v>
      </c>
      <c r="Y16" s="257">
        <v>26.485011300245382</v>
      </c>
      <c r="Z16" s="257">
        <v>24.694804394634879</v>
      </c>
      <c r="AA16" s="257">
        <v>25.677864910037261</v>
      </c>
      <c r="AB16" s="257">
        <v>28.724444714489259</v>
      </c>
      <c r="AC16" s="257">
        <v>29.062532453208313</v>
      </c>
      <c r="AD16" s="257">
        <v>27.299370354414343</v>
      </c>
      <c r="AE16" s="257">
        <v>29.438107204424586</v>
      </c>
      <c r="AF16" s="257">
        <v>37.131955733612777</v>
      </c>
      <c r="AG16" s="257">
        <v>33.430415620355788</v>
      </c>
      <c r="AH16" s="257">
        <v>28.634827535710713</v>
      </c>
      <c r="AI16" s="257">
        <v>31.326331011894307</v>
      </c>
      <c r="AJ16" s="257">
        <v>35.912757182664002</v>
      </c>
      <c r="AK16" s="257">
        <v>31.288951268147937</v>
      </c>
      <c r="AL16" s="257">
        <v>34.318820000000102</v>
      </c>
      <c r="AM16" s="257">
        <v>30.871254424859263</v>
      </c>
      <c r="AN16" s="257">
        <v>15.444554811172523</v>
      </c>
      <c r="AO16" s="259">
        <v>12.29411873835428</v>
      </c>
      <c r="AP16" s="285">
        <v>-0.20615851995106338</v>
      </c>
      <c r="AQ16" s="285">
        <v>-5.5368820219935833E-2</v>
      </c>
      <c r="AR16" s="285">
        <v>1.5880574374633899E-3</v>
      </c>
    </row>
    <row r="17" spans="1:44" x14ac:dyDescent="0.15">
      <c r="A17" s="168" t="s">
        <v>172</v>
      </c>
      <c r="B17" s="257">
        <v>117.71999999999998</v>
      </c>
      <c r="C17" s="257">
        <v>118.78999999999999</v>
      </c>
      <c r="D17" s="257">
        <v>123.04000000000002</v>
      </c>
      <c r="E17" s="257">
        <v>124.93</v>
      </c>
      <c r="F17" s="257">
        <v>122.8</v>
      </c>
      <c r="G17" s="257">
        <v>123.06</v>
      </c>
      <c r="H17" s="257">
        <v>122.14999999999999</v>
      </c>
      <c r="I17" s="257">
        <v>119.79999999999998</v>
      </c>
      <c r="J17" s="257">
        <v>114.06</v>
      </c>
      <c r="K17" s="257">
        <v>101.35400000000001</v>
      </c>
      <c r="L17" s="257">
        <v>96.185000000000002</v>
      </c>
      <c r="M17" s="257">
        <v>86.564999999999998</v>
      </c>
      <c r="N17" s="257">
        <v>85.180999999999997</v>
      </c>
      <c r="O17" s="257">
        <v>76.944000000000003</v>
      </c>
      <c r="P17" s="257">
        <v>74.332000000000008</v>
      </c>
      <c r="Q17" s="257">
        <v>76.223000000000013</v>
      </c>
      <c r="R17" s="257">
        <v>73.515000000000001</v>
      </c>
      <c r="S17" s="257">
        <v>67.528999999999996</v>
      </c>
      <c r="T17" s="257">
        <v>59.132999999999996</v>
      </c>
      <c r="U17" s="257">
        <v>65.162000000000006</v>
      </c>
      <c r="V17" s="257">
        <v>66.106000000000009</v>
      </c>
      <c r="W17" s="257">
        <v>63.356000000000002</v>
      </c>
      <c r="X17" s="257">
        <v>63.906000000000006</v>
      </c>
      <c r="Y17" s="257">
        <v>61.8</v>
      </c>
      <c r="Z17" s="257">
        <v>62.025999999999996</v>
      </c>
      <c r="AA17" s="257">
        <v>62.902999999999999</v>
      </c>
      <c r="AB17" s="257">
        <v>62.625999999999998</v>
      </c>
      <c r="AC17" s="257">
        <v>60.2</v>
      </c>
      <c r="AD17" s="257">
        <v>56.417000000000002</v>
      </c>
      <c r="AE17" s="257">
        <v>55.367000000000004</v>
      </c>
      <c r="AF17" s="257">
        <v>58.080000000000013</v>
      </c>
      <c r="AG17" s="257">
        <v>55.184999999999995</v>
      </c>
      <c r="AH17" s="257">
        <v>49.131</v>
      </c>
      <c r="AI17" s="257">
        <v>47.076999999999998</v>
      </c>
      <c r="AJ17" s="257">
        <v>46.531000000000006</v>
      </c>
      <c r="AK17" s="257">
        <v>45.542999999999999</v>
      </c>
      <c r="AL17" s="257">
        <v>44.906773999999999</v>
      </c>
      <c r="AM17" s="257">
        <v>43.765592999999996</v>
      </c>
      <c r="AN17" s="257">
        <v>41.026758000000001</v>
      </c>
      <c r="AO17" s="259">
        <v>31.720275449530881</v>
      </c>
      <c r="AP17" s="285">
        <v>-0.22895179701330859</v>
      </c>
      <c r="AQ17" s="285">
        <v>-3.1352591043930955E-2</v>
      </c>
      <c r="AR17" s="285">
        <v>4.0973753725724975E-3</v>
      </c>
    </row>
    <row r="18" spans="1:44" x14ac:dyDescent="0.15">
      <c r="A18" s="168" t="s">
        <v>167</v>
      </c>
      <c r="B18" s="257">
        <v>492.79999999999995</v>
      </c>
      <c r="C18" s="257">
        <v>499.7</v>
      </c>
      <c r="D18" s="257">
        <v>476.5</v>
      </c>
      <c r="E18" s="257">
        <v>501.8</v>
      </c>
      <c r="F18" s="257">
        <v>521.6</v>
      </c>
      <c r="G18" s="257">
        <v>513.21800000000007</v>
      </c>
      <c r="H18" s="257">
        <v>502.84999999999997</v>
      </c>
      <c r="I18" s="257">
        <v>498.32500000000005</v>
      </c>
      <c r="J18" s="257">
        <v>482.74899999999997</v>
      </c>
      <c r="K18" s="257">
        <v>427.43300000000005</v>
      </c>
      <c r="L18" s="257">
        <v>346.38199999999995</v>
      </c>
      <c r="M18" s="257">
        <v>307.90600000000001</v>
      </c>
      <c r="N18" s="257">
        <v>280.67</v>
      </c>
      <c r="O18" s="257">
        <v>259.66399999999999</v>
      </c>
      <c r="P18" s="257">
        <v>246.68400000000003</v>
      </c>
      <c r="Q18" s="257">
        <v>235.75900000000001</v>
      </c>
      <c r="R18" s="257">
        <v>223.56199999999998</v>
      </c>
      <c r="S18" s="257">
        <v>207.29300000000001</v>
      </c>
      <c r="T18" s="257">
        <v>201.09499999999997</v>
      </c>
      <c r="U18" s="257">
        <v>201.57200000000003</v>
      </c>
      <c r="V18" s="257">
        <v>203.01499999999999</v>
      </c>
      <c r="W18" s="257">
        <v>208.416</v>
      </c>
      <c r="X18" s="257">
        <v>205.22800000000001</v>
      </c>
      <c r="Y18" s="257">
        <v>208.03600000000003</v>
      </c>
      <c r="Z18" s="257">
        <v>203.072</v>
      </c>
      <c r="AA18" s="257">
        <v>197.40600000000003</v>
      </c>
      <c r="AB18" s="257">
        <v>201.94</v>
      </c>
      <c r="AC18" s="257">
        <v>192.48399999999998</v>
      </c>
      <c r="AD18" s="257">
        <v>183.62299999999999</v>
      </c>
      <c r="AE18" s="257">
        <v>182.303</v>
      </c>
      <c r="AF18" s="257">
        <v>188.56100000000001</v>
      </c>
      <c r="AG18" s="257">
        <v>196.202</v>
      </c>
      <c r="AH18" s="257">
        <v>190.56100000000004</v>
      </c>
      <c r="AI18" s="257">
        <v>185.79500000000002</v>
      </c>
      <c r="AJ18" s="257">
        <v>184.28800000000001</v>
      </c>
      <c r="AK18" s="257">
        <v>175.39599999999999</v>
      </c>
      <c r="AL18" s="257">
        <v>175.12200000000001</v>
      </c>
      <c r="AM18" s="257">
        <v>168.84200000000001</v>
      </c>
      <c r="AN18" s="257">
        <v>131.30000000000004</v>
      </c>
      <c r="AO18" s="259">
        <v>107.4</v>
      </c>
      <c r="AP18" s="285">
        <v>-0.18426079682369267</v>
      </c>
      <c r="AQ18" s="285">
        <v>-3.2983766455139563E-2</v>
      </c>
      <c r="AR18" s="285">
        <v>1.3873086181563859E-2</v>
      </c>
    </row>
    <row r="19" spans="1:44" x14ac:dyDescent="0.15">
      <c r="A19" s="168" t="s">
        <v>166</v>
      </c>
      <c r="B19" s="257">
        <v>27.32</v>
      </c>
      <c r="C19" s="257">
        <v>27.400000000000002</v>
      </c>
      <c r="D19" s="257">
        <v>30.590000000000003</v>
      </c>
      <c r="E19" s="257">
        <v>32.5</v>
      </c>
      <c r="F19" s="257">
        <v>35.89</v>
      </c>
      <c r="G19" s="257">
        <v>38.1</v>
      </c>
      <c r="H19" s="257">
        <v>44.612000000000002</v>
      </c>
      <c r="I19" s="257">
        <v>48.322999999999993</v>
      </c>
      <c r="J19" s="257">
        <v>51.866</v>
      </c>
      <c r="K19" s="257">
        <v>51.895999999999994</v>
      </c>
      <c r="L19" s="257">
        <v>52.695</v>
      </c>
      <c r="M19" s="257">
        <v>55.050999999999995</v>
      </c>
      <c r="N19" s="257">
        <v>54.817000000000007</v>
      </c>
      <c r="O19" s="257">
        <v>56.671999999999997</v>
      </c>
      <c r="P19" s="257">
        <v>57.661999999999999</v>
      </c>
      <c r="Q19" s="257">
        <v>59.780999999999999</v>
      </c>
      <c r="R19" s="257">
        <v>58.844000000000001</v>
      </c>
      <c r="S19" s="257">
        <v>60.884</v>
      </c>
      <c r="T19" s="257">
        <v>62.051000000000002</v>
      </c>
      <c r="U19" s="257">
        <v>63.887000000000008</v>
      </c>
      <c r="V19" s="257">
        <v>66.344000000000008</v>
      </c>
      <c r="W19" s="257">
        <v>70.468000000000004</v>
      </c>
      <c r="X19" s="257">
        <v>68.299000000000007</v>
      </c>
      <c r="Y19" s="257">
        <v>70.040999999999997</v>
      </c>
      <c r="Z19" s="257">
        <v>69.397999999999996</v>
      </c>
      <c r="AA19" s="257">
        <v>64.787000000000006</v>
      </c>
      <c r="AB19" s="257">
        <v>66.308000000000007</v>
      </c>
      <c r="AC19" s="257">
        <v>65.72</v>
      </c>
      <c r="AD19" s="257">
        <v>64.893000000000001</v>
      </c>
      <c r="AE19" s="257">
        <v>56.52</v>
      </c>
      <c r="AF19" s="257">
        <v>58.666000000000004</v>
      </c>
      <c r="AG19" s="257">
        <v>62.956000000000003</v>
      </c>
      <c r="AH19" s="257">
        <v>53.923999999999999</v>
      </c>
      <c r="AI19" s="257">
        <v>50.844999999999999</v>
      </c>
      <c r="AJ19" s="257">
        <v>46.246000000000002</v>
      </c>
      <c r="AK19" s="257">
        <v>32.637999999999998</v>
      </c>
      <c r="AL19" s="257">
        <v>37.731347999999997</v>
      </c>
      <c r="AM19" s="257">
        <v>36.488800000000005</v>
      </c>
      <c r="AN19" s="257">
        <v>27.375450000000001</v>
      </c>
      <c r="AO19" s="259">
        <v>13.998212974615393</v>
      </c>
      <c r="AP19" s="285">
        <v>-0.49005526882377493</v>
      </c>
      <c r="AQ19" s="285">
        <v>-8.2689549015572461E-2</v>
      </c>
      <c r="AR19" s="285">
        <v>1.8081789104722973E-3</v>
      </c>
    </row>
    <row r="20" spans="1:44" x14ac:dyDescent="0.15">
      <c r="A20" s="168" t="s">
        <v>165</v>
      </c>
      <c r="B20" s="257">
        <v>25.942181000000001</v>
      </c>
      <c r="C20" s="257">
        <v>26.078701000000002</v>
      </c>
      <c r="D20" s="257">
        <v>25.212983000000005</v>
      </c>
      <c r="E20" s="257">
        <v>25.047585000000002</v>
      </c>
      <c r="F20" s="257">
        <v>24.042514000000001</v>
      </c>
      <c r="G20" s="257">
        <v>23.128696999999999</v>
      </c>
      <c r="H20" s="257">
        <v>22.844350000000002</v>
      </c>
      <c r="I20" s="257">
        <v>20.874782000000003</v>
      </c>
      <c r="J20" s="257">
        <v>20.029843</v>
      </c>
      <c r="K20" s="257">
        <v>17.577931</v>
      </c>
      <c r="L20" s="257">
        <v>16.974206000000002</v>
      </c>
      <c r="M20" s="257">
        <v>15.943</v>
      </c>
      <c r="N20" s="257">
        <v>14.434000000000001</v>
      </c>
      <c r="O20" s="257">
        <v>13.906363000000001</v>
      </c>
      <c r="P20" s="257">
        <v>14.451924</v>
      </c>
      <c r="Q20" s="257">
        <v>15.471000000000004</v>
      </c>
      <c r="R20" s="257">
        <v>16.172000000000001</v>
      </c>
      <c r="S20" s="257">
        <v>15.068000000000001</v>
      </c>
      <c r="T20" s="257">
        <v>14.917</v>
      </c>
      <c r="U20" s="257">
        <v>14.275999999999998</v>
      </c>
      <c r="V20" s="257">
        <v>14.070262</v>
      </c>
      <c r="W20" s="257">
        <v>12.763971000000002</v>
      </c>
      <c r="X20" s="257">
        <v>13.358822999999999</v>
      </c>
      <c r="Y20" s="257">
        <v>11.250257999999999</v>
      </c>
      <c r="Z20" s="257">
        <v>9.57</v>
      </c>
      <c r="AA20" s="257">
        <v>9.952</v>
      </c>
      <c r="AB20" s="257">
        <v>9.8179999999999978</v>
      </c>
      <c r="AC20" s="257">
        <v>9.4039999999999999</v>
      </c>
      <c r="AD20" s="257">
        <v>8.9860000000000007</v>
      </c>
      <c r="AE20" s="257">
        <v>9.1129999999999995</v>
      </c>
      <c r="AF20" s="257">
        <v>9.5549999999999979</v>
      </c>
      <c r="AG20" s="257">
        <v>9.2900000000000009</v>
      </c>
      <c r="AH20" s="257">
        <v>9.5579999999999998</v>
      </c>
      <c r="AI20" s="257">
        <v>9.5510000000000002</v>
      </c>
      <c r="AJ20" s="257">
        <v>9.261000000000001</v>
      </c>
      <c r="AK20" s="257">
        <v>9.2160000000000011</v>
      </c>
      <c r="AL20" s="257">
        <v>7.9720000000000004</v>
      </c>
      <c r="AM20" s="257">
        <v>7.8980000000000006</v>
      </c>
      <c r="AN20" s="257">
        <v>6.8470000000000004</v>
      </c>
      <c r="AO20" s="259">
        <v>6.1249708627015353</v>
      </c>
      <c r="AP20" s="285">
        <v>-0.10789601728727261</v>
      </c>
      <c r="AQ20" s="285">
        <v>-2.6819515362649482E-2</v>
      </c>
      <c r="AR20" s="285">
        <v>7.9117549942109809E-4</v>
      </c>
    </row>
    <row r="21" spans="1:44" x14ac:dyDescent="0.15">
      <c r="A21" s="168" t="s">
        <v>155</v>
      </c>
      <c r="B21" s="257">
        <v>198.64000000000001</v>
      </c>
      <c r="C21" s="257">
        <v>226.96000000000004</v>
      </c>
      <c r="D21" s="257">
        <v>233.62</v>
      </c>
      <c r="E21" s="257">
        <v>241.97</v>
      </c>
      <c r="F21" s="257">
        <v>249.39</v>
      </c>
      <c r="G21" s="257">
        <v>259.34000000000003</v>
      </c>
      <c r="H21" s="257">
        <v>266.20999999999998</v>
      </c>
      <c r="I21" s="257">
        <v>266.51</v>
      </c>
      <c r="J21" s="257">
        <v>249.45</v>
      </c>
      <c r="K21" s="257">
        <v>215.32</v>
      </c>
      <c r="L21" s="257">
        <v>209.79</v>
      </c>
      <c r="M21" s="257">
        <v>198.38</v>
      </c>
      <c r="N21" s="257">
        <v>198.57999999999998</v>
      </c>
      <c r="O21" s="257">
        <v>200.7</v>
      </c>
      <c r="P21" s="257">
        <v>200.71999999999997</v>
      </c>
      <c r="Q21" s="257">
        <v>201.72</v>
      </c>
      <c r="R21" s="257">
        <v>200.92999999999998</v>
      </c>
      <c r="S21" s="257">
        <v>178.55</v>
      </c>
      <c r="T21" s="257">
        <v>172.73000000000002</v>
      </c>
      <c r="U21" s="257">
        <v>162.82</v>
      </c>
      <c r="V21" s="257">
        <v>163.54</v>
      </c>
      <c r="W21" s="257">
        <v>161.91999999999999</v>
      </c>
      <c r="X21" s="257">
        <v>163.79000000000002</v>
      </c>
      <c r="Y21" s="257">
        <v>161.28400000000002</v>
      </c>
      <c r="Z21" s="257">
        <v>159.54</v>
      </c>
      <c r="AA21" s="257">
        <v>156.065</v>
      </c>
      <c r="AB21" s="257">
        <v>145.85</v>
      </c>
      <c r="AC21" s="257">
        <v>144.01300000000001</v>
      </c>
      <c r="AD21" s="257">
        <v>135.17200000000003</v>
      </c>
      <c r="AE21" s="257">
        <v>133.238</v>
      </c>
      <c r="AF21" s="257">
        <v>139.28900000000002</v>
      </c>
      <c r="AG21" s="257">
        <v>144.09300000000002</v>
      </c>
      <c r="AH21" s="257">
        <v>142.90600000000001</v>
      </c>
      <c r="AI21" s="257">
        <v>137.148</v>
      </c>
      <c r="AJ21" s="257">
        <v>135.81399999999999</v>
      </c>
      <c r="AK21" s="257">
        <v>131.029</v>
      </c>
      <c r="AL21" s="257">
        <v>127.07600000000002</v>
      </c>
      <c r="AM21" s="257">
        <v>122.42786799999999</v>
      </c>
      <c r="AN21" s="257">
        <v>112.40916000000001</v>
      </c>
      <c r="AO21" s="259">
        <v>100.697281</v>
      </c>
      <c r="AP21" s="285">
        <v>-0.10663728990644639</v>
      </c>
      <c r="AQ21" s="285">
        <v>-1.8271279939649387E-2</v>
      </c>
      <c r="AR21" s="285">
        <v>1.3007281727766787E-2</v>
      </c>
    </row>
    <row r="22" spans="1:44" x14ac:dyDescent="0.15">
      <c r="A22" s="168" t="s">
        <v>153</v>
      </c>
      <c r="B22" s="257">
        <v>39.564</v>
      </c>
      <c r="C22" s="257">
        <v>41.433</v>
      </c>
      <c r="D22" s="257">
        <v>48.759</v>
      </c>
      <c r="E22" s="257">
        <v>47.798999999999999</v>
      </c>
      <c r="F22" s="257">
        <v>49.818999999999988</v>
      </c>
      <c r="G22" s="257">
        <v>51.432000000000002</v>
      </c>
      <c r="H22" s="257">
        <v>55.698999999999991</v>
      </c>
      <c r="I22" s="257">
        <v>62.917000000000002</v>
      </c>
      <c r="J22" s="257">
        <v>66.462000000000003</v>
      </c>
      <c r="K22" s="257">
        <v>38.183</v>
      </c>
      <c r="L22" s="257">
        <v>32.414000000000001</v>
      </c>
      <c r="M22" s="257">
        <v>38.369999999999997</v>
      </c>
      <c r="N22" s="257">
        <v>39.777000000000001</v>
      </c>
      <c r="O22" s="257">
        <v>40.566000000000003</v>
      </c>
      <c r="P22" s="257">
        <v>41.126999999999995</v>
      </c>
      <c r="Q22" s="257">
        <v>41.871000000000009</v>
      </c>
      <c r="R22" s="257">
        <v>33.807000000000002</v>
      </c>
      <c r="S22" s="257">
        <v>26.234999999999999</v>
      </c>
      <c r="T22" s="257">
        <v>22.893000000000001</v>
      </c>
      <c r="U22" s="257">
        <v>29.294</v>
      </c>
      <c r="V22" s="257">
        <v>33.302999999999997</v>
      </c>
      <c r="W22" s="257">
        <v>30.428000000000001</v>
      </c>
      <c r="X22" s="257">
        <v>33.082000000000001</v>
      </c>
      <c r="Y22" s="257">
        <v>31.799999999999997</v>
      </c>
      <c r="Z22" s="257">
        <v>31.112000000000002</v>
      </c>
      <c r="AA22" s="257">
        <v>34.931999999999995</v>
      </c>
      <c r="AB22" s="257">
        <v>35.780999999999999</v>
      </c>
      <c r="AC22" s="257">
        <v>35.871000000000002</v>
      </c>
      <c r="AD22" s="257">
        <v>33.969999999999992</v>
      </c>
      <c r="AE22" s="257">
        <v>31.13</v>
      </c>
      <c r="AF22" s="257">
        <v>35.512999999999991</v>
      </c>
      <c r="AG22" s="257">
        <v>33.947000000000003</v>
      </c>
      <c r="AH22" s="257">
        <v>24.722000000000001</v>
      </c>
      <c r="AI22" s="257">
        <v>23.567</v>
      </c>
      <c r="AJ22" s="257">
        <v>25.497000000000003</v>
      </c>
      <c r="AK22" s="257">
        <v>22.987000000000002</v>
      </c>
      <c r="AL22" s="257">
        <v>25.759221</v>
      </c>
      <c r="AM22" s="257">
        <v>23.652908000000004</v>
      </c>
      <c r="AN22" s="257">
        <v>21.653155999999999</v>
      </c>
      <c r="AO22" s="259">
        <v>15.002364767653736</v>
      </c>
      <c r="AP22" s="285">
        <v>-0.30904415504222327</v>
      </c>
      <c r="AQ22" s="285">
        <v>-4.4033737157926689E-2</v>
      </c>
      <c r="AR22" s="285">
        <v>1.9378873309955078E-3</v>
      </c>
    </row>
    <row r="23" spans="1:44" x14ac:dyDescent="0.15">
      <c r="A23" s="168" t="s">
        <v>646</v>
      </c>
      <c r="B23" s="257" t="s">
        <v>111</v>
      </c>
      <c r="C23" s="257" t="s">
        <v>111</v>
      </c>
      <c r="D23" s="257" t="s">
        <v>111</v>
      </c>
      <c r="E23" s="257" t="s">
        <v>111</v>
      </c>
      <c r="F23" s="257" t="s">
        <v>111</v>
      </c>
      <c r="G23" s="257" t="s">
        <v>111</v>
      </c>
      <c r="H23" s="257" t="s">
        <v>111</v>
      </c>
      <c r="I23" s="257" t="s">
        <v>111</v>
      </c>
      <c r="J23" s="257" t="s">
        <v>111</v>
      </c>
      <c r="K23" s="257" t="s">
        <v>111</v>
      </c>
      <c r="L23" s="257" t="s">
        <v>111</v>
      </c>
      <c r="M23" s="257" t="s">
        <v>111</v>
      </c>
      <c r="N23" s="257" t="s">
        <v>111</v>
      </c>
      <c r="O23" s="257" t="s">
        <v>111</v>
      </c>
      <c r="P23" s="257" t="s">
        <v>111</v>
      </c>
      <c r="Q23" s="257" t="s">
        <v>111</v>
      </c>
      <c r="R23" s="257" t="s">
        <v>111</v>
      </c>
      <c r="S23" s="257" t="s">
        <v>111</v>
      </c>
      <c r="T23" s="257" t="s">
        <v>111</v>
      </c>
      <c r="U23" s="257" t="s">
        <v>111</v>
      </c>
      <c r="V23" s="257" t="s">
        <v>111</v>
      </c>
      <c r="W23" s="257" t="s">
        <v>111</v>
      </c>
      <c r="X23" s="257" t="s">
        <v>111</v>
      </c>
      <c r="Y23" s="257" t="s">
        <v>111</v>
      </c>
      <c r="Z23" s="257" t="s">
        <v>111</v>
      </c>
      <c r="AA23" s="257" t="s">
        <v>111</v>
      </c>
      <c r="AB23" s="257">
        <v>37.658000000000001</v>
      </c>
      <c r="AC23" s="257">
        <v>39.187000000000005</v>
      </c>
      <c r="AD23" s="257">
        <v>38.814</v>
      </c>
      <c r="AE23" s="257">
        <v>37.863999999999997</v>
      </c>
      <c r="AF23" s="257">
        <v>40.778000000000006</v>
      </c>
      <c r="AG23" s="257">
        <v>38.172000000000004</v>
      </c>
      <c r="AH23" s="257">
        <v>40.253999999999998</v>
      </c>
      <c r="AI23" s="257">
        <v>29.82</v>
      </c>
      <c r="AJ23" s="257">
        <v>37.788000000000004</v>
      </c>
      <c r="AK23" s="257">
        <v>38.545527</v>
      </c>
      <c r="AL23" s="257">
        <v>39.884959000000002</v>
      </c>
      <c r="AM23" s="257">
        <v>37.675477097106423</v>
      </c>
      <c r="AN23" s="257">
        <v>38.988519999999994</v>
      </c>
      <c r="AO23" s="259">
        <v>39.784210985025972</v>
      </c>
      <c r="AP23" s="285">
        <v>1.7620339397654616E-2</v>
      </c>
      <c r="AQ23" s="285">
        <v>4.4872440001397784E-4</v>
      </c>
      <c r="AR23" s="285">
        <v>5.1390110582940863E-3</v>
      </c>
    </row>
    <row r="24" spans="1:44" x14ac:dyDescent="0.15">
      <c r="A24" s="168" t="s">
        <v>150</v>
      </c>
      <c r="B24" s="257">
        <v>35.676000000000002</v>
      </c>
      <c r="C24" s="257">
        <v>39.304999999999993</v>
      </c>
      <c r="D24" s="257">
        <v>39.953000000000003</v>
      </c>
      <c r="E24" s="257">
        <v>39.592000000000006</v>
      </c>
      <c r="F24" s="257">
        <v>39.662999999999997</v>
      </c>
      <c r="G24" s="257">
        <v>38.323</v>
      </c>
      <c r="H24" s="257">
        <v>34.634</v>
      </c>
      <c r="I24" s="257">
        <v>31.908999999999999</v>
      </c>
      <c r="J24" s="257">
        <v>36.578000000000003</v>
      </c>
      <c r="K24" s="257">
        <v>35.951999999999998</v>
      </c>
      <c r="L24" s="257">
        <v>33.519999999999996</v>
      </c>
      <c r="M24" s="257">
        <v>33.298999999999999</v>
      </c>
      <c r="N24" s="257">
        <v>31.564999999999998</v>
      </c>
      <c r="O24" s="257">
        <v>29.490999999999993</v>
      </c>
      <c r="P24" s="257">
        <v>28.463999999999999</v>
      </c>
      <c r="Q24" s="257">
        <v>27.37</v>
      </c>
      <c r="R24" s="257">
        <v>26.466999999999999</v>
      </c>
      <c r="S24" s="257">
        <v>26.075000000000003</v>
      </c>
      <c r="T24" s="257">
        <v>24.258000000000003</v>
      </c>
      <c r="U24" s="257">
        <v>23.486000000000001</v>
      </c>
      <c r="V24" s="257">
        <v>22.683999999999997</v>
      </c>
      <c r="W24" s="257">
        <v>22.035</v>
      </c>
      <c r="X24" s="257">
        <v>20.548000000000002</v>
      </c>
      <c r="Y24" s="257">
        <v>20.496000000000002</v>
      </c>
      <c r="Z24" s="257">
        <v>19.353999999999999</v>
      </c>
      <c r="AA24" s="257">
        <v>18.399000000000001</v>
      </c>
      <c r="AB24" s="257">
        <v>17.18</v>
      </c>
      <c r="AC24" s="257">
        <v>10.202999999999999</v>
      </c>
      <c r="AD24" s="257">
        <v>9.4450000000000003</v>
      </c>
      <c r="AE24" s="257">
        <v>8.43</v>
      </c>
      <c r="AF24" s="257">
        <v>6.6210000000000004</v>
      </c>
      <c r="AG24" s="257">
        <v>6.181</v>
      </c>
      <c r="AH24" s="257">
        <v>4.3680000000000003</v>
      </c>
      <c r="AI24" s="257">
        <v>3.899</v>
      </c>
      <c r="AJ24" s="257">
        <v>3.0640000000000001</v>
      </c>
      <c r="AK24" s="257">
        <v>1.7418020000000001</v>
      </c>
      <c r="AL24" s="257">
        <v>2.9770000000000003</v>
      </c>
      <c r="AM24" s="257">
        <v>2.1580000000000004</v>
      </c>
      <c r="AN24" s="257">
        <v>3.839763293831699</v>
      </c>
      <c r="AO24" s="259">
        <v>4.2022246938245944</v>
      </c>
      <c r="AP24" s="285">
        <v>9.1406653197145138E-2</v>
      </c>
      <c r="AQ24" s="285">
        <v>-8.6075648942173566E-2</v>
      </c>
      <c r="AR24" s="285">
        <v>5.4281029172927747E-4</v>
      </c>
    </row>
    <row r="25" spans="1:44" x14ac:dyDescent="0.15">
      <c r="A25" s="168" t="s">
        <v>147</v>
      </c>
      <c r="B25" s="257">
        <v>21.005999999999997</v>
      </c>
      <c r="C25" s="257">
        <v>22.672000000000001</v>
      </c>
      <c r="D25" s="257">
        <v>25.245000000000001</v>
      </c>
      <c r="E25" s="257">
        <v>29.972000000000001</v>
      </c>
      <c r="F25" s="257">
        <v>39.997</v>
      </c>
      <c r="G25" s="257">
        <v>46.417000000000009</v>
      </c>
      <c r="H25" s="257">
        <v>46.988</v>
      </c>
      <c r="I25" s="257">
        <v>39.218000000000004</v>
      </c>
      <c r="J25" s="257">
        <v>52.215999999999994</v>
      </c>
      <c r="K25" s="257">
        <v>47.428000000000004</v>
      </c>
      <c r="L25" s="257">
        <v>46.108000000000004</v>
      </c>
      <c r="M25" s="257">
        <v>51.430999999999997</v>
      </c>
      <c r="N25" s="257">
        <v>48.56</v>
      </c>
      <c r="O25" s="257">
        <v>54.372</v>
      </c>
      <c r="P25" s="257">
        <v>55.072999999999993</v>
      </c>
      <c r="Q25" s="257">
        <v>56.363597470000002</v>
      </c>
      <c r="R25" s="257">
        <v>59.92941562</v>
      </c>
      <c r="S25" s="257">
        <v>67.382875780000006</v>
      </c>
      <c r="T25" s="257">
        <v>67.037212700000026</v>
      </c>
      <c r="U25" s="257">
        <v>63.268133859999999</v>
      </c>
      <c r="V25" s="257">
        <v>62.096361639999998</v>
      </c>
      <c r="W25" s="257">
        <v>53.983936460000002</v>
      </c>
      <c r="X25" s="257">
        <v>48.562766000000003</v>
      </c>
      <c r="Y25" s="257">
        <v>46.377239000000003</v>
      </c>
      <c r="Z25" s="257">
        <v>60.766000000000005</v>
      </c>
      <c r="AA25" s="257">
        <v>64.254999999999995</v>
      </c>
      <c r="AB25" s="257">
        <v>75.364999999999995</v>
      </c>
      <c r="AC25" s="257">
        <v>79.402000000000001</v>
      </c>
      <c r="AD25" s="257">
        <v>79.49799999999999</v>
      </c>
      <c r="AE25" s="257">
        <v>73.399000000000015</v>
      </c>
      <c r="AF25" s="257">
        <v>75.978300000000004</v>
      </c>
      <c r="AG25" s="257">
        <v>71.460999999999999</v>
      </c>
      <c r="AH25" s="257">
        <v>60.392497259999999</v>
      </c>
      <c r="AI25" s="257">
        <v>65.248999999999995</v>
      </c>
      <c r="AJ25" s="257">
        <v>58.414000000000001</v>
      </c>
      <c r="AK25" s="257">
        <v>73.003947999999994</v>
      </c>
      <c r="AL25" s="257">
        <v>74.098123529999995</v>
      </c>
      <c r="AM25" s="257">
        <v>83.936203280000001</v>
      </c>
      <c r="AN25" s="257">
        <v>87.089072000000002</v>
      </c>
      <c r="AO25" s="259">
        <v>70.798545182986999</v>
      </c>
      <c r="AP25" s="285">
        <v>-0.18927708249152031</v>
      </c>
      <c r="AQ25" s="285">
        <v>9.1616681880568596E-3</v>
      </c>
      <c r="AR25" s="285">
        <v>9.1451984995616527E-3</v>
      </c>
    </row>
    <row r="26" spans="1:44" x14ac:dyDescent="0.15">
      <c r="A26" s="168" t="s">
        <v>146</v>
      </c>
      <c r="B26" s="257" t="s">
        <v>111</v>
      </c>
      <c r="C26" s="257" t="s">
        <v>111</v>
      </c>
      <c r="D26" s="257" t="s">
        <v>111</v>
      </c>
      <c r="E26" s="257" t="s">
        <v>111</v>
      </c>
      <c r="F26" s="257">
        <v>170.947</v>
      </c>
      <c r="G26" s="257">
        <v>175.08799999999999</v>
      </c>
      <c r="H26" s="257">
        <v>173.143</v>
      </c>
      <c r="I26" s="257">
        <v>172.15515093360992</v>
      </c>
      <c r="J26" s="257">
        <v>161.82763796680493</v>
      </c>
      <c r="K26" s="257">
        <v>159.21299999999999</v>
      </c>
      <c r="L26" s="257">
        <v>135.22999999999999</v>
      </c>
      <c r="M26" s="257">
        <v>126.375</v>
      </c>
      <c r="N26" s="257">
        <v>108.717</v>
      </c>
      <c r="O26" s="257">
        <v>88.598000000000013</v>
      </c>
      <c r="P26" s="257">
        <v>77.875</v>
      </c>
      <c r="Q26" s="257">
        <v>57.989000000000004</v>
      </c>
      <c r="R26" s="257">
        <v>59.344999999999992</v>
      </c>
      <c r="S26" s="257">
        <v>60.214999999999996</v>
      </c>
      <c r="T26" s="257">
        <v>63.463999999999999</v>
      </c>
      <c r="U26" s="257">
        <v>62.889999999999993</v>
      </c>
      <c r="V26" s="257">
        <v>62.097000000000001</v>
      </c>
      <c r="W26" s="257">
        <v>62.242000000000004</v>
      </c>
      <c r="X26" s="257">
        <v>60.685000000000002</v>
      </c>
      <c r="Y26" s="257">
        <v>60.281000000000006</v>
      </c>
      <c r="Z26" s="257">
        <v>61.386000000000003</v>
      </c>
      <c r="AA26" s="257">
        <v>62.393000000000001</v>
      </c>
      <c r="AB26" s="257">
        <v>59.147000000000006</v>
      </c>
      <c r="AC26" s="257">
        <v>59.822000000000003</v>
      </c>
      <c r="AD26" s="257">
        <v>55.426000000000002</v>
      </c>
      <c r="AE26" s="257">
        <v>55.387</v>
      </c>
      <c r="AF26" s="257">
        <v>63.19100000000001</v>
      </c>
      <c r="AG26" s="257">
        <v>66.150999999999996</v>
      </c>
      <c r="AH26" s="257">
        <v>64.894000000000005</v>
      </c>
      <c r="AI26" s="257">
        <v>45.686999999999998</v>
      </c>
      <c r="AJ26" s="257">
        <v>30.408000000000001</v>
      </c>
      <c r="AK26" s="257">
        <v>32.17</v>
      </c>
      <c r="AL26" s="257">
        <v>24.685000000000006</v>
      </c>
      <c r="AM26" s="257">
        <v>26.794000000000004</v>
      </c>
      <c r="AN26" s="257">
        <v>26.069999999999997</v>
      </c>
      <c r="AO26" s="259">
        <v>24.060940430883985</v>
      </c>
      <c r="AP26" s="285">
        <v>-7.9585724722567419E-2</v>
      </c>
      <c r="AQ26" s="285">
        <v>-7.2651979271171618E-2</v>
      </c>
      <c r="AR26" s="285">
        <v>3.1080027952246534E-3</v>
      </c>
    </row>
    <row r="27" spans="1:44" x14ac:dyDescent="0.15">
      <c r="A27" s="168" t="s">
        <v>145</v>
      </c>
      <c r="B27" s="257">
        <v>127.46900000000001</v>
      </c>
      <c r="C27" s="257">
        <v>124.711</v>
      </c>
      <c r="D27" s="257">
        <v>119.25400000000002</v>
      </c>
      <c r="E27" s="257">
        <v>51.181999999999995</v>
      </c>
      <c r="F27" s="257">
        <v>94.111000000000018</v>
      </c>
      <c r="G27" s="257">
        <v>108.09900000000002</v>
      </c>
      <c r="H27" s="257">
        <v>104.53299999999999</v>
      </c>
      <c r="I27" s="257">
        <v>104.06599999999999</v>
      </c>
      <c r="J27" s="257">
        <v>99.82</v>
      </c>
      <c r="K27" s="257">
        <v>92.762</v>
      </c>
      <c r="L27" s="257">
        <v>94.201999999999984</v>
      </c>
      <c r="M27" s="257">
        <v>84.492999999999981</v>
      </c>
      <c r="N27" s="257">
        <v>68.198999999999998</v>
      </c>
      <c r="O27" s="257">
        <v>49.784999999999997</v>
      </c>
      <c r="P27" s="257">
        <v>53.036999999999999</v>
      </c>
      <c r="Q27" s="257">
        <v>50.197000000000003</v>
      </c>
      <c r="R27" s="257">
        <v>48.495000000000005</v>
      </c>
      <c r="S27" s="257">
        <v>41.177000000000007</v>
      </c>
      <c r="T27" s="257">
        <v>37.076999999999998</v>
      </c>
      <c r="U27" s="257">
        <v>31.197582666666666</v>
      </c>
      <c r="V27" s="257">
        <v>31.929856000000001</v>
      </c>
      <c r="W27" s="257">
        <v>29.989155</v>
      </c>
      <c r="X27" s="257">
        <v>28.278728999999998</v>
      </c>
      <c r="Y27" s="257">
        <v>25.096056999999998</v>
      </c>
      <c r="Z27" s="257">
        <v>20.498293</v>
      </c>
      <c r="AA27" s="257">
        <v>18.517161999999999</v>
      </c>
      <c r="AB27" s="257">
        <v>17.007227000000004</v>
      </c>
      <c r="AC27" s="257">
        <v>18.053242571428601</v>
      </c>
      <c r="AD27" s="257">
        <v>17.873633820922901</v>
      </c>
      <c r="AE27" s="257">
        <v>18.346630369367602</v>
      </c>
      <c r="AF27" s="257">
        <v>18.551978210657118</v>
      </c>
      <c r="AG27" s="257">
        <v>16.966667060472485</v>
      </c>
      <c r="AH27" s="257">
        <v>12.767445612964631</v>
      </c>
      <c r="AI27" s="257">
        <v>11.647611787657707</v>
      </c>
      <c r="AJ27" s="257">
        <v>8.598017523225451</v>
      </c>
      <c r="AK27" s="257">
        <v>4.1777964297208774</v>
      </c>
      <c r="AL27" s="257">
        <v>3.0410644856719968</v>
      </c>
      <c r="AM27" s="257">
        <v>2.5808760561207325</v>
      </c>
      <c r="AN27" s="257">
        <v>2.1663972940196992</v>
      </c>
      <c r="AO27" s="259">
        <v>1.6732900000000002</v>
      </c>
      <c r="AP27" s="285">
        <v>-0.22972661847142539</v>
      </c>
      <c r="AQ27" s="285">
        <v>-0.1902470761563978</v>
      </c>
      <c r="AR27" s="285">
        <v>2.1614242436451575E-4</v>
      </c>
    </row>
    <row r="28" spans="1:44" x14ac:dyDescent="0.15">
      <c r="A28" s="168" t="s">
        <v>144</v>
      </c>
      <c r="B28" s="257">
        <v>101.8528251526272</v>
      </c>
      <c r="C28" s="257">
        <v>109.24011886701142</v>
      </c>
      <c r="D28" s="257">
        <v>110.52825409212747</v>
      </c>
      <c r="E28" s="257">
        <v>117.07318748131716</v>
      </c>
      <c r="F28" s="257">
        <v>146.32628880000001</v>
      </c>
      <c r="G28" s="257">
        <v>150.65199460000002</v>
      </c>
      <c r="H28" s="257">
        <v>145.21887989999999</v>
      </c>
      <c r="I28" s="257">
        <v>139.40875729698166</v>
      </c>
      <c r="J28" s="257">
        <v>146.0568069532747</v>
      </c>
      <c r="K28" s="257">
        <v>141.31852833095709</v>
      </c>
      <c r="L28" s="257">
        <v>125.45411748206112</v>
      </c>
      <c r="M28" s="257">
        <v>120.24277451036784</v>
      </c>
      <c r="N28" s="257">
        <v>106.25962001729148</v>
      </c>
      <c r="O28" s="257">
        <v>95.893667603332375</v>
      </c>
      <c r="P28" s="257">
        <v>99.323566278518541</v>
      </c>
      <c r="Q28" s="257">
        <v>96.338686870922004</v>
      </c>
      <c r="R28" s="257">
        <v>103.27951221219513</v>
      </c>
      <c r="S28" s="257">
        <v>95.032731888710387</v>
      </c>
      <c r="T28" s="257">
        <v>89.252275486311618</v>
      </c>
      <c r="U28" s="257">
        <v>90.615871294820707</v>
      </c>
      <c r="V28" s="257">
        <v>91.77556320434357</v>
      </c>
      <c r="W28" s="257">
        <v>94.966278972051143</v>
      </c>
      <c r="X28" s="257">
        <v>101.35218905251337</v>
      </c>
      <c r="Y28" s="257">
        <v>93.138413060850638</v>
      </c>
      <c r="Z28" s="257">
        <v>97.75420780504831</v>
      </c>
      <c r="AA28" s="257">
        <v>103.7082665948452</v>
      </c>
      <c r="AB28" s="257">
        <v>60.330065543245674</v>
      </c>
      <c r="AC28" s="257">
        <v>64.076730437178469</v>
      </c>
      <c r="AD28" s="257">
        <v>65.960340267858896</v>
      </c>
      <c r="AE28" s="257">
        <v>68.529792809121702</v>
      </c>
      <c r="AF28" s="257">
        <v>70.429217029266226</v>
      </c>
      <c r="AG28" s="257">
        <v>63.179899820490945</v>
      </c>
      <c r="AH28" s="257">
        <v>72.284481635084745</v>
      </c>
      <c r="AI28" s="257">
        <v>67.905707714039025</v>
      </c>
      <c r="AJ28" s="257">
        <v>62.242549854783398</v>
      </c>
      <c r="AK28" s="257">
        <v>58.993348417967205</v>
      </c>
      <c r="AL28" s="257">
        <v>62.543423207055731</v>
      </c>
      <c r="AM28" s="257">
        <v>94.253338014351456</v>
      </c>
      <c r="AN28" s="257">
        <v>55.788303904775709</v>
      </c>
      <c r="AO28" s="259">
        <v>50.790793359679597</v>
      </c>
      <c r="AP28" s="285">
        <v>-9.2067384111835349E-2</v>
      </c>
      <c r="AQ28" s="285">
        <v>-1.6609457937756589E-2</v>
      </c>
      <c r="AR28" s="285">
        <v>6.5607546881642125E-3</v>
      </c>
    </row>
    <row r="29" spans="1:44" x14ac:dyDescent="0.15">
      <c r="A29" s="163" t="s">
        <v>143</v>
      </c>
      <c r="B29" s="260">
        <v>1217.2300061526273</v>
      </c>
      <c r="C29" s="260">
        <v>1268.4998198670114</v>
      </c>
      <c r="D29" s="260">
        <v>1265.0922370921271</v>
      </c>
      <c r="E29" s="260">
        <v>1244.2257724813169</v>
      </c>
      <c r="F29" s="260">
        <v>1525.4658028000001</v>
      </c>
      <c r="G29" s="260">
        <v>1562.0776915999998</v>
      </c>
      <c r="H29" s="260">
        <v>1555.7022299</v>
      </c>
      <c r="I29" s="260">
        <v>1537.6566902305915</v>
      </c>
      <c r="J29" s="260">
        <v>1515.4152879200797</v>
      </c>
      <c r="K29" s="260">
        <v>1360.1124127470957</v>
      </c>
      <c r="L29" s="260">
        <v>1219.995771386335</v>
      </c>
      <c r="M29" s="260">
        <v>1150.768635439556</v>
      </c>
      <c r="N29" s="260">
        <v>1068.2608067503495</v>
      </c>
      <c r="O29" s="260">
        <v>997.62136238712833</v>
      </c>
      <c r="P29" s="260">
        <v>981.97708372646855</v>
      </c>
      <c r="Q29" s="260">
        <v>952.65848028136588</v>
      </c>
      <c r="R29" s="260">
        <v>934.0539390298062</v>
      </c>
      <c r="S29" s="260">
        <v>875.55240765344422</v>
      </c>
      <c r="T29" s="260">
        <v>839.20529238894164</v>
      </c>
      <c r="U29" s="260">
        <v>834.90056657178616</v>
      </c>
      <c r="V29" s="260">
        <v>843.57232318036654</v>
      </c>
      <c r="W29" s="260">
        <v>836.58639810650538</v>
      </c>
      <c r="X29" s="260">
        <v>834.38976201000844</v>
      </c>
      <c r="Y29" s="260">
        <v>816.08497836109598</v>
      </c>
      <c r="Z29" s="260">
        <v>819.17130519968305</v>
      </c>
      <c r="AA29" s="260">
        <v>818.99529350488251</v>
      </c>
      <c r="AB29" s="260">
        <v>817.73473725773499</v>
      </c>
      <c r="AC29" s="260">
        <v>807.49850546181528</v>
      </c>
      <c r="AD29" s="260">
        <v>777.37734444319631</v>
      </c>
      <c r="AE29" s="260">
        <v>759.06553038291383</v>
      </c>
      <c r="AF29" s="260">
        <v>802.34545097353612</v>
      </c>
      <c r="AG29" s="260">
        <v>797.21498250131947</v>
      </c>
      <c r="AH29" s="260">
        <v>754.39725204375986</v>
      </c>
      <c r="AI29" s="260">
        <v>709.51765051359098</v>
      </c>
      <c r="AJ29" s="260">
        <v>684.06432456067284</v>
      </c>
      <c r="AK29" s="260">
        <v>656.73037311583619</v>
      </c>
      <c r="AL29" s="260">
        <v>660.11573322272773</v>
      </c>
      <c r="AM29" s="260">
        <v>681.34431787243773</v>
      </c>
      <c r="AN29" s="260">
        <v>569.9981353037997</v>
      </c>
      <c r="AO29" s="260">
        <v>478.54722844525696</v>
      </c>
      <c r="AP29" s="286">
        <v>-0.16273459017151393</v>
      </c>
      <c r="AQ29" s="286">
        <v>-3.0552811380348044E-2</v>
      </c>
      <c r="AR29" s="286">
        <v>6.1814962217593833E-2</v>
      </c>
    </row>
    <row r="30" spans="1:44" x14ac:dyDescent="0.15">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9"/>
      <c r="AP30" s="285"/>
      <c r="AQ30" s="285"/>
      <c r="AR30" s="285"/>
    </row>
    <row r="31" spans="1:44" x14ac:dyDescent="0.15">
      <c r="A31" s="168" t="s">
        <v>140</v>
      </c>
      <c r="B31" s="257" t="s">
        <v>111</v>
      </c>
      <c r="C31" s="257" t="s">
        <v>111</v>
      </c>
      <c r="D31" s="257" t="s">
        <v>111</v>
      </c>
      <c r="E31" s="257" t="s">
        <v>111</v>
      </c>
      <c r="F31" s="257">
        <v>130.80000000000001</v>
      </c>
      <c r="G31" s="257">
        <v>137.5</v>
      </c>
      <c r="H31" s="257">
        <v>142.10000000000005</v>
      </c>
      <c r="I31" s="257">
        <v>143.1</v>
      </c>
      <c r="J31" s="257">
        <v>138.39999999999998</v>
      </c>
      <c r="K31" s="257">
        <v>131.44300000000001</v>
      </c>
      <c r="L31" s="257">
        <v>130.38200000000001</v>
      </c>
      <c r="M31" s="257">
        <v>126.53599999999999</v>
      </c>
      <c r="N31" s="257">
        <v>111.88</v>
      </c>
      <c r="O31" s="257">
        <v>104.625</v>
      </c>
      <c r="P31" s="257">
        <v>83.271000000000001</v>
      </c>
      <c r="Q31" s="257">
        <v>76.830999999999989</v>
      </c>
      <c r="R31" s="257">
        <v>72.647000000000006</v>
      </c>
      <c r="S31" s="257">
        <v>69.77300000000001</v>
      </c>
      <c r="T31" s="257">
        <v>58.377999999999993</v>
      </c>
      <c r="U31" s="257">
        <v>74.872</v>
      </c>
      <c r="V31" s="257">
        <v>79.076699849170438</v>
      </c>
      <c r="W31" s="257">
        <v>73.730259857789264</v>
      </c>
      <c r="X31" s="257">
        <v>84.906200000000013</v>
      </c>
      <c r="Y31" s="257">
        <v>86.874600000000001</v>
      </c>
      <c r="Z31" s="257">
        <v>86.585800000000006</v>
      </c>
      <c r="AA31" s="257">
        <v>96.159100000000009</v>
      </c>
      <c r="AB31" s="257">
        <v>97.828599999999994</v>
      </c>
      <c r="AC31" s="257">
        <v>111.07189200000001</v>
      </c>
      <c r="AD31" s="257">
        <v>100.85405099999998</v>
      </c>
      <c r="AE31" s="257">
        <v>110.92956399999998</v>
      </c>
      <c r="AF31" s="257">
        <v>116.44950000000001</v>
      </c>
      <c r="AG31" s="257">
        <v>120.5273</v>
      </c>
      <c r="AH31" s="257">
        <v>119.57370000000002</v>
      </c>
      <c r="AI31" s="257">
        <v>113.98510000000002</v>
      </c>
      <c r="AJ31" s="257">
        <v>107.31819779575629</v>
      </c>
      <c r="AK31" s="257">
        <v>103.07400000000001</v>
      </c>
      <c r="AL31" s="257">
        <v>112.29359999999998</v>
      </c>
      <c r="AM31" s="257">
        <v>118.48329999999999</v>
      </c>
      <c r="AN31" s="257">
        <v>115.00120000000001</v>
      </c>
      <c r="AO31" s="259">
        <v>113.17480000000002</v>
      </c>
      <c r="AP31" s="285">
        <v>-1.8570421569751527E-2</v>
      </c>
      <c r="AQ31" s="285">
        <v>1.3213347931724018E-2</v>
      </c>
      <c r="AR31" s="285">
        <v>1.4619029366678339E-2</v>
      </c>
    </row>
    <row r="32" spans="1:44" x14ac:dyDescent="0.15">
      <c r="A32" s="168" t="s">
        <v>139</v>
      </c>
      <c r="B32" s="257" t="s">
        <v>111</v>
      </c>
      <c r="C32" s="257" t="s">
        <v>111</v>
      </c>
      <c r="D32" s="257" t="s">
        <v>111</v>
      </c>
      <c r="E32" s="257" t="s">
        <v>111</v>
      </c>
      <c r="F32" s="257">
        <v>409.25200000000007</v>
      </c>
      <c r="G32" s="257">
        <v>423.94799999999998</v>
      </c>
      <c r="H32" s="257">
        <v>424.08699999999999</v>
      </c>
      <c r="I32" s="257">
        <v>440</v>
      </c>
      <c r="J32" s="257">
        <v>422.8</v>
      </c>
      <c r="K32" s="257">
        <v>405.19411764705887</v>
      </c>
      <c r="L32" s="257">
        <v>362.23588235294119</v>
      </c>
      <c r="M32" s="257">
        <v>349.00417647058822</v>
      </c>
      <c r="N32" s="257">
        <v>311.86205882352937</v>
      </c>
      <c r="O32" s="257">
        <v>278.30417647058823</v>
      </c>
      <c r="P32" s="257">
        <v>269.57476470588239</v>
      </c>
      <c r="Q32" s="257">
        <v>262.35344102867276</v>
      </c>
      <c r="R32" s="257">
        <v>250.38536576245031</v>
      </c>
      <c r="S32" s="257">
        <v>235.45765418443096</v>
      </c>
      <c r="T32" s="257">
        <v>255.20315394820153</v>
      </c>
      <c r="U32" s="257">
        <v>262.21045466838768</v>
      </c>
      <c r="V32" s="257">
        <v>274.32504306777429</v>
      </c>
      <c r="W32" s="257">
        <v>258.90771404036064</v>
      </c>
      <c r="X32" s="257">
        <v>279.00620695577499</v>
      </c>
      <c r="Y32" s="257">
        <v>284.65844224989269</v>
      </c>
      <c r="Z32" s="257">
        <v>300.13555173894378</v>
      </c>
      <c r="AA32" s="257">
        <v>311.37058823529412</v>
      </c>
      <c r="AB32" s="257">
        <v>315.70051524259344</v>
      </c>
      <c r="AC32" s="257">
        <v>330.21227994847578</v>
      </c>
      <c r="AD32" s="257">
        <v>302.54865330747685</v>
      </c>
      <c r="AE32" s="257">
        <v>322.93663003663005</v>
      </c>
      <c r="AF32" s="257">
        <v>337.39999999999992</v>
      </c>
      <c r="AG32" s="257">
        <v>358.3</v>
      </c>
      <c r="AH32" s="257">
        <v>355.23100000000011</v>
      </c>
      <c r="AI32" s="257">
        <v>357.39699248120303</v>
      </c>
      <c r="AJ32" s="257">
        <v>372.48235294117649</v>
      </c>
      <c r="AK32" s="257">
        <v>386.61347058823532</v>
      </c>
      <c r="AL32" s="257">
        <v>412.54034065543942</v>
      </c>
      <c r="AM32" s="257">
        <v>441.57647058823522</v>
      </c>
      <c r="AN32" s="257">
        <v>440.90578315143375</v>
      </c>
      <c r="AO32" s="259">
        <v>399.77058823529416</v>
      </c>
      <c r="AP32" s="285">
        <v>-9.5774348844046009E-2</v>
      </c>
      <c r="AQ32" s="285">
        <v>3.8376993192342335E-2</v>
      </c>
      <c r="AR32" s="285">
        <v>5.1639216233172393E-2</v>
      </c>
    </row>
    <row r="33" spans="1:44" x14ac:dyDescent="0.15">
      <c r="A33" s="168" t="s">
        <v>137</v>
      </c>
      <c r="B33" s="257">
        <v>778.14700000000005</v>
      </c>
      <c r="C33" s="257">
        <v>777.97699999999998</v>
      </c>
      <c r="D33" s="257">
        <v>774.77499999999998</v>
      </c>
      <c r="E33" s="257">
        <v>761.91100000000006</v>
      </c>
      <c r="F33" s="257" t="s">
        <v>111</v>
      </c>
      <c r="G33" s="257" t="s">
        <v>111</v>
      </c>
      <c r="H33" s="257" t="s">
        <v>111</v>
      </c>
      <c r="I33" s="257" t="s">
        <v>111</v>
      </c>
      <c r="J33" s="257" t="s">
        <v>111</v>
      </c>
      <c r="K33" s="257" t="s">
        <v>111</v>
      </c>
      <c r="L33" s="257" t="s">
        <v>111</v>
      </c>
      <c r="M33" s="257" t="s">
        <v>111</v>
      </c>
      <c r="N33" s="257" t="s">
        <v>111</v>
      </c>
      <c r="O33" s="257" t="s">
        <v>111</v>
      </c>
      <c r="P33" s="257" t="s">
        <v>111</v>
      </c>
      <c r="Q33" s="257" t="s">
        <v>111</v>
      </c>
      <c r="R33" s="257" t="s">
        <v>111</v>
      </c>
      <c r="S33" s="257" t="s">
        <v>111</v>
      </c>
      <c r="T33" s="257" t="s">
        <v>111</v>
      </c>
      <c r="U33" s="257" t="s">
        <v>111</v>
      </c>
      <c r="V33" s="257" t="s">
        <v>111</v>
      </c>
      <c r="W33" s="257" t="s">
        <v>111</v>
      </c>
      <c r="X33" s="257" t="s">
        <v>111</v>
      </c>
      <c r="Y33" s="257" t="s">
        <v>111</v>
      </c>
      <c r="Z33" s="257" t="s">
        <v>111</v>
      </c>
      <c r="AA33" s="257" t="s">
        <v>111</v>
      </c>
      <c r="AB33" s="257" t="s">
        <v>111</v>
      </c>
      <c r="AC33" s="257" t="s">
        <v>111</v>
      </c>
      <c r="AD33" s="257" t="s">
        <v>111</v>
      </c>
      <c r="AE33" s="257" t="s">
        <v>111</v>
      </c>
      <c r="AF33" s="257" t="s">
        <v>111</v>
      </c>
      <c r="AG33" s="257" t="s">
        <v>111</v>
      </c>
      <c r="AH33" s="257" t="s">
        <v>111</v>
      </c>
      <c r="AI33" s="257" t="s">
        <v>111</v>
      </c>
      <c r="AJ33" s="257" t="s">
        <v>111</v>
      </c>
      <c r="AK33" s="257" t="s">
        <v>111</v>
      </c>
      <c r="AL33" s="257" t="s">
        <v>111</v>
      </c>
      <c r="AM33" s="257" t="s">
        <v>111</v>
      </c>
      <c r="AN33" s="257" t="s">
        <v>111</v>
      </c>
      <c r="AO33" s="259" t="s">
        <v>111</v>
      </c>
      <c r="AP33" s="285" t="s">
        <v>111</v>
      </c>
      <c r="AQ33" s="285" t="s">
        <v>111</v>
      </c>
      <c r="AR33" s="285" t="s">
        <v>111</v>
      </c>
    </row>
    <row r="34" spans="1:44" x14ac:dyDescent="0.15">
      <c r="A34" s="168" t="s">
        <v>136</v>
      </c>
      <c r="B34" s="257" t="s">
        <v>111</v>
      </c>
      <c r="C34" s="257" t="s">
        <v>111</v>
      </c>
      <c r="D34" s="257" t="s">
        <v>111</v>
      </c>
      <c r="E34" s="257" t="s">
        <v>111</v>
      </c>
      <c r="F34" s="257">
        <v>5.3</v>
      </c>
      <c r="G34" s="257">
        <v>6</v>
      </c>
      <c r="H34" s="257">
        <v>5</v>
      </c>
      <c r="I34" s="257">
        <v>5.5</v>
      </c>
      <c r="J34" s="257">
        <v>6.2000000000000011</v>
      </c>
      <c r="K34" s="257">
        <v>6.4999999999999991</v>
      </c>
      <c r="L34" s="257">
        <v>5.9480000000000004</v>
      </c>
      <c r="M34" s="257">
        <v>4.68</v>
      </c>
      <c r="N34" s="257">
        <v>3.8070000000000004</v>
      </c>
      <c r="O34" s="257">
        <v>3.8450000000000006</v>
      </c>
      <c r="P34" s="257">
        <v>3.0540000000000003</v>
      </c>
      <c r="Q34" s="257">
        <v>2.8369999999999997</v>
      </c>
      <c r="R34" s="257">
        <v>2.9459999999999997</v>
      </c>
      <c r="S34" s="257">
        <v>2.9519999999999995</v>
      </c>
      <c r="T34" s="257">
        <v>2.956</v>
      </c>
      <c r="U34" s="257">
        <v>2.5009999999999999</v>
      </c>
      <c r="V34" s="257">
        <v>2.7109999999999999</v>
      </c>
      <c r="W34" s="257">
        <v>2.7364000000000002</v>
      </c>
      <c r="X34" s="257">
        <v>1.9130000000000003</v>
      </c>
      <c r="Y34" s="257">
        <v>2.6989999999999998</v>
      </c>
      <c r="Z34" s="257">
        <v>3.0023000000000004</v>
      </c>
      <c r="AA34" s="257">
        <v>3.1222999999999996</v>
      </c>
      <c r="AB34" s="257">
        <v>3.2733000000000003</v>
      </c>
      <c r="AC34" s="257">
        <v>3.6019999999999999</v>
      </c>
      <c r="AD34" s="257">
        <v>3.6541999999999999</v>
      </c>
      <c r="AE34" s="257">
        <v>3.6294</v>
      </c>
      <c r="AF34" s="257">
        <v>3.8448040000000003</v>
      </c>
      <c r="AG34" s="257">
        <v>3.7529400000000002</v>
      </c>
      <c r="AH34" s="257">
        <v>4.09002</v>
      </c>
      <c r="AI34" s="257">
        <v>4.39682</v>
      </c>
      <c r="AJ34" s="257">
        <v>3.4879699999999998</v>
      </c>
      <c r="AK34" s="257">
        <v>3.8672500000000003</v>
      </c>
      <c r="AL34" s="257">
        <v>4.0386300000000004</v>
      </c>
      <c r="AM34" s="257">
        <v>4.1744300000000001</v>
      </c>
      <c r="AN34" s="257">
        <v>4.0479400000000005</v>
      </c>
      <c r="AO34" s="259">
        <v>4.1330510999999994</v>
      </c>
      <c r="AP34" s="285">
        <v>1.8236093088271232E-2</v>
      </c>
      <c r="AQ34" s="285">
        <v>1.0285629012068309E-2</v>
      </c>
      <c r="AR34" s="285">
        <v>5.3387499164904374E-4</v>
      </c>
    </row>
    <row r="35" spans="1:44" x14ac:dyDescent="0.15">
      <c r="A35" s="168" t="s">
        <v>135</v>
      </c>
      <c r="B35" s="257" t="s">
        <v>111</v>
      </c>
      <c r="C35" s="257" t="s">
        <v>111</v>
      </c>
      <c r="D35" s="257" t="s">
        <v>111</v>
      </c>
      <c r="E35" s="257" t="s">
        <v>111</v>
      </c>
      <c r="F35" s="257">
        <v>8.9320000000000004</v>
      </c>
      <c r="G35" s="257">
        <v>9.4989999999999988</v>
      </c>
      <c r="H35" s="257">
        <v>8.650999999999998</v>
      </c>
      <c r="I35" s="257">
        <v>9.3360611841769785</v>
      </c>
      <c r="J35" s="257">
        <v>8.9506187368098988</v>
      </c>
      <c r="K35" s="257">
        <v>7.6319999999999997</v>
      </c>
      <c r="L35" s="257">
        <v>7.6739999999999995</v>
      </c>
      <c r="M35" s="257">
        <v>6.5459999999999994</v>
      </c>
      <c r="N35" s="257">
        <v>4.8170000000000011</v>
      </c>
      <c r="O35" s="257">
        <v>4.4359999999999999</v>
      </c>
      <c r="P35" s="257">
        <v>3.6419000000000001</v>
      </c>
      <c r="Q35" s="257">
        <v>3.2770999999999999</v>
      </c>
      <c r="R35" s="257">
        <v>3.3069999999999999</v>
      </c>
      <c r="S35" s="257">
        <v>2.4833000000000003</v>
      </c>
      <c r="T35" s="257">
        <v>3.5264999999999995</v>
      </c>
      <c r="U35" s="257">
        <v>2.4491000000000005</v>
      </c>
      <c r="V35" s="257">
        <v>2.4962</v>
      </c>
      <c r="W35" s="257">
        <v>2.6664999999999996</v>
      </c>
      <c r="X35" s="257">
        <v>2.2662</v>
      </c>
      <c r="Y35" s="257">
        <v>2.5617000000000001</v>
      </c>
      <c r="Z35" s="257">
        <v>2.7408000000000001</v>
      </c>
      <c r="AA35" s="257">
        <v>2.5509999999999997</v>
      </c>
      <c r="AB35" s="257">
        <v>3.0790000000000002</v>
      </c>
      <c r="AC35" s="257">
        <v>3.0513000000000003</v>
      </c>
      <c r="AD35" s="257">
        <v>3.0012000000000003</v>
      </c>
      <c r="AE35" s="257">
        <v>3.1267</v>
      </c>
      <c r="AF35" s="257">
        <v>3.7711000000000006</v>
      </c>
      <c r="AG35" s="257">
        <v>4.2549000000000001</v>
      </c>
      <c r="AH35" s="257">
        <v>4.1913999999999998</v>
      </c>
      <c r="AI35" s="257">
        <v>4.1231309999999999</v>
      </c>
      <c r="AJ35" s="257">
        <v>3.9711908</v>
      </c>
      <c r="AK35" s="257">
        <v>4.5746401058823523</v>
      </c>
      <c r="AL35" s="257">
        <v>5.6751316571428578</v>
      </c>
      <c r="AM35" s="257">
        <v>7.6668603437100211</v>
      </c>
      <c r="AN35" s="257">
        <v>7.8755480417582415</v>
      </c>
      <c r="AO35" s="259">
        <v>7.7301582417582413</v>
      </c>
      <c r="AP35" s="285">
        <v>-2.1142712869108737E-2</v>
      </c>
      <c r="AQ35" s="285">
        <v>0.10128211110356711</v>
      </c>
      <c r="AR35" s="285">
        <v>9.9852096354784191E-4</v>
      </c>
    </row>
    <row r="36" spans="1:44" s="161" customFormat="1" x14ac:dyDescent="0.15">
      <c r="A36" s="163" t="s">
        <v>134</v>
      </c>
      <c r="B36" s="260">
        <v>778.14700000000005</v>
      </c>
      <c r="C36" s="260">
        <v>777.97699999999998</v>
      </c>
      <c r="D36" s="260">
        <v>774.77499999999998</v>
      </c>
      <c r="E36" s="260">
        <v>761.91100000000006</v>
      </c>
      <c r="F36" s="260">
        <v>554.28400000000011</v>
      </c>
      <c r="G36" s="260">
        <v>576.947</v>
      </c>
      <c r="H36" s="260">
        <v>579.83799999999997</v>
      </c>
      <c r="I36" s="260">
        <v>597.93606118417699</v>
      </c>
      <c r="J36" s="260">
        <v>576.35061873680991</v>
      </c>
      <c r="K36" s="260">
        <v>550.76911764705892</v>
      </c>
      <c r="L36" s="260">
        <v>506.23988235294121</v>
      </c>
      <c r="M36" s="260">
        <v>486.76617647058822</v>
      </c>
      <c r="N36" s="260">
        <v>432.36605882352939</v>
      </c>
      <c r="O36" s="260">
        <v>391.21017647058824</v>
      </c>
      <c r="P36" s="260">
        <v>359.5416647058824</v>
      </c>
      <c r="Q36" s="260">
        <v>345.29854102867273</v>
      </c>
      <c r="R36" s="260">
        <v>329.28536576245028</v>
      </c>
      <c r="S36" s="260">
        <v>310.66595418443097</v>
      </c>
      <c r="T36" s="260">
        <v>320.06365394820153</v>
      </c>
      <c r="U36" s="260">
        <v>342.03255466838766</v>
      </c>
      <c r="V36" s="260">
        <v>358.60894291694473</v>
      </c>
      <c r="W36" s="260">
        <v>338.04087389814993</v>
      </c>
      <c r="X36" s="260">
        <v>368.09160695577498</v>
      </c>
      <c r="Y36" s="260">
        <v>376.79374224989272</v>
      </c>
      <c r="Z36" s="260">
        <v>392.46445173894381</v>
      </c>
      <c r="AA36" s="260">
        <v>413.20298823529413</v>
      </c>
      <c r="AB36" s="260">
        <v>419.88141524259345</v>
      </c>
      <c r="AC36" s="260">
        <v>447.93747194847577</v>
      </c>
      <c r="AD36" s="260">
        <v>410.05810430747681</v>
      </c>
      <c r="AE36" s="260">
        <v>440.62229403663002</v>
      </c>
      <c r="AF36" s="260">
        <v>461.46540399999992</v>
      </c>
      <c r="AG36" s="260">
        <v>486.83514000000002</v>
      </c>
      <c r="AH36" s="260">
        <v>483.08612000000016</v>
      </c>
      <c r="AI36" s="260">
        <v>479.90204348120301</v>
      </c>
      <c r="AJ36" s="260">
        <v>487.25971153693274</v>
      </c>
      <c r="AK36" s="260">
        <v>498.12936069411768</v>
      </c>
      <c r="AL36" s="260">
        <v>534.54770231258226</v>
      </c>
      <c r="AM36" s="260">
        <v>571.90106093194527</v>
      </c>
      <c r="AN36" s="260">
        <v>567.83047119319201</v>
      </c>
      <c r="AO36" s="260">
        <v>524.80859757705241</v>
      </c>
      <c r="AP36" s="286">
        <v>-7.8290579923955828E-2</v>
      </c>
      <c r="AQ36" s="286">
        <v>3.3088029720338863E-2</v>
      </c>
      <c r="AR36" s="286">
        <v>6.7790641555047618E-2</v>
      </c>
    </row>
    <row r="37" spans="1:44" x14ac:dyDescent="0.15">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9"/>
      <c r="AP37" s="285"/>
      <c r="AQ37" s="285"/>
      <c r="AR37" s="285"/>
    </row>
    <row r="38" spans="1:44" s="161" customFormat="1" x14ac:dyDescent="0.15">
      <c r="A38" s="163" t="s">
        <v>124</v>
      </c>
      <c r="B38" s="260">
        <v>0.90300000000000002</v>
      </c>
      <c r="C38" s="260">
        <v>1.0150000000000001</v>
      </c>
      <c r="D38" s="260">
        <v>1.0150000000000001</v>
      </c>
      <c r="E38" s="260">
        <v>1.038</v>
      </c>
      <c r="F38" s="260">
        <v>1.1060000000000001</v>
      </c>
      <c r="G38" s="260">
        <v>1.0609999999999999</v>
      </c>
      <c r="H38" s="260">
        <v>1.083</v>
      </c>
      <c r="I38" s="260">
        <v>1.151</v>
      </c>
      <c r="J38" s="260">
        <v>0.85799999999999998</v>
      </c>
      <c r="K38" s="260">
        <v>1.1380000000000001</v>
      </c>
      <c r="L38" s="260">
        <v>1.194</v>
      </c>
      <c r="M38" s="260">
        <v>1.032</v>
      </c>
      <c r="N38" s="260">
        <v>1.5330000000000001</v>
      </c>
      <c r="O38" s="260">
        <v>1.4930000000000001</v>
      </c>
      <c r="P38" s="260">
        <v>1.554</v>
      </c>
      <c r="Q38" s="260">
        <v>1.4410000000000001</v>
      </c>
      <c r="R38" s="260">
        <v>1.448</v>
      </c>
      <c r="S38" s="260">
        <v>1.7010000000000001</v>
      </c>
      <c r="T38" s="260">
        <v>1.5350000000000001</v>
      </c>
      <c r="U38" s="260">
        <v>1.5380000000000003</v>
      </c>
      <c r="V38" s="260">
        <v>1.5290000000000001</v>
      </c>
      <c r="W38" s="260">
        <v>1.4900000000000002</v>
      </c>
      <c r="X38" s="260">
        <v>1.58</v>
      </c>
      <c r="Y38" s="260">
        <v>1.663</v>
      </c>
      <c r="Z38" s="260">
        <v>1.9850000000000001</v>
      </c>
      <c r="AA38" s="260">
        <v>2.1030000000000002</v>
      </c>
      <c r="AB38" s="260">
        <v>2.0940000000000003</v>
      </c>
      <c r="AC38" s="260">
        <v>2.0169999999999999</v>
      </c>
      <c r="AD38" s="260">
        <v>1.5960000000000001</v>
      </c>
      <c r="AE38" s="260">
        <v>1.5209999999999999</v>
      </c>
      <c r="AF38" s="260">
        <v>1.58</v>
      </c>
      <c r="AG38" s="260">
        <v>1.464</v>
      </c>
      <c r="AH38" s="260">
        <v>1.5258860759493671</v>
      </c>
      <c r="AI38" s="260">
        <v>1.4705545991924356</v>
      </c>
      <c r="AJ38" s="260">
        <v>1.6260979999999998</v>
      </c>
      <c r="AK38" s="260">
        <v>1.7580711035156247</v>
      </c>
      <c r="AL38" s="260">
        <v>1.9703739648437502</v>
      </c>
      <c r="AM38" s="260">
        <v>2.0605902600000001</v>
      </c>
      <c r="AN38" s="260">
        <v>2.11362294</v>
      </c>
      <c r="AO38" s="260">
        <v>2.11362294</v>
      </c>
      <c r="AP38" s="286">
        <v>-2.732240437158473E-3</v>
      </c>
      <c r="AQ38" s="286">
        <v>2.8488553692881835E-2</v>
      </c>
      <c r="AR38" s="286">
        <v>2.7302116575372788E-4</v>
      </c>
    </row>
    <row r="39" spans="1:44" x14ac:dyDescent="0.15">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9"/>
      <c r="AP39" s="285"/>
      <c r="AQ39" s="285"/>
      <c r="AR39" s="285"/>
    </row>
    <row r="40" spans="1:44" x14ac:dyDescent="0.15">
      <c r="A40" s="168" t="s">
        <v>120</v>
      </c>
      <c r="B40" s="257">
        <v>130.41999999999999</v>
      </c>
      <c r="C40" s="257">
        <v>144.18</v>
      </c>
      <c r="D40" s="257">
        <v>145.61000000000001</v>
      </c>
      <c r="E40" s="257">
        <v>162.91</v>
      </c>
      <c r="F40" s="257">
        <v>173.52</v>
      </c>
      <c r="G40" s="257">
        <v>176.72000000000003</v>
      </c>
      <c r="H40" s="257">
        <v>176.55</v>
      </c>
      <c r="I40" s="257">
        <v>181.36</v>
      </c>
      <c r="J40" s="257">
        <v>176.28</v>
      </c>
      <c r="K40" s="257">
        <v>174.78</v>
      </c>
      <c r="L40" s="257">
        <v>178.39</v>
      </c>
      <c r="M40" s="257">
        <v>184.04589300000001</v>
      </c>
      <c r="N40" s="257">
        <v>188.21401600000002</v>
      </c>
      <c r="O40" s="257">
        <v>195.80544</v>
      </c>
      <c r="P40" s="257">
        <v>206.2107</v>
      </c>
      <c r="Q40" s="257">
        <v>206.362033</v>
      </c>
      <c r="R40" s="257">
        <v>220.07225099999999</v>
      </c>
      <c r="S40" s="257">
        <v>222.97675599999999</v>
      </c>
      <c r="T40" s="257">
        <v>223.51416899999998</v>
      </c>
      <c r="U40" s="257">
        <v>224.19928099999998</v>
      </c>
      <c r="V40" s="257">
        <v>223.56027600000002</v>
      </c>
      <c r="W40" s="257">
        <v>220.212491</v>
      </c>
      <c r="X40" s="257">
        <v>238.751013</v>
      </c>
      <c r="Y40" s="257">
        <v>242.82169399999995</v>
      </c>
      <c r="Z40" s="257">
        <v>244.98599500000003</v>
      </c>
      <c r="AA40" s="257">
        <v>244.77483300000003</v>
      </c>
      <c r="AB40" s="257">
        <v>247.66636300000005</v>
      </c>
      <c r="AC40" s="257">
        <v>252.21335200000004</v>
      </c>
      <c r="AD40" s="257">
        <v>247.82075499999999</v>
      </c>
      <c r="AE40" s="257">
        <v>254.52194200000005</v>
      </c>
      <c r="AF40" s="257">
        <v>252.75685000000001</v>
      </c>
      <c r="AG40" s="257">
        <v>258.57580000000002</v>
      </c>
      <c r="AH40" s="257">
        <v>256.28213493999999</v>
      </c>
      <c r="AI40" s="257">
        <v>261.39852300000001</v>
      </c>
      <c r="AJ40" s="257">
        <v>252.17647287500003</v>
      </c>
      <c r="AK40" s="257">
        <v>249.71868000000001</v>
      </c>
      <c r="AL40" s="257">
        <v>252.343008</v>
      </c>
      <c r="AM40" s="257">
        <v>250.03662937000001</v>
      </c>
      <c r="AN40" s="257">
        <v>258.36023556238285</v>
      </c>
      <c r="AO40" s="259">
        <v>248.3392701726238</v>
      </c>
      <c r="AP40" s="285">
        <v>-4.1413060189270712E-2</v>
      </c>
      <c r="AQ40" s="285">
        <v>4.1736003296637403E-3</v>
      </c>
      <c r="AR40" s="285">
        <v>3.207851114871025E-2</v>
      </c>
    </row>
    <row r="41" spans="1:44" x14ac:dyDescent="0.15">
      <c r="A41" s="168" t="s">
        <v>647</v>
      </c>
      <c r="B41" s="257">
        <v>2.87</v>
      </c>
      <c r="C41" s="257">
        <v>2.77</v>
      </c>
      <c r="D41" s="257">
        <v>3.33</v>
      </c>
      <c r="E41" s="257">
        <v>3.11</v>
      </c>
      <c r="F41" s="257">
        <v>3.11</v>
      </c>
      <c r="G41" s="257">
        <v>4.05</v>
      </c>
      <c r="H41" s="257">
        <v>4.83</v>
      </c>
      <c r="I41" s="257">
        <v>5.07</v>
      </c>
      <c r="J41" s="257">
        <v>5.1100000000000012</v>
      </c>
      <c r="K41" s="257">
        <v>5.4999999999999991</v>
      </c>
      <c r="L41" s="257">
        <v>5.620000000000001</v>
      </c>
      <c r="M41" s="257">
        <v>5.55</v>
      </c>
      <c r="N41" s="257">
        <v>5.29</v>
      </c>
      <c r="O41" s="257">
        <v>5.47</v>
      </c>
      <c r="P41" s="257">
        <v>5.54</v>
      </c>
      <c r="Q41" s="257">
        <v>5.1700000000000008</v>
      </c>
      <c r="R41" s="257">
        <v>5.3000000000000007</v>
      </c>
      <c r="S41" s="257">
        <v>5.47</v>
      </c>
      <c r="T41" s="257">
        <v>4.9800000000000004</v>
      </c>
      <c r="U41" s="257">
        <v>4.41</v>
      </c>
      <c r="V41" s="257">
        <v>4.5114470000000004</v>
      </c>
      <c r="W41" s="257">
        <v>3.9381750000000002</v>
      </c>
      <c r="X41" s="257">
        <v>2.8243619999999998</v>
      </c>
      <c r="Y41" s="257">
        <v>3.797669</v>
      </c>
      <c r="Z41" s="257">
        <v>3.3708260000000001</v>
      </c>
      <c r="AA41" s="257">
        <v>2.1071149999999998</v>
      </c>
      <c r="AB41" s="257">
        <v>2.0802209999999999</v>
      </c>
      <c r="AC41" s="257">
        <v>1.50908</v>
      </c>
      <c r="AD41" s="257">
        <v>1.667346</v>
      </c>
      <c r="AE41" s="257">
        <v>2.668183</v>
      </c>
      <c r="AF41" s="257">
        <v>2.5620540000000003</v>
      </c>
      <c r="AG41" s="257">
        <v>1.5935999999999999</v>
      </c>
      <c r="AH41" s="257">
        <v>3.1141999999999999</v>
      </c>
      <c r="AI41" s="257">
        <v>5.7826000000000004</v>
      </c>
      <c r="AJ41" s="257">
        <v>4.3361930000000006</v>
      </c>
      <c r="AK41" s="257">
        <v>2.7017189999999998</v>
      </c>
      <c r="AL41" s="257">
        <v>2.9279999999999999</v>
      </c>
      <c r="AM41" s="257">
        <v>3.3477640000000006</v>
      </c>
      <c r="AN41" s="257">
        <v>2.627011</v>
      </c>
      <c r="AO41" s="259">
        <v>3.2800623327515681</v>
      </c>
      <c r="AP41" s="285">
        <v>0.24517956483989756</v>
      </c>
      <c r="AQ41" s="285">
        <v>4.6510562191698135E-2</v>
      </c>
      <c r="AR41" s="285">
        <v>4.2369262032741057E-4</v>
      </c>
    </row>
    <row r="42" spans="1:44" x14ac:dyDescent="0.15">
      <c r="A42" s="168" t="s">
        <v>209</v>
      </c>
      <c r="B42" s="287">
        <v>2.6731850000000001</v>
      </c>
      <c r="C42" s="287">
        <v>2.2541849999999997</v>
      </c>
      <c r="D42" s="287">
        <v>2.0830439999999997</v>
      </c>
      <c r="E42" s="287">
        <v>2.3209849999999999</v>
      </c>
      <c r="F42" s="287">
        <v>2.3707180000000001</v>
      </c>
      <c r="G42" s="287">
        <v>2.4438880000000003</v>
      </c>
      <c r="H42" s="287">
        <v>2.3331139999999997</v>
      </c>
      <c r="I42" s="287">
        <v>2.3383159999999998</v>
      </c>
      <c r="J42" s="287">
        <v>2.2514340000000002</v>
      </c>
      <c r="K42" s="287">
        <v>2.3469189999999998</v>
      </c>
      <c r="L42" s="287">
        <v>2.2415420000000004</v>
      </c>
      <c r="M42" s="287">
        <v>2.3125249999999999</v>
      </c>
      <c r="N42" s="287">
        <v>2.1573100000000003</v>
      </c>
      <c r="O42" s="287">
        <v>2.2644729999999997</v>
      </c>
      <c r="P42" s="287">
        <v>2.2929710000000001</v>
      </c>
      <c r="Q42" s="287">
        <v>2.008022</v>
      </c>
      <c r="R42" s="287">
        <v>1.8218399999999999</v>
      </c>
      <c r="S42" s="287">
        <v>2.2372129999999997</v>
      </c>
      <c r="T42" s="287">
        <v>2.0724659999999999</v>
      </c>
      <c r="U42" s="287">
        <v>1.8788860000000001</v>
      </c>
      <c r="V42" s="287">
        <v>1.8299160000000001</v>
      </c>
      <c r="W42" s="287">
        <v>2.0119620000000005</v>
      </c>
      <c r="X42" s="287">
        <v>1.7330949999999998</v>
      </c>
      <c r="Y42" s="287">
        <v>1.8630380000000002</v>
      </c>
      <c r="Z42" s="287">
        <v>1.6864489999999999</v>
      </c>
      <c r="AA42" s="287">
        <v>1.6415269999999997</v>
      </c>
      <c r="AB42" s="287">
        <v>1.3869529999999999</v>
      </c>
      <c r="AC42" s="287">
        <v>1.4131419999999999</v>
      </c>
      <c r="AD42" s="287">
        <v>1.3087370999999997</v>
      </c>
      <c r="AE42" s="287">
        <v>1.7593600999999999</v>
      </c>
      <c r="AF42" s="287">
        <v>2.0292304099999998</v>
      </c>
      <c r="AG42" s="287">
        <v>7.0807485599999982</v>
      </c>
      <c r="AH42" s="287">
        <v>8.28408239</v>
      </c>
      <c r="AI42" s="287">
        <v>9.4229261299999987</v>
      </c>
      <c r="AJ42" s="287">
        <v>9.6650429300000003</v>
      </c>
      <c r="AK42" s="287">
        <v>12.617153988242304</v>
      </c>
      <c r="AL42" s="287">
        <v>23.141937667975174</v>
      </c>
      <c r="AM42" s="287">
        <v>29.121020044773758</v>
      </c>
      <c r="AN42" s="287">
        <v>21.246477646425994</v>
      </c>
      <c r="AO42" s="288">
        <v>15.843162237564641</v>
      </c>
      <c r="AP42" s="289">
        <v>-0.25635320960109809</v>
      </c>
      <c r="AQ42" s="289">
        <v>0.32142784103623567</v>
      </c>
      <c r="AR42" s="289">
        <v>2.0464949265384764E-3</v>
      </c>
    </row>
    <row r="43" spans="1:44" s="161" customFormat="1" x14ac:dyDescent="0.15">
      <c r="A43" s="163" t="s">
        <v>114</v>
      </c>
      <c r="B43" s="260">
        <v>135.96318499999998</v>
      </c>
      <c r="C43" s="260">
        <v>149.204185</v>
      </c>
      <c r="D43" s="260">
        <v>151.02304400000003</v>
      </c>
      <c r="E43" s="260">
        <v>168.34098499999999</v>
      </c>
      <c r="F43" s="260">
        <v>179.00071799999998</v>
      </c>
      <c r="G43" s="260">
        <v>183.213888</v>
      </c>
      <c r="H43" s="260">
        <v>183.71311400000002</v>
      </c>
      <c r="I43" s="260">
        <v>188.768316</v>
      </c>
      <c r="J43" s="260">
        <v>183.64143400000003</v>
      </c>
      <c r="K43" s="260">
        <v>182.62691899999999</v>
      </c>
      <c r="L43" s="260">
        <v>186.251542</v>
      </c>
      <c r="M43" s="260">
        <v>191.90841800000001</v>
      </c>
      <c r="N43" s="260">
        <v>195.66132599999995</v>
      </c>
      <c r="O43" s="260">
        <v>203.53991300000004</v>
      </c>
      <c r="P43" s="260">
        <v>214.04367100000002</v>
      </c>
      <c r="Q43" s="260">
        <v>213.540055</v>
      </c>
      <c r="R43" s="260">
        <v>227.19409100000001</v>
      </c>
      <c r="S43" s="260">
        <v>230.68396900000002</v>
      </c>
      <c r="T43" s="260">
        <v>230.56663499999993</v>
      </c>
      <c r="U43" s="260">
        <v>230.48816699999998</v>
      </c>
      <c r="V43" s="260">
        <v>229.90163899999999</v>
      </c>
      <c r="W43" s="260">
        <v>226.16262800000001</v>
      </c>
      <c r="X43" s="260">
        <v>243.30847000000003</v>
      </c>
      <c r="Y43" s="260">
        <v>248.48240099999995</v>
      </c>
      <c r="Z43" s="260">
        <v>250.04327000000004</v>
      </c>
      <c r="AA43" s="260">
        <v>248.52347500000005</v>
      </c>
      <c r="AB43" s="260">
        <v>251.13353700000005</v>
      </c>
      <c r="AC43" s="260">
        <v>255.13557400000005</v>
      </c>
      <c r="AD43" s="260">
        <v>250.79683810000003</v>
      </c>
      <c r="AE43" s="260">
        <v>258.94948510000006</v>
      </c>
      <c r="AF43" s="260">
        <v>257.34813441</v>
      </c>
      <c r="AG43" s="260">
        <v>267.25014856000001</v>
      </c>
      <c r="AH43" s="260">
        <v>267.68041732999995</v>
      </c>
      <c r="AI43" s="260">
        <v>276.60404912999996</v>
      </c>
      <c r="AJ43" s="260">
        <v>266.17770880500001</v>
      </c>
      <c r="AK43" s="260">
        <v>265.03755298824234</v>
      </c>
      <c r="AL43" s="260">
        <v>278.41294566797524</v>
      </c>
      <c r="AM43" s="260">
        <v>282.50541341477384</v>
      </c>
      <c r="AN43" s="260">
        <v>282.23372420880884</v>
      </c>
      <c r="AO43" s="260">
        <v>267.46249474294001</v>
      </c>
      <c r="AP43" s="286">
        <v>-5.4926112578806197E-2</v>
      </c>
      <c r="AQ43" s="286">
        <v>1.1879237842191248E-2</v>
      </c>
      <c r="AR43" s="286">
        <v>3.4548698695576141E-2</v>
      </c>
    </row>
    <row r="44" spans="1:44" x14ac:dyDescent="0.15">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9"/>
      <c r="AP44" s="285"/>
      <c r="AQ44" s="285"/>
      <c r="AR44" s="285"/>
    </row>
    <row r="45" spans="1:44" x14ac:dyDescent="0.15">
      <c r="A45" s="168" t="s">
        <v>113</v>
      </c>
      <c r="B45" s="257">
        <v>128.51900000000001</v>
      </c>
      <c r="C45" s="257">
        <v>131.58099999999999</v>
      </c>
      <c r="D45" s="257">
        <v>135.072</v>
      </c>
      <c r="E45" s="257">
        <v>141.55500000000001</v>
      </c>
      <c r="F45" s="257">
        <v>168.5635</v>
      </c>
      <c r="G45" s="257">
        <v>180.32600000000002</v>
      </c>
      <c r="H45" s="257">
        <v>190.07400000000001</v>
      </c>
      <c r="I45" s="257">
        <v>189.51249999999999</v>
      </c>
      <c r="J45" s="257">
        <v>204.5395</v>
      </c>
      <c r="K45" s="257">
        <v>213.14249999999998</v>
      </c>
      <c r="L45" s="257">
        <v>221.12149999999997</v>
      </c>
      <c r="M45" s="257">
        <v>231.83150000000001</v>
      </c>
      <c r="N45" s="257">
        <v>230.84849999999997</v>
      </c>
      <c r="O45" s="257">
        <v>236.387</v>
      </c>
      <c r="P45" s="257">
        <v>248.13449999999997</v>
      </c>
      <c r="Q45" s="257">
        <v>256.98450000000003</v>
      </c>
      <c r="R45" s="257">
        <v>281.02049999999997</v>
      </c>
      <c r="S45" s="257">
        <v>290.74900000000002</v>
      </c>
      <c r="T45" s="257">
        <v>305.83199999999999</v>
      </c>
      <c r="U45" s="257">
        <v>313.91750000000002</v>
      </c>
      <c r="V45" s="257">
        <v>335.48200000000003</v>
      </c>
      <c r="W45" s="257">
        <v>343.2475</v>
      </c>
      <c r="X45" s="257">
        <v>351.05400000000003</v>
      </c>
      <c r="Y45" s="257">
        <v>363.15015</v>
      </c>
      <c r="Z45" s="257">
        <v>378.76253599999995</v>
      </c>
      <c r="AA45" s="257">
        <v>385.79357299999992</v>
      </c>
      <c r="AB45" s="257">
        <v>396.51370401000003</v>
      </c>
      <c r="AC45" s="257">
        <v>408.04650205999997</v>
      </c>
      <c r="AD45" s="257">
        <v>422.51980795794918</v>
      </c>
      <c r="AE45" s="257">
        <v>434.40188971499992</v>
      </c>
      <c r="AF45" s="257">
        <v>423.24158732999996</v>
      </c>
      <c r="AG45" s="257">
        <v>448.20769586500001</v>
      </c>
      <c r="AH45" s="257">
        <v>472.78477673999993</v>
      </c>
      <c r="AI45" s="257">
        <v>505.27041049999997</v>
      </c>
      <c r="AJ45" s="257">
        <v>503.74548864000008</v>
      </c>
      <c r="AK45" s="257">
        <v>502.12744790099998</v>
      </c>
      <c r="AL45" s="257">
        <v>487.22620368000003</v>
      </c>
      <c r="AM45" s="257">
        <v>501.96022714261602</v>
      </c>
      <c r="AN45" s="257">
        <v>504.12686683121791</v>
      </c>
      <c r="AO45" s="259">
        <v>476.71932099186699</v>
      </c>
      <c r="AP45" s="285">
        <v>-5.6950064625204244E-2</v>
      </c>
      <c r="AQ45" s="285">
        <v>1.7816007690749869E-2</v>
      </c>
      <c r="AR45" s="285">
        <v>6.1578847528275381E-2</v>
      </c>
    </row>
    <row r="46" spans="1:44" x14ac:dyDescent="0.15">
      <c r="A46" s="168" t="s">
        <v>110</v>
      </c>
      <c r="B46" s="257">
        <v>621.6</v>
      </c>
      <c r="C46" s="257">
        <v>666.3</v>
      </c>
      <c r="D46" s="257">
        <v>714.5</v>
      </c>
      <c r="E46" s="257">
        <v>789.2</v>
      </c>
      <c r="F46" s="257">
        <v>872.30000000000007</v>
      </c>
      <c r="G46" s="257">
        <v>893.99999999999989</v>
      </c>
      <c r="H46" s="257">
        <v>928.1</v>
      </c>
      <c r="I46" s="257">
        <v>979.9</v>
      </c>
      <c r="J46" s="257">
        <v>1054.2</v>
      </c>
      <c r="K46" s="257">
        <v>1079.883</v>
      </c>
      <c r="L46" s="257">
        <v>1087.4059999999999</v>
      </c>
      <c r="M46" s="257">
        <v>1116.3800000000001</v>
      </c>
      <c r="N46" s="257">
        <v>1150.67</v>
      </c>
      <c r="O46" s="257">
        <v>1239.9010000000001</v>
      </c>
      <c r="P46" s="257">
        <v>1360.731</v>
      </c>
      <c r="Q46" s="257">
        <v>1396.6994</v>
      </c>
      <c r="R46" s="257">
        <v>1387.5313000000001</v>
      </c>
      <c r="S46" s="257">
        <v>1332.0286000000001</v>
      </c>
      <c r="T46" s="257">
        <v>1363.9973</v>
      </c>
      <c r="U46" s="257">
        <v>1384.1845000000001</v>
      </c>
      <c r="V46" s="257">
        <v>1471.5264999999999</v>
      </c>
      <c r="W46" s="257">
        <v>1550.4003</v>
      </c>
      <c r="X46" s="257">
        <v>1834.8986999999997</v>
      </c>
      <c r="Y46" s="257">
        <v>2122.6107999999999</v>
      </c>
      <c r="Z46" s="257">
        <v>2365.1460000000002</v>
      </c>
      <c r="AA46" s="257">
        <v>2569.7312000000002</v>
      </c>
      <c r="AB46" s="257">
        <v>2759.8913000000002</v>
      </c>
      <c r="AC46" s="257">
        <v>2903.4056</v>
      </c>
      <c r="AD46" s="257">
        <v>3115.3541999999998</v>
      </c>
      <c r="AE46" s="257">
        <v>3428.4472999999994</v>
      </c>
      <c r="AF46" s="257">
        <v>3764.4352000000013</v>
      </c>
      <c r="AG46" s="257">
        <v>3945.1280999999994</v>
      </c>
      <c r="AH46" s="257">
        <v>3974.3220000000006</v>
      </c>
      <c r="AI46" s="257">
        <v>3873.9189999999999</v>
      </c>
      <c r="AJ46" s="257">
        <v>3746.5415999999996</v>
      </c>
      <c r="AK46" s="257">
        <v>3410.6039999999998</v>
      </c>
      <c r="AL46" s="257">
        <v>3523.5617999999995</v>
      </c>
      <c r="AM46" s="257">
        <v>3697.7357999999999</v>
      </c>
      <c r="AN46" s="257">
        <v>3846.3319999999999</v>
      </c>
      <c r="AO46" s="259">
        <v>3902</v>
      </c>
      <c r="AP46" s="285">
        <v>1.1701225430931883E-2</v>
      </c>
      <c r="AQ46" s="285">
        <v>2.1301415240327026E-2</v>
      </c>
      <c r="AR46" s="285">
        <v>0.50402963017190106</v>
      </c>
    </row>
    <row r="47" spans="1:44" x14ac:dyDescent="0.15">
      <c r="A47" s="168" t="s">
        <v>108</v>
      </c>
      <c r="B47" s="257">
        <v>130.1</v>
      </c>
      <c r="C47" s="257">
        <v>134.95000000000002</v>
      </c>
      <c r="D47" s="257">
        <v>142.9</v>
      </c>
      <c r="E47" s="257">
        <v>152.53000000000003</v>
      </c>
      <c r="F47" s="257">
        <v>157.45000000000002</v>
      </c>
      <c r="G47" s="257">
        <v>169.18</v>
      </c>
      <c r="H47" s="257">
        <v>185.36</v>
      </c>
      <c r="I47" s="257">
        <v>196.98</v>
      </c>
      <c r="J47" s="257">
        <v>215.29</v>
      </c>
      <c r="K47" s="257">
        <v>223.34000000000006</v>
      </c>
      <c r="L47" s="257">
        <v>239.89999999999998</v>
      </c>
      <c r="M47" s="257">
        <v>253.8</v>
      </c>
      <c r="N47" s="257">
        <v>263.19</v>
      </c>
      <c r="O47" s="257">
        <v>270.85999999999996</v>
      </c>
      <c r="P47" s="257">
        <v>289.02000000000004</v>
      </c>
      <c r="Q47" s="257">
        <v>310.95999999999998</v>
      </c>
      <c r="R47" s="257">
        <v>319.39000000000004</v>
      </c>
      <c r="S47" s="257">
        <v>320.91800000000001</v>
      </c>
      <c r="T47" s="257">
        <v>314.41500000000002</v>
      </c>
      <c r="U47" s="257">
        <v>334.79699999999997</v>
      </c>
      <c r="V47" s="257">
        <v>341.87999999999994</v>
      </c>
      <c r="W47" s="257">
        <v>358.10699999999997</v>
      </c>
      <c r="X47" s="257">
        <v>375.35200000000003</v>
      </c>
      <c r="Y47" s="257">
        <v>407.98771821702417</v>
      </c>
      <c r="Z47" s="257">
        <v>429.02299999999997</v>
      </c>
      <c r="AA47" s="257">
        <v>449.67100000000005</v>
      </c>
      <c r="AB47" s="257">
        <v>479.33600000000007</v>
      </c>
      <c r="AC47" s="257">
        <v>515.78099999999995</v>
      </c>
      <c r="AD47" s="257">
        <v>556.08500000000004</v>
      </c>
      <c r="AE47" s="257">
        <v>572.73974317687544</v>
      </c>
      <c r="AF47" s="257">
        <v>563.74348953599497</v>
      </c>
      <c r="AG47" s="257">
        <v>605.61599999999999</v>
      </c>
      <c r="AH47" s="257">
        <v>608.53500000000008</v>
      </c>
      <c r="AI47" s="257">
        <v>646.23199999999997</v>
      </c>
      <c r="AJ47" s="257">
        <v>674.15299999999991</v>
      </c>
      <c r="AK47" s="257">
        <v>689.81</v>
      </c>
      <c r="AL47" s="257">
        <v>711.68099999999993</v>
      </c>
      <c r="AM47" s="257">
        <v>760.40700000000004</v>
      </c>
      <c r="AN47" s="257">
        <v>753.93700000000001</v>
      </c>
      <c r="AO47" s="259">
        <v>756.49386146702727</v>
      </c>
      <c r="AP47" s="285">
        <v>6.4983990474654085E-4</v>
      </c>
      <c r="AQ47" s="285">
        <v>3.0906760527731558E-2</v>
      </c>
      <c r="AR47" s="285">
        <v>9.7717919329200181E-2</v>
      </c>
    </row>
    <row r="48" spans="1:44" x14ac:dyDescent="0.15">
      <c r="A48" s="168" t="s">
        <v>107</v>
      </c>
      <c r="B48" s="257">
        <v>0.4</v>
      </c>
      <c r="C48" s="257">
        <v>0.59</v>
      </c>
      <c r="D48" s="257">
        <v>0.65</v>
      </c>
      <c r="E48" s="257">
        <v>1.47</v>
      </c>
      <c r="F48" s="257">
        <v>2</v>
      </c>
      <c r="G48" s="257">
        <v>2.59</v>
      </c>
      <c r="H48" s="257">
        <v>3.03</v>
      </c>
      <c r="I48" s="257">
        <v>4.49</v>
      </c>
      <c r="J48" s="257">
        <v>8.6999999999999993</v>
      </c>
      <c r="K48" s="257">
        <v>10.73</v>
      </c>
      <c r="L48" s="257">
        <v>13.840000000000002</v>
      </c>
      <c r="M48" s="257">
        <v>22.359999999999996</v>
      </c>
      <c r="N48" s="257">
        <v>27.58</v>
      </c>
      <c r="O48" s="257">
        <v>32.869999999999997</v>
      </c>
      <c r="P48" s="257">
        <v>41.840000000000011</v>
      </c>
      <c r="Q48" s="257">
        <v>50.349999999999994</v>
      </c>
      <c r="R48" s="257">
        <v>54.82</v>
      </c>
      <c r="S48" s="257">
        <v>62.230000000000004</v>
      </c>
      <c r="T48" s="257">
        <v>73.680000000000007</v>
      </c>
      <c r="U48" s="257">
        <v>77.040184999999994</v>
      </c>
      <c r="V48" s="257">
        <v>92.540459999999996</v>
      </c>
      <c r="W48" s="257">
        <v>103.32909299999999</v>
      </c>
      <c r="X48" s="257">
        <v>114.27799999999999</v>
      </c>
      <c r="Y48" s="257">
        <v>132.352025</v>
      </c>
      <c r="Z48" s="257">
        <v>152.72243799999998</v>
      </c>
      <c r="AA48" s="257">
        <v>193.76131099999998</v>
      </c>
      <c r="AB48" s="257">
        <v>216.94669899999997</v>
      </c>
      <c r="AC48" s="257">
        <v>240.249968</v>
      </c>
      <c r="AD48" s="257">
        <v>256.18099999999998</v>
      </c>
      <c r="AE48" s="257">
        <v>275.164196</v>
      </c>
      <c r="AF48" s="257">
        <v>353.270937</v>
      </c>
      <c r="AG48" s="257">
        <v>385.89909999999998</v>
      </c>
      <c r="AH48" s="257">
        <v>474.60092100000003</v>
      </c>
      <c r="AI48" s="257">
        <v>458.09670699999998</v>
      </c>
      <c r="AJ48" s="257">
        <v>461.56608</v>
      </c>
      <c r="AK48" s="257">
        <v>456.19777499999998</v>
      </c>
      <c r="AL48" s="257">
        <v>461.24818400000004</v>
      </c>
      <c r="AM48" s="257">
        <v>557.77293999999995</v>
      </c>
      <c r="AN48" s="257">
        <v>616.15959399999997</v>
      </c>
      <c r="AO48" s="259">
        <v>562.53</v>
      </c>
      <c r="AP48" s="285">
        <v>-8.9532909574584596E-2</v>
      </c>
      <c r="AQ48" s="285">
        <v>9.1728454680346516E-2</v>
      </c>
      <c r="AR48" s="285">
        <v>7.2663195248744109E-2</v>
      </c>
    </row>
    <row r="49" spans="1:44" x14ac:dyDescent="0.15">
      <c r="A49" s="168" t="s">
        <v>106</v>
      </c>
      <c r="B49" s="257">
        <v>17.690000000000001</v>
      </c>
      <c r="C49" s="257">
        <v>17.61</v>
      </c>
      <c r="D49" s="257">
        <v>17.059999999999999</v>
      </c>
      <c r="E49" s="257">
        <v>16.649999999999999</v>
      </c>
      <c r="F49" s="257">
        <v>16.38</v>
      </c>
      <c r="G49" s="257">
        <v>16.010000000000002</v>
      </c>
      <c r="H49" s="257">
        <v>13.05</v>
      </c>
      <c r="I49" s="257">
        <v>11.23</v>
      </c>
      <c r="J49" s="257">
        <v>10.19</v>
      </c>
      <c r="K49" s="257">
        <v>8.26</v>
      </c>
      <c r="L49" s="257">
        <v>8.0500000000000007</v>
      </c>
      <c r="M49" s="257">
        <v>7.6</v>
      </c>
      <c r="N49" s="257">
        <v>7.2200000000000006</v>
      </c>
      <c r="O49" s="257">
        <v>6.93</v>
      </c>
      <c r="P49" s="257">
        <v>6.26</v>
      </c>
      <c r="Q49" s="257">
        <v>6.4799999999999995</v>
      </c>
      <c r="R49" s="257">
        <v>4.2699999999999996</v>
      </c>
      <c r="S49" s="257">
        <v>3.66</v>
      </c>
      <c r="T49" s="257">
        <v>3.9099999999999997</v>
      </c>
      <c r="U49" s="257">
        <v>3.13</v>
      </c>
      <c r="V49" s="257">
        <v>3.2</v>
      </c>
      <c r="W49" s="257">
        <v>1.3694480000000002</v>
      </c>
      <c r="X49" s="257">
        <v>1.3379210000000001</v>
      </c>
      <c r="Y49" s="257">
        <v>1.338514</v>
      </c>
      <c r="Z49" s="257">
        <v>1.1135709999999999</v>
      </c>
      <c r="AA49" s="257">
        <v>1.359869</v>
      </c>
      <c r="AB49" s="257">
        <v>1.4233279999999999</v>
      </c>
      <c r="AC49" s="257">
        <v>1.2277500000000001</v>
      </c>
      <c r="AD49" s="257">
        <v>1.2806710000000001</v>
      </c>
      <c r="AE49" s="257">
        <v>0.9170100000000001</v>
      </c>
      <c r="AF49" s="257">
        <v>1.2715209999999999</v>
      </c>
      <c r="AG49" s="257">
        <v>1.321062</v>
      </c>
      <c r="AH49" s="257">
        <v>1.2036300000000002</v>
      </c>
      <c r="AI49" s="257">
        <v>1.3075150000000002</v>
      </c>
      <c r="AJ49" s="257">
        <v>1.170817</v>
      </c>
      <c r="AK49" s="257">
        <v>1.3404240000000001</v>
      </c>
      <c r="AL49" s="257">
        <v>1.3885180000000001</v>
      </c>
      <c r="AM49" s="257">
        <v>1.040705</v>
      </c>
      <c r="AN49" s="257">
        <v>0.75834800000000013</v>
      </c>
      <c r="AO49" s="259">
        <v>0.77201200000000014</v>
      </c>
      <c r="AP49" s="285">
        <v>1.5236642802022748E-2</v>
      </c>
      <c r="AQ49" s="285">
        <v>-5.1050509313444237E-2</v>
      </c>
      <c r="AR49" s="285">
        <v>9.9722430253272617E-5</v>
      </c>
    </row>
    <row r="50" spans="1:44" x14ac:dyDescent="0.15">
      <c r="A50" s="168" t="s">
        <v>648</v>
      </c>
      <c r="B50" s="257">
        <v>4.3</v>
      </c>
      <c r="C50" s="257">
        <v>4.9210000000000003</v>
      </c>
      <c r="D50" s="257">
        <v>4.9740000000000002</v>
      </c>
      <c r="E50" s="257">
        <v>5.431</v>
      </c>
      <c r="F50" s="257">
        <v>6.5230000000000006</v>
      </c>
      <c r="G50" s="257">
        <v>7.0650000000000004</v>
      </c>
      <c r="H50" s="257">
        <v>7.7649999999999988</v>
      </c>
      <c r="I50" s="257">
        <v>8.6059999999999981</v>
      </c>
      <c r="J50" s="257">
        <v>8.0449999999999999</v>
      </c>
      <c r="K50" s="257">
        <v>7.1570000000000009</v>
      </c>
      <c r="L50" s="257">
        <v>7.036999999999999</v>
      </c>
      <c r="M50" s="257">
        <v>6.2473999999999998</v>
      </c>
      <c r="N50" s="257">
        <v>5.6169999999999991</v>
      </c>
      <c r="O50" s="257">
        <v>5.1580000000000004</v>
      </c>
      <c r="P50" s="257">
        <v>5.0189999999999992</v>
      </c>
      <c r="Q50" s="257">
        <v>5.1100000000000003</v>
      </c>
      <c r="R50" s="257">
        <v>4.9240000000000004</v>
      </c>
      <c r="S50" s="257">
        <v>5.0570000000000004</v>
      </c>
      <c r="T50" s="257">
        <v>4.9640000000000004</v>
      </c>
      <c r="U50" s="257">
        <v>5.1850000000000005</v>
      </c>
      <c r="V50" s="257">
        <v>5.1409999999999991</v>
      </c>
      <c r="W50" s="257">
        <v>5.5443999999999996</v>
      </c>
      <c r="X50" s="257">
        <v>5.6661000000000001</v>
      </c>
      <c r="Y50" s="257">
        <v>6.8650000000000002</v>
      </c>
      <c r="Z50" s="257">
        <v>7.5171000000000001</v>
      </c>
      <c r="AA50" s="257">
        <v>8.0741000000000014</v>
      </c>
      <c r="AB50" s="257">
        <v>9.2376000000000005</v>
      </c>
      <c r="AC50" s="257">
        <v>10.071899999999999</v>
      </c>
      <c r="AD50" s="257">
        <v>14.442099999999998</v>
      </c>
      <c r="AE50" s="257">
        <v>25.161900000000003</v>
      </c>
      <c r="AF50" s="257">
        <v>32.994</v>
      </c>
      <c r="AG50" s="257">
        <v>31.138999999999996</v>
      </c>
      <c r="AH50" s="257">
        <v>33.340499999999999</v>
      </c>
      <c r="AI50" s="257">
        <v>24.449300000000001</v>
      </c>
      <c r="AJ50" s="257">
        <v>24.146100000000001</v>
      </c>
      <c r="AK50" s="257">
        <v>35.096499999999999</v>
      </c>
      <c r="AL50" s="257">
        <v>49.480300000000007</v>
      </c>
      <c r="AM50" s="257">
        <v>54.572300000000006</v>
      </c>
      <c r="AN50" s="257">
        <v>57.128799999999998</v>
      </c>
      <c r="AO50" s="259">
        <v>43.079300000000003</v>
      </c>
      <c r="AP50" s="285">
        <v>-0.24798705741175164</v>
      </c>
      <c r="AQ50" s="285">
        <v>0.14742015812247322</v>
      </c>
      <c r="AR50" s="285">
        <v>5.5646447070897952E-3</v>
      </c>
    </row>
    <row r="51" spans="1:44" x14ac:dyDescent="0.15">
      <c r="A51" s="168" t="s">
        <v>104</v>
      </c>
      <c r="B51" s="257">
        <v>2.1968940000000003</v>
      </c>
      <c r="C51" s="257">
        <v>2.2443839999999997</v>
      </c>
      <c r="D51" s="257">
        <v>2.4735309999999999</v>
      </c>
      <c r="E51" s="257">
        <v>2.5266470000000001</v>
      </c>
      <c r="F51" s="257">
        <v>2.3900099999999997</v>
      </c>
      <c r="G51" s="257">
        <v>2.5179469999999995</v>
      </c>
      <c r="H51" s="257">
        <v>2.220996</v>
      </c>
      <c r="I51" s="257">
        <v>2.4380709999999999</v>
      </c>
      <c r="J51" s="257">
        <v>2.7130159999999997</v>
      </c>
      <c r="K51" s="257">
        <v>2.5785599999999995</v>
      </c>
      <c r="L51" s="257">
        <v>2.6890249999999996</v>
      </c>
      <c r="M51" s="257">
        <v>3.0180589999999996</v>
      </c>
      <c r="N51" s="257">
        <v>3.3368079999999996</v>
      </c>
      <c r="O51" s="257">
        <v>3.0332349999999999</v>
      </c>
      <c r="P51" s="257">
        <v>3.5768209999999998</v>
      </c>
      <c r="Q51" s="257">
        <v>3.6105520000000002</v>
      </c>
      <c r="R51" s="257">
        <v>3.5674120699999996</v>
      </c>
      <c r="S51" s="257">
        <v>3.1263700000000001</v>
      </c>
      <c r="T51" s="257">
        <v>3.5057299999999998</v>
      </c>
      <c r="U51" s="257">
        <v>3.4574169999999995</v>
      </c>
      <c r="V51" s="257">
        <v>3.9113959999999999</v>
      </c>
      <c r="W51" s="257">
        <v>4.4589389999999991</v>
      </c>
      <c r="X51" s="257">
        <v>5.1798910000000005</v>
      </c>
      <c r="Y51" s="257">
        <v>5.1553939999999994</v>
      </c>
      <c r="Z51" s="257">
        <v>5.2671609999999989</v>
      </c>
      <c r="AA51" s="257">
        <v>5.6735310000000005</v>
      </c>
      <c r="AB51" s="257">
        <v>4.8347790000000002</v>
      </c>
      <c r="AC51" s="257">
        <v>4.8316069999999991</v>
      </c>
      <c r="AD51" s="257">
        <v>4.5132257669999998</v>
      </c>
      <c r="AE51" s="257">
        <v>5.3419091599999993</v>
      </c>
      <c r="AF51" s="257">
        <v>4.9589829999999999</v>
      </c>
      <c r="AG51" s="257">
        <v>4.9221718799999996</v>
      </c>
      <c r="AH51" s="257">
        <v>4.62546298</v>
      </c>
      <c r="AI51" s="257">
        <v>3.9844472199999998</v>
      </c>
      <c r="AJ51" s="257">
        <v>3.3906479999999997</v>
      </c>
      <c r="AK51" s="257">
        <v>2.866622</v>
      </c>
      <c r="AL51" s="257">
        <v>2.9185629999999994</v>
      </c>
      <c r="AM51" s="257">
        <v>3.2307979999999996</v>
      </c>
      <c r="AN51" s="257">
        <v>3.0339830000000001</v>
      </c>
      <c r="AO51" s="259">
        <v>2.8186819999999995</v>
      </c>
      <c r="AP51" s="285">
        <v>-7.3501505097388953E-2</v>
      </c>
      <c r="AQ51" s="285">
        <v>-3.8935338636238437E-2</v>
      </c>
      <c r="AR51" s="285">
        <v>3.6409514249928092E-4</v>
      </c>
    </row>
    <row r="52" spans="1:44" x14ac:dyDescent="0.15">
      <c r="A52" s="168" t="s">
        <v>103</v>
      </c>
      <c r="B52" s="257">
        <v>1.56</v>
      </c>
      <c r="C52" s="257">
        <v>1.7699999999999998</v>
      </c>
      <c r="D52" s="257">
        <v>1.8200000000000003</v>
      </c>
      <c r="E52" s="257">
        <v>2.31</v>
      </c>
      <c r="F52" s="257">
        <v>2.1899999999999995</v>
      </c>
      <c r="G52" s="257">
        <v>2.0499999999999998</v>
      </c>
      <c r="H52" s="257">
        <v>2.41</v>
      </c>
      <c r="I52" s="257">
        <v>2.6999999999999997</v>
      </c>
      <c r="J52" s="257">
        <v>2.72</v>
      </c>
      <c r="K52" s="257">
        <v>2.8199999999999994</v>
      </c>
      <c r="L52" s="257">
        <v>2.83</v>
      </c>
      <c r="M52" s="257">
        <v>2.98</v>
      </c>
      <c r="N52" s="257">
        <v>3.15</v>
      </c>
      <c r="O52" s="257">
        <v>3.02</v>
      </c>
      <c r="P52" s="257">
        <v>3.17</v>
      </c>
      <c r="Q52" s="257">
        <v>3.4600000000000009</v>
      </c>
      <c r="R52" s="257">
        <v>3.14</v>
      </c>
      <c r="S52" s="257">
        <v>3.32</v>
      </c>
      <c r="T52" s="257">
        <v>3.31</v>
      </c>
      <c r="U52" s="257">
        <v>3.23</v>
      </c>
      <c r="V52" s="257">
        <v>3.26</v>
      </c>
      <c r="W52" s="257">
        <v>3.49</v>
      </c>
      <c r="X52" s="257">
        <v>3.339</v>
      </c>
      <c r="Y52" s="257">
        <v>3.3940000000000001</v>
      </c>
      <c r="Z52" s="257">
        <v>3.4870000000000001</v>
      </c>
      <c r="AA52" s="257">
        <v>4.0055000000000005</v>
      </c>
      <c r="AB52" s="257">
        <v>3.6934999999999998</v>
      </c>
      <c r="AC52" s="257">
        <v>3.9775000000000005</v>
      </c>
      <c r="AD52" s="257">
        <v>3.5095000000000001</v>
      </c>
      <c r="AE52" s="257">
        <v>3.367</v>
      </c>
      <c r="AF52" s="257">
        <v>3.2269999999999999</v>
      </c>
      <c r="AG52" s="257">
        <v>3.04</v>
      </c>
      <c r="AH52" s="257">
        <v>2.9864999999999999</v>
      </c>
      <c r="AI52" s="257">
        <v>3.3825000000000003</v>
      </c>
      <c r="AJ52" s="257">
        <v>3.3250000000000002</v>
      </c>
      <c r="AK52" s="257">
        <v>4.0990000000000002</v>
      </c>
      <c r="AL52" s="257">
        <v>4.1709999999999994</v>
      </c>
      <c r="AM52" s="257">
        <v>4.3994735</v>
      </c>
      <c r="AN52" s="257">
        <v>6.773231</v>
      </c>
      <c r="AO52" s="259">
        <v>7.7406480000000002</v>
      </c>
      <c r="AP52" s="285">
        <v>0.13970698600484632</v>
      </c>
      <c r="AQ52" s="285">
        <v>6.7960190304192203E-2</v>
      </c>
      <c r="AR52" s="285">
        <v>9.9987594790642382E-4</v>
      </c>
    </row>
    <row r="53" spans="1:44" x14ac:dyDescent="0.15">
      <c r="A53" s="168" t="s">
        <v>100</v>
      </c>
      <c r="B53" s="257">
        <v>19.865000000000002</v>
      </c>
      <c r="C53" s="257">
        <v>20.116</v>
      </c>
      <c r="D53" s="257">
        <v>19.861000000000001</v>
      </c>
      <c r="E53" s="257">
        <v>21.37</v>
      </c>
      <c r="F53" s="257">
        <v>22.542999999999999</v>
      </c>
      <c r="G53" s="257">
        <v>24.253</v>
      </c>
      <c r="H53" s="257">
        <v>24.274000000000001</v>
      </c>
      <c r="I53" s="257">
        <v>24.294999999999998</v>
      </c>
      <c r="J53" s="257">
        <v>20.785</v>
      </c>
      <c r="K53" s="257">
        <v>17.216999999999995</v>
      </c>
      <c r="L53" s="257">
        <v>15.058000000000003</v>
      </c>
      <c r="M53" s="257">
        <v>11.968999999999999</v>
      </c>
      <c r="N53" s="257">
        <v>9.407</v>
      </c>
      <c r="O53" s="257">
        <v>7.3980000000000006</v>
      </c>
      <c r="P53" s="257">
        <v>5.72</v>
      </c>
      <c r="Q53" s="257">
        <v>4.9510000000000005</v>
      </c>
      <c r="R53" s="257">
        <v>4.5120000000000005</v>
      </c>
      <c r="S53" s="257">
        <v>4.3609999999999998</v>
      </c>
      <c r="T53" s="257">
        <v>4.1970000000000001</v>
      </c>
      <c r="U53" s="257">
        <v>4.1500000000000004</v>
      </c>
      <c r="V53" s="257">
        <v>3.8170000000000006</v>
      </c>
      <c r="W53" s="257">
        <v>3.3180000000000001</v>
      </c>
      <c r="X53" s="257">
        <v>3.298</v>
      </c>
      <c r="Y53" s="257">
        <v>3.1909999999999998</v>
      </c>
      <c r="Z53" s="257">
        <v>2.8319999999999999</v>
      </c>
      <c r="AA53" s="257">
        <v>2.8239999999999998</v>
      </c>
      <c r="AB53" s="257">
        <v>2.8859999999999997</v>
      </c>
      <c r="AC53" s="257">
        <v>2.7730000000000001</v>
      </c>
      <c r="AD53" s="257">
        <v>2.5189999999999997</v>
      </c>
      <c r="AE53" s="257">
        <v>2.0840000000000001</v>
      </c>
      <c r="AF53" s="257">
        <v>2.0840000000000001</v>
      </c>
      <c r="AG53" s="257">
        <v>2.0939999999999999</v>
      </c>
      <c r="AH53" s="257">
        <v>1.8149999999999999</v>
      </c>
      <c r="AI53" s="257">
        <v>1.7480000000000002</v>
      </c>
      <c r="AJ53" s="257">
        <v>1.7639999999999998</v>
      </c>
      <c r="AK53" s="257">
        <v>1.7259999999999998</v>
      </c>
      <c r="AL53" s="257">
        <v>1.4850000000000001</v>
      </c>
      <c r="AM53" s="257">
        <v>1.2</v>
      </c>
      <c r="AN53" s="257">
        <v>1.0840000000000001</v>
      </c>
      <c r="AO53" s="259">
        <v>1.0190000000000001</v>
      </c>
      <c r="AP53" s="285">
        <v>-6.2531506462605524E-2</v>
      </c>
      <c r="AQ53" s="285">
        <v>-8.0863291164059214E-2</v>
      </c>
      <c r="AR53" s="285">
        <v>1.3162639496288244E-4</v>
      </c>
    </row>
    <row r="54" spans="1:44" x14ac:dyDescent="0.15">
      <c r="A54" s="168" t="s">
        <v>97</v>
      </c>
      <c r="B54" s="287">
        <v>1.6860440000000001</v>
      </c>
      <c r="C54" s="287">
        <v>1.9637639999999998</v>
      </c>
      <c r="D54" s="287">
        <v>1.8660830000000002</v>
      </c>
      <c r="E54" s="287">
        <v>2.3372260000000002</v>
      </c>
      <c r="F54" s="287">
        <v>5.1461499999999996</v>
      </c>
      <c r="G54" s="287">
        <v>5.5380839999999996</v>
      </c>
      <c r="H54" s="287">
        <v>6.9312569999999996</v>
      </c>
      <c r="I54" s="287">
        <v>7.2950589999999993</v>
      </c>
      <c r="J54" s="287">
        <v>9.0099219999999995</v>
      </c>
      <c r="K54" s="287">
        <v>12.438472999999998</v>
      </c>
      <c r="L54" s="287">
        <v>14.646014999999997</v>
      </c>
      <c r="M54" s="287">
        <v>15.408560999999999</v>
      </c>
      <c r="N54" s="287">
        <v>15.557926999999999</v>
      </c>
      <c r="O54" s="287">
        <v>17.104870999999999</v>
      </c>
      <c r="P54" s="287">
        <v>18.430797999999999</v>
      </c>
      <c r="Q54" s="287">
        <v>21.690393999999994</v>
      </c>
      <c r="R54" s="287">
        <v>23.438555999999998</v>
      </c>
      <c r="S54" s="287">
        <v>19.996195</v>
      </c>
      <c r="T54" s="287">
        <v>18.261308</v>
      </c>
      <c r="U54" s="287">
        <v>17.785747000000001</v>
      </c>
      <c r="V54" s="287">
        <v>19.606994999999998</v>
      </c>
      <c r="W54" s="287">
        <v>19.601983999999998</v>
      </c>
      <c r="X54" s="287">
        <v>18.843394999999997</v>
      </c>
      <c r="Y54" s="287">
        <v>20.059843999999998</v>
      </c>
      <c r="Z54" s="287">
        <v>20.878176</v>
      </c>
      <c r="AA54" s="287">
        <v>19.070608</v>
      </c>
      <c r="AB54" s="287">
        <v>18.239176</v>
      </c>
      <c r="AC54" s="287">
        <v>18.095385</v>
      </c>
      <c r="AD54" s="287">
        <v>17.566099999999999</v>
      </c>
      <c r="AE54" s="287">
        <v>18.258061999999999</v>
      </c>
      <c r="AF54" s="287">
        <v>21.327106000000001</v>
      </c>
      <c r="AG54" s="287">
        <v>18.066428999999999</v>
      </c>
      <c r="AH54" s="287">
        <v>18.110762999999999</v>
      </c>
      <c r="AI54" s="287">
        <v>17.981721499999999</v>
      </c>
      <c r="AJ54" s="287">
        <v>15.150549</v>
      </c>
      <c r="AK54" s="287">
        <v>16.978600999999998</v>
      </c>
      <c r="AL54" s="287">
        <v>16.258637</v>
      </c>
      <c r="AM54" s="287">
        <v>14.85195</v>
      </c>
      <c r="AN54" s="287">
        <v>14.077964999999999</v>
      </c>
      <c r="AO54" s="288">
        <v>13.250573999999999</v>
      </c>
      <c r="AP54" s="289">
        <v>-6.1343720779129751E-2</v>
      </c>
      <c r="AQ54" s="289">
        <v>-2.189280628310708E-2</v>
      </c>
      <c r="AR54" s="289">
        <v>1.7116047956907759E-3</v>
      </c>
    </row>
    <row r="55" spans="1:44" x14ac:dyDescent="0.15">
      <c r="A55" s="168" t="s">
        <v>96</v>
      </c>
      <c r="B55" s="287">
        <v>6</v>
      </c>
      <c r="C55" s="287">
        <v>6.3</v>
      </c>
      <c r="D55" s="287">
        <v>6.3</v>
      </c>
      <c r="E55" s="287">
        <v>5</v>
      </c>
      <c r="F55" s="287">
        <v>5.6</v>
      </c>
      <c r="G55" s="287">
        <v>6.0999999999999988</v>
      </c>
      <c r="H55" s="287">
        <v>6.3</v>
      </c>
      <c r="I55" s="287">
        <v>6.0999999999999988</v>
      </c>
      <c r="J55" s="287">
        <v>5.0999999999999996</v>
      </c>
      <c r="K55" s="287">
        <v>5.0999999999999996</v>
      </c>
      <c r="L55" s="287">
        <v>5.2</v>
      </c>
      <c r="M55" s="287">
        <v>5.2</v>
      </c>
      <c r="N55" s="287">
        <v>6.5</v>
      </c>
      <c r="O55" s="287">
        <v>6.04</v>
      </c>
      <c r="P55" s="287">
        <v>8.35</v>
      </c>
      <c r="Q55" s="287">
        <v>9.8230000000000004</v>
      </c>
      <c r="R55" s="287">
        <v>11.388</v>
      </c>
      <c r="S55" s="287">
        <v>11.672000000000001</v>
      </c>
      <c r="T55" s="287">
        <v>9.6289999999999996</v>
      </c>
      <c r="U55" s="287">
        <v>11.609</v>
      </c>
      <c r="V55" s="287">
        <v>13.396999999999998</v>
      </c>
      <c r="W55" s="287">
        <v>16.408999999999999</v>
      </c>
      <c r="X55" s="287">
        <v>19.314</v>
      </c>
      <c r="Y55" s="287">
        <v>27.349000000000004</v>
      </c>
      <c r="Z55" s="287">
        <v>34.093000000000004</v>
      </c>
      <c r="AA55" s="287">
        <v>38.777999999999999</v>
      </c>
      <c r="AB55" s="287">
        <v>42.483000000000004</v>
      </c>
      <c r="AC55" s="287">
        <v>39.777000000000001</v>
      </c>
      <c r="AD55" s="287">
        <v>44.078000000000003</v>
      </c>
      <c r="AE55" s="287">
        <v>44.834999999999994</v>
      </c>
      <c r="AF55" s="287">
        <v>46.610999999999997</v>
      </c>
      <c r="AG55" s="287">
        <v>42.082999999999998</v>
      </c>
      <c r="AH55" s="287">
        <v>41.064</v>
      </c>
      <c r="AI55" s="287">
        <v>41.085999999999999</v>
      </c>
      <c r="AJ55" s="287">
        <v>41.664000000000001</v>
      </c>
      <c r="AK55" s="287">
        <v>38.734999999999999</v>
      </c>
      <c r="AL55" s="287">
        <v>38.408999999999999</v>
      </c>
      <c r="AM55" s="287">
        <v>42.384</v>
      </c>
      <c r="AN55" s="287">
        <v>46.387</v>
      </c>
      <c r="AO55" s="288">
        <v>48.617400000000004</v>
      </c>
      <c r="AP55" s="289">
        <v>4.5218823674100461E-2</v>
      </c>
      <c r="AQ55" s="289">
        <v>5.1189026223275036E-3</v>
      </c>
      <c r="AR55" s="289">
        <v>6.2800128503125024E-3</v>
      </c>
    </row>
    <row r="56" spans="1:44" x14ac:dyDescent="0.15">
      <c r="A56" s="168" t="s">
        <v>95</v>
      </c>
      <c r="B56" s="287">
        <v>48.505301986892405</v>
      </c>
      <c r="C56" s="287">
        <v>51.047237043447133</v>
      </c>
      <c r="D56" s="287">
        <v>51.915556039793351</v>
      </c>
      <c r="E56" s="287">
        <v>53.137372008164903</v>
      </c>
      <c r="F56" s="287">
        <v>55.324804991761603</v>
      </c>
      <c r="G56" s="287">
        <v>54.800899985368197</v>
      </c>
      <c r="H56" s="287">
        <v>53.56316400164323</v>
      </c>
      <c r="I56" s="287">
        <v>52.551036528966613</v>
      </c>
      <c r="J56" s="287">
        <v>51.865071707588626</v>
      </c>
      <c r="K56" s="287">
        <v>48.319862351550924</v>
      </c>
      <c r="L56" s="287">
        <v>46.781434450662275</v>
      </c>
      <c r="M56" s="287">
        <v>41.2906473807843</v>
      </c>
      <c r="N56" s="287">
        <v>38.40047565403183</v>
      </c>
      <c r="O56" s="287">
        <v>35.734640787063228</v>
      </c>
      <c r="P56" s="287">
        <v>33.291823854790493</v>
      </c>
      <c r="Q56" s="287">
        <v>29.549104734010879</v>
      </c>
      <c r="R56" s="287">
        <v>29.012406722223233</v>
      </c>
      <c r="S56" s="287">
        <v>26.424496999607484</v>
      </c>
      <c r="T56" s="287">
        <v>29.770210984162961</v>
      </c>
      <c r="U56" s="287">
        <v>32.295566000961742</v>
      </c>
      <c r="V56" s="287">
        <v>32.91856800261418</v>
      </c>
      <c r="W56" s="287">
        <v>32.012255001152667</v>
      </c>
      <c r="X56" s="287">
        <v>33.040852002192239</v>
      </c>
      <c r="Y56" s="287">
        <v>35.475840623425562</v>
      </c>
      <c r="Z56" s="287">
        <v>39.176716818587074</v>
      </c>
      <c r="AA56" s="287">
        <v>39.563941660692223</v>
      </c>
      <c r="AB56" s="287">
        <v>36.759669933455989</v>
      </c>
      <c r="AC56" s="287">
        <v>39.070487613999994</v>
      </c>
      <c r="AD56" s="287">
        <v>34.442242413500004</v>
      </c>
      <c r="AE56" s="287">
        <v>37.013840574999996</v>
      </c>
      <c r="AF56" s="287">
        <v>38.709279694999999</v>
      </c>
      <c r="AG56" s="287">
        <v>39.593642924999997</v>
      </c>
      <c r="AH56" s="287">
        <v>39.838669207999992</v>
      </c>
      <c r="AI56" s="287">
        <v>40.368390033000004</v>
      </c>
      <c r="AJ56" s="287">
        <v>44.933408166666666</v>
      </c>
      <c r="AK56" s="287">
        <v>61.416251166666669</v>
      </c>
      <c r="AL56" s="287">
        <v>54.127521126396033</v>
      </c>
      <c r="AM56" s="287">
        <v>52.536899342898536</v>
      </c>
      <c r="AN56" s="287">
        <v>68.74338521635417</v>
      </c>
      <c r="AO56" s="288">
        <v>64.31619214623268</v>
      </c>
      <c r="AP56" s="289">
        <v>-6.6958011401109241E-2</v>
      </c>
      <c r="AQ56" s="289">
        <v>7.1553723077868447E-2</v>
      </c>
      <c r="AR56" s="289">
        <v>8.3078591854255732E-3</v>
      </c>
    </row>
    <row r="57" spans="1:44" s="161" customFormat="1" x14ac:dyDescent="0.15">
      <c r="A57" s="163" t="s">
        <v>94</v>
      </c>
      <c r="B57" s="260">
        <v>982.42223998689246</v>
      </c>
      <c r="C57" s="260">
        <v>1039.3933850434473</v>
      </c>
      <c r="D57" s="260">
        <v>1099.3921700397934</v>
      </c>
      <c r="E57" s="260">
        <v>1193.5172450081648</v>
      </c>
      <c r="F57" s="260">
        <v>1316.4104649917615</v>
      </c>
      <c r="G57" s="260">
        <v>1364.4309309853679</v>
      </c>
      <c r="H57" s="260">
        <v>1423.0784170016434</v>
      </c>
      <c r="I57" s="260">
        <v>1486.0976665289668</v>
      </c>
      <c r="J57" s="260">
        <v>1593.1575097075888</v>
      </c>
      <c r="K57" s="260">
        <v>1630.9863953515512</v>
      </c>
      <c r="L57" s="260">
        <v>1664.5589744506622</v>
      </c>
      <c r="M57" s="260">
        <v>1718.0851673807845</v>
      </c>
      <c r="N57" s="260">
        <v>1761.4777106540319</v>
      </c>
      <c r="O57" s="260">
        <v>1864.4367467870629</v>
      </c>
      <c r="P57" s="260">
        <v>2023.5439428547904</v>
      </c>
      <c r="Q57" s="260">
        <v>2099.6679507340109</v>
      </c>
      <c r="R57" s="260">
        <v>2127.0141747922235</v>
      </c>
      <c r="S57" s="260">
        <v>2083.5426619996078</v>
      </c>
      <c r="T57" s="260">
        <v>2135.4715489841628</v>
      </c>
      <c r="U57" s="260">
        <v>2190.7819150009618</v>
      </c>
      <c r="V57" s="260">
        <v>2326.6809190026142</v>
      </c>
      <c r="W57" s="260">
        <v>2441.2879190011527</v>
      </c>
      <c r="X57" s="260">
        <v>2765.6018590021918</v>
      </c>
      <c r="Y57" s="260">
        <v>3128.9292858404497</v>
      </c>
      <c r="Z57" s="260">
        <v>3440.0186988185874</v>
      </c>
      <c r="AA57" s="260">
        <v>3718.3066336606921</v>
      </c>
      <c r="AB57" s="260">
        <v>3972.2447559434563</v>
      </c>
      <c r="AC57" s="260">
        <v>4187.3076996739992</v>
      </c>
      <c r="AD57" s="260">
        <v>4472.4908471384497</v>
      </c>
      <c r="AE57" s="260">
        <v>4847.7318506268757</v>
      </c>
      <c r="AF57" s="260">
        <v>5255.8741035609955</v>
      </c>
      <c r="AG57" s="260">
        <v>5527.1102016699979</v>
      </c>
      <c r="AH57" s="260">
        <v>5673.2272229279988</v>
      </c>
      <c r="AI57" s="260">
        <v>5617.8259912529993</v>
      </c>
      <c r="AJ57" s="260">
        <v>5521.5506908066673</v>
      </c>
      <c r="AK57" s="260">
        <v>5220.9976210676659</v>
      </c>
      <c r="AL57" s="260">
        <v>5351.9557268063954</v>
      </c>
      <c r="AM57" s="260">
        <v>5692.0920929855138</v>
      </c>
      <c r="AN57" s="260">
        <v>5918.5421730475709</v>
      </c>
      <c r="AO57" s="260">
        <v>5879.356990605128</v>
      </c>
      <c r="AP57" s="286">
        <v>-9.3349000043055907E-3</v>
      </c>
      <c r="AQ57" s="286">
        <v>2.8410562750476709E-2</v>
      </c>
      <c r="AR57" s="286">
        <v>0.75944903373226136</v>
      </c>
    </row>
    <row r="58" spans="1:44" x14ac:dyDescent="0.15">
      <c r="B58" s="257"/>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9"/>
      <c r="AP58" s="285"/>
      <c r="AQ58" s="285"/>
      <c r="AR58" s="285"/>
    </row>
    <row r="59" spans="1:44" s="271" customFormat="1" x14ac:dyDescent="0.15">
      <c r="A59" s="507" t="s">
        <v>93</v>
      </c>
      <c r="B59" s="511">
        <v>3916.5141904698671</v>
      </c>
      <c r="C59" s="511">
        <v>4055.4533416961845</v>
      </c>
      <c r="D59" s="511">
        <v>4063.8489602067443</v>
      </c>
      <c r="E59" s="511">
        <v>4260.5328880350753</v>
      </c>
      <c r="F59" s="511">
        <v>4462.8094474490135</v>
      </c>
      <c r="G59" s="511">
        <v>4578.8261201086943</v>
      </c>
      <c r="H59" s="511">
        <v>4668.9857456627196</v>
      </c>
      <c r="I59" s="511">
        <v>4777.2792291488067</v>
      </c>
      <c r="J59" s="511">
        <v>4867.1576280142344</v>
      </c>
      <c r="K59" s="511">
        <v>4764.3063295870579</v>
      </c>
      <c r="L59" s="511">
        <v>4589.7658750856554</v>
      </c>
      <c r="M59" s="511">
        <v>4556.6569124279913</v>
      </c>
      <c r="N59" s="511">
        <v>4424.8884868080668</v>
      </c>
      <c r="O59" s="511">
        <v>4512.0231501406233</v>
      </c>
      <c r="P59" s="511">
        <v>4638.6623889911252</v>
      </c>
      <c r="Q59" s="511">
        <v>4703.5675281875583</v>
      </c>
      <c r="R59" s="511">
        <v>4741.2968430894862</v>
      </c>
      <c r="S59" s="511">
        <v>4647.4620983906279</v>
      </c>
      <c r="T59" s="511">
        <v>4653.745418866939</v>
      </c>
      <c r="U59" s="511">
        <v>4707.750079958043</v>
      </c>
      <c r="V59" s="511">
        <v>4920.6742245930964</v>
      </c>
      <c r="W59" s="511">
        <v>4966.112903101709</v>
      </c>
      <c r="X59" s="511">
        <v>5321.34507589433</v>
      </c>
      <c r="Y59" s="511">
        <v>5729.3788476248301</v>
      </c>
      <c r="Z59" s="511">
        <v>6086.9353944641407</v>
      </c>
      <c r="AA59" s="511">
        <v>6419.8234996882638</v>
      </c>
      <c r="AB59" s="511">
        <v>6673.088053699189</v>
      </c>
      <c r="AC59" s="511">
        <v>6933.8731002109662</v>
      </c>
      <c r="AD59" s="511">
        <v>7050.0680798526791</v>
      </c>
      <c r="AE59" s="511">
        <v>7460.3151661454222</v>
      </c>
      <c r="AF59" s="511">
        <v>7956.5028038994524</v>
      </c>
      <c r="AG59" s="511">
        <v>8184.6024957034087</v>
      </c>
      <c r="AH59" s="511">
        <v>8255.7655521844681</v>
      </c>
      <c r="AI59" s="511">
        <v>8178.9358549653589</v>
      </c>
      <c r="AJ59" s="511">
        <v>7946.8233212531522</v>
      </c>
      <c r="AK59" s="511">
        <v>7478.4354666603631</v>
      </c>
      <c r="AL59" s="511">
        <v>7701.781027393029</v>
      </c>
      <c r="AM59" s="511">
        <v>8075.2414289371145</v>
      </c>
      <c r="AN59" s="511">
        <v>8133.3789373651689</v>
      </c>
      <c r="AO59" s="511">
        <v>7741.6083627250428</v>
      </c>
      <c r="AP59" s="512">
        <v>-5.0768876408846531E-2</v>
      </c>
      <c r="AQ59" s="512">
        <v>1.4396564249850696E-2</v>
      </c>
      <c r="AR59" s="512">
        <v>1</v>
      </c>
    </row>
    <row r="60" spans="1:44" x14ac:dyDescent="0.15">
      <c r="A60" s="168" t="s">
        <v>92</v>
      </c>
      <c r="B60" s="257">
        <v>2058.9429247174448</v>
      </c>
      <c r="C60" s="257">
        <v>2122.5480620975532</v>
      </c>
      <c r="D60" s="257">
        <v>2062.6027922146086</v>
      </c>
      <c r="E60" s="257">
        <v>2162.3648512875284</v>
      </c>
      <c r="F60" s="257">
        <v>2287.5852690809061</v>
      </c>
      <c r="G60" s="257">
        <v>2331.771025005045</v>
      </c>
      <c r="H60" s="257">
        <v>2360.6595870051624</v>
      </c>
      <c r="I60" s="257">
        <v>2375.1252130289381</v>
      </c>
      <c r="J60" s="257">
        <v>2400.3808710223857</v>
      </c>
      <c r="K60" s="257">
        <v>2331.2824806454264</v>
      </c>
      <c r="L60" s="257">
        <v>2205.6075258831538</v>
      </c>
      <c r="M60" s="257">
        <v>2146.0339158517318</v>
      </c>
      <c r="N60" s="257">
        <v>2038.5442249522882</v>
      </c>
      <c r="O60" s="257">
        <v>2088.3558200561661</v>
      </c>
      <c r="P60" s="257">
        <v>2092.4563936276636</v>
      </c>
      <c r="Q60" s="257">
        <v>2125.8956888070106</v>
      </c>
      <c r="R60" s="257">
        <v>2160.9822564932224</v>
      </c>
      <c r="S60" s="257">
        <v>2134.9386688347572</v>
      </c>
      <c r="T60" s="257">
        <v>2112.4072374416214</v>
      </c>
      <c r="U60" s="257">
        <v>2080.382183086781</v>
      </c>
      <c r="V60" s="257">
        <v>2160.9745206595471</v>
      </c>
      <c r="W60" s="257">
        <v>2122.2449773584613</v>
      </c>
      <c r="X60" s="257">
        <v>2111.0484917966405</v>
      </c>
      <c r="Y60" s="257">
        <v>2154.5088394637128</v>
      </c>
      <c r="Z60" s="257">
        <v>2198.7755823264119</v>
      </c>
      <c r="AA60" s="257">
        <v>2233.0370912773237</v>
      </c>
      <c r="AB60" s="257">
        <v>2232.8293591714669</v>
      </c>
      <c r="AC60" s="257">
        <v>2252.2089580123816</v>
      </c>
      <c r="AD60" s="257">
        <v>2151.1372104480247</v>
      </c>
      <c r="AE60" s="257">
        <v>2162.6435838232273</v>
      </c>
      <c r="AF60" s="257">
        <v>2193.8886779102122</v>
      </c>
      <c r="AG60" s="257">
        <v>2147.1421111237878</v>
      </c>
      <c r="AH60" s="257">
        <v>2112.8499003357101</v>
      </c>
      <c r="AI60" s="257">
        <v>2147.6103962839879</v>
      </c>
      <c r="AJ60" s="257">
        <v>2013.2957811808774</v>
      </c>
      <c r="AK60" s="257">
        <v>1838.6421569947818</v>
      </c>
      <c r="AL60" s="257">
        <v>1868.6142482354023</v>
      </c>
      <c r="AM60" s="257">
        <v>1853.7354694411149</v>
      </c>
      <c r="AN60" s="257">
        <v>1735.0682817821435</v>
      </c>
      <c r="AO60" s="259">
        <v>1422.3806296483422</v>
      </c>
      <c r="AP60" s="285">
        <v>-0.1824561841923561</v>
      </c>
      <c r="AQ60" s="285">
        <v>-2.1265616076860061E-2</v>
      </c>
      <c r="AR60" s="285">
        <v>0.18373192791525619</v>
      </c>
    </row>
    <row r="61" spans="1:44" x14ac:dyDescent="0.15">
      <c r="A61" s="168" t="s">
        <v>91</v>
      </c>
      <c r="B61" s="257">
        <v>1857.5712657524225</v>
      </c>
      <c r="C61" s="257">
        <v>1932.9052795986306</v>
      </c>
      <c r="D61" s="257">
        <v>2001.246167992136</v>
      </c>
      <c r="E61" s="257">
        <v>2098.1680367475469</v>
      </c>
      <c r="F61" s="257">
        <v>2175.2241783681061</v>
      </c>
      <c r="G61" s="257">
        <v>2247.0550951036471</v>
      </c>
      <c r="H61" s="257">
        <v>2308.3261586575572</v>
      </c>
      <c r="I61" s="257">
        <v>2402.1540161198718</v>
      </c>
      <c r="J61" s="257">
        <v>2466.7767569918492</v>
      </c>
      <c r="K61" s="257">
        <v>2433.0238489416306</v>
      </c>
      <c r="L61" s="257">
        <v>2384.1583492025011</v>
      </c>
      <c r="M61" s="257">
        <v>2410.6229965762591</v>
      </c>
      <c r="N61" s="257">
        <v>2386.3442618557806</v>
      </c>
      <c r="O61" s="257">
        <v>2423.6673300844573</v>
      </c>
      <c r="P61" s="257">
        <v>2546.2059953634616</v>
      </c>
      <c r="Q61" s="257">
        <v>2577.6718393805463</v>
      </c>
      <c r="R61" s="257">
        <v>2580.3145865962638</v>
      </c>
      <c r="S61" s="257">
        <v>2512.5234295558685</v>
      </c>
      <c r="T61" s="257">
        <v>2541.338181425318</v>
      </c>
      <c r="U61" s="257">
        <v>2627.3678968712611</v>
      </c>
      <c r="V61" s="257">
        <v>2759.6997039335474</v>
      </c>
      <c r="W61" s="257">
        <v>2843.8679257432482</v>
      </c>
      <c r="X61" s="257">
        <v>3210.2965840976913</v>
      </c>
      <c r="Y61" s="257">
        <v>3574.8700081611164</v>
      </c>
      <c r="Z61" s="257">
        <v>3888.1598121377297</v>
      </c>
      <c r="AA61" s="257">
        <v>4186.7864084109397</v>
      </c>
      <c r="AB61" s="257">
        <v>4440.2586945277153</v>
      </c>
      <c r="AC61" s="257">
        <v>4681.6641421985851</v>
      </c>
      <c r="AD61" s="257">
        <v>4898.9308694046558</v>
      </c>
      <c r="AE61" s="257">
        <v>5297.6715823221912</v>
      </c>
      <c r="AF61" s="257">
        <v>5762.6141259892411</v>
      </c>
      <c r="AG61" s="257">
        <v>6037.4603845796219</v>
      </c>
      <c r="AH61" s="257">
        <v>6142.9156518487598</v>
      </c>
      <c r="AI61" s="257">
        <v>6031.3254586813691</v>
      </c>
      <c r="AJ61" s="257">
        <v>5933.527540072273</v>
      </c>
      <c r="AK61" s="257">
        <v>5639.7933096655825</v>
      </c>
      <c r="AL61" s="257">
        <v>5833.1667791576256</v>
      </c>
      <c r="AM61" s="257">
        <v>6221.5059594960021</v>
      </c>
      <c r="AN61" s="257">
        <v>6398.3106555830227</v>
      </c>
      <c r="AO61" s="259">
        <v>6319.227733076702</v>
      </c>
      <c r="AP61" s="285">
        <v>-1.5058439209445718E-2</v>
      </c>
      <c r="AQ61" s="285">
        <v>2.7061385069918176E-2</v>
      </c>
      <c r="AR61" s="285">
        <v>0.81626807208474395</v>
      </c>
    </row>
    <row r="62" spans="1:44" x14ac:dyDescent="0.15">
      <c r="A62" s="272" t="s">
        <v>90</v>
      </c>
      <c r="B62" s="273">
        <v>1015.0654939999999</v>
      </c>
      <c r="C62" s="273">
        <v>1064.4294790000001</v>
      </c>
      <c r="D62" s="273">
        <v>1059.0819430000001</v>
      </c>
      <c r="E62" s="273">
        <v>1095.4930240000001</v>
      </c>
      <c r="F62" s="273">
        <v>1145.5258027999998</v>
      </c>
      <c r="G62" s="273">
        <v>1157.2276026000002</v>
      </c>
      <c r="H62" s="273">
        <v>1153.6704849</v>
      </c>
      <c r="I62" s="273">
        <v>1144.5278222969814</v>
      </c>
      <c r="J62" s="273">
        <v>1122.2196499532747</v>
      </c>
      <c r="K62" s="273">
        <v>987.28360874709597</v>
      </c>
      <c r="L62" s="273">
        <v>877.45392238633508</v>
      </c>
      <c r="M62" s="273">
        <v>825.48075743955587</v>
      </c>
      <c r="N62" s="273">
        <v>784.87187275034955</v>
      </c>
      <c r="O62" s="273">
        <v>757.73267238712799</v>
      </c>
      <c r="P62" s="273">
        <v>746.13238972646832</v>
      </c>
      <c r="Q62" s="273">
        <v>740.47874681136568</v>
      </c>
      <c r="R62" s="273">
        <v>710.78448340980628</v>
      </c>
      <c r="S62" s="273">
        <v>647.10266187344439</v>
      </c>
      <c r="T62" s="273">
        <v>623.91613968894183</v>
      </c>
      <c r="U62" s="273">
        <v>622.80762404511961</v>
      </c>
      <c r="V62" s="273">
        <v>631.40902154036667</v>
      </c>
      <c r="W62" s="273">
        <v>633.00351564650543</v>
      </c>
      <c r="X62" s="273">
        <v>635.90945033625246</v>
      </c>
      <c r="Y62" s="273">
        <v>623.70220768734009</v>
      </c>
      <c r="Z62" s="273">
        <v>615.46992856250745</v>
      </c>
      <c r="AA62" s="273">
        <v>609.16153386770691</v>
      </c>
      <c r="AB62" s="273">
        <v>600.29486062055912</v>
      </c>
      <c r="AC62" s="273">
        <v>579.20031458248582</v>
      </c>
      <c r="AD62" s="273">
        <v>555.1876523930091</v>
      </c>
      <c r="AE62" s="273">
        <v>544.41891778428203</v>
      </c>
      <c r="AF62" s="273">
        <v>571.18091914824686</v>
      </c>
      <c r="AG62" s="273">
        <v>573.53789996658054</v>
      </c>
      <c r="AH62" s="273">
        <v>545.45885939574748</v>
      </c>
      <c r="AI62" s="273">
        <v>528.0501137006604</v>
      </c>
      <c r="AJ62" s="273">
        <v>519.09117483643945</v>
      </c>
      <c r="AK62" s="273">
        <v>478.87605994770587</v>
      </c>
      <c r="AL62" s="273">
        <v>489.69073778638381</v>
      </c>
      <c r="AM62" s="273">
        <v>475.19330316979085</v>
      </c>
      <c r="AN62" s="273">
        <v>387.09866222628364</v>
      </c>
      <c r="AO62" s="260">
        <v>313.17640054786204</v>
      </c>
      <c r="AP62" s="292">
        <v>-0.19317538963813252</v>
      </c>
      <c r="AQ62" s="292">
        <v>-3.5420145832523731E-2</v>
      </c>
      <c r="AR62" s="292">
        <v>4.0453661031959527E-2</v>
      </c>
    </row>
    <row r="64" spans="1:44" x14ac:dyDescent="0.15">
      <c r="A64" s="168" t="s">
        <v>89</v>
      </c>
    </row>
    <row r="65" spans="1:1" x14ac:dyDescent="0.15">
      <c r="A65" s="168" t="s">
        <v>657</v>
      </c>
    </row>
    <row r="66" spans="1:1" x14ac:dyDescent="0.15">
      <c r="A66" s="168" t="s">
        <v>215</v>
      </c>
    </row>
    <row r="67" spans="1:1" x14ac:dyDescent="0.15">
      <c r="A67" s="279" t="s">
        <v>244</v>
      </c>
    </row>
    <row r="68" spans="1:1" x14ac:dyDescent="0.15">
      <c r="A68" s="168" t="s">
        <v>84</v>
      </c>
    </row>
    <row r="69" spans="1:1" x14ac:dyDescent="0.15">
      <c r="A69" s="168" t="s">
        <v>83</v>
      </c>
    </row>
    <row r="70" spans="1:1" x14ac:dyDescent="0.15">
      <c r="A70" s="168" t="s">
        <v>219</v>
      </c>
    </row>
    <row r="71" spans="1:1" x14ac:dyDescent="0.15">
      <c r="A71" s="161" t="s">
        <v>294</v>
      </c>
    </row>
    <row r="72" spans="1:1" x14ac:dyDescent="0.15">
      <c r="A72" s="161" t="s">
        <v>223</v>
      </c>
    </row>
  </sheetData>
  <mergeCells count="1">
    <mergeCell ref="AP2:AQ2"/>
  </mergeCells>
  <conditionalFormatting sqref="AP4:AR62">
    <cfRule type="cellIs" dxfId="254" priority="1" operator="lessThanOrEqual">
      <formula>0</formula>
    </cfRule>
    <cfRule type="cellIs" dxfId="253" priority="2" operator="greaterThan">
      <formula>0</formula>
    </cfRule>
  </conditionalFormatting>
  <hyperlinks>
    <hyperlink ref="L1" location="Contents!A1" display="Contents" xr:uid="{8F962036-27B2-4CA5-A8AA-347D746C3C1F}"/>
    <hyperlink ref="AT1" location="Contents!A1" display="Contents" xr:uid="{09E0BD03-0666-4CE0-AE30-5CAD8C323F3F}"/>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3F754-BA0C-41D7-8E11-E7DB9C78E86F}">
  <dimension ref="A1:AT72"/>
  <sheetViews>
    <sheetView showGridLines="0" zoomScaleNormal="100" workbookViewId="0">
      <pane xSplit="1" ySplit="3" topLeftCell="AB55" activePane="bottomRight" state="frozen"/>
      <selection activeCell="AL81" sqref="AL81"/>
      <selection pane="topRight" activeCell="AL81" sqref="AL81"/>
      <selection pane="bottomLeft" activeCell="AL81" sqref="AL81"/>
      <selection pane="bottomRight" activeCell="AT1" sqref="AT1"/>
    </sheetView>
  </sheetViews>
  <sheetFormatPr baseColWidth="10" defaultColWidth="9.25" defaultRowHeight="11" x14ac:dyDescent="0.15"/>
  <cols>
    <col min="1" max="1" width="30.75" style="168" customWidth="1"/>
    <col min="2" max="40" width="8.5" style="168" customWidth="1"/>
    <col min="41" max="41" width="8.5" style="161" customWidth="1"/>
    <col min="42" max="42" width="10.5" style="168" customWidth="1"/>
    <col min="43" max="43" width="12" style="168" customWidth="1"/>
    <col min="44" max="16384" width="9.25" style="168"/>
  </cols>
  <sheetData>
    <row r="1" spans="1:46" ht="13" x14ac:dyDescent="0.15">
      <c r="A1" s="493" t="s">
        <v>655</v>
      </c>
      <c r="L1" s="30" t="s">
        <v>199</v>
      </c>
      <c r="AR1" s="283"/>
      <c r="AT1" s="30" t="s">
        <v>199</v>
      </c>
    </row>
    <row r="2" spans="1:46" x14ac:dyDescent="0.15">
      <c r="AP2" s="1229" t="s">
        <v>197</v>
      </c>
      <c r="AQ2" s="1229"/>
      <c r="AR2" s="283" t="s">
        <v>196</v>
      </c>
    </row>
    <row r="3" spans="1:46" x14ac:dyDescent="0.15">
      <c r="A3" s="168" t="s">
        <v>195</v>
      </c>
      <c r="B3" s="168">
        <v>1981</v>
      </c>
      <c r="C3" s="168">
        <v>1982</v>
      </c>
      <c r="D3" s="168">
        <v>1983</v>
      </c>
      <c r="E3" s="168">
        <v>1984</v>
      </c>
      <c r="F3" s="168">
        <v>1985</v>
      </c>
      <c r="G3" s="168">
        <v>1986</v>
      </c>
      <c r="H3" s="168">
        <v>1987</v>
      </c>
      <c r="I3" s="168">
        <v>1988</v>
      </c>
      <c r="J3" s="168">
        <v>1989</v>
      </c>
      <c r="K3" s="168">
        <v>1990</v>
      </c>
      <c r="L3" s="168">
        <v>1991</v>
      </c>
      <c r="M3" s="168">
        <v>1992</v>
      </c>
      <c r="N3" s="168">
        <v>1993</v>
      </c>
      <c r="O3" s="168">
        <v>1994</v>
      </c>
      <c r="P3" s="168">
        <v>1995</v>
      </c>
      <c r="Q3" s="168">
        <v>1996</v>
      </c>
      <c r="R3" s="168">
        <v>1997</v>
      </c>
      <c r="S3" s="168">
        <v>1998</v>
      </c>
      <c r="T3" s="168">
        <v>1999</v>
      </c>
      <c r="U3" s="168">
        <v>2000</v>
      </c>
      <c r="V3" s="168">
        <v>2001</v>
      </c>
      <c r="W3" s="168">
        <v>2002</v>
      </c>
      <c r="X3" s="168">
        <v>2003</v>
      </c>
      <c r="Y3" s="168">
        <v>2004</v>
      </c>
      <c r="Z3" s="168">
        <v>2005</v>
      </c>
      <c r="AA3" s="168">
        <v>2006</v>
      </c>
      <c r="AB3" s="168">
        <v>2007</v>
      </c>
      <c r="AC3" s="168">
        <v>2008</v>
      </c>
      <c r="AD3" s="168">
        <v>2009</v>
      </c>
      <c r="AE3" s="168">
        <v>2010</v>
      </c>
      <c r="AF3" s="168">
        <v>2011</v>
      </c>
      <c r="AG3" s="168">
        <v>2012</v>
      </c>
      <c r="AH3" s="168">
        <v>2013</v>
      </c>
      <c r="AI3" s="168">
        <v>2014</v>
      </c>
      <c r="AJ3" s="168">
        <v>2015</v>
      </c>
      <c r="AK3" s="168">
        <v>2016</v>
      </c>
      <c r="AL3" s="168">
        <v>2017</v>
      </c>
      <c r="AM3" s="168">
        <v>2018</v>
      </c>
      <c r="AN3" s="168">
        <v>2019</v>
      </c>
      <c r="AO3" s="161">
        <v>2020</v>
      </c>
      <c r="AP3" s="283">
        <v>2020</v>
      </c>
      <c r="AQ3" s="283" t="s">
        <v>194</v>
      </c>
      <c r="AR3" s="283">
        <v>2020</v>
      </c>
    </row>
    <row r="4" spans="1:46"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0"/>
      <c r="AP4" s="251"/>
      <c r="AQ4" s="251"/>
      <c r="AR4" s="251"/>
    </row>
    <row r="5" spans="1:46" x14ac:dyDescent="0.15">
      <c r="A5" s="168" t="s">
        <v>193</v>
      </c>
      <c r="B5" s="311">
        <v>0.96954204124828802</v>
      </c>
      <c r="C5" s="311">
        <v>1.0282790253417591</v>
      </c>
      <c r="D5" s="311">
        <v>1.0660110797929827</v>
      </c>
      <c r="E5" s="311">
        <v>1.3964001582835008</v>
      </c>
      <c r="F5" s="311">
        <v>1.4871319779337164</v>
      </c>
      <c r="G5" s="311">
        <v>1.382118009298877</v>
      </c>
      <c r="H5" s="311">
        <v>1.3939360468404733</v>
      </c>
      <c r="I5" s="311">
        <v>1.6141949936543989</v>
      </c>
      <c r="J5" s="311">
        <v>1.7184000192019666</v>
      </c>
      <c r="K5" s="311">
        <v>1.6731010726604068</v>
      </c>
      <c r="L5" s="311">
        <v>1.7479758665309126</v>
      </c>
      <c r="M5" s="311">
        <v>1.5535300391728992</v>
      </c>
      <c r="N5" s="311">
        <v>1.6513130586426648</v>
      </c>
      <c r="O5" s="311">
        <v>1.7352689528311001</v>
      </c>
      <c r="P5" s="311">
        <v>1.8008101685330986</v>
      </c>
      <c r="Q5" s="311">
        <v>1.8322148021680582</v>
      </c>
      <c r="R5" s="311">
        <v>1.8979431739076162</v>
      </c>
      <c r="S5" s="311">
        <v>1.7950629959800743</v>
      </c>
      <c r="T5" s="311">
        <v>1.725393772506028</v>
      </c>
      <c r="U5" s="311">
        <v>1.636288029855602</v>
      </c>
      <c r="V5" s="311">
        <v>1.6664449978379052</v>
      </c>
      <c r="W5" s="311">
        <v>1.4344489525768913</v>
      </c>
      <c r="X5" s="311">
        <v>1.3318930980662211</v>
      </c>
      <c r="Y5" s="311">
        <v>1.419746005896267</v>
      </c>
      <c r="Z5" s="311">
        <v>1.4788350612980052</v>
      </c>
      <c r="AA5" s="311">
        <v>1.4570471712158242</v>
      </c>
      <c r="AB5" s="311">
        <v>1.4945299436293793</v>
      </c>
      <c r="AC5" s="311">
        <v>1.4901520233319634</v>
      </c>
      <c r="AD5" s="311">
        <v>1.3877161030646883</v>
      </c>
      <c r="AE5" s="311">
        <v>1.4832321057824573</v>
      </c>
      <c r="AF5" s="311">
        <v>1.4848210000000266</v>
      </c>
      <c r="AG5" s="311">
        <v>1.4933630000000253</v>
      </c>
      <c r="AH5" s="311">
        <v>1.5256130000000261</v>
      </c>
      <c r="AI5" s="311">
        <v>1.5140050000000258</v>
      </c>
      <c r="AJ5" s="311">
        <v>1.3644620000000229</v>
      </c>
      <c r="AK5" s="311">
        <v>1.3701730000000234</v>
      </c>
      <c r="AL5" s="311">
        <v>1.3303360000000228</v>
      </c>
      <c r="AM5" s="311">
        <v>1.2218980000000208</v>
      </c>
      <c r="AN5" s="311">
        <v>1.1387730000000191</v>
      </c>
      <c r="AO5" s="312">
        <v>0.89049010465050449</v>
      </c>
      <c r="AP5" s="285">
        <v>-0.22016321814999662</v>
      </c>
      <c r="AQ5" s="285">
        <v>-1.9576633280916078E-2</v>
      </c>
      <c r="AR5" s="285">
        <v>5.5792794879604276E-3</v>
      </c>
    </row>
    <row r="6" spans="1:46" x14ac:dyDescent="0.15">
      <c r="A6" s="168" t="s">
        <v>192</v>
      </c>
      <c r="B6" s="311">
        <v>7.1145E-2</v>
      </c>
      <c r="C6" s="311">
        <v>8.5546999999999998E-2</v>
      </c>
      <c r="D6" s="311">
        <v>0.108636</v>
      </c>
      <c r="E6" s="311">
        <v>0.11836100000000001</v>
      </c>
      <c r="F6" s="311">
        <v>0.12143999999999999</v>
      </c>
      <c r="G6" s="311">
        <v>0.13152699999999998</v>
      </c>
      <c r="H6" s="311">
        <v>0.145985</v>
      </c>
      <c r="I6" s="311">
        <v>0.13033699999999998</v>
      </c>
      <c r="J6" s="311">
        <v>0.14002300000000001</v>
      </c>
      <c r="K6" s="311">
        <v>0.14175699999999999</v>
      </c>
      <c r="L6" s="311">
        <v>0.128723</v>
      </c>
      <c r="M6" s="311">
        <v>0.119562</v>
      </c>
      <c r="N6" s="311">
        <v>0.129415</v>
      </c>
      <c r="O6" s="311">
        <v>0.17499999999999999</v>
      </c>
      <c r="P6" s="311">
        <v>0.172707</v>
      </c>
      <c r="Q6" s="311">
        <v>0.191191</v>
      </c>
      <c r="R6" s="311">
        <v>0.18970900000000002</v>
      </c>
      <c r="S6" s="311">
        <v>0.199411</v>
      </c>
      <c r="T6" s="311">
        <v>0.203846</v>
      </c>
      <c r="U6" s="311">
        <v>0.22670199999999999</v>
      </c>
      <c r="V6" s="311">
        <v>0.17425729000000001</v>
      </c>
      <c r="W6" s="311">
        <v>0.14197204400000002</v>
      </c>
      <c r="X6" s="311">
        <v>0.18478256700000001</v>
      </c>
      <c r="Y6" s="311">
        <v>0.24604911500000001</v>
      </c>
      <c r="Z6" s="311">
        <v>0.25421010300000002</v>
      </c>
      <c r="AA6" s="311">
        <v>0.28339061400000004</v>
      </c>
      <c r="AB6" s="311">
        <v>0.30579573299999996</v>
      </c>
      <c r="AC6" s="311">
        <v>0.28981609600000002</v>
      </c>
      <c r="AD6" s="311">
        <v>0.25466842200000001</v>
      </c>
      <c r="AE6" s="311">
        <v>0.30648772699999999</v>
      </c>
      <c r="AF6" s="311">
        <v>0.392282297</v>
      </c>
      <c r="AG6" s="311">
        <v>0.31080538299999999</v>
      </c>
      <c r="AH6" s="311">
        <v>0.29987717600000002</v>
      </c>
      <c r="AI6" s="311">
        <v>0.30372982999999998</v>
      </c>
      <c r="AJ6" s="311">
        <v>0.28768656499999995</v>
      </c>
      <c r="AK6" s="311">
        <v>0.25416514299999998</v>
      </c>
      <c r="AL6" s="311">
        <v>0.30824001500000003</v>
      </c>
      <c r="AM6" s="311">
        <v>0.27957799999999999</v>
      </c>
      <c r="AN6" s="311">
        <v>0.23046</v>
      </c>
      <c r="AO6" s="312">
        <v>0.15464053112313936</v>
      </c>
      <c r="AP6" s="285">
        <v>-0.33082523643677408</v>
      </c>
      <c r="AQ6" s="285">
        <v>-9.9387886871113995E-3</v>
      </c>
      <c r="AR6" s="285">
        <v>9.6888526755865357E-4</v>
      </c>
    </row>
    <row r="7" spans="1:46" x14ac:dyDescent="0.15">
      <c r="A7" s="168" t="s">
        <v>191</v>
      </c>
      <c r="B7" s="311">
        <v>18.419095810623237</v>
      </c>
      <c r="C7" s="311">
        <v>18.681699212340352</v>
      </c>
      <c r="D7" s="311">
        <v>17.286391117923543</v>
      </c>
      <c r="E7" s="311">
        <v>19.764630537384043</v>
      </c>
      <c r="F7" s="311">
        <v>19.369673016595382</v>
      </c>
      <c r="G7" s="311">
        <v>19.554397470551354</v>
      </c>
      <c r="H7" s="311">
        <v>20.187490170756686</v>
      </c>
      <c r="I7" s="311">
        <v>20.785399026647223</v>
      </c>
      <c r="J7" s="311">
        <v>21.409371771309715</v>
      </c>
      <c r="K7" s="311">
        <v>22.539338172049515</v>
      </c>
      <c r="L7" s="311">
        <v>21.686253982419441</v>
      </c>
      <c r="M7" s="311">
        <v>21.744094887405279</v>
      </c>
      <c r="N7" s="311">
        <v>20.382488187959371</v>
      </c>
      <c r="O7" s="311">
        <v>22.253215836688792</v>
      </c>
      <c r="P7" s="311">
        <v>22.180520619851549</v>
      </c>
      <c r="Q7" s="311">
        <v>22.842645599065509</v>
      </c>
      <c r="R7" s="311">
        <v>23.363302112314376</v>
      </c>
      <c r="S7" s="311">
        <v>24.100572082908265</v>
      </c>
      <c r="T7" s="311">
        <v>23.348724852246804</v>
      </c>
      <c r="U7" s="311">
        <v>22.787848508890381</v>
      </c>
      <c r="V7" s="311">
        <v>23.601314398016534</v>
      </c>
      <c r="W7" s="311">
        <v>22.784589789350118</v>
      </c>
      <c r="X7" s="311">
        <v>22.144543828599442</v>
      </c>
      <c r="Y7" s="311">
        <v>22.904731432344597</v>
      </c>
      <c r="Z7" s="311">
        <v>23.238583847871986</v>
      </c>
      <c r="AA7" s="311">
        <v>23.844305661464748</v>
      </c>
      <c r="AB7" s="311">
        <v>23.546840109349375</v>
      </c>
      <c r="AC7" s="311">
        <v>23.906305884119813</v>
      </c>
      <c r="AD7" s="311">
        <v>21.673521726648389</v>
      </c>
      <c r="AE7" s="311">
        <v>22.088981356529143</v>
      </c>
      <c r="AF7" s="311">
        <v>22.272584233360984</v>
      </c>
      <c r="AG7" s="311">
        <v>20.724513124965135</v>
      </c>
      <c r="AH7" s="311">
        <v>20.047368202970226</v>
      </c>
      <c r="AI7" s="311">
        <v>20.332424195534156</v>
      </c>
      <c r="AJ7" s="311">
        <v>17.987425933353293</v>
      </c>
      <c r="AK7" s="311">
        <v>14.700868185831</v>
      </c>
      <c r="AL7" s="311">
        <v>15.661363180581745</v>
      </c>
      <c r="AM7" s="311">
        <v>15.398824928563519</v>
      </c>
      <c r="AN7" s="311">
        <v>14.288594877377969</v>
      </c>
      <c r="AO7" s="312">
        <v>10.714763040619989</v>
      </c>
      <c r="AP7" s="289">
        <v>-0.25216665295176466</v>
      </c>
      <c r="AQ7" s="289">
        <v>-4.0806993296505167E-2</v>
      </c>
      <c r="AR7" s="289">
        <v>6.7132309880467506E-2</v>
      </c>
    </row>
    <row r="8" spans="1:46" s="161" customFormat="1" x14ac:dyDescent="0.15">
      <c r="A8" s="163" t="s">
        <v>190</v>
      </c>
      <c r="B8" s="313">
        <v>19.459782851871523</v>
      </c>
      <c r="C8" s="313">
        <v>19.79552523768211</v>
      </c>
      <c r="D8" s="313">
        <v>18.461038197716526</v>
      </c>
      <c r="E8" s="313">
        <v>21.279391695667545</v>
      </c>
      <c r="F8" s="313">
        <v>20.978244994529099</v>
      </c>
      <c r="G8" s="313">
        <v>21.068042479850231</v>
      </c>
      <c r="H8" s="313">
        <v>21.727411217597158</v>
      </c>
      <c r="I8" s="313">
        <v>22.529931020301621</v>
      </c>
      <c r="J8" s="313">
        <v>23.267794790511683</v>
      </c>
      <c r="K8" s="313">
        <v>24.354196244709922</v>
      </c>
      <c r="L8" s="313">
        <v>23.562952848950353</v>
      </c>
      <c r="M8" s="313">
        <v>23.417186926578179</v>
      </c>
      <c r="N8" s="313">
        <v>22.163216246602037</v>
      </c>
      <c r="O8" s="313">
        <v>24.163484789519892</v>
      </c>
      <c r="P8" s="313">
        <v>24.154037788384649</v>
      </c>
      <c r="Q8" s="313">
        <v>24.866051401233566</v>
      </c>
      <c r="R8" s="313">
        <v>25.450954286221993</v>
      </c>
      <c r="S8" s="313">
        <v>26.095046078888338</v>
      </c>
      <c r="T8" s="313">
        <v>25.277964624752833</v>
      </c>
      <c r="U8" s="313">
        <v>24.650838538745983</v>
      </c>
      <c r="V8" s="313">
        <v>25.442016685854441</v>
      </c>
      <c r="W8" s="313">
        <v>24.361010785927011</v>
      </c>
      <c r="X8" s="313">
        <v>23.661219493665662</v>
      </c>
      <c r="Y8" s="313">
        <v>24.570526553240864</v>
      </c>
      <c r="Z8" s="313">
        <v>24.971629012169991</v>
      </c>
      <c r="AA8" s="313">
        <v>25.584743446680573</v>
      </c>
      <c r="AB8" s="313">
        <v>25.347165785978753</v>
      </c>
      <c r="AC8" s="313">
        <v>25.686274003451778</v>
      </c>
      <c r="AD8" s="313">
        <v>23.315906251713077</v>
      </c>
      <c r="AE8" s="313">
        <v>23.878701189311599</v>
      </c>
      <c r="AF8" s="313">
        <v>24.14968753036101</v>
      </c>
      <c r="AG8" s="313">
        <v>22.52868150796516</v>
      </c>
      <c r="AH8" s="313">
        <v>21.872858378970253</v>
      </c>
      <c r="AI8" s="313">
        <v>22.15015902553418</v>
      </c>
      <c r="AJ8" s="313">
        <v>19.639574498353316</v>
      </c>
      <c r="AK8" s="313">
        <v>16.325206328831023</v>
      </c>
      <c r="AL8" s="313">
        <v>17.299939195581768</v>
      </c>
      <c r="AM8" s="313">
        <v>16.900300928563539</v>
      </c>
      <c r="AN8" s="313">
        <v>15.657827877377988</v>
      </c>
      <c r="AO8" s="313">
        <v>11.759893676393633</v>
      </c>
      <c r="AP8" s="286">
        <v>-0.25099682336537465</v>
      </c>
      <c r="AQ8" s="286">
        <v>-3.9034222858224332E-2</v>
      </c>
      <c r="AR8" s="286">
        <v>7.3680474635986579E-2</v>
      </c>
    </row>
    <row r="9" spans="1:46"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2"/>
      <c r="AP9" s="285"/>
      <c r="AQ9" s="285"/>
      <c r="AR9" s="285"/>
    </row>
    <row r="10" spans="1:46" x14ac:dyDescent="0.15">
      <c r="A10" s="168" t="s">
        <v>188</v>
      </c>
      <c r="B10" s="311">
        <v>0.12147861198239995</v>
      </c>
      <c r="C10" s="311">
        <v>0.13390216642440014</v>
      </c>
      <c r="D10" s="311">
        <v>0.14286231198360008</v>
      </c>
      <c r="E10" s="311">
        <v>0.16034107573440012</v>
      </c>
      <c r="F10" s="311">
        <v>0.16363386833040014</v>
      </c>
      <c r="G10" s="311">
        <v>0.15516628304400007</v>
      </c>
      <c r="H10" s="311">
        <v>0.14135356510919997</v>
      </c>
      <c r="I10" s="311">
        <v>0.15398374231800016</v>
      </c>
      <c r="J10" s="311">
        <v>0.13897251938879995</v>
      </c>
      <c r="K10" s="311">
        <v>7.0634562444719981E-2</v>
      </c>
      <c r="L10" s="311">
        <v>8.4493676989872091E-2</v>
      </c>
      <c r="M10" s="311">
        <v>7.9100251906212005E-2</v>
      </c>
      <c r="N10" s="311">
        <v>7.861606171649993E-2</v>
      </c>
      <c r="O10" s="311">
        <v>8.7677819278847949E-2</v>
      </c>
      <c r="P10" s="311">
        <v>8.6013509966387958E-2</v>
      </c>
      <c r="Q10" s="311">
        <v>8.0163398912652076E-2</v>
      </c>
      <c r="R10" s="311">
        <v>9.3801212021411992E-2</v>
      </c>
      <c r="S10" s="311">
        <v>9.178958939450392E-2</v>
      </c>
      <c r="T10" s="311">
        <v>9.4046542884647921E-2</v>
      </c>
      <c r="U10" s="311">
        <v>0.11241811422817215</v>
      </c>
      <c r="V10" s="311">
        <v>9.6511700872763895E-2</v>
      </c>
      <c r="W10" s="311">
        <v>0.10725505697069995</v>
      </c>
      <c r="X10" s="311">
        <v>9.7906466722644109E-2</v>
      </c>
      <c r="Y10" s="311">
        <v>0.11353697577770402</v>
      </c>
      <c r="Z10" s="311">
        <v>0.11905629186650388</v>
      </c>
      <c r="AA10" s="311">
        <v>0.11895015556540796</v>
      </c>
      <c r="AB10" s="311">
        <v>0.12245093913257987</v>
      </c>
      <c r="AC10" s="311">
        <v>0.13631773645573209</v>
      </c>
      <c r="AD10" s="311">
        <v>0.12745005093169212</v>
      </c>
      <c r="AE10" s="311">
        <v>0.11442841813868412</v>
      </c>
      <c r="AF10" s="311">
        <v>0.114521115900348</v>
      </c>
      <c r="AG10" s="311">
        <v>0.12221233482409202</v>
      </c>
      <c r="AH10" s="311">
        <v>0.15179426559939602</v>
      </c>
      <c r="AI10" s="311">
        <v>0.15057681286478408</v>
      </c>
      <c r="AJ10" s="311">
        <v>0.12168174463272015</v>
      </c>
      <c r="AK10" s="311">
        <v>0.11213178245121613</v>
      </c>
      <c r="AL10" s="311">
        <v>9.1183254799499985E-2</v>
      </c>
      <c r="AM10" s="311">
        <v>9.8814818396519982E-2</v>
      </c>
      <c r="AN10" s="311">
        <v>9.0519359157000018E-2</v>
      </c>
      <c r="AO10" s="312">
        <v>9.4302961315380004E-2</v>
      </c>
      <c r="AP10" s="285">
        <v>3.895237247553629E-2</v>
      </c>
      <c r="AQ10" s="285">
        <v>-3.363732853365764E-2</v>
      </c>
      <c r="AR10" s="285">
        <v>5.9084606889295353E-4</v>
      </c>
    </row>
    <row r="11" spans="1:46" x14ac:dyDescent="0.15">
      <c r="A11" s="168" t="s">
        <v>186</v>
      </c>
      <c r="B11" s="311">
        <v>0.115278346368</v>
      </c>
      <c r="C11" s="311">
        <v>0.12773524867200001</v>
      </c>
      <c r="D11" s="311">
        <v>0.14598149054400003</v>
      </c>
      <c r="E11" s="311">
        <v>0.19173576204000004</v>
      </c>
      <c r="F11" s="311">
        <v>0.25924916807999998</v>
      </c>
      <c r="G11" s="311">
        <v>0.31018033404000001</v>
      </c>
      <c r="H11" s="311">
        <v>0.42160489847999999</v>
      </c>
      <c r="I11" s="311">
        <v>0.43625158091999999</v>
      </c>
      <c r="J11" s="311">
        <v>0.54605836584</v>
      </c>
      <c r="K11" s="311">
        <v>0.59129841455999999</v>
      </c>
      <c r="L11" s="311">
        <v>0.57867395651999998</v>
      </c>
      <c r="M11" s="311">
        <v>0.63266734800000002</v>
      </c>
      <c r="N11" s="311">
        <v>0.62726511996000001</v>
      </c>
      <c r="O11" s="311">
        <v>0.6547673718</v>
      </c>
      <c r="P11" s="311">
        <v>0.74360080080000002</v>
      </c>
      <c r="Q11" s="311">
        <v>0.85407203087999994</v>
      </c>
      <c r="R11" s="311">
        <v>0.94588101863999985</v>
      </c>
      <c r="S11" s="311">
        <v>0.96954104411999997</v>
      </c>
      <c r="T11" s="311">
        <v>0.94622768567999982</v>
      </c>
      <c r="U11" s="311">
        <v>1.1047700786400001</v>
      </c>
      <c r="V11" s="311">
        <v>1.2685555794686401</v>
      </c>
      <c r="W11" s="311">
        <v>1.1406635471611293</v>
      </c>
      <c r="X11" s="311">
        <v>1.4452575871184603</v>
      </c>
      <c r="Y11" s="311">
        <v>1.5567544498363199</v>
      </c>
      <c r="Z11" s="311">
        <v>1.7239491032252399</v>
      </c>
      <c r="AA11" s="311">
        <v>1.9036939130268244</v>
      </c>
      <c r="AB11" s="311">
        <v>2.0104041732636171</v>
      </c>
      <c r="AC11" s="311">
        <v>2.113937577647373</v>
      </c>
      <c r="AD11" s="311">
        <v>2.0939584732631991</v>
      </c>
      <c r="AE11" s="311">
        <v>2.1383275033594802</v>
      </c>
      <c r="AF11" s="311">
        <v>2.4677212623512523</v>
      </c>
      <c r="AG11" s="311">
        <v>2.5603608892193455</v>
      </c>
      <c r="AH11" s="311">
        <v>2.4588870629756192</v>
      </c>
      <c r="AI11" s="311">
        <v>2.5475234695329303</v>
      </c>
      <c r="AJ11" s="311">
        <v>2.4603668295473771</v>
      </c>
      <c r="AK11" s="311">
        <v>2.6031463239718433</v>
      </c>
      <c r="AL11" s="311">
        <v>2.6042120863471356</v>
      </c>
      <c r="AM11" s="311">
        <v>2.4240247579138177</v>
      </c>
      <c r="AN11" s="311">
        <v>2.4257185673341644</v>
      </c>
      <c r="AO11" s="312">
        <v>1.455431140369035</v>
      </c>
      <c r="AP11" s="285">
        <v>-0.40163934427523051</v>
      </c>
      <c r="AQ11" s="285">
        <v>1.481583389963248E-2</v>
      </c>
      <c r="AR11" s="285">
        <v>9.1188628208135024E-3</v>
      </c>
    </row>
    <row r="12" spans="1:46" x14ac:dyDescent="0.15">
      <c r="A12" s="168" t="s">
        <v>182</v>
      </c>
      <c r="B12" s="311">
        <v>1.5281819999999999E-3</v>
      </c>
      <c r="C12" s="311">
        <v>1.5281819999999999E-3</v>
      </c>
      <c r="D12" s="311">
        <v>1.2225456000000002E-3</v>
      </c>
      <c r="E12" s="311">
        <v>1.5281819999999999E-3</v>
      </c>
      <c r="F12" s="311">
        <v>1.2225456000000002E-3</v>
      </c>
      <c r="G12" s="311">
        <v>1.8338184E-3</v>
      </c>
      <c r="H12" s="311">
        <v>7.3352736E-3</v>
      </c>
      <c r="I12" s="311">
        <v>3.2703094800000006E-2</v>
      </c>
      <c r="J12" s="311">
        <v>6.4489280400000001E-2</v>
      </c>
      <c r="K12" s="311">
        <v>6.5711826000000001E-2</v>
      </c>
      <c r="L12" s="311">
        <v>7.3352736000000002E-2</v>
      </c>
      <c r="M12" s="311">
        <v>7.5797827200000001E-2</v>
      </c>
      <c r="N12" s="311">
        <v>0.12103201440000001</v>
      </c>
      <c r="O12" s="311">
        <v>0.13570256160000002</v>
      </c>
      <c r="P12" s="311">
        <v>0.13295183399999999</v>
      </c>
      <c r="Q12" s="311">
        <v>0.12775601519999999</v>
      </c>
      <c r="R12" s="311">
        <v>0.1616816556</v>
      </c>
      <c r="S12" s="311">
        <v>0.19744111440000001</v>
      </c>
      <c r="T12" s="311">
        <v>0.20141438759999999</v>
      </c>
      <c r="U12" s="311">
        <v>0.24084148320000001</v>
      </c>
      <c r="V12" s="311">
        <v>0.23503439160000006</v>
      </c>
      <c r="W12" s="311">
        <v>0.247565484</v>
      </c>
      <c r="X12" s="311">
        <v>0.2148623892</v>
      </c>
      <c r="Y12" s="311">
        <v>0.24778872082655998</v>
      </c>
      <c r="Z12" s="311">
        <v>0.21990538979999999</v>
      </c>
      <c r="AA12" s="311">
        <v>0.21894538586759998</v>
      </c>
      <c r="AB12" s="311">
        <v>0.20952417440123999</v>
      </c>
      <c r="AC12" s="311">
        <v>0.15445958972255999</v>
      </c>
      <c r="AD12" s="311">
        <v>0.10019699495748</v>
      </c>
      <c r="AE12" s="311">
        <v>8.0407435384799997E-2</v>
      </c>
      <c r="AF12" s="311">
        <v>7.9814989787039992E-2</v>
      </c>
      <c r="AG12" s="311">
        <v>5.8401033875640003E-2</v>
      </c>
      <c r="AH12" s="311">
        <v>3.7572157724759997E-2</v>
      </c>
      <c r="AI12" s="311">
        <v>2.4470472729600002E-2</v>
      </c>
      <c r="AJ12" s="311">
        <v>2.4502778497080002E-2</v>
      </c>
      <c r="AK12" s="311">
        <v>1.3173440780969999E-2</v>
      </c>
      <c r="AL12" s="311">
        <v>1.0751860661040001E-2</v>
      </c>
      <c r="AM12" s="311">
        <v>2.3195785559760001E-3</v>
      </c>
      <c r="AN12" s="311">
        <v>7.5324946561920007E-3</v>
      </c>
      <c r="AO12" s="312">
        <v>2.129132178748808E-2</v>
      </c>
      <c r="AP12" s="285">
        <v>1.818873394046856</v>
      </c>
      <c r="AQ12" s="285">
        <v>-0.22801579693427787</v>
      </c>
      <c r="AR12" s="285">
        <v>1.3339871414642999E-4</v>
      </c>
    </row>
    <row r="13" spans="1:46" x14ac:dyDescent="0.15">
      <c r="A13" s="168" t="s">
        <v>208</v>
      </c>
      <c r="B13" s="311">
        <v>4.608165671480903E-2</v>
      </c>
      <c r="C13" s="311">
        <v>4.2669740213748392E-2</v>
      </c>
      <c r="D13" s="311">
        <v>4.2692494278735484E-2</v>
      </c>
      <c r="E13" s="311">
        <v>4.9128044853460645E-2</v>
      </c>
      <c r="F13" s="311">
        <v>5.0217076323216772E-2</v>
      </c>
      <c r="G13" s="311">
        <v>5.458650163533333E-2</v>
      </c>
      <c r="H13" s="311">
        <v>6.2042182209240286E-2</v>
      </c>
      <c r="I13" s="311">
        <v>8.6697627680382833E-2</v>
      </c>
      <c r="J13" s="311">
        <v>8.49770451600462E-2</v>
      </c>
      <c r="K13" s="311">
        <v>8.5972227131149562E-2</v>
      </c>
      <c r="L13" s="311">
        <v>8.5533483037982208E-2</v>
      </c>
      <c r="M13" s="311">
        <v>6.6629603027442641E-2</v>
      </c>
      <c r="N13" s="311">
        <v>5.6554749995636255E-2</v>
      </c>
      <c r="O13" s="311">
        <v>5.6746092751602056E-2</v>
      </c>
      <c r="P13" s="311">
        <v>5.0411499884910629E-2</v>
      </c>
      <c r="Q13" s="311">
        <v>4.8390155778140598E-2</v>
      </c>
      <c r="R13" s="311">
        <v>4.6077544558520062E-2</v>
      </c>
      <c r="S13" s="311">
        <v>1.4116542437944569E-2</v>
      </c>
      <c r="T13" s="311">
        <v>2.2978610268791229E-2</v>
      </c>
      <c r="U13" s="311">
        <v>2.0853177278084133E-2</v>
      </c>
      <c r="V13" s="311">
        <v>2.0968745851267203E-2</v>
      </c>
      <c r="W13" s="311">
        <v>1.5597305126870402E-2</v>
      </c>
      <c r="X13" s="311">
        <v>1.2350574197222401E-2</v>
      </c>
      <c r="Y13" s="311">
        <v>7.2435290881718017E-3</v>
      </c>
      <c r="Z13" s="311">
        <v>1.7032926475943212E-2</v>
      </c>
      <c r="AA13" s="311">
        <v>1.6226240164861447E-2</v>
      </c>
      <c r="AB13" s="311">
        <v>1.1014444402170014E-2</v>
      </c>
      <c r="AC13" s="311">
        <v>1.5184065480589466E-2</v>
      </c>
      <c r="AD13" s="311">
        <v>1.6004021122810255E-2</v>
      </c>
      <c r="AE13" s="311">
        <v>1.4771514947244206E-2</v>
      </c>
      <c r="AF13" s="311">
        <v>1.682188157423202E-2</v>
      </c>
      <c r="AG13" s="311">
        <v>1.9869085872060491E-2</v>
      </c>
      <c r="AH13" s="311">
        <v>7.0918418956195856E-2</v>
      </c>
      <c r="AI13" s="311">
        <v>0.12362671093331308</v>
      </c>
      <c r="AJ13" s="311">
        <v>9.5973042232379124E-2</v>
      </c>
      <c r="AK13" s="311">
        <v>8.1927360687252135E-2</v>
      </c>
      <c r="AL13" s="311">
        <v>5.1986085131008455E-2</v>
      </c>
      <c r="AM13" s="311">
        <v>4.7006834909835635E-2</v>
      </c>
      <c r="AN13" s="311">
        <v>3.2563834075550677E-2</v>
      </c>
      <c r="AO13" s="312">
        <v>2.9217537283110211E-2</v>
      </c>
      <c r="AP13" s="289">
        <v>-0.10521261474710497</v>
      </c>
      <c r="AQ13" s="289">
        <v>7.3620120007834355E-2</v>
      </c>
      <c r="AR13" s="289">
        <v>1.8305964951329174E-4</v>
      </c>
    </row>
    <row r="14" spans="1:46" s="161" customFormat="1" x14ac:dyDescent="0.15">
      <c r="A14" s="163" t="s">
        <v>178</v>
      </c>
      <c r="B14" s="313">
        <v>0.28436679706520901</v>
      </c>
      <c r="C14" s="313">
        <v>0.30583533731014856</v>
      </c>
      <c r="D14" s="313">
        <v>0.33275884240633563</v>
      </c>
      <c r="E14" s="313">
        <v>0.40273306462786085</v>
      </c>
      <c r="F14" s="313">
        <v>0.47432265833361692</v>
      </c>
      <c r="G14" s="313">
        <v>0.52176693711933342</v>
      </c>
      <c r="H14" s="313">
        <v>0.63233591939844025</v>
      </c>
      <c r="I14" s="313">
        <v>0.70963604571838301</v>
      </c>
      <c r="J14" s="313">
        <v>0.83449721078884631</v>
      </c>
      <c r="K14" s="313">
        <v>0.8136170301358695</v>
      </c>
      <c r="L14" s="313">
        <v>0.82205385254785435</v>
      </c>
      <c r="M14" s="313">
        <v>0.85419503013365472</v>
      </c>
      <c r="N14" s="313">
        <v>0.8834679460721363</v>
      </c>
      <c r="O14" s="313">
        <v>0.93489384543045007</v>
      </c>
      <c r="P14" s="313">
        <v>1.0129776446512986</v>
      </c>
      <c r="Q14" s="313">
        <v>1.1103816007707925</v>
      </c>
      <c r="R14" s="313">
        <v>1.247441430819932</v>
      </c>
      <c r="S14" s="313">
        <v>1.2728882903524488</v>
      </c>
      <c r="T14" s="313">
        <v>1.2646672264334391</v>
      </c>
      <c r="U14" s="313">
        <v>1.4788828533462564</v>
      </c>
      <c r="V14" s="313">
        <v>1.6210704177926709</v>
      </c>
      <c r="W14" s="313">
        <v>1.5110813932586997</v>
      </c>
      <c r="X14" s="313">
        <v>1.7703770172383271</v>
      </c>
      <c r="Y14" s="313">
        <v>1.9253236755287557</v>
      </c>
      <c r="Z14" s="313">
        <v>2.0799437113676871</v>
      </c>
      <c r="AA14" s="313">
        <v>2.2578156946246937</v>
      </c>
      <c r="AB14" s="313">
        <v>2.3533937311996076</v>
      </c>
      <c r="AC14" s="313">
        <v>2.4198989693062538</v>
      </c>
      <c r="AD14" s="313">
        <v>2.337609540275182</v>
      </c>
      <c r="AE14" s="313">
        <v>2.3479348718302084</v>
      </c>
      <c r="AF14" s="313">
        <v>2.6788792496128724</v>
      </c>
      <c r="AG14" s="313">
        <v>2.7608433437911382</v>
      </c>
      <c r="AH14" s="313">
        <v>2.7191719052559709</v>
      </c>
      <c r="AI14" s="313">
        <v>2.8461974660606271</v>
      </c>
      <c r="AJ14" s="313">
        <v>2.7025243949095565</v>
      </c>
      <c r="AK14" s="313">
        <v>2.8103789078912818</v>
      </c>
      <c r="AL14" s="313">
        <v>2.7581332869386843</v>
      </c>
      <c r="AM14" s="313">
        <v>2.5721659897761491</v>
      </c>
      <c r="AN14" s="313">
        <v>2.5563342552229069</v>
      </c>
      <c r="AO14" s="313">
        <v>1.6002429607550135</v>
      </c>
      <c r="AP14" s="286">
        <v>-0.37571907548169836</v>
      </c>
      <c r="AQ14" s="286">
        <v>8.9846677356042459E-3</v>
      </c>
      <c r="AR14" s="286">
        <v>1.0026167253366179E-2</v>
      </c>
    </row>
    <row r="15" spans="1:46" x14ac:dyDescent="0.15">
      <c r="B15" s="311"/>
      <c r="C15" s="311"/>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2"/>
      <c r="AP15" s="285"/>
      <c r="AQ15" s="285"/>
      <c r="AR15" s="285"/>
    </row>
    <row r="16" spans="1:46" x14ac:dyDescent="0.15">
      <c r="A16" s="168" t="s">
        <v>175</v>
      </c>
      <c r="B16" s="311">
        <v>0.19799285799490327</v>
      </c>
      <c r="C16" s="311">
        <v>0.21773391138532919</v>
      </c>
      <c r="D16" s="311">
        <v>0.21893666966821643</v>
      </c>
      <c r="E16" s="311">
        <v>0.21852729339997523</v>
      </c>
      <c r="F16" s="311">
        <v>0.20863794751845799</v>
      </c>
      <c r="G16" s="311">
        <v>0.23753332783974787</v>
      </c>
      <c r="H16" s="311">
        <v>0.24812005429930989</v>
      </c>
      <c r="I16" s="311">
        <v>0.23027913976981604</v>
      </c>
      <c r="J16" s="311">
        <v>0.23117698006167539</v>
      </c>
      <c r="K16" s="311">
        <v>0.21314454516</v>
      </c>
      <c r="L16" s="311">
        <v>0.19529491885200001</v>
      </c>
      <c r="M16" s="311">
        <v>0.22526960169600002</v>
      </c>
      <c r="N16" s="311">
        <v>0.21828924313200002</v>
      </c>
      <c r="O16" s="311">
        <v>0.21119860425600001</v>
      </c>
      <c r="P16" s="311">
        <v>0.221346653832</v>
      </c>
      <c r="Q16" s="311">
        <v>0.22615016947200001</v>
      </c>
      <c r="R16" s="311">
        <v>0.20982675736799999</v>
      </c>
      <c r="S16" s="311">
        <v>0.21212212860000002</v>
      </c>
      <c r="T16" s="311">
        <v>0.17902652130000002</v>
      </c>
      <c r="U16" s="311">
        <v>0.17981372343600002</v>
      </c>
      <c r="V16" s="311">
        <v>0.1882950498</v>
      </c>
      <c r="W16" s="311">
        <v>0.18540414813600004</v>
      </c>
      <c r="X16" s="311">
        <v>0.19449159753600001</v>
      </c>
      <c r="Y16" s="311">
        <v>0.19001067483600004</v>
      </c>
      <c r="Z16" s="311">
        <v>0.17492190818400002</v>
      </c>
      <c r="AA16" s="311">
        <v>0.180341678916</v>
      </c>
      <c r="AB16" s="311">
        <v>0.20282169668399999</v>
      </c>
      <c r="AC16" s="311">
        <v>0.20353010324400003</v>
      </c>
      <c r="AD16" s="311">
        <v>0.192882987108</v>
      </c>
      <c r="AE16" s="311">
        <v>0.20705806839600005</v>
      </c>
      <c r="AF16" s="311">
        <v>0.26003741691600002</v>
      </c>
      <c r="AG16" s="311">
        <v>0.23497343179200003</v>
      </c>
      <c r="AH16" s="311">
        <v>0.20050283750400003</v>
      </c>
      <c r="AI16" s="311">
        <v>0.21472518776400001</v>
      </c>
      <c r="AJ16" s="311">
        <v>0.245654335404</v>
      </c>
      <c r="AK16" s="311">
        <v>0.21428791837200004</v>
      </c>
      <c r="AL16" s="311">
        <v>0.23859392522400003</v>
      </c>
      <c r="AM16" s="311">
        <v>0.22060743242400005</v>
      </c>
      <c r="AN16" s="311">
        <v>0.20420082860399999</v>
      </c>
      <c r="AO16" s="312">
        <v>0.16252914306084743</v>
      </c>
      <c r="AP16" s="285">
        <v>-0.20624673527507498</v>
      </c>
      <c r="AQ16" s="285">
        <v>5.7183117732702016E-3</v>
      </c>
      <c r="AR16" s="285">
        <v>1.0183106014761015E-3</v>
      </c>
    </row>
    <row r="17" spans="1:44" x14ac:dyDescent="0.15">
      <c r="A17" s="168" t="s">
        <v>172</v>
      </c>
      <c r="B17" s="311">
        <v>1.7863955630999997</v>
      </c>
      <c r="C17" s="311">
        <v>1.8052055994599998</v>
      </c>
      <c r="D17" s="311">
        <v>1.8346348260000001</v>
      </c>
      <c r="E17" s="311">
        <v>1.8616576892400001</v>
      </c>
      <c r="F17" s="311">
        <v>1.8388806598799998</v>
      </c>
      <c r="G17" s="311">
        <v>1.8350300599200002</v>
      </c>
      <c r="H17" s="311">
        <v>1.8248542518599999</v>
      </c>
      <c r="I17" s="311">
        <v>1.7812133513999999</v>
      </c>
      <c r="J17" s="311">
        <v>1.7054668124999999</v>
      </c>
      <c r="K17" s="311">
        <v>1.5194105627029184</v>
      </c>
      <c r="L17" s="311">
        <v>1.4199751195111876</v>
      </c>
      <c r="M17" s="311">
        <v>1.3153634141630941</v>
      </c>
      <c r="N17" s="311">
        <v>1.2877085469442306</v>
      </c>
      <c r="O17" s="311">
        <v>1.176631895159999</v>
      </c>
      <c r="P17" s="311">
        <v>1.1399233895069614</v>
      </c>
      <c r="Q17" s="311">
        <v>1.1535605243011371</v>
      </c>
      <c r="R17" s="311">
        <v>1.1709966782619321</v>
      </c>
      <c r="S17" s="311">
        <v>1.0928104844399997</v>
      </c>
      <c r="T17" s="311">
        <v>0.9685529593199993</v>
      </c>
      <c r="U17" s="311">
        <v>1.0487347848000006</v>
      </c>
      <c r="V17" s="311">
        <v>1.0612313361000005</v>
      </c>
      <c r="W17" s="311">
        <v>1.015502436612</v>
      </c>
      <c r="X17" s="311">
        <v>1.0209600978839999</v>
      </c>
      <c r="Y17" s="311">
        <v>0.98002590251375843</v>
      </c>
      <c r="Z17" s="311">
        <v>0.98682767143200034</v>
      </c>
      <c r="AA17" s="311">
        <v>0.99903583594800072</v>
      </c>
      <c r="AB17" s="311">
        <v>0.99662603947200101</v>
      </c>
      <c r="AC17" s="311">
        <v>0.95397025118399892</v>
      </c>
      <c r="AD17" s="311">
        <v>0.87308625747599944</v>
      </c>
      <c r="AE17" s="311">
        <v>0.87243366096000052</v>
      </c>
      <c r="AF17" s="311">
        <v>0.87985384286399948</v>
      </c>
      <c r="AG17" s="311">
        <v>0.84925398704400068</v>
      </c>
      <c r="AH17" s="311">
        <v>0.74432989015200002</v>
      </c>
      <c r="AI17" s="311">
        <v>0.71153778398400003</v>
      </c>
      <c r="AJ17" s="311">
        <v>0.70831863719999999</v>
      </c>
      <c r="AK17" s="311">
        <v>0.67448041718400042</v>
      </c>
      <c r="AL17" s="311">
        <v>0.63984310451999915</v>
      </c>
      <c r="AM17" s="311">
        <v>0.61563272418000003</v>
      </c>
      <c r="AN17" s="311">
        <v>0.56248037708400012</v>
      </c>
      <c r="AO17" s="312">
        <v>0.42714917404406089</v>
      </c>
      <c r="AP17" s="285">
        <v>-0.24267206972373501</v>
      </c>
      <c r="AQ17" s="285">
        <v>-4.3015238495452857E-2</v>
      </c>
      <c r="AR17" s="285">
        <v>2.6762617715764612E-3</v>
      </c>
    </row>
    <row r="18" spans="1:44" x14ac:dyDescent="0.15">
      <c r="A18" s="168" t="s">
        <v>167</v>
      </c>
      <c r="B18" s="311">
        <v>6.2321988676302009</v>
      </c>
      <c r="C18" s="311">
        <v>6.25937901387372</v>
      </c>
      <c r="D18" s="311">
        <v>5.91433412399424</v>
      </c>
      <c r="E18" s="311">
        <v>5.9861804908035605</v>
      </c>
      <c r="F18" s="311">
        <v>6.22301572431072</v>
      </c>
      <c r="G18" s="311">
        <v>6.0085777045532414</v>
      </c>
      <c r="H18" s="311">
        <v>5.8178384423625609</v>
      </c>
      <c r="I18" s="311">
        <v>5.7729558454606806</v>
      </c>
      <c r="J18" s="311">
        <v>5.5083998306066837</v>
      </c>
      <c r="K18" s="311">
        <v>5.2350547881590339</v>
      </c>
      <c r="L18" s="311">
        <v>4.4443106797271339</v>
      </c>
      <c r="M18" s="311">
        <v>4.0877678583727342</v>
      </c>
      <c r="N18" s="311">
        <v>3.6780925617287101</v>
      </c>
      <c r="O18" s="311">
        <v>3.3891542532833756</v>
      </c>
      <c r="P18" s="311">
        <v>3.3096458402259676</v>
      </c>
      <c r="Q18" s="311">
        <v>3.0977062941835536</v>
      </c>
      <c r="R18" s="311">
        <v>2.967088786598425</v>
      </c>
      <c r="S18" s="311">
        <v>2.7217713014798006</v>
      </c>
      <c r="T18" s="311">
        <v>2.649403749461297</v>
      </c>
      <c r="U18" s="311">
        <v>2.5419120541849209</v>
      </c>
      <c r="V18" s="311">
        <v>2.4391009265947687</v>
      </c>
      <c r="W18" s="311">
        <v>2.4460626009689426</v>
      </c>
      <c r="X18" s="311">
        <v>2.4199214077849449</v>
      </c>
      <c r="Y18" s="311">
        <v>2.4456408342757356</v>
      </c>
      <c r="Z18" s="311">
        <v>2.3685508656005374</v>
      </c>
      <c r="AA18" s="311">
        <v>2.2336326610422406</v>
      </c>
      <c r="AB18" s="311">
        <v>2.2782091665530948</v>
      </c>
      <c r="AC18" s="311">
        <v>2.0974169812711314</v>
      </c>
      <c r="AD18" s="311">
        <v>1.943289859030755</v>
      </c>
      <c r="AE18" s="311">
        <v>1.9216620029970208</v>
      </c>
      <c r="AF18" s="311">
        <v>1.9565370030514151</v>
      </c>
      <c r="AG18" s="311">
        <v>2.0001430031194229</v>
      </c>
      <c r="AH18" s="311">
        <v>1.8891220029462776</v>
      </c>
      <c r="AI18" s="311">
        <v>1.8477954328818218</v>
      </c>
      <c r="AJ18" s="311">
        <v>1.7924740027955401</v>
      </c>
      <c r="AK18" s="311">
        <v>1.6595000025881554</v>
      </c>
      <c r="AL18" s="311">
        <v>1.6504001545739639</v>
      </c>
      <c r="AM18" s="311">
        <v>1.5818674444670806</v>
      </c>
      <c r="AN18" s="311">
        <v>1.1899000018562853</v>
      </c>
      <c r="AO18" s="312">
        <v>0.9792000015267105</v>
      </c>
      <c r="AP18" s="285">
        <v>-0.17932213617693815</v>
      </c>
      <c r="AQ18" s="285">
        <v>-4.7867722501583332E-2</v>
      </c>
      <c r="AR18" s="285">
        <v>6.135082753415861E-3</v>
      </c>
    </row>
    <row r="19" spans="1:44" x14ac:dyDescent="0.15">
      <c r="A19" s="168" t="s">
        <v>166</v>
      </c>
      <c r="B19" s="311">
        <v>0.14561003764800001</v>
      </c>
      <c r="C19" s="311">
        <v>0.15257536560000001</v>
      </c>
      <c r="D19" s="311">
        <v>0.16649647560000003</v>
      </c>
      <c r="E19" s="311">
        <v>0.18097443000000002</v>
      </c>
      <c r="F19" s="311">
        <v>0.20255621169600005</v>
      </c>
      <c r="G19" s="311">
        <v>0.21167916516000002</v>
      </c>
      <c r="H19" s="311">
        <v>0.24991367590080002</v>
      </c>
      <c r="I19" s="311">
        <v>0.26321667605639998</v>
      </c>
      <c r="J19" s="311">
        <v>0.29815047696240005</v>
      </c>
      <c r="K19" s="311">
        <v>0.29803735800000031</v>
      </c>
      <c r="L19" s="311">
        <v>0.28903154711132922</v>
      </c>
      <c r="M19" s="311">
        <v>0.2928708508886726</v>
      </c>
      <c r="N19" s="311">
        <v>0.29990467488867256</v>
      </c>
      <c r="O19" s="311">
        <v>0.30818196622265581</v>
      </c>
      <c r="P19" s="311">
        <v>0.31443287088867278</v>
      </c>
      <c r="Q19" s="311">
        <v>0.30099743377734339</v>
      </c>
      <c r="R19" s="311">
        <v>0.3226431897773433</v>
      </c>
      <c r="S19" s="311">
        <v>0.34021936799999952</v>
      </c>
      <c r="T19" s="311">
        <v>0.33638006422265621</v>
      </c>
      <c r="U19" s="311">
        <v>0.34422193244531168</v>
      </c>
      <c r="V19" s="311">
        <v>0.35135625599999998</v>
      </c>
      <c r="W19" s="311">
        <v>0.35931534644531155</v>
      </c>
      <c r="X19" s="311">
        <v>0.34231276800000143</v>
      </c>
      <c r="Y19" s="311">
        <v>0.35783741422265553</v>
      </c>
      <c r="Z19" s="311">
        <v>0.35746898399999921</v>
      </c>
      <c r="AA19" s="311">
        <v>0.3420741122226561</v>
      </c>
      <c r="AB19" s="311">
        <v>0.35123482244531118</v>
      </c>
      <c r="AC19" s="311">
        <v>0.34036590599999939</v>
      </c>
      <c r="AD19" s="311">
        <v>0.34230857711132728</v>
      </c>
      <c r="AE19" s="311">
        <v>0.30628116311132897</v>
      </c>
      <c r="AF19" s="311">
        <v>0.31421514911132742</v>
      </c>
      <c r="AG19" s="311">
        <v>0.33681550777734404</v>
      </c>
      <c r="AH19" s="311">
        <v>0.28170045622265666</v>
      </c>
      <c r="AI19" s="311">
        <v>0.26729369377734286</v>
      </c>
      <c r="AJ19" s="311">
        <v>0.23761195315200057</v>
      </c>
      <c r="AK19" s="311">
        <v>0.16632326768399971</v>
      </c>
      <c r="AL19" s="311">
        <v>0.19122246035999957</v>
      </c>
      <c r="AM19" s="311">
        <v>0.17897757760799998</v>
      </c>
      <c r="AN19" s="311">
        <v>0.21467829560400001</v>
      </c>
      <c r="AO19" s="312">
        <v>0.10977399468838801</v>
      </c>
      <c r="AP19" s="285">
        <v>-0.49005526882377493</v>
      </c>
      <c r="AQ19" s="285">
        <v>-4.5585484657989839E-2</v>
      </c>
      <c r="AR19" s="285">
        <v>6.8777832979601222E-4</v>
      </c>
    </row>
    <row r="20" spans="1:44" x14ac:dyDescent="0.15">
      <c r="A20" s="168" t="s">
        <v>165</v>
      </c>
      <c r="B20" s="311">
        <v>0.30062670757789534</v>
      </c>
      <c r="C20" s="311">
        <v>0.30132639359336638</v>
      </c>
      <c r="D20" s="311">
        <v>0.28905372098996168</v>
      </c>
      <c r="E20" s="311">
        <v>0.2823580444448211</v>
      </c>
      <c r="F20" s="311">
        <v>0.27448132050152885</v>
      </c>
      <c r="G20" s="311">
        <v>0.25967394089472162</v>
      </c>
      <c r="H20" s="311">
        <v>0.25778763124268989</v>
      </c>
      <c r="I20" s="311">
        <v>0.23757090188368679</v>
      </c>
      <c r="J20" s="311">
        <v>0.22721398433720397</v>
      </c>
      <c r="K20" s="311">
        <v>0.20553947316422894</v>
      </c>
      <c r="L20" s="311">
        <v>0.19862025554031504</v>
      </c>
      <c r="M20" s="311">
        <v>0.1806252533265402</v>
      </c>
      <c r="N20" s="311">
        <v>0.15560720545994811</v>
      </c>
      <c r="O20" s="311">
        <v>0.14836641734600309</v>
      </c>
      <c r="P20" s="311">
        <v>0.15093999735010821</v>
      </c>
      <c r="Q20" s="311">
        <v>0.16121836671495382</v>
      </c>
      <c r="R20" s="311">
        <v>0.16837758025477534</v>
      </c>
      <c r="S20" s="311">
        <v>0.15389919716949205</v>
      </c>
      <c r="T20" s="311">
        <v>0.14225969647274578</v>
      </c>
      <c r="U20" s="311">
        <v>0.13882395936553027</v>
      </c>
      <c r="V20" s="311">
        <v>0.12648980234293836</v>
      </c>
      <c r="W20" s="311">
        <v>0.12391463030839969</v>
      </c>
      <c r="X20" s="311">
        <v>0.12796251834380651</v>
      </c>
      <c r="Y20" s="311">
        <v>9.7445865030795137E-2</v>
      </c>
      <c r="Z20" s="311">
        <v>7.3191376727999954E-2</v>
      </c>
      <c r="AA20" s="311">
        <v>7.3545286932000006E-2</v>
      </c>
      <c r="AB20" s="311">
        <v>7.4224092815999856E-2</v>
      </c>
      <c r="AC20" s="311">
        <v>7.0906179419999979E-2</v>
      </c>
      <c r="AD20" s="311">
        <v>6.5148492060000077E-2</v>
      </c>
      <c r="AE20" s="311">
        <v>6.6707153963999843E-2</v>
      </c>
      <c r="AF20" s="311">
        <v>6.8891533128000157E-2</v>
      </c>
      <c r="AG20" s="311">
        <v>6.7259602224000015E-2</v>
      </c>
      <c r="AH20" s="311">
        <v>6.7479492959999832E-2</v>
      </c>
      <c r="AI20" s="311">
        <v>6.6484499939999955E-2</v>
      </c>
      <c r="AJ20" s="311">
        <v>6.3567514511999837E-2</v>
      </c>
      <c r="AK20" s="311">
        <v>6.1231112639999967E-2</v>
      </c>
      <c r="AL20" s="311">
        <v>5.3723301012000062E-2</v>
      </c>
      <c r="AM20" s="311">
        <v>5.3224615076866093E-2</v>
      </c>
      <c r="AN20" s="311">
        <v>4.1595523056000006E-2</v>
      </c>
      <c r="AO20" s="312">
        <v>3.7209196251910312E-2</v>
      </c>
      <c r="AP20" s="285">
        <v>-0.10789601728727272</v>
      </c>
      <c r="AQ20" s="285">
        <v>-4.3875994523258965E-2</v>
      </c>
      <c r="AR20" s="285">
        <v>2.3313061462177092E-4</v>
      </c>
    </row>
    <row r="21" spans="1:44" x14ac:dyDescent="0.15">
      <c r="A21" s="168" t="s">
        <v>155</v>
      </c>
      <c r="B21" s="311">
        <v>4.3121667394375818</v>
      </c>
      <c r="C21" s="311">
        <v>5.031742182640544</v>
      </c>
      <c r="D21" s="311">
        <v>5.124589636463174</v>
      </c>
      <c r="E21" s="311">
        <v>5.1338780761859324</v>
      </c>
      <c r="F21" s="311">
        <v>5.1706942244810037</v>
      </c>
      <c r="G21" s="311">
        <v>5.2577534291349313</v>
      </c>
      <c r="H21" s="311">
        <v>5.3150663045107782</v>
      </c>
      <c r="I21" s="311">
        <v>5.3142884423127139</v>
      </c>
      <c r="J21" s="311">
        <v>4.9052026035699248</v>
      </c>
      <c r="K21" s="311">
        <v>4.1850064625639165</v>
      </c>
      <c r="L21" s="311">
        <v>4.0082529446155135</v>
      </c>
      <c r="M21" s="311">
        <v>3.9008372635165554</v>
      </c>
      <c r="N21" s="311">
        <v>3.7727606293188094</v>
      </c>
      <c r="O21" s="311">
        <v>3.7699523105636272</v>
      </c>
      <c r="P21" s="311">
        <v>3.8606718958348623</v>
      </c>
      <c r="Q21" s="311">
        <v>3.8269366025662248</v>
      </c>
      <c r="R21" s="311">
        <v>3.8939585507522594</v>
      </c>
      <c r="S21" s="311">
        <v>3.3640342046182456</v>
      </c>
      <c r="T21" s="311">
        <v>3.2548062966440963</v>
      </c>
      <c r="U21" s="311">
        <v>3.0100982842697999</v>
      </c>
      <c r="V21" s="311">
        <v>3.0168564396782465</v>
      </c>
      <c r="W21" s="311">
        <v>3.0049445009225857</v>
      </c>
      <c r="X21" s="311">
        <v>2.9905931526960812</v>
      </c>
      <c r="Y21" s="311">
        <v>2.9023061105481283</v>
      </c>
      <c r="Z21" s="311">
        <v>2.9043951184031984</v>
      </c>
      <c r="AA21" s="311">
        <v>2.8490152977347938</v>
      </c>
      <c r="AB21" s="311">
        <v>2.6163220087521557</v>
      </c>
      <c r="AC21" s="311">
        <v>2.5501989523547874</v>
      </c>
      <c r="AD21" s="311">
        <v>2.3625112238080654</v>
      </c>
      <c r="AE21" s="311">
        <v>2.3190593620097193</v>
      </c>
      <c r="AF21" s="311">
        <v>2.3328600592502955</v>
      </c>
      <c r="AG21" s="311">
        <v>2.4207955835274664</v>
      </c>
      <c r="AH21" s="311">
        <v>2.3931546717813199</v>
      </c>
      <c r="AI21" s="311">
        <v>2.2622492197949589</v>
      </c>
      <c r="AJ21" s="311">
        <v>2.2178742723645248</v>
      </c>
      <c r="AK21" s="311">
        <v>2.1803871074005317</v>
      </c>
      <c r="AL21" s="311">
        <v>2.0841899912505029</v>
      </c>
      <c r="AM21" s="311">
        <v>1.9791429043626714</v>
      </c>
      <c r="AN21" s="311">
        <v>1.867756145052953</v>
      </c>
      <c r="AO21" s="312">
        <v>1.6839315333052598</v>
      </c>
      <c r="AP21" s="285">
        <v>-0.10088336107230633</v>
      </c>
      <c r="AQ21" s="285">
        <v>-2.3224789051105366E-2</v>
      </c>
      <c r="AR21" s="285">
        <v>1.0550509897678362E-2</v>
      </c>
    </row>
    <row r="22" spans="1:44" x14ac:dyDescent="0.15">
      <c r="A22" s="168" t="s">
        <v>153</v>
      </c>
      <c r="B22" s="311">
        <v>0.38867069232000001</v>
      </c>
      <c r="C22" s="311">
        <v>0.40120848360000005</v>
      </c>
      <c r="D22" s="311">
        <v>0.46536282000000007</v>
      </c>
      <c r="E22" s="311">
        <v>0.45834909264000012</v>
      </c>
      <c r="F22" s="311">
        <v>0.47190511367999999</v>
      </c>
      <c r="G22" s="311">
        <v>0.49052716272000002</v>
      </c>
      <c r="H22" s="311">
        <v>0.52746478703999999</v>
      </c>
      <c r="I22" s="311">
        <v>0.58070999736000006</v>
      </c>
      <c r="J22" s="311">
        <v>0.58663084431599999</v>
      </c>
      <c r="K22" s="311">
        <v>0.34599004355885099</v>
      </c>
      <c r="L22" s="311">
        <v>0.29434912273015157</v>
      </c>
      <c r="M22" s="311">
        <v>0.30761386456886691</v>
      </c>
      <c r="N22" s="311">
        <v>0.31925731322453704</v>
      </c>
      <c r="O22" s="311">
        <v>0.32574602075471998</v>
      </c>
      <c r="P22" s="311">
        <v>0.33023711563282465</v>
      </c>
      <c r="Q22" s="311">
        <v>0.33764017442498634</v>
      </c>
      <c r="R22" s="311">
        <v>0.27645034266164936</v>
      </c>
      <c r="S22" s="311">
        <v>0.21564121819654822</v>
      </c>
      <c r="T22" s="311">
        <v>0.19454330405545181</v>
      </c>
      <c r="U22" s="311">
        <v>0.23460532919010685</v>
      </c>
      <c r="V22" s="311">
        <v>0.23867284661334004</v>
      </c>
      <c r="W22" s="311">
        <v>0.25534949883656016</v>
      </c>
      <c r="X22" s="311">
        <v>0.27382429810800007</v>
      </c>
      <c r="Y22" s="311">
        <v>0.26373565922400038</v>
      </c>
      <c r="Z22" s="311">
        <v>0.24260919202799988</v>
      </c>
      <c r="AA22" s="311">
        <v>0.27129233080800019</v>
      </c>
      <c r="AB22" s="311">
        <v>0.28714552340399979</v>
      </c>
      <c r="AC22" s="311">
        <v>0.29153680671600002</v>
      </c>
      <c r="AD22" s="311">
        <v>0.27487526864399969</v>
      </c>
      <c r="AE22" s="311">
        <v>0.24716786360399992</v>
      </c>
      <c r="AF22" s="311">
        <v>0.27892867719599956</v>
      </c>
      <c r="AG22" s="311">
        <v>0.26569985457599976</v>
      </c>
      <c r="AH22" s="311">
        <v>0.19496403604800033</v>
      </c>
      <c r="AI22" s="311">
        <v>0.18627512813999969</v>
      </c>
      <c r="AJ22" s="311">
        <v>0.19728025754399992</v>
      </c>
      <c r="AK22" s="311">
        <v>0.17732927631599985</v>
      </c>
      <c r="AL22" s="311">
        <v>0.18707552246412049</v>
      </c>
      <c r="AM22" s="311">
        <v>0.16821808776000002</v>
      </c>
      <c r="AN22" s="311">
        <v>0.16445386148400004</v>
      </c>
      <c r="AO22" s="312">
        <v>0.11394198832519793</v>
      </c>
      <c r="AP22" s="285">
        <v>-0.30904224204999364</v>
      </c>
      <c r="AQ22" s="285">
        <v>-5.0071668029415095E-2</v>
      </c>
      <c r="AR22" s="285">
        <v>7.1389249016945064E-4</v>
      </c>
    </row>
    <row r="23" spans="1:44" x14ac:dyDescent="0.15">
      <c r="A23" s="168" t="s">
        <v>646</v>
      </c>
      <c r="B23" s="311" t="s">
        <v>111</v>
      </c>
      <c r="C23" s="311" t="s">
        <v>111</v>
      </c>
      <c r="D23" s="311" t="s">
        <v>111</v>
      </c>
      <c r="E23" s="311" t="s">
        <v>111</v>
      </c>
      <c r="F23" s="311" t="s">
        <v>111</v>
      </c>
      <c r="G23" s="311" t="s">
        <v>111</v>
      </c>
      <c r="H23" s="311" t="s">
        <v>111</v>
      </c>
      <c r="I23" s="311" t="s">
        <v>111</v>
      </c>
      <c r="J23" s="311" t="s">
        <v>111</v>
      </c>
      <c r="K23" s="311" t="s">
        <v>111</v>
      </c>
      <c r="L23" s="311" t="s">
        <v>111</v>
      </c>
      <c r="M23" s="311" t="s">
        <v>111</v>
      </c>
      <c r="N23" s="311" t="s">
        <v>111</v>
      </c>
      <c r="O23" s="311" t="s">
        <v>111</v>
      </c>
      <c r="P23" s="311" t="s">
        <v>111</v>
      </c>
      <c r="Q23" s="311" t="s">
        <v>111</v>
      </c>
      <c r="R23" s="311" t="s">
        <v>111</v>
      </c>
      <c r="S23" s="311" t="s">
        <v>111</v>
      </c>
      <c r="T23" s="311" t="s">
        <v>111</v>
      </c>
      <c r="U23" s="311" t="s">
        <v>111</v>
      </c>
      <c r="V23" s="311" t="s">
        <v>111</v>
      </c>
      <c r="W23" s="311" t="s">
        <v>111</v>
      </c>
      <c r="X23" s="311" t="s">
        <v>111</v>
      </c>
      <c r="Y23" s="311" t="s">
        <v>111</v>
      </c>
      <c r="Z23" s="311" t="s">
        <v>111</v>
      </c>
      <c r="AA23" s="311" t="s">
        <v>111</v>
      </c>
      <c r="AB23" s="311">
        <v>0.30112324715073463</v>
      </c>
      <c r="AC23" s="311">
        <v>0.31343745019367214</v>
      </c>
      <c r="AD23" s="311">
        <v>0.31052392531512962</v>
      </c>
      <c r="AE23" s="311">
        <v>0.30345837736853681</v>
      </c>
      <c r="AF23" s="311">
        <v>0.32721234053577386</v>
      </c>
      <c r="AG23" s="311">
        <v>0.30653642110383006</v>
      </c>
      <c r="AH23" s="311">
        <v>0.32331656015574339</v>
      </c>
      <c r="AI23" s="311">
        <v>0.23962865412929155</v>
      </c>
      <c r="AJ23" s="311">
        <v>0.30317966885235154</v>
      </c>
      <c r="AK23" s="311">
        <v>0.30396138913537402</v>
      </c>
      <c r="AL23" s="311">
        <v>0.30398741207280006</v>
      </c>
      <c r="AM23" s="311">
        <v>0.27819442373709136</v>
      </c>
      <c r="AN23" s="311">
        <v>0.28831503062159997</v>
      </c>
      <c r="AO23" s="312">
        <v>0.29416336304107132</v>
      </c>
      <c r="AP23" s="285">
        <v>1.7496858810877702E-2</v>
      </c>
      <c r="AQ23" s="285">
        <v>-7.3932558195202169E-3</v>
      </c>
      <c r="AR23" s="285">
        <v>1.8430520552147451E-3</v>
      </c>
    </row>
    <row r="24" spans="1:44" x14ac:dyDescent="0.15">
      <c r="A24" s="168" t="s">
        <v>150</v>
      </c>
      <c r="B24" s="311">
        <v>0.50480253101455208</v>
      </c>
      <c r="C24" s="311">
        <v>0.54214893485046001</v>
      </c>
      <c r="D24" s="311">
        <v>0.55073127458894411</v>
      </c>
      <c r="E24" s="311">
        <v>0.54537189878188808</v>
      </c>
      <c r="F24" s="311">
        <v>0.54076715833824007</v>
      </c>
      <c r="G24" s="311">
        <v>0.55408122315954</v>
      </c>
      <c r="H24" s="311">
        <v>0.48123093175538401</v>
      </c>
      <c r="I24" s="311">
        <v>0.45585881230276803</v>
      </c>
      <c r="J24" s="311">
        <v>0.48767816652786006</v>
      </c>
      <c r="K24" s="311">
        <v>0.47658344366505601</v>
      </c>
      <c r="L24" s="311">
        <v>0.43693453542038402</v>
      </c>
      <c r="M24" s="311">
        <v>0.44388442295640007</v>
      </c>
      <c r="N24" s="311">
        <v>0.43672487060844001</v>
      </c>
      <c r="O24" s="311">
        <v>0.41315369563958393</v>
      </c>
      <c r="P24" s="311">
        <v>0.40754318371988396</v>
      </c>
      <c r="Q24" s="311">
        <v>0.40247701098220806</v>
      </c>
      <c r="R24" s="311">
        <v>0.40327236402231603</v>
      </c>
      <c r="S24" s="311">
        <v>0.38677624177096803</v>
      </c>
      <c r="T24" s="311">
        <v>0.35947880039952002</v>
      </c>
      <c r="U24" s="311">
        <v>0.34922090769717601</v>
      </c>
      <c r="V24" s="311">
        <v>0.32920838582641199</v>
      </c>
      <c r="W24" s="311">
        <v>0.32171368863765598</v>
      </c>
      <c r="X24" s="311">
        <v>0.29910506409669602</v>
      </c>
      <c r="Y24" s="311">
        <v>0.28981028783574003</v>
      </c>
      <c r="Z24" s="311">
        <v>0.27741714831860403</v>
      </c>
      <c r="AA24" s="311">
        <v>0.26138167614144003</v>
      </c>
      <c r="AB24" s="311">
        <v>0.24555570243465602</v>
      </c>
      <c r="AC24" s="311">
        <v>0.18313061135907599</v>
      </c>
      <c r="AD24" s="311">
        <v>0.15952434744743998</v>
      </c>
      <c r="AE24" s="311">
        <v>0.13798613828145601</v>
      </c>
      <c r="AF24" s="311">
        <v>0.11087478620619268</v>
      </c>
      <c r="AG24" s="311">
        <v>0.10300601256035041</v>
      </c>
      <c r="AH24" s="311">
        <v>7.3792229359870065E-2</v>
      </c>
      <c r="AI24" s="311">
        <v>6.8156695492192845E-2</v>
      </c>
      <c r="AJ24" s="311">
        <v>5.2162448537396142E-2</v>
      </c>
      <c r="AK24" s="311">
        <v>2.8714364928140321E-2</v>
      </c>
      <c r="AL24" s="311">
        <v>4.7219442156000019E-2</v>
      </c>
      <c r="AM24" s="311">
        <v>3.2215776571972637E-2</v>
      </c>
      <c r="AN24" s="311">
        <v>6.6157742618307203E-2</v>
      </c>
      <c r="AO24" s="312">
        <v>7.5855466795660478E-2</v>
      </c>
      <c r="AP24" s="285">
        <v>0.14345212560152287</v>
      </c>
      <c r="AQ24" s="285">
        <v>-8.4253283490902553E-2</v>
      </c>
      <c r="AR24" s="285">
        <v>4.7526507900814329E-4</v>
      </c>
    </row>
    <row r="25" spans="1:44" x14ac:dyDescent="0.15">
      <c r="A25" s="168" t="s">
        <v>147</v>
      </c>
      <c r="B25" s="311">
        <v>0.29027084882319365</v>
      </c>
      <c r="C25" s="311">
        <v>0.3126317317498512</v>
      </c>
      <c r="D25" s="311">
        <v>0.32906113694964001</v>
      </c>
      <c r="E25" s="311">
        <v>0.36887973827077797</v>
      </c>
      <c r="F25" s="311">
        <v>0.44529169917402001</v>
      </c>
      <c r="G25" s="311">
        <v>0.47564267729153764</v>
      </c>
      <c r="H25" s="311">
        <v>0.51117095444353922</v>
      </c>
      <c r="I25" s="311">
        <v>0.46403022715040881</v>
      </c>
      <c r="J25" s="311">
        <v>0.53464145241379679</v>
      </c>
      <c r="K25" s="311">
        <v>0.49080983378093657</v>
      </c>
      <c r="L25" s="311">
        <v>0.460714599722088</v>
      </c>
      <c r="M25" s="311">
        <v>0.50732705401667999</v>
      </c>
      <c r="N25" s="311">
        <v>0.48355329134720532</v>
      </c>
      <c r="O25" s="311">
        <v>0.50689008105849365</v>
      </c>
      <c r="P25" s="311">
        <v>0.50588717800098959</v>
      </c>
      <c r="Q25" s="311">
        <v>0.51479246663125744</v>
      </c>
      <c r="R25" s="311">
        <v>0.54924381652559517</v>
      </c>
      <c r="S25" s="311">
        <v>0.58384441475994109</v>
      </c>
      <c r="T25" s="311">
        <v>0.55619987522400249</v>
      </c>
      <c r="U25" s="311">
        <v>0.52285519804596658</v>
      </c>
      <c r="V25" s="311">
        <v>0.51419976026548098</v>
      </c>
      <c r="W25" s="311">
        <v>0.47563293830012304</v>
      </c>
      <c r="X25" s="311">
        <v>0.45120963966332417</v>
      </c>
      <c r="Y25" s="311">
        <v>0.44096273058594937</v>
      </c>
      <c r="Z25" s="311">
        <v>0.469507689156132</v>
      </c>
      <c r="AA25" s="311">
        <v>0.55098295821779764</v>
      </c>
      <c r="AB25" s="311">
        <v>0.61952070586656971</v>
      </c>
      <c r="AC25" s="311">
        <v>0.69810718668551286</v>
      </c>
      <c r="AD25" s="311">
        <v>0.72858690067596843</v>
      </c>
      <c r="AE25" s="311">
        <v>0.73369467887197692</v>
      </c>
      <c r="AF25" s="311">
        <v>0.74813922012436718</v>
      </c>
      <c r="AG25" s="311">
        <v>0.71246776993785721</v>
      </c>
      <c r="AH25" s="311">
        <v>0.64691480086687236</v>
      </c>
      <c r="AI25" s="311">
        <v>0.68491861200000093</v>
      </c>
      <c r="AJ25" s="311">
        <v>0.53567137558800004</v>
      </c>
      <c r="AK25" s="311">
        <v>0.64727083149814812</v>
      </c>
      <c r="AL25" s="311">
        <v>0.63163822833973793</v>
      </c>
      <c r="AM25" s="311">
        <v>0.69280281240142894</v>
      </c>
      <c r="AN25" s="311">
        <v>0.72638256319965366</v>
      </c>
      <c r="AO25" s="312">
        <v>0.59683892107736025</v>
      </c>
      <c r="AP25" s="285">
        <v>-0.18058576320874098</v>
      </c>
      <c r="AQ25" s="285">
        <v>-3.0296240365224048E-4</v>
      </c>
      <c r="AR25" s="285">
        <v>3.7394364435866076E-3</v>
      </c>
    </row>
    <row r="26" spans="1:44" x14ac:dyDescent="0.15">
      <c r="A26" s="168" t="s">
        <v>146</v>
      </c>
      <c r="B26" s="311" t="s">
        <v>111</v>
      </c>
      <c r="C26" s="311" t="s">
        <v>111</v>
      </c>
      <c r="D26" s="311" t="s">
        <v>111</v>
      </c>
      <c r="E26" s="311" t="s">
        <v>111</v>
      </c>
      <c r="F26" s="311">
        <v>3.9023479750932646</v>
      </c>
      <c r="G26" s="311">
        <v>3.9968779929634888</v>
      </c>
      <c r="H26" s="311">
        <v>3.9524778759005601</v>
      </c>
      <c r="I26" s="311">
        <v>3.9299274315878492</v>
      </c>
      <c r="J26" s="311">
        <v>3.6941727865004186</v>
      </c>
      <c r="K26" s="311">
        <v>3.6344862919999996</v>
      </c>
      <c r="L26" s="311">
        <v>3.0908614330000006</v>
      </c>
      <c r="M26" s="311">
        <v>2.9341387349999999</v>
      </c>
      <c r="N26" s="311">
        <v>2.4995292039999999</v>
      </c>
      <c r="O26" s="311">
        <v>2.056889839000001</v>
      </c>
      <c r="P26" s="311">
        <v>1.7909666439999998</v>
      </c>
      <c r="Q26" s="311">
        <v>1.3549106740000005</v>
      </c>
      <c r="R26" s="311">
        <v>1.4058058310000001</v>
      </c>
      <c r="S26" s="311">
        <v>1.438987915</v>
      </c>
      <c r="T26" s="311">
        <v>1.5192413380000001</v>
      </c>
      <c r="U26" s="311">
        <v>1.5217060899999999</v>
      </c>
      <c r="V26" s="311">
        <v>1.5102792899999999</v>
      </c>
      <c r="W26" s="311">
        <v>1.503873206</v>
      </c>
      <c r="X26" s="311">
        <v>1.4593010430000002</v>
      </c>
      <c r="Y26" s="311">
        <v>1.4500555130000006</v>
      </c>
      <c r="Z26" s="311">
        <v>1.4518562190000002</v>
      </c>
      <c r="AA26" s="311">
        <v>1.477944988</v>
      </c>
      <c r="AB26" s="311">
        <v>1.4569026360893211</v>
      </c>
      <c r="AC26" s="311">
        <v>1.4549157977906386</v>
      </c>
      <c r="AD26" s="311">
        <v>1.3502156728777193</v>
      </c>
      <c r="AE26" s="311">
        <v>1.3458443101844597</v>
      </c>
      <c r="AF26" s="311">
        <v>1.5206426673484916</v>
      </c>
      <c r="AG26" s="311">
        <v>1.6367208293806226</v>
      </c>
      <c r="AH26" s="311">
        <v>1.6001147121939474</v>
      </c>
      <c r="AI26" s="311">
        <v>1.0912869348388345</v>
      </c>
      <c r="AJ26" s="311">
        <v>0.71780490307785905</v>
      </c>
      <c r="AK26" s="311">
        <v>0.76240956470483412</v>
      </c>
      <c r="AL26" s="311">
        <v>0.57032815986462004</v>
      </c>
      <c r="AM26" s="311">
        <v>0.58593882565729338</v>
      </c>
      <c r="AN26" s="311">
        <v>0.58404950518937926</v>
      </c>
      <c r="AO26" s="312">
        <v>0.53904028972186124</v>
      </c>
      <c r="AP26" s="285">
        <v>-7.958572472256753E-2</v>
      </c>
      <c r="AQ26" s="285">
        <v>-8.0387953807879331E-2</v>
      </c>
      <c r="AR26" s="285">
        <v>3.3773047178438658E-3</v>
      </c>
    </row>
    <row r="27" spans="1:44" x14ac:dyDescent="0.15">
      <c r="A27" s="168" t="s">
        <v>145</v>
      </c>
      <c r="B27" s="311">
        <v>3.2660389439999982</v>
      </c>
      <c r="C27" s="311">
        <v>3.1848568920000022</v>
      </c>
      <c r="D27" s="311">
        <v>3.0436361280000024</v>
      </c>
      <c r="E27" s="311">
        <v>1.2861430919999997</v>
      </c>
      <c r="F27" s="311">
        <v>2.3685564960000001</v>
      </c>
      <c r="G27" s="311">
        <v>2.7462058560000004</v>
      </c>
      <c r="H27" s="311">
        <v>2.6455970520000007</v>
      </c>
      <c r="I27" s="311">
        <v>2.650370004</v>
      </c>
      <c r="J27" s="311">
        <v>2.5490075760000006</v>
      </c>
      <c r="K27" s="311">
        <v>2.3631555239999984</v>
      </c>
      <c r="L27" s="311">
        <v>2.4097127399999998</v>
      </c>
      <c r="M27" s="311">
        <v>2.1567881519999981</v>
      </c>
      <c r="N27" s="311">
        <v>1.7412063839999996</v>
      </c>
      <c r="O27" s="311">
        <v>1.2436470720000004</v>
      </c>
      <c r="P27" s="311">
        <v>1.3712188680000001</v>
      </c>
      <c r="Q27" s="311">
        <v>1.3035767574175052</v>
      </c>
      <c r="R27" s="311">
        <v>1.268743629783897</v>
      </c>
      <c r="S27" s="311">
        <v>1.0784000046809434</v>
      </c>
      <c r="T27" s="311">
        <v>0.97214415725711423</v>
      </c>
      <c r="U27" s="311">
        <v>0.81858127504508271</v>
      </c>
      <c r="V27" s="311">
        <v>0.83605223011271901</v>
      </c>
      <c r="W27" s="311">
        <v>0.78743577312020185</v>
      </c>
      <c r="X27" s="311">
        <v>0.73837672913705743</v>
      </c>
      <c r="Y27" s="311">
        <v>0.65287665265952732</v>
      </c>
      <c r="Z27" s="311">
        <v>0.53230272628055142</v>
      </c>
      <c r="AA27" s="311">
        <v>0.47804587076833438</v>
      </c>
      <c r="AB27" s="311">
        <v>0.44784459061576132</v>
      </c>
      <c r="AC27" s="311">
        <v>0.47332616473008993</v>
      </c>
      <c r="AD27" s="311">
        <v>0.46216702528853076</v>
      </c>
      <c r="AE27" s="311">
        <v>0.47834920862436642</v>
      </c>
      <c r="AF27" s="311">
        <v>0.4828220386124229</v>
      </c>
      <c r="AG27" s="311">
        <v>0.44308225324918321</v>
      </c>
      <c r="AH27" s="311">
        <v>0.33382602386730476</v>
      </c>
      <c r="AI27" s="311">
        <v>0.30517947194417849</v>
      </c>
      <c r="AJ27" s="311">
        <v>0.2254212482113086</v>
      </c>
      <c r="AK27" s="311">
        <v>0.12017069745024951</v>
      </c>
      <c r="AL27" s="311">
        <v>8.6623868248110317E-2</v>
      </c>
      <c r="AM27" s="311">
        <v>7.3788498632994581E-2</v>
      </c>
      <c r="AN27" s="311">
        <v>6.3143727375476646E-2</v>
      </c>
      <c r="AO27" s="312">
        <v>4.8771187017163334E-2</v>
      </c>
      <c r="AP27" s="285">
        <v>-0.22972661847142539</v>
      </c>
      <c r="AQ27" s="285">
        <v>-0.18049213517739193</v>
      </c>
      <c r="AR27" s="285">
        <v>3.0557114773907231E-4</v>
      </c>
    </row>
    <row r="28" spans="1:44" x14ac:dyDescent="0.15">
      <c r="A28" s="168" t="s">
        <v>144</v>
      </c>
      <c r="B28" s="311">
        <v>1.4333463944715601</v>
      </c>
      <c r="C28" s="311">
        <v>1.5112201688703775</v>
      </c>
      <c r="D28" s="311">
        <v>1.5284433657620198</v>
      </c>
      <c r="E28" s="311">
        <v>1.5628175727231024</v>
      </c>
      <c r="F28" s="311">
        <v>1.8459190193217827</v>
      </c>
      <c r="G28" s="311">
        <v>1.8702531129333213</v>
      </c>
      <c r="H28" s="311">
        <v>1.7435427960727561</v>
      </c>
      <c r="I28" s="311">
        <v>1.5892034701297468</v>
      </c>
      <c r="J28" s="311">
        <v>1.6278469606223309</v>
      </c>
      <c r="K28" s="311">
        <v>1.5822727444661608</v>
      </c>
      <c r="L28" s="311">
        <v>1.4047151369767352</v>
      </c>
      <c r="M28" s="311">
        <v>1.339242454212092</v>
      </c>
      <c r="N28" s="311">
        <v>1.1797294939648264</v>
      </c>
      <c r="O28" s="311">
        <v>1.0618172268432051</v>
      </c>
      <c r="P28" s="311">
        <v>1.0687668688288281</v>
      </c>
      <c r="Q28" s="311">
        <v>1.0480513662695246</v>
      </c>
      <c r="R28" s="311">
        <v>1.097201668887642</v>
      </c>
      <c r="S28" s="311">
        <v>0.98842465032174665</v>
      </c>
      <c r="T28" s="311">
        <v>0.92939587775925669</v>
      </c>
      <c r="U28" s="311">
        <v>0.91128266781593592</v>
      </c>
      <c r="V28" s="311">
        <v>0.92206822700532676</v>
      </c>
      <c r="W28" s="311">
        <v>0.95415886715268483</v>
      </c>
      <c r="X28" s="311">
        <v>1.0280382335769034</v>
      </c>
      <c r="Y28" s="311">
        <v>0.92225357080389281</v>
      </c>
      <c r="Z28" s="311">
        <v>0.91553221121697914</v>
      </c>
      <c r="AA28" s="311">
        <v>0.99852920195549955</v>
      </c>
      <c r="AB28" s="311">
        <v>0.63485178196820402</v>
      </c>
      <c r="AC28" s="311">
        <v>0.63998976338772806</v>
      </c>
      <c r="AD28" s="311">
        <v>0.64744290807807225</v>
      </c>
      <c r="AE28" s="311">
        <v>0.66012051591569754</v>
      </c>
      <c r="AF28" s="311">
        <v>0.65936071214024672</v>
      </c>
      <c r="AG28" s="311">
        <v>0.58735923298460346</v>
      </c>
      <c r="AH28" s="311">
        <v>0.68612083935665658</v>
      </c>
      <c r="AI28" s="311">
        <v>0.65813391003700294</v>
      </c>
      <c r="AJ28" s="311">
        <v>0.59878685858808423</v>
      </c>
      <c r="AK28" s="311">
        <v>0.56312276183562116</v>
      </c>
      <c r="AL28" s="311">
        <v>0.56853449362314723</v>
      </c>
      <c r="AM28" s="311">
        <v>0.81930461922763631</v>
      </c>
      <c r="AN28" s="311">
        <v>0.50614554510081033</v>
      </c>
      <c r="AO28" s="312">
        <v>0.46392348946402101</v>
      </c>
      <c r="AP28" s="285">
        <v>-8.5923123448194416E-2</v>
      </c>
      <c r="AQ28" s="285">
        <v>-2.4320019371617541E-2</v>
      </c>
      <c r="AR28" s="285">
        <v>2.9066676824730186E-3</v>
      </c>
    </row>
    <row r="29" spans="1:44" x14ac:dyDescent="0.15">
      <c r="A29" s="163" t="s">
        <v>143</v>
      </c>
      <c r="B29" s="313">
        <v>18.858120184017888</v>
      </c>
      <c r="C29" s="313">
        <v>19.720028677623652</v>
      </c>
      <c r="D29" s="313">
        <v>19.465280178016194</v>
      </c>
      <c r="E29" s="313">
        <v>17.885137418490054</v>
      </c>
      <c r="F29" s="313">
        <v>23.493053549995018</v>
      </c>
      <c r="G29" s="313">
        <v>23.943835652570534</v>
      </c>
      <c r="H29" s="313">
        <v>23.575064757388379</v>
      </c>
      <c r="I29" s="313">
        <v>23.269624299414062</v>
      </c>
      <c r="J29" s="313">
        <v>22.355588474418298</v>
      </c>
      <c r="K29" s="313">
        <v>20.549491071221102</v>
      </c>
      <c r="L29" s="313">
        <v>18.652773033206842</v>
      </c>
      <c r="M29" s="313">
        <v>17.691728924717637</v>
      </c>
      <c r="N29" s="313">
        <v>16.072363418617378</v>
      </c>
      <c r="O29" s="313">
        <v>14.611629382127663</v>
      </c>
      <c r="P29" s="313">
        <v>14.4715805058211</v>
      </c>
      <c r="Q29" s="313">
        <v>13.728017840740698</v>
      </c>
      <c r="R29" s="313">
        <v>13.733609195893836</v>
      </c>
      <c r="S29" s="313">
        <v>12.576931129037684</v>
      </c>
      <c r="T29" s="313">
        <v>12.061432640116141</v>
      </c>
      <c r="U29" s="313">
        <v>11.621856206295831</v>
      </c>
      <c r="V29" s="313">
        <v>11.533810550339233</v>
      </c>
      <c r="W29" s="313">
        <v>11.433307635440469</v>
      </c>
      <c r="X29" s="313">
        <v>11.346096549826813</v>
      </c>
      <c r="Y29" s="313">
        <v>10.992961215536184</v>
      </c>
      <c r="Z29" s="313">
        <v>10.754581110348001</v>
      </c>
      <c r="AA29" s="313">
        <v>10.715821898686761</v>
      </c>
      <c r="AB29" s="313">
        <v>10.512382014251809</v>
      </c>
      <c r="AC29" s="313">
        <v>10.270832154336633</v>
      </c>
      <c r="AD29" s="313">
        <v>9.7125634449210061</v>
      </c>
      <c r="AE29" s="313">
        <v>9.5998225042885608</v>
      </c>
      <c r="AF29" s="313">
        <v>9.9403754464845324</v>
      </c>
      <c r="AG29" s="313">
        <v>9.9641134892766807</v>
      </c>
      <c r="AH29" s="313">
        <v>9.4353385534146472</v>
      </c>
      <c r="AI29" s="313">
        <v>8.603665224723624</v>
      </c>
      <c r="AJ29" s="313">
        <v>7.8958074758270644</v>
      </c>
      <c r="AK29" s="313">
        <v>7.559188711737054</v>
      </c>
      <c r="AL29" s="313">
        <v>7.2533800637090016</v>
      </c>
      <c r="AM29" s="313">
        <v>7.2799157421070362</v>
      </c>
      <c r="AN29" s="313">
        <v>6.4792591468464646</v>
      </c>
      <c r="AO29" s="313">
        <v>5.5323277483195126</v>
      </c>
      <c r="AP29" s="286">
        <v>-0.14848102635017535</v>
      </c>
      <c r="AQ29" s="286">
        <v>-3.9672980614117392E-2</v>
      </c>
      <c r="AR29" s="286">
        <v>3.4662263584599472E-2</v>
      </c>
    </row>
    <row r="30" spans="1:44" x14ac:dyDescent="0.15">
      <c r="B30" s="311"/>
      <c r="C30" s="311"/>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2"/>
      <c r="AP30" s="285"/>
      <c r="AQ30" s="285"/>
      <c r="AR30" s="285"/>
    </row>
    <row r="31" spans="1:44" x14ac:dyDescent="0.15">
      <c r="A31" s="168" t="s">
        <v>140</v>
      </c>
      <c r="B31" s="311" t="s">
        <v>111</v>
      </c>
      <c r="C31" s="311" t="s">
        <v>111</v>
      </c>
      <c r="D31" s="311" t="s">
        <v>111</v>
      </c>
      <c r="E31" s="311" t="s">
        <v>111</v>
      </c>
      <c r="F31" s="311">
        <v>2.3978130170399998</v>
      </c>
      <c r="G31" s="311">
        <v>2.51881823592</v>
      </c>
      <c r="H31" s="311">
        <v>2.6019345895200003</v>
      </c>
      <c r="I31" s="311">
        <v>2.6100586562400001</v>
      </c>
      <c r="J31" s="311">
        <v>2.5187185900799998</v>
      </c>
      <c r="K31" s="311">
        <v>2.3895290480544</v>
      </c>
      <c r="L31" s="311">
        <v>2.3670221594040002</v>
      </c>
      <c r="M31" s="311">
        <v>2.2949726486399999</v>
      </c>
      <c r="N31" s="311">
        <v>2.0227823580887998</v>
      </c>
      <c r="O31" s="311">
        <v>1.8887516694648001</v>
      </c>
      <c r="P31" s="311">
        <v>1.5038411254776003</v>
      </c>
      <c r="Q31" s="311">
        <v>1.3866412639967998</v>
      </c>
      <c r="R31" s="311">
        <v>1.3170222325008003</v>
      </c>
      <c r="S31" s="311">
        <v>1.2691371310128003</v>
      </c>
      <c r="T31" s="311">
        <v>1.0597905996048</v>
      </c>
      <c r="U31" s="311">
        <v>1.3580349948648001</v>
      </c>
      <c r="V31" s="311">
        <v>1.4336600508642461</v>
      </c>
      <c r="W31" s="311">
        <v>1.3335561337203692</v>
      </c>
      <c r="X31" s="311">
        <v>1.5302315993731201</v>
      </c>
      <c r="Y31" s="311">
        <v>1.5686418292725601</v>
      </c>
      <c r="Z31" s="311">
        <v>1.55981019502728</v>
      </c>
      <c r="AA31" s="311">
        <v>1.7344467686044802</v>
      </c>
      <c r="AB31" s="311">
        <v>1.7668985055170399</v>
      </c>
      <c r="AC31" s="311">
        <v>2.0072706334315487</v>
      </c>
      <c r="AD31" s="311">
        <v>1.8178447547589838</v>
      </c>
      <c r="AE31" s="311">
        <v>1.9886425886427403</v>
      </c>
      <c r="AF31" s="311">
        <v>2.08298447084448</v>
      </c>
      <c r="AG31" s="311">
        <v>2.1617592786417599</v>
      </c>
      <c r="AH31" s="311">
        <v>2.1510217066917603</v>
      </c>
      <c r="AI31" s="311">
        <v>2.0471912396409606</v>
      </c>
      <c r="AJ31" s="311">
        <v>1.9336154839626531</v>
      </c>
      <c r="AK31" s="311">
        <v>1.8543134458396804</v>
      </c>
      <c r="AL31" s="311">
        <v>2.02126289384376</v>
      </c>
      <c r="AM31" s="311">
        <v>2.1318433642346397</v>
      </c>
      <c r="AN31" s="311">
        <v>2.07199478319624</v>
      </c>
      <c r="AO31" s="312">
        <v>2.0424932079148803</v>
      </c>
      <c r="AP31" s="285">
        <v>-1.6931585977513319E-2</v>
      </c>
      <c r="AQ31" s="285">
        <v>1.3172017473249475E-2</v>
      </c>
      <c r="AR31" s="285">
        <v>1.2797043335692645E-2</v>
      </c>
    </row>
    <row r="32" spans="1:44" x14ac:dyDescent="0.15">
      <c r="A32" s="168" t="s">
        <v>139</v>
      </c>
      <c r="B32" s="311" t="s">
        <v>111</v>
      </c>
      <c r="C32" s="311" t="s">
        <v>111</v>
      </c>
      <c r="D32" s="311" t="s">
        <v>111</v>
      </c>
      <c r="E32" s="311" t="s">
        <v>111</v>
      </c>
      <c r="F32" s="311">
        <v>7.7793117496919937</v>
      </c>
      <c r="G32" s="311">
        <v>8.0459162984705177</v>
      </c>
      <c r="H32" s="311">
        <v>8.1111312300969409</v>
      </c>
      <c r="I32" s="311">
        <v>8.3717802658595897</v>
      </c>
      <c r="J32" s="311">
        <v>8.0531287014067949</v>
      </c>
      <c r="K32" s="311">
        <v>7.7690738095200018</v>
      </c>
      <c r="L32" s="311">
        <v>7.1445047208048047</v>
      </c>
      <c r="M32" s="311">
        <v>6.8510376946188059</v>
      </c>
      <c r="N32" s="311">
        <v>6.1787398479012001</v>
      </c>
      <c r="O32" s="311">
        <v>5.498934758960397</v>
      </c>
      <c r="P32" s="311">
        <v>5.2215097249295974</v>
      </c>
      <c r="Q32" s="311">
        <v>5.0584917599999955</v>
      </c>
      <c r="R32" s="311">
        <v>4.8562693199999956</v>
      </c>
      <c r="S32" s="311">
        <v>4.5573318000000018</v>
      </c>
      <c r="T32" s="311">
        <v>4.9324690799999988</v>
      </c>
      <c r="U32" s="311">
        <v>5.0877993599999956</v>
      </c>
      <c r="V32" s="311">
        <v>5.3779445999999966</v>
      </c>
      <c r="W32" s="311">
        <v>5.131760760000005</v>
      </c>
      <c r="X32" s="311">
        <v>5.5479286799999947</v>
      </c>
      <c r="Y32" s="311">
        <v>5.7413588399999957</v>
      </c>
      <c r="Z32" s="311">
        <v>5.6768821199999957</v>
      </c>
      <c r="AA32" s="311">
        <v>5.9025506399999967</v>
      </c>
      <c r="AB32" s="311">
        <v>6.0080580000000028</v>
      </c>
      <c r="AC32" s="311">
        <v>6.236657280000002</v>
      </c>
      <c r="AD32" s="311">
        <v>5.9347889999999985</v>
      </c>
      <c r="AE32" s="311">
        <v>6.320242555200001</v>
      </c>
      <c r="AF32" s="311">
        <v>6.5974338359999951</v>
      </c>
      <c r="AG32" s="311">
        <v>7.0457815008000022</v>
      </c>
      <c r="AH32" s="311">
        <v>7.2480625559999954</v>
      </c>
      <c r="AI32" s="311">
        <v>7.3935454823999951</v>
      </c>
      <c r="AJ32" s="311">
        <v>7.8016831200000043</v>
      </c>
      <c r="AK32" s="311">
        <v>8.1211359599999984</v>
      </c>
      <c r="AL32" s="311">
        <v>8.6164343999999975</v>
      </c>
      <c r="AM32" s="311">
        <v>9.2260324799999989</v>
      </c>
      <c r="AN32" s="311">
        <v>9.2289632400000006</v>
      </c>
      <c r="AO32" s="312">
        <v>8.3664187300993795</v>
      </c>
      <c r="AP32" s="285">
        <v>-9.5937490966666594E-2</v>
      </c>
      <c r="AQ32" s="285">
        <v>4.5140706954622134E-2</v>
      </c>
      <c r="AR32" s="285">
        <v>5.2418986089521565E-2</v>
      </c>
    </row>
    <row r="33" spans="1:44" x14ac:dyDescent="0.15">
      <c r="A33" s="168" t="s">
        <v>137</v>
      </c>
      <c r="B33" s="311">
        <v>14.500242878710198</v>
      </c>
      <c r="C33" s="311">
        <v>14.621616818096781</v>
      </c>
      <c r="D33" s="311">
        <v>14.608034561680382</v>
      </c>
      <c r="E33" s="311">
        <v>14.449493604022409</v>
      </c>
      <c r="F33" s="311" t="s">
        <v>111</v>
      </c>
      <c r="G33" s="311" t="s">
        <v>111</v>
      </c>
      <c r="H33" s="311" t="s">
        <v>111</v>
      </c>
      <c r="I33" s="311" t="s">
        <v>111</v>
      </c>
      <c r="J33" s="311" t="s">
        <v>111</v>
      </c>
      <c r="K33" s="311" t="s">
        <v>111</v>
      </c>
      <c r="L33" s="311" t="s">
        <v>111</v>
      </c>
      <c r="M33" s="311" t="s">
        <v>111</v>
      </c>
      <c r="N33" s="311" t="s">
        <v>111</v>
      </c>
      <c r="O33" s="311" t="s">
        <v>111</v>
      </c>
      <c r="P33" s="311" t="s">
        <v>111</v>
      </c>
      <c r="Q33" s="311" t="s">
        <v>111</v>
      </c>
      <c r="R33" s="311" t="s">
        <v>111</v>
      </c>
      <c r="S33" s="311" t="s">
        <v>111</v>
      </c>
      <c r="T33" s="311" t="s">
        <v>111</v>
      </c>
      <c r="U33" s="311" t="s">
        <v>111</v>
      </c>
      <c r="V33" s="311" t="s">
        <v>111</v>
      </c>
      <c r="W33" s="311" t="s">
        <v>111</v>
      </c>
      <c r="X33" s="311" t="s">
        <v>111</v>
      </c>
      <c r="Y33" s="311" t="s">
        <v>111</v>
      </c>
      <c r="Z33" s="311" t="s">
        <v>111</v>
      </c>
      <c r="AA33" s="311" t="s">
        <v>111</v>
      </c>
      <c r="AB33" s="311" t="s">
        <v>111</v>
      </c>
      <c r="AC33" s="311" t="s">
        <v>111</v>
      </c>
      <c r="AD33" s="311" t="s">
        <v>111</v>
      </c>
      <c r="AE33" s="311" t="s">
        <v>111</v>
      </c>
      <c r="AF33" s="311" t="s">
        <v>111</v>
      </c>
      <c r="AG33" s="311" t="s">
        <v>111</v>
      </c>
      <c r="AH33" s="311" t="s">
        <v>111</v>
      </c>
      <c r="AI33" s="311" t="s">
        <v>111</v>
      </c>
      <c r="AJ33" s="311" t="s">
        <v>111</v>
      </c>
      <c r="AK33" s="311" t="s">
        <v>111</v>
      </c>
      <c r="AL33" s="311" t="s">
        <v>111</v>
      </c>
      <c r="AM33" s="311" t="s">
        <v>111</v>
      </c>
      <c r="AN33" s="311" t="s">
        <v>111</v>
      </c>
      <c r="AO33" s="312" t="s">
        <v>111</v>
      </c>
      <c r="AP33" s="285" t="s">
        <v>111</v>
      </c>
      <c r="AQ33" s="285" t="s">
        <v>111</v>
      </c>
      <c r="AR33" s="285" t="s">
        <v>111</v>
      </c>
    </row>
    <row r="34" spans="1:44" x14ac:dyDescent="0.15">
      <c r="A34" s="168" t="s">
        <v>136</v>
      </c>
      <c r="B34" s="311" t="s">
        <v>111</v>
      </c>
      <c r="C34" s="311" t="s">
        <v>111</v>
      </c>
      <c r="D34" s="311" t="s">
        <v>111</v>
      </c>
      <c r="E34" s="311" t="s">
        <v>111</v>
      </c>
      <c r="F34" s="311">
        <v>6.2299054501854349E-2</v>
      </c>
      <c r="G34" s="311">
        <v>7.0527231511533228E-2</v>
      </c>
      <c r="H34" s="311">
        <v>5.8772692926277688E-2</v>
      </c>
      <c r="I34" s="311">
        <v>6.4649962218905455E-2</v>
      </c>
      <c r="J34" s="311">
        <v>7.287813922858434E-2</v>
      </c>
      <c r="K34" s="311">
        <v>7.6404500804160988E-2</v>
      </c>
      <c r="L34" s="311">
        <v>6.9915995505099943E-2</v>
      </c>
      <c r="M34" s="311">
        <v>5.501124057899591E-2</v>
      </c>
      <c r="N34" s="311">
        <v>4.4749528394067838E-2</v>
      </c>
      <c r="O34" s="311">
        <v>4.5196200860307546E-2</v>
      </c>
      <c r="P34" s="311">
        <v>3.5898360839370418E-2</v>
      </c>
      <c r="Q34" s="311">
        <v>3.3347625966369962E-2</v>
      </c>
      <c r="R34" s="311">
        <v>3.4628870672162811E-2</v>
      </c>
      <c r="S34" s="311">
        <v>3.4699397903674344E-2</v>
      </c>
      <c r="T34" s="311">
        <v>3.4746416058015372E-2</v>
      </c>
      <c r="U34" s="311">
        <v>2.9398101001724096E-2</v>
      </c>
      <c r="V34" s="311">
        <v>3.1866554104627763E-2</v>
      </c>
      <c r="W34" s="311">
        <v>3.2165119384693255E-2</v>
      </c>
      <c r="X34" s="311">
        <v>2.2486432313593846E-2</v>
      </c>
      <c r="Y34" s="311">
        <v>3.172549964160469E-2</v>
      </c>
      <c r="Z34" s="311">
        <v>3.5290651194512704E-2</v>
      </c>
      <c r="AA34" s="311">
        <v>3.6701195824743363E-2</v>
      </c>
      <c r="AB34" s="311">
        <v>3.8476131151116949E-2</v>
      </c>
      <c r="AC34" s="311">
        <v>4.2339847984090441E-2</v>
      </c>
      <c r="AD34" s="311">
        <v>4.2953434898240786E-2</v>
      </c>
      <c r="AE34" s="311">
        <v>4.2661922341326451E-2</v>
      </c>
      <c r="AF34" s="311">
        <v>4.5193896970744836E-2</v>
      </c>
      <c r="AG34" s="311">
        <v>4.4114078038148916E-2</v>
      </c>
      <c r="AH34" s="311">
        <v>4.8076297904466853E-2</v>
      </c>
      <c r="AI34" s="311">
        <v>5.1682590342423257E-2</v>
      </c>
      <c r="AJ34" s="311">
        <v>4.0999477949213756E-2</v>
      </c>
      <c r="AK34" s="311">
        <v>4.545773934382949E-2</v>
      </c>
      <c r="AL34" s="311">
        <v>4.747223216657058E-2</v>
      </c>
      <c r="AM34" s="311">
        <v>4.9068151747560004E-2</v>
      </c>
      <c r="AN34" s="311">
        <v>4.8334544419680013E-2</v>
      </c>
      <c r="AO34" s="312">
        <v>4.9350815966085787E-2</v>
      </c>
      <c r="AP34" s="285">
        <v>1.8236093088271232E-2</v>
      </c>
      <c r="AQ34" s="285">
        <v>1.1872919214715338E-2</v>
      </c>
      <c r="AR34" s="285">
        <v>3.0920275676927074E-4</v>
      </c>
    </row>
    <row r="35" spans="1:44" x14ac:dyDescent="0.15">
      <c r="A35" s="168" t="s">
        <v>135</v>
      </c>
      <c r="B35" s="311" t="s">
        <v>111</v>
      </c>
      <c r="C35" s="311" t="s">
        <v>111</v>
      </c>
      <c r="D35" s="311" t="s">
        <v>111</v>
      </c>
      <c r="E35" s="311" t="s">
        <v>111</v>
      </c>
      <c r="F35" s="311">
        <v>0.11740775284800001</v>
      </c>
      <c r="G35" s="311">
        <v>0.12408783411600001</v>
      </c>
      <c r="H35" s="311">
        <v>0.11428678652399998</v>
      </c>
      <c r="I35" s="311">
        <v>0.12268424574716659</v>
      </c>
      <c r="J35" s="311">
        <v>0.1182352467812799</v>
      </c>
      <c r="K35" s="311">
        <v>0.103287351168</v>
      </c>
      <c r="L35" s="311">
        <v>0.10205848350000001</v>
      </c>
      <c r="M35" s="311">
        <v>8.2477364184000007E-2</v>
      </c>
      <c r="N35" s="311">
        <v>6.0748416468000006E-2</v>
      </c>
      <c r="O35" s="311">
        <v>5.035736502000001E-2</v>
      </c>
      <c r="P35" s="311">
        <v>4.0071586471200002E-2</v>
      </c>
      <c r="Q35" s="311">
        <v>3.5830178038800002E-2</v>
      </c>
      <c r="R35" s="311">
        <v>3.6643062006000003E-2</v>
      </c>
      <c r="S35" s="311">
        <v>2.7503269232400002E-2</v>
      </c>
      <c r="T35" s="311">
        <v>3.7983863771999998E-2</v>
      </c>
      <c r="U35" s="311">
        <v>2.7117049492800003E-2</v>
      </c>
      <c r="V35" s="311">
        <v>2.7793975503600001E-2</v>
      </c>
      <c r="W35" s="311">
        <v>2.9566490777999999E-2</v>
      </c>
      <c r="X35" s="311">
        <v>2.5156417107600002E-2</v>
      </c>
      <c r="Y35" s="311">
        <v>2.8744546575600004E-2</v>
      </c>
      <c r="Z35" s="311">
        <v>3.1013260452000004E-2</v>
      </c>
      <c r="AA35" s="311">
        <v>2.90704889556E-2</v>
      </c>
      <c r="AB35" s="311">
        <v>3.5765043991200007E-2</v>
      </c>
      <c r="AC35" s="311">
        <v>3.6145104948000002E-2</v>
      </c>
      <c r="AD35" s="311">
        <v>3.6265488008400001E-2</v>
      </c>
      <c r="AE35" s="311">
        <v>3.7371468909600004E-2</v>
      </c>
      <c r="AF35" s="311">
        <v>4.5983934223199997E-2</v>
      </c>
      <c r="AG35" s="311">
        <v>5.4831379499999999E-2</v>
      </c>
      <c r="AH35" s="311">
        <v>5.8154614318800008E-2</v>
      </c>
      <c r="AI35" s="311">
        <v>6.3381721289297727E-2</v>
      </c>
      <c r="AJ35" s="311">
        <v>6.5518993039442724E-2</v>
      </c>
      <c r="AK35" s="311">
        <v>7.4872048221380452E-2</v>
      </c>
      <c r="AL35" s="311">
        <v>9.0629676065438175E-2</v>
      </c>
      <c r="AM35" s="311">
        <v>0.11581661632289797</v>
      </c>
      <c r="AN35" s="311">
        <v>0.12081099691203272</v>
      </c>
      <c r="AO35" s="312">
        <v>0.11838351905899824</v>
      </c>
      <c r="AP35" s="285">
        <v>-2.2770527197152779E-2</v>
      </c>
      <c r="AQ35" s="285">
        <v>0.12787584101326388</v>
      </c>
      <c r="AR35" s="285">
        <v>7.4172047072625156E-4</v>
      </c>
    </row>
    <row r="36" spans="1:44" s="161" customFormat="1" x14ac:dyDescent="0.15">
      <c r="A36" s="163" t="s">
        <v>134</v>
      </c>
      <c r="B36" s="313">
        <v>14.500242878710198</v>
      </c>
      <c r="C36" s="313">
        <v>14.621616818096781</v>
      </c>
      <c r="D36" s="313">
        <v>14.608034561680382</v>
      </c>
      <c r="E36" s="313">
        <v>14.449493604022409</v>
      </c>
      <c r="F36" s="313">
        <v>10.356831574081848</v>
      </c>
      <c r="G36" s="313">
        <v>10.759349600018052</v>
      </c>
      <c r="H36" s="313">
        <v>10.886125299067219</v>
      </c>
      <c r="I36" s="313">
        <v>11.169173130065662</v>
      </c>
      <c r="J36" s="313">
        <v>10.762960677496659</v>
      </c>
      <c r="K36" s="313">
        <v>10.338294709546563</v>
      </c>
      <c r="L36" s="313">
        <v>9.6835013592139045</v>
      </c>
      <c r="M36" s="313">
        <v>9.2834989480218013</v>
      </c>
      <c r="N36" s="313">
        <v>8.3070201508520682</v>
      </c>
      <c r="O36" s="313">
        <v>7.4832399943055048</v>
      </c>
      <c r="P36" s="313">
        <v>6.8013207977177679</v>
      </c>
      <c r="Q36" s="313">
        <v>6.5143108280019648</v>
      </c>
      <c r="R36" s="313">
        <v>6.2445634851789587</v>
      </c>
      <c r="S36" s="313">
        <v>5.8886715981488766</v>
      </c>
      <c r="T36" s="313">
        <v>6.064989959434814</v>
      </c>
      <c r="U36" s="313">
        <v>6.5023495053593194</v>
      </c>
      <c r="V36" s="313">
        <v>6.87126518047247</v>
      </c>
      <c r="W36" s="313">
        <v>6.5270485038830675</v>
      </c>
      <c r="X36" s="313">
        <v>7.1258031287943089</v>
      </c>
      <c r="Y36" s="313">
        <v>7.3704707154897608</v>
      </c>
      <c r="Z36" s="313">
        <v>7.3029962266737884</v>
      </c>
      <c r="AA36" s="313">
        <v>7.7027690933848199</v>
      </c>
      <c r="AB36" s="313">
        <v>7.8491976806593593</v>
      </c>
      <c r="AC36" s="313">
        <v>8.3224128663636403</v>
      </c>
      <c r="AD36" s="313">
        <v>7.8318526776656228</v>
      </c>
      <c r="AE36" s="313">
        <v>8.3889185350936675</v>
      </c>
      <c r="AF36" s="313">
        <v>8.7715961380384204</v>
      </c>
      <c r="AG36" s="313">
        <v>9.3064862369799108</v>
      </c>
      <c r="AH36" s="313">
        <v>9.5053151749150224</v>
      </c>
      <c r="AI36" s="313">
        <v>9.555801033672676</v>
      </c>
      <c r="AJ36" s="313">
        <v>9.8418170749513134</v>
      </c>
      <c r="AK36" s="313">
        <v>10.095779193404889</v>
      </c>
      <c r="AL36" s="313">
        <v>10.775799202075767</v>
      </c>
      <c r="AM36" s="313">
        <v>11.522760612305095</v>
      </c>
      <c r="AN36" s="313">
        <v>11.470103564527953</v>
      </c>
      <c r="AO36" s="313">
        <v>10.576646273039344</v>
      </c>
      <c r="AP36" s="286">
        <v>-8.0413853888623321E-2</v>
      </c>
      <c r="AQ36" s="286">
        <v>3.8891715281295314E-2</v>
      </c>
      <c r="AR36" s="286">
        <v>6.6266952652709737E-2</v>
      </c>
    </row>
    <row r="37" spans="1:44" x14ac:dyDescent="0.15">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2"/>
      <c r="AP37" s="285"/>
      <c r="AQ37" s="285"/>
      <c r="AR37" s="285"/>
    </row>
    <row r="38" spans="1:44" s="161" customFormat="1" x14ac:dyDescent="0.15">
      <c r="A38" s="163" t="s">
        <v>124</v>
      </c>
      <c r="B38" s="313">
        <v>2.3251184460000001E-2</v>
      </c>
      <c r="C38" s="313">
        <v>2.6135052300000003E-2</v>
      </c>
      <c r="D38" s="313">
        <v>2.6135052300000003E-2</v>
      </c>
      <c r="E38" s="313">
        <v>2.6727275160000001E-2</v>
      </c>
      <c r="F38" s="313">
        <v>2.8478194920000005E-2</v>
      </c>
      <c r="G38" s="313">
        <v>2.7319498020000003E-2</v>
      </c>
      <c r="H38" s="313">
        <v>2.788597206E-2</v>
      </c>
      <c r="I38" s="313">
        <v>2.963689182E-2</v>
      </c>
      <c r="J38" s="313">
        <v>2.2092487559999999E-2</v>
      </c>
      <c r="K38" s="313">
        <v>2.2702897879200004E-2</v>
      </c>
      <c r="L38" s="313">
        <v>2.3426100590399998E-2</v>
      </c>
      <c r="M38" s="313">
        <v>1.8840976812000001E-2</v>
      </c>
      <c r="N38" s="313">
        <v>3.0782827353600006E-2</v>
      </c>
      <c r="O38" s="313">
        <v>3.0144909758400004E-2</v>
      </c>
      <c r="P38" s="313">
        <v>2.9777191488000003E-2</v>
      </c>
      <c r="Q38" s="313">
        <v>2.7934781774400001E-2</v>
      </c>
      <c r="R38" s="313">
        <v>2.7004257100800004E-2</v>
      </c>
      <c r="S38" s="313">
        <v>3.3540488294400005E-2</v>
      </c>
      <c r="T38" s="313">
        <v>2.8743470568000001E-2</v>
      </c>
      <c r="U38" s="313">
        <v>3.1107589056000005E-2</v>
      </c>
      <c r="V38" s="313">
        <v>3.0331356336000006E-2</v>
      </c>
      <c r="W38" s="313">
        <v>2.8390623811200003E-2</v>
      </c>
      <c r="X38" s="313">
        <v>3.1165392016800002E-2</v>
      </c>
      <c r="Y38" s="313">
        <v>3.3258984609600001E-2</v>
      </c>
      <c r="Z38" s="313">
        <v>4.1767901985600001E-2</v>
      </c>
      <c r="AA38" s="313">
        <v>4.4305328872800004E-2</v>
      </c>
      <c r="AB38" s="313">
        <v>4.4574523365600006E-2</v>
      </c>
      <c r="AC38" s="313">
        <v>4.2635423692800004E-2</v>
      </c>
      <c r="AD38" s="313">
        <v>3.1424915001600003E-2</v>
      </c>
      <c r="AE38" s="313">
        <v>2.9755110304799999E-2</v>
      </c>
      <c r="AF38" s="313">
        <v>3.16227664224E-2</v>
      </c>
      <c r="AG38" s="313">
        <v>2.84834451672E-2</v>
      </c>
      <c r="AH38" s="313">
        <v>3.0122979300000002E-2</v>
      </c>
      <c r="AI38" s="313">
        <v>2.9249971880112146E-2</v>
      </c>
      <c r="AJ38" s="313">
        <v>3.2720482178467201E-2</v>
      </c>
      <c r="AK38" s="313">
        <v>3.6053880463196866E-2</v>
      </c>
      <c r="AL38" s="313">
        <v>4.0953374501246614E-2</v>
      </c>
      <c r="AM38" s="313">
        <v>4.4028298300140864E-2</v>
      </c>
      <c r="AN38" s="313">
        <v>4.5648635304479622E-2</v>
      </c>
      <c r="AO38" s="313">
        <v>4.5648635304479622E-2</v>
      </c>
      <c r="AP38" s="286">
        <v>-2.732240437158473E-3</v>
      </c>
      <c r="AQ38" s="286">
        <v>3.8043058662285523E-2</v>
      </c>
      <c r="AR38" s="286">
        <v>2.8600710246817122E-4</v>
      </c>
    </row>
    <row r="39" spans="1:44" x14ac:dyDescent="0.15">
      <c r="B39" s="311"/>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2"/>
      <c r="AP39" s="285"/>
      <c r="AQ39" s="285"/>
      <c r="AR39" s="285"/>
    </row>
    <row r="40" spans="1:44" x14ac:dyDescent="0.15">
      <c r="A40" s="168" t="s">
        <v>120</v>
      </c>
      <c r="B40" s="311">
        <v>3.1342836974399999</v>
      </c>
      <c r="C40" s="311">
        <v>3.4673818210560006</v>
      </c>
      <c r="D40" s="311">
        <v>3.5042104211040006</v>
      </c>
      <c r="E40" s="311">
        <v>3.9239578457640003</v>
      </c>
      <c r="F40" s="311">
        <v>4.1766113384640002</v>
      </c>
      <c r="G40" s="311">
        <v>4.2595541910720005</v>
      </c>
      <c r="H40" s="311">
        <v>4.2458472777600011</v>
      </c>
      <c r="I40" s="311">
        <v>4.3622821857599998</v>
      </c>
      <c r="J40" s="311">
        <v>4.231973562336</v>
      </c>
      <c r="K40" s="311">
        <v>4.1930358199200004</v>
      </c>
      <c r="L40" s="311">
        <v>4.2774003842040003</v>
      </c>
      <c r="M40" s="311">
        <v>4.3794906057345173</v>
      </c>
      <c r="N40" s="311">
        <v>4.4766438528614296</v>
      </c>
      <c r="O40" s="311">
        <v>4.6527024713332654</v>
      </c>
      <c r="P40" s="311">
        <v>4.8951358816365103</v>
      </c>
      <c r="Q40" s="311">
        <v>4.8962849201194905</v>
      </c>
      <c r="R40" s="311">
        <v>5.2206918164802349</v>
      </c>
      <c r="S40" s="311">
        <v>5.2783187772094715</v>
      </c>
      <c r="T40" s="311">
        <v>5.2866748995421471</v>
      </c>
      <c r="U40" s="311">
        <v>5.3019070596247042</v>
      </c>
      <c r="V40" s="311">
        <v>5.2867910683486397</v>
      </c>
      <c r="W40" s="311">
        <v>5.2066715174800491</v>
      </c>
      <c r="X40" s="311">
        <v>5.6434491993312488</v>
      </c>
      <c r="Y40" s="311">
        <v>5.7398229598063777</v>
      </c>
      <c r="Z40" s="311">
        <v>5.7938034355819408</v>
      </c>
      <c r="AA40" s="311">
        <v>5.788410897450496</v>
      </c>
      <c r="AB40" s="311">
        <v>5.7929198368894461</v>
      </c>
      <c r="AC40" s="311">
        <v>5.9024777792688354</v>
      </c>
      <c r="AD40" s="311">
        <v>5.8506842313232568</v>
      </c>
      <c r="AE40" s="311">
        <v>6.0333265029582019</v>
      </c>
      <c r="AF40" s="311">
        <v>5.9952309222479458</v>
      </c>
      <c r="AG40" s="311">
        <v>6.1363933343985035</v>
      </c>
      <c r="AH40" s="311">
        <v>6.0818300429687531</v>
      </c>
      <c r="AI40" s="311">
        <v>6.1960129203234189</v>
      </c>
      <c r="AJ40" s="311">
        <v>5.964383837968751</v>
      </c>
      <c r="AK40" s="311">
        <v>6.0135842737499985</v>
      </c>
      <c r="AL40" s="311">
        <v>5.9726385859374993</v>
      </c>
      <c r="AM40" s="311">
        <v>6.0134375418750006</v>
      </c>
      <c r="AN40" s="311">
        <v>6.2136221551741579</v>
      </c>
      <c r="AO40" s="312">
        <v>5.9726156689147603</v>
      </c>
      <c r="AP40" s="285">
        <v>-4.1413060189270601E-2</v>
      </c>
      <c r="AQ40" s="285">
        <v>6.0366864620475802E-3</v>
      </c>
      <c r="AR40" s="285">
        <v>3.7420844899927988E-2</v>
      </c>
    </row>
    <row r="41" spans="1:44" x14ac:dyDescent="0.15">
      <c r="A41" s="168" t="s">
        <v>647</v>
      </c>
      <c r="B41" s="311">
        <v>7.747991596800001E-2</v>
      </c>
      <c r="C41" s="311">
        <v>7.4780267328000014E-2</v>
      </c>
      <c r="D41" s="311">
        <v>8.9898299712000015E-2</v>
      </c>
      <c r="E41" s="311">
        <v>8.3959072704000007E-2</v>
      </c>
      <c r="F41" s="311">
        <v>8.3959072704000007E-2</v>
      </c>
      <c r="G41" s="311">
        <v>0.10933576992000001</v>
      </c>
      <c r="H41" s="311">
        <v>0.130393029312</v>
      </c>
      <c r="I41" s="311">
        <v>0.13687218604800003</v>
      </c>
      <c r="J41" s="311">
        <v>0.13795204550400003</v>
      </c>
      <c r="K41" s="311">
        <v>0.1484806752</v>
      </c>
      <c r="L41" s="311">
        <v>0.15172025356800004</v>
      </c>
      <c r="M41" s="311">
        <v>0.14983049952000002</v>
      </c>
      <c r="N41" s="311">
        <v>0.14281141305600001</v>
      </c>
      <c r="O41" s="311">
        <v>0.14767078060800001</v>
      </c>
      <c r="P41" s="311">
        <v>0.14956053465600003</v>
      </c>
      <c r="Q41" s="311">
        <v>0.13957183468800002</v>
      </c>
      <c r="R41" s="311">
        <v>0.14308137792000003</v>
      </c>
      <c r="S41" s="311">
        <v>0.14767078060800001</v>
      </c>
      <c r="T41" s="311">
        <v>0.13444250227200005</v>
      </c>
      <c r="U41" s="311">
        <v>0.11905450502400003</v>
      </c>
      <c r="V41" s="311">
        <v>0.12179321757982084</v>
      </c>
      <c r="W41" s="311">
        <v>0.10631688782832002</v>
      </c>
      <c r="X41" s="311">
        <v>7.6247850321676802E-2</v>
      </c>
      <c r="Y41" s="311">
        <v>0.10252371951020162</v>
      </c>
      <c r="Z41" s="311">
        <v>9.1000458265766415E-2</v>
      </c>
      <c r="AA41" s="311">
        <v>5.6884701440735992E-2</v>
      </c>
      <c r="AB41" s="311">
        <v>5.6158657935494398E-2</v>
      </c>
      <c r="AC41" s="311">
        <v>4.0739857696512005E-2</v>
      </c>
      <c r="AD41" s="311">
        <v>4.5012483613094401E-2</v>
      </c>
      <c r="AE41" s="311">
        <v>7.2031566072211201E-2</v>
      </c>
      <c r="AF41" s="311">
        <v>6.916645596706561E-2</v>
      </c>
      <c r="AG41" s="311">
        <v>4.3021600727040005E-2</v>
      </c>
      <c r="AH41" s="311">
        <v>8.4072457946880008E-2</v>
      </c>
      <c r="AI41" s="311">
        <v>0.15610988225664002</v>
      </c>
      <c r="AJ41" s="311">
        <v>0.11706197535227522</v>
      </c>
      <c r="AK41" s="311">
        <v>7.2936920240121605E-2</v>
      </c>
      <c r="AL41" s="311">
        <v>7.9045712179200006E-2</v>
      </c>
      <c r="AM41" s="311">
        <v>9.0377865296409621E-2</v>
      </c>
      <c r="AN41" s="311">
        <v>7.0920066734150411E-2</v>
      </c>
      <c r="AO41" s="312">
        <v>8.8550158157279998E-2</v>
      </c>
      <c r="AP41" s="285">
        <v>0.24517956483989756</v>
      </c>
      <c r="AQ41" s="285">
        <v>4.6510562191698135E-2</v>
      </c>
      <c r="AR41" s="285">
        <v>5.5480243798606275E-4</v>
      </c>
    </row>
    <row r="42" spans="1:44" x14ac:dyDescent="0.15">
      <c r="A42" s="168" t="s">
        <v>209</v>
      </c>
      <c r="B42" s="311">
        <v>6.3888422812633447E-2</v>
      </c>
      <c r="C42" s="311">
        <v>5.3201812737934083E-2</v>
      </c>
      <c r="D42" s="311">
        <v>4.8633347380114808E-2</v>
      </c>
      <c r="E42" s="311">
        <v>5.4513326163214089E-2</v>
      </c>
      <c r="F42" s="311">
        <v>5.5507973322133086E-2</v>
      </c>
      <c r="G42" s="311">
        <v>5.7278337167485094E-2</v>
      </c>
      <c r="H42" s="311">
        <v>5.454945332563068E-2</v>
      </c>
      <c r="I42" s="311">
        <v>5.4598861093847047E-2</v>
      </c>
      <c r="J42" s="311">
        <v>5.2495833954622671E-2</v>
      </c>
      <c r="K42" s="311">
        <v>5.4897172623189008E-2</v>
      </c>
      <c r="L42" s="311">
        <v>5.2212679538093283E-2</v>
      </c>
      <c r="M42" s="311">
        <v>5.3980715788088399E-2</v>
      </c>
      <c r="N42" s="311">
        <v>4.9733720164035357E-2</v>
      </c>
      <c r="O42" s="311">
        <v>5.2541077712010123E-2</v>
      </c>
      <c r="P42" s="311">
        <v>5.3059859361389884E-2</v>
      </c>
      <c r="Q42" s="311">
        <v>4.6209894399456122E-2</v>
      </c>
      <c r="R42" s="311">
        <v>4.2014098829800804E-2</v>
      </c>
      <c r="S42" s="311">
        <v>5.2297876646301242E-2</v>
      </c>
      <c r="T42" s="311">
        <v>4.8496440221307724E-2</v>
      </c>
      <c r="U42" s="311">
        <v>4.3902017172828718E-2</v>
      </c>
      <c r="V42" s="311">
        <v>4.2740708940966606E-2</v>
      </c>
      <c r="W42" s="311">
        <v>4.7136148788222261E-2</v>
      </c>
      <c r="X42" s="311">
        <v>4.0161144103817319E-2</v>
      </c>
      <c r="Y42" s="311">
        <v>4.314363414787066E-2</v>
      </c>
      <c r="Z42" s="311">
        <v>3.8613565273967594E-2</v>
      </c>
      <c r="AA42" s="311">
        <v>3.7671631148375705E-2</v>
      </c>
      <c r="AB42" s="311">
        <v>3.1537649443091301E-2</v>
      </c>
      <c r="AC42" s="311">
        <v>3.1873031791564511E-2</v>
      </c>
      <c r="AD42" s="311">
        <v>2.8923090785001337E-2</v>
      </c>
      <c r="AE42" s="311">
        <v>3.9740369260112672E-2</v>
      </c>
      <c r="AF42" s="311">
        <v>4.6666514584589938E-2</v>
      </c>
      <c r="AG42" s="311">
        <v>0.18147468043385717</v>
      </c>
      <c r="AH42" s="311">
        <v>0.21327211163910612</v>
      </c>
      <c r="AI42" s="311">
        <v>0.24207538373215157</v>
      </c>
      <c r="AJ42" s="311">
        <v>0.25082438699606546</v>
      </c>
      <c r="AK42" s="311">
        <v>0.32883260473056325</v>
      </c>
      <c r="AL42" s="311">
        <v>0.60816667959503867</v>
      </c>
      <c r="AM42" s="311">
        <v>0.76463655034289646</v>
      </c>
      <c r="AN42" s="311">
        <v>0.5508835314735725</v>
      </c>
      <c r="AO42" s="312">
        <v>0.40970809540369896</v>
      </c>
      <c r="AP42" s="289">
        <v>-0.25830297869848928</v>
      </c>
      <c r="AQ42" s="289">
        <v>0.34270779090663783</v>
      </c>
      <c r="AR42" s="289">
        <v>2.5669863828911852E-3</v>
      </c>
    </row>
    <row r="43" spans="1:44" s="161" customFormat="1" x14ac:dyDescent="0.15">
      <c r="A43" s="163" t="s">
        <v>114</v>
      </c>
      <c r="B43" s="313">
        <v>3.2756520362206332</v>
      </c>
      <c r="C43" s="313">
        <v>3.5953639011219343</v>
      </c>
      <c r="D43" s="313">
        <v>3.6427420681961156</v>
      </c>
      <c r="E43" s="313">
        <v>4.062430244631213</v>
      </c>
      <c r="F43" s="313">
        <v>4.3160783844901349</v>
      </c>
      <c r="G43" s="313">
        <v>4.4261682981594861</v>
      </c>
      <c r="H43" s="313">
        <v>4.4307897603976318</v>
      </c>
      <c r="I43" s="313">
        <v>4.5537532329018466</v>
      </c>
      <c r="J43" s="313">
        <v>4.4224214417946213</v>
      </c>
      <c r="K43" s="313">
        <v>4.3964136677431904</v>
      </c>
      <c r="L43" s="313">
        <v>4.481333317310094</v>
      </c>
      <c r="M43" s="313">
        <v>4.5833018210426051</v>
      </c>
      <c r="N43" s="313">
        <v>4.6691889860814655</v>
      </c>
      <c r="O43" s="313">
        <v>4.8529143296532746</v>
      </c>
      <c r="P43" s="313">
        <v>5.0977562756538992</v>
      </c>
      <c r="Q43" s="313">
        <v>5.0820666492069462</v>
      </c>
      <c r="R43" s="313">
        <v>5.405787293230035</v>
      </c>
      <c r="S43" s="313">
        <v>5.4782874344637724</v>
      </c>
      <c r="T43" s="313">
        <v>5.4696138420354545</v>
      </c>
      <c r="U43" s="313">
        <v>5.4648635818215325</v>
      </c>
      <c r="V43" s="313">
        <v>5.4513249948694273</v>
      </c>
      <c r="W43" s="313">
        <v>5.3601245540965889</v>
      </c>
      <c r="X43" s="313">
        <v>5.7598581937567426</v>
      </c>
      <c r="Y43" s="313">
        <v>5.885490313464449</v>
      </c>
      <c r="Z43" s="313">
        <v>5.9234174591216737</v>
      </c>
      <c r="AA43" s="313">
        <v>5.8829672300396076</v>
      </c>
      <c r="AB43" s="313">
        <v>5.8806161442680303</v>
      </c>
      <c r="AC43" s="313">
        <v>5.9750906687569119</v>
      </c>
      <c r="AD43" s="313">
        <v>5.9246198057213535</v>
      </c>
      <c r="AE43" s="313">
        <v>6.1450984382905265</v>
      </c>
      <c r="AF43" s="313">
        <v>6.1110638927996002</v>
      </c>
      <c r="AG43" s="313">
        <v>6.3608896155594001</v>
      </c>
      <c r="AH43" s="313">
        <v>6.3791746125547411</v>
      </c>
      <c r="AI43" s="313">
        <v>6.5941981863122106</v>
      </c>
      <c r="AJ43" s="313">
        <v>6.3322702003170921</v>
      </c>
      <c r="AK43" s="313">
        <v>6.4153537987206839</v>
      </c>
      <c r="AL43" s="313">
        <v>6.659850977711737</v>
      </c>
      <c r="AM43" s="313">
        <v>6.8684519575143073</v>
      </c>
      <c r="AN43" s="313">
        <v>6.8354257533818812</v>
      </c>
      <c r="AO43" s="313">
        <v>6.4708739224757394</v>
      </c>
      <c r="AP43" s="286">
        <v>-5.5919240160244854E-2</v>
      </c>
      <c r="AQ43" s="286">
        <v>1.4402961469685671E-2</v>
      </c>
      <c r="AR43" s="286">
        <v>4.0542633720805236E-2</v>
      </c>
    </row>
    <row r="44" spans="1:44" x14ac:dyDescent="0.15">
      <c r="B44" s="311"/>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2"/>
      <c r="AP44" s="285"/>
      <c r="AQ44" s="285"/>
      <c r="AR44" s="285"/>
    </row>
    <row r="45" spans="1:44" x14ac:dyDescent="0.15">
      <c r="A45" s="168" t="s">
        <v>113</v>
      </c>
      <c r="B45" s="311">
        <v>2.8388563242044489</v>
      </c>
      <c r="C45" s="311">
        <v>2.897835495445598</v>
      </c>
      <c r="D45" s="311">
        <v>3.0194665875523268</v>
      </c>
      <c r="E45" s="311">
        <v>3.1713023592355296</v>
      </c>
      <c r="F45" s="311">
        <v>3.8676444133147521</v>
      </c>
      <c r="G45" s="311">
        <v>4.1142943105733432</v>
      </c>
      <c r="H45" s="311">
        <v>4.2972031647734594</v>
      </c>
      <c r="I45" s="311">
        <v>4.2238566445286541</v>
      </c>
      <c r="J45" s="311">
        <v>4.588840801103748</v>
      </c>
      <c r="K45" s="311">
        <v>4.8045643659884494</v>
      </c>
      <c r="L45" s="311">
        <v>4.9839273911601971</v>
      </c>
      <c r="M45" s="311">
        <v>5.3180469158595702</v>
      </c>
      <c r="N45" s="311">
        <v>5.3427602343519354</v>
      </c>
      <c r="O45" s="311">
        <v>5.4608772669604591</v>
      </c>
      <c r="P45" s="311">
        <v>5.7305447608844604</v>
      </c>
      <c r="Q45" s="311">
        <v>5.906456123773423</v>
      </c>
      <c r="R45" s="311">
        <v>6.4408114412969297</v>
      </c>
      <c r="S45" s="311">
        <v>6.5955664270248446</v>
      </c>
      <c r="T45" s="311">
        <v>6.9549045154666223</v>
      </c>
      <c r="U45" s="311">
        <v>7.1885512239101184</v>
      </c>
      <c r="V45" s="311">
        <v>7.7685154733097397</v>
      </c>
      <c r="W45" s="311">
        <v>8.0065667920280585</v>
      </c>
      <c r="X45" s="311">
        <v>8.2765717361501192</v>
      </c>
      <c r="Y45" s="311">
        <v>8.5997917322953263</v>
      </c>
      <c r="Z45" s="311">
        <v>9.0046384024346438</v>
      </c>
      <c r="AA45" s="311">
        <v>9.2046256835339779</v>
      </c>
      <c r="AB45" s="311">
        <v>9.5070789880480913</v>
      </c>
      <c r="AC45" s="311">
        <v>9.7942374051888859</v>
      </c>
      <c r="AD45" s="311">
        <v>10.162201989110352</v>
      </c>
      <c r="AE45" s="311">
        <v>10.493242075248162</v>
      </c>
      <c r="AF45" s="311">
        <v>10.262928121835809</v>
      </c>
      <c r="AG45" s="311">
        <v>11.130873090953065</v>
      </c>
      <c r="AH45" s="311">
        <v>11.965475776035085</v>
      </c>
      <c r="AI45" s="311">
        <v>12.814018550018892</v>
      </c>
      <c r="AJ45" s="311">
        <v>12.80052941517226</v>
      </c>
      <c r="AK45" s="311">
        <v>12.827000705601833</v>
      </c>
      <c r="AL45" s="311">
        <v>12.503928208930455</v>
      </c>
      <c r="AM45" s="311">
        <v>13.090968564341491</v>
      </c>
      <c r="AN45" s="311">
        <v>13.211559635095069</v>
      </c>
      <c r="AO45" s="312">
        <v>12.423632089988073</v>
      </c>
      <c r="AP45" s="285">
        <v>-6.2208544470134131E-2</v>
      </c>
      <c r="AQ45" s="285">
        <v>2.6589047773879493E-2</v>
      </c>
      <c r="AR45" s="285">
        <v>7.7839063369313677E-2</v>
      </c>
    </row>
    <row r="46" spans="1:44" x14ac:dyDescent="0.15">
      <c r="A46" s="168" t="s">
        <v>110</v>
      </c>
      <c r="B46" s="311">
        <v>13.012574400000002</v>
      </c>
      <c r="C46" s="311">
        <v>13.948324199999998</v>
      </c>
      <c r="D46" s="311">
        <v>14.957343000000002</v>
      </c>
      <c r="E46" s="311">
        <v>16.521112800000001</v>
      </c>
      <c r="F46" s="311">
        <v>18.260728200000003</v>
      </c>
      <c r="G46" s="311">
        <v>18.714995999999999</v>
      </c>
      <c r="H46" s="311">
        <v>19.428845400000004</v>
      </c>
      <c r="I46" s="311">
        <v>20.513226600000003</v>
      </c>
      <c r="J46" s="311">
        <v>22.0686228</v>
      </c>
      <c r="K46" s="311">
        <v>22.606270722000001</v>
      </c>
      <c r="L46" s="311">
        <v>22.763757204000001</v>
      </c>
      <c r="M46" s="311">
        <v>23.370298920000003</v>
      </c>
      <c r="N46" s="311">
        <v>24.088125780000002</v>
      </c>
      <c r="O46" s="311">
        <v>25.956087534000002</v>
      </c>
      <c r="P46" s="311">
        <v>28.485542754000001</v>
      </c>
      <c r="Q46" s="311">
        <v>29.238505239599998</v>
      </c>
      <c r="R46" s="311">
        <v>29.046580234200004</v>
      </c>
      <c r="S46" s="311">
        <v>27.884686712400001</v>
      </c>
      <c r="T46" s="311">
        <v>28.553919478200001</v>
      </c>
      <c r="U46" s="311">
        <v>29.614001726106004</v>
      </c>
      <c r="V46" s="311">
        <v>31.3748270623935</v>
      </c>
      <c r="W46" s="311">
        <v>33.506358625123269</v>
      </c>
      <c r="X46" s="311">
        <v>39.579487175128321</v>
      </c>
      <c r="Y46" s="311">
        <v>46.345428070149602</v>
      </c>
      <c r="Z46" s="311">
        <v>51.987564682200009</v>
      </c>
      <c r="AA46" s="311">
        <v>55.618395065493125</v>
      </c>
      <c r="AB46" s="311">
        <v>60.259913746590605</v>
      </c>
      <c r="AC46" s="311">
        <v>62.457417872519052</v>
      </c>
      <c r="AD46" s="311">
        <v>64.387266811053976</v>
      </c>
      <c r="AE46" s="311">
        <v>69.722096363018807</v>
      </c>
      <c r="AF46" s="311">
        <v>77.526241950398358</v>
      </c>
      <c r="AG46" s="311">
        <v>78.441490195383395</v>
      </c>
      <c r="AH46" s="311">
        <v>79.322887993960919</v>
      </c>
      <c r="AI46" s="311">
        <v>78.05074595472</v>
      </c>
      <c r="AJ46" s="311">
        <v>76.586253975000005</v>
      </c>
      <c r="AK46" s="311">
        <v>70.816434524640002</v>
      </c>
      <c r="AL46" s="311">
        <v>73.173993553079995</v>
      </c>
      <c r="AM46" s="311">
        <v>76.870619756279993</v>
      </c>
      <c r="AN46" s="311">
        <v>79.755979353119997</v>
      </c>
      <c r="AO46" s="312">
        <v>80.91028840876821</v>
      </c>
      <c r="AP46" s="285">
        <v>1.1701225430931883E-2</v>
      </c>
      <c r="AQ46" s="285">
        <v>2.1636325112180721E-2</v>
      </c>
      <c r="AR46" s="285">
        <v>0.50693557415910251</v>
      </c>
    </row>
    <row r="47" spans="1:44" x14ac:dyDescent="0.15">
      <c r="A47" s="168" t="s">
        <v>108</v>
      </c>
      <c r="B47" s="311">
        <v>2.6702775738000004</v>
      </c>
      <c r="C47" s="311">
        <v>2.6432818084800012</v>
      </c>
      <c r="D47" s="311">
        <v>2.7966132840600002</v>
      </c>
      <c r="E47" s="311">
        <v>2.9342324941200006</v>
      </c>
      <c r="F47" s="311">
        <v>3.0301529086800003</v>
      </c>
      <c r="G47" s="311">
        <v>3.2595330268800002</v>
      </c>
      <c r="H47" s="311">
        <v>3.5729434733400005</v>
      </c>
      <c r="I47" s="311">
        <v>3.79848793158</v>
      </c>
      <c r="J47" s="311">
        <v>4.1307382758600006</v>
      </c>
      <c r="K47" s="311">
        <v>4.4501999098000029</v>
      </c>
      <c r="L47" s="311">
        <v>4.7585669663999974</v>
      </c>
      <c r="M47" s="311">
        <v>5.0223543119999956</v>
      </c>
      <c r="N47" s="311">
        <v>5.188928943119997</v>
      </c>
      <c r="O47" s="311">
        <v>5.2779425180399953</v>
      </c>
      <c r="P47" s="311">
        <v>5.572451914020002</v>
      </c>
      <c r="Q47" s="311">
        <v>5.9722358731600034</v>
      </c>
      <c r="R47" s="311">
        <v>6.1700596597763795</v>
      </c>
      <c r="S47" s="311">
        <v>6.1324062502784802</v>
      </c>
      <c r="T47" s="311">
        <v>5.9983356009228199</v>
      </c>
      <c r="U47" s="311">
        <v>6.3762903667782442</v>
      </c>
      <c r="V47" s="311">
        <v>6.4575255699205307</v>
      </c>
      <c r="W47" s="311">
        <v>6.7437774849443812</v>
      </c>
      <c r="X47" s="311">
        <v>7.037041904840633</v>
      </c>
      <c r="Y47" s="311">
        <v>7.5994976061546282</v>
      </c>
      <c r="Z47" s="311">
        <v>7.9457752457253319</v>
      </c>
      <c r="AA47" s="311">
        <v>8.2932668212034084</v>
      </c>
      <c r="AB47" s="311">
        <v>8.808317209079803</v>
      </c>
      <c r="AC47" s="311">
        <v>9.5310450617568474</v>
      </c>
      <c r="AD47" s="311">
        <v>10.28797551334225</v>
      </c>
      <c r="AE47" s="311">
        <v>10.573592792870114</v>
      </c>
      <c r="AF47" s="311">
        <v>10.494780895493854</v>
      </c>
      <c r="AG47" s="311">
        <v>10.678357658389716</v>
      </c>
      <c r="AH47" s="311">
        <v>10.706820350278704</v>
      </c>
      <c r="AI47" s="311">
        <v>11.281405730101033</v>
      </c>
      <c r="AJ47" s="311">
        <v>11.765170993611683</v>
      </c>
      <c r="AK47" s="311">
        <v>11.886591840750407</v>
      </c>
      <c r="AL47" s="311">
        <v>11.98711037128381</v>
      </c>
      <c r="AM47" s="311">
        <v>12.799240862382188</v>
      </c>
      <c r="AN47" s="311">
        <v>12.596442160423571</v>
      </c>
      <c r="AO47" s="312">
        <v>12.68267693099545</v>
      </c>
      <c r="AP47" s="285">
        <v>4.0950172399998319E-3</v>
      </c>
      <c r="AQ47" s="285">
        <v>2.0450158549286002E-2</v>
      </c>
      <c r="AR47" s="285">
        <v>7.946208372669504E-2</v>
      </c>
    </row>
    <row r="48" spans="1:44" x14ac:dyDescent="0.15">
      <c r="A48" s="168" t="s">
        <v>107</v>
      </c>
      <c r="B48" s="311">
        <v>9.8684550720000014E-3</v>
      </c>
      <c r="C48" s="311">
        <v>1.4555971231200001E-2</v>
      </c>
      <c r="D48" s="311">
        <v>1.6036239492000001E-2</v>
      </c>
      <c r="E48" s="311">
        <v>3.6266572389600002E-2</v>
      </c>
      <c r="F48" s="311">
        <v>4.934227536E-2</v>
      </c>
      <c r="G48" s="311">
        <v>6.3898246591199998E-2</v>
      </c>
      <c r="H48" s="311">
        <v>7.4753547170400003E-2</v>
      </c>
      <c r="I48" s="311">
        <v>0.1107734081832</v>
      </c>
      <c r="J48" s="311">
        <v>0.21463889781599998</v>
      </c>
      <c r="K48" s="311">
        <v>0.26472130730640003</v>
      </c>
      <c r="L48" s="311">
        <v>0.34144854549120002</v>
      </c>
      <c r="M48" s="311">
        <v>0.5516466385248</v>
      </c>
      <c r="N48" s="311">
        <v>0.68042997721440002</v>
      </c>
      <c r="O48" s="311">
        <v>0.81094029554159996</v>
      </c>
      <c r="P48" s="311">
        <v>1.0322404005312003</v>
      </c>
      <c r="Q48" s="311">
        <v>1.242191782188</v>
      </c>
      <c r="R48" s="311">
        <v>1.3524717676176001</v>
      </c>
      <c r="S48" s="311">
        <v>1.5352848978264</v>
      </c>
      <c r="T48" s="311">
        <v>1.8177694242624003</v>
      </c>
      <c r="U48" s="311">
        <v>1.9006690110276707</v>
      </c>
      <c r="V48" s="311">
        <v>2.2830784296305326</v>
      </c>
      <c r="W48" s="311">
        <v>2.5492462797525239</v>
      </c>
      <c r="X48" s="311">
        <v>2.8193682717950401</v>
      </c>
      <c r="Y48" s="311">
        <v>3.2652750310018024</v>
      </c>
      <c r="Z48" s="311">
        <v>3.7678362947232635</v>
      </c>
      <c r="AA48" s="311">
        <v>4.7803119807382979</v>
      </c>
      <c r="AB48" s="311">
        <v>5.3523218802505177</v>
      </c>
      <c r="AC48" s="311">
        <v>5.9272400381435943</v>
      </c>
      <c r="AD48" s="311">
        <v>6.3202767220000799</v>
      </c>
      <c r="AE48" s="311">
        <v>6.7886137641225055</v>
      </c>
      <c r="AF48" s="311">
        <v>8.7155959250696071</v>
      </c>
      <c r="AG48" s="311">
        <v>9.5205698266880887</v>
      </c>
      <c r="AH48" s="311">
        <v>11.708944665045804</v>
      </c>
      <c r="AI48" s="311">
        <v>11.30176692915162</v>
      </c>
      <c r="AJ48" s="311">
        <v>11.387360308097895</v>
      </c>
      <c r="AK48" s="311">
        <v>11.254918116334663</v>
      </c>
      <c r="AL48" s="311">
        <v>11.379517452113975</v>
      </c>
      <c r="AM48" s="311">
        <v>13.760892996918379</v>
      </c>
      <c r="AN48" s="311">
        <v>15.201358176426902</v>
      </c>
      <c r="AO48" s="312">
        <v>13.878255079130401</v>
      </c>
      <c r="AP48" s="285">
        <v>-8.9532909574584596E-2</v>
      </c>
      <c r="AQ48" s="285">
        <v>9.1728454680346516E-2</v>
      </c>
      <c r="AR48" s="285">
        <v>8.6952862796902716E-2</v>
      </c>
    </row>
    <row r="49" spans="1:44" x14ac:dyDescent="0.15">
      <c r="A49" s="168" t="s">
        <v>106</v>
      </c>
      <c r="B49" s="311">
        <v>0.40742877049200005</v>
      </c>
      <c r="C49" s="311">
        <v>0.41259055060799993</v>
      </c>
      <c r="D49" s="311">
        <v>0.39970441756800001</v>
      </c>
      <c r="E49" s="311">
        <v>0.39009839112000005</v>
      </c>
      <c r="F49" s="311">
        <v>0.38377247126399999</v>
      </c>
      <c r="G49" s="311">
        <v>0.37510361812800003</v>
      </c>
      <c r="H49" s="311">
        <v>0.30575279304000003</v>
      </c>
      <c r="I49" s="311">
        <v>0.26311140734400007</v>
      </c>
      <c r="J49" s="311">
        <v>0.23874490123200001</v>
      </c>
      <c r="K49" s="311">
        <v>0.19352628892799997</v>
      </c>
      <c r="L49" s="311">
        <v>0.18860612904000001</v>
      </c>
      <c r="M49" s="311">
        <v>0.17806292928</v>
      </c>
      <c r="N49" s="311">
        <v>0.16915978281600003</v>
      </c>
      <c r="O49" s="311">
        <v>0.16236527630399999</v>
      </c>
      <c r="P49" s="311">
        <v>0.14666762332799999</v>
      </c>
      <c r="Q49" s="311">
        <v>0.15182207654399998</v>
      </c>
      <c r="R49" s="311">
        <v>0.10004325105599998</v>
      </c>
      <c r="S49" s="311">
        <v>8.5751358048000006E-2</v>
      </c>
      <c r="T49" s="311">
        <v>9.1608691248000002E-2</v>
      </c>
      <c r="U49" s="311">
        <v>6.7960891223999995E-2</v>
      </c>
      <c r="V49" s="311">
        <v>6.9480783360000006E-2</v>
      </c>
      <c r="W49" s="311">
        <v>2.9734474940870403E-2</v>
      </c>
      <c r="X49" s="311">
        <v>2.9049937235560805E-2</v>
      </c>
      <c r="Y49" s="311">
        <v>2.9062812893227201E-2</v>
      </c>
      <c r="Z49" s="311">
        <v>2.4178682939680795E-2</v>
      </c>
      <c r="AA49" s="311">
        <v>2.9526488558431197E-2</v>
      </c>
      <c r="AB49" s="311">
        <v>3.0904357630694396E-2</v>
      </c>
      <c r="AC49" s="311">
        <v>2.6657822428200004E-2</v>
      </c>
      <c r="AD49" s="311">
        <v>2.7806882595760803E-2</v>
      </c>
      <c r="AE49" s="311">
        <v>1.9910804109048E-2</v>
      </c>
      <c r="AF49" s="311">
        <v>2.7608210980840795E-2</v>
      </c>
      <c r="AG49" s="311">
        <v>2.86838820709776E-2</v>
      </c>
      <c r="AH49" s="311">
        <v>2.9369378913552006E-2</v>
      </c>
      <c r="AI49" s="311">
        <v>3.1904242558056004E-2</v>
      </c>
      <c r="AJ49" s="311">
        <v>2.8568719715716798E-2</v>
      </c>
      <c r="AK49" s="311">
        <v>3.27072442202496E-2</v>
      </c>
      <c r="AL49" s="311">
        <v>3.388077006246721E-2</v>
      </c>
      <c r="AM49" s="311">
        <v>2.4173877054312003E-2</v>
      </c>
      <c r="AN49" s="311">
        <v>1.7615185202707204E-2</v>
      </c>
      <c r="AO49" s="312">
        <v>1.7932577601196802E-2</v>
      </c>
      <c r="AP49" s="285">
        <v>1.5236642802022748E-2</v>
      </c>
      <c r="AQ49" s="285">
        <v>-4.4625839353199526E-2</v>
      </c>
      <c r="AR49" s="285">
        <v>1.1235482781235782E-4</v>
      </c>
    </row>
    <row r="50" spans="1:44" x14ac:dyDescent="0.15">
      <c r="A50" s="168" t="s">
        <v>648</v>
      </c>
      <c r="B50" s="311">
        <v>8.1914741999999999E-2</v>
      </c>
      <c r="C50" s="311">
        <v>9.3744754740000005E-2</v>
      </c>
      <c r="D50" s="311">
        <v>9.4754401560000007E-2</v>
      </c>
      <c r="E50" s="311">
        <v>0.10346022414000001</v>
      </c>
      <c r="F50" s="311">
        <v>0.12426275862000002</v>
      </c>
      <c r="G50" s="311">
        <v>0.13458782610000003</v>
      </c>
      <c r="H50" s="311">
        <v>0.14792278410000001</v>
      </c>
      <c r="I50" s="311">
        <v>0.16394378363999998</v>
      </c>
      <c r="J50" s="311">
        <v>0.15325676730000001</v>
      </c>
      <c r="K50" s="311">
        <v>0.13634042058000004</v>
      </c>
      <c r="L50" s="311">
        <v>0.13405442777999999</v>
      </c>
      <c r="M50" s="311">
        <v>0.119012595156</v>
      </c>
      <c r="N50" s="311">
        <v>0.10700351297999999</v>
      </c>
      <c r="O50" s="311">
        <v>9.8259590520000023E-2</v>
      </c>
      <c r="P50" s="311">
        <v>9.5611648860000009E-2</v>
      </c>
      <c r="Q50" s="311">
        <v>9.7345193400000016E-2</v>
      </c>
      <c r="R50" s="311">
        <v>9.380190456000001E-2</v>
      </c>
      <c r="S50" s="311">
        <v>9.6335546580000028E-2</v>
      </c>
      <c r="T50" s="311">
        <v>9.4563902160000018E-2</v>
      </c>
      <c r="U50" s="311">
        <v>9.8773938900000025E-2</v>
      </c>
      <c r="V50" s="311">
        <v>9.7935741539999996E-2</v>
      </c>
      <c r="W50" s="311">
        <v>0.10562048733599999</v>
      </c>
      <c r="X50" s="311">
        <v>0.10793886503400002</v>
      </c>
      <c r="Y50" s="311">
        <v>0.13077783810000002</v>
      </c>
      <c r="Z50" s="311">
        <v>0.14320030397400002</v>
      </c>
      <c r="AA50" s="311">
        <v>0.15381112055400004</v>
      </c>
      <c r="AB50" s="311">
        <v>0.17597572574400003</v>
      </c>
      <c r="AC50" s="311">
        <v>0.191869090686</v>
      </c>
      <c r="AD50" s="311">
        <v>0.27512113847399999</v>
      </c>
      <c r="AE50" s="311">
        <v>0.47933268528600009</v>
      </c>
      <c r="AF50" s="311">
        <v>0.6285337203600001</v>
      </c>
      <c r="AG50" s="311">
        <v>0.59319608166000004</v>
      </c>
      <c r="AH50" s="311">
        <v>0.63513452457000008</v>
      </c>
      <c r="AI50" s="311">
        <v>0.46575769804200001</v>
      </c>
      <c r="AJ50" s="311">
        <v>0.45998175623400006</v>
      </c>
      <c r="AK50" s="311">
        <v>0.66858621921000005</v>
      </c>
      <c r="AL50" s="311">
        <v>0.94259674618200018</v>
      </c>
      <c r="AM50" s="311">
        <v>1.0395990406620002</v>
      </c>
      <c r="AN50" s="311">
        <v>1.0883002122720002</v>
      </c>
      <c r="AO50" s="312">
        <v>0.82065808024200027</v>
      </c>
      <c r="AP50" s="285">
        <v>-0.24798705741175164</v>
      </c>
      <c r="AQ50" s="285">
        <v>0.14742015812247322</v>
      </c>
      <c r="AR50" s="285">
        <v>5.1417537037317159E-3</v>
      </c>
    </row>
    <row r="51" spans="1:44" x14ac:dyDescent="0.15">
      <c r="A51" s="168" t="s">
        <v>104</v>
      </c>
      <c r="B51" s="311">
        <v>5.2101777248338435E-2</v>
      </c>
      <c r="C51" s="311">
        <v>5.2677026117208328E-2</v>
      </c>
      <c r="D51" s="311">
        <v>5.8415627057300822E-2</v>
      </c>
      <c r="E51" s="311">
        <v>6.030287299802721E-2</v>
      </c>
      <c r="F51" s="311">
        <v>5.76527192478564E-2</v>
      </c>
      <c r="G51" s="311">
        <v>6.011451937192306E-2</v>
      </c>
      <c r="H51" s="311">
        <v>5.2289051343863101E-2</v>
      </c>
      <c r="I51" s="311">
        <v>5.8839022490399219E-2</v>
      </c>
      <c r="J51" s="311">
        <v>6.6730639612512174E-2</v>
      </c>
      <c r="K51" s="311">
        <v>6.2725447365304873E-2</v>
      </c>
      <c r="L51" s="311">
        <v>6.5804898762460068E-2</v>
      </c>
      <c r="M51" s="311">
        <v>7.4933181761479256E-2</v>
      </c>
      <c r="N51" s="311">
        <v>8.4559536930454843E-2</v>
      </c>
      <c r="O51" s="311">
        <v>7.7644752148755311E-2</v>
      </c>
      <c r="P51" s="311">
        <v>9.5211778381794135E-2</v>
      </c>
      <c r="Q51" s="311">
        <v>9.7212809486285232E-2</v>
      </c>
      <c r="R51" s="311">
        <v>9.1468068661807761E-2</v>
      </c>
      <c r="S51" s="311">
        <v>7.9440229444153992E-2</v>
      </c>
      <c r="T51" s="311">
        <v>9.1706005293024695E-2</v>
      </c>
      <c r="U51" s="311">
        <v>9.1350403872470079E-2</v>
      </c>
      <c r="V51" s="311">
        <v>0.10378887924186907</v>
      </c>
      <c r="W51" s="311">
        <v>0.11932217750609479</v>
      </c>
      <c r="X51" s="311">
        <v>0.13548612219130418</v>
      </c>
      <c r="Y51" s="311">
        <v>0.13698136007024661</v>
      </c>
      <c r="Z51" s="311">
        <v>0.13943115366745681</v>
      </c>
      <c r="AA51" s="311">
        <v>0.15003479136160189</v>
      </c>
      <c r="AB51" s="311">
        <v>0.12482161335848034</v>
      </c>
      <c r="AC51" s="311">
        <v>0.12504830415682019</v>
      </c>
      <c r="AD51" s="311">
        <v>0.11633097469122972</v>
      </c>
      <c r="AE51" s="311">
        <v>0.13888138904309946</v>
      </c>
      <c r="AF51" s="311">
        <v>0.12818112650391139</v>
      </c>
      <c r="AG51" s="311">
        <v>0.1271857827283589</v>
      </c>
      <c r="AH51" s="311">
        <v>0.12069972142324321</v>
      </c>
      <c r="AI51" s="311">
        <v>0.10330917115112102</v>
      </c>
      <c r="AJ51" s="311">
        <v>8.5342335033099903E-2</v>
      </c>
      <c r="AK51" s="311">
        <v>7.1572029831623737E-2</v>
      </c>
      <c r="AL51" s="311">
        <v>7.2453658687998732E-2</v>
      </c>
      <c r="AM51" s="311">
        <v>8.3782624140667394E-2</v>
      </c>
      <c r="AN51" s="311">
        <v>7.9991360764754535E-2</v>
      </c>
      <c r="AO51" s="312">
        <v>7.3308254457631547E-2</v>
      </c>
      <c r="AP51" s="285">
        <v>-8.6051818827947324E-2</v>
      </c>
      <c r="AQ51" s="285">
        <v>-3.6759417197226862E-2</v>
      </c>
      <c r="AR51" s="285">
        <v>4.5930576685540212E-4</v>
      </c>
    </row>
    <row r="52" spans="1:44" x14ac:dyDescent="0.15">
      <c r="A52" s="168" t="s">
        <v>103</v>
      </c>
      <c r="B52" s="311">
        <v>2.9345616144000001E-2</v>
      </c>
      <c r="C52" s="311">
        <v>3.3295987547999999E-2</v>
      </c>
      <c r="D52" s="311">
        <v>3.4236552168000006E-2</v>
      </c>
      <c r="E52" s="311">
        <v>4.3454085444E-2</v>
      </c>
      <c r="F52" s="311">
        <v>4.1196730355999994E-2</v>
      </c>
      <c r="G52" s="311">
        <v>3.8563149419999998E-2</v>
      </c>
      <c r="H52" s="311">
        <v>4.5335214684000001E-2</v>
      </c>
      <c r="I52" s="311">
        <v>5.0790489479999999E-2</v>
      </c>
      <c r="J52" s="311">
        <v>5.1166715328000004E-2</v>
      </c>
      <c r="K52" s="311">
        <v>5.3047844567999998E-2</v>
      </c>
      <c r="L52" s="311">
        <v>5.3235957492000004E-2</v>
      </c>
      <c r="M52" s="311">
        <v>5.6057651351999999E-2</v>
      </c>
      <c r="N52" s="311">
        <v>5.9255571059999998E-2</v>
      </c>
      <c r="O52" s="311">
        <v>5.6810103048E-2</v>
      </c>
      <c r="P52" s="311">
        <v>5.9631796907999995E-2</v>
      </c>
      <c r="Q52" s="311">
        <v>6.5087071704000007E-2</v>
      </c>
      <c r="R52" s="311">
        <v>5.9067458135999999E-2</v>
      </c>
      <c r="S52" s="311">
        <v>6.2453490767999997E-2</v>
      </c>
      <c r="T52" s="311">
        <v>6.2265377843999999E-2</v>
      </c>
      <c r="U52" s="311">
        <v>6.0760474452000002E-2</v>
      </c>
      <c r="V52" s="311">
        <v>6.1324813223999991E-2</v>
      </c>
      <c r="W52" s="311">
        <v>6.5651410476000011E-2</v>
      </c>
      <c r="X52" s="311">
        <v>6.2810905323599994E-2</v>
      </c>
      <c r="Y52" s="311">
        <v>6.3845526405600012E-2</v>
      </c>
      <c r="Z52" s="311">
        <v>6.5594976598800009E-2</v>
      </c>
      <c r="AA52" s="311">
        <v>7.5348631708200012E-2</v>
      </c>
      <c r="AB52" s="311">
        <v>6.9479508479400001E-2</v>
      </c>
      <c r="AC52" s="311">
        <v>7.482191552100001E-2</v>
      </c>
      <c r="AD52" s="311">
        <v>6.6018230677800008E-2</v>
      </c>
      <c r="AE52" s="311">
        <v>6.3337621510799996E-2</v>
      </c>
      <c r="AF52" s="311">
        <v>6.07040405748E-2</v>
      </c>
      <c r="AG52" s="311">
        <v>5.7186328895999998E-2</v>
      </c>
      <c r="AH52" s="311">
        <v>5.6179924752600002E-2</v>
      </c>
      <c r="AI52" s="311">
        <v>6.3629196543000005E-2</v>
      </c>
      <c r="AJ52" s="311">
        <v>6.254754723E-2</v>
      </c>
      <c r="AK52" s="311">
        <v>7.7107487547599995E-2</v>
      </c>
      <c r="AL52" s="311">
        <v>7.8461900600399995E-2</v>
      </c>
      <c r="AM52" s="311">
        <v>8.2759782414551397E-2</v>
      </c>
      <c r="AN52" s="311">
        <v>0.1274132288337444</v>
      </c>
      <c r="AO52" s="312">
        <v>0.14561159289347519</v>
      </c>
      <c r="AP52" s="285">
        <v>0.1397069860048461</v>
      </c>
      <c r="AQ52" s="285">
        <v>6.7960190304192203E-2</v>
      </c>
      <c r="AR52" s="285">
        <v>9.1231532972358028E-4</v>
      </c>
    </row>
    <row r="53" spans="1:44" x14ac:dyDescent="0.15">
      <c r="A53" s="168" t="s">
        <v>100</v>
      </c>
      <c r="B53" s="311">
        <v>0.36595144080000008</v>
      </c>
      <c r="C53" s="311">
        <v>0.37057534271999998</v>
      </c>
      <c r="D53" s="311">
        <v>0.36587775312000004</v>
      </c>
      <c r="E53" s="311">
        <v>0.39367643040000005</v>
      </c>
      <c r="F53" s="311">
        <v>0.41528534255999999</v>
      </c>
      <c r="G53" s="311">
        <v>0.44678682576000001</v>
      </c>
      <c r="H53" s="311">
        <v>0.44717368608000002</v>
      </c>
      <c r="I53" s="311">
        <v>0.44756054640000004</v>
      </c>
      <c r="J53" s="311">
        <v>0.38289960720000005</v>
      </c>
      <c r="K53" s="311">
        <v>0.32437861019999997</v>
      </c>
      <c r="L53" s="311">
        <v>0.28370175480000004</v>
      </c>
      <c r="M53" s="311">
        <v>0.2255031414</v>
      </c>
      <c r="N53" s="311">
        <v>0.17723352419999999</v>
      </c>
      <c r="O53" s="311">
        <v>0.13938275880000003</v>
      </c>
      <c r="P53" s="311">
        <v>0.10776823199999999</v>
      </c>
      <c r="Q53" s="311">
        <v>9.3279810600000013E-2</v>
      </c>
      <c r="R53" s="311">
        <v>8.5008787200000019E-2</v>
      </c>
      <c r="S53" s="311">
        <v>8.2163856600000001E-2</v>
      </c>
      <c r="T53" s="311">
        <v>7.9073998200000009E-2</v>
      </c>
      <c r="U53" s="311">
        <v>7.8188490000000013E-2</v>
      </c>
      <c r="V53" s="311">
        <v>7.1914570200000014E-2</v>
      </c>
      <c r="W53" s="311">
        <v>6.2513110800000007E-2</v>
      </c>
      <c r="X53" s="311">
        <v>6.2136298799999996E-2</v>
      </c>
      <c r="Y53" s="311">
        <v>6.0120354600000009E-2</v>
      </c>
      <c r="Z53" s="311">
        <v>5.3356579199999997E-2</v>
      </c>
      <c r="AA53" s="311">
        <v>5.3205854400000002E-2</v>
      </c>
      <c r="AB53" s="311">
        <v>5.6186437320000004E-2</v>
      </c>
      <c r="AC53" s="311">
        <v>5.3986483260000009E-2</v>
      </c>
      <c r="AD53" s="311">
        <v>4.9041453780000008E-2</v>
      </c>
      <c r="AE53" s="311">
        <v>4.0572604080000005E-2</v>
      </c>
      <c r="AF53" s="311">
        <v>4.0572604080000005E-2</v>
      </c>
      <c r="AG53" s="311">
        <v>3.9452216399999997E-2</v>
      </c>
      <c r="AH53" s="311">
        <v>3.4195689000000001E-2</v>
      </c>
      <c r="AI53" s="311">
        <v>3.2933368800000001E-2</v>
      </c>
      <c r="AJ53" s="311">
        <v>3.3234818400000005E-2</v>
      </c>
      <c r="AK53" s="311">
        <v>3.2518875600000004E-2</v>
      </c>
      <c r="AL53" s="311">
        <v>2.9408292540000006E-2</v>
      </c>
      <c r="AM53" s="311">
        <v>2.3764276800000001E-2</v>
      </c>
      <c r="AN53" s="311">
        <v>2.1467063376E-2</v>
      </c>
      <c r="AO53" s="312">
        <v>2.0179831716000001E-2</v>
      </c>
      <c r="AP53" s="285">
        <v>-6.2531506462605524E-2</v>
      </c>
      <c r="AQ53" s="285">
        <v>-7.9294091348746876E-2</v>
      </c>
      <c r="AR53" s="285">
        <v>1.2643478077475152E-4</v>
      </c>
    </row>
    <row r="54" spans="1:44" x14ac:dyDescent="0.15">
      <c r="A54" s="168" t="s">
        <v>97</v>
      </c>
      <c r="B54" s="311">
        <v>1.9058942438938083E-2</v>
      </c>
      <c r="C54" s="311">
        <v>2.219827302232848E-2</v>
      </c>
      <c r="D54" s="311">
        <v>2.1094092730249564E-2</v>
      </c>
      <c r="E54" s="311">
        <v>2.6419865555578327E-2</v>
      </c>
      <c r="F54" s="311">
        <v>6.2485266968082001E-2</v>
      </c>
      <c r="G54" s="311">
        <v>6.3623060378854679E-2</v>
      </c>
      <c r="H54" s="311">
        <v>8.1227306911150168E-2</v>
      </c>
      <c r="I54" s="311">
        <v>8.6317402862037915E-2</v>
      </c>
      <c r="J54" s="311">
        <v>0.11051708171271617</v>
      </c>
      <c r="K54" s="311">
        <v>0.14978197516635691</v>
      </c>
      <c r="L54" s="311">
        <v>0.17476321361161662</v>
      </c>
      <c r="M54" s="311">
        <v>0.18624900003379088</v>
      </c>
      <c r="N54" s="311">
        <v>0.19420203107549699</v>
      </c>
      <c r="O54" s="311">
        <v>0.21680679994889748</v>
      </c>
      <c r="P54" s="311">
        <v>0.23148113206494664</v>
      </c>
      <c r="Q54" s="311">
        <v>0.26678683950662069</v>
      </c>
      <c r="R54" s="311">
        <v>0.28836099103720486</v>
      </c>
      <c r="S54" s="311">
        <v>0.25132720436709438</v>
      </c>
      <c r="T54" s="311">
        <v>0.23856184014846887</v>
      </c>
      <c r="U54" s="311">
        <v>0.21704520239058084</v>
      </c>
      <c r="V54" s="311">
        <v>0.23617591329631743</v>
      </c>
      <c r="W54" s="311">
        <v>0.23820085585067874</v>
      </c>
      <c r="X54" s="311">
        <v>0.2199553748999647</v>
      </c>
      <c r="Y54" s="311">
        <v>0.23488956761293403</v>
      </c>
      <c r="Z54" s="311">
        <v>0.2504850161802421</v>
      </c>
      <c r="AA54" s="311">
        <v>0.22341922415082491</v>
      </c>
      <c r="AB54" s="311">
        <v>0.20566963339502825</v>
      </c>
      <c r="AC54" s="311">
        <v>0.20068570978024677</v>
      </c>
      <c r="AD54" s="311">
        <v>0.1974177521464347</v>
      </c>
      <c r="AE54" s="311">
        <v>0.20724564378344676</v>
      </c>
      <c r="AF54" s="311">
        <v>0.25087964690242831</v>
      </c>
      <c r="AG54" s="311">
        <v>0.19899402697433019</v>
      </c>
      <c r="AH54" s="311">
        <v>0.19600839493932715</v>
      </c>
      <c r="AI54" s="311">
        <v>0.19312009848357597</v>
      </c>
      <c r="AJ54" s="311">
        <v>0.16155633087714436</v>
      </c>
      <c r="AK54" s="311">
        <v>0.180249738453509</v>
      </c>
      <c r="AL54" s="311">
        <v>0.17189045861579044</v>
      </c>
      <c r="AM54" s="311">
        <v>0.15724733435372909</v>
      </c>
      <c r="AN54" s="311">
        <v>0.14785837313369399</v>
      </c>
      <c r="AO54" s="312">
        <v>0.13741777548386638</v>
      </c>
      <c r="AP54" s="289">
        <v>-7.3151461250077987E-2</v>
      </c>
      <c r="AQ54" s="289">
        <v>-2.8492915194694768E-2</v>
      </c>
      <c r="AR54" s="289">
        <v>8.6097776048751809E-4</v>
      </c>
    </row>
    <row r="55" spans="1:44" x14ac:dyDescent="0.15">
      <c r="A55" s="168" t="s">
        <v>96</v>
      </c>
      <c r="B55" s="311">
        <v>0.14067505753114384</v>
      </c>
      <c r="C55" s="311">
        <v>0.14770881040770101</v>
      </c>
      <c r="D55" s="311">
        <v>0.14770881040770101</v>
      </c>
      <c r="E55" s="311">
        <v>0.11722921460928654</v>
      </c>
      <c r="F55" s="311">
        <v>0.13129672036240089</v>
      </c>
      <c r="G55" s="311">
        <v>0.14301964182332955</v>
      </c>
      <c r="H55" s="311">
        <v>0.14770881040770101</v>
      </c>
      <c r="I55" s="311">
        <v>0.14301964182332955</v>
      </c>
      <c r="J55" s="311">
        <v>0.11957379890147224</v>
      </c>
      <c r="K55" s="311">
        <v>0.11957379890147224</v>
      </c>
      <c r="L55" s="311">
        <v>0.12191838319365798</v>
      </c>
      <c r="M55" s="311">
        <v>0.12191838319365798</v>
      </c>
      <c r="N55" s="311">
        <v>0.1523979789920725</v>
      </c>
      <c r="O55" s="311">
        <v>0.14161289124801812</v>
      </c>
      <c r="P55" s="311">
        <v>0.1957727883975085</v>
      </c>
      <c r="Q55" s="311">
        <v>0.23030851502140434</v>
      </c>
      <c r="R55" s="311">
        <v>0.267001259194111</v>
      </c>
      <c r="S55" s="311">
        <v>0.27365987858391849</v>
      </c>
      <c r="T55" s="311">
        <v>0.22576002149456401</v>
      </c>
      <c r="U55" s="311">
        <v>0.27218279047984145</v>
      </c>
      <c r="V55" s="311">
        <v>0.3141039576241223</v>
      </c>
      <c r="W55" s="311">
        <v>0.38472283650475653</v>
      </c>
      <c r="X55" s="311">
        <v>0.45283301019275202</v>
      </c>
      <c r="Y55" s="311">
        <v>0.64122035806987554</v>
      </c>
      <c r="Z55" s="311">
        <v>0.79933912273488128</v>
      </c>
      <c r="AA55" s="311">
        <v>0.90918289682378262</v>
      </c>
      <c r="AB55" s="311">
        <v>0.9960497448492639</v>
      </c>
      <c r="AC55" s="311">
        <v>0.93260529390271807</v>
      </c>
      <c r="AD55" s="311">
        <v>1.0334458643096263</v>
      </c>
      <c r="AE55" s="311">
        <v>1.0511943674014721</v>
      </c>
      <c r="AF55" s="311">
        <v>1.0928341844306908</v>
      </c>
      <c r="AG55" s="311">
        <v>0.98667140768052108</v>
      </c>
      <c r="AH55" s="311">
        <v>0.96278009374314832</v>
      </c>
      <c r="AI55" s="311">
        <v>0.96329590228742912</v>
      </c>
      <c r="AJ55" s="311">
        <v>0.97684759949626288</v>
      </c>
      <c r="AK55" s="311">
        <v>0.90817472557814283</v>
      </c>
      <c r="AL55" s="311">
        <v>0.90053138078561734</v>
      </c>
      <c r="AM55" s="311">
        <v>0.99372860639999994</v>
      </c>
      <c r="AN55" s="311">
        <v>1.0875823156161948</v>
      </c>
      <c r="AO55" s="312">
        <v>1.1398759236691056</v>
      </c>
      <c r="AP55" s="289">
        <v>4.5218823674100461E-2</v>
      </c>
      <c r="AQ55" s="289">
        <v>5.1189026223275036E-3</v>
      </c>
      <c r="AR55" s="289">
        <v>7.1417821787508884E-3</v>
      </c>
    </row>
    <row r="56" spans="1:44" x14ac:dyDescent="0.15">
      <c r="A56" s="168" t="s">
        <v>95</v>
      </c>
      <c r="B56" s="311">
        <v>1.1766573603101236</v>
      </c>
      <c r="C56" s="311">
        <v>1.2377233681782915</v>
      </c>
      <c r="D56" s="311">
        <v>1.2497230982515262</v>
      </c>
      <c r="E56" s="311">
        <v>1.2795164291585572</v>
      </c>
      <c r="F56" s="311">
        <v>1.3270676794694714</v>
      </c>
      <c r="G56" s="311">
        <v>1.3096221573632316</v>
      </c>
      <c r="H56" s="311">
        <v>1.2777536845001651</v>
      </c>
      <c r="I56" s="311">
        <v>1.2507188441254151</v>
      </c>
      <c r="J56" s="311">
        <v>1.2298858802656059</v>
      </c>
      <c r="K56" s="311">
        <v>1.1574763993820845</v>
      </c>
      <c r="L56" s="311">
        <v>1.1257965632075664</v>
      </c>
      <c r="M56" s="311">
        <v>0.97852012999690907</v>
      </c>
      <c r="N56" s="311">
        <v>0.90755712394085031</v>
      </c>
      <c r="O56" s="311">
        <v>0.84378547340575349</v>
      </c>
      <c r="P56" s="311">
        <v>0.78627300066429584</v>
      </c>
      <c r="Q56" s="311">
        <v>0.69848864190885274</v>
      </c>
      <c r="R56" s="311">
        <v>0.6854489763767434</v>
      </c>
      <c r="S56" s="311">
        <v>0.62367499357842537</v>
      </c>
      <c r="T56" s="311">
        <v>0.70165984988660945</v>
      </c>
      <c r="U56" s="311">
        <v>0.76129861624935291</v>
      </c>
      <c r="V56" s="311">
        <v>0.77790807071815993</v>
      </c>
      <c r="W56" s="311">
        <v>0.75329509092435643</v>
      </c>
      <c r="X56" s="311">
        <v>0.77708954556332144</v>
      </c>
      <c r="Y56" s="311">
        <v>0.83455577352964305</v>
      </c>
      <c r="Z56" s="311">
        <v>0.92288105634809769</v>
      </c>
      <c r="AA56" s="311">
        <v>0.94209969448816178</v>
      </c>
      <c r="AB56" s="311">
        <v>0.8691401709282347</v>
      </c>
      <c r="AC56" s="311">
        <v>0.93042555193344978</v>
      </c>
      <c r="AD56" s="311">
        <v>0.80711690041727857</v>
      </c>
      <c r="AE56" s="311">
        <v>0.86918347249899908</v>
      </c>
      <c r="AF56" s="311">
        <v>0.93397703755686101</v>
      </c>
      <c r="AG56" s="311">
        <v>0.95641159783959739</v>
      </c>
      <c r="AH56" s="311">
        <v>0.97928990470280786</v>
      </c>
      <c r="AI56" s="311">
        <v>0.99313019250239742</v>
      </c>
      <c r="AJ56" s="311">
        <v>1.0558145817757802</v>
      </c>
      <c r="AK56" s="311">
        <v>1.3308069128883246</v>
      </c>
      <c r="AL56" s="311">
        <v>1.1376247328266131</v>
      </c>
      <c r="AM56" s="311">
        <v>1.0599782905293553</v>
      </c>
      <c r="AN56" s="311">
        <v>1.4785519827657752</v>
      </c>
      <c r="AO56" s="312">
        <v>1.3711795511198899</v>
      </c>
      <c r="AP56" s="289">
        <v>-7.5153816137192075E-2</v>
      </c>
      <c r="AQ56" s="289">
        <v>6.2404779175265546E-2</v>
      </c>
      <c r="AR56" s="289">
        <v>8.5909926499143988E-3</v>
      </c>
    </row>
    <row r="57" spans="1:44" s="161" customFormat="1" x14ac:dyDescent="0.15">
      <c r="A57" s="163" t="s">
        <v>94</v>
      </c>
      <c r="B57" s="313">
        <v>20.804710460040997</v>
      </c>
      <c r="C57" s="313">
        <v>21.874511588498329</v>
      </c>
      <c r="D57" s="313">
        <v>23.160973863967108</v>
      </c>
      <c r="E57" s="313">
        <v>25.077071739170577</v>
      </c>
      <c r="F57" s="313">
        <v>27.750887486202569</v>
      </c>
      <c r="G57" s="313">
        <v>28.724142382389878</v>
      </c>
      <c r="H57" s="313">
        <v>29.878908916350738</v>
      </c>
      <c r="I57" s="313">
        <v>31.110645722457033</v>
      </c>
      <c r="J57" s="313">
        <v>33.355616166332055</v>
      </c>
      <c r="K57" s="313">
        <v>34.322607090186075</v>
      </c>
      <c r="L57" s="313">
        <v>34.995581434938686</v>
      </c>
      <c r="M57" s="313">
        <v>36.202603798558201</v>
      </c>
      <c r="N57" s="313">
        <v>37.151613996681206</v>
      </c>
      <c r="O57" s="313">
        <v>39.242515259965465</v>
      </c>
      <c r="P57" s="313">
        <v>42.539197830040209</v>
      </c>
      <c r="Q57" s="313">
        <v>44.059719976892595</v>
      </c>
      <c r="R57" s="313">
        <v>44.680123799112785</v>
      </c>
      <c r="S57" s="313">
        <v>43.702750845499317</v>
      </c>
      <c r="T57" s="313">
        <v>44.91012870512651</v>
      </c>
      <c r="U57" s="313">
        <v>46.727073135390285</v>
      </c>
      <c r="V57" s="313">
        <v>49.616579264458778</v>
      </c>
      <c r="W57" s="313">
        <v>52.565009626186985</v>
      </c>
      <c r="X57" s="313">
        <v>59.559769147154618</v>
      </c>
      <c r="Y57" s="313">
        <v>67.941446030882901</v>
      </c>
      <c r="Z57" s="313">
        <v>75.104281516726417</v>
      </c>
      <c r="AA57" s="313">
        <v>80.433228253013823</v>
      </c>
      <c r="AB57" s="313">
        <v>86.455859015674108</v>
      </c>
      <c r="AC57" s="313">
        <v>90.246040549276813</v>
      </c>
      <c r="AD57" s="313">
        <v>93.73002023259879</v>
      </c>
      <c r="AE57" s="313">
        <v>100.44720358297245</v>
      </c>
      <c r="AF57" s="313">
        <v>110.16283746418715</v>
      </c>
      <c r="AG57" s="313">
        <v>112.75907209566404</v>
      </c>
      <c r="AH57" s="313">
        <v>116.7177864173652</v>
      </c>
      <c r="AI57" s="313">
        <v>116.29501703435913</v>
      </c>
      <c r="AJ57" s="313">
        <v>115.40320838064387</v>
      </c>
      <c r="AK57" s="313">
        <v>110.08666842065637</v>
      </c>
      <c r="AL57" s="313">
        <v>112.41139752570912</v>
      </c>
      <c r="AM57" s="313">
        <v>119.98675601227667</v>
      </c>
      <c r="AN57" s="313">
        <v>124.81411904703042</v>
      </c>
      <c r="AO57" s="313">
        <v>123.62101609606532</v>
      </c>
      <c r="AP57" s="286">
        <v>-1.2265161199019103E-2</v>
      </c>
      <c r="AQ57" s="286">
        <v>2.9054794658047944E-2</v>
      </c>
      <c r="AR57" s="286">
        <v>0.77453550105006475</v>
      </c>
    </row>
    <row r="58" spans="1:44" x14ac:dyDescent="0.15">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2"/>
      <c r="AP58" s="285"/>
      <c r="AQ58" s="285"/>
      <c r="AR58" s="285"/>
    </row>
    <row r="59" spans="1:44" s="271" customFormat="1" x14ac:dyDescent="0.15">
      <c r="A59" s="507" t="s">
        <v>93</v>
      </c>
      <c r="B59" s="513">
        <v>77.206126392386437</v>
      </c>
      <c r="C59" s="513">
        <v>79.939016612632955</v>
      </c>
      <c r="D59" s="513">
        <v>79.696962764282674</v>
      </c>
      <c r="E59" s="513">
        <v>83.182985041769641</v>
      </c>
      <c r="F59" s="513">
        <v>87.397896842552285</v>
      </c>
      <c r="G59" s="513">
        <v>89.4706248481275</v>
      </c>
      <c r="H59" s="513">
        <v>91.158521842259589</v>
      </c>
      <c r="I59" s="513">
        <v>93.372400342678617</v>
      </c>
      <c r="J59" s="513">
        <v>95.020971248902143</v>
      </c>
      <c r="K59" s="513">
        <v>94.797322711421927</v>
      </c>
      <c r="L59" s="513">
        <v>92.221621946758134</v>
      </c>
      <c r="M59" s="513">
        <v>92.0513564258641</v>
      </c>
      <c r="N59" s="513">
        <v>89.277653572259879</v>
      </c>
      <c r="O59" s="513">
        <v>91.318822510760668</v>
      </c>
      <c r="P59" s="513">
        <v>94.106648033756926</v>
      </c>
      <c r="Q59" s="513">
        <v>95.388483078620951</v>
      </c>
      <c r="R59" s="513">
        <v>96.78948374755835</v>
      </c>
      <c r="S59" s="513">
        <v>95.048115864684831</v>
      </c>
      <c r="T59" s="513">
        <v>95.077540468467191</v>
      </c>
      <c r="U59" s="513">
        <v>96.476971410015182</v>
      </c>
      <c r="V59" s="513">
        <v>100.566398450123</v>
      </c>
      <c r="W59" s="513">
        <v>101.78597312260405</v>
      </c>
      <c r="X59" s="513">
        <v>109.25428892245326</v>
      </c>
      <c r="Y59" s="513">
        <v>118.71947748875253</v>
      </c>
      <c r="Z59" s="513">
        <v>126.1786169383932</v>
      </c>
      <c r="AA59" s="513">
        <v>132.62165094530312</v>
      </c>
      <c r="AB59" s="513">
        <v>138.4431888953973</v>
      </c>
      <c r="AC59" s="513">
        <v>142.96318463518492</v>
      </c>
      <c r="AD59" s="513">
        <v>142.8839968678966</v>
      </c>
      <c r="AE59" s="513">
        <v>150.83743423209185</v>
      </c>
      <c r="AF59" s="513">
        <v>161.84606248790604</v>
      </c>
      <c r="AG59" s="513">
        <v>163.70856973440351</v>
      </c>
      <c r="AH59" s="513">
        <v>166.6597680217759</v>
      </c>
      <c r="AI59" s="513">
        <v>166.07428794254255</v>
      </c>
      <c r="AJ59" s="513">
        <v>161.84792250718064</v>
      </c>
      <c r="AK59" s="513">
        <v>153.3286292417045</v>
      </c>
      <c r="AL59" s="513">
        <v>157.1994536262273</v>
      </c>
      <c r="AM59" s="513">
        <v>165.17437954084286</v>
      </c>
      <c r="AN59" s="513">
        <v>167.85871827969208</v>
      </c>
      <c r="AO59" s="513">
        <v>159.60664931235303</v>
      </c>
      <c r="AP59" s="512">
        <v>-5.1758721844599842E-2</v>
      </c>
      <c r="AQ59" s="512">
        <v>1.623940603917573E-2</v>
      </c>
      <c r="AR59" s="512">
        <v>1</v>
      </c>
    </row>
    <row r="60" spans="1:44" x14ac:dyDescent="0.15">
      <c r="A60" s="168" t="s">
        <v>92</v>
      </c>
      <c r="B60" s="311">
        <v>41.049644788513973</v>
      </c>
      <c r="C60" s="311">
        <v>42.245943334343451</v>
      </c>
      <c r="D60" s="311">
        <v>40.659433377112947</v>
      </c>
      <c r="E60" s="311">
        <v>42.084809275374056</v>
      </c>
      <c r="F60" s="311">
        <v>44.163261790735106</v>
      </c>
      <c r="G60" s="311">
        <v>44.879582997164</v>
      </c>
      <c r="H60" s="311">
        <v>45.390044974857794</v>
      </c>
      <c r="I60" s="311">
        <v>45.830643829137799</v>
      </c>
      <c r="J60" s="311">
        <v>46.266887172631975</v>
      </c>
      <c r="K60" s="311">
        <v>46.07575625855754</v>
      </c>
      <c r="L60" s="311">
        <v>44.196585759045277</v>
      </c>
      <c r="M60" s="311">
        <v>43.551839668046135</v>
      </c>
      <c r="N60" s="311">
        <v>41.119054383593969</v>
      </c>
      <c r="O60" s="311">
        <v>42.290073662637958</v>
      </c>
      <c r="P60" s="311">
        <v>42.705874078009906</v>
      </c>
      <c r="Q60" s="311">
        <v>43.381778556364551</v>
      </c>
      <c r="R60" s="311">
        <v>44.492346835628204</v>
      </c>
      <c r="S60" s="311">
        <v>44.084040286499842</v>
      </c>
      <c r="T60" s="311">
        <v>43.199637387846892</v>
      </c>
      <c r="U60" s="311">
        <v>42.405587863440935</v>
      </c>
      <c r="V60" s="311">
        <v>43.860780476230225</v>
      </c>
      <c r="W60" s="311">
        <v>42.733084597048347</v>
      </c>
      <c r="X60" s="311">
        <v>42.519751207695016</v>
      </c>
      <c r="Y60" s="311">
        <v>43.53271093062348</v>
      </c>
      <c r="Z60" s="311">
        <v>44.302693166917464</v>
      </c>
      <c r="AA60" s="311">
        <v>45.18194357453303</v>
      </c>
      <c r="AB60" s="311">
        <v>45.144085870199902</v>
      </c>
      <c r="AC60" s="311">
        <v>45.582142973516156</v>
      </c>
      <c r="AD60" s="311">
        <v>43.131349719740719</v>
      </c>
      <c r="AE60" s="311">
        <v>43.988731786518457</v>
      </c>
      <c r="AF60" s="311">
        <v>44.385095304763929</v>
      </c>
      <c r="AG60" s="311">
        <v>43.704190540654899</v>
      </c>
      <c r="AH60" s="311">
        <v>43.427924878212508</v>
      </c>
      <c r="AI60" s="311">
        <v>44.421210032893384</v>
      </c>
      <c r="AJ60" s="311">
        <v>41.311955985349755</v>
      </c>
      <c r="AK60" s="311">
        <v>37.805370129117122</v>
      </c>
      <c r="AL60" s="311">
        <v>38.27679642530525</v>
      </c>
      <c r="AM60" s="311">
        <v>38.175275472960088</v>
      </c>
      <c r="AN60" s="311">
        <v>36.420758997837787</v>
      </c>
      <c r="AO60" s="312">
        <v>29.933505463142858</v>
      </c>
      <c r="AP60" s="285">
        <v>-0.18036524360014639</v>
      </c>
      <c r="AQ60" s="285">
        <v>-1.6768928704541719E-2</v>
      </c>
      <c r="AR60" s="285">
        <v>0.18754547878868416</v>
      </c>
    </row>
    <row r="61" spans="1:44" x14ac:dyDescent="0.15">
      <c r="A61" s="168" t="s">
        <v>91</v>
      </c>
      <c r="B61" s="311">
        <v>36.156481603872479</v>
      </c>
      <c r="C61" s="311">
        <v>37.693073278289511</v>
      </c>
      <c r="D61" s="311">
        <v>39.037529387169734</v>
      </c>
      <c r="E61" s="311">
        <v>41.098175766395606</v>
      </c>
      <c r="F61" s="311">
        <v>43.23463505181715</v>
      </c>
      <c r="G61" s="311">
        <v>44.591041850963506</v>
      </c>
      <c r="H61" s="311">
        <v>45.768476867401759</v>
      </c>
      <c r="I61" s="311">
        <v>47.541756513540818</v>
      </c>
      <c r="J61" s="311">
        <v>48.754084076270175</v>
      </c>
      <c r="K61" s="311">
        <v>48.721566452864352</v>
      </c>
      <c r="L61" s="311">
        <v>48.02503618771285</v>
      </c>
      <c r="M61" s="311">
        <v>48.499516757817929</v>
      </c>
      <c r="N61" s="311">
        <v>48.15859918866591</v>
      </c>
      <c r="O61" s="311">
        <v>49.028748848122717</v>
      </c>
      <c r="P61" s="311">
        <v>51.40077395574702</v>
      </c>
      <c r="Q61" s="311">
        <v>52.006704522256413</v>
      </c>
      <c r="R61" s="311">
        <v>52.297136911930139</v>
      </c>
      <c r="S61" s="311">
        <v>50.964075578184989</v>
      </c>
      <c r="T61" s="311">
        <v>51.877903080620307</v>
      </c>
      <c r="U61" s="311">
        <v>54.071383546574289</v>
      </c>
      <c r="V61" s="311">
        <v>56.705617973892814</v>
      </c>
      <c r="W61" s="311">
        <v>59.052888525555687</v>
      </c>
      <c r="X61" s="311">
        <v>66.734537714758289</v>
      </c>
      <c r="Y61" s="311">
        <v>75.186766558129023</v>
      </c>
      <c r="Z61" s="311">
        <v>81.875923771475712</v>
      </c>
      <c r="AA61" s="311">
        <v>87.43970737077008</v>
      </c>
      <c r="AB61" s="311">
        <v>93.299103025197383</v>
      </c>
      <c r="AC61" s="311">
        <v>97.381041661668704</v>
      </c>
      <c r="AD61" s="311">
        <v>99.752647148155901</v>
      </c>
      <c r="AE61" s="311">
        <v>106.84870244557342</v>
      </c>
      <c r="AF61" s="311">
        <v>117.4609671831421</v>
      </c>
      <c r="AG61" s="311">
        <v>120.00437919374862</v>
      </c>
      <c r="AH61" s="311">
        <v>123.23184314356332</v>
      </c>
      <c r="AI61" s="311">
        <v>121.65307790964924</v>
      </c>
      <c r="AJ61" s="311">
        <v>120.53596652183094</v>
      </c>
      <c r="AK61" s="311">
        <v>115.52325911258738</v>
      </c>
      <c r="AL61" s="311">
        <v>118.92265720092209</v>
      </c>
      <c r="AM61" s="311">
        <v>126.9991040678829</v>
      </c>
      <c r="AN61" s="311">
        <v>131.43795928185432</v>
      </c>
      <c r="AO61" s="312">
        <v>129.67314384921016</v>
      </c>
      <c r="AP61" s="285">
        <v>-1.6122539116255052E-2</v>
      </c>
      <c r="AQ61" s="285">
        <v>2.7968100028820997E-2</v>
      </c>
      <c r="AR61" s="285">
        <v>0.81245452121131578</v>
      </c>
    </row>
    <row r="62" spans="1:44" x14ac:dyDescent="0.15">
      <c r="A62" s="272" t="s">
        <v>90</v>
      </c>
      <c r="B62" s="321">
        <v>14.797348540682291</v>
      </c>
      <c r="C62" s="321">
        <v>15.669561326313797</v>
      </c>
      <c r="D62" s="321">
        <v>15.47769543928656</v>
      </c>
      <c r="E62" s="321">
        <v>15.573269311766079</v>
      </c>
      <c r="F62" s="321">
        <v>16.016548106827731</v>
      </c>
      <c r="G62" s="321">
        <v>15.957136837111504</v>
      </c>
      <c r="H62" s="321">
        <v>15.695994265971079</v>
      </c>
      <c r="I62" s="321">
        <v>15.489624544397664</v>
      </c>
      <c r="J62" s="321">
        <v>14.83168262156928</v>
      </c>
      <c r="K62" s="321">
        <v>13.368213411931277</v>
      </c>
      <c r="L62" s="321">
        <v>12.068555620768391</v>
      </c>
      <c r="M62" s="321">
        <v>11.506616067072349</v>
      </c>
      <c r="N62" s="321">
        <v>10.811289453077318</v>
      </c>
      <c r="O62" s="321">
        <v>10.364064802342666</v>
      </c>
      <c r="P62" s="321">
        <v>10.352946875701319</v>
      </c>
      <c r="Q62" s="321">
        <v>10.111626979403916</v>
      </c>
      <c r="R62" s="321">
        <v>9.9956477297477981</v>
      </c>
      <c r="S62" s="321">
        <v>8.9258355690006503</v>
      </c>
      <c r="T62" s="321">
        <v>8.5763219286185528</v>
      </c>
      <c r="U62" s="321">
        <v>8.2635995050459581</v>
      </c>
      <c r="V62" s="321">
        <v>8.1455308672517521</v>
      </c>
      <c r="W62" s="321">
        <v>8.1166703831848483</v>
      </c>
      <c r="X62" s="321">
        <v>8.094630716113091</v>
      </c>
      <c r="Y62" s="321">
        <v>7.8506258338675456</v>
      </c>
      <c r="Z62" s="321">
        <v>7.7430092498259393</v>
      </c>
      <c r="AA62" s="321">
        <v>7.5986039724824916</v>
      </c>
      <c r="AB62" s="321">
        <v>7.3710147108720978</v>
      </c>
      <c r="AC62" s="321">
        <v>7.0029194968657134</v>
      </c>
      <c r="AD62" s="321">
        <v>6.5572537966531081</v>
      </c>
      <c r="AE62" s="321">
        <v>6.4545761664984855</v>
      </c>
      <c r="AF62" s="321">
        <v>6.5655173965691507</v>
      </c>
      <c r="AG62" s="321">
        <v>6.5855100178629842</v>
      </c>
      <c r="AH62" s="321">
        <v>6.243511894732098</v>
      </c>
      <c r="AI62" s="321">
        <v>5.9875596652041425</v>
      </c>
      <c r="AJ62" s="321">
        <v>5.8254800944780794</v>
      </c>
      <c r="AK62" s="321">
        <v>5.4387211057285745</v>
      </c>
      <c r="AL62" s="321">
        <v>5.3916456405197968</v>
      </c>
      <c r="AM62" s="321">
        <v>5.204941640930512</v>
      </c>
      <c r="AN62" s="321">
        <v>4.5556175604494893</v>
      </c>
      <c r="AO62" s="313">
        <v>3.7865607957595424</v>
      </c>
      <c r="AP62" s="292">
        <v>-0.17108603803366207</v>
      </c>
      <c r="AQ62" s="292">
        <v>-3.5765810456216962E-2</v>
      </c>
      <c r="AR62" s="292">
        <v>2.3724329857643812E-2</v>
      </c>
    </row>
    <row r="64" spans="1:44" x14ac:dyDescent="0.15">
      <c r="A64" s="168" t="s">
        <v>89</v>
      </c>
    </row>
    <row r="65" spans="1:1" x14ac:dyDescent="0.15">
      <c r="A65" s="168" t="s">
        <v>657</v>
      </c>
    </row>
    <row r="66" spans="1:1" x14ac:dyDescent="0.15">
      <c r="A66" s="168" t="s">
        <v>86</v>
      </c>
    </row>
    <row r="67" spans="1:1" x14ac:dyDescent="0.15">
      <c r="A67" s="279" t="s">
        <v>244</v>
      </c>
    </row>
    <row r="68" spans="1:1" x14ac:dyDescent="0.15">
      <c r="A68" s="168" t="s">
        <v>84</v>
      </c>
    </row>
    <row r="69" spans="1:1" x14ac:dyDescent="0.15">
      <c r="A69" s="168" t="s">
        <v>83</v>
      </c>
    </row>
    <row r="70" spans="1:1" x14ac:dyDescent="0.15">
      <c r="A70" s="168" t="s">
        <v>219</v>
      </c>
    </row>
    <row r="71" spans="1:1" x14ac:dyDescent="0.15">
      <c r="A71" s="161" t="s">
        <v>310</v>
      </c>
    </row>
    <row r="72" spans="1:1" x14ac:dyDescent="0.15">
      <c r="A72" s="161" t="s">
        <v>223</v>
      </c>
    </row>
  </sheetData>
  <mergeCells count="1">
    <mergeCell ref="AP2:AQ2"/>
  </mergeCells>
  <conditionalFormatting sqref="AP4:AR62">
    <cfRule type="cellIs" dxfId="252" priority="1" operator="lessThanOrEqual">
      <formula>0</formula>
    </cfRule>
    <cfRule type="cellIs" dxfId="251" priority="2" operator="greaterThan">
      <formula>0</formula>
    </cfRule>
  </conditionalFormatting>
  <hyperlinks>
    <hyperlink ref="L1" location="Contents!A1" display="Contents" xr:uid="{880BCB94-C0E4-4F2A-9972-9B9CE8DFFD0B}"/>
    <hyperlink ref="AT1" location="Contents!A1" display="Contents" xr:uid="{EC828CF7-B8A2-42A6-B0EE-81D39BECC265}"/>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FED6-876B-4BCF-83CB-7C0C772046D4}">
  <dimension ref="A1:BJ126"/>
  <sheetViews>
    <sheetView showGridLines="0" workbookViewId="0">
      <pane xSplit="1" ySplit="3" topLeftCell="AR109"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493" t="s">
        <v>658</v>
      </c>
      <c r="L1" s="30" t="s">
        <v>199</v>
      </c>
      <c r="BH1" s="283"/>
      <c r="BJ1" s="30" t="s">
        <v>199</v>
      </c>
    </row>
    <row r="2" spans="1:62" x14ac:dyDescent="0.15">
      <c r="BF2" s="1229" t="s">
        <v>197</v>
      </c>
      <c r="BG2" s="1229"/>
      <c r="BH2" s="283" t="s">
        <v>196</v>
      </c>
    </row>
    <row r="3" spans="1:62" x14ac:dyDescent="0.15">
      <c r="A3" s="168" t="s">
        <v>195</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283">
        <v>2020</v>
      </c>
      <c r="BG3" s="283" t="s">
        <v>194</v>
      </c>
      <c r="BH3" s="283">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0.64794916800000002</v>
      </c>
      <c r="C5" s="311">
        <v>0.63522129599999999</v>
      </c>
      <c r="D5" s="311">
        <v>0.62935977600000004</v>
      </c>
      <c r="E5" s="311">
        <v>0.68374630800000002</v>
      </c>
      <c r="F5" s="311">
        <v>0.6601327560000001</v>
      </c>
      <c r="G5" s="311">
        <v>0.70874150400000002</v>
      </c>
      <c r="H5" s="311">
        <v>0.67365612000000008</v>
      </c>
      <c r="I5" s="311">
        <v>0.63568184400000005</v>
      </c>
      <c r="J5" s="311">
        <v>0.65468991600000004</v>
      </c>
      <c r="K5" s="311">
        <v>0.66519878399999999</v>
      </c>
      <c r="L5" s="311">
        <v>0.64715367600000007</v>
      </c>
      <c r="M5" s="311">
        <v>0.76618439999999999</v>
      </c>
      <c r="N5" s="311">
        <v>0.979041312</v>
      </c>
      <c r="O5" s="311">
        <v>0.80503790400000008</v>
      </c>
      <c r="P5" s="311">
        <v>0.76229067600000011</v>
      </c>
      <c r="Q5" s="311">
        <v>0.92840900000000004</v>
      </c>
      <c r="R5" s="311">
        <v>0.94794200000000006</v>
      </c>
      <c r="S5" s="311">
        <v>1.001681</v>
      </c>
      <c r="T5" s="311">
        <v>1.0480150000000001</v>
      </c>
      <c r="U5" s="311">
        <v>1.1673769999999999</v>
      </c>
      <c r="V5" s="311">
        <v>1.1220859999999999</v>
      </c>
      <c r="W5" s="311">
        <v>1.039979</v>
      </c>
      <c r="X5" s="311">
        <v>1.1177439999999998</v>
      </c>
      <c r="Y5" s="311">
        <v>1.200307</v>
      </c>
      <c r="Z5" s="311">
        <v>1.197786</v>
      </c>
      <c r="AA5" s="311">
        <v>1.136171</v>
      </c>
      <c r="AB5" s="311">
        <v>1.0997860000000002</v>
      </c>
      <c r="AC5" s="311">
        <v>1.1203530000000002</v>
      </c>
      <c r="AD5" s="311">
        <v>0.99471500000000002</v>
      </c>
      <c r="AE5" s="311">
        <v>1.054689</v>
      </c>
      <c r="AF5" s="311">
        <v>1.102441</v>
      </c>
      <c r="AG5" s="311">
        <v>1.125095</v>
      </c>
      <c r="AH5" s="311">
        <v>1.1758900000000001</v>
      </c>
      <c r="AI5" s="311">
        <v>1.2571770000000002</v>
      </c>
      <c r="AJ5" s="311">
        <v>1.208485</v>
      </c>
      <c r="AK5" s="311">
        <v>1.2786780000000002</v>
      </c>
      <c r="AL5" s="311">
        <v>1.328843</v>
      </c>
      <c r="AM5" s="311">
        <v>1.3365769999999999</v>
      </c>
      <c r="AN5" s="311">
        <v>1.3332870000000001</v>
      </c>
      <c r="AO5" s="311">
        <v>1.2594750000000001</v>
      </c>
      <c r="AP5" s="311">
        <v>1.2540419999999999</v>
      </c>
      <c r="AQ5" s="311">
        <v>1.2147600000000001</v>
      </c>
      <c r="AR5" s="311">
        <v>1.269971</v>
      </c>
      <c r="AS5" s="311">
        <v>1.2068289999999999</v>
      </c>
      <c r="AT5" s="311">
        <v>1.0082820000000001</v>
      </c>
      <c r="AU5" s="311">
        <v>1.033147</v>
      </c>
      <c r="AV5" s="311">
        <v>0.93141399999999996</v>
      </c>
      <c r="AW5" s="311">
        <v>0.89068800000000004</v>
      </c>
      <c r="AX5" s="311">
        <v>0.86157907079000007</v>
      </c>
      <c r="AY5" s="311">
        <v>0.82283560889999996</v>
      </c>
      <c r="AZ5" s="311">
        <v>0.82411742129338994</v>
      </c>
      <c r="BA5" s="311">
        <v>0.77060191244999998</v>
      </c>
      <c r="BB5" s="311">
        <v>0.78399803620000008</v>
      </c>
      <c r="BC5" s="311">
        <v>0.65278931016526009</v>
      </c>
      <c r="BD5" s="311">
        <v>0.63469215306000004</v>
      </c>
      <c r="BE5" s="312">
        <v>0.49524653923337414</v>
      </c>
      <c r="BF5" s="284">
        <v>-0.22183785598838468</v>
      </c>
      <c r="BG5" s="284">
        <v>-4.5231435625728067E-2</v>
      </c>
      <c r="BH5" s="284">
        <v>3.2705803009031968E-3</v>
      </c>
    </row>
    <row r="6" spans="1:62" x14ac:dyDescent="0.15">
      <c r="A6" s="168" t="s">
        <v>192</v>
      </c>
      <c r="B6" s="311">
        <v>2.8879999999999999E-2</v>
      </c>
      <c r="C6" s="311">
        <v>3.0804999999999999E-2</v>
      </c>
      <c r="D6" s="311">
        <v>3.7798000000000005E-2</v>
      </c>
      <c r="E6" s="311">
        <v>3.9622999999999998E-2</v>
      </c>
      <c r="F6" s="311">
        <v>4.0164999999999999E-2</v>
      </c>
      <c r="G6" s="311">
        <v>4.5045000000000002E-2</v>
      </c>
      <c r="H6" s="311">
        <v>5.6551000000000004E-2</v>
      </c>
      <c r="I6" s="311">
        <v>6.2502000000000002E-2</v>
      </c>
      <c r="J6" s="311">
        <v>6.7004999999999995E-2</v>
      </c>
      <c r="K6" s="311">
        <v>7.4025000000000007E-2</v>
      </c>
      <c r="L6" s="311">
        <v>8.502599999999999E-2</v>
      </c>
      <c r="M6" s="311">
        <v>6.5250000000000002E-2</v>
      </c>
      <c r="N6" s="311">
        <v>9.3852000000000005E-2</v>
      </c>
      <c r="O6" s="311">
        <v>9.7852999999999996E-2</v>
      </c>
      <c r="P6" s="311">
        <v>9.6130999999999994E-2</v>
      </c>
      <c r="Q6" s="311">
        <v>9.7337000000000007E-2</v>
      </c>
      <c r="R6" s="311">
        <v>8.6036000000000001E-2</v>
      </c>
      <c r="S6" s="311">
        <v>0.103036</v>
      </c>
      <c r="T6" s="311">
        <v>0.11730299999999999</v>
      </c>
      <c r="U6" s="311">
        <v>0.11763700000000001</v>
      </c>
      <c r="V6" s="311">
        <v>0.12751799999999999</v>
      </c>
      <c r="W6" s="311">
        <v>0.14060700000000001</v>
      </c>
      <c r="X6" s="311">
        <v>0.13598199999999999</v>
      </c>
      <c r="Y6" s="311">
        <v>0.12870200000000001</v>
      </c>
      <c r="Z6" s="311">
        <v>0.14246400000000001</v>
      </c>
      <c r="AA6" s="311">
        <v>0.141268</v>
      </c>
      <c r="AB6" s="311">
        <v>0.13663800000000001</v>
      </c>
      <c r="AC6" s="311">
        <v>0.13817699999999999</v>
      </c>
      <c r="AD6" s="311">
        <v>0.15585300000000002</v>
      </c>
      <c r="AE6" s="311">
        <v>0.18834600000000001</v>
      </c>
      <c r="AF6" s="311">
        <v>0.209731</v>
      </c>
      <c r="AG6" s="311">
        <v>0.24047900000000003</v>
      </c>
      <c r="AH6" s="311">
        <v>0.24071100000000001</v>
      </c>
      <c r="AI6" s="311">
        <v>0.24605199999999999</v>
      </c>
      <c r="AJ6" s="311">
        <v>0.25037100000000001</v>
      </c>
      <c r="AK6" s="311">
        <v>0.27427300000000004</v>
      </c>
      <c r="AL6" s="311">
        <v>0.30122489899999999</v>
      </c>
      <c r="AM6" s="311">
        <v>0.50438088199999997</v>
      </c>
      <c r="AN6" s="311">
        <v>0.37194614200000004</v>
      </c>
      <c r="AO6" s="311">
        <v>0.38059092600000005</v>
      </c>
      <c r="AP6" s="311">
        <v>0.48034628600000001</v>
      </c>
      <c r="AQ6" s="311">
        <v>0.51551382899999998</v>
      </c>
      <c r="AR6" s="311">
        <v>0.47370150100000002</v>
      </c>
      <c r="AS6" s="311">
        <v>0.423163079</v>
      </c>
      <c r="AT6" s="311">
        <v>0.431087216</v>
      </c>
      <c r="AU6" s="311">
        <v>0.53322751700000004</v>
      </c>
      <c r="AV6" s="311">
        <v>0.61677734200000001</v>
      </c>
      <c r="AW6" s="311">
        <v>0.53735763699999994</v>
      </c>
      <c r="AX6" s="311">
        <v>0.53361579600000009</v>
      </c>
      <c r="AY6" s="311">
        <v>0.5325798610000001</v>
      </c>
      <c r="AZ6" s="311">
        <v>0.53154163100000007</v>
      </c>
      <c r="BA6" s="311">
        <v>0.52067991700000005</v>
      </c>
      <c r="BB6" s="311">
        <v>0.63631004299999994</v>
      </c>
      <c r="BC6" s="311">
        <v>0.56716367300000003</v>
      </c>
      <c r="BD6" s="311">
        <v>0.54149340500000009</v>
      </c>
      <c r="BE6" s="312">
        <v>0.20884674463499225</v>
      </c>
      <c r="BF6" s="285">
        <v>-0.61536719895206926</v>
      </c>
      <c r="BG6" s="285">
        <v>2.30639999201534E-2</v>
      </c>
      <c r="BH6" s="285">
        <v>1.3792121596009651E-3</v>
      </c>
    </row>
    <row r="7" spans="1:62" x14ac:dyDescent="0.15">
      <c r="A7" s="168" t="s">
        <v>191</v>
      </c>
      <c r="B7" s="311">
        <v>11.607278834933092</v>
      </c>
      <c r="C7" s="311">
        <v>12.171046241691226</v>
      </c>
      <c r="D7" s="311">
        <v>11.941188080943949</v>
      </c>
      <c r="E7" s="311">
        <v>12.35907528883598</v>
      </c>
      <c r="F7" s="311">
        <v>12.410055429376202</v>
      </c>
      <c r="G7" s="311">
        <v>12.292773943720771</v>
      </c>
      <c r="H7" s="311">
        <v>11.625122836310078</v>
      </c>
      <c r="I7" s="311">
        <v>12.104730864333172</v>
      </c>
      <c r="J7" s="311">
        <v>13.001364119616712</v>
      </c>
      <c r="K7" s="311">
        <v>12.692041367667388</v>
      </c>
      <c r="L7" s="311">
        <v>12.691949155785869</v>
      </c>
      <c r="M7" s="311">
        <v>13.615351921195593</v>
      </c>
      <c r="N7" s="311">
        <v>13.954166438382037</v>
      </c>
      <c r="O7" s="311">
        <v>13.797277945008078</v>
      </c>
      <c r="P7" s="311">
        <v>15.074223068767724</v>
      </c>
      <c r="Q7" s="311">
        <v>15.458328654325889</v>
      </c>
      <c r="R7" s="311">
        <v>15.944161986654576</v>
      </c>
      <c r="S7" s="311">
        <v>15.356867520169322</v>
      </c>
      <c r="T7" s="311">
        <v>15.931047853417677</v>
      </c>
      <c r="U7" s="311">
        <v>17.109936666515544</v>
      </c>
      <c r="V7" s="311">
        <v>17.518681868197415</v>
      </c>
      <c r="W7" s="311">
        <v>17.300156748149433</v>
      </c>
      <c r="X7" s="311">
        <v>18.049925542961965</v>
      </c>
      <c r="Y7" s="311">
        <v>18.889716187107414</v>
      </c>
      <c r="Z7" s="311">
        <v>19.113680805861954</v>
      </c>
      <c r="AA7" s="311">
        <v>19.216790728552201</v>
      </c>
      <c r="AB7" s="311">
        <v>19.035408955301289</v>
      </c>
      <c r="AC7" s="311">
        <v>19.166511197850916</v>
      </c>
      <c r="AD7" s="311">
        <v>19.880829535734694</v>
      </c>
      <c r="AE7" s="311">
        <v>19.955315687637771</v>
      </c>
      <c r="AF7" s="311">
        <v>20.134992543383639</v>
      </c>
      <c r="AG7" s="311">
        <v>21.050282667825819</v>
      </c>
      <c r="AH7" s="311">
        <v>21.494801068021758</v>
      </c>
      <c r="AI7" s="311">
        <v>21.705618477538426</v>
      </c>
      <c r="AJ7" s="311">
        <v>21.672342015946793</v>
      </c>
      <c r="AK7" s="311">
        <v>22.631530007507301</v>
      </c>
      <c r="AL7" s="311">
        <v>21.964737873819018</v>
      </c>
      <c r="AM7" s="311">
        <v>21.954435200665397</v>
      </c>
      <c r="AN7" s="311">
        <v>22.372334436194148</v>
      </c>
      <c r="AO7" s="311">
        <v>22.517935994809569</v>
      </c>
      <c r="AP7" s="311">
        <v>22.849044806070815</v>
      </c>
      <c r="AQ7" s="311">
        <v>22.49885715606268</v>
      </c>
      <c r="AR7" s="311">
        <v>22.801859384915719</v>
      </c>
      <c r="AS7" s="311">
        <v>22.438996610410957</v>
      </c>
      <c r="AT7" s="311">
        <v>19.736555026370699</v>
      </c>
      <c r="AU7" s="311">
        <v>20.881949878112906</v>
      </c>
      <c r="AV7" s="311">
        <v>19.703057055802802</v>
      </c>
      <c r="AW7" s="311">
        <v>17.418257115404877</v>
      </c>
      <c r="AX7" s="311">
        <v>18.080177053918558</v>
      </c>
      <c r="AY7" s="311">
        <v>18.039081626155944</v>
      </c>
      <c r="AZ7" s="311">
        <v>15.584679980371163</v>
      </c>
      <c r="BA7" s="311">
        <v>14.258668112612813</v>
      </c>
      <c r="BB7" s="311">
        <v>13.869333511990687</v>
      </c>
      <c r="BC7" s="311">
        <v>13.282051073142153</v>
      </c>
      <c r="BD7" s="311">
        <v>11.341655494096226</v>
      </c>
      <c r="BE7" s="312">
        <v>9.2027768469898596</v>
      </c>
      <c r="BF7" s="285">
        <v>-0.19080308401787693</v>
      </c>
      <c r="BG7" s="285">
        <v>-5.3892445727673155E-2</v>
      </c>
      <c r="BH7" s="285">
        <v>6.0774620890767787E-2</v>
      </c>
    </row>
    <row r="8" spans="1:62" s="161" customFormat="1" x14ac:dyDescent="0.15">
      <c r="A8" s="163" t="s">
        <v>190</v>
      </c>
      <c r="B8" s="313">
        <v>12.284108002933092</v>
      </c>
      <c r="C8" s="313">
        <v>12.837072537691226</v>
      </c>
      <c r="D8" s="313">
        <v>12.608345856943949</v>
      </c>
      <c r="E8" s="313">
        <v>13.08244459683598</v>
      </c>
      <c r="F8" s="313">
        <v>13.110353185376201</v>
      </c>
      <c r="G8" s="313">
        <v>13.046560447720772</v>
      </c>
      <c r="H8" s="313">
        <v>12.355329956310078</v>
      </c>
      <c r="I8" s="313">
        <v>12.802914708333173</v>
      </c>
      <c r="J8" s="313">
        <v>13.723059035616712</v>
      </c>
      <c r="K8" s="313">
        <v>13.431265151667388</v>
      </c>
      <c r="L8" s="313">
        <v>13.424128831785868</v>
      </c>
      <c r="M8" s="313">
        <v>14.446786321195592</v>
      </c>
      <c r="N8" s="313">
        <v>15.027059750382037</v>
      </c>
      <c r="O8" s="313">
        <v>14.700168849008078</v>
      </c>
      <c r="P8" s="313">
        <v>15.932644744767725</v>
      </c>
      <c r="Q8" s="313">
        <v>16.484074654325891</v>
      </c>
      <c r="R8" s="313">
        <v>16.978139986654575</v>
      </c>
      <c r="S8" s="313">
        <v>16.461584520169321</v>
      </c>
      <c r="T8" s="313">
        <v>17.096365853417677</v>
      </c>
      <c r="U8" s="313">
        <v>18.394950666515545</v>
      </c>
      <c r="V8" s="313">
        <v>18.768285868197417</v>
      </c>
      <c r="W8" s="313">
        <v>18.480742748149432</v>
      </c>
      <c r="X8" s="313">
        <v>19.303651542961966</v>
      </c>
      <c r="Y8" s="313">
        <v>20.218725187107413</v>
      </c>
      <c r="Z8" s="313">
        <v>20.453930805861955</v>
      </c>
      <c r="AA8" s="313">
        <v>20.494229728552202</v>
      </c>
      <c r="AB8" s="313">
        <v>20.271832955301289</v>
      </c>
      <c r="AC8" s="313">
        <v>20.425041197850916</v>
      </c>
      <c r="AD8" s="313">
        <v>21.031397535734694</v>
      </c>
      <c r="AE8" s="313">
        <v>21.19835068763777</v>
      </c>
      <c r="AF8" s="313">
        <v>21.447164543383639</v>
      </c>
      <c r="AG8" s="313">
        <v>22.415856667825818</v>
      </c>
      <c r="AH8" s="313">
        <v>22.911402068021758</v>
      </c>
      <c r="AI8" s="313">
        <v>23.208847477538427</v>
      </c>
      <c r="AJ8" s="313">
        <v>23.131198015946794</v>
      </c>
      <c r="AK8" s="313">
        <v>24.184481007507301</v>
      </c>
      <c r="AL8" s="313">
        <v>23.594805772819019</v>
      </c>
      <c r="AM8" s="313">
        <v>23.795393082665399</v>
      </c>
      <c r="AN8" s="313">
        <v>24.077567578194149</v>
      </c>
      <c r="AO8" s="313">
        <v>24.158001920809568</v>
      </c>
      <c r="AP8" s="313">
        <v>24.583433092070816</v>
      </c>
      <c r="AQ8" s="313">
        <v>24.229130985062682</v>
      </c>
      <c r="AR8" s="313">
        <v>24.545531885915718</v>
      </c>
      <c r="AS8" s="313">
        <v>24.068988689410958</v>
      </c>
      <c r="AT8" s="313">
        <v>21.175924242370698</v>
      </c>
      <c r="AU8" s="313">
        <v>22.448324395112905</v>
      </c>
      <c r="AV8" s="313">
        <v>21.251248397802801</v>
      </c>
      <c r="AW8" s="313">
        <v>18.846302752404878</v>
      </c>
      <c r="AX8" s="313">
        <v>19.475371920708557</v>
      </c>
      <c r="AY8" s="313">
        <v>19.394497096055943</v>
      </c>
      <c r="AZ8" s="313">
        <v>16.940339032664554</v>
      </c>
      <c r="BA8" s="313">
        <v>15.549949942062813</v>
      </c>
      <c r="BB8" s="313">
        <v>15.289641591190687</v>
      </c>
      <c r="BC8" s="313">
        <v>14.502004056307413</v>
      </c>
      <c r="BD8" s="313">
        <v>12.517841052156227</v>
      </c>
      <c r="BE8" s="313">
        <v>9.906870130858227</v>
      </c>
      <c r="BF8" s="286">
        <v>-0.21074232061932119</v>
      </c>
      <c r="BG8" s="286">
        <v>-5.1213042981373302E-2</v>
      </c>
      <c r="BH8" s="286">
        <v>6.5424413351271957E-2</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3.0438177071465594E-2</v>
      </c>
      <c r="C10" s="311">
        <v>2.5098545875896171E-2</v>
      </c>
      <c r="D10" s="311">
        <v>2.8225429159809981E-2</v>
      </c>
      <c r="E10" s="311">
        <v>2.7428526991783699E-2</v>
      </c>
      <c r="F10" s="311">
        <v>3.2839811986731339E-2</v>
      </c>
      <c r="G10" s="311">
        <v>4.2201354168021593E-2</v>
      </c>
      <c r="H10" s="311">
        <v>3.6999151303157223E-2</v>
      </c>
      <c r="I10" s="311">
        <v>3.1144661635787777E-2</v>
      </c>
      <c r="J10" s="311">
        <v>3.4187479124020238E-2</v>
      </c>
      <c r="K10" s="311">
        <v>4.2573318704487412E-2</v>
      </c>
      <c r="L10" s="311">
        <v>4.143938504845019E-2</v>
      </c>
      <c r="M10" s="311">
        <v>4.1913306753898059E-2</v>
      </c>
      <c r="N10" s="311">
        <v>3.9630611092070223E-2</v>
      </c>
      <c r="O10" s="311">
        <v>4.8309103294412299E-2</v>
      </c>
      <c r="P10" s="311">
        <v>4.5006025783457936E-2</v>
      </c>
      <c r="Q10" s="311">
        <v>4.0120522654445503E-2</v>
      </c>
      <c r="R10" s="311">
        <v>3.8017681944802519E-2</v>
      </c>
      <c r="S10" s="311">
        <v>3.8397874139419357E-2</v>
      </c>
      <c r="T10" s="311">
        <v>3.4847867611043734E-2</v>
      </c>
      <c r="U10" s="311">
        <v>2.5866805296863023E-2</v>
      </c>
      <c r="V10" s="311">
        <v>3.8158580742223905E-2</v>
      </c>
      <c r="W10" s="311">
        <v>4.359365758903723E-2</v>
      </c>
      <c r="X10" s="311">
        <v>4.8382822010281643E-2</v>
      </c>
      <c r="Y10" s="311">
        <v>4.9580458698140178E-2</v>
      </c>
      <c r="Z10" s="311">
        <v>5.3649965439510568E-2</v>
      </c>
      <c r="AA10" s="311">
        <v>4.4158075873510907E-2</v>
      </c>
      <c r="AB10" s="311">
        <v>3.8858444918265136E-2</v>
      </c>
      <c r="AC10" s="311">
        <v>4.3805389096068598E-2</v>
      </c>
      <c r="AD10" s="311">
        <v>2.9051953992000001E-2</v>
      </c>
      <c r="AE10" s="311">
        <v>2.5434385164393041E-2</v>
      </c>
      <c r="AF10" s="311">
        <v>2.6690948692061522E-2</v>
      </c>
      <c r="AG10" s="311">
        <v>2.7960538119148223E-2</v>
      </c>
      <c r="AH10" s="311">
        <v>2.2059770459441762E-2</v>
      </c>
      <c r="AI10" s="311">
        <v>2.9654673701806793E-2</v>
      </c>
      <c r="AJ10" s="311">
        <v>3.5587690348568915E-2</v>
      </c>
      <c r="AK10" s="311">
        <v>2.7045530291854497E-2</v>
      </c>
      <c r="AL10" s="311">
        <v>2.2164668208593981E-2</v>
      </c>
      <c r="AM10" s="311">
        <v>1.6510667369904742E-2</v>
      </c>
      <c r="AN10" s="311">
        <v>2.0137912678829153E-2</v>
      </c>
      <c r="AO10" s="311">
        <v>3.4271349911862009E-2</v>
      </c>
      <c r="AP10" s="311">
        <v>3.9461921818753992E-2</v>
      </c>
      <c r="AQ10" s="311">
        <v>3.5725754078428006E-2</v>
      </c>
      <c r="AR10" s="311">
        <v>5.169729995762689E-2</v>
      </c>
      <c r="AS10" s="311">
        <v>6.3057847437560571E-2</v>
      </c>
      <c r="AT10" s="311">
        <v>3.4635377007852963E-2</v>
      </c>
      <c r="AU10" s="311">
        <v>4.8499488179134409E-2</v>
      </c>
      <c r="AV10" s="311">
        <v>5.2627122951849639E-2</v>
      </c>
      <c r="AW10" s="311">
        <v>4.9209050091015664E-2</v>
      </c>
      <c r="AX10" s="311">
        <v>5.3781489806014222E-2</v>
      </c>
      <c r="AY10" s="311">
        <v>5.7210179764197601E-2</v>
      </c>
      <c r="AZ10" s="311">
        <v>5.6930865399722481E-2</v>
      </c>
      <c r="BA10" s="311">
        <v>4.3879108864680001E-2</v>
      </c>
      <c r="BB10" s="311">
        <v>4.5091037446611831E-2</v>
      </c>
      <c r="BC10" s="311">
        <v>4.9352931603359997E-2</v>
      </c>
      <c r="BD10" s="311">
        <v>2.9246265054720003E-2</v>
      </c>
      <c r="BE10" s="312">
        <v>3.189681431452715E-2</v>
      </c>
      <c r="BF10" s="285">
        <v>8.7648781446940882E-2</v>
      </c>
      <c r="BG10" s="285">
        <v>-1.677016278923682E-2</v>
      </c>
      <c r="BH10" s="285">
        <v>2.1064476840190611E-4</v>
      </c>
    </row>
    <row r="11" spans="1:62" x14ac:dyDescent="0.15">
      <c r="A11" s="168" t="s">
        <v>188</v>
      </c>
      <c r="B11" s="311">
        <v>7.2640979999999994E-2</v>
      </c>
      <c r="C11" s="311">
        <v>7.8711840000000005E-2</v>
      </c>
      <c r="D11" s="311">
        <v>8.1349524000000006E-2</v>
      </c>
      <c r="E11" s="311">
        <v>8.0051616000000006E-2</v>
      </c>
      <c r="F11" s="311">
        <v>8.9346312000000011E-2</v>
      </c>
      <c r="G11" s="311">
        <v>0.10204126419643202</v>
      </c>
      <c r="H11" s="311">
        <v>0.10271678528462401</v>
      </c>
      <c r="I11" s="311">
        <v>0.10812928224711602</v>
      </c>
      <c r="J11" s="311">
        <v>0.106266817803384</v>
      </c>
      <c r="K11" s="311">
        <v>0.11272421498616</v>
      </c>
      <c r="L11" s="311">
        <v>0.13401089217756001</v>
      </c>
      <c r="M11" s="311">
        <v>0.14301502178734798</v>
      </c>
      <c r="N11" s="311">
        <v>0.18138973288525201</v>
      </c>
      <c r="O11" s="311">
        <v>0.20856605314719601</v>
      </c>
      <c r="P11" s="311">
        <v>0.22654317509330399</v>
      </c>
      <c r="Q11" s="311">
        <v>0.24712114310280001</v>
      </c>
      <c r="R11" s="311">
        <v>0.24176828417554802</v>
      </c>
      <c r="S11" s="311">
        <v>0.255570492530592</v>
      </c>
      <c r="T11" s="311">
        <v>0.287412516016812</v>
      </c>
      <c r="U11" s="311">
        <v>0.35492871477801602</v>
      </c>
      <c r="V11" s="311">
        <v>0.41957295505181996</v>
      </c>
      <c r="W11" s="311">
        <v>0.42477301503835202</v>
      </c>
      <c r="X11" s="311">
        <v>0.44479724918903996</v>
      </c>
      <c r="Y11" s="311">
        <v>0.45456420157524002</v>
      </c>
      <c r="Z11" s="311">
        <v>0.45104932410883203</v>
      </c>
      <c r="AA11" s="311">
        <v>0.4018348456104528</v>
      </c>
      <c r="AB11" s="311">
        <v>0.4606687508791536</v>
      </c>
      <c r="AC11" s="311">
        <v>0.44704805139912968</v>
      </c>
      <c r="AD11" s="311">
        <v>0.46057056784008482</v>
      </c>
      <c r="AE11" s="311">
        <v>0.47279393769162248</v>
      </c>
      <c r="AF11" s="311">
        <v>0.4958273605876416</v>
      </c>
      <c r="AG11" s="311">
        <v>0.51162888699982079</v>
      </c>
      <c r="AH11" s="311">
        <v>0.5146965419788081</v>
      </c>
      <c r="AI11" s="311">
        <v>0.50414479486660801</v>
      </c>
      <c r="AJ11" s="311">
        <v>0.510508068598584</v>
      </c>
      <c r="AK11" s="311">
        <v>0.54425336150001613</v>
      </c>
      <c r="AL11" s="311">
        <v>0.5356368163172881</v>
      </c>
      <c r="AM11" s="311">
        <v>0.51843740984640008</v>
      </c>
      <c r="AN11" s="311">
        <v>0.53790742405079994</v>
      </c>
      <c r="AO11" s="311">
        <v>0.56396479283074807</v>
      </c>
      <c r="AP11" s="311">
        <v>0.54390456921216257</v>
      </c>
      <c r="AQ11" s="311">
        <v>0.5363063055748295</v>
      </c>
      <c r="AR11" s="311">
        <v>0.56833819755123649</v>
      </c>
      <c r="AS11" s="311">
        <v>0.57647647972645122</v>
      </c>
      <c r="AT11" s="311">
        <v>0.46514577693800863</v>
      </c>
      <c r="AU11" s="311">
        <v>0.60551150653599894</v>
      </c>
      <c r="AV11" s="311">
        <v>0.64681092168465448</v>
      </c>
      <c r="AW11" s="311">
        <v>0.64006707392481166</v>
      </c>
      <c r="AX11" s="311">
        <v>0.6899165803862698</v>
      </c>
      <c r="AY11" s="311">
        <v>0.73355893083037282</v>
      </c>
      <c r="AZ11" s="311">
        <v>0.73791976097520262</v>
      </c>
      <c r="BA11" s="311">
        <v>0.66652689600736892</v>
      </c>
      <c r="BB11" s="311">
        <v>0.70297709648302242</v>
      </c>
      <c r="BC11" s="311">
        <v>0.68737842590353171</v>
      </c>
      <c r="BD11" s="311">
        <v>0.64812352645192139</v>
      </c>
      <c r="BE11" s="312">
        <v>0.57896825910134531</v>
      </c>
      <c r="BF11" s="285">
        <v>-0.10914145984973955</v>
      </c>
      <c r="BG11" s="285">
        <v>3.3729405488227782E-2</v>
      </c>
      <c r="BH11" s="285">
        <v>3.8234738318338418E-3</v>
      </c>
    </row>
    <row r="12" spans="1:62" x14ac:dyDescent="0.15">
      <c r="A12" s="168" t="s">
        <v>187</v>
      </c>
      <c r="B12" s="311">
        <v>4.8776220000000002E-2</v>
      </c>
      <c r="C12" s="311">
        <v>5.0241600000000004E-2</v>
      </c>
      <c r="D12" s="311">
        <v>5.0241600000000004E-2</v>
      </c>
      <c r="E12" s="311">
        <v>5.0241600000000004E-2</v>
      </c>
      <c r="F12" s="311">
        <v>5.0241600000000004E-2</v>
      </c>
      <c r="G12" s="311">
        <v>5.3716644000000001E-2</v>
      </c>
      <c r="H12" s="311">
        <v>5.1874452000000008E-2</v>
      </c>
      <c r="I12" s="311">
        <v>4.2872832E-2</v>
      </c>
      <c r="J12" s="311">
        <v>4.6557216000000005E-2</v>
      </c>
      <c r="K12" s="311">
        <v>4.4128872E-2</v>
      </c>
      <c r="L12" s="311">
        <v>3.5252855999999999E-2</v>
      </c>
      <c r="M12" s="311">
        <v>3.5587800000000003E-2</v>
      </c>
      <c r="N12" s="311">
        <v>3.8309220000000005E-2</v>
      </c>
      <c r="O12" s="311">
        <v>3.7346256000000001E-2</v>
      </c>
      <c r="P12" s="311">
        <v>4.1323716000000003E-2</v>
      </c>
      <c r="Q12" s="311">
        <v>4.5636120000000002E-2</v>
      </c>
      <c r="R12" s="311">
        <v>4.5552384000000001E-2</v>
      </c>
      <c r="S12" s="311">
        <v>3.0354300000000001E-2</v>
      </c>
      <c r="T12" s="311">
        <v>3.6383292000000005E-2</v>
      </c>
      <c r="U12" s="311">
        <v>4.9069295999999998E-2</v>
      </c>
      <c r="V12" s="311">
        <v>4.9111163999999999E-2</v>
      </c>
      <c r="W12" s="311">
        <v>4.6640952000000006E-2</v>
      </c>
      <c r="X12" s="311">
        <v>4.8064464000000001E-2</v>
      </c>
      <c r="Y12" s="311">
        <v>6.6988800000000001E-2</v>
      </c>
      <c r="Z12" s="311">
        <v>9.051861600000001E-2</v>
      </c>
      <c r="AA12" s="311">
        <v>0.10904939280000001</v>
      </c>
      <c r="AB12" s="311">
        <v>8.95891464E-2</v>
      </c>
      <c r="AC12" s="311">
        <v>7.7464173599999991E-2</v>
      </c>
      <c r="AD12" s="311">
        <v>7.8154995600000013E-2</v>
      </c>
      <c r="AE12" s="311">
        <v>9.2180775600000001E-2</v>
      </c>
      <c r="AF12" s="311">
        <v>9.937788480000001E-2</v>
      </c>
      <c r="AG12" s="311">
        <v>0.13770996472799998</v>
      </c>
      <c r="AH12" s="311">
        <v>0.17927165844000001</v>
      </c>
      <c r="AI12" s="311">
        <v>0.16867361160000002</v>
      </c>
      <c r="AJ12" s="311">
        <v>0.1740620232</v>
      </c>
      <c r="AK12" s="311">
        <v>0.13450932360000001</v>
      </c>
      <c r="AL12" s="311">
        <v>0.10553248080000001</v>
      </c>
      <c r="AM12" s="311">
        <v>0.1063698408</v>
      </c>
      <c r="AN12" s="311">
        <v>0.10170155879999999</v>
      </c>
      <c r="AO12" s="311">
        <v>0.11780426538789411</v>
      </c>
      <c r="AP12" s="311">
        <v>0.1154523904311658</v>
      </c>
      <c r="AQ12" s="311">
        <v>0.1441385061745436</v>
      </c>
      <c r="AR12" s="311">
        <v>0.17107765445782047</v>
      </c>
      <c r="AS12" s="311">
        <v>0.18294307444186123</v>
      </c>
      <c r="AT12" s="311">
        <v>0.16724727261086025</v>
      </c>
      <c r="AU12" s="311">
        <v>0.18802500119999999</v>
      </c>
      <c r="AV12" s="311">
        <v>0.24115130640000002</v>
      </c>
      <c r="AW12" s="311">
        <v>0.28115618039999996</v>
      </c>
      <c r="AX12" s="311">
        <v>0.31603641120000003</v>
      </c>
      <c r="AY12" s="311">
        <v>0.31880807280000001</v>
      </c>
      <c r="AZ12" s="311">
        <v>0.30619743119999998</v>
      </c>
      <c r="BA12" s="311">
        <v>0.31053790858972125</v>
      </c>
      <c r="BB12" s="311">
        <v>0.32288278832269479</v>
      </c>
      <c r="BC12" s="311">
        <v>0.31162204239515345</v>
      </c>
      <c r="BD12" s="311">
        <v>0.313504485768</v>
      </c>
      <c r="BE12" s="312">
        <v>0.30049140951678338</v>
      </c>
      <c r="BF12" s="285">
        <v>-4.4127250675304985E-2</v>
      </c>
      <c r="BG12" s="285">
        <v>6.4850088948079199E-2</v>
      </c>
      <c r="BH12" s="285">
        <v>1.9844283739519739E-3</v>
      </c>
    </row>
    <row r="13" spans="1:62" x14ac:dyDescent="0.15">
      <c r="A13" s="168" t="s">
        <v>186</v>
      </c>
      <c r="B13" s="311">
        <v>8.4322151999999997E-2</v>
      </c>
      <c r="C13" s="311">
        <v>8.4322151999999997E-2</v>
      </c>
      <c r="D13" s="311">
        <v>9.2528280000000004E-2</v>
      </c>
      <c r="E13" s="311">
        <v>8.4280284000000011E-2</v>
      </c>
      <c r="F13" s="311">
        <v>8.9974332000000004E-2</v>
      </c>
      <c r="G13" s="311">
        <v>9.3909924000000006E-2</v>
      </c>
      <c r="H13" s="311">
        <v>7.3030645476000008E-2</v>
      </c>
      <c r="I13" s="311">
        <v>7.5878925516000006E-2</v>
      </c>
      <c r="J13" s="311">
        <v>7.7275181447999997E-2</v>
      </c>
      <c r="K13" s="311">
        <v>9.3446570844000001E-2</v>
      </c>
      <c r="L13" s="311">
        <v>9.4984462242540008E-2</v>
      </c>
      <c r="M13" s="311">
        <v>9.2900548484640008E-2</v>
      </c>
      <c r="N13" s="311">
        <v>9.5236678005300016E-2</v>
      </c>
      <c r="O13" s="311">
        <v>9.6259716933119993E-2</v>
      </c>
      <c r="P13" s="311">
        <v>9.7099177031999995E-2</v>
      </c>
      <c r="Q13" s="311">
        <v>0.1018336041918</v>
      </c>
      <c r="R13" s="311">
        <v>0.10375204200659999</v>
      </c>
      <c r="S13" s="311">
        <v>0.10802973324780003</v>
      </c>
      <c r="T13" s="311">
        <v>0.11906830262340001</v>
      </c>
      <c r="U13" s="311">
        <v>0.12396182399640002</v>
      </c>
      <c r="V13" s="311">
        <v>0.12785301916920003</v>
      </c>
      <c r="W13" s="311">
        <v>0.12624634722960004</v>
      </c>
      <c r="X13" s="311">
        <v>0.15873942167460001</v>
      </c>
      <c r="Y13" s="311">
        <v>0.12662870673959997</v>
      </c>
      <c r="Z13" s="311">
        <v>0.14671218762720004</v>
      </c>
      <c r="AA13" s="311">
        <v>6.68951978058E-2</v>
      </c>
      <c r="AB13" s="311">
        <v>8.4127882386600003E-2</v>
      </c>
      <c r="AC13" s="311">
        <v>0.14071317102180003</v>
      </c>
      <c r="AD13" s="311">
        <v>0.14753566210499999</v>
      </c>
      <c r="AE13" s="311">
        <v>0.1688707512648</v>
      </c>
      <c r="AF13" s="311">
        <v>0.15111687121128001</v>
      </c>
      <c r="AG13" s="311">
        <v>0.11714764685130004</v>
      </c>
      <c r="AH13" s="311">
        <v>0.13874615586000003</v>
      </c>
      <c r="AI13" s="311">
        <v>0.13195077012</v>
      </c>
      <c r="AJ13" s="311">
        <v>0.10537937753767747</v>
      </c>
      <c r="AK13" s="311">
        <v>0.11317613475931014</v>
      </c>
      <c r="AL13" s="311">
        <v>0.11145031325999991</v>
      </c>
      <c r="AM13" s="311">
        <v>9.1661072302799962E-2</v>
      </c>
      <c r="AN13" s="311">
        <v>0.1016093941086899</v>
      </c>
      <c r="AO13" s="311">
        <v>8.8915377236399959E-2</v>
      </c>
      <c r="AP13" s="311">
        <v>5.602443118740013E-2</v>
      </c>
      <c r="AQ13" s="311">
        <v>0.15958815735824083</v>
      </c>
      <c r="AR13" s="311">
        <v>0.14051498016603375</v>
      </c>
      <c r="AS13" s="311">
        <v>0.18591156123229305</v>
      </c>
      <c r="AT13" s="311">
        <v>0.17100300272314409</v>
      </c>
      <c r="AU13" s="311">
        <v>0.20126642577118803</v>
      </c>
      <c r="AV13" s="311">
        <v>0.16295913986074445</v>
      </c>
      <c r="AW13" s="311">
        <v>0.19641721797517966</v>
      </c>
      <c r="AX13" s="311">
        <v>0.21128399072120269</v>
      </c>
      <c r="AY13" s="311">
        <v>0.22380089674715251</v>
      </c>
      <c r="AZ13" s="311">
        <v>0.20800790561214982</v>
      </c>
      <c r="BA13" s="311">
        <v>0.22876932015907089</v>
      </c>
      <c r="BB13" s="311">
        <v>0.17434129647537897</v>
      </c>
      <c r="BC13" s="311">
        <v>0.16366533866748373</v>
      </c>
      <c r="BD13" s="311">
        <v>0.20353294606607081</v>
      </c>
      <c r="BE13" s="312">
        <v>0.26813215512447192</v>
      </c>
      <c r="BF13" s="285">
        <v>0.31379002159648017</v>
      </c>
      <c r="BG13" s="285">
        <v>1.7567196843303323E-2</v>
      </c>
      <c r="BH13" s="285">
        <v>1.7707296772761002E-3</v>
      </c>
    </row>
    <row r="14" spans="1:62"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0</v>
      </c>
      <c r="AP14" s="311">
        <v>0</v>
      </c>
      <c r="AQ14" s="311">
        <v>0</v>
      </c>
      <c r="AR14" s="311">
        <v>0</v>
      </c>
      <c r="AS14" s="311">
        <v>0</v>
      </c>
      <c r="AT14" s="311">
        <v>0</v>
      </c>
      <c r="AU14" s="311">
        <v>0</v>
      </c>
      <c r="AV14" s="311">
        <v>0</v>
      </c>
      <c r="AW14" s="311">
        <v>0</v>
      </c>
      <c r="AX14" s="311">
        <v>0</v>
      </c>
      <c r="AY14" s="311">
        <v>0</v>
      </c>
      <c r="AZ14" s="311">
        <v>0</v>
      </c>
      <c r="BA14" s="311">
        <v>0</v>
      </c>
      <c r="BB14" s="311">
        <v>0</v>
      </c>
      <c r="BC14" s="311">
        <v>0</v>
      </c>
      <c r="BD14" s="311">
        <v>0</v>
      </c>
      <c r="BE14" s="312">
        <v>0</v>
      </c>
      <c r="BF14" s="285">
        <v>0</v>
      </c>
      <c r="BG14" s="285">
        <v>0</v>
      </c>
      <c r="BH14" s="285">
        <v>0</v>
      </c>
    </row>
    <row r="15" spans="1:62" x14ac:dyDescent="0.15">
      <c r="A15" s="168" t="s">
        <v>184</v>
      </c>
      <c r="B15" s="311">
        <v>1.5109433961795124E-3</v>
      </c>
      <c r="C15" s="311">
        <v>1.9058490573073169E-3</v>
      </c>
      <c r="D15" s="311">
        <v>2.1462264149268292E-3</v>
      </c>
      <c r="E15" s="311">
        <v>2.12905660417561E-3</v>
      </c>
      <c r="F15" s="311">
        <v>3.5884905659707323E-3</v>
      </c>
      <c r="G15" s="311">
        <v>3.64E-3</v>
      </c>
      <c r="H15" s="311">
        <v>5.1050000000000002E-3</v>
      </c>
      <c r="I15" s="311">
        <v>5.5229999999999993E-3</v>
      </c>
      <c r="J15" s="311">
        <v>6.3170000000000006E-3</v>
      </c>
      <c r="K15" s="311">
        <v>6.7359999999999998E-3</v>
      </c>
      <c r="L15" s="311">
        <v>7.0289999999999997E-3</v>
      </c>
      <c r="M15" s="311">
        <v>5.4390000000000003E-3</v>
      </c>
      <c r="N15" s="311">
        <v>6.234E-3</v>
      </c>
      <c r="O15" s="311">
        <v>5.3140000000000001E-3</v>
      </c>
      <c r="P15" s="311">
        <v>5.6479999999999994E-3</v>
      </c>
      <c r="Q15" s="311">
        <v>5.9420000000000002E-3</v>
      </c>
      <c r="R15" s="311">
        <v>6.025E-3</v>
      </c>
      <c r="S15" s="311">
        <v>6.8200000000000005E-3</v>
      </c>
      <c r="T15" s="311">
        <v>5.7739999999999996E-3</v>
      </c>
      <c r="U15" s="311">
        <v>4.6029999999999995E-3</v>
      </c>
      <c r="V15" s="311">
        <v>5.0210000000000003E-3</v>
      </c>
      <c r="W15" s="311">
        <v>6.8200000000000005E-3</v>
      </c>
      <c r="X15" s="311">
        <v>7.6990000000000001E-3</v>
      </c>
      <c r="Y15" s="311">
        <v>7.5730000000000007E-3</v>
      </c>
      <c r="Z15" s="311">
        <v>8.4100000000000008E-3</v>
      </c>
      <c r="AA15" s="311">
        <v>6.0660000000000002E-3</v>
      </c>
      <c r="AB15" s="311">
        <v>1.1757E-2</v>
      </c>
      <c r="AC15" s="311">
        <v>1.1506000000000001E-2</v>
      </c>
      <c r="AD15" s="311">
        <v>1.2092E-2</v>
      </c>
      <c r="AE15" s="311">
        <v>1.4895E-2</v>
      </c>
      <c r="AF15" s="311">
        <v>1.5647999999999999E-2</v>
      </c>
      <c r="AG15" s="311">
        <v>1.6400999999999999E-2</v>
      </c>
      <c r="AH15" s="311">
        <v>1.7071000000000003E-2</v>
      </c>
      <c r="AI15" s="311">
        <v>1.8714999999999999E-2</v>
      </c>
      <c r="AJ15" s="311">
        <v>1.6972999999999999E-2</v>
      </c>
      <c r="AK15" s="311">
        <v>2.6366000000000001E-2</v>
      </c>
      <c r="AL15" s="311">
        <v>2.3923000000000003E-2</v>
      </c>
      <c r="AM15" s="311">
        <v>3.2759999999999997E-2</v>
      </c>
      <c r="AN15" s="311">
        <v>3.5156E-2</v>
      </c>
      <c r="AO15" s="311">
        <v>3.8014000000000006E-2</v>
      </c>
      <c r="AP15" s="311">
        <v>3.8579999999999996E-2</v>
      </c>
      <c r="AQ15" s="311">
        <v>3.2825E-2</v>
      </c>
      <c r="AR15" s="311">
        <v>4.3340000000000004E-2</v>
      </c>
      <c r="AS15" s="311">
        <v>3.8645000000000006E-2</v>
      </c>
      <c r="AT15" s="311">
        <v>3.4718000000000006E-2</v>
      </c>
      <c r="AU15" s="311">
        <v>3.4048000000000002E-2</v>
      </c>
      <c r="AV15" s="311">
        <v>3.4241999999999995E-2</v>
      </c>
      <c r="AW15" s="311">
        <v>3.6547000000000003E-2</v>
      </c>
      <c r="AX15" s="311">
        <v>3.6859000000000003E-2</v>
      </c>
      <c r="AY15" s="311">
        <v>3.6400000000000002E-2</v>
      </c>
      <c r="AZ15" s="311">
        <v>3.3926999999999999E-2</v>
      </c>
      <c r="BA15" s="311">
        <v>4.1003999999999999E-2</v>
      </c>
      <c r="BB15" s="311">
        <v>4.1724200000000003E-2</v>
      </c>
      <c r="BC15" s="311">
        <v>4.68504E-2</v>
      </c>
      <c r="BD15" s="311">
        <v>3.1600209541117641E-2</v>
      </c>
      <c r="BE15" s="312">
        <v>2.3190115896750223E-2</v>
      </c>
      <c r="BF15" s="285">
        <v>-0.26814551991300561</v>
      </c>
      <c r="BG15" s="285">
        <v>-9.3653228999287519E-3</v>
      </c>
      <c r="BH15" s="285">
        <v>1.5314622156669528E-4</v>
      </c>
    </row>
    <row r="16" spans="1:62" x14ac:dyDescent="0.15">
      <c r="A16" s="168" t="s">
        <v>183</v>
      </c>
      <c r="B16" s="311">
        <v>0</v>
      </c>
      <c r="C16" s="311">
        <v>0</v>
      </c>
      <c r="D16" s="311">
        <v>0</v>
      </c>
      <c r="E16" s="311">
        <v>0</v>
      </c>
      <c r="F16" s="311">
        <v>0</v>
      </c>
      <c r="G16" s="311">
        <v>0</v>
      </c>
      <c r="H16" s="311">
        <v>0</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0</v>
      </c>
      <c r="AL16" s="311">
        <v>0</v>
      </c>
      <c r="AM16" s="311">
        <v>0</v>
      </c>
      <c r="AN16" s="311">
        <v>0</v>
      </c>
      <c r="AO16" s="311">
        <v>0</v>
      </c>
      <c r="AP16" s="311">
        <v>0</v>
      </c>
      <c r="AQ16" s="311">
        <v>0</v>
      </c>
      <c r="AR16" s="311">
        <v>0</v>
      </c>
      <c r="AS16" s="311">
        <v>0</v>
      </c>
      <c r="AT16" s="311">
        <v>0</v>
      </c>
      <c r="AU16" s="311">
        <v>0</v>
      </c>
      <c r="AV16" s="311">
        <v>0</v>
      </c>
      <c r="AW16" s="311">
        <v>0</v>
      </c>
      <c r="AX16" s="311">
        <v>0</v>
      </c>
      <c r="AY16" s="311">
        <v>0</v>
      </c>
      <c r="AZ16" s="311">
        <v>0</v>
      </c>
      <c r="BA16" s="311">
        <v>0</v>
      </c>
      <c r="BB16" s="311">
        <v>0</v>
      </c>
      <c r="BC16" s="311">
        <v>0</v>
      </c>
      <c r="BD16" s="311">
        <v>0</v>
      </c>
      <c r="BE16" s="312">
        <v>0</v>
      </c>
      <c r="BF16" s="285">
        <v>0</v>
      </c>
      <c r="BG16" s="285">
        <v>0</v>
      </c>
      <c r="BH16" s="285">
        <v>0</v>
      </c>
    </row>
    <row r="17" spans="1:60" x14ac:dyDescent="0.15">
      <c r="A17" s="168" t="s">
        <v>182</v>
      </c>
      <c r="B17" s="311">
        <v>8.373600000000001E-4</v>
      </c>
      <c r="C17" s="311">
        <v>8.7922800000000002E-4</v>
      </c>
      <c r="D17" s="311">
        <v>9.2109600000000005E-4</v>
      </c>
      <c r="E17" s="311">
        <v>9.6296400000000007E-4</v>
      </c>
      <c r="F17" s="311">
        <v>1.004832E-3</v>
      </c>
      <c r="G17" s="311">
        <v>1.004832E-3</v>
      </c>
      <c r="H17" s="311">
        <v>5.9738937120000007E-3</v>
      </c>
      <c r="I17" s="311">
        <v>6.2936396280000003E-3</v>
      </c>
      <c r="J17" s="311">
        <v>1.1405387484000001E-2</v>
      </c>
      <c r="K17" s="311">
        <v>8.5418256240000004E-3</v>
      </c>
      <c r="L17" s="311">
        <v>1.0546758540000001E-2</v>
      </c>
      <c r="M17" s="311">
        <v>6.9177659040000001E-3</v>
      </c>
      <c r="N17" s="311">
        <v>1.0720008324E-2</v>
      </c>
      <c r="O17" s="311">
        <v>3.30254784E-3</v>
      </c>
      <c r="P17" s="311">
        <v>6.8845227119999994E-3</v>
      </c>
      <c r="Q17" s="311">
        <v>6.5573242920000004E-3</v>
      </c>
      <c r="R17" s="311">
        <v>6.4782775080000007E-3</v>
      </c>
      <c r="S17" s="311">
        <v>3.6974886840000004E-3</v>
      </c>
      <c r="T17" s="311">
        <v>5.173963704E-3</v>
      </c>
      <c r="U17" s="311">
        <v>5.6604698640000005E-3</v>
      </c>
      <c r="V17" s="311">
        <v>7.4948325480000003E-3</v>
      </c>
      <c r="W17" s="311">
        <v>8.3341603440000005E-3</v>
      </c>
      <c r="X17" s="311">
        <v>1.0948063320000001E-2</v>
      </c>
      <c r="Y17" s="311">
        <v>7.9582275720000012E-3</v>
      </c>
      <c r="Z17" s="311">
        <v>2.1851620956E-2</v>
      </c>
      <c r="AA17" s="311">
        <v>1.9375924248000002E-2</v>
      </c>
      <c r="AB17" s="311">
        <v>0</v>
      </c>
      <c r="AC17" s="311">
        <v>1.5281820000000003E-4</v>
      </c>
      <c r="AD17" s="311">
        <v>1.19198196E-3</v>
      </c>
      <c r="AE17" s="311">
        <v>2.3228785080000001E-3</v>
      </c>
      <c r="AF17" s="311">
        <v>2.1394548000000003E-4</v>
      </c>
      <c r="AG17" s="311">
        <v>6.7240007999999998E-4</v>
      </c>
      <c r="AH17" s="311">
        <v>1.4364910800000001E-3</v>
      </c>
      <c r="AI17" s="311">
        <v>1.4976183600000001E-3</v>
      </c>
      <c r="AJ17" s="311">
        <v>1.5281820000000001E-3</v>
      </c>
      <c r="AK17" s="311">
        <v>5.5321025760000008E-3</v>
      </c>
      <c r="AL17" s="311">
        <v>2.0478057480000002E-3</v>
      </c>
      <c r="AM17" s="311">
        <v>7.6409100000000005E-4</v>
      </c>
      <c r="AN17" s="311">
        <v>1.8032966280000001E-3</v>
      </c>
      <c r="AO17" s="311">
        <v>0</v>
      </c>
      <c r="AP17" s="311">
        <v>1.5587456399999999E-3</v>
      </c>
      <c r="AQ17" s="311">
        <v>1.0361199564000001E-2</v>
      </c>
      <c r="AR17" s="311">
        <v>5.8071334679999998E-3</v>
      </c>
      <c r="AS17" s="311">
        <v>5.8988662559999998E-3</v>
      </c>
      <c r="AT17" s="311">
        <v>9.9333086040000011E-3</v>
      </c>
      <c r="AU17" s="311">
        <v>8.3439574560000007E-3</v>
      </c>
      <c r="AV17" s="311">
        <v>8.5884665760000006E-3</v>
      </c>
      <c r="AW17" s="311">
        <v>8.8329756960000005E-3</v>
      </c>
      <c r="AX17" s="311">
        <v>8.8024120559999988E-3</v>
      </c>
      <c r="AY17" s="311">
        <v>8.2522665360000007E-3</v>
      </c>
      <c r="AZ17" s="311">
        <v>5.5015180020000004E-3</v>
      </c>
      <c r="BA17" s="311">
        <v>6.173926455600001E-3</v>
      </c>
      <c r="BB17" s="311">
        <v>3.4299521640000002E-3</v>
      </c>
      <c r="BC17" s="311">
        <v>1.3719892392E-3</v>
      </c>
      <c r="BD17" s="311">
        <v>8.3919381840000002E-4</v>
      </c>
      <c r="BE17" s="312">
        <v>5.4594830299573005E-4</v>
      </c>
      <c r="BF17" s="285">
        <v>-0.35121466694816272</v>
      </c>
      <c r="BG17" s="285">
        <v>-0.21895360033921851</v>
      </c>
      <c r="BH17" s="285">
        <v>3.6054118981898726E-6</v>
      </c>
    </row>
    <row r="18" spans="1:60" x14ac:dyDescent="0.15">
      <c r="A18" s="168" t="s">
        <v>181</v>
      </c>
      <c r="B18" s="311">
        <v>1.3082692572487999E-5</v>
      </c>
      <c r="C18" s="311">
        <v>6.5632242920321361E-5</v>
      </c>
      <c r="D18" s="311">
        <v>9.2276287642655051E-5</v>
      </c>
      <c r="E18" s="311">
        <v>6.7742354625561355E-5</v>
      </c>
      <c r="F18" s="311">
        <v>1.2018639938813272E-4</v>
      </c>
      <c r="G18" s="311">
        <v>4.0023671784118005E-5</v>
      </c>
      <c r="H18" s="311">
        <v>6.6410360577021999E-5</v>
      </c>
      <c r="I18" s="311">
        <v>2.8989176998883199E-4</v>
      </c>
      <c r="J18" s="311">
        <v>4.1550826008384002E-4</v>
      </c>
      <c r="K18" s="311">
        <v>1.7310429594031204E-4</v>
      </c>
      <c r="L18" s="311">
        <v>4.5829824285080003E-5</v>
      </c>
      <c r="M18" s="311">
        <v>2.7523576507174001E-5</v>
      </c>
      <c r="N18" s="311">
        <v>2.8169991264953998E-5</v>
      </c>
      <c r="O18" s="311">
        <v>2.9963586214407997E-5</v>
      </c>
      <c r="P18" s="311">
        <v>5.9659696408076001E-5</v>
      </c>
      <c r="Q18" s="311">
        <v>6.178036755786E-4</v>
      </c>
      <c r="R18" s="311">
        <v>6.0415470757859996E-4</v>
      </c>
      <c r="S18" s="311">
        <v>1.1538767557860001E-4</v>
      </c>
      <c r="T18" s="311">
        <v>1.1538767557860001E-4</v>
      </c>
      <c r="U18" s="311">
        <v>3.1651675578599999E-5</v>
      </c>
      <c r="V18" s="311">
        <v>9.4520495393887185E-4</v>
      </c>
      <c r="W18" s="311">
        <v>9.8096017246980007E-4</v>
      </c>
      <c r="X18" s="311">
        <v>1.0554846837200879E-3</v>
      </c>
      <c r="Y18" s="311">
        <v>5.4260532258748801E-4</v>
      </c>
      <c r="Z18" s="311">
        <v>1.4250641239857119E-3</v>
      </c>
      <c r="AA18" s="311">
        <v>1.0158298958731602E-3</v>
      </c>
      <c r="AB18" s="311">
        <v>1.423064123985712E-3</v>
      </c>
      <c r="AC18" s="311">
        <v>1.312440003051288E-3</v>
      </c>
      <c r="AD18" s="311">
        <v>1.6652913537689362E-3</v>
      </c>
      <c r="AE18" s="311">
        <v>1.6843878511847443E-3</v>
      </c>
      <c r="AF18" s="311">
        <v>1.3134400030512881E-3</v>
      </c>
      <c r="AG18" s="311">
        <v>3.6335084216615843E-3</v>
      </c>
      <c r="AH18" s="311">
        <v>1.7793512639999998E-3</v>
      </c>
      <c r="AI18" s="311">
        <v>1.8454766720000001E-3</v>
      </c>
      <c r="AJ18" s="311">
        <v>3.6775872120000004E-3</v>
      </c>
      <c r="AK18" s="311">
        <v>1.0880826848E-2</v>
      </c>
      <c r="AL18" s="311">
        <v>1.1556873308000001E-2</v>
      </c>
      <c r="AM18" s="311">
        <v>1.4884865294081999E-2</v>
      </c>
      <c r="AN18" s="311">
        <v>1.6797000372E-2</v>
      </c>
      <c r="AO18" s="311">
        <v>1.7245251912353449E-2</v>
      </c>
      <c r="AP18" s="311">
        <v>1.4284362499999998E-2</v>
      </c>
      <c r="AQ18" s="311">
        <v>1.5383518221200002E-2</v>
      </c>
      <c r="AR18" s="311">
        <v>1.7721419428000002E-2</v>
      </c>
      <c r="AS18" s="311">
        <v>1.9025926729999997E-2</v>
      </c>
      <c r="AT18" s="311">
        <v>1.5016633013200002E-2</v>
      </c>
      <c r="AU18" s="311">
        <v>1.8133391494400002E-2</v>
      </c>
      <c r="AV18" s="311">
        <v>2.5644511257976E-2</v>
      </c>
      <c r="AW18" s="311">
        <v>3.2941510903568005E-2</v>
      </c>
      <c r="AX18" s="311">
        <v>4.1954881784096003E-2</v>
      </c>
      <c r="AY18" s="311">
        <v>4.5354271301037204E-2</v>
      </c>
      <c r="AZ18" s="311">
        <v>5.6472972721516808E-2</v>
      </c>
      <c r="BA18" s="311">
        <v>6.1837367258336481E-2</v>
      </c>
      <c r="BB18" s="311">
        <v>4.5782254586960211E-2</v>
      </c>
      <c r="BC18" s="311">
        <v>5.7180223817325987E-2</v>
      </c>
      <c r="BD18" s="311">
        <v>8.5504441448179341E-2</v>
      </c>
      <c r="BE18" s="312">
        <v>6.73207621694841E-2</v>
      </c>
      <c r="BF18" s="285">
        <v>-0.21481475671046724</v>
      </c>
      <c r="BG18" s="285">
        <v>0.18998533879195789</v>
      </c>
      <c r="BH18" s="285">
        <v>4.4458252839915316E-4</v>
      </c>
    </row>
    <row r="19" spans="1:60" x14ac:dyDescent="0.15">
      <c r="A19" s="168" t="s">
        <v>180</v>
      </c>
      <c r="B19" s="311">
        <v>2.0934E-3</v>
      </c>
      <c r="C19" s="311">
        <v>2.0934E-3</v>
      </c>
      <c r="D19" s="311">
        <v>2.0934E-3</v>
      </c>
      <c r="E19" s="311">
        <v>2.0934E-3</v>
      </c>
      <c r="F19" s="311">
        <v>2.0934E-3</v>
      </c>
      <c r="G19" s="311">
        <v>1.6747200000000002E-3</v>
      </c>
      <c r="H19" s="311">
        <v>1.381644E-3</v>
      </c>
      <c r="I19" s="311">
        <v>1.381644E-3</v>
      </c>
      <c r="J19" s="311">
        <v>1.1723040000000001E-3</v>
      </c>
      <c r="K19" s="311">
        <v>1.2560400000000002E-3</v>
      </c>
      <c r="L19" s="311">
        <v>1.5588480000804754E-3</v>
      </c>
      <c r="M19" s="311">
        <v>1.2560400000000002E-3</v>
      </c>
      <c r="N19" s="311">
        <v>2.3446080000000002E-3</v>
      </c>
      <c r="O19" s="311">
        <v>2.3446080000000002E-3</v>
      </c>
      <c r="P19" s="311">
        <v>1.967796E-3</v>
      </c>
      <c r="Q19" s="311">
        <v>2.3027400000000002E-3</v>
      </c>
      <c r="R19" s="311">
        <v>2.2608720000000001E-3</v>
      </c>
      <c r="S19" s="311">
        <v>4.103064E-3</v>
      </c>
      <c r="T19" s="311">
        <v>8.5669080738424008E-3</v>
      </c>
      <c r="U19" s="311">
        <v>6.9306142174430001E-3</v>
      </c>
      <c r="V19" s="311">
        <v>1.3515529521443E-2</v>
      </c>
      <c r="W19" s="311">
        <v>1.0801081407086799E-2</v>
      </c>
      <c r="X19" s="311">
        <v>1.6883719609805E-2</v>
      </c>
      <c r="Y19" s="311">
        <v>1.5966109996311401E-2</v>
      </c>
      <c r="Z19" s="311">
        <v>1.4622091678645598E-2</v>
      </c>
      <c r="AA19" s="311">
        <v>1.37903608107768E-2</v>
      </c>
      <c r="AB19" s="311">
        <v>1.4390234519309601E-2</v>
      </c>
      <c r="AC19" s="311">
        <v>1.3197914606163401E-2</v>
      </c>
      <c r="AD19" s="311">
        <v>1.46565343360454E-2</v>
      </c>
      <c r="AE19" s="311">
        <v>1.1317183459202601E-2</v>
      </c>
      <c r="AF19" s="311">
        <v>1.1722526726464599E-2</v>
      </c>
      <c r="AG19" s="311">
        <v>9.6132792719012591E-3</v>
      </c>
      <c r="AH19" s="311">
        <v>1.00572011311066E-2</v>
      </c>
      <c r="AI19" s="311">
        <v>1.2210591715207348E-2</v>
      </c>
      <c r="AJ19" s="311">
        <v>1.4673695270075934E-2</v>
      </c>
      <c r="AK19" s="311">
        <v>1.598695687872315E-2</v>
      </c>
      <c r="AL19" s="311">
        <v>1.8001451482947128E-2</v>
      </c>
      <c r="AM19" s="311">
        <v>3.6874152566053336E-2</v>
      </c>
      <c r="AN19" s="311">
        <v>6.7055734843153664E-2</v>
      </c>
      <c r="AO19" s="311">
        <v>7.7874513039843427E-2</v>
      </c>
      <c r="AP19" s="311">
        <v>6.7905452839009423E-2</v>
      </c>
      <c r="AQ19" s="311">
        <v>8.7285343757504588E-2</v>
      </c>
      <c r="AR19" s="311">
        <v>8.9620312874810246E-2</v>
      </c>
      <c r="AS19" s="311">
        <v>8.4151886169951756E-2</v>
      </c>
      <c r="AT19" s="311">
        <v>7.5933569496092215E-2</v>
      </c>
      <c r="AU19" s="311">
        <v>7.8987434090055736E-2</v>
      </c>
      <c r="AV19" s="311">
        <v>8.7969218811715474E-2</v>
      </c>
      <c r="AW19" s="311">
        <v>7.9352605849938335E-2</v>
      </c>
      <c r="AX19" s="311">
        <v>8.7015227493559805E-2</v>
      </c>
      <c r="AY19" s="311">
        <v>9.8981026933701449E-2</v>
      </c>
      <c r="AZ19" s="311">
        <v>9.3112837487996397E-2</v>
      </c>
      <c r="BA19" s="311">
        <v>9.357578238724451E-2</v>
      </c>
      <c r="BB19" s="311">
        <v>8.409113732495388E-2</v>
      </c>
      <c r="BC19" s="311">
        <v>9.106308370713552E-2</v>
      </c>
      <c r="BD19" s="311">
        <v>0.14101759558071927</v>
      </c>
      <c r="BE19" s="312">
        <v>0.20889251149953869</v>
      </c>
      <c r="BF19" s="285">
        <v>0.47727498880347508</v>
      </c>
      <c r="BG19" s="285">
        <v>6.3858698721691365E-2</v>
      </c>
      <c r="BH19" s="285">
        <v>1.3795144014012843E-3</v>
      </c>
    </row>
    <row r="20" spans="1:60" x14ac:dyDescent="0.15">
      <c r="A20" s="168" t="s">
        <v>179</v>
      </c>
      <c r="B20" s="311">
        <v>1.3230288E-3</v>
      </c>
      <c r="C20" s="311">
        <v>1.1136888000000001E-3</v>
      </c>
      <c r="D20" s="311">
        <v>1.2686004000000003E-3</v>
      </c>
      <c r="E20" s="311">
        <v>1.0341396000000001E-3</v>
      </c>
      <c r="F20" s="311">
        <v>9.6715080000000012E-4</v>
      </c>
      <c r="G20" s="311">
        <v>1.2004031201522172E-3</v>
      </c>
      <c r="H20" s="311">
        <v>1.1216912801522169E-3</v>
      </c>
      <c r="I20" s="311">
        <v>1.0911276401522172E-3</v>
      </c>
      <c r="J20" s="311">
        <v>9.3760244016743879E-4</v>
      </c>
      <c r="K20" s="311">
        <v>1.0117088001674387E-3</v>
      </c>
      <c r="L20" s="311">
        <v>1.0577636001674387E-3</v>
      </c>
      <c r="M20" s="311">
        <v>9.4191960018266034E-4</v>
      </c>
      <c r="N20" s="311">
        <v>9.0884388018266037E-4</v>
      </c>
      <c r="O20" s="311">
        <v>1.7154840018266033E-4</v>
      </c>
      <c r="P20" s="311">
        <v>2.5277232018266034E-4</v>
      </c>
      <c r="Q20" s="311">
        <v>2.3183832018266036E-4</v>
      </c>
      <c r="R20" s="311">
        <v>1.9093804019788206E-4</v>
      </c>
      <c r="S20" s="311">
        <v>1.2397684015221696E-4</v>
      </c>
      <c r="T20" s="311">
        <v>1.2214416018266035E-4</v>
      </c>
      <c r="U20" s="311">
        <v>1.3525360019788206E-4</v>
      </c>
      <c r="V20" s="311">
        <v>1.5979776022832546E-4</v>
      </c>
      <c r="W20" s="311">
        <v>1.5979776022832546E-4</v>
      </c>
      <c r="X20" s="311">
        <v>1.6189116022832545E-4</v>
      </c>
      <c r="Y20" s="311">
        <v>2.1757560022832545E-4</v>
      </c>
      <c r="Z20" s="311">
        <v>1.5896040022832545E-4</v>
      </c>
      <c r="AA20" s="311">
        <v>1.6314720022832544E-4</v>
      </c>
      <c r="AB20" s="311">
        <v>1.5937908022832544E-4</v>
      </c>
      <c r="AC20" s="311">
        <v>1.5058680022832544E-4</v>
      </c>
      <c r="AD20" s="311">
        <v>1.5058680022832544E-4</v>
      </c>
      <c r="AE20" s="311">
        <v>1.5058680022832544E-4</v>
      </c>
      <c r="AF20" s="311">
        <v>1.5896040022832545E-4</v>
      </c>
      <c r="AG20" s="311">
        <v>1.6733400022832544E-4</v>
      </c>
      <c r="AH20" s="311">
        <v>1.6314720022832544E-4</v>
      </c>
      <c r="AI20" s="311">
        <v>1.3386720018266035E-4</v>
      </c>
      <c r="AJ20" s="311">
        <v>1.4224080018266033E-4</v>
      </c>
      <c r="AK20" s="311">
        <v>1.3386720018266035E-4</v>
      </c>
      <c r="AL20" s="311">
        <v>1.5200080019788206E-4</v>
      </c>
      <c r="AM20" s="311">
        <v>1.5480120018266036E-4</v>
      </c>
      <c r="AN20" s="311">
        <v>1.3386720018266035E-4</v>
      </c>
      <c r="AO20" s="311">
        <v>1.6037440019788207E-4</v>
      </c>
      <c r="AP20" s="311">
        <v>1.7335348019788206E-4</v>
      </c>
      <c r="AQ20" s="311">
        <v>1.8549520019788207E-4</v>
      </c>
      <c r="AR20" s="311">
        <v>1.9805560019788208E-4</v>
      </c>
      <c r="AS20" s="311">
        <v>1.8968200019788207E-4</v>
      </c>
      <c r="AT20" s="311">
        <v>2.0224240019788207E-4</v>
      </c>
      <c r="AU20" s="311">
        <v>2.449477601978821E-4</v>
      </c>
      <c r="AV20" s="311">
        <v>2.2233904019788208E-4</v>
      </c>
      <c r="AW20" s="311">
        <v>2.5206532019788204E-4</v>
      </c>
      <c r="AX20" s="311">
        <v>2.0491244016743868E-4</v>
      </c>
      <c r="AY20" s="311">
        <v>1.7031996013699529E-4</v>
      </c>
      <c r="AZ20" s="311">
        <v>3.0249248012177357E-4</v>
      </c>
      <c r="BA20" s="311">
        <v>3.1450384010655186E-4</v>
      </c>
      <c r="BB20" s="311">
        <v>2.1836540000000002E-4</v>
      </c>
      <c r="BC20" s="311">
        <v>3.3517712000000004E-4</v>
      </c>
      <c r="BD20" s="311">
        <v>2.2255220000000001E-4</v>
      </c>
      <c r="BE20" s="312">
        <v>2.2255220000000001E-4</v>
      </c>
      <c r="BF20" s="285">
        <v>-2.732240437158473E-3</v>
      </c>
      <c r="BG20" s="285">
        <v>9.615403971264147E-3</v>
      </c>
      <c r="BH20" s="285">
        <v>1.4697222162711033E-6</v>
      </c>
    </row>
    <row r="21" spans="1:60" s="161" customFormat="1" x14ac:dyDescent="0.15">
      <c r="A21" s="163" t="s">
        <v>178</v>
      </c>
      <c r="B21" s="313">
        <v>0.24195534396021759</v>
      </c>
      <c r="C21" s="313">
        <v>0.24443193597612381</v>
      </c>
      <c r="D21" s="313">
        <v>0.25886643226237954</v>
      </c>
      <c r="E21" s="313">
        <v>0.24828932955058491</v>
      </c>
      <c r="F21" s="313">
        <v>0.27017611575209027</v>
      </c>
      <c r="G21" s="313">
        <v>0.29942916515639001</v>
      </c>
      <c r="H21" s="313">
        <v>0.27826967341651054</v>
      </c>
      <c r="I21" s="313">
        <v>0.27260500443704488</v>
      </c>
      <c r="J21" s="313">
        <v>0.28453449655965551</v>
      </c>
      <c r="K21" s="313">
        <v>0.31059165525475518</v>
      </c>
      <c r="L21" s="313">
        <v>0.32592579543308325</v>
      </c>
      <c r="M21" s="313">
        <v>0.32799892610657588</v>
      </c>
      <c r="N21" s="313">
        <v>0.37480187217806982</v>
      </c>
      <c r="O21" s="313">
        <v>0.40164379720112542</v>
      </c>
      <c r="P21" s="313">
        <v>0.42478484463735267</v>
      </c>
      <c r="Q21" s="313">
        <v>0.45036309623680681</v>
      </c>
      <c r="R21" s="313">
        <v>0.44464963438272703</v>
      </c>
      <c r="S21" s="313">
        <v>0.44721231711754222</v>
      </c>
      <c r="T21" s="313">
        <v>0.49746438186485942</v>
      </c>
      <c r="U21" s="313">
        <v>0.57118762942849843</v>
      </c>
      <c r="V21" s="313">
        <v>0.66183208374685421</v>
      </c>
      <c r="W21" s="313">
        <v>0.66834997154077402</v>
      </c>
      <c r="X21" s="313">
        <v>0.73673211564767505</v>
      </c>
      <c r="Y21" s="313">
        <v>0.73001968550410734</v>
      </c>
      <c r="Z21" s="313">
        <v>0.78839783033440214</v>
      </c>
      <c r="AA21" s="313">
        <v>0.66234877424464189</v>
      </c>
      <c r="AB21" s="313">
        <v>0.7009739023075422</v>
      </c>
      <c r="AC21" s="313">
        <v>0.73535054472644146</v>
      </c>
      <c r="AD21" s="313">
        <v>0.74506957398712759</v>
      </c>
      <c r="AE21" s="313">
        <v>0.78964988633943123</v>
      </c>
      <c r="AF21" s="313">
        <v>0.80206993790072723</v>
      </c>
      <c r="AG21" s="313">
        <v>0.8249345584720601</v>
      </c>
      <c r="AH21" s="313">
        <v>0.88528131741358462</v>
      </c>
      <c r="AI21" s="313">
        <v>0.86882640423580493</v>
      </c>
      <c r="AJ21" s="313">
        <v>0.86253186496708889</v>
      </c>
      <c r="AK21" s="313">
        <v>0.87788410365408664</v>
      </c>
      <c r="AL21" s="313">
        <v>0.83046540992502682</v>
      </c>
      <c r="AM21" s="313">
        <v>0.81841690037942283</v>
      </c>
      <c r="AN21" s="313">
        <v>0.88230218868165533</v>
      </c>
      <c r="AO21" s="313">
        <v>0.93824992471929902</v>
      </c>
      <c r="AP21" s="313">
        <v>0.87734522710869001</v>
      </c>
      <c r="AQ21" s="313">
        <v>1.0217992799289444</v>
      </c>
      <c r="AR21" s="313">
        <v>1.0883150535037258</v>
      </c>
      <c r="AS21" s="313">
        <v>1.1563003239943157</v>
      </c>
      <c r="AT21" s="313">
        <v>0.97383518279335601</v>
      </c>
      <c r="AU21" s="313">
        <v>1.183060152486975</v>
      </c>
      <c r="AV21" s="313">
        <v>1.260215026583138</v>
      </c>
      <c r="AW21" s="313">
        <v>1.3247756801607111</v>
      </c>
      <c r="AX21" s="313">
        <v>1.44585490588731</v>
      </c>
      <c r="AY21" s="313">
        <v>1.5225359648725985</v>
      </c>
      <c r="AZ21" s="313">
        <v>1.4983727838787098</v>
      </c>
      <c r="BA21" s="313">
        <v>1.4526188135621287</v>
      </c>
      <c r="BB21" s="313">
        <v>1.4205381282036218</v>
      </c>
      <c r="BC21" s="313">
        <v>1.4088196124531902</v>
      </c>
      <c r="BD21" s="313">
        <v>1.4535912159291284</v>
      </c>
      <c r="BE21" s="313">
        <v>1.4796605281258965</v>
      </c>
      <c r="BF21" s="286">
        <v>1.5153176234954158E-2</v>
      </c>
      <c r="BG21" s="286">
        <v>4.0868062161306451E-2</v>
      </c>
      <c r="BH21" s="286">
        <v>9.7715949369454169E-3</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0.21281363910934745</v>
      </c>
      <c r="C23" s="311">
        <v>0.20328334700176365</v>
      </c>
      <c r="D23" s="311">
        <v>0.19242324669312169</v>
      </c>
      <c r="E23" s="311">
        <v>0.18998526499118165</v>
      </c>
      <c r="F23" s="311">
        <v>0.18697103306878307</v>
      </c>
      <c r="G23" s="311">
        <v>0.201075</v>
      </c>
      <c r="H23" s="311">
        <v>0.18444099999999999</v>
      </c>
      <c r="I23" s="311">
        <v>0.16723399999999999</v>
      </c>
      <c r="J23" s="311">
        <v>0.166211</v>
      </c>
      <c r="K23" s="311">
        <v>0.175402</v>
      </c>
      <c r="L23" s="311">
        <v>0.15242600000000001</v>
      </c>
      <c r="M23" s="311">
        <v>0.16221600000000003</v>
      </c>
      <c r="N23" s="311">
        <v>0.13608100000000001</v>
      </c>
      <c r="O23" s="311">
        <v>0.13824800000000001</v>
      </c>
      <c r="P23" s="311">
        <v>0.15007000000000001</v>
      </c>
      <c r="Q23" s="311">
        <v>0.15420500000000001</v>
      </c>
      <c r="R23" s="311">
        <v>0.15786</v>
      </c>
      <c r="S23" s="311">
        <v>0.15014</v>
      </c>
      <c r="T23" s="311">
        <v>0.16076100000000001</v>
      </c>
      <c r="U23" s="311">
        <v>0.18319100000000002</v>
      </c>
      <c r="V23" s="311">
        <v>0.18293400000000001</v>
      </c>
      <c r="W23" s="311">
        <v>0.16308900000000001</v>
      </c>
      <c r="X23" s="311">
        <v>0.16178200000000001</v>
      </c>
      <c r="Y23" s="311">
        <v>0.154922</v>
      </c>
      <c r="Z23" s="311">
        <v>0.15562099999999998</v>
      </c>
      <c r="AA23" s="311">
        <v>0.17150600000000002</v>
      </c>
      <c r="AB23" s="311">
        <v>0.17990000000000003</v>
      </c>
      <c r="AC23" s="311">
        <v>0.13997528789999999</v>
      </c>
      <c r="AD23" s="311">
        <v>0.12585150049999999</v>
      </c>
      <c r="AE23" s="311">
        <v>0.127636</v>
      </c>
      <c r="AF23" s="311">
        <v>0.14521910999999998</v>
      </c>
      <c r="AG23" s="311">
        <v>0.14583668959999999</v>
      </c>
      <c r="AH23" s="311">
        <v>0.15468670920000002</v>
      </c>
      <c r="AI23" s="311">
        <v>0.136188</v>
      </c>
      <c r="AJ23" s="311">
        <v>0.13525169873462628</v>
      </c>
      <c r="AK23" s="311">
        <v>0.15292441892754</v>
      </c>
      <c r="AL23" s="311">
        <v>0.15797208061606927</v>
      </c>
      <c r="AM23" s="311">
        <v>0.16048696196547232</v>
      </c>
      <c r="AN23" s="311">
        <v>0.17117169950185673</v>
      </c>
      <c r="AO23" s="311">
        <v>0.16767470341596283</v>
      </c>
      <c r="AP23" s="311">
        <v>0.16717697175964749</v>
      </c>
      <c r="AQ23" s="311">
        <v>0.16703269385750144</v>
      </c>
      <c r="AR23" s="311">
        <v>0.1614945362430254</v>
      </c>
      <c r="AS23" s="311">
        <v>0.1595390719952397</v>
      </c>
      <c r="AT23" s="311">
        <v>0.1202068233900587</v>
      </c>
      <c r="AU23" s="311">
        <v>0.14133844616388253</v>
      </c>
      <c r="AV23" s="311">
        <v>0.14515069113768603</v>
      </c>
      <c r="AW23" s="311">
        <v>0.13483746379281353</v>
      </c>
      <c r="AX23" s="311">
        <v>0.13714672691509316</v>
      </c>
      <c r="AY23" s="311">
        <v>0.12562402776163034</v>
      </c>
      <c r="AZ23" s="311">
        <v>0.13576893457744124</v>
      </c>
      <c r="BA23" s="311">
        <v>0.12592654444158816</v>
      </c>
      <c r="BB23" s="311">
        <v>0.13163238227561586</v>
      </c>
      <c r="BC23" s="311">
        <v>0.11622587044960953</v>
      </c>
      <c r="BD23" s="311">
        <v>0.11890078126665045</v>
      </c>
      <c r="BE23" s="312">
        <v>9.3282119220000001E-2</v>
      </c>
      <c r="BF23" s="285">
        <v>-0.21760606573999219</v>
      </c>
      <c r="BG23" s="285">
        <v>-1.0918448031691508E-3</v>
      </c>
      <c r="BH23" s="285">
        <v>6.1602987073811749E-4</v>
      </c>
    </row>
    <row r="24" spans="1:60" x14ac:dyDescent="0.15">
      <c r="A24" s="162" t="s">
        <v>176</v>
      </c>
      <c r="B24" s="311">
        <v>0.80257375657980001</v>
      </c>
      <c r="C24" s="311">
        <v>0.73213557891984005</v>
      </c>
      <c r="D24" s="311">
        <v>0.71855010206712011</v>
      </c>
      <c r="E24" s="311">
        <v>0.74183104169604008</v>
      </c>
      <c r="F24" s="311">
        <v>0.72248526492012</v>
      </c>
      <c r="G24" s="311">
        <v>0.68088417383880007</v>
      </c>
      <c r="H24" s="311">
        <v>0.56382102854388005</v>
      </c>
      <c r="I24" s="311">
        <v>0.53850039090516011</v>
      </c>
      <c r="J24" s="311">
        <v>0.45190014408468004</v>
      </c>
      <c r="K24" s="311">
        <v>0.48336278424767998</v>
      </c>
      <c r="L24" s="311">
        <v>0.36100428283461605</v>
      </c>
      <c r="M24" s="311">
        <v>0.37621358000611199</v>
      </c>
      <c r="N24" s="311">
        <v>0.38158297298337601</v>
      </c>
      <c r="O24" s="311">
        <v>0.39075860832375603</v>
      </c>
      <c r="P24" s="311">
        <v>0.43536714412212002</v>
      </c>
      <c r="Q24" s="311">
        <v>0.43889222331288003</v>
      </c>
      <c r="R24" s="311">
        <v>0.45465323178383998</v>
      </c>
      <c r="S24" s="311">
        <v>0.45536583812292003</v>
      </c>
      <c r="T24" s="311">
        <v>0.38858445420458404</v>
      </c>
      <c r="U24" s="311">
        <v>0.45064273458240006</v>
      </c>
      <c r="V24" s="311">
        <v>0.44937608020704006</v>
      </c>
      <c r="W24" s="311">
        <v>0.383434060467996</v>
      </c>
      <c r="X24" s="311">
        <v>0.38157531842440801</v>
      </c>
      <c r="Y24" s="311">
        <v>0.38559059205289203</v>
      </c>
      <c r="Z24" s="311">
        <v>0.40512428346596402</v>
      </c>
      <c r="AA24" s="311">
        <v>0.44507421522000001</v>
      </c>
      <c r="AB24" s="311">
        <v>0.42573974029200007</v>
      </c>
      <c r="AC24" s="311">
        <v>0.38102488376400012</v>
      </c>
      <c r="AD24" s="311">
        <v>0.36093104891999994</v>
      </c>
      <c r="AE24" s="311">
        <v>0.38795642424000004</v>
      </c>
      <c r="AF24" s="311">
        <v>0.37054582578000006</v>
      </c>
      <c r="AG24" s="311">
        <v>0.35462765404800001</v>
      </c>
      <c r="AH24" s="311">
        <v>0.33106409244000001</v>
      </c>
      <c r="AI24" s="311">
        <v>0.32931652212000001</v>
      </c>
      <c r="AJ24" s="311">
        <v>0.28854609174000001</v>
      </c>
      <c r="AK24" s="311">
        <v>0.31926112642800003</v>
      </c>
      <c r="AL24" s="311">
        <v>0.30410796679200003</v>
      </c>
      <c r="AM24" s="311">
        <v>0.26069909878800002</v>
      </c>
      <c r="AN24" s="311">
        <v>0.25217674178400001</v>
      </c>
      <c r="AO24" s="311">
        <v>0.23455554728400002</v>
      </c>
      <c r="AP24" s="311">
        <v>0.21551670230400002</v>
      </c>
      <c r="AQ24" s="311">
        <v>0.21267629344799999</v>
      </c>
      <c r="AR24" s="311">
        <v>0.19435221896399998</v>
      </c>
      <c r="AS24" s="311">
        <v>0.19193781700800003</v>
      </c>
      <c r="AT24" s="311">
        <v>0.123642442332</v>
      </c>
      <c r="AU24" s="311">
        <v>0.156961792224</v>
      </c>
      <c r="AV24" s="311">
        <v>0.14777624610000001</v>
      </c>
      <c r="AW24" s="311">
        <v>0.13918551865200002</v>
      </c>
      <c r="AX24" s="311">
        <v>0.14726734056000002</v>
      </c>
      <c r="AY24" s="311">
        <v>0.14041911740400004</v>
      </c>
      <c r="AZ24" s="311">
        <v>0.14119401034800003</v>
      </c>
      <c r="BA24" s="311">
        <v>0.133800414624</v>
      </c>
      <c r="BB24" s="311">
        <v>0.130743464472</v>
      </c>
      <c r="BC24" s="311">
        <v>0.12997522853999999</v>
      </c>
      <c r="BD24" s="311">
        <v>0.13016782134000002</v>
      </c>
      <c r="BE24" s="312">
        <v>0.10757010435175071</v>
      </c>
      <c r="BF24" s="285">
        <v>-0.17586239165358153</v>
      </c>
      <c r="BG24" s="285">
        <v>5.1563163429317882E-3</v>
      </c>
      <c r="BH24" s="285">
        <v>7.1038692123631621E-4</v>
      </c>
    </row>
    <row r="25" spans="1:60" x14ac:dyDescent="0.15">
      <c r="A25" s="162" t="s">
        <v>175</v>
      </c>
      <c r="B25" s="311">
        <v>0.25104052799999999</v>
      </c>
      <c r="C25" s="311">
        <v>0.25886984400000002</v>
      </c>
      <c r="D25" s="311">
        <v>0.28110175200000004</v>
      </c>
      <c r="E25" s="311">
        <v>0.30538519200000003</v>
      </c>
      <c r="F25" s="311">
        <v>0.30701804400000005</v>
      </c>
      <c r="G25" s="311">
        <v>0.33582322800000003</v>
      </c>
      <c r="H25" s="311">
        <v>0.33146895600000004</v>
      </c>
      <c r="I25" s="311">
        <v>0.34164287999999998</v>
      </c>
      <c r="J25" s="311">
        <v>0.34428056400000007</v>
      </c>
      <c r="K25" s="311">
        <v>0.338419044</v>
      </c>
      <c r="L25" s="311">
        <v>0.35478943200000002</v>
      </c>
      <c r="M25" s="311">
        <v>0.33071533200000003</v>
      </c>
      <c r="N25" s="311">
        <v>0.32937555600000001</v>
      </c>
      <c r="O25" s="311">
        <v>0.35118878400000003</v>
      </c>
      <c r="P25" s="311">
        <v>0.36211633200000004</v>
      </c>
      <c r="Q25" s="311">
        <v>0.37982649600000007</v>
      </c>
      <c r="R25" s="311">
        <v>0.38568801600000002</v>
      </c>
      <c r="S25" s="311">
        <v>0.40519850400000001</v>
      </c>
      <c r="T25" s="311">
        <v>0.40364938800000005</v>
      </c>
      <c r="U25" s="311">
        <v>0.404277408</v>
      </c>
      <c r="V25" s="311">
        <v>0.42194570399999998</v>
      </c>
      <c r="W25" s="311">
        <v>0.43371061200000005</v>
      </c>
      <c r="X25" s="311">
        <v>0.43333380000000005</v>
      </c>
      <c r="Y25" s="311">
        <v>0.403691256</v>
      </c>
      <c r="Z25" s="311">
        <v>0.41202298800000003</v>
      </c>
      <c r="AA25" s="311">
        <v>0.34580849479200004</v>
      </c>
      <c r="AB25" s="311">
        <v>0.30910210743599997</v>
      </c>
      <c r="AC25" s="311">
        <v>0.32504058514799999</v>
      </c>
      <c r="AD25" s="311">
        <v>0.34995522711600002</v>
      </c>
      <c r="AE25" s="311">
        <v>0.320367907008</v>
      </c>
      <c r="AF25" s="311">
        <v>0.32040772347600005</v>
      </c>
      <c r="AG25" s="311">
        <v>0.31904374777200001</v>
      </c>
      <c r="AH25" s="311">
        <v>0.36379858824</v>
      </c>
      <c r="AI25" s="311">
        <v>0.34649504625600003</v>
      </c>
      <c r="AJ25" s="311">
        <v>0.285311746872</v>
      </c>
      <c r="AK25" s="311">
        <v>0.26349722096399997</v>
      </c>
      <c r="AL25" s="311">
        <v>0.30034210766399999</v>
      </c>
      <c r="AM25" s="311">
        <v>0.27658737676800005</v>
      </c>
      <c r="AN25" s="311">
        <v>0.30966598566000003</v>
      </c>
      <c r="AO25" s="311">
        <v>0.29590690481999998</v>
      </c>
      <c r="AP25" s="311">
        <v>0.28983579361200001</v>
      </c>
      <c r="AQ25" s="311">
        <v>0.29429917362000002</v>
      </c>
      <c r="AR25" s="311">
        <v>0.3310903436760001</v>
      </c>
      <c r="AS25" s="311">
        <v>0.31559336402399996</v>
      </c>
      <c r="AT25" s="311">
        <v>0.26565618625200005</v>
      </c>
      <c r="AU25" s="311">
        <v>0.28816911226800002</v>
      </c>
      <c r="AV25" s="311">
        <v>0.3389197434120001</v>
      </c>
      <c r="AW25" s="311">
        <v>0.28954066608000001</v>
      </c>
      <c r="AX25" s="311">
        <v>0.24885208764</v>
      </c>
      <c r="AY25" s="311">
        <v>0.26586598680000006</v>
      </c>
      <c r="AZ25" s="311">
        <v>0.27445148074800002</v>
      </c>
      <c r="BA25" s="311">
        <v>0.23840895239999998</v>
      </c>
      <c r="BB25" s="311">
        <v>0.25560125110800003</v>
      </c>
      <c r="BC25" s="311">
        <v>0.22840974356400004</v>
      </c>
      <c r="BD25" s="311">
        <v>0.21266486348399993</v>
      </c>
      <c r="BE25" s="312">
        <v>0.17165146543985937</v>
      </c>
      <c r="BF25" s="285">
        <v>-0.19505991934692024</v>
      </c>
      <c r="BG25" s="285">
        <v>-2.2002868925030894E-2</v>
      </c>
      <c r="BH25" s="285">
        <v>1.1335766270225717E-3</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3.3852329532E-2</v>
      </c>
      <c r="AB26" s="311">
        <v>1.9033611480000004E-2</v>
      </c>
      <c r="AC26" s="311">
        <v>1.6730369064000002E-2</v>
      </c>
      <c r="AD26" s="311">
        <v>1.4218749612000002E-2</v>
      </c>
      <c r="AE26" s="311">
        <v>8.8998807599999993E-3</v>
      </c>
      <c r="AF26" s="311">
        <v>7.3168935479999992E-3</v>
      </c>
      <c r="AG26" s="311">
        <v>5.9910595920000002E-3</v>
      </c>
      <c r="AH26" s="311">
        <v>1.018480968E-2</v>
      </c>
      <c r="AI26" s="311">
        <v>9.7374919680000005E-3</v>
      </c>
      <c r="AJ26" s="311">
        <v>8.6363635680000005E-3</v>
      </c>
      <c r="AK26" s="311">
        <v>1.8074373732E-2</v>
      </c>
      <c r="AL26" s="311">
        <v>2.012029542E-2</v>
      </c>
      <c r="AM26" s="311">
        <v>2.4457443408000004E-2</v>
      </c>
      <c r="AN26" s="311">
        <v>2.7201179052E-2</v>
      </c>
      <c r="AO26" s="311">
        <v>2.8884858804000005E-2</v>
      </c>
      <c r="AP26" s="311">
        <v>2.8624104899999999E-2</v>
      </c>
      <c r="AQ26" s="311">
        <v>2.6572698504000004E-2</v>
      </c>
      <c r="AR26" s="311">
        <v>2.8849103532000001E-2</v>
      </c>
      <c r="AS26" s="311">
        <v>2.9688724404E-2</v>
      </c>
      <c r="AT26" s="311">
        <v>2.1215436696000005E-2</v>
      </c>
      <c r="AU26" s="311">
        <v>2.8583325468000003E-2</v>
      </c>
      <c r="AV26" s="311">
        <v>2.9421564696000001E-2</v>
      </c>
      <c r="AW26" s="311">
        <v>2.6385171732000001E-2</v>
      </c>
      <c r="AX26" s="311">
        <v>2.826738954E-2</v>
      </c>
      <c r="AY26" s="311">
        <v>2.7075868128000006E-2</v>
      </c>
      <c r="AZ26" s="311">
        <v>2.5360075619999995E-2</v>
      </c>
      <c r="BA26" s="311">
        <v>2.7255356244000002E-2</v>
      </c>
      <c r="BB26" s="311">
        <v>1.6426239912000002E-2</v>
      </c>
      <c r="BC26" s="311">
        <v>1.5293710512E-2</v>
      </c>
      <c r="BD26" s="311">
        <v>1.7639867628000003E-2</v>
      </c>
      <c r="BE26" s="312">
        <v>1.4617492739921139E-2</v>
      </c>
      <c r="BF26" s="285">
        <v>-0.17360183519585459</v>
      </c>
      <c r="BG26" s="285">
        <v>-1.8287468857278499E-2</v>
      </c>
      <c r="BH26" s="285">
        <v>9.6533100216684701E-5</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3.8937240000000003E-3</v>
      </c>
      <c r="W27" s="311">
        <v>2.3864760000000002E-3</v>
      </c>
      <c r="X27" s="311">
        <v>5.0660280000000002E-3</v>
      </c>
      <c r="Y27" s="311">
        <v>3.0563640000000002E-3</v>
      </c>
      <c r="Z27" s="311">
        <v>2.72142E-3</v>
      </c>
      <c r="AA27" s="311">
        <v>2.5539479999999999E-3</v>
      </c>
      <c r="AB27" s="311">
        <v>1.8840600000000001E-3</v>
      </c>
      <c r="AC27" s="311">
        <v>3.475044E-3</v>
      </c>
      <c r="AD27" s="311">
        <v>2.9307600000000001E-3</v>
      </c>
      <c r="AE27" s="311">
        <v>4.019328E-3</v>
      </c>
      <c r="AF27" s="311">
        <v>4.4798759999999998E-3</v>
      </c>
      <c r="AG27" s="311">
        <v>4.1868000000000001E-3</v>
      </c>
      <c r="AH27" s="311">
        <v>3.1819680000000003E-3</v>
      </c>
      <c r="AI27" s="311">
        <v>5.8615200000000005E-4</v>
      </c>
      <c r="AJ27" s="311">
        <v>1.004832E-3</v>
      </c>
      <c r="AK27" s="311">
        <v>1.5072480000000001E-3</v>
      </c>
      <c r="AL27" s="311">
        <v>2.2190040000000001E-3</v>
      </c>
      <c r="AM27" s="311">
        <v>1.8421920000000001E-3</v>
      </c>
      <c r="AN27" s="311">
        <v>1.8421920000000001E-3</v>
      </c>
      <c r="AO27" s="311">
        <v>1.8421920000000001E-3</v>
      </c>
      <c r="AP27" s="311">
        <v>1.8421920000000001E-3</v>
      </c>
      <c r="AQ27" s="311">
        <v>1.263442320763992E-3</v>
      </c>
      <c r="AR27" s="311">
        <v>1.1473873206932523E-3</v>
      </c>
      <c r="AS27" s="311">
        <v>9.3848832056592018E-4</v>
      </c>
      <c r="AT27" s="311">
        <v>4.9747932029710806E-4</v>
      </c>
      <c r="AU27" s="311">
        <v>6.1353432036784824E-4</v>
      </c>
      <c r="AV27" s="311">
        <v>2.8858032016977603E-4</v>
      </c>
      <c r="AW27" s="311">
        <v>1.0048320000000001E-5</v>
      </c>
      <c r="AX27" s="311">
        <v>1.0048320000000001E-5</v>
      </c>
      <c r="AY27" s="311">
        <v>9.2844000056592E-5</v>
      </c>
      <c r="AZ27" s="311">
        <v>1.3926600008488802E-4</v>
      </c>
      <c r="BA27" s="311">
        <v>1.8592010999999974E-5</v>
      </c>
      <c r="BB27" s="311">
        <v>1.2488080002612983E-4</v>
      </c>
      <c r="BC27" s="311">
        <v>5.6988360000000983E-4</v>
      </c>
      <c r="BD27" s="311">
        <v>6.9965532000001182E-4</v>
      </c>
      <c r="BE27" s="312">
        <v>5.835343500000099E-4</v>
      </c>
      <c r="BF27" s="285">
        <v>-0.16824759675598688</v>
      </c>
      <c r="BG27" s="285">
        <v>3.4691570229383517E-2</v>
      </c>
      <c r="BH27" s="285">
        <v>3.8536280394097755E-6</v>
      </c>
    </row>
    <row r="28" spans="1:60" x14ac:dyDescent="0.15">
      <c r="A28" s="162" t="s">
        <v>172</v>
      </c>
      <c r="B28" s="311">
        <v>1.4790289680000002</v>
      </c>
      <c r="C28" s="311">
        <v>1.4746746960000001</v>
      </c>
      <c r="D28" s="311">
        <v>1.426107816</v>
      </c>
      <c r="E28" s="311">
        <v>1.4762238120000002</v>
      </c>
      <c r="F28" s="311">
        <v>1.5343365960000002</v>
      </c>
      <c r="G28" s="311">
        <v>1.5533028000000002</v>
      </c>
      <c r="H28" s="311">
        <v>1.6183238040000001</v>
      </c>
      <c r="I28" s="311">
        <v>1.5952545360000001</v>
      </c>
      <c r="J28" s="311">
        <v>1.5609646440000002</v>
      </c>
      <c r="K28" s="311">
        <v>1.5551868600000001</v>
      </c>
      <c r="L28" s="311">
        <v>1.5883881840000003</v>
      </c>
      <c r="M28" s="311">
        <v>1.6193705039999999</v>
      </c>
      <c r="N28" s="311">
        <v>1.6543721520000001</v>
      </c>
      <c r="O28" s="311">
        <v>1.6608198240000003</v>
      </c>
      <c r="P28" s="311">
        <v>1.6613222400000001</v>
      </c>
      <c r="Q28" s="311">
        <v>1.6098664680000003</v>
      </c>
      <c r="R28" s="311">
        <v>1.60333506</v>
      </c>
      <c r="S28" s="311">
        <v>1.615769856</v>
      </c>
      <c r="T28" s="311">
        <v>1.6066845000000001</v>
      </c>
      <c r="U28" s="311">
        <v>1.6369550640000001</v>
      </c>
      <c r="V28" s="311">
        <v>1.6014091320000001</v>
      </c>
      <c r="W28" s="311">
        <v>1.594165968</v>
      </c>
      <c r="X28" s="311">
        <v>1.5756184440000001</v>
      </c>
      <c r="Y28" s="311">
        <v>1.5940822320000001</v>
      </c>
      <c r="Z28" s="311">
        <v>1.5327037440000002</v>
      </c>
      <c r="AA28" s="311">
        <v>1.2454000432920003</v>
      </c>
      <c r="AB28" s="311">
        <v>1.1408887648800001</v>
      </c>
      <c r="AC28" s="311">
        <v>1.065321169812</v>
      </c>
      <c r="AD28" s="311">
        <v>1.036367563752</v>
      </c>
      <c r="AE28" s="311">
        <v>0.98088007082399997</v>
      </c>
      <c r="AF28" s="311">
        <v>0.98180573043600006</v>
      </c>
      <c r="AG28" s="311">
        <v>0.97962717092400009</v>
      </c>
      <c r="AH28" s="311">
        <v>0.92044968368399993</v>
      </c>
      <c r="AI28" s="311">
        <v>0.85320804283200014</v>
      </c>
      <c r="AJ28" s="311">
        <v>0.77739912061200012</v>
      </c>
      <c r="AK28" s="311">
        <v>0.88818105311999995</v>
      </c>
      <c r="AL28" s="311">
        <v>0.87166940248800007</v>
      </c>
      <c r="AM28" s="311">
        <v>0.85547046394800019</v>
      </c>
      <c r="AN28" s="311">
        <v>0.86947853378400008</v>
      </c>
      <c r="AO28" s="311">
        <v>0.87079800380399996</v>
      </c>
      <c r="AP28" s="311">
        <v>0.8413089060240001</v>
      </c>
      <c r="AQ28" s="311">
        <v>0.87111096710400004</v>
      </c>
      <c r="AR28" s="311">
        <v>0.86945307804000005</v>
      </c>
      <c r="AS28" s="311">
        <v>0.82457857882800012</v>
      </c>
      <c r="AT28" s="311">
        <v>0.76167404409600004</v>
      </c>
      <c r="AU28" s="311">
        <v>0.78617218319999993</v>
      </c>
      <c r="AV28" s="311">
        <v>0.77395920386399997</v>
      </c>
      <c r="AW28" s="311">
        <v>0.74213701178400004</v>
      </c>
      <c r="AX28" s="311">
        <v>0.70741621432800006</v>
      </c>
      <c r="AY28" s="311">
        <v>0.68556898951199996</v>
      </c>
      <c r="AZ28" s="311">
        <v>0.68350016602800001</v>
      </c>
      <c r="BA28" s="311">
        <v>0.68834592648000004</v>
      </c>
      <c r="BB28" s="311">
        <v>0.65279078351999997</v>
      </c>
      <c r="BC28" s="311">
        <v>0.64871518492800007</v>
      </c>
      <c r="BD28" s="311">
        <v>0.60204940520399997</v>
      </c>
      <c r="BE28" s="312">
        <v>0.48907709128711135</v>
      </c>
      <c r="BF28" s="285">
        <v>-0.18986579695043215</v>
      </c>
      <c r="BG28" s="285">
        <v>-2.3243527999847524E-2</v>
      </c>
      <c r="BH28" s="285">
        <v>3.2298376135302996E-3</v>
      </c>
    </row>
    <row r="29" spans="1:60" x14ac:dyDescent="0.15">
      <c r="A29" s="162" t="s">
        <v>171</v>
      </c>
      <c r="B29" s="311">
        <v>0.15483205080000001</v>
      </c>
      <c r="C29" s="311">
        <v>0.17548134840000004</v>
      </c>
      <c r="D29" s="311">
        <v>0.15023913120000001</v>
      </c>
      <c r="E29" s="311">
        <v>0.13461399359999998</v>
      </c>
      <c r="F29" s="311">
        <v>0.12295794240000002</v>
      </c>
      <c r="G29" s="311">
        <v>9.8347931999999999E-2</v>
      </c>
      <c r="H29" s="311">
        <v>6.0185250000000003E-2</v>
      </c>
      <c r="I29" s="311">
        <v>6.1487344800000003E-2</v>
      </c>
      <c r="J29" s="311">
        <v>9.4240681200000009E-2</v>
      </c>
      <c r="K29" s="311">
        <v>8.9023928400000021E-2</v>
      </c>
      <c r="L29" s="311">
        <v>8.5888015200000015E-2</v>
      </c>
      <c r="M29" s="311">
        <v>0.11932798680000001</v>
      </c>
      <c r="N29" s="311">
        <v>0.13726842479999998</v>
      </c>
      <c r="O29" s="311">
        <v>0.15123140280000003</v>
      </c>
      <c r="P29" s="311">
        <v>0.18035059680000004</v>
      </c>
      <c r="Q29" s="311">
        <v>0.25739190360000003</v>
      </c>
      <c r="R29" s="311">
        <v>0.20571841800000001</v>
      </c>
      <c r="S29" s="311">
        <v>0.24815582280000004</v>
      </c>
      <c r="T29" s="311">
        <v>0.2369896272</v>
      </c>
      <c r="U29" s="311">
        <v>0.24978867480000003</v>
      </c>
      <c r="V29" s="311">
        <v>0.30445153559999999</v>
      </c>
      <c r="W29" s="311">
        <v>0.30796426080000006</v>
      </c>
      <c r="X29" s="311">
        <v>0.30229533359999999</v>
      </c>
      <c r="Y29" s="311">
        <v>0.28284346080000006</v>
      </c>
      <c r="Z29" s="311">
        <v>0.23245113600000003</v>
      </c>
      <c r="AA29" s="311">
        <v>0.25500124080000003</v>
      </c>
      <c r="AB29" s="311">
        <v>0.3458673612</v>
      </c>
      <c r="AC29" s="311">
        <v>0.28808952119999998</v>
      </c>
      <c r="AD29" s="311">
        <v>0.30219903720000002</v>
      </c>
      <c r="AE29" s="311">
        <v>0.32497522919999999</v>
      </c>
      <c r="AF29" s="311">
        <v>0.27165633119999999</v>
      </c>
      <c r="AG29" s="311">
        <v>0.37340394480000005</v>
      </c>
      <c r="AH29" s="311">
        <v>0.27758902680000008</v>
      </c>
      <c r="AI29" s="311">
        <v>0.23591361960000001</v>
      </c>
      <c r="AJ29" s="311">
        <v>0.19819055159999999</v>
      </c>
      <c r="AK29" s="311">
        <v>0.16625782800000002</v>
      </c>
      <c r="AL29" s="311">
        <v>0.17573674320000002</v>
      </c>
      <c r="AM29" s="311">
        <v>0.17594608319999999</v>
      </c>
      <c r="AN29" s="311">
        <v>0.2400585516</v>
      </c>
      <c r="AO29" s="311">
        <v>0.18400986</v>
      </c>
      <c r="AP29" s="311">
        <v>0.1552550935</v>
      </c>
      <c r="AQ29" s="311">
        <v>0.23559025010000001</v>
      </c>
      <c r="AR29" s="311">
        <v>0.19478991949999999</v>
      </c>
      <c r="AS29" s="311">
        <v>0.17155812393</v>
      </c>
      <c r="AT29" s="311">
        <v>0.16878004643000002</v>
      </c>
      <c r="AU29" s="311">
        <v>0.16046519714000002</v>
      </c>
      <c r="AV29" s="311">
        <v>0.13557779455999996</v>
      </c>
      <c r="AW29" s="311">
        <v>0.10354746161</v>
      </c>
      <c r="AX29" s="311">
        <v>0.13548532084000001</v>
      </c>
      <c r="AY29" s="311">
        <v>0.10995850404999999</v>
      </c>
      <c r="AZ29" s="311">
        <v>7.2362726289999998E-2</v>
      </c>
      <c r="BA29" s="311">
        <v>8.7676310978999999E-2</v>
      </c>
      <c r="BB29" s="311">
        <v>6.5590802188479999E-2</v>
      </c>
      <c r="BC29" s="311">
        <v>6.6801279563918112E-2</v>
      </c>
      <c r="BD29" s="311">
        <v>3.8076367005760003E-2</v>
      </c>
      <c r="BE29" s="312">
        <v>3.27107135365E-2</v>
      </c>
      <c r="BF29" s="285">
        <v>-0.14326542767821115</v>
      </c>
      <c r="BG29" s="285">
        <v>-0.13834494495731031</v>
      </c>
      <c r="BH29" s="285">
        <v>2.1601971310404458E-4</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0.2430730902583122</v>
      </c>
      <c r="W30" s="311">
        <v>0.2460294584556029</v>
      </c>
      <c r="X30" s="311">
        <v>0.24815235854868586</v>
      </c>
      <c r="Y30" s="311">
        <v>0.23671523682928319</v>
      </c>
      <c r="Z30" s="311">
        <v>0.24505393907010731</v>
      </c>
      <c r="AA30" s="311">
        <v>0.23327426088000003</v>
      </c>
      <c r="AB30" s="311">
        <v>0.20868673359599998</v>
      </c>
      <c r="AC30" s="311">
        <v>0.182361265632</v>
      </c>
      <c r="AD30" s="311">
        <v>0.13398074010000002</v>
      </c>
      <c r="AE30" s="311">
        <v>0.135370506492</v>
      </c>
      <c r="AF30" s="311">
        <v>0.131917150116</v>
      </c>
      <c r="AG30" s="311">
        <v>0.13714445365199998</v>
      </c>
      <c r="AH30" s="311">
        <v>0.13584415917599998</v>
      </c>
      <c r="AI30" s="311">
        <v>0.12316330494000001</v>
      </c>
      <c r="AJ30" s="311">
        <v>0.11210663602800003</v>
      </c>
      <c r="AK30" s="311">
        <v>0.118432890828</v>
      </c>
      <c r="AL30" s="311">
        <v>0.11680322079600002</v>
      </c>
      <c r="AM30" s="311">
        <v>0.11389686984000001</v>
      </c>
      <c r="AN30" s="311">
        <v>0.13169876662800001</v>
      </c>
      <c r="AO30" s="311">
        <v>0.13505637088799999</v>
      </c>
      <c r="AP30" s="311">
        <v>0.129474403524</v>
      </c>
      <c r="AQ30" s="311">
        <v>0.12269580685200002</v>
      </c>
      <c r="AR30" s="311">
        <v>0.14789410451999999</v>
      </c>
      <c r="AS30" s="311">
        <v>0.140793626664</v>
      </c>
      <c r="AT30" s="311">
        <v>0.12780784778400003</v>
      </c>
      <c r="AU30" s="311">
        <v>0.16365146126400001</v>
      </c>
      <c r="AV30" s="311">
        <v>0.17456318316</v>
      </c>
      <c r="AW30" s="311">
        <v>0.16332765415200001</v>
      </c>
      <c r="AX30" s="311">
        <v>0.17538861078000004</v>
      </c>
      <c r="AY30" s="311">
        <v>0.17693768491200002</v>
      </c>
      <c r="AZ30" s="311">
        <v>0.16003113530400001</v>
      </c>
      <c r="BA30" s="311">
        <v>0.16167905978400002</v>
      </c>
      <c r="BB30" s="311">
        <v>0.17842240792800002</v>
      </c>
      <c r="BC30" s="311">
        <v>0.192276612864</v>
      </c>
      <c r="BD30" s="311">
        <v>0.12389289670800002</v>
      </c>
      <c r="BE30" s="312">
        <v>9.7284649407972934E-2</v>
      </c>
      <c r="BF30" s="285">
        <v>-0.21691358477470346</v>
      </c>
      <c r="BG30" s="285">
        <v>-3.1062147688477593E-3</v>
      </c>
      <c r="BH30" s="285">
        <v>6.4246235506565765E-4</v>
      </c>
    </row>
    <row r="31" spans="1:60" x14ac:dyDescent="0.15">
      <c r="A31" s="162" t="s">
        <v>169</v>
      </c>
      <c r="B31" s="311">
        <v>7.2935353907999989E-2</v>
      </c>
      <c r="C31" s="311">
        <v>6.7696327331999998E-2</v>
      </c>
      <c r="D31" s="311">
        <v>6.5130823763999993E-2</v>
      </c>
      <c r="E31" s="311">
        <v>7.8439028111999987E-2</v>
      </c>
      <c r="F31" s="311">
        <v>9.4096990223999991E-2</v>
      </c>
      <c r="G31" s="311">
        <v>9.5643000000000034E-2</v>
      </c>
      <c r="H31" s="311">
        <v>8.4886000000000031E-2</v>
      </c>
      <c r="I31" s="311">
        <v>9.4168000000000029E-2</v>
      </c>
      <c r="J31" s="311">
        <v>0.10451500000000002</v>
      </c>
      <c r="K31" s="311">
        <v>0.10650700000000002</v>
      </c>
      <c r="L31" s="311">
        <v>9.6498000000000028E-2</v>
      </c>
      <c r="M31" s="311">
        <v>0.13003200000000004</v>
      </c>
      <c r="N31" s="311">
        <v>0.13111500000000006</v>
      </c>
      <c r="O31" s="311">
        <v>0.17673900000000006</v>
      </c>
      <c r="P31" s="311">
        <v>0.17032700000000006</v>
      </c>
      <c r="Q31" s="311">
        <v>0.19327700000000009</v>
      </c>
      <c r="R31" s="311">
        <v>0.11877900000000002</v>
      </c>
      <c r="S31" s="311">
        <v>0.13174700000000003</v>
      </c>
      <c r="T31" s="311">
        <v>0.14310300000000006</v>
      </c>
      <c r="U31" s="311">
        <v>0.16481800000000005</v>
      </c>
      <c r="V31" s="311">
        <v>0.20889300000000005</v>
      </c>
      <c r="W31" s="311">
        <v>0.19099900000000003</v>
      </c>
      <c r="X31" s="311">
        <v>0.21393700000000004</v>
      </c>
      <c r="Y31" s="311">
        <v>0.21420000000000008</v>
      </c>
      <c r="Z31" s="311">
        <v>0.20954300000000006</v>
      </c>
      <c r="AA31" s="311">
        <v>0.22063500000000008</v>
      </c>
      <c r="AB31" s="311">
        <v>0.22036200000000006</v>
      </c>
      <c r="AC31" s="311">
        <v>0.20056900000000003</v>
      </c>
      <c r="AD31" s="311">
        <v>0.22928000000000004</v>
      </c>
      <c r="AE31" s="311">
        <v>0.27920300000000009</v>
      </c>
      <c r="AF31" s="311">
        <v>0.24697800000000009</v>
      </c>
      <c r="AG31" s="311">
        <v>0.29428900000000008</v>
      </c>
      <c r="AH31" s="311">
        <v>0.27874100000000013</v>
      </c>
      <c r="AI31" s="311">
        <v>0.22874000000000005</v>
      </c>
      <c r="AJ31" s="311">
        <v>0.22163600000000006</v>
      </c>
      <c r="AK31" s="311">
        <v>0.20997800000000005</v>
      </c>
      <c r="AL31" s="311">
        <v>0.25376100000000007</v>
      </c>
      <c r="AM31" s="311">
        <v>0.27572800000000008</v>
      </c>
      <c r="AN31" s="311">
        <v>0.34413300000000008</v>
      </c>
      <c r="AO31" s="311">
        <v>0.30916600000000011</v>
      </c>
      <c r="AP31" s="311">
        <v>0.19860800000000006</v>
      </c>
      <c r="AQ31" s="311">
        <v>0.3101540000000001</v>
      </c>
      <c r="AR31" s="311">
        <v>0.2928710000000001</v>
      </c>
      <c r="AS31" s="311">
        <v>0.22335700000000006</v>
      </c>
      <c r="AT31" s="311">
        <v>0.22496300000000008</v>
      </c>
      <c r="AU31" s="311">
        <v>0.2841300000000001</v>
      </c>
      <c r="AV31" s="311">
        <v>0.23082300000000011</v>
      </c>
      <c r="AW31" s="311">
        <v>0.18900600000000006</v>
      </c>
      <c r="AX31" s="311">
        <v>0.20894900000000005</v>
      </c>
      <c r="AY31" s="311">
        <v>0.18728900000000004</v>
      </c>
      <c r="AZ31" s="311">
        <v>0.15985800000000006</v>
      </c>
      <c r="BA31" s="311">
        <v>0.18331600000000006</v>
      </c>
      <c r="BB31" s="311">
        <v>0.16792400000000005</v>
      </c>
      <c r="BC31" s="311">
        <v>0.17597300000000005</v>
      </c>
      <c r="BD31" s="311">
        <v>0.14779693540800004</v>
      </c>
      <c r="BE31" s="312">
        <v>0.13271532484349224</v>
      </c>
      <c r="BF31" s="285">
        <v>-0.10449621772631035</v>
      </c>
      <c r="BG31" s="285">
        <v>-4.1139488840258531E-2</v>
      </c>
      <c r="BH31" s="285">
        <v>8.7644454362669443E-4</v>
      </c>
    </row>
    <row r="32" spans="1:60" x14ac:dyDescent="0.15">
      <c r="A32" s="162" t="s">
        <v>168</v>
      </c>
      <c r="B32" s="311">
        <v>1.7320875854932181</v>
      </c>
      <c r="C32" s="311">
        <v>1.6049307122949825</v>
      </c>
      <c r="D32" s="311">
        <v>1.5841533105673791</v>
      </c>
      <c r="E32" s="311">
        <v>1.5233790590322751</v>
      </c>
      <c r="F32" s="311">
        <v>1.5249710148377373</v>
      </c>
      <c r="G32" s="311">
        <v>1.451415996619094</v>
      </c>
      <c r="H32" s="311">
        <v>1.3299665551568103</v>
      </c>
      <c r="I32" s="311">
        <v>1.1830053148387103</v>
      </c>
      <c r="J32" s="311">
        <v>1.1701504030233154</v>
      </c>
      <c r="K32" s="311">
        <v>1.1844238399661255</v>
      </c>
      <c r="L32" s="311">
        <v>1.03839152524195</v>
      </c>
      <c r="M32" s="311">
        <v>1.2208712559911823</v>
      </c>
      <c r="N32" s="311">
        <v>1.1758509029084114</v>
      </c>
      <c r="O32" s="311">
        <v>1.2268240939465962</v>
      </c>
      <c r="P32" s="311">
        <v>1.3323546868881579</v>
      </c>
      <c r="Q32" s="311">
        <v>1.3044999017508183</v>
      </c>
      <c r="R32" s="311">
        <v>1.1890512000000002</v>
      </c>
      <c r="S32" s="311">
        <v>1.2158467200000003</v>
      </c>
      <c r="T32" s="311">
        <v>1.1002910400000001</v>
      </c>
      <c r="U32" s="311">
        <v>1.0521428399999999</v>
      </c>
      <c r="V32" s="311">
        <v>1.02116052</v>
      </c>
      <c r="W32" s="311">
        <v>0.84405888000000007</v>
      </c>
      <c r="X32" s="311">
        <v>0.76827780000000012</v>
      </c>
      <c r="Y32" s="311">
        <v>0.75027455999999981</v>
      </c>
      <c r="Z32" s="311">
        <v>0.81684467999999999</v>
      </c>
      <c r="AA32" s="311">
        <v>0.79507332000000008</v>
      </c>
      <c r="AB32" s="311">
        <v>0.84615227999999987</v>
      </c>
      <c r="AC32" s="311">
        <v>0.74608775999999999</v>
      </c>
      <c r="AD32" s="311">
        <v>0.60959807999999993</v>
      </c>
      <c r="AE32" s="311">
        <v>0.59954976000000004</v>
      </c>
      <c r="AF32" s="311">
        <v>0.61378488000000009</v>
      </c>
      <c r="AG32" s="311">
        <v>0.65397816000000009</v>
      </c>
      <c r="AH32" s="311">
        <v>0.57275423999999997</v>
      </c>
      <c r="AI32" s="311">
        <v>0.68119236000000005</v>
      </c>
      <c r="AJ32" s="311">
        <v>0.61001676000000005</v>
      </c>
      <c r="AK32" s="311">
        <v>0.59314064842800007</v>
      </c>
      <c r="AL32" s="311">
        <v>0.51907611455999991</v>
      </c>
      <c r="AM32" s="311">
        <v>0.534995626068</v>
      </c>
      <c r="AN32" s="311">
        <v>0.56872565917200002</v>
      </c>
      <c r="AO32" s="311">
        <v>0.54139841557199997</v>
      </c>
      <c r="AP32" s="311">
        <v>0.56226429633600006</v>
      </c>
      <c r="AQ32" s="311">
        <v>0.51954331957199995</v>
      </c>
      <c r="AR32" s="311">
        <v>0.53787225074400002</v>
      </c>
      <c r="AS32" s="311">
        <v>0.50547236400000006</v>
      </c>
      <c r="AT32" s="311">
        <v>0.45010189213200008</v>
      </c>
      <c r="AU32" s="311">
        <v>0.48193517923200002</v>
      </c>
      <c r="AV32" s="311">
        <v>0.40898466910800002</v>
      </c>
      <c r="AW32" s="311">
        <v>0.46332128649707999</v>
      </c>
      <c r="AX32" s="311">
        <v>0.48417925492083608</v>
      </c>
      <c r="AY32" s="311">
        <v>0.36161205706080007</v>
      </c>
      <c r="AZ32" s="311">
        <v>0.35954691121600008</v>
      </c>
      <c r="BA32" s="311">
        <v>0.35110704931999998</v>
      </c>
      <c r="BB32" s="311">
        <v>0.383255125466819</v>
      </c>
      <c r="BC32" s="311">
        <v>0.34293417784625602</v>
      </c>
      <c r="BD32" s="311">
        <v>0.26795837951441204</v>
      </c>
      <c r="BE32" s="312">
        <v>0.19361888290803667</v>
      </c>
      <c r="BF32" s="285">
        <v>-0.27940350319825469</v>
      </c>
      <c r="BG32" s="285">
        <v>-5.0542235542311187E-2</v>
      </c>
      <c r="BH32" s="285">
        <v>1.2786482169106163E-3</v>
      </c>
    </row>
    <row r="33" spans="1:60" x14ac:dyDescent="0.15">
      <c r="A33" s="162" t="s">
        <v>167</v>
      </c>
      <c r="B33" s="311">
        <v>6.7301155345965409</v>
      </c>
      <c r="C33" s="311">
        <v>6.2832219352310492</v>
      </c>
      <c r="D33" s="311">
        <v>6.0526959589880409</v>
      </c>
      <c r="E33" s="311">
        <v>6.1395805038637903</v>
      </c>
      <c r="F33" s="311">
        <v>6.3214577202568769</v>
      </c>
      <c r="G33" s="311">
        <v>6.2423931960000001</v>
      </c>
      <c r="H33" s="311">
        <v>5.9737681079999998</v>
      </c>
      <c r="I33" s="311">
        <v>5.831500644000001</v>
      </c>
      <c r="J33" s="311">
        <v>5.8504668479999999</v>
      </c>
      <c r="K33" s="311">
        <v>5.8756295160000001</v>
      </c>
      <c r="L33" s="311">
        <v>5.3228463120000002</v>
      </c>
      <c r="M33" s="311">
        <v>5.6190205439999996</v>
      </c>
      <c r="N33" s="311">
        <v>5.3964083880000011</v>
      </c>
      <c r="O33" s="311">
        <v>5.4665372880000005</v>
      </c>
      <c r="P33" s="311">
        <v>5.784399144</v>
      </c>
      <c r="Q33" s="311">
        <v>5.9175393840000003</v>
      </c>
      <c r="R33" s="311">
        <v>6.0167246760000008</v>
      </c>
      <c r="S33" s="311">
        <v>5.8733267760000007</v>
      </c>
      <c r="T33" s="311">
        <v>6.0874815960000008</v>
      </c>
      <c r="U33" s="311">
        <v>6.2828795520000007</v>
      </c>
      <c r="V33" s="311">
        <v>6.2495944919999999</v>
      </c>
      <c r="W33" s="311">
        <v>5.9053557960000012</v>
      </c>
      <c r="X33" s="311">
        <v>5.8810723560000007</v>
      </c>
      <c r="Y33" s="311">
        <v>5.8118226840000009</v>
      </c>
      <c r="Z33" s="311">
        <v>5.9043509639999998</v>
      </c>
      <c r="AA33" s="311">
        <v>5.5068870000000008</v>
      </c>
      <c r="AB33" s="311">
        <v>4.8369429999999998</v>
      </c>
      <c r="AC33" s="311">
        <v>4.3721927360000006</v>
      </c>
      <c r="AD33" s="311">
        <v>4.1247871647999999</v>
      </c>
      <c r="AE33" s="311">
        <v>4.0012257360000003</v>
      </c>
      <c r="AF33" s="311">
        <v>3.7941817359999996</v>
      </c>
      <c r="AG33" s="311">
        <v>3.7778467359999999</v>
      </c>
      <c r="AH33" s="311">
        <v>3.660545736</v>
      </c>
      <c r="AI33" s="311">
        <v>3.5730443624000001</v>
      </c>
      <c r="AJ33" s="311">
        <v>3.4400939888000002</v>
      </c>
      <c r="AK33" s="311">
        <v>3.5715449887999999</v>
      </c>
      <c r="AL33" s="311">
        <v>3.581769736</v>
      </c>
      <c r="AM33" s="311">
        <v>3.5897357360000002</v>
      </c>
      <c r="AN33" s="311">
        <v>3.649031736</v>
      </c>
      <c r="AO33" s="311">
        <v>3.557196045</v>
      </c>
      <c r="AP33" s="311">
        <v>3.4033940744000004</v>
      </c>
      <c r="AQ33" s="311">
        <v>3.5399205618000003</v>
      </c>
      <c r="AR33" s="311">
        <v>3.6298322070000006</v>
      </c>
      <c r="AS33" s="311">
        <v>3.3545096320000001</v>
      </c>
      <c r="AT33" s="311">
        <v>3.0034527709999992</v>
      </c>
      <c r="AU33" s="311">
        <v>3.2262199999999996</v>
      </c>
      <c r="AV33" s="311">
        <v>3.278848</v>
      </c>
      <c r="AW33" s="311">
        <v>3.3698670000000002</v>
      </c>
      <c r="AX33" s="311">
        <v>3.468235</v>
      </c>
      <c r="AY33" s="311">
        <v>3.3332220000000001</v>
      </c>
      <c r="AZ33" s="311">
        <v>3.2942009999999997</v>
      </c>
      <c r="BA33" s="311">
        <v>3.2037659999999999</v>
      </c>
      <c r="BB33" s="311">
        <v>3.009347</v>
      </c>
      <c r="BC33" s="311">
        <v>2.9040840000000001</v>
      </c>
      <c r="BD33" s="311">
        <v>2.2471840000000003</v>
      </c>
      <c r="BE33" s="312">
        <v>1.8439999999999999</v>
      </c>
      <c r="BF33" s="285">
        <v>-0.18165946863546578</v>
      </c>
      <c r="BG33" s="285">
        <v>-2.8591760843031166E-2</v>
      </c>
      <c r="BH33" s="285">
        <v>1.2177672324982246E-2</v>
      </c>
    </row>
    <row r="34" spans="1:60" x14ac:dyDescent="0.15">
      <c r="A34" s="162" t="s">
        <v>166</v>
      </c>
      <c r="B34" s="311">
        <v>8.8215875999999999E-2</v>
      </c>
      <c r="C34" s="311">
        <v>8.8048404000000011E-2</v>
      </c>
      <c r="D34" s="311">
        <v>8.4154680000000009E-2</v>
      </c>
      <c r="E34" s="311">
        <v>9.5040360000000004E-2</v>
      </c>
      <c r="F34" s="311">
        <v>9.1983995999999998E-2</v>
      </c>
      <c r="G34" s="311">
        <v>0.105842304</v>
      </c>
      <c r="H34" s="311">
        <v>0.15600016799999999</v>
      </c>
      <c r="I34" s="311">
        <v>0.16663464000000003</v>
      </c>
      <c r="J34" s="311">
        <v>0.19598410800000002</v>
      </c>
      <c r="K34" s="311">
        <v>0.20640924000000002</v>
      </c>
      <c r="L34" s="311">
        <v>0.27029980800000003</v>
      </c>
      <c r="M34" s="311">
        <v>0.31941097200000002</v>
      </c>
      <c r="N34" s="311">
        <v>0.33971695200000002</v>
      </c>
      <c r="O34" s="311">
        <v>0.30207761999999999</v>
      </c>
      <c r="P34" s="311">
        <v>0.16583914799999999</v>
      </c>
      <c r="Q34" s="311">
        <v>0.16583914800000002</v>
      </c>
      <c r="R34" s="311">
        <v>0.164164428</v>
      </c>
      <c r="S34" s="311">
        <v>0.16667650800000003</v>
      </c>
      <c r="T34" s="311">
        <v>0.20439957600000003</v>
      </c>
      <c r="U34" s="311">
        <v>0.21825788400000001</v>
      </c>
      <c r="V34" s="311">
        <v>0.25309206000000001</v>
      </c>
      <c r="W34" s="311">
        <v>0.24153649200000002</v>
      </c>
      <c r="X34" s="311">
        <v>0.27574264799999998</v>
      </c>
      <c r="Y34" s="311">
        <v>0.30948825599999996</v>
      </c>
      <c r="Z34" s="311">
        <v>0.332724996</v>
      </c>
      <c r="AA34" s="311">
        <v>0.33741576111600002</v>
      </c>
      <c r="AB34" s="311">
        <v>0.32461709032800001</v>
      </c>
      <c r="AC34" s="311">
        <v>0.33871764657600001</v>
      </c>
      <c r="AD34" s="311">
        <v>0.33857018748000001</v>
      </c>
      <c r="AE34" s="311">
        <v>0.33929672288399998</v>
      </c>
      <c r="AF34" s="311">
        <v>0.33815510812800004</v>
      </c>
      <c r="AG34" s="311">
        <v>0.32895888566400006</v>
      </c>
      <c r="AH34" s="311">
        <v>0.35427956349599998</v>
      </c>
      <c r="AI34" s="311">
        <v>0.37062160686000006</v>
      </c>
      <c r="AJ34" s="311">
        <v>0.35650413594000002</v>
      </c>
      <c r="AK34" s="311">
        <v>0.37781210091600009</v>
      </c>
      <c r="AL34" s="311">
        <v>0.39051380541600006</v>
      </c>
      <c r="AM34" s="311">
        <v>0.37571627257200013</v>
      </c>
      <c r="AN34" s="311">
        <v>0.37773895751999997</v>
      </c>
      <c r="AO34" s="311">
        <v>0.38720891296799997</v>
      </c>
      <c r="AP34" s="311">
        <v>0.38195351600400002</v>
      </c>
      <c r="AQ34" s="311">
        <v>0.35174671696800003</v>
      </c>
      <c r="AR34" s="311">
        <v>0.37085899841999997</v>
      </c>
      <c r="AS34" s="311">
        <v>0.34908931314000002</v>
      </c>
      <c r="AT34" s="311">
        <v>0.35282950718400008</v>
      </c>
      <c r="AU34" s="311">
        <v>0.32942010355200008</v>
      </c>
      <c r="AV34" s="311">
        <v>0.33065818217999998</v>
      </c>
      <c r="AW34" s="311">
        <v>0.34077202560000003</v>
      </c>
      <c r="AX34" s="311">
        <v>0.29254034080800007</v>
      </c>
      <c r="AY34" s="311">
        <v>0.28115283096000004</v>
      </c>
      <c r="AZ34" s="311">
        <v>0.23558688172800002</v>
      </c>
      <c r="BA34" s="311">
        <v>0.18249160071600001</v>
      </c>
      <c r="BB34" s="311">
        <v>0.20080709226000001</v>
      </c>
      <c r="BC34" s="311">
        <v>0.19143364255200002</v>
      </c>
      <c r="BD34" s="311">
        <v>0.21688507414800001</v>
      </c>
      <c r="BE34" s="312">
        <v>0.11452775746349518</v>
      </c>
      <c r="BF34" s="285">
        <v>-0.47338542985471943</v>
      </c>
      <c r="BG34" s="285">
        <v>-4.7496726912922727E-2</v>
      </c>
      <c r="BH34" s="285">
        <v>7.5633487120687866E-4</v>
      </c>
    </row>
    <row r="35" spans="1:60" x14ac:dyDescent="0.15">
      <c r="A35" s="162" t="s">
        <v>165</v>
      </c>
      <c r="B35" s="311">
        <v>0.45677988000000003</v>
      </c>
      <c r="C35" s="311">
        <v>0.43806488399999999</v>
      </c>
      <c r="D35" s="311">
        <v>0.38003583600000002</v>
      </c>
      <c r="E35" s="311">
        <v>0.37509541200000002</v>
      </c>
      <c r="F35" s="311">
        <v>0.38070572400000002</v>
      </c>
      <c r="G35" s="311">
        <v>0.38690218799999998</v>
      </c>
      <c r="H35" s="311">
        <v>0.37450926000000001</v>
      </c>
      <c r="I35" s="311">
        <v>0.36395852400000001</v>
      </c>
      <c r="J35" s="311">
        <v>0.36584258400000003</v>
      </c>
      <c r="K35" s="311">
        <v>0.34892791200000006</v>
      </c>
      <c r="L35" s="311">
        <v>0.33243192000000005</v>
      </c>
      <c r="M35" s="311">
        <v>0.33682806000000004</v>
      </c>
      <c r="N35" s="311">
        <v>0.34260584400000005</v>
      </c>
      <c r="O35" s="311">
        <v>0.34227090000000004</v>
      </c>
      <c r="P35" s="311">
        <v>0.34490858400000002</v>
      </c>
      <c r="Q35" s="311">
        <v>0.33820970400000006</v>
      </c>
      <c r="R35" s="311">
        <v>0.33984255600000002</v>
      </c>
      <c r="S35" s="311">
        <v>0.35432888400000001</v>
      </c>
      <c r="T35" s="311">
        <v>0.333101808</v>
      </c>
      <c r="U35" s="311">
        <v>0.32414205600000001</v>
      </c>
      <c r="V35" s="311">
        <v>0.31836427200000006</v>
      </c>
      <c r="W35" s="311">
        <v>0.31463802000000002</v>
      </c>
      <c r="X35" s="311">
        <v>0.31447054800000002</v>
      </c>
      <c r="Y35" s="311">
        <v>0.29671851599999999</v>
      </c>
      <c r="Z35" s="311">
        <v>0.26577806400000004</v>
      </c>
      <c r="AA35" s="311">
        <v>0.25779312464400006</v>
      </c>
      <c r="AB35" s="311">
        <v>0.24006014258400007</v>
      </c>
      <c r="AC35" s="311">
        <v>0.21648590463600004</v>
      </c>
      <c r="AD35" s="311">
        <v>0.19501067700000002</v>
      </c>
      <c r="AE35" s="311">
        <v>0.18499333932000001</v>
      </c>
      <c r="AF35" s="311">
        <v>0.18196829258400002</v>
      </c>
      <c r="AG35" s="311">
        <v>0.17970005181600002</v>
      </c>
      <c r="AH35" s="311">
        <v>0.17165419452000003</v>
      </c>
      <c r="AI35" s="311">
        <v>0.166578285672</v>
      </c>
      <c r="AJ35" s="311">
        <v>0.17341440897600002</v>
      </c>
      <c r="AK35" s="311">
        <v>0.161975024676</v>
      </c>
      <c r="AL35" s="311">
        <v>0.15389843626800001</v>
      </c>
      <c r="AM35" s="311">
        <v>0.148488755724</v>
      </c>
      <c r="AN35" s="311">
        <v>0.151957728864</v>
      </c>
      <c r="AO35" s="311">
        <v>0.14408574937200003</v>
      </c>
      <c r="AP35" s="311">
        <v>0.12813697213200001</v>
      </c>
      <c r="AQ35" s="311">
        <v>0.12862419004800002</v>
      </c>
      <c r="AR35" s="311">
        <v>0.13080429867600002</v>
      </c>
      <c r="AS35" s="311">
        <v>0.127058117508</v>
      </c>
      <c r="AT35" s="311">
        <v>0.10698236964000002</v>
      </c>
      <c r="AU35" s="311">
        <v>0.11271141928800001</v>
      </c>
      <c r="AV35" s="311">
        <v>0.11357092746</v>
      </c>
      <c r="AW35" s="311">
        <v>0.10927250737199998</v>
      </c>
      <c r="AX35" s="311">
        <v>9.5676962940000013E-2</v>
      </c>
      <c r="AY35" s="311">
        <v>9.4575876407999998E-2</v>
      </c>
      <c r="AZ35" s="311">
        <v>9.8013909095999996E-2</v>
      </c>
      <c r="BA35" s="311">
        <v>9.1823432220000001E-2</v>
      </c>
      <c r="BB35" s="311">
        <v>9.3855998016000003E-2</v>
      </c>
      <c r="BC35" s="311">
        <v>8.8794910439999986E-2</v>
      </c>
      <c r="BD35" s="311">
        <v>7.6864833179999995E-2</v>
      </c>
      <c r="BE35" s="312">
        <v>7.1948356177931078E-2</v>
      </c>
      <c r="BF35" s="285">
        <v>-6.6520110675732824E-2</v>
      </c>
      <c r="BG35" s="285">
        <v>-3.2520998810136037E-2</v>
      </c>
      <c r="BH35" s="285">
        <v>4.7514289905420653E-4</v>
      </c>
    </row>
    <row r="36" spans="1:60" x14ac:dyDescent="0.15">
      <c r="A36" s="162" t="s">
        <v>164</v>
      </c>
      <c r="B36" s="311">
        <v>2.7367502399999998E-4</v>
      </c>
      <c r="C36" s="311">
        <v>2.0151633600000001E-4</v>
      </c>
      <c r="D36" s="311">
        <v>1.5487718400000001E-4</v>
      </c>
      <c r="E36" s="311">
        <v>1.2231777599999998E-4</v>
      </c>
      <c r="F36" s="311">
        <v>8.6238432000000005E-5</v>
      </c>
      <c r="G36" s="311">
        <v>5.763895199999999E-5</v>
      </c>
      <c r="H36" s="311">
        <v>3.9599279999999997E-5</v>
      </c>
      <c r="I36" s="311">
        <v>2.8599480000000002E-5</v>
      </c>
      <c r="J36" s="311">
        <v>1.8039671999999999E-5</v>
      </c>
      <c r="K36" s="311">
        <v>1.4519735999999999E-5</v>
      </c>
      <c r="L36" s="311">
        <v>9.7439999999999985E-6</v>
      </c>
      <c r="M36" s="311">
        <v>9.9119999999999993E-6</v>
      </c>
      <c r="N36" s="311">
        <v>9.0299999999999999E-6</v>
      </c>
      <c r="O36" s="311">
        <v>7.644E-6</v>
      </c>
      <c r="P36" s="311">
        <v>6.5998800000000002E-4</v>
      </c>
      <c r="Q36" s="311">
        <v>8.79984E-4</v>
      </c>
      <c r="R36" s="311">
        <v>1.4959728000000002E-3</v>
      </c>
      <c r="S36" s="311">
        <v>1.3952448E-3</v>
      </c>
      <c r="T36" s="311">
        <v>1.9941984000000001E-3</v>
      </c>
      <c r="U36" s="311">
        <v>2.7561311999999998E-3</v>
      </c>
      <c r="V36" s="311">
        <v>2.9467008000000003E-3</v>
      </c>
      <c r="W36" s="311">
        <v>3.3191423999999999E-3</v>
      </c>
      <c r="X36" s="311">
        <v>2.6473823999999995E-3</v>
      </c>
      <c r="Y36" s="311">
        <v>2.6695584E-3</v>
      </c>
      <c r="Z36" s="311">
        <v>2.8518912000000001E-3</v>
      </c>
      <c r="AA36" s="311">
        <v>2.7203615999999999E-3</v>
      </c>
      <c r="AB36" s="311">
        <v>2.8063008000000001E-3</v>
      </c>
      <c r="AC36" s="311">
        <v>2.2106592000000003E-3</v>
      </c>
      <c r="AD36" s="311">
        <v>2.2835519999999999E-3</v>
      </c>
      <c r="AE36" s="311">
        <v>2.2560768000000004E-3</v>
      </c>
      <c r="AF36" s="311">
        <v>2.6538047999999999E-3</v>
      </c>
      <c r="AG36" s="311">
        <v>2.6287488000000005E-3</v>
      </c>
      <c r="AH36" s="311">
        <v>2.7265248000000004E-3</v>
      </c>
      <c r="AI36" s="311">
        <v>2.4476543999999998E-3</v>
      </c>
      <c r="AJ36" s="311">
        <v>2.8626912000000002E-3</v>
      </c>
      <c r="AK36" s="311">
        <v>3.9588191999999998E-3</v>
      </c>
      <c r="AL36" s="311">
        <v>4.2946847999999994E-3</v>
      </c>
      <c r="AM36" s="311">
        <v>4.2779999999999997E-3</v>
      </c>
      <c r="AN36" s="311">
        <v>4.2000000000000006E-3</v>
      </c>
      <c r="AO36" s="311">
        <v>4.4000000000000003E-3</v>
      </c>
      <c r="AP36" s="311">
        <v>4.2000000000000006E-3</v>
      </c>
      <c r="AQ36" s="311">
        <v>4.3E-3</v>
      </c>
      <c r="AR36" s="311">
        <v>4.5999999999999999E-3</v>
      </c>
      <c r="AS36" s="311">
        <v>4.0000000000000001E-3</v>
      </c>
      <c r="AT36" s="311">
        <v>3.7000000000000002E-3</v>
      </c>
      <c r="AU36" s="311">
        <v>3.8999999999999998E-3</v>
      </c>
      <c r="AV36" s="311">
        <v>3.8999999999999998E-3</v>
      </c>
      <c r="AW36" s="311">
        <v>3.9900000000000005E-3</v>
      </c>
      <c r="AX36" s="311">
        <v>4.5899999999999995E-3</v>
      </c>
      <c r="AY36" s="311">
        <v>3.7599999999999999E-3</v>
      </c>
      <c r="AZ36" s="311">
        <v>4.1600000000000005E-3</v>
      </c>
      <c r="BA36" s="311">
        <v>4.8399999999999997E-3</v>
      </c>
      <c r="BB36" s="311">
        <v>4.7999999999999996E-3</v>
      </c>
      <c r="BC36" s="311">
        <v>4.7999999999999996E-3</v>
      </c>
      <c r="BD36" s="311">
        <v>4.7000000000000002E-3</v>
      </c>
      <c r="BE36" s="312">
        <v>4.7000000000000002E-3</v>
      </c>
      <c r="BF36" s="285">
        <v>-2.732240437158473E-3</v>
      </c>
      <c r="BG36" s="285">
        <v>2.4211418726341805E-2</v>
      </c>
      <c r="BH36" s="285">
        <v>3.1038535752395101E-5</v>
      </c>
    </row>
    <row r="37" spans="1:60" x14ac:dyDescent="0.15">
      <c r="A37" s="162" t="s">
        <v>163</v>
      </c>
      <c r="B37" s="311">
        <v>0.130879368</v>
      </c>
      <c r="C37" s="311">
        <v>0.14909194800000003</v>
      </c>
      <c r="D37" s="311">
        <v>0.158763456</v>
      </c>
      <c r="E37" s="311">
        <v>0.19389070799999999</v>
      </c>
      <c r="F37" s="311">
        <v>0.184596012</v>
      </c>
      <c r="G37" s="311">
        <v>9.0016200000000018E-2</v>
      </c>
      <c r="H37" s="311">
        <v>8.5913136000000001E-2</v>
      </c>
      <c r="I37" s="311">
        <v>7.9967880000000005E-2</v>
      </c>
      <c r="J37" s="311">
        <v>7.8000083999999997E-2</v>
      </c>
      <c r="K37" s="311">
        <v>8.4112812000000009E-2</v>
      </c>
      <c r="L37" s="311">
        <v>7.1217468000000006E-2</v>
      </c>
      <c r="M37" s="311">
        <v>7.3227132E-2</v>
      </c>
      <c r="N37" s="311">
        <v>7.6702176000000011E-2</v>
      </c>
      <c r="O37" s="311">
        <v>7.2557244000000007E-2</v>
      </c>
      <c r="P37" s="311">
        <v>8.3233583999999999E-2</v>
      </c>
      <c r="Q37" s="311">
        <v>7.8879312000000007E-2</v>
      </c>
      <c r="R37" s="311">
        <v>8.2563696000000006E-2</v>
      </c>
      <c r="S37" s="311">
        <v>8.7336648000000003E-2</v>
      </c>
      <c r="T37" s="311">
        <v>9.4747284000000015E-2</v>
      </c>
      <c r="U37" s="311">
        <v>9.0811691999999999E-2</v>
      </c>
      <c r="V37" s="311">
        <v>0.10433505600000001</v>
      </c>
      <c r="W37" s="311">
        <v>0.11467645200000001</v>
      </c>
      <c r="X37" s="311">
        <v>0.14733349200000001</v>
      </c>
      <c r="Y37" s="311">
        <v>0.15001304400000001</v>
      </c>
      <c r="Z37" s="311">
        <v>0.15030612000000002</v>
      </c>
      <c r="AA37" s="311">
        <v>0.14494150257615412</v>
      </c>
      <c r="AB37" s="311">
        <v>0.1390391709697944</v>
      </c>
      <c r="AC37" s="311">
        <v>0.13243252820072068</v>
      </c>
      <c r="AD37" s="311">
        <v>0.12868644699004966</v>
      </c>
      <c r="AE37" s="311">
        <v>0.12313300278987405</v>
      </c>
      <c r="AF37" s="311">
        <v>0.12397612883942122</v>
      </c>
      <c r="AG37" s="311">
        <v>0.12465129366000002</v>
      </c>
      <c r="AH37" s="311">
        <v>0.11875918071240002</v>
      </c>
      <c r="AI37" s="311">
        <v>0.11954852230320001</v>
      </c>
      <c r="AJ37" s="311">
        <v>0.102849076944</v>
      </c>
      <c r="AK37" s="311">
        <v>0.10950931278000001</v>
      </c>
      <c r="AL37" s="311">
        <v>0.114700400496</v>
      </c>
      <c r="AM37" s="311">
        <v>0.11026808654400001</v>
      </c>
      <c r="AN37" s="311">
        <v>0.10674246600000001</v>
      </c>
      <c r="AO37" s="311">
        <v>9.9728890038401199E-2</v>
      </c>
      <c r="AP37" s="311">
        <v>0.11082459600000001</v>
      </c>
      <c r="AQ37" s="311">
        <v>9.9980784000000003E-2</v>
      </c>
      <c r="AR37" s="311">
        <v>9.7636176000000005E-2</v>
      </c>
      <c r="AS37" s="311">
        <v>9.5542775999999996E-2</v>
      </c>
      <c r="AT37" s="311">
        <v>8.3526660000000003E-2</v>
      </c>
      <c r="AU37" s="311">
        <v>8.3149847999999998E-2</v>
      </c>
      <c r="AV37" s="311">
        <v>8.1600732000000009E-2</v>
      </c>
      <c r="AW37" s="311">
        <v>9.4663548E-2</v>
      </c>
      <c r="AX37" s="311">
        <v>8.5661928000000012E-2</v>
      </c>
      <c r="AY37" s="311">
        <v>8.4196547999999996E-2</v>
      </c>
      <c r="AZ37" s="311">
        <v>9.1819439115601947E-2</v>
      </c>
      <c r="BA37" s="311">
        <v>8.8215876000000013E-2</v>
      </c>
      <c r="BB37" s="311">
        <v>7.5112130215073444E-2</v>
      </c>
      <c r="BC37" s="311">
        <v>5.9058179393237931E-2</v>
      </c>
      <c r="BD37" s="311">
        <v>4.226684049206357E-2</v>
      </c>
      <c r="BE37" s="312">
        <v>3.1274942331310826E-2</v>
      </c>
      <c r="BF37" s="285">
        <v>-0.26208130756639214</v>
      </c>
      <c r="BG37" s="285">
        <v>-6.5848174263390624E-2</v>
      </c>
      <c r="BH37" s="285">
        <v>2.0653796078818853E-4</v>
      </c>
    </row>
    <row r="38" spans="1:60" x14ac:dyDescent="0.15">
      <c r="A38" s="162" t="s">
        <v>162</v>
      </c>
      <c r="B38" s="311">
        <v>0.36115336800000003</v>
      </c>
      <c r="C38" s="311">
        <v>0.37563969600000008</v>
      </c>
      <c r="D38" s="311">
        <v>0.41164617600000003</v>
      </c>
      <c r="E38" s="311">
        <v>0.39866709600000005</v>
      </c>
      <c r="F38" s="311">
        <v>0.409217832</v>
      </c>
      <c r="G38" s="311">
        <v>0.41323716000000005</v>
      </c>
      <c r="H38" s="311">
        <v>0.39921138</v>
      </c>
      <c r="I38" s="311">
        <v>0.37149476400000003</v>
      </c>
      <c r="J38" s="311">
        <v>0.37693760399999998</v>
      </c>
      <c r="K38" s="311">
        <v>0.41047387200000002</v>
      </c>
      <c r="L38" s="311">
        <v>0.41156244000000003</v>
      </c>
      <c r="M38" s="311">
        <v>0.40808739600000005</v>
      </c>
      <c r="N38" s="311">
        <v>0.40130478000000003</v>
      </c>
      <c r="O38" s="311">
        <v>0.40821300000000005</v>
      </c>
      <c r="P38" s="311">
        <v>0.44798760000000004</v>
      </c>
      <c r="Q38" s="311">
        <v>0.52561087200000012</v>
      </c>
      <c r="R38" s="311">
        <v>0.53867368800000004</v>
      </c>
      <c r="S38" s="311">
        <v>0.60227118000000002</v>
      </c>
      <c r="T38" s="311">
        <v>0.56371075199999998</v>
      </c>
      <c r="U38" s="311">
        <v>0.63932436000000004</v>
      </c>
      <c r="V38" s="311">
        <v>0.63120196800000006</v>
      </c>
      <c r="W38" s="311">
        <v>0.62044189199999999</v>
      </c>
      <c r="X38" s="311">
        <v>0.61587828000000011</v>
      </c>
      <c r="Y38" s="311">
        <v>0.57727598400000002</v>
      </c>
      <c r="Z38" s="311">
        <v>0.60231304800000007</v>
      </c>
      <c r="AA38" s="311">
        <v>0.61293261499200002</v>
      </c>
      <c r="AB38" s="311">
        <v>0.58220707143599992</v>
      </c>
      <c r="AC38" s="311">
        <v>0.51069920698800009</v>
      </c>
      <c r="AD38" s="311">
        <v>0.44665033607999999</v>
      </c>
      <c r="AE38" s="311">
        <v>0.47160914878800009</v>
      </c>
      <c r="AF38" s="311">
        <v>0.50726577978000009</v>
      </c>
      <c r="AG38" s="311">
        <v>0.46676703085200005</v>
      </c>
      <c r="AH38" s="311">
        <v>0.47358381114000003</v>
      </c>
      <c r="AI38" s="311">
        <v>0.49162381124400001</v>
      </c>
      <c r="AJ38" s="311">
        <v>0.49096560441599996</v>
      </c>
      <c r="AK38" s="311">
        <v>0.52408850965199993</v>
      </c>
      <c r="AL38" s="311">
        <v>0.55690745320799995</v>
      </c>
      <c r="AM38" s="311">
        <v>0.57484177848000007</v>
      </c>
      <c r="AN38" s="311">
        <v>0.62027655526800007</v>
      </c>
      <c r="AO38" s="311">
        <v>0.69484580787600014</v>
      </c>
      <c r="AP38" s="311">
        <v>0.68952070069200011</v>
      </c>
      <c r="AQ38" s="311">
        <v>0.69808044582000017</v>
      </c>
      <c r="AR38" s="311">
        <v>0.68345398562400006</v>
      </c>
      <c r="AS38" s="311">
        <v>0.66132327258000012</v>
      </c>
      <c r="AT38" s="311">
        <v>0.51776439012000008</v>
      </c>
      <c r="AU38" s="311">
        <v>0.57249905453999994</v>
      </c>
      <c r="AV38" s="311">
        <v>0.64177192141200001</v>
      </c>
      <c r="AW38" s="311">
        <v>0.65783989684800004</v>
      </c>
      <c r="AX38" s="311">
        <v>0.56665122537599999</v>
      </c>
      <c r="AY38" s="311">
        <v>0.55241070440400009</v>
      </c>
      <c r="AZ38" s="311">
        <v>0.51622364772000007</v>
      </c>
      <c r="BA38" s="311">
        <v>0.45983636960400004</v>
      </c>
      <c r="BB38" s="311">
        <v>0.40285410533999999</v>
      </c>
      <c r="BC38" s="311">
        <v>0.36924180505199999</v>
      </c>
      <c r="BD38" s="311">
        <v>0.27912390768000001</v>
      </c>
      <c r="BE38" s="312">
        <v>0.20670693495135531</v>
      </c>
      <c r="BF38" s="285">
        <v>-0.26146719706514499</v>
      </c>
      <c r="BG38" s="285">
        <v>-5.9916379473523462E-2</v>
      </c>
      <c r="BH38" s="285">
        <v>1.3650809767565212E-3</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3.0396168000000001E-2</v>
      </c>
      <c r="W39" s="311">
        <v>3.835694952000001E-2</v>
      </c>
      <c r="X39" s="311">
        <v>3.5121390480000007E-2</v>
      </c>
      <c r="Y39" s="311">
        <v>3.5252018640000007E-2</v>
      </c>
      <c r="Z39" s="311">
        <v>2.8788436800000001E-2</v>
      </c>
      <c r="AA39" s="311">
        <v>2.9663478000000004E-2</v>
      </c>
      <c r="AB39" s="311">
        <v>2.6000028000000001E-2</v>
      </c>
      <c r="AC39" s="311">
        <v>2.2872488400000002E-2</v>
      </c>
      <c r="AD39" s="311">
        <v>2.0904692399999997E-2</v>
      </c>
      <c r="AE39" s="311">
        <v>1.5725620799999999E-2</v>
      </c>
      <c r="AF39" s="311">
        <v>1.1187129600000002E-2</v>
      </c>
      <c r="AG39" s="311">
        <v>1.0487933999999999E-2</v>
      </c>
      <c r="AH39" s="311">
        <v>9.3700584000000007E-3</v>
      </c>
      <c r="AI39" s="311">
        <v>6.9124068000000006E-3</v>
      </c>
      <c r="AJ39" s="311">
        <v>5.3423567999999998E-3</v>
      </c>
      <c r="AK39" s="311">
        <v>5.5098288000000007E-3</v>
      </c>
      <c r="AL39" s="311">
        <v>5.141390400000001E-3</v>
      </c>
      <c r="AM39" s="311">
        <v>4.1449320000000005E-3</v>
      </c>
      <c r="AN39" s="311">
        <v>3.7178784000000001E-3</v>
      </c>
      <c r="AO39" s="311">
        <v>2.8135296000000001E-3</v>
      </c>
      <c r="AP39" s="311">
        <v>3.3871212000000004E-3</v>
      </c>
      <c r="AQ39" s="311">
        <v>3.6299556E-3</v>
      </c>
      <c r="AR39" s="311">
        <v>4.4882495999999999E-3</v>
      </c>
      <c r="AS39" s="311">
        <v>4.4463816000000003E-3</v>
      </c>
      <c r="AT39" s="311">
        <v>3.5880876E-3</v>
      </c>
      <c r="AU39" s="311">
        <v>4.5803592000000001E-3</v>
      </c>
      <c r="AV39" s="311">
        <v>4.6473479999999999E-3</v>
      </c>
      <c r="AW39" s="311">
        <v>3.7136916000000001E-3</v>
      </c>
      <c r="AX39" s="311">
        <v>3.1359132000000002E-3</v>
      </c>
      <c r="AY39" s="311">
        <v>2.5003569600000001E-3</v>
      </c>
      <c r="AZ39" s="311">
        <v>1.9359763200000001E-3</v>
      </c>
      <c r="BA39" s="311">
        <v>1.7165880000000002E-3</v>
      </c>
      <c r="BB39" s="311">
        <v>1.6747200000000002E-3</v>
      </c>
      <c r="BC39" s="311">
        <v>2.009664E-3</v>
      </c>
      <c r="BD39" s="311">
        <v>1.6747200000000002E-3</v>
      </c>
      <c r="BE39" s="312">
        <v>9.3944909589041103E-4</v>
      </c>
      <c r="BF39" s="285">
        <v>-0.44057377049180324</v>
      </c>
      <c r="BG39" s="285">
        <v>-7.3366670663620126E-2</v>
      </c>
      <c r="BH39" s="285">
        <v>6.2040690107127186E-6</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3.4047727488000001E-2</v>
      </c>
      <c r="W40" s="311">
        <v>3.9626052336000007E-2</v>
      </c>
      <c r="X40" s="311">
        <v>3.9007075824000009E-2</v>
      </c>
      <c r="Y40" s="311">
        <v>3.9323119221357249E-2</v>
      </c>
      <c r="Z40" s="311">
        <v>3.6740505764502947E-2</v>
      </c>
      <c r="AA40" s="311">
        <v>3.3377169599999999E-2</v>
      </c>
      <c r="AB40" s="311">
        <v>3.7279267200000001E-2</v>
      </c>
      <c r="AC40" s="311">
        <v>1.7471516400000001E-2</v>
      </c>
      <c r="AD40" s="311">
        <v>1.5491159999999999E-2</v>
      </c>
      <c r="AE40" s="311">
        <v>1.2861849600000003E-2</v>
      </c>
      <c r="AF40" s="311">
        <v>1.02744072E-2</v>
      </c>
      <c r="AG40" s="311">
        <v>9.4412339999999997E-3</v>
      </c>
      <c r="AH40" s="311">
        <v>7.6325363999999998E-3</v>
      </c>
      <c r="AI40" s="311">
        <v>6.6570120000000003E-3</v>
      </c>
      <c r="AJ40" s="311">
        <v>5.6814876E-3</v>
      </c>
      <c r="AK40" s="311">
        <v>3.8644164000000009E-3</v>
      </c>
      <c r="AL40" s="311">
        <v>3.5085384E-3</v>
      </c>
      <c r="AM40" s="311">
        <v>5.6563667999999998E-3</v>
      </c>
      <c r="AN40" s="311">
        <v>7.3059660000000014E-3</v>
      </c>
      <c r="AO40" s="311">
        <v>7.0631316000000013E-3</v>
      </c>
      <c r="AP40" s="311">
        <v>7.7372064000000018E-3</v>
      </c>
      <c r="AQ40" s="311">
        <v>1.0508868000000001E-2</v>
      </c>
      <c r="AR40" s="311">
        <v>1.0446066E-2</v>
      </c>
      <c r="AS40" s="311">
        <v>8.8634556000000003E-3</v>
      </c>
      <c r="AT40" s="311">
        <v>7.0463844000000003E-3</v>
      </c>
      <c r="AU40" s="311">
        <v>8.6666759999999999E-3</v>
      </c>
      <c r="AV40" s="311">
        <v>1.0035759600000001E-2</v>
      </c>
      <c r="AW40" s="311">
        <v>9.7845516E-3</v>
      </c>
      <c r="AX40" s="311">
        <v>1.1258305200000001E-2</v>
      </c>
      <c r="AY40" s="311">
        <v>9.5249700000000007E-3</v>
      </c>
      <c r="AZ40" s="311">
        <v>7.6367232000000007E-3</v>
      </c>
      <c r="BA40" s="311">
        <v>7.7372064000000001E-3</v>
      </c>
      <c r="BB40" s="311">
        <v>8.294050800000001E-3</v>
      </c>
      <c r="BC40" s="311">
        <v>8.8508952000000002E-3</v>
      </c>
      <c r="BD40" s="311">
        <v>8.3107980000000012E-3</v>
      </c>
      <c r="BE40" s="312">
        <v>6.5089788543968193E-3</v>
      </c>
      <c r="BF40" s="285">
        <v>-0.21894446728626715</v>
      </c>
      <c r="BG40" s="285">
        <v>1.6641044897063972E-2</v>
      </c>
      <c r="BH40" s="285">
        <v>4.2984930400804123E-5</v>
      </c>
    </row>
    <row r="41" spans="1:60" x14ac:dyDescent="0.15">
      <c r="A41" s="162" t="s">
        <v>159</v>
      </c>
      <c r="B41" s="311">
        <v>0.11417822280000001</v>
      </c>
      <c r="C41" s="311">
        <v>0.10309576320000001</v>
      </c>
      <c r="D41" s="311">
        <v>9.6602036400000021E-2</v>
      </c>
      <c r="E41" s="311">
        <v>0.1035437508</v>
      </c>
      <c r="F41" s="311">
        <v>0.1099997964</v>
      </c>
      <c r="G41" s="311">
        <v>0.11278820520000001</v>
      </c>
      <c r="H41" s="311">
        <v>0.10394149679999999</v>
      </c>
      <c r="I41" s="311">
        <v>0.10229608440000001</v>
      </c>
      <c r="J41" s="311">
        <v>0.101362428</v>
      </c>
      <c r="K41" s="311">
        <v>0.10806130800000001</v>
      </c>
      <c r="L41" s="311">
        <v>8.2170136799999988E-2</v>
      </c>
      <c r="M41" s="311">
        <v>7.6099276800000004E-2</v>
      </c>
      <c r="N41" s="311">
        <v>6.55904088E-2</v>
      </c>
      <c r="O41" s="311">
        <v>6.9345968399999999E-2</v>
      </c>
      <c r="P41" s="311">
        <v>7.70078124E-2</v>
      </c>
      <c r="Q41" s="311">
        <v>7.6392352799999994E-2</v>
      </c>
      <c r="R41" s="311">
        <v>6.1441290000000003E-2</v>
      </c>
      <c r="S41" s="311">
        <v>5.6580415200000005E-2</v>
      </c>
      <c r="T41" s="311">
        <v>5.1920506799999995E-2</v>
      </c>
      <c r="U41" s="311">
        <v>5.9109242399999998E-2</v>
      </c>
      <c r="V41" s="311">
        <v>5.86696284E-2</v>
      </c>
      <c r="W41" s="311">
        <v>5.2138220400000004E-2</v>
      </c>
      <c r="X41" s="311">
        <v>3.7563969600000011E-2</v>
      </c>
      <c r="Y41" s="311">
        <v>3.8305033200000005E-2</v>
      </c>
      <c r="Z41" s="311">
        <v>4.7453191200000008E-2</v>
      </c>
      <c r="AA41" s="311">
        <v>4.6071547200000007E-2</v>
      </c>
      <c r="AB41" s="311">
        <v>4.3823235600000003E-2</v>
      </c>
      <c r="AC41" s="311">
        <v>4.1281848000000003E-2</v>
      </c>
      <c r="AD41" s="311">
        <v>4.2655118399999997E-2</v>
      </c>
      <c r="AE41" s="311">
        <v>3.6781038000000002E-2</v>
      </c>
      <c r="AF41" s="311">
        <v>2.0686978800000002E-2</v>
      </c>
      <c r="AG41" s="311">
        <v>1.9493740800000003E-2</v>
      </c>
      <c r="AH41" s="311">
        <v>1.2367807199999999E-2</v>
      </c>
      <c r="AI41" s="311">
        <v>4.1156244000000002E-3</v>
      </c>
      <c r="AJ41" s="311">
        <v>4.1616792000000007E-3</v>
      </c>
      <c r="AK41" s="311">
        <v>4.5929196000000002E-3</v>
      </c>
      <c r="AL41" s="311">
        <v>4.9571712000000007E-3</v>
      </c>
      <c r="AM41" s="311">
        <v>3.0856716000000005E-3</v>
      </c>
      <c r="AN41" s="311">
        <v>2.3697288000000005E-3</v>
      </c>
      <c r="AO41" s="311">
        <v>3.3285060000000006E-3</v>
      </c>
      <c r="AP41" s="311">
        <v>3.2489567999999997E-3</v>
      </c>
      <c r="AQ41" s="311">
        <v>3.8769768000000001E-3</v>
      </c>
      <c r="AR41" s="311">
        <v>3.2824512000000005E-3</v>
      </c>
      <c r="AS41" s="311">
        <v>3.1359132000000007E-3</v>
      </c>
      <c r="AT41" s="311">
        <v>2.8009692000000004E-3</v>
      </c>
      <c r="AU41" s="311">
        <v>2.8051560000000001E-3</v>
      </c>
      <c r="AV41" s="311">
        <v>2.4450912000000004E-3</v>
      </c>
      <c r="AW41" s="311">
        <v>2.2483116E-3</v>
      </c>
      <c r="AX41" s="311">
        <v>2.0054771999999999E-3</v>
      </c>
      <c r="AY41" s="311">
        <v>2.2354162560000003E-3</v>
      </c>
      <c r="AZ41" s="311">
        <v>2.0572260480000003E-3</v>
      </c>
      <c r="BA41" s="311">
        <v>2.1932133120000003E-3</v>
      </c>
      <c r="BB41" s="311">
        <v>1.897918308E-3</v>
      </c>
      <c r="BC41" s="311">
        <v>1.7639407080000001E-3</v>
      </c>
      <c r="BD41" s="311">
        <v>1.7842885559999999E-3</v>
      </c>
      <c r="BE41" s="312">
        <v>1.7411538829957326E-3</v>
      </c>
      <c r="BF41" s="285">
        <v>-2.6840907480832232E-2</v>
      </c>
      <c r="BG41" s="285">
        <v>-4.4092925673892447E-2</v>
      </c>
      <c r="BH41" s="285">
        <v>1.1498482350592469E-5</v>
      </c>
    </row>
    <row r="42" spans="1:60" x14ac:dyDescent="0.15">
      <c r="A42" s="162" t="s">
        <v>158</v>
      </c>
      <c r="B42" s="311">
        <v>0.371</v>
      </c>
      <c r="C42" s="311">
        <v>0.33800000000000002</v>
      </c>
      <c r="D42" s="311">
        <v>0.32500000000000001</v>
      </c>
      <c r="E42" s="311">
        <v>0.308</v>
      </c>
      <c r="F42" s="311">
        <v>0.26200000000000001</v>
      </c>
      <c r="G42" s="311">
        <v>0.192</v>
      </c>
      <c r="H42" s="311">
        <v>0.14499999999999999</v>
      </c>
      <c r="I42" s="311">
        <v>0.124</v>
      </c>
      <c r="J42" s="311">
        <v>0.126</v>
      </c>
      <c r="K42" s="311">
        <v>0.12</v>
      </c>
      <c r="L42" s="311">
        <v>0.10100000000000001</v>
      </c>
      <c r="M42" s="311">
        <v>0.126</v>
      </c>
      <c r="N42" s="311">
        <v>0.13200000000000001</v>
      </c>
      <c r="O42" s="311">
        <v>0.151</v>
      </c>
      <c r="P42" s="311">
        <v>0.14399999999999999</v>
      </c>
      <c r="Q42" s="311">
        <v>0.16700000000000001</v>
      </c>
      <c r="R42" s="311">
        <v>0.185</v>
      </c>
      <c r="S42" s="311">
        <v>0.214</v>
      </c>
      <c r="T42" s="311">
        <v>0.221</v>
      </c>
      <c r="U42" s="311">
        <v>0.26700000000000002</v>
      </c>
      <c r="V42" s="311">
        <v>0.26600000000000001</v>
      </c>
      <c r="W42" s="311">
        <v>0.27400000000000002</v>
      </c>
      <c r="X42" s="311">
        <v>0.28899999999999998</v>
      </c>
      <c r="Y42" s="311">
        <v>0.34599999999999997</v>
      </c>
      <c r="Z42" s="311">
        <v>0.34300000000000003</v>
      </c>
      <c r="AA42" s="311">
        <v>0.36599999999999999</v>
      </c>
      <c r="AB42" s="311">
        <v>0.33700000000000002</v>
      </c>
      <c r="AC42" s="311">
        <v>0.33600000000000002</v>
      </c>
      <c r="AD42" s="311">
        <v>0.33900000000000002</v>
      </c>
      <c r="AE42" s="311">
        <v>0.36099999999999999</v>
      </c>
      <c r="AF42" s="311">
        <v>0.373</v>
      </c>
      <c r="AG42" s="311">
        <v>0.36</v>
      </c>
      <c r="AH42" s="311">
        <v>0.35</v>
      </c>
      <c r="AI42" s="311">
        <v>0.35699999999999998</v>
      </c>
      <c r="AJ42" s="311">
        <v>0.313</v>
      </c>
      <c r="AK42" s="311">
        <v>0.32500000000000001</v>
      </c>
      <c r="AL42" s="311">
        <v>0.34599999999999997</v>
      </c>
      <c r="AM42" s="311">
        <v>0.34799999999999998</v>
      </c>
      <c r="AN42" s="311">
        <v>0.36</v>
      </c>
      <c r="AO42" s="311">
        <v>0.35499999999999998</v>
      </c>
      <c r="AP42" s="311">
        <v>0.33900000000000002</v>
      </c>
      <c r="AQ42" s="311">
        <v>0.32300000000000001</v>
      </c>
      <c r="AR42" s="311">
        <v>0.35199999999999998</v>
      </c>
      <c r="AS42" s="311">
        <v>0.33300000000000002</v>
      </c>
      <c r="AT42" s="311">
        <v>0.314</v>
      </c>
      <c r="AU42" s="311">
        <v>0.316</v>
      </c>
      <c r="AV42" s="311">
        <v>0.31169999999999998</v>
      </c>
      <c r="AW42" s="311">
        <v>0.34250000000000003</v>
      </c>
      <c r="AX42" s="311">
        <v>0.3427</v>
      </c>
      <c r="AY42" s="311">
        <v>0.37910000000000005</v>
      </c>
      <c r="AZ42" s="311">
        <v>0.4632</v>
      </c>
      <c r="BA42" s="311">
        <v>0.4294</v>
      </c>
      <c r="BB42" s="311">
        <v>0.3851</v>
      </c>
      <c r="BC42" s="311">
        <v>0.34599999999999997</v>
      </c>
      <c r="BD42" s="311">
        <v>0.26880000000000004</v>
      </c>
      <c r="BE42" s="312">
        <v>0.17959999999999998</v>
      </c>
      <c r="BF42" s="285">
        <v>-0.33367079755399442</v>
      </c>
      <c r="BG42" s="285">
        <v>-1.5422375832185198E-2</v>
      </c>
      <c r="BH42" s="285">
        <v>1.186068302368119E-3</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5.5680336936000004E-2</v>
      </c>
      <c r="AB43" s="311">
        <v>5.5920952331999993E-2</v>
      </c>
      <c r="AC43" s="311">
        <v>5.5592958420000005E-2</v>
      </c>
      <c r="AD43" s="311">
        <v>5.586907788E-2</v>
      </c>
      <c r="AE43" s="311">
        <v>5.8034616444000001E-2</v>
      </c>
      <c r="AF43" s="311">
        <v>5.9858177184000008E-2</v>
      </c>
      <c r="AG43" s="311">
        <v>5.7915418248000006E-2</v>
      </c>
      <c r="AH43" s="311">
        <v>5.4168609060000004E-2</v>
      </c>
      <c r="AI43" s="311">
        <v>7.0038925668000018E-2</v>
      </c>
      <c r="AJ43" s="311">
        <v>6.1080806520000003E-2</v>
      </c>
      <c r="AK43" s="311">
        <v>5.5961982971999995E-2</v>
      </c>
      <c r="AL43" s="311">
        <v>6.1876759068000005E-2</v>
      </c>
      <c r="AM43" s="311">
        <v>5.3793304307999994E-2</v>
      </c>
      <c r="AN43" s="311">
        <v>6.1939644804000007E-2</v>
      </c>
      <c r="AO43" s="311">
        <v>5.8860546480000012E-2</v>
      </c>
      <c r="AP43" s="311">
        <v>6.1077750156000005E-2</v>
      </c>
      <c r="AQ43" s="311">
        <v>5.9352746688000002E-2</v>
      </c>
      <c r="AR43" s="311">
        <v>6.0903704880000006E-2</v>
      </c>
      <c r="AS43" s="311">
        <v>6.2416353851999999E-2</v>
      </c>
      <c r="AT43" s="311">
        <v>5.5980111816000003E-2</v>
      </c>
      <c r="AU43" s="311">
        <v>5.4206164655999999E-2</v>
      </c>
      <c r="AV43" s="311">
        <v>6.1907657652000007E-2</v>
      </c>
      <c r="AW43" s="311">
        <v>5.8273012835999997E-2</v>
      </c>
      <c r="AX43" s="311">
        <v>4.8745321416000006E-2</v>
      </c>
      <c r="AY43" s="311">
        <v>4.5103642776E-2</v>
      </c>
      <c r="AZ43" s="311">
        <v>4.0667476968000008E-2</v>
      </c>
      <c r="BA43" s="311">
        <v>3.6677791512000006E-2</v>
      </c>
      <c r="BB43" s="311">
        <v>4.0089205697904008E-2</v>
      </c>
      <c r="BC43" s="311">
        <v>3.6176664041567996E-2</v>
      </c>
      <c r="BD43" s="311">
        <v>4.2874147994975999E-2</v>
      </c>
      <c r="BE43" s="312">
        <v>3.5916358422957921E-2</v>
      </c>
      <c r="BF43" s="285">
        <v>-0.16457287267104581</v>
      </c>
      <c r="BG43" s="285">
        <v>-2.632016882667676E-2</v>
      </c>
      <c r="BH43" s="285">
        <v>2.3718961170357794E-4</v>
      </c>
    </row>
    <row r="44" spans="1:60" x14ac:dyDescent="0.15">
      <c r="A44" s="162" t="s">
        <v>156</v>
      </c>
      <c r="B44" s="311">
        <v>3.1958723628000001E-2</v>
      </c>
      <c r="C44" s="311">
        <v>2.942524908E-2</v>
      </c>
      <c r="D44" s="311">
        <v>3.0892345668000001E-2</v>
      </c>
      <c r="E44" s="311">
        <v>3.1445003268000003E-2</v>
      </c>
      <c r="F44" s="311">
        <v>3.5033132735999999E-2</v>
      </c>
      <c r="G44" s="311">
        <v>3.5785584432000007E-2</v>
      </c>
      <c r="H44" s="311">
        <v>3.3652912248000003E-2</v>
      </c>
      <c r="I44" s="311">
        <v>3.6539250300000006E-2</v>
      </c>
      <c r="J44" s="311">
        <v>3.9280725072000006E-2</v>
      </c>
      <c r="K44" s="311">
        <v>4.3549586352E-2</v>
      </c>
      <c r="L44" s="311">
        <v>4.1407619472000001E-2</v>
      </c>
      <c r="M44" s="311">
        <v>3.9952245924000006E-2</v>
      </c>
      <c r="N44" s="311">
        <v>3.4399753631999999E-2</v>
      </c>
      <c r="O44" s="311">
        <v>3.5452398887999996E-2</v>
      </c>
      <c r="P44" s="311">
        <v>4.4149219848000007E-2</v>
      </c>
      <c r="Q44" s="311">
        <v>4.0867606008000004E-2</v>
      </c>
      <c r="R44" s="311">
        <v>4.0940540064000004E-2</v>
      </c>
      <c r="S44" s="311">
        <v>3.9375514223999999E-2</v>
      </c>
      <c r="T44" s="311">
        <v>4.1947884143999997E-2</v>
      </c>
      <c r="U44" s="311">
        <v>4.7039032944000005E-2</v>
      </c>
      <c r="V44" s="311">
        <v>4.6847277504000001E-2</v>
      </c>
      <c r="W44" s="311">
        <v>4.1750309052000001E-2</v>
      </c>
      <c r="X44" s="311">
        <v>4.0335086916000004E-2</v>
      </c>
      <c r="Y44" s="311">
        <v>4.1407075187999999E-2</v>
      </c>
      <c r="Z44" s="311">
        <v>3.6278370792000005E-2</v>
      </c>
      <c r="AA44" s="311">
        <v>3.3975078134400011E-2</v>
      </c>
      <c r="AB44" s="311">
        <v>3.0237538521600004E-2</v>
      </c>
      <c r="AC44" s="311">
        <v>3.0378047529600001E-2</v>
      </c>
      <c r="AD44" s="311">
        <v>3.2851006070400007E-2</v>
      </c>
      <c r="AE44" s="311">
        <v>3.7038174508800002E-2</v>
      </c>
      <c r="AF44" s="311">
        <v>4.0438492502400003E-2</v>
      </c>
      <c r="AG44" s="311">
        <v>4.0213678089600011E-2</v>
      </c>
      <c r="AH44" s="311">
        <v>3.9904558272000006E-2</v>
      </c>
      <c r="AI44" s="311">
        <v>4.3304876265599999E-2</v>
      </c>
      <c r="AJ44" s="311">
        <v>4.0579001510400003E-2</v>
      </c>
      <c r="AK44" s="311">
        <v>4.1562564566400007E-2</v>
      </c>
      <c r="AL44" s="311">
        <v>3.7038174508800002E-2</v>
      </c>
      <c r="AM44" s="311">
        <v>3.2120359228800008E-2</v>
      </c>
      <c r="AN44" s="311">
        <v>3.1361610585600004E-2</v>
      </c>
      <c r="AO44" s="311">
        <v>3.5408270016000006E-2</v>
      </c>
      <c r="AP44" s="311">
        <v>3.0237538521600004E-2</v>
      </c>
      <c r="AQ44" s="311">
        <v>2.5937962876799999E-2</v>
      </c>
      <c r="AR44" s="311">
        <v>2.8523328624000005E-2</v>
      </c>
      <c r="AS44" s="311">
        <v>2.9394484473600001E-2</v>
      </c>
      <c r="AT44" s="311">
        <v>2.3399999999999997E-2</v>
      </c>
      <c r="AU44" s="311">
        <v>3.1899999999999998E-2</v>
      </c>
      <c r="AV44" s="311">
        <v>3.5400000000000001E-2</v>
      </c>
      <c r="AW44" s="311">
        <v>3.4299999999999997E-2</v>
      </c>
      <c r="AX44" s="311">
        <v>3.2500000000000001E-2</v>
      </c>
      <c r="AY44" s="311">
        <v>3.56E-2</v>
      </c>
      <c r="AZ44" s="311">
        <v>3.1905844344000005E-2</v>
      </c>
      <c r="BA44" s="311">
        <v>3.2760830772000003E-2</v>
      </c>
      <c r="BB44" s="311">
        <v>3.4248107736000004E-2</v>
      </c>
      <c r="BC44" s="311">
        <v>3.3445916856000006E-2</v>
      </c>
      <c r="BD44" s="311">
        <v>3.2668344359999997E-2</v>
      </c>
      <c r="BE44" s="312">
        <v>3.2653799299279619E-2</v>
      </c>
      <c r="BF44" s="285">
        <v>-3.1762580450749311E-3</v>
      </c>
      <c r="BG44" s="285">
        <v>3.3929976108465265E-2</v>
      </c>
      <c r="BH44" s="285">
        <v>2.1564385468132437E-4</v>
      </c>
    </row>
    <row r="45" spans="1:60" x14ac:dyDescent="0.15">
      <c r="A45" s="162" t="s">
        <v>155</v>
      </c>
      <c r="B45" s="311">
        <v>2.4903505080000001</v>
      </c>
      <c r="C45" s="311">
        <v>2.5237193040000001</v>
      </c>
      <c r="D45" s="311">
        <v>2.5693972920000001</v>
      </c>
      <c r="E45" s="311">
        <v>2.693033496</v>
      </c>
      <c r="F45" s="311">
        <v>2.8293138360000003</v>
      </c>
      <c r="G45" s="311">
        <v>2.9382962400000001</v>
      </c>
      <c r="H45" s="311">
        <v>3.0076715160000007</v>
      </c>
      <c r="I45" s="311">
        <v>3.1462545959999999</v>
      </c>
      <c r="J45" s="311">
        <v>3.1591918080000005</v>
      </c>
      <c r="K45" s="311">
        <v>3.2482450439999999</v>
      </c>
      <c r="L45" s="311">
        <v>3.504393468</v>
      </c>
      <c r="M45" s="311">
        <v>3.6641198880000001</v>
      </c>
      <c r="N45" s="311">
        <v>3.7940781599999998</v>
      </c>
      <c r="O45" s="311">
        <v>3.9707192520000003</v>
      </c>
      <c r="P45" s="311">
        <v>4.0186162440000004</v>
      </c>
      <c r="Q45" s="311">
        <v>4.2556309920000004</v>
      </c>
      <c r="R45" s="311">
        <v>3.7944968399999999</v>
      </c>
      <c r="S45" s="311">
        <v>3.9278464200000003</v>
      </c>
      <c r="T45" s="311">
        <v>3.9183423840000002</v>
      </c>
      <c r="U45" s="311">
        <v>4.0857306480000002</v>
      </c>
      <c r="V45" s="311">
        <v>4.1807291400000004</v>
      </c>
      <c r="W45" s="311">
        <v>4.2876181440000005</v>
      </c>
      <c r="X45" s="311">
        <v>4.4421948000000002</v>
      </c>
      <c r="Y45" s="311">
        <v>4.3198983720000008</v>
      </c>
      <c r="Z45" s="311">
        <v>4.1278079879999998</v>
      </c>
      <c r="AA45" s="311">
        <v>3.2841468540000003</v>
      </c>
      <c r="AB45" s="311">
        <v>3.2528044692</v>
      </c>
      <c r="AC45" s="311">
        <v>3.1447473480000001</v>
      </c>
      <c r="AD45" s="311">
        <v>3.108552462</v>
      </c>
      <c r="AE45" s="311">
        <v>2.8950717168</v>
      </c>
      <c r="AF45" s="311">
        <v>2.9443084848000005</v>
      </c>
      <c r="AG45" s="311">
        <v>3.0137549363999998</v>
      </c>
      <c r="AH45" s="311">
        <v>2.9410385940000001</v>
      </c>
      <c r="AI45" s="311">
        <v>2.6500518072000001</v>
      </c>
      <c r="AJ45" s="311">
        <v>2.5424384868000001</v>
      </c>
      <c r="AK45" s="311">
        <v>2.3548112315999998</v>
      </c>
      <c r="AL45" s="311">
        <v>2.3270694947999999</v>
      </c>
      <c r="AM45" s="311">
        <v>2.2830159852</v>
      </c>
      <c r="AN45" s="311">
        <v>2.3504234652</v>
      </c>
      <c r="AO45" s="311">
        <v>2.281355</v>
      </c>
      <c r="AP45" s="311">
        <v>2.3076829999999999</v>
      </c>
      <c r="AQ45" s="311">
        <v>2.403302</v>
      </c>
      <c r="AR45" s="311">
        <v>2.3424119999999999</v>
      </c>
      <c r="AS45" s="311">
        <v>2.3118569999999998</v>
      </c>
      <c r="AT45" s="311">
        <v>2.1703489999999999</v>
      </c>
      <c r="AU45" s="311">
        <v>2.3058830000000001</v>
      </c>
      <c r="AV45" s="311">
        <v>2.3011840000000001</v>
      </c>
      <c r="AW45" s="311">
        <v>2.1448700000000001</v>
      </c>
      <c r="AX45" s="311">
        <v>2.2349600000000001</v>
      </c>
      <c r="AY45" s="311">
        <v>2.0701750000000003</v>
      </c>
      <c r="AZ45" s="311">
        <v>2.0377700000000001</v>
      </c>
      <c r="BA45" s="311">
        <v>2.0724100000000001</v>
      </c>
      <c r="BB45" s="311">
        <v>2.0839650000000001</v>
      </c>
      <c r="BC45" s="311">
        <v>2.0850309999999999</v>
      </c>
      <c r="BD45" s="311">
        <v>1.857882</v>
      </c>
      <c r="BE45" s="312">
        <v>1.6693759492973861</v>
      </c>
      <c r="BF45" s="285">
        <v>-0.10391789531095297</v>
      </c>
      <c r="BG45" s="285">
        <v>-1.5424884299361175E-2</v>
      </c>
      <c r="BH45" s="285">
        <v>1.1024464912011794E-2</v>
      </c>
    </row>
    <row r="46" spans="1:60" x14ac:dyDescent="0.15">
      <c r="A46" s="162" t="s">
        <v>154</v>
      </c>
      <c r="B46" s="311">
        <v>2.4785856000000002E-2</v>
      </c>
      <c r="C46" s="311">
        <v>2.5288272000000004E-2</v>
      </c>
      <c r="D46" s="311">
        <v>2.5162667999999999E-2</v>
      </c>
      <c r="E46" s="311">
        <v>2.2650588000000003E-2</v>
      </c>
      <c r="F46" s="311">
        <v>2.1352680000000002E-2</v>
      </c>
      <c r="G46" s="311">
        <v>1.9552356E-2</v>
      </c>
      <c r="H46" s="311">
        <v>1.8086976000000001E-2</v>
      </c>
      <c r="I46" s="311">
        <v>1.5993576000000002E-2</v>
      </c>
      <c r="J46" s="311">
        <v>2.3655420000000003E-2</v>
      </c>
      <c r="K46" s="311">
        <v>1.8380052000000004E-2</v>
      </c>
      <c r="L46" s="311">
        <v>1.7249615999999999E-2</v>
      </c>
      <c r="M46" s="311">
        <v>1.67472E-2</v>
      </c>
      <c r="N46" s="311">
        <v>1.5198084000000002E-2</v>
      </c>
      <c r="O46" s="311">
        <v>1.7919503999999999E-2</v>
      </c>
      <c r="P46" s="311">
        <v>1.8714996000000005E-2</v>
      </c>
      <c r="Q46" s="311">
        <v>1.46538E-2</v>
      </c>
      <c r="R46" s="311">
        <v>1.6621595999999999E-2</v>
      </c>
      <c r="S46" s="311">
        <v>1.5323688E-2</v>
      </c>
      <c r="T46" s="311">
        <v>1.67472E-2</v>
      </c>
      <c r="U46" s="311">
        <v>2.0724659999999999E-2</v>
      </c>
      <c r="V46" s="311">
        <v>3.2196492E-2</v>
      </c>
      <c r="W46" s="311">
        <v>6.0708600000000001E-2</v>
      </c>
      <c r="X46" s="311">
        <v>7.9046784000000009E-2</v>
      </c>
      <c r="Y46" s="311">
        <v>9.1146636000000003E-2</v>
      </c>
      <c r="Z46" s="311">
        <v>0.10169737200000001</v>
      </c>
      <c r="AA46" s="311">
        <v>0.11924006400000001</v>
      </c>
      <c r="AB46" s="311">
        <v>0.12493411200000001</v>
      </c>
      <c r="AC46" s="311">
        <v>0.126483228</v>
      </c>
      <c r="AD46" s="311">
        <v>0.13774572000000002</v>
      </c>
      <c r="AE46" s="311">
        <v>0.143481636</v>
      </c>
      <c r="AF46" s="311">
        <v>0.17592933600000002</v>
      </c>
      <c r="AG46" s="311">
        <v>0.16412256000000003</v>
      </c>
      <c r="AH46" s="311">
        <v>0.149301288</v>
      </c>
      <c r="AI46" s="311">
        <v>0.14925942</v>
      </c>
      <c r="AJ46" s="311">
        <v>0.15500088984704083</v>
      </c>
      <c r="AK46" s="311">
        <v>0.15542410618799998</v>
      </c>
      <c r="AL46" s="311">
        <v>0.13290841688400001</v>
      </c>
      <c r="AM46" s="311">
        <v>0.14653389693600002</v>
      </c>
      <c r="AN46" s="311">
        <v>0.14028434431200001</v>
      </c>
      <c r="AO46" s="311">
        <v>0.13879120582800003</v>
      </c>
      <c r="AP46" s="311">
        <v>0.13966607955600002</v>
      </c>
      <c r="AQ46" s="311">
        <v>0.138292767288</v>
      </c>
      <c r="AR46" s="311">
        <v>0.12037389130800001</v>
      </c>
      <c r="AS46" s="311">
        <v>0.10534076722800002</v>
      </c>
      <c r="AT46" s="311">
        <v>0.11957990655600001</v>
      </c>
      <c r="AU46" s="311">
        <v>6.8982847235999997E-2</v>
      </c>
      <c r="AV46" s="311">
        <v>9.2982840875999992E-2</v>
      </c>
      <c r="AW46" s="311">
        <v>0.12186497826000002</v>
      </c>
      <c r="AX46" s="311">
        <v>0.110935504332</v>
      </c>
      <c r="AY46" s="311">
        <v>0.112166716608</v>
      </c>
      <c r="AZ46" s="311">
        <v>0.13649055922800002</v>
      </c>
      <c r="BA46" s="311">
        <v>0.11915632800000001</v>
      </c>
      <c r="BB46" s="311">
        <v>0.13594539600000002</v>
      </c>
      <c r="BC46" s="311">
        <v>0.114006564</v>
      </c>
      <c r="BD46" s="311">
        <v>5.2265156289061081E-2</v>
      </c>
      <c r="BE46" s="312">
        <v>2.4200681616711725E-2</v>
      </c>
      <c r="BF46" s="285">
        <v>-0.53822850156016799</v>
      </c>
      <c r="BG46" s="285">
        <v>-7.9432995989084265E-2</v>
      </c>
      <c r="BH46" s="285">
        <v>1.5981994076439101E-4</v>
      </c>
    </row>
    <row r="47" spans="1:60" x14ac:dyDescent="0.15">
      <c r="A47" s="162" t="s">
        <v>153</v>
      </c>
      <c r="B47" s="311">
        <v>0.18252883309104004</v>
      </c>
      <c r="C47" s="311">
        <v>0.19657990534050002</v>
      </c>
      <c r="D47" s="311">
        <v>0.21783665570418001</v>
      </c>
      <c r="E47" s="311">
        <v>0.23882319313596004</v>
      </c>
      <c r="F47" s="311">
        <v>0.27597747079072799</v>
      </c>
      <c r="G47" s="311">
        <v>0.29984627946819603</v>
      </c>
      <c r="H47" s="311">
        <v>0.31668955199999999</v>
      </c>
      <c r="I47" s="311">
        <v>0.33151082400000004</v>
      </c>
      <c r="J47" s="311">
        <v>0.373295088</v>
      </c>
      <c r="K47" s="311">
        <v>0.39259623600000004</v>
      </c>
      <c r="L47" s="311">
        <v>0.40699882799999998</v>
      </c>
      <c r="M47" s="311">
        <v>0.41306968800000005</v>
      </c>
      <c r="N47" s="311">
        <v>0.41826131999999999</v>
      </c>
      <c r="O47" s="311">
        <v>0.469675224</v>
      </c>
      <c r="P47" s="311">
        <v>0.50584917600000001</v>
      </c>
      <c r="Q47" s="311">
        <v>0.51765595200000003</v>
      </c>
      <c r="R47" s="311">
        <v>0.54411652799999999</v>
      </c>
      <c r="S47" s="311">
        <v>0.51991682400000006</v>
      </c>
      <c r="T47" s="311">
        <v>0.600680196</v>
      </c>
      <c r="U47" s="311">
        <v>0.59963349600000004</v>
      </c>
      <c r="V47" s="311">
        <v>0.6247542960000001</v>
      </c>
      <c r="W47" s="311">
        <v>0.63275108400000002</v>
      </c>
      <c r="X47" s="311">
        <v>0.67750797600000001</v>
      </c>
      <c r="Y47" s="311">
        <v>0.73365296400000002</v>
      </c>
      <c r="Z47" s="311">
        <v>0.73281560400000001</v>
      </c>
      <c r="AA47" s="311">
        <v>0.52580823775200003</v>
      </c>
      <c r="AB47" s="311">
        <v>0.43887980275200011</v>
      </c>
      <c r="AC47" s="311">
        <v>0.43211368274400008</v>
      </c>
      <c r="AD47" s="311">
        <v>0.42739880165999999</v>
      </c>
      <c r="AE47" s="311">
        <v>0.42801568477200003</v>
      </c>
      <c r="AF47" s="311">
        <v>0.44234710117199993</v>
      </c>
      <c r="AG47" s="311">
        <v>0.442035268308</v>
      </c>
      <c r="AH47" s="311">
        <v>0.401687202312</v>
      </c>
      <c r="AI47" s="311">
        <v>0.33852321158400001</v>
      </c>
      <c r="AJ47" s="311">
        <v>0.29428313817600005</v>
      </c>
      <c r="AK47" s="311">
        <v>0.30793097574</v>
      </c>
      <c r="AL47" s="311">
        <v>0.31845123183600005</v>
      </c>
      <c r="AM47" s="311">
        <v>0.34297336130400002</v>
      </c>
      <c r="AN47" s="311">
        <v>0.38382288033600009</v>
      </c>
      <c r="AO47" s="311">
        <v>0.37743072530400007</v>
      </c>
      <c r="AP47" s="311">
        <v>0.35993580469200004</v>
      </c>
      <c r="AQ47" s="311">
        <v>0.40771468706399999</v>
      </c>
      <c r="AR47" s="311">
        <v>0.41115129624000002</v>
      </c>
      <c r="AS47" s="311">
        <v>0.39559415227200001</v>
      </c>
      <c r="AT47" s="311">
        <v>0.31540181792400002</v>
      </c>
      <c r="AU47" s="311">
        <v>0.29482122571199998</v>
      </c>
      <c r="AV47" s="311">
        <v>0.34367414788799994</v>
      </c>
      <c r="AW47" s="311">
        <v>0.31681930093200006</v>
      </c>
      <c r="AX47" s="311">
        <v>0.24607996549200001</v>
      </c>
      <c r="AY47" s="311">
        <v>0.24331596573600003</v>
      </c>
      <c r="AZ47" s="311">
        <v>0.25232248429199999</v>
      </c>
      <c r="BA47" s="311">
        <v>0.22456429336800002</v>
      </c>
      <c r="BB47" s="311">
        <v>0.22503631320000003</v>
      </c>
      <c r="BC47" s="311">
        <v>0.21463768364399999</v>
      </c>
      <c r="BD47" s="311">
        <v>0.20801165396400004</v>
      </c>
      <c r="BE47" s="312">
        <v>0.15232270702932943</v>
      </c>
      <c r="BF47" s="285">
        <v>-0.26972108593503874</v>
      </c>
      <c r="BG47" s="285">
        <v>-4.0770895405320529E-2</v>
      </c>
      <c r="BH47" s="285">
        <v>1.00593059319818E-3</v>
      </c>
    </row>
    <row r="48" spans="1:60" x14ac:dyDescent="0.15">
      <c r="A48" s="162" t="s">
        <v>152</v>
      </c>
      <c r="B48" s="311">
        <v>0.25282999826873775</v>
      </c>
      <c r="C48" s="311">
        <v>0.2560094280488614</v>
      </c>
      <c r="D48" s="311">
        <v>0.24686312320193035</v>
      </c>
      <c r="E48" s="311">
        <v>0.25962439615502941</v>
      </c>
      <c r="F48" s="311">
        <v>0.27308253042979941</v>
      </c>
      <c r="G48" s="311">
        <v>0.27530377589262556</v>
      </c>
      <c r="H48" s="311">
        <v>0.28880546400000001</v>
      </c>
      <c r="I48" s="311">
        <v>0.29395522800000001</v>
      </c>
      <c r="J48" s="311">
        <v>0.28583283600000003</v>
      </c>
      <c r="K48" s="311">
        <v>0.28486987200000002</v>
      </c>
      <c r="L48" s="311">
        <v>0.28365570000000001</v>
      </c>
      <c r="M48" s="311">
        <v>0.28114361999999998</v>
      </c>
      <c r="N48" s="311">
        <v>0.28876359600000001</v>
      </c>
      <c r="O48" s="311">
        <v>0.302789376</v>
      </c>
      <c r="P48" s="311">
        <v>0.29780708400000006</v>
      </c>
      <c r="Q48" s="311">
        <v>0.33896332800000006</v>
      </c>
      <c r="R48" s="311">
        <v>0.32987797200000002</v>
      </c>
      <c r="S48" s="311">
        <v>0.33578136000000003</v>
      </c>
      <c r="T48" s="311">
        <v>0.33624190800000003</v>
      </c>
      <c r="U48" s="311">
        <v>0.35767832400000005</v>
      </c>
      <c r="V48" s="311">
        <v>0.35483130000000002</v>
      </c>
      <c r="W48" s="311">
        <v>0.327742704</v>
      </c>
      <c r="X48" s="311">
        <v>0.34428056400000001</v>
      </c>
      <c r="Y48" s="311">
        <v>0.35880876</v>
      </c>
      <c r="Z48" s="311">
        <v>0.34608088800000003</v>
      </c>
      <c r="AA48" s="311">
        <v>0.32787396018000003</v>
      </c>
      <c r="AB48" s="311">
        <v>0.29136837175200003</v>
      </c>
      <c r="AC48" s="311">
        <v>0.25959202513200003</v>
      </c>
      <c r="AD48" s="311">
        <v>0.25628022446400006</v>
      </c>
      <c r="AE48" s="311">
        <v>0.22858048126799999</v>
      </c>
      <c r="AF48" s="311">
        <v>0.22792043224799999</v>
      </c>
      <c r="AG48" s="311">
        <v>0.22422269235599998</v>
      </c>
      <c r="AH48" s="311">
        <v>0.21056878393200001</v>
      </c>
      <c r="AI48" s="311">
        <v>0.19175518879200004</v>
      </c>
      <c r="AJ48" s="311">
        <v>0.19070832132000001</v>
      </c>
      <c r="AK48" s="311">
        <v>0.179114276628</v>
      </c>
      <c r="AL48" s="311">
        <v>0.18517525578000002</v>
      </c>
      <c r="AM48" s="311">
        <v>0.17936569396800001</v>
      </c>
      <c r="AN48" s="311">
        <v>0.19436620287599998</v>
      </c>
      <c r="AO48" s="311">
        <v>0.19064480756400001</v>
      </c>
      <c r="AP48" s="311">
        <v>0.17673793268399998</v>
      </c>
      <c r="AQ48" s="311">
        <v>0.18431524519200002</v>
      </c>
      <c r="AR48" s="311">
        <v>0.16516812956399998</v>
      </c>
      <c r="AS48" s="311">
        <v>0.16471876031999999</v>
      </c>
      <c r="AT48" s="311">
        <v>0.16035758010000001</v>
      </c>
      <c r="AU48" s="311">
        <v>0.16123354239599999</v>
      </c>
      <c r="AV48" s="311">
        <v>0.15285039649200002</v>
      </c>
      <c r="AW48" s="311">
        <v>0.14414963993999999</v>
      </c>
      <c r="AX48" s="311">
        <v>0.14328414464399999</v>
      </c>
      <c r="AY48" s="311">
        <v>0.14072240919600001</v>
      </c>
      <c r="AZ48" s="311">
        <v>0.13565793031200002</v>
      </c>
      <c r="BA48" s="311">
        <v>0.13389512004000001</v>
      </c>
      <c r="BB48" s="311">
        <v>0.13991561283600004</v>
      </c>
      <c r="BC48" s="311">
        <v>0.13886799174</v>
      </c>
      <c r="BD48" s="311">
        <v>0.11313960332400003</v>
      </c>
      <c r="BE48" s="312">
        <v>8.2957487583521616E-2</v>
      </c>
      <c r="BF48" s="285">
        <v>-0.26877215978508417</v>
      </c>
      <c r="BG48" s="285">
        <v>-3.4277131306273301E-2</v>
      </c>
      <c r="BH48" s="285">
        <v>5.4784658389149109E-4</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6.5883484800000003E-2</v>
      </c>
      <c r="AB49" s="311">
        <v>6.0151755600000009E-2</v>
      </c>
      <c r="AC49" s="311">
        <v>6.2659648799999995E-2</v>
      </c>
      <c r="AD49" s="311">
        <v>5.9724701999999998E-2</v>
      </c>
      <c r="AE49" s="311">
        <v>5.5630011600000001E-2</v>
      </c>
      <c r="AF49" s="311">
        <v>5.7706664400000003E-2</v>
      </c>
      <c r="AG49" s="311">
        <v>5.325609600000001E-2</v>
      </c>
      <c r="AH49" s="311">
        <v>5.9046440400000004E-2</v>
      </c>
      <c r="AI49" s="311">
        <v>5.9795877600000005E-2</v>
      </c>
      <c r="AJ49" s="311">
        <v>5.4700542000000005E-2</v>
      </c>
      <c r="AK49" s="311">
        <v>5.6835977471999997E-2</v>
      </c>
      <c r="AL49" s="311">
        <v>6.0258142187999998E-2</v>
      </c>
      <c r="AM49" s="311">
        <v>6.5640441059999999E-2</v>
      </c>
      <c r="AN49" s="311">
        <v>6.2284804595999999E-2</v>
      </c>
      <c r="AO49" s="311">
        <v>6.3324763847999996E-2</v>
      </c>
      <c r="AP49" s="311">
        <v>6.3542896128000015E-2</v>
      </c>
      <c r="AQ49" s="311">
        <v>6.4794205044000006E-2</v>
      </c>
      <c r="AR49" s="311">
        <v>6.5864016180000012E-2</v>
      </c>
      <c r="AS49" s="311">
        <v>6.3457485408000017E-2</v>
      </c>
      <c r="AT49" s="311">
        <v>5.8918156847999996E-2</v>
      </c>
      <c r="AU49" s="311">
        <v>6.0109929468000006E-2</v>
      </c>
      <c r="AV49" s="311">
        <v>6.0937576092000005E-2</v>
      </c>
      <c r="AW49" s="311">
        <v>5.7859650072000009E-2</v>
      </c>
      <c r="AX49" s="311">
        <v>5.588896518E-2</v>
      </c>
      <c r="AY49" s="311">
        <v>4.4111036232000002E-2</v>
      </c>
      <c r="AZ49" s="311">
        <v>4.4577487620000002E-2</v>
      </c>
      <c r="BA49" s="311">
        <v>4.7647877399999997E-2</v>
      </c>
      <c r="BB49" s="311">
        <v>4.7500250832000004E-2</v>
      </c>
      <c r="BC49" s="311">
        <v>4.6436008140000005E-2</v>
      </c>
      <c r="BD49" s="311">
        <v>4.3900272720000001E-2</v>
      </c>
      <c r="BE49" s="312">
        <v>4.3549594148657687E-2</v>
      </c>
      <c r="BF49" s="285">
        <v>-1.0698487831560688E-2</v>
      </c>
      <c r="BG49" s="285">
        <v>-2.8994238996548405E-2</v>
      </c>
      <c r="BH49" s="285">
        <v>2.8759907127349111E-4</v>
      </c>
    </row>
    <row r="50" spans="1:60" x14ac:dyDescent="0.15">
      <c r="A50" s="162" t="s">
        <v>150</v>
      </c>
      <c r="B50" s="311">
        <v>0.40611960000000003</v>
      </c>
      <c r="C50" s="311">
        <v>0.37572343200000002</v>
      </c>
      <c r="D50" s="311">
        <v>0.38183615999999998</v>
      </c>
      <c r="E50" s="311">
        <v>0.38652537599999998</v>
      </c>
      <c r="F50" s="311">
        <v>0.38895372000000006</v>
      </c>
      <c r="G50" s="311">
        <v>0.41089255200000002</v>
      </c>
      <c r="H50" s="311">
        <v>0.41294408400000004</v>
      </c>
      <c r="I50" s="311">
        <v>0.42290866800000004</v>
      </c>
      <c r="J50" s="311">
        <v>0.414200124</v>
      </c>
      <c r="K50" s="311">
        <v>0.40117917600000003</v>
      </c>
      <c r="L50" s="311">
        <v>0.444596292</v>
      </c>
      <c r="M50" s="311">
        <v>0.43061238000000002</v>
      </c>
      <c r="N50" s="311">
        <v>0.46125975600000002</v>
      </c>
      <c r="O50" s="311">
        <v>0.39640622400000003</v>
      </c>
      <c r="P50" s="311">
        <v>0.45179758800000003</v>
      </c>
      <c r="Q50" s="311">
        <v>0.52079605200000001</v>
      </c>
      <c r="R50" s="311">
        <v>0.64246446000000001</v>
      </c>
      <c r="S50" s="311">
        <v>0.71196534000000011</v>
      </c>
      <c r="T50" s="311">
        <v>0.74885104800000002</v>
      </c>
      <c r="U50" s="311">
        <v>0.76132771200000005</v>
      </c>
      <c r="V50" s="311">
        <v>0.75270290399999995</v>
      </c>
      <c r="W50" s="311">
        <v>0.78000084000000003</v>
      </c>
      <c r="X50" s="311">
        <v>0.75672223200000011</v>
      </c>
      <c r="Y50" s="311">
        <v>0.656573976</v>
      </c>
      <c r="Z50" s="311">
        <v>0.80939217600000002</v>
      </c>
      <c r="AA50" s="311">
        <v>0.80436801599999996</v>
      </c>
      <c r="AB50" s="311">
        <v>0.83731813200000016</v>
      </c>
      <c r="AC50" s="311">
        <v>0.85427467199999996</v>
      </c>
      <c r="AD50" s="311">
        <v>0.76844527200000001</v>
      </c>
      <c r="AE50" s="311">
        <v>0.79222629600000005</v>
      </c>
      <c r="AF50" s="311">
        <v>0.79411035600000002</v>
      </c>
      <c r="AG50" s="311">
        <v>0.67101843600000011</v>
      </c>
      <c r="AH50" s="311">
        <v>0.76848714000000007</v>
      </c>
      <c r="AI50" s="311">
        <v>0.73231318800000011</v>
      </c>
      <c r="AJ50" s="311">
        <v>0.82073840400000009</v>
      </c>
      <c r="AK50" s="311">
        <v>0.87654844799999998</v>
      </c>
      <c r="AL50" s="311">
        <v>0.80252582400000005</v>
      </c>
      <c r="AM50" s="311">
        <v>0.90426506400000006</v>
      </c>
      <c r="AN50" s="311">
        <v>0.842760972</v>
      </c>
      <c r="AO50" s="311">
        <v>0.88127953199999998</v>
      </c>
      <c r="AP50" s="311">
        <v>0.85883828400000006</v>
      </c>
      <c r="AQ50" s="311">
        <v>0.74977214400000003</v>
      </c>
      <c r="AR50" s="311">
        <v>0.83890911600000007</v>
      </c>
      <c r="AS50" s="311">
        <v>0.565385472</v>
      </c>
      <c r="AT50" s="311">
        <v>0.39481524000000001</v>
      </c>
      <c r="AU50" s="311">
        <v>0.28876359600000001</v>
      </c>
      <c r="AV50" s="311">
        <v>0.53553358800000006</v>
      </c>
      <c r="AW50" s="311">
        <v>0.64861905600000003</v>
      </c>
      <c r="AX50" s="311">
        <v>0.47716959600000003</v>
      </c>
      <c r="AY50" s="311">
        <v>0.48730165200000003</v>
      </c>
      <c r="AZ50" s="311">
        <v>0.57302268579750115</v>
      </c>
      <c r="BA50" s="311">
        <v>0.43945238951999999</v>
      </c>
      <c r="BB50" s="311">
        <v>0.56307519576000009</v>
      </c>
      <c r="BC50" s="311">
        <v>0.46274258803512436</v>
      </c>
      <c r="BD50" s="311">
        <v>0.15666723500530189</v>
      </c>
      <c r="BE50" s="312">
        <v>7.2795558027858989E-2</v>
      </c>
      <c r="BF50" s="285">
        <v>-0.536618725299435</v>
      </c>
      <c r="BG50" s="285">
        <v>-8.8286412925043245E-2</v>
      </c>
      <c r="BH50" s="285">
        <v>4.8073777243899007E-4</v>
      </c>
    </row>
    <row r="51" spans="1:60" x14ac:dyDescent="0.15">
      <c r="A51" s="162" t="s">
        <v>149</v>
      </c>
      <c r="B51" s="311">
        <v>9.3337379099999992E-2</v>
      </c>
      <c r="C51" s="311">
        <v>8.9065503324000012E-2</v>
      </c>
      <c r="D51" s="311">
        <v>8.8404407604000007E-2</v>
      </c>
      <c r="E51" s="311">
        <v>7.7235532452000003E-2</v>
      </c>
      <c r="F51" s="311">
        <v>7.5416744664000002E-2</v>
      </c>
      <c r="G51" s="311">
        <v>7.9668523800000002E-2</v>
      </c>
      <c r="H51" s="311">
        <v>7.1817687648000006E-2</v>
      </c>
      <c r="I51" s="311">
        <v>6.1702671924000002E-2</v>
      </c>
      <c r="J51" s="311">
        <v>6.8202762659999999E-2</v>
      </c>
      <c r="K51" s="311">
        <v>7.5348081144000004E-2</v>
      </c>
      <c r="L51" s="311">
        <v>8.1270854028000009E-2</v>
      </c>
      <c r="M51" s="311">
        <v>7.8016831200000011E-2</v>
      </c>
      <c r="N51" s="311">
        <v>6.1927084404000007E-2</v>
      </c>
      <c r="O51" s="311">
        <v>6.3525772116000009E-2</v>
      </c>
      <c r="P51" s="311">
        <v>7.5047845716000011E-2</v>
      </c>
      <c r="Q51" s="311">
        <v>7.1528296032000005E-2</v>
      </c>
      <c r="R51" s="311">
        <v>6.1507022759999995E-2</v>
      </c>
      <c r="S51" s="311">
        <v>6.8434585775999993E-2</v>
      </c>
      <c r="T51" s="311">
        <v>8.5762620540000015E-2</v>
      </c>
      <c r="U51" s="311">
        <v>0.10348881998400002</v>
      </c>
      <c r="V51" s="311">
        <v>0.12182897178</v>
      </c>
      <c r="W51" s="311">
        <v>0.12988475179200001</v>
      </c>
      <c r="X51" s="311">
        <v>0.12824482410000002</v>
      </c>
      <c r="Y51" s="311">
        <v>0.125897787756</v>
      </c>
      <c r="Z51" s="311">
        <v>0.118702227672</v>
      </c>
      <c r="AA51" s="311">
        <v>0.12404563117200001</v>
      </c>
      <c r="AB51" s="311">
        <v>0.12109142509200002</v>
      </c>
      <c r="AC51" s="311">
        <v>0.11275512948000001</v>
      </c>
      <c r="AD51" s="311">
        <v>0.114801804792</v>
      </c>
      <c r="AE51" s="311">
        <v>0.11651207072400002</v>
      </c>
      <c r="AF51" s="311">
        <v>0.11651106589200004</v>
      </c>
      <c r="AG51" s="311">
        <v>0.12903252865200002</v>
      </c>
      <c r="AH51" s="311">
        <v>0.11025351648000001</v>
      </c>
      <c r="AI51" s="311">
        <v>0.11100002292000001</v>
      </c>
      <c r="AJ51" s="311">
        <v>0.10610351845200001</v>
      </c>
      <c r="AK51" s="311">
        <v>0.10741658266800003</v>
      </c>
      <c r="AL51" s="311">
        <v>0.11640216722399999</v>
      </c>
      <c r="AM51" s="311">
        <v>0.125000640252</v>
      </c>
      <c r="AN51" s="311">
        <v>0.12255580025999997</v>
      </c>
      <c r="AO51" s="311">
        <v>0.12608925012000002</v>
      </c>
      <c r="AP51" s="311">
        <v>0.11525443974000002</v>
      </c>
      <c r="AQ51" s="311">
        <v>0.12725946072000002</v>
      </c>
      <c r="AR51" s="311">
        <v>0.11857616312400002</v>
      </c>
      <c r="AS51" s="311">
        <v>0.11861007620399999</v>
      </c>
      <c r="AT51" s="311">
        <v>8.3618853336000012E-2</v>
      </c>
      <c r="AU51" s="311">
        <v>0.115310626596</v>
      </c>
      <c r="AV51" s="311">
        <v>0.10296471636000001</v>
      </c>
      <c r="AW51" s="311">
        <v>8.8303003308000019E-2</v>
      </c>
      <c r="AX51" s="311">
        <v>9.0134937648000013E-2</v>
      </c>
      <c r="AY51" s="311">
        <v>8.4547485576000003E-2</v>
      </c>
      <c r="AZ51" s="311">
        <v>8.4485981484000008E-2</v>
      </c>
      <c r="BA51" s="311">
        <v>8.2902952403999988E-2</v>
      </c>
      <c r="BB51" s="311">
        <v>8.2691853948000008E-2</v>
      </c>
      <c r="BC51" s="311">
        <v>8.2916810711999994E-2</v>
      </c>
      <c r="BD51" s="311">
        <v>8.2270703736000012E-2</v>
      </c>
      <c r="BE51" s="312">
        <v>7.4844409917498855E-2</v>
      </c>
      <c r="BF51" s="285">
        <v>-9.2752175382619595E-2</v>
      </c>
      <c r="BG51" s="285">
        <v>-1.6240735542468743E-3</v>
      </c>
      <c r="BH51" s="285">
        <v>4.9426827512578778E-4</v>
      </c>
    </row>
    <row r="52" spans="1:60" x14ac:dyDescent="0.15">
      <c r="A52" s="162" t="s">
        <v>148</v>
      </c>
      <c r="B52" s="311">
        <v>5.3399999999999996E-2</v>
      </c>
      <c r="C52" s="311">
        <v>4.4150000000000002E-2</v>
      </c>
      <c r="D52" s="311">
        <v>3.7240000000000002E-2</v>
      </c>
      <c r="E52" s="311">
        <v>3.5200000000000002E-2</v>
      </c>
      <c r="F52" s="311">
        <v>3.184E-2</v>
      </c>
      <c r="G52" s="311">
        <v>2.7320000000000001E-2</v>
      </c>
      <c r="H52" s="311">
        <v>1.8449999999999998E-2</v>
      </c>
      <c r="I52" s="311">
        <v>1.5610000000000001E-2</v>
      </c>
      <c r="J52" s="311">
        <v>1.482E-2</v>
      </c>
      <c r="K52" s="311">
        <v>1.2780000000000001E-2</v>
      </c>
      <c r="L52" s="311">
        <v>9.58E-3</v>
      </c>
      <c r="M52" s="311">
        <v>8.9999999999999993E-3</v>
      </c>
      <c r="N52" s="311">
        <v>1.0500000000000001E-2</v>
      </c>
      <c r="O52" s="311">
        <v>9.4500000000000018E-3</v>
      </c>
      <c r="P52" s="311">
        <v>9.7699999999999992E-3</v>
      </c>
      <c r="Q52" s="311">
        <v>1.43E-2</v>
      </c>
      <c r="R52" s="311">
        <v>2.1150000000000002E-2</v>
      </c>
      <c r="S52" s="311">
        <v>1.8710000000000001E-2</v>
      </c>
      <c r="T52" s="311">
        <v>1.6330000000000001E-2</v>
      </c>
      <c r="U52" s="311">
        <v>2.0980000000000002E-2</v>
      </c>
      <c r="V52" s="311">
        <v>2.1070000000000002E-2</v>
      </c>
      <c r="W52" s="311">
        <v>1.813E-2</v>
      </c>
      <c r="X52" s="311">
        <v>1.687E-2</v>
      </c>
      <c r="Y52" s="311">
        <v>1.44E-2</v>
      </c>
      <c r="Z52" s="311">
        <v>1.489E-2</v>
      </c>
      <c r="AA52" s="311">
        <v>1.489E-2</v>
      </c>
      <c r="AB52" s="311">
        <v>1.265E-2</v>
      </c>
      <c r="AC52" s="311">
        <v>8.7600000000000004E-3</v>
      </c>
      <c r="AD52" s="311">
        <v>7.3400000000000002E-3</v>
      </c>
      <c r="AE52" s="311">
        <v>7.43E-3</v>
      </c>
      <c r="AF52" s="311">
        <v>7.9699999999999997E-3</v>
      </c>
      <c r="AG52" s="311">
        <v>5.96E-3</v>
      </c>
      <c r="AH52" s="311">
        <v>4.5899999999999995E-3</v>
      </c>
      <c r="AI52" s="311">
        <v>3.81E-3</v>
      </c>
      <c r="AJ52" s="311">
        <v>3.96E-3</v>
      </c>
      <c r="AK52" s="311">
        <v>5.7700000000000008E-3</v>
      </c>
      <c r="AL52" s="311">
        <v>6.0300000000000006E-3</v>
      </c>
      <c r="AM52" s="311">
        <v>5.5600000000000007E-3</v>
      </c>
      <c r="AN52" s="311">
        <v>5.7099999999999998E-3</v>
      </c>
      <c r="AO52" s="311">
        <v>5.4200000000000003E-3</v>
      </c>
      <c r="AP52" s="311">
        <v>6.0400000000000002E-3</v>
      </c>
      <c r="AQ52" s="311">
        <v>6.5200000000000006E-3</v>
      </c>
      <c r="AR52" s="311">
        <v>7.3000000000000001E-3</v>
      </c>
      <c r="AS52" s="311">
        <v>6.5600000000000007E-3</v>
      </c>
      <c r="AT52" s="311">
        <v>6.1900000000000002E-3</v>
      </c>
      <c r="AU52" s="311">
        <v>6.2100000000000002E-3</v>
      </c>
      <c r="AV52" s="311">
        <v>5.7400000000000003E-3</v>
      </c>
      <c r="AW52" s="311">
        <v>5.1700000000000001E-3</v>
      </c>
      <c r="AX52" s="311">
        <v>5.5700000000000003E-3</v>
      </c>
      <c r="AY52" s="311">
        <v>5.7000000000000002E-3</v>
      </c>
      <c r="AZ52" s="311">
        <v>5.2100000000000002E-3</v>
      </c>
      <c r="BA52" s="311">
        <v>4.79E-3</v>
      </c>
      <c r="BB52" s="311">
        <v>4.6100000000000004E-3</v>
      </c>
      <c r="BC52" s="311">
        <v>4.2900000000000004E-3</v>
      </c>
      <c r="BD52" s="311">
        <v>3.81E-3</v>
      </c>
      <c r="BE52" s="312">
        <v>3.81E-3</v>
      </c>
      <c r="BF52" s="285">
        <v>-2.732240437158473E-3</v>
      </c>
      <c r="BG52" s="285">
        <v>-4.7371801803813507E-2</v>
      </c>
      <c r="BH52" s="285">
        <v>2.5161025790771349E-5</v>
      </c>
    </row>
    <row r="53" spans="1:60" x14ac:dyDescent="0.15">
      <c r="A53" s="162" t="s">
        <v>147</v>
      </c>
      <c r="B53" s="311">
        <v>0.15365556000000002</v>
      </c>
      <c r="C53" s="311">
        <v>0.17098891200000002</v>
      </c>
      <c r="D53" s="311">
        <v>0.15156216</v>
      </c>
      <c r="E53" s="311">
        <v>0.16475058000000004</v>
      </c>
      <c r="F53" s="311">
        <v>0.17500824000000001</v>
      </c>
      <c r="G53" s="311">
        <v>0.19384884000000002</v>
      </c>
      <c r="H53" s="311">
        <v>0.19929168000000003</v>
      </c>
      <c r="I53" s="311">
        <v>0.21386174400000002</v>
      </c>
      <c r="J53" s="311">
        <v>0.21859282800000002</v>
      </c>
      <c r="K53" s="311">
        <v>0.23839639200000001</v>
      </c>
      <c r="L53" s="311">
        <v>0.247565484</v>
      </c>
      <c r="M53" s="311">
        <v>0.25970720400000002</v>
      </c>
      <c r="N53" s="311">
        <v>0.267578388</v>
      </c>
      <c r="O53" s="311">
        <v>0.27147211199999999</v>
      </c>
      <c r="P53" s="311">
        <v>0.27821286000000001</v>
      </c>
      <c r="Q53" s="311">
        <v>0.29449951200000002</v>
      </c>
      <c r="R53" s="311">
        <v>0.30061224000000003</v>
      </c>
      <c r="S53" s="311">
        <v>0.33758168399999999</v>
      </c>
      <c r="T53" s="311">
        <v>0.37145289599999998</v>
      </c>
      <c r="U53" s="311">
        <v>0.41738209199999998</v>
      </c>
      <c r="V53" s="311">
        <v>0.499610844</v>
      </c>
      <c r="W53" s="311">
        <v>0.54981057599999994</v>
      </c>
      <c r="X53" s="311">
        <v>0.58045795199999994</v>
      </c>
      <c r="Y53" s="311">
        <v>0.56119867200000007</v>
      </c>
      <c r="Z53" s="311">
        <v>0.63241614000000002</v>
      </c>
      <c r="AA53" s="311">
        <v>0.67147898399999995</v>
      </c>
      <c r="AB53" s="311">
        <v>0.71732444400000006</v>
      </c>
      <c r="AC53" s="311">
        <v>0.71472862800000003</v>
      </c>
      <c r="AD53" s="311">
        <v>0.66134692800000006</v>
      </c>
      <c r="AE53" s="311">
        <v>0.66331472400000002</v>
      </c>
      <c r="AF53" s="311">
        <v>0.69241298400000006</v>
      </c>
      <c r="AG53" s="311">
        <v>0.77887040400000007</v>
      </c>
      <c r="AH53" s="311">
        <v>0.87010077600000002</v>
      </c>
      <c r="AI53" s="311">
        <v>0.90275781599999994</v>
      </c>
      <c r="AJ53" s="311">
        <v>0.83878351200000001</v>
      </c>
      <c r="AK53" s="311">
        <v>0.94039714799999985</v>
      </c>
      <c r="AL53" s="311">
        <v>0.77259020400000011</v>
      </c>
      <c r="AM53" s="311">
        <v>0.80692196400000005</v>
      </c>
      <c r="AN53" s="311">
        <v>0.87152428800000004</v>
      </c>
      <c r="AO53" s="311">
        <v>0.92469664800000007</v>
      </c>
      <c r="AP53" s="311">
        <v>0.92766927600000004</v>
      </c>
      <c r="AQ53" s="311">
        <v>1.0956018240000001</v>
      </c>
      <c r="AR53" s="311">
        <v>1.2335987520000002</v>
      </c>
      <c r="AS53" s="311">
        <v>1.2391253280000001</v>
      </c>
      <c r="AT53" s="311">
        <v>1.2936374640000001</v>
      </c>
      <c r="AU53" s="311">
        <v>1.3162461840000002</v>
      </c>
      <c r="AV53" s="311">
        <v>1.4184375984000002</v>
      </c>
      <c r="AW53" s="311">
        <v>1.5279726600000001</v>
      </c>
      <c r="AX53" s="311">
        <v>1.3215299243316259</v>
      </c>
      <c r="AY53" s="311">
        <v>1.5125233680000001</v>
      </c>
      <c r="AZ53" s="311">
        <v>1.454493859452</v>
      </c>
      <c r="BA53" s="311">
        <v>1.6101366370867045</v>
      </c>
      <c r="BB53" s="311">
        <v>1.652082569095435</v>
      </c>
      <c r="BC53" s="311">
        <v>1.7107929019439072</v>
      </c>
      <c r="BD53" s="311">
        <v>1.7550952312597778</v>
      </c>
      <c r="BE53" s="312">
        <v>1.6586748314919877</v>
      </c>
      <c r="BF53" s="285">
        <v>-5.7519555871636485E-2</v>
      </c>
      <c r="BG53" s="285">
        <v>3.0976604609634473E-2</v>
      </c>
      <c r="BH53" s="285">
        <v>1.0953795331672761E-2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3.5564840331968015</v>
      </c>
      <c r="W54" s="311">
        <v>3.530820889241082</v>
      </c>
      <c r="X54" s="311">
        <v>3.4987419592964324</v>
      </c>
      <c r="Y54" s="311">
        <v>3.2998525936396059</v>
      </c>
      <c r="Z54" s="311">
        <v>3.0090036288081174</v>
      </c>
      <c r="AA54" s="311">
        <v>3.4773560059999995</v>
      </c>
      <c r="AB54" s="311">
        <v>3.086607663000001</v>
      </c>
      <c r="AC54" s="311">
        <v>3.0383035409999999</v>
      </c>
      <c r="AD54" s="311">
        <v>2.7060975410000001</v>
      </c>
      <c r="AE54" s="311">
        <v>2.1597961170000004</v>
      </c>
      <c r="AF54" s="311">
        <v>2.1352492359999999</v>
      </c>
      <c r="AG54" s="311">
        <v>1.6066986000000001</v>
      </c>
      <c r="AH54" s="311">
        <v>1.5675421200000006</v>
      </c>
      <c r="AI54" s="311">
        <v>1.6064423220000004</v>
      </c>
      <c r="AJ54" s="311">
        <v>1.5889779129999999</v>
      </c>
      <c r="AK54" s="311">
        <v>1.6138130049999999</v>
      </c>
      <c r="AL54" s="311">
        <v>1.5712247069999998</v>
      </c>
      <c r="AM54" s="311">
        <v>1.5811125829999997</v>
      </c>
      <c r="AN54" s="311">
        <v>1.6248915390000005</v>
      </c>
      <c r="AO54" s="311">
        <v>1.5438603420000003</v>
      </c>
      <c r="AP54" s="311">
        <v>1.5615539140000003</v>
      </c>
      <c r="AQ54" s="311">
        <v>1.6789994470000003</v>
      </c>
      <c r="AR54" s="311">
        <v>1.7859632760000002</v>
      </c>
      <c r="AS54" s="311">
        <v>1.7499986640000003</v>
      </c>
      <c r="AT54" s="311">
        <v>1.5018051600000002</v>
      </c>
      <c r="AU54" s="311">
        <v>1.601492868</v>
      </c>
      <c r="AV54" s="311">
        <v>1.7371033200000001</v>
      </c>
      <c r="AW54" s="311">
        <v>1.7885172240000002</v>
      </c>
      <c r="AX54" s="311">
        <v>1.7344656360000001</v>
      </c>
      <c r="AY54" s="311">
        <v>1.4894959680000002</v>
      </c>
      <c r="AZ54" s="311">
        <v>1.1448385920000002</v>
      </c>
      <c r="BA54" s="311">
        <v>1.3586166</v>
      </c>
      <c r="BB54" s="311">
        <v>1.0783940760000001</v>
      </c>
      <c r="BC54" s="311">
        <v>1.1746067400000002</v>
      </c>
      <c r="BD54" s="311">
        <v>1.0767703681999998</v>
      </c>
      <c r="BE54" s="312">
        <v>0.98392767884220733</v>
      </c>
      <c r="BF54" s="285">
        <v>-8.8719952898463017E-2</v>
      </c>
      <c r="BG54" s="285">
        <v>-3.2722801456592898E-2</v>
      </c>
      <c r="BH54" s="285">
        <v>6.4978030718116971E-3</v>
      </c>
    </row>
    <row r="55" spans="1:60" x14ac:dyDescent="0.15">
      <c r="A55" s="162" t="s">
        <v>145</v>
      </c>
      <c r="B55" s="311">
        <v>4.9151775960000004</v>
      </c>
      <c r="C55" s="311">
        <v>4.6779116400000005</v>
      </c>
      <c r="D55" s="311">
        <v>4.3698050280000009</v>
      </c>
      <c r="E55" s="311">
        <v>4.3731126000000007</v>
      </c>
      <c r="F55" s="311">
        <v>4.2625810800000004</v>
      </c>
      <c r="G55" s="311">
        <v>4.0203328320000002</v>
      </c>
      <c r="H55" s="311">
        <v>3.5629668000000003</v>
      </c>
      <c r="I55" s="311">
        <v>3.120924456</v>
      </c>
      <c r="J55" s="311">
        <v>3.380338584</v>
      </c>
      <c r="K55" s="311">
        <v>2.9759774400000003</v>
      </c>
      <c r="L55" s="311">
        <v>2.9937713400000003</v>
      </c>
      <c r="M55" s="311">
        <v>3.0465668880000001</v>
      </c>
      <c r="N55" s="311">
        <v>3.0565733400000004</v>
      </c>
      <c r="O55" s="311">
        <v>2.9776940280000002</v>
      </c>
      <c r="P55" s="311">
        <v>3.2008086000000002</v>
      </c>
      <c r="Q55" s="311">
        <v>2.9753494200000001</v>
      </c>
      <c r="R55" s="311">
        <v>2.9591883720000003</v>
      </c>
      <c r="S55" s="311">
        <v>2.7598966920000003</v>
      </c>
      <c r="T55" s="311">
        <v>2.7855617760000002</v>
      </c>
      <c r="U55" s="311">
        <v>1.979351568</v>
      </c>
      <c r="V55" s="311">
        <v>2.6326179719999998</v>
      </c>
      <c r="W55" s="311">
        <v>2.843172144</v>
      </c>
      <c r="X55" s="311">
        <v>2.9127148919999999</v>
      </c>
      <c r="Y55" s="311">
        <v>2.8274297759999998</v>
      </c>
      <c r="Z55" s="311">
        <v>2.721587472</v>
      </c>
      <c r="AA55" s="311">
        <v>2.71911726</v>
      </c>
      <c r="AB55" s="311">
        <v>2.7237227400000004</v>
      </c>
      <c r="AC55" s="311">
        <v>2.5609818239999997</v>
      </c>
      <c r="AD55" s="311">
        <v>2.2301408879999998</v>
      </c>
      <c r="AE55" s="311">
        <v>2.0822631120000001</v>
      </c>
      <c r="AF55" s="311">
        <v>1.9868878080000001</v>
      </c>
      <c r="AG55" s="311">
        <v>1.8575156880000001</v>
      </c>
      <c r="AH55" s="311">
        <v>1.6566330240000002</v>
      </c>
      <c r="AI55" s="311">
        <v>1.6152883740000001</v>
      </c>
      <c r="AJ55" s="311">
        <v>1.4361017076</v>
      </c>
      <c r="AK55" s="311">
        <v>1.5377320907999998</v>
      </c>
      <c r="AL55" s="311">
        <v>1.6291634292000001</v>
      </c>
      <c r="AM55" s="311">
        <v>1.4951104668000001</v>
      </c>
      <c r="AN55" s="311">
        <v>1.5953340852000002</v>
      </c>
      <c r="AO55" s="311">
        <v>1.5332094385381112</v>
      </c>
      <c r="AP55" s="311">
        <v>1.5670889369004217</v>
      </c>
      <c r="AQ55" s="311">
        <v>1.7137543181351904</v>
      </c>
      <c r="AR55" s="311">
        <v>1.6072098174702458</v>
      </c>
      <c r="AS55" s="311">
        <v>1.491133207175692</v>
      </c>
      <c r="AT55" s="311">
        <v>1.2473560959143926</v>
      </c>
      <c r="AU55" s="311">
        <v>1.2948853436449492</v>
      </c>
      <c r="AV55" s="311">
        <v>1.3167059098187317</v>
      </c>
      <c r="AW55" s="311">
        <v>1.6310954412624736</v>
      </c>
      <c r="AX55" s="311">
        <v>1.54799016948</v>
      </c>
      <c r="AY55" s="311">
        <v>1.2457521950400001</v>
      </c>
      <c r="AZ55" s="311">
        <v>0.96606976824000002</v>
      </c>
      <c r="BA55" s="311">
        <v>0.46401634512000006</v>
      </c>
      <c r="BB55" s="311">
        <v>0.37924201872000002</v>
      </c>
      <c r="BC55" s="311">
        <v>0.31743103428000002</v>
      </c>
      <c r="BD55" s="311">
        <v>0.21754487196000002</v>
      </c>
      <c r="BE55" s="312">
        <v>0.19356888572941436</v>
      </c>
      <c r="BF55" s="285">
        <v>-0.11264279753768225</v>
      </c>
      <c r="BG55" s="285">
        <v>-0.16023873257759547</v>
      </c>
      <c r="BH55" s="285">
        <v>1.2783180383539807E-3</v>
      </c>
    </row>
    <row r="56" spans="1:60" x14ac:dyDescent="0.15">
      <c r="A56" s="162" t="s">
        <v>144</v>
      </c>
      <c r="B56" s="514">
        <v>0.37912255089311708</v>
      </c>
      <c r="C56" s="514">
        <v>0.37048846689297937</v>
      </c>
      <c r="D56" s="514">
        <v>0.32383484289290437</v>
      </c>
      <c r="E56" s="514">
        <v>0.33793123089299199</v>
      </c>
      <c r="F56" s="514">
        <v>0.33300981489310449</v>
      </c>
      <c r="G56" s="514">
        <v>0.34952187489311703</v>
      </c>
      <c r="H56" s="514">
        <v>0.38635518467972207</v>
      </c>
      <c r="I56" s="514">
        <v>0.37779973046655241</v>
      </c>
      <c r="J56" s="514">
        <v>0.39697153625303233</v>
      </c>
      <c r="K56" s="514">
        <v>0.40822010203969988</v>
      </c>
      <c r="L56" s="514">
        <v>0.43639940782638004</v>
      </c>
      <c r="M56" s="514">
        <v>0.46359040561290993</v>
      </c>
      <c r="N56" s="514">
        <v>0.46306772739954005</v>
      </c>
      <c r="O56" s="514">
        <v>0.51007835718608241</v>
      </c>
      <c r="P56" s="514">
        <v>0.5614077269726625</v>
      </c>
      <c r="Q56" s="514">
        <v>0.53898174875925486</v>
      </c>
      <c r="R56" s="514">
        <v>0.6166883267539609</v>
      </c>
      <c r="S56" s="514">
        <v>0.63675873674867955</v>
      </c>
      <c r="T56" s="514">
        <v>0.72103859074338561</v>
      </c>
      <c r="U56" s="514">
        <v>0.78576608873809173</v>
      </c>
      <c r="V56" s="514">
        <v>0.85239371473281011</v>
      </c>
      <c r="W56" s="514">
        <v>0.86851246472751598</v>
      </c>
      <c r="X56" s="514">
        <v>0.84389365072222211</v>
      </c>
      <c r="Y56" s="514">
        <v>0.85067583671692792</v>
      </c>
      <c r="Z56" s="514">
        <v>0.81914880271163393</v>
      </c>
      <c r="AA56" s="514">
        <v>0.66059425670634009</v>
      </c>
      <c r="AB56" s="514">
        <v>0.56233419600870005</v>
      </c>
      <c r="AC56" s="514">
        <v>0.53064030025044007</v>
      </c>
      <c r="AD56" s="514">
        <v>0.48283531485516007</v>
      </c>
      <c r="AE56" s="514">
        <v>0.34191155557313996</v>
      </c>
      <c r="AF56" s="514">
        <v>0.38737434338891996</v>
      </c>
      <c r="AG56" s="514">
        <v>0.40669716170238007</v>
      </c>
      <c r="AH56" s="514">
        <v>0.46325247602040004</v>
      </c>
      <c r="AI56" s="514">
        <v>0.51338160245322007</v>
      </c>
      <c r="AJ56" s="514">
        <v>0.42237408618231304</v>
      </c>
      <c r="AK56" s="514">
        <v>0.50382113946707963</v>
      </c>
      <c r="AL56" s="514">
        <v>0.50079818104265972</v>
      </c>
      <c r="AM56" s="514">
        <v>0.53051364997883999</v>
      </c>
      <c r="AN56" s="514">
        <v>0.56189714093466003</v>
      </c>
      <c r="AO56" s="514">
        <v>0.58109410804368</v>
      </c>
      <c r="AP56" s="514">
        <v>0.53263477639757484</v>
      </c>
      <c r="AQ56" s="514">
        <v>0.55920241825212003</v>
      </c>
      <c r="AR56" s="514">
        <v>0.52945863798350012</v>
      </c>
      <c r="AS56" s="514">
        <v>0.57147125232187979</v>
      </c>
      <c r="AT56" s="514">
        <v>0.58006457171023995</v>
      </c>
      <c r="AU56" s="514">
        <v>0.58332849852983992</v>
      </c>
      <c r="AV56" s="514">
        <v>0.65564956408524</v>
      </c>
      <c r="AW56" s="514">
        <v>0.59012279695173397</v>
      </c>
      <c r="AX56" s="514">
        <v>0.61081598074410426</v>
      </c>
      <c r="AY56" s="514">
        <v>0.50400339334639999</v>
      </c>
      <c r="AZ56" s="514">
        <v>0.57563428108439996</v>
      </c>
      <c r="BA56" s="514">
        <v>0.59912446905259964</v>
      </c>
      <c r="BB56" s="514">
        <v>0.59363509672738468</v>
      </c>
      <c r="BC56" s="514">
        <v>0.58838913525938485</v>
      </c>
      <c r="BD56" s="514">
        <v>0.68392092056971543</v>
      </c>
      <c r="BE56" s="515">
        <v>0.57433180025543429</v>
      </c>
      <c r="BF56" s="285">
        <v>-0.16253097330417765</v>
      </c>
      <c r="BG56" s="285">
        <v>1.6606669888878711E-2</v>
      </c>
      <c r="BH56" s="285">
        <v>3.7928549182905825E-3</v>
      </c>
    </row>
    <row r="57" spans="1:60" s="161" customFormat="1" x14ac:dyDescent="0.15">
      <c r="A57" s="163" t="s">
        <v>143</v>
      </c>
      <c r="B57" s="313">
        <v>21.941174411291804</v>
      </c>
      <c r="C57" s="313">
        <v>21.051786113401974</v>
      </c>
      <c r="D57" s="313">
        <v>20.36959388593468</v>
      </c>
      <c r="E57" s="313">
        <v>20.684129535775277</v>
      </c>
      <c r="F57" s="313">
        <v>20.954453454053152</v>
      </c>
      <c r="G57" s="313">
        <v>20.610097881095832</v>
      </c>
      <c r="H57" s="313">
        <v>19.728207598356416</v>
      </c>
      <c r="I57" s="313">
        <v>19.058234347114421</v>
      </c>
      <c r="J57" s="313">
        <v>19.361255843965029</v>
      </c>
      <c r="K57" s="313">
        <v>19.185496617885509</v>
      </c>
      <c r="L57" s="313">
        <v>18.735811877402949</v>
      </c>
      <c r="M57" s="313">
        <v>19.619956302334202</v>
      </c>
      <c r="N57" s="313">
        <v>19.571590796927328</v>
      </c>
      <c r="O57" s="313">
        <v>19.933001625660445</v>
      </c>
      <c r="P57" s="313">
        <v>20.802125200746939</v>
      </c>
      <c r="Q57" s="313">
        <v>21.191536456262959</v>
      </c>
      <c r="R57" s="313">
        <v>20.8326551301618</v>
      </c>
      <c r="S57" s="313">
        <v>20.949730241671602</v>
      </c>
      <c r="T57" s="313">
        <v>21.241375234031974</v>
      </c>
      <c r="U57" s="313">
        <v>21.205199080648487</v>
      </c>
      <c r="V57" s="313">
        <v>26.06185180396696</v>
      </c>
      <c r="W57" s="313">
        <v>25.840829239192193</v>
      </c>
      <c r="X57" s="313">
        <v>26.048885945911749</v>
      </c>
      <c r="Y57" s="313">
        <v>25.513186364444078</v>
      </c>
      <c r="Z57" s="313">
        <v>25.196214077484317</v>
      </c>
      <c r="AA57" s="313">
        <v>23.9704395819249</v>
      </c>
      <c r="AB57" s="313">
        <v>22.582737568060089</v>
      </c>
      <c r="AC57" s="313">
        <v>21.271050454276754</v>
      </c>
      <c r="AD57" s="313">
        <v>19.868781785071608</v>
      </c>
      <c r="AE57" s="313">
        <v>18.727046838195822</v>
      </c>
      <c r="AF57" s="313">
        <v>18.526485367874738</v>
      </c>
      <c r="AG57" s="313">
        <v>17.999417803735984</v>
      </c>
      <c r="AH57" s="313">
        <v>17.505788218364799</v>
      </c>
      <c r="AI57" s="313">
        <v>17.030812458278021</v>
      </c>
      <c r="AJ57" s="313">
        <v>16.088805558438384</v>
      </c>
      <c r="AK57" s="313">
        <v>16.556250258353018</v>
      </c>
      <c r="AL57" s="313">
        <v>16.405011539255526</v>
      </c>
      <c r="AM57" s="313">
        <v>16.396253125741108</v>
      </c>
      <c r="AN57" s="313">
        <v>17.048650104138119</v>
      </c>
      <c r="AO57" s="313">
        <v>16.766428066784155</v>
      </c>
      <c r="AP57" s="313">
        <v>16.369270236363249</v>
      </c>
      <c r="AQ57" s="313">
        <v>17.139426370674379</v>
      </c>
      <c r="AR57" s="313">
        <v>17.362628504433467</v>
      </c>
      <c r="AS57" s="313">
        <v>16.37948902405698</v>
      </c>
      <c r="AT57" s="313">
        <v>14.67171029578099</v>
      </c>
      <c r="AU57" s="313">
        <v>15.335346674099036</v>
      </c>
      <c r="AV57" s="313">
        <v>15.985713953873827</v>
      </c>
      <c r="AW57" s="313">
        <v>16.343886578802103</v>
      </c>
      <c r="AX57" s="313">
        <v>15.805487291835659</v>
      </c>
      <c r="AY57" s="313">
        <v>14.843641615126884</v>
      </c>
      <c r="AZ57" s="313">
        <v>14.210194460181029</v>
      </c>
      <c r="BA57" s="313">
        <v>13.69570612681089</v>
      </c>
      <c r="BB57" s="313">
        <v>13.226685049162736</v>
      </c>
      <c r="BC57" s="313">
        <v>12.902982767865002</v>
      </c>
      <c r="BD57" s="313">
        <v>11.134261944317716</v>
      </c>
      <c r="BE57" s="313">
        <v>9.397988692504267</v>
      </c>
      <c r="BF57" s="286">
        <v>-0.15824585638083222</v>
      </c>
      <c r="BG57" s="286">
        <v>-2.7212303529658977E-2</v>
      </c>
      <c r="BH57" s="286">
        <v>6.2063788943169912E-2</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3.8518560000000003E-3</v>
      </c>
      <c r="W59" s="311">
        <v>3.8518560000000003E-3</v>
      </c>
      <c r="X59" s="311">
        <v>3.8518560000000003E-3</v>
      </c>
      <c r="Y59" s="311">
        <v>3.8518560000000003E-3</v>
      </c>
      <c r="Z59" s="311">
        <v>3.8518560000000003E-3</v>
      </c>
      <c r="AA59" s="311">
        <v>3.7262520000000002E-3</v>
      </c>
      <c r="AB59" s="311">
        <v>2.8051560000000001E-3</v>
      </c>
      <c r="AC59" s="311">
        <v>5.02416E-4</v>
      </c>
      <c r="AD59" s="311">
        <v>1.25604E-4</v>
      </c>
      <c r="AE59" s="311">
        <v>1.67472E-4</v>
      </c>
      <c r="AF59" s="311">
        <v>1.25604E-4</v>
      </c>
      <c r="AG59" s="311">
        <v>1.25604E-4</v>
      </c>
      <c r="AH59" s="311">
        <v>1.25604E-4</v>
      </c>
      <c r="AI59" s="311">
        <v>0</v>
      </c>
      <c r="AJ59" s="311">
        <v>0</v>
      </c>
      <c r="AK59" s="311">
        <v>0</v>
      </c>
      <c r="AL59" s="311">
        <v>1.25604E-4</v>
      </c>
      <c r="AM59" s="311">
        <v>8.3735999999999999E-5</v>
      </c>
      <c r="AN59" s="311">
        <v>1.25604E-4</v>
      </c>
      <c r="AO59" s="311">
        <v>3.8518559999999998E-5</v>
      </c>
      <c r="AP59" s="311">
        <v>1.3481496000000001E-4</v>
      </c>
      <c r="AQ59" s="311">
        <v>1.3481496000000001E-4</v>
      </c>
      <c r="AR59" s="311">
        <v>2.0640000032190144E-4</v>
      </c>
      <c r="AS59" s="311">
        <v>1.548000002414261E-4</v>
      </c>
      <c r="AT59" s="311">
        <v>1.548000002414261E-4</v>
      </c>
      <c r="AU59" s="311">
        <v>2.3220000036213914E-4</v>
      </c>
      <c r="AV59" s="311">
        <v>2.0640000032190144E-4</v>
      </c>
      <c r="AW59" s="311">
        <v>1.548000002414261E-4</v>
      </c>
      <c r="AX59" s="311">
        <v>1.290000002011884E-4</v>
      </c>
      <c r="AY59" s="311">
        <v>7.7400000120713048E-5</v>
      </c>
      <c r="AZ59" s="311">
        <v>1.290000002011884E-4</v>
      </c>
      <c r="BA59" s="311">
        <v>5.1600000080475361E-5</v>
      </c>
      <c r="BB59" s="311">
        <v>5.1600000000000007E-5</v>
      </c>
      <c r="BC59" s="311">
        <v>2.5800000000000004E-5</v>
      </c>
      <c r="BD59" s="311">
        <v>2.5800000000000004E-5</v>
      </c>
      <c r="BE59" s="312">
        <v>2.5800000000000004E-5</v>
      </c>
      <c r="BF59" s="289">
        <v>-2.732240437158473E-3</v>
      </c>
      <c r="BG59" s="289">
        <v>-0.16404119805243922</v>
      </c>
      <c r="BH59" s="289">
        <v>1.703817494493178E-7</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9.0404567567999999E-2</v>
      </c>
      <c r="W60" s="311">
        <v>9.8898789276000015E-2</v>
      </c>
      <c r="X60" s="311">
        <v>9.6157942523999979E-2</v>
      </c>
      <c r="Y60" s="311">
        <v>0.1030188461471666</v>
      </c>
      <c r="Z60" s="311">
        <v>0.10113216878127992</v>
      </c>
      <c r="AA60" s="311">
        <v>8.8956730260000005E-2</v>
      </c>
      <c r="AB60" s="311">
        <v>8.4503356703999999E-2</v>
      </c>
      <c r="AC60" s="311">
        <v>7.0380694152000003E-2</v>
      </c>
      <c r="AD60" s="311">
        <v>6.0444203579999994E-2</v>
      </c>
      <c r="AE60" s="311">
        <v>4.2349523868000005E-2</v>
      </c>
      <c r="AF60" s="311">
        <v>3.9851678988000003E-2</v>
      </c>
      <c r="AG60" s="311">
        <v>4.8364448219999995E-2</v>
      </c>
      <c r="AH60" s="311">
        <v>5.0965665192000006E-2</v>
      </c>
      <c r="AI60" s="311">
        <v>4.5229722121407245E-2</v>
      </c>
      <c r="AJ60" s="311">
        <v>4.1963240595803405E-2</v>
      </c>
      <c r="AK60" s="311">
        <v>4.1658211945829887E-2</v>
      </c>
      <c r="AL60" s="311">
        <v>2.9910685880619722E-2</v>
      </c>
      <c r="AM60" s="311">
        <v>2.8214813487502079E-2</v>
      </c>
      <c r="AN60" s="311">
        <v>2.655637769231748E-2</v>
      </c>
      <c r="AO60" s="311">
        <v>2.6013376941074647E-2</v>
      </c>
      <c r="AP60" s="311">
        <v>2.8727473572824663E-2</v>
      </c>
      <c r="AQ60" s="311">
        <v>2.5720883839998029E-2</v>
      </c>
      <c r="AR60" s="311">
        <v>2.9088806736867239E-2</v>
      </c>
      <c r="AS60" s="311">
        <v>2.7117553908415682E-2</v>
      </c>
      <c r="AT60" s="311">
        <v>2.5836398192061738E-2</v>
      </c>
      <c r="AU60" s="311">
        <v>2.7026455805834772E-2</v>
      </c>
      <c r="AV60" s="311">
        <v>3.2467013510699305E-2</v>
      </c>
      <c r="AW60" s="311">
        <v>3.3117671735999998E-2</v>
      </c>
      <c r="AX60" s="311">
        <v>3.51514475172E-2</v>
      </c>
      <c r="AY60" s="311">
        <v>3.4871237553599999E-2</v>
      </c>
      <c r="AZ60" s="311">
        <v>3.1009785408000007E-2</v>
      </c>
      <c r="BA60" s="311">
        <v>3.40847388E-2</v>
      </c>
      <c r="BB60" s="311">
        <v>3.5252855999999999E-2</v>
      </c>
      <c r="BC60" s="311">
        <v>5.2879284000000006E-2</v>
      </c>
      <c r="BD60" s="311">
        <v>5.5684440000000002E-2</v>
      </c>
      <c r="BE60" s="312">
        <v>5.5472472769025373E-2</v>
      </c>
      <c r="BF60" s="289">
        <v>-6.5284191458750973E-3</v>
      </c>
      <c r="BG60" s="289">
        <v>7.9817070245986166E-2</v>
      </c>
      <c r="BH60" s="289">
        <v>3.6633709134365058E-4</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1.5965943120000001</v>
      </c>
      <c r="W61" s="311">
        <v>1.6774832880000001</v>
      </c>
      <c r="X61" s="311">
        <v>1.7429648400000002</v>
      </c>
      <c r="Y61" s="311">
        <v>1.8180760320000002</v>
      </c>
      <c r="Z61" s="311">
        <v>1.7352611280000001</v>
      </c>
      <c r="AA61" s="311">
        <v>1.6211061670608</v>
      </c>
      <c r="AB61" s="311">
        <v>1.5824683167552003</v>
      </c>
      <c r="AC61" s="311">
        <v>1.5941524948776</v>
      </c>
      <c r="AD61" s="311">
        <v>1.447654470444</v>
      </c>
      <c r="AE61" s="311">
        <v>1.4161407115464</v>
      </c>
      <c r="AF61" s="311">
        <v>1.1436854802912002</v>
      </c>
      <c r="AG61" s="311">
        <v>1.0214744295167999</v>
      </c>
      <c r="AH61" s="311">
        <v>0.87690871376640001</v>
      </c>
      <c r="AI61" s="311">
        <v>0.86347627868880006</v>
      </c>
      <c r="AJ61" s="311">
        <v>0.79950130480079995</v>
      </c>
      <c r="AK61" s="311">
        <v>0.74687059949040002</v>
      </c>
      <c r="AL61" s="311">
        <v>0.93365221320000003</v>
      </c>
      <c r="AM61" s="311">
        <v>0.94590278999999999</v>
      </c>
      <c r="AN61" s="311">
        <v>1.0444056335999998</v>
      </c>
      <c r="AO61" s="311">
        <v>1.1133078012000002</v>
      </c>
      <c r="AP61" s="311">
        <v>1.1256169932</v>
      </c>
      <c r="AQ61" s="311">
        <v>1.1864302631999999</v>
      </c>
      <c r="AR61" s="311">
        <v>1.3037192783999998</v>
      </c>
      <c r="AS61" s="311">
        <v>1.4146221675599997</v>
      </c>
      <c r="AT61" s="311">
        <v>1.29525524352</v>
      </c>
      <c r="AU61" s="311">
        <v>1.3977204746400003</v>
      </c>
      <c r="AV61" s="311">
        <v>1.521504054</v>
      </c>
      <c r="AW61" s="311">
        <v>1.5849550080000001</v>
      </c>
      <c r="AX61" s="311">
        <v>1.5691707720000001</v>
      </c>
      <c r="AY61" s="311">
        <v>1.5505813800000001</v>
      </c>
      <c r="AZ61" s="311">
        <v>1.4335184519999999</v>
      </c>
      <c r="BA61" s="311">
        <v>1.4190252924797355</v>
      </c>
      <c r="BB61" s="311">
        <v>1.5224961114361244</v>
      </c>
      <c r="BC61" s="311">
        <v>1.7047843839678083</v>
      </c>
      <c r="BD61" s="311">
        <v>1.661803924991063</v>
      </c>
      <c r="BE61" s="312">
        <v>1.6357290882677569</v>
      </c>
      <c r="BF61" s="285">
        <v>-1.838005159523981E-2</v>
      </c>
      <c r="BG61" s="285">
        <v>2.52326822654525E-2</v>
      </c>
      <c r="BH61" s="285">
        <v>1.0802262933496044E-2</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8.2939860311760629</v>
      </c>
      <c r="W62" s="311">
        <v>8.519259506298102</v>
      </c>
      <c r="X62" s="311">
        <v>8.6492310709994875</v>
      </c>
      <c r="Y62" s="311">
        <v>8.5215668358463201</v>
      </c>
      <c r="Z62" s="311">
        <v>8.2399221735741293</v>
      </c>
      <c r="AA62" s="311">
        <v>7.6327683042051353</v>
      </c>
      <c r="AB62" s="311">
        <v>6.9944797318644003</v>
      </c>
      <c r="AC62" s="311">
        <v>6.5725435653948008</v>
      </c>
      <c r="AD62" s="311">
        <v>5.9323311055656003</v>
      </c>
      <c r="AE62" s="311">
        <v>5.1884105630363999</v>
      </c>
      <c r="AF62" s="311">
        <v>4.9980443995728008</v>
      </c>
      <c r="AG62" s="311">
        <v>4.9054932085658409</v>
      </c>
      <c r="AH62" s="311">
        <v>4.5232135919207996</v>
      </c>
      <c r="AI62" s="311">
        <v>4.2352225358832003</v>
      </c>
      <c r="AJ62" s="311">
        <v>4.2695734588668</v>
      </c>
      <c r="AK62" s="311">
        <v>4.4282042561088009</v>
      </c>
      <c r="AL62" s="311">
        <v>4.3196688893052002</v>
      </c>
      <c r="AM62" s="311">
        <v>4.3377820621127992</v>
      </c>
      <c r="AN62" s="311">
        <v>4.3646886076752001</v>
      </c>
      <c r="AO62" s="311">
        <v>4.1823069439535994</v>
      </c>
      <c r="AP62" s="311">
        <v>3.9596494867776002</v>
      </c>
      <c r="AQ62" s="311">
        <v>4.0621056325415994</v>
      </c>
      <c r="AR62" s="311">
        <v>3.9320767208520002</v>
      </c>
      <c r="AS62" s="311">
        <v>4.2168743789256009</v>
      </c>
      <c r="AT62" s="311">
        <v>3.8582963325396005</v>
      </c>
      <c r="AU62" s="311">
        <v>3.7908636186960005</v>
      </c>
      <c r="AV62" s="311">
        <v>3.9363037560000005</v>
      </c>
      <c r="AW62" s="311">
        <v>4.1208830208</v>
      </c>
      <c r="AX62" s="311">
        <v>3.7897657560000004</v>
      </c>
      <c r="AY62" s="311">
        <v>3.6656187624000003</v>
      </c>
      <c r="AZ62" s="311">
        <v>3.8568801600000007</v>
      </c>
      <c r="BA62" s="311">
        <v>3.7367189999999999</v>
      </c>
      <c r="BB62" s="311">
        <v>3.5139812400000001</v>
      </c>
      <c r="BC62" s="311">
        <v>3.6282808800000006</v>
      </c>
      <c r="BD62" s="311">
        <v>3.5667349200000005</v>
      </c>
      <c r="BE62" s="312">
        <v>3.2739415049751468</v>
      </c>
      <c r="BF62" s="285">
        <v>-8.4597991485624191E-2</v>
      </c>
      <c r="BG62" s="285">
        <v>-7.8267236742233237E-3</v>
      </c>
      <c r="BH62" s="285">
        <v>2.1620925628387515E-2</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1.3481495999999999E-2</v>
      </c>
      <c r="W63" s="311">
        <v>1.3481495999999999E-2</v>
      </c>
      <c r="X63" s="311">
        <v>1.3481495999999999E-2</v>
      </c>
      <c r="Y63" s="311">
        <v>1.1555568E-2</v>
      </c>
      <c r="Z63" s="311">
        <v>1.3481495999999999E-2</v>
      </c>
      <c r="AA63" s="311">
        <v>1.5407424000000001E-2</v>
      </c>
      <c r="AB63" s="311">
        <v>1.3481495999999999E-2</v>
      </c>
      <c r="AC63" s="311">
        <v>5.7777840000000002E-3</v>
      </c>
      <c r="AD63" s="311">
        <v>0</v>
      </c>
      <c r="AE63" s="311">
        <v>2.0934000000000003E-4</v>
      </c>
      <c r="AF63" s="311">
        <v>2.0934000000000003E-4</v>
      </c>
      <c r="AG63" s="311">
        <v>1.9259280000000001E-3</v>
      </c>
      <c r="AH63" s="311">
        <v>0</v>
      </c>
      <c r="AI63" s="311">
        <v>0</v>
      </c>
      <c r="AJ63" s="311">
        <v>0</v>
      </c>
      <c r="AK63" s="311">
        <v>0</v>
      </c>
      <c r="AL63" s="311">
        <v>0</v>
      </c>
      <c r="AM63" s="311">
        <v>0</v>
      </c>
      <c r="AN63" s="311">
        <v>0</v>
      </c>
      <c r="AO63" s="311">
        <v>0</v>
      </c>
      <c r="AP63" s="311">
        <v>0</v>
      </c>
      <c r="AQ63" s="311">
        <v>0</v>
      </c>
      <c r="AR63" s="311">
        <v>0</v>
      </c>
      <c r="AS63" s="311">
        <v>0</v>
      </c>
      <c r="AT63" s="311">
        <v>0</v>
      </c>
      <c r="AU63" s="311">
        <v>0</v>
      </c>
      <c r="AV63" s="311">
        <v>0</v>
      </c>
      <c r="AW63" s="311">
        <v>0</v>
      </c>
      <c r="AX63" s="311">
        <v>0</v>
      </c>
      <c r="AY63" s="311">
        <v>0</v>
      </c>
      <c r="AZ63" s="311">
        <v>0</v>
      </c>
      <c r="BA63" s="311">
        <v>0</v>
      </c>
      <c r="BB63" s="311">
        <v>0</v>
      </c>
      <c r="BC63" s="311">
        <v>0</v>
      </c>
      <c r="BD63" s="311">
        <v>0</v>
      </c>
      <c r="BE63" s="312">
        <v>0</v>
      </c>
      <c r="BF63" s="285">
        <v>0</v>
      </c>
      <c r="BG63" s="285">
        <v>0</v>
      </c>
      <c r="BH63" s="285">
        <v>0</v>
      </c>
    </row>
    <row r="64" spans="1:60" x14ac:dyDescent="0.15">
      <c r="A64" s="162" t="s">
        <v>137</v>
      </c>
      <c r="B64" s="311">
        <v>12.453077810000002</v>
      </c>
      <c r="C64" s="311">
        <v>12.90678857</v>
      </c>
      <c r="D64" s="311">
        <v>13.106592969999999</v>
      </c>
      <c r="E64" s="311">
        <v>12.992293330000001</v>
      </c>
      <c r="F64" s="311">
        <v>13.17854763265329</v>
      </c>
      <c r="G64" s="311">
        <v>13.069417289999999</v>
      </c>
      <c r="H64" s="311">
        <v>13.333698409999998</v>
      </c>
      <c r="I64" s="311">
        <v>13.706379093624935</v>
      </c>
      <c r="J64" s="311">
        <v>13.853145529999999</v>
      </c>
      <c r="K64" s="311">
        <v>13.92115437</v>
      </c>
      <c r="L64" s="311">
        <v>14.317411479999999</v>
      </c>
      <c r="M64" s="311">
        <v>14.301909957022609</v>
      </c>
      <c r="N64" s="311">
        <v>14.558812278633043</v>
      </c>
      <c r="O64" s="311">
        <v>14.470706243464345</v>
      </c>
      <c r="P64" s="311">
        <v>14.575447852132172</v>
      </c>
      <c r="Q64" s="311">
        <v>14.13176488</v>
      </c>
      <c r="R64" s="311">
        <v>14.042101979528201</v>
      </c>
      <c r="S64" s="311">
        <v>14.257177428634357</v>
      </c>
      <c r="T64" s="311">
        <v>14.293750442635</v>
      </c>
      <c r="U64" s="311">
        <v>14.158843952423977</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6.2298614244835342E-2</v>
      </c>
      <c r="W65" s="311">
        <v>7.0526733107360767E-2</v>
      </c>
      <c r="X65" s="311">
        <v>5.8772277589467306E-2</v>
      </c>
      <c r="Y65" s="311">
        <v>6.4649505348414044E-2</v>
      </c>
      <c r="Z65" s="311">
        <v>7.2877624210939462E-2</v>
      </c>
      <c r="AA65" s="311">
        <v>7.6403960866307505E-2</v>
      </c>
      <c r="AB65" s="311">
        <v>6.9915501420430307E-2</v>
      </c>
      <c r="AC65" s="311">
        <v>5.5010851823741394E-2</v>
      </c>
      <c r="AD65" s="311">
        <v>4.4749212156620401E-2</v>
      </c>
      <c r="AE65" s="311">
        <v>4.5195881466300367E-2</v>
      </c>
      <c r="AF65" s="311">
        <v>3.7345438309793325E-2</v>
      </c>
      <c r="AG65" s="311">
        <v>3.4889987219601834E-2</v>
      </c>
      <c r="AH65" s="311">
        <v>3.4662894020710176E-2</v>
      </c>
      <c r="AI65" s="311">
        <v>3.4758436980434237E-2</v>
      </c>
      <c r="AJ65" s="311">
        <v>3.4746416058015372E-2</v>
      </c>
      <c r="AK65" s="311">
        <v>3.9612678454527414E-2</v>
      </c>
      <c r="AL65" s="311">
        <v>3.3204922580272071E-2</v>
      </c>
      <c r="AM65" s="311">
        <v>3.5362739900054833E-2</v>
      </c>
      <c r="AN65" s="311">
        <v>2.7583182414235002E-2</v>
      </c>
      <c r="AO65" s="311">
        <v>3.7275516351568123E-2</v>
      </c>
      <c r="AP65" s="311">
        <v>3.5392496657801614E-2</v>
      </c>
      <c r="AQ65" s="311">
        <v>3.8498911160349883E-2</v>
      </c>
      <c r="AR65" s="311">
        <v>3.3156919702487991E-2</v>
      </c>
      <c r="AS65" s="311">
        <v>4.1872935423445209E-2</v>
      </c>
      <c r="AT65" s="311">
        <v>3.9861275556936408E-2</v>
      </c>
      <c r="AU65" s="311">
        <v>3.3231776546194733E-2</v>
      </c>
      <c r="AV65" s="311">
        <v>3.5575963154044411E-2</v>
      </c>
      <c r="AW65" s="311">
        <v>4.8140502788653658E-2</v>
      </c>
      <c r="AX65" s="311">
        <v>7.1890127631498629E-2</v>
      </c>
      <c r="AY65" s="311">
        <v>6.6155241415312954E-2</v>
      </c>
      <c r="AZ65" s="311">
        <v>5.3225716548965879E-2</v>
      </c>
      <c r="BA65" s="311">
        <v>6.287248545099923E-2</v>
      </c>
      <c r="BB65" s="311">
        <v>5.9370210567311184E-2</v>
      </c>
      <c r="BC65" s="311">
        <v>8.5047590770129813E-2</v>
      </c>
      <c r="BD65" s="311">
        <v>7.5286278324866715E-2</v>
      </c>
      <c r="BE65" s="312">
        <v>9.9951862749076983E-2</v>
      </c>
      <c r="BF65" s="284">
        <v>0.32399651630782222</v>
      </c>
      <c r="BG65" s="284">
        <v>6.5654599354126209E-2</v>
      </c>
      <c r="BH65" s="284">
        <v>6.6007648201185404E-4</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0.21507525955865694</v>
      </c>
      <c r="W66" s="311">
        <v>0.2302316179709781</v>
      </c>
      <c r="X66" s="311">
        <v>0.23134796126329926</v>
      </c>
      <c r="Y66" s="311">
        <v>0.19656610742785402</v>
      </c>
      <c r="Z66" s="311">
        <v>0.18604467902785402</v>
      </c>
      <c r="AA66" s="311">
        <v>0.1845880998648175</v>
      </c>
      <c r="AB66" s="311">
        <v>0.16493295570000702</v>
      </c>
      <c r="AC66" s="311">
        <v>9.5991607676073509E-2</v>
      </c>
      <c r="AD66" s="311">
        <v>8.0125817284920714E-2</v>
      </c>
      <c r="AE66" s="311">
        <v>7.7544686053448525E-2</v>
      </c>
      <c r="AF66" s="311">
        <v>3.8471397089808713E-2</v>
      </c>
      <c r="AG66" s="311">
        <v>4.2200935554538813E-2</v>
      </c>
      <c r="AH66" s="311">
        <v>3.3153448030898314E-2</v>
      </c>
      <c r="AI66" s="311">
        <v>3.1894308872568819E-2</v>
      </c>
      <c r="AJ66" s="311">
        <v>3.192083320283471E-2</v>
      </c>
      <c r="AK66" s="311">
        <v>2.5071491650280393E-2</v>
      </c>
      <c r="AL66" s="311">
        <v>1.8177379679129049E-2</v>
      </c>
      <c r="AM66" s="311">
        <v>2.7774962550070881E-2</v>
      </c>
      <c r="AN66" s="311">
        <v>3.2524728153047522E-2</v>
      </c>
      <c r="AO66" s="311">
        <v>3.0440566867846304E-2</v>
      </c>
      <c r="AP66" s="311">
        <v>3.4927683550413695E-2</v>
      </c>
      <c r="AQ66" s="311">
        <v>3.3554459884825957E-2</v>
      </c>
      <c r="AR66" s="311">
        <v>3.3135722030897978E-2</v>
      </c>
      <c r="AS66" s="311">
        <v>4.2308184420802072E-2</v>
      </c>
      <c r="AT66" s="311">
        <v>4.0266525841439117E-2</v>
      </c>
      <c r="AU66" s="311">
        <v>4.0676316465307838E-2</v>
      </c>
      <c r="AV66" s="311">
        <v>4.6402337532866211E-2</v>
      </c>
      <c r="AW66" s="311">
        <v>5.3401164561451261E-2</v>
      </c>
      <c r="AX66" s="311">
        <v>5.7172938587011023E-2</v>
      </c>
      <c r="AY66" s="311">
        <v>7.1751556001579841E-2</v>
      </c>
      <c r="AZ66" s="311">
        <v>7.9229259946735756E-2</v>
      </c>
      <c r="BA66" s="311">
        <v>7.5264917171681739E-2</v>
      </c>
      <c r="BB66" s="311">
        <v>8.5892947400000003E-2</v>
      </c>
      <c r="BC66" s="311">
        <v>9.2352613600000008E-2</v>
      </c>
      <c r="BD66" s="311">
        <v>8.5701111598276467E-2</v>
      </c>
      <c r="BE66" s="312">
        <v>0.10987031682611571</v>
      </c>
      <c r="BF66" s="289">
        <v>0.27851462670927063</v>
      </c>
      <c r="BG66" s="289">
        <v>7.8460465971722959E-2</v>
      </c>
      <c r="BH66" s="289">
        <v>7.25577395092419E-4</v>
      </c>
    </row>
    <row r="67" spans="1:60" s="161" customFormat="1" x14ac:dyDescent="0.15">
      <c r="A67" s="163" t="s">
        <v>134</v>
      </c>
      <c r="B67" s="313">
        <v>12.453077810000002</v>
      </c>
      <c r="C67" s="313">
        <v>12.90678857</v>
      </c>
      <c r="D67" s="313">
        <v>13.106592969999999</v>
      </c>
      <c r="E67" s="313">
        <v>12.992293330000001</v>
      </c>
      <c r="F67" s="313">
        <v>13.17854763265329</v>
      </c>
      <c r="G67" s="313">
        <v>13.069417289999999</v>
      </c>
      <c r="H67" s="313">
        <v>13.333698409999998</v>
      </c>
      <c r="I67" s="313">
        <v>13.706379093624935</v>
      </c>
      <c r="J67" s="313">
        <v>13.853145529999999</v>
      </c>
      <c r="K67" s="313">
        <v>13.92115437</v>
      </c>
      <c r="L67" s="313">
        <v>14.317411479999999</v>
      </c>
      <c r="M67" s="313">
        <v>14.301909957022609</v>
      </c>
      <c r="N67" s="313">
        <v>14.558812278633043</v>
      </c>
      <c r="O67" s="313">
        <v>14.470706243464345</v>
      </c>
      <c r="P67" s="313">
        <v>14.575447852132172</v>
      </c>
      <c r="Q67" s="313">
        <v>14.13176488</v>
      </c>
      <c r="R67" s="313">
        <v>14.042101979528201</v>
      </c>
      <c r="S67" s="313">
        <v>14.257177428634357</v>
      </c>
      <c r="T67" s="313">
        <v>14.293750442635</v>
      </c>
      <c r="U67" s="313">
        <v>14.158843952423977</v>
      </c>
      <c r="V67" s="313">
        <v>10.275692136547555</v>
      </c>
      <c r="W67" s="313">
        <v>10.613733286652442</v>
      </c>
      <c r="X67" s="313">
        <v>10.795807444376257</v>
      </c>
      <c r="Y67" s="313">
        <v>10.719284750769758</v>
      </c>
      <c r="Z67" s="313">
        <v>10.352571125594205</v>
      </c>
      <c r="AA67" s="313">
        <v>9.6229569382570599</v>
      </c>
      <c r="AB67" s="313">
        <v>8.9125865144440368</v>
      </c>
      <c r="AC67" s="313">
        <v>8.3943594139242155</v>
      </c>
      <c r="AD67" s="313">
        <v>7.5654304130311427</v>
      </c>
      <c r="AE67" s="313">
        <v>6.7700181779705488</v>
      </c>
      <c r="AF67" s="313">
        <v>6.2577333382516018</v>
      </c>
      <c r="AG67" s="313">
        <v>6.0544745410767815</v>
      </c>
      <c r="AH67" s="313">
        <v>5.5190299169308075</v>
      </c>
      <c r="AI67" s="313">
        <v>5.2105812825464106</v>
      </c>
      <c r="AJ67" s="313">
        <v>5.1777052535242545</v>
      </c>
      <c r="AK67" s="313">
        <v>5.2814172376498387</v>
      </c>
      <c r="AL67" s="313">
        <v>5.3347396946452212</v>
      </c>
      <c r="AM67" s="313">
        <v>5.375121104050427</v>
      </c>
      <c r="AN67" s="313">
        <v>5.4958841335347994</v>
      </c>
      <c r="AO67" s="313">
        <v>5.389382723874089</v>
      </c>
      <c r="AP67" s="313">
        <v>5.1844489487186403</v>
      </c>
      <c r="AQ67" s="313">
        <v>5.3464449655867723</v>
      </c>
      <c r="AR67" s="313">
        <v>5.3313838477225755</v>
      </c>
      <c r="AS67" s="313">
        <v>5.7429500202385055</v>
      </c>
      <c r="AT67" s="313">
        <v>5.2596705756502793</v>
      </c>
      <c r="AU67" s="313">
        <v>5.2897508421537012</v>
      </c>
      <c r="AV67" s="313">
        <v>5.5724595241979324</v>
      </c>
      <c r="AW67" s="313">
        <v>5.8406521678863461</v>
      </c>
      <c r="AX67" s="313">
        <v>5.5232800417359114</v>
      </c>
      <c r="AY67" s="313">
        <v>5.3890555773706135</v>
      </c>
      <c r="AZ67" s="313">
        <v>5.4539923739039029</v>
      </c>
      <c r="BA67" s="313">
        <v>5.3280180339024961</v>
      </c>
      <c r="BB67" s="313">
        <v>5.217044965403435</v>
      </c>
      <c r="BC67" s="313">
        <v>5.5633705523379398</v>
      </c>
      <c r="BD67" s="313">
        <v>5.445236474914207</v>
      </c>
      <c r="BE67" s="313">
        <v>5.1749910455871229</v>
      </c>
      <c r="BF67" s="286">
        <v>-5.2226335887138986E-2</v>
      </c>
      <c r="BG67" s="286">
        <v>3.4732968239714612E-3</v>
      </c>
      <c r="BH67" s="286">
        <v>3.4175349912080939E-2</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8.834148E-3</v>
      </c>
      <c r="C69" s="311">
        <v>9.713376000000001E-3</v>
      </c>
      <c r="D69" s="311">
        <v>1.0718208E-2</v>
      </c>
      <c r="E69" s="311">
        <v>1.1806776000000001E-2</v>
      </c>
      <c r="F69" s="311">
        <v>1.3020948000000001E-2</v>
      </c>
      <c r="G69" s="311">
        <v>1.4360724000000002E-2</v>
      </c>
      <c r="H69" s="311">
        <v>1.0117485935999999E-2</v>
      </c>
      <c r="I69" s="311">
        <v>1.5807891420000001E-2</v>
      </c>
      <c r="J69" s="311">
        <v>2.6579690460000003E-2</v>
      </c>
      <c r="K69" s="311">
        <v>2.9110108644000005E-2</v>
      </c>
      <c r="L69" s="311">
        <v>5.3926109603999996E-2</v>
      </c>
      <c r="M69" s="311">
        <v>5.3298089603999996E-2</v>
      </c>
      <c r="N69" s="311">
        <v>5.3918489627999999E-2</v>
      </c>
      <c r="O69" s="311">
        <v>3.2946012936000003E-2</v>
      </c>
      <c r="P69" s="311">
        <v>4.7555390987999997E-2</v>
      </c>
      <c r="Q69" s="311">
        <v>5.0081371164000001E-2</v>
      </c>
      <c r="R69" s="311">
        <v>4.1821191575999998E-2</v>
      </c>
      <c r="S69" s="311">
        <v>5.6407207284000005E-2</v>
      </c>
      <c r="T69" s="311">
        <v>5.3220591936000004E-2</v>
      </c>
      <c r="U69" s="311">
        <v>4.1146195680000004E-2</v>
      </c>
      <c r="V69" s="311">
        <v>4.0480787556E-2</v>
      </c>
      <c r="W69" s="311">
        <v>3.9869975304000001E-2</v>
      </c>
      <c r="X69" s="311">
        <v>3.9219011640000002E-2</v>
      </c>
      <c r="Y69" s="311">
        <v>4.0471199784000003E-2</v>
      </c>
      <c r="Z69" s="311">
        <v>2.973297888E-2</v>
      </c>
      <c r="AA69" s="311">
        <v>2.9740222043999998E-2</v>
      </c>
      <c r="AB69" s="311">
        <v>4.2451179371999999E-2</v>
      </c>
      <c r="AC69" s="311">
        <v>3.7387830924000005E-2</v>
      </c>
      <c r="AD69" s="311">
        <v>4.5959424695999999E-2</v>
      </c>
      <c r="AE69" s="311">
        <v>4.6144230048000001E-2</v>
      </c>
      <c r="AF69" s="311">
        <v>4.3217991791999998E-2</v>
      </c>
      <c r="AG69" s="311">
        <v>4.5209987495999998E-2</v>
      </c>
      <c r="AH69" s="311">
        <v>4.6339209323999993E-2</v>
      </c>
      <c r="AI69" s="311">
        <v>5.3960985648000004E-2</v>
      </c>
      <c r="AJ69" s="311">
        <v>5.1353572212000001E-2</v>
      </c>
      <c r="AK69" s="311">
        <v>5.4574770528000006E-2</v>
      </c>
      <c r="AL69" s="311">
        <v>5.3503200936000007E-2</v>
      </c>
      <c r="AM69" s="311">
        <v>5.0693606928000005E-2</v>
      </c>
      <c r="AN69" s="311">
        <v>5.4925791840000009E-2</v>
      </c>
      <c r="AO69" s="311">
        <v>5.7496403304000007E-2</v>
      </c>
      <c r="AP69" s="311">
        <v>6.5169970344000003E-2</v>
      </c>
      <c r="AQ69" s="311">
        <v>6.2905581431999993E-2</v>
      </c>
      <c r="AR69" s="311">
        <v>6.5575420056000006E-2</v>
      </c>
      <c r="AS69" s="311">
        <v>4.9103753364000004E-2</v>
      </c>
      <c r="AT69" s="311">
        <v>5.684054108400001E-2</v>
      </c>
      <c r="AU69" s="311">
        <v>5.3831404188000004E-2</v>
      </c>
      <c r="AV69" s="311">
        <v>5.9757610248000005E-2</v>
      </c>
      <c r="AW69" s="311">
        <v>4.7043596556000003E-2</v>
      </c>
      <c r="AX69" s="311">
        <v>6.0069401243999995E-2</v>
      </c>
      <c r="AY69" s="311">
        <v>6.8439735540000005E-2</v>
      </c>
      <c r="AZ69" s="311">
        <v>6.5345439132000013E-2</v>
      </c>
      <c r="BA69" s="311">
        <v>6.3327443400000002E-2</v>
      </c>
      <c r="BB69" s="311">
        <v>6.89561856936E-2</v>
      </c>
      <c r="BC69" s="311">
        <v>7.1589188851200011E-2</v>
      </c>
      <c r="BD69" s="311">
        <v>7.440051455260914E-2</v>
      </c>
      <c r="BE69" s="312">
        <v>7.4400514552609154E-2</v>
      </c>
      <c r="BF69" s="285">
        <v>-2.7322404371582509E-3</v>
      </c>
      <c r="BG69" s="285">
        <v>2.7286955718911043E-2</v>
      </c>
      <c r="BH69" s="285">
        <v>4.9133681509313859E-4</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0</v>
      </c>
      <c r="AY70" s="311">
        <v>0</v>
      </c>
      <c r="AZ70" s="311">
        <v>0</v>
      </c>
      <c r="BA70" s="311">
        <v>0</v>
      </c>
      <c r="BB70" s="311">
        <v>0</v>
      </c>
      <c r="BC70" s="311">
        <v>0</v>
      </c>
      <c r="BD70" s="311">
        <v>0</v>
      </c>
      <c r="BE70" s="312">
        <v>0</v>
      </c>
      <c r="BF70" s="285">
        <v>0</v>
      </c>
      <c r="BG70" s="285">
        <v>0</v>
      </c>
      <c r="BH70" s="285">
        <v>0</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4.1868E-5</v>
      </c>
      <c r="R71" s="311">
        <v>4.1868E-5</v>
      </c>
      <c r="S71" s="311">
        <v>2.3236740000000002E-2</v>
      </c>
      <c r="T71" s="311">
        <v>4.3793928000000003E-2</v>
      </c>
      <c r="U71" s="311">
        <v>7.0882524000000002E-2</v>
      </c>
      <c r="V71" s="311">
        <v>7.7330196000000004E-2</v>
      </c>
      <c r="W71" s="311">
        <v>8.5871268000000001E-2</v>
      </c>
      <c r="X71" s="311">
        <v>9.1439712000000006E-2</v>
      </c>
      <c r="Y71" s="311">
        <v>8.7629724000000006E-2</v>
      </c>
      <c r="Z71" s="311">
        <v>9.4663548E-2</v>
      </c>
      <c r="AA71" s="311">
        <v>9.9234821843999996E-2</v>
      </c>
      <c r="AB71" s="311">
        <v>0.107454473208</v>
      </c>
      <c r="AC71" s="311">
        <v>0.13225448059200001</v>
      </c>
      <c r="AD71" s="311">
        <v>0.14942362629600003</v>
      </c>
      <c r="AE71" s="311">
        <v>0.158372157672</v>
      </c>
      <c r="AF71" s="311">
        <v>0.17286845025600001</v>
      </c>
      <c r="AG71" s="311">
        <v>0.20956826433600001</v>
      </c>
      <c r="AH71" s="311">
        <v>0.22788790081200003</v>
      </c>
      <c r="AI71" s="311">
        <v>0.24463296554400002</v>
      </c>
      <c r="AJ71" s="311">
        <v>0.24026801720400001</v>
      </c>
      <c r="AK71" s="311">
        <v>0.26188044627600005</v>
      </c>
      <c r="AL71" s="311">
        <v>0.30228762988799995</v>
      </c>
      <c r="AM71" s="311">
        <v>0.319537748304</v>
      </c>
      <c r="AN71" s="311">
        <v>0.33115691379600004</v>
      </c>
      <c r="AO71" s="311">
        <v>0.33434491078800005</v>
      </c>
      <c r="AP71" s="311">
        <v>0.33241342271759999</v>
      </c>
      <c r="AQ71" s="311">
        <v>0.32863364468185685</v>
      </c>
      <c r="AR71" s="311">
        <v>0.33609468937436526</v>
      </c>
      <c r="AS71" s="311">
        <v>0.33073125942204795</v>
      </c>
      <c r="AT71" s="311">
        <v>0.32387664795701038</v>
      </c>
      <c r="AU71" s="311">
        <v>0.32371114935494882</v>
      </c>
      <c r="AV71" s="311">
        <v>0.33210699124428</v>
      </c>
      <c r="AW71" s="311">
        <v>0.36888826095853922</v>
      </c>
      <c r="AX71" s="311">
        <v>0.29678969160000002</v>
      </c>
      <c r="AY71" s="311">
        <v>0.27580402830056622</v>
      </c>
      <c r="AZ71" s="311">
        <v>0.27009786081142134</v>
      </c>
      <c r="BA71" s="311">
        <v>0.23083549776236059</v>
      </c>
      <c r="BB71" s="311">
        <v>0.20949421006138624</v>
      </c>
      <c r="BC71" s="311">
        <v>0.19721290464455654</v>
      </c>
      <c r="BD71" s="311">
        <v>0.20843581867199992</v>
      </c>
      <c r="BE71" s="312">
        <v>0.16758251629666357</v>
      </c>
      <c r="BF71" s="285">
        <v>-0.19819615633304954</v>
      </c>
      <c r="BG71" s="285">
        <v>-4.3116046639625427E-2</v>
      </c>
      <c r="BH71" s="285">
        <v>1.1067055156490056E-3</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1.0435431527999998E-6</v>
      </c>
      <c r="AL72" s="311">
        <v>2.7225169416000002E-6</v>
      </c>
      <c r="AM72" s="311">
        <v>1.1805595322400002E-5</v>
      </c>
      <c r="AN72" s="311">
        <v>3.9235423896000002E-6</v>
      </c>
      <c r="AO72" s="311">
        <v>3.5463284567999999E-6</v>
      </c>
      <c r="AP72" s="311">
        <v>0</v>
      </c>
      <c r="AQ72" s="311">
        <v>9.7731216360000001E-5</v>
      </c>
      <c r="AR72" s="311">
        <v>1.6633109700000001E-5</v>
      </c>
      <c r="AS72" s="311">
        <v>2.8134341409600008E-5</v>
      </c>
      <c r="AT72" s="311">
        <v>0</v>
      </c>
      <c r="AU72" s="311">
        <v>1.6095263323680001E-4</v>
      </c>
      <c r="AV72" s="311">
        <v>5.6685884041439991E-4</v>
      </c>
      <c r="AW72" s="311">
        <v>0</v>
      </c>
      <c r="AX72" s="311">
        <v>1.14707801753568E-2</v>
      </c>
      <c r="AY72" s="311">
        <v>9.1186104461184001E-3</v>
      </c>
      <c r="AZ72" s="311">
        <v>7.5588510059928019E-3</v>
      </c>
      <c r="BA72" s="311">
        <v>9.3194984692224012E-3</v>
      </c>
      <c r="BB72" s="311">
        <v>7.0540855162910697E-3</v>
      </c>
      <c r="BC72" s="311">
        <v>7.9197012239056071E-3</v>
      </c>
      <c r="BD72" s="311">
        <v>7.2698078844573299E-3</v>
      </c>
      <c r="BE72" s="312">
        <v>1.2917285538938115E-3</v>
      </c>
      <c r="BF72" s="285">
        <v>-0.82280147407207704</v>
      </c>
      <c r="BG72" s="285">
        <v>0</v>
      </c>
      <c r="BH72" s="285">
        <v>8.5305027451963168E-6</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5.0147459975672649E-7</v>
      </c>
      <c r="AF73" s="311">
        <v>2.7249959986780602E-7</v>
      </c>
      <c r="AG73" s="311">
        <v>1.7414999991551702E-7</v>
      </c>
      <c r="AH73" s="311">
        <v>1.4004239993206315E-6</v>
      </c>
      <c r="AI73" s="311">
        <v>2.0107745990245408E-6</v>
      </c>
      <c r="AJ73" s="311">
        <v>2.4024959988345105E-7</v>
      </c>
      <c r="AK73" s="311">
        <v>1.0451296194929908E-5</v>
      </c>
      <c r="AL73" s="311">
        <v>5.9023949971366526E-6</v>
      </c>
      <c r="AM73" s="311">
        <v>1.4057723393180372E-5</v>
      </c>
      <c r="AN73" s="311">
        <v>0</v>
      </c>
      <c r="AO73" s="311">
        <v>3.3424596583785184E-5</v>
      </c>
      <c r="AP73" s="311">
        <v>1.3143242393624001E-5</v>
      </c>
      <c r="AQ73" s="311">
        <v>1.2880523573751448E-4</v>
      </c>
      <c r="AR73" s="311">
        <v>2.9390405385742236E-5</v>
      </c>
      <c r="AS73" s="311">
        <v>5.0220706175637121E-5</v>
      </c>
      <c r="AT73" s="311">
        <v>5.8627120171559023E-5</v>
      </c>
      <c r="AU73" s="311">
        <v>1.2405826019981732E-3</v>
      </c>
      <c r="AV73" s="311">
        <v>4.2614386299327073E-4</v>
      </c>
      <c r="AW73" s="311">
        <v>1.2929019059727926E-3</v>
      </c>
      <c r="AX73" s="311">
        <v>1.8807975014875947E-3</v>
      </c>
      <c r="AY73" s="311">
        <v>1.496611946273969E-3</v>
      </c>
      <c r="AZ73" s="311">
        <v>2.0598846668007167E-3</v>
      </c>
      <c r="BA73" s="311">
        <v>2.3060881326812791E-3</v>
      </c>
      <c r="BB73" s="311">
        <v>3.1805812736570493E-3</v>
      </c>
      <c r="BC73" s="311">
        <v>3.1189303160869563E-3</v>
      </c>
      <c r="BD73" s="311">
        <v>7.0998848479528155E-3</v>
      </c>
      <c r="BE73" s="312">
        <v>1.3573437562015737E-2</v>
      </c>
      <c r="BF73" s="285">
        <v>0.90655932552774154</v>
      </c>
      <c r="BG73" s="285">
        <v>0.6155309194133447</v>
      </c>
      <c r="BH73" s="285">
        <v>8.9638218521601704E-5</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0</v>
      </c>
      <c r="AW74" s="311">
        <v>0</v>
      </c>
      <c r="AX74" s="311">
        <v>0</v>
      </c>
      <c r="AY74" s="311">
        <v>0</v>
      </c>
      <c r="AZ74" s="311">
        <v>0</v>
      </c>
      <c r="BA74" s="311">
        <v>0</v>
      </c>
      <c r="BB74" s="311">
        <v>0</v>
      </c>
      <c r="BC74" s="311">
        <v>0</v>
      </c>
      <c r="BD74" s="311">
        <v>0</v>
      </c>
      <c r="BE74" s="312">
        <v>0</v>
      </c>
      <c r="BF74" s="285">
        <v>0</v>
      </c>
      <c r="BG74" s="285">
        <v>0</v>
      </c>
      <c r="BH74" s="285">
        <v>0</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3.3035526720000003E-4</v>
      </c>
      <c r="AM75" s="311">
        <v>5.1912970559999999E-4</v>
      </c>
      <c r="AN75" s="311">
        <v>6.6071053440000006E-4</v>
      </c>
      <c r="AO75" s="311">
        <v>5.8992012000000003E-4</v>
      </c>
      <c r="AP75" s="311">
        <v>1.1711566158336001E-3</v>
      </c>
      <c r="AQ75" s="311">
        <v>8.2992322162080015E-4</v>
      </c>
      <c r="AR75" s="311">
        <v>2.3226334964640003E-3</v>
      </c>
      <c r="AS75" s="311">
        <v>2.6871097434048004E-3</v>
      </c>
      <c r="AT75" s="311">
        <v>9.8450588986560015E-4</v>
      </c>
      <c r="AU75" s="311">
        <v>2.8297052348112001E-3</v>
      </c>
      <c r="AV75" s="311">
        <v>2.6858119191408001E-3</v>
      </c>
      <c r="AW75" s="311">
        <v>3.0904971214608E-3</v>
      </c>
      <c r="AX75" s="311">
        <v>4.0174975980288002E-3</v>
      </c>
      <c r="AY75" s="311">
        <v>6.9447758094624392E-3</v>
      </c>
      <c r="AZ75" s="311">
        <v>5.5452491280000007E-3</v>
      </c>
      <c r="BA75" s="311">
        <v>3.7046983536000002E-3</v>
      </c>
      <c r="BB75" s="311">
        <v>4.9368581135098991E-3</v>
      </c>
      <c r="BC75" s="311">
        <v>4.2817742136176543E-3</v>
      </c>
      <c r="BD75" s="311">
        <v>4.4910339585399221E-3</v>
      </c>
      <c r="BE75" s="312">
        <v>4.4910339585399221E-3</v>
      </c>
      <c r="BF75" s="285">
        <v>-2.732240437158473E-3</v>
      </c>
      <c r="BG75" s="285">
        <v>0.16389231877525856</v>
      </c>
      <c r="BH75" s="285">
        <v>2.9658535763268483E-5</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7.74013716E-4</v>
      </c>
      <c r="AM76" s="311">
        <v>3.9473987759999999E-3</v>
      </c>
      <c r="AN76" s="311">
        <v>4.6439985600000002E-3</v>
      </c>
      <c r="AO76" s="311">
        <v>5.2631844119999998E-3</v>
      </c>
      <c r="AP76" s="311">
        <v>6.0887795040000005E-3</v>
      </c>
      <c r="AQ76" s="311">
        <v>1.1790614952000001E-2</v>
      </c>
      <c r="AR76" s="311">
        <v>5.6760028919999993E-3</v>
      </c>
      <c r="AS76" s="311">
        <v>1.4370604848E-2</v>
      </c>
      <c r="AT76" s="311">
        <v>1.1466807840000001E-2</v>
      </c>
      <c r="AU76" s="311">
        <v>2.7550148832E-2</v>
      </c>
      <c r="AV76" s="311">
        <v>1.8626193972000004E-2</v>
      </c>
      <c r="AW76" s="311">
        <v>5.7876815952000012E-2</v>
      </c>
      <c r="AX76" s="311">
        <v>7.4091496860000008E-2</v>
      </c>
      <c r="AY76" s="311">
        <v>8.2606401360000012E-2</v>
      </c>
      <c r="AZ76" s="311">
        <v>7.1789719824000009E-2</v>
      </c>
      <c r="BA76" s="311">
        <v>7.7061235968000005E-2</v>
      </c>
      <c r="BB76" s="311">
        <v>8.9136971999999995E-2</v>
      </c>
      <c r="BC76" s="311">
        <v>8.0396168705999999E-2</v>
      </c>
      <c r="BD76" s="311">
        <v>8.2782138103199995E-2</v>
      </c>
      <c r="BE76" s="312">
        <v>0.10844321781355747</v>
      </c>
      <c r="BF76" s="285">
        <v>0.3064041029465896</v>
      </c>
      <c r="BG76" s="285">
        <v>0.2185669933428982</v>
      </c>
      <c r="BH76" s="285">
        <v>7.1615291344912185E-4</v>
      </c>
    </row>
    <row r="77" spans="1:60" x14ac:dyDescent="0.15">
      <c r="A77" s="168" t="s">
        <v>125</v>
      </c>
      <c r="B77" s="311">
        <v>2.7280292809238153E-4</v>
      </c>
      <c r="C77" s="311">
        <v>2.6152886547983951E-4</v>
      </c>
      <c r="D77" s="311">
        <v>2.7275310968824377E-4</v>
      </c>
      <c r="E77" s="311">
        <v>2.7865859997860585E-4</v>
      </c>
      <c r="F77" s="311">
        <v>3.0688709234143869E-4</v>
      </c>
      <c r="G77" s="311">
        <v>2.9998416006765118E-4</v>
      </c>
      <c r="H77" s="311">
        <v>3.1727570400000001E-4</v>
      </c>
      <c r="I77" s="311">
        <v>2.6385213600000002E-4</v>
      </c>
      <c r="J77" s="311">
        <v>5.71456332E-4</v>
      </c>
      <c r="K77" s="311">
        <v>3.8945613599999999E-4</v>
      </c>
      <c r="L77" s="311">
        <v>4.1763329999999998E-4</v>
      </c>
      <c r="M77" s="311">
        <v>2.7838033200000003E-4</v>
      </c>
      <c r="N77" s="311">
        <v>2.7838033200000003E-4</v>
      </c>
      <c r="O77" s="311">
        <v>3.62451276E-4</v>
      </c>
      <c r="P77" s="311">
        <v>2.7787791600000002E-4</v>
      </c>
      <c r="Q77" s="311">
        <v>2.7787791600000002E-4</v>
      </c>
      <c r="R77" s="311">
        <v>4.0687322400000006E-4</v>
      </c>
      <c r="S77" s="311">
        <v>3.5374273200000005E-4</v>
      </c>
      <c r="T77" s="311">
        <v>2.18425356E-4</v>
      </c>
      <c r="U77" s="311">
        <v>1.3619660399999999E-4</v>
      </c>
      <c r="V77" s="311">
        <v>5.6396196000000003E-5</v>
      </c>
      <c r="W77" s="311">
        <v>2.8219032000000006E-5</v>
      </c>
      <c r="X77" s="311">
        <v>2.8219032000000006E-5</v>
      </c>
      <c r="Y77" s="311">
        <v>2.8219032000000006E-5</v>
      </c>
      <c r="Z77" s="311">
        <v>0</v>
      </c>
      <c r="AA77" s="311">
        <v>0</v>
      </c>
      <c r="AB77" s="311">
        <v>5.6396196000000003E-5</v>
      </c>
      <c r="AC77" s="311">
        <v>5.6396196000000003E-5</v>
      </c>
      <c r="AD77" s="311">
        <v>3.1127601960000001E-3</v>
      </c>
      <c r="AE77" s="311">
        <v>3.1632354598342466E-3</v>
      </c>
      <c r="AF77" s="311">
        <v>5.0987680557531704E-3</v>
      </c>
      <c r="AG77" s="311">
        <v>5.667587424E-3</v>
      </c>
      <c r="AH77" s="311">
        <v>5.6481661723666319E-3</v>
      </c>
      <c r="AI77" s="311">
        <v>5.6937472733431293E-3</v>
      </c>
      <c r="AJ77" s="311">
        <v>5.6588230880932171E-3</v>
      </c>
      <c r="AK77" s="311">
        <v>5.675352022555747E-3</v>
      </c>
      <c r="AL77" s="311">
        <v>5.6729739992192781E-3</v>
      </c>
      <c r="AM77" s="311">
        <v>5.6465462610453022E-3</v>
      </c>
      <c r="AN77" s="311">
        <v>5.6393683919999998E-3</v>
      </c>
      <c r="AO77" s="311">
        <v>5.7198776969515103E-3</v>
      </c>
      <c r="AP77" s="311">
        <v>5.7210485759992512E-3</v>
      </c>
      <c r="AQ77" s="311">
        <v>5.6839413234772507E-3</v>
      </c>
      <c r="AR77" s="311">
        <v>5.714927060760158E-3</v>
      </c>
      <c r="AS77" s="311">
        <v>7.0460184077663704E-3</v>
      </c>
      <c r="AT77" s="311">
        <v>8.0572159132352422E-3</v>
      </c>
      <c r="AU77" s="311">
        <v>1.1182466289481682E-2</v>
      </c>
      <c r="AV77" s="311">
        <v>1.5451430541459629E-2</v>
      </c>
      <c r="AW77" s="311">
        <v>2.1040664977839386E-2</v>
      </c>
      <c r="AX77" s="311">
        <v>1.9959761996469601E-2</v>
      </c>
      <c r="AY77" s="311">
        <v>2.5518692085466376E-2</v>
      </c>
      <c r="AZ77" s="311">
        <v>1.765400695706483E-2</v>
      </c>
      <c r="BA77" s="311">
        <v>1.9117820373955458E-2</v>
      </c>
      <c r="BB77" s="311">
        <v>1.7066113932318848E-2</v>
      </c>
      <c r="BC77" s="311">
        <v>1.8183734711089115E-2</v>
      </c>
      <c r="BD77" s="311">
        <v>1.4582190254729498E-2</v>
      </c>
      <c r="BE77" s="312">
        <v>1.4687583132457521E-2</v>
      </c>
      <c r="BF77" s="289">
        <v>4.4755189741287893E-3</v>
      </c>
      <c r="BG77" s="289">
        <v>6.1118230162682252E-2</v>
      </c>
      <c r="BH77" s="289">
        <v>9.6995973228310213E-5</v>
      </c>
    </row>
    <row r="78" spans="1:60" s="161" customFormat="1" x14ac:dyDescent="0.15">
      <c r="A78" s="163" t="s">
        <v>124</v>
      </c>
      <c r="B78" s="313">
        <v>9.1069509280923815E-3</v>
      </c>
      <c r="C78" s="313">
        <v>9.9749048654798403E-3</v>
      </c>
      <c r="D78" s="313">
        <v>1.0990961109688243E-2</v>
      </c>
      <c r="E78" s="313">
        <v>1.2085434599978608E-2</v>
      </c>
      <c r="F78" s="313">
        <v>1.332783509234144E-2</v>
      </c>
      <c r="G78" s="313">
        <v>1.4660708160067653E-2</v>
      </c>
      <c r="H78" s="313">
        <v>1.0434761639999998E-2</v>
      </c>
      <c r="I78" s="313">
        <v>1.6071743556000002E-2</v>
      </c>
      <c r="J78" s="313">
        <v>2.7151146792000001E-2</v>
      </c>
      <c r="K78" s="313">
        <v>2.9499564780000005E-2</v>
      </c>
      <c r="L78" s="313">
        <v>5.4343742903999993E-2</v>
      </c>
      <c r="M78" s="313">
        <v>5.3576469935999994E-2</v>
      </c>
      <c r="N78" s="313">
        <v>5.4196869959999998E-2</v>
      </c>
      <c r="O78" s="313">
        <v>3.3308464212000004E-2</v>
      </c>
      <c r="P78" s="313">
        <v>4.7833268903999998E-2</v>
      </c>
      <c r="Q78" s="313">
        <v>5.0401117080000002E-2</v>
      </c>
      <c r="R78" s="313">
        <v>4.22699328E-2</v>
      </c>
      <c r="S78" s="313">
        <v>7.9997690016000003E-2</v>
      </c>
      <c r="T78" s="313">
        <v>9.7232945292000009E-2</v>
      </c>
      <c r="U78" s="313">
        <v>0.11216491628399999</v>
      </c>
      <c r="V78" s="313">
        <v>0.117867379752</v>
      </c>
      <c r="W78" s="313">
        <v>0.125769462336</v>
      </c>
      <c r="X78" s="313">
        <v>0.13068694267200001</v>
      </c>
      <c r="Y78" s="313">
        <v>0.12812914281600002</v>
      </c>
      <c r="Z78" s="313">
        <v>0.12439652688</v>
      </c>
      <c r="AA78" s="313">
        <v>0.12897504388799999</v>
      </c>
      <c r="AB78" s="313">
        <v>0.149962048776</v>
      </c>
      <c r="AC78" s="313">
        <v>0.16969870771200002</v>
      </c>
      <c r="AD78" s="313">
        <v>0.19849581118800005</v>
      </c>
      <c r="AE78" s="313">
        <v>0.20768012465443403</v>
      </c>
      <c r="AF78" s="313">
        <v>0.22118548260335305</v>
      </c>
      <c r="AG78" s="313">
        <v>0.26044601340599993</v>
      </c>
      <c r="AH78" s="313">
        <v>0.27987667673236594</v>
      </c>
      <c r="AI78" s="313">
        <v>0.30428970923994214</v>
      </c>
      <c r="AJ78" s="313">
        <v>0.29728065275369314</v>
      </c>
      <c r="AK78" s="313">
        <v>0.32214206366590353</v>
      </c>
      <c r="AL78" s="313">
        <v>0.36257679871835802</v>
      </c>
      <c r="AM78" s="313">
        <v>0.38037029329336081</v>
      </c>
      <c r="AN78" s="313">
        <v>0.39703070666478962</v>
      </c>
      <c r="AO78" s="313">
        <v>0.40345126724599217</v>
      </c>
      <c r="AP78" s="313">
        <v>0.41057752099982647</v>
      </c>
      <c r="AQ78" s="313">
        <v>0.41007024206305237</v>
      </c>
      <c r="AR78" s="313">
        <v>0.41542969639467514</v>
      </c>
      <c r="AS78" s="313">
        <v>0.4040171008328044</v>
      </c>
      <c r="AT78" s="313">
        <v>0.40128434580428274</v>
      </c>
      <c r="AU78" s="313">
        <v>0.42050640913447673</v>
      </c>
      <c r="AV78" s="313">
        <v>0.42962104062828821</v>
      </c>
      <c r="AW78" s="313">
        <v>0.49923273747181224</v>
      </c>
      <c r="AX78" s="313">
        <v>0.46827942697534275</v>
      </c>
      <c r="AY78" s="313">
        <v>0.46992885548788749</v>
      </c>
      <c r="AZ78" s="313">
        <v>0.44005101152527965</v>
      </c>
      <c r="BA78" s="313">
        <v>0.40567228245981973</v>
      </c>
      <c r="BB78" s="313">
        <v>0.39982500659076314</v>
      </c>
      <c r="BC78" s="313">
        <v>0.38270240266645589</v>
      </c>
      <c r="BD78" s="313">
        <v>0.39906138827348869</v>
      </c>
      <c r="BE78" s="313">
        <v>0.38447003186973716</v>
      </c>
      <c r="BF78" s="286">
        <v>-3.9196528231846384E-2</v>
      </c>
      <c r="BG78" s="286">
        <v>-5.553464803936814E-4</v>
      </c>
      <c r="BH78" s="286">
        <v>2.5390184744496429E-3</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2.9307600000000001E-3</v>
      </c>
      <c r="C80" s="311">
        <v>2.8470240000000001E-3</v>
      </c>
      <c r="D80" s="311">
        <v>2.1771360000000001E-3</v>
      </c>
      <c r="E80" s="311">
        <v>2.3027400000000002E-3</v>
      </c>
      <c r="F80" s="311">
        <v>2.9307600000000001E-3</v>
      </c>
      <c r="G80" s="311">
        <v>3.475044E-3</v>
      </c>
      <c r="H80" s="311">
        <v>9.6296400000000007E-4</v>
      </c>
      <c r="I80" s="311">
        <v>8.373600000000001E-4</v>
      </c>
      <c r="J80" s="311">
        <v>9.6296400000000007E-4</v>
      </c>
      <c r="K80" s="311">
        <v>7.9549200000000007E-4</v>
      </c>
      <c r="L80" s="311">
        <v>1.004832E-3</v>
      </c>
      <c r="M80" s="311">
        <v>1.967796E-3</v>
      </c>
      <c r="N80" s="311">
        <v>2.5539479999999999E-3</v>
      </c>
      <c r="O80" s="311">
        <v>1.297908E-3</v>
      </c>
      <c r="P80" s="311">
        <v>3.0144960000000002E-3</v>
      </c>
      <c r="Q80" s="311">
        <v>2.679552E-3</v>
      </c>
      <c r="R80" s="311">
        <v>1.8840600000000001E-3</v>
      </c>
      <c r="S80" s="311">
        <v>3.4959780000000003E-2</v>
      </c>
      <c r="T80" s="311">
        <v>3.1191660000000003E-2</v>
      </c>
      <c r="U80" s="311">
        <v>3.4582967999999999E-2</v>
      </c>
      <c r="V80" s="311">
        <v>3.6090216000000008E-2</v>
      </c>
      <c r="W80" s="311">
        <v>3.7053180000000005E-2</v>
      </c>
      <c r="X80" s="311">
        <v>4.4296344000000001E-2</v>
      </c>
      <c r="Y80" s="311">
        <v>4.1658660000000007E-2</v>
      </c>
      <c r="Z80" s="311">
        <v>3.5210987999999999E-2</v>
      </c>
      <c r="AA80" s="311">
        <v>2.7591012000000002E-2</v>
      </c>
      <c r="AB80" s="311">
        <v>2.8470240000000001E-2</v>
      </c>
      <c r="AC80" s="311">
        <v>3.3829343999999997E-2</v>
      </c>
      <c r="AD80" s="311">
        <v>2.7549144000000001E-2</v>
      </c>
      <c r="AE80" s="311">
        <v>2.5958160000000004E-2</v>
      </c>
      <c r="AF80" s="311">
        <v>2.5958160000000004E-2</v>
      </c>
      <c r="AG80" s="311">
        <v>1.2225456000000001E-2</v>
      </c>
      <c r="AH80" s="311">
        <v>2.1436416E-2</v>
      </c>
      <c r="AI80" s="311">
        <v>2.2943664000000003E-2</v>
      </c>
      <c r="AJ80" s="311">
        <v>2.4576516000000003E-2</v>
      </c>
      <c r="AK80" s="311">
        <v>2.0305980000000001E-2</v>
      </c>
      <c r="AL80" s="311">
        <v>2.3446080000000001E-2</v>
      </c>
      <c r="AM80" s="311">
        <v>3.0772980000000002E-2</v>
      </c>
      <c r="AN80" s="311">
        <v>2.5372008000000001E-2</v>
      </c>
      <c r="AO80" s="311">
        <v>3.0270564E-2</v>
      </c>
      <c r="AP80" s="311">
        <v>2.4869591999999999E-2</v>
      </c>
      <c r="AQ80" s="311">
        <v>3.6927576000000004E-2</v>
      </c>
      <c r="AR80" s="311">
        <v>3.1694076000000002E-2</v>
      </c>
      <c r="AS80" s="311">
        <v>3.1694076000000002E-2</v>
      </c>
      <c r="AT80" s="311">
        <v>2.0347848000000002E-2</v>
      </c>
      <c r="AU80" s="311">
        <v>1.2979080000000002E-2</v>
      </c>
      <c r="AV80" s="311">
        <v>1.15137E-2</v>
      </c>
      <c r="AW80" s="311">
        <v>1.2225456000000001E-2</v>
      </c>
      <c r="AX80" s="311">
        <v>6.6151440000000008E-3</v>
      </c>
      <c r="AY80" s="311">
        <v>7.494372E-3</v>
      </c>
      <c r="AZ80" s="311">
        <v>5.5684440000000005E-3</v>
      </c>
      <c r="BA80" s="311">
        <v>2.051532E-3</v>
      </c>
      <c r="BB80" s="311">
        <v>7.6199760000000005E-3</v>
      </c>
      <c r="BC80" s="311">
        <v>2.0934000000000001E-2</v>
      </c>
      <c r="BD80" s="311">
        <v>1.7291483999999999E-2</v>
      </c>
      <c r="BE80" s="312">
        <v>1.7291483999999999E-2</v>
      </c>
      <c r="BF80" s="285">
        <v>-2.732240437158473E-3</v>
      </c>
      <c r="BG80" s="285">
        <v>-1.61443630346223E-2</v>
      </c>
      <c r="BH80" s="285">
        <v>1.1419198815871656E-4</v>
      </c>
    </row>
    <row r="81" spans="1:60" x14ac:dyDescent="0.15">
      <c r="A81" s="162" t="s">
        <v>122</v>
      </c>
      <c r="B81" s="311">
        <v>1.6872804000000002E-2</v>
      </c>
      <c r="C81" s="311">
        <v>1.1471832000000001E-2</v>
      </c>
      <c r="D81" s="311">
        <v>1.7668296E-2</v>
      </c>
      <c r="E81" s="311">
        <v>1.8380052000000004E-2</v>
      </c>
      <c r="F81" s="311">
        <v>1.9845432000000003E-2</v>
      </c>
      <c r="G81" s="311">
        <v>1.8296316E-2</v>
      </c>
      <c r="H81" s="311">
        <v>1.5014409084000001E-2</v>
      </c>
      <c r="I81" s="311">
        <v>1.3286474856E-2</v>
      </c>
      <c r="J81" s="311">
        <v>1.1572817616E-2</v>
      </c>
      <c r="K81" s="311">
        <v>2.0207297124E-2</v>
      </c>
      <c r="L81" s="311">
        <v>2.4150467232000001E-2</v>
      </c>
      <c r="M81" s="311">
        <v>2.3621925600000003E-2</v>
      </c>
      <c r="N81" s="311">
        <v>2.6940885696000002E-2</v>
      </c>
      <c r="O81" s="311">
        <v>2.5809109920000003E-2</v>
      </c>
      <c r="P81" s="311">
        <v>2.8627705548000003E-2</v>
      </c>
      <c r="Q81" s="311">
        <v>2.3047496640000002E-2</v>
      </c>
      <c r="R81" s="311">
        <v>2.9704759848000001E-2</v>
      </c>
      <c r="S81" s="311">
        <v>3.0696403428000004E-2</v>
      </c>
      <c r="T81" s="311">
        <v>2.9116263239999999E-2</v>
      </c>
      <c r="U81" s="311">
        <v>2.9525313600000005E-2</v>
      </c>
      <c r="V81" s="311">
        <v>3.1174703460000005E-2</v>
      </c>
      <c r="W81" s="311">
        <v>3.1344896880000001E-2</v>
      </c>
      <c r="X81" s="311">
        <v>3.3158827980000007E-2</v>
      </c>
      <c r="Y81" s="311">
        <v>3.6247262868000001E-2</v>
      </c>
      <c r="Z81" s="311">
        <v>3.7097057664000004E-2</v>
      </c>
      <c r="AA81" s="311">
        <v>3.1782291875999999E-2</v>
      </c>
      <c r="AB81" s="311">
        <v>3.2711928947999999E-2</v>
      </c>
      <c r="AC81" s="311">
        <v>3.3509305008E-2</v>
      </c>
      <c r="AD81" s="311">
        <v>4.0364352648E-2</v>
      </c>
      <c r="AE81" s="311">
        <v>4.3441776251999999E-2</v>
      </c>
      <c r="AF81" s="311">
        <v>2.9067235812000002E-2</v>
      </c>
      <c r="AG81" s="311">
        <v>3.9950445600000002E-2</v>
      </c>
      <c r="AH81" s="311">
        <v>3.3812554932000007E-2</v>
      </c>
      <c r="AI81" s="311">
        <v>3.3264419076000001E-2</v>
      </c>
      <c r="AJ81" s="311">
        <v>3.0237362675999999E-2</v>
      </c>
      <c r="AK81" s="311">
        <v>3.6400457880000001E-2</v>
      </c>
      <c r="AL81" s="311">
        <v>3.2020813871999995E-2</v>
      </c>
      <c r="AM81" s="311">
        <v>3.4351647300000003E-2</v>
      </c>
      <c r="AN81" s="311">
        <v>3.5618572980000006E-2</v>
      </c>
      <c r="AO81" s="311">
        <v>3.6405063359999996E-2</v>
      </c>
      <c r="AP81" s="311">
        <v>3.5618572980000006E-2</v>
      </c>
      <c r="AQ81" s="311">
        <v>3.5638460280000006E-2</v>
      </c>
      <c r="AR81" s="311">
        <v>3.2396788512000001E-2</v>
      </c>
      <c r="AS81" s="311">
        <v>2.9153651364000003E-2</v>
      </c>
      <c r="AT81" s="311">
        <v>2.5912021464000002E-2</v>
      </c>
      <c r="AU81" s="311">
        <v>1.9427170680000001E-2</v>
      </c>
      <c r="AV81" s="311">
        <v>1.8454911984000004E-2</v>
      </c>
      <c r="AW81" s="311">
        <v>1.6350542568E-2</v>
      </c>
      <c r="AX81" s="311">
        <v>1.6153721100000001E-2</v>
      </c>
      <c r="AY81" s="311">
        <v>1.6286651999999999E-2</v>
      </c>
      <c r="AZ81" s="311">
        <v>3.3549209032503809E-2</v>
      </c>
      <c r="BA81" s="311">
        <v>5.1011780847225602E-2</v>
      </c>
      <c r="BB81" s="311">
        <v>5.0226393788440155E-2</v>
      </c>
      <c r="BC81" s="311">
        <v>8.9883089637349367E-2</v>
      </c>
      <c r="BD81" s="311">
        <v>8.258673921438775E-2</v>
      </c>
      <c r="BE81" s="312">
        <v>3.1408896603177257E-2</v>
      </c>
      <c r="BF81" s="285">
        <v>-0.62072506744115874</v>
      </c>
      <c r="BG81" s="285">
        <v>0.12289953615993365</v>
      </c>
      <c r="BH81" s="285">
        <v>2.0742258726829752E-4</v>
      </c>
    </row>
    <row r="82" spans="1:60" x14ac:dyDescent="0.15">
      <c r="A82" s="162" t="s">
        <v>121</v>
      </c>
      <c r="B82" s="311">
        <v>7.6092000118673083E-3</v>
      </c>
      <c r="C82" s="311">
        <v>1.1667000018195853E-2</v>
      </c>
      <c r="D82" s="311">
        <v>1.1617800018119124E-2</v>
      </c>
      <c r="E82" s="311">
        <v>1.0440600016283162E-2</v>
      </c>
      <c r="F82" s="311">
        <v>1.0433400016271932E-2</v>
      </c>
      <c r="G82" s="311">
        <v>1.1962800018657186E-2</v>
      </c>
      <c r="H82" s="311">
        <v>1.2516000019519956E-2</v>
      </c>
      <c r="I82" s="311">
        <v>1.5468600024124833E-2</v>
      </c>
      <c r="J82" s="311">
        <v>1.5325800023902117E-2</v>
      </c>
      <c r="K82" s="311">
        <v>1.5178200023671923E-2</v>
      </c>
      <c r="L82" s="311">
        <v>1.7251800026905909E-2</v>
      </c>
      <c r="M82" s="311">
        <v>1.8718200029192906E-2</v>
      </c>
      <c r="N82" s="311">
        <v>1.7676600027568427E-2</v>
      </c>
      <c r="O82" s="311">
        <v>1.7819400027791137E-2</v>
      </c>
      <c r="P82" s="311">
        <v>1.7381400027108033E-2</v>
      </c>
      <c r="Q82" s="311">
        <v>1.6660800025984187E-2</v>
      </c>
      <c r="R82" s="311">
        <v>1.7700600027605855E-2</v>
      </c>
      <c r="S82" s="311">
        <v>1.9719600030754691E-2</v>
      </c>
      <c r="T82" s="311">
        <v>2.4427200038096661E-2</v>
      </c>
      <c r="U82" s="311">
        <v>2.097900003271885E-2</v>
      </c>
      <c r="V82" s="311">
        <v>2.7716616000000003E-2</v>
      </c>
      <c r="W82" s="311">
        <v>3.7639332000000005E-2</v>
      </c>
      <c r="X82" s="311">
        <v>4.3668324000000008E-2</v>
      </c>
      <c r="Y82" s="311">
        <v>4.3082172000000002E-2</v>
      </c>
      <c r="Z82" s="311">
        <v>4.7562048000000003E-2</v>
      </c>
      <c r="AA82" s="311">
        <v>4.5887328000000005E-2</v>
      </c>
      <c r="AB82" s="311">
        <v>4.9990392000000002E-2</v>
      </c>
      <c r="AC82" s="311">
        <v>4.6347875999999996E-2</v>
      </c>
      <c r="AD82" s="311">
        <v>5.0618412000000008E-2</v>
      </c>
      <c r="AE82" s="311">
        <v>5.6438064000000003E-2</v>
      </c>
      <c r="AF82" s="311">
        <v>6.8370444000000002E-2</v>
      </c>
      <c r="AG82" s="311">
        <v>8.7504120000000005E-2</v>
      </c>
      <c r="AH82" s="311">
        <v>8.3359188000000001E-2</v>
      </c>
      <c r="AI82" s="311">
        <v>9.9436500000000011E-2</v>
      </c>
      <c r="AJ82" s="311">
        <v>9.5082228000000005E-2</v>
      </c>
      <c r="AK82" s="311">
        <v>0.11241558</v>
      </c>
      <c r="AL82" s="311">
        <v>0.14289548400000002</v>
      </c>
      <c r="AM82" s="311">
        <v>0.14209999200000001</v>
      </c>
      <c r="AN82" s="311">
        <v>0.13701721680000001</v>
      </c>
      <c r="AO82" s="311">
        <v>0.15156216</v>
      </c>
      <c r="AP82" s="311">
        <v>0.15893092800000003</v>
      </c>
      <c r="AQ82" s="311">
        <v>0.16161048</v>
      </c>
      <c r="AR82" s="311">
        <v>0.13534584623999998</v>
      </c>
      <c r="AS82" s="311">
        <v>0.15341774976000003</v>
      </c>
      <c r="AT82" s="311">
        <v>0.1132919065476</v>
      </c>
      <c r="AU82" s="311">
        <v>0.11669539311144002</v>
      </c>
      <c r="AV82" s="311">
        <v>0.12465324805824</v>
      </c>
      <c r="AW82" s="311">
        <v>0.12661385616000001</v>
      </c>
      <c r="AX82" s="311">
        <v>0.12564670536</v>
      </c>
      <c r="AY82" s="311">
        <v>0.16903032696000003</v>
      </c>
      <c r="AZ82" s="311">
        <v>0.18610744680000002</v>
      </c>
      <c r="BA82" s="311">
        <v>0.1793373912</v>
      </c>
      <c r="BB82" s="311">
        <v>0.18641212693488002</v>
      </c>
      <c r="BC82" s="311">
        <v>0.21561264785015999</v>
      </c>
      <c r="BD82" s="311">
        <v>0.27895489075080004</v>
      </c>
      <c r="BE82" s="312">
        <v>0.28007739296343981</v>
      </c>
      <c r="BF82" s="285">
        <v>1.2807211699696897E-3</v>
      </c>
      <c r="BG82" s="285">
        <v>9.4292718636598938E-2</v>
      </c>
      <c r="BH82" s="285">
        <v>1.8496153563687954E-3</v>
      </c>
    </row>
    <row r="83" spans="1:60" x14ac:dyDescent="0.15">
      <c r="A83" s="162" t="s">
        <v>120</v>
      </c>
      <c r="B83" s="311">
        <v>1.0323392760000001</v>
      </c>
      <c r="C83" s="311">
        <v>1.0192764599999999</v>
      </c>
      <c r="D83" s="311">
        <v>1.048709664</v>
      </c>
      <c r="E83" s="311">
        <v>1.097737092</v>
      </c>
      <c r="F83" s="311">
        <v>1.108539036</v>
      </c>
      <c r="G83" s="311">
        <v>1.1451735359999999</v>
      </c>
      <c r="H83" s="311">
        <v>1.2246311215157533</v>
      </c>
      <c r="I83" s="311">
        <v>1.233304736364264</v>
      </c>
      <c r="J83" s="311">
        <v>1.313748776773414</v>
      </c>
      <c r="K83" s="311">
        <v>1.3762264759551144</v>
      </c>
      <c r="L83" s="311">
        <v>1.4688361247958568</v>
      </c>
      <c r="M83" s="311">
        <v>1.5421984017125594</v>
      </c>
      <c r="N83" s="311">
        <v>1.5976515829020286</v>
      </c>
      <c r="O83" s="311">
        <v>1.5517117437203281</v>
      </c>
      <c r="P83" s="311">
        <v>1.6550884074095815</v>
      </c>
      <c r="Q83" s="311">
        <v>1.7882354249117947</v>
      </c>
      <c r="R83" s="311">
        <v>2.1198961630591331</v>
      </c>
      <c r="S83" s="311">
        <v>2.3241139317956478</v>
      </c>
      <c r="T83" s="311">
        <v>2.3605246054315083</v>
      </c>
      <c r="U83" s="311">
        <v>2.5435318851781994</v>
      </c>
      <c r="V83" s="311">
        <v>2.6120653678141683</v>
      </c>
      <c r="W83" s="311">
        <v>2.6483963556595187</v>
      </c>
      <c r="X83" s="311">
        <v>2.6948630512184564</v>
      </c>
      <c r="Y83" s="311">
        <v>2.9157381440136749</v>
      </c>
      <c r="Z83" s="311">
        <v>2.7211634738424344</v>
      </c>
      <c r="AA83" s="311">
        <v>2.818431642681027</v>
      </c>
      <c r="AB83" s="311">
        <v>2.7675103025641969</v>
      </c>
      <c r="AC83" s="311">
        <v>2.7780638018374404</v>
      </c>
      <c r="AD83" s="311">
        <v>2.7890259057940652</v>
      </c>
      <c r="AE83" s="311">
        <v>2.8786680822151487</v>
      </c>
      <c r="AF83" s="311">
        <v>2.9869680243452366</v>
      </c>
      <c r="AG83" s="311">
        <v>3.0330263576958347</v>
      </c>
      <c r="AH83" s="311">
        <v>3.0999123884174558</v>
      </c>
      <c r="AI83" s="311">
        <v>3.0068210677121341</v>
      </c>
      <c r="AJ83" s="311">
        <v>3.1417177287228903</v>
      </c>
      <c r="AK83" s="311">
        <v>3.1246753287470002</v>
      </c>
      <c r="AL83" s="311">
        <v>3.1358478272729315</v>
      </c>
      <c r="AM83" s="311">
        <v>2.9829532019420011</v>
      </c>
      <c r="AN83" s="311">
        <v>3.3154783460112132</v>
      </c>
      <c r="AO83" s="311">
        <v>3.6327846468023899</v>
      </c>
      <c r="AP83" s="311">
        <v>3.3489505341104779</v>
      </c>
      <c r="AQ83" s="311">
        <v>3.4111004926753679</v>
      </c>
      <c r="AR83" s="311">
        <v>3.5027188642136493</v>
      </c>
      <c r="AS83" s="311">
        <v>3.9078091403624771</v>
      </c>
      <c r="AT83" s="311">
        <v>3.9282103709680838</v>
      </c>
      <c r="AU83" s="311">
        <v>3.8863303136508738</v>
      </c>
      <c r="AV83" s="311">
        <v>3.789562081370589</v>
      </c>
      <c r="AW83" s="311">
        <v>3.6985820553110802</v>
      </c>
      <c r="AX83" s="311">
        <v>3.6994037321072617</v>
      </c>
      <c r="AY83" s="311">
        <v>3.7465907591408087</v>
      </c>
      <c r="AZ83" s="311">
        <v>3.5153560866420954</v>
      </c>
      <c r="BA83" s="311">
        <v>3.7801945674251876</v>
      </c>
      <c r="BB83" s="311">
        <v>3.7186012947403499</v>
      </c>
      <c r="BC83" s="311">
        <v>3.5289371472544122</v>
      </c>
      <c r="BD83" s="311">
        <v>3.6412062405085166</v>
      </c>
      <c r="BE83" s="312">
        <v>3.4824753105040585</v>
      </c>
      <c r="BF83" s="285">
        <v>-4.6206086323121065E-2</v>
      </c>
      <c r="BG83" s="285">
        <v>-7.5581856023823057E-3</v>
      </c>
      <c r="BH83" s="285">
        <v>2.2998071155726264E-2</v>
      </c>
    </row>
    <row r="84" spans="1:60" x14ac:dyDescent="0.15">
      <c r="A84" s="162" t="s">
        <v>119</v>
      </c>
      <c r="B84" s="311">
        <v>7.5891216050077606E-2</v>
      </c>
      <c r="C84" s="311">
        <v>8.8309440300057676E-2</v>
      </c>
      <c r="D84" s="311">
        <v>8.9172278514271633E-2</v>
      </c>
      <c r="E84" s="311">
        <v>9.3981013216558232E-2</v>
      </c>
      <c r="F84" s="311">
        <v>9.1164676956499768E-2</v>
      </c>
      <c r="G84" s="311">
        <v>0.10322226455307588</v>
      </c>
      <c r="H84" s="311">
        <v>0.10523684975742478</v>
      </c>
      <c r="I84" s="311">
        <v>9.818359286271594E-2</v>
      </c>
      <c r="J84" s="311">
        <v>0.10783572076785496</v>
      </c>
      <c r="K84" s="311">
        <v>9.9287772018382625E-2</v>
      </c>
      <c r="L84" s="311">
        <v>9.0229883201065841E-2</v>
      </c>
      <c r="M84" s="311">
        <v>0.11912867011356494</v>
      </c>
      <c r="N84" s="311">
        <v>9.7052761020303191E-2</v>
      </c>
      <c r="O84" s="311">
        <v>9.4933878083571413E-2</v>
      </c>
      <c r="P84" s="311">
        <v>9.3196228206604587E-2</v>
      </c>
      <c r="Q84" s="311">
        <v>9.6912200659519762E-2</v>
      </c>
      <c r="R84" s="311">
        <v>9.1009623167287876E-2</v>
      </c>
      <c r="S84" s="311">
        <v>8.787570521917093E-2</v>
      </c>
      <c r="T84" s="311">
        <v>9.7315027925182429E-2</v>
      </c>
      <c r="U84" s="311">
        <v>9.1677444318554971E-2</v>
      </c>
      <c r="V84" s="311">
        <v>9.7832490721609516E-2</v>
      </c>
      <c r="W84" s="311">
        <v>0.11345916065060142</v>
      </c>
      <c r="X84" s="311">
        <v>0.13457645658201564</v>
      </c>
      <c r="Y84" s="311">
        <v>0.13548669653048445</v>
      </c>
      <c r="Z84" s="311">
        <v>0.13323643476354091</v>
      </c>
      <c r="AA84" s="311">
        <v>0.18851253615954094</v>
      </c>
      <c r="AB84" s="311">
        <v>0.1548013854511788</v>
      </c>
      <c r="AC84" s="311">
        <v>0.15830261095542023</v>
      </c>
      <c r="AD84" s="311">
        <v>0.19078908996309832</v>
      </c>
      <c r="AE84" s="311">
        <v>0.17074508422017998</v>
      </c>
      <c r="AF84" s="311">
        <v>0.16615374856000875</v>
      </c>
      <c r="AG84" s="311">
        <v>0.15393472533341407</v>
      </c>
      <c r="AH84" s="311">
        <v>0.17092290824134054</v>
      </c>
      <c r="AI84" s="311">
        <v>0.16189060353137114</v>
      </c>
      <c r="AJ84" s="311">
        <v>0.1377644029523781</v>
      </c>
      <c r="AK84" s="311">
        <v>0.12761992450739373</v>
      </c>
      <c r="AL84" s="311">
        <v>0.13509683720951893</v>
      </c>
      <c r="AM84" s="311">
        <v>0.12809038271251103</v>
      </c>
      <c r="AN84" s="311">
        <v>0.10514309508213085</v>
      </c>
      <c r="AO84" s="311">
        <v>0.12871047442017217</v>
      </c>
      <c r="AP84" s="311">
        <v>0.11857308407177153</v>
      </c>
      <c r="AQ84" s="311">
        <v>9.6573867720008255E-2</v>
      </c>
      <c r="AR84" s="311">
        <v>9.9992101002435788E-2</v>
      </c>
      <c r="AS84" s="311">
        <v>7.4154306447140314E-2</v>
      </c>
      <c r="AT84" s="311">
        <v>8.4974470797485588E-2</v>
      </c>
      <c r="AU84" s="311">
        <v>0.1121543034447213</v>
      </c>
      <c r="AV84" s="311">
        <v>0.1256531877402573</v>
      </c>
      <c r="AW84" s="311">
        <v>0.10339953582434172</v>
      </c>
      <c r="AX84" s="311">
        <v>0.15624320614743123</v>
      </c>
      <c r="AY84" s="311">
        <v>0.24056721583566407</v>
      </c>
      <c r="AZ84" s="311">
        <v>0.20245822537875999</v>
      </c>
      <c r="BA84" s="311">
        <v>0.16505677850375727</v>
      </c>
      <c r="BB84" s="311">
        <v>0.20086936240300296</v>
      </c>
      <c r="BC84" s="311">
        <v>0.23085817397242853</v>
      </c>
      <c r="BD84" s="311">
        <v>0.19570437452528372</v>
      </c>
      <c r="BE84" s="312">
        <v>0.20343909816978101</v>
      </c>
      <c r="BF84" s="285">
        <v>3.6682261862528431E-2</v>
      </c>
      <c r="BG84" s="285">
        <v>8.7004160844279088E-2</v>
      </c>
      <c r="BH84" s="285">
        <v>1.3435003663782477E-3</v>
      </c>
    </row>
    <row r="85" spans="1:60" x14ac:dyDescent="0.15">
      <c r="A85" s="162" t="s">
        <v>118</v>
      </c>
      <c r="B85" s="311">
        <v>7.6186974060783383E-3</v>
      </c>
      <c r="C85" s="311">
        <v>8.4077915664770436E-3</v>
      </c>
      <c r="D85" s="311">
        <v>8.0237052934648192E-3</v>
      </c>
      <c r="E85" s="311">
        <v>8.7864736816710733E-3</v>
      </c>
      <c r="F85" s="311">
        <v>9.4372896032650609E-3</v>
      </c>
      <c r="G85" s="311">
        <v>8.9777757669355779E-3</v>
      </c>
      <c r="H85" s="311">
        <v>9.3084055318623255E-3</v>
      </c>
      <c r="I85" s="311">
        <v>8.8558216919624524E-3</v>
      </c>
      <c r="J85" s="311">
        <v>8.9892178318998726E-3</v>
      </c>
      <c r="K85" s="311">
        <v>8.8217550720000003E-3</v>
      </c>
      <c r="L85" s="311">
        <v>8.6265664560000004E-3</v>
      </c>
      <c r="M85" s="311">
        <v>9.2756879279999992E-3</v>
      </c>
      <c r="N85" s="311">
        <v>9.3809022120000009E-3</v>
      </c>
      <c r="O85" s="311">
        <v>8.7811012440000002E-3</v>
      </c>
      <c r="P85" s="311">
        <v>7.8766268399999995E-3</v>
      </c>
      <c r="Q85" s="311">
        <v>8.7811012440000002E-3</v>
      </c>
      <c r="R85" s="311">
        <v>8.9324540640000009E-3</v>
      </c>
      <c r="S85" s="311">
        <v>8.6179416479999996E-3</v>
      </c>
      <c r="T85" s="311">
        <v>8.4481250400000006E-3</v>
      </c>
      <c r="U85" s="311">
        <v>8.615010888000001E-3</v>
      </c>
      <c r="V85" s="311">
        <v>8.5905599759999989E-3</v>
      </c>
      <c r="W85" s="311">
        <v>8.7478999199999997E-3</v>
      </c>
      <c r="X85" s="311">
        <v>8.8732108440000013E-3</v>
      </c>
      <c r="Y85" s="311">
        <v>8.9548534440000004E-3</v>
      </c>
      <c r="Z85" s="311">
        <v>9.1991532239999989E-3</v>
      </c>
      <c r="AA85" s="311">
        <v>9.2892501059999421E-3</v>
      </c>
      <c r="AB85" s="311">
        <v>5.1341999975093161E-9</v>
      </c>
      <c r="AC85" s="311">
        <v>6.3723419969086737E-7</v>
      </c>
      <c r="AD85" s="311">
        <v>1.2899999993742004E-7</v>
      </c>
      <c r="AE85" s="311">
        <v>1.803419999125132E-8</v>
      </c>
      <c r="AF85" s="311">
        <v>0</v>
      </c>
      <c r="AG85" s="311">
        <v>5.2113419974718941E-7</v>
      </c>
      <c r="AH85" s="311">
        <v>1.9755059990416505E-6</v>
      </c>
      <c r="AI85" s="311">
        <v>6.9324599966369535E-8</v>
      </c>
      <c r="AJ85" s="311">
        <v>1.0698743994809865E-6</v>
      </c>
      <c r="AK85" s="311">
        <v>6.8369999966832608E-8</v>
      </c>
      <c r="AL85" s="311">
        <v>7.3674479964259314E-7</v>
      </c>
      <c r="AM85" s="311">
        <v>4.4602781978362467E-6</v>
      </c>
      <c r="AN85" s="311">
        <v>2.6862443986968592E-6</v>
      </c>
      <c r="AO85" s="311">
        <v>1.41124967931538E-5</v>
      </c>
      <c r="AP85" s="311">
        <v>3.2288183984336478E-6</v>
      </c>
      <c r="AQ85" s="311">
        <v>2.6808005986995002E-6</v>
      </c>
      <c r="AR85" s="311">
        <v>4.8818501976317353E-6</v>
      </c>
      <c r="AS85" s="311">
        <v>7.7603561962353254E-6</v>
      </c>
      <c r="AT85" s="311">
        <v>7.871321996181493E-6</v>
      </c>
      <c r="AU85" s="311">
        <v>1.1132570994599409E-5</v>
      </c>
      <c r="AV85" s="311">
        <v>7.3199501964489736E-6</v>
      </c>
      <c r="AW85" s="311">
        <v>1.6737796431880221E-4</v>
      </c>
      <c r="AX85" s="311">
        <v>1.0442575794934135E-5</v>
      </c>
      <c r="AY85" s="311">
        <v>1.3689611573358947E-4</v>
      </c>
      <c r="AZ85" s="311">
        <v>2.6635919987078483E-7</v>
      </c>
      <c r="BA85" s="311">
        <v>2.7089999986858206E-6</v>
      </c>
      <c r="BB85" s="311">
        <v>3.6623099982233541E-3</v>
      </c>
      <c r="BC85" s="311">
        <v>4.2488213979388284E-3</v>
      </c>
      <c r="BD85" s="311">
        <v>1.1352515994492711E-3</v>
      </c>
      <c r="BE85" s="312">
        <v>5.4408897573605378E-4</v>
      </c>
      <c r="BF85" s="285">
        <v>-0.52204216748220333</v>
      </c>
      <c r="BG85" s="285">
        <v>0.64400996020851897</v>
      </c>
      <c r="BH85" s="285">
        <v>3.5931330055037311E-6</v>
      </c>
    </row>
    <row r="86" spans="1:60" x14ac:dyDescent="0.15">
      <c r="A86" s="162" t="s">
        <v>117</v>
      </c>
      <c r="B86" s="311">
        <v>1.9767203194766887E-2</v>
      </c>
      <c r="C86" s="311">
        <v>1.870612977615483E-2</v>
      </c>
      <c r="D86" s="311">
        <v>8.8257772636455983E-3</v>
      </c>
      <c r="E86" s="311">
        <v>1.5276506982117265E-3</v>
      </c>
      <c r="F86" s="311">
        <v>1.8676443289444705E-3</v>
      </c>
      <c r="G86" s="311">
        <v>3.3371913806378569E-3</v>
      </c>
      <c r="H86" s="311">
        <v>6.5091055812722138E-3</v>
      </c>
      <c r="I86" s="311">
        <v>8.4891459445093215E-3</v>
      </c>
      <c r="J86" s="311">
        <v>8.6347472396332541E-3</v>
      </c>
      <c r="K86" s="311">
        <v>7.0183262737410768E-3</v>
      </c>
      <c r="L86" s="311">
        <v>7.635039362053949E-3</v>
      </c>
      <c r="M86" s="311">
        <v>7.0470524485880355E-3</v>
      </c>
      <c r="N86" s="311">
        <v>7.4000745248077576E-3</v>
      </c>
      <c r="O86" s="311">
        <v>6.6872014313103722E-3</v>
      </c>
      <c r="P86" s="311">
        <v>6.5735630584547108E-3</v>
      </c>
      <c r="Q86" s="311">
        <v>5.8319544819496168E-3</v>
      </c>
      <c r="R86" s="311">
        <v>5.3372675279749681E-3</v>
      </c>
      <c r="S86" s="311">
        <v>3.3771091052821685E-3</v>
      </c>
      <c r="T86" s="311">
        <v>3.2908066303765681E-3</v>
      </c>
      <c r="U86" s="311">
        <v>3.7569545842333686E-3</v>
      </c>
      <c r="V86" s="311">
        <v>4.5039522949717678E-3</v>
      </c>
      <c r="W86" s="311">
        <v>5.5927965902773684E-3</v>
      </c>
      <c r="X86" s="311">
        <v>5.285524223842453E-3</v>
      </c>
      <c r="Y86" s="311">
        <v>3.5343717196304521E-3</v>
      </c>
      <c r="Z86" s="311">
        <v>3.7329419438582464E-3</v>
      </c>
      <c r="AA86" s="311">
        <v>3.7910652147488521E-3</v>
      </c>
      <c r="AB86" s="311">
        <v>3.7453319191208525E-3</v>
      </c>
      <c r="AC86" s="311">
        <v>3.0007370547704519E-3</v>
      </c>
      <c r="AD86" s="311">
        <v>2.0083266288560522E-3</v>
      </c>
      <c r="AE86" s="311">
        <v>2.3945688013304522E-3</v>
      </c>
      <c r="AF86" s="311">
        <v>2.5192872596360525E-3</v>
      </c>
      <c r="AG86" s="311">
        <v>2.3246504212264076E-3</v>
      </c>
      <c r="AH86" s="311">
        <v>2.2946051733273021E-3</v>
      </c>
      <c r="AI86" s="311">
        <v>2.4530149019855499E-3</v>
      </c>
      <c r="AJ86" s="311">
        <v>2.4167507605029068E-3</v>
      </c>
      <c r="AK86" s="311">
        <v>2.2571775191877561E-3</v>
      </c>
      <c r="AL86" s="311">
        <v>1.9763838843844346E-3</v>
      </c>
      <c r="AM86" s="311">
        <v>3.0664785136245319E-3</v>
      </c>
      <c r="AN86" s="311">
        <v>2.6184180432966861E-3</v>
      </c>
      <c r="AO86" s="311">
        <v>5.7582430197153671E-3</v>
      </c>
      <c r="AP86" s="311">
        <v>6.2179860879151266E-3</v>
      </c>
      <c r="AQ86" s="311">
        <v>6.7916596522616546E-3</v>
      </c>
      <c r="AR86" s="311">
        <v>7.8986698962694325E-3</v>
      </c>
      <c r="AS86" s="311">
        <v>8.3215396071836863E-3</v>
      </c>
      <c r="AT86" s="311">
        <v>9.6233463049456465E-3</v>
      </c>
      <c r="AU86" s="311">
        <v>1.0829435593063116E-2</v>
      </c>
      <c r="AV86" s="311">
        <v>1.3972020296207401E-2</v>
      </c>
      <c r="AW86" s="311">
        <v>1.3362220752005837E-2</v>
      </c>
      <c r="AX86" s="311">
        <v>1.3398861519925233E-2</v>
      </c>
      <c r="AY86" s="311">
        <v>1.9133927205638033E-2</v>
      </c>
      <c r="AZ86" s="311">
        <v>2.1898978518326031E-2</v>
      </c>
      <c r="BA86" s="311">
        <v>4.0071050477119799E-2</v>
      </c>
      <c r="BB86" s="311">
        <v>4.0536088337337017E-2</v>
      </c>
      <c r="BC86" s="311">
        <v>4.3026800394678821E-2</v>
      </c>
      <c r="BD86" s="311">
        <v>4.0662383501636229E-2</v>
      </c>
      <c r="BE86" s="312">
        <v>3.6736989280100447E-2</v>
      </c>
      <c r="BF86" s="285">
        <v>-9.9004735150961753E-2</v>
      </c>
      <c r="BG86" s="285">
        <v>0.15501246645711819</v>
      </c>
      <c r="BH86" s="285">
        <v>2.4260901174590494E-4</v>
      </c>
    </row>
    <row r="87" spans="1:60" x14ac:dyDescent="0.15">
      <c r="A87" s="162" t="s">
        <v>116</v>
      </c>
      <c r="B87" s="311">
        <v>7.8294151392372009E-4</v>
      </c>
      <c r="C87" s="311">
        <v>5.9341868669844015E-4</v>
      </c>
      <c r="D87" s="311">
        <v>6.3624773858687996E-4</v>
      </c>
      <c r="E87" s="311">
        <v>7.8185705275584001E-4</v>
      </c>
      <c r="F87" s="311">
        <v>7.2927874734084002E-4</v>
      </c>
      <c r="G87" s="311">
        <v>7.1951030236043999E-4</v>
      </c>
      <c r="H87" s="311">
        <v>7.9549200000000007E-4</v>
      </c>
      <c r="I87" s="311">
        <v>8.373600000000001E-4</v>
      </c>
      <c r="J87" s="311">
        <v>8.7922800000000002E-4</v>
      </c>
      <c r="K87" s="311">
        <v>9.2109600000000005E-4</v>
      </c>
      <c r="L87" s="311">
        <v>1.0467E-3</v>
      </c>
      <c r="M87" s="311">
        <v>8.7922800000000002E-4</v>
      </c>
      <c r="N87" s="311">
        <v>5.4428400000000002E-4</v>
      </c>
      <c r="O87" s="311">
        <v>7.1175600000000002E-4</v>
      </c>
      <c r="P87" s="311">
        <v>8.373600000000001E-4</v>
      </c>
      <c r="Q87" s="311">
        <v>5.4428400000000002E-4</v>
      </c>
      <c r="R87" s="311">
        <v>6.6988799999999999E-4</v>
      </c>
      <c r="S87" s="311">
        <v>3.7681200000000002E-4</v>
      </c>
      <c r="T87" s="311">
        <v>7.1175600000000002E-4</v>
      </c>
      <c r="U87" s="311">
        <v>6.2802000000000008E-4</v>
      </c>
      <c r="V87" s="311">
        <v>5.4428400000000002E-4</v>
      </c>
      <c r="W87" s="311">
        <v>2.9307600000000002E-4</v>
      </c>
      <c r="X87" s="311">
        <v>4.1868000000000005E-4</v>
      </c>
      <c r="Y87" s="311">
        <v>7.5362400000000005E-4</v>
      </c>
      <c r="Z87" s="311">
        <v>7.5362400000000005E-4</v>
      </c>
      <c r="AA87" s="311">
        <v>3.7681200000000002E-4</v>
      </c>
      <c r="AB87" s="311">
        <v>2.9307600000000002E-4</v>
      </c>
      <c r="AC87" s="311">
        <v>3.7681200000000002E-4</v>
      </c>
      <c r="AD87" s="311">
        <v>3.7681200000000002E-4</v>
      </c>
      <c r="AE87" s="311">
        <v>0</v>
      </c>
      <c r="AF87" s="311">
        <v>0</v>
      </c>
      <c r="AG87" s="311">
        <v>0</v>
      </c>
      <c r="AH87" s="311">
        <v>0</v>
      </c>
      <c r="AI87" s="311">
        <v>0</v>
      </c>
      <c r="AJ87" s="311">
        <v>0</v>
      </c>
      <c r="AK87" s="311">
        <v>0</v>
      </c>
      <c r="AL87" s="311">
        <v>0</v>
      </c>
      <c r="AM87" s="311">
        <v>0</v>
      </c>
      <c r="AN87" s="311">
        <v>0</v>
      </c>
      <c r="AO87" s="311">
        <v>0</v>
      </c>
      <c r="AP87" s="311">
        <v>0</v>
      </c>
      <c r="AQ87" s="311">
        <v>0</v>
      </c>
      <c r="AR87" s="311">
        <v>0</v>
      </c>
      <c r="AS87" s="311">
        <v>0</v>
      </c>
      <c r="AT87" s="311">
        <v>0</v>
      </c>
      <c r="AU87" s="311">
        <v>0</v>
      </c>
      <c r="AV87" s="311">
        <v>6.0666731999999999E-4</v>
      </c>
      <c r="AW87" s="311">
        <v>4.9111164000000007E-4</v>
      </c>
      <c r="AX87" s="311">
        <v>0</v>
      </c>
      <c r="AY87" s="311">
        <v>0</v>
      </c>
      <c r="AZ87" s="311">
        <v>0</v>
      </c>
      <c r="BA87" s="311">
        <v>0</v>
      </c>
      <c r="BB87" s="311">
        <v>0</v>
      </c>
      <c r="BC87" s="311">
        <v>0</v>
      </c>
      <c r="BD87" s="311">
        <v>0</v>
      </c>
      <c r="BE87" s="312">
        <v>0</v>
      </c>
      <c r="BF87" s="285" t="s">
        <v>111</v>
      </c>
      <c r="BG87" s="285" t="s">
        <v>111</v>
      </c>
      <c r="BH87" s="285">
        <v>0</v>
      </c>
    </row>
    <row r="88" spans="1:60" x14ac:dyDescent="0.15">
      <c r="A88" s="162" t="s">
        <v>115</v>
      </c>
      <c r="B88" s="311">
        <v>7.7400000120713037E-4</v>
      </c>
      <c r="C88" s="311">
        <v>1.9608000030580637E-3</v>
      </c>
      <c r="D88" s="311">
        <v>2.2188000034604406E-3</v>
      </c>
      <c r="E88" s="311">
        <v>2.7090000042249564E-3</v>
      </c>
      <c r="F88" s="311">
        <v>2.9670000046273333E-3</v>
      </c>
      <c r="G88" s="311">
        <v>3.5604000055528E-3</v>
      </c>
      <c r="H88" s="311">
        <v>3.8700000060356522E-3</v>
      </c>
      <c r="I88" s="311">
        <v>3.8958000060758903E-3</v>
      </c>
      <c r="J88" s="311">
        <v>4.1280000064380287E-3</v>
      </c>
      <c r="K88" s="311">
        <v>3.8700000060356522E-3</v>
      </c>
      <c r="L88" s="311">
        <v>5.108400007967061E-3</v>
      </c>
      <c r="M88" s="311">
        <v>9.0300000140831893E-3</v>
      </c>
      <c r="N88" s="311">
        <v>1.091340001702054E-2</v>
      </c>
      <c r="O88" s="311">
        <v>1.2384000019314088E-2</v>
      </c>
      <c r="P88" s="311">
        <v>1.3493400021044308E-2</v>
      </c>
      <c r="Q88" s="311">
        <v>1.4112600022010011E-2</v>
      </c>
      <c r="R88" s="311">
        <v>1.3740804450598981E-2</v>
      </c>
      <c r="S88" s="311">
        <v>1.4495893830598979E-2</v>
      </c>
      <c r="T88" s="311">
        <v>1.2660325780104245E-2</v>
      </c>
      <c r="U88" s="311">
        <v>1.3135741757029709E-2</v>
      </c>
      <c r="V88" s="311">
        <v>1.5279011526679456E-2</v>
      </c>
      <c r="W88" s="311">
        <v>1.6755249342920882E-2</v>
      </c>
      <c r="X88" s="311">
        <v>1.6810617390639222E-2</v>
      </c>
      <c r="Y88" s="311">
        <v>1.9123112634639221E-2</v>
      </c>
      <c r="Z88" s="311">
        <v>2.0279381190639219E-2</v>
      </c>
      <c r="AA88" s="311">
        <v>3.4453563407740237E-2</v>
      </c>
      <c r="AB88" s="311">
        <v>3.3977784623056194E-2</v>
      </c>
      <c r="AC88" s="311">
        <v>3.6451569334935478E-2</v>
      </c>
      <c r="AD88" s="311">
        <v>3.7082570985527162E-2</v>
      </c>
      <c r="AE88" s="311">
        <v>4.1361677151442108E-2</v>
      </c>
      <c r="AF88" s="311">
        <v>3.9453324399401857E-2</v>
      </c>
      <c r="AG88" s="311">
        <v>3.5420342522114262E-2</v>
      </c>
      <c r="AH88" s="311">
        <v>3.8217000693725606E-2</v>
      </c>
      <c r="AI88" s="311">
        <v>4.3896864916485208E-2</v>
      </c>
      <c r="AJ88" s="311">
        <v>4.3934173100679881E-2</v>
      </c>
      <c r="AK88" s="311">
        <v>4.4111577282379445E-2</v>
      </c>
      <c r="AL88" s="311">
        <v>4.0831420434307014E-2</v>
      </c>
      <c r="AM88" s="311">
        <v>4.142419596637946E-2</v>
      </c>
      <c r="AN88" s="311">
        <v>3.8915168417421798E-2</v>
      </c>
      <c r="AO88" s="311">
        <v>4.0338732593791983E-2</v>
      </c>
      <c r="AP88" s="311">
        <v>4.3748565834021334E-2</v>
      </c>
      <c r="AQ88" s="311">
        <v>4.131241494651626E-2</v>
      </c>
      <c r="AR88" s="311">
        <v>4.2610136995160065E-2</v>
      </c>
      <c r="AS88" s="311">
        <v>4.1583851023771684E-2</v>
      </c>
      <c r="AT88" s="311">
        <v>4.5571323979727421E-2</v>
      </c>
      <c r="AU88" s="311">
        <v>2.8344859208153928E-2</v>
      </c>
      <c r="AV88" s="311">
        <v>4.0618574549673526E-2</v>
      </c>
      <c r="AW88" s="311">
        <v>5.2786885783886593E-2</v>
      </c>
      <c r="AX88" s="311">
        <v>4.9130197978260605E-2</v>
      </c>
      <c r="AY88" s="311">
        <v>5.9999264376839764E-2</v>
      </c>
      <c r="AZ88" s="311">
        <v>5.8278409824000003E-2</v>
      </c>
      <c r="BA88" s="311">
        <v>5.8317096000000006E-2</v>
      </c>
      <c r="BB88" s="311">
        <v>6.7005060000000005E-2</v>
      </c>
      <c r="BC88" s="311">
        <v>6.9337053459600007E-2</v>
      </c>
      <c r="BD88" s="311">
        <v>5.9687111666590804E-2</v>
      </c>
      <c r="BE88" s="312">
        <v>5.6053767451732975E-2</v>
      </c>
      <c r="BF88" s="285">
        <v>-6.3439098981631248E-2</v>
      </c>
      <c r="BG88" s="285">
        <v>2.7351103395064635E-2</v>
      </c>
      <c r="BH88" s="285">
        <v>3.7017592874618183E-4</v>
      </c>
    </row>
    <row r="89" spans="1:60" s="161" customFormat="1" x14ac:dyDescent="0.15">
      <c r="A89" s="163" t="s">
        <v>114</v>
      </c>
      <c r="B89" s="313">
        <v>1.164586098177921</v>
      </c>
      <c r="C89" s="313">
        <v>1.1632398963506418</v>
      </c>
      <c r="D89" s="313">
        <v>1.1890497048315483</v>
      </c>
      <c r="E89" s="313">
        <v>1.2366464786697047</v>
      </c>
      <c r="F89" s="313">
        <v>1.2479145176569491</v>
      </c>
      <c r="G89" s="313">
        <v>1.2987248380272196</v>
      </c>
      <c r="H89" s="313">
        <v>1.378844347495868</v>
      </c>
      <c r="I89" s="313">
        <v>1.3831588917496522</v>
      </c>
      <c r="J89" s="313">
        <v>1.472077272259142</v>
      </c>
      <c r="K89" s="313">
        <v>1.5323264144729456</v>
      </c>
      <c r="L89" s="313">
        <v>1.6238898130818495</v>
      </c>
      <c r="M89" s="313">
        <v>1.7318669618459885</v>
      </c>
      <c r="N89" s="313">
        <v>1.7701144383997285</v>
      </c>
      <c r="O89" s="313">
        <v>1.720136098446315</v>
      </c>
      <c r="P89" s="313">
        <v>1.8260891871107932</v>
      </c>
      <c r="Q89" s="313">
        <v>1.9568054139852584</v>
      </c>
      <c r="R89" s="313">
        <v>2.2888756201446006</v>
      </c>
      <c r="S89" s="313">
        <v>2.5242331770574546</v>
      </c>
      <c r="T89" s="313">
        <v>2.5676857700852684</v>
      </c>
      <c r="U89" s="313">
        <v>2.7464323383587361</v>
      </c>
      <c r="V89" s="313">
        <v>2.8337972017934296</v>
      </c>
      <c r="W89" s="313">
        <v>2.8992819470433187</v>
      </c>
      <c r="X89" s="313">
        <v>2.9819510362389536</v>
      </c>
      <c r="Y89" s="313">
        <v>3.2045788972104292</v>
      </c>
      <c r="Z89" s="313">
        <v>3.0082351026284728</v>
      </c>
      <c r="AA89" s="313">
        <v>3.1601155014450568</v>
      </c>
      <c r="AB89" s="313">
        <v>3.0715004466397531</v>
      </c>
      <c r="AC89" s="313">
        <v>3.0898826934247654</v>
      </c>
      <c r="AD89" s="313">
        <v>3.137814743019546</v>
      </c>
      <c r="AE89" s="313">
        <v>3.2190074306743011</v>
      </c>
      <c r="AF89" s="313">
        <v>3.3184902243762826</v>
      </c>
      <c r="AG89" s="313">
        <v>3.364386618706789</v>
      </c>
      <c r="AH89" s="313">
        <v>3.4499570369638479</v>
      </c>
      <c r="AI89" s="313">
        <v>3.3707062034625763</v>
      </c>
      <c r="AJ89" s="313">
        <v>3.4757302320868497</v>
      </c>
      <c r="AK89" s="313">
        <v>3.4677860943059615</v>
      </c>
      <c r="AL89" s="313">
        <v>3.5121155834179412</v>
      </c>
      <c r="AM89" s="313">
        <v>3.362763338712714</v>
      </c>
      <c r="AN89" s="313">
        <v>3.6601655115784606</v>
      </c>
      <c r="AO89" s="313">
        <v>4.0258439966928634</v>
      </c>
      <c r="AP89" s="313">
        <v>3.7369124919025842</v>
      </c>
      <c r="AQ89" s="313">
        <v>3.7899576320747519</v>
      </c>
      <c r="AR89" s="313">
        <v>3.8526613647097108</v>
      </c>
      <c r="AS89" s="313">
        <v>4.246142074920769</v>
      </c>
      <c r="AT89" s="313">
        <v>4.2279391593838396</v>
      </c>
      <c r="AU89" s="313">
        <v>4.1867716882592472</v>
      </c>
      <c r="AV89" s="313">
        <v>4.1250417112691649</v>
      </c>
      <c r="AW89" s="313">
        <v>4.0239790420036332</v>
      </c>
      <c r="AX89" s="313">
        <v>4.0666020107886736</v>
      </c>
      <c r="AY89" s="313">
        <v>4.2592394136346847</v>
      </c>
      <c r="AZ89" s="313">
        <v>4.0232170665548859</v>
      </c>
      <c r="BA89" s="313">
        <v>4.2760429054532905</v>
      </c>
      <c r="BB89" s="313">
        <v>4.2749326122022335</v>
      </c>
      <c r="BC89" s="313">
        <v>4.2028377339665663</v>
      </c>
      <c r="BD89" s="313">
        <v>4.3172284757666644</v>
      </c>
      <c r="BE89" s="313">
        <v>4.108027027948026</v>
      </c>
      <c r="BF89" s="286">
        <v>-5.1057192506401727E-2</v>
      </c>
      <c r="BG89" s="286">
        <v>2.0920815410321314E-3</v>
      </c>
      <c r="BH89" s="286">
        <v>2.7129179527397913E-2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0.72730000000000006</v>
      </c>
      <c r="C91" s="311">
        <v>0.75379999999999991</v>
      </c>
      <c r="D91" s="311">
        <v>0.77489999999999992</v>
      </c>
      <c r="E91" s="311">
        <v>0.79810000000000003</v>
      </c>
      <c r="F91" s="311">
        <v>0.82540000000000002</v>
      </c>
      <c r="G91" s="311">
        <v>0.83410000000000006</v>
      </c>
      <c r="H91" s="311">
        <v>0.83725000000000005</v>
      </c>
      <c r="I91" s="311">
        <v>0.87455000000000005</v>
      </c>
      <c r="J91" s="311">
        <v>0.91074999999999995</v>
      </c>
      <c r="K91" s="311">
        <v>0.95065000000000011</v>
      </c>
      <c r="L91" s="311">
        <v>0.98114999999999997</v>
      </c>
      <c r="M91" s="311">
        <v>1.0144500000000001</v>
      </c>
      <c r="N91" s="311">
        <v>1.05905</v>
      </c>
      <c r="O91" s="311">
        <v>1.0867</v>
      </c>
      <c r="P91" s="311">
        <v>1.13595</v>
      </c>
      <c r="Q91" s="311">
        <v>1.1691500000000001</v>
      </c>
      <c r="R91" s="311">
        <v>1.1993</v>
      </c>
      <c r="S91" s="311">
        <v>1.2120500000000001</v>
      </c>
      <c r="T91" s="311">
        <v>1.2116</v>
      </c>
      <c r="U91" s="311">
        <v>1.28125</v>
      </c>
      <c r="V91" s="311">
        <v>1.3253000000000001</v>
      </c>
      <c r="W91" s="311">
        <v>1.3589500000000001</v>
      </c>
      <c r="X91" s="311">
        <v>1.4160999999999999</v>
      </c>
      <c r="Y91" s="311">
        <v>1.4895500000000002</v>
      </c>
      <c r="Z91" s="311">
        <v>1.5622499999999999</v>
      </c>
      <c r="AA91" s="311">
        <v>1.59965</v>
      </c>
      <c r="AB91" s="311">
        <v>1.6317499999999998</v>
      </c>
      <c r="AC91" s="311">
        <v>1.6414500000000001</v>
      </c>
      <c r="AD91" s="311">
        <v>1.6520000000000001</v>
      </c>
      <c r="AE91" s="311">
        <v>1.6857499999999999</v>
      </c>
      <c r="AF91" s="311">
        <v>1.7429999999999999</v>
      </c>
      <c r="AG91" s="311">
        <v>1.8142499999999999</v>
      </c>
      <c r="AH91" s="311">
        <v>1.90605</v>
      </c>
      <c r="AI91" s="311">
        <v>1.9910999999999999</v>
      </c>
      <c r="AJ91" s="311">
        <v>2.1145296861771254</v>
      </c>
      <c r="AK91" s="311">
        <v>2.1297009330358643</v>
      </c>
      <c r="AL91" s="311">
        <v>2.1082027974835422</v>
      </c>
      <c r="AM91" s="311">
        <v>2.1556603641236869</v>
      </c>
      <c r="AN91" s="311">
        <v>2.2173991741220691</v>
      </c>
      <c r="AO91" s="311">
        <v>2.3105883525799986</v>
      </c>
      <c r="AP91" s="311">
        <v>2.2972641059241026</v>
      </c>
      <c r="AQ91" s="311">
        <v>2.3594845063888061</v>
      </c>
      <c r="AR91" s="311">
        <v>2.3390221473281256</v>
      </c>
      <c r="AS91" s="311">
        <v>2.4379947985023458</v>
      </c>
      <c r="AT91" s="311">
        <v>2.3572419312789994</v>
      </c>
      <c r="AU91" s="311">
        <v>2.1863808608188862</v>
      </c>
      <c r="AV91" s="311">
        <v>2.1311713806903692</v>
      </c>
      <c r="AW91" s="311">
        <v>1.9958329766829179</v>
      </c>
      <c r="AX91" s="311">
        <v>1.8942329768953097</v>
      </c>
      <c r="AY91" s="311">
        <v>1.8785501945026757</v>
      </c>
      <c r="AZ91" s="311">
        <v>1.9452624885560501</v>
      </c>
      <c r="BA91" s="311">
        <v>1.9439872550091202</v>
      </c>
      <c r="BB91" s="311">
        <v>1.8772309496260839</v>
      </c>
      <c r="BC91" s="311">
        <v>1.8315636139274909</v>
      </c>
      <c r="BD91" s="311">
        <v>1.7542632797421518</v>
      </c>
      <c r="BE91" s="312">
        <v>1.6887405801840414</v>
      </c>
      <c r="BF91" s="285">
        <v>-3.9980740444768736E-2</v>
      </c>
      <c r="BG91" s="285">
        <v>-2.9112160562650646E-2</v>
      </c>
      <c r="BH91" s="285">
        <v>1.1152347845651661E-2</v>
      </c>
    </row>
    <row r="92" spans="1:60" x14ac:dyDescent="0.15">
      <c r="A92" s="162" t="s">
        <v>112</v>
      </c>
      <c r="B92" s="311">
        <v>0</v>
      </c>
      <c r="C92" s="311">
        <v>0</v>
      </c>
      <c r="D92" s="311">
        <v>0</v>
      </c>
      <c r="E92" s="311">
        <v>0</v>
      </c>
      <c r="F92" s="311">
        <v>0</v>
      </c>
      <c r="G92" s="311">
        <v>0</v>
      </c>
      <c r="H92" s="311">
        <v>0</v>
      </c>
      <c r="I92" s="311">
        <v>3.9131507520000003E-3</v>
      </c>
      <c r="J92" s="311">
        <v>5.085036072E-3</v>
      </c>
      <c r="K92" s="311">
        <v>4.5200274120000003E-3</v>
      </c>
      <c r="L92" s="311">
        <v>5.2314903360000005E-3</v>
      </c>
      <c r="M92" s="311">
        <v>5.1687302039999999E-3</v>
      </c>
      <c r="N92" s="311">
        <v>5.3989204679999996E-3</v>
      </c>
      <c r="O92" s="311">
        <v>5.2314903360000005E-3</v>
      </c>
      <c r="P92" s="311">
        <v>3.8922586200000001E-3</v>
      </c>
      <c r="Q92" s="311">
        <v>5.1995869199999998E-3</v>
      </c>
      <c r="R92" s="311">
        <v>5.3452038240000008E-3</v>
      </c>
      <c r="S92" s="311">
        <v>6.475221144E-3</v>
      </c>
      <c r="T92" s="311">
        <v>3.6647479080000002E-3</v>
      </c>
      <c r="U92" s="311">
        <v>1.4665941720000003E-3</v>
      </c>
      <c r="V92" s="311">
        <v>2.0507365080000002E-3</v>
      </c>
      <c r="W92" s="311">
        <v>3.0970596959999999E-3</v>
      </c>
      <c r="X92" s="311">
        <v>4.8757379400000004E-3</v>
      </c>
      <c r="Y92" s="311">
        <v>5.0222340720000001E-3</v>
      </c>
      <c r="Z92" s="311">
        <v>5.2314903360000005E-3</v>
      </c>
      <c r="AA92" s="311">
        <v>1.1781320256E-2</v>
      </c>
      <c r="AB92" s="311">
        <v>3.7666964880000002E-3</v>
      </c>
      <c r="AC92" s="311">
        <v>3.5365062240000004E-3</v>
      </c>
      <c r="AD92" s="311">
        <v>1.318339584E-3</v>
      </c>
      <c r="AE92" s="311">
        <v>1.2346454520000001E-3</v>
      </c>
      <c r="AF92" s="311">
        <v>1.3434478236E-2</v>
      </c>
      <c r="AG92" s="311">
        <v>7.3659628440000003E-3</v>
      </c>
      <c r="AH92" s="311">
        <v>1.3518214236E-2</v>
      </c>
      <c r="AI92" s="311">
        <v>3.8922167520000005E-3</v>
      </c>
      <c r="AJ92" s="311">
        <v>1.9251743760000002E-3</v>
      </c>
      <c r="AK92" s="311">
        <v>1.3811164632000002E-2</v>
      </c>
      <c r="AL92" s="311">
        <v>1.4648189688E-2</v>
      </c>
      <c r="AM92" s="311">
        <v>1.5296892480000003E-2</v>
      </c>
      <c r="AN92" s="311">
        <v>1.4627255687999999E-2</v>
      </c>
      <c r="AO92" s="311">
        <v>1.4648189688E-2</v>
      </c>
      <c r="AP92" s="311">
        <v>3.005278126616838E-2</v>
      </c>
      <c r="AQ92" s="311">
        <v>4.5661935350173752E-2</v>
      </c>
      <c r="AR92" s="311">
        <v>3.7265030334108579E-2</v>
      </c>
      <c r="AS92" s="311">
        <v>3.9225834861646311E-2</v>
      </c>
      <c r="AT92" s="311">
        <v>4.9013387671192392E-2</v>
      </c>
      <c r="AU92" s="311">
        <v>3.1232758484875001E-2</v>
      </c>
      <c r="AV92" s="311">
        <v>4.6495953487825391E-2</v>
      </c>
      <c r="AW92" s="311">
        <v>3.8365609772912895E-2</v>
      </c>
      <c r="AX92" s="311">
        <v>5.3114665357761742E-2</v>
      </c>
      <c r="AY92" s="311">
        <v>3.1872221563188634E-2</v>
      </c>
      <c r="AZ92" s="311">
        <v>9.4867571480294496E-2</v>
      </c>
      <c r="BA92" s="311">
        <v>6.9713447547413987E-2</v>
      </c>
      <c r="BB92" s="311">
        <v>7.8216010675736178E-2</v>
      </c>
      <c r="BC92" s="311">
        <v>8.5702702525070409E-2</v>
      </c>
      <c r="BD92" s="311">
        <v>0.13876168401673356</v>
      </c>
      <c r="BE92" s="312">
        <v>0.15458086429177387</v>
      </c>
      <c r="BF92" s="285">
        <v>0.11095878733321451</v>
      </c>
      <c r="BG92" s="285">
        <v>0.10967418805611162</v>
      </c>
      <c r="BH92" s="285">
        <v>1.0208433367992252E-3</v>
      </c>
    </row>
    <row r="93" spans="1:60" x14ac:dyDescent="0.15">
      <c r="A93" s="162" t="s">
        <v>110</v>
      </c>
      <c r="B93" s="311">
        <v>4.7905365600000005</v>
      </c>
      <c r="C93" s="311">
        <v>5.1246432000000004</v>
      </c>
      <c r="D93" s="311">
        <v>4.5552384000000004</v>
      </c>
      <c r="E93" s="311">
        <v>4.5213253199999999</v>
      </c>
      <c r="F93" s="311">
        <v>5.4597965400000001</v>
      </c>
      <c r="G93" s="311">
        <v>6.94673856</v>
      </c>
      <c r="H93" s="311">
        <v>8.0095577400000018</v>
      </c>
      <c r="I93" s="311">
        <v>8.4705244200000003</v>
      </c>
      <c r="J93" s="311">
        <v>8.5814746200000016</v>
      </c>
      <c r="K93" s="311">
        <v>8.4908304000000001</v>
      </c>
      <c r="L93" s="311">
        <v>9.5695594199999992</v>
      </c>
      <c r="M93" s="311">
        <v>9.8033922000000011</v>
      </c>
      <c r="N93" s="311">
        <v>10.78394076</v>
      </c>
      <c r="O93" s="311">
        <v>11.841107760000002</v>
      </c>
      <c r="P93" s="311">
        <v>12.249739439999999</v>
      </c>
      <c r="Q93" s="311">
        <v>12.740469160104002</v>
      </c>
      <c r="R93" s="311">
        <v>12.672702075851998</v>
      </c>
      <c r="S93" s="311">
        <v>13.409416302407999</v>
      </c>
      <c r="T93" s="311">
        <v>14.3604162702</v>
      </c>
      <c r="U93" s="311">
        <v>15.617759202360002</v>
      </c>
      <c r="V93" s="311">
        <v>17.050552081919999</v>
      </c>
      <c r="W93" s="311">
        <v>17.825126159232003</v>
      </c>
      <c r="X93" s="311">
        <v>19.3400705862</v>
      </c>
      <c r="Y93" s="311">
        <v>20.776404996144002</v>
      </c>
      <c r="Z93" s="311">
        <v>21.768846496487996</v>
      </c>
      <c r="AA93" s="311">
        <v>22.084261335360001</v>
      </c>
      <c r="AB93" s="311">
        <v>23.160339985356</v>
      </c>
      <c r="AC93" s="311">
        <v>24.233389401815998</v>
      </c>
      <c r="AD93" s="311">
        <v>25.813284159600002</v>
      </c>
      <c r="AE93" s="311">
        <v>27.510002234820004</v>
      </c>
      <c r="AF93" s="311">
        <v>27.852661916881196</v>
      </c>
      <c r="AG93" s="311">
        <v>29.143402235233026</v>
      </c>
      <c r="AH93" s="311">
        <v>28.554884896502163</v>
      </c>
      <c r="AI93" s="311">
        <v>28.338180148458186</v>
      </c>
      <c r="AJ93" s="311">
        <v>29.156517846655419</v>
      </c>
      <c r="AK93" s="311">
        <v>29.561062335738665</v>
      </c>
      <c r="AL93" s="311">
        <v>31.088717104475606</v>
      </c>
      <c r="AM93" s="311">
        <v>34.08284713417288</v>
      </c>
      <c r="AN93" s="311">
        <v>40.619010882282012</v>
      </c>
      <c r="AO93" s="311">
        <v>47.359006934096108</v>
      </c>
      <c r="AP93" s="311">
        <v>55.458380659703629</v>
      </c>
      <c r="AQ93" s="311">
        <v>60.906174260239467</v>
      </c>
      <c r="AR93" s="311">
        <v>66.326086565939562</v>
      </c>
      <c r="AS93" s="311">
        <v>67.37731424493127</v>
      </c>
      <c r="AT93" s="311">
        <v>70.580164573987346</v>
      </c>
      <c r="AU93" s="311">
        <v>73.224993204254361</v>
      </c>
      <c r="AV93" s="311">
        <v>79.710499192961436</v>
      </c>
      <c r="AW93" s="311">
        <v>80.712841222357667</v>
      </c>
      <c r="AX93" s="311">
        <v>82.441148810319461</v>
      </c>
      <c r="AY93" s="311">
        <v>82.492775794799996</v>
      </c>
      <c r="AZ93" s="311">
        <v>80.936781049871982</v>
      </c>
      <c r="BA93" s="311">
        <v>80.213066711712003</v>
      </c>
      <c r="BB93" s="311">
        <v>80.587596235823995</v>
      </c>
      <c r="BC93" s="311">
        <v>81.109745001036003</v>
      </c>
      <c r="BD93" s="311">
        <v>81.788987777616015</v>
      </c>
      <c r="BE93" s="312">
        <v>82.270462177401711</v>
      </c>
      <c r="BF93" s="285">
        <v>3.1384630524933232E-3</v>
      </c>
      <c r="BG93" s="285">
        <v>1.4848505898776176E-2</v>
      </c>
      <c r="BH93" s="285">
        <v>0.54330950673603229</v>
      </c>
    </row>
    <row r="94" spans="1:60" x14ac:dyDescent="0.15">
      <c r="A94" s="162" t="s">
        <v>109</v>
      </c>
      <c r="B94" s="311">
        <v>5.1497640000000003E-3</v>
      </c>
      <c r="C94" s="311">
        <v>4.4380080000000002E-3</v>
      </c>
      <c r="D94" s="311">
        <v>3.5587800000000001E-3</v>
      </c>
      <c r="E94" s="311">
        <v>2.5539479999999999E-3</v>
      </c>
      <c r="F94" s="311">
        <v>1.5072480000000001E-3</v>
      </c>
      <c r="G94" s="311">
        <v>8.7922800000000002E-4</v>
      </c>
      <c r="H94" s="311">
        <v>1.1304360000000001E-3</v>
      </c>
      <c r="I94" s="311">
        <v>5.4428400000000002E-4</v>
      </c>
      <c r="J94" s="311">
        <v>2.9307600000000002E-4</v>
      </c>
      <c r="K94" s="311">
        <v>2.9307600000000002E-4</v>
      </c>
      <c r="L94" s="311">
        <v>2.51208E-4</v>
      </c>
      <c r="M94" s="311">
        <v>3.34944E-4</v>
      </c>
      <c r="N94" s="311">
        <v>2.9307600000000002E-4</v>
      </c>
      <c r="O94" s="311">
        <v>2.0934000000000003E-4</v>
      </c>
      <c r="P94" s="311">
        <v>1.67472E-4</v>
      </c>
      <c r="Q94" s="311">
        <v>8.3735999999999999E-5</v>
      </c>
      <c r="R94" s="311">
        <v>1.4653800000000001E-3</v>
      </c>
      <c r="S94" s="311">
        <v>3.7471860000000003E-2</v>
      </c>
      <c r="T94" s="311">
        <v>8.800653600000001E-2</v>
      </c>
      <c r="U94" s="311">
        <v>0.11488579200000001</v>
      </c>
      <c r="V94" s="311">
        <v>0.14222559600000001</v>
      </c>
      <c r="W94" s="311">
        <v>0.16458310800000001</v>
      </c>
      <c r="X94" s="311">
        <v>0.20624176800000002</v>
      </c>
      <c r="Y94" s="311">
        <v>0.23860573200000001</v>
      </c>
      <c r="Z94" s="311">
        <v>0.25564600800000004</v>
      </c>
      <c r="AA94" s="311">
        <v>0.22993905600000003</v>
      </c>
      <c r="AB94" s="311">
        <v>0.24810976800000001</v>
      </c>
      <c r="AC94" s="311">
        <v>0.26301477600000006</v>
      </c>
      <c r="AD94" s="311">
        <v>0.30458970000000002</v>
      </c>
      <c r="AE94" s="311">
        <v>0.21758799600000001</v>
      </c>
      <c r="AF94" s="311">
        <v>0.23454453600000003</v>
      </c>
      <c r="AG94" s="311">
        <v>0.17429648400000003</v>
      </c>
      <c r="AH94" s="311">
        <v>0.14708228400000001</v>
      </c>
      <c r="AI94" s="311">
        <v>0.18283755600000001</v>
      </c>
      <c r="AJ94" s="311">
        <v>0.15628900000000001</v>
      </c>
      <c r="AK94" s="311">
        <v>0.181619</v>
      </c>
      <c r="AL94" s="311">
        <v>0.28687799999999997</v>
      </c>
      <c r="AM94" s="311">
        <v>0.223159</v>
      </c>
      <c r="AN94" s="311">
        <v>0.28301499999999996</v>
      </c>
      <c r="AO94" s="311">
        <v>0.26426300000000003</v>
      </c>
      <c r="AP94" s="311">
        <v>0.28750400000000004</v>
      </c>
      <c r="AQ94" s="311">
        <v>0.28704299999999999</v>
      </c>
      <c r="AR94" s="311">
        <v>0.313193</v>
      </c>
      <c r="AS94" s="311">
        <v>0.28699799999999998</v>
      </c>
      <c r="AT94" s="311">
        <v>0.29969200000000001</v>
      </c>
      <c r="AU94" s="311">
        <v>0.26072300000000004</v>
      </c>
      <c r="AV94" s="311">
        <v>0.31012900000000004</v>
      </c>
      <c r="AW94" s="311">
        <v>0.30526800000000004</v>
      </c>
      <c r="AX94" s="311">
        <v>0.32535500000000001</v>
      </c>
      <c r="AY94" s="311">
        <v>0.34101399999999998</v>
      </c>
      <c r="AZ94" s="311">
        <v>0.28044400000000003</v>
      </c>
      <c r="BA94" s="311">
        <v>0.28042299999999998</v>
      </c>
      <c r="BB94" s="311">
        <v>0.26268400000000003</v>
      </c>
      <c r="BC94" s="311">
        <v>0.26268400000000003</v>
      </c>
      <c r="BD94" s="311">
        <v>0.25836900000000002</v>
      </c>
      <c r="BE94" s="312">
        <v>0.13763</v>
      </c>
      <c r="BF94" s="285">
        <v>-0.46876768595058282</v>
      </c>
      <c r="BG94" s="285">
        <v>-1.4727127733591305E-2</v>
      </c>
      <c r="BH94" s="285">
        <v>9.0890078204300807E-4</v>
      </c>
    </row>
    <row r="95" spans="1:60" x14ac:dyDescent="0.15">
      <c r="A95" s="162" t="s">
        <v>108</v>
      </c>
      <c r="B95" s="311">
        <v>1.4882664640556305</v>
      </c>
      <c r="C95" s="311">
        <v>1.4846953005646777</v>
      </c>
      <c r="D95" s="311">
        <v>1.5094269050695381</v>
      </c>
      <c r="E95" s="311">
        <v>1.561768981368624</v>
      </c>
      <c r="F95" s="311">
        <v>1.6590283453686241</v>
      </c>
      <c r="G95" s="311">
        <v>1.5725119563421561</v>
      </c>
      <c r="H95" s="311">
        <v>1.59433992660924</v>
      </c>
      <c r="I95" s="311">
        <v>1.683659112834456</v>
      </c>
      <c r="J95" s="311">
        <v>1.661217864834456</v>
      </c>
      <c r="K95" s="311">
        <v>1.8750819675938399</v>
      </c>
      <c r="L95" s="311">
        <v>2.0156623281280082</v>
      </c>
      <c r="M95" s="311">
        <v>2.0989253966203081</v>
      </c>
      <c r="N95" s="311">
        <v>2.197246202887392</v>
      </c>
      <c r="O95" s="311">
        <v>2.1263908046203079</v>
      </c>
      <c r="P95" s="311">
        <v>2.2589743771126081</v>
      </c>
      <c r="Q95" s="311">
        <v>2.3744339376467765</v>
      </c>
      <c r="R95" s="311">
        <v>2.6717127022183997</v>
      </c>
      <c r="S95" s="311">
        <v>2.642054517</v>
      </c>
      <c r="T95" s="311">
        <v>2.804572983331775</v>
      </c>
      <c r="U95" s="311">
        <v>2.9459189886244994</v>
      </c>
      <c r="V95" s="311">
        <v>3.0866294853756284</v>
      </c>
      <c r="W95" s="311">
        <v>3.3164641930971102</v>
      </c>
      <c r="X95" s="311">
        <v>3.6418674048729955</v>
      </c>
      <c r="Y95" s="311">
        <v>3.90800646006192</v>
      </c>
      <c r="Z95" s="311">
        <v>4.2477880675193287</v>
      </c>
      <c r="AA95" s="311">
        <v>4.5936905197568816</v>
      </c>
      <c r="AB95" s="311">
        <v>4.88835970768696</v>
      </c>
      <c r="AC95" s="311">
        <v>5.1777236244490554</v>
      </c>
      <c r="AD95" s="311">
        <v>5.3626511792981066</v>
      </c>
      <c r="AE95" s="311">
        <v>5.534233493342934</v>
      </c>
      <c r="AF95" s="311">
        <v>5.873808250389982</v>
      </c>
      <c r="AG95" s="311">
        <v>6.0425370992920335</v>
      </c>
      <c r="AH95" s="311">
        <v>6.3193055481014468</v>
      </c>
      <c r="AI95" s="311">
        <v>6.5291727495989864</v>
      </c>
      <c r="AJ95" s="311">
        <v>6.4680261750075054</v>
      </c>
      <c r="AK95" s="311">
        <v>6.8801983856666622</v>
      </c>
      <c r="AL95" s="311">
        <v>6.9370314501248638</v>
      </c>
      <c r="AM95" s="311">
        <v>7.2460436349627146</v>
      </c>
      <c r="AN95" s="311">
        <v>7.5887409456414412</v>
      </c>
      <c r="AO95" s="311">
        <v>8.076702677004473</v>
      </c>
      <c r="AP95" s="311">
        <v>8.842008059513919</v>
      </c>
      <c r="AQ95" s="311">
        <v>9.1815340911076309</v>
      </c>
      <c r="AR95" s="311">
        <v>10.049558821529867</v>
      </c>
      <c r="AS95" s="311">
        <v>10.87446068961836</v>
      </c>
      <c r="AT95" s="311">
        <v>11.764198819428209</v>
      </c>
      <c r="AU95" s="311">
        <v>12.162719039021606</v>
      </c>
      <c r="AV95" s="311">
        <v>12.754429393146983</v>
      </c>
      <c r="AW95" s="311">
        <v>13.815927145042512</v>
      </c>
      <c r="AX95" s="311">
        <v>14.785191519311333</v>
      </c>
      <c r="AY95" s="311">
        <v>16.23470289971419</v>
      </c>
      <c r="AZ95" s="311">
        <v>16.553686527076074</v>
      </c>
      <c r="BA95" s="311">
        <v>16.842324762654009</v>
      </c>
      <c r="BB95" s="311">
        <v>17.440949221072199</v>
      </c>
      <c r="BC95" s="311">
        <v>18.587696416128463</v>
      </c>
      <c r="BD95" s="311">
        <v>18.597664147682892</v>
      </c>
      <c r="BE95" s="312">
        <v>17.536702466057939</v>
      </c>
      <c r="BF95" s="285">
        <v>-5.962448619523486E-2</v>
      </c>
      <c r="BG95" s="285">
        <v>4.6862406991045047E-2</v>
      </c>
      <c r="BH95" s="285">
        <v>0.1158113971216712</v>
      </c>
    </row>
    <row r="96" spans="1:60" x14ac:dyDescent="0.15">
      <c r="A96" s="162" t="s">
        <v>107</v>
      </c>
      <c r="B96" s="311">
        <v>5.4009720000000004E-3</v>
      </c>
      <c r="C96" s="311">
        <v>6.6151440000000008E-3</v>
      </c>
      <c r="D96" s="311">
        <v>4.6473479999999999E-3</v>
      </c>
      <c r="E96" s="311">
        <v>3.475044E-3</v>
      </c>
      <c r="F96" s="311">
        <v>4.1868000000000001E-3</v>
      </c>
      <c r="G96" s="311">
        <v>3.6425160000000002E-3</v>
      </c>
      <c r="H96" s="311">
        <v>4.1868000000000001E-3</v>
      </c>
      <c r="I96" s="311">
        <v>4.1868000000000001E-3</v>
      </c>
      <c r="J96" s="311">
        <v>2.8051560000000001E-3</v>
      </c>
      <c r="K96" s="311">
        <v>3.0563640000000002E-3</v>
      </c>
      <c r="L96" s="311">
        <v>3.8937240000000003E-3</v>
      </c>
      <c r="M96" s="311">
        <v>3.8937240000000003E-3</v>
      </c>
      <c r="N96" s="311">
        <v>4.1868000000000001E-3</v>
      </c>
      <c r="O96" s="311">
        <v>5.5684440000000005E-3</v>
      </c>
      <c r="P96" s="311">
        <v>8.3736000000000001E-3</v>
      </c>
      <c r="Q96" s="311">
        <v>1.0592604000000002E-2</v>
      </c>
      <c r="R96" s="311">
        <v>1.1304360000000001E-2</v>
      </c>
      <c r="S96" s="311">
        <v>1.0676340000000001E-2</v>
      </c>
      <c r="T96" s="311">
        <v>1.0676340000000001E-2</v>
      </c>
      <c r="U96" s="311">
        <v>1.1178756E-2</v>
      </c>
      <c r="V96" s="311">
        <v>3.7681200000000005E-2</v>
      </c>
      <c r="W96" s="311">
        <v>6.0541128E-2</v>
      </c>
      <c r="X96" s="311">
        <v>9.4914756000000017E-2</v>
      </c>
      <c r="Y96" s="311">
        <v>9.9143424000000008E-2</v>
      </c>
      <c r="Z96" s="311">
        <v>0.14879887200000003</v>
      </c>
      <c r="AA96" s="311">
        <v>0.14323652985318108</v>
      </c>
      <c r="AB96" s="311">
        <v>0.14495859836867864</v>
      </c>
      <c r="AC96" s="311">
        <v>0.17694325350734094</v>
      </c>
      <c r="AD96" s="311">
        <v>0.20626825448613381</v>
      </c>
      <c r="AE96" s="311">
        <v>0.20634057161500818</v>
      </c>
      <c r="AF96" s="311">
        <v>0.22707889135399675</v>
      </c>
      <c r="AG96" s="311">
        <v>0.27068006525285482</v>
      </c>
      <c r="AH96" s="311">
        <v>0.33382394779771618</v>
      </c>
      <c r="AI96" s="311">
        <v>0.35824287112561176</v>
      </c>
      <c r="AJ96" s="311">
        <v>0.49307040000000008</v>
      </c>
      <c r="AK96" s="311">
        <v>0.55104987406199024</v>
      </c>
      <c r="AL96" s="311">
        <v>0.69959439543230018</v>
      </c>
      <c r="AM96" s="311">
        <v>0.72164091288743881</v>
      </c>
      <c r="AN96" s="311">
        <v>0.96871227210440458</v>
      </c>
      <c r="AO96" s="311">
        <v>0.88997687177814044</v>
      </c>
      <c r="AP96" s="311">
        <v>1.0199398610114194</v>
      </c>
      <c r="AQ96" s="311">
        <v>1.2084917520391518</v>
      </c>
      <c r="AR96" s="311">
        <v>1.5161931484502449</v>
      </c>
      <c r="AS96" s="311">
        <v>1.3189487197389889</v>
      </c>
      <c r="AT96" s="311">
        <v>1.3885487765089723</v>
      </c>
      <c r="AU96" s="311">
        <v>1.652593800978793</v>
      </c>
      <c r="AV96" s="311">
        <v>1.9623392104404571</v>
      </c>
      <c r="AW96" s="311">
        <v>2.2192735066884177</v>
      </c>
      <c r="AX96" s="311">
        <v>2.3865062094616643</v>
      </c>
      <c r="AY96" s="311">
        <v>1.8886616280587278</v>
      </c>
      <c r="AZ96" s="311">
        <v>2.1413200287112564</v>
      </c>
      <c r="BA96" s="311">
        <v>2.2334681892332791</v>
      </c>
      <c r="BB96" s="311">
        <v>2.3933011419249595</v>
      </c>
      <c r="BC96" s="311">
        <v>2.8385148332789565</v>
      </c>
      <c r="BD96" s="311">
        <v>3.4141648698205551</v>
      </c>
      <c r="BE96" s="312">
        <v>3.2558139200716174</v>
      </c>
      <c r="BF96" s="285">
        <v>-4.8986098379604881E-2</v>
      </c>
      <c r="BG96" s="285">
        <v>9.4138587880998603E-2</v>
      </c>
      <c r="BH96" s="285">
        <v>2.1501212076869902E-2</v>
      </c>
    </row>
    <row r="97" spans="1:60" x14ac:dyDescent="0.15">
      <c r="A97" s="162" t="s">
        <v>106</v>
      </c>
      <c r="B97" s="311">
        <v>2.0394823895999998</v>
      </c>
      <c r="C97" s="311">
        <v>2.1735822441600003</v>
      </c>
      <c r="D97" s="311">
        <v>2.3875009286400006</v>
      </c>
      <c r="E97" s="311">
        <v>2.4568381047600001</v>
      </c>
      <c r="F97" s="311">
        <v>2.6243377376400003</v>
      </c>
      <c r="G97" s="311">
        <v>2.5282988258399999</v>
      </c>
      <c r="H97" s="311">
        <v>2.2955977378800001</v>
      </c>
      <c r="I97" s="311">
        <v>2.2432371984000001</v>
      </c>
      <c r="J97" s="311">
        <v>2.3717573046</v>
      </c>
      <c r="K97" s="311">
        <v>2.5140444465599998</v>
      </c>
      <c r="L97" s="311">
        <v>2.3517477500399999</v>
      </c>
      <c r="M97" s="311">
        <v>2.2996459548000003</v>
      </c>
      <c r="N97" s="311">
        <v>2.1695641721999999</v>
      </c>
      <c r="O97" s="311">
        <v>1.96463664072</v>
      </c>
      <c r="P97" s="311">
        <v>2.0981315026800003</v>
      </c>
      <c r="Q97" s="311">
        <v>2.4374176329599999</v>
      </c>
      <c r="R97" s="311">
        <v>2.7326519283600001</v>
      </c>
      <c r="S97" s="311">
        <v>2.6062105683599999</v>
      </c>
      <c r="T97" s="311">
        <v>2.5688965507199999</v>
      </c>
      <c r="U97" s="311">
        <v>2.8727296959600004</v>
      </c>
      <c r="V97" s="311">
        <v>2.9981754349200007</v>
      </c>
      <c r="W97" s="311">
        <v>2.8550722856399999</v>
      </c>
      <c r="X97" s="311">
        <v>2.9135752794000003</v>
      </c>
      <c r="Y97" s="311">
        <v>3.1491786571200002</v>
      </c>
      <c r="Z97" s="311">
        <v>3.1541906754000002</v>
      </c>
      <c r="AA97" s="311">
        <v>3.2676831003600006</v>
      </c>
      <c r="AB97" s="311">
        <v>3.2417308018800002</v>
      </c>
      <c r="AC97" s="311">
        <v>3.1869167975999999</v>
      </c>
      <c r="AD97" s="311">
        <v>3.2500997964000002</v>
      </c>
      <c r="AE97" s="311">
        <v>3.4031725538400006</v>
      </c>
      <c r="AF97" s="311">
        <v>3.5274799018800005</v>
      </c>
      <c r="AG97" s="311">
        <v>3.62009694204</v>
      </c>
      <c r="AH97" s="311">
        <v>3.71860564716</v>
      </c>
      <c r="AI97" s="311">
        <v>3.5449899368400004</v>
      </c>
      <c r="AJ97" s="311">
        <v>3.7295177040000005</v>
      </c>
      <c r="AK97" s="311">
        <v>3.9981720996000001</v>
      </c>
      <c r="AL97" s="311">
        <v>4.0937567436000002</v>
      </c>
      <c r="AM97" s="311">
        <v>4.3484690952000005</v>
      </c>
      <c r="AN97" s="311">
        <v>4.468533958800001</v>
      </c>
      <c r="AO97" s="311">
        <v>4.586769190800001</v>
      </c>
      <c r="AP97" s="311">
        <v>4.8053310510416916</v>
      </c>
      <c r="AQ97" s="311">
        <v>4.723710656455621</v>
      </c>
      <c r="AR97" s="311">
        <v>4.9586530602161387</v>
      </c>
      <c r="AS97" s="311">
        <v>5.0932111833817348</v>
      </c>
      <c r="AT97" s="311">
        <v>4.2730108097595414</v>
      </c>
      <c r="AU97" s="311">
        <v>4.8698444913878385</v>
      </c>
      <c r="AV97" s="311">
        <v>4.6175389116860233</v>
      </c>
      <c r="AW97" s="311">
        <v>4.8751169631940581</v>
      </c>
      <c r="AX97" s="311">
        <v>5.0739771494717241</v>
      </c>
      <c r="AY97" s="311">
        <v>4.9886480944627323</v>
      </c>
      <c r="AZ97" s="311">
        <v>5.0327313963518199</v>
      </c>
      <c r="BA97" s="311">
        <v>5.0233880112005123</v>
      </c>
      <c r="BB97" s="311">
        <v>5.0974684091677229</v>
      </c>
      <c r="BC97" s="311">
        <v>4.9917504165937059</v>
      </c>
      <c r="BD97" s="311">
        <v>4.9053378043553257</v>
      </c>
      <c r="BE97" s="312">
        <v>4.5743891657430433</v>
      </c>
      <c r="BF97" s="285">
        <v>-7.001494766808658E-2</v>
      </c>
      <c r="BG97" s="285">
        <v>1.3896194214916946E-2</v>
      </c>
      <c r="BH97" s="285">
        <v>3.0209008865166861E-2</v>
      </c>
    </row>
    <row r="98" spans="1:60" x14ac:dyDescent="0.15">
      <c r="A98" s="162" t="s">
        <v>105</v>
      </c>
      <c r="B98" s="311">
        <v>6.2802000000000008E-4</v>
      </c>
      <c r="C98" s="311">
        <v>8.373600000000001E-4</v>
      </c>
      <c r="D98" s="311">
        <v>5.02416E-4</v>
      </c>
      <c r="E98" s="311">
        <v>5.02416E-4</v>
      </c>
      <c r="F98" s="311">
        <v>6.2802000000000008E-4</v>
      </c>
      <c r="G98" s="311">
        <v>6.6988799999999999E-4</v>
      </c>
      <c r="H98" s="311">
        <v>1.716588E-3</v>
      </c>
      <c r="I98" s="311">
        <v>4.3542720000000002E-3</v>
      </c>
      <c r="J98" s="311">
        <v>4.1449319999999996E-3</v>
      </c>
      <c r="K98" s="311">
        <v>4.1449319999999996E-3</v>
      </c>
      <c r="L98" s="311">
        <v>3.7681200000000002E-4</v>
      </c>
      <c r="M98" s="311">
        <v>4.1868000000000005E-4</v>
      </c>
      <c r="N98" s="311">
        <v>4.6054800000000002E-4</v>
      </c>
      <c r="O98" s="311">
        <v>1.004832E-3</v>
      </c>
      <c r="P98" s="311">
        <v>1.423512E-3</v>
      </c>
      <c r="Q98" s="311">
        <v>2.0934E-3</v>
      </c>
      <c r="R98" s="311">
        <v>3.8937240000000003E-3</v>
      </c>
      <c r="S98" s="311">
        <v>3.5587800000000001E-3</v>
      </c>
      <c r="T98" s="311">
        <v>9.2528280000000011E-3</v>
      </c>
      <c r="U98" s="311">
        <v>1.0006452000000001E-2</v>
      </c>
      <c r="V98" s="311">
        <v>1.3355892000000001E-2</v>
      </c>
      <c r="W98" s="311">
        <v>9.9227160000000016E-3</v>
      </c>
      <c r="X98" s="311">
        <v>1.3690836000000001E-2</v>
      </c>
      <c r="Y98" s="311">
        <v>1.088568E-2</v>
      </c>
      <c r="Z98" s="311">
        <v>5.0115996000000003E-2</v>
      </c>
      <c r="AA98" s="311">
        <v>5.5479840000000002E-2</v>
      </c>
      <c r="AB98" s="311">
        <v>6.5354080000000009E-2</v>
      </c>
      <c r="AC98" s="311">
        <v>6.8617600000000015E-2</v>
      </c>
      <c r="AD98" s="311">
        <v>5.7362640000000006E-2</v>
      </c>
      <c r="AE98" s="311">
        <v>6.3722319999999999E-2</v>
      </c>
      <c r="AF98" s="311">
        <v>6.9830960000000011E-2</v>
      </c>
      <c r="AG98" s="311">
        <v>7.0165680000000008E-2</v>
      </c>
      <c r="AH98" s="311">
        <v>6.7864480000000005E-2</v>
      </c>
      <c r="AI98" s="311">
        <v>7.242504000000001E-2</v>
      </c>
      <c r="AJ98" s="311">
        <v>8.1169600000000008E-2</v>
      </c>
      <c r="AK98" s="311">
        <v>0.10401424000000001</v>
      </c>
      <c r="AL98" s="311">
        <v>0.12430664</v>
      </c>
      <c r="AM98" s="311">
        <v>0.15238128000000001</v>
      </c>
      <c r="AN98" s="311">
        <v>0.22242144000000003</v>
      </c>
      <c r="AO98" s="311">
        <v>0.27748288000000004</v>
      </c>
      <c r="AP98" s="311">
        <v>0.28823576000000001</v>
      </c>
      <c r="AQ98" s="311">
        <v>0.30534832000000001</v>
      </c>
      <c r="AR98" s="311">
        <v>0.37015848000000001</v>
      </c>
      <c r="AS98" s="311">
        <v>0.40927888000000001</v>
      </c>
      <c r="AT98" s="311">
        <v>0.44446631999999997</v>
      </c>
      <c r="AU98" s="311">
        <v>0.61826968000000004</v>
      </c>
      <c r="AV98" s="311">
        <v>0.61806048000000002</v>
      </c>
      <c r="AW98" s="311">
        <v>0.66450288000000002</v>
      </c>
      <c r="AX98" s="311">
        <v>0.63040328000000001</v>
      </c>
      <c r="AY98" s="311">
        <v>0.64253687999999998</v>
      </c>
      <c r="AZ98" s="311">
        <v>0.72826704000000009</v>
      </c>
      <c r="BA98" s="311">
        <v>0.78424895999999999</v>
      </c>
      <c r="BB98" s="311">
        <v>0.8690586400000001</v>
      </c>
      <c r="BC98" s="311">
        <v>0.9321952</v>
      </c>
      <c r="BD98" s="311">
        <v>0.95483733794200465</v>
      </c>
      <c r="BE98" s="312">
        <v>1.1367053769132678</v>
      </c>
      <c r="BF98" s="285">
        <v>0.18721752854849405</v>
      </c>
      <c r="BG98" s="285">
        <v>7.946621303473278E-2</v>
      </c>
      <c r="BH98" s="285">
        <v>7.5067384002685551E-3</v>
      </c>
    </row>
    <row r="99" spans="1:60" x14ac:dyDescent="0.15">
      <c r="A99" s="162" t="s">
        <v>104</v>
      </c>
      <c r="B99" s="311">
        <v>6.8872860000000008E-2</v>
      </c>
      <c r="C99" s="311">
        <v>6.6988800000000001E-2</v>
      </c>
      <c r="D99" s="311">
        <v>6.1169148000000007E-2</v>
      </c>
      <c r="E99" s="311">
        <v>5.7568500000000002E-2</v>
      </c>
      <c r="F99" s="311">
        <v>5.9033880000000011E-2</v>
      </c>
      <c r="G99" s="311">
        <v>5.9075748000000004E-2</v>
      </c>
      <c r="H99" s="311">
        <v>5.2544340000000009E-2</v>
      </c>
      <c r="I99" s="311">
        <v>5.3842248000000002E-2</v>
      </c>
      <c r="J99" s="311">
        <v>6.1001675999999998E-2</v>
      </c>
      <c r="K99" s="311">
        <v>6.2800419999999996E-2</v>
      </c>
      <c r="L99" s="311">
        <v>5.9099829999999999E-2</v>
      </c>
      <c r="M99" s="311">
        <v>6.0900099999999999E-2</v>
      </c>
      <c r="N99" s="311">
        <v>5.8000219999999998E-2</v>
      </c>
      <c r="O99" s="311">
        <v>5.3500020000000002E-2</v>
      </c>
      <c r="P99" s="311">
        <v>4.7699979999999996E-2</v>
      </c>
      <c r="Q99" s="311">
        <v>4.9061609999999999E-2</v>
      </c>
      <c r="R99" s="311">
        <v>4.8880609999999998E-2</v>
      </c>
      <c r="S99" s="311">
        <v>4.7917950000000001E-2</v>
      </c>
      <c r="T99" s="311">
        <v>5.3095500000000004E-2</v>
      </c>
      <c r="U99" s="311">
        <v>4.9381790000000002E-2</v>
      </c>
      <c r="V99" s="311">
        <v>4.559771E-2</v>
      </c>
      <c r="W99" s="311">
        <v>5.2404680000000002E-2</v>
      </c>
      <c r="X99" s="311">
        <v>4.3739519999999997E-2</v>
      </c>
      <c r="Y99" s="311">
        <v>4.7397460000000002E-2</v>
      </c>
      <c r="Z99" s="311">
        <v>5.1603389999999999E-2</v>
      </c>
      <c r="AA99" s="311">
        <v>5.0141805014761773E-2</v>
      </c>
      <c r="AB99" s="311">
        <v>4.780995758974791E-2</v>
      </c>
      <c r="AC99" s="311">
        <v>5.2645557870133704E-2</v>
      </c>
      <c r="AD99" s="311">
        <v>5.1862661931192093E-2</v>
      </c>
      <c r="AE99" s="311">
        <v>4.9023736188671084E-2</v>
      </c>
      <c r="AF99" s="311">
        <v>4.9159474909930237E-2</v>
      </c>
      <c r="AG99" s="311">
        <v>4.844794397840383E-2</v>
      </c>
      <c r="AH99" s="311">
        <v>5.2302050338372E-2</v>
      </c>
      <c r="AI99" s="311">
        <v>4.7689642784762773E-2</v>
      </c>
      <c r="AJ99" s="311">
        <v>4.8856810960000031E-2</v>
      </c>
      <c r="AK99" s="311">
        <v>4.6295755044900022E-2</v>
      </c>
      <c r="AL99" s="311">
        <v>5.7335688068730004E-2</v>
      </c>
      <c r="AM99" s="311">
        <v>5.7307030002000006E-2</v>
      </c>
      <c r="AN99" s="311">
        <v>8.2707951290671405E-2</v>
      </c>
      <c r="AO99" s="311">
        <v>8.5459216456706996E-2</v>
      </c>
      <c r="AP99" s="311">
        <v>9.5138900028781906E-2</v>
      </c>
      <c r="AQ99" s="311">
        <v>9.3677487909635038E-2</v>
      </c>
      <c r="AR99" s="311">
        <v>7.0995569116010904E-2</v>
      </c>
      <c r="AS99" s="311">
        <v>8.8100537011387037E-2</v>
      </c>
      <c r="AT99" s="311">
        <v>6.7748221373377701E-2</v>
      </c>
      <c r="AU99" s="311">
        <v>5.7859137329711416E-2</v>
      </c>
      <c r="AV99" s="311">
        <v>5.857076584110716E-2</v>
      </c>
      <c r="AW99" s="311">
        <v>7.2979302675625787E-2</v>
      </c>
      <c r="AX99" s="311">
        <v>6.4359014850192034E-2</v>
      </c>
      <c r="AY99" s="311">
        <v>5.943558070755222E-2</v>
      </c>
      <c r="AZ99" s="311">
        <v>6.0024515517961063E-2</v>
      </c>
      <c r="BA99" s="311">
        <v>4.9666086197667506E-2</v>
      </c>
      <c r="BB99" s="311">
        <v>5.2330923426030518E-2</v>
      </c>
      <c r="BC99" s="311">
        <v>5.6422139030358635E-2</v>
      </c>
      <c r="BD99" s="311">
        <v>6.4215942609866461E-2</v>
      </c>
      <c r="BE99" s="312">
        <v>6.1296192626120509E-2</v>
      </c>
      <c r="BF99" s="285">
        <v>-4.807569264596534E-2</v>
      </c>
      <c r="BG99" s="285">
        <v>-5.3403592592092819E-3</v>
      </c>
      <c r="BH99" s="285">
        <v>4.0479660985351878E-4</v>
      </c>
    </row>
    <row r="100" spans="1:60" x14ac:dyDescent="0.15">
      <c r="A100" s="162" t="s">
        <v>103</v>
      </c>
      <c r="B100" s="311">
        <v>5.7735972000000003E-2</v>
      </c>
      <c r="C100" s="311">
        <v>4.8734352000000002E-2</v>
      </c>
      <c r="D100" s="311">
        <v>4.6808424000000001E-2</v>
      </c>
      <c r="E100" s="311">
        <v>5.1539508000000005E-2</v>
      </c>
      <c r="F100" s="311">
        <v>4.6389744000000004E-2</v>
      </c>
      <c r="G100" s="311">
        <v>3.8644164000000002E-2</v>
      </c>
      <c r="H100" s="311">
        <v>3.0605508E-2</v>
      </c>
      <c r="I100" s="311">
        <v>2.4534647999999999E-2</v>
      </c>
      <c r="J100" s="311">
        <v>2.4367176000000001E-2</v>
      </c>
      <c r="K100" s="311">
        <v>2.2315644000000003E-2</v>
      </c>
      <c r="L100" s="311">
        <v>2.1645756000000002E-2</v>
      </c>
      <c r="M100" s="311">
        <v>2.1436416E-2</v>
      </c>
      <c r="N100" s="311">
        <v>2.3320476000000003E-2</v>
      </c>
      <c r="O100" s="311">
        <v>2.4827723999999999E-2</v>
      </c>
      <c r="P100" s="311">
        <v>2.7674748000000002E-2</v>
      </c>
      <c r="Q100" s="311">
        <v>2.9475072000000001E-2</v>
      </c>
      <c r="R100" s="311">
        <v>3.3452532000000007E-2</v>
      </c>
      <c r="S100" s="311">
        <v>3.7932408000000001E-2</v>
      </c>
      <c r="T100" s="311">
        <v>4.3040304000000001E-2</v>
      </c>
      <c r="U100" s="311">
        <v>4.8818088000000003E-2</v>
      </c>
      <c r="V100" s="311">
        <v>5.5391364000000005E-2</v>
      </c>
      <c r="W100" s="311">
        <v>6.2843867999999997E-2</v>
      </c>
      <c r="X100" s="311">
        <v>7.1343072000000007E-2</v>
      </c>
      <c r="Y100" s="311">
        <v>7.4608776000000002E-2</v>
      </c>
      <c r="Z100" s="311">
        <v>8.1726335999999997E-2</v>
      </c>
      <c r="AA100" s="311">
        <v>8.6624892000000009E-2</v>
      </c>
      <c r="AB100" s="311">
        <v>8.5745663999999999E-2</v>
      </c>
      <c r="AC100" s="311">
        <v>8.8048404000000011E-2</v>
      </c>
      <c r="AD100" s="311">
        <v>9.2444544000000003E-2</v>
      </c>
      <c r="AE100" s="311">
        <v>9.177465600000001E-2</v>
      </c>
      <c r="AF100" s="311">
        <v>9.2528280000000004E-2</v>
      </c>
      <c r="AG100" s="311">
        <v>9.3784320000000004E-2</v>
      </c>
      <c r="AH100" s="311">
        <v>8.7671592000000007E-2</v>
      </c>
      <c r="AI100" s="311">
        <v>8.7755328000000007E-2</v>
      </c>
      <c r="AJ100" s="311">
        <v>8.7797195999999994E-2</v>
      </c>
      <c r="AK100" s="311">
        <v>8.4908304000000004E-2</v>
      </c>
      <c r="AL100" s="311">
        <v>8.8132140000000012E-2</v>
      </c>
      <c r="AM100" s="311">
        <v>9.8808480000000004E-2</v>
      </c>
      <c r="AN100" s="311">
        <v>0.12502847316133098</v>
      </c>
      <c r="AO100" s="311">
        <v>0.13978335347065304</v>
      </c>
      <c r="AP100" s="311">
        <v>0.15511759358985056</v>
      </c>
      <c r="AQ100" s="311">
        <v>0.16598623853583411</v>
      </c>
      <c r="AR100" s="311">
        <v>0.22731935228535896</v>
      </c>
      <c r="AS100" s="311">
        <v>0.25073980098237114</v>
      </c>
      <c r="AT100" s="311">
        <v>0.20619335206431411</v>
      </c>
      <c r="AU100" s="311">
        <v>0.19375887368159225</v>
      </c>
      <c r="AV100" s="311">
        <v>0.16698185559907072</v>
      </c>
      <c r="AW100" s="311">
        <v>0.16925393651822254</v>
      </c>
      <c r="AX100" s="311">
        <v>0.1341387684468501</v>
      </c>
      <c r="AY100" s="311">
        <v>0.19797030075634525</v>
      </c>
      <c r="AZ100" s="311">
        <v>0.19474595777771153</v>
      </c>
      <c r="BA100" s="311">
        <v>0.22362149888895208</v>
      </c>
      <c r="BB100" s="311">
        <v>0.29922213990623808</v>
      </c>
      <c r="BC100" s="311">
        <v>0.49578992134943828</v>
      </c>
      <c r="BD100" s="311">
        <v>0.55826837935038442</v>
      </c>
      <c r="BE100" s="312">
        <v>0.62152355556455718</v>
      </c>
      <c r="BF100" s="285">
        <v>0.11026421466793823</v>
      </c>
      <c r="BG100" s="285">
        <v>0.10473175323938899</v>
      </c>
      <c r="BH100" s="285">
        <v>4.1045066170949428E-3</v>
      </c>
    </row>
    <row r="101" spans="1:60" x14ac:dyDescent="0.15">
      <c r="A101" s="162" t="s">
        <v>102</v>
      </c>
      <c r="B101" s="311">
        <v>1.8558828360000005E-3</v>
      </c>
      <c r="C101" s="311">
        <v>1.7582047919999998E-3</v>
      </c>
      <c r="D101" s="311">
        <v>1.3674926160000002E-3</v>
      </c>
      <c r="E101" s="311">
        <v>6.2513948160000015E-4</v>
      </c>
      <c r="F101" s="311">
        <v>8.2049556960000017E-4</v>
      </c>
      <c r="G101" s="311">
        <v>8.2049556960000017E-4</v>
      </c>
      <c r="H101" s="311">
        <v>8.0095996080000007E-4</v>
      </c>
      <c r="I101" s="311">
        <v>7.8142435200000008E-4</v>
      </c>
      <c r="J101" s="311">
        <v>7.8142435200000008E-4</v>
      </c>
      <c r="K101" s="311">
        <v>1.0939940928000004E-3</v>
      </c>
      <c r="L101" s="311">
        <v>2.0707745328000004E-3</v>
      </c>
      <c r="M101" s="311">
        <v>2.4614867088000002E-3</v>
      </c>
      <c r="N101" s="311">
        <v>6.0755743368000005E-3</v>
      </c>
      <c r="O101" s="311">
        <v>5.5676485080000011E-3</v>
      </c>
      <c r="P101" s="311">
        <v>4.8643665912000006E-3</v>
      </c>
      <c r="Q101" s="311">
        <v>5.8606826399999999E-3</v>
      </c>
      <c r="R101" s="311">
        <v>1.0158516576000001E-2</v>
      </c>
      <c r="S101" s="311">
        <v>1.1330653103999999E-2</v>
      </c>
      <c r="T101" s="311">
        <v>2.0629602892800001E-2</v>
      </c>
      <c r="U101" s="311">
        <v>3.3054250089600001E-2</v>
      </c>
      <c r="V101" s="311">
        <v>4.6748711858400009E-2</v>
      </c>
      <c r="W101" s="311">
        <v>3.6824622588000004E-2</v>
      </c>
      <c r="X101" s="311">
        <v>3.9168895644000001E-2</v>
      </c>
      <c r="Y101" s="311">
        <v>4.9600910743200013E-2</v>
      </c>
      <c r="Z101" s="311">
        <v>3.9207966861600003E-2</v>
      </c>
      <c r="AA101" s="311">
        <v>4.4775615369600008E-2</v>
      </c>
      <c r="AB101" s="311">
        <v>5.0284657051199999E-2</v>
      </c>
      <c r="AC101" s="311">
        <v>5.0108836572E-2</v>
      </c>
      <c r="AD101" s="311">
        <v>5.0909796532799999E-2</v>
      </c>
      <c r="AE101" s="311">
        <v>4.9053913696800011E-2</v>
      </c>
      <c r="AF101" s="311">
        <v>5.9173359055199999E-2</v>
      </c>
      <c r="AG101" s="311">
        <v>8.2401197918400004E-2</v>
      </c>
      <c r="AH101" s="311">
        <v>0.1022298408504</v>
      </c>
      <c r="AI101" s="311">
        <v>0.10322615689920001</v>
      </c>
      <c r="AJ101" s="311">
        <v>0.12106216773360001</v>
      </c>
      <c r="AK101" s="311">
        <v>0.16798670007120001</v>
      </c>
      <c r="AL101" s="311">
        <v>0.17154218087280002</v>
      </c>
      <c r="AM101" s="311">
        <v>0.14948647853760003</v>
      </c>
      <c r="AN101" s="311">
        <v>0.15558158848320003</v>
      </c>
      <c r="AO101" s="311">
        <v>0.16911976538160001</v>
      </c>
      <c r="AP101" s="311">
        <v>0.19210684740194878</v>
      </c>
      <c r="AQ101" s="311">
        <v>0.21017735999999998</v>
      </c>
      <c r="AR101" s="311">
        <v>0.22608720000000002</v>
      </c>
      <c r="AS101" s="311">
        <v>0.26586180000000004</v>
      </c>
      <c r="AT101" s="311">
        <v>0.25372008000000001</v>
      </c>
      <c r="AU101" s="311">
        <v>0.29391336000000001</v>
      </c>
      <c r="AV101" s="311">
        <v>0.32352738193217556</v>
      </c>
      <c r="AW101" s="311">
        <v>0.33852815226991312</v>
      </c>
      <c r="AX101" s="311">
        <v>0.41884639614088626</v>
      </c>
      <c r="AY101" s="311">
        <v>0.44562628270169868</v>
      </c>
      <c r="AZ101" s="311">
        <v>0.48636216183416209</v>
      </c>
      <c r="BA101" s="311">
        <v>0.54797662276595904</v>
      </c>
      <c r="BB101" s="311">
        <v>0.64799095201624668</v>
      </c>
      <c r="BC101" s="311">
        <v>0.68460959969755331</v>
      </c>
      <c r="BD101" s="311">
        <v>0.73202022843557146</v>
      </c>
      <c r="BE101" s="312">
        <v>0.72774824413550943</v>
      </c>
      <c r="BF101" s="285">
        <v>-8.5521782562476556E-3</v>
      </c>
      <c r="BG101" s="285">
        <v>0.11177479584730121</v>
      </c>
      <c r="BH101" s="285">
        <v>4.8060084881580353E-3</v>
      </c>
    </row>
    <row r="102" spans="1:60" x14ac:dyDescent="0.15">
      <c r="A102" s="162" t="s">
        <v>101</v>
      </c>
      <c r="B102" s="311">
        <v>1.67472E-4</v>
      </c>
      <c r="C102" s="311">
        <v>2.0934000000000003E-4</v>
      </c>
      <c r="D102" s="311">
        <v>1.25604E-4</v>
      </c>
      <c r="E102" s="311">
        <v>2.51208E-4</v>
      </c>
      <c r="F102" s="311">
        <v>1.25604E-4</v>
      </c>
      <c r="G102" s="311">
        <v>1.25604E-4</v>
      </c>
      <c r="H102" s="311">
        <v>1.6621596000000003E-4</v>
      </c>
      <c r="I102" s="311">
        <v>1.2539466000000002E-4</v>
      </c>
      <c r="J102" s="311">
        <v>1.81790856E-4</v>
      </c>
      <c r="K102" s="311">
        <v>2.2261215600000004E-4</v>
      </c>
      <c r="L102" s="311">
        <v>5.3423568000000007E-5</v>
      </c>
      <c r="M102" s="311">
        <v>1.4101142400000001E-4</v>
      </c>
      <c r="N102" s="311">
        <v>1.81790856E-4</v>
      </c>
      <c r="O102" s="311">
        <v>1.9296961200000002E-4</v>
      </c>
      <c r="P102" s="311">
        <v>2.8219032000000006E-5</v>
      </c>
      <c r="Q102" s="311">
        <v>1.24682904E-4</v>
      </c>
      <c r="R102" s="311">
        <v>1.9296961200000002E-4</v>
      </c>
      <c r="S102" s="311">
        <v>6.8286708000000007E-5</v>
      </c>
      <c r="T102" s="311">
        <v>1.3657341600000001E-4</v>
      </c>
      <c r="U102" s="311">
        <v>2.09298132E-4</v>
      </c>
      <c r="V102" s="311">
        <v>4.7499246000000004E-4</v>
      </c>
      <c r="W102" s="311">
        <v>2.93871492E-4</v>
      </c>
      <c r="X102" s="311">
        <v>4.9127911200000005E-4</v>
      </c>
      <c r="Y102" s="311">
        <v>5.7589434000000002E-4</v>
      </c>
      <c r="Z102" s="311">
        <v>5.1949814400000004E-4</v>
      </c>
      <c r="AA102" s="311">
        <v>8.9798486400000013E-4</v>
      </c>
      <c r="AB102" s="311">
        <v>5.3138865600000002E-4</v>
      </c>
      <c r="AC102" s="311">
        <v>7.7330195999999996E-4</v>
      </c>
      <c r="AD102" s="311">
        <v>8.5787532000000004E-4</v>
      </c>
      <c r="AE102" s="311">
        <v>1.0271057759999999E-3</v>
      </c>
      <c r="AF102" s="311">
        <v>4.7938860000000001E-4</v>
      </c>
      <c r="AG102" s="311">
        <v>1.1890511999999999E-5</v>
      </c>
      <c r="AH102" s="311">
        <v>0</v>
      </c>
      <c r="AI102" s="311">
        <v>0</v>
      </c>
      <c r="AJ102" s="311">
        <v>0</v>
      </c>
      <c r="AK102" s="311">
        <v>0</v>
      </c>
      <c r="AL102" s="311">
        <v>0</v>
      </c>
      <c r="AM102" s="311">
        <v>2.8198098000000002E-4</v>
      </c>
      <c r="AN102" s="311">
        <v>3.6659620800000005E-4</v>
      </c>
      <c r="AO102" s="311">
        <v>2.8951722000000003E-4</v>
      </c>
      <c r="AP102" s="311">
        <v>3.5169119999999996E-4</v>
      </c>
      <c r="AQ102" s="311">
        <v>2.0934000000000003E-4</v>
      </c>
      <c r="AR102" s="311">
        <v>3.3913080000000004E-4</v>
      </c>
      <c r="AS102" s="311">
        <v>2.0515320000000003E-4</v>
      </c>
      <c r="AT102" s="311">
        <v>1.67472E-4</v>
      </c>
      <c r="AU102" s="311">
        <v>3.2657040000000001E-4</v>
      </c>
      <c r="AV102" s="311">
        <v>2.6795520000000002E-4</v>
      </c>
      <c r="AW102" s="311">
        <v>1.0425132E-3</v>
      </c>
      <c r="AX102" s="311">
        <v>1.1032218E-2</v>
      </c>
      <c r="AY102" s="311">
        <v>1.6265717999999998E-2</v>
      </c>
      <c r="AZ102" s="311">
        <v>1.70151552E-2</v>
      </c>
      <c r="BA102" s="311">
        <v>1.7835768000000002E-2</v>
      </c>
      <c r="BB102" s="311">
        <v>3.7605837600000004E-2</v>
      </c>
      <c r="BC102" s="311">
        <v>1.9987783199999998E-2</v>
      </c>
      <c r="BD102" s="311">
        <v>1.9170966038583287E-2</v>
      </c>
      <c r="BE102" s="312">
        <v>1.9667899320068724E-2</v>
      </c>
      <c r="BF102" s="285">
        <v>2.3118076092629503E-2</v>
      </c>
      <c r="BG102" s="285">
        <v>0.6064609720295282</v>
      </c>
      <c r="BH102" s="285">
        <v>1.298857013235022E-4</v>
      </c>
    </row>
    <row r="103" spans="1:60" x14ac:dyDescent="0.15">
      <c r="A103" s="162" t="s">
        <v>100</v>
      </c>
      <c r="B103" s="311">
        <v>0.20733033600000003</v>
      </c>
      <c r="C103" s="311">
        <v>0.23475387600000003</v>
      </c>
      <c r="D103" s="311">
        <v>0.22395193199999999</v>
      </c>
      <c r="E103" s="311">
        <v>0.21143340000000002</v>
      </c>
      <c r="F103" s="311">
        <v>0.22081183200000001</v>
      </c>
      <c r="G103" s="311">
        <v>0.23567497200000001</v>
      </c>
      <c r="H103" s="311">
        <v>0.23818705200000001</v>
      </c>
      <c r="I103" s="311">
        <v>0.24413230800000002</v>
      </c>
      <c r="J103" s="311">
        <v>0.30873463200000001</v>
      </c>
      <c r="K103" s="311">
        <v>0.31840614</v>
      </c>
      <c r="L103" s="311">
        <v>0.33640938000000004</v>
      </c>
      <c r="M103" s="311">
        <v>0.37501167600000002</v>
      </c>
      <c r="N103" s="311">
        <v>0.40938530400000006</v>
      </c>
      <c r="O103" s="311">
        <v>0.414241992</v>
      </c>
      <c r="P103" s="311">
        <v>0.49584272400000001</v>
      </c>
      <c r="Q103" s="311">
        <v>0.55261573200000003</v>
      </c>
      <c r="R103" s="311">
        <v>0.63824416560000008</v>
      </c>
      <c r="S103" s="311">
        <v>0.64688572080000006</v>
      </c>
      <c r="T103" s="311">
        <v>0.69044937480000002</v>
      </c>
      <c r="U103" s="311">
        <v>0.83179155599999999</v>
      </c>
      <c r="V103" s="311">
        <v>0.92202128279999995</v>
      </c>
      <c r="W103" s="311">
        <v>0.97678044000000008</v>
      </c>
      <c r="X103" s="311">
        <v>0.98971346520000014</v>
      </c>
      <c r="Y103" s="311">
        <v>1.0534951764</v>
      </c>
      <c r="Z103" s="311">
        <v>1.0254519900000001</v>
      </c>
      <c r="AA103" s="311">
        <v>1.0100320056000001</v>
      </c>
      <c r="AB103" s="311">
        <v>1.0134651816</v>
      </c>
      <c r="AC103" s="311">
        <v>0.98683713360000014</v>
      </c>
      <c r="AD103" s="311">
        <v>1.0818649332000003</v>
      </c>
      <c r="AE103" s="311">
        <v>1.1108627100000001</v>
      </c>
      <c r="AF103" s="311">
        <v>1.1511774072000001</v>
      </c>
      <c r="AG103" s="311">
        <v>1.3439628000000001</v>
      </c>
      <c r="AH103" s="311">
        <v>1.4623403832000001</v>
      </c>
      <c r="AI103" s="311">
        <v>1.5093665208</v>
      </c>
      <c r="AJ103" s="311">
        <v>1.5975614628000001</v>
      </c>
      <c r="AK103" s="311">
        <v>1.7971671527999999</v>
      </c>
      <c r="AL103" s="311">
        <v>1.9143808056</v>
      </c>
      <c r="AM103" s="311">
        <v>2.0570041476000003</v>
      </c>
      <c r="AN103" s="311">
        <v>2.1404763792000003</v>
      </c>
      <c r="AO103" s="311">
        <v>2.2273106112000001</v>
      </c>
      <c r="AP103" s="311">
        <v>2.294177994</v>
      </c>
      <c r="AQ103" s="311">
        <v>2.3719226832000002</v>
      </c>
      <c r="AR103" s="311">
        <v>2.497551804</v>
      </c>
      <c r="AS103" s="311">
        <v>2.7674664264000004</v>
      </c>
      <c r="AT103" s="311">
        <v>2.87193546</v>
      </c>
      <c r="AU103" s="311">
        <v>3.2297728824000007</v>
      </c>
      <c r="AV103" s="311">
        <v>3.5038240632000002</v>
      </c>
      <c r="AW103" s="311">
        <v>3.3760847951999997</v>
      </c>
      <c r="AX103" s="311">
        <v>3.4140841920000002</v>
      </c>
      <c r="AY103" s="311">
        <v>3.5336047716000003</v>
      </c>
      <c r="AZ103" s="311">
        <v>3.5755774416000001</v>
      </c>
      <c r="BA103" s="311">
        <v>3.4122126924000002</v>
      </c>
      <c r="BB103" s="311">
        <v>3.6080460756000003</v>
      </c>
      <c r="BC103" s="311">
        <v>3.6278956944000003</v>
      </c>
      <c r="BD103" s="311">
        <v>3.4393180356000004</v>
      </c>
      <c r="BE103" s="312">
        <v>3.0290660640000002</v>
      </c>
      <c r="BF103" s="285">
        <v>-0.12168927213323899</v>
      </c>
      <c r="BG103" s="285">
        <v>1.8192200884367793E-2</v>
      </c>
      <c r="BH103" s="285">
        <v>2.0003781983793767E-2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1.8463788000000002E-5</v>
      </c>
      <c r="N104" s="311">
        <v>1.0550736E-4</v>
      </c>
      <c r="O104" s="311">
        <v>1.0972765440000001E-4</v>
      </c>
      <c r="P104" s="311">
        <v>7.1217468000000006E-5</v>
      </c>
      <c r="Q104" s="311">
        <v>9.6011697600000009E-5</v>
      </c>
      <c r="R104" s="311">
        <v>5.3281216800000004E-5</v>
      </c>
      <c r="S104" s="311">
        <v>7.4540949840000003E-4</v>
      </c>
      <c r="T104" s="311">
        <v>7.4910225600000003E-4</v>
      </c>
      <c r="U104" s="311">
        <v>1.4560015680000001E-3</v>
      </c>
      <c r="V104" s="311">
        <v>8.8098645599999996E-4</v>
      </c>
      <c r="W104" s="311">
        <v>3.2971049999999999E-4</v>
      </c>
      <c r="X104" s="311">
        <v>3.0860902800000005E-4</v>
      </c>
      <c r="Y104" s="311">
        <v>1.5826104000000001E-4</v>
      </c>
      <c r="Z104" s="311">
        <v>1.8463787999999998E-5</v>
      </c>
      <c r="AA104" s="311">
        <v>0</v>
      </c>
      <c r="AB104" s="311">
        <v>2.3739156000000004E-5</v>
      </c>
      <c r="AC104" s="311">
        <v>2.3739156000000004E-5</v>
      </c>
      <c r="AD104" s="311">
        <v>1.60898724E-5</v>
      </c>
      <c r="AE104" s="311">
        <v>1.4507262000000002E-5</v>
      </c>
      <c r="AF104" s="311">
        <v>4.1939175600000001E-5</v>
      </c>
      <c r="AG104" s="311">
        <v>8.7043571999999998E-6</v>
      </c>
      <c r="AH104" s="311">
        <v>0</v>
      </c>
      <c r="AI104" s="311">
        <v>8.1768204000000005E-6</v>
      </c>
      <c r="AJ104" s="311">
        <v>0</v>
      </c>
      <c r="AK104" s="311">
        <v>1.4243493600000001E-5</v>
      </c>
      <c r="AL104" s="311">
        <v>3.6927576000000008E-6</v>
      </c>
      <c r="AM104" s="311">
        <v>4.5552802680000006E-4</v>
      </c>
      <c r="AN104" s="311">
        <v>2.5015795056000001E-3</v>
      </c>
      <c r="AO104" s="311">
        <v>6.5810215799999995E-4</v>
      </c>
      <c r="AP104" s="311">
        <v>2.4461881416000001E-3</v>
      </c>
      <c r="AQ104" s="311">
        <v>1.8347729903999998E-3</v>
      </c>
      <c r="AR104" s="311">
        <v>1.7899323624000004E-3</v>
      </c>
      <c r="AS104" s="311">
        <v>2.4132170915999998E-3</v>
      </c>
      <c r="AT104" s="311">
        <v>2.4562113408000004E-3</v>
      </c>
      <c r="AU104" s="311">
        <v>2.5092290529684005E-3</v>
      </c>
      <c r="AV104" s="311">
        <v>1.2522628993140002E-2</v>
      </c>
      <c r="AW104" s="311">
        <v>1.9091459197692E-2</v>
      </c>
      <c r="AX104" s="311">
        <v>2.0083959020160001E-2</v>
      </c>
      <c r="AY104" s="311">
        <v>3.8545927018200005E-2</v>
      </c>
      <c r="AZ104" s="311">
        <v>5.1872456152439995E-2</v>
      </c>
      <c r="BA104" s="311">
        <v>5.4914487479999996E-2</v>
      </c>
      <c r="BB104" s="311">
        <v>5.6884800000000006E-2</v>
      </c>
      <c r="BC104" s="311">
        <v>5.4971972244000009E-2</v>
      </c>
      <c r="BD104" s="311">
        <v>6.1860777329992449E-2</v>
      </c>
      <c r="BE104" s="312">
        <v>6.6395618869012601E-2</v>
      </c>
      <c r="BF104" s="285">
        <v>7.0374685417756044E-2</v>
      </c>
      <c r="BG104" s="285">
        <v>0.38074972077710911</v>
      </c>
      <c r="BH104" s="285">
        <v>4.3847293405707368E-4</v>
      </c>
    </row>
    <row r="105" spans="1:60" x14ac:dyDescent="0.15">
      <c r="A105" s="162" t="s">
        <v>98</v>
      </c>
      <c r="B105" s="311">
        <v>0.12497598</v>
      </c>
      <c r="C105" s="311">
        <v>0.12430609200000001</v>
      </c>
      <c r="D105" s="311">
        <v>0.126148284</v>
      </c>
      <c r="E105" s="311">
        <v>0.12715311600000001</v>
      </c>
      <c r="F105" s="311">
        <v>0.11672798400000001</v>
      </c>
      <c r="G105" s="311">
        <v>0.11404843200000001</v>
      </c>
      <c r="H105" s="311">
        <v>0.101278692</v>
      </c>
      <c r="I105" s="311">
        <v>9.6463872000000006E-2</v>
      </c>
      <c r="J105" s="311">
        <v>8.6331816000000006E-2</v>
      </c>
      <c r="K105" s="311">
        <v>8.7880931999999995E-2</v>
      </c>
      <c r="L105" s="311">
        <v>8.0135352000000007E-2</v>
      </c>
      <c r="M105" s="311">
        <v>8.4866436000000003E-2</v>
      </c>
      <c r="N105" s="311">
        <v>9.7175628E-2</v>
      </c>
      <c r="O105" s="311">
        <v>0.10722394800000001</v>
      </c>
      <c r="P105" s="311">
        <v>0.13535924400000002</v>
      </c>
      <c r="Q105" s="311">
        <v>0.16014510000000001</v>
      </c>
      <c r="R105" s="311">
        <v>0.14779403999999999</v>
      </c>
      <c r="S105" s="311">
        <v>0.17331900290442306</v>
      </c>
      <c r="T105" s="311">
        <v>0.23396077707063281</v>
      </c>
      <c r="U105" s="311">
        <v>0.27143188439253257</v>
      </c>
      <c r="V105" s="311">
        <v>0.28753421107397753</v>
      </c>
      <c r="W105" s="311">
        <v>0.35005061408113319</v>
      </c>
      <c r="X105" s="311">
        <v>0.37873281141588599</v>
      </c>
      <c r="Y105" s="311">
        <v>0.43889896076273993</v>
      </c>
      <c r="Z105" s="311">
        <v>0.45780455556282396</v>
      </c>
      <c r="AA105" s="311">
        <v>0.45231346116777804</v>
      </c>
      <c r="AB105" s="311">
        <v>0.49544338821350575</v>
      </c>
      <c r="AC105" s="311">
        <v>0.57247836415583708</v>
      </c>
      <c r="AD105" s="311">
        <v>0.63840273511597334</v>
      </c>
      <c r="AE105" s="311">
        <v>0.66528107324226748</v>
      </c>
      <c r="AF105" s="311">
        <v>0.68667817999508363</v>
      </c>
      <c r="AG105" s="311">
        <v>0.77648797488746923</v>
      </c>
      <c r="AH105" s="311">
        <v>0.88902283653091485</v>
      </c>
      <c r="AI105" s="311">
        <v>0.96507523085479818</v>
      </c>
      <c r="AJ105" s="311">
        <v>0.9965722941235291</v>
      </c>
      <c r="AK105" s="311">
        <v>1.1758765635864212</v>
      </c>
      <c r="AL105" s="311">
        <v>1.2356863441007093</v>
      </c>
      <c r="AM105" s="311">
        <v>1.3418195212473125</v>
      </c>
      <c r="AN105" s="311">
        <v>1.3896362661694026</v>
      </c>
      <c r="AO105" s="311">
        <v>1.4845659859143694</v>
      </c>
      <c r="AP105" s="311">
        <v>1.51179322943417</v>
      </c>
      <c r="AQ105" s="311">
        <v>1.5869182315365853</v>
      </c>
      <c r="AR105" s="311">
        <v>1.662056601619859</v>
      </c>
      <c r="AS105" s="311">
        <v>1.5916171438568818</v>
      </c>
      <c r="AT105" s="311">
        <v>1.5174285414553494</v>
      </c>
      <c r="AU105" s="311">
        <v>1.6283051587582931</v>
      </c>
      <c r="AV105" s="311">
        <v>1.687945871241441</v>
      </c>
      <c r="AW105" s="311">
        <v>1.6492615441789349</v>
      </c>
      <c r="AX105" s="311">
        <v>1.6832015817397388</v>
      </c>
      <c r="AY105" s="311">
        <v>1.701466644238391</v>
      </c>
      <c r="AZ105" s="311">
        <v>1.6504124638387585</v>
      </c>
      <c r="BA105" s="311">
        <v>1.6413769404773388</v>
      </c>
      <c r="BB105" s="311">
        <v>1.6958193100563526</v>
      </c>
      <c r="BC105" s="311">
        <v>1.7048283395158259</v>
      </c>
      <c r="BD105" s="311">
        <v>1.6709705077089225</v>
      </c>
      <c r="BE105" s="312">
        <v>1.6342446996524223</v>
      </c>
      <c r="BF105" s="285">
        <v>-2.4650918325051507E-2</v>
      </c>
      <c r="BG105" s="285">
        <v>9.685346986316512E-3</v>
      </c>
      <c r="BH105" s="285">
        <v>1.0792460114537E-2</v>
      </c>
    </row>
    <row r="106" spans="1:60" x14ac:dyDescent="0.15">
      <c r="A106" s="162" t="s">
        <v>97</v>
      </c>
      <c r="B106" s="311">
        <v>1.8840600000000001E-3</v>
      </c>
      <c r="C106" s="311">
        <v>2.72142E-3</v>
      </c>
      <c r="D106" s="311">
        <v>4.8566880000000005E-3</v>
      </c>
      <c r="E106" s="311">
        <v>5.359104E-3</v>
      </c>
      <c r="F106" s="311">
        <v>5.6940480000000002E-3</v>
      </c>
      <c r="G106" s="311">
        <v>6.0708600000000008E-3</v>
      </c>
      <c r="H106" s="311">
        <v>4.7834190000000006E-3</v>
      </c>
      <c r="I106" s="311">
        <v>3.7598301359999999E-3</v>
      </c>
      <c r="J106" s="311">
        <v>4.0254825960000006E-3</v>
      </c>
      <c r="K106" s="311">
        <v>6.0363189000000005E-3</v>
      </c>
      <c r="L106" s="311">
        <v>5.7697872120000002E-3</v>
      </c>
      <c r="M106" s="311">
        <v>6.6923904600000002E-3</v>
      </c>
      <c r="N106" s="311">
        <v>6.4368700559999997E-3</v>
      </c>
      <c r="O106" s="311">
        <v>8.2896546600000013E-3</v>
      </c>
      <c r="P106" s="311">
        <v>1.7430820704E-2</v>
      </c>
      <c r="Q106" s="311">
        <v>1.8847633824000003E-2</v>
      </c>
      <c r="R106" s="311">
        <v>2.096519166E-2</v>
      </c>
      <c r="S106" s="311">
        <v>2.7329462604000002E-2</v>
      </c>
      <c r="T106" s="311">
        <v>2.6240517792000005E-2</v>
      </c>
      <c r="U106" s="311">
        <v>3.3041639448000003E-2</v>
      </c>
      <c r="V106" s="311">
        <v>6.6366055367999999E-2</v>
      </c>
      <c r="W106" s="311">
        <v>6.5113556249597471E-2</v>
      </c>
      <c r="X106" s="311">
        <v>9.401158388297412E-2</v>
      </c>
      <c r="Y106" s="311">
        <v>9.6862459694104161E-2</v>
      </c>
      <c r="Z106" s="311">
        <v>0.11797664844201525</v>
      </c>
      <c r="AA106" s="311">
        <v>0.16326367109633194</v>
      </c>
      <c r="AB106" s="311">
        <v>0.19121139196138678</v>
      </c>
      <c r="AC106" s="311">
        <v>0.20464783277293697</v>
      </c>
      <c r="AD106" s="311">
        <v>0.22794890474937862</v>
      </c>
      <c r="AE106" s="311">
        <v>0.2635798355915846</v>
      </c>
      <c r="AF106" s="311">
        <v>0.30068380443816428</v>
      </c>
      <c r="AG106" s="311">
        <v>0.36584212324182264</v>
      </c>
      <c r="AH106" s="311">
        <v>0.37729387499816885</v>
      </c>
      <c r="AI106" s="311">
        <v>0.30270504123735842</v>
      </c>
      <c r="AJ106" s="311">
        <v>0.3218272726446792</v>
      </c>
      <c r="AK106" s="311">
        <v>0.33010523246738271</v>
      </c>
      <c r="AL106" s="311">
        <v>0.36747951875048379</v>
      </c>
      <c r="AM106" s="311">
        <v>0.39219084518790237</v>
      </c>
      <c r="AN106" s="311">
        <v>0.40057989005487349</v>
      </c>
      <c r="AO106" s="311">
        <v>0.44882238848837402</v>
      </c>
      <c r="AP106" s="311">
        <v>0.4851436789999285</v>
      </c>
      <c r="AQ106" s="311">
        <v>0.51774646331976426</v>
      </c>
      <c r="AR106" s="311">
        <v>0.58186162106799688</v>
      </c>
      <c r="AS106" s="311">
        <v>0.62751361578563092</v>
      </c>
      <c r="AT106" s="311">
        <v>0.62962213133879708</v>
      </c>
      <c r="AU106" s="311">
        <v>0.64614506162723262</v>
      </c>
      <c r="AV106" s="311">
        <v>0.65706796626386055</v>
      </c>
      <c r="AW106" s="311">
        <v>0.68962210146319181</v>
      </c>
      <c r="AX106" s="311">
        <v>0.67872699165300954</v>
      </c>
      <c r="AY106" s="311">
        <v>0.74833348969321545</v>
      </c>
      <c r="AZ106" s="311">
        <v>0.73466544997193262</v>
      </c>
      <c r="BA106" s="311">
        <v>0.74890902933815817</v>
      </c>
      <c r="BB106" s="311">
        <v>0.75188416355538179</v>
      </c>
      <c r="BC106" s="311">
        <v>0.80161118930764996</v>
      </c>
      <c r="BD106" s="311">
        <v>0.71443034812298745</v>
      </c>
      <c r="BE106" s="312">
        <v>0.72785385856134477</v>
      </c>
      <c r="BF106" s="285">
        <v>1.6005533252747117E-2</v>
      </c>
      <c r="BG106" s="285">
        <v>1.2716744906224875E-2</v>
      </c>
      <c r="BH106" s="285">
        <v>4.806705959888303E-3</v>
      </c>
    </row>
    <row r="107" spans="1:60" x14ac:dyDescent="0.15">
      <c r="A107" s="162" t="s">
        <v>96</v>
      </c>
      <c r="B107" s="311">
        <v>3.7576970715128402E-2</v>
      </c>
      <c r="C107" s="311">
        <v>3.9471607894957204E-2</v>
      </c>
      <c r="D107" s="311">
        <v>4.326090096542401E-2</v>
      </c>
      <c r="E107" s="311">
        <v>4.79974752E-2</v>
      </c>
      <c r="F107" s="311">
        <v>5.1155203847003998E-2</v>
      </c>
      <c r="G107" s="311">
        <v>5.4628705346148006E-2</v>
      </c>
      <c r="H107" s="311">
        <v>5.9996844000000001E-2</v>
      </c>
      <c r="I107" s="311">
        <v>4.5133704000000004E-2</v>
      </c>
      <c r="J107" s="311">
        <v>6.4979135999999993E-2</v>
      </c>
      <c r="K107" s="311">
        <v>7.7623271999999993E-2</v>
      </c>
      <c r="L107" s="311">
        <v>0.10789383600000001</v>
      </c>
      <c r="M107" s="311">
        <v>0.10186484400000001</v>
      </c>
      <c r="N107" s="311">
        <v>0.11166195600000001</v>
      </c>
      <c r="O107" s="311">
        <v>0.10793570400000001</v>
      </c>
      <c r="P107" s="311">
        <v>0.11162008800000001</v>
      </c>
      <c r="Q107" s="311">
        <v>9.5207832000000006E-2</v>
      </c>
      <c r="R107" s="311">
        <v>0.106009776</v>
      </c>
      <c r="S107" s="311">
        <v>0.1172304</v>
      </c>
      <c r="T107" s="311">
        <v>0.11798402400000001</v>
      </c>
      <c r="U107" s="311">
        <v>0.11810962799999999</v>
      </c>
      <c r="V107" s="311">
        <v>0.117397872</v>
      </c>
      <c r="W107" s="311">
        <v>0.12937212000000001</v>
      </c>
      <c r="X107" s="311">
        <v>0.14423526</v>
      </c>
      <c r="Y107" s="311">
        <v>0.13510803599999999</v>
      </c>
      <c r="Z107" s="311">
        <v>0.108521856</v>
      </c>
      <c r="AA107" s="311">
        <v>9.3072563999999997E-2</v>
      </c>
      <c r="AB107" s="311">
        <v>8.9890596000000003E-2</v>
      </c>
      <c r="AC107" s="311">
        <v>9.0141804000000006E-2</v>
      </c>
      <c r="AD107" s="311">
        <v>8.7252912000000016E-2</v>
      </c>
      <c r="AE107" s="311">
        <v>9.6338268000000005E-2</v>
      </c>
      <c r="AF107" s="311">
        <v>0.12965041912496358</v>
      </c>
      <c r="AG107" s="311">
        <v>0.14482202722296528</v>
      </c>
      <c r="AH107" s="311">
        <v>0.18604565479064225</v>
      </c>
      <c r="AI107" s="311">
        <v>0.19955237235547837</v>
      </c>
      <c r="AJ107" s="311">
        <v>0.14937116473612191</v>
      </c>
      <c r="AK107" s="311">
        <v>0.19633005411077251</v>
      </c>
      <c r="AL107" s="311">
        <v>0.21455713966272699</v>
      </c>
      <c r="AM107" s="311">
        <v>0.2450123490585388</v>
      </c>
      <c r="AN107" s="311">
        <v>0.28525392689917978</v>
      </c>
      <c r="AO107" s="311">
        <v>0.3738382018354991</v>
      </c>
      <c r="AP107" s="311">
        <v>0.3914650075883464</v>
      </c>
      <c r="AQ107" s="311">
        <v>0.23981458426315835</v>
      </c>
      <c r="AR107" s="311">
        <v>0.26251337350406356</v>
      </c>
      <c r="AS107" s="311">
        <v>0.49774130159416297</v>
      </c>
      <c r="AT107" s="311">
        <v>0.46703696829659969</v>
      </c>
      <c r="AU107" s="311">
        <v>0.60932648597615824</v>
      </c>
      <c r="AV107" s="311">
        <v>0.72615724799574699</v>
      </c>
      <c r="AW107" s="311">
        <v>0.67399927598278686</v>
      </c>
      <c r="AX107" s="311">
        <v>0.71989397670830302</v>
      </c>
      <c r="AY107" s="311">
        <v>0.86982088659422807</v>
      </c>
      <c r="AZ107" s="311">
        <v>1.0984441939392595</v>
      </c>
      <c r="BA107" s="311">
        <v>1.1886457119065759</v>
      </c>
      <c r="BB107" s="311">
        <v>1.1876946768000001</v>
      </c>
      <c r="BC107" s="311">
        <v>1.5822503352000001</v>
      </c>
      <c r="BD107" s="311">
        <v>2.0672789547789616</v>
      </c>
      <c r="BE107" s="312">
        <v>2.1015944790748029</v>
      </c>
      <c r="BF107" s="285">
        <v>1.3821774178830903E-2</v>
      </c>
      <c r="BG107" s="285">
        <v>0.16039215090758918</v>
      </c>
      <c r="BH107" s="285">
        <v>1.3878811782084985E-2</v>
      </c>
    </row>
    <row r="108" spans="1:60" x14ac:dyDescent="0.15">
      <c r="A108" s="162" t="s">
        <v>95</v>
      </c>
      <c r="B108" s="311">
        <v>0.45346951118256262</v>
      </c>
      <c r="C108" s="311">
        <v>0.48588894651103415</v>
      </c>
      <c r="D108" s="311">
        <v>0.53201197334734818</v>
      </c>
      <c r="E108" s="311">
        <v>0.58174806497243148</v>
      </c>
      <c r="F108" s="311">
        <v>0.62503280252376137</v>
      </c>
      <c r="G108" s="311">
        <v>0.67616896100424673</v>
      </c>
      <c r="H108" s="311">
        <v>0.76052631841044027</v>
      </c>
      <c r="I108" s="311">
        <v>0.77798580030834574</v>
      </c>
      <c r="J108" s="311">
        <v>0.79510391590763951</v>
      </c>
      <c r="K108" s="311">
        <v>0.82605005660598696</v>
      </c>
      <c r="L108" s="311">
        <v>0.8658735482124349</v>
      </c>
      <c r="M108" s="311">
        <v>0.91682863631419198</v>
      </c>
      <c r="N108" s="311">
        <v>0.97959737401603397</v>
      </c>
      <c r="O108" s="311">
        <v>1.0367256825260418</v>
      </c>
      <c r="P108" s="311">
        <v>1.1025433344197215</v>
      </c>
      <c r="Q108" s="311">
        <v>1.1715465183644991</v>
      </c>
      <c r="R108" s="311">
        <v>1.2060034370792461</v>
      </c>
      <c r="S108" s="311">
        <v>1.27695331520573</v>
      </c>
      <c r="T108" s="311">
        <v>1.3296806007179418</v>
      </c>
      <c r="U108" s="311">
        <v>1.3726625619125377</v>
      </c>
      <c r="V108" s="311">
        <v>1.4385130714007783</v>
      </c>
      <c r="W108" s="311">
        <v>1.4325819582549955</v>
      </c>
      <c r="X108" s="311">
        <v>1.3741118440969795</v>
      </c>
      <c r="Y108" s="311">
        <v>1.3944437112887187</v>
      </c>
      <c r="Z108" s="311">
        <v>1.3771523273509423</v>
      </c>
      <c r="AA108" s="311">
        <v>1.3047822646697012</v>
      </c>
      <c r="AB108" s="311">
        <v>1.2759112338912504</v>
      </c>
      <c r="AC108" s="311">
        <v>1.1091192313052989</v>
      </c>
      <c r="AD108" s="311">
        <v>1.0176697962559389</v>
      </c>
      <c r="AE108" s="311">
        <v>0.93796616367184116</v>
      </c>
      <c r="AF108" s="311">
        <v>0.86550999849477228</v>
      </c>
      <c r="AG108" s="311">
        <v>0.75749412216429213</v>
      </c>
      <c r="AH108" s="311">
        <v>0.74303881321495335</v>
      </c>
      <c r="AI108" s="311">
        <v>0.68078644929194498</v>
      </c>
      <c r="AJ108" s="311">
        <v>0.76299795605883203</v>
      </c>
      <c r="AK108" s="311">
        <v>0.82435895058707187</v>
      </c>
      <c r="AL108" s="311">
        <v>0.84867377704381819</v>
      </c>
      <c r="AM108" s="311">
        <v>0.80992632486245575</v>
      </c>
      <c r="AN108" s="311">
        <v>0.82967981724545736</v>
      </c>
      <c r="AO108" s="311">
        <v>0.83308019730442617</v>
      </c>
      <c r="AP108" s="311">
        <v>0.88522313112926287</v>
      </c>
      <c r="AQ108" s="311">
        <v>0.90835830647895754</v>
      </c>
      <c r="AR108" s="311">
        <v>0.77830911827253424</v>
      </c>
      <c r="AS108" s="311">
        <v>0.85653254282317692</v>
      </c>
      <c r="AT108" s="311">
        <v>0.68661337856745153</v>
      </c>
      <c r="AU108" s="311">
        <v>0.67404941051096923</v>
      </c>
      <c r="AV108" s="311">
        <v>0.56219044117049166</v>
      </c>
      <c r="AW108" s="311">
        <v>0.58262840127880688</v>
      </c>
      <c r="AX108" s="311">
        <v>0.45398015096379474</v>
      </c>
      <c r="AY108" s="311">
        <v>0.51026318559987971</v>
      </c>
      <c r="AZ108" s="311">
        <v>0.48663162368285995</v>
      </c>
      <c r="BA108" s="311">
        <v>0.62216910032173112</v>
      </c>
      <c r="BB108" s="311">
        <v>0.62432152923527306</v>
      </c>
      <c r="BC108" s="311">
        <v>0.62937487530414293</v>
      </c>
      <c r="BD108" s="311">
        <v>1.2320032486221697</v>
      </c>
      <c r="BE108" s="312">
        <v>1.2282462984483884</v>
      </c>
      <c r="BF108" s="285">
        <v>-5.7733730695490593E-3</v>
      </c>
      <c r="BG108" s="285">
        <v>6.0205271239164082E-2</v>
      </c>
      <c r="BH108" s="285">
        <v>8.1112694993909027E-3</v>
      </c>
    </row>
    <row r="109" spans="1:60" s="161" customFormat="1" x14ac:dyDescent="0.15">
      <c r="A109" s="163" t="s">
        <v>94</v>
      </c>
      <c r="B109" s="313">
        <v>10.010633214389323</v>
      </c>
      <c r="C109" s="313">
        <v>10.553443895922667</v>
      </c>
      <c r="D109" s="313">
        <v>10.275475224638312</v>
      </c>
      <c r="E109" s="313">
        <v>10.428239329782654</v>
      </c>
      <c r="F109" s="313">
        <v>11.70067628494899</v>
      </c>
      <c r="G109" s="313">
        <v>13.072098916102151</v>
      </c>
      <c r="H109" s="313">
        <v>13.992668577820485</v>
      </c>
      <c r="I109" s="313">
        <v>14.531728467442797</v>
      </c>
      <c r="J109" s="313">
        <v>14.8830350392181</v>
      </c>
      <c r="K109" s="313">
        <v>15.245050603320625</v>
      </c>
      <c r="L109" s="313">
        <v>16.406824420029245</v>
      </c>
      <c r="M109" s="313">
        <v>16.796451090319298</v>
      </c>
      <c r="N109" s="313">
        <v>17.912081180180227</v>
      </c>
      <c r="O109" s="313">
        <v>18.789464382636762</v>
      </c>
      <c r="P109" s="313">
        <v>19.69978690462753</v>
      </c>
      <c r="Q109" s="313">
        <v>20.822420933060879</v>
      </c>
      <c r="R109" s="313">
        <v>21.510129893998446</v>
      </c>
      <c r="S109" s="313">
        <v>22.267626197736558</v>
      </c>
      <c r="T109" s="313">
        <v>23.573052633105149</v>
      </c>
      <c r="U109" s="313">
        <v>25.615152178659169</v>
      </c>
      <c r="V109" s="313">
        <v>27.63689668414078</v>
      </c>
      <c r="W109" s="313">
        <v>28.70035209083084</v>
      </c>
      <c r="X109" s="313">
        <v>30.767192708792841</v>
      </c>
      <c r="Y109" s="313">
        <v>32.967946829666687</v>
      </c>
      <c r="Z109" s="313">
        <v>34.452850637892716</v>
      </c>
      <c r="AA109" s="313">
        <v>35.191625965368232</v>
      </c>
      <c r="AB109" s="313">
        <v>36.634686835898741</v>
      </c>
      <c r="AC109" s="313">
        <v>37.906416164988613</v>
      </c>
      <c r="AD109" s="313">
        <v>39.896804318345943</v>
      </c>
      <c r="AE109" s="313">
        <v>41.886965784499104</v>
      </c>
      <c r="AF109" s="313">
        <v>42.876921185734901</v>
      </c>
      <c r="AG109" s="313">
        <v>44.756057572944464</v>
      </c>
      <c r="AH109" s="313">
        <v>44.961080063720765</v>
      </c>
      <c r="AI109" s="313">
        <v>44.91700543781873</v>
      </c>
      <c r="AJ109" s="313">
        <v>46.287091911272803</v>
      </c>
      <c r="AK109" s="313">
        <v>48.042670988896532</v>
      </c>
      <c r="AL109" s="313">
        <v>50.250926607661178</v>
      </c>
      <c r="AM109" s="313">
        <v>54.097790999329334</v>
      </c>
      <c r="AN109" s="313">
        <v>61.794273396855651</v>
      </c>
      <c r="AO109" s="313">
        <v>69.542365435376354</v>
      </c>
      <c r="AP109" s="313">
        <v>79.04168053997482</v>
      </c>
      <c r="AQ109" s="313">
        <v>85.114093989815174</v>
      </c>
      <c r="AR109" s="313">
        <v>92.218953956826255</v>
      </c>
      <c r="AS109" s="313">
        <v>94.785623889779529</v>
      </c>
      <c r="AT109" s="313">
        <v>97.859258435070942</v>
      </c>
      <c r="AU109" s="313">
        <v>102.34272300468331</v>
      </c>
      <c r="AV109" s="313">
        <v>109.84971969985014</v>
      </c>
      <c r="AW109" s="313">
        <v>112.19961978570367</v>
      </c>
      <c r="AX109" s="313">
        <v>115.1882768603402</v>
      </c>
      <c r="AY109" s="313">
        <v>116.62009450001102</v>
      </c>
      <c r="AZ109" s="313">
        <v>116.06911152156256</v>
      </c>
      <c r="BA109" s="313">
        <v>115.89794827513272</v>
      </c>
      <c r="BB109" s="313">
        <v>117.56830501648624</v>
      </c>
      <c r="BC109" s="313">
        <v>120.29759403273866</v>
      </c>
      <c r="BD109" s="313">
        <v>122.37192328977312</v>
      </c>
      <c r="BE109" s="313">
        <v>120.97266146091563</v>
      </c>
      <c r="BF109" s="286">
        <v>-1.4135499220647274E-2</v>
      </c>
      <c r="BG109" s="286">
        <v>2.2605175823506851E-2</v>
      </c>
      <c r="BH109" s="286">
        <v>0.79889665485468486</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516" t="s">
        <v>93</v>
      </c>
      <c r="B111" s="513">
        <v>58.104641831680446</v>
      </c>
      <c r="C111" s="513">
        <v>58.766737854208131</v>
      </c>
      <c r="D111" s="513">
        <v>57.818915035720558</v>
      </c>
      <c r="E111" s="513">
        <v>58.684128035214179</v>
      </c>
      <c r="F111" s="513">
        <v>60.475449025533003</v>
      </c>
      <c r="G111" s="513">
        <v>61.410989246262453</v>
      </c>
      <c r="H111" s="513">
        <v>61.07745332503935</v>
      </c>
      <c r="I111" s="513">
        <v>61.771092256258029</v>
      </c>
      <c r="J111" s="513">
        <v>63.604258364410605</v>
      </c>
      <c r="K111" s="513">
        <v>63.655384377381203</v>
      </c>
      <c r="L111" s="513">
        <v>64.888335960636994</v>
      </c>
      <c r="M111" s="513">
        <v>67.278546028760275</v>
      </c>
      <c r="N111" s="513">
        <v>69.26865718666042</v>
      </c>
      <c r="O111" s="513">
        <v>70.048429460629052</v>
      </c>
      <c r="P111" s="513">
        <v>73.308712002926498</v>
      </c>
      <c r="Q111" s="513">
        <v>75.087366550951785</v>
      </c>
      <c r="R111" s="513">
        <v>76.138822177670335</v>
      </c>
      <c r="S111" s="513">
        <v>76.987561572402825</v>
      </c>
      <c r="T111" s="513">
        <v>79.366927260431908</v>
      </c>
      <c r="U111" s="513">
        <v>82.80393076231843</v>
      </c>
      <c r="V111" s="513">
        <v>86.356223158144999</v>
      </c>
      <c r="W111" s="513">
        <v>87.329058745744959</v>
      </c>
      <c r="X111" s="513">
        <v>90.764907736601444</v>
      </c>
      <c r="Y111" s="513">
        <v>93.481870857518473</v>
      </c>
      <c r="Z111" s="513">
        <v>94.376596106676061</v>
      </c>
      <c r="AA111" s="513">
        <v>93.230691533680016</v>
      </c>
      <c r="AB111" s="513">
        <v>92.324280271427469</v>
      </c>
      <c r="AC111" s="513">
        <v>91.991799176903726</v>
      </c>
      <c r="AD111" s="513">
        <v>92.443794180378049</v>
      </c>
      <c r="AE111" s="513">
        <v>92.798718929971415</v>
      </c>
      <c r="AF111" s="513">
        <v>93.450050080125237</v>
      </c>
      <c r="AG111" s="513">
        <v>95.675573776167937</v>
      </c>
      <c r="AH111" s="513">
        <v>95.512415298147957</v>
      </c>
      <c r="AI111" s="513">
        <v>94.911068973119924</v>
      </c>
      <c r="AJ111" s="513">
        <v>95.320343488989892</v>
      </c>
      <c r="AK111" s="513">
        <v>98.732631754032639</v>
      </c>
      <c r="AL111" s="513">
        <v>100.29064140644225</v>
      </c>
      <c r="AM111" s="513">
        <v>104.22610884417178</v>
      </c>
      <c r="AN111" s="513">
        <v>113.35587361964758</v>
      </c>
      <c r="AO111" s="513">
        <v>121.22372333550231</v>
      </c>
      <c r="AP111" s="513">
        <v>130.20366805713863</v>
      </c>
      <c r="AQ111" s="513">
        <v>137.05092346520564</v>
      </c>
      <c r="AR111" s="513">
        <v>144.81490430950615</v>
      </c>
      <c r="AS111" s="513">
        <v>146.78351112323384</v>
      </c>
      <c r="AT111" s="513">
        <v>144.56962223685437</v>
      </c>
      <c r="AU111" s="513">
        <v>151.20648316592963</v>
      </c>
      <c r="AV111" s="513">
        <v>158.47401935420532</v>
      </c>
      <c r="AW111" s="513">
        <v>159.07844874443313</v>
      </c>
      <c r="AX111" s="513">
        <v>161.97315245827164</v>
      </c>
      <c r="AY111" s="513">
        <v>162.49899302255972</v>
      </c>
      <c r="AZ111" s="513">
        <v>158.63527825027083</v>
      </c>
      <c r="BA111" s="513">
        <v>156.60595637938417</v>
      </c>
      <c r="BB111" s="513">
        <v>157.39697236923968</v>
      </c>
      <c r="BC111" s="513">
        <v>159.26031115833518</v>
      </c>
      <c r="BD111" s="513">
        <v>157.63914384113042</v>
      </c>
      <c r="BE111" s="513">
        <v>151.42466891780882</v>
      </c>
      <c r="BF111" s="517">
        <v>-4.2046685648090665E-2</v>
      </c>
      <c r="BG111" s="517">
        <v>8.6922919595253667E-3</v>
      </c>
      <c r="BH111" s="517">
        <v>1</v>
      </c>
    </row>
    <row r="112" spans="1:60" x14ac:dyDescent="0.15">
      <c r="A112" s="168" t="s">
        <v>92</v>
      </c>
      <c r="B112" s="311">
        <v>36.588674459840732</v>
      </c>
      <c r="C112" s="311">
        <v>36.426609107019729</v>
      </c>
      <c r="D112" s="311">
        <v>35.745458380921548</v>
      </c>
      <c r="E112" s="311">
        <v>36.542896405342297</v>
      </c>
      <c r="F112" s="311">
        <v>37.018600691385529</v>
      </c>
      <c r="G112" s="311">
        <v>36.476243060295289</v>
      </c>
      <c r="H112" s="311">
        <v>34.597508089342774</v>
      </c>
      <c r="I112" s="311">
        <v>34.344709132897037</v>
      </c>
      <c r="J112" s="311">
        <v>35.745843701376707</v>
      </c>
      <c r="K112" s="311">
        <v>35.461002836917196</v>
      </c>
      <c r="L112" s="311">
        <v>34.820397319644968</v>
      </c>
      <c r="M112" s="311">
        <v>36.737863277201527</v>
      </c>
      <c r="N112" s="311">
        <v>37.217491538115134</v>
      </c>
      <c r="O112" s="311">
        <v>36.954912735135558</v>
      </c>
      <c r="P112" s="311">
        <v>39.221443810253994</v>
      </c>
      <c r="Q112" s="311">
        <v>40.594903480981394</v>
      </c>
      <c r="R112" s="311">
        <v>41.032725244029024</v>
      </c>
      <c r="S112" s="311">
        <v>40.524125709500048</v>
      </c>
      <c r="T112" s="311">
        <v>41.33565986084966</v>
      </c>
      <c r="U112" s="311">
        <v>43.089539440382353</v>
      </c>
      <c r="V112" s="311">
        <v>44.916055007123965</v>
      </c>
      <c r="W112" s="311">
        <v>44.355356434242637</v>
      </c>
      <c r="X112" s="311">
        <v>45.555365937129665</v>
      </c>
      <c r="Y112" s="311">
        <v>46.461851061454546</v>
      </c>
      <c r="Z112" s="311">
        <v>46.79982284685375</v>
      </c>
      <c r="AA112" s="311">
        <v>45.565702024183324</v>
      </c>
      <c r="AB112" s="311">
        <v>44.596735573417028</v>
      </c>
      <c r="AC112" s="311">
        <v>43.512476485785172</v>
      </c>
      <c r="AD112" s="311">
        <v>43.271815524215349</v>
      </c>
      <c r="AE112" s="311">
        <v>43.272585120841917</v>
      </c>
      <c r="AF112" s="311">
        <v>43.510796550746669</v>
      </c>
      <c r="AG112" s="311">
        <v>44.863889977873121</v>
      </c>
      <c r="AH112" s="311">
        <v>45.238578308884556</v>
      </c>
      <c r="AI112" s="311">
        <v>44.992858631575992</v>
      </c>
      <c r="AJ112" s="311">
        <v>44.568509769945678</v>
      </c>
      <c r="AK112" s="311">
        <v>46.457027165101302</v>
      </c>
      <c r="AL112" s="311">
        <v>45.917731484744145</v>
      </c>
      <c r="AM112" s="311">
        <v>46.516375595972157</v>
      </c>
      <c r="AN112" s="311">
        <v>47.598542450663032</v>
      </c>
      <c r="AO112" s="311">
        <v>47.787742234591043</v>
      </c>
      <c r="AP112" s="311">
        <v>48.113001288007219</v>
      </c>
      <c r="AQ112" s="311">
        <v>48.522308384456885</v>
      </c>
      <c r="AR112" s="311">
        <v>49.273506545375476</v>
      </c>
      <c r="AS112" s="311">
        <v>48.409135554665149</v>
      </c>
      <c r="AT112" s="311">
        <v>43.339077120136075</v>
      </c>
      <c r="AU112" s="311">
        <v>45.989316288520314</v>
      </c>
      <c r="AV112" s="311">
        <v>45.117320332545745</v>
      </c>
      <c r="AW112" s="311">
        <v>43.286996807441568</v>
      </c>
      <c r="AX112" s="311">
        <v>43.634386210130536</v>
      </c>
      <c r="AY112" s="311">
        <v>42.941836681517053</v>
      </c>
      <c r="AZ112" s="311">
        <v>40.235018875782501</v>
      </c>
      <c r="BA112" s="311">
        <v>37.960386785604562</v>
      </c>
      <c r="BB112" s="311">
        <v>37.648814229587408</v>
      </c>
      <c r="BC112" s="311">
        <v>36.327035413210218</v>
      </c>
      <c r="BD112" s="311">
        <v>32.298129832126669</v>
      </c>
      <c r="BE112" s="312">
        <v>27.461205869773909</v>
      </c>
      <c r="BF112" s="285">
        <v>-0.15208170271819921</v>
      </c>
      <c r="BG112" s="285">
        <v>-2.8976430281727694E-2</v>
      </c>
      <c r="BH112" s="285">
        <v>0.18135225961550205</v>
      </c>
    </row>
    <row r="113" spans="1:60" x14ac:dyDescent="0.15">
      <c r="A113" s="168" t="s">
        <v>91</v>
      </c>
      <c r="B113" s="311">
        <v>21.515967371839714</v>
      </c>
      <c r="C113" s="311">
        <v>22.340128747188395</v>
      </c>
      <c r="D113" s="311">
        <v>22.073456654799024</v>
      </c>
      <c r="E113" s="311">
        <v>22.141231629871879</v>
      </c>
      <c r="F113" s="311">
        <v>23.456848334147494</v>
      </c>
      <c r="G113" s="311">
        <v>24.934746185967143</v>
      </c>
      <c r="H113" s="311">
        <v>26.479945235696583</v>
      </c>
      <c r="I113" s="311">
        <v>27.426383123360985</v>
      </c>
      <c r="J113" s="311">
        <v>27.85841466303393</v>
      </c>
      <c r="K113" s="311">
        <v>28.194381540464029</v>
      </c>
      <c r="L113" s="311">
        <v>30.067938640992018</v>
      </c>
      <c r="M113" s="311">
        <v>30.540682751558741</v>
      </c>
      <c r="N113" s="311">
        <v>32.0511656485453</v>
      </c>
      <c r="O113" s="311">
        <v>33.093516725493501</v>
      </c>
      <c r="P113" s="311">
        <v>34.087268192672504</v>
      </c>
      <c r="Q113" s="311">
        <v>34.492463069970398</v>
      </c>
      <c r="R113" s="311">
        <v>35.106096933641332</v>
      </c>
      <c r="S113" s="311">
        <v>36.463435862902777</v>
      </c>
      <c r="T113" s="311">
        <v>38.031267399582241</v>
      </c>
      <c r="U113" s="311">
        <v>39.714391321936063</v>
      </c>
      <c r="V113" s="311">
        <v>41.440168151021027</v>
      </c>
      <c r="W113" s="311">
        <v>42.973702311502379</v>
      </c>
      <c r="X113" s="311">
        <v>45.209541799471779</v>
      </c>
      <c r="Y113" s="311">
        <v>47.020019796063906</v>
      </c>
      <c r="Z113" s="311">
        <v>47.576773259822332</v>
      </c>
      <c r="AA113" s="311">
        <v>47.66498950949677</v>
      </c>
      <c r="AB113" s="311">
        <v>47.727544698010419</v>
      </c>
      <c r="AC113" s="311">
        <v>48.479322691118526</v>
      </c>
      <c r="AD113" s="311">
        <v>49.171978656162715</v>
      </c>
      <c r="AE113" s="311">
        <v>49.52613380912949</v>
      </c>
      <c r="AF113" s="311">
        <v>49.939253529378576</v>
      </c>
      <c r="AG113" s="311">
        <v>50.81168379829478</v>
      </c>
      <c r="AH113" s="311">
        <v>50.273836989263408</v>
      </c>
      <c r="AI113" s="311">
        <v>49.918210341543897</v>
      </c>
      <c r="AJ113" s="311">
        <v>50.751833719044207</v>
      </c>
      <c r="AK113" s="311">
        <v>52.275604588931323</v>
      </c>
      <c r="AL113" s="311">
        <v>54.372909921698117</v>
      </c>
      <c r="AM113" s="311">
        <v>57.709733248199619</v>
      </c>
      <c r="AN113" s="311">
        <v>65.757331168984564</v>
      </c>
      <c r="AO113" s="311">
        <v>73.435981100911263</v>
      </c>
      <c r="AP113" s="311">
        <v>82.090666769131346</v>
      </c>
      <c r="AQ113" s="311">
        <v>88.528615080748864</v>
      </c>
      <c r="AR113" s="311">
        <v>95.541397764130679</v>
      </c>
      <c r="AS113" s="311">
        <v>98.374375568568681</v>
      </c>
      <c r="AT113" s="311">
        <v>101.23054511671833</v>
      </c>
      <c r="AU113" s="311">
        <v>105.2171668774093</v>
      </c>
      <c r="AV113" s="311">
        <v>113.35669902165954</v>
      </c>
      <c r="AW113" s="311">
        <v>115.79145193699155</v>
      </c>
      <c r="AX113" s="311">
        <v>118.33876624814111</v>
      </c>
      <c r="AY113" s="311">
        <v>119.55715634104259</v>
      </c>
      <c r="AZ113" s="311">
        <v>118.40025937448843</v>
      </c>
      <c r="BA113" s="311">
        <v>118.64556959377958</v>
      </c>
      <c r="BB113" s="311">
        <v>119.7481581396523</v>
      </c>
      <c r="BC113" s="311">
        <v>122.93327574512503</v>
      </c>
      <c r="BD113" s="311">
        <v>125.34101400900386</v>
      </c>
      <c r="BE113" s="312">
        <v>123.96346304803498</v>
      </c>
      <c r="BF113" s="285">
        <v>-1.36926365324892E-2</v>
      </c>
      <c r="BG113" s="285">
        <v>2.1593598361873578E-2</v>
      </c>
      <c r="BH113" s="285">
        <v>0.81864774038449839</v>
      </c>
    </row>
    <row r="114" spans="1:60" x14ac:dyDescent="0.15">
      <c r="A114" s="272" t="s">
        <v>90</v>
      </c>
      <c r="B114" s="321">
        <v>16.40762817374668</v>
      </c>
      <c r="C114" s="321">
        <v>15.758662197092995</v>
      </c>
      <c r="D114" s="321">
        <v>15.456146500189771</v>
      </c>
      <c r="E114" s="321">
        <v>15.741609671838278</v>
      </c>
      <c r="F114" s="321">
        <v>16.116936815992048</v>
      </c>
      <c r="G114" s="321">
        <v>15.983272978818718</v>
      </c>
      <c r="H114" s="321">
        <v>15.527493290148687</v>
      </c>
      <c r="I114" s="321">
        <v>15.293512434867871</v>
      </c>
      <c r="J114" s="321">
        <v>15.311275998967997</v>
      </c>
      <c r="K114" s="321">
        <v>15.506600445757805</v>
      </c>
      <c r="L114" s="321">
        <v>15.007120150104571</v>
      </c>
      <c r="M114" s="321">
        <v>15.801171514797293</v>
      </c>
      <c r="N114" s="321">
        <v>15.739504425895788</v>
      </c>
      <c r="O114" s="321">
        <v>16.128888953586358</v>
      </c>
      <c r="P114" s="321">
        <v>16.70715867392628</v>
      </c>
      <c r="Q114" s="321">
        <v>17.326700053495696</v>
      </c>
      <c r="R114" s="321">
        <v>16.89262154654384</v>
      </c>
      <c r="S114" s="321">
        <v>17.156054237898918</v>
      </c>
      <c r="T114" s="321">
        <v>17.304766476744586</v>
      </c>
      <c r="U114" s="321">
        <v>17.953850095766398</v>
      </c>
      <c r="V114" s="321">
        <v>18.454905421733354</v>
      </c>
      <c r="W114" s="321">
        <v>17.988914361771602</v>
      </c>
      <c r="X114" s="321">
        <v>18.1579561065771</v>
      </c>
      <c r="Y114" s="321">
        <v>17.921581844499531</v>
      </c>
      <c r="Z114" s="321">
        <v>17.966736651972571</v>
      </c>
      <c r="AA114" s="321">
        <v>16.341033102548153</v>
      </c>
      <c r="AB114" s="321">
        <v>15.397874481397796</v>
      </c>
      <c r="AC114" s="321">
        <v>14.335609091876721</v>
      </c>
      <c r="AD114" s="321">
        <v>13.696088337266051</v>
      </c>
      <c r="AE114" s="321">
        <v>13.379984753869877</v>
      </c>
      <c r="AF114" s="321">
        <v>13.215189637999424</v>
      </c>
      <c r="AG114" s="321">
        <v>13.242918104896003</v>
      </c>
      <c r="AH114" s="321">
        <v>12.846870130212402</v>
      </c>
      <c r="AI114" s="321">
        <v>12.273340887491202</v>
      </c>
      <c r="AJ114" s="321">
        <v>11.694085840425672</v>
      </c>
      <c r="AK114" s="321">
        <v>11.853233508347541</v>
      </c>
      <c r="AL114" s="321">
        <v>11.821995399636071</v>
      </c>
      <c r="AM114" s="321">
        <v>11.886842798425475</v>
      </c>
      <c r="AN114" s="321">
        <v>12.291791795613857</v>
      </c>
      <c r="AO114" s="321">
        <v>12.079478713706363</v>
      </c>
      <c r="AP114" s="321">
        <v>11.678768044387649</v>
      </c>
      <c r="AQ114" s="321">
        <v>11.995757653722267</v>
      </c>
      <c r="AR114" s="321">
        <v>12.10507098747572</v>
      </c>
      <c r="AS114" s="321">
        <v>11.225389734233808</v>
      </c>
      <c r="AT114" s="321">
        <v>9.9595768923403547</v>
      </c>
      <c r="AU114" s="321">
        <v>10.443177615268251</v>
      </c>
      <c r="AV114" s="321">
        <v>10.750869903917856</v>
      </c>
      <c r="AW114" s="321">
        <v>10.704445443751894</v>
      </c>
      <c r="AX114" s="321">
        <v>10.499280259863927</v>
      </c>
      <c r="AY114" s="321">
        <v>10.001703047964487</v>
      </c>
      <c r="AZ114" s="321">
        <v>9.9872146380926274</v>
      </c>
      <c r="BA114" s="321">
        <v>9.5847434532675866</v>
      </c>
      <c r="BB114" s="321">
        <v>9.4395839751860162</v>
      </c>
      <c r="BC114" s="321">
        <v>9.0330503754841462</v>
      </c>
      <c r="BD114" s="321">
        <v>7.3168780599732495</v>
      </c>
      <c r="BE114" s="313">
        <v>5.9104053384629847</v>
      </c>
      <c r="BF114" s="292">
        <v>-0.19443010506877467</v>
      </c>
      <c r="BG114" s="292">
        <v>-3.0364532437781255E-2</v>
      </c>
      <c r="BH114" s="292">
        <v>3.9031984555112809E-2</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168" t="s">
        <v>659</v>
      </c>
    </row>
    <row r="118" spans="1:60" x14ac:dyDescent="0.15">
      <c r="A118" s="168" t="s">
        <v>660</v>
      </c>
    </row>
    <row r="119" spans="1:60" x14ac:dyDescent="0.15">
      <c r="A119" s="168" t="s">
        <v>86</v>
      </c>
    </row>
    <row r="120" spans="1:60" x14ac:dyDescent="0.15">
      <c r="A120" s="279" t="s">
        <v>244</v>
      </c>
    </row>
    <row r="121" spans="1:60" x14ac:dyDescent="0.15">
      <c r="A121" s="168" t="s">
        <v>84</v>
      </c>
    </row>
    <row r="122" spans="1:60" x14ac:dyDescent="0.15">
      <c r="A122" s="168" t="s">
        <v>83</v>
      </c>
    </row>
    <row r="123" spans="1:60" x14ac:dyDescent="0.15">
      <c r="A123" s="168" t="s">
        <v>661</v>
      </c>
    </row>
    <row r="124" spans="1:60" x14ac:dyDescent="0.15">
      <c r="A124" s="168" t="s">
        <v>662</v>
      </c>
    </row>
    <row r="125" spans="1:60" x14ac:dyDescent="0.15">
      <c r="A125" s="161" t="s">
        <v>538</v>
      </c>
    </row>
    <row r="126" spans="1:60" x14ac:dyDescent="0.15">
      <c r="A126" s="161" t="s">
        <v>223</v>
      </c>
    </row>
  </sheetData>
  <mergeCells count="1">
    <mergeCell ref="BF2:BG2"/>
  </mergeCells>
  <conditionalFormatting sqref="BF4:BH114">
    <cfRule type="cellIs" dxfId="250" priority="3" operator="lessThanOrEqual">
      <formula>0</formula>
    </cfRule>
    <cfRule type="cellIs" dxfId="249" priority="4" operator="greaterThan">
      <formula>0</formula>
    </cfRule>
  </conditionalFormatting>
  <conditionalFormatting sqref="BF4:BH56">
    <cfRule type="cellIs" dxfId="248" priority="1" operator="lessThanOrEqual">
      <formula>0</formula>
    </cfRule>
    <cfRule type="cellIs" dxfId="247" priority="2" operator="greaterThan">
      <formula>0</formula>
    </cfRule>
  </conditionalFormatting>
  <hyperlinks>
    <hyperlink ref="L1" location="Contents!A1" display="Contents" xr:uid="{5316D949-E981-4AB0-8ABD-143F4F4BB113}"/>
    <hyperlink ref="BJ1" location="Contents!A1" display="Contents" xr:uid="{1CA6DAB9-9F3C-4132-BC03-7D559383A577}"/>
  </hyperlinks>
  <pageMargins left="0.75" right="0.75" top="1" bottom="1" header="0.5" footer="0.5"/>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539A3-4059-4C20-82AF-6AD06BC5DB2D}">
  <dimension ref="A1:M43"/>
  <sheetViews>
    <sheetView showGridLines="0" zoomScaleNormal="100" workbookViewId="0">
      <pane xSplit="1" ySplit="2" topLeftCell="B30" activePane="bottomRight" state="frozen"/>
      <selection activeCell="AL81" sqref="AL81"/>
      <selection pane="topRight" activeCell="AL81" sqref="AL81"/>
      <selection pane="bottomLeft" activeCell="AL81" sqref="AL81"/>
      <selection pane="bottomRight" activeCell="AL81" sqref="AL81"/>
    </sheetView>
  </sheetViews>
  <sheetFormatPr baseColWidth="10" defaultColWidth="13.25" defaultRowHeight="11" x14ac:dyDescent="0.15"/>
  <cols>
    <col min="1" max="1" width="21" customWidth="1"/>
    <col min="2" max="2" width="16.75" customWidth="1"/>
    <col min="3" max="7" width="18.25" customWidth="1"/>
  </cols>
  <sheetData>
    <row r="1" spans="1:13" s="2" customFormat="1" ht="16.5" customHeight="1" x14ac:dyDescent="0.15">
      <c r="A1" s="518" t="s">
        <v>43</v>
      </c>
      <c r="B1" s="179"/>
      <c r="C1" s="179"/>
      <c r="D1" s="179"/>
      <c r="E1" s="179"/>
      <c r="F1" s="179"/>
      <c r="G1" s="179"/>
      <c r="H1" s="179"/>
      <c r="I1" s="179"/>
      <c r="J1" s="13" t="s">
        <v>199</v>
      </c>
    </row>
    <row r="2" spans="1:13" s="2" customFormat="1" ht="36" customHeight="1" x14ac:dyDescent="0.15">
      <c r="A2" s="234" t="s">
        <v>663</v>
      </c>
      <c r="B2" s="519" t="s">
        <v>664</v>
      </c>
      <c r="C2" s="519" t="s">
        <v>665</v>
      </c>
      <c r="D2" s="520" t="s">
        <v>666</v>
      </c>
      <c r="E2" s="520" t="s">
        <v>667</v>
      </c>
      <c r="F2" s="519" t="s">
        <v>668</v>
      </c>
      <c r="G2" s="519" t="s">
        <v>669</v>
      </c>
      <c r="H2" s="521" t="s">
        <v>670</v>
      </c>
      <c r="I2" s="179"/>
      <c r="K2" s="341"/>
      <c r="L2" s="341"/>
      <c r="M2" s="2" t="s">
        <v>671</v>
      </c>
    </row>
    <row r="3" spans="1:13" s="2" customFormat="1" ht="8.5" customHeight="1" x14ac:dyDescent="0.15">
      <c r="A3" s="183"/>
      <c r="B3" s="522"/>
      <c r="C3" s="522"/>
      <c r="D3" s="522"/>
      <c r="E3" s="522"/>
      <c r="F3" s="522"/>
      <c r="G3" s="522"/>
      <c r="H3" s="179"/>
      <c r="I3" s="179"/>
      <c r="K3" s="341"/>
      <c r="L3" s="341"/>
    </row>
    <row r="4" spans="1:13" s="333" customFormat="1" x14ac:dyDescent="0.15">
      <c r="A4" s="334">
        <v>1987</v>
      </c>
      <c r="B4" s="337">
        <v>31.3</v>
      </c>
      <c r="C4" s="188" t="s">
        <v>384</v>
      </c>
      <c r="D4" s="188" t="s">
        <v>384</v>
      </c>
      <c r="E4" s="188" t="s">
        <v>384</v>
      </c>
      <c r="F4" s="337">
        <v>53.439166666666658</v>
      </c>
      <c r="G4" s="337">
        <v>41.281666666666659</v>
      </c>
      <c r="H4" s="523" t="s">
        <v>384</v>
      </c>
      <c r="I4" s="524"/>
    </row>
    <row r="5" spans="1:13" s="327" customFormat="1" x14ac:dyDescent="0.15">
      <c r="A5" s="334">
        <v>1988</v>
      </c>
      <c r="B5" s="337">
        <v>39.94</v>
      </c>
      <c r="C5" s="188" t="s">
        <v>384</v>
      </c>
      <c r="D5" s="188" t="s">
        <v>384</v>
      </c>
      <c r="E5" s="188" t="s">
        <v>384</v>
      </c>
      <c r="F5" s="337">
        <v>55.064166666666665</v>
      </c>
      <c r="G5" s="337">
        <v>42.465833333333336</v>
      </c>
      <c r="H5" s="523" t="s">
        <v>384</v>
      </c>
      <c r="I5" s="326"/>
    </row>
    <row r="6" spans="1:13" s="327" customFormat="1" x14ac:dyDescent="0.15">
      <c r="A6" s="16">
        <v>1989</v>
      </c>
      <c r="B6" s="342">
        <v>42.08</v>
      </c>
      <c r="C6" s="525" t="s">
        <v>384</v>
      </c>
      <c r="D6" s="188" t="s">
        <v>384</v>
      </c>
      <c r="E6" s="188" t="s">
        <v>384</v>
      </c>
      <c r="F6" s="342">
        <v>58.684166666666663</v>
      </c>
      <c r="G6" s="342">
        <v>48.862499999999997</v>
      </c>
      <c r="H6" s="526" t="s">
        <v>384</v>
      </c>
    </row>
    <row r="7" spans="1:13" s="328" customFormat="1" x14ac:dyDescent="0.15">
      <c r="A7" s="207">
        <v>1990</v>
      </c>
      <c r="B7" s="339">
        <v>43.48</v>
      </c>
      <c r="C7" s="342">
        <v>31.591918000000003</v>
      </c>
      <c r="D7" s="188" t="s">
        <v>384</v>
      </c>
      <c r="E7" s="188" t="s">
        <v>384</v>
      </c>
      <c r="F7" s="339">
        <v>60.536666666666662</v>
      </c>
      <c r="G7" s="339">
        <v>50.814166666666665</v>
      </c>
      <c r="H7" s="526" t="s">
        <v>384</v>
      </c>
    </row>
    <row r="8" spans="1:13" s="192" customFormat="1" x14ac:dyDescent="0.15">
      <c r="A8" s="207">
        <v>1991</v>
      </c>
      <c r="B8" s="195">
        <v>42.8</v>
      </c>
      <c r="C8" s="341">
        <v>29.010531818181821</v>
      </c>
      <c r="D8" s="188" t="s">
        <v>384</v>
      </c>
      <c r="E8" s="188" t="s">
        <v>384</v>
      </c>
      <c r="F8" s="195">
        <v>60.45</v>
      </c>
      <c r="G8" s="195">
        <v>50.295833333333341</v>
      </c>
      <c r="H8" s="526" t="s">
        <v>384</v>
      </c>
      <c r="J8" s="195"/>
      <c r="K8" s="195"/>
      <c r="L8" s="195"/>
      <c r="M8" s="192" t="s">
        <v>671</v>
      </c>
    </row>
    <row r="9" spans="1:13" s="192" customFormat="1" x14ac:dyDescent="0.15">
      <c r="A9" s="207">
        <v>1992</v>
      </c>
      <c r="B9" s="195">
        <v>38.53</v>
      </c>
      <c r="C9" s="341">
        <v>28.534538636363642</v>
      </c>
      <c r="D9" s="188" t="s">
        <v>384</v>
      </c>
      <c r="E9" s="188" t="s">
        <v>384</v>
      </c>
      <c r="F9" s="195">
        <v>57.815833333333337</v>
      </c>
      <c r="G9" s="195">
        <v>48.454166666666673</v>
      </c>
      <c r="H9" s="526" t="s">
        <v>384</v>
      </c>
      <c r="J9" s="195"/>
      <c r="K9" s="195"/>
      <c r="L9" s="195"/>
      <c r="M9" s="192" t="s">
        <v>671</v>
      </c>
    </row>
    <row r="10" spans="1:13" s="192" customFormat="1" x14ac:dyDescent="0.15">
      <c r="A10" s="207">
        <v>1993</v>
      </c>
      <c r="B10" s="195">
        <v>33.68</v>
      </c>
      <c r="C10" s="341">
        <v>29.853958333333335</v>
      </c>
      <c r="D10" s="188" t="s">
        <v>384</v>
      </c>
      <c r="E10" s="188" t="s">
        <v>384</v>
      </c>
      <c r="F10" s="195">
        <v>55.258333333333326</v>
      </c>
      <c r="G10" s="195">
        <v>45.711666666666666</v>
      </c>
      <c r="H10" s="526" t="s">
        <v>384</v>
      </c>
      <c r="J10" s="195"/>
      <c r="K10" s="195"/>
      <c r="L10" s="195"/>
      <c r="M10" s="192" t="s">
        <v>671</v>
      </c>
    </row>
    <row r="11" spans="1:13" s="192" customFormat="1" x14ac:dyDescent="0.15">
      <c r="A11" s="207">
        <v>1994</v>
      </c>
      <c r="B11" s="195">
        <v>37.18</v>
      </c>
      <c r="C11" s="341">
        <v>31.716177272727272</v>
      </c>
      <c r="D11" s="188" t="s">
        <v>384</v>
      </c>
      <c r="E11" s="188" t="s">
        <v>384</v>
      </c>
      <c r="F11" s="195">
        <v>51.765000000000001</v>
      </c>
      <c r="G11" s="195">
        <v>43.661666666666662</v>
      </c>
      <c r="H11" s="526" t="s">
        <v>384</v>
      </c>
      <c r="J11" s="195"/>
      <c r="K11" s="195"/>
      <c r="L11" s="195"/>
      <c r="M11" s="192" t="s">
        <v>671</v>
      </c>
    </row>
    <row r="12" spans="1:13" s="192" customFormat="1" x14ac:dyDescent="0.15">
      <c r="A12" s="207">
        <v>1995</v>
      </c>
      <c r="B12" s="195">
        <v>44.5</v>
      </c>
      <c r="C12" s="341">
        <v>27.006350000000001</v>
      </c>
      <c r="D12" s="188" t="s">
        <v>384</v>
      </c>
      <c r="E12" s="188" t="s">
        <v>384</v>
      </c>
      <c r="F12" s="195">
        <v>54.468333333333334</v>
      </c>
      <c r="G12" s="195">
        <v>47.575000000000003</v>
      </c>
      <c r="H12" s="526" t="s">
        <v>384</v>
      </c>
      <c r="J12" s="195"/>
      <c r="K12" s="195"/>
      <c r="L12" s="195"/>
      <c r="M12" s="192" t="s">
        <v>671</v>
      </c>
    </row>
    <row r="13" spans="1:13" s="192" customFormat="1" x14ac:dyDescent="0.15">
      <c r="A13" s="207">
        <v>1996</v>
      </c>
      <c r="B13" s="195">
        <v>41.25</v>
      </c>
      <c r="C13" s="341">
        <v>29.86230909090909</v>
      </c>
      <c r="D13" s="188" t="s">
        <v>384</v>
      </c>
      <c r="E13" s="188" t="s">
        <v>384</v>
      </c>
      <c r="F13" s="195">
        <v>56.679166666666667</v>
      </c>
      <c r="G13" s="195">
        <v>49.535833333333329</v>
      </c>
      <c r="H13" s="526" t="s">
        <v>384</v>
      </c>
      <c r="J13" s="195"/>
      <c r="K13" s="195"/>
      <c r="L13" s="195"/>
      <c r="M13" s="192" t="s">
        <v>671</v>
      </c>
    </row>
    <row r="14" spans="1:13" s="192" customFormat="1" x14ac:dyDescent="0.15">
      <c r="A14" s="207">
        <v>1997</v>
      </c>
      <c r="B14" s="195">
        <v>38.92</v>
      </c>
      <c r="C14" s="341">
        <v>29.76</v>
      </c>
      <c r="D14" s="188" t="s">
        <v>384</v>
      </c>
      <c r="E14" s="188" t="s">
        <v>384</v>
      </c>
      <c r="F14" s="195">
        <v>55.51</v>
      </c>
      <c r="G14" s="195">
        <v>45.528333333333329</v>
      </c>
      <c r="H14" s="526" t="s">
        <v>384</v>
      </c>
      <c r="J14" s="195"/>
      <c r="K14" s="195"/>
      <c r="L14" s="195"/>
      <c r="M14" s="192" t="s">
        <v>671</v>
      </c>
    </row>
    <row r="15" spans="1:13" s="192" customFormat="1" x14ac:dyDescent="0.15">
      <c r="A15" s="207">
        <v>1998</v>
      </c>
      <c r="B15" s="195">
        <v>32</v>
      </c>
      <c r="C15" s="341">
        <v>31.003106083333336</v>
      </c>
      <c r="D15" s="526" t="s">
        <v>384</v>
      </c>
      <c r="E15" s="526" t="s">
        <v>384</v>
      </c>
      <c r="F15" s="195">
        <v>50.756666666666653</v>
      </c>
      <c r="G15" s="195">
        <v>40.506666666666668</v>
      </c>
      <c r="H15" s="195">
        <v>29.476785714285715</v>
      </c>
      <c r="J15" s="195"/>
      <c r="K15" s="195"/>
      <c r="L15" s="195"/>
      <c r="M15" s="192" t="s">
        <v>671</v>
      </c>
    </row>
    <row r="16" spans="1:13" s="192" customFormat="1" x14ac:dyDescent="0.15">
      <c r="A16" s="207">
        <v>1999</v>
      </c>
      <c r="B16" s="195">
        <v>28.79</v>
      </c>
      <c r="C16" s="341">
        <v>31.294297</v>
      </c>
      <c r="D16" s="526" t="s">
        <v>384</v>
      </c>
      <c r="E16" s="526" t="s">
        <v>384</v>
      </c>
      <c r="F16" s="195">
        <v>42.830833333333324</v>
      </c>
      <c r="G16" s="195">
        <v>35.740833333333335</v>
      </c>
      <c r="H16" s="195">
        <v>27.817469135802469</v>
      </c>
      <c r="J16" s="195"/>
      <c r="K16" s="195"/>
      <c r="L16" s="195"/>
      <c r="M16" s="192" t="s">
        <v>671</v>
      </c>
    </row>
    <row r="17" spans="1:13" s="192" customFormat="1" x14ac:dyDescent="0.15">
      <c r="A17" s="207">
        <v>2000</v>
      </c>
      <c r="B17" s="195">
        <v>35.99</v>
      </c>
      <c r="C17" s="341">
        <v>29.904480416666669</v>
      </c>
      <c r="D17" s="526" t="s">
        <v>384</v>
      </c>
      <c r="E17" s="342">
        <v>27.521093634763918</v>
      </c>
      <c r="F17" s="195">
        <v>39.694166666666661</v>
      </c>
      <c r="G17" s="195">
        <v>34.58</v>
      </c>
      <c r="H17" s="195">
        <v>31.759444444444444</v>
      </c>
      <c r="J17" s="195"/>
      <c r="K17" s="195"/>
      <c r="L17" s="195"/>
      <c r="M17" s="192" t="s">
        <v>671</v>
      </c>
    </row>
    <row r="18" spans="1:13" s="192" customFormat="1" x14ac:dyDescent="0.15">
      <c r="A18" s="207">
        <v>2001</v>
      </c>
      <c r="B18" s="341">
        <v>39.034230769230767</v>
      </c>
      <c r="C18" s="341">
        <v>50.154650000000004</v>
      </c>
      <c r="D18" s="195">
        <v>37.689875000000001</v>
      </c>
      <c r="E18" s="195">
        <v>31.784010517913995</v>
      </c>
      <c r="F18" s="195">
        <v>41.329166666666673</v>
      </c>
      <c r="G18" s="195">
        <v>37.961666666666666</v>
      </c>
      <c r="H18" s="195">
        <v>36.8945987654321</v>
      </c>
      <c r="J18" s="195"/>
      <c r="K18" s="195"/>
      <c r="L18" s="195"/>
      <c r="M18" s="192" t="s">
        <v>671</v>
      </c>
    </row>
    <row r="19" spans="1:13" s="192" customFormat="1" x14ac:dyDescent="0.15">
      <c r="A19" s="207">
        <v>2002</v>
      </c>
      <c r="B19" s="341">
        <v>31.649615384615387</v>
      </c>
      <c r="C19" s="341">
        <v>33.197984409722224</v>
      </c>
      <c r="D19" s="195">
        <v>31.474741666666663</v>
      </c>
      <c r="E19" s="195">
        <v>33.194865976045712</v>
      </c>
      <c r="F19" s="195">
        <v>42.013333333333343</v>
      </c>
      <c r="G19" s="195">
        <v>36.899166666666666</v>
      </c>
      <c r="H19" s="195">
        <v>30.406666666666666</v>
      </c>
      <c r="J19" s="195"/>
      <c r="K19" s="195"/>
      <c r="L19" s="195"/>
      <c r="M19" s="192" t="s">
        <v>671</v>
      </c>
    </row>
    <row r="20" spans="1:13" s="192" customFormat="1" x14ac:dyDescent="0.15">
      <c r="A20" s="207">
        <v>2003</v>
      </c>
      <c r="B20" s="341">
        <v>43.597884615384608</v>
      </c>
      <c r="C20" s="341">
        <v>38.522705798611113</v>
      </c>
      <c r="D20" s="195">
        <v>39.612595833333323</v>
      </c>
      <c r="E20" s="195">
        <v>31.744373197102401</v>
      </c>
      <c r="F20" s="195">
        <v>41.57</v>
      </c>
      <c r="G20" s="195">
        <v>34.74</v>
      </c>
      <c r="H20" s="195">
        <v>36.529197530864188</v>
      </c>
      <c r="J20" s="195"/>
      <c r="K20" s="195"/>
      <c r="L20" s="195"/>
      <c r="M20" s="192" t="s">
        <v>275</v>
      </c>
    </row>
    <row r="21" spans="1:13" s="192" customFormat="1" x14ac:dyDescent="0.15">
      <c r="A21" s="207">
        <v>2004</v>
      </c>
      <c r="B21" s="341">
        <v>72.134339622641519</v>
      </c>
      <c r="C21" s="341">
        <v>64.901739930555564</v>
      </c>
      <c r="D21" s="195">
        <v>74.215833333333336</v>
      </c>
      <c r="E21" s="195">
        <v>42.760458735920174</v>
      </c>
      <c r="F21" s="192">
        <v>60.96</v>
      </c>
      <c r="G21" s="192">
        <v>51.34</v>
      </c>
      <c r="H21" s="195">
        <v>72.416666666666671</v>
      </c>
      <c r="J21" s="195"/>
      <c r="K21" s="195"/>
      <c r="L21" s="195"/>
    </row>
    <row r="22" spans="1:13" s="192" customFormat="1" x14ac:dyDescent="0.15">
      <c r="A22" s="207">
        <v>2005</v>
      </c>
      <c r="B22" s="341">
        <v>60.539230769230777</v>
      </c>
      <c r="C22" s="341">
        <v>70.122355208333332</v>
      </c>
      <c r="D22" s="195">
        <v>64.623083333333341</v>
      </c>
      <c r="E22" s="195">
        <v>51.341535682019334</v>
      </c>
      <c r="F22" s="192">
        <v>89.33</v>
      </c>
      <c r="G22" s="192">
        <v>62.91</v>
      </c>
      <c r="H22" s="195">
        <v>61.839999999999996</v>
      </c>
      <c r="J22" s="195"/>
      <c r="K22" s="195"/>
      <c r="L22" s="195"/>
    </row>
    <row r="23" spans="1:13" s="192" customFormat="1" x14ac:dyDescent="0.15">
      <c r="A23" s="207">
        <v>2006</v>
      </c>
      <c r="B23" s="341">
        <v>64.108076923076922</v>
      </c>
      <c r="C23" s="341">
        <v>57.81671568627452</v>
      </c>
      <c r="D23" s="195">
        <v>65.217500000000001</v>
      </c>
      <c r="E23" s="195">
        <v>53.526239931258694</v>
      </c>
      <c r="F23" s="195">
        <v>93.462500000000006</v>
      </c>
      <c r="G23" s="195">
        <v>63.035833333333329</v>
      </c>
      <c r="H23" s="195">
        <v>56.473613580246905</v>
      </c>
      <c r="J23" s="195"/>
      <c r="K23" s="195"/>
      <c r="L23" s="195"/>
    </row>
    <row r="24" spans="1:13" s="192" customFormat="1" x14ac:dyDescent="0.15">
      <c r="A24" s="345">
        <v>2007</v>
      </c>
      <c r="B24" s="341">
        <v>88.785192307692327</v>
      </c>
      <c r="C24" s="341">
        <v>49.733182352941149</v>
      </c>
      <c r="D24" s="193">
        <v>95.586033333333333</v>
      </c>
      <c r="E24" s="193">
        <v>61.22782584378276</v>
      </c>
      <c r="F24" s="193">
        <v>88.242500000000007</v>
      </c>
      <c r="G24" s="193">
        <v>69.860833333333332</v>
      </c>
      <c r="H24" s="195">
        <v>84.565000000000012</v>
      </c>
      <c r="J24" s="195"/>
      <c r="K24" s="195"/>
      <c r="L24" s="195"/>
    </row>
    <row r="25" spans="1:13" s="198" customFormat="1" x14ac:dyDescent="0.15">
      <c r="A25" s="527">
        <v>2008</v>
      </c>
      <c r="B25" s="341">
        <v>147.67365384615388</v>
      </c>
      <c r="C25" s="200">
        <v>117.41764441176473</v>
      </c>
      <c r="D25" s="200">
        <v>157.8775</v>
      </c>
      <c r="E25" s="200">
        <v>104.97216258084855</v>
      </c>
      <c r="F25" s="200">
        <v>179.02666666666664</v>
      </c>
      <c r="G25" s="200">
        <v>122.81</v>
      </c>
      <c r="H25" s="193">
        <v>148.05833333333337</v>
      </c>
      <c r="J25" s="193"/>
      <c r="K25" s="193"/>
      <c r="L25" s="193"/>
    </row>
    <row r="26" spans="1:13" s="198" customFormat="1" x14ac:dyDescent="0.15">
      <c r="A26" s="527">
        <v>2009</v>
      </c>
      <c r="B26" s="200">
        <v>70.388846153846146</v>
      </c>
      <c r="C26" s="200">
        <v>60.734610192307706</v>
      </c>
      <c r="D26" s="200">
        <v>83.586666666666659</v>
      </c>
      <c r="E26" s="200">
        <v>87.861704444851</v>
      </c>
      <c r="F26" s="200">
        <v>167.82249999999999</v>
      </c>
      <c r="G26" s="200">
        <v>110.10666666666668</v>
      </c>
      <c r="H26" s="195">
        <v>78.806666666666672</v>
      </c>
      <c r="J26" s="193"/>
      <c r="K26" s="193"/>
      <c r="L26" s="193"/>
    </row>
    <row r="27" spans="1:13" s="198" customFormat="1" x14ac:dyDescent="0.15">
      <c r="A27" s="345">
        <v>2010</v>
      </c>
      <c r="B27" s="200">
        <v>92.352452830188682</v>
      </c>
      <c r="C27" s="200">
        <v>67.87412249999997</v>
      </c>
      <c r="D27" s="200">
        <v>108.46531666666668</v>
      </c>
      <c r="E27" s="200">
        <v>110.07920921928324</v>
      </c>
      <c r="F27" s="200">
        <v>158.94583333333333</v>
      </c>
      <c r="G27" s="200">
        <v>105.185</v>
      </c>
      <c r="H27" s="195">
        <v>105.43083333333334</v>
      </c>
      <c r="J27" s="193"/>
      <c r="K27" s="193"/>
      <c r="L27" s="193"/>
    </row>
    <row r="28" spans="1:13" s="198" customFormat="1" x14ac:dyDescent="0.15">
      <c r="A28" s="345">
        <v>2011</v>
      </c>
      <c r="B28" s="200">
        <v>121.48000000000002</v>
      </c>
      <c r="C28" s="200">
        <v>84.754982450980393</v>
      </c>
      <c r="D28" s="200">
        <v>126.13083333333337</v>
      </c>
      <c r="E28" s="200">
        <v>127.26840109273667</v>
      </c>
      <c r="F28" s="193">
        <v>229.12333333333331</v>
      </c>
      <c r="G28" s="200">
        <v>136.20833333333334</v>
      </c>
      <c r="H28" s="195">
        <v>125.73666666666666</v>
      </c>
      <c r="J28" s="193"/>
      <c r="K28" s="193"/>
      <c r="L28" s="193"/>
    </row>
    <row r="29" spans="1:13" s="198" customFormat="1" x14ac:dyDescent="0.15">
      <c r="A29" s="345">
        <v>2012</v>
      </c>
      <c r="B29" s="200">
        <v>92.499615384615396</v>
      </c>
      <c r="C29" s="200">
        <v>67.28136607843139</v>
      </c>
      <c r="D29" s="200">
        <v>100.29833333333333</v>
      </c>
      <c r="E29" s="200">
        <v>111.8897121435553</v>
      </c>
      <c r="F29" s="200">
        <v>191.46416666666667</v>
      </c>
      <c r="G29" s="200">
        <v>133.61333333333332</v>
      </c>
      <c r="H29" s="195">
        <v>105.50416666666666</v>
      </c>
      <c r="J29" s="193"/>
      <c r="K29" s="193"/>
      <c r="L29" s="193"/>
    </row>
    <row r="30" spans="1:13" x14ac:dyDescent="0.15">
      <c r="A30" s="527">
        <v>2013</v>
      </c>
      <c r="B30" s="200">
        <v>81.689038461538459</v>
      </c>
      <c r="C30" s="200">
        <v>69.717232941176505</v>
      </c>
      <c r="D30" s="200">
        <v>90.064999999999998</v>
      </c>
      <c r="E30" s="200">
        <v>95.418631763373469</v>
      </c>
      <c r="F30" s="200">
        <v>140.44666666666669</v>
      </c>
      <c r="G30" s="200">
        <v>111.15749999999998</v>
      </c>
      <c r="H30" s="193">
        <v>90.896666666666661</v>
      </c>
    </row>
    <row r="31" spans="1:13" x14ac:dyDescent="0.15">
      <c r="A31" s="527">
        <v>2014</v>
      </c>
      <c r="B31" s="528">
        <v>75.380769230769246</v>
      </c>
      <c r="C31" s="200">
        <v>67.08414083333335</v>
      </c>
      <c r="D31" s="200">
        <v>76.13</v>
      </c>
      <c r="E31" s="200">
        <v>84.116427466757912</v>
      </c>
      <c r="F31" s="200">
        <v>114.41333333333331</v>
      </c>
      <c r="G31" s="200">
        <v>97.654166666666683</v>
      </c>
      <c r="H31" s="193">
        <v>77.887500000000003</v>
      </c>
    </row>
    <row r="32" spans="1:13" x14ac:dyDescent="0.15">
      <c r="A32" s="527">
        <v>2015</v>
      </c>
      <c r="B32" s="528">
        <v>56.794038461538449</v>
      </c>
      <c r="C32" s="200">
        <v>51.566441923076916</v>
      </c>
      <c r="D32" s="200">
        <v>60.095883333333347</v>
      </c>
      <c r="E32" s="200">
        <v>67.531879482257523</v>
      </c>
      <c r="F32" s="200">
        <v>93.844999999999985</v>
      </c>
      <c r="G32" s="200">
        <v>79.47</v>
      </c>
      <c r="H32" s="193">
        <v>63.516684540700005</v>
      </c>
    </row>
    <row r="33" spans="1:8" x14ac:dyDescent="0.15">
      <c r="A33" s="527">
        <v>2016</v>
      </c>
      <c r="B33" s="528">
        <v>59.869125786163515</v>
      </c>
      <c r="C33" s="200">
        <v>51.447732692307724</v>
      </c>
      <c r="D33" s="200">
        <v>71.657960344827586</v>
      </c>
      <c r="E33" s="200">
        <v>71.348862548986418</v>
      </c>
      <c r="F33" s="200">
        <v>89.398333333333326</v>
      </c>
      <c r="G33" s="200">
        <v>72.966666666666669</v>
      </c>
      <c r="H33" s="193">
        <v>71.122642416666665</v>
      </c>
    </row>
    <row r="34" spans="1:8" x14ac:dyDescent="0.15">
      <c r="A34" s="527">
        <v>2017</v>
      </c>
      <c r="B34" s="528">
        <v>84.510413461538462</v>
      </c>
      <c r="C34" s="200">
        <v>63.825289807692343</v>
      </c>
      <c r="D34" s="529">
        <v>95.565520300000003</v>
      </c>
      <c r="E34" s="200">
        <v>94.723471002586678</v>
      </c>
      <c r="F34" s="200">
        <v>150.0025</v>
      </c>
      <c r="G34" s="200">
        <v>99.16249999999998</v>
      </c>
      <c r="H34" s="193">
        <v>99.422220665989997</v>
      </c>
    </row>
    <row r="35" spans="1:8" x14ac:dyDescent="0.15">
      <c r="A35" s="527">
        <v>2018</v>
      </c>
      <c r="B35" s="528">
        <v>91.827057692307662</v>
      </c>
      <c r="C35" s="200">
        <v>72.844011634615384</v>
      </c>
      <c r="D35" s="529">
        <v>112.73331235632183</v>
      </c>
      <c r="E35" s="200">
        <v>99.446752119598557</v>
      </c>
      <c r="F35" s="193">
        <v>158.49249999999998</v>
      </c>
      <c r="G35" s="193">
        <v>117.39083333333333</v>
      </c>
      <c r="H35" s="193">
        <v>111.69308642736206</v>
      </c>
    </row>
    <row r="36" spans="1:8" x14ac:dyDescent="0.15">
      <c r="A36" s="527">
        <v>2019</v>
      </c>
      <c r="B36" s="528">
        <v>60.85524999999997</v>
      </c>
      <c r="C36" s="200">
        <v>57.163983790061991</v>
      </c>
      <c r="D36" s="529">
        <v>85.478115268199232</v>
      </c>
      <c r="E36" s="200">
        <v>85.891101367819701</v>
      </c>
      <c r="F36" s="193">
        <v>148.51833333333335</v>
      </c>
      <c r="G36" s="193">
        <v>108.58083333333332</v>
      </c>
      <c r="H36" s="193">
        <v>88.982512210643662</v>
      </c>
    </row>
    <row r="37" spans="1:8" x14ac:dyDescent="0.15">
      <c r="A37" s="530">
        <v>2020</v>
      </c>
      <c r="B37" s="531">
        <v>50.276791666666668</v>
      </c>
      <c r="C37" s="203">
        <v>42.77</v>
      </c>
      <c r="D37" s="532">
        <v>69.771666666666661</v>
      </c>
      <c r="E37" s="203">
        <v>83.095208333333346</v>
      </c>
      <c r="F37" s="247">
        <v>108.41</v>
      </c>
      <c r="G37" s="247">
        <v>80.5</v>
      </c>
      <c r="H37" s="247">
        <v>71.331666666666649</v>
      </c>
    </row>
    <row r="38" spans="1:8" ht="12.25" customHeight="1" x14ac:dyDescent="0.15">
      <c r="A38" s="527"/>
      <c r="B38" s="528"/>
      <c r="C38" s="200"/>
      <c r="D38" s="200"/>
      <c r="E38" s="200"/>
      <c r="F38" s="200"/>
      <c r="G38" s="200"/>
      <c r="H38" s="193"/>
    </row>
    <row r="39" spans="1:8" ht="12.25" customHeight="1" x14ac:dyDescent="0.15">
      <c r="A39" s="527" t="s">
        <v>675</v>
      </c>
      <c r="B39" s="528"/>
      <c r="C39" s="200"/>
      <c r="D39" s="200"/>
      <c r="E39" s="200"/>
      <c r="F39" s="200"/>
      <c r="G39" s="200"/>
      <c r="H39" s="193"/>
    </row>
    <row r="40" spans="1:8" ht="12.75" customHeight="1" x14ac:dyDescent="0.15">
      <c r="A40" s="527" t="s">
        <v>672</v>
      </c>
      <c r="B40" s="528"/>
      <c r="C40" s="200"/>
      <c r="D40" s="200"/>
      <c r="E40" s="200"/>
      <c r="F40" s="200"/>
      <c r="G40" s="200"/>
      <c r="H40" s="193"/>
    </row>
    <row r="41" spans="1:8" s="192" customFormat="1" ht="12.75" customHeight="1" x14ac:dyDescent="0.15">
      <c r="A41" s="2" t="s">
        <v>676</v>
      </c>
    </row>
    <row r="42" spans="1:8" s="192" customFormat="1" ht="13.75" customHeight="1" x14ac:dyDescent="0.15">
      <c r="A42" s="2" t="s">
        <v>674</v>
      </c>
    </row>
    <row r="43" spans="1:8" ht="13.5" customHeight="1" x14ac:dyDescent="0.15">
      <c r="A43" s="325" t="s">
        <v>673</v>
      </c>
    </row>
  </sheetData>
  <hyperlinks>
    <hyperlink ref="J1" location="Contents!A1" display="Contents" xr:uid="{7607E0E6-1806-46E1-924A-4A6E516A9D4A}"/>
  </hyperlinks>
  <pageMargins left="0.75" right="0.75" top="1" bottom="1" header="0.5" footer="0.5"/>
  <pageSetup paperSize="9" scale="90"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8FF9-5060-436D-980B-541C9D33F8A1}">
  <dimension ref="A1:AA47"/>
  <sheetViews>
    <sheetView showGridLines="0" workbookViewId="0">
      <pane xSplit="1" ySplit="3" topLeftCell="H34" activePane="bottomRight" state="frozen"/>
      <selection activeCell="AL81" sqref="AL81"/>
      <selection pane="topRight" activeCell="AL81" sqref="AL81"/>
      <selection pane="bottomLeft" activeCell="AL81" sqref="AL81"/>
      <selection pane="bottomRight" activeCell="AA1" sqref="AA1"/>
    </sheetView>
  </sheetViews>
  <sheetFormatPr baseColWidth="10" defaultColWidth="9" defaultRowHeight="15" x14ac:dyDescent="0.2"/>
  <cols>
    <col min="1" max="1" width="27" style="353" customWidth="1"/>
    <col min="2" max="7" width="8.25" style="353" customWidth="1"/>
    <col min="8" max="8" width="8.25" style="354" customWidth="1"/>
    <col min="9" max="9" width="8.5" style="353" customWidth="1"/>
    <col min="10" max="10" width="8.5" style="384" customWidth="1"/>
    <col min="11" max="11" width="8.5" style="353" customWidth="1"/>
    <col min="12" max="12" width="8.75" style="353" customWidth="1"/>
    <col min="13" max="16" width="8.5" style="353" customWidth="1"/>
    <col min="17" max="22" width="8.5" style="354" customWidth="1"/>
    <col min="23" max="23" width="10.5" style="353" customWidth="1"/>
    <col min="24" max="24" width="10" style="353" customWidth="1"/>
    <col min="25" max="25" width="10.5" style="353" customWidth="1"/>
    <col min="26" max="26" width="9" style="353"/>
    <col min="27" max="16384" width="9" style="358"/>
  </cols>
  <sheetData>
    <row r="1" spans="1:27" ht="14.25" customHeight="1" x14ac:dyDescent="0.2">
      <c r="A1" s="533" t="s">
        <v>44</v>
      </c>
      <c r="H1" s="353"/>
      <c r="J1" s="353"/>
      <c r="L1" s="30" t="s">
        <v>199</v>
      </c>
      <c r="N1" s="354"/>
      <c r="O1" s="354"/>
      <c r="V1" s="355"/>
      <c r="W1" s="356"/>
      <c r="X1" s="356"/>
      <c r="Y1" s="357"/>
      <c r="AA1" s="30" t="s">
        <v>199</v>
      </c>
    </row>
    <row r="2" spans="1:27" s="356" customFormat="1" ht="14.25" customHeight="1" x14ac:dyDescent="0.15">
      <c r="A2" s="353"/>
      <c r="B2" s="353"/>
      <c r="C2" s="353"/>
      <c r="D2" s="353"/>
      <c r="E2" s="353"/>
      <c r="F2" s="353"/>
      <c r="G2" s="353"/>
      <c r="H2" s="353"/>
      <c r="I2" s="353"/>
      <c r="J2" s="353"/>
      <c r="K2" s="353"/>
      <c r="L2" s="353"/>
      <c r="M2" s="353"/>
      <c r="N2" s="354"/>
      <c r="O2" s="354"/>
      <c r="P2" s="353"/>
      <c r="Q2" s="354"/>
      <c r="R2" s="354"/>
      <c r="S2" s="354"/>
      <c r="T2" s="354"/>
      <c r="U2" s="354"/>
      <c r="V2" s="355"/>
      <c r="W2" s="1235" t="s">
        <v>197</v>
      </c>
      <c r="X2" s="1235"/>
      <c r="Y2" s="357" t="s">
        <v>196</v>
      </c>
      <c r="Z2" s="353"/>
    </row>
    <row r="3" spans="1:27" s="356" customFormat="1" ht="14.25" customHeight="1" x14ac:dyDescent="0.15">
      <c r="A3" s="356" t="s">
        <v>195</v>
      </c>
      <c r="B3" s="353">
        <v>2000</v>
      </c>
      <c r="C3" s="353">
        <v>2001</v>
      </c>
      <c r="D3" s="353">
        <v>2002</v>
      </c>
      <c r="E3" s="353">
        <v>2003</v>
      </c>
      <c r="F3" s="353">
        <v>2004</v>
      </c>
      <c r="G3" s="353">
        <v>2005</v>
      </c>
      <c r="H3" s="353">
        <v>2006</v>
      </c>
      <c r="I3" s="353">
        <v>2007</v>
      </c>
      <c r="J3" s="353">
        <v>2008</v>
      </c>
      <c r="K3" s="353">
        <v>2009</v>
      </c>
      <c r="L3" s="353">
        <v>2010</v>
      </c>
      <c r="M3" s="353">
        <v>2011</v>
      </c>
      <c r="N3" s="353">
        <v>2012</v>
      </c>
      <c r="O3" s="353">
        <v>2013</v>
      </c>
      <c r="P3" s="353">
        <v>2014</v>
      </c>
      <c r="Q3" s="353">
        <v>2015</v>
      </c>
      <c r="R3" s="353">
        <v>2016</v>
      </c>
      <c r="S3" s="353">
        <v>2017</v>
      </c>
      <c r="T3" s="353">
        <v>2018</v>
      </c>
      <c r="U3" s="353">
        <v>2019</v>
      </c>
      <c r="V3" s="355">
        <v>2020</v>
      </c>
      <c r="W3" s="357">
        <v>2020</v>
      </c>
      <c r="X3" s="357" t="s">
        <v>194</v>
      </c>
      <c r="Y3" s="357">
        <v>2020</v>
      </c>
      <c r="Z3" s="353"/>
    </row>
    <row r="4" spans="1:27" s="356" customFormat="1" ht="14.25" customHeight="1" x14ac:dyDescent="0.15">
      <c r="A4" s="354" t="s">
        <v>677</v>
      </c>
      <c r="B4" s="534"/>
      <c r="C4" s="534"/>
      <c r="D4" s="534"/>
      <c r="E4" s="534"/>
      <c r="F4" s="534"/>
      <c r="G4" s="534"/>
      <c r="H4" s="534"/>
      <c r="I4" s="534"/>
      <c r="J4" s="534"/>
      <c r="K4" s="534"/>
      <c r="L4" s="534"/>
      <c r="M4" s="534"/>
      <c r="N4" s="534"/>
      <c r="O4" s="534"/>
      <c r="P4" s="534"/>
      <c r="Q4" s="534"/>
      <c r="R4" s="534"/>
      <c r="S4" s="534"/>
      <c r="T4" s="534"/>
      <c r="U4" s="534"/>
      <c r="V4" s="535"/>
      <c r="W4" s="536"/>
      <c r="X4" s="536"/>
      <c r="Y4" s="536"/>
      <c r="Z4" s="354"/>
    </row>
    <row r="5" spans="1:27" s="367" customFormat="1" ht="15" customHeight="1" x14ac:dyDescent="0.15">
      <c r="A5" s="364" t="s">
        <v>193</v>
      </c>
      <c r="B5" s="537">
        <v>0.57562818396360416</v>
      </c>
      <c r="C5" s="537">
        <v>0.55833895929543043</v>
      </c>
      <c r="D5" s="537">
        <v>0.50581993327568264</v>
      </c>
      <c r="E5" s="537">
        <v>0.63370342583275152</v>
      </c>
      <c r="F5" s="537">
        <v>0.52757888456622271</v>
      </c>
      <c r="G5" s="537">
        <v>0.60798661583520597</v>
      </c>
      <c r="H5" s="537">
        <v>0.60873019961376329</v>
      </c>
      <c r="I5" s="537">
        <v>0.56097459256638271</v>
      </c>
      <c r="J5" s="537">
        <v>0.67328303207010831</v>
      </c>
      <c r="K5" s="537">
        <v>0.35746043720270854</v>
      </c>
      <c r="L5" s="537">
        <v>0.36394911742298536</v>
      </c>
      <c r="M5" s="537">
        <v>0.2358280159015316</v>
      </c>
      <c r="N5" s="537">
        <v>0.23085294034115728</v>
      </c>
      <c r="O5" s="537">
        <v>0.21906910693403983</v>
      </c>
      <c r="P5" s="537">
        <v>0.25526253812525096</v>
      </c>
      <c r="Q5" s="537">
        <v>0.21835815732535771</v>
      </c>
      <c r="R5" s="537">
        <v>0.18618592994218613</v>
      </c>
      <c r="S5" s="537">
        <v>0.21724181110597657</v>
      </c>
      <c r="T5" s="537">
        <v>0.23465707539062824</v>
      </c>
      <c r="U5" s="537">
        <v>0.20734213204416821</v>
      </c>
      <c r="V5" s="538">
        <v>0.17734565083926801</v>
      </c>
      <c r="W5" s="363">
        <v>-0.14700838591253773</v>
      </c>
      <c r="X5" s="363">
        <v>-5.3008768440716558E-2</v>
      </c>
      <c r="Y5" s="363">
        <v>5.5797367537186353E-3</v>
      </c>
    </row>
    <row r="6" spans="1:27" s="367" customFormat="1" ht="15" customHeight="1" x14ac:dyDescent="0.15">
      <c r="A6" s="364" t="s">
        <v>192</v>
      </c>
      <c r="B6" s="537">
        <v>8.6319111999683396E-2</v>
      </c>
      <c r="C6" s="537">
        <v>0.10860237651769251</v>
      </c>
      <c r="D6" s="537">
        <v>0.16634074901870205</v>
      </c>
      <c r="E6" s="537">
        <v>0.20818171600219737</v>
      </c>
      <c r="F6" s="537">
        <v>0.1241133622576213</v>
      </c>
      <c r="G6" s="537">
        <v>0.21251775476070042</v>
      </c>
      <c r="H6" s="537">
        <v>0.2248965637818251</v>
      </c>
      <c r="I6" s="537">
        <v>0.16115884765059166</v>
      </c>
      <c r="J6" s="537">
        <v>0.13037490522601053</v>
      </c>
      <c r="K6" s="537">
        <v>0.18044777517574376</v>
      </c>
      <c r="L6" s="537">
        <v>0.21644075819821687</v>
      </c>
      <c r="M6" s="537">
        <v>0.20534707530124793</v>
      </c>
      <c r="N6" s="537">
        <v>0.21901677685454221</v>
      </c>
      <c r="O6" s="537">
        <v>0.20290587451027212</v>
      </c>
      <c r="P6" s="537">
        <v>0.22048011481405244</v>
      </c>
      <c r="Q6" s="537">
        <v>0.22632187577735383</v>
      </c>
      <c r="R6" s="537">
        <v>0.21145963939061738</v>
      </c>
      <c r="S6" s="537">
        <v>0.34143587183342283</v>
      </c>
      <c r="T6" s="537">
        <v>0.33719814412993682</v>
      </c>
      <c r="U6" s="537">
        <v>0.24492599183952826</v>
      </c>
      <c r="V6" s="538">
        <v>3.1671592814525654E-2</v>
      </c>
      <c r="W6" s="363">
        <v>-0.87104243951118654</v>
      </c>
      <c r="X6" s="363">
        <v>3.1022954309333661E-2</v>
      </c>
      <c r="Y6" s="363">
        <v>9.9646734859139014E-4</v>
      </c>
    </row>
    <row r="7" spans="1:27" s="367" customFormat="1" ht="15" customHeight="1" x14ac:dyDescent="0.15">
      <c r="A7" s="364" t="s">
        <v>191</v>
      </c>
      <c r="B7" s="537">
        <v>0.42204365450594228</v>
      </c>
      <c r="C7" s="537">
        <v>0.56045552658062114</v>
      </c>
      <c r="D7" s="537">
        <v>0.50745908723169486</v>
      </c>
      <c r="E7" s="537">
        <v>0.70052673346348804</v>
      </c>
      <c r="F7" s="537">
        <v>0.85075571544519035</v>
      </c>
      <c r="G7" s="537">
        <v>0.84329188449415526</v>
      </c>
      <c r="H7" s="537">
        <v>1.0034393905064503</v>
      </c>
      <c r="I7" s="537">
        <v>0.960047481819707</v>
      </c>
      <c r="J7" s="537">
        <v>0.9322716128652403</v>
      </c>
      <c r="K7" s="537">
        <v>0.56904526244489362</v>
      </c>
      <c r="L7" s="537">
        <v>0.50838522447964518</v>
      </c>
      <c r="M7" s="537">
        <v>0.35770761827718961</v>
      </c>
      <c r="N7" s="537">
        <v>0.26552421592441622</v>
      </c>
      <c r="O7" s="537">
        <v>0.23636067671511976</v>
      </c>
      <c r="P7" s="537">
        <v>0.28028424734825114</v>
      </c>
      <c r="Q7" s="537">
        <v>0.28151309398259888</v>
      </c>
      <c r="R7" s="537">
        <v>0.24937101841572118</v>
      </c>
      <c r="S7" s="537">
        <v>0.19264899248334696</v>
      </c>
      <c r="T7" s="537">
        <v>0.14972509852189034</v>
      </c>
      <c r="U7" s="537">
        <v>0.16697224731222329</v>
      </c>
      <c r="V7" s="538">
        <v>0.14187162399743367</v>
      </c>
      <c r="W7" s="363">
        <v>-0.15264962359343459</v>
      </c>
      <c r="X7" s="363">
        <v>-0.11539427024950633</v>
      </c>
      <c r="Y7" s="363">
        <v>4.4636353413914868E-3</v>
      </c>
    </row>
    <row r="8" spans="1:27" s="367" customFormat="1" ht="15" customHeight="1" x14ac:dyDescent="0.15">
      <c r="A8" s="364" t="s">
        <v>345</v>
      </c>
      <c r="B8" s="537">
        <v>1.4000690329829057</v>
      </c>
      <c r="C8" s="537">
        <v>0.50946502760395052</v>
      </c>
      <c r="D8" s="537">
        <v>0.50820301355547459</v>
      </c>
      <c r="E8" s="537">
        <v>0.59695184709684113</v>
      </c>
      <c r="F8" s="537">
        <v>0.64742688818990701</v>
      </c>
      <c r="G8" s="537">
        <v>0.62295777040332945</v>
      </c>
      <c r="H8" s="537">
        <v>0.63087898568532963</v>
      </c>
      <c r="I8" s="537">
        <v>0.71165109756199763</v>
      </c>
      <c r="J8" s="537">
        <v>0.99180617016938932</v>
      </c>
      <c r="K8" s="537">
        <v>0.66740928767296159</v>
      </c>
      <c r="L8" s="537">
        <v>0.84947590391880801</v>
      </c>
      <c r="M8" s="537">
        <v>0.98963155859849372</v>
      </c>
      <c r="N8" s="537">
        <v>0.87983387090290965</v>
      </c>
      <c r="O8" s="537">
        <v>1.0550349176648044</v>
      </c>
      <c r="P8" s="537">
        <v>1.0599342827726268</v>
      </c>
      <c r="Q8" s="537">
        <v>1.003706866403492</v>
      </c>
      <c r="R8" s="537">
        <v>1.0601948400022629</v>
      </c>
      <c r="S8" s="537">
        <v>1.2119652118584432</v>
      </c>
      <c r="T8" s="537">
        <v>1.192313382156837</v>
      </c>
      <c r="U8" s="537">
        <v>1.116174754153042</v>
      </c>
      <c r="V8" s="538">
        <v>1.0362975819198492</v>
      </c>
      <c r="W8" s="363">
        <v>-7.4100033246320307E-2</v>
      </c>
      <c r="X8" s="363">
        <v>5.277119811414277E-2</v>
      </c>
      <c r="Y8" s="363">
        <v>3.260450807935808E-2</v>
      </c>
    </row>
    <row r="9" spans="1:27" s="367" customFormat="1" ht="15" customHeight="1" x14ac:dyDescent="0.15">
      <c r="A9" s="364" t="s">
        <v>348</v>
      </c>
      <c r="B9" s="537">
        <v>4.5072555913075476</v>
      </c>
      <c r="C9" s="537">
        <v>4.7430284527584528</v>
      </c>
      <c r="D9" s="537">
        <v>4.6818507535273071</v>
      </c>
      <c r="E9" s="537">
        <v>5.4640929149537367</v>
      </c>
      <c r="F9" s="537">
        <v>5.6972814262292566</v>
      </c>
      <c r="G9" s="537">
        <v>5.9539468299512759</v>
      </c>
      <c r="H9" s="537">
        <v>6.2637778463316698</v>
      </c>
      <c r="I9" s="537">
        <v>6.7674686876571695</v>
      </c>
      <c r="J9" s="537">
        <v>6.2033601418441053</v>
      </c>
      <c r="K9" s="537">
        <v>5.0078188334003757</v>
      </c>
      <c r="L9" s="537">
        <v>4.8248923489992634</v>
      </c>
      <c r="M9" s="537">
        <v>5.6289948933104341</v>
      </c>
      <c r="N9" s="537">
        <v>6.0900238106689617</v>
      </c>
      <c r="O9" s="537">
        <v>5.8494396991217572</v>
      </c>
      <c r="P9" s="537">
        <v>6.0906436134961099</v>
      </c>
      <c r="Q9" s="537">
        <v>6.0329307877616722</v>
      </c>
      <c r="R9" s="537">
        <v>5.3994152460391529</v>
      </c>
      <c r="S9" s="537">
        <v>5.8605834046024405</v>
      </c>
      <c r="T9" s="537">
        <v>6.4399632382550323</v>
      </c>
      <c r="U9" s="537">
        <v>5.1211364036455649</v>
      </c>
      <c r="V9" s="538">
        <v>3.9029290030781274</v>
      </c>
      <c r="W9" s="363">
        <v>-0.23996063454553052</v>
      </c>
      <c r="X9" s="363">
        <v>2.2400963307216415E-3</v>
      </c>
      <c r="Y9" s="363">
        <v>0.12279588646561561</v>
      </c>
    </row>
    <row r="10" spans="1:27" s="367" customFormat="1" ht="15" customHeight="1" x14ac:dyDescent="0.15">
      <c r="A10" s="364" t="s">
        <v>351</v>
      </c>
      <c r="B10" s="537">
        <v>0.55779113783568757</v>
      </c>
      <c r="C10" s="537">
        <v>0.60326280203683047</v>
      </c>
      <c r="D10" s="537">
        <v>0.45731283050862037</v>
      </c>
      <c r="E10" s="537">
        <v>0.55253325268848041</v>
      </c>
      <c r="F10" s="537">
        <v>0.50125165595588583</v>
      </c>
      <c r="G10" s="537">
        <v>0.49767544568592126</v>
      </c>
      <c r="H10" s="537">
        <v>0.56271320784142609</v>
      </c>
      <c r="I10" s="537">
        <v>0.51555068401901782</v>
      </c>
      <c r="J10" s="537">
        <v>0.6843051209919071</v>
      </c>
      <c r="K10" s="537">
        <v>0.51834158830335941</v>
      </c>
      <c r="L10" s="537">
        <v>0.37211635610694455</v>
      </c>
      <c r="M10" s="537">
        <v>0.58964258462960206</v>
      </c>
      <c r="N10" s="537">
        <v>0.52817160336366931</v>
      </c>
      <c r="O10" s="537">
        <v>0.55532149956580823</v>
      </c>
      <c r="P10" s="537">
        <v>0.5568500004938588</v>
      </c>
      <c r="Q10" s="537">
        <v>0.5330919163274328</v>
      </c>
      <c r="R10" s="537">
        <v>0.48439821356273693</v>
      </c>
      <c r="S10" s="537">
        <v>0.56070401659972002</v>
      </c>
      <c r="T10" s="537">
        <v>0.60967746938750267</v>
      </c>
      <c r="U10" s="537">
        <v>0.65264931711113106</v>
      </c>
      <c r="V10" s="538">
        <v>0.58274592122425395</v>
      </c>
      <c r="W10" s="363">
        <v>-0.10954672897521944</v>
      </c>
      <c r="X10" s="363">
        <v>2.3308032792292543E-2</v>
      </c>
      <c r="Y10" s="363">
        <v>1.8334640964393075E-2</v>
      </c>
    </row>
    <row r="11" spans="1:27" s="367" customFormat="1" ht="15" customHeight="1" x14ac:dyDescent="0.15">
      <c r="A11" s="364" t="s">
        <v>353</v>
      </c>
      <c r="B11" s="537">
        <v>0.34101973482690184</v>
      </c>
      <c r="C11" s="537">
        <v>0.4801523738307486</v>
      </c>
      <c r="D11" s="537">
        <v>0.34144414934476042</v>
      </c>
      <c r="E11" s="537">
        <v>0.34465674502520122</v>
      </c>
      <c r="F11" s="537">
        <v>0.42595667094520934</v>
      </c>
      <c r="G11" s="537">
        <v>0.32977162674668797</v>
      </c>
      <c r="H11" s="537">
        <v>0.25978360447637977</v>
      </c>
      <c r="I11" s="537">
        <v>0.35257541340801807</v>
      </c>
      <c r="J11" s="537">
        <v>0.53492103667876179</v>
      </c>
      <c r="K11" s="537">
        <v>0.40352496696964246</v>
      </c>
      <c r="L11" s="537">
        <v>0.3512928563689961</v>
      </c>
      <c r="M11" s="537">
        <v>0.43310938224063644</v>
      </c>
      <c r="N11" s="537">
        <v>0.48701934588913548</v>
      </c>
      <c r="O11" s="537">
        <v>0.43994752303167495</v>
      </c>
      <c r="P11" s="537">
        <v>0.49085670358973688</v>
      </c>
      <c r="Q11" s="537">
        <v>0.3755125436747222</v>
      </c>
      <c r="R11" s="537">
        <v>0.34114810568963555</v>
      </c>
      <c r="S11" s="537">
        <v>0.36140867769124702</v>
      </c>
      <c r="T11" s="537">
        <v>0.37029879023292644</v>
      </c>
      <c r="U11" s="537">
        <v>0.33956393378773408</v>
      </c>
      <c r="V11" s="538">
        <v>0.30893121390160017</v>
      </c>
      <c r="W11" s="363">
        <v>-9.2697695806330471E-2</v>
      </c>
      <c r="X11" s="363">
        <v>-1.7109551869199158E-2</v>
      </c>
      <c r="Y11" s="363">
        <v>9.7197469485166364E-3</v>
      </c>
    </row>
    <row r="12" spans="1:27" s="367" customFormat="1" ht="15" customHeight="1" x14ac:dyDescent="0.15">
      <c r="A12" s="364" t="s">
        <v>354</v>
      </c>
      <c r="B12" s="537">
        <v>0.24396929406665949</v>
      </c>
      <c r="C12" s="537">
        <v>0.32251764465853361</v>
      </c>
      <c r="D12" s="537">
        <v>0.30002100866469622</v>
      </c>
      <c r="E12" s="537">
        <v>0.93958200162237315</v>
      </c>
      <c r="F12" s="537">
        <v>0.28439989240668595</v>
      </c>
      <c r="G12" s="537">
        <v>0.36797212421676434</v>
      </c>
      <c r="H12" s="537">
        <v>0.343084339921579</v>
      </c>
      <c r="I12" s="537">
        <v>0.40158001454490777</v>
      </c>
      <c r="J12" s="537">
        <v>0.33936391695255846</v>
      </c>
      <c r="K12" s="537">
        <v>0.26451620403182829</v>
      </c>
      <c r="L12" s="537">
        <v>0.31938986785195062</v>
      </c>
      <c r="M12" s="537">
        <v>0.34107704004970357</v>
      </c>
      <c r="N12" s="537">
        <v>0.30700188623265762</v>
      </c>
      <c r="O12" s="537">
        <v>0.81071181130215386</v>
      </c>
      <c r="P12" s="537">
        <v>0.37066711981463657</v>
      </c>
      <c r="Q12" s="537">
        <v>0.444156007793857</v>
      </c>
      <c r="R12" s="537">
        <v>0.49807099751252387</v>
      </c>
      <c r="S12" s="537">
        <v>0.58986659863310298</v>
      </c>
      <c r="T12" s="537">
        <v>0.80154150815858816</v>
      </c>
      <c r="U12" s="537">
        <v>0.63973170626128906</v>
      </c>
      <c r="V12" s="538">
        <v>0.49407223320771043</v>
      </c>
      <c r="W12" s="363">
        <v>-0.22979851670503582</v>
      </c>
      <c r="X12" s="363">
        <v>9.2331755645383762E-2</v>
      </c>
      <c r="Y12" s="363">
        <v>1.5544745448082315E-2</v>
      </c>
    </row>
    <row r="13" spans="1:27" s="367" customFormat="1" ht="15" customHeight="1" x14ac:dyDescent="0.15">
      <c r="A13" s="364" t="s">
        <v>110</v>
      </c>
      <c r="B13" s="537">
        <v>5.8525060372664958E-2</v>
      </c>
      <c r="C13" s="537">
        <v>6.7224682314822398E-2</v>
      </c>
      <c r="D13" s="537">
        <v>0.27610058730780029</v>
      </c>
      <c r="E13" s="537">
        <v>0.28636825950665201</v>
      </c>
      <c r="F13" s="537">
        <v>0.48900522085069625</v>
      </c>
      <c r="G13" s="537">
        <v>0.66713513025040894</v>
      </c>
      <c r="H13" s="537">
        <v>0.95660677315708176</v>
      </c>
      <c r="I13" s="537">
        <v>1.2778014766426005</v>
      </c>
      <c r="J13" s="537">
        <v>1.0447812011536326</v>
      </c>
      <c r="K13" s="537">
        <v>3.2797383445537358</v>
      </c>
      <c r="L13" s="537">
        <v>4.4470751149385617</v>
      </c>
      <c r="M13" s="537">
        <v>5.1995048746086505</v>
      </c>
      <c r="N13" s="537">
        <v>6.7073315267870175</v>
      </c>
      <c r="O13" s="537">
        <v>7.6260344185580262</v>
      </c>
      <c r="P13" s="537">
        <v>6.623376232631343</v>
      </c>
      <c r="Q13" s="537">
        <v>4.6857672414983558</v>
      </c>
      <c r="R13" s="537">
        <v>5.6516824276660262</v>
      </c>
      <c r="S13" s="537">
        <v>5.8681757340239704</v>
      </c>
      <c r="T13" s="537">
        <v>6.1348241744070942</v>
      </c>
      <c r="U13" s="537">
        <v>6.3986220811060148</v>
      </c>
      <c r="V13" s="538">
        <v>6.6132454389968922</v>
      </c>
      <c r="W13" s="363">
        <v>3.0718235706088448E-2</v>
      </c>
      <c r="X13" s="363">
        <v>6.9115746972491898E-2</v>
      </c>
      <c r="Y13" s="363">
        <v>0.20806920532140069</v>
      </c>
    </row>
    <row r="14" spans="1:27" s="367" customFormat="1" ht="15" customHeight="1" x14ac:dyDescent="0.15">
      <c r="A14" s="364" t="s">
        <v>108</v>
      </c>
      <c r="B14" s="537">
        <v>0.54313535908628718</v>
      </c>
      <c r="C14" s="537">
        <v>0.50049253917702519</v>
      </c>
      <c r="D14" s="537">
        <v>0.52766794490081481</v>
      </c>
      <c r="E14" s="537">
        <v>0.53716552095912151</v>
      </c>
      <c r="F14" s="537">
        <v>0.55464654383470569</v>
      </c>
      <c r="G14" s="537">
        <v>0.94061269641505174</v>
      </c>
      <c r="H14" s="537">
        <v>1.0049105746402907</v>
      </c>
      <c r="I14" s="537">
        <v>1.2804097539898738</v>
      </c>
      <c r="J14" s="537">
        <v>1.4123088705720093</v>
      </c>
      <c r="K14" s="537">
        <v>1.7976398700111393</v>
      </c>
      <c r="L14" s="537">
        <v>2.0011851615570855</v>
      </c>
      <c r="M14" s="537">
        <v>2.3731877933466374</v>
      </c>
      <c r="N14" s="537">
        <v>3.0869093854731635</v>
      </c>
      <c r="O14" s="537">
        <v>3.6565113539715841</v>
      </c>
      <c r="P14" s="537">
        <v>4.6494526112597239</v>
      </c>
      <c r="Q14" s="537">
        <v>4.9162660923854471</v>
      </c>
      <c r="R14" s="537">
        <v>6.4615947409818597</v>
      </c>
      <c r="S14" s="537">
        <v>5.2452632688275127</v>
      </c>
      <c r="T14" s="537">
        <v>5.6781270844985317</v>
      </c>
      <c r="U14" s="537">
        <v>4.7026380233213319</v>
      </c>
      <c r="V14" s="538">
        <v>4.2244809506647547</v>
      </c>
      <c r="W14" s="363">
        <v>-0.10413290751009774</v>
      </c>
      <c r="X14" s="363">
        <v>0.10094059540661071</v>
      </c>
      <c r="Y14" s="363">
        <v>0.13291271319177542</v>
      </c>
    </row>
    <row r="15" spans="1:27" s="367" customFormat="1" ht="15" customHeight="1" x14ac:dyDescent="0.15">
      <c r="A15" s="364" t="s">
        <v>106</v>
      </c>
      <c r="B15" s="537">
        <v>3.936493094461365</v>
      </c>
      <c r="C15" s="537">
        <v>4.192192197635972</v>
      </c>
      <c r="D15" s="537">
        <v>4.2621723308484754</v>
      </c>
      <c r="E15" s="537">
        <v>4.4872829921759605</v>
      </c>
      <c r="F15" s="537">
        <v>4.8385791494793793</v>
      </c>
      <c r="G15" s="537">
        <v>4.8267087504119761</v>
      </c>
      <c r="H15" s="537">
        <v>4.6998136201944005</v>
      </c>
      <c r="I15" s="537">
        <v>4.9421190822209677</v>
      </c>
      <c r="J15" s="537">
        <v>5.0267681868604228</v>
      </c>
      <c r="K15" s="537">
        <v>4.219286621094045</v>
      </c>
      <c r="L15" s="537">
        <v>4.8398648908062016</v>
      </c>
      <c r="M15" s="537">
        <v>4.6138320822951968</v>
      </c>
      <c r="N15" s="537">
        <v>4.8674803348232238</v>
      </c>
      <c r="O15" s="537">
        <v>5.0620325828063004</v>
      </c>
      <c r="P15" s="537">
        <v>5.0030614659930226</v>
      </c>
      <c r="Q15" s="537">
        <v>5.0491957116514099</v>
      </c>
      <c r="R15" s="537">
        <v>5.0141633957970511</v>
      </c>
      <c r="S15" s="537">
        <v>5.0625762190232164</v>
      </c>
      <c r="T15" s="537">
        <v>5.0054613609542082</v>
      </c>
      <c r="U15" s="537">
        <v>4.896576020077986</v>
      </c>
      <c r="V15" s="538">
        <v>4.5566043664997258</v>
      </c>
      <c r="W15" s="363">
        <v>-7.1973025812214542E-2</v>
      </c>
      <c r="X15" s="363">
        <v>1.499837578694696E-2</v>
      </c>
      <c r="Y15" s="363">
        <v>0.14336214469085698</v>
      </c>
    </row>
    <row r="16" spans="1:27" s="367" customFormat="1" ht="15" customHeight="1" x14ac:dyDescent="0.15">
      <c r="A16" s="364" t="s">
        <v>100</v>
      </c>
      <c r="B16" s="537">
        <v>1.7140546187339976</v>
      </c>
      <c r="C16" s="537">
        <v>1.7856093433012523</v>
      </c>
      <c r="D16" s="537">
        <v>1.8678392297750421</v>
      </c>
      <c r="E16" s="537">
        <v>1.9129685041981945</v>
      </c>
      <c r="F16" s="537">
        <v>2.0963196521161089</v>
      </c>
      <c r="G16" s="537">
        <v>2.0252130986362307</v>
      </c>
      <c r="H16" s="537">
        <v>2.0987581618253905</v>
      </c>
      <c r="I16" s="537">
        <v>2.3342190858204446</v>
      </c>
      <c r="J16" s="537">
        <v>2.637108098906797</v>
      </c>
      <c r="K16" s="537">
        <v>2.68833031769833</v>
      </c>
      <c r="L16" s="537">
        <v>3.1085927960088457</v>
      </c>
      <c r="M16" s="537">
        <v>3.3835100062088745</v>
      </c>
      <c r="N16" s="537">
        <v>3.2963568439438142</v>
      </c>
      <c r="O16" s="537">
        <v>3.3209707029104845</v>
      </c>
      <c r="P16" s="537">
        <v>3.4289787404310683</v>
      </c>
      <c r="Q16" s="537">
        <v>3.537155002484889</v>
      </c>
      <c r="R16" s="537">
        <v>3.5330464433352375</v>
      </c>
      <c r="S16" s="537">
        <v>3.8855717602070174</v>
      </c>
      <c r="T16" s="537">
        <v>3.9189483093966095</v>
      </c>
      <c r="U16" s="537">
        <v>3.7331322487959131</v>
      </c>
      <c r="V16" s="538">
        <v>3.2623877527311294</v>
      </c>
      <c r="W16" s="363">
        <v>-0.12848677513613271</v>
      </c>
      <c r="X16" s="363">
        <v>3.3377674293856519E-2</v>
      </c>
      <c r="Y16" s="363">
        <v>0.10264286021478711</v>
      </c>
    </row>
    <row r="17" spans="1:25" s="367" customFormat="1" ht="15" customHeight="1" x14ac:dyDescent="0.15">
      <c r="A17" s="364" t="s">
        <v>95</v>
      </c>
      <c r="B17" s="537">
        <v>1.6972052819948975</v>
      </c>
      <c r="C17" s="537">
        <v>1.8958485347180847</v>
      </c>
      <c r="D17" s="537">
        <v>2.3320428431502114</v>
      </c>
      <c r="E17" s="537">
        <v>2.0957719995899033</v>
      </c>
      <c r="F17" s="537">
        <v>1.4214670592239225</v>
      </c>
      <c r="G17" s="537">
        <v>2.5937251343820007</v>
      </c>
      <c r="H17" s="537">
        <v>2.7954831059426102</v>
      </c>
      <c r="I17" s="537">
        <v>3.008705927618025</v>
      </c>
      <c r="J17" s="537">
        <v>2.9848903681715404</v>
      </c>
      <c r="K17" s="537">
        <v>2.7937794517589447</v>
      </c>
      <c r="L17" s="537">
        <v>3.1836621161589367</v>
      </c>
      <c r="M17" s="537">
        <v>3.2888325877232969</v>
      </c>
      <c r="N17" s="537">
        <v>3.6491077327098207</v>
      </c>
      <c r="O17" s="537">
        <v>3.6138842753075688</v>
      </c>
      <c r="P17" s="537">
        <v>2.728830841035931</v>
      </c>
      <c r="Q17" s="537">
        <v>3.9633687668784714</v>
      </c>
      <c r="R17" s="537">
        <v>4.6009014221543882</v>
      </c>
      <c r="S17" s="537">
        <v>5.0488760270314481</v>
      </c>
      <c r="T17" s="537">
        <v>5.5453435571049443</v>
      </c>
      <c r="U17" s="537">
        <v>5.5652456837187101</v>
      </c>
      <c r="V17" s="538">
        <v>6.4512908324810958</v>
      </c>
      <c r="W17" s="363">
        <v>0.15604318666803807</v>
      </c>
      <c r="X17" s="363">
        <v>7.1344692093564754E-2</v>
      </c>
      <c r="Y17" s="363">
        <v>0.20297370923151214</v>
      </c>
    </row>
    <row r="18" spans="1:25" s="367" customFormat="1" ht="15" customHeight="1" x14ac:dyDescent="0.15">
      <c r="A18" s="539" t="s">
        <v>93</v>
      </c>
      <c r="B18" s="540">
        <v>16.083509156138145</v>
      </c>
      <c r="C18" s="540">
        <v>16.32719046042941</v>
      </c>
      <c r="D18" s="540">
        <v>16.734274461109301</v>
      </c>
      <c r="E18" s="540">
        <v>18.759785913114872</v>
      </c>
      <c r="F18" s="540">
        <v>18.458782121500818</v>
      </c>
      <c r="G18" s="540">
        <v>20.489514862189719</v>
      </c>
      <c r="H18" s="540">
        <v>21.452876373918201</v>
      </c>
      <c r="I18" s="540">
        <v>23.2742621455197</v>
      </c>
      <c r="J18" s="540">
        <v>23.59554266246251</v>
      </c>
      <c r="K18" s="540">
        <v>22.747338960317734</v>
      </c>
      <c r="L18" s="540">
        <v>25.38632251281647</v>
      </c>
      <c r="M18" s="540">
        <v>27.640205512491487</v>
      </c>
      <c r="N18" s="540">
        <v>30.614630273914482</v>
      </c>
      <c r="O18" s="540">
        <v>32.648224442399616</v>
      </c>
      <c r="P18" s="540">
        <v>31.758678511805638</v>
      </c>
      <c r="Q18" s="540">
        <v>31.267344063945085</v>
      </c>
      <c r="R18" s="540">
        <v>33.691632420489391</v>
      </c>
      <c r="S18" s="540">
        <v>34.446317593920924</v>
      </c>
      <c r="T18" s="540">
        <v>36.418079192594696</v>
      </c>
      <c r="U18" s="540">
        <v>33.78471054317464</v>
      </c>
      <c r="V18" s="540">
        <v>31.78387416235638</v>
      </c>
      <c r="W18" s="541">
        <v>-6.1793560859025098E-2</v>
      </c>
      <c r="X18" s="541">
        <v>4.0348775466216846E-2</v>
      </c>
      <c r="Y18" s="541">
        <v>1</v>
      </c>
    </row>
    <row r="19" spans="1:25" s="367" customFormat="1" ht="15" customHeight="1" x14ac:dyDescent="0.15">
      <c r="A19" s="542" t="s">
        <v>678</v>
      </c>
      <c r="B19" s="537"/>
      <c r="C19" s="537"/>
      <c r="D19" s="537"/>
      <c r="E19" s="537"/>
      <c r="F19" s="537"/>
      <c r="G19" s="537"/>
      <c r="H19" s="537"/>
      <c r="I19" s="537"/>
      <c r="J19" s="537"/>
      <c r="K19" s="537"/>
      <c r="L19" s="537"/>
      <c r="M19" s="537"/>
      <c r="N19" s="537"/>
      <c r="O19" s="537"/>
      <c r="P19" s="537"/>
      <c r="Q19" s="537"/>
      <c r="R19" s="537"/>
      <c r="S19" s="537"/>
      <c r="T19" s="537"/>
      <c r="U19" s="537"/>
      <c r="V19" s="538"/>
      <c r="W19" s="363"/>
      <c r="X19" s="363"/>
      <c r="Y19" s="363"/>
    </row>
    <row r="20" spans="1:25" s="367" customFormat="1" ht="15" customHeight="1" x14ac:dyDescent="0.15">
      <c r="A20" s="364" t="s">
        <v>193</v>
      </c>
      <c r="B20" s="537">
        <v>0.78615804640714604</v>
      </c>
      <c r="C20" s="537">
        <v>0.72945047101323457</v>
      </c>
      <c r="D20" s="537">
        <v>0.67490678720596153</v>
      </c>
      <c r="E20" s="537">
        <v>0.64476567395956874</v>
      </c>
      <c r="F20" s="537">
        <v>0.67140926464991768</v>
      </c>
      <c r="G20" s="537">
        <v>0.65951619615869039</v>
      </c>
      <c r="H20" s="537">
        <v>0.67467297841119467</v>
      </c>
      <c r="I20" s="537">
        <v>0.78225825174829566</v>
      </c>
      <c r="J20" s="537">
        <v>0.77644459573683045</v>
      </c>
      <c r="K20" s="537">
        <v>0.72361459263228023</v>
      </c>
      <c r="L20" s="537">
        <v>0.91610561926828193</v>
      </c>
      <c r="M20" s="537">
        <v>1.0327818039935943</v>
      </c>
      <c r="N20" s="537">
        <v>0.98642972896431524</v>
      </c>
      <c r="O20" s="537">
        <v>1.1343262921813482</v>
      </c>
      <c r="P20" s="537">
        <v>1.0008661482132861</v>
      </c>
      <c r="Q20" s="537">
        <v>0.85618595190772806</v>
      </c>
      <c r="R20" s="537">
        <v>0.78200032476944115</v>
      </c>
      <c r="S20" s="537">
        <v>0.94467701121895209</v>
      </c>
      <c r="T20" s="537">
        <v>1.036153120842233</v>
      </c>
      <c r="U20" s="537">
        <v>1.0229796754410023</v>
      </c>
      <c r="V20" s="538">
        <v>0.96568504133915256</v>
      </c>
      <c r="W20" s="363">
        <v>-5.8586811898798219E-2</v>
      </c>
      <c r="X20" s="363">
        <v>3.5227902170908099E-2</v>
      </c>
      <c r="Y20" s="363">
        <v>3.0382861334219396E-2</v>
      </c>
    </row>
    <row r="21" spans="1:25" s="367" customFormat="1" ht="15" customHeight="1" x14ac:dyDescent="0.15">
      <c r="A21" s="364" t="s">
        <v>191</v>
      </c>
      <c r="B21" s="537">
        <v>1.5988549857412597</v>
      </c>
      <c r="C21" s="537">
        <v>1.3857460115610467</v>
      </c>
      <c r="D21" s="537">
        <v>1.0369822631895285</v>
      </c>
      <c r="E21" s="537">
        <v>1.1477068656316682</v>
      </c>
      <c r="F21" s="537">
        <v>1.3115024213435533</v>
      </c>
      <c r="G21" s="537">
        <v>1.320879610118449</v>
      </c>
      <c r="H21" s="537">
        <v>1.271952503489536</v>
      </c>
      <c r="I21" s="537">
        <v>1.38377708298532</v>
      </c>
      <c r="J21" s="537">
        <v>2.0752921357450864</v>
      </c>
      <c r="K21" s="537">
        <v>1.453776189100368</v>
      </c>
      <c r="L21" s="537">
        <v>2.0182698599180244</v>
      </c>
      <c r="M21" s="537">
        <v>2.4989392786298863</v>
      </c>
      <c r="N21" s="537">
        <v>3.0197721266767763</v>
      </c>
      <c r="O21" s="537">
        <v>2.8804344577010577</v>
      </c>
      <c r="P21" s="537">
        <v>2.3758876336473098</v>
      </c>
      <c r="Q21" s="537">
        <v>1.8890262390086883</v>
      </c>
      <c r="R21" s="537">
        <v>1.5249966575866445</v>
      </c>
      <c r="S21" s="537">
        <v>2.3829462000246355</v>
      </c>
      <c r="T21" s="537">
        <v>2.8813023294215974</v>
      </c>
      <c r="U21" s="537">
        <v>2.1884517237886389</v>
      </c>
      <c r="V21" s="538">
        <v>1.6161667367405186</v>
      </c>
      <c r="W21" s="363">
        <v>-0.26351997482542189</v>
      </c>
      <c r="X21" s="363">
        <v>4.1751038168287069E-2</v>
      </c>
      <c r="Y21" s="363">
        <v>5.0848638793525219E-2</v>
      </c>
    </row>
    <row r="22" spans="1:25" s="367" customFormat="1" ht="15" customHeight="1" x14ac:dyDescent="0.15">
      <c r="A22" s="364" t="s">
        <v>186</v>
      </c>
      <c r="B22" s="537">
        <v>0.86710305933831788</v>
      </c>
      <c r="C22" s="537">
        <v>0.96613505945386324</v>
      </c>
      <c r="D22" s="537">
        <v>0.91605317523738439</v>
      </c>
      <c r="E22" s="537">
        <v>1.2312462896304104</v>
      </c>
      <c r="F22" s="537">
        <v>1.2807135881572791</v>
      </c>
      <c r="G22" s="537">
        <v>1.4966309632839987</v>
      </c>
      <c r="H22" s="537">
        <v>1.6110931171112899</v>
      </c>
      <c r="I22" s="537">
        <v>1.7295709538329138</v>
      </c>
      <c r="J22" s="537">
        <v>1.975917069904034</v>
      </c>
      <c r="K22" s="537">
        <v>1.6327380716944242</v>
      </c>
      <c r="L22" s="537">
        <v>1.7762203324699952</v>
      </c>
      <c r="M22" s="537">
        <v>2.0210332253741825</v>
      </c>
      <c r="N22" s="537">
        <v>2.2534504883267683</v>
      </c>
      <c r="O22" s="537">
        <v>2.0451465304702845</v>
      </c>
      <c r="P22" s="537">
        <v>2.2688864999237706</v>
      </c>
      <c r="Q22" s="537">
        <v>2.1867333545566408</v>
      </c>
      <c r="R22" s="537">
        <v>2.3327442451106122</v>
      </c>
      <c r="S22" s="537">
        <v>2.4757097831286932</v>
      </c>
      <c r="T22" s="537">
        <v>2.4255910087256995</v>
      </c>
      <c r="U22" s="537">
        <v>2.0845589637370612</v>
      </c>
      <c r="V22" s="538">
        <v>1.6611958829131992</v>
      </c>
      <c r="W22" s="363">
        <v>-0.20527213421782231</v>
      </c>
      <c r="X22" s="363">
        <v>2.473074477468451E-2</v>
      </c>
      <c r="Y22" s="363">
        <v>5.2265368105460751E-2</v>
      </c>
    </row>
    <row r="23" spans="1:25" s="367" customFormat="1" ht="15" customHeight="1" x14ac:dyDescent="0.15">
      <c r="A23" s="364" t="s">
        <v>348</v>
      </c>
      <c r="B23" s="537">
        <v>4.3880524373185195E-2</v>
      </c>
      <c r="C23" s="537">
        <v>7.8462485552894937E-2</v>
      </c>
      <c r="D23" s="537">
        <v>9.79694096744336E-2</v>
      </c>
      <c r="E23" s="537">
        <v>0.53092919073226374</v>
      </c>
      <c r="F23" s="537">
        <v>0.25627393164383983</v>
      </c>
      <c r="G23" s="537">
        <v>0.11723735703227647</v>
      </c>
      <c r="H23" s="537">
        <v>7.6726308972018931E-2</v>
      </c>
      <c r="I23" s="537">
        <v>0.14205330174554545</v>
      </c>
      <c r="J23" s="537">
        <v>0.24963729423796019</v>
      </c>
      <c r="K23" s="537">
        <v>0.23314315865354904</v>
      </c>
      <c r="L23" s="537">
        <v>0.12443236977366293</v>
      </c>
      <c r="M23" s="537">
        <v>0.16094823415266155</v>
      </c>
      <c r="N23" s="537">
        <v>0.19704538969534097</v>
      </c>
      <c r="O23" s="537">
        <v>0.67946724186768015</v>
      </c>
      <c r="P23" s="537">
        <v>0.13007805482662549</v>
      </c>
      <c r="Q23" s="537">
        <v>9.6326201339234627E-2</v>
      </c>
      <c r="R23" s="537">
        <v>0.13205206619069909</v>
      </c>
      <c r="S23" s="537">
        <v>0.19280384547856547</v>
      </c>
      <c r="T23" s="537">
        <v>0.25052172225042812</v>
      </c>
      <c r="U23" s="537">
        <v>0.23996324212186024</v>
      </c>
      <c r="V23" s="538">
        <v>0.21657097592805824</v>
      </c>
      <c r="W23" s="363">
        <v>-9.9948600292572132E-2</v>
      </c>
      <c r="X23" s="363">
        <v>2.8874681361543697E-3</v>
      </c>
      <c r="Y23" s="363">
        <v>6.8138633705187744E-3</v>
      </c>
    </row>
    <row r="24" spans="1:25" s="367" customFormat="1" ht="15" customHeight="1" x14ac:dyDescent="0.15">
      <c r="A24" s="400" t="s">
        <v>577</v>
      </c>
      <c r="B24" s="537">
        <v>1.1158574322204686</v>
      </c>
      <c r="C24" s="537">
        <v>1.2931546956133511</v>
      </c>
      <c r="D24" s="537">
        <v>1.3164496295362473</v>
      </c>
      <c r="E24" s="537">
        <v>1.7275011505506652</v>
      </c>
      <c r="F24" s="537">
        <v>2.1446181484459679</v>
      </c>
      <c r="G24" s="537">
        <v>2.3741632853063903</v>
      </c>
      <c r="H24" s="537">
        <v>2.4268962670564038</v>
      </c>
      <c r="I24" s="537">
        <v>2.8443700556222016</v>
      </c>
      <c r="J24" s="537">
        <v>2.3632976730614854</v>
      </c>
      <c r="K24" s="537">
        <v>2.4525253573148151</v>
      </c>
      <c r="L24" s="537">
        <v>2.5045741877328447</v>
      </c>
      <c r="M24" s="537">
        <v>2.8557694536842657</v>
      </c>
      <c r="N24" s="537">
        <v>3.2319813478500174</v>
      </c>
      <c r="O24" s="537">
        <v>3.5510186689438985</v>
      </c>
      <c r="P24" s="537">
        <v>3.7785393784148673</v>
      </c>
      <c r="Q24" s="537">
        <v>4.1071763004005195</v>
      </c>
      <c r="R24" s="537">
        <v>4.4655586038124735</v>
      </c>
      <c r="S24" s="537">
        <v>5.0898093813398191</v>
      </c>
      <c r="T24" s="537">
        <v>5.7814223090808445</v>
      </c>
      <c r="U24" s="537">
        <v>5.7861409432978821</v>
      </c>
      <c r="V24" s="538">
        <v>5.6618047153280688</v>
      </c>
      <c r="W24" s="363">
        <v>-2.4162155939575714E-2</v>
      </c>
      <c r="X24" s="363">
        <v>8.9626232404745654E-2</v>
      </c>
      <c r="Y24" s="363">
        <v>0.17813450576876799</v>
      </c>
    </row>
    <row r="25" spans="1:25" s="367" customFormat="1" ht="15" customHeight="1" x14ac:dyDescent="0.15">
      <c r="A25" s="400" t="s">
        <v>135</v>
      </c>
      <c r="B25" s="537">
        <v>0.50154835533503095</v>
      </c>
      <c r="C25" s="537">
        <v>0.57273134818217331</v>
      </c>
      <c r="D25" s="537">
        <v>0.43937429347113921</v>
      </c>
      <c r="E25" s="537">
        <v>0.52414143613550668</v>
      </c>
      <c r="F25" s="537">
        <v>0.46120144817413811</v>
      </c>
      <c r="G25" s="537">
        <v>0.45821189528615863</v>
      </c>
      <c r="H25" s="537">
        <v>0.54828006116445782</v>
      </c>
      <c r="I25" s="537">
        <v>0.49644723598037044</v>
      </c>
      <c r="J25" s="537">
        <v>0.64508832377529646</v>
      </c>
      <c r="K25" s="537">
        <v>0.49663407754466538</v>
      </c>
      <c r="L25" s="537">
        <v>0.35070001857397415</v>
      </c>
      <c r="M25" s="537">
        <v>0.57770626038154826</v>
      </c>
      <c r="N25" s="537">
        <v>0.50382995726973534</v>
      </c>
      <c r="O25" s="537">
        <v>0.50738070157225423</v>
      </c>
      <c r="P25" s="537">
        <v>0.50897131187307276</v>
      </c>
      <c r="Q25" s="537">
        <v>0.48275239886527649</v>
      </c>
      <c r="R25" s="537">
        <v>0.44830777555434731</v>
      </c>
      <c r="S25" s="537">
        <v>0.47420347572763782</v>
      </c>
      <c r="T25" s="537">
        <v>0.51345698348305946</v>
      </c>
      <c r="U25" s="537">
        <v>0.51738418438406664</v>
      </c>
      <c r="V25" s="538">
        <v>0.51824223699767691</v>
      </c>
      <c r="W25" s="363">
        <v>-1.0783278642781946E-3</v>
      </c>
      <c r="X25" s="363">
        <v>4.101609606930845E-3</v>
      </c>
      <c r="Y25" s="363">
        <v>1.6305194085227768E-2</v>
      </c>
    </row>
    <row r="26" spans="1:25" s="367" customFormat="1" ht="15" customHeight="1" x14ac:dyDescent="0.15">
      <c r="A26" s="364" t="s">
        <v>120</v>
      </c>
      <c r="B26" s="537">
        <v>1.7717920723672462</v>
      </c>
      <c r="C26" s="537">
        <v>1.7250379150876141</v>
      </c>
      <c r="D26" s="537">
        <v>1.7530890144645392</v>
      </c>
      <c r="E26" s="537">
        <v>1.793969284312281</v>
      </c>
      <c r="F26" s="537">
        <v>1.5296538840698568</v>
      </c>
      <c r="G26" s="537">
        <v>1.7972971882086795</v>
      </c>
      <c r="H26" s="537">
        <v>1.7504670120253283</v>
      </c>
      <c r="I26" s="537">
        <v>1.9004232147169997</v>
      </c>
      <c r="J26" s="537">
        <v>1.7570860220946161</v>
      </c>
      <c r="K26" s="537">
        <v>1.9287843150057973</v>
      </c>
      <c r="L26" s="537">
        <v>1.9769364293198652</v>
      </c>
      <c r="M26" s="537">
        <v>2.0403160854085574</v>
      </c>
      <c r="N26" s="537">
        <v>2.2243036163974779</v>
      </c>
      <c r="O26" s="537">
        <v>2.0979003259567071</v>
      </c>
      <c r="P26" s="537">
        <v>2.180347413251531</v>
      </c>
      <c r="Q26" s="537">
        <v>2.3008850440173285</v>
      </c>
      <c r="R26" s="537">
        <v>2.1551971574128337</v>
      </c>
      <c r="S26" s="537">
        <v>2.7080931193938631</v>
      </c>
      <c r="T26" s="537">
        <v>3.0264598239693905</v>
      </c>
      <c r="U26" s="537">
        <v>1.6243338840666033</v>
      </c>
      <c r="V26" s="538">
        <v>1.6429799097083584</v>
      </c>
      <c r="W26" s="363">
        <v>8.715578511215849E-3</v>
      </c>
      <c r="X26" s="363">
        <v>-1.7032488916633559E-2</v>
      </c>
      <c r="Y26" s="363">
        <v>5.169224812921773E-2</v>
      </c>
    </row>
    <row r="27" spans="1:25" s="367" customFormat="1" ht="15" customHeight="1" x14ac:dyDescent="0.15">
      <c r="A27" s="364" t="s">
        <v>209</v>
      </c>
      <c r="B27" s="537">
        <v>2.7963178968022247E-2</v>
      </c>
      <c r="C27" s="537">
        <v>2.4743255928182384E-2</v>
      </c>
      <c r="D27" s="537">
        <v>2.3169407225093818E-2</v>
      </c>
      <c r="E27" s="537">
        <v>7.012255762486154E-2</v>
      </c>
      <c r="F27" s="537">
        <v>2.6913991643366903E-2</v>
      </c>
      <c r="G27" s="537">
        <v>3.1610893184073778E-2</v>
      </c>
      <c r="H27" s="537">
        <v>2.7037363591704128E-2</v>
      </c>
      <c r="I27" s="537">
        <v>6.0112636317729631E-2</v>
      </c>
      <c r="J27" s="537">
        <v>3.1051557909126594E-2</v>
      </c>
      <c r="K27" s="537">
        <v>2.7689021156378783E-2</v>
      </c>
      <c r="L27" s="537">
        <v>0.11060975183087006</v>
      </c>
      <c r="M27" s="537">
        <v>3.5570745399106263E-2</v>
      </c>
      <c r="N27" s="537">
        <v>0.12887982119366861</v>
      </c>
      <c r="O27" s="537">
        <v>0.10665384563910192</v>
      </c>
      <c r="P27" s="537">
        <v>0.17623736919540459</v>
      </c>
      <c r="Q27" s="537">
        <v>0.26469786415904062</v>
      </c>
      <c r="R27" s="537">
        <v>2.0185321043974302</v>
      </c>
      <c r="S27" s="537">
        <v>0.62205786907560379</v>
      </c>
      <c r="T27" s="537">
        <v>0.2158138171623574</v>
      </c>
      <c r="U27" s="537">
        <v>0.26539655380161409</v>
      </c>
      <c r="V27" s="538">
        <v>0.15099600483600883</v>
      </c>
      <c r="W27" s="363">
        <v>-0.4326096353221347</v>
      </c>
      <c r="X27" s="363">
        <v>0.25359937693754997</v>
      </c>
      <c r="Y27" s="363">
        <v>4.7507111330953736E-3</v>
      </c>
    </row>
    <row r="28" spans="1:25" s="367" customFormat="1" ht="15" customHeight="1" x14ac:dyDescent="0.15">
      <c r="A28" s="364" t="s">
        <v>113</v>
      </c>
      <c r="B28" s="537">
        <v>4.7490815817397305</v>
      </c>
      <c r="C28" s="537">
        <v>4.9305977887446772</v>
      </c>
      <c r="D28" s="537">
        <v>5.1992388923690349</v>
      </c>
      <c r="E28" s="537">
        <v>5.412979406334288</v>
      </c>
      <c r="F28" s="537">
        <v>5.2210296852315983</v>
      </c>
      <c r="G28" s="537">
        <v>5.9700164590732294</v>
      </c>
      <c r="H28" s="537">
        <v>6.0175796592133128</v>
      </c>
      <c r="I28" s="537">
        <v>6.3695965706883779</v>
      </c>
      <c r="J28" s="537">
        <v>6.5443858565083577</v>
      </c>
      <c r="K28" s="537">
        <v>6.9934143387803251</v>
      </c>
      <c r="L28" s="537">
        <v>7.4568656411048035</v>
      </c>
      <c r="M28" s="537">
        <v>7.0404827468778732</v>
      </c>
      <c r="N28" s="537">
        <v>7.9559347765193555</v>
      </c>
      <c r="O28" s="537">
        <v>9.1903488288320858</v>
      </c>
      <c r="P28" s="537">
        <v>9.1222713992186293</v>
      </c>
      <c r="Q28" s="537">
        <v>9.9515141061027723</v>
      </c>
      <c r="R28" s="537">
        <v>9.8683263212919794</v>
      </c>
      <c r="S28" s="537">
        <v>9.6999659655185777</v>
      </c>
      <c r="T28" s="537">
        <v>9.7740309434384489</v>
      </c>
      <c r="U28" s="537">
        <v>9.6320494208313594</v>
      </c>
      <c r="V28" s="538">
        <v>9.2466850460678849</v>
      </c>
      <c r="W28" s="363">
        <v>-4.2631482005058841E-2</v>
      </c>
      <c r="X28" s="363">
        <v>3.25306309557436E-2</v>
      </c>
      <c r="Y28" s="363">
        <v>0.29092378729020107</v>
      </c>
    </row>
    <row r="29" spans="1:25" s="367" customFormat="1" ht="15" customHeight="1" x14ac:dyDescent="0.15">
      <c r="A29" s="364" t="s">
        <v>110</v>
      </c>
      <c r="B29" s="537">
        <v>1.8933236280712824</v>
      </c>
      <c r="C29" s="537">
        <v>2.4463709327494199</v>
      </c>
      <c r="D29" s="537">
        <v>2.7218580154102194</v>
      </c>
      <c r="E29" s="537">
        <v>2.7867876907169191</v>
      </c>
      <c r="F29" s="537">
        <v>2.087561908156061</v>
      </c>
      <c r="G29" s="537">
        <v>2.1790755894293619</v>
      </c>
      <c r="H29" s="537">
        <v>1.9985904500412359</v>
      </c>
      <c r="I29" s="537">
        <v>1.8144287777869901</v>
      </c>
      <c r="J29" s="537">
        <v>1.5672954218217965</v>
      </c>
      <c r="K29" s="537">
        <v>0.59352211062036897</v>
      </c>
      <c r="L29" s="537">
        <v>0.586171866947517</v>
      </c>
      <c r="M29" s="537">
        <v>0.44226524999680328</v>
      </c>
      <c r="N29" s="537">
        <v>0.2784179286677852</v>
      </c>
      <c r="O29" s="537">
        <v>0.28347305240358073</v>
      </c>
      <c r="P29" s="537">
        <v>0.35511294126975212</v>
      </c>
      <c r="Q29" s="537">
        <v>0.45329881613051271</v>
      </c>
      <c r="R29" s="537">
        <v>0.50814083997457626</v>
      </c>
      <c r="S29" s="537">
        <v>0.41661983747327125</v>
      </c>
      <c r="T29" s="537">
        <v>0.42044985495024861</v>
      </c>
      <c r="U29" s="537">
        <v>0.34281173940746251</v>
      </c>
      <c r="V29" s="538">
        <v>0.17981975685414511</v>
      </c>
      <c r="W29" s="363">
        <v>-0.47688942521912803</v>
      </c>
      <c r="X29" s="363">
        <v>-5.3410073767564126E-2</v>
      </c>
      <c r="Y29" s="363">
        <v>5.6575783032490369E-3</v>
      </c>
    </row>
    <row r="30" spans="1:25" s="367" customFormat="1" ht="15" customHeight="1" x14ac:dyDescent="0.15">
      <c r="A30" s="364" t="s">
        <v>107</v>
      </c>
      <c r="B30" s="537">
        <v>2.2972010716265361</v>
      </c>
      <c r="C30" s="537">
        <v>1.7124570076663879</v>
      </c>
      <c r="D30" s="537">
        <v>2.0396239141736903</v>
      </c>
      <c r="E30" s="537">
        <v>2.1337518592668605</v>
      </c>
      <c r="F30" s="537">
        <v>2.754833765422986</v>
      </c>
      <c r="G30" s="537">
        <v>3.2452645766766453</v>
      </c>
      <c r="H30" s="537">
        <v>4.0043088253117425</v>
      </c>
      <c r="I30" s="537">
        <v>4.4982391095725252</v>
      </c>
      <c r="J30" s="537">
        <v>4.6219037821697899</v>
      </c>
      <c r="K30" s="537">
        <v>5.0706787892853322</v>
      </c>
      <c r="L30" s="537">
        <v>6.1955232982632795</v>
      </c>
      <c r="M30" s="537">
        <v>7.184441726478962</v>
      </c>
      <c r="N30" s="537">
        <v>8.1619759799724765</v>
      </c>
      <c r="O30" s="537">
        <v>8.5691509986979959</v>
      </c>
      <c r="P30" s="537">
        <v>8.4236947788944274</v>
      </c>
      <c r="Q30" s="537">
        <v>7.4821105891543427</v>
      </c>
      <c r="R30" s="537">
        <v>7.7298239385398393</v>
      </c>
      <c r="S30" s="537">
        <v>8.0803803120197841</v>
      </c>
      <c r="T30" s="537">
        <v>8.5571744299628349</v>
      </c>
      <c r="U30" s="537">
        <v>8.4934115284540148</v>
      </c>
      <c r="V30" s="538">
        <v>8.5129874458867398</v>
      </c>
      <c r="W30" s="363">
        <v>-4.3370218146254746E-4</v>
      </c>
      <c r="X30" s="363">
        <v>5.2935108241259909E-2</v>
      </c>
      <c r="Y30" s="363">
        <v>0.26783982979548793</v>
      </c>
    </row>
    <row r="31" spans="1:25" s="367" customFormat="1" ht="15" customHeight="1" x14ac:dyDescent="0.15">
      <c r="A31" s="364" t="s">
        <v>648</v>
      </c>
      <c r="B31" s="537">
        <v>9.3175525031284455E-6</v>
      </c>
      <c r="C31" s="537">
        <v>1.4415821510061517E-5</v>
      </c>
      <c r="D31" s="537">
        <v>1.7132162517412327E-4</v>
      </c>
      <c r="E31" s="537">
        <v>7.7235479251267589E-3</v>
      </c>
      <c r="F31" s="537">
        <v>4.3108802198827824E-2</v>
      </c>
      <c r="G31" s="537">
        <v>7.039596586185054E-2</v>
      </c>
      <c r="H31" s="537">
        <v>6.5235958038020458E-2</v>
      </c>
      <c r="I31" s="537">
        <v>9.1957535892948555E-2</v>
      </c>
      <c r="J31" s="537">
        <v>0.11533295700199743</v>
      </c>
      <c r="K31" s="537">
        <v>0.17061140887141638</v>
      </c>
      <c r="L31" s="537">
        <v>0.47701063460093418</v>
      </c>
      <c r="M31" s="537">
        <v>0.58359788239658716</v>
      </c>
      <c r="N31" s="537">
        <v>0.62581238283640994</v>
      </c>
      <c r="O31" s="537">
        <v>0.49167706003745482</v>
      </c>
      <c r="P31" s="537">
        <v>0.53268620944194345</v>
      </c>
      <c r="Q31" s="537">
        <v>0.40723116402238424</v>
      </c>
      <c r="R31" s="537">
        <v>0.73477852653008036</v>
      </c>
      <c r="S31" s="537">
        <v>0.94546674849560952</v>
      </c>
      <c r="T31" s="537">
        <v>0.99027044248657192</v>
      </c>
      <c r="U31" s="537">
        <v>1.0405560863515069</v>
      </c>
      <c r="V31" s="538">
        <v>0.78978126431617846</v>
      </c>
      <c r="W31" s="363">
        <v>-0.24307454221815095</v>
      </c>
      <c r="X31" s="363">
        <v>0.19819014282929315</v>
      </c>
      <c r="Y31" s="363">
        <v>2.4848489529057018E-2</v>
      </c>
    </row>
    <row r="32" spans="1:25" s="542" customFormat="1" ht="15" customHeight="1" x14ac:dyDescent="0.15">
      <c r="A32" s="364" t="s">
        <v>95</v>
      </c>
      <c r="B32" s="537">
        <v>0.11529912894161429</v>
      </c>
      <c r="C32" s="537">
        <v>0.1355605621735102</v>
      </c>
      <c r="D32" s="537">
        <v>0.20270181197075524</v>
      </c>
      <c r="E32" s="537">
        <v>0.24726353120936348</v>
      </c>
      <c r="F32" s="537">
        <v>0.35372888303688721</v>
      </c>
      <c r="G32" s="537">
        <v>0.48216970413502291</v>
      </c>
      <c r="H32" s="537">
        <v>0.70219113400177779</v>
      </c>
      <c r="I32" s="537">
        <v>0.8585047622228883</v>
      </c>
      <c r="J32" s="537">
        <v>0.65832370732233247</v>
      </c>
      <c r="K32" s="537">
        <v>0.81775594417367836</v>
      </c>
      <c r="L32" s="537">
        <v>0.76420408591997979</v>
      </c>
      <c r="M32" s="537">
        <v>1.0069430266713006</v>
      </c>
      <c r="N32" s="537">
        <v>0.90061950397261925</v>
      </c>
      <c r="O32" s="537">
        <v>0.92454853499890977</v>
      </c>
      <c r="P32" s="537">
        <v>0.76755515557119569</v>
      </c>
      <c r="Q32" s="537">
        <v>0.65283700805566358</v>
      </c>
      <c r="R32" s="537">
        <v>0.77034348538417974</v>
      </c>
      <c r="S32" s="537">
        <v>0.29531819488182232</v>
      </c>
      <c r="T32" s="537">
        <v>0.39410671986525336</v>
      </c>
      <c r="U32" s="537">
        <v>0.29795749597197208</v>
      </c>
      <c r="V32" s="538">
        <v>0.24785841677541673</v>
      </c>
      <c r="W32" s="363">
        <v>-0.17041453452923228</v>
      </c>
      <c r="X32" s="363">
        <v>-9.6031992361262919E-2</v>
      </c>
      <c r="Y32" s="363">
        <v>7.7982443395453304E-3</v>
      </c>
    </row>
    <row r="33" spans="1:26" s="542" customFormat="1" ht="15" customHeight="1" x14ac:dyDescent="0.15">
      <c r="A33" s="364" t="s">
        <v>679</v>
      </c>
      <c r="B33" s="537">
        <v>0.31543677345579968</v>
      </c>
      <c r="C33" s="537">
        <v>0.32672851088154409</v>
      </c>
      <c r="D33" s="537">
        <v>0.31268652555609799</v>
      </c>
      <c r="E33" s="537">
        <v>0.50089742908509005</v>
      </c>
      <c r="F33" s="537">
        <v>0.31623239932653524</v>
      </c>
      <c r="G33" s="537">
        <v>0.28704517843489152</v>
      </c>
      <c r="H33" s="537">
        <v>0.27784473549017807</v>
      </c>
      <c r="I33" s="537">
        <v>0.30252265640659304</v>
      </c>
      <c r="J33" s="537">
        <v>0.21448626517380109</v>
      </c>
      <c r="K33" s="537">
        <v>0.15245158548433468</v>
      </c>
      <c r="L33" s="537">
        <v>0.12869841709244101</v>
      </c>
      <c r="M33" s="537">
        <v>0.15940979304615954</v>
      </c>
      <c r="N33" s="537">
        <v>0.1461772255717344</v>
      </c>
      <c r="O33" s="537">
        <v>0.18669790309725354</v>
      </c>
      <c r="P33" s="537">
        <v>0.13754421806382267</v>
      </c>
      <c r="Q33" s="537">
        <v>0.1365690262249557</v>
      </c>
      <c r="R33" s="537">
        <v>0.22083037393425542</v>
      </c>
      <c r="S33" s="537">
        <v>0.11826585014409297</v>
      </c>
      <c r="T33" s="537">
        <v>0.15132568695572601</v>
      </c>
      <c r="U33" s="537">
        <v>0.24871510151958942</v>
      </c>
      <c r="V33" s="538">
        <v>0.37310072866497501</v>
      </c>
      <c r="W33" s="363">
        <v>0.49601421664247924</v>
      </c>
      <c r="X33" s="363">
        <v>5.0163745114466973E-2</v>
      </c>
      <c r="Y33" s="363">
        <v>1.1738680022426638E-2</v>
      </c>
    </row>
    <row r="34" spans="1:26" x14ac:dyDescent="0.2">
      <c r="A34" s="539" t="s">
        <v>93</v>
      </c>
      <c r="B34" s="540">
        <v>16.083509156138145</v>
      </c>
      <c r="C34" s="540">
        <v>16.32719046042941</v>
      </c>
      <c r="D34" s="540">
        <v>16.734274461109301</v>
      </c>
      <c r="E34" s="540">
        <v>18.759785913114872</v>
      </c>
      <c r="F34" s="540">
        <v>18.458782121500818</v>
      </c>
      <c r="G34" s="540">
        <v>20.489514862189719</v>
      </c>
      <c r="H34" s="540">
        <v>21.452876373918201</v>
      </c>
      <c r="I34" s="540">
        <v>23.2742621455197</v>
      </c>
      <c r="J34" s="540">
        <v>23.59554266246251</v>
      </c>
      <c r="K34" s="540">
        <v>22.747338960317734</v>
      </c>
      <c r="L34" s="540">
        <v>25.38632251281647</v>
      </c>
      <c r="M34" s="540">
        <v>27.640205512491487</v>
      </c>
      <c r="N34" s="540">
        <v>30.614630273914482</v>
      </c>
      <c r="O34" s="540">
        <v>32.648224442399616</v>
      </c>
      <c r="P34" s="540">
        <v>31.758678511805638</v>
      </c>
      <c r="Q34" s="540">
        <v>31.267344063945085</v>
      </c>
      <c r="R34" s="540">
        <v>33.691632420489391</v>
      </c>
      <c r="S34" s="540">
        <v>34.446317593920924</v>
      </c>
      <c r="T34" s="540">
        <v>36.418079192594696</v>
      </c>
      <c r="U34" s="540">
        <v>33.78471054317464</v>
      </c>
      <c r="V34" s="540">
        <v>31.78387416235638</v>
      </c>
      <c r="W34" s="541">
        <v>-6.1793560859025098E-2</v>
      </c>
      <c r="X34" s="541">
        <v>4.0348775466216846E-2</v>
      </c>
      <c r="Y34" s="541">
        <v>1</v>
      </c>
    </row>
    <row r="35" spans="1:26" ht="10" customHeight="1" x14ac:dyDescent="0.2">
      <c r="A35" s="394"/>
      <c r="B35" s="543"/>
      <c r="C35" s="543"/>
      <c r="D35" s="543"/>
      <c r="E35" s="543"/>
      <c r="F35" s="543"/>
      <c r="G35" s="543"/>
      <c r="H35" s="543"/>
      <c r="I35" s="543"/>
      <c r="J35" s="543"/>
      <c r="K35" s="543"/>
      <c r="L35" s="543"/>
      <c r="M35" s="543"/>
      <c r="N35" s="543"/>
      <c r="O35" s="543"/>
      <c r="P35" s="543"/>
      <c r="Q35" s="543"/>
      <c r="R35" s="543"/>
      <c r="S35" s="543"/>
      <c r="T35" s="543"/>
      <c r="U35" s="543"/>
      <c r="V35" s="543"/>
      <c r="W35" s="544"/>
      <c r="X35" s="544"/>
      <c r="Y35" s="544"/>
      <c r="Z35" s="545"/>
    </row>
    <row r="36" spans="1:26" ht="10" customHeight="1" x14ac:dyDescent="0.2">
      <c r="A36" s="550" t="s">
        <v>89</v>
      </c>
      <c r="B36" s="543"/>
      <c r="C36" s="543"/>
      <c r="D36" s="543"/>
      <c r="E36" s="543"/>
      <c r="F36" s="543"/>
      <c r="G36" s="543"/>
      <c r="H36" s="543"/>
      <c r="I36" s="543"/>
      <c r="J36" s="543"/>
      <c r="K36" s="543"/>
      <c r="L36" s="543"/>
      <c r="M36" s="543"/>
      <c r="N36" s="543"/>
      <c r="O36" s="543"/>
      <c r="P36" s="543"/>
      <c r="Q36" s="543"/>
      <c r="R36" s="543"/>
      <c r="S36" s="543"/>
      <c r="T36" s="543"/>
      <c r="U36" s="543"/>
      <c r="V36" s="543"/>
      <c r="W36" s="544"/>
      <c r="X36" s="544"/>
      <c r="Y36" s="544"/>
      <c r="Z36" s="545"/>
    </row>
    <row r="37" spans="1:26" ht="11.25" customHeight="1" x14ac:dyDescent="0.2">
      <c r="A37" s="400" t="s">
        <v>680</v>
      </c>
      <c r="B37" s="543"/>
      <c r="C37" s="543"/>
      <c r="D37" s="543"/>
      <c r="E37" s="543"/>
      <c r="F37" s="543"/>
      <c r="G37" s="543"/>
      <c r="H37" s="543"/>
      <c r="I37" s="543"/>
      <c r="J37" s="543"/>
      <c r="K37" s="543"/>
      <c r="L37" s="543"/>
      <c r="M37" s="543"/>
      <c r="N37" s="543"/>
      <c r="O37" s="543"/>
      <c r="P37" s="543"/>
      <c r="Q37" s="543"/>
      <c r="R37" s="543"/>
      <c r="S37" s="543"/>
      <c r="T37" s="543"/>
      <c r="U37" s="543"/>
      <c r="V37" s="543"/>
      <c r="W37" s="544"/>
      <c r="X37" s="544"/>
      <c r="Y37" s="544"/>
      <c r="Z37" s="545"/>
    </row>
    <row r="38" spans="1:26" ht="12.75" customHeight="1" x14ac:dyDescent="0.2">
      <c r="A38" s="546" t="s">
        <v>681</v>
      </c>
      <c r="B38" s="547"/>
      <c r="C38" s="547"/>
      <c r="D38" s="547"/>
      <c r="E38" s="547"/>
      <c r="F38" s="547"/>
      <c r="G38" s="547"/>
      <c r="H38" s="547"/>
      <c r="I38" s="547"/>
      <c r="J38" s="381"/>
      <c r="K38" s="381"/>
      <c r="Z38" s="358"/>
    </row>
    <row r="39" spans="1:26" ht="14.25" customHeight="1" x14ac:dyDescent="0.2">
      <c r="A39" s="402" t="s">
        <v>682</v>
      </c>
      <c r="B39" s="547"/>
      <c r="C39" s="547"/>
      <c r="D39" s="547"/>
      <c r="E39" s="547"/>
      <c r="F39" s="547"/>
      <c r="G39" s="547"/>
      <c r="H39" s="547"/>
      <c r="I39" s="547"/>
      <c r="J39" s="381"/>
      <c r="K39" s="381"/>
      <c r="Z39" s="358"/>
    </row>
    <row r="40" spans="1:26" ht="14.25" customHeight="1" x14ac:dyDescent="0.2">
      <c r="A40" s="356" t="s">
        <v>683</v>
      </c>
      <c r="B40" s="547"/>
      <c r="C40" s="547"/>
      <c r="D40" s="547"/>
      <c r="E40" s="547"/>
      <c r="F40" s="547"/>
      <c r="G40" s="547"/>
      <c r="H40" s="547"/>
      <c r="I40" s="547"/>
      <c r="J40" s="381"/>
      <c r="K40" s="381"/>
      <c r="Z40" s="358"/>
    </row>
    <row r="41" spans="1:26" ht="14.25" customHeight="1" x14ac:dyDescent="0.2">
      <c r="A41" s="385"/>
      <c r="B41" s="547"/>
      <c r="C41" s="547"/>
      <c r="D41" s="547"/>
      <c r="E41" s="547"/>
      <c r="F41" s="547"/>
      <c r="G41" s="547"/>
      <c r="H41" s="547"/>
      <c r="I41" s="547"/>
      <c r="J41" s="381"/>
      <c r="K41" s="381"/>
      <c r="Z41" s="358"/>
    </row>
    <row r="42" spans="1:26" ht="14.25" customHeight="1" x14ac:dyDescent="0.2">
      <c r="A42" s="548"/>
      <c r="B42" s="547"/>
      <c r="C42" s="547"/>
      <c r="D42" s="547"/>
      <c r="E42" s="547"/>
      <c r="F42" s="547"/>
      <c r="G42" s="547"/>
      <c r="H42" s="547"/>
      <c r="I42" s="547"/>
      <c r="J42" s="381"/>
      <c r="K42" s="381"/>
      <c r="Z42" s="358"/>
    </row>
    <row r="43" spans="1:26" ht="14.25" customHeight="1" x14ac:dyDescent="0.2">
      <c r="A43" s="385"/>
      <c r="B43" s="534"/>
      <c r="C43" s="534"/>
      <c r="D43" s="534"/>
      <c r="E43" s="534"/>
      <c r="F43" s="534"/>
      <c r="G43" s="534"/>
      <c r="H43" s="535"/>
      <c r="I43" s="384"/>
      <c r="Z43" s="358"/>
    </row>
    <row r="44" spans="1:26" ht="14.25" customHeight="1" x14ac:dyDescent="0.2">
      <c r="A44" s="385"/>
      <c r="B44" s="534"/>
      <c r="C44" s="534"/>
      <c r="D44" s="534"/>
      <c r="E44" s="534"/>
      <c r="F44" s="534"/>
      <c r="G44" s="534"/>
      <c r="H44" s="535"/>
      <c r="I44" s="384"/>
      <c r="Z44" s="358"/>
    </row>
    <row r="45" spans="1:26" ht="11.25" customHeight="1" x14ac:dyDescent="0.2">
      <c r="B45" s="534"/>
      <c r="C45" s="534"/>
      <c r="D45" s="534"/>
      <c r="E45" s="534"/>
      <c r="F45" s="534"/>
      <c r="G45" s="534"/>
      <c r="H45" s="535"/>
      <c r="I45" s="384"/>
      <c r="Z45" s="358"/>
    </row>
    <row r="46" spans="1:26" x14ac:dyDescent="0.2">
      <c r="A46" s="549"/>
    </row>
    <row r="47" spans="1:26" ht="14.25" customHeight="1" x14ac:dyDescent="0.2">
      <c r="A47" s="354"/>
      <c r="B47" s="534"/>
      <c r="C47" s="534"/>
      <c r="D47" s="534"/>
      <c r="E47" s="534"/>
      <c r="F47" s="534"/>
      <c r="G47" s="534"/>
      <c r="H47" s="535"/>
      <c r="I47" s="384"/>
      <c r="Z47" s="358"/>
    </row>
  </sheetData>
  <mergeCells count="1">
    <mergeCell ref="W2:X2"/>
  </mergeCells>
  <conditionalFormatting sqref="W5:Y16">
    <cfRule type="cellIs" dxfId="246" priority="32" operator="lessThanOrEqual">
      <formula>0</formula>
    </cfRule>
    <cfRule type="cellIs" dxfId="245" priority="33" operator="greaterThan">
      <formula>0</formula>
    </cfRule>
  </conditionalFormatting>
  <conditionalFormatting sqref="W5:Y16">
    <cfRule type="cellIs" dxfId="244" priority="30" operator="lessThanOrEqual">
      <formula>0</formula>
    </cfRule>
    <cfRule type="cellIs" dxfId="243" priority="31" operator="greaterThan">
      <formula>0</formula>
    </cfRule>
  </conditionalFormatting>
  <conditionalFormatting sqref="W18:Y18">
    <cfRule type="cellIs" dxfId="242" priority="28" operator="lessThanOrEqual">
      <formula>0</formula>
    </cfRule>
    <cfRule type="cellIs" dxfId="241" priority="29" operator="greaterThan">
      <formula>0</formula>
    </cfRule>
  </conditionalFormatting>
  <conditionalFormatting sqref="W18:Y18">
    <cfRule type="cellIs" dxfId="240" priority="26" operator="lessThanOrEqual">
      <formula>0</formula>
    </cfRule>
    <cfRule type="cellIs" dxfId="239" priority="27" operator="greaterThan">
      <formula>0</formula>
    </cfRule>
  </conditionalFormatting>
  <conditionalFormatting sqref="W19:Y29">
    <cfRule type="cellIs" dxfId="238" priority="24" operator="lessThanOrEqual">
      <formula>0</formula>
    </cfRule>
    <cfRule type="cellIs" dxfId="237" priority="25" operator="greaterThan">
      <formula>0</formula>
    </cfRule>
  </conditionalFormatting>
  <conditionalFormatting sqref="W19:Y29">
    <cfRule type="cellIs" dxfId="236" priority="22" operator="lessThanOrEqual">
      <formula>0</formula>
    </cfRule>
    <cfRule type="cellIs" dxfId="235" priority="23" operator="greaterThan">
      <formula>0</formula>
    </cfRule>
  </conditionalFormatting>
  <conditionalFormatting sqref="W30:Y30">
    <cfRule type="cellIs" dxfId="234" priority="20" operator="lessThanOrEqual">
      <formula>0</formula>
    </cfRule>
    <cfRule type="cellIs" dxfId="233" priority="21" operator="greaterThan">
      <formula>0</formula>
    </cfRule>
  </conditionalFormatting>
  <conditionalFormatting sqref="W30:Y30">
    <cfRule type="cellIs" dxfId="232" priority="18" operator="lessThanOrEqual">
      <formula>0</formula>
    </cfRule>
    <cfRule type="cellIs" dxfId="231" priority="19" operator="greaterThan">
      <formula>0</formula>
    </cfRule>
  </conditionalFormatting>
  <conditionalFormatting sqref="W31:Y33">
    <cfRule type="cellIs" dxfId="230" priority="16" operator="lessThanOrEqual">
      <formula>0</formula>
    </cfRule>
    <cfRule type="cellIs" dxfId="229" priority="17" operator="greaterThan">
      <formula>0</formula>
    </cfRule>
  </conditionalFormatting>
  <conditionalFormatting sqref="W31:Y33">
    <cfRule type="cellIs" dxfId="228" priority="14" operator="lessThanOrEqual">
      <formula>0</formula>
    </cfRule>
    <cfRule type="cellIs" dxfId="227" priority="15" operator="greaterThan">
      <formula>0</formula>
    </cfRule>
  </conditionalFormatting>
  <conditionalFormatting sqref="W33:Y33">
    <cfRule type="cellIs" dxfId="226" priority="12" operator="lessThanOrEqual">
      <formula>0</formula>
    </cfRule>
    <cfRule type="cellIs" dxfId="225" priority="13" operator="greaterThan">
      <formula>0</formula>
    </cfRule>
  </conditionalFormatting>
  <conditionalFormatting sqref="W33:Y33">
    <cfRule type="cellIs" dxfId="224" priority="10" operator="lessThanOrEqual">
      <formula>0</formula>
    </cfRule>
    <cfRule type="cellIs" dxfId="223" priority="11" operator="greaterThan">
      <formula>0</formula>
    </cfRule>
  </conditionalFormatting>
  <conditionalFormatting sqref="B35:C37 E35:V37">
    <cfRule type="cellIs" dxfId="222" priority="9" stopIfTrue="1" operator="between">
      <formula>0.000000000001</formula>
      <formula>0.05</formula>
    </cfRule>
  </conditionalFormatting>
  <conditionalFormatting sqref="W17:Y17">
    <cfRule type="cellIs" dxfId="221" priority="7" operator="lessThanOrEqual">
      <formula>0</formula>
    </cfRule>
    <cfRule type="cellIs" dxfId="220" priority="8" operator="greaterThan">
      <formula>0</formula>
    </cfRule>
  </conditionalFormatting>
  <conditionalFormatting sqref="W17:Y17">
    <cfRule type="cellIs" dxfId="219" priority="5" operator="lessThanOrEqual">
      <formula>0</formula>
    </cfRule>
    <cfRule type="cellIs" dxfId="218" priority="6" operator="greaterThan">
      <formula>0</formula>
    </cfRule>
  </conditionalFormatting>
  <conditionalFormatting sqref="W34:Y34">
    <cfRule type="cellIs" dxfId="217" priority="3" operator="lessThanOrEqual">
      <formula>0</formula>
    </cfRule>
    <cfRule type="cellIs" dxfId="216" priority="4" operator="greaterThan">
      <formula>0</formula>
    </cfRule>
  </conditionalFormatting>
  <conditionalFormatting sqref="W34:Y34">
    <cfRule type="cellIs" dxfId="215" priority="1" operator="lessThanOrEqual">
      <formula>0</formula>
    </cfRule>
    <cfRule type="cellIs" dxfId="214" priority="2" operator="greaterThan">
      <formula>0</formula>
    </cfRule>
  </conditionalFormatting>
  <hyperlinks>
    <hyperlink ref="L1" location="Contents!A1" display="Contents" xr:uid="{27B46E26-B907-4AEE-AB8F-85706D85F9FF}"/>
    <hyperlink ref="AA1" location="Contents!A1" display="Contents" xr:uid="{8F045273-6F41-4412-BDF0-A70345CA8EFC}"/>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80786-E5E7-4403-B752-29BB17ED5459}">
  <dimension ref="A1:Q29"/>
  <sheetViews>
    <sheetView showGridLines="0" workbookViewId="0">
      <pane xSplit="1" ySplit="4" topLeftCell="B17" activePane="bottomRight" state="frozen"/>
      <selection activeCell="AL81" sqref="AL81"/>
      <selection pane="topRight" activeCell="AL81" sqref="AL81"/>
      <selection pane="bottomLeft" activeCell="AL81" sqref="AL81"/>
      <selection pane="bottomRight" activeCell="AL81" sqref="AL81"/>
    </sheetView>
  </sheetViews>
  <sheetFormatPr baseColWidth="10" defaultColWidth="9.5" defaultRowHeight="15" x14ac:dyDescent="0.2"/>
  <cols>
    <col min="1" max="1" width="30.5" style="583" customWidth="1"/>
    <col min="2" max="5" width="10.75" style="583" customWidth="1"/>
    <col min="6" max="6" width="10" style="583" customWidth="1"/>
    <col min="7" max="7" width="10.75" style="583" customWidth="1"/>
    <col min="8" max="8" width="12.5" style="583" customWidth="1"/>
    <col min="9" max="11" width="10.75" style="583" customWidth="1"/>
    <col min="12" max="13" width="10.75" style="584" customWidth="1"/>
    <col min="14" max="15" width="10.75" style="583" customWidth="1"/>
    <col min="16" max="16384" width="9.5" style="583"/>
  </cols>
  <sheetData>
    <row r="1" spans="1:17" s="555" customFormat="1" ht="15" customHeight="1" x14ac:dyDescent="0.2">
      <c r="A1" s="551" t="s">
        <v>684</v>
      </c>
      <c r="B1" s="552"/>
      <c r="C1" s="552"/>
      <c r="D1" s="552"/>
      <c r="E1" s="552"/>
      <c r="F1" s="552"/>
      <c r="G1" s="552"/>
      <c r="H1" s="552"/>
      <c r="I1" s="552"/>
      <c r="J1" s="552"/>
      <c r="K1" s="552"/>
      <c r="L1" s="552"/>
      <c r="M1" s="552"/>
      <c r="N1" s="553"/>
      <c r="O1" s="554"/>
      <c r="Q1" s="585" t="s">
        <v>199</v>
      </c>
    </row>
    <row r="2" spans="1:17" s="367" customFormat="1" ht="15" customHeight="1" x14ac:dyDescent="0.15">
      <c r="A2" s="556"/>
      <c r="B2" s="557"/>
      <c r="C2" s="557"/>
      <c r="D2" s="557"/>
      <c r="E2" s="558"/>
      <c r="F2" s="558"/>
      <c r="G2" s="558"/>
      <c r="H2" s="558"/>
      <c r="I2" s="557" t="s">
        <v>634</v>
      </c>
      <c r="J2" s="557"/>
      <c r="K2" s="557"/>
      <c r="L2" s="557"/>
      <c r="M2" s="557"/>
      <c r="N2" s="557"/>
      <c r="O2" s="559"/>
    </row>
    <row r="3" spans="1:17" s="566" customFormat="1" ht="23.5" customHeight="1" x14ac:dyDescent="0.15">
      <c r="A3" s="560" t="s">
        <v>195</v>
      </c>
      <c r="B3" s="561" t="s">
        <v>193</v>
      </c>
      <c r="C3" s="562" t="s">
        <v>192</v>
      </c>
      <c r="D3" s="563" t="s">
        <v>191</v>
      </c>
      <c r="E3" s="564" t="s">
        <v>345</v>
      </c>
      <c r="F3" s="562" t="s">
        <v>348</v>
      </c>
      <c r="G3" s="563" t="s">
        <v>351</v>
      </c>
      <c r="H3" s="563" t="s">
        <v>353</v>
      </c>
      <c r="I3" s="564" t="s">
        <v>354</v>
      </c>
      <c r="J3" s="562" t="s">
        <v>110</v>
      </c>
      <c r="K3" s="562" t="s">
        <v>108</v>
      </c>
      <c r="L3" s="562" t="s">
        <v>106</v>
      </c>
      <c r="M3" s="562" t="s">
        <v>100</v>
      </c>
      <c r="N3" s="563" t="s">
        <v>95</v>
      </c>
      <c r="O3" s="565" t="s">
        <v>207</v>
      </c>
    </row>
    <row r="4" spans="1:17" s="367" customFormat="1" ht="15" customHeight="1" x14ac:dyDescent="0.15">
      <c r="A4" s="567" t="s">
        <v>615</v>
      </c>
      <c r="B4" s="359"/>
      <c r="C4" s="359"/>
      <c r="D4" s="568"/>
      <c r="E4" s="569"/>
      <c r="F4" s="359"/>
      <c r="G4" s="568"/>
      <c r="H4" s="569"/>
      <c r="I4" s="569"/>
      <c r="J4" s="359"/>
      <c r="K4" s="359"/>
      <c r="L4" s="359"/>
      <c r="M4" s="359"/>
      <c r="N4" s="570"/>
      <c r="O4" s="571"/>
    </row>
    <row r="5" spans="1:17" s="367" customFormat="1" ht="15" customHeight="1" x14ac:dyDescent="0.15">
      <c r="A5" s="572" t="s">
        <v>193</v>
      </c>
      <c r="B5" s="573">
        <v>0</v>
      </c>
      <c r="C5" s="573">
        <v>0</v>
      </c>
      <c r="D5" s="574">
        <v>1.2413762779595874E-2</v>
      </c>
      <c r="E5" s="575">
        <v>3.8005659878986353E-2</v>
      </c>
      <c r="F5" s="573">
        <v>0.10357308738159594</v>
      </c>
      <c r="G5" s="574">
        <v>3.2217426000000004E-10</v>
      </c>
      <c r="H5" s="574">
        <v>0</v>
      </c>
      <c r="I5" s="575">
        <v>6.6275037301929116E-4</v>
      </c>
      <c r="J5" s="573">
        <v>0.13821226425022337</v>
      </c>
      <c r="K5" s="573">
        <v>5.7326434924500014E-2</v>
      </c>
      <c r="L5" s="573">
        <v>0.23208423607734119</v>
      </c>
      <c r="M5" s="573">
        <v>0.3085622088486229</v>
      </c>
      <c r="N5" s="574">
        <v>7.4844636503093254E-2</v>
      </c>
      <c r="O5" s="576">
        <v>0.96568504133915234</v>
      </c>
    </row>
    <row r="6" spans="1:17" s="367" customFormat="1" ht="15" customHeight="1" x14ac:dyDescent="0.15">
      <c r="A6" s="572" t="s">
        <v>191</v>
      </c>
      <c r="B6" s="573">
        <v>0.13055805584147506</v>
      </c>
      <c r="C6" s="573">
        <v>1.67906002941089E-2</v>
      </c>
      <c r="D6" s="574">
        <v>0</v>
      </c>
      <c r="E6" s="575">
        <v>0.26299774936928794</v>
      </c>
      <c r="F6" s="573">
        <v>0.60349744716601239</v>
      </c>
      <c r="G6" s="574">
        <v>4.5182010176546942E-7</v>
      </c>
      <c r="H6" s="574">
        <v>2.422655247418185E-3</v>
      </c>
      <c r="I6" s="575">
        <v>6.6009681423881833E-2</v>
      </c>
      <c r="J6" s="573">
        <v>2.6037440194742273E-2</v>
      </c>
      <c r="K6" s="573">
        <v>0.13876902985564804</v>
      </c>
      <c r="L6" s="573">
        <v>0.25009163879905433</v>
      </c>
      <c r="M6" s="573">
        <v>0.10355737519634907</v>
      </c>
      <c r="N6" s="574">
        <v>1.5434611532438115E-2</v>
      </c>
      <c r="O6" s="576">
        <v>1.6161667367405179</v>
      </c>
    </row>
    <row r="7" spans="1:17" s="367" customFormat="1" ht="15" customHeight="1" x14ac:dyDescent="0.15">
      <c r="A7" s="572" t="s">
        <v>186</v>
      </c>
      <c r="B7" s="573">
        <v>3.424600973052E-2</v>
      </c>
      <c r="C7" s="573">
        <v>7.324436386396801E-3</v>
      </c>
      <c r="D7" s="574">
        <v>9.0240596836263801E-2</v>
      </c>
      <c r="E7" s="575">
        <v>0.45719503746064227</v>
      </c>
      <c r="F7" s="573">
        <v>0.66710613690465748</v>
      </c>
      <c r="G7" s="574">
        <v>8.9140313485080004E-4</v>
      </c>
      <c r="H7" s="574">
        <v>0.11347474410360001</v>
      </c>
      <c r="I7" s="575">
        <v>9.3212686815824734E-3</v>
      </c>
      <c r="J7" s="573">
        <v>4.5277953746328009E-2</v>
      </c>
      <c r="K7" s="573">
        <v>6.6277588284000016E-2</v>
      </c>
      <c r="L7" s="573">
        <v>1.93183096932E-2</v>
      </c>
      <c r="M7" s="573">
        <v>0.13343537537513248</v>
      </c>
      <c r="N7" s="574">
        <v>1.7087022576025342E-2</v>
      </c>
      <c r="O7" s="576">
        <v>1.6611958829131996</v>
      </c>
    </row>
    <row r="8" spans="1:17" s="367" customFormat="1" ht="15" customHeight="1" x14ac:dyDescent="0.15">
      <c r="A8" s="572" t="s">
        <v>348</v>
      </c>
      <c r="B8" s="573">
        <v>3.7236197123330255E-3</v>
      </c>
      <c r="C8" s="573">
        <v>5.619055114407601E-4</v>
      </c>
      <c r="D8" s="574">
        <v>2.8033523343351579E-3</v>
      </c>
      <c r="E8" s="575">
        <v>6.4242589510715127E-3</v>
      </c>
      <c r="F8" s="573">
        <v>0</v>
      </c>
      <c r="G8" s="574">
        <v>7.4446464548926838E-2</v>
      </c>
      <c r="H8" s="574">
        <v>2.1407835667859869E-3</v>
      </c>
      <c r="I8" s="575">
        <v>2.1740879711826037E-2</v>
      </c>
      <c r="J8" s="573">
        <v>1.4692885932401676E-2</v>
      </c>
      <c r="K8" s="573">
        <v>7.6713700945744798E-2</v>
      </c>
      <c r="L8" s="573">
        <v>1.2137763976415998E-5</v>
      </c>
      <c r="M8" s="573">
        <v>2.3804456539888801E-5</v>
      </c>
      <c r="N8" s="574">
        <v>1.3287182492676197E-2</v>
      </c>
      <c r="O8" s="576">
        <v>0.21657097592805824</v>
      </c>
    </row>
    <row r="9" spans="1:17" s="367" customFormat="1" ht="15" customHeight="1" x14ac:dyDescent="0.15">
      <c r="A9" s="577" t="s">
        <v>577</v>
      </c>
      <c r="B9" s="573">
        <v>8.8060914409608011E-3</v>
      </c>
      <c r="C9" s="573">
        <v>4.2088924580263136E-3</v>
      </c>
      <c r="D9" s="574">
        <v>6.5977132810219139E-3</v>
      </c>
      <c r="E9" s="575">
        <v>8.7053348583239501E-2</v>
      </c>
      <c r="F9" s="573">
        <v>1.9579184632618276</v>
      </c>
      <c r="G9" s="574">
        <v>0.10087592592920704</v>
      </c>
      <c r="H9" s="574">
        <v>9.1243177394067412E-2</v>
      </c>
      <c r="I9" s="575">
        <v>0.23055134596330709</v>
      </c>
      <c r="J9" s="573">
        <v>1.0009465571013794</v>
      </c>
      <c r="K9" s="573">
        <v>0.15811769916608401</v>
      </c>
      <c r="L9" s="573">
        <v>0.57632912421219007</v>
      </c>
      <c r="M9" s="573">
        <v>0.71116209710072931</v>
      </c>
      <c r="N9" s="574">
        <v>0.72799427943602935</v>
      </c>
      <c r="O9" s="576">
        <v>5.6618047153280697</v>
      </c>
    </row>
    <row r="10" spans="1:17" s="367" customFormat="1" ht="15" customHeight="1" x14ac:dyDescent="0.15">
      <c r="A10" s="577" t="s">
        <v>135</v>
      </c>
      <c r="B10" s="573">
        <v>0</v>
      </c>
      <c r="C10" s="573">
        <v>0</v>
      </c>
      <c r="D10" s="574">
        <v>0</v>
      </c>
      <c r="E10" s="575">
        <v>0</v>
      </c>
      <c r="F10" s="573">
        <v>0.10192763564392901</v>
      </c>
      <c r="G10" s="574">
        <v>0.40532301403776838</v>
      </c>
      <c r="H10" s="574">
        <v>2.1469659191999998E-6</v>
      </c>
      <c r="I10" s="575">
        <v>1.0359675014155003E-3</v>
      </c>
      <c r="J10" s="573">
        <v>5.3191321476767847E-3</v>
      </c>
      <c r="K10" s="573">
        <v>0</v>
      </c>
      <c r="L10" s="573">
        <v>4.6084641835679998E-3</v>
      </c>
      <c r="M10" s="573">
        <v>0</v>
      </c>
      <c r="N10" s="574">
        <v>2.5876517400000002E-5</v>
      </c>
      <c r="O10" s="576">
        <v>0.5182422369976768</v>
      </c>
    </row>
    <row r="11" spans="1:17" s="367" customFormat="1" ht="15" customHeight="1" x14ac:dyDescent="0.15">
      <c r="A11" s="572" t="s">
        <v>120</v>
      </c>
      <c r="B11" s="573">
        <v>0</v>
      </c>
      <c r="C11" s="573">
        <v>0</v>
      </c>
      <c r="D11" s="574">
        <v>1.268764041754827E-2</v>
      </c>
      <c r="E11" s="575">
        <v>1.1734557506420849E-2</v>
      </c>
      <c r="F11" s="573">
        <v>7.5086568572938356E-2</v>
      </c>
      <c r="G11" s="574">
        <v>0</v>
      </c>
      <c r="H11" s="574">
        <v>7.4275367062574579E-2</v>
      </c>
      <c r="I11" s="575">
        <v>0.11821230710611851</v>
      </c>
      <c r="J11" s="573">
        <v>5.6105380871999998E-7</v>
      </c>
      <c r="K11" s="573">
        <v>0.61788067069104002</v>
      </c>
      <c r="L11" s="573">
        <v>2.4518044156032E-3</v>
      </c>
      <c r="M11" s="573">
        <v>4.3110483240793668E-2</v>
      </c>
      <c r="N11" s="574">
        <v>0.68753994964151244</v>
      </c>
      <c r="O11" s="576">
        <v>1.6429799097083584</v>
      </c>
    </row>
    <row r="12" spans="1:17" s="367" customFormat="1" ht="15" customHeight="1" x14ac:dyDescent="0.15">
      <c r="A12" s="572" t="s">
        <v>209</v>
      </c>
      <c r="B12" s="573">
        <v>0</v>
      </c>
      <c r="C12" s="573">
        <v>0</v>
      </c>
      <c r="D12" s="574">
        <v>3.5378459999999999E-7</v>
      </c>
      <c r="E12" s="575">
        <v>8.1389573414662533E-3</v>
      </c>
      <c r="F12" s="573">
        <v>2.3301823544379378E-2</v>
      </c>
      <c r="G12" s="574">
        <v>0</v>
      </c>
      <c r="H12" s="574">
        <v>1.6518978352612799E-3</v>
      </c>
      <c r="I12" s="575">
        <v>1.7986839262595051E-2</v>
      </c>
      <c r="J12" s="573">
        <v>2.1712857335992363E-3</v>
      </c>
      <c r="K12" s="573">
        <v>6.7634230039940874E-2</v>
      </c>
      <c r="L12" s="573">
        <v>4.245928606350001E-3</v>
      </c>
      <c r="M12" s="573">
        <v>2.2897525345689403E-2</v>
      </c>
      <c r="N12" s="574">
        <v>2.9671633421273357E-3</v>
      </c>
      <c r="O12" s="576">
        <v>0.15099600483600881</v>
      </c>
    </row>
    <row r="13" spans="1:17" s="367" customFormat="1" ht="15" customHeight="1" x14ac:dyDescent="0.15">
      <c r="A13" s="572" t="s">
        <v>113</v>
      </c>
      <c r="B13" s="573">
        <v>0</v>
      </c>
      <c r="C13" s="573">
        <v>0</v>
      </c>
      <c r="D13" s="574">
        <v>0</v>
      </c>
      <c r="E13" s="575">
        <v>0.15342386526029325</v>
      </c>
      <c r="F13" s="573">
        <v>0.32901503954229022</v>
      </c>
      <c r="G13" s="574">
        <v>1.9677960000000002E-11</v>
      </c>
      <c r="H13" s="574">
        <v>8.7270830331695991E-3</v>
      </c>
      <c r="I13" s="575">
        <v>2.1986889945952423E-2</v>
      </c>
      <c r="J13" s="573">
        <v>2.0999756067616029</v>
      </c>
      <c r="K13" s="573">
        <v>0.86878378519361987</v>
      </c>
      <c r="L13" s="573">
        <v>2.729197366440995</v>
      </c>
      <c r="M13" s="573">
        <v>1.2424561711210136</v>
      </c>
      <c r="N13" s="574">
        <v>1.7931192387492703</v>
      </c>
      <c r="O13" s="576">
        <v>9.2466850460678849</v>
      </c>
    </row>
    <row r="14" spans="1:17" s="367" customFormat="1" ht="15" customHeight="1" x14ac:dyDescent="0.15">
      <c r="A14" s="572" t="s">
        <v>110</v>
      </c>
      <c r="B14" s="573">
        <v>2.6193474907199998E-6</v>
      </c>
      <c r="C14" s="573">
        <v>8.9817243264000006E-6</v>
      </c>
      <c r="D14" s="574">
        <v>2.7113426830509303E-3</v>
      </c>
      <c r="E14" s="575">
        <v>7.1291146946335197E-3</v>
      </c>
      <c r="F14" s="573">
        <v>1.7847457607412251E-3</v>
      </c>
      <c r="G14" s="574">
        <v>1.206241159291632E-3</v>
      </c>
      <c r="H14" s="574">
        <v>2.5775707009797512E-3</v>
      </c>
      <c r="I14" s="575">
        <v>1.6606362946015257E-3</v>
      </c>
      <c r="J14" s="573">
        <v>0</v>
      </c>
      <c r="K14" s="573">
        <v>5.8882485312000002E-3</v>
      </c>
      <c r="L14" s="573">
        <v>3.0155980394476801E-2</v>
      </c>
      <c r="M14" s="573">
        <v>4.2170636406237846E-2</v>
      </c>
      <c r="N14" s="574">
        <v>8.4523639157114763E-2</v>
      </c>
      <c r="O14" s="576">
        <v>0.17981975685414511</v>
      </c>
    </row>
    <row r="15" spans="1:17" s="367" customFormat="1" ht="15" customHeight="1" x14ac:dyDescent="0.15">
      <c r="A15" s="572" t="s">
        <v>107</v>
      </c>
      <c r="B15" s="573">
        <v>0</v>
      </c>
      <c r="C15" s="573">
        <v>0</v>
      </c>
      <c r="D15" s="574">
        <v>1.4101997004857545E-2</v>
      </c>
      <c r="E15" s="575">
        <v>0</v>
      </c>
      <c r="F15" s="573">
        <v>1.093306329404463E-2</v>
      </c>
      <c r="G15" s="574">
        <v>0</v>
      </c>
      <c r="H15" s="574">
        <v>5.8849756479440862E-3</v>
      </c>
      <c r="I15" s="575">
        <v>4.1037818099056763E-3</v>
      </c>
      <c r="J15" s="573">
        <v>2.340105670448648</v>
      </c>
      <c r="K15" s="573">
        <v>2.0353565839490999</v>
      </c>
      <c r="L15" s="573">
        <v>0.68939988553709275</v>
      </c>
      <c r="M15" s="573">
        <v>0.6379786630177644</v>
      </c>
      <c r="N15" s="574">
        <v>2.7751228251773803</v>
      </c>
      <c r="O15" s="576">
        <v>8.5129874458867363</v>
      </c>
    </row>
    <row r="16" spans="1:17" s="367" customFormat="1" ht="15" customHeight="1" x14ac:dyDescent="0.15">
      <c r="A16" s="572" t="s">
        <v>648</v>
      </c>
      <c r="B16" s="573">
        <v>0</v>
      </c>
      <c r="C16" s="573">
        <v>0</v>
      </c>
      <c r="D16" s="574">
        <v>0</v>
      </c>
      <c r="E16" s="575">
        <v>0</v>
      </c>
      <c r="F16" s="573">
        <v>9.8389799999999986E-10</v>
      </c>
      <c r="G16" s="574">
        <v>0</v>
      </c>
      <c r="H16" s="574">
        <v>0</v>
      </c>
      <c r="I16" s="575">
        <v>0</v>
      </c>
      <c r="J16" s="573">
        <v>0.78978119281917869</v>
      </c>
      <c r="K16" s="573">
        <v>0</v>
      </c>
      <c r="L16" s="573">
        <v>0</v>
      </c>
      <c r="M16" s="573">
        <v>7.0513101701999995E-8</v>
      </c>
      <c r="N16" s="574">
        <v>0</v>
      </c>
      <c r="O16" s="576">
        <v>0.78978126431617834</v>
      </c>
    </row>
    <row r="17" spans="1:15" s="542" customFormat="1" ht="15" customHeight="1" x14ac:dyDescent="0.15">
      <c r="A17" s="572" t="s">
        <v>95</v>
      </c>
      <c r="B17" s="573">
        <v>2.93001223752E-6</v>
      </c>
      <c r="C17" s="573">
        <v>1.2840078520515602E-3</v>
      </c>
      <c r="D17" s="574">
        <v>4.7046945212972111E-5</v>
      </c>
      <c r="E17" s="575">
        <v>3.3545312932132107E-3</v>
      </c>
      <c r="F17" s="573">
        <v>1.0173854907923338E-2</v>
      </c>
      <c r="G17" s="574">
        <v>1.3295908553760002E-6</v>
      </c>
      <c r="H17" s="574">
        <v>6.530812343880265E-3</v>
      </c>
      <c r="I17" s="575">
        <v>7.8052752585383426E-4</v>
      </c>
      <c r="J17" s="573">
        <v>0.14630287709258166</v>
      </c>
      <c r="K17" s="573">
        <v>0.11572718537345797</v>
      </c>
      <c r="L17" s="573">
        <v>1.8708731301836395E-2</v>
      </c>
      <c r="M17" s="573">
        <v>1.4720717223405046E-2</v>
      </c>
      <c r="N17" s="574">
        <v>0.25834780077679914</v>
      </c>
      <c r="O17" s="576">
        <v>0.57598235223930816</v>
      </c>
    </row>
    <row r="18" spans="1:15" s="542" customFormat="1" ht="15" customHeight="1" x14ac:dyDescent="0.15">
      <c r="A18" s="572" t="s">
        <v>679</v>
      </c>
      <c r="B18" s="573">
        <v>6.3247542508800018E-6</v>
      </c>
      <c r="C18" s="573">
        <v>1.4927685881749202E-3</v>
      </c>
      <c r="D18" s="574">
        <v>2.6781793094718002E-4</v>
      </c>
      <c r="E18" s="575">
        <v>8.4050158059483123E-4</v>
      </c>
      <c r="F18" s="573">
        <v>1.8611136113888635E-2</v>
      </c>
      <c r="G18" s="574">
        <v>1.0906614000000002E-6</v>
      </c>
      <c r="H18" s="574">
        <v>0</v>
      </c>
      <c r="I18" s="575">
        <v>1.9357607651140798E-5</v>
      </c>
      <c r="J18" s="573">
        <v>4.4220117147217202E-3</v>
      </c>
      <c r="K18" s="573">
        <v>1.6005793710420001E-2</v>
      </c>
      <c r="L18" s="573">
        <v>7.5907404129600014E-7</v>
      </c>
      <c r="M18" s="573">
        <v>2.3126248857499201E-3</v>
      </c>
      <c r="N18" s="574">
        <v>9.9660657922560208E-4</v>
      </c>
      <c r="O18" s="576">
        <v>4.4976793201066116E-2</v>
      </c>
    </row>
    <row r="19" spans="1:15" s="580" customFormat="1" ht="18" customHeight="1" x14ac:dyDescent="0.15">
      <c r="A19" s="578" t="s">
        <v>566</v>
      </c>
      <c r="B19" s="579">
        <v>0.17734565083926801</v>
      </c>
      <c r="C19" s="579">
        <v>3.1671592814525654E-2</v>
      </c>
      <c r="D19" s="579">
        <v>0.14187162399743367</v>
      </c>
      <c r="E19" s="579">
        <v>1.0362975819198494</v>
      </c>
      <c r="F19" s="579">
        <v>3.9029290030781256</v>
      </c>
      <c r="G19" s="579">
        <v>0.58274592122425406</v>
      </c>
      <c r="H19" s="579">
        <v>0.30893121390160033</v>
      </c>
      <c r="I19" s="579">
        <v>0.49407223320771043</v>
      </c>
      <c r="J19" s="579">
        <v>6.6132454389968931</v>
      </c>
      <c r="K19" s="579">
        <v>4.2244809506647547</v>
      </c>
      <c r="L19" s="579">
        <v>4.5566043664997258</v>
      </c>
      <c r="M19" s="579">
        <v>3.2623877527311294</v>
      </c>
      <c r="N19" s="579">
        <v>6.4512908324810923</v>
      </c>
      <c r="O19" s="579">
        <v>31.783874162356369</v>
      </c>
    </row>
    <row r="20" spans="1:15" s="367" customFormat="1" ht="11.25" customHeight="1" x14ac:dyDescent="0.15">
      <c r="A20" s="580"/>
      <c r="B20" s="581"/>
      <c r="C20" s="581"/>
      <c r="D20" s="581"/>
      <c r="E20" s="581"/>
      <c r="F20" s="581"/>
      <c r="G20" s="581"/>
      <c r="H20" s="581"/>
      <c r="I20" s="581"/>
      <c r="J20" s="581"/>
      <c r="K20" s="581"/>
      <c r="L20" s="581"/>
      <c r="M20" s="581"/>
      <c r="N20" s="581"/>
      <c r="O20" s="582"/>
    </row>
    <row r="21" spans="1:15" s="367" customFormat="1" ht="11.25" customHeight="1" x14ac:dyDescent="0.15">
      <c r="A21" s="550" t="s">
        <v>89</v>
      </c>
      <c r="B21" s="581"/>
      <c r="C21" s="581"/>
      <c r="D21" s="581"/>
      <c r="E21" s="581"/>
      <c r="F21" s="581"/>
      <c r="G21" s="581"/>
      <c r="H21" s="581"/>
      <c r="I21" s="581"/>
      <c r="J21" s="581"/>
      <c r="K21" s="581"/>
      <c r="L21" s="581"/>
      <c r="M21" s="581"/>
      <c r="N21" s="581"/>
      <c r="O21" s="582"/>
    </row>
    <row r="22" spans="1:15" ht="14.5" customHeight="1" x14ac:dyDescent="0.2">
      <c r="A22" s="546" t="s">
        <v>681</v>
      </c>
      <c r="L22" s="583"/>
      <c r="M22" s="583"/>
    </row>
    <row r="23" spans="1:15" ht="15" customHeight="1" x14ac:dyDescent="0.2">
      <c r="A23" s="356" t="s">
        <v>685</v>
      </c>
      <c r="L23" s="583"/>
      <c r="M23" s="583"/>
    </row>
    <row r="24" spans="1:15" ht="15" customHeight="1" x14ac:dyDescent="0.2">
      <c r="L24" s="583"/>
      <c r="M24" s="583"/>
    </row>
    <row r="25" spans="1:15" ht="15" customHeight="1" x14ac:dyDescent="0.2">
      <c r="L25" s="583"/>
      <c r="M25" s="583"/>
    </row>
    <row r="26" spans="1:15" ht="15" customHeight="1" x14ac:dyDescent="0.2"/>
    <row r="27" spans="1:15" ht="15" customHeight="1" x14ac:dyDescent="0.2"/>
    <row r="28" spans="1:15" ht="15" customHeight="1" x14ac:dyDescent="0.2"/>
    <row r="29" spans="1:15" ht="15" customHeight="1" x14ac:dyDescent="0.2"/>
  </sheetData>
  <hyperlinks>
    <hyperlink ref="Q1" location="Contents!A1" display="Contents" xr:uid="{ABE70B4F-D710-4611-BB6E-9EF445A05692}"/>
  </hyperlinks>
  <pageMargins left="0.70866141732282995" right="0.70866141732282995" top="0.74803149606299002" bottom="0.74803149606299002" header="0.31496062992126" footer="0.31496062992126"/>
  <pageSetup paperSize="9" scale="9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6B55-098B-42B4-AC6A-9B4D8254F5E5}">
  <dimension ref="A1:BJ124"/>
  <sheetViews>
    <sheetView showGridLines="0" workbookViewId="0">
      <pane xSplit="1" ySplit="3" topLeftCell="AR100"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830" t="s">
        <v>898</v>
      </c>
      <c r="L1" s="30" t="s">
        <v>199</v>
      </c>
      <c r="BH1" s="310"/>
      <c r="BJ1" s="30" t="s">
        <v>199</v>
      </c>
    </row>
    <row r="2" spans="1:62" x14ac:dyDescent="0.15">
      <c r="BF2" s="1229" t="s">
        <v>197</v>
      </c>
      <c r="BG2" s="1229"/>
      <c r="BH2" s="310" t="s">
        <v>196</v>
      </c>
    </row>
    <row r="3" spans="1:62" x14ac:dyDescent="0.15">
      <c r="A3" s="168"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310">
        <v>2020</v>
      </c>
      <c r="BG3" s="310" t="s">
        <v>194</v>
      </c>
      <c r="BH3" s="310">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0.128</v>
      </c>
      <c r="C5" s="257">
        <v>0.17200000000000001</v>
      </c>
      <c r="D5" s="257">
        <v>0.153</v>
      </c>
      <c r="E5" s="257">
        <v>0.91800000000000004</v>
      </c>
      <c r="F5" s="257">
        <v>0.52900000000000003</v>
      </c>
      <c r="G5" s="257">
        <v>1.0369999999999999</v>
      </c>
      <c r="H5" s="257">
        <v>4.2670000000000003</v>
      </c>
      <c r="I5" s="257">
        <v>7.2110000000000003</v>
      </c>
      <c r="J5" s="257">
        <v>15.254</v>
      </c>
      <c r="K5" s="257">
        <v>14.696</v>
      </c>
      <c r="L5" s="257">
        <v>12.57</v>
      </c>
      <c r="M5" s="257">
        <v>17.416</v>
      </c>
      <c r="N5" s="257">
        <v>26.342000000000002</v>
      </c>
      <c r="O5" s="257">
        <v>31.202000000000002</v>
      </c>
      <c r="P5" s="257">
        <v>35.271000000000001</v>
      </c>
      <c r="Q5" s="257">
        <v>38.032000000000004</v>
      </c>
      <c r="R5" s="257">
        <v>40.067</v>
      </c>
      <c r="S5" s="257">
        <v>38.337000000000003</v>
      </c>
      <c r="T5" s="257">
        <v>48.61</v>
      </c>
      <c r="U5" s="257">
        <v>52.21</v>
      </c>
      <c r="V5" s="257">
        <v>60.521000000000001</v>
      </c>
      <c r="W5" s="257">
        <v>71.266999999999996</v>
      </c>
      <c r="X5" s="257">
        <v>77.260999999999996</v>
      </c>
      <c r="Y5" s="257">
        <v>82.867000000000004</v>
      </c>
      <c r="Z5" s="257">
        <v>79.316842105263149</v>
      </c>
      <c r="AA5" s="257">
        <v>72.459999999999994</v>
      </c>
      <c r="AB5" s="257">
        <v>84.338947368421046</v>
      </c>
      <c r="AC5" s="257">
        <v>80.022105263157897</v>
      </c>
      <c r="AD5" s="257">
        <v>93.284210526315789</v>
      </c>
      <c r="AE5" s="257">
        <v>107.08421052631579</v>
      </c>
      <c r="AF5" s="257">
        <v>97.164210526315784</v>
      </c>
      <c r="AG5" s="257">
        <v>92.122105263157891</v>
      </c>
      <c r="AH5" s="257">
        <v>81.954736842105262</v>
      </c>
      <c r="AI5" s="257">
        <v>70.992631578947368</v>
      </c>
      <c r="AJ5" s="257">
        <v>72.98</v>
      </c>
      <c r="AK5" s="257">
        <v>72.293684210526308</v>
      </c>
      <c r="AL5" s="257">
        <v>76.162105263157883</v>
      </c>
      <c r="AM5" s="257">
        <v>75</v>
      </c>
      <c r="AN5" s="257">
        <v>74.37157894736842</v>
      </c>
      <c r="AO5" s="257">
        <v>89.75789473684209</v>
      </c>
      <c r="AP5" s="257">
        <v>91.399999999999991</v>
      </c>
      <c r="AQ5" s="257">
        <v>97.283157894736831</v>
      </c>
      <c r="AR5" s="257">
        <v>92.84210526315789</v>
      </c>
      <c r="AS5" s="257">
        <v>95.352647368421046</v>
      </c>
      <c r="AT5" s="257">
        <v>89.465030526315772</v>
      </c>
      <c r="AU5" s="257">
        <v>90.027987368421051</v>
      </c>
      <c r="AV5" s="257">
        <v>92.938122105263162</v>
      </c>
      <c r="AW5" s="257">
        <v>94.202514736842105</v>
      </c>
      <c r="AX5" s="257">
        <v>102.72045368421051</v>
      </c>
      <c r="AY5" s="257">
        <v>106.53453368421053</v>
      </c>
      <c r="AZ5" s="257">
        <v>101.1008347368421</v>
      </c>
      <c r="BA5" s="257">
        <v>100.72348631578947</v>
      </c>
      <c r="BB5" s="257">
        <v>100.59475999999999</v>
      </c>
      <c r="BC5" s="257">
        <v>100.03115368421054</v>
      </c>
      <c r="BD5" s="257">
        <v>100.49395368421052</v>
      </c>
      <c r="BE5" s="259">
        <v>97.52826842105263</v>
      </c>
      <c r="BF5" s="284">
        <v>-3.2162690623762091E-2</v>
      </c>
      <c r="BG5" s="284">
        <v>1.1692806079064422E-2</v>
      </c>
      <c r="BH5" s="284">
        <v>3.6120209668877315E-2</v>
      </c>
    </row>
    <row r="6" spans="1:62" x14ac:dyDescent="0.15">
      <c r="A6" s="168" t="s">
        <v>192</v>
      </c>
      <c r="B6" s="257">
        <v>0</v>
      </c>
      <c r="C6" s="257">
        <v>0</v>
      </c>
      <c r="D6" s="257">
        <v>0</v>
      </c>
      <c r="E6" s="257">
        <v>0</v>
      </c>
      <c r="F6" s="257">
        <v>0</v>
      </c>
      <c r="G6" s="257">
        <v>0</v>
      </c>
      <c r="H6" s="257">
        <v>0</v>
      </c>
      <c r="I6" s="257">
        <v>0</v>
      </c>
      <c r="J6" s="257">
        <v>0</v>
      </c>
      <c r="K6" s="257">
        <v>0</v>
      </c>
      <c r="L6" s="257">
        <v>0</v>
      </c>
      <c r="M6" s="257">
        <v>0</v>
      </c>
      <c r="N6" s="257">
        <v>0</v>
      </c>
      <c r="O6" s="257">
        <v>0</v>
      </c>
      <c r="P6" s="257">
        <v>0</v>
      </c>
      <c r="Q6" s="257">
        <v>0</v>
      </c>
      <c r="R6" s="257">
        <v>0</v>
      </c>
      <c r="S6" s="257">
        <v>0</v>
      </c>
      <c r="T6" s="257">
        <v>0</v>
      </c>
      <c r="U6" s="257">
        <v>0</v>
      </c>
      <c r="V6" s="257">
        <v>0</v>
      </c>
      <c r="W6" s="257">
        <v>0</v>
      </c>
      <c r="X6" s="257">
        <v>0</v>
      </c>
      <c r="Y6" s="257">
        <v>0</v>
      </c>
      <c r="Z6" s="257">
        <v>0.372</v>
      </c>
      <c r="AA6" s="257">
        <v>2.9370000000000003</v>
      </c>
      <c r="AB6" s="257">
        <v>4.242</v>
      </c>
      <c r="AC6" s="257">
        <v>3.919</v>
      </c>
      <c r="AD6" s="257">
        <v>4.931</v>
      </c>
      <c r="AE6" s="257">
        <v>4.2389999999999999</v>
      </c>
      <c r="AF6" s="257">
        <v>8.4429999999999996</v>
      </c>
      <c r="AG6" s="257">
        <v>7.8780000000000001</v>
      </c>
      <c r="AH6" s="257">
        <v>10.456</v>
      </c>
      <c r="AI6" s="257">
        <v>9.2650000000000006</v>
      </c>
      <c r="AJ6" s="257">
        <v>10.002000000000001</v>
      </c>
      <c r="AK6" s="257">
        <v>8.2210000000000001</v>
      </c>
      <c r="AL6" s="257">
        <v>8.7260000000000009</v>
      </c>
      <c r="AM6" s="257">
        <v>9.7466211200000004</v>
      </c>
      <c r="AN6" s="257">
        <v>10.50150777</v>
      </c>
      <c r="AO6" s="257">
        <v>9.193935355999999</v>
      </c>
      <c r="AP6" s="257">
        <v>10.804906040000004</v>
      </c>
      <c r="AQ6" s="257">
        <v>10.866241089999999</v>
      </c>
      <c r="AR6" s="257">
        <v>10.420725020000003</v>
      </c>
      <c r="AS6" s="257">
        <v>9.8039762799999988</v>
      </c>
      <c r="AT6" s="257">
        <v>10.501078900000001</v>
      </c>
      <c r="AU6" s="257">
        <v>5.8792406389999998</v>
      </c>
      <c r="AV6" s="257">
        <v>10.089195025000002</v>
      </c>
      <c r="AW6" s="257">
        <v>8.7695988160000002</v>
      </c>
      <c r="AX6" s="257">
        <v>11.799869612999998</v>
      </c>
      <c r="AY6" s="257">
        <v>9.6772080570000014</v>
      </c>
      <c r="AZ6" s="257">
        <v>11.577137865000001</v>
      </c>
      <c r="BA6" s="257">
        <v>10.567174251400003</v>
      </c>
      <c r="BB6" s="257">
        <v>10.8828617544</v>
      </c>
      <c r="BC6" s="257">
        <v>9.6638464775458317</v>
      </c>
      <c r="BD6" s="257">
        <v>11.437922546110235</v>
      </c>
      <c r="BE6" s="259">
        <v>11.419244011254204</v>
      </c>
      <c r="BF6" s="285">
        <v>-4.3608142041774434E-3</v>
      </c>
      <c r="BG6" s="285">
        <v>8.5822551473333508E-3</v>
      </c>
      <c r="BH6" s="285">
        <v>4.2291890815272376E-3</v>
      </c>
    </row>
    <row r="7" spans="1:62" x14ac:dyDescent="0.15">
      <c r="A7" s="168" t="s">
        <v>191</v>
      </c>
      <c r="B7" s="257">
        <v>3.8491568421052631</v>
      </c>
      <c r="C7" s="257">
        <v>5.8104305263157894</v>
      </c>
      <c r="D7" s="257">
        <v>8.0581199999999988</v>
      </c>
      <c r="E7" s="257">
        <v>13.18780947368421</v>
      </c>
      <c r="F7" s="257">
        <v>14.660883157894737</v>
      </c>
      <c r="G7" s="257">
        <v>22.952050526315787</v>
      </c>
      <c r="H7" s="257">
        <v>40.11004736842105</v>
      </c>
      <c r="I7" s="257">
        <v>56.938036842105262</v>
      </c>
      <c r="J7" s="257">
        <v>87.873118947368425</v>
      </c>
      <c r="K7" s="257">
        <v>119.97446315789473</v>
      </c>
      <c r="L7" s="257">
        <v>181.58428947368421</v>
      </c>
      <c r="M7" s="257">
        <v>201.16161157894737</v>
      </c>
      <c r="N7" s="257">
        <v>264.08766631578948</v>
      </c>
      <c r="O7" s="257">
        <v>290.95060000000001</v>
      </c>
      <c r="P7" s="257">
        <v>268.5838136842105</v>
      </c>
      <c r="Q7" s="257">
        <v>264.33218421052629</v>
      </c>
      <c r="R7" s="257">
        <v>287.02474000000001</v>
      </c>
      <c r="S7" s="257">
        <v>297.65605052631582</v>
      </c>
      <c r="T7" s="257">
        <v>309.13380947368421</v>
      </c>
      <c r="U7" s="257">
        <v>344.87741999999997</v>
      </c>
      <c r="V7" s="257">
        <v>403.88497578947369</v>
      </c>
      <c r="W7" s="257">
        <v>435.82954000000001</v>
      </c>
      <c r="X7" s="257">
        <v>479.23198105263151</v>
      </c>
      <c r="Y7" s="257">
        <v>554.70847052631586</v>
      </c>
      <c r="Z7" s="257">
        <v>557.21549157894731</v>
      </c>
      <c r="AA7" s="257">
        <v>607.22281894736841</v>
      </c>
      <c r="AB7" s="257">
        <v>644.80535473684211</v>
      </c>
      <c r="AC7" s="257">
        <v>651.34343473684214</v>
      </c>
      <c r="AD7" s="257">
        <v>642.41180421052638</v>
      </c>
      <c r="AE7" s="257">
        <v>674.1471915789474</v>
      </c>
      <c r="AF7" s="257">
        <v>708.84433999999999</v>
      </c>
      <c r="AG7" s="257">
        <v>710.24057473684195</v>
      </c>
      <c r="AH7" s="257">
        <v>661.73070631578946</v>
      </c>
      <c r="AI7" s="257">
        <v>709.1601094736842</v>
      </c>
      <c r="AJ7" s="257">
        <v>766.58328842105254</v>
      </c>
      <c r="AK7" s="257">
        <v>793.57151578947355</v>
      </c>
      <c r="AL7" s="257">
        <v>809.29085052631569</v>
      </c>
      <c r="AM7" s="257">
        <v>821.12009157894738</v>
      </c>
      <c r="AN7" s="257">
        <v>803.92915263157886</v>
      </c>
      <c r="AO7" s="257">
        <v>830.02988105263148</v>
      </c>
      <c r="AP7" s="257">
        <v>823.14354210526312</v>
      </c>
      <c r="AQ7" s="257">
        <v>828.65119578947372</v>
      </c>
      <c r="AR7" s="257">
        <v>848.86816105263154</v>
      </c>
      <c r="AS7" s="257">
        <v>848.64045789473687</v>
      </c>
      <c r="AT7" s="257">
        <v>840.89956842105266</v>
      </c>
      <c r="AU7" s="257">
        <v>849.44031684210518</v>
      </c>
      <c r="AV7" s="257">
        <v>831.79407052631564</v>
      </c>
      <c r="AW7" s="257">
        <v>809.82236736842094</v>
      </c>
      <c r="AX7" s="257">
        <v>830.54365578947363</v>
      </c>
      <c r="AY7" s="257">
        <v>839.12208631578937</v>
      </c>
      <c r="AZ7" s="257">
        <v>839.13460736842092</v>
      </c>
      <c r="BA7" s="257">
        <v>848.09889263157891</v>
      </c>
      <c r="BB7" s="257">
        <v>847.31540526315791</v>
      </c>
      <c r="BC7" s="257">
        <v>849.56260736842103</v>
      </c>
      <c r="BD7" s="257">
        <v>852.00974947368422</v>
      </c>
      <c r="BE7" s="259">
        <v>831.49329578947379</v>
      </c>
      <c r="BF7" s="285">
        <v>-2.6746517048977014E-2</v>
      </c>
      <c r="BG7" s="285">
        <v>1.3134354221648881E-3</v>
      </c>
      <c r="BH7" s="285">
        <v>0.30794878929377656</v>
      </c>
    </row>
    <row r="8" spans="1:62" s="161" customFormat="1" x14ac:dyDescent="0.15">
      <c r="A8" s="163" t="s">
        <v>190</v>
      </c>
      <c r="B8" s="260">
        <v>3.9771568421052632</v>
      </c>
      <c r="C8" s="260">
        <v>5.9824305263157891</v>
      </c>
      <c r="D8" s="260">
        <v>8.2111199999999993</v>
      </c>
      <c r="E8" s="260">
        <v>14.105809473684209</v>
      </c>
      <c r="F8" s="260">
        <v>15.189883157894737</v>
      </c>
      <c r="G8" s="260">
        <v>23.989050526315786</v>
      </c>
      <c r="H8" s="260">
        <v>44.377047368421053</v>
      </c>
      <c r="I8" s="260">
        <v>64.149036842105261</v>
      </c>
      <c r="J8" s="260">
        <v>103.12711894736843</v>
      </c>
      <c r="K8" s="260">
        <v>134.67046315789474</v>
      </c>
      <c r="L8" s="260">
        <v>194.1542894736842</v>
      </c>
      <c r="M8" s="260">
        <v>218.57761157894737</v>
      </c>
      <c r="N8" s="260">
        <v>290.42966631578946</v>
      </c>
      <c r="O8" s="260">
        <v>322.15260000000001</v>
      </c>
      <c r="P8" s="260">
        <v>303.85481368421051</v>
      </c>
      <c r="Q8" s="260">
        <v>302.36418421052628</v>
      </c>
      <c r="R8" s="260">
        <v>327.09174000000002</v>
      </c>
      <c r="S8" s="260">
        <v>335.99305052631581</v>
      </c>
      <c r="T8" s="260">
        <v>357.74380947368422</v>
      </c>
      <c r="U8" s="260">
        <v>397.08741999999995</v>
      </c>
      <c r="V8" s="260">
        <v>464.4059757894737</v>
      </c>
      <c r="W8" s="260">
        <v>507.09654</v>
      </c>
      <c r="X8" s="260">
        <v>556.49298105263154</v>
      </c>
      <c r="Y8" s="260">
        <v>637.57547052631583</v>
      </c>
      <c r="Z8" s="260">
        <v>636.90433368421043</v>
      </c>
      <c r="AA8" s="260">
        <v>682.61981894736846</v>
      </c>
      <c r="AB8" s="260">
        <v>733.3863021052631</v>
      </c>
      <c r="AC8" s="260">
        <v>735.28453999999999</v>
      </c>
      <c r="AD8" s="260">
        <v>740.62701473684217</v>
      </c>
      <c r="AE8" s="260">
        <v>785.47040210526325</v>
      </c>
      <c r="AF8" s="260">
        <v>814.45155052631571</v>
      </c>
      <c r="AG8" s="260">
        <v>810.24067999999988</v>
      </c>
      <c r="AH8" s="260">
        <v>754.14144315789474</v>
      </c>
      <c r="AI8" s="260">
        <v>789.41774105263153</v>
      </c>
      <c r="AJ8" s="260">
        <v>849.56528842105251</v>
      </c>
      <c r="AK8" s="260">
        <v>874.08619999999985</v>
      </c>
      <c r="AL8" s="260">
        <v>894.17895578947355</v>
      </c>
      <c r="AM8" s="260">
        <v>905.86671269894737</v>
      </c>
      <c r="AN8" s="260">
        <v>888.8022393489473</v>
      </c>
      <c r="AO8" s="260">
        <v>928.98171114547358</v>
      </c>
      <c r="AP8" s="260">
        <v>925.34844814526309</v>
      </c>
      <c r="AQ8" s="260">
        <v>936.80059477421059</v>
      </c>
      <c r="AR8" s="260">
        <v>952.13099133578942</v>
      </c>
      <c r="AS8" s="260">
        <v>953.7970815431579</v>
      </c>
      <c r="AT8" s="260">
        <v>940.86567784736849</v>
      </c>
      <c r="AU8" s="260">
        <v>945.34754484952623</v>
      </c>
      <c r="AV8" s="260">
        <v>934.82138765657874</v>
      </c>
      <c r="AW8" s="260">
        <v>912.79448092126302</v>
      </c>
      <c r="AX8" s="260">
        <v>945.06397908668418</v>
      </c>
      <c r="AY8" s="260">
        <v>955.33382805699989</v>
      </c>
      <c r="AZ8" s="260">
        <v>951.81257997026307</v>
      </c>
      <c r="BA8" s="260">
        <v>959.38955319876845</v>
      </c>
      <c r="BB8" s="260">
        <v>958.79302701755785</v>
      </c>
      <c r="BC8" s="260">
        <v>959.25760753017732</v>
      </c>
      <c r="BD8" s="260">
        <v>963.94162570400499</v>
      </c>
      <c r="BE8" s="260">
        <v>940.44080822178069</v>
      </c>
      <c r="BF8" s="286">
        <v>-2.704554631942746E-2</v>
      </c>
      <c r="BG8" s="286">
        <v>2.4259732408251633E-3</v>
      </c>
      <c r="BH8" s="286">
        <v>0.34829818804418117</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0</v>
      </c>
      <c r="C10" s="257">
        <v>0</v>
      </c>
      <c r="D10" s="257">
        <v>0</v>
      </c>
      <c r="E10" s="257">
        <v>0</v>
      </c>
      <c r="F10" s="257">
        <v>0</v>
      </c>
      <c r="G10" s="257">
        <v>0</v>
      </c>
      <c r="H10" s="257">
        <v>0</v>
      </c>
      <c r="I10" s="257">
        <v>0</v>
      </c>
      <c r="J10" s="257">
        <v>0</v>
      </c>
      <c r="K10" s="257">
        <v>1.036</v>
      </c>
      <c r="L10" s="257">
        <v>2.5169999999999999</v>
      </c>
      <c r="M10" s="257">
        <v>2.5720000000000001</v>
      </c>
      <c r="N10" s="257">
        <v>1.637</v>
      </c>
      <c r="O10" s="257">
        <v>2.8959999999999999</v>
      </c>
      <c r="P10" s="257">
        <v>2.6920000000000002</v>
      </c>
      <c r="Q10" s="257">
        <v>2.34</v>
      </c>
      <c r="R10" s="257">
        <v>2.8159999999999998</v>
      </c>
      <c r="S10" s="257">
        <v>1.87</v>
      </c>
      <c r="T10" s="257">
        <v>3.4050000000000002</v>
      </c>
      <c r="U10" s="257">
        <v>4.641</v>
      </c>
      <c r="V10" s="257">
        <v>5.766</v>
      </c>
      <c r="W10" s="257">
        <v>5.7110000000000003</v>
      </c>
      <c r="X10" s="257">
        <v>6.4649999999999999</v>
      </c>
      <c r="Y10" s="257">
        <v>5.798</v>
      </c>
      <c r="Z10" s="257">
        <v>5.0389999999999997</v>
      </c>
      <c r="AA10" s="257">
        <v>7.2810000000000006</v>
      </c>
      <c r="AB10" s="257">
        <v>7.7560000000000002</v>
      </c>
      <c r="AC10" s="257">
        <v>7.0810000000000004</v>
      </c>
      <c r="AD10" s="257">
        <v>7.75</v>
      </c>
      <c r="AE10" s="257">
        <v>8.2349999999999994</v>
      </c>
      <c r="AF10" s="257">
        <v>7.0659999999999998</v>
      </c>
      <c r="AG10" s="257">
        <v>7.4590000000000005</v>
      </c>
      <c r="AH10" s="257">
        <v>7.9610000000000003</v>
      </c>
      <c r="AI10" s="257">
        <v>7.4530000000000003</v>
      </c>
      <c r="AJ10" s="257">
        <v>7.1059999999999999</v>
      </c>
      <c r="AK10" s="257">
        <v>6.1770000000000005</v>
      </c>
      <c r="AL10" s="257">
        <v>7.0590000000000002</v>
      </c>
      <c r="AM10" s="257">
        <v>5.8209999999999997</v>
      </c>
      <c r="AN10" s="257">
        <v>7.5659999999999998</v>
      </c>
      <c r="AO10" s="257">
        <v>7.8689999999999998</v>
      </c>
      <c r="AP10" s="257">
        <v>6.8730000000000002</v>
      </c>
      <c r="AQ10" s="257">
        <v>7.7210000000000001</v>
      </c>
      <c r="AR10" s="257">
        <v>7.2540000000000004</v>
      </c>
      <c r="AS10" s="257">
        <v>7.3940000000000001</v>
      </c>
      <c r="AT10" s="257">
        <v>8.1829999999999998</v>
      </c>
      <c r="AU10" s="257">
        <v>7.21</v>
      </c>
      <c r="AV10" s="257">
        <v>6.4</v>
      </c>
      <c r="AW10" s="257">
        <v>6.4020000000000001</v>
      </c>
      <c r="AX10" s="257">
        <v>6.2069999999999999</v>
      </c>
      <c r="AY10" s="257">
        <v>5.5140000000000002</v>
      </c>
      <c r="AZ10" s="257">
        <v>7.0390000000000006</v>
      </c>
      <c r="BA10" s="257">
        <v>8.2850000000000001</v>
      </c>
      <c r="BB10" s="257">
        <v>6.0880000000000001</v>
      </c>
      <c r="BC10" s="257">
        <v>6.8719999999999999</v>
      </c>
      <c r="BD10" s="257">
        <v>8.4429999999999996</v>
      </c>
      <c r="BE10" s="259">
        <v>10.662423955940216</v>
      </c>
      <c r="BF10" s="285">
        <v>0.25942101741675594</v>
      </c>
      <c r="BG10" s="285">
        <v>3.1327833552825535E-3</v>
      </c>
      <c r="BH10" s="285">
        <v>3.9488959980744035E-3</v>
      </c>
    </row>
    <row r="11" spans="1:62" x14ac:dyDescent="0.15">
      <c r="A11" s="168" t="s">
        <v>188</v>
      </c>
      <c r="B11" s="257">
        <v>0</v>
      </c>
      <c r="C11" s="257">
        <v>0</v>
      </c>
      <c r="D11" s="257">
        <v>0</v>
      </c>
      <c r="E11" s="257">
        <v>0</v>
      </c>
      <c r="F11" s="257">
        <v>0</v>
      </c>
      <c r="G11" s="257">
        <v>0</v>
      </c>
      <c r="H11" s="257">
        <v>0</v>
      </c>
      <c r="I11" s="257">
        <v>0</v>
      </c>
      <c r="J11" s="257">
        <v>0</v>
      </c>
      <c r="K11" s="257">
        <v>0</v>
      </c>
      <c r="L11" s="257">
        <v>0</v>
      </c>
      <c r="M11" s="257">
        <v>0</v>
      </c>
      <c r="N11" s="257">
        <v>0</v>
      </c>
      <c r="O11" s="257">
        <v>0</v>
      </c>
      <c r="P11" s="257">
        <v>0</v>
      </c>
      <c r="Q11" s="257">
        <v>0</v>
      </c>
      <c r="R11" s="257">
        <v>0</v>
      </c>
      <c r="S11" s="257">
        <v>0</v>
      </c>
      <c r="T11" s="257">
        <v>0</v>
      </c>
      <c r="U11" s="257">
        <v>1.643</v>
      </c>
      <c r="V11" s="257">
        <v>3.3810000000000002</v>
      </c>
      <c r="W11" s="257">
        <v>0.14400000000000002</v>
      </c>
      <c r="X11" s="257">
        <v>0.97299999999999998</v>
      </c>
      <c r="Y11" s="257">
        <v>0.60799999999999998</v>
      </c>
      <c r="Z11" s="257">
        <v>1.83</v>
      </c>
      <c r="AA11" s="257">
        <v>2.2370000000000001</v>
      </c>
      <c r="AB11" s="257">
        <v>1.4419999999999999</v>
      </c>
      <c r="AC11" s="257">
        <v>1.7590000000000001</v>
      </c>
      <c r="AD11" s="257">
        <v>0.442</v>
      </c>
      <c r="AE11" s="257">
        <v>5.5E-2</v>
      </c>
      <c r="AF11" s="257">
        <v>2.5190000000000001</v>
      </c>
      <c r="AG11" s="257">
        <v>2.427</v>
      </c>
      <c r="AH11" s="257">
        <v>3.169</v>
      </c>
      <c r="AI11" s="257">
        <v>3.2650000000000001</v>
      </c>
      <c r="AJ11" s="257">
        <v>3.9769999999999999</v>
      </c>
      <c r="AK11" s="257">
        <v>6.0460000000000003</v>
      </c>
      <c r="AL11" s="257">
        <v>14.279</v>
      </c>
      <c r="AM11" s="257">
        <v>13.836</v>
      </c>
      <c r="AN11" s="257">
        <v>13.358000000000001</v>
      </c>
      <c r="AO11" s="257">
        <v>11.611000000000001</v>
      </c>
      <c r="AP11" s="257">
        <v>9.8550000000000004</v>
      </c>
      <c r="AQ11" s="257">
        <v>13.754100000000001</v>
      </c>
      <c r="AR11" s="257">
        <v>12.34976</v>
      </c>
      <c r="AS11" s="257">
        <v>13.968579999999999</v>
      </c>
      <c r="AT11" s="257">
        <v>12.957000000000001</v>
      </c>
      <c r="AU11" s="257">
        <v>14.523155800000001</v>
      </c>
      <c r="AV11" s="257">
        <v>15.659375999999998</v>
      </c>
      <c r="AW11" s="257">
        <v>16.038399999999999</v>
      </c>
      <c r="AX11" s="257">
        <v>15.44969</v>
      </c>
      <c r="AY11" s="257">
        <v>15.37846248</v>
      </c>
      <c r="AZ11" s="257">
        <v>14.734152640000001</v>
      </c>
      <c r="BA11" s="257">
        <v>15.864343667077319</v>
      </c>
      <c r="BB11" s="257">
        <v>15.739196437942999</v>
      </c>
      <c r="BC11" s="257">
        <v>15.673887022022395</v>
      </c>
      <c r="BD11" s="257">
        <v>16.128824302217257</v>
      </c>
      <c r="BE11" s="259">
        <v>15.295793815999348</v>
      </c>
      <c r="BF11" s="285">
        <v>-5.4239680227662901E-2</v>
      </c>
      <c r="BG11" s="285">
        <v>2.2138684602089675E-2</v>
      </c>
      <c r="BH11" s="285">
        <v>5.6648937649604846E-3</v>
      </c>
    </row>
    <row r="12" spans="1:62" x14ac:dyDescent="0.15">
      <c r="A12" s="168" t="s">
        <v>187</v>
      </c>
      <c r="B12" s="257">
        <v>0</v>
      </c>
      <c r="C12" s="257">
        <v>0</v>
      </c>
      <c r="D12" s="257">
        <v>0</v>
      </c>
      <c r="E12" s="257">
        <v>0</v>
      </c>
      <c r="F12" s="257">
        <v>0</v>
      </c>
      <c r="G12" s="257">
        <v>0</v>
      </c>
      <c r="H12" s="257">
        <v>0</v>
      </c>
      <c r="I12" s="257">
        <v>0</v>
      </c>
      <c r="J12" s="257">
        <v>0</v>
      </c>
      <c r="K12" s="257">
        <v>0</v>
      </c>
      <c r="L12" s="257">
        <v>0</v>
      </c>
      <c r="M12" s="257">
        <v>0</v>
      </c>
      <c r="N12" s="257">
        <v>0</v>
      </c>
      <c r="O12" s="257">
        <v>0</v>
      </c>
      <c r="P12" s="257">
        <v>0</v>
      </c>
      <c r="Q12" s="257">
        <v>0</v>
      </c>
      <c r="R12" s="257">
        <v>0</v>
      </c>
      <c r="S12" s="257">
        <v>0</v>
      </c>
      <c r="T12" s="257">
        <v>0</v>
      </c>
      <c r="U12" s="257">
        <v>0</v>
      </c>
      <c r="V12" s="257">
        <v>0</v>
      </c>
      <c r="W12" s="257">
        <v>0</v>
      </c>
      <c r="X12" s="257">
        <v>0</v>
      </c>
      <c r="Y12" s="257">
        <v>0</v>
      </c>
      <c r="Z12" s="257">
        <v>0</v>
      </c>
      <c r="AA12" s="257">
        <v>0</v>
      </c>
      <c r="AB12" s="257">
        <v>0</v>
      </c>
      <c r="AC12" s="257">
        <v>0</v>
      </c>
      <c r="AD12" s="257">
        <v>0</v>
      </c>
      <c r="AE12" s="257">
        <v>0</v>
      </c>
      <c r="AF12" s="257">
        <v>0</v>
      </c>
      <c r="AG12" s="257">
        <v>0</v>
      </c>
      <c r="AH12" s="257">
        <v>0</v>
      </c>
      <c r="AI12" s="257">
        <v>0</v>
      </c>
      <c r="AJ12" s="257">
        <v>0</v>
      </c>
      <c r="AK12" s="257">
        <v>0</v>
      </c>
      <c r="AL12" s="257">
        <v>0</v>
      </c>
      <c r="AM12" s="257">
        <v>0</v>
      </c>
      <c r="AN12" s="257">
        <v>0</v>
      </c>
      <c r="AO12" s="257">
        <v>0</v>
      </c>
      <c r="AP12" s="257">
        <v>0</v>
      </c>
      <c r="AQ12" s="257">
        <v>0</v>
      </c>
      <c r="AR12" s="257">
        <v>0</v>
      </c>
      <c r="AS12" s="257">
        <v>0</v>
      </c>
      <c r="AT12" s="257">
        <v>0</v>
      </c>
      <c r="AU12" s="257">
        <v>0</v>
      </c>
      <c r="AV12" s="257">
        <v>0</v>
      </c>
      <c r="AW12" s="257">
        <v>0</v>
      </c>
      <c r="AX12" s="257">
        <v>0</v>
      </c>
      <c r="AY12" s="257">
        <v>0</v>
      </c>
      <c r="AZ12" s="257">
        <v>0</v>
      </c>
      <c r="BA12" s="257">
        <v>0</v>
      </c>
      <c r="BB12" s="257">
        <v>0</v>
      </c>
      <c r="BC12" s="257">
        <v>0</v>
      </c>
      <c r="BD12" s="257">
        <v>0</v>
      </c>
      <c r="BE12" s="259">
        <v>0</v>
      </c>
      <c r="BF12" s="285">
        <v>0</v>
      </c>
      <c r="BG12" s="285">
        <v>0</v>
      </c>
      <c r="BH12" s="285">
        <v>0</v>
      </c>
    </row>
    <row r="13" spans="1:62" x14ac:dyDescent="0.15">
      <c r="A13" s="168" t="s">
        <v>186</v>
      </c>
      <c r="B13" s="257">
        <v>0</v>
      </c>
      <c r="C13" s="257">
        <v>0</v>
      </c>
      <c r="D13" s="257">
        <v>0</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7">
        <v>0</v>
      </c>
      <c r="U13" s="257">
        <v>0</v>
      </c>
      <c r="V13" s="257">
        <v>0</v>
      </c>
      <c r="W13" s="257">
        <v>0</v>
      </c>
      <c r="X13" s="257">
        <v>0</v>
      </c>
      <c r="Y13" s="257">
        <v>0</v>
      </c>
      <c r="Z13" s="257">
        <v>0</v>
      </c>
      <c r="AA13" s="257">
        <v>0</v>
      </c>
      <c r="AB13" s="257">
        <v>0</v>
      </c>
      <c r="AC13" s="257">
        <v>0</v>
      </c>
      <c r="AD13" s="257">
        <v>0</v>
      </c>
      <c r="AE13" s="257">
        <v>0</v>
      </c>
      <c r="AF13" s="257">
        <v>0</v>
      </c>
      <c r="AG13" s="257">
        <v>0</v>
      </c>
      <c r="AH13" s="257">
        <v>0</v>
      </c>
      <c r="AI13" s="257">
        <v>0</v>
      </c>
      <c r="AJ13" s="257">
        <v>0</v>
      </c>
      <c r="AK13" s="257">
        <v>0</v>
      </c>
      <c r="AL13" s="257">
        <v>0</v>
      </c>
      <c r="AM13" s="257">
        <v>0</v>
      </c>
      <c r="AN13" s="257">
        <v>0</v>
      </c>
      <c r="AO13" s="257">
        <v>0</v>
      </c>
      <c r="AP13" s="257">
        <v>0</v>
      </c>
      <c r="AQ13" s="257">
        <v>0</v>
      </c>
      <c r="AR13" s="257">
        <v>0</v>
      </c>
      <c r="AS13" s="257">
        <v>0</v>
      </c>
      <c r="AT13" s="257">
        <v>0</v>
      </c>
      <c r="AU13" s="257">
        <v>0</v>
      </c>
      <c r="AV13" s="257">
        <v>0</v>
      </c>
      <c r="AW13" s="257">
        <v>0</v>
      </c>
      <c r="AX13" s="257">
        <v>0</v>
      </c>
      <c r="AY13" s="257">
        <v>0</v>
      </c>
      <c r="AZ13" s="257">
        <v>0</v>
      </c>
      <c r="BA13" s="257">
        <v>0</v>
      </c>
      <c r="BB13" s="257">
        <v>0</v>
      </c>
      <c r="BC13" s="257">
        <v>0</v>
      </c>
      <c r="BD13" s="257">
        <v>0</v>
      </c>
      <c r="BE13" s="259">
        <v>0</v>
      </c>
      <c r="BF13" s="285">
        <v>0</v>
      </c>
      <c r="BG13" s="285">
        <v>0</v>
      </c>
      <c r="BH13" s="285">
        <v>0</v>
      </c>
    </row>
    <row r="14" spans="1:62" x14ac:dyDescent="0.15">
      <c r="A14" s="168" t="s">
        <v>185</v>
      </c>
      <c r="B14" s="257">
        <v>0</v>
      </c>
      <c r="C14" s="257">
        <v>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0</v>
      </c>
      <c r="AI14" s="257">
        <v>0</v>
      </c>
      <c r="AJ14" s="257">
        <v>0</v>
      </c>
      <c r="AK14" s="257">
        <v>0</v>
      </c>
      <c r="AL14" s="257">
        <v>0</v>
      </c>
      <c r="AM14" s="257">
        <v>0</v>
      </c>
      <c r="AN14" s="257">
        <v>0</v>
      </c>
      <c r="AO14" s="257">
        <v>0</v>
      </c>
      <c r="AP14" s="257">
        <v>0</v>
      </c>
      <c r="AQ14" s="257">
        <v>0</v>
      </c>
      <c r="AR14" s="257">
        <v>0</v>
      </c>
      <c r="AS14" s="257">
        <v>0</v>
      </c>
      <c r="AT14" s="257">
        <v>0</v>
      </c>
      <c r="AU14" s="257">
        <v>0</v>
      </c>
      <c r="AV14" s="257">
        <v>0</v>
      </c>
      <c r="AW14" s="257">
        <v>0</v>
      </c>
      <c r="AX14" s="257">
        <v>0</v>
      </c>
      <c r="AY14" s="257">
        <v>0</v>
      </c>
      <c r="AZ14" s="257">
        <v>0</v>
      </c>
      <c r="BA14" s="257">
        <v>0</v>
      </c>
      <c r="BB14" s="257">
        <v>0</v>
      </c>
      <c r="BC14" s="257">
        <v>0</v>
      </c>
      <c r="BD14" s="257">
        <v>0</v>
      </c>
      <c r="BE14" s="259">
        <v>0</v>
      </c>
      <c r="BF14" s="285">
        <v>0</v>
      </c>
      <c r="BG14" s="285">
        <v>0</v>
      </c>
      <c r="BH14" s="285">
        <v>0</v>
      </c>
    </row>
    <row r="15" spans="1:62" x14ac:dyDescent="0.15">
      <c r="A15" s="168" t="s">
        <v>184</v>
      </c>
      <c r="B15" s="257">
        <v>0</v>
      </c>
      <c r="C15" s="257">
        <v>0</v>
      </c>
      <c r="D15" s="257">
        <v>0</v>
      </c>
      <c r="E15" s="257">
        <v>0</v>
      </c>
      <c r="F15" s="257">
        <v>0</v>
      </c>
      <c r="G15" s="257">
        <v>0</v>
      </c>
      <c r="H15" s="257">
        <v>0</v>
      </c>
      <c r="I15" s="257">
        <v>0</v>
      </c>
      <c r="J15" s="257">
        <v>0</v>
      </c>
      <c r="K15" s="257">
        <v>0</v>
      </c>
      <c r="L15" s="257">
        <v>0</v>
      </c>
      <c r="M15" s="257">
        <v>0</v>
      </c>
      <c r="N15" s="257">
        <v>0</v>
      </c>
      <c r="O15" s="257">
        <v>0</v>
      </c>
      <c r="P15" s="257">
        <v>0</v>
      </c>
      <c r="Q15" s="257">
        <v>0</v>
      </c>
      <c r="R15" s="257">
        <v>0</v>
      </c>
      <c r="S15" s="257">
        <v>0</v>
      </c>
      <c r="T15" s="257">
        <v>0</v>
      </c>
      <c r="U15" s="257">
        <v>0</v>
      </c>
      <c r="V15" s="257">
        <v>0</v>
      </c>
      <c r="W15" s="257">
        <v>0</v>
      </c>
      <c r="X15" s="257">
        <v>0</v>
      </c>
      <c r="Y15" s="257">
        <v>0</v>
      </c>
      <c r="Z15" s="257">
        <v>0</v>
      </c>
      <c r="AA15" s="257">
        <v>0</v>
      </c>
      <c r="AB15" s="257">
        <v>0</v>
      </c>
      <c r="AC15" s="257">
        <v>0</v>
      </c>
      <c r="AD15" s="257">
        <v>0</v>
      </c>
      <c r="AE15" s="257">
        <v>0</v>
      </c>
      <c r="AF15" s="257">
        <v>0</v>
      </c>
      <c r="AG15" s="257">
        <v>0</v>
      </c>
      <c r="AH15" s="257">
        <v>0</v>
      </c>
      <c r="AI15" s="257">
        <v>0</v>
      </c>
      <c r="AJ15" s="257">
        <v>0</v>
      </c>
      <c r="AK15" s="257">
        <v>0</v>
      </c>
      <c r="AL15" s="257">
        <v>0</v>
      </c>
      <c r="AM15" s="257">
        <v>0</v>
      </c>
      <c r="AN15" s="257">
        <v>0</v>
      </c>
      <c r="AO15" s="257">
        <v>0</v>
      </c>
      <c r="AP15" s="257">
        <v>0</v>
      </c>
      <c r="AQ15" s="257">
        <v>0</v>
      </c>
      <c r="AR15" s="257">
        <v>0</v>
      </c>
      <c r="AS15" s="257">
        <v>0</v>
      </c>
      <c r="AT15" s="257">
        <v>0</v>
      </c>
      <c r="AU15" s="257">
        <v>0</v>
      </c>
      <c r="AV15" s="257">
        <v>0</v>
      </c>
      <c r="AW15" s="257">
        <v>0</v>
      </c>
      <c r="AX15" s="257">
        <v>0</v>
      </c>
      <c r="AY15" s="257">
        <v>0</v>
      </c>
      <c r="AZ15" s="257">
        <v>0</v>
      </c>
      <c r="BA15" s="257">
        <v>0</v>
      </c>
      <c r="BB15" s="257">
        <v>0</v>
      </c>
      <c r="BC15" s="257">
        <v>0</v>
      </c>
      <c r="BD15" s="257">
        <v>0</v>
      </c>
      <c r="BE15" s="259">
        <v>0</v>
      </c>
      <c r="BF15" s="285">
        <v>0</v>
      </c>
      <c r="BG15" s="285">
        <v>0</v>
      </c>
      <c r="BH15" s="285">
        <v>0</v>
      </c>
    </row>
    <row r="16" spans="1:62" x14ac:dyDescent="0.15">
      <c r="A16" s="168" t="s">
        <v>183</v>
      </c>
      <c r="B16" s="257">
        <v>0</v>
      </c>
      <c r="C16" s="257">
        <v>0</v>
      </c>
      <c r="D16" s="257">
        <v>0</v>
      </c>
      <c r="E16" s="257">
        <v>0</v>
      </c>
      <c r="F16" s="257">
        <v>0</v>
      </c>
      <c r="G16" s="257">
        <v>0</v>
      </c>
      <c r="H16" s="257">
        <v>0</v>
      </c>
      <c r="I16" s="257">
        <v>0</v>
      </c>
      <c r="J16" s="257">
        <v>0</v>
      </c>
      <c r="K16" s="257">
        <v>0</v>
      </c>
      <c r="L16" s="257">
        <v>0</v>
      </c>
      <c r="M16" s="257">
        <v>0</v>
      </c>
      <c r="N16" s="257">
        <v>0</v>
      </c>
      <c r="O16" s="257">
        <v>0</v>
      </c>
      <c r="P16" s="257">
        <v>0</v>
      </c>
      <c r="Q16" s="257">
        <v>0</v>
      </c>
      <c r="R16" s="257">
        <v>0</v>
      </c>
      <c r="S16" s="257">
        <v>0</v>
      </c>
      <c r="T16" s="257">
        <v>0</v>
      </c>
      <c r="U16" s="257">
        <v>0</v>
      </c>
      <c r="V16" s="257">
        <v>0</v>
      </c>
      <c r="W16" s="257">
        <v>0</v>
      </c>
      <c r="X16" s="257">
        <v>0</v>
      </c>
      <c r="Y16" s="257">
        <v>0</v>
      </c>
      <c r="Z16" s="257">
        <v>0</v>
      </c>
      <c r="AA16" s="257">
        <v>0</v>
      </c>
      <c r="AB16" s="257">
        <v>0</v>
      </c>
      <c r="AC16" s="257">
        <v>0</v>
      </c>
      <c r="AD16" s="257">
        <v>0</v>
      </c>
      <c r="AE16" s="257">
        <v>0</v>
      </c>
      <c r="AF16" s="257">
        <v>0</v>
      </c>
      <c r="AG16" s="257">
        <v>0</v>
      </c>
      <c r="AH16" s="257">
        <v>0</v>
      </c>
      <c r="AI16" s="257">
        <v>0</v>
      </c>
      <c r="AJ16" s="257">
        <v>0</v>
      </c>
      <c r="AK16" s="257">
        <v>0</v>
      </c>
      <c r="AL16" s="257">
        <v>0</v>
      </c>
      <c r="AM16" s="257">
        <v>0</v>
      </c>
      <c r="AN16" s="257">
        <v>0</v>
      </c>
      <c r="AO16" s="257">
        <v>0</v>
      </c>
      <c r="AP16" s="257">
        <v>0</v>
      </c>
      <c r="AQ16" s="257">
        <v>0</v>
      </c>
      <c r="AR16" s="257">
        <v>0</v>
      </c>
      <c r="AS16" s="257">
        <v>0</v>
      </c>
      <c r="AT16" s="257">
        <v>0</v>
      </c>
      <c r="AU16" s="257">
        <v>0</v>
      </c>
      <c r="AV16" s="257">
        <v>0</v>
      </c>
      <c r="AW16" s="257">
        <v>0</v>
      </c>
      <c r="AX16" s="257">
        <v>0</v>
      </c>
      <c r="AY16" s="257">
        <v>0</v>
      </c>
      <c r="AZ16" s="257">
        <v>0</v>
      </c>
      <c r="BA16" s="257">
        <v>0</v>
      </c>
      <c r="BB16" s="257">
        <v>0</v>
      </c>
      <c r="BC16" s="257">
        <v>0</v>
      </c>
      <c r="BD16" s="257">
        <v>0</v>
      </c>
      <c r="BE16" s="259">
        <v>0</v>
      </c>
      <c r="BF16" s="285">
        <v>0</v>
      </c>
      <c r="BG16" s="285">
        <v>0</v>
      </c>
      <c r="BH16" s="285">
        <v>0</v>
      </c>
    </row>
    <row r="17" spans="1:60" x14ac:dyDescent="0.15">
      <c r="A17" s="168" t="s">
        <v>182</v>
      </c>
      <c r="B17" s="257">
        <v>0</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57">
        <v>0</v>
      </c>
      <c r="W17" s="257">
        <v>0</v>
      </c>
      <c r="X17" s="257">
        <v>0</v>
      </c>
      <c r="Y17" s="257">
        <v>0</v>
      </c>
      <c r="Z17" s="257">
        <v>0</v>
      </c>
      <c r="AA17" s="257">
        <v>0</v>
      </c>
      <c r="AB17" s="257">
        <v>0</v>
      </c>
      <c r="AC17" s="257">
        <v>0</v>
      </c>
      <c r="AD17" s="257">
        <v>0</v>
      </c>
      <c r="AE17" s="257">
        <v>0</v>
      </c>
      <c r="AF17" s="257">
        <v>0</v>
      </c>
      <c r="AG17" s="257">
        <v>0</v>
      </c>
      <c r="AH17" s="257">
        <v>0</v>
      </c>
      <c r="AI17" s="257">
        <v>0</v>
      </c>
      <c r="AJ17" s="257">
        <v>0</v>
      </c>
      <c r="AK17" s="257">
        <v>0</v>
      </c>
      <c r="AL17" s="257">
        <v>0</v>
      </c>
      <c r="AM17" s="257">
        <v>0</v>
      </c>
      <c r="AN17" s="257">
        <v>0</v>
      </c>
      <c r="AO17" s="257">
        <v>0</v>
      </c>
      <c r="AP17" s="257">
        <v>0</v>
      </c>
      <c r="AQ17" s="257">
        <v>0</v>
      </c>
      <c r="AR17" s="257">
        <v>0</v>
      </c>
      <c r="AS17" s="257">
        <v>0</v>
      </c>
      <c r="AT17" s="257">
        <v>0</v>
      </c>
      <c r="AU17" s="257">
        <v>0</v>
      </c>
      <c r="AV17" s="257">
        <v>0</v>
      </c>
      <c r="AW17" s="257">
        <v>0</v>
      </c>
      <c r="AX17" s="257">
        <v>0</v>
      </c>
      <c r="AY17" s="257">
        <v>0</v>
      </c>
      <c r="AZ17" s="257">
        <v>0</v>
      </c>
      <c r="BA17" s="257">
        <v>0</v>
      </c>
      <c r="BB17" s="257">
        <v>0</v>
      </c>
      <c r="BC17" s="257">
        <v>0</v>
      </c>
      <c r="BD17" s="257">
        <v>0</v>
      </c>
      <c r="BE17" s="259">
        <v>0</v>
      </c>
      <c r="BF17" s="285">
        <v>0</v>
      </c>
      <c r="BG17" s="285">
        <v>0</v>
      </c>
      <c r="BH17" s="285">
        <v>0</v>
      </c>
    </row>
    <row r="18" spans="1:60" x14ac:dyDescent="0.15">
      <c r="A18" s="168" t="s">
        <v>181</v>
      </c>
      <c r="B18" s="257">
        <v>0</v>
      </c>
      <c r="C18" s="257">
        <v>0</v>
      </c>
      <c r="D18" s="257">
        <v>0</v>
      </c>
      <c r="E18" s="257">
        <v>0</v>
      </c>
      <c r="F18" s="257">
        <v>5.1000000000000004E-2</v>
      </c>
      <c r="G18" s="257">
        <v>4.4999999999999998E-2</v>
      </c>
      <c r="H18" s="257">
        <v>4.2000000000000003E-2</v>
      </c>
      <c r="I18" s="257">
        <v>7.2999999999999995E-2</v>
      </c>
      <c r="J18" s="257">
        <v>4.5999999999999999E-2</v>
      </c>
      <c r="K18" s="257">
        <v>2.6000000000000002E-2</v>
      </c>
      <c r="L18" s="257">
        <v>2.5000000000000001E-2</v>
      </c>
      <c r="M18" s="257">
        <v>1.8000000000000002E-2</v>
      </c>
      <c r="N18" s="257">
        <v>0</v>
      </c>
      <c r="O18" s="257">
        <v>0</v>
      </c>
      <c r="P18" s="257">
        <v>0</v>
      </c>
      <c r="Q18" s="257">
        <v>0</v>
      </c>
      <c r="R18" s="257">
        <v>0</v>
      </c>
      <c r="S18" s="257">
        <v>0</v>
      </c>
      <c r="T18" s="257">
        <v>0</v>
      </c>
      <c r="U18" s="257">
        <v>0</v>
      </c>
      <c r="V18" s="257">
        <v>0</v>
      </c>
      <c r="W18" s="257">
        <v>0</v>
      </c>
      <c r="X18" s="257">
        <v>0</v>
      </c>
      <c r="Y18" s="257">
        <v>0</v>
      </c>
      <c r="Z18" s="257">
        <v>0</v>
      </c>
      <c r="AA18" s="257">
        <v>0</v>
      </c>
      <c r="AB18" s="257">
        <v>0</v>
      </c>
      <c r="AC18" s="257">
        <v>0</v>
      </c>
      <c r="AD18" s="257">
        <v>0</v>
      </c>
      <c r="AE18" s="257">
        <v>0</v>
      </c>
      <c r="AF18" s="257">
        <v>0</v>
      </c>
      <c r="AG18" s="257">
        <v>0</v>
      </c>
      <c r="AH18" s="257">
        <v>0</v>
      </c>
      <c r="AI18" s="257">
        <v>0</v>
      </c>
      <c r="AJ18" s="257">
        <v>0</v>
      </c>
      <c r="AK18" s="257">
        <v>0</v>
      </c>
      <c r="AL18" s="257">
        <v>0</v>
      </c>
      <c r="AM18" s="257">
        <v>0</v>
      </c>
      <c r="AN18" s="257">
        <v>0</v>
      </c>
      <c r="AO18" s="257">
        <v>0</v>
      </c>
      <c r="AP18" s="257">
        <v>0</v>
      </c>
      <c r="AQ18" s="257">
        <v>0</v>
      </c>
      <c r="AR18" s="257">
        <v>0</v>
      </c>
      <c r="AS18" s="257">
        <v>0</v>
      </c>
      <c r="AT18" s="257">
        <v>0</v>
      </c>
      <c r="AU18" s="257">
        <v>0</v>
      </c>
      <c r="AV18" s="257">
        <v>0</v>
      </c>
      <c r="AW18" s="257">
        <v>0</v>
      </c>
      <c r="AX18" s="257">
        <v>0</v>
      </c>
      <c r="AY18" s="257">
        <v>0</v>
      </c>
      <c r="AZ18" s="257">
        <v>0</v>
      </c>
      <c r="BA18" s="257">
        <v>0</v>
      </c>
      <c r="BB18" s="257">
        <v>0</v>
      </c>
      <c r="BC18" s="257">
        <v>0</v>
      </c>
      <c r="BD18" s="257">
        <v>0</v>
      </c>
      <c r="BE18" s="259">
        <v>0</v>
      </c>
      <c r="BF18" s="285">
        <v>0</v>
      </c>
      <c r="BG18" s="285">
        <v>0</v>
      </c>
      <c r="BH18" s="285">
        <v>0</v>
      </c>
    </row>
    <row r="19" spans="1:60" x14ac:dyDescent="0.15">
      <c r="A19" s="168" t="s">
        <v>180</v>
      </c>
      <c r="B19" s="257">
        <v>0</v>
      </c>
      <c r="C19" s="257">
        <v>1.2E-2</v>
      </c>
      <c r="D19" s="257">
        <v>3.7999999999999999E-2</v>
      </c>
      <c r="E19" s="257">
        <v>1.8000000000000002E-2</v>
      </c>
      <c r="F19" s="257">
        <v>0</v>
      </c>
      <c r="G19" s="257">
        <v>0</v>
      </c>
      <c r="H19" s="257">
        <v>0</v>
      </c>
      <c r="I19" s="257">
        <v>0</v>
      </c>
      <c r="J19" s="257">
        <v>0</v>
      </c>
      <c r="K19" s="257">
        <v>0</v>
      </c>
      <c r="L19" s="257">
        <v>0</v>
      </c>
      <c r="M19" s="257">
        <v>0</v>
      </c>
      <c r="N19" s="257">
        <v>0</v>
      </c>
      <c r="O19" s="257">
        <v>0</v>
      </c>
      <c r="P19" s="257">
        <v>0</v>
      </c>
      <c r="Q19" s="257">
        <v>0</v>
      </c>
      <c r="R19" s="257">
        <v>0</v>
      </c>
      <c r="S19" s="257">
        <v>0</v>
      </c>
      <c r="T19" s="257">
        <v>0</v>
      </c>
      <c r="U19" s="257">
        <v>0</v>
      </c>
      <c r="V19" s="257">
        <v>0</v>
      </c>
      <c r="W19" s="257">
        <v>0</v>
      </c>
      <c r="X19" s="257">
        <v>0</v>
      </c>
      <c r="Y19" s="257">
        <v>0</v>
      </c>
      <c r="Z19" s="257">
        <v>0</v>
      </c>
      <c r="AA19" s="257">
        <v>0</v>
      </c>
      <c r="AB19" s="257">
        <v>0</v>
      </c>
      <c r="AC19" s="257">
        <v>0</v>
      </c>
      <c r="AD19" s="257">
        <v>0</v>
      </c>
      <c r="AE19" s="257">
        <v>0</v>
      </c>
      <c r="AF19" s="257">
        <v>0</v>
      </c>
      <c r="AG19" s="257">
        <v>0</v>
      </c>
      <c r="AH19" s="257">
        <v>0</v>
      </c>
      <c r="AI19" s="257">
        <v>0</v>
      </c>
      <c r="AJ19" s="257">
        <v>0</v>
      </c>
      <c r="AK19" s="257">
        <v>0</v>
      </c>
      <c r="AL19" s="257">
        <v>0</v>
      </c>
      <c r="AM19" s="257">
        <v>0</v>
      </c>
      <c r="AN19" s="257">
        <v>0</v>
      </c>
      <c r="AO19" s="257">
        <v>0</v>
      </c>
      <c r="AP19" s="257">
        <v>0</v>
      </c>
      <c r="AQ19" s="257">
        <v>0</v>
      </c>
      <c r="AR19" s="257">
        <v>0</v>
      </c>
      <c r="AS19" s="257">
        <v>0</v>
      </c>
      <c r="AT19" s="257">
        <v>0</v>
      </c>
      <c r="AU19" s="257">
        <v>0</v>
      </c>
      <c r="AV19" s="257">
        <v>0</v>
      </c>
      <c r="AW19" s="257">
        <v>0</v>
      </c>
      <c r="AX19" s="257">
        <v>0</v>
      </c>
      <c r="AY19" s="257">
        <v>0</v>
      </c>
      <c r="AZ19" s="257">
        <v>0</v>
      </c>
      <c r="BA19" s="257">
        <v>0</v>
      </c>
      <c r="BB19" s="257">
        <v>0</v>
      </c>
      <c r="BC19" s="257">
        <v>0</v>
      </c>
      <c r="BD19" s="257">
        <v>0</v>
      </c>
      <c r="BE19" s="259">
        <v>0</v>
      </c>
      <c r="BF19" s="285">
        <v>0</v>
      </c>
      <c r="BG19" s="285">
        <v>0</v>
      </c>
      <c r="BH19" s="285">
        <v>0</v>
      </c>
    </row>
    <row r="20" spans="1:60" x14ac:dyDescent="0.15">
      <c r="A20" s="168" t="s">
        <v>179</v>
      </c>
      <c r="B20" s="257">
        <v>0</v>
      </c>
      <c r="C20" s="257">
        <v>0</v>
      </c>
      <c r="D20" s="257">
        <v>0</v>
      </c>
      <c r="E20" s="257">
        <v>0</v>
      </c>
      <c r="F20" s="257">
        <v>0</v>
      </c>
      <c r="G20" s="257">
        <v>0</v>
      </c>
      <c r="H20" s="257">
        <v>0</v>
      </c>
      <c r="I20" s="257">
        <v>0</v>
      </c>
      <c r="J20" s="257">
        <v>0</v>
      </c>
      <c r="K20" s="257">
        <v>0</v>
      </c>
      <c r="L20" s="257">
        <v>0</v>
      </c>
      <c r="M20" s="257">
        <v>0</v>
      </c>
      <c r="N20" s="257">
        <v>0</v>
      </c>
      <c r="O20" s="257">
        <v>0</v>
      </c>
      <c r="P20" s="257">
        <v>0</v>
      </c>
      <c r="Q20" s="257">
        <v>0</v>
      </c>
      <c r="R20" s="257">
        <v>0</v>
      </c>
      <c r="S20" s="257">
        <v>0</v>
      </c>
      <c r="T20" s="257">
        <v>0</v>
      </c>
      <c r="U20" s="257">
        <v>0</v>
      </c>
      <c r="V20" s="257">
        <v>0</v>
      </c>
      <c r="W20" s="257">
        <v>0</v>
      </c>
      <c r="X20" s="257">
        <v>0</v>
      </c>
      <c r="Y20" s="257">
        <v>0</v>
      </c>
      <c r="Z20" s="257">
        <v>0</v>
      </c>
      <c r="AA20" s="257">
        <v>0</v>
      </c>
      <c r="AB20" s="257">
        <v>0</v>
      </c>
      <c r="AC20" s="257">
        <v>0</v>
      </c>
      <c r="AD20" s="257">
        <v>0</v>
      </c>
      <c r="AE20" s="257">
        <v>0</v>
      </c>
      <c r="AF20" s="257">
        <v>0</v>
      </c>
      <c r="AG20" s="257">
        <v>0</v>
      </c>
      <c r="AH20" s="257">
        <v>0</v>
      </c>
      <c r="AI20" s="257">
        <v>0</v>
      </c>
      <c r="AJ20" s="257">
        <v>0</v>
      </c>
      <c r="AK20" s="257">
        <v>0</v>
      </c>
      <c r="AL20" s="257">
        <v>0</v>
      </c>
      <c r="AM20" s="257">
        <v>0</v>
      </c>
      <c r="AN20" s="257">
        <v>0</v>
      </c>
      <c r="AO20" s="257">
        <v>0</v>
      </c>
      <c r="AP20" s="257">
        <v>0</v>
      </c>
      <c r="AQ20" s="257">
        <v>0</v>
      </c>
      <c r="AR20" s="257">
        <v>0</v>
      </c>
      <c r="AS20" s="257">
        <v>0</v>
      </c>
      <c r="AT20" s="257">
        <v>0</v>
      </c>
      <c r="AU20" s="257">
        <v>0</v>
      </c>
      <c r="AV20" s="257">
        <v>0</v>
      </c>
      <c r="AW20" s="257">
        <v>0</v>
      </c>
      <c r="AX20" s="257">
        <v>0</v>
      </c>
      <c r="AY20" s="257">
        <v>0</v>
      </c>
      <c r="AZ20" s="257">
        <v>0</v>
      </c>
      <c r="BA20" s="257">
        <v>0</v>
      </c>
      <c r="BB20" s="257">
        <v>0</v>
      </c>
      <c r="BC20" s="257">
        <v>0</v>
      </c>
      <c r="BD20" s="257">
        <v>0</v>
      </c>
      <c r="BE20" s="259">
        <v>0</v>
      </c>
      <c r="BF20" s="285">
        <v>0</v>
      </c>
      <c r="BG20" s="285">
        <v>0</v>
      </c>
      <c r="BH20" s="285">
        <v>0</v>
      </c>
    </row>
    <row r="21" spans="1:60" s="161" customFormat="1" x14ac:dyDescent="0.15">
      <c r="A21" s="163" t="s">
        <v>178</v>
      </c>
      <c r="B21" s="260">
        <v>0</v>
      </c>
      <c r="C21" s="260">
        <v>1.2E-2</v>
      </c>
      <c r="D21" s="260">
        <v>3.7999999999999999E-2</v>
      </c>
      <c r="E21" s="260">
        <v>1.8000000000000002E-2</v>
      </c>
      <c r="F21" s="260">
        <v>5.1000000000000004E-2</v>
      </c>
      <c r="G21" s="260">
        <v>4.4999999999999998E-2</v>
      </c>
      <c r="H21" s="260">
        <v>4.2000000000000003E-2</v>
      </c>
      <c r="I21" s="260">
        <v>7.2999999999999995E-2</v>
      </c>
      <c r="J21" s="260">
        <v>4.5999999999999999E-2</v>
      </c>
      <c r="K21" s="260">
        <v>1.0620000000000001</v>
      </c>
      <c r="L21" s="260">
        <v>2.5419999999999998</v>
      </c>
      <c r="M21" s="260">
        <v>2.59</v>
      </c>
      <c r="N21" s="260">
        <v>1.637</v>
      </c>
      <c r="O21" s="260">
        <v>2.8959999999999999</v>
      </c>
      <c r="P21" s="260">
        <v>2.6920000000000002</v>
      </c>
      <c r="Q21" s="260">
        <v>2.34</v>
      </c>
      <c r="R21" s="260">
        <v>2.8159999999999998</v>
      </c>
      <c r="S21" s="260">
        <v>1.87</v>
      </c>
      <c r="T21" s="260">
        <v>3.4050000000000002</v>
      </c>
      <c r="U21" s="260">
        <v>6.2839999999999998</v>
      </c>
      <c r="V21" s="260">
        <v>9.1470000000000002</v>
      </c>
      <c r="W21" s="260">
        <v>5.8550000000000004</v>
      </c>
      <c r="X21" s="260">
        <v>7.4379999999999997</v>
      </c>
      <c r="Y21" s="260">
        <v>6.4059999999999997</v>
      </c>
      <c r="Z21" s="260">
        <v>6.8689999999999998</v>
      </c>
      <c r="AA21" s="260">
        <v>9.5180000000000007</v>
      </c>
      <c r="AB21" s="260">
        <v>9.1980000000000004</v>
      </c>
      <c r="AC21" s="260">
        <v>8.84</v>
      </c>
      <c r="AD21" s="260">
        <v>8.1920000000000002</v>
      </c>
      <c r="AE21" s="260">
        <v>8.2899999999999991</v>
      </c>
      <c r="AF21" s="260">
        <v>9.5850000000000009</v>
      </c>
      <c r="AG21" s="260">
        <v>9.886000000000001</v>
      </c>
      <c r="AH21" s="260">
        <v>11.13</v>
      </c>
      <c r="AI21" s="260">
        <v>10.718</v>
      </c>
      <c r="AJ21" s="260">
        <v>11.083</v>
      </c>
      <c r="AK21" s="260">
        <v>12.223000000000001</v>
      </c>
      <c r="AL21" s="260">
        <v>21.338000000000001</v>
      </c>
      <c r="AM21" s="260">
        <v>19.657</v>
      </c>
      <c r="AN21" s="260">
        <v>20.923999999999999</v>
      </c>
      <c r="AO21" s="260">
        <v>19.48</v>
      </c>
      <c r="AP21" s="260">
        <v>16.728000000000002</v>
      </c>
      <c r="AQ21" s="260">
        <v>21.475100000000001</v>
      </c>
      <c r="AR21" s="260">
        <v>19.603760000000001</v>
      </c>
      <c r="AS21" s="260">
        <v>21.362580000000001</v>
      </c>
      <c r="AT21" s="260">
        <v>21.14</v>
      </c>
      <c r="AU21" s="260">
        <v>21.733155800000002</v>
      </c>
      <c r="AV21" s="260">
        <v>22.059376</v>
      </c>
      <c r="AW21" s="260">
        <v>22.4404</v>
      </c>
      <c r="AX21" s="260">
        <v>21.656690000000001</v>
      </c>
      <c r="AY21" s="260">
        <v>20.892462479999999</v>
      </c>
      <c r="AZ21" s="260">
        <v>21.773152640000003</v>
      </c>
      <c r="BA21" s="260">
        <v>24.149343667077318</v>
      </c>
      <c r="BB21" s="260">
        <v>21.827196437942998</v>
      </c>
      <c r="BC21" s="260">
        <v>22.545887022022395</v>
      </c>
      <c r="BD21" s="260">
        <v>24.571824302217259</v>
      </c>
      <c r="BE21" s="260">
        <v>25.958217771939566</v>
      </c>
      <c r="BF21" s="286">
        <v>5.3535682221630854E-2</v>
      </c>
      <c r="BG21" s="286">
        <v>1.5157065899828792E-2</v>
      </c>
      <c r="BH21" s="286">
        <v>9.6137897630348881E-3</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0</v>
      </c>
      <c r="C23" s="257">
        <v>0</v>
      </c>
      <c r="D23" s="257">
        <v>0</v>
      </c>
      <c r="E23" s="257">
        <v>0</v>
      </c>
      <c r="F23" s="257">
        <v>0</v>
      </c>
      <c r="G23" s="257">
        <v>0</v>
      </c>
      <c r="H23" s="257">
        <v>0</v>
      </c>
      <c r="I23" s="257">
        <v>0</v>
      </c>
      <c r="J23" s="257">
        <v>0</v>
      </c>
      <c r="K23" s="257">
        <v>0</v>
      </c>
      <c r="L23" s="257">
        <v>0</v>
      </c>
      <c r="M23" s="257">
        <v>0</v>
      </c>
      <c r="N23" s="257">
        <v>0</v>
      </c>
      <c r="O23" s="257">
        <v>0</v>
      </c>
      <c r="P23" s="257">
        <v>0</v>
      </c>
      <c r="Q23" s="257">
        <v>0</v>
      </c>
      <c r="R23" s="257">
        <v>0</v>
      </c>
      <c r="S23" s="257">
        <v>0</v>
      </c>
      <c r="T23" s="257">
        <v>0</v>
      </c>
      <c r="U23" s="257">
        <v>0</v>
      </c>
      <c r="V23" s="257">
        <v>0</v>
      </c>
      <c r="W23" s="257">
        <v>0</v>
      </c>
      <c r="X23" s="257">
        <v>0</v>
      </c>
      <c r="Y23" s="257">
        <v>0</v>
      </c>
      <c r="Z23" s="257">
        <v>0</v>
      </c>
      <c r="AA23" s="257">
        <v>0</v>
      </c>
      <c r="AB23" s="257">
        <v>0</v>
      </c>
      <c r="AC23" s="257">
        <v>0</v>
      </c>
      <c r="AD23" s="257">
        <v>0</v>
      </c>
      <c r="AE23" s="257">
        <v>0</v>
      </c>
      <c r="AF23" s="257">
        <v>0</v>
      </c>
      <c r="AG23" s="257">
        <v>0</v>
      </c>
      <c r="AH23" s="257">
        <v>0</v>
      </c>
      <c r="AI23" s="257">
        <v>0</v>
      </c>
      <c r="AJ23" s="257">
        <v>0</v>
      </c>
      <c r="AK23" s="257">
        <v>0</v>
      </c>
      <c r="AL23" s="257">
        <v>0</v>
      </c>
      <c r="AM23" s="257">
        <v>0</v>
      </c>
      <c r="AN23" s="257">
        <v>0</v>
      </c>
      <c r="AO23" s="257">
        <v>0</v>
      </c>
      <c r="AP23" s="257">
        <v>0</v>
      </c>
      <c r="AQ23" s="257">
        <v>0</v>
      </c>
      <c r="AR23" s="257">
        <v>0</v>
      </c>
      <c r="AS23" s="257">
        <v>0</v>
      </c>
      <c r="AT23" s="257">
        <v>0</v>
      </c>
      <c r="AU23" s="257">
        <v>0</v>
      </c>
      <c r="AV23" s="257">
        <v>0</v>
      </c>
      <c r="AW23" s="257">
        <v>0</v>
      </c>
      <c r="AX23" s="257">
        <v>0</v>
      </c>
      <c r="AY23" s="257">
        <v>0</v>
      </c>
      <c r="AZ23" s="257">
        <v>0</v>
      </c>
      <c r="BA23" s="257">
        <v>0</v>
      </c>
      <c r="BB23" s="257">
        <v>0</v>
      </c>
      <c r="BC23" s="257">
        <v>0</v>
      </c>
      <c r="BD23" s="257">
        <v>0</v>
      </c>
      <c r="BE23" s="259">
        <v>0</v>
      </c>
      <c r="BF23" s="285">
        <v>0</v>
      </c>
      <c r="BG23" s="285">
        <v>0</v>
      </c>
      <c r="BH23" s="285">
        <v>0</v>
      </c>
    </row>
    <row r="24" spans="1:60" x14ac:dyDescent="0.15">
      <c r="A24" s="162" t="s">
        <v>176</v>
      </c>
      <c r="B24" s="257">
        <v>0</v>
      </c>
      <c r="C24" s="257">
        <v>6.0000000000000001E-3</v>
      </c>
      <c r="D24" s="257">
        <v>9.4E-2</v>
      </c>
      <c r="E24" s="257">
        <v>6.0999999999999999E-2</v>
      </c>
      <c r="F24" s="257">
        <v>2.1999999999999999E-2</v>
      </c>
      <c r="G24" s="257">
        <v>5.7000000000000002E-2</v>
      </c>
      <c r="H24" s="257">
        <v>0</v>
      </c>
      <c r="I24" s="257">
        <v>1.0999999999999999E-2</v>
      </c>
      <c r="J24" s="257">
        <v>7.5999999999999998E-2</v>
      </c>
      <c r="K24" s="257">
        <v>0.14799999999999999</v>
      </c>
      <c r="L24" s="257">
        <v>6.7839999999999998</v>
      </c>
      <c r="M24" s="257">
        <v>10.036</v>
      </c>
      <c r="N24" s="257">
        <v>11.939</v>
      </c>
      <c r="O24" s="257">
        <v>12.513</v>
      </c>
      <c r="P24" s="257">
        <v>11.407</v>
      </c>
      <c r="Q24" s="257">
        <v>12.548999999999999</v>
      </c>
      <c r="R24" s="257">
        <v>12.859</v>
      </c>
      <c r="S24" s="257">
        <v>15.664</v>
      </c>
      <c r="T24" s="257">
        <v>24.106000000000002</v>
      </c>
      <c r="U24" s="257">
        <v>27.743000000000002</v>
      </c>
      <c r="V24" s="257">
        <v>34.600999999999999</v>
      </c>
      <c r="W24" s="257">
        <v>39.393999999999998</v>
      </c>
      <c r="X24" s="257">
        <v>41.966999999999999</v>
      </c>
      <c r="Y24" s="257">
        <v>43.102000000000004</v>
      </c>
      <c r="Z24" s="257">
        <v>41.216999999999999</v>
      </c>
      <c r="AA24" s="257">
        <v>42.722000000000001</v>
      </c>
      <c r="AB24" s="257">
        <v>42.861000000000004</v>
      </c>
      <c r="AC24" s="257">
        <v>43.456000000000003</v>
      </c>
      <c r="AD24" s="257">
        <v>41.927</v>
      </c>
      <c r="AE24" s="257">
        <v>40.624000000000002</v>
      </c>
      <c r="AF24" s="257">
        <v>41.356000000000002</v>
      </c>
      <c r="AG24" s="257">
        <v>43.335999999999999</v>
      </c>
      <c r="AH24" s="257">
        <v>47.408000000000001</v>
      </c>
      <c r="AI24" s="257">
        <v>46.164999999999999</v>
      </c>
      <c r="AJ24" s="257">
        <v>49.017000000000003</v>
      </c>
      <c r="AK24" s="257">
        <v>48.157000000000004</v>
      </c>
      <c r="AL24" s="257">
        <v>46.349000000000004</v>
      </c>
      <c r="AM24" s="257">
        <v>47.36</v>
      </c>
      <c r="AN24" s="257">
        <v>47.378999999999998</v>
      </c>
      <c r="AO24" s="257">
        <v>47.311999999999998</v>
      </c>
      <c r="AP24" s="257">
        <v>47.594999999999999</v>
      </c>
      <c r="AQ24" s="257">
        <v>46.645000000000003</v>
      </c>
      <c r="AR24" s="257">
        <v>48.227000000000004</v>
      </c>
      <c r="AS24" s="257">
        <v>45.567999999999998</v>
      </c>
      <c r="AT24" s="257">
        <v>47.222000000000001</v>
      </c>
      <c r="AU24" s="257">
        <v>47.944000000000003</v>
      </c>
      <c r="AV24" s="257">
        <v>48.234000000000002</v>
      </c>
      <c r="AW24" s="257">
        <v>40.295000000000002</v>
      </c>
      <c r="AX24" s="257">
        <v>42.643999999999998</v>
      </c>
      <c r="AY24" s="257">
        <v>33.703000000000003</v>
      </c>
      <c r="AZ24" s="257">
        <v>26.103000000000002</v>
      </c>
      <c r="BA24" s="257">
        <v>43.523000000000003</v>
      </c>
      <c r="BB24" s="257">
        <v>42.226800000000154</v>
      </c>
      <c r="BC24" s="257">
        <v>28.597000000000001</v>
      </c>
      <c r="BD24" s="257">
        <v>43.523600000000151</v>
      </c>
      <c r="BE24" s="259">
        <v>34.355748489598241</v>
      </c>
      <c r="BF24" s="285">
        <v>-0.21279764715404981</v>
      </c>
      <c r="BG24" s="285">
        <v>-8.1224894585754104E-3</v>
      </c>
      <c r="BH24" s="285">
        <v>1.2723868257540322E-2</v>
      </c>
    </row>
    <row r="25" spans="1:60" x14ac:dyDescent="0.15">
      <c r="A25" s="162" t="s">
        <v>175</v>
      </c>
      <c r="B25" s="257">
        <v>0</v>
      </c>
      <c r="C25" s="257">
        <v>0</v>
      </c>
      <c r="D25" s="257">
        <v>0</v>
      </c>
      <c r="E25" s="257">
        <v>0</v>
      </c>
      <c r="F25" s="257">
        <v>0</v>
      </c>
      <c r="G25" s="257">
        <v>0</v>
      </c>
      <c r="H25" s="257">
        <v>0</v>
      </c>
      <c r="I25" s="257">
        <v>0</v>
      </c>
      <c r="J25" s="257">
        <v>0</v>
      </c>
      <c r="K25" s="257">
        <v>0.92800000000000005</v>
      </c>
      <c r="L25" s="257">
        <v>2.5540000000000003</v>
      </c>
      <c r="M25" s="257">
        <v>4.9889999999999999</v>
      </c>
      <c r="N25" s="257">
        <v>5.8840000000000003</v>
      </c>
      <c r="O25" s="257">
        <v>5.91</v>
      </c>
      <c r="P25" s="257">
        <v>6.18</v>
      </c>
      <c r="Q25" s="257">
        <v>6.165</v>
      </c>
      <c r="R25" s="257">
        <v>9.1189999999999998</v>
      </c>
      <c r="S25" s="257">
        <v>10.746</v>
      </c>
      <c r="T25" s="257">
        <v>12.318</v>
      </c>
      <c r="U25" s="257">
        <v>12.734999999999999</v>
      </c>
      <c r="V25" s="257">
        <v>13.131</v>
      </c>
      <c r="W25" s="257">
        <v>12.07</v>
      </c>
      <c r="X25" s="257">
        <v>12.436</v>
      </c>
      <c r="Y25" s="257">
        <v>16.03</v>
      </c>
      <c r="Z25" s="257">
        <v>14.566000000000001</v>
      </c>
      <c r="AA25" s="257">
        <v>14.665000000000001</v>
      </c>
      <c r="AB25" s="257">
        <v>13.184000000000001</v>
      </c>
      <c r="AC25" s="257">
        <v>11.552</v>
      </c>
      <c r="AD25" s="257">
        <v>13.973000000000001</v>
      </c>
      <c r="AE25" s="257">
        <v>15.335000000000001</v>
      </c>
      <c r="AF25" s="257">
        <v>17.260999999999999</v>
      </c>
      <c r="AG25" s="257">
        <v>18.082000000000001</v>
      </c>
      <c r="AH25" s="257">
        <v>17.751000000000001</v>
      </c>
      <c r="AI25" s="257">
        <v>16.899000000000001</v>
      </c>
      <c r="AJ25" s="257">
        <v>15.814</v>
      </c>
      <c r="AK25" s="257">
        <v>18.178000000000001</v>
      </c>
      <c r="AL25" s="257">
        <v>19.553000000000001</v>
      </c>
      <c r="AM25" s="257">
        <v>20.222000000000001</v>
      </c>
      <c r="AN25" s="257">
        <v>17.28</v>
      </c>
      <c r="AO25" s="257">
        <v>16.815000000000001</v>
      </c>
      <c r="AP25" s="257">
        <v>18.652999999999999</v>
      </c>
      <c r="AQ25" s="257">
        <v>19.493000000000002</v>
      </c>
      <c r="AR25" s="257">
        <v>14.643000000000001</v>
      </c>
      <c r="AS25" s="257">
        <v>15.765000000000001</v>
      </c>
      <c r="AT25" s="257">
        <v>15.256</v>
      </c>
      <c r="AU25" s="257">
        <v>15.249000000000001</v>
      </c>
      <c r="AV25" s="257">
        <v>16.314</v>
      </c>
      <c r="AW25" s="257">
        <v>15.785</v>
      </c>
      <c r="AX25" s="257">
        <v>14.171222</v>
      </c>
      <c r="AY25" s="257">
        <v>15.866651000000001</v>
      </c>
      <c r="AZ25" s="257">
        <v>15.379100000000001</v>
      </c>
      <c r="BA25" s="257">
        <v>15.775843000000002</v>
      </c>
      <c r="BB25" s="257">
        <v>15.545499</v>
      </c>
      <c r="BC25" s="257">
        <v>16.125281000000001</v>
      </c>
      <c r="BD25" s="257">
        <v>16.555299999999999</v>
      </c>
      <c r="BE25" s="259">
        <v>16.634135639940187</v>
      </c>
      <c r="BF25" s="285">
        <v>2.0167065476051071E-3</v>
      </c>
      <c r="BG25" s="285">
        <v>8.2068353455895249E-3</v>
      </c>
      <c r="BH25" s="285">
        <v>6.1605571051591475E-3</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0</v>
      </c>
      <c r="AB26" s="257">
        <v>0</v>
      </c>
      <c r="AC26" s="257">
        <v>0</v>
      </c>
      <c r="AD26" s="257">
        <v>0</v>
      </c>
      <c r="AE26" s="257">
        <v>0</v>
      </c>
      <c r="AF26" s="257">
        <v>0</v>
      </c>
      <c r="AG26" s="257">
        <v>0</v>
      </c>
      <c r="AH26" s="257">
        <v>0</v>
      </c>
      <c r="AI26" s="257">
        <v>0</v>
      </c>
      <c r="AJ26" s="257">
        <v>0</v>
      </c>
      <c r="AK26" s="257">
        <v>0</v>
      </c>
      <c r="AL26" s="257">
        <v>0</v>
      </c>
      <c r="AM26" s="257">
        <v>0</v>
      </c>
      <c r="AN26" s="257">
        <v>0</v>
      </c>
      <c r="AO26" s="257">
        <v>0</v>
      </c>
      <c r="AP26" s="257">
        <v>0</v>
      </c>
      <c r="AQ26" s="257">
        <v>0</v>
      </c>
      <c r="AR26" s="257">
        <v>0</v>
      </c>
      <c r="AS26" s="257">
        <v>0</v>
      </c>
      <c r="AT26" s="257">
        <v>0</v>
      </c>
      <c r="AU26" s="257">
        <v>0</v>
      </c>
      <c r="AV26" s="257">
        <v>0</v>
      </c>
      <c r="AW26" s="257">
        <v>0</v>
      </c>
      <c r="AX26" s="257">
        <v>0</v>
      </c>
      <c r="AY26" s="257">
        <v>0</v>
      </c>
      <c r="AZ26" s="257">
        <v>0</v>
      </c>
      <c r="BA26" s="257">
        <v>0</v>
      </c>
      <c r="BB26" s="257">
        <v>0</v>
      </c>
      <c r="BC26" s="257">
        <v>0</v>
      </c>
      <c r="BD26" s="257">
        <v>0</v>
      </c>
      <c r="BE26" s="259">
        <v>0</v>
      </c>
      <c r="BF26" s="285">
        <v>0</v>
      </c>
      <c r="BG26" s="285">
        <v>0</v>
      </c>
      <c r="BH26" s="285">
        <v>0</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0</v>
      </c>
      <c r="AP27" s="257">
        <v>0</v>
      </c>
      <c r="AQ27" s="257">
        <v>0</v>
      </c>
      <c r="AR27" s="257">
        <v>0</v>
      </c>
      <c r="AS27" s="257">
        <v>0</v>
      </c>
      <c r="AT27" s="257">
        <v>0</v>
      </c>
      <c r="AU27" s="257">
        <v>0</v>
      </c>
      <c r="AV27" s="257">
        <v>0</v>
      </c>
      <c r="AW27" s="257">
        <v>0</v>
      </c>
      <c r="AX27" s="257">
        <v>0</v>
      </c>
      <c r="AY27" s="257">
        <v>0</v>
      </c>
      <c r="AZ27" s="257">
        <v>0</v>
      </c>
      <c r="BA27" s="257">
        <v>0</v>
      </c>
      <c r="BB27" s="257">
        <v>0</v>
      </c>
      <c r="BC27" s="257">
        <v>0</v>
      </c>
      <c r="BD27" s="257">
        <v>0</v>
      </c>
      <c r="BE27" s="259">
        <v>0</v>
      </c>
      <c r="BF27" s="285">
        <v>0</v>
      </c>
      <c r="BG27" s="285">
        <v>0</v>
      </c>
      <c r="BH27" s="285">
        <v>0</v>
      </c>
    </row>
    <row r="28" spans="1:60" x14ac:dyDescent="0.15">
      <c r="A28" s="162" t="s">
        <v>172</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0.2</v>
      </c>
      <c r="U28" s="257">
        <v>1.2390000000000001</v>
      </c>
      <c r="V28" s="257">
        <v>2.3970000000000002</v>
      </c>
      <c r="W28" s="257">
        <v>6.149</v>
      </c>
      <c r="X28" s="257">
        <v>10.701000000000001</v>
      </c>
      <c r="Y28" s="257">
        <v>11.816000000000001</v>
      </c>
      <c r="Z28" s="257">
        <v>12.418000000000001</v>
      </c>
      <c r="AA28" s="257">
        <v>12.585000000000001</v>
      </c>
      <c r="AB28" s="257">
        <v>12.132</v>
      </c>
      <c r="AC28" s="257">
        <v>12.25</v>
      </c>
      <c r="AD28" s="257">
        <v>12.627000000000001</v>
      </c>
      <c r="AE28" s="257">
        <v>12.977</v>
      </c>
      <c r="AF28" s="257">
        <v>12.23</v>
      </c>
      <c r="AG28" s="257">
        <v>12.85</v>
      </c>
      <c r="AH28" s="257">
        <v>12.494</v>
      </c>
      <c r="AI28" s="257">
        <v>13.178000000000001</v>
      </c>
      <c r="AJ28" s="257">
        <v>13.357000000000001</v>
      </c>
      <c r="AK28" s="257">
        <v>13.59</v>
      </c>
      <c r="AL28" s="257">
        <v>14.7493</v>
      </c>
      <c r="AM28" s="257">
        <v>18.738200000000003</v>
      </c>
      <c r="AN28" s="257">
        <v>25.871900000000004</v>
      </c>
      <c r="AO28" s="257">
        <v>26.3247</v>
      </c>
      <c r="AP28" s="257">
        <v>24.727599999999999</v>
      </c>
      <c r="AQ28" s="257">
        <v>26.046500000000002</v>
      </c>
      <c r="AR28" s="257">
        <v>26.1721</v>
      </c>
      <c r="AS28" s="257">
        <v>26.551000000000002</v>
      </c>
      <c r="AT28" s="257">
        <v>27.207799999999999</v>
      </c>
      <c r="AU28" s="257">
        <v>27.988200000000003</v>
      </c>
      <c r="AV28" s="257">
        <v>28.282599999999999</v>
      </c>
      <c r="AW28" s="257">
        <v>30.324200000000001</v>
      </c>
      <c r="AX28" s="257">
        <v>30.7453</v>
      </c>
      <c r="AY28" s="257">
        <v>30.324900000000003</v>
      </c>
      <c r="AZ28" s="257">
        <v>26.840800000000002</v>
      </c>
      <c r="BA28" s="257">
        <v>24.104200000000002</v>
      </c>
      <c r="BB28" s="257">
        <v>28.339600000000001</v>
      </c>
      <c r="BC28" s="257">
        <v>29.921299999999999</v>
      </c>
      <c r="BD28" s="257">
        <v>30.246200000000002</v>
      </c>
      <c r="BE28" s="259">
        <v>30.043299999999999</v>
      </c>
      <c r="BF28" s="285">
        <v>-9.422192510982752E-3</v>
      </c>
      <c r="BG28" s="285">
        <v>1.0642923225465228E-2</v>
      </c>
      <c r="BH28" s="285">
        <v>1.1126725745401782E-2</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0</v>
      </c>
      <c r="P29" s="257">
        <v>0</v>
      </c>
      <c r="Q29" s="257">
        <v>0</v>
      </c>
      <c r="R29" s="257">
        <v>0</v>
      </c>
      <c r="S29" s="257">
        <v>0</v>
      </c>
      <c r="T29" s="257">
        <v>0</v>
      </c>
      <c r="U29" s="257">
        <v>0</v>
      </c>
      <c r="V29" s="257">
        <v>0</v>
      </c>
      <c r="W29" s="257">
        <v>0</v>
      </c>
      <c r="X29" s="257">
        <v>0</v>
      </c>
      <c r="Y29" s="257">
        <v>0</v>
      </c>
      <c r="Z29" s="257">
        <v>0</v>
      </c>
      <c r="AA29" s="257">
        <v>0</v>
      </c>
      <c r="AB29" s="257">
        <v>0</v>
      </c>
      <c r="AC29" s="257">
        <v>0</v>
      </c>
      <c r="AD29" s="257">
        <v>0</v>
      </c>
      <c r="AE29" s="257">
        <v>0</v>
      </c>
      <c r="AF29" s="257">
        <v>0</v>
      </c>
      <c r="AG29" s="257">
        <v>0</v>
      </c>
      <c r="AH29" s="257">
        <v>0</v>
      </c>
      <c r="AI29" s="257">
        <v>0</v>
      </c>
      <c r="AJ29" s="257">
        <v>0</v>
      </c>
      <c r="AK29" s="257">
        <v>0</v>
      </c>
      <c r="AL29" s="257">
        <v>0</v>
      </c>
      <c r="AM29" s="257">
        <v>0</v>
      </c>
      <c r="AN29" s="257">
        <v>0</v>
      </c>
      <c r="AO29" s="257">
        <v>0</v>
      </c>
      <c r="AP29" s="257">
        <v>0</v>
      </c>
      <c r="AQ29" s="257">
        <v>0</v>
      </c>
      <c r="AR29" s="257">
        <v>0</v>
      </c>
      <c r="AS29" s="257">
        <v>0</v>
      </c>
      <c r="AT29" s="257">
        <v>0</v>
      </c>
      <c r="AU29" s="257">
        <v>0</v>
      </c>
      <c r="AV29" s="257">
        <v>0</v>
      </c>
      <c r="AW29" s="257">
        <v>0</v>
      </c>
      <c r="AX29" s="257">
        <v>0</v>
      </c>
      <c r="AY29" s="257">
        <v>0</v>
      </c>
      <c r="AZ29" s="257">
        <v>0</v>
      </c>
      <c r="BA29" s="257">
        <v>0</v>
      </c>
      <c r="BB29" s="257">
        <v>0</v>
      </c>
      <c r="BC29" s="257">
        <v>0</v>
      </c>
      <c r="BD29" s="257">
        <v>0</v>
      </c>
      <c r="BE29" s="259">
        <v>0</v>
      </c>
      <c r="BF29" s="285">
        <v>0</v>
      </c>
      <c r="BG29" s="285">
        <v>0</v>
      </c>
      <c r="BH29" s="285">
        <v>0</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0</v>
      </c>
      <c r="AG30" s="257">
        <v>0</v>
      </c>
      <c r="AH30" s="257">
        <v>0</v>
      </c>
      <c r="AI30" s="257">
        <v>0</v>
      </c>
      <c r="AJ30" s="257">
        <v>0</v>
      </c>
      <c r="AK30" s="257">
        <v>0</v>
      </c>
      <c r="AL30" s="257">
        <v>0</v>
      </c>
      <c r="AM30" s="257">
        <v>0</v>
      </c>
      <c r="AN30" s="257">
        <v>0</v>
      </c>
      <c r="AO30" s="257">
        <v>0</v>
      </c>
      <c r="AP30" s="257">
        <v>0</v>
      </c>
      <c r="AQ30" s="257">
        <v>0</v>
      </c>
      <c r="AR30" s="257">
        <v>0</v>
      </c>
      <c r="AS30" s="257">
        <v>0</v>
      </c>
      <c r="AT30" s="257">
        <v>0</v>
      </c>
      <c r="AU30" s="257">
        <v>0</v>
      </c>
      <c r="AV30" s="257">
        <v>0</v>
      </c>
      <c r="AW30" s="257">
        <v>0</v>
      </c>
      <c r="AX30" s="257">
        <v>0</v>
      </c>
      <c r="AY30" s="257">
        <v>0</v>
      </c>
      <c r="AZ30" s="257">
        <v>0</v>
      </c>
      <c r="BA30" s="257">
        <v>0</v>
      </c>
      <c r="BB30" s="257">
        <v>0</v>
      </c>
      <c r="BC30" s="257">
        <v>0</v>
      </c>
      <c r="BD30" s="257">
        <v>0</v>
      </c>
      <c r="BE30" s="259">
        <v>0</v>
      </c>
      <c r="BF30" s="285">
        <v>0</v>
      </c>
      <c r="BG30" s="285">
        <v>0</v>
      </c>
      <c r="BH30" s="285">
        <v>0</v>
      </c>
    </row>
    <row r="31" spans="1:60" x14ac:dyDescent="0.15">
      <c r="A31" s="162" t="s">
        <v>169</v>
      </c>
      <c r="B31" s="257">
        <v>0</v>
      </c>
      <c r="C31" s="257">
        <v>0</v>
      </c>
      <c r="D31" s="257">
        <v>0</v>
      </c>
      <c r="E31" s="257">
        <v>0</v>
      </c>
      <c r="F31" s="257">
        <v>0</v>
      </c>
      <c r="G31" s="257">
        <v>0</v>
      </c>
      <c r="H31" s="257">
        <v>0</v>
      </c>
      <c r="I31" s="257">
        <v>0</v>
      </c>
      <c r="J31" s="257">
        <v>0</v>
      </c>
      <c r="K31" s="257">
        <v>0</v>
      </c>
      <c r="L31" s="257">
        <v>0</v>
      </c>
      <c r="M31" s="257">
        <v>0</v>
      </c>
      <c r="N31" s="257">
        <v>2.642105263157895</v>
      </c>
      <c r="O31" s="257">
        <v>3.2410526315789472</v>
      </c>
      <c r="P31" s="257">
        <v>6.6947368421052635</v>
      </c>
      <c r="Q31" s="257">
        <v>6.973684210526315</v>
      </c>
      <c r="R31" s="257">
        <v>14.563157894736841</v>
      </c>
      <c r="S31" s="257">
        <v>16.658947368421053</v>
      </c>
      <c r="T31" s="257">
        <v>17.596842105263157</v>
      </c>
      <c r="U31" s="257">
        <v>18.735789473684211</v>
      </c>
      <c r="V31" s="257">
        <v>18.926315789473684</v>
      </c>
      <c r="W31" s="257">
        <v>18.945263157894736</v>
      </c>
      <c r="X31" s="257">
        <v>19.509473684210523</v>
      </c>
      <c r="Y31" s="257">
        <v>19.417894736842104</v>
      </c>
      <c r="Z31" s="257">
        <v>18.957894736842107</v>
      </c>
      <c r="AA31" s="257">
        <v>19.082105263157892</v>
      </c>
      <c r="AB31" s="257">
        <v>19.375789473684211</v>
      </c>
      <c r="AC31" s="257">
        <v>19.126315789473686</v>
      </c>
      <c r="AD31" s="257">
        <v>19.789473684210527</v>
      </c>
      <c r="AE31" s="257">
        <v>19.292631578947368</v>
      </c>
      <c r="AF31" s="257">
        <v>19.082105263157892</v>
      </c>
      <c r="AG31" s="257">
        <v>19.662105263157894</v>
      </c>
      <c r="AH31" s="257">
        <v>21.106315789473687</v>
      </c>
      <c r="AI31" s="257">
        <v>22.08</v>
      </c>
      <c r="AJ31" s="257">
        <v>23.221052631578946</v>
      </c>
      <c r="AK31" s="257">
        <v>22.710526315789473</v>
      </c>
      <c r="AL31" s="257">
        <v>23.004105263157896</v>
      </c>
      <c r="AM31" s="257">
        <v>22.520842105263156</v>
      </c>
      <c r="AN31" s="257">
        <v>22.978842105263158</v>
      </c>
      <c r="AO31" s="257">
        <v>22.962</v>
      </c>
      <c r="AP31" s="257">
        <v>23.532947368421052</v>
      </c>
      <c r="AQ31" s="257">
        <v>23.161684210526314</v>
      </c>
      <c r="AR31" s="257">
        <v>23.685473684210525</v>
      </c>
      <c r="AS31" s="257">
        <v>23.210210526315791</v>
      </c>
      <c r="AT31" s="257">
        <v>23.790315789473681</v>
      </c>
      <c r="AU31" s="257">
        <v>23.041052631578946</v>
      </c>
      <c r="AV31" s="257">
        <v>23.437368421052629</v>
      </c>
      <c r="AW31" s="257">
        <v>23.223999999999997</v>
      </c>
      <c r="AX31" s="257">
        <v>23.866842105263157</v>
      </c>
      <c r="AY31" s="257">
        <v>23.837894736842106</v>
      </c>
      <c r="AZ31" s="257">
        <v>23.501052631578947</v>
      </c>
      <c r="BA31" s="257">
        <v>23.452631578947368</v>
      </c>
      <c r="BB31" s="257">
        <v>22.709473684210526</v>
      </c>
      <c r="BC31" s="257">
        <v>23.032631578947367</v>
      </c>
      <c r="BD31" s="257">
        <v>24.121052631578944</v>
      </c>
      <c r="BE31" s="259">
        <v>23.534736842105261</v>
      </c>
      <c r="BF31" s="285">
        <v>-2.6973049604799848E-2</v>
      </c>
      <c r="BG31" s="285">
        <v>1.3815949320492571E-3</v>
      </c>
      <c r="BH31" s="285">
        <v>8.7162383071203373E-3</v>
      </c>
    </row>
    <row r="32" spans="1:60" x14ac:dyDescent="0.15">
      <c r="A32" s="162" t="s">
        <v>168</v>
      </c>
      <c r="B32" s="257">
        <v>0.89700000000000002</v>
      </c>
      <c r="C32" s="257">
        <v>1.395</v>
      </c>
      <c r="D32" s="257">
        <v>2.0760000000000001</v>
      </c>
      <c r="E32" s="257">
        <v>3.085</v>
      </c>
      <c r="F32" s="257">
        <v>3.6</v>
      </c>
      <c r="G32" s="257">
        <v>5.7110000000000003</v>
      </c>
      <c r="H32" s="257">
        <v>9.3290000000000006</v>
      </c>
      <c r="I32" s="257">
        <v>14.591000000000001</v>
      </c>
      <c r="J32" s="257">
        <v>14.750999999999999</v>
      </c>
      <c r="K32" s="257">
        <v>14.71</v>
      </c>
      <c r="L32" s="257">
        <v>18.248000000000001</v>
      </c>
      <c r="M32" s="257">
        <v>15.778</v>
      </c>
      <c r="N32" s="257">
        <v>17.940999999999999</v>
      </c>
      <c r="O32" s="257">
        <v>30.452000000000002</v>
      </c>
      <c r="P32" s="257">
        <v>39.96</v>
      </c>
      <c r="Q32" s="257">
        <v>61.251000000000005</v>
      </c>
      <c r="R32" s="257">
        <v>105.32600000000001</v>
      </c>
      <c r="S32" s="257">
        <v>108.919</v>
      </c>
      <c r="T32" s="257">
        <v>144.261</v>
      </c>
      <c r="U32" s="257">
        <v>191.23400000000001</v>
      </c>
      <c r="V32" s="257">
        <v>224.1</v>
      </c>
      <c r="W32" s="257">
        <v>254.155</v>
      </c>
      <c r="X32" s="257">
        <v>265.52</v>
      </c>
      <c r="Y32" s="257">
        <v>275.52100000000002</v>
      </c>
      <c r="Z32" s="257">
        <v>303.93099999999998</v>
      </c>
      <c r="AA32" s="257">
        <v>314.08100000000002</v>
      </c>
      <c r="AB32" s="257">
        <v>331.34000000000003</v>
      </c>
      <c r="AC32" s="257">
        <v>338.44499999999999</v>
      </c>
      <c r="AD32" s="257">
        <v>368.18799999999999</v>
      </c>
      <c r="AE32" s="257">
        <v>359.98099999999999</v>
      </c>
      <c r="AF32" s="257">
        <v>377.23099999999999</v>
      </c>
      <c r="AG32" s="257">
        <v>397.34000000000003</v>
      </c>
      <c r="AH32" s="257">
        <v>395.483</v>
      </c>
      <c r="AI32" s="257">
        <v>387.99</v>
      </c>
      <c r="AJ32" s="257">
        <v>394.24400000000003</v>
      </c>
      <c r="AK32" s="257">
        <v>415.16200000000003</v>
      </c>
      <c r="AL32" s="257">
        <v>421.07600000000002</v>
      </c>
      <c r="AM32" s="257">
        <v>436.76</v>
      </c>
      <c r="AN32" s="257">
        <v>441.07</v>
      </c>
      <c r="AO32" s="257">
        <v>448.24099999999999</v>
      </c>
      <c r="AP32" s="257">
        <v>451.529</v>
      </c>
      <c r="AQ32" s="257">
        <v>450.19100000000003</v>
      </c>
      <c r="AR32" s="257">
        <v>439.73</v>
      </c>
      <c r="AS32" s="257">
        <v>439.447</v>
      </c>
      <c r="AT32" s="257">
        <v>409.73599999999999</v>
      </c>
      <c r="AU32" s="257">
        <v>428.52100000000002</v>
      </c>
      <c r="AV32" s="257">
        <v>442.38800000000003</v>
      </c>
      <c r="AW32" s="257">
        <v>425.40600000000001</v>
      </c>
      <c r="AX32" s="257">
        <v>423.685</v>
      </c>
      <c r="AY32" s="257">
        <v>436.47899999999998</v>
      </c>
      <c r="AZ32" s="257">
        <v>437.42780800000003</v>
      </c>
      <c r="BA32" s="257">
        <v>403.19548200000003</v>
      </c>
      <c r="BB32" s="257">
        <v>398.359129</v>
      </c>
      <c r="BC32" s="257">
        <v>412.94181199999997</v>
      </c>
      <c r="BD32" s="257">
        <v>399.01158700000002</v>
      </c>
      <c r="BE32" s="259">
        <v>353.83286700000002</v>
      </c>
      <c r="BF32" s="285">
        <v>-0.11564946475404769</v>
      </c>
      <c r="BG32" s="285">
        <v>-2.6487451973735698E-3</v>
      </c>
      <c r="BH32" s="285">
        <v>0.13104423518116268</v>
      </c>
    </row>
    <row r="33" spans="1:60" x14ac:dyDescent="0.15">
      <c r="A33" s="162" t="s">
        <v>167</v>
      </c>
      <c r="B33" s="257">
        <v>0.11700000000000001</v>
      </c>
      <c r="C33" s="257">
        <v>0.26500000000000001</v>
      </c>
      <c r="D33" s="257">
        <v>1.2250000000000001</v>
      </c>
      <c r="E33" s="257">
        <v>1.766</v>
      </c>
      <c r="F33" s="257">
        <v>4.9370000000000003</v>
      </c>
      <c r="G33" s="257">
        <v>6.4939999999999998</v>
      </c>
      <c r="H33" s="257">
        <v>6.2160000000000002</v>
      </c>
      <c r="I33" s="257">
        <v>9.5220000000000002</v>
      </c>
      <c r="J33" s="257">
        <v>12.106</v>
      </c>
      <c r="K33" s="257">
        <v>14.459</v>
      </c>
      <c r="L33" s="257">
        <v>24.138000000000002</v>
      </c>
      <c r="M33" s="257">
        <v>29.533000000000001</v>
      </c>
      <c r="N33" s="257">
        <v>41.255000000000003</v>
      </c>
      <c r="O33" s="257">
        <v>43.872999999999998</v>
      </c>
      <c r="P33" s="257">
        <v>52.064</v>
      </c>
      <c r="Q33" s="257">
        <v>55.588999999999999</v>
      </c>
      <c r="R33" s="257">
        <v>65.533000000000001</v>
      </c>
      <c r="S33" s="257">
        <v>74.426000000000002</v>
      </c>
      <c r="T33" s="257">
        <v>78.063000000000002</v>
      </c>
      <c r="U33" s="257">
        <v>104.31700000000001</v>
      </c>
      <c r="V33" s="257">
        <v>138.64099999999999</v>
      </c>
      <c r="W33" s="257">
        <v>130.489</v>
      </c>
      <c r="X33" s="257">
        <v>141.72499999999999</v>
      </c>
      <c r="Y33" s="257">
        <v>156.82</v>
      </c>
      <c r="Z33" s="257">
        <v>161.67099999999999</v>
      </c>
      <c r="AA33" s="257">
        <v>152.5</v>
      </c>
      <c r="AB33" s="257">
        <v>147.4</v>
      </c>
      <c r="AC33" s="257">
        <v>158.80000000000001</v>
      </c>
      <c r="AD33" s="257">
        <v>153.5</v>
      </c>
      <c r="AE33" s="257">
        <v>151.19999999999999</v>
      </c>
      <c r="AF33" s="257">
        <v>154.1</v>
      </c>
      <c r="AG33" s="257">
        <v>161.613</v>
      </c>
      <c r="AH33" s="257">
        <v>170.328</v>
      </c>
      <c r="AI33" s="257">
        <v>161.6</v>
      </c>
      <c r="AJ33" s="257">
        <v>170.00399999999999</v>
      </c>
      <c r="AK33" s="257">
        <v>169.60599999999999</v>
      </c>
      <c r="AL33" s="257">
        <v>171.30500000000001</v>
      </c>
      <c r="AM33" s="257">
        <v>164.84200000000001</v>
      </c>
      <c r="AN33" s="257">
        <v>165.06</v>
      </c>
      <c r="AO33" s="257">
        <v>167.065</v>
      </c>
      <c r="AP33" s="257">
        <v>163.03899999999999</v>
      </c>
      <c r="AQ33" s="257">
        <v>167.35599999999999</v>
      </c>
      <c r="AR33" s="257">
        <v>140.53399999999999</v>
      </c>
      <c r="AS33" s="257">
        <v>148.77699999999999</v>
      </c>
      <c r="AT33" s="257">
        <v>134.93199999999999</v>
      </c>
      <c r="AU33" s="257">
        <v>140.55600000000001</v>
      </c>
      <c r="AV33" s="257">
        <v>107.971227</v>
      </c>
      <c r="AW33" s="257">
        <v>99.46</v>
      </c>
      <c r="AX33" s="257">
        <v>97.29</v>
      </c>
      <c r="AY33" s="257">
        <v>97.129000000000005</v>
      </c>
      <c r="AZ33" s="257">
        <v>91.786310999999998</v>
      </c>
      <c r="BA33" s="257">
        <v>84.634</v>
      </c>
      <c r="BB33" s="257">
        <v>76.324399999999997</v>
      </c>
      <c r="BC33" s="257">
        <v>76.00500000000001</v>
      </c>
      <c r="BD33" s="257">
        <v>75.071235999999999</v>
      </c>
      <c r="BE33" s="259">
        <v>64.372</v>
      </c>
      <c r="BF33" s="285">
        <v>-0.14486395004100849</v>
      </c>
      <c r="BG33" s="285">
        <v>-5.6947521369133725E-2</v>
      </c>
      <c r="BH33" s="285">
        <v>2.3840576424127961E-2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0</v>
      </c>
      <c r="AD34" s="257">
        <v>0</v>
      </c>
      <c r="AE34" s="257">
        <v>0</v>
      </c>
      <c r="AF34" s="257">
        <v>0</v>
      </c>
      <c r="AG34" s="257">
        <v>0</v>
      </c>
      <c r="AH34" s="257">
        <v>0</v>
      </c>
      <c r="AI34" s="257">
        <v>0</v>
      </c>
      <c r="AJ34" s="257">
        <v>0</v>
      </c>
      <c r="AK34" s="257">
        <v>0</v>
      </c>
      <c r="AL34" s="257">
        <v>0</v>
      </c>
      <c r="AM34" s="257">
        <v>0</v>
      </c>
      <c r="AN34" s="257">
        <v>0</v>
      </c>
      <c r="AO34" s="257">
        <v>0</v>
      </c>
      <c r="AP34" s="257">
        <v>0</v>
      </c>
      <c r="AQ34" s="257">
        <v>0</v>
      </c>
      <c r="AR34" s="257">
        <v>0</v>
      </c>
      <c r="AS34" s="257">
        <v>0</v>
      </c>
      <c r="AT34" s="257">
        <v>0</v>
      </c>
      <c r="AU34" s="257">
        <v>0</v>
      </c>
      <c r="AV34" s="257">
        <v>0</v>
      </c>
      <c r="AW34" s="257">
        <v>0</v>
      </c>
      <c r="AX34" s="257">
        <v>0</v>
      </c>
      <c r="AY34" s="257">
        <v>0</v>
      </c>
      <c r="AZ34" s="257">
        <v>0</v>
      </c>
      <c r="BA34" s="257">
        <v>0</v>
      </c>
      <c r="BB34" s="257">
        <v>0</v>
      </c>
      <c r="BC34" s="257">
        <v>0</v>
      </c>
      <c r="BD34" s="257">
        <v>0</v>
      </c>
      <c r="BE34" s="259">
        <v>0</v>
      </c>
      <c r="BF34" s="285">
        <v>0</v>
      </c>
      <c r="BG34" s="285">
        <v>0</v>
      </c>
      <c r="BH34" s="285">
        <v>0</v>
      </c>
    </row>
    <row r="35" spans="1:60" x14ac:dyDescent="0.15">
      <c r="A35" s="162" t="s">
        <v>165</v>
      </c>
      <c r="B35" s="257">
        <v>0</v>
      </c>
      <c r="C35" s="257">
        <v>0</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2.4729999999999999</v>
      </c>
      <c r="U35" s="257">
        <v>3.766</v>
      </c>
      <c r="V35" s="257">
        <v>6.48</v>
      </c>
      <c r="W35" s="257">
        <v>7.4240000000000004</v>
      </c>
      <c r="X35" s="257">
        <v>10.986000000000001</v>
      </c>
      <c r="Y35" s="257">
        <v>13.445</v>
      </c>
      <c r="Z35" s="257">
        <v>13.891</v>
      </c>
      <c r="AA35" s="257">
        <v>13.731</v>
      </c>
      <c r="AB35" s="257">
        <v>13.726000000000001</v>
      </c>
      <c r="AC35" s="257">
        <v>13.964</v>
      </c>
      <c r="AD35" s="257">
        <v>13.796000000000001</v>
      </c>
      <c r="AE35" s="257">
        <v>14.048999999999999</v>
      </c>
      <c r="AF35" s="257">
        <v>14.026</v>
      </c>
      <c r="AG35" s="257">
        <v>14.18</v>
      </c>
      <c r="AH35" s="257">
        <v>13.968</v>
      </c>
      <c r="AI35" s="257">
        <v>13.949</v>
      </c>
      <c r="AJ35" s="257">
        <v>14.096</v>
      </c>
      <c r="AK35" s="257">
        <v>14.18</v>
      </c>
      <c r="AL35" s="257">
        <v>14.125999999999999</v>
      </c>
      <c r="AM35" s="257">
        <v>13.952999999999999</v>
      </c>
      <c r="AN35" s="257">
        <v>11.013</v>
      </c>
      <c r="AO35" s="257">
        <v>11.915000000000001</v>
      </c>
      <c r="AP35" s="257">
        <v>13.834</v>
      </c>
      <c r="AQ35" s="257">
        <v>13.461</v>
      </c>
      <c r="AR35" s="257">
        <v>14.677</v>
      </c>
      <c r="AS35" s="257">
        <v>14.818</v>
      </c>
      <c r="AT35" s="257">
        <v>15.426</v>
      </c>
      <c r="AU35" s="257">
        <v>15.761000000000001</v>
      </c>
      <c r="AV35" s="257">
        <v>15.685026000000001</v>
      </c>
      <c r="AW35" s="257">
        <v>15.793013999999999</v>
      </c>
      <c r="AX35" s="257">
        <v>15.369603999999999</v>
      </c>
      <c r="AY35" s="257">
        <v>15.648624</v>
      </c>
      <c r="AZ35" s="257">
        <v>15.834396000000002</v>
      </c>
      <c r="BA35" s="257">
        <v>16.053915</v>
      </c>
      <c r="BB35" s="257">
        <v>16.097595999999999</v>
      </c>
      <c r="BC35" s="257">
        <v>15.733000000000001</v>
      </c>
      <c r="BD35" s="257">
        <v>16.288</v>
      </c>
      <c r="BE35" s="259">
        <v>16.056000000000001</v>
      </c>
      <c r="BF35" s="285">
        <v>-1.693693838770971E-2</v>
      </c>
      <c r="BG35" s="285">
        <v>5.4522339069593695E-3</v>
      </c>
      <c r="BH35" s="285">
        <v>5.9464409225408335E-3</v>
      </c>
    </row>
    <row r="36" spans="1:60" x14ac:dyDescent="0.15">
      <c r="A36" s="162" t="s">
        <v>164</v>
      </c>
      <c r="B36" s="257">
        <v>0</v>
      </c>
      <c r="C36" s="257">
        <v>0</v>
      </c>
      <c r="D36" s="257">
        <v>0</v>
      </c>
      <c r="E36" s="257">
        <v>0</v>
      </c>
      <c r="F36" s="257">
        <v>0</v>
      </c>
      <c r="G36" s="257">
        <v>0</v>
      </c>
      <c r="H36" s="257">
        <v>0</v>
      </c>
      <c r="I36" s="257">
        <v>0</v>
      </c>
      <c r="J36" s="257">
        <v>0</v>
      </c>
      <c r="K36" s="257">
        <v>0</v>
      </c>
      <c r="L36" s="257">
        <v>0</v>
      </c>
      <c r="M36" s="257">
        <v>0</v>
      </c>
      <c r="N36" s="257">
        <v>0</v>
      </c>
      <c r="O36" s="257">
        <v>0</v>
      </c>
      <c r="P36" s="257">
        <v>0</v>
      </c>
      <c r="Q36" s="257">
        <v>0</v>
      </c>
      <c r="R36" s="257">
        <v>0</v>
      </c>
      <c r="S36" s="257">
        <v>0</v>
      </c>
      <c r="T36" s="257">
        <v>0</v>
      </c>
      <c r="U36" s="257">
        <v>0</v>
      </c>
      <c r="V36" s="257">
        <v>0</v>
      </c>
      <c r="W36" s="257">
        <v>0</v>
      </c>
      <c r="X36" s="257">
        <v>0</v>
      </c>
      <c r="Y36" s="257">
        <v>0</v>
      </c>
      <c r="Z36" s="257">
        <v>0</v>
      </c>
      <c r="AA36" s="257">
        <v>0</v>
      </c>
      <c r="AB36" s="257">
        <v>0</v>
      </c>
      <c r="AC36" s="257">
        <v>0</v>
      </c>
      <c r="AD36" s="257">
        <v>0</v>
      </c>
      <c r="AE36" s="257">
        <v>0</v>
      </c>
      <c r="AF36" s="257">
        <v>0</v>
      </c>
      <c r="AG36" s="257">
        <v>0</v>
      </c>
      <c r="AH36" s="257">
        <v>0</v>
      </c>
      <c r="AI36" s="257">
        <v>0</v>
      </c>
      <c r="AJ36" s="257">
        <v>0</v>
      </c>
      <c r="AK36" s="257">
        <v>0</v>
      </c>
      <c r="AL36" s="257">
        <v>0</v>
      </c>
      <c r="AM36" s="257">
        <v>0</v>
      </c>
      <c r="AN36" s="257">
        <v>0</v>
      </c>
      <c r="AO36" s="257">
        <v>0</v>
      </c>
      <c r="AP36" s="257">
        <v>0</v>
      </c>
      <c r="AQ36" s="257">
        <v>0</v>
      </c>
      <c r="AR36" s="257">
        <v>0</v>
      </c>
      <c r="AS36" s="257">
        <v>0</v>
      </c>
      <c r="AT36" s="257">
        <v>0</v>
      </c>
      <c r="AU36" s="257">
        <v>0</v>
      </c>
      <c r="AV36" s="257">
        <v>0</v>
      </c>
      <c r="AW36" s="257">
        <v>0</v>
      </c>
      <c r="AX36" s="257">
        <v>0</v>
      </c>
      <c r="AY36" s="257">
        <v>0</v>
      </c>
      <c r="AZ36" s="257">
        <v>0</v>
      </c>
      <c r="BA36" s="257">
        <v>0</v>
      </c>
      <c r="BB36" s="257">
        <v>0</v>
      </c>
      <c r="BC36" s="257">
        <v>0</v>
      </c>
      <c r="BD36" s="257">
        <v>0</v>
      </c>
      <c r="BE36" s="259">
        <v>0</v>
      </c>
      <c r="BF36" s="285">
        <v>0</v>
      </c>
      <c r="BG36" s="285">
        <v>0</v>
      </c>
      <c r="BH36" s="285">
        <v>0</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0</v>
      </c>
      <c r="AB37" s="257">
        <v>0</v>
      </c>
      <c r="AC37" s="257">
        <v>0</v>
      </c>
      <c r="AD37" s="257">
        <v>0</v>
      </c>
      <c r="AE37" s="257">
        <v>0</v>
      </c>
      <c r="AF37" s="257">
        <v>0</v>
      </c>
      <c r="AG37" s="257">
        <v>0</v>
      </c>
      <c r="AH37" s="257">
        <v>0</v>
      </c>
      <c r="AI37" s="257">
        <v>0</v>
      </c>
      <c r="AJ37" s="257">
        <v>0</v>
      </c>
      <c r="AK37" s="257">
        <v>0</v>
      </c>
      <c r="AL37" s="257">
        <v>0</v>
      </c>
      <c r="AM37" s="257">
        <v>0</v>
      </c>
      <c r="AN37" s="257">
        <v>0</v>
      </c>
      <c r="AO37" s="257">
        <v>0</v>
      </c>
      <c r="AP37" s="257">
        <v>0</v>
      </c>
      <c r="AQ37" s="257">
        <v>0</v>
      </c>
      <c r="AR37" s="257">
        <v>0</v>
      </c>
      <c r="AS37" s="257">
        <v>0</v>
      </c>
      <c r="AT37" s="257">
        <v>0</v>
      </c>
      <c r="AU37" s="257">
        <v>0</v>
      </c>
      <c r="AV37" s="257">
        <v>0</v>
      </c>
      <c r="AW37" s="257">
        <v>0</v>
      </c>
      <c r="AX37" s="257">
        <v>0</v>
      </c>
      <c r="AY37" s="257">
        <v>0</v>
      </c>
      <c r="AZ37" s="257">
        <v>0</v>
      </c>
      <c r="BA37" s="257">
        <v>0</v>
      </c>
      <c r="BB37" s="257">
        <v>0</v>
      </c>
      <c r="BC37" s="257">
        <v>0</v>
      </c>
      <c r="BD37" s="257">
        <v>0</v>
      </c>
      <c r="BE37" s="259">
        <v>0</v>
      </c>
      <c r="BF37" s="285">
        <v>0</v>
      </c>
      <c r="BG37" s="285">
        <v>0</v>
      </c>
      <c r="BH37" s="285">
        <v>0</v>
      </c>
    </row>
    <row r="38" spans="1:60" x14ac:dyDescent="0.15">
      <c r="A38" s="162" t="s">
        <v>162</v>
      </c>
      <c r="B38" s="257">
        <v>3.5100000000000002</v>
      </c>
      <c r="C38" s="257">
        <v>3.863</v>
      </c>
      <c r="D38" s="257">
        <v>3.1520000000000001</v>
      </c>
      <c r="E38" s="257">
        <v>2.5760000000000001</v>
      </c>
      <c r="F38" s="257">
        <v>1.679</v>
      </c>
      <c r="G38" s="257">
        <v>3.1760000000000002</v>
      </c>
      <c r="H38" s="257">
        <v>3.3650000000000002</v>
      </c>
      <c r="I38" s="257">
        <v>3.6259999999999999</v>
      </c>
      <c r="J38" s="257">
        <v>3.1419999999999999</v>
      </c>
      <c r="K38" s="257">
        <v>3.41</v>
      </c>
      <c r="L38" s="257">
        <v>3.8000000000000003</v>
      </c>
      <c r="M38" s="257">
        <v>3.8069999999999999</v>
      </c>
      <c r="N38" s="257">
        <v>3.3850000000000002</v>
      </c>
      <c r="O38" s="257">
        <v>4.4279999999999999</v>
      </c>
      <c r="P38" s="257">
        <v>2.6280000000000001</v>
      </c>
      <c r="Q38" s="257">
        <v>2.2080000000000002</v>
      </c>
      <c r="R38" s="257">
        <v>2.7069999999999999</v>
      </c>
      <c r="S38" s="257">
        <v>6.8040000000000003</v>
      </c>
      <c r="T38" s="257">
        <v>5.7830000000000004</v>
      </c>
      <c r="U38" s="257">
        <v>6.8870000000000005</v>
      </c>
      <c r="V38" s="257">
        <v>7.024</v>
      </c>
      <c r="W38" s="257">
        <v>8.7580000000000009</v>
      </c>
      <c r="X38" s="257">
        <v>0.17400000000000002</v>
      </c>
      <c r="Y38" s="257">
        <v>0</v>
      </c>
      <c r="Z38" s="257">
        <v>0</v>
      </c>
      <c r="AA38" s="257">
        <v>0</v>
      </c>
      <c r="AB38" s="257">
        <v>0</v>
      </c>
      <c r="AC38" s="257">
        <v>0</v>
      </c>
      <c r="AD38" s="257">
        <v>0</v>
      </c>
      <c r="AE38" s="257">
        <v>0</v>
      </c>
      <c r="AF38" s="257">
        <v>0</v>
      </c>
      <c r="AG38" s="257">
        <v>0</v>
      </c>
      <c r="AH38" s="257">
        <v>0</v>
      </c>
      <c r="AI38" s="257">
        <v>0</v>
      </c>
      <c r="AJ38" s="257">
        <v>0</v>
      </c>
      <c r="AK38" s="257">
        <v>0</v>
      </c>
      <c r="AL38" s="257">
        <v>0</v>
      </c>
      <c r="AM38" s="257">
        <v>0</v>
      </c>
      <c r="AN38" s="257">
        <v>0</v>
      </c>
      <c r="AO38" s="257">
        <v>0</v>
      </c>
      <c r="AP38" s="257">
        <v>0</v>
      </c>
      <c r="AQ38" s="257">
        <v>0</v>
      </c>
      <c r="AR38" s="257">
        <v>0</v>
      </c>
      <c r="AS38" s="257">
        <v>0</v>
      </c>
      <c r="AT38" s="257">
        <v>0</v>
      </c>
      <c r="AU38" s="257">
        <v>0</v>
      </c>
      <c r="AV38" s="257">
        <v>0</v>
      </c>
      <c r="AW38" s="257">
        <v>0</v>
      </c>
      <c r="AX38" s="257">
        <v>0</v>
      </c>
      <c r="AY38" s="257">
        <v>0</v>
      </c>
      <c r="AZ38" s="257">
        <v>0</v>
      </c>
      <c r="BA38" s="257">
        <v>0</v>
      </c>
      <c r="BB38" s="257">
        <v>0</v>
      </c>
      <c r="BC38" s="257">
        <v>0</v>
      </c>
      <c r="BD38" s="257">
        <v>0</v>
      </c>
      <c r="BE38" s="259">
        <v>0</v>
      </c>
      <c r="BF38" s="285">
        <v>0</v>
      </c>
      <c r="BG38" s="285">
        <v>0</v>
      </c>
      <c r="BH38" s="285">
        <v>0</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0</v>
      </c>
      <c r="W39" s="257">
        <v>0</v>
      </c>
      <c r="X39" s="257">
        <v>0</v>
      </c>
      <c r="Y39" s="257">
        <v>0</v>
      </c>
      <c r="Z39" s="257">
        <v>0</v>
      </c>
      <c r="AA39" s="257">
        <v>0</v>
      </c>
      <c r="AB39" s="257">
        <v>0</v>
      </c>
      <c r="AC39" s="257">
        <v>0</v>
      </c>
      <c r="AD39" s="257">
        <v>0</v>
      </c>
      <c r="AE39" s="257">
        <v>0</v>
      </c>
      <c r="AF39" s="257">
        <v>0</v>
      </c>
      <c r="AG39" s="257">
        <v>0</v>
      </c>
      <c r="AH39" s="257">
        <v>0</v>
      </c>
      <c r="AI39" s="257">
        <v>0</v>
      </c>
      <c r="AJ39" s="257">
        <v>0</v>
      </c>
      <c r="AK39" s="257">
        <v>0</v>
      </c>
      <c r="AL39" s="257">
        <v>0</v>
      </c>
      <c r="AM39" s="257">
        <v>0</v>
      </c>
      <c r="AN39" s="257">
        <v>0</v>
      </c>
      <c r="AO39" s="257">
        <v>0</v>
      </c>
      <c r="AP39" s="257">
        <v>0</v>
      </c>
      <c r="AQ39" s="257">
        <v>0</v>
      </c>
      <c r="AR39" s="257">
        <v>0</v>
      </c>
      <c r="AS39" s="257">
        <v>0</v>
      </c>
      <c r="AT39" s="257">
        <v>0</v>
      </c>
      <c r="AU39" s="257">
        <v>0</v>
      </c>
      <c r="AV39" s="257">
        <v>0</v>
      </c>
      <c r="AW39" s="257">
        <v>0</v>
      </c>
      <c r="AX39" s="257">
        <v>0</v>
      </c>
      <c r="AY39" s="257">
        <v>0</v>
      </c>
      <c r="AZ39" s="257">
        <v>0</v>
      </c>
      <c r="BA39" s="257">
        <v>0</v>
      </c>
      <c r="BB39" s="257">
        <v>0</v>
      </c>
      <c r="BC39" s="257">
        <v>0</v>
      </c>
      <c r="BD39" s="257">
        <v>0</v>
      </c>
      <c r="BE39" s="259">
        <v>0</v>
      </c>
      <c r="BF39" s="285">
        <v>0</v>
      </c>
      <c r="BG39" s="285">
        <v>0</v>
      </c>
      <c r="BH39" s="285">
        <v>0</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9.4796130000000005</v>
      </c>
      <c r="W40" s="257">
        <v>9.8817784000000017</v>
      </c>
      <c r="X40" s="257">
        <v>9.1835132000000019</v>
      </c>
      <c r="Y40" s="257">
        <v>12.811840600000002</v>
      </c>
      <c r="Z40" s="257">
        <v>16.652299200000002</v>
      </c>
      <c r="AA40" s="257">
        <v>17.033000000000001</v>
      </c>
      <c r="AB40" s="257">
        <v>17</v>
      </c>
      <c r="AC40" s="257">
        <v>14.638</v>
      </c>
      <c r="AD40" s="257">
        <v>12.26</v>
      </c>
      <c r="AE40" s="257">
        <v>7.7060000000000004</v>
      </c>
      <c r="AF40" s="257">
        <v>11.822000000000001</v>
      </c>
      <c r="AG40" s="257">
        <v>13.942</v>
      </c>
      <c r="AH40" s="257">
        <v>12.024000000000001</v>
      </c>
      <c r="AI40" s="257">
        <v>13.554</v>
      </c>
      <c r="AJ40" s="257">
        <v>9.8620000000000001</v>
      </c>
      <c r="AK40" s="257">
        <v>8.4190000000000005</v>
      </c>
      <c r="AL40" s="257">
        <v>11.362</v>
      </c>
      <c r="AM40" s="257">
        <v>14.141999999999999</v>
      </c>
      <c r="AN40" s="257">
        <v>15.484</v>
      </c>
      <c r="AO40" s="257">
        <v>15.101600000000001</v>
      </c>
      <c r="AP40" s="257">
        <v>10.3376</v>
      </c>
      <c r="AQ40" s="257">
        <v>8.6512000000000011</v>
      </c>
      <c r="AR40" s="257">
        <v>9.8329000000000004</v>
      </c>
      <c r="AS40" s="257">
        <v>9.8937000000000008</v>
      </c>
      <c r="AT40" s="257">
        <v>10.852600000000001</v>
      </c>
      <c r="AU40" s="257">
        <v>0</v>
      </c>
      <c r="AV40" s="257">
        <v>0</v>
      </c>
      <c r="AW40" s="257">
        <v>0</v>
      </c>
      <c r="AX40" s="257">
        <v>0</v>
      </c>
      <c r="AY40" s="257">
        <v>0</v>
      </c>
      <c r="AZ40" s="257">
        <v>0</v>
      </c>
      <c r="BA40" s="257">
        <v>0</v>
      </c>
      <c r="BB40" s="257">
        <v>0</v>
      </c>
      <c r="BC40" s="257">
        <v>0</v>
      </c>
      <c r="BD40" s="257">
        <v>0</v>
      </c>
      <c r="BE40" s="259">
        <v>0</v>
      </c>
      <c r="BF40" s="285">
        <v>0</v>
      </c>
      <c r="BG40" s="285">
        <v>-1</v>
      </c>
      <c r="BH40" s="285">
        <v>0</v>
      </c>
    </row>
    <row r="41" spans="1:60" x14ac:dyDescent="0.15">
      <c r="A41" s="162" t="s">
        <v>159</v>
      </c>
      <c r="B41" s="257">
        <v>0</v>
      </c>
      <c r="C41" s="257">
        <v>0</v>
      </c>
      <c r="D41" s="257">
        <v>0</v>
      </c>
      <c r="E41" s="257">
        <v>0</v>
      </c>
      <c r="F41" s="257">
        <v>0</v>
      </c>
      <c r="G41" s="257">
        <v>0</v>
      </c>
      <c r="H41" s="257">
        <v>0</v>
      </c>
      <c r="I41" s="257">
        <v>0</v>
      </c>
      <c r="J41" s="257">
        <v>0</v>
      </c>
      <c r="K41" s="257">
        <v>0</v>
      </c>
      <c r="L41" s="257">
        <v>0</v>
      </c>
      <c r="M41" s="257">
        <v>0</v>
      </c>
      <c r="N41" s="257">
        <v>0</v>
      </c>
      <c r="O41" s="257">
        <v>0</v>
      </c>
      <c r="P41" s="257">
        <v>0</v>
      </c>
      <c r="Q41" s="257">
        <v>0</v>
      </c>
      <c r="R41" s="257">
        <v>0</v>
      </c>
      <c r="S41" s="257">
        <v>0</v>
      </c>
      <c r="T41" s="257">
        <v>0</v>
      </c>
      <c r="U41" s="257">
        <v>0</v>
      </c>
      <c r="V41" s="257">
        <v>0</v>
      </c>
      <c r="W41" s="257">
        <v>0</v>
      </c>
      <c r="X41" s="257">
        <v>0</v>
      </c>
      <c r="Y41" s="257">
        <v>0</v>
      </c>
      <c r="Z41" s="257">
        <v>0</v>
      </c>
      <c r="AA41" s="257">
        <v>0</v>
      </c>
      <c r="AB41" s="257">
        <v>0</v>
      </c>
      <c r="AC41" s="257">
        <v>0</v>
      </c>
      <c r="AD41" s="257">
        <v>0</v>
      </c>
      <c r="AE41" s="257">
        <v>0</v>
      </c>
      <c r="AF41" s="257">
        <v>0</v>
      </c>
      <c r="AG41" s="257">
        <v>0</v>
      </c>
      <c r="AH41" s="257">
        <v>0</v>
      </c>
      <c r="AI41" s="257">
        <v>0</v>
      </c>
      <c r="AJ41" s="257">
        <v>0</v>
      </c>
      <c r="AK41" s="257">
        <v>0</v>
      </c>
      <c r="AL41" s="257">
        <v>0</v>
      </c>
      <c r="AM41" s="257">
        <v>0</v>
      </c>
      <c r="AN41" s="257">
        <v>0</v>
      </c>
      <c r="AO41" s="257">
        <v>0</v>
      </c>
      <c r="AP41" s="257">
        <v>0</v>
      </c>
      <c r="AQ41" s="257">
        <v>0</v>
      </c>
      <c r="AR41" s="257">
        <v>0</v>
      </c>
      <c r="AS41" s="257">
        <v>0</v>
      </c>
      <c r="AT41" s="257">
        <v>0</v>
      </c>
      <c r="AU41" s="257">
        <v>0</v>
      </c>
      <c r="AV41" s="257">
        <v>0</v>
      </c>
      <c r="AW41" s="257">
        <v>0</v>
      </c>
      <c r="AX41" s="257">
        <v>0</v>
      </c>
      <c r="AY41" s="257">
        <v>0</v>
      </c>
      <c r="AZ41" s="257">
        <v>0</v>
      </c>
      <c r="BA41" s="257">
        <v>0</v>
      </c>
      <c r="BB41" s="257">
        <v>0</v>
      </c>
      <c r="BC41" s="257">
        <v>0</v>
      </c>
      <c r="BD41" s="257">
        <v>0</v>
      </c>
      <c r="BE41" s="259">
        <v>0</v>
      </c>
      <c r="BF41" s="285">
        <v>0</v>
      </c>
      <c r="BG41" s="285">
        <v>0</v>
      </c>
      <c r="BH41" s="285">
        <v>0</v>
      </c>
    </row>
    <row r="42" spans="1:60" x14ac:dyDescent="0.15">
      <c r="A42" s="162" t="s">
        <v>158</v>
      </c>
      <c r="B42" s="257">
        <v>0</v>
      </c>
      <c r="C42" s="257">
        <v>0</v>
      </c>
      <c r="D42" s="257">
        <v>0</v>
      </c>
      <c r="E42" s="257">
        <v>2.8000000000000001E-2</v>
      </c>
      <c r="F42" s="257">
        <v>0.315</v>
      </c>
      <c r="G42" s="257">
        <v>0.36799999999999999</v>
      </c>
      <c r="H42" s="257">
        <v>0.40500000000000003</v>
      </c>
      <c r="I42" s="257">
        <v>0.32600000000000001</v>
      </c>
      <c r="J42" s="257">
        <v>1.1080000000000001</v>
      </c>
      <c r="K42" s="257">
        <v>3.2770000000000001</v>
      </c>
      <c r="L42" s="257">
        <v>3.335</v>
      </c>
      <c r="M42" s="257">
        <v>3.8719999999999999</v>
      </c>
      <c r="N42" s="257">
        <v>3.71</v>
      </c>
      <c r="O42" s="257">
        <v>4.0600000000000005</v>
      </c>
      <c r="P42" s="257">
        <v>3.4889999999999999</v>
      </c>
      <c r="Q42" s="257">
        <v>4.2</v>
      </c>
      <c r="R42" s="257">
        <v>3.6579999999999999</v>
      </c>
      <c r="S42" s="257">
        <v>3.8970000000000002</v>
      </c>
      <c r="T42" s="257">
        <v>3.589</v>
      </c>
      <c r="U42" s="257">
        <v>3.7110000000000003</v>
      </c>
      <c r="V42" s="257">
        <v>3.899</v>
      </c>
      <c r="W42" s="257">
        <v>4.2160000000000002</v>
      </c>
      <c r="X42" s="257">
        <v>3.556</v>
      </c>
      <c r="Y42" s="257">
        <v>3.6750000000000003</v>
      </c>
      <c r="Z42" s="257">
        <v>4.0190000000000001</v>
      </c>
      <c r="AA42" s="257">
        <v>3.5020000000000002</v>
      </c>
      <c r="AB42" s="257">
        <v>3.3290000000000002</v>
      </c>
      <c r="AC42" s="257">
        <v>3.8000000000000003</v>
      </c>
      <c r="AD42" s="257">
        <v>3.948</v>
      </c>
      <c r="AE42" s="257">
        <v>3.9670000000000001</v>
      </c>
      <c r="AF42" s="257">
        <v>4.0179999999999998</v>
      </c>
      <c r="AG42" s="257">
        <v>4.16</v>
      </c>
      <c r="AH42" s="257">
        <v>2.4079999999999999</v>
      </c>
      <c r="AI42" s="257">
        <v>3.809091</v>
      </c>
      <c r="AJ42" s="257">
        <v>3.8282129999999999</v>
      </c>
      <c r="AK42" s="257">
        <v>3.9192079999999998</v>
      </c>
      <c r="AL42" s="257">
        <v>3.9725709999999999</v>
      </c>
      <c r="AM42" s="257">
        <v>3.9135400000000002</v>
      </c>
      <c r="AN42" s="257">
        <v>4.017989</v>
      </c>
      <c r="AO42" s="257">
        <v>3.8220179999999999</v>
      </c>
      <c r="AP42" s="257">
        <v>3.9974560000000001</v>
      </c>
      <c r="AQ42" s="257">
        <v>3.4694389999999999</v>
      </c>
      <c r="AR42" s="257">
        <v>4.2003130000000004</v>
      </c>
      <c r="AS42" s="257">
        <v>4.1688890000000001</v>
      </c>
      <c r="AT42" s="257">
        <v>4.2483329999999997</v>
      </c>
      <c r="AU42" s="257">
        <v>3.9691670000000001</v>
      </c>
      <c r="AV42" s="257">
        <v>4.1407749999999997</v>
      </c>
      <c r="AW42" s="257">
        <v>3.9147099999999999</v>
      </c>
      <c r="AX42" s="257">
        <v>2.8908589999999998</v>
      </c>
      <c r="AY42" s="257">
        <v>4.0913060000000003</v>
      </c>
      <c r="AZ42" s="257">
        <v>4.0780410000000007</v>
      </c>
      <c r="BA42" s="257">
        <v>3.9602779999999997</v>
      </c>
      <c r="BB42" s="257">
        <v>3.4024780000000003</v>
      </c>
      <c r="BC42" s="257">
        <v>3.5147699999999999</v>
      </c>
      <c r="BD42" s="257">
        <v>3.909748</v>
      </c>
      <c r="BE42" s="259">
        <v>4.0841016270270272</v>
      </c>
      <c r="BF42" s="285">
        <v>4.174051100280618E-2</v>
      </c>
      <c r="BG42" s="285">
        <v>-8.2709805496707922E-3</v>
      </c>
      <c r="BH42" s="285">
        <v>1.5125728105860185E-3</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0</v>
      </c>
      <c r="AJ43" s="257">
        <v>0</v>
      </c>
      <c r="AK43" s="257">
        <v>0</v>
      </c>
      <c r="AL43" s="257">
        <v>0</v>
      </c>
      <c r="AM43" s="257">
        <v>0</v>
      </c>
      <c r="AN43" s="257">
        <v>0</v>
      </c>
      <c r="AO43" s="257">
        <v>0</v>
      </c>
      <c r="AP43" s="257">
        <v>0</v>
      </c>
      <c r="AQ43" s="257">
        <v>0</v>
      </c>
      <c r="AR43" s="257">
        <v>0</v>
      </c>
      <c r="AS43" s="257">
        <v>0</v>
      </c>
      <c r="AT43" s="257">
        <v>0</v>
      </c>
      <c r="AU43" s="257">
        <v>0</v>
      </c>
      <c r="AV43" s="257">
        <v>0</v>
      </c>
      <c r="AW43" s="257">
        <v>0</v>
      </c>
      <c r="AX43" s="257">
        <v>0</v>
      </c>
      <c r="AY43" s="257">
        <v>0</v>
      </c>
      <c r="AZ43" s="257">
        <v>0</v>
      </c>
      <c r="BA43" s="257">
        <v>0</v>
      </c>
      <c r="BB43" s="257">
        <v>0</v>
      </c>
      <c r="BC43" s="257">
        <v>0</v>
      </c>
      <c r="BD43" s="257">
        <v>0</v>
      </c>
      <c r="BE43" s="259">
        <v>0</v>
      </c>
      <c r="BF43" s="285">
        <v>0</v>
      </c>
      <c r="BG43" s="285">
        <v>0</v>
      </c>
      <c r="BH43" s="285">
        <v>0</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0</v>
      </c>
      <c r="W44" s="257">
        <v>0</v>
      </c>
      <c r="X44" s="257">
        <v>0</v>
      </c>
      <c r="Y44" s="257">
        <v>0</v>
      </c>
      <c r="Z44" s="257">
        <v>0</v>
      </c>
      <c r="AA44" s="257">
        <v>0</v>
      </c>
      <c r="AB44" s="257">
        <v>0</v>
      </c>
      <c r="AC44" s="257">
        <v>0</v>
      </c>
      <c r="AD44" s="257">
        <v>0</v>
      </c>
      <c r="AE44" s="257">
        <v>0</v>
      </c>
      <c r="AF44" s="257">
        <v>0</v>
      </c>
      <c r="AG44" s="257">
        <v>0</v>
      </c>
      <c r="AH44" s="257">
        <v>0</v>
      </c>
      <c r="AI44" s="257">
        <v>0</v>
      </c>
      <c r="AJ44" s="257">
        <v>0</v>
      </c>
      <c r="AK44" s="257">
        <v>0</v>
      </c>
      <c r="AL44" s="257">
        <v>0</v>
      </c>
      <c r="AM44" s="257">
        <v>0</v>
      </c>
      <c r="AN44" s="257">
        <v>0</v>
      </c>
      <c r="AO44" s="257">
        <v>0</v>
      </c>
      <c r="AP44" s="257">
        <v>0</v>
      </c>
      <c r="AQ44" s="257">
        <v>0</v>
      </c>
      <c r="AR44" s="257">
        <v>0</v>
      </c>
      <c r="AS44" s="257">
        <v>0</v>
      </c>
      <c r="AT44" s="257">
        <v>0</v>
      </c>
      <c r="AU44" s="257">
        <v>0</v>
      </c>
      <c r="AV44" s="257">
        <v>0</v>
      </c>
      <c r="AW44" s="257">
        <v>0</v>
      </c>
      <c r="AX44" s="257">
        <v>0</v>
      </c>
      <c r="AY44" s="257">
        <v>0</v>
      </c>
      <c r="AZ44" s="257">
        <v>0</v>
      </c>
      <c r="BA44" s="257">
        <v>0</v>
      </c>
      <c r="BB44" s="257">
        <v>0</v>
      </c>
      <c r="BC44" s="257">
        <v>0</v>
      </c>
      <c r="BD44" s="257">
        <v>0</v>
      </c>
      <c r="BE44" s="259">
        <v>0</v>
      </c>
      <c r="BF44" s="285">
        <v>0</v>
      </c>
      <c r="BG44" s="285">
        <v>0</v>
      </c>
      <c r="BH44" s="285">
        <v>0</v>
      </c>
    </row>
    <row r="45" spans="1:60" x14ac:dyDescent="0.15">
      <c r="A45" s="162" t="s">
        <v>155</v>
      </c>
      <c r="B45" s="257">
        <v>0</v>
      </c>
      <c r="C45" s="257">
        <v>0</v>
      </c>
      <c r="D45" s="257">
        <v>0</v>
      </c>
      <c r="E45" s="257">
        <v>0</v>
      </c>
      <c r="F45" s="257">
        <v>0</v>
      </c>
      <c r="G45" s="257">
        <v>0</v>
      </c>
      <c r="H45" s="257">
        <v>0</v>
      </c>
      <c r="I45" s="257">
        <v>0</v>
      </c>
      <c r="J45" s="257">
        <v>0</v>
      </c>
      <c r="K45" s="257">
        <v>0</v>
      </c>
      <c r="L45" s="257">
        <v>0</v>
      </c>
      <c r="M45" s="257">
        <v>0</v>
      </c>
      <c r="N45" s="257">
        <v>0</v>
      </c>
      <c r="O45" s="257">
        <v>0</v>
      </c>
      <c r="P45" s="257">
        <v>0</v>
      </c>
      <c r="Q45" s="257">
        <v>0</v>
      </c>
      <c r="R45" s="257">
        <v>0</v>
      </c>
      <c r="S45" s="257">
        <v>0</v>
      </c>
      <c r="T45" s="257">
        <v>0</v>
      </c>
      <c r="U45" s="257">
        <v>0</v>
      </c>
      <c r="V45" s="257">
        <v>0</v>
      </c>
      <c r="W45" s="257">
        <v>0</v>
      </c>
      <c r="X45" s="257">
        <v>0</v>
      </c>
      <c r="Y45" s="257">
        <v>0</v>
      </c>
      <c r="Z45" s="257">
        <v>0</v>
      </c>
      <c r="AA45" s="257">
        <v>0</v>
      </c>
      <c r="AB45" s="257">
        <v>0</v>
      </c>
      <c r="AC45" s="257">
        <v>0</v>
      </c>
      <c r="AD45" s="257">
        <v>0</v>
      </c>
      <c r="AE45" s="257">
        <v>0</v>
      </c>
      <c r="AF45" s="257">
        <v>0</v>
      </c>
      <c r="AG45" s="257">
        <v>0</v>
      </c>
      <c r="AH45" s="257">
        <v>0</v>
      </c>
      <c r="AI45" s="257">
        <v>0</v>
      </c>
      <c r="AJ45" s="257">
        <v>0</v>
      </c>
      <c r="AK45" s="257">
        <v>0</v>
      </c>
      <c r="AL45" s="257">
        <v>0</v>
      </c>
      <c r="AM45" s="257">
        <v>0</v>
      </c>
      <c r="AN45" s="257">
        <v>0</v>
      </c>
      <c r="AO45" s="257">
        <v>0</v>
      </c>
      <c r="AP45" s="257">
        <v>0</v>
      </c>
      <c r="AQ45" s="257">
        <v>0</v>
      </c>
      <c r="AR45" s="257">
        <v>0</v>
      </c>
      <c r="AS45" s="257">
        <v>0</v>
      </c>
      <c r="AT45" s="257">
        <v>0</v>
      </c>
      <c r="AU45" s="257">
        <v>0</v>
      </c>
      <c r="AV45" s="257">
        <v>0</v>
      </c>
      <c r="AW45" s="257">
        <v>0</v>
      </c>
      <c r="AX45" s="257">
        <v>0</v>
      </c>
      <c r="AY45" s="257">
        <v>0</v>
      </c>
      <c r="AZ45" s="257">
        <v>0</v>
      </c>
      <c r="BA45" s="257">
        <v>0</v>
      </c>
      <c r="BB45" s="257">
        <v>0</v>
      </c>
      <c r="BC45" s="257">
        <v>0</v>
      </c>
      <c r="BD45" s="257">
        <v>0</v>
      </c>
      <c r="BE45" s="259">
        <v>0</v>
      </c>
      <c r="BF45" s="285">
        <v>0</v>
      </c>
      <c r="BG45" s="285">
        <v>0</v>
      </c>
      <c r="BH45" s="285">
        <v>0</v>
      </c>
    </row>
    <row r="46" spans="1:60" x14ac:dyDescent="0.15">
      <c r="A46" s="162" t="s">
        <v>154</v>
      </c>
      <c r="B46" s="257">
        <v>0</v>
      </c>
      <c r="C46" s="257">
        <v>0</v>
      </c>
      <c r="D46" s="257">
        <v>0</v>
      </c>
      <c r="E46" s="257">
        <v>0</v>
      </c>
      <c r="F46" s="257">
        <v>0</v>
      </c>
      <c r="G46" s="257">
        <v>0</v>
      </c>
      <c r="H46" s="257">
        <v>0</v>
      </c>
      <c r="I46" s="257">
        <v>0</v>
      </c>
      <c r="J46" s="257">
        <v>0</v>
      </c>
      <c r="K46" s="257">
        <v>0</v>
      </c>
      <c r="L46" s="257">
        <v>0</v>
      </c>
      <c r="M46" s="257">
        <v>0</v>
      </c>
      <c r="N46" s="257">
        <v>0</v>
      </c>
      <c r="O46" s="257">
        <v>0</v>
      </c>
      <c r="P46" s="257">
        <v>0</v>
      </c>
      <c r="Q46" s="257">
        <v>0</v>
      </c>
      <c r="R46" s="257">
        <v>0</v>
      </c>
      <c r="S46" s="257">
        <v>0</v>
      </c>
      <c r="T46" s="257">
        <v>0</v>
      </c>
      <c r="U46" s="257">
        <v>0</v>
      </c>
      <c r="V46" s="257">
        <v>0</v>
      </c>
      <c r="W46" s="257">
        <v>0</v>
      </c>
      <c r="X46" s="257">
        <v>0</v>
      </c>
      <c r="Y46" s="257">
        <v>0</v>
      </c>
      <c r="Z46" s="257">
        <v>0</v>
      </c>
      <c r="AA46" s="257">
        <v>0</v>
      </c>
      <c r="AB46" s="257">
        <v>0</v>
      </c>
      <c r="AC46" s="257">
        <v>0</v>
      </c>
      <c r="AD46" s="257">
        <v>0</v>
      </c>
      <c r="AE46" s="257">
        <v>0</v>
      </c>
      <c r="AF46" s="257">
        <v>0</v>
      </c>
      <c r="AG46" s="257">
        <v>0</v>
      </c>
      <c r="AH46" s="257">
        <v>0</v>
      </c>
      <c r="AI46" s="257">
        <v>0</v>
      </c>
      <c r="AJ46" s="257">
        <v>0</v>
      </c>
      <c r="AK46" s="257">
        <v>0</v>
      </c>
      <c r="AL46" s="257">
        <v>0</v>
      </c>
      <c r="AM46" s="257">
        <v>0</v>
      </c>
      <c r="AN46" s="257">
        <v>0</v>
      </c>
      <c r="AO46" s="257">
        <v>0</v>
      </c>
      <c r="AP46" s="257">
        <v>0</v>
      </c>
      <c r="AQ46" s="257">
        <v>0</v>
      </c>
      <c r="AR46" s="257">
        <v>0</v>
      </c>
      <c r="AS46" s="257">
        <v>0</v>
      </c>
      <c r="AT46" s="257">
        <v>0</v>
      </c>
      <c r="AU46" s="257">
        <v>0</v>
      </c>
      <c r="AV46" s="257">
        <v>0</v>
      </c>
      <c r="AW46" s="257">
        <v>0</v>
      </c>
      <c r="AX46" s="257">
        <v>0</v>
      </c>
      <c r="AY46" s="257">
        <v>0</v>
      </c>
      <c r="AZ46" s="257">
        <v>0</v>
      </c>
      <c r="BA46" s="257">
        <v>0</v>
      </c>
      <c r="BB46" s="257">
        <v>0</v>
      </c>
      <c r="BC46" s="257">
        <v>0</v>
      </c>
      <c r="BD46" s="257">
        <v>0</v>
      </c>
      <c r="BE46" s="259">
        <v>0</v>
      </c>
      <c r="BF46" s="285">
        <v>0</v>
      </c>
      <c r="BG46" s="285">
        <v>0</v>
      </c>
      <c r="BH46" s="285">
        <v>0</v>
      </c>
    </row>
    <row r="47" spans="1:60" x14ac:dyDescent="0.15">
      <c r="A47" s="162" t="s">
        <v>153</v>
      </c>
      <c r="B47" s="257">
        <v>0</v>
      </c>
      <c r="C47" s="257">
        <v>0</v>
      </c>
      <c r="D47" s="257">
        <v>0</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57">
        <v>0</v>
      </c>
      <c r="W47" s="257">
        <v>0</v>
      </c>
      <c r="X47" s="257">
        <v>0</v>
      </c>
      <c r="Y47" s="257">
        <v>0</v>
      </c>
      <c r="Z47" s="257">
        <v>0</v>
      </c>
      <c r="AA47" s="257">
        <v>0</v>
      </c>
      <c r="AB47" s="257">
        <v>0</v>
      </c>
      <c r="AC47" s="257">
        <v>0</v>
      </c>
      <c r="AD47" s="257">
        <v>0</v>
      </c>
      <c r="AE47" s="257">
        <v>0</v>
      </c>
      <c r="AF47" s="257">
        <v>0</v>
      </c>
      <c r="AG47" s="257">
        <v>1.3860000000000001</v>
      </c>
      <c r="AH47" s="257">
        <v>5.4</v>
      </c>
      <c r="AI47" s="257">
        <v>5.3070000000000004</v>
      </c>
      <c r="AJ47" s="257">
        <v>5.1980000000000004</v>
      </c>
      <c r="AK47" s="257">
        <v>5.4560000000000004</v>
      </c>
      <c r="AL47" s="257">
        <v>5.4459999999999997</v>
      </c>
      <c r="AM47" s="257">
        <v>5.5129999999999999</v>
      </c>
      <c r="AN47" s="257">
        <v>4.9059999999999997</v>
      </c>
      <c r="AO47" s="257">
        <v>5.548</v>
      </c>
      <c r="AP47" s="257">
        <v>5.5549999999999997</v>
      </c>
      <c r="AQ47" s="257">
        <v>5.6319999999999997</v>
      </c>
      <c r="AR47" s="257">
        <v>7.7090000000000005</v>
      </c>
      <c r="AS47" s="257">
        <v>11.226000000000001</v>
      </c>
      <c r="AT47" s="257">
        <v>11.752000000000001</v>
      </c>
      <c r="AU47" s="257">
        <v>11.623000000000001</v>
      </c>
      <c r="AV47" s="257">
        <v>11.747200000000001</v>
      </c>
      <c r="AW47" s="257">
        <v>11.466200000000001</v>
      </c>
      <c r="AX47" s="257">
        <v>11.618399999999999</v>
      </c>
      <c r="AY47" s="257">
        <v>11.675600000000001</v>
      </c>
      <c r="AZ47" s="257">
        <v>11.64</v>
      </c>
      <c r="BA47" s="257">
        <v>11.286</v>
      </c>
      <c r="BB47" s="257">
        <v>11.509</v>
      </c>
      <c r="BC47" s="257">
        <v>11.377000000000001</v>
      </c>
      <c r="BD47" s="257">
        <v>11.28</v>
      </c>
      <c r="BE47" s="259">
        <v>11.466000000000001</v>
      </c>
      <c r="BF47" s="285">
        <v>1.3712068364143848E-2</v>
      </c>
      <c r="BG47" s="285">
        <v>-4.0908289493301053E-3</v>
      </c>
      <c r="BH47" s="285">
        <v>4.246505457016268E-3</v>
      </c>
    </row>
    <row r="48" spans="1:60" x14ac:dyDescent="0.15">
      <c r="A48" s="162" t="s">
        <v>152</v>
      </c>
      <c r="B48" s="257">
        <v>0</v>
      </c>
      <c r="C48" s="257">
        <v>0</v>
      </c>
      <c r="D48" s="257">
        <v>0</v>
      </c>
      <c r="E48" s="257">
        <v>0</v>
      </c>
      <c r="F48" s="257">
        <v>0</v>
      </c>
      <c r="G48" s="257">
        <v>0</v>
      </c>
      <c r="H48" s="257">
        <v>0</v>
      </c>
      <c r="I48" s="257">
        <v>3.0000000000000001E-3</v>
      </c>
      <c r="J48" s="257">
        <v>0.23200000000000001</v>
      </c>
      <c r="K48" s="257">
        <v>0.48599999999999999</v>
      </c>
      <c r="L48" s="257">
        <v>0.187</v>
      </c>
      <c r="M48" s="257">
        <v>0.442</v>
      </c>
      <c r="N48" s="257">
        <v>0.114</v>
      </c>
      <c r="O48" s="257">
        <v>1.9E-2</v>
      </c>
      <c r="P48" s="257">
        <v>2.1470000000000002</v>
      </c>
      <c r="Q48" s="257">
        <v>4.5229999999999997</v>
      </c>
      <c r="R48" s="257">
        <v>5.133</v>
      </c>
      <c r="S48" s="257">
        <v>5.84</v>
      </c>
      <c r="T48" s="257">
        <v>6.15</v>
      </c>
      <c r="U48" s="257">
        <v>7.2389999999999999</v>
      </c>
      <c r="V48" s="257">
        <v>9.3819999999999997</v>
      </c>
      <c r="W48" s="257">
        <v>11.716000000000001</v>
      </c>
      <c r="X48" s="257">
        <v>11.513</v>
      </c>
      <c r="Y48" s="257">
        <v>11.474</v>
      </c>
      <c r="Z48" s="257">
        <v>12.157</v>
      </c>
      <c r="AA48" s="257">
        <v>12.036</v>
      </c>
      <c r="AB48" s="257">
        <v>11.689</v>
      </c>
      <c r="AC48" s="257">
        <v>11.05</v>
      </c>
      <c r="AD48" s="257">
        <v>11.486000000000001</v>
      </c>
      <c r="AE48" s="257">
        <v>12.595000000000001</v>
      </c>
      <c r="AF48" s="257">
        <v>11.436999999999999</v>
      </c>
      <c r="AG48" s="257">
        <v>11.249000000000001</v>
      </c>
      <c r="AH48" s="257">
        <v>11.073</v>
      </c>
      <c r="AI48" s="257">
        <v>11.394</v>
      </c>
      <c r="AJ48" s="257">
        <v>13.117000000000001</v>
      </c>
      <c r="AK48" s="257">
        <v>16.494</v>
      </c>
      <c r="AL48" s="257">
        <v>17.103000000000002</v>
      </c>
      <c r="AM48" s="257">
        <v>17.952999999999999</v>
      </c>
      <c r="AN48" s="257">
        <v>17.864000000000001</v>
      </c>
      <c r="AO48" s="257">
        <v>17.026</v>
      </c>
      <c r="AP48" s="257">
        <v>17.727</v>
      </c>
      <c r="AQ48" s="257">
        <v>18.012</v>
      </c>
      <c r="AR48" s="257">
        <v>15.334</v>
      </c>
      <c r="AS48" s="257">
        <v>16.704000000000001</v>
      </c>
      <c r="AT48" s="257">
        <v>14.081</v>
      </c>
      <c r="AU48" s="257">
        <v>14.574</v>
      </c>
      <c r="AV48" s="257">
        <v>15.411</v>
      </c>
      <c r="AW48" s="257">
        <v>15.495000000000001</v>
      </c>
      <c r="AX48" s="257">
        <v>15.72</v>
      </c>
      <c r="AY48" s="257">
        <v>15.499000000000001</v>
      </c>
      <c r="AZ48" s="257">
        <v>15.146000000000001</v>
      </c>
      <c r="BA48" s="257">
        <v>14.774000000000001</v>
      </c>
      <c r="BB48" s="257">
        <v>15.081</v>
      </c>
      <c r="BC48" s="257">
        <v>14.843</v>
      </c>
      <c r="BD48" s="257">
        <v>15.282</v>
      </c>
      <c r="BE48" s="259">
        <v>15.15788546112366</v>
      </c>
      <c r="BF48" s="285">
        <v>-1.0831666436005638E-2</v>
      </c>
      <c r="BG48" s="285">
        <v>8.2185175401332522E-3</v>
      </c>
      <c r="BH48" s="285">
        <v>5.6138185354516982E-3</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4.6219999999999999</v>
      </c>
      <c r="AB49" s="257">
        <v>4.952</v>
      </c>
      <c r="AC49" s="257">
        <v>3.9710000000000001</v>
      </c>
      <c r="AD49" s="257">
        <v>3.956</v>
      </c>
      <c r="AE49" s="257">
        <v>4.609</v>
      </c>
      <c r="AF49" s="257">
        <v>4.7789999999999999</v>
      </c>
      <c r="AG49" s="257">
        <v>4.5620000000000003</v>
      </c>
      <c r="AH49" s="257">
        <v>5.0190000000000001</v>
      </c>
      <c r="AI49" s="257">
        <v>5.0190000000000001</v>
      </c>
      <c r="AJ49" s="257">
        <v>4.6959999999999997</v>
      </c>
      <c r="AK49" s="257">
        <v>4.7610000000000001</v>
      </c>
      <c r="AL49" s="257">
        <v>5.2569999999999997</v>
      </c>
      <c r="AM49" s="257">
        <v>5.5280000000000005</v>
      </c>
      <c r="AN49" s="257">
        <v>5.2069999999999999</v>
      </c>
      <c r="AO49" s="257">
        <v>5.4590000000000005</v>
      </c>
      <c r="AP49" s="257">
        <v>5.8840000000000003</v>
      </c>
      <c r="AQ49" s="257">
        <v>5.548</v>
      </c>
      <c r="AR49" s="257">
        <v>5.6950000000000003</v>
      </c>
      <c r="AS49" s="257">
        <v>6.2729999999999997</v>
      </c>
      <c r="AT49" s="257">
        <v>5.7389999999999999</v>
      </c>
      <c r="AU49" s="257">
        <v>5.657</v>
      </c>
      <c r="AV49" s="257">
        <v>6.2149999999999999</v>
      </c>
      <c r="AW49" s="257">
        <v>5.5280000000000005</v>
      </c>
      <c r="AX49" s="257">
        <v>5.3</v>
      </c>
      <c r="AY49" s="257">
        <v>6.37</v>
      </c>
      <c r="AZ49" s="257">
        <v>5.6479999999999997</v>
      </c>
      <c r="BA49" s="257">
        <v>5.7149999999999999</v>
      </c>
      <c r="BB49" s="257">
        <v>6.285272</v>
      </c>
      <c r="BC49" s="257">
        <v>5.7764390000000008</v>
      </c>
      <c r="BD49" s="257">
        <v>5.8212580000000003</v>
      </c>
      <c r="BE49" s="259">
        <v>6.3527650000000007</v>
      </c>
      <c r="BF49" s="285">
        <v>8.8322784968341006E-2</v>
      </c>
      <c r="BG49" s="285">
        <v>1.4241541920347878E-3</v>
      </c>
      <c r="BH49" s="285">
        <v>2.3527866073296661E-3</v>
      </c>
    </row>
    <row r="50" spans="1:60" x14ac:dyDescent="0.15">
      <c r="A50" s="162" t="s">
        <v>150</v>
      </c>
      <c r="B50" s="257">
        <v>0</v>
      </c>
      <c r="C50" s="257">
        <v>0</v>
      </c>
      <c r="D50" s="257">
        <v>0</v>
      </c>
      <c r="E50" s="257">
        <v>8.3000000000000004E-2</v>
      </c>
      <c r="F50" s="257">
        <v>0.82900000000000007</v>
      </c>
      <c r="G50" s="257">
        <v>0.92300000000000004</v>
      </c>
      <c r="H50" s="257">
        <v>2.5230000000000001</v>
      </c>
      <c r="I50" s="257">
        <v>4.7510000000000003</v>
      </c>
      <c r="J50" s="257">
        <v>6.5449999999999999</v>
      </c>
      <c r="K50" s="257">
        <v>7.2229999999999999</v>
      </c>
      <c r="L50" s="257">
        <v>7.5440000000000005</v>
      </c>
      <c r="M50" s="257">
        <v>7.5549999999999997</v>
      </c>
      <c r="N50" s="257">
        <v>6.524</v>
      </c>
      <c r="O50" s="257">
        <v>7.649</v>
      </c>
      <c r="P50" s="257">
        <v>6.7</v>
      </c>
      <c r="Q50" s="257">
        <v>5.1859999999999999</v>
      </c>
      <c r="R50" s="257">
        <v>9.5679999999999996</v>
      </c>
      <c r="S50" s="257">
        <v>8.7710000000000008</v>
      </c>
      <c r="T50" s="257">
        <v>10.661</v>
      </c>
      <c r="U50" s="257">
        <v>23.086000000000002</v>
      </c>
      <c r="V50" s="257">
        <v>28.044</v>
      </c>
      <c r="W50" s="257">
        <v>37.457999999999998</v>
      </c>
      <c r="X50" s="257">
        <v>41.271000000000001</v>
      </c>
      <c r="Y50" s="257">
        <v>50.466000000000001</v>
      </c>
      <c r="Z50" s="257">
        <v>56.125999999999998</v>
      </c>
      <c r="AA50" s="257">
        <v>54.268000000000001</v>
      </c>
      <c r="AB50" s="257">
        <v>55.578000000000003</v>
      </c>
      <c r="AC50" s="257">
        <v>55.782000000000004</v>
      </c>
      <c r="AD50" s="257">
        <v>56.06</v>
      </c>
      <c r="AE50" s="257">
        <v>55.313000000000002</v>
      </c>
      <c r="AF50" s="257">
        <v>55.454999999999998</v>
      </c>
      <c r="AG50" s="257">
        <v>56.33</v>
      </c>
      <c r="AH50" s="257">
        <v>55.298000000000002</v>
      </c>
      <c r="AI50" s="257">
        <v>58.993000000000002</v>
      </c>
      <c r="AJ50" s="257">
        <v>58.852000000000004</v>
      </c>
      <c r="AK50" s="257">
        <v>62.206000000000003</v>
      </c>
      <c r="AL50" s="257">
        <v>63.707999999999998</v>
      </c>
      <c r="AM50" s="257">
        <v>63.015999999999998</v>
      </c>
      <c r="AN50" s="257">
        <v>61.875</v>
      </c>
      <c r="AO50" s="257">
        <v>63.606000000000002</v>
      </c>
      <c r="AP50" s="257">
        <v>57.539000000000001</v>
      </c>
      <c r="AQ50" s="257">
        <v>60.126000000000005</v>
      </c>
      <c r="AR50" s="257">
        <v>55.103000000000002</v>
      </c>
      <c r="AS50" s="257">
        <v>58.972999999999999</v>
      </c>
      <c r="AT50" s="257">
        <v>52.761300000000006</v>
      </c>
      <c r="AU50" s="257">
        <v>61.613400000000006</v>
      </c>
      <c r="AV50" s="257">
        <v>57.730999994825588</v>
      </c>
      <c r="AW50" s="257">
        <v>61.469999999999992</v>
      </c>
      <c r="AX50" s="257">
        <v>56.731332999999992</v>
      </c>
      <c r="AY50" s="257">
        <v>57.305000000000007</v>
      </c>
      <c r="AZ50" s="257">
        <v>57.304999999999993</v>
      </c>
      <c r="BA50" s="257">
        <v>58.618960569497609</v>
      </c>
      <c r="BB50" s="257">
        <v>58.112023900000004</v>
      </c>
      <c r="BC50" s="257">
        <v>55.765999999999998</v>
      </c>
      <c r="BD50" s="257">
        <v>58.277189390000004</v>
      </c>
      <c r="BE50" s="259">
        <v>58.206705839575264</v>
      </c>
      <c r="BF50" s="285">
        <v>-3.9383894150667453E-3</v>
      </c>
      <c r="BG50" s="285">
        <v>9.9928773263575632E-3</v>
      </c>
      <c r="BH50" s="285">
        <v>2.1557220825283187E-2</v>
      </c>
    </row>
    <row r="51" spans="1:60" x14ac:dyDescent="0.15">
      <c r="A51" s="162" t="s">
        <v>149</v>
      </c>
      <c r="B51" s="257">
        <v>1.8000000000000002E-2</v>
      </c>
      <c r="C51" s="257">
        <v>4.4999999999999998E-2</v>
      </c>
      <c r="D51" s="257">
        <v>0.05</v>
      </c>
      <c r="E51" s="257">
        <v>2.3E-2</v>
      </c>
      <c r="F51" s="257">
        <v>6.0999999999999999E-2</v>
      </c>
      <c r="G51" s="257">
        <v>5.6000000000000001E-2</v>
      </c>
      <c r="H51" s="257">
        <v>0.09</v>
      </c>
      <c r="I51" s="257">
        <v>1.4650000000000001</v>
      </c>
      <c r="J51" s="257">
        <v>2.1110000000000002</v>
      </c>
      <c r="K51" s="257">
        <v>2.0539999999999998</v>
      </c>
      <c r="L51" s="257">
        <v>11.968999999999999</v>
      </c>
      <c r="M51" s="257">
        <v>15.993</v>
      </c>
      <c r="N51" s="257">
        <v>19.913</v>
      </c>
      <c r="O51" s="257">
        <v>23.780999999999999</v>
      </c>
      <c r="P51" s="257">
        <v>21.039000000000001</v>
      </c>
      <c r="Q51" s="257">
        <v>26.488</v>
      </c>
      <c r="R51" s="257">
        <v>37.679000000000002</v>
      </c>
      <c r="S51" s="257">
        <v>39.045000000000002</v>
      </c>
      <c r="T51" s="257">
        <v>41.003999999999998</v>
      </c>
      <c r="U51" s="257">
        <v>50.926000000000002</v>
      </c>
      <c r="V51" s="257">
        <v>58.561</v>
      </c>
      <c r="W51" s="257">
        <v>69.951000000000008</v>
      </c>
      <c r="X51" s="257">
        <v>67.385000000000005</v>
      </c>
      <c r="Y51" s="257">
        <v>69.424000000000007</v>
      </c>
      <c r="Z51" s="257">
        <v>65.602999999999994</v>
      </c>
      <c r="AA51" s="257">
        <v>68.185000000000002</v>
      </c>
      <c r="AB51" s="257">
        <v>76.760999999999996</v>
      </c>
      <c r="AC51" s="257">
        <v>63.544000000000004</v>
      </c>
      <c r="AD51" s="257">
        <v>61.395000000000003</v>
      </c>
      <c r="AE51" s="257">
        <v>73.156000000000006</v>
      </c>
      <c r="AF51" s="257">
        <v>69.935000000000002</v>
      </c>
      <c r="AG51" s="257">
        <v>74.274000000000001</v>
      </c>
      <c r="AH51" s="257">
        <v>69.927999999999997</v>
      </c>
      <c r="AI51" s="257">
        <v>73.582999999999998</v>
      </c>
      <c r="AJ51" s="257">
        <v>73.188000000000002</v>
      </c>
      <c r="AK51" s="257">
        <v>57.316000000000003</v>
      </c>
      <c r="AL51" s="257">
        <v>72.108999999999995</v>
      </c>
      <c r="AM51" s="257">
        <v>68.111000000000004</v>
      </c>
      <c r="AN51" s="257">
        <v>67.415000000000006</v>
      </c>
      <c r="AO51" s="257">
        <v>77.671000000000006</v>
      </c>
      <c r="AP51" s="257">
        <v>72.691000000000003</v>
      </c>
      <c r="AQ51" s="257">
        <v>66.977000000000004</v>
      </c>
      <c r="AR51" s="257">
        <v>66.969000000000008</v>
      </c>
      <c r="AS51" s="257">
        <v>63.889000000000003</v>
      </c>
      <c r="AT51" s="257">
        <v>52.173000000000002</v>
      </c>
      <c r="AU51" s="257">
        <v>57.728000000000002</v>
      </c>
      <c r="AV51" s="257">
        <v>60.475000000000001</v>
      </c>
      <c r="AW51" s="257">
        <v>64.037000000000006</v>
      </c>
      <c r="AX51" s="257">
        <v>66.457000000000008</v>
      </c>
      <c r="AY51" s="257">
        <v>64.876999999999995</v>
      </c>
      <c r="AZ51" s="257">
        <v>56.347999999999999</v>
      </c>
      <c r="BA51" s="257">
        <v>63.100999999999999</v>
      </c>
      <c r="BB51" s="257">
        <v>65.695999999999998</v>
      </c>
      <c r="BC51" s="257">
        <v>68.549000000000007</v>
      </c>
      <c r="BD51" s="257">
        <v>66.13</v>
      </c>
      <c r="BE51" s="259">
        <v>53.830647522910681</v>
      </c>
      <c r="BF51" s="285">
        <v>-0.1882115643279878</v>
      </c>
      <c r="BG51" s="285">
        <v>2.3988952719518064E-2</v>
      </c>
      <c r="BH51" s="285">
        <v>1.9936520012276245E-2</v>
      </c>
    </row>
    <row r="52" spans="1:60" x14ac:dyDescent="0.15">
      <c r="A52" s="162" t="s">
        <v>148</v>
      </c>
      <c r="B52" s="257">
        <v>0</v>
      </c>
      <c r="C52" s="257">
        <v>0</v>
      </c>
      <c r="D52" s="257">
        <v>0</v>
      </c>
      <c r="E52" s="257">
        <v>0</v>
      </c>
      <c r="F52" s="257">
        <v>0.53500000000000003</v>
      </c>
      <c r="G52" s="257">
        <v>1.766</v>
      </c>
      <c r="H52" s="257">
        <v>1.391</v>
      </c>
      <c r="I52" s="257">
        <v>3.84</v>
      </c>
      <c r="J52" s="257">
        <v>6.3100000000000005</v>
      </c>
      <c r="K52" s="257">
        <v>7.0670000000000002</v>
      </c>
      <c r="L52" s="257">
        <v>7.7610000000000001</v>
      </c>
      <c r="M52" s="257">
        <v>7.9390000000000001</v>
      </c>
      <c r="N52" s="257">
        <v>8.1140000000000008</v>
      </c>
      <c r="O52" s="257">
        <v>8.3949999999999996</v>
      </c>
      <c r="P52" s="257">
        <v>11.805</v>
      </c>
      <c r="Q52" s="257">
        <v>14.346</v>
      </c>
      <c r="R52" s="257">
        <v>15.33</v>
      </c>
      <c r="S52" s="257">
        <v>15.133000000000001</v>
      </c>
      <c r="T52" s="257">
        <v>15.71</v>
      </c>
      <c r="U52" s="257">
        <v>18.440000000000001</v>
      </c>
      <c r="V52" s="257">
        <v>22.401052631578946</v>
      </c>
      <c r="W52" s="257">
        <v>22.42421052631579</v>
      </c>
      <c r="X52" s="257">
        <v>22.843157894736841</v>
      </c>
      <c r="Y52" s="257">
        <v>22.633684210526312</v>
      </c>
      <c r="Z52" s="257">
        <v>22.676842105263155</v>
      </c>
      <c r="AA52" s="257">
        <v>23.471578947368421</v>
      </c>
      <c r="AB52" s="257">
        <v>22.793684210526315</v>
      </c>
      <c r="AC52" s="257">
        <v>23.28526315789474</v>
      </c>
      <c r="AD52" s="257">
        <v>23.188421052631579</v>
      </c>
      <c r="AE52" s="257">
        <v>24.193684210526317</v>
      </c>
      <c r="AF52" s="257">
        <v>24.722105263157893</v>
      </c>
      <c r="AG52" s="257">
        <v>24.967368421052633</v>
      </c>
      <c r="AH52" s="257">
        <v>25.232631578947366</v>
      </c>
      <c r="AI52" s="257">
        <v>25.650526315789474</v>
      </c>
      <c r="AJ52" s="257">
        <v>24.761052631578945</v>
      </c>
      <c r="AK52" s="257">
        <v>26.262105263157896</v>
      </c>
      <c r="AL52" s="257">
        <v>26.624210526315789</v>
      </c>
      <c r="AM52" s="257">
        <v>27.044210526315787</v>
      </c>
      <c r="AN52" s="257">
        <v>27.295789473684209</v>
      </c>
      <c r="AO52" s="257">
        <v>26.770526315789475</v>
      </c>
      <c r="AP52" s="257">
        <v>23.178947368421049</v>
      </c>
      <c r="AQ52" s="257">
        <v>27.625263157894736</v>
      </c>
      <c r="AR52" s="257">
        <v>27.730526315789472</v>
      </c>
      <c r="AS52" s="257">
        <v>27.507368421052632</v>
      </c>
      <c r="AT52" s="257">
        <v>27.493684210526315</v>
      </c>
      <c r="AU52" s="257">
        <v>26.53157894736842</v>
      </c>
      <c r="AV52" s="257">
        <v>26.905263157894737</v>
      </c>
      <c r="AW52" s="257">
        <v>25.626315789473683</v>
      </c>
      <c r="AX52" s="257">
        <v>26.18</v>
      </c>
      <c r="AY52" s="257">
        <v>27.757894736842104</v>
      </c>
      <c r="AZ52" s="257">
        <v>23.257894736842104</v>
      </c>
      <c r="BA52" s="257">
        <v>21.299999999999997</v>
      </c>
      <c r="BB52" s="257">
        <v>20.525263157894734</v>
      </c>
      <c r="BC52" s="257">
        <v>24.414000000000001</v>
      </c>
      <c r="BD52" s="257">
        <v>25.28</v>
      </c>
      <c r="BE52" s="259">
        <v>22.990000000000002</v>
      </c>
      <c r="BF52" s="285">
        <v>-9.3070182264646917E-2</v>
      </c>
      <c r="BG52" s="285">
        <v>-8.3591408488024044E-3</v>
      </c>
      <c r="BH52" s="285">
        <v>8.5144915800457015E-3</v>
      </c>
    </row>
    <row r="53" spans="1:60" x14ac:dyDescent="0.15">
      <c r="A53" s="162" t="s">
        <v>147</v>
      </c>
      <c r="B53" s="257">
        <v>0</v>
      </c>
      <c r="C53" s="257">
        <v>0</v>
      </c>
      <c r="D53" s="257">
        <v>0</v>
      </c>
      <c r="E53" s="257">
        <v>0</v>
      </c>
      <c r="F53" s="257">
        <v>0</v>
      </c>
      <c r="G53" s="257">
        <v>0</v>
      </c>
      <c r="H53" s="257">
        <v>0</v>
      </c>
      <c r="I53" s="257">
        <v>0</v>
      </c>
      <c r="J53" s="257">
        <v>0</v>
      </c>
      <c r="K53" s="257">
        <v>0</v>
      </c>
      <c r="L53" s="257">
        <v>0</v>
      </c>
      <c r="M53" s="257">
        <v>0</v>
      </c>
      <c r="N53" s="257">
        <v>0</v>
      </c>
      <c r="O53" s="257">
        <v>0</v>
      </c>
      <c r="P53" s="257">
        <v>0</v>
      </c>
      <c r="Q53" s="257">
        <v>0</v>
      </c>
      <c r="R53" s="257">
        <v>0</v>
      </c>
      <c r="S53" s="257">
        <v>0</v>
      </c>
      <c r="T53" s="257">
        <v>0</v>
      </c>
      <c r="U53" s="257">
        <v>0</v>
      </c>
      <c r="V53" s="257">
        <v>0</v>
      </c>
      <c r="W53" s="257">
        <v>0</v>
      </c>
      <c r="X53" s="257">
        <v>0</v>
      </c>
      <c r="Y53" s="257">
        <v>0</v>
      </c>
      <c r="Z53" s="257">
        <v>0</v>
      </c>
      <c r="AA53" s="257">
        <v>0</v>
      </c>
      <c r="AB53" s="257">
        <v>0</v>
      </c>
      <c r="AC53" s="257">
        <v>0</v>
      </c>
      <c r="AD53" s="257">
        <v>0</v>
      </c>
      <c r="AE53" s="257">
        <v>0</v>
      </c>
      <c r="AF53" s="257">
        <v>0</v>
      </c>
      <c r="AG53" s="257">
        <v>0</v>
      </c>
      <c r="AH53" s="257">
        <v>0</v>
      </c>
      <c r="AI53" s="257">
        <v>0</v>
      </c>
      <c r="AJ53" s="257">
        <v>0</v>
      </c>
      <c r="AK53" s="257">
        <v>0</v>
      </c>
      <c r="AL53" s="257">
        <v>0</v>
      </c>
      <c r="AM53" s="257">
        <v>0</v>
      </c>
      <c r="AN53" s="257">
        <v>0</v>
      </c>
      <c r="AO53" s="257">
        <v>0</v>
      </c>
      <c r="AP53" s="257">
        <v>0</v>
      </c>
      <c r="AQ53" s="257">
        <v>0</v>
      </c>
      <c r="AR53" s="257">
        <v>0</v>
      </c>
      <c r="AS53" s="257">
        <v>0</v>
      </c>
      <c r="AT53" s="257">
        <v>0</v>
      </c>
      <c r="AU53" s="257">
        <v>0</v>
      </c>
      <c r="AV53" s="257">
        <v>0</v>
      </c>
      <c r="AW53" s="257">
        <v>0</v>
      </c>
      <c r="AX53" s="257">
        <v>0</v>
      </c>
      <c r="AY53" s="257">
        <v>0</v>
      </c>
      <c r="AZ53" s="257">
        <v>0</v>
      </c>
      <c r="BA53" s="257">
        <v>0</v>
      </c>
      <c r="BB53" s="257">
        <v>0</v>
      </c>
      <c r="BC53" s="257">
        <v>0</v>
      </c>
      <c r="BD53" s="257">
        <v>0</v>
      </c>
      <c r="BE53" s="259">
        <v>0</v>
      </c>
      <c r="BF53" s="285">
        <v>0</v>
      </c>
      <c r="BG53" s="285">
        <v>0</v>
      </c>
      <c r="BH53" s="285">
        <v>0</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53.3068028</v>
      </c>
      <c r="W54" s="257">
        <v>42.709081600000005</v>
      </c>
      <c r="X54" s="257">
        <v>50.425354000000006</v>
      </c>
      <c r="Y54" s="257">
        <v>72.000864800000016</v>
      </c>
      <c r="Z54" s="257">
        <v>66.516389400000008</v>
      </c>
      <c r="AA54" s="257">
        <v>76.179000000000002</v>
      </c>
      <c r="AB54" s="257">
        <v>75.131</v>
      </c>
      <c r="AC54" s="257">
        <v>73.75</v>
      </c>
      <c r="AD54" s="257">
        <v>75.242999999999995</v>
      </c>
      <c r="AE54" s="257">
        <v>68.847999999999999</v>
      </c>
      <c r="AF54" s="257">
        <v>70.522999999999996</v>
      </c>
      <c r="AG54" s="257">
        <v>79.576999999999998</v>
      </c>
      <c r="AH54" s="257">
        <v>79.433000000000007</v>
      </c>
      <c r="AI54" s="257">
        <v>75.239000000000004</v>
      </c>
      <c r="AJ54" s="257">
        <v>72.064999999999998</v>
      </c>
      <c r="AK54" s="257">
        <v>77.341000000000008</v>
      </c>
      <c r="AL54" s="257">
        <v>76.168999999999997</v>
      </c>
      <c r="AM54" s="257">
        <v>77.989999999999995</v>
      </c>
      <c r="AN54" s="257">
        <v>81.406000000000006</v>
      </c>
      <c r="AO54" s="257">
        <v>87.022000000000006</v>
      </c>
      <c r="AP54" s="257">
        <v>88.756</v>
      </c>
      <c r="AQ54" s="257">
        <v>90.225000000000009</v>
      </c>
      <c r="AR54" s="257">
        <v>92.542000000000002</v>
      </c>
      <c r="AS54" s="257">
        <v>89.841000000000008</v>
      </c>
      <c r="AT54" s="257">
        <v>82.924000000000007</v>
      </c>
      <c r="AU54" s="257">
        <v>89.152000000000001</v>
      </c>
      <c r="AV54" s="257">
        <v>90.247699999999995</v>
      </c>
      <c r="AW54" s="257">
        <v>90.1374</v>
      </c>
      <c r="AX54" s="257">
        <v>83.209000000000003</v>
      </c>
      <c r="AY54" s="257">
        <v>88.389100000000013</v>
      </c>
      <c r="AZ54" s="257">
        <v>87.627399999999994</v>
      </c>
      <c r="BA54" s="257">
        <v>80.95</v>
      </c>
      <c r="BB54" s="257">
        <v>85.5762</v>
      </c>
      <c r="BC54" s="257">
        <v>84.398100000000014</v>
      </c>
      <c r="BD54" s="257">
        <v>83.002700000000004</v>
      </c>
      <c r="BE54" s="259">
        <v>76.202499999999986</v>
      </c>
      <c r="BF54" s="285">
        <v>-8.4435850302611692E-2</v>
      </c>
      <c r="BG54" s="285">
        <v>9.4865671175226041E-5</v>
      </c>
      <c r="BH54" s="285">
        <v>2.8222076756347643E-2</v>
      </c>
    </row>
    <row r="55" spans="1:60" x14ac:dyDescent="0.15">
      <c r="A55" s="162" t="s">
        <v>145</v>
      </c>
      <c r="B55" s="257">
        <v>15.135</v>
      </c>
      <c r="C55" s="257">
        <v>20.216999999999999</v>
      </c>
      <c r="D55" s="257">
        <v>23.277000000000001</v>
      </c>
      <c r="E55" s="257">
        <v>26.19</v>
      </c>
      <c r="F55" s="257">
        <v>29.125</v>
      </c>
      <c r="G55" s="257">
        <v>26.012</v>
      </c>
      <c r="H55" s="257">
        <v>27.548000000000002</v>
      </c>
      <c r="I55" s="257">
        <v>29.378</v>
      </c>
      <c r="J55" s="257">
        <v>27.997</v>
      </c>
      <c r="K55" s="257">
        <v>33.616999999999997</v>
      </c>
      <c r="L55" s="257">
        <v>30.338000000000001</v>
      </c>
      <c r="M55" s="257">
        <v>36.155000000000001</v>
      </c>
      <c r="N55" s="257">
        <v>40.021000000000001</v>
      </c>
      <c r="O55" s="257">
        <v>37.224000000000004</v>
      </c>
      <c r="P55" s="257">
        <v>38.308</v>
      </c>
      <c r="Q55" s="257">
        <v>37.023000000000003</v>
      </c>
      <c r="R55" s="257">
        <v>37.969000000000001</v>
      </c>
      <c r="S55" s="257">
        <v>43.972000000000001</v>
      </c>
      <c r="T55" s="257">
        <v>49.928000000000004</v>
      </c>
      <c r="U55" s="257">
        <v>53.978999999999999</v>
      </c>
      <c r="V55" s="257">
        <v>61.094999999999999</v>
      </c>
      <c r="W55" s="257">
        <v>59.079000000000001</v>
      </c>
      <c r="X55" s="257">
        <v>55.238</v>
      </c>
      <c r="Y55" s="257">
        <v>63.456000000000003</v>
      </c>
      <c r="Z55" s="257">
        <v>71.733999999999995</v>
      </c>
      <c r="AA55" s="257">
        <v>65.748999999999995</v>
      </c>
      <c r="AB55" s="257">
        <v>70.543000000000006</v>
      </c>
      <c r="AC55" s="257">
        <v>76.807000000000002</v>
      </c>
      <c r="AD55" s="257">
        <v>89.353000000000009</v>
      </c>
      <c r="AE55" s="257">
        <v>88.281999999999996</v>
      </c>
      <c r="AF55" s="257">
        <v>88.963999999999999</v>
      </c>
      <c r="AG55" s="257">
        <v>94.671000000000006</v>
      </c>
      <c r="AH55" s="257">
        <v>98.146000000000001</v>
      </c>
      <c r="AI55" s="257">
        <v>99.485949165033333</v>
      </c>
      <c r="AJ55" s="257">
        <v>95.132943444350005</v>
      </c>
      <c r="AK55" s="257">
        <v>85.062765721500014</v>
      </c>
      <c r="AL55" s="257">
        <v>90.092680449100001</v>
      </c>
      <c r="AM55" s="257">
        <v>87.84837926606258</v>
      </c>
      <c r="AN55" s="257">
        <v>88.68626590896001</v>
      </c>
      <c r="AO55" s="257">
        <v>79.99910564221473</v>
      </c>
      <c r="AP55" s="257">
        <v>81.618102843119999</v>
      </c>
      <c r="AQ55" s="257">
        <v>75.450656932527238</v>
      </c>
      <c r="AR55" s="257">
        <v>63.028342696935006</v>
      </c>
      <c r="AS55" s="257">
        <v>52.485808334757017</v>
      </c>
      <c r="AT55" s="257">
        <v>69.097692909630013</v>
      </c>
      <c r="AU55" s="257">
        <v>62.139673252489011</v>
      </c>
      <c r="AV55" s="257">
        <v>68.980449121801016</v>
      </c>
      <c r="AW55" s="257">
        <v>70.405069092365011</v>
      </c>
      <c r="AX55" s="257">
        <v>70.606877080124008</v>
      </c>
      <c r="AY55" s="257">
        <v>63.747954202513007</v>
      </c>
      <c r="AZ55" s="257">
        <v>70.344902010915007</v>
      </c>
      <c r="BA55" s="257">
        <v>71.726080578004996</v>
      </c>
      <c r="BB55" s="257">
        <v>70.336426268012247</v>
      </c>
      <c r="BC55" s="257">
        <v>65.063848921514605</v>
      </c>
      <c r="BD55" s="257">
        <v>56.183933063335658</v>
      </c>
      <c r="BE55" s="259">
        <v>50.278300000000002</v>
      </c>
      <c r="BF55" s="285">
        <v>-0.10755753715025629</v>
      </c>
      <c r="BG55" s="285">
        <v>-2.0476501421405224E-2</v>
      </c>
      <c r="BH55" s="285">
        <v>1.8620885689822172E-2</v>
      </c>
    </row>
    <row r="56" spans="1:60" x14ac:dyDescent="0.15">
      <c r="A56" s="162" t="s">
        <v>144</v>
      </c>
      <c r="B56" s="257">
        <v>0</v>
      </c>
      <c r="C56" s="257">
        <v>0</v>
      </c>
      <c r="D56" s="257">
        <v>0</v>
      </c>
      <c r="E56" s="257">
        <v>0</v>
      </c>
      <c r="F56" s="257">
        <v>0</v>
      </c>
      <c r="G56" s="257">
        <v>0</v>
      </c>
      <c r="H56" s="257">
        <v>0</v>
      </c>
      <c r="I56" s="257">
        <v>0</v>
      </c>
      <c r="J56" s="257">
        <v>0</v>
      </c>
      <c r="K56" s="257">
        <v>0</v>
      </c>
      <c r="L56" s="257">
        <v>0</v>
      </c>
      <c r="M56" s="257">
        <v>0</v>
      </c>
      <c r="N56" s="257">
        <v>0</v>
      </c>
      <c r="O56" s="257">
        <v>0</v>
      </c>
      <c r="P56" s="257">
        <v>0</v>
      </c>
      <c r="Q56" s="257">
        <v>0</v>
      </c>
      <c r="R56" s="257">
        <v>0.29099999999999998</v>
      </c>
      <c r="S56" s="257">
        <v>2.5329999999999999</v>
      </c>
      <c r="T56" s="257">
        <v>3.9159999999999999</v>
      </c>
      <c r="U56" s="257">
        <v>4.42</v>
      </c>
      <c r="V56" s="257">
        <v>4.0529999999999999</v>
      </c>
      <c r="W56" s="257">
        <v>4.0190000000000001</v>
      </c>
      <c r="X56" s="257">
        <v>4.4950000000000001</v>
      </c>
      <c r="Y56" s="257">
        <v>4.1349999999999998</v>
      </c>
      <c r="Z56" s="257">
        <v>4.6879999999999997</v>
      </c>
      <c r="AA56" s="257">
        <v>0</v>
      </c>
      <c r="AB56" s="257">
        <v>0</v>
      </c>
      <c r="AC56" s="257">
        <v>0</v>
      </c>
      <c r="AD56" s="257">
        <v>0</v>
      </c>
      <c r="AE56" s="257">
        <v>0</v>
      </c>
      <c r="AF56" s="257">
        <v>0</v>
      </c>
      <c r="AG56" s="257">
        <v>0</v>
      </c>
      <c r="AH56" s="257">
        <v>0</v>
      </c>
      <c r="AI56" s="257">
        <v>0</v>
      </c>
      <c r="AJ56" s="257">
        <v>0</v>
      </c>
      <c r="AK56" s="257">
        <v>0</v>
      </c>
      <c r="AL56" s="257">
        <v>0</v>
      </c>
      <c r="AM56" s="257">
        <v>0</v>
      </c>
      <c r="AN56" s="257">
        <v>0</v>
      </c>
      <c r="AO56" s="257">
        <v>0</v>
      </c>
      <c r="AP56" s="257">
        <v>0</v>
      </c>
      <c r="AQ56" s="257">
        <v>0</v>
      </c>
      <c r="AR56" s="257">
        <v>0</v>
      </c>
      <c r="AS56" s="257">
        <v>0</v>
      </c>
      <c r="AT56" s="257">
        <v>0</v>
      </c>
      <c r="AU56" s="257">
        <v>0</v>
      </c>
      <c r="AV56" s="257">
        <v>0</v>
      </c>
      <c r="AW56" s="257">
        <v>0</v>
      </c>
      <c r="AX56" s="257">
        <v>0</v>
      </c>
      <c r="AY56" s="257">
        <v>0</v>
      </c>
      <c r="AZ56" s="257">
        <v>0</v>
      </c>
      <c r="BA56" s="257">
        <v>0</v>
      </c>
      <c r="BB56" s="257">
        <v>0</v>
      </c>
      <c r="BC56" s="257">
        <v>0</v>
      </c>
      <c r="BD56" s="257">
        <v>0</v>
      </c>
      <c r="BE56" s="259">
        <v>0</v>
      </c>
      <c r="BF56" s="285">
        <v>0</v>
      </c>
      <c r="BG56" s="285">
        <v>0</v>
      </c>
      <c r="BH56" s="285">
        <v>0</v>
      </c>
    </row>
    <row r="57" spans="1:60" s="161" customFormat="1" x14ac:dyDescent="0.15">
      <c r="A57" s="163" t="s">
        <v>143</v>
      </c>
      <c r="B57" s="260">
        <v>19.677000000000003</v>
      </c>
      <c r="C57" s="260">
        <v>25.791</v>
      </c>
      <c r="D57" s="260">
        <v>29.874000000000002</v>
      </c>
      <c r="E57" s="260">
        <v>33.811999999999998</v>
      </c>
      <c r="F57" s="260">
        <v>41.102999999999994</v>
      </c>
      <c r="G57" s="260">
        <v>44.563000000000002</v>
      </c>
      <c r="H57" s="260">
        <v>50.867000000000004</v>
      </c>
      <c r="I57" s="260">
        <v>67.513000000000005</v>
      </c>
      <c r="J57" s="260">
        <v>74.377999999999986</v>
      </c>
      <c r="K57" s="260">
        <v>87.379000000000005</v>
      </c>
      <c r="L57" s="260">
        <v>116.658</v>
      </c>
      <c r="M57" s="260">
        <v>136.09899999999999</v>
      </c>
      <c r="N57" s="260">
        <v>161.44210526315788</v>
      </c>
      <c r="O57" s="260">
        <v>181.54505263157895</v>
      </c>
      <c r="P57" s="260">
        <v>202.42173684210525</v>
      </c>
      <c r="Q57" s="260">
        <v>236.50168421052635</v>
      </c>
      <c r="R57" s="260">
        <v>319.7351578947368</v>
      </c>
      <c r="S57" s="260">
        <v>352.40894736842097</v>
      </c>
      <c r="T57" s="260">
        <v>415.75884210526311</v>
      </c>
      <c r="U57" s="260">
        <v>528.45778947368422</v>
      </c>
      <c r="V57" s="260">
        <v>695.52178422105249</v>
      </c>
      <c r="W57" s="260">
        <v>738.83833368421062</v>
      </c>
      <c r="X57" s="260">
        <v>768.9284987789473</v>
      </c>
      <c r="Y57" s="260">
        <v>846.22828434736834</v>
      </c>
      <c r="Z57" s="260">
        <v>886.82442544210517</v>
      </c>
      <c r="AA57" s="260">
        <v>894.41168421052635</v>
      </c>
      <c r="AB57" s="260">
        <v>917.79547368421049</v>
      </c>
      <c r="AC57" s="260">
        <v>924.22057894736838</v>
      </c>
      <c r="AD57" s="260">
        <v>960.68989473684201</v>
      </c>
      <c r="AE57" s="260">
        <v>952.12831578947362</v>
      </c>
      <c r="AF57" s="260">
        <v>976.94121052631601</v>
      </c>
      <c r="AG57" s="260">
        <v>1032.1814736842105</v>
      </c>
      <c r="AH57" s="260">
        <v>1042.4999473684209</v>
      </c>
      <c r="AI57" s="260">
        <v>1033.8955664808229</v>
      </c>
      <c r="AJ57" s="260">
        <v>1040.4532617075079</v>
      </c>
      <c r="AK57" s="260">
        <v>1048.8206053004474</v>
      </c>
      <c r="AL57" s="260">
        <v>1082.0058672385737</v>
      </c>
      <c r="AM57" s="260">
        <v>1095.4551718976413</v>
      </c>
      <c r="AN57" s="260">
        <v>1104.8097864879071</v>
      </c>
      <c r="AO57" s="260">
        <v>1122.6599499580041</v>
      </c>
      <c r="AP57" s="260">
        <v>1110.1946535799623</v>
      </c>
      <c r="AQ57" s="260">
        <v>1108.0707433009484</v>
      </c>
      <c r="AR57" s="260">
        <v>1055.8126556969351</v>
      </c>
      <c r="AS57" s="260">
        <v>1055.0979762821255</v>
      </c>
      <c r="AT57" s="260">
        <v>1004.69272590963</v>
      </c>
      <c r="AU57" s="260">
        <v>1032.0480718314366</v>
      </c>
      <c r="AV57" s="260">
        <v>1024.1656086955738</v>
      </c>
      <c r="AW57" s="260">
        <v>998.36690888183864</v>
      </c>
      <c r="AX57" s="260">
        <v>986.48543718538679</v>
      </c>
      <c r="AY57" s="260">
        <v>992.70192467619734</v>
      </c>
      <c r="AZ57" s="260">
        <v>968.26770537933589</v>
      </c>
      <c r="BA57" s="260">
        <v>942.17039072645014</v>
      </c>
      <c r="BB57" s="260">
        <v>936.12616101011758</v>
      </c>
      <c r="BC57" s="260">
        <v>936.05818250046173</v>
      </c>
      <c r="BD57" s="260">
        <v>929.98380408491448</v>
      </c>
      <c r="BE57" s="260">
        <v>837.39769342228033</v>
      </c>
      <c r="BF57" s="286">
        <v>-0.10201691909671473</v>
      </c>
      <c r="BG57" s="286">
        <v>-7.6972093237325234E-3</v>
      </c>
      <c r="BH57" s="286">
        <v>0.31013552021721169</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0</v>
      </c>
      <c r="W59" s="287">
        <v>0</v>
      </c>
      <c r="X59" s="287">
        <v>0</v>
      </c>
      <c r="Y59" s="287">
        <v>0</v>
      </c>
      <c r="Z59" s="287">
        <v>0</v>
      </c>
      <c r="AA59" s="287">
        <v>0</v>
      </c>
      <c r="AB59" s="287">
        <v>0</v>
      </c>
      <c r="AC59" s="287">
        <v>0</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0</v>
      </c>
      <c r="AU59" s="287">
        <v>0</v>
      </c>
      <c r="AV59" s="287">
        <v>0</v>
      </c>
      <c r="AW59" s="287">
        <v>0</v>
      </c>
      <c r="AX59" s="287">
        <v>0</v>
      </c>
      <c r="AY59" s="287">
        <v>0</v>
      </c>
      <c r="AZ59" s="287">
        <v>0</v>
      </c>
      <c r="BA59" s="287">
        <v>0</v>
      </c>
      <c r="BB59" s="287">
        <v>0</v>
      </c>
      <c r="BC59" s="287">
        <v>0</v>
      </c>
      <c r="BD59" s="287">
        <v>0</v>
      </c>
      <c r="BE59" s="288">
        <v>0</v>
      </c>
      <c r="BF59" s="289">
        <v>0</v>
      </c>
      <c r="BG59" s="289">
        <v>0</v>
      </c>
      <c r="BH59" s="289">
        <v>0</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v>
      </c>
      <c r="W60" s="287">
        <v>0</v>
      </c>
      <c r="X60" s="287">
        <v>0</v>
      </c>
      <c r="Y60" s="287">
        <v>0</v>
      </c>
      <c r="Z60" s="287">
        <v>0</v>
      </c>
      <c r="AA60" s="287">
        <v>0</v>
      </c>
      <c r="AB60" s="287">
        <v>0</v>
      </c>
      <c r="AC60" s="287">
        <v>0</v>
      </c>
      <c r="AD60" s="287">
        <v>0</v>
      </c>
      <c r="AE60" s="287">
        <v>0</v>
      </c>
      <c r="AF60" s="287">
        <v>0</v>
      </c>
      <c r="AG60" s="287">
        <v>0</v>
      </c>
      <c r="AH60" s="287">
        <v>0</v>
      </c>
      <c r="AI60" s="287">
        <v>0</v>
      </c>
      <c r="AJ60" s="287">
        <v>0</v>
      </c>
      <c r="AK60" s="287">
        <v>0</v>
      </c>
      <c r="AL60" s="287">
        <v>0</v>
      </c>
      <c r="AM60" s="287">
        <v>0</v>
      </c>
      <c r="AN60" s="287">
        <v>0</v>
      </c>
      <c r="AO60" s="287">
        <v>0</v>
      </c>
      <c r="AP60" s="287">
        <v>0</v>
      </c>
      <c r="AQ60" s="287">
        <v>0</v>
      </c>
      <c r="AR60" s="287">
        <v>0</v>
      </c>
      <c r="AS60" s="287">
        <v>0</v>
      </c>
      <c r="AT60" s="287">
        <v>0</v>
      </c>
      <c r="AU60" s="287">
        <v>0</v>
      </c>
      <c r="AV60" s="287">
        <v>0</v>
      </c>
      <c r="AW60" s="287">
        <v>0</v>
      </c>
      <c r="AX60" s="287">
        <v>0</v>
      </c>
      <c r="AY60" s="287">
        <v>0</v>
      </c>
      <c r="AZ60" s="287">
        <v>0</v>
      </c>
      <c r="BA60" s="287">
        <v>0</v>
      </c>
      <c r="BB60" s="287">
        <v>0</v>
      </c>
      <c r="BC60" s="287">
        <v>0</v>
      </c>
      <c r="BD60" s="287">
        <v>0</v>
      </c>
      <c r="BE60" s="288">
        <v>0</v>
      </c>
      <c r="BF60" s="289">
        <v>0</v>
      </c>
      <c r="BG60" s="289">
        <v>0</v>
      </c>
      <c r="BH60" s="289">
        <v>0</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0</v>
      </c>
      <c r="W61" s="257">
        <v>0</v>
      </c>
      <c r="X61" s="257">
        <v>0</v>
      </c>
      <c r="Y61" s="257">
        <v>0</v>
      </c>
      <c r="Z61" s="257">
        <v>0.10164620000000001</v>
      </c>
      <c r="AA61" s="257">
        <v>0</v>
      </c>
      <c r="AB61" s="257">
        <v>0.53916680000000006</v>
      </c>
      <c r="AC61" s="257">
        <v>0.46403700000000003</v>
      </c>
      <c r="AD61" s="257">
        <v>0.44635940000000007</v>
      </c>
      <c r="AE61" s="257">
        <v>0.38006840000000008</v>
      </c>
      <c r="AF61" s="257">
        <v>7.95492E-2</v>
      </c>
      <c r="AG61" s="257">
        <v>8.8388000000000008E-2</v>
      </c>
      <c r="AH61" s="257">
        <v>0.30051920000000004</v>
      </c>
      <c r="AI61" s="257">
        <v>8.8388000000000008E-2</v>
      </c>
      <c r="AJ61" s="257">
        <v>0</v>
      </c>
      <c r="AK61" s="257">
        <v>0</v>
      </c>
      <c r="AL61" s="257">
        <v>0</v>
      </c>
      <c r="AM61" s="257">
        <v>0</v>
      </c>
      <c r="AN61" s="257">
        <v>0</v>
      </c>
      <c r="AO61" s="257">
        <v>0</v>
      </c>
      <c r="AP61" s="257">
        <v>0</v>
      </c>
      <c r="AQ61" s="257">
        <v>0</v>
      </c>
      <c r="AR61" s="257">
        <v>0</v>
      </c>
      <c r="AS61" s="257">
        <v>0</v>
      </c>
      <c r="AT61" s="257">
        <v>0</v>
      </c>
      <c r="AU61" s="257">
        <v>0</v>
      </c>
      <c r="AV61" s="257">
        <v>0</v>
      </c>
      <c r="AW61" s="257">
        <v>0</v>
      </c>
      <c r="AX61" s="257">
        <v>0</v>
      </c>
      <c r="AY61" s="257">
        <v>0</v>
      </c>
      <c r="AZ61" s="257">
        <v>0</v>
      </c>
      <c r="BA61" s="257">
        <v>0</v>
      </c>
      <c r="BB61" s="257">
        <v>0</v>
      </c>
      <c r="BC61" s="257">
        <v>0</v>
      </c>
      <c r="BD61" s="257">
        <v>0</v>
      </c>
      <c r="BE61" s="259">
        <v>0</v>
      </c>
      <c r="BF61" s="285">
        <v>0</v>
      </c>
      <c r="BG61" s="285">
        <v>0</v>
      </c>
      <c r="BH61" s="285">
        <v>0</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99.317176200000006</v>
      </c>
      <c r="W62" s="257">
        <v>105.22149460000003</v>
      </c>
      <c r="X62" s="257">
        <v>124.70220980000002</v>
      </c>
      <c r="Y62" s="257">
        <v>134.81379700000002</v>
      </c>
      <c r="Z62" s="257">
        <v>136.33849000000001</v>
      </c>
      <c r="AA62" s="257">
        <v>118.3250156</v>
      </c>
      <c r="AB62" s="257">
        <v>119.9838</v>
      </c>
      <c r="AC62" s="257">
        <v>119.626</v>
      </c>
      <c r="AD62" s="257">
        <v>119.18600000000001</v>
      </c>
      <c r="AE62" s="257">
        <v>97.820000000000007</v>
      </c>
      <c r="AF62" s="257">
        <v>99.531999999999996</v>
      </c>
      <c r="AG62" s="257">
        <v>109.026</v>
      </c>
      <c r="AH62" s="257">
        <v>108.498</v>
      </c>
      <c r="AI62" s="257">
        <v>103.71900000000001</v>
      </c>
      <c r="AJ62" s="257">
        <v>121.87400000000001</v>
      </c>
      <c r="AK62" s="257">
        <v>130.715</v>
      </c>
      <c r="AL62" s="257">
        <v>136.935</v>
      </c>
      <c r="AM62" s="257">
        <v>141.62899999999999</v>
      </c>
      <c r="AN62" s="257">
        <v>150.34200000000001</v>
      </c>
      <c r="AO62" s="257">
        <v>144.70699999999999</v>
      </c>
      <c r="AP62" s="257">
        <v>149.446</v>
      </c>
      <c r="AQ62" s="257">
        <v>156.43600000000001</v>
      </c>
      <c r="AR62" s="257">
        <v>160.05750000000003</v>
      </c>
      <c r="AS62" s="257">
        <v>163.0839</v>
      </c>
      <c r="AT62" s="257">
        <v>163.58250000000001</v>
      </c>
      <c r="AU62" s="257">
        <v>170.41469999999998</v>
      </c>
      <c r="AV62" s="257">
        <v>172.94129999999998</v>
      </c>
      <c r="AW62" s="257">
        <v>177.53390000000002</v>
      </c>
      <c r="AX62" s="257">
        <v>172.50810000000001</v>
      </c>
      <c r="AY62" s="257">
        <v>180.75739999999999</v>
      </c>
      <c r="AZ62" s="257">
        <v>195.47021100000001</v>
      </c>
      <c r="BA62" s="257">
        <v>196.614384</v>
      </c>
      <c r="BB62" s="257">
        <v>203.14099999999999</v>
      </c>
      <c r="BC62" s="257">
        <v>204.58105</v>
      </c>
      <c r="BD62" s="257">
        <v>208.98567000000003</v>
      </c>
      <c r="BE62" s="259">
        <v>215.91427999999999</v>
      </c>
      <c r="BF62" s="285">
        <v>3.033069335913785E-2</v>
      </c>
      <c r="BG62" s="285">
        <v>2.4797286208679603E-2</v>
      </c>
      <c r="BH62" s="285">
        <v>7.9965216140566744E-2</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0</v>
      </c>
      <c r="W63" s="257">
        <v>0</v>
      </c>
      <c r="X63" s="257">
        <v>0</v>
      </c>
      <c r="Y63" s="257">
        <v>0</v>
      </c>
      <c r="Z63" s="257">
        <v>0</v>
      </c>
      <c r="AA63" s="257">
        <v>0</v>
      </c>
      <c r="AB63" s="257">
        <v>0</v>
      </c>
      <c r="AC63" s="257">
        <v>0</v>
      </c>
      <c r="AD63" s="257">
        <v>0</v>
      </c>
      <c r="AE63" s="257">
        <v>0</v>
      </c>
      <c r="AF63" s="257">
        <v>0</v>
      </c>
      <c r="AG63" s="257">
        <v>0</v>
      </c>
      <c r="AH63" s="257">
        <v>0</v>
      </c>
      <c r="AI63" s="257">
        <v>0</v>
      </c>
      <c r="AJ63" s="257">
        <v>0</v>
      </c>
      <c r="AK63" s="257">
        <v>0</v>
      </c>
      <c r="AL63" s="257">
        <v>0</v>
      </c>
      <c r="AM63" s="257">
        <v>0</v>
      </c>
      <c r="AN63" s="257">
        <v>0</v>
      </c>
      <c r="AO63" s="257">
        <v>0</v>
      </c>
      <c r="AP63" s="257">
        <v>0</v>
      </c>
      <c r="AQ63" s="257">
        <v>0</v>
      </c>
      <c r="AR63" s="257">
        <v>0</v>
      </c>
      <c r="AS63" s="257">
        <v>0</v>
      </c>
      <c r="AT63" s="257">
        <v>0</v>
      </c>
      <c r="AU63" s="257">
        <v>0</v>
      </c>
      <c r="AV63" s="257">
        <v>0</v>
      </c>
      <c r="AW63" s="257">
        <v>0</v>
      </c>
      <c r="AX63" s="257">
        <v>0</v>
      </c>
      <c r="AY63" s="257">
        <v>0</v>
      </c>
      <c r="AZ63" s="257">
        <v>0</v>
      </c>
      <c r="BA63" s="257">
        <v>0</v>
      </c>
      <c r="BB63" s="257">
        <v>0</v>
      </c>
      <c r="BC63" s="257">
        <v>0</v>
      </c>
      <c r="BD63" s="257">
        <v>0</v>
      </c>
      <c r="BE63" s="259">
        <v>0</v>
      </c>
      <c r="BF63" s="285">
        <v>0</v>
      </c>
      <c r="BG63" s="285">
        <v>0</v>
      </c>
      <c r="BH63" s="285">
        <v>0</v>
      </c>
    </row>
    <row r="64" spans="1:60" x14ac:dyDescent="0.15">
      <c r="A64" s="162" t="s">
        <v>137</v>
      </c>
      <c r="B64" s="257">
        <v>1.8605674000000001</v>
      </c>
      <c r="C64" s="257">
        <v>2.0638598000000004</v>
      </c>
      <c r="D64" s="257">
        <v>2.2538940000000003</v>
      </c>
      <c r="E64" s="257">
        <v>3.1333546000000001</v>
      </c>
      <c r="F64" s="257">
        <v>3.6327468000000005</v>
      </c>
      <c r="G64" s="257">
        <v>4.3884642000000005</v>
      </c>
      <c r="H64" s="257">
        <v>5.3872486000000013</v>
      </c>
      <c r="I64" s="257">
        <v>9.833165000000001</v>
      </c>
      <c r="J64" s="257">
        <v>14.310017200000001</v>
      </c>
      <c r="K64" s="257">
        <v>21.460606400000003</v>
      </c>
      <c r="L64" s="257">
        <v>28.615615000000002</v>
      </c>
      <c r="M64" s="257">
        <v>38.152680200000006</v>
      </c>
      <c r="N64" s="257">
        <v>51.030811800000002</v>
      </c>
      <c r="O64" s="257">
        <v>52.462697400000003</v>
      </c>
      <c r="P64" s="257">
        <v>59.617706000000005</v>
      </c>
      <c r="Q64" s="257">
        <v>73.923303800000014</v>
      </c>
      <c r="R64" s="257">
        <v>87.088696400000018</v>
      </c>
      <c r="S64" s="257">
        <v>100.25408900000002</v>
      </c>
      <c r="T64" s="257">
        <v>111.39539640000001</v>
      </c>
      <c r="U64" s="257">
        <v>143.79843720000002</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0</v>
      </c>
      <c r="BB65" s="287">
        <v>0</v>
      </c>
      <c r="BC65" s="287">
        <v>0</v>
      </c>
      <c r="BD65" s="287">
        <v>0</v>
      </c>
      <c r="BE65" s="288">
        <v>0</v>
      </c>
      <c r="BF65" s="284">
        <v>0</v>
      </c>
      <c r="BG65" s="284">
        <v>0</v>
      </c>
      <c r="BH65" s="284">
        <v>0</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5.2679248000000012</v>
      </c>
      <c r="W66" s="287">
        <v>2.7532862000000007</v>
      </c>
      <c r="X66" s="287">
        <v>4.3310120000000003</v>
      </c>
      <c r="Y66" s="287">
        <v>4.8127266000000013</v>
      </c>
      <c r="Z66" s="287">
        <v>1.2772066</v>
      </c>
      <c r="AA66" s="287">
        <v>0</v>
      </c>
      <c r="AB66" s="287">
        <v>0</v>
      </c>
      <c r="AC66" s="287">
        <v>0</v>
      </c>
      <c r="AD66" s="287">
        <v>0</v>
      </c>
      <c r="AE66" s="287">
        <v>0</v>
      </c>
      <c r="AF66" s="287">
        <v>0.30399999999999999</v>
      </c>
      <c r="AG66" s="287">
        <v>2.3239999999999998</v>
      </c>
      <c r="AH66" s="287">
        <v>1.607</v>
      </c>
      <c r="AI66" s="287">
        <v>1.589</v>
      </c>
      <c r="AJ66" s="287">
        <v>2.0779999999999998</v>
      </c>
      <c r="AK66" s="287">
        <v>2.0049999999999999</v>
      </c>
      <c r="AL66" s="287">
        <v>1.9870000000000001</v>
      </c>
      <c r="AM66" s="287">
        <v>2.282</v>
      </c>
      <c r="AN66" s="287">
        <v>1.998</v>
      </c>
      <c r="AO66" s="287">
        <v>2.2010000000000001</v>
      </c>
      <c r="AP66" s="287">
        <v>2.7160000000000002</v>
      </c>
      <c r="AQ66" s="287">
        <v>2.6403000000000003</v>
      </c>
      <c r="AR66" s="287">
        <v>2.5533999999999999</v>
      </c>
      <c r="AS66" s="287">
        <v>2.4615999999999998</v>
      </c>
      <c r="AT66" s="287">
        <v>2.4937</v>
      </c>
      <c r="AU66" s="287">
        <v>2.4900000000000007</v>
      </c>
      <c r="AV66" s="287">
        <v>2.548</v>
      </c>
      <c r="AW66" s="287">
        <v>2.3109999999999999</v>
      </c>
      <c r="AX66" s="287">
        <v>2.3597000000000001</v>
      </c>
      <c r="AY66" s="287">
        <v>2.4647999999999999</v>
      </c>
      <c r="AZ66" s="287">
        <v>2.7877000000000001</v>
      </c>
      <c r="BA66" s="287">
        <v>2.3805000000000001</v>
      </c>
      <c r="BB66" s="287">
        <v>2.6196000000000002</v>
      </c>
      <c r="BC66" s="287">
        <v>2.0760999999999998</v>
      </c>
      <c r="BD66" s="287">
        <v>2.1978000000000004</v>
      </c>
      <c r="BE66" s="288">
        <v>2.0995504098847575</v>
      </c>
      <c r="BF66" s="289">
        <v>-4.7313707637174685E-2</v>
      </c>
      <c r="BG66" s="289">
        <v>-1.255163198665421E-2</v>
      </c>
      <c r="BH66" s="289">
        <v>7.7758174366443088E-4</v>
      </c>
    </row>
    <row r="67" spans="1:60" s="161" customFormat="1" x14ac:dyDescent="0.15">
      <c r="A67" s="163" t="s">
        <v>134</v>
      </c>
      <c r="B67" s="260">
        <v>1.8605674000000001</v>
      </c>
      <c r="C67" s="260">
        <v>2.0638598000000004</v>
      </c>
      <c r="D67" s="260">
        <v>2.2538940000000003</v>
      </c>
      <c r="E67" s="260">
        <v>3.1333546000000001</v>
      </c>
      <c r="F67" s="260">
        <v>3.6327468000000005</v>
      </c>
      <c r="G67" s="260">
        <v>4.3884642000000005</v>
      </c>
      <c r="H67" s="260">
        <v>5.3872486000000013</v>
      </c>
      <c r="I67" s="260">
        <v>9.833165000000001</v>
      </c>
      <c r="J67" s="260">
        <v>14.310017200000001</v>
      </c>
      <c r="K67" s="260">
        <v>21.460606400000003</v>
      </c>
      <c r="L67" s="260">
        <v>28.615615000000002</v>
      </c>
      <c r="M67" s="260">
        <v>38.152680200000006</v>
      </c>
      <c r="N67" s="260">
        <v>51.030811800000002</v>
      </c>
      <c r="O67" s="260">
        <v>52.462697400000003</v>
      </c>
      <c r="P67" s="260">
        <v>59.617706000000005</v>
      </c>
      <c r="Q67" s="260">
        <v>73.923303800000014</v>
      </c>
      <c r="R67" s="260">
        <v>87.088696400000018</v>
      </c>
      <c r="S67" s="260">
        <v>100.25408900000002</v>
      </c>
      <c r="T67" s="260">
        <v>111.39539640000001</v>
      </c>
      <c r="U67" s="260">
        <v>143.79843720000002</v>
      </c>
      <c r="V67" s="260">
        <v>104.58510100000001</v>
      </c>
      <c r="W67" s="260">
        <v>107.97478080000003</v>
      </c>
      <c r="X67" s="260">
        <v>129.03322180000001</v>
      </c>
      <c r="Y67" s="260">
        <v>139.62652360000001</v>
      </c>
      <c r="Z67" s="260">
        <v>137.71734280000001</v>
      </c>
      <c r="AA67" s="260">
        <v>118.3250156</v>
      </c>
      <c r="AB67" s="260">
        <v>120.52296680000001</v>
      </c>
      <c r="AC67" s="260">
        <v>120.09003700000001</v>
      </c>
      <c r="AD67" s="260">
        <v>119.63235940000001</v>
      </c>
      <c r="AE67" s="260">
        <v>98.200068400000006</v>
      </c>
      <c r="AF67" s="260">
        <v>99.915549200000001</v>
      </c>
      <c r="AG67" s="260">
        <v>111.43838799999999</v>
      </c>
      <c r="AH67" s="260">
        <v>110.4055192</v>
      </c>
      <c r="AI67" s="260">
        <v>105.396388</v>
      </c>
      <c r="AJ67" s="260">
        <v>123.95200000000001</v>
      </c>
      <c r="AK67" s="260">
        <v>132.72</v>
      </c>
      <c r="AL67" s="260">
        <v>138.922</v>
      </c>
      <c r="AM67" s="260">
        <v>143.911</v>
      </c>
      <c r="AN67" s="260">
        <v>152.34</v>
      </c>
      <c r="AO67" s="260">
        <v>146.90799999999999</v>
      </c>
      <c r="AP67" s="260">
        <v>152.16200000000001</v>
      </c>
      <c r="AQ67" s="260">
        <v>159.0763</v>
      </c>
      <c r="AR67" s="260">
        <v>162.61090000000004</v>
      </c>
      <c r="AS67" s="260">
        <v>165.5455</v>
      </c>
      <c r="AT67" s="260">
        <v>166.0762</v>
      </c>
      <c r="AU67" s="260">
        <v>172.90469999999999</v>
      </c>
      <c r="AV67" s="260">
        <v>175.48929999999999</v>
      </c>
      <c r="AW67" s="260">
        <v>179.84490000000002</v>
      </c>
      <c r="AX67" s="260">
        <v>174.86780000000002</v>
      </c>
      <c r="AY67" s="260">
        <v>183.22219999999999</v>
      </c>
      <c r="AZ67" s="260">
        <v>198.25791100000001</v>
      </c>
      <c r="BA67" s="260">
        <v>198.99488400000001</v>
      </c>
      <c r="BB67" s="260">
        <v>205.76059999999998</v>
      </c>
      <c r="BC67" s="260">
        <v>206.65715</v>
      </c>
      <c r="BD67" s="260">
        <v>211.18347000000003</v>
      </c>
      <c r="BE67" s="260">
        <v>218.01383040988475</v>
      </c>
      <c r="BF67" s="286">
        <v>2.9522643067561249E-2</v>
      </c>
      <c r="BG67" s="286">
        <v>2.43190560438451E-2</v>
      </c>
      <c r="BH67" s="286">
        <v>8.0742797884231179E-2</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v>
      </c>
      <c r="C69" s="257">
        <v>0</v>
      </c>
      <c r="D69" s="257">
        <v>0</v>
      </c>
      <c r="E69" s="257">
        <v>0</v>
      </c>
      <c r="F69" s="257">
        <v>0</v>
      </c>
      <c r="G69" s="257">
        <v>0</v>
      </c>
      <c r="H69" s="257">
        <v>0</v>
      </c>
      <c r="I69" s="257">
        <v>0</v>
      </c>
      <c r="J69" s="257">
        <v>0</v>
      </c>
      <c r="K69" s="257">
        <v>0</v>
      </c>
      <c r="L69" s="257">
        <v>0</v>
      </c>
      <c r="M69" s="257">
        <v>0</v>
      </c>
      <c r="N69" s="257">
        <v>0</v>
      </c>
      <c r="O69" s="257">
        <v>0</v>
      </c>
      <c r="P69" s="257">
        <v>0</v>
      </c>
      <c r="Q69" s="257">
        <v>0</v>
      </c>
      <c r="R69" s="257">
        <v>0</v>
      </c>
      <c r="S69" s="257">
        <v>0</v>
      </c>
      <c r="T69" s="257">
        <v>0</v>
      </c>
      <c r="U69" s="257">
        <v>0</v>
      </c>
      <c r="V69" s="257">
        <v>0</v>
      </c>
      <c r="W69" s="257">
        <v>0</v>
      </c>
      <c r="X69" s="257">
        <v>0</v>
      </c>
      <c r="Y69" s="257">
        <v>0</v>
      </c>
      <c r="Z69" s="257">
        <v>0</v>
      </c>
      <c r="AA69" s="257">
        <v>0</v>
      </c>
      <c r="AB69" s="257">
        <v>0</v>
      </c>
      <c r="AC69" s="257">
        <v>0</v>
      </c>
      <c r="AD69" s="257">
        <v>0</v>
      </c>
      <c r="AE69" s="257">
        <v>0</v>
      </c>
      <c r="AF69" s="257">
        <v>0</v>
      </c>
      <c r="AG69" s="257">
        <v>0</v>
      </c>
      <c r="AH69" s="257">
        <v>0</v>
      </c>
      <c r="AI69" s="257">
        <v>0</v>
      </c>
      <c r="AJ69" s="257">
        <v>0</v>
      </c>
      <c r="AK69" s="257">
        <v>0</v>
      </c>
      <c r="AL69" s="257">
        <v>0</v>
      </c>
      <c r="AM69" s="257">
        <v>0</v>
      </c>
      <c r="AN69" s="257">
        <v>0</v>
      </c>
      <c r="AO69" s="257">
        <v>0</v>
      </c>
      <c r="AP69" s="257">
        <v>0</v>
      </c>
      <c r="AQ69" s="257">
        <v>0</v>
      </c>
      <c r="AR69" s="257">
        <v>0</v>
      </c>
      <c r="AS69" s="257">
        <v>0</v>
      </c>
      <c r="AT69" s="257">
        <v>0</v>
      </c>
      <c r="AU69" s="257">
        <v>0</v>
      </c>
      <c r="AV69" s="257">
        <v>0.10708196721311475</v>
      </c>
      <c r="AW69" s="257">
        <v>1.4517049180327868</v>
      </c>
      <c r="AX69" s="257">
        <v>4.2553770491803284</v>
      </c>
      <c r="AY69" s="257">
        <v>4.0695081967213111</v>
      </c>
      <c r="AZ69" s="257">
        <v>3.4953442622950814</v>
      </c>
      <c r="BA69" s="257">
        <v>6.4742841530054651</v>
      </c>
      <c r="BB69" s="257">
        <v>6.9576065573770496</v>
      </c>
      <c r="BC69" s="257">
        <v>6.8853770491803274</v>
      </c>
      <c r="BD69" s="257">
        <v>6.41063387978142</v>
      </c>
      <c r="BE69" s="259">
        <v>6.3278688524590159</v>
      </c>
      <c r="BF69" s="285">
        <v>-1.5607549636813656E-2</v>
      </c>
      <c r="BG69" s="285">
        <v>0</v>
      </c>
      <c r="BH69" s="285">
        <v>2.343566161978936E-3</v>
      </c>
    </row>
    <row r="70" spans="1:60" x14ac:dyDescent="0.15">
      <c r="A70" s="168" t="s">
        <v>132</v>
      </c>
      <c r="B70" s="257">
        <v>0</v>
      </c>
      <c r="C70" s="257">
        <v>0</v>
      </c>
      <c r="D70" s="257">
        <v>0</v>
      </c>
      <c r="E70" s="257">
        <v>0</v>
      </c>
      <c r="F70" s="257">
        <v>0</v>
      </c>
      <c r="G70" s="257">
        <v>0</v>
      </c>
      <c r="H70" s="257">
        <v>0</v>
      </c>
      <c r="I70" s="257">
        <v>0</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c r="Z70" s="257">
        <v>0</v>
      </c>
      <c r="AA70" s="257">
        <v>0</v>
      </c>
      <c r="AB70" s="257">
        <v>0</v>
      </c>
      <c r="AC70" s="257">
        <v>0</v>
      </c>
      <c r="AD70" s="257">
        <v>0</v>
      </c>
      <c r="AE70" s="257">
        <v>0</v>
      </c>
      <c r="AF70" s="257">
        <v>0</v>
      </c>
      <c r="AG70" s="257">
        <v>0</v>
      </c>
      <c r="AH70" s="257">
        <v>0</v>
      </c>
      <c r="AI70" s="257">
        <v>0</v>
      </c>
      <c r="AJ70" s="257">
        <v>0</v>
      </c>
      <c r="AK70" s="257">
        <v>0</v>
      </c>
      <c r="AL70" s="257">
        <v>0</v>
      </c>
      <c r="AM70" s="257">
        <v>0</v>
      </c>
      <c r="AN70" s="257">
        <v>0</v>
      </c>
      <c r="AO70" s="257">
        <v>0</v>
      </c>
      <c r="AP70" s="257">
        <v>0</v>
      </c>
      <c r="AQ70" s="257">
        <v>0</v>
      </c>
      <c r="AR70" s="257">
        <v>0</v>
      </c>
      <c r="AS70" s="257">
        <v>0</v>
      </c>
      <c r="AT70" s="257">
        <v>0</v>
      </c>
      <c r="AU70" s="257">
        <v>0</v>
      </c>
      <c r="AV70" s="257">
        <v>0</v>
      </c>
      <c r="AW70" s="257">
        <v>0</v>
      </c>
      <c r="AX70" s="257">
        <v>0</v>
      </c>
      <c r="AY70" s="257">
        <v>0</v>
      </c>
      <c r="AZ70" s="257">
        <v>0</v>
      </c>
      <c r="BA70" s="257">
        <v>0</v>
      </c>
      <c r="BB70" s="257">
        <v>0</v>
      </c>
      <c r="BC70" s="257">
        <v>0</v>
      </c>
      <c r="BD70" s="257">
        <v>0</v>
      </c>
      <c r="BE70" s="259">
        <v>0</v>
      </c>
      <c r="BF70" s="285">
        <v>0</v>
      </c>
      <c r="BG70" s="285">
        <v>0</v>
      </c>
      <c r="BH70" s="285">
        <v>0</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c r="Z71" s="257">
        <v>0</v>
      </c>
      <c r="AA71" s="257">
        <v>0</v>
      </c>
      <c r="AB71" s="257">
        <v>0</v>
      </c>
      <c r="AC71" s="257">
        <v>0</v>
      </c>
      <c r="AD71" s="257">
        <v>0</v>
      </c>
      <c r="AE71" s="257">
        <v>0</v>
      </c>
      <c r="AF71" s="257">
        <v>0</v>
      </c>
      <c r="AG71" s="257">
        <v>0</v>
      </c>
      <c r="AH71" s="257">
        <v>0</v>
      </c>
      <c r="AI71" s="257">
        <v>0</v>
      </c>
      <c r="AJ71" s="257">
        <v>0</v>
      </c>
      <c r="AK71" s="257">
        <v>0</v>
      </c>
      <c r="AL71" s="257">
        <v>0</v>
      </c>
      <c r="AM71" s="257">
        <v>0</v>
      </c>
      <c r="AN71" s="257">
        <v>0</v>
      </c>
      <c r="AO71" s="257">
        <v>0</v>
      </c>
      <c r="AP71" s="257">
        <v>0</v>
      </c>
      <c r="AQ71" s="257">
        <v>0</v>
      </c>
      <c r="AR71" s="257">
        <v>0</v>
      </c>
      <c r="AS71" s="257">
        <v>0</v>
      </c>
      <c r="AT71" s="257">
        <v>0</v>
      </c>
      <c r="AU71" s="257">
        <v>0</v>
      </c>
      <c r="AV71" s="257">
        <v>0</v>
      </c>
      <c r="AW71" s="257">
        <v>0</v>
      </c>
      <c r="AX71" s="257">
        <v>0</v>
      </c>
      <c r="AY71" s="257">
        <v>0</v>
      </c>
      <c r="AZ71" s="257">
        <v>0</v>
      </c>
      <c r="BA71" s="257">
        <v>0</v>
      </c>
      <c r="BB71" s="257">
        <v>0</v>
      </c>
      <c r="BC71" s="257">
        <v>0</v>
      </c>
      <c r="BD71" s="257">
        <v>0</v>
      </c>
      <c r="BE71" s="259">
        <v>0</v>
      </c>
      <c r="BF71" s="285">
        <v>0</v>
      </c>
      <c r="BG71" s="285">
        <v>0</v>
      </c>
      <c r="BH71" s="285">
        <v>0</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0</v>
      </c>
      <c r="AY72" s="257">
        <v>0</v>
      </c>
      <c r="AZ72" s="257">
        <v>0</v>
      </c>
      <c r="BA72" s="257">
        <v>0</v>
      </c>
      <c r="BB72" s="257">
        <v>0</v>
      </c>
      <c r="BC72" s="257">
        <v>0</v>
      </c>
      <c r="BD72" s="257">
        <v>0</v>
      </c>
      <c r="BE72" s="259">
        <v>0</v>
      </c>
      <c r="BF72" s="285">
        <v>0</v>
      </c>
      <c r="BG72" s="285">
        <v>0</v>
      </c>
      <c r="BH72" s="285">
        <v>0</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0</v>
      </c>
      <c r="AY73" s="257">
        <v>0</v>
      </c>
      <c r="AZ73" s="257">
        <v>0</v>
      </c>
      <c r="BA73" s="257">
        <v>0</v>
      </c>
      <c r="BB73" s="257">
        <v>0</v>
      </c>
      <c r="BC73" s="257">
        <v>0</v>
      </c>
      <c r="BD73" s="257">
        <v>0</v>
      </c>
      <c r="BE73" s="259">
        <v>0</v>
      </c>
      <c r="BF73" s="285">
        <v>0</v>
      </c>
      <c r="BG73" s="285">
        <v>0</v>
      </c>
      <c r="BH73" s="285">
        <v>0</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0</v>
      </c>
      <c r="AW74" s="257">
        <v>0</v>
      </c>
      <c r="AX74" s="257">
        <v>0</v>
      </c>
      <c r="AY74" s="257">
        <v>0</v>
      </c>
      <c r="AZ74" s="257">
        <v>0</v>
      </c>
      <c r="BA74" s="257">
        <v>0</v>
      </c>
      <c r="BB74" s="257">
        <v>0</v>
      </c>
      <c r="BC74" s="257">
        <v>0</v>
      </c>
      <c r="BD74" s="257">
        <v>0</v>
      </c>
      <c r="BE74" s="259">
        <v>0</v>
      </c>
      <c r="BF74" s="285">
        <v>0</v>
      </c>
      <c r="BG74" s="285">
        <v>0</v>
      </c>
      <c r="BH74" s="285">
        <v>0</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0</v>
      </c>
      <c r="AT75" s="257">
        <v>0</v>
      </c>
      <c r="AU75" s="257">
        <v>0</v>
      </c>
      <c r="AV75" s="257">
        <v>0</v>
      </c>
      <c r="AW75" s="257">
        <v>0</v>
      </c>
      <c r="AX75" s="257">
        <v>0</v>
      </c>
      <c r="AY75" s="257">
        <v>0</v>
      </c>
      <c r="AZ75" s="257">
        <v>0</v>
      </c>
      <c r="BA75" s="257">
        <v>0</v>
      </c>
      <c r="BB75" s="257">
        <v>0</v>
      </c>
      <c r="BC75" s="257">
        <v>0</v>
      </c>
      <c r="BD75" s="257">
        <v>0</v>
      </c>
      <c r="BE75" s="259">
        <v>0</v>
      </c>
      <c r="BF75" s="285">
        <v>0</v>
      </c>
      <c r="BG75" s="285">
        <v>0</v>
      </c>
      <c r="BH75" s="285">
        <v>0</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0</v>
      </c>
      <c r="AU76" s="257">
        <v>0</v>
      </c>
      <c r="AV76" s="257">
        <v>0</v>
      </c>
      <c r="AW76" s="257">
        <v>0</v>
      </c>
      <c r="AX76" s="257">
        <v>0</v>
      </c>
      <c r="AY76" s="257">
        <v>0</v>
      </c>
      <c r="AZ76" s="257">
        <v>0</v>
      </c>
      <c r="BA76" s="257">
        <v>0</v>
      </c>
      <c r="BB76" s="257">
        <v>0</v>
      </c>
      <c r="BC76" s="257">
        <v>0</v>
      </c>
      <c r="BD76" s="257">
        <v>0</v>
      </c>
      <c r="BE76" s="259">
        <v>1.6237918215613383</v>
      </c>
      <c r="BF76" s="285">
        <v>0</v>
      </c>
      <c r="BG76" s="285">
        <v>0</v>
      </c>
      <c r="BH76" s="285">
        <v>6.0138154817012106E-4</v>
      </c>
    </row>
    <row r="77" spans="1:60" x14ac:dyDescent="0.15">
      <c r="A77" s="168" t="s">
        <v>125</v>
      </c>
      <c r="B77" s="287">
        <v>0</v>
      </c>
      <c r="C77" s="287">
        <v>0</v>
      </c>
      <c r="D77" s="287">
        <v>0</v>
      </c>
      <c r="E77" s="287">
        <v>0</v>
      </c>
      <c r="F77" s="287">
        <v>0</v>
      </c>
      <c r="G77" s="287">
        <v>0</v>
      </c>
      <c r="H77" s="287">
        <v>0</v>
      </c>
      <c r="I77" s="287">
        <v>0</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0</v>
      </c>
      <c r="Z77" s="287">
        <v>0</v>
      </c>
      <c r="AA77" s="287">
        <v>0</v>
      </c>
      <c r="AB77" s="287">
        <v>0</v>
      </c>
      <c r="AC77" s="287">
        <v>0</v>
      </c>
      <c r="AD77" s="287">
        <v>0</v>
      </c>
      <c r="AE77" s="287">
        <v>0</v>
      </c>
      <c r="AF77" s="287">
        <v>0</v>
      </c>
      <c r="AG77" s="287">
        <v>0</v>
      </c>
      <c r="AH77" s="287">
        <v>0</v>
      </c>
      <c r="AI77" s="287">
        <v>0</v>
      </c>
      <c r="AJ77" s="287">
        <v>0</v>
      </c>
      <c r="AK77" s="287">
        <v>0</v>
      </c>
      <c r="AL77" s="287">
        <v>0</v>
      </c>
      <c r="AM77" s="287">
        <v>0</v>
      </c>
      <c r="AN77" s="287">
        <v>0</v>
      </c>
      <c r="AO77" s="287">
        <v>0</v>
      </c>
      <c r="AP77" s="287">
        <v>0</v>
      </c>
      <c r="AQ77" s="287">
        <v>0</v>
      </c>
      <c r="AR77" s="287">
        <v>0</v>
      </c>
      <c r="AS77" s="287">
        <v>0</v>
      </c>
      <c r="AT77" s="287">
        <v>0</v>
      </c>
      <c r="AU77" s="287">
        <v>0</v>
      </c>
      <c r="AV77" s="287">
        <v>0</v>
      </c>
      <c r="AW77" s="287">
        <v>0</v>
      </c>
      <c r="AX77" s="287">
        <v>0</v>
      </c>
      <c r="AY77" s="287">
        <v>0</v>
      </c>
      <c r="AZ77" s="287">
        <v>0</v>
      </c>
      <c r="BA77" s="287">
        <v>0</v>
      </c>
      <c r="BB77" s="287">
        <v>0</v>
      </c>
      <c r="BC77" s="287">
        <v>0</v>
      </c>
      <c r="BD77" s="287">
        <v>0</v>
      </c>
      <c r="BE77" s="288">
        <v>0</v>
      </c>
      <c r="BF77" s="289">
        <v>0</v>
      </c>
      <c r="BG77" s="289">
        <v>0</v>
      </c>
      <c r="BH77" s="289">
        <v>0</v>
      </c>
    </row>
    <row r="78" spans="1:60" s="161" customFormat="1" x14ac:dyDescent="0.15">
      <c r="A78" s="163" t="s">
        <v>124</v>
      </c>
      <c r="B78" s="260">
        <v>0</v>
      </c>
      <c r="C78" s="260">
        <v>0</v>
      </c>
      <c r="D78" s="260">
        <v>0</v>
      </c>
      <c r="E78" s="260">
        <v>0</v>
      </c>
      <c r="F78" s="260">
        <v>0</v>
      </c>
      <c r="G78" s="260">
        <v>0</v>
      </c>
      <c r="H78" s="260">
        <v>0</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0</v>
      </c>
      <c r="AB78" s="260">
        <v>0</v>
      </c>
      <c r="AC78" s="260">
        <v>0</v>
      </c>
      <c r="AD78" s="260">
        <v>0</v>
      </c>
      <c r="AE78" s="260">
        <v>0</v>
      </c>
      <c r="AF78" s="260">
        <v>0</v>
      </c>
      <c r="AG78" s="260">
        <v>0</v>
      </c>
      <c r="AH78" s="260">
        <v>0</v>
      </c>
      <c r="AI78" s="260">
        <v>0</v>
      </c>
      <c r="AJ78" s="260">
        <v>0</v>
      </c>
      <c r="AK78" s="260">
        <v>0</v>
      </c>
      <c r="AL78" s="260">
        <v>0</v>
      </c>
      <c r="AM78" s="260">
        <v>0</v>
      </c>
      <c r="AN78" s="260">
        <v>0</v>
      </c>
      <c r="AO78" s="260">
        <v>0</v>
      </c>
      <c r="AP78" s="260">
        <v>0</v>
      </c>
      <c r="AQ78" s="260">
        <v>0</v>
      </c>
      <c r="AR78" s="260">
        <v>0</v>
      </c>
      <c r="AS78" s="260">
        <v>0</v>
      </c>
      <c r="AT78" s="260">
        <v>0</v>
      </c>
      <c r="AU78" s="260">
        <v>0</v>
      </c>
      <c r="AV78" s="260">
        <v>0.10708196721311475</v>
      </c>
      <c r="AW78" s="260">
        <v>1.4517049180327868</v>
      </c>
      <c r="AX78" s="260">
        <v>4.2553770491803284</v>
      </c>
      <c r="AY78" s="260">
        <v>4.0695081967213111</v>
      </c>
      <c r="AZ78" s="260">
        <v>3.4953442622950814</v>
      </c>
      <c r="BA78" s="260">
        <v>6.4742841530054651</v>
      </c>
      <c r="BB78" s="260">
        <v>6.9576065573770496</v>
      </c>
      <c r="BC78" s="260">
        <v>6.8853770491803274</v>
      </c>
      <c r="BD78" s="260">
        <v>6.41063387978142</v>
      </c>
      <c r="BE78" s="260">
        <v>7.9516606740203546</v>
      </c>
      <c r="BF78" s="286">
        <v>0.23699699185669543</v>
      </c>
      <c r="BG78" s="286" t="s">
        <v>111</v>
      </c>
      <c r="BH78" s="286">
        <v>2.944947710149057E-3</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c r="AE80" s="257">
        <v>0</v>
      </c>
      <c r="AF80" s="257">
        <v>0</v>
      </c>
      <c r="AG80" s="257">
        <v>0</v>
      </c>
      <c r="AH80" s="257">
        <v>0</v>
      </c>
      <c r="AI80" s="257">
        <v>0</v>
      </c>
      <c r="AJ80" s="257">
        <v>0</v>
      </c>
      <c r="AK80" s="257">
        <v>0</v>
      </c>
      <c r="AL80" s="257">
        <v>0</v>
      </c>
      <c r="AM80" s="257">
        <v>0</v>
      </c>
      <c r="AN80" s="257">
        <v>0</v>
      </c>
      <c r="AO80" s="257">
        <v>0</v>
      </c>
      <c r="AP80" s="257">
        <v>0</v>
      </c>
      <c r="AQ80" s="257">
        <v>0</v>
      </c>
      <c r="AR80" s="257">
        <v>0</v>
      </c>
      <c r="AS80" s="257">
        <v>0</v>
      </c>
      <c r="AT80" s="257">
        <v>0</v>
      </c>
      <c r="AU80" s="257">
        <v>0</v>
      </c>
      <c r="AV80" s="257">
        <v>0</v>
      </c>
      <c r="AW80" s="257">
        <v>0</v>
      </c>
      <c r="AX80" s="257">
        <v>0</v>
      </c>
      <c r="AY80" s="257">
        <v>0</v>
      </c>
      <c r="AZ80" s="257">
        <v>0</v>
      </c>
      <c r="BA80" s="257">
        <v>0</v>
      </c>
      <c r="BB80" s="257">
        <v>0</v>
      </c>
      <c r="BC80" s="257">
        <v>0</v>
      </c>
      <c r="BD80" s="257">
        <v>0</v>
      </c>
      <c r="BE80" s="259">
        <v>0</v>
      </c>
      <c r="BF80" s="285">
        <v>0</v>
      </c>
      <c r="BG80" s="285">
        <v>0</v>
      </c>
      <c r="BH80" s="285">
        <v>0</v>
      </c>
    </row>
    <row r="81" spans="1:60" x14ac:dyDescent="0.15">
      <c r="A81" s="162" t="s">
        <v>122</v>
      </c>
      <c r="B81" s="257">
        <v>0</v>
      </c>
      <c r="C81" s="257">
        <v>0</v>
      </c>
      <c r="D81" s="257">
        <v>0</v>
      </c>
      <c r="E81" s="257">
        <v>0</v>
      </c>
      <c r="F81" s="257">
        <v>0</v>
      </c>
      <c r="G81" s="257">
        <v>0</v>
      </c>
      <c r="H81" s="257">
        <v>0</v>
      </c>
      <c r="I81" s="257">
        <v>0</v>
      </c>
      <c r="J81" s="257">
        <v>0</v>
      </c>
      <c r="K81" s="257">
        <v>0</v>
      </c>
      <c r="L81" s="257">
        <v>0</v>
      </c>
      <c r="M81" s="257">
        <v>0</v>
      </c>
      <c r="N81" s="257">
        <v>0</v>
      </c>
      <c r="O81" s="257">
        <v>0</v>
      </c>
      <c r="P81" s="257">
        <v>0</v>
      </c>
      <c r="Q81" s="257">
        <v>0</v>
      </c>
      <c r="R81" s="257">
        <v>0</v>
      </c>
      <c r="S81" s="257">
        <v>0</v>
      </c>
      <c r="T81" s="257">
        <v>0</v>
      </c>
      <c r="U81" s="257">
        <v>0</v>
      </c>
      <c r="V81" s="257">
        <v>0</v>
      </c>
      <c r="W81" s="257">
        <v>0</v>
      </c>
      <c r="X81" s="257">
        <v>0</v>
      </c>
      <c r="Y81" s="257">
        <v>0</v>
      </c>
      <c r="Z81" s="257">
        <v>0</v>
      </c>
      <c r="AA81" s="257">
        <v>0</v>
      </c>
      <c r="AB81" s="257">
        <v>0</v>
      </c>
      <c r="AC81" s="257">
        <v>0</v>
      </c>
      <c r="AD81" s="257">
        <v>0</v>
      </c>
      <c r="AE81" s="257">
        <v>0</v>
      </c>
      <c r="AF81" s="257">
        <v>0</v>
      </c>
      <c r="AG81" s="257">
        <v>0</v>
      </c>
      <c r="AH81" s="257">
        <v>0</v>
      </c>
      <c r="AI81" s="257">
        <v>0</v>
      </c>
      <c r="AJ81" s="257">
        <v>0</v>
      </c>
      <c r="AK81" s="257">
        <v>0</v>
      </c>
      <c r="AL81" s="257">
        <v>0</v>
      </c>
      <c r="AM81" s="257">
        <v>0</v>
      </c>
      <c r="AN81" s="257">
        <v>0</v>
      </c>
      <c r="AO81" s="257">
        <v>0</v>
      </c>
      <c r="AP81" s="257">
        <v>0</v>
      </c>
      <c r="AQ81" s="257">
        <v>0</v>
      </c>
      <c r="AR81" s="257">
        <v>0</v>
      </c>
      <c r="AS81" s="257">
        <v>0</v>
      </c>
      <c r="AT81" s="257">
        <v>0</v>
      </c>
      <c r="AU81" s="257">
        <v>0</v>
      </c>
      <c r="AV81" s="257">
        <v>0</v>
      </c>
      <c r="AW81" s="257">
        <v>0</v>
      </c>
      <c r="AX81" s="257">
        <v>0</v>
      </c>
      <c r="AY81" s="257">
        <v>0</v>
      </c>
      <c r="AZ81" s="257">
        <v>0</v>
      </c>
      <c r="BA81" s="257">
        <v>0</v>
      </c>
      <c r="BB81" s="257">
        <v>0</v>
      </c>
      <c r="BC81" s="257">
        <v>0</v>
      </c>
      <c r="BD81" s="257">
        <v>0</v>
      </c>
      <c r="BE81" s="259">
        <v>0</v>
      </c>
      <c r="BF81" s="285">
        <v>0</v>
      </c>
      <c r="BG81" s="285">
        <v>0</v>
      </c>
      <c r="BH81" s="285">
        <v>0</v>
      </c>
    </row>
    <row r="82" spans="1:60" x14ac:dyDescent="0.15">
      <c r="A82" s="162" t="s">
        <v>121</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c r="AE82" s="257">
        <v>0</v>
      </c>
      <c r="AF82" s="257">
        <v>0</v>
      </c>
      <c r="AG82" s="257">
        <v>0</v>
      </c>
      <c r="AH82" s="257">
        <v>0</v>
      </c>
      <c r="AI82" s="257">
        <v>0</v>
      </c>
      <c r="AJ82" s="257">
        <v>0</v>
      </c>
      <c r="AK82" s="257">
        <v>0</v>
      </c>
      <c r="AL82" s="257">
        <v>0</v>
      </c>
      <c r="AM82" s="257">
        <v>0</v>
      </c>
      <c r="AN82" s="257">
        <v>0</v>
      </c>
      <c r="AO82" s="257">
        <v>0</v>
      </c>
      <c r="AP82" s="257">
        <v>0</v>
      </c>
      <c r="AQ82" s="257">
        <v>0</v>
      </c>
      <c r="AR82" s="257">
        <v>0</v>
      </c>
      <c r="AS82" s="257">
        <v>0</v>
      </c>
      <c r="AT82" s="257">
        <v>0</v>
      </c>
      <c r="AU82" s="257">
        <v>0</v>
      </c>
      <c r="AV82" s="257">
        <v>0</v>
      </c>
      <c r="AW82" s="257">
        <v>0</v>
      </c>
      <c r="AX82" s="257">
        <v>0</v>
      </c>
      <c r="AY82" s="257">
        <v>0</v>
      </c>
      <c r="AZ82" s="257">
        <v>0</v>
      </c>
      <c r="BA82" s="257">
        <v>0</v>
      </c>
      <c r="BB82" s="257">
        <v>0</v>
      </c>
      <c r="BC82" s="257">
        <v>0</v>
      </c>
      <c r="BD82" s="257">
        <v>0</v>
      </c>
      <c r="BE82" s="259">
        <v>0</v>
      </c>
      <c r="BF82" s="285">
        <v>0</v>
      </c>
      <c r="BG82" s="285">
        <v>0</v>
      </c>
      <c r="BH82" s="285">
        <v>0</v>
      </c>
    </row>
    <row r="83" spans="1:60" x14ac:dyDescent="0.15">
      <c r="A83" s="162" t="s">
        <v>120</v>
      </c>
      <c r="B83" s="257">
        <v>0</v>
      </c>
      <c r="C83" s="257">
        <v>0</v>
      </c>
      <c r="D83" s="257">
        <v>0</v>
      </c>
      <c r="E83" s="257">
        <v>0</v>
      </c>
      <c r="F83" s="257">
        <v>0</v>
      </c>
      <c r="G83" s="257">
        <v>0</v>
      </c>
      <c r="H83" s="257">
        <v>0</v>
      </c>
      <c r="I83" s="257">
        <v>0</v>
      </c>
      <c r="J83" s="257">
        <v>0</v>
      </c>
      <c r="K83" s="257">
        <v>0</v>
      </c>
      <c r="L83" s="257">
        <v>0</v>
      </c>
      <c r="M83" s="257">
        <v>0</v>
      </c>
      <c r="N83" s="257">
        <v>0</v>
      </c>
      <c r="O83" s="257">
        <v>0</v>
      </c>
      <c r="P83" s="257">
        <v>0</v>
      </c>
      <c r="Q83" s="257">
        <v>0</v>
      </c>
      <c r="R83" s="257">
        <v>0</v>
      </c>
      <c r="S83" s="257">
        <v>0</v>
      </c>
      <c r="T83" s="257">
        <v>0</v>
      </c>
      <c r="U83" s="257">
        <v>3.9250000000000003</v>
      </c>
      <c r="V83" s="257">
        <v>5.3150000000000004</v>
      </c>
      <c r="W83" s="257">
        <v>8.8030000000000008</v>
      </c>
      <c r="X83" s="257">
        <v>6.1669999999999998</v>
      </c>
      <c r="Y83" s="257">
        <v>10.493</v>
      </c>
      <c r="Z83" s="257">
        <v>11.099</v>
      </c>
      <c r="AA83" s="257">
        <v>8.4489999999999998</v>
      </c>
      <c r="AB83" s="257">
        <v>9.1440000000000001</v>
      </c>
      <c r="AC83" s="257">
        <v>9.288000284647044</v>
      </c>
      <c r="AD83" s="257">
        <v>7.2550000528292991</v>
      </c>
      <c r="AE83" s="257">
        <v>9.6969998535975108</v>
      </c>
      <c r="AF83" s="257">
        <v>11.3009994312497</v>
      </c>
      <c r="AG83" s="257">
        <v>11.775000085742935</v>
      </c>
      <c r="AH83" s="257">
        <v>12.646999875078755</v>
      </c>
      <c r="AI83" s="257">
        <v>13.600999447997788</v>
      </c>
      <c r="AJ83" s="257">
        <v>12.836999876462293</v>
      </c>
      <c r="AK83" s="257">
        <v>13.010000094735929</v>
      </c>
      <c r="AL83" s="257">
        <v>10.718999644025597</v>
      </c>
      <c r="AM83" s="257">
        <v>11.990999436274128</v>
      </c>
      <c r="AN83" s="257">
        <v>12.662999224153591</v>
      </c>
      <c r="AO83" s="257">
        <v>13.365122710169077</v>
      </c>
      <c r="AP83" s="257">
        <v>11.29265416209171</v>
      </c>
      <c r="AQ83" s="257">
        <v>10.025999421965432</v>
      </c>
      <c r="AR83" s="257">
        <v>11.31699986539399</v>
      </c>
      <c r="AS83" s="257">
        <v>13.003999660664459</v>
      </c>
      <c r="AT83" s="257">
        <v>12.805999442208776</v>
      </c>
      <c r="AU83" s="257">
        <v>13.52699988148672</v>
      </c>
      <c r="AV83" s="257">
        <v>12.902000000000001</v>
      </c>
      <c r="AW83" s="257">
        <v>12.967433905189861</v>
      </c>
      <c r="AX83" s="257">
        <v>14.105998366605634</v>
      </c>
      <c r="AY83" s="257">
        <v>13.793999666417063</v>
      </c>
      <c r="AZ83" s="257">
        <v>12.237</v>
      </c>
      <c r="BA83" s="257">
        <v>15.026</v>
      </c>
      <c r="BB83" s="257">
        <v>14.193</v>
      </c>
      <c r="BC83" s="257">
        <v>11.58</v>
      </c>
      <c r="BD83" s="257">
        <v>13.596</v>
      </c>
      <c r="BE83" s="259">
        <v>15.559083937823834</v>
      </c>
      <c r="BF83" s="285">
        <v>0.14126013382787361</v>
      </c>
      <c r="BG83" s="285">
        <v>6.0041394489083189E-3</v>
      </c>
      <c r="BH83" s="285">
        <v>5.7624049230894005E-3</v>
      </c>
    </row>
    <row r="84" spans="1:60" x14ac:dyDescent="0.15">
      <c r="A84" s="162" t="s">
        <v>119</v>
      </c>
      <c r="B84" s="257">
        <v>0</v>
      </c>
      <c r="C84" s="257">
        <v>0</v>
      </c>
      <c r="D84" s="257">
        <v>0</v>
      </c>
      <c r="E84" s="257">
        <v>0</v>
      </c>
      <c r="F84" s="257">
        <v>0</v>
      </c>
      <c r="G84" s="257">
        <v>0</v>
      </c>
      <c r="H84" s="257">
        <v>0</v>
      </c>
      <c r="I84" s="257">
        <v>0</v>
      </c>
      <c r="J84" s="257">
        <v>0</v>
      </c>
      <c r="K84" s="257">
        <v>0</v>
      </c>
      <c r="L84" s="257">
        <v>0</v>
      </c>
      <c r="M84" s="257">
        <v>0</v>
      </c>
      <c r="N84" s="257">
        <v>0</v>
      </c>
      <c r="O84" s="257">
        <v>0</v>
      </c>
      <c r="P84" s="257">
        <v>0</v>
      </c>
      <c r="Q84" s="257">
        <v>0</v>
      </c>
      <c r="R84" s="257">
        <v>0</v>
      </c>
      <c r="S84" s="257">
        <v>0</v>
      </c>
      <c r="T84" s="257">
        <v>0</v>
      </c>
      <c r="U84" s="257">
        <v>0</v>
      </c>
      <c r="V84" s="257">
        <v>0</v>
      </c>
      <c r="W84" s="257">
        <v>0</v>
      </c>
      <c r="X84" s="257">
        <v>0</v>
      </c>
      <c r="Y84" s="257">
        <v>0</v>
      </c>
      <c r="Z84" s="257">
        <v>0</v>
      </c>
      <c r="AA84" s="257">
        <v>0</v>
      </c>
      <c r="AB84" s="257">
        <v>0</v>
      </c>
      <c r="AC84" s="257">
        <v>0</v>
      </c>
      <c r="AD84" s="257">
        <v>0</v>
      </c>
      <c r="AE84" s="257">
        <v>0</v>
      </c>
      <c r="AF84" s="257">
        <v>0</v>
      </c>
      <c r="AG84" s="257">
        <v>0</v>
      </c>
      <c r="AH84" s="257">
        <v>0</v>
      </c>
      <c r="AI84" s="257">
        <v>0</v>
      </c>
      <c r="AJ84" s="257">
        <v>0</v>
      </c>
      <c r="AK84" s="257">
        <v>0</v>
      </c>
      <c r="AL84" s="257">
        <v>0</v>
      </c>
      <c r="AM84" s="257">
        <v>0</v>
      </c>
      <c r="AN84" s="257">
        <v>0</v>
      </c>
      <c r="AO84" s="257">
        <v>0</v>
      </c>
      <c r="AP84" s="257">
        <v>0</v>
      </c>
      <c r="AQ84" s="257">
        <v>0</v>
      </c>
      <c r="AR84" s="257">
        <v>0</v>
      </c>
      <c r="AS84" s="257">
        <v>0</v>
      </c>
      <c r="AT84" s="257">
        <v>0</v>
      </c>
      <c r="AU84" s="257">
        <v>0</v>
      </c>
      <c r="AV84" s="257">
        <v>0</v>
      </c>
      <c r="AW84" s="257">
        <v>0</v>
      </c>
      <c r="AX84" s="257">
        <v>0</v>
      </c>
      <c r="AY84" s="257">
        <v>0</v>
      </c>
      <c r="AZ84" s="257">
        <v>0</v>
      </c>
      <c r="BA84" s="257">
        <v>0</v>
      </c>
      <c r="BB84" s="257">
        <v>0</v>
      </c>
      <c r="BC84" s="257">
        <v>0</v>
      </c>
      <c r="BD84" s="257">
        <v>0</v>
      </c>
      <c r="BE84" s="259">
        <v>0</v>
      </c>
      <c r="BF84" s="285">
        <v>0</v>
      </c>
      <c r="BG84" s="285">
        <v>0</v>
      </c>
      <c r="BH84" s="285">
        <v>0</v>
      </c>
    </row>
    <row r="85" spans="1:60" x14ac:dyDescent="0.15">
      <c r="A85" s="162" t="s">
        <v>118</v>
      </c>
      <c r="B85" s="257">
        <v>0</v>
      </c>
      <c r="C85" s="257">
        <v>0</v>
      </c>
      <c r="D85" s="257">
        <v>0</v>
      </c>
      <c r="E85" s="257">
        <v>0</v>
      </c>
      <c r="F85" s="257">
        <v>0</v>
      </c>
      <c r="G85" s="257">
        <v>0</v>
      </c>
      <c r="H85" s="257">
        <v>0</v>
      </c>
      <c r="I85" s="257">
        <v>0</v>
      </c>
      <c r="J85" s="257">
        <v>0</v>
      </c>
      <c r="K85" s="257">
        <v>0</v>
      </c>
      <c r="L85" s="257">
        <v>0</v>
      </c>
      <c r="M85" s="257">
        <v>0</v>
      </c>
      <c r="N85" s="257">
        <v>0</v>
      </c>
      <c r="O85" s="257">
        <v>0</v>
      </c>
      <c r="P85" s="257">
        <v>0</v>
      </c>
      <c r="Q85" s="257">
        <v>0</v>
      </c>
      <c r="R85" s="257">
        <v>0</v>
      </c>
      <c r="S85" s="257">
        <v>0</v>
      </c>
      <c r="T85" s="257">
        <v>0</v>
      </c>
      <c r="U85" s="257">
        <v>0</v>
      </c>
      <c r="V85" s="257">
        <v>0</v>
      </c>
      <c r="W85" s="257">
        <v>0</v>
      </c>
      <c r="X85" s="257">
        <v>0</v>
      </c>
      <c r="Y85" s="257">
        <v>0</v>
      </c>
      <c r="Z85" s="257">
        <v>0</v>
      </c>
      <c r="AA85" s="257">
        <v>0</v>
      </c>
      <c r="AB85" s="257">
        <v>0</v>
      </c>
      <c r="AC85" s="257">
        <v>0</v>
      </c>
      <c r="AD85" s="257">
        <v>0</v>
      </c>
      <c r="AE85" s="257">
        <v>0</v>
      </c>
      <c r="AF85" s="257">
        <v>0</v>
      </c>
      <c r="AG85" s="257">
        <v>0</v>
      </c>
      <c r="AH85" s="257">
        <v>0</v>
      </c>
      <c r="AI85" s="257">
        <v>0</v>
      </c>
      <c r="AJ85" s="257">
        <v>0</v>
      </c>
      <c r="AK85" s="257">
        <v>0</v>
      </c>
      <c r="AL85" s="257">
        <v>0</v>
      </c>
      <c r="AM85" s="257">
        <v>0</v>
      </c>
      <c r="AN85" s="257">
        <v>0</v>
      </c>
      <c r="AO85" s="257">
        <v>0</v>
      </c>
      <c r="AP85" s="257">
        <v>0</v>
      </c>
      <c r="AQ85" s="257">
        <v>0</v>
      </c>
      <c r="AR85" s="257">
        <v>0</v>
      </c>
      <c r="AS85" s="257">
        <v>0</v>
      </c>
      <c r="AT85" s="257">
        <v>0</v>
      </c>
      <c r="AU85" s="257">
        <v>0</v>
      </c>
      <c r="AV85" s="257">
        <v>0</v>
      </c>
      <c r="AW85" s="257">
        <v>0</v>
      </c>
      <c r="AX85" s="257">
        <v>0</v>
      </c>
      <c r="AY85" s="257">
        <v>0</v>
      </c>
      <c r="AZ85" s="257">
        <v>0</v>
      </c>
      <c r="BA85" s="257">
        <v>0</v>
      </c>
      <c r="BB85" s="257">
        <v>0</v>
      </c>
      <c r="BC85" s="257">
        <v>0</v>
      </c>
      <c r="BD85" s="257">
        <v>0</v>
      </c>
      <c r="BE85" s="259">
        <v>0</v>
      </c>
      <c r="BF85" s="285">
        <v>0</v>
      </c>
      <c r="BG85" s="285">
        <v>0</v>
      </c>
      <c r="BH85" s="285">
        <v>0</v>
      </c>
    </row>
    <row r="86" spans="1:60" x14ac:dyDescent="0.15">
      <c r="A86" s="162" t="s">
        <v>117</v>
      </c>
      <c r="B86" s="257">
        <v>0</v>
      </c>
      <c r="C86" s="257">
        <v>0</v>
      </c>
      <c r="D86" s="257">
        <v>0</v>
      </c>
      <c r="E86" s="257">
        <v>0</v>
      </c>
      <c r="F86" s="257">
        <v>0</v>
      </c>
      <c r="G86" s="257">
        <v>0</v>
      </c>
      <c r="H86" s="257">
        <v>0</v>
      </c>
      <c r="I86" s="257">
        <v>0</v>
      </c>
      <c r="J86" s="257">
        <v>0</v>
      </c>
      <c r="K86" s="257">
        <v>0</v>
      </c>
      <c r="L86" s="257">
        <v>0</v>
      </c>
      <c r="M86" s="257">
        <v>0</v>
      </c>
      <c r="N86" s="257">
        <v>0</v>
      </c>
      <c r="O86" s="257">
        <v>0</v>
      </c>
      <c r="P86" s="257">
        <v>0</v>
      </c>
      <c r="Q86" s="257">
        <v>0</v>
      </c>
      <c r="R86" s="257">
        <v>0</v>
      </c>
      <c r="S86" s="257">
        <v>0</v>
      </c>
      <c r="T86" s="257">
        <v>0</v>
      </c>
      <c r="U86" s="257">
        <v>0</v>
      </c>
      <c r="V86" s="257">
        <v>0</v>
      </c>
      <c r="W86" s="257">
        <v>0</v>
      </c>
      <c r="X86" s="257">
        <v>0</v>
      </c>
      <c r="Y86" s="257">
        <v>0</v>
      </c>
      <c r="Z86" s="257">
        <v>0</v>
      </c>
      <c r="AA86" s="257">
        <v>0</v>
      </c>
      <c r="AB86" s="257">
        <v>0</v>
      </c>
      <c r="AC86" s="257">
        <v>0</v>
      </c>
      <c r="AD86" s="257">
        <v>0</v>
      </c>
      <c r="AE86" s="257">
        <v>0</v>
      </c>
      <c r="AF86" s="257">
        <v>0</v>
      </c>
      <c r="AG86" s="257">
        <v>0</v>
      </c>
      <c r="AH86" s="257">
        <v>0</v>
      </c>
      <c r="AI86" s="257">
        <v>0</v>
      </c>
      <c r="AJ86" s="257">
        <v>0</v>
      </c>
      <c r="AK86" s="257">
        <v>0</v>
      </c>
      <c r="AL86" s="257">
        <v>0</v>
      </c>
      <c r="AM86" s="257">
        <v>0</v>
      </c>
      <c r="AN86" s="257">
        <v>0</v>
      </c>
      <c r="AO86" s="257">
        <v>0</v>
      </c>
      <c r="AP86" s="257">
        <v>0</v>
      </c>
      <c r="AQ86" s="257">
        <v>0</v>
      </c>
      <c r="AR86" s="257">
        <v>0</v>
      </c>
      <c r="AS86" s="257">
        <v>0</v>
      </c>
      <c r="AT86" s="257">
        <v>0</v>
      </c>
      <c r="AU86" s="257">
        <v>0</v>
      </c>
      <c r="AV86" s="257">
        <v>0</v>
      </c>
      <c r="AW86" s="257">
        <v>0</v>
      </c>
      <c r="AX86" s="257">
        <v>0</v>
      </c>
      <c r="AY86" s="257">
        <v>0</v>
      </c>
      <c r="AZ86" s="257">
        <v>0</v>
      </c>
      <c r="BA86" s="257">
        <v>0</v>
      </c>
      <c r="BB86" s="257">
        <v>0</v>
      </c>
      <c r="BC86" s="257">
        <v>0</v>
      </c>
      <c r="BD86" s="257">
        <v>0</v>
      </c>
      <c r="BE86" s="259">
        <v>0</v>
      </c>
      <c r="BF86" s="285">
        <v>0</v>
      </c>
      <c r="BG86" s="285">
        <v>0</v>
      </c>
      <c r="BH86" s="285">
        <v>0</v>
      </c>
    </row>
    <row r="87" spans="1:60" x14ac:dyDescent="0.15">
      <c r="A87" s="162" t="s">
        <v>116</v>
      </c>
      <c r="B87" s="257">
        <v>0</v>
      </c>
      <c r="C87" s="257">
        <v>0</v>
      </c>
      <c r="D87" s="257">
        <v>0</v>
      </c>
      <c r="E87" s="257">
        <v>0</v>
      </c>
      <c r="F87" s="257">
        <v>0</v>
      </c>
      <c r="G87" s="257">
        <v>0</v>
      </c>
      <c r="H87" s="257">
        <v>0</v>
      </c>
      <c r="I87" s="257">
        <v>0</v>
      </c>
      <c r="J87" s="257">
        <v>0</v>
      </c>
      <c r="K87" s="257">
        <v>0</v>
      </c>
      <c r="L87" s="257">
        <v>0</v>
      </c>
      <c r="M87" s="257">
        <v>0</v>
      </c>
      <c r="N87" s="257">
        <v>0</v>
      </c>
      <c r="O87" s="257">
        <v>0</v>
      </c>
      <c r="P87" s="257">
        <v>0</v>
      </c>
      <c r="Q87" s="257">
        <v>0</v>
      </c>
      <c r="R87" s="257">
        <v>0</v>
      </c>
      <c r="S87" s="257">
        <v>0</v>
      </c>
      <c r="T87" s="257">
        <v>0</v>
      </c>
      <c r="U87" s="257">
        <v>0</v>
      </c>
      <c r="V87" s="257">
        <v>0</v>
      </c>
      <c r="W87" s="257">
        <v>0</v>
      </c>
      <c r="X87" s="257">
        <v>0</v>
      </c>
      <c r="Y87" s="257">
        <v>0</v>
      </c>
      <c r="Z87" s="257">
        <v>0</v>
      </c>
      <c r="AA87" s="257">
        <v>0</v>
      </c>
      <c r="AB87" s="257">
        <v>0</v>
      </c>
      <c r="AC87" s="257">
        <v>0</v>
      </c>
      <c r="AD87" s="257">
        <v>0</v>
      </c>
      <c r="AE87" s="257">
        <v>0</v>
      </c>
      <c r="AF87" s="257">
        <v>0</v>
      </c>
      <c r="AG87" s="257">
        <v>0</v>
      </c>
      <c r="AH87" s="257">
        <v>0</v>
      </c>
      <c r="AI87" s="257">
        <v>0</v>
      </c>
      <c r="AJ87" s="257">
        <v>0</v>
      </c>
      <c r="AK87" s="257">
        <v>0</v>
      </c>
      <c r="AL87" s="257">
        <v>0</v>
      </c>
      <c r="AM87" s="257">
        <v>0</v>
      </c>
      <c r="AN87" s="257">
        <v>0</v>
      </c>
      <c r="AO87" s="257">
        <v>0</v>
      </c>
      <c r="AP87" s="257">
        <v>0</v>
      </c>
      <c r="AQ87" s="257">
        <v>0</v>
      </c>
      <c r="AR87" s="257">
        <v>0</v>
      </c>
      <c r="AS87" s="257">
        <v>0</v>
      </c>
      <c r="AT87" s="257">
        <v>0</v>
      </c>
      <c r="AU87" s="257">
        <v>0</v>
      </c>
      <c r="AV87" s="257">
        <v>0</v>
      </c>
      <c r="AW87" s="257">
        <v>0</v>
      </c>
      <c r="AX87" s="257">
        <v>0</v>
      </c>
      <c r="AY87" s="257">
        <v>0</v>
      </c>
      <c r="AZ87" s="257">
        <v>0</v>
      </c>
      <c r="BA87" s="257">
        <v>0</v>
      </c>
      <c r="BB87" s="257">
        <v>0</v>
      </c>
      <c r="BC87" s="257">
        <v>0</v>
      </c>
      <c r="BD87" s="257">
        <v>0</v>
      </c>
      <c r="BE87" s="259">
        <v>0</v>
      </c>
      <c r="BF87" s="285">
        <v>0</v>
      </c>
      <c r="BG87" s="285">
        <v>0</v>
      </c>
      <c r="BH87" s="285">
        <v>0</v>
      </c>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0</v>
      </c>
      <c r="AD88" s="257">
        <v>0</v>
      </c>
      <c r="AE88" s="257">
        <v>0</v>
      </c>
      <c r="AF88" s="257">
        <v>0</v>
      </c>
      <c r="AG88" s="257">
        <v>0</v>
      </c>
      <c r="AH88" s="257">
        <v>0</v>
      </c>
      <c r="AI88" s="257">
        <v>0</v>
      </c>
      <c r="AJ88" s="257">
        <v>0</v>
      </c>
      <c r="AK88" s="257">
        <v>0</v>
      </c>
      <c r="AL88" s="257">
        <v>0</v>
      </c>
      <c r="AM88" s="257">
        <v>0</v>
      </c>
      <c r="AN88" s="257">
        <v>0</v>
      </c>
      <c r="AO88" s="257">
        <v>0</v>
      </c>
      <c r="AP88" s="257">
        <v>0</v>
      </c>
      <c r="AQ88" s="257">
        <v>0</v>
      </c>
      <c r="AR88" s="257">
        <v>0</v>
      </c>
      <c r="AS88" s="257">
        <v>0</v>
      </c>
      <c r="AT88" s="257">
        <v>0</v>
      </c>
      <c r="AU88" s="257">
        <v>0</v>
      </c>
      <c r="AV88" s="257">
        <v>0</v>
      </c>
      <c r="AW88" s="257">
        <v>0</v>
      </c>
      <c r="AX88" s="257">
        <v>0</v>
      </c>
      <c r="AY88" s="257">
        <v>0</v>
      </c>
      <c r="AZ88" s="257">
        <v>0</v>
      </c>
      <c r="BA88" s="257">
        <v>0</v>
      </c>
      <c r="BB88" s="257">
        <v>0</v>
      </c>
      <c r="BC88" s="257">
        <v>0</v>
      </c>
      <c r="BD88" s="257">
        <v>0</v>
      </c>
      <c r="BE88" s="259">
        <v>0</v>
      </c>
      <c r="BF88" s="285">
        <v>0</v>
      </c>
      <c r="BG88" s="285">
        <v>0</v>
      </c>
      <c r="BH88" s="285">
        <v>0</v>
      </c>
    </row>
    <row r="89" spans="1:60" s="161" customFormat="1" x14ac:dyDescent="0.15">
      <c r="A89" s="163" t="s">
        <v>114</v>
      </c>
      <c r="B89" s="260">
        <v>0</v>
      </c>
      <c r="C89" s="260">
        <v>0</v>
      </c>
      <c r="D89" s="260">
        <v>0</v>
      </c>
      <c r="E89" s="260">
        <v>0</v>
      </c>
      <c r="F89" s="260">
        <v>0</v>
      </c>
      <c r="G89" s="260">
        <v>0</v>
      </c>
      <c r="H89" s="260">
        <v>0</v>
      </c>
      <c r="I89" s="260">
        <v>0</v>
      </c>
      <c r="J89" s="260">
        <v>0</v>
      </c>
      <c r="K89" s="260">
        <v>0</v>
      </c>
      <c r="L89" s="260">
        <v>0</v>
      </c>
      <c r="M89" s="260">
        <v>0</v>
      </c>
      <c r="N89" s="260">
        <v>0</v>
      </c>
      <c r="O89" s="260">
        <v>0</v>
      </c>
      <c r="P89" s="260">
        <v>0</v>
      </c>
      <c r="Q89" s="260">
        <v>0</v>
      </c>
      <c r="R89" s="260">
        <v>0</v>
      </c>
      <c r="S89" s="260">
        <v>0</v>
      </c>
      <c r="T89" s="260">
        <v>0</v>
      </c>
      <c r="U89" s="260">
        <v>3.9250000000000003</v>
      </c>
      <c r="V89" s="260">
        <v>5.3150000000000004</v>
      </c>
      <c r="W89" s="260">
        <v>8.8030000000000008</v>
      </c>
      <c r="X89" s="260">
        <v>6.1669999999999998</v>
      </c>
      <c r="Y89" s="260">
        <v>10.493</v>
      </c>
      <c r="Z89" s="260">
        <v>11.099</v>
      </c>
      <c r="AA89" s="260">
        <v>8.4489999999999998</v>
      </c>
      <c r="AB89" s="260">
        <v>9.1440000000000001</v>
      </c>
      <c r="AC89" s="260">
        <v>9.288000284647044</v>
      </c>
      <c r="AD89" s="260">
        <v>7.2550000528292991</v>
      </c>
      <c r="AE89" s="260">
        <v>9.6969998535975108</v>
      </c>
      <c r="AF89" s="260">
        <v>11.3009994312497</v>
      </c>
      <c r="AG89" s="260">
        <v>11.775000085742935</v>
      </c>
      <c r="AH89" s="260">
        <v>12.646999875078755</v>
      </c>
      <c r="AI89" s="260">
        <v>13.600999447997788</v>
      </c>
      <c r="AJ89" s="260">
        <v>12.836999876462293</v>
      </c>
      <c r="AK89" s="260">
        <v>13.010000094735929</v>
      </c>
      <c r="AL89" s="260">
        <v>10.718999644025597</v>
      </c>
      <c r="AM89" s="260">
        <v>11.990999436274128</v>
      </c>
      <c r="AN89" s="260">
        <v>12.662999224153591</v>
      </c>
      <c r="AO89" s="260">
        <v>13.365122710169077</v>
      </c>
      <c r="AP89" s="260">
        <v>11.29265416209171</v>
      </c>
      <c r="AQ89" s="260">
        <v>10.025999421965432</v>
      </c>
      <c r="AR89" s="260">
        <v>11.31699986539399</v>
      </c>
      <c r="AS89" s="260">
        <v>13.003999660664459</v>
      </c>
      <c r="AT89" s="260">
        <v>12.805999442208776</v>
      </c>
      <c r="AU89" s="260">
        <v>13.52699988148672</v>
      </c>
      <c r="AV89" s="260">
        <v>12.902000000000001</v>
      </c>
      <c r="AW89" s="260">
        <v>12.967433905189861</v>
      </c>
      <c r="AX89" s="260">
        <v>14.105998366605634</v>
      </c>
      <c r="AY89" s="260">
        <v>13.793999666417063</v>
      </c>
      <c r="AZ89" s="260">
        <v>12.237</v>
      </c>
      <c r="BA89" s="260">
        <v>15.026</v>
      </c>
      <c r="BB89" s="260">
        <v>14.193</v>
      </c>
      <c r="BC89" s="260">
        <v>11.58</v>
      </c>
      <c r="BD89" s="260">
        <v>13.596</v>
      </c>
      <c r="BE89" s="260">
        <v>15.559083937823834</v>
      </c>
      <c r="BF89" s="286">
        <v>0.14126013382787361</v>
      </c>
      <c r="BG89" s="286">
        <v>6.0041394489083189E-3</v>
      </c>
      <c r="BH89" s="286">
        <v>5.7624049230894005E-3</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0</v>
      </c>
      <c r="C91" s="257">
        <v>0</v>
      </c>
      <c r="D91" s="257">
        <v>0</v>
      </c>
      <c r="E91" s="257">
        <v>0</v>
      </c>
      <c r="F91" s="257">
        <v>0</v>
      </c>
      <c r="G91" s="257">
        <v>0</v>
      </c>
      <c r="H91" s="257">
        <v>0</v>
      </c>
      <c r="I91" s="257">
        <v>0</v>
      </c>
      <c r="J91" s="257">
        <v>0</v>
      </c>
      <c r="K91" s="257">
        <v>0</v>
      </c>
      <c r="L91" s="257">
        <v>0</v>
      </c>
      <c r="M91" s="257">
        <v>0</v>
      </c>
      <c r="N91" s="257">
        <v>0</v>
      </c>
      <c r="O91" s="257">
        <v>0</v>
      </c>
      <c r="P91" s="257">
        <v>0</v>
      </c>
      <c r="Q91" s="257">
        <v>0</v>
      </c>
      <c r="R91" s="257">
        <v>0</v>
      </c>
      <c r="S91" s="257">
        <v>0</v>
      </c>
      <c r="T91" s="257">
        <v>0</v>
      </c>
      <c r="U91" s="257">
        <v>0</v>
      </c>
      <c r="V91" s="257">
        <v>0</v>
      </c>
      <c r="W91" s="257">
        <v>0</v>
      </c>
      <c r="X91" s="257">
        <v>0</v>
      </c>
      <c r="Y91" s="257">
        <v>0</v>
      </c>
      <c r="Z91" s="257">
        <v>0</v>
      </c>
      <c r="AA91" s="257">
        <v>0</v>
      </c>
      <c r="AB91" s="257">
        <v>0</v>
      </c>
      <c r="AC91" s="257">
        <v>0</v>
      </c>
      <c r="AD91" s="257">
        <v>0</v>
      </c>
      <c r="AE91" s="257">
        <v>0</v>
      </c>
      <c r="AF91" s="257">
        <v>0</v>
      </c>
      <c r="AG91" s="257">
        <v>0</v>
      </c>
      <c r="AH91" s="257">
        <v>0</v>
      </c>
      <c r="AI91" s="257">
        <v>0</v>
      </c>
      <c r="AJ91" s="257">
        <v>0</v>
      </c>
      <c r="AK91" s="257">
        <v>0</v>
      </c>
      <c r="AL91" s="257">
        <v>0</v>
      </c>
      <c r="AM91" s="257">
        <v>0</v>
      </c>
      <c r="AN91" s="257">
        <v>0</v>
      </c>
      <c r="AO91" s="257">
        <v>0</v>
      </c>
      <c r="AP91" s="257">
        <v>0</v>
      </c>
      <c r="AQ91" s="257">
        <v>0</v>
      </c>
      <c r="AR91" s="257">
        <v>0</v>
      </c>
      <c r="AS91" s="257">
        <v>0</v>
      </c>
      <c r="AT91" s="257">
        <v>0</v>
      </c>
      <c r="AU91" s="257">
        <v>0</v>
      </c>
      <c r="AV91" s="257">
        <v>0</v>
      </c>
      <c r="AW91" s="257">
        <v>0</v>
      </c>
      <c r="AX91" s="257">
        <v>0</v>
      </c>
      <c r="AY91" s="257">
        <v>0</v>
      </c>
      <c r="AZ91" s="257">
        <v>0</v>
      </c>
      <c r="BA91" s="257">
        <v>0</v>
      </c>
      <c r="BB91" s="257">
        <v>0</v>
      </c>
      <c r="BC91" s="257">
        <v>0</v>
      </c>
      <c r="BD91" s="257">
        <v>0</v>
      </c>
      <c r="BE91" s="259">
        <v>0</v>
      </c>
      <c r="BF91" s="285">
        <v>0</v>
      </c>
      <c r="BG91" s="285">
        <v>0</v>
      </c>
      <c r="BH91" s="285">
        <v>0</v>
      </c>
    </row>
    <row r="92" spans="1:60" x14ac:dyDescent="0.15">
      <c r="A92" s="162" t="s">
        <v>112</v>
      </c>
      <c r="B92" s="257">
        <v>0</v>
      </c>
      <c r="C92" s="257">
        <v>0</v>
      </c>
      <c r="D92" s="257">
        <v>0</v>
      </c>
      <c r="E92" s="257">
        <v>0</v>
      </c>
      <c r="F92" s="257">
        <v>0</v>
      </c>
      <c r="G92" s="257">
        <v>0</v>
      </c>
      <c r="H92" s="257">
        <v>0</v>
      </c>
      <c r="I92" s="257">
        <v>0</v>
      </c>
      <c r="J92" s="257">
        <v>0</v>
      </c>
      <c r="K92" s="257">
        <v>0</v>
      </c>
      <c r="L92" s="257">
        <v>0</v>
      </c>
      <c r="M92" s="257">
        <v>0</v>
      </c>
      <c r="N92" s="257">
        <v>0</v>
      </c>
      <c r="O92" s="257">
        <v>0</v>
      </c>
      <c r="P92" s="257">
        <v>0</v>
      </c>
      <c r="Q92" s="257">
        <v>0</v>
      </c>
      <c r="R92" s="257">
        <v>0</v>
      </c>
      <c r="S92" s="257">
        <v>0</v>
      </c>
      <c r="T92" s="257">
        <v>0</v>
      </c>
      <c r="U92" s="257">
        <v>0</v>
      </c>
      <c r="V92" s="257">
        <v>0</v>
      </c>
      <c r="W92" s="257">
        <v>0</v>
      </c>
      <c r="X92" s="257">
        <v>0</v>
      </c>
      <c r="Y92" s="257">
        <v>0</v>
      </c>
      <c r="Z92" s="257">
        <v>0</v>
      </c>
      <c r="AA92" s="257">
        <v>0</v>
      </c>
      <c r="AB92" s="257">
        <v>0</v>
      </c>
      <c r="AC92" s="257">
        <v>0</v>
      </c>
      <c r="AD92" s="257">
        <v>0</v>
      </c>
      <c r="AE92" s="257">
        <v>0</v>
      </c>
      <c r="AF92" s="257">
        <v>0</v>
      </c>
      <c r="AG92" s="257">
        <v>0</v>
      </c>
      <c r="AH92" s="257">
        <v>0</v>
      </c>
      <c r="AI92" s="257">
        <v>0</v>
      </c>
      <c r="AJ92" s="257">
        <v>0</v>
      </c>
      <c r="AK92" s="257">
        <v>0</v>
      </c>
      <c r="AL92" s="257">
        <v>0</v>
      </c>
      <c r="AM92" s="257">
        <v>0</v>
      </c>
      <c r="AN92" s="257">
        <v>0</v>
      </c>
      <c r="AO92" s="257">
        <v>0</v>
      </c>
      <c r="AP92" s="257">
        <v>0</v>
      </c>
      <c r="AQ92" s="257">
        <v>0</v>
      </c>
      <c r="AR92" s="257">
        <v>0</v>
      </c>
      <c r="AS92" s="257">
        <v>0</v>
      </c>
      <c r="AT92" s="257">
        <v>0</v>
      </c>
      <c r="AU92" s="257">
        <v>0</v>
      </c>
      <c r="AV92" s="257">
        <v>0</v>
      </c>
      <c r="AW92" s="257">
        <v>0</v>
      </c>
      <c r="AX92" s="257">
        <v>0</v>
      </c>
      <c r="AY92" s="257">
        <v>0</v>
      </c>
      <c r="AZ92" s="257">
        <v>0</v>
      </c>
      <c r="BA92" s="257">
        <v>0</v>
      </c>
      <c r="BB92" s="257">
        <v>0</v>
      </c>
      <c r="BC92" s="257">
        <v>0</v>
      </c>
      <c r="BD92" s="257">
        <v>0</v>
      </c>
      <c r="BE92" s="259">
        <v>0</v>
      </c>
      <c r="BF92" s="285">
        <v>0</v>
      </c>
      <c r="BG92" s="285">
        <v>0</v>
      </c>
      <c r="BH92" s="285">
        <v>0</v>
      </c>
    </row>
    <row r="93" spans="1:60" x14ac:dyDescent="0.15">
      <c r="A93" s="162" t="s">
        <v>110</v>
      </c>
      <c r="B93" s="257">
        <v>0</v>
      </c>
      <c r="C93" s="257">
        <v>0</v>
      </c>
      <c r="D93" s="257">
        <v>0</v>
      </c>
      <c r="E93" s="257">
        <v>0</v>
      </c>
      <c r="F93" s="257">
        <v>0</v>
      </c>
      <c r="G93" s="257">
        <v>0</v>
      </c>
      <c r="H93" s="257">
        <v>0</v>
      </c>
      <c r="I93" s="257">
        <v>0</v>
      </c>
      <c r="J93" s="257">
        <v>0</v>
      </c>
      <c r="K93" s="257">
        <v>0</v>
      </c>
      <c r="L93" s="257">
        <v>0</v>
      </c>
      <c r="M93" s="257">
        <v>0</v>
      </c>
      <c r="N93" s="257">
        <v>0</v>
      </c>
      <c r="O93" s="257">
        <v>0</v>
      </c>
      <c r="P93" s="257">
        <v>0</v>
      </c>
      <c r="Q93" s="257">
        <v>0</v>
      </c>
      <c r="R93" s="257">
        <v>0</v>
      </c>
      <c r="S93" s="257">
        <v>0</v>
      </c>
      <c r="T93" s="257">
        <v>0</v>
      </c>
      <c r="U93" s="257">
        <v>0</v>
      </c>
      <c r="V93" s="257">
        <v>0</v>
      </c>
      <c r="W93" s="257">
        <v>0</v>
      </c>
      <c r="X93" s="257">
        <v>0</v>
      </c>
      <c r="Y93" s="257">
        <v>0</v>
      </c>
      <c r="Z93" s="257">
        <v>0</v>
      </c>
      <c r="AA93" s="257">
        <v>0</v>
      </c>
      <c r="AB93" s="257">
        <v>0</v>
      </c>
      <c r="AC93" s="257">
        <v>0</v>
      </c>
      <c r="AD93" s="257">
        <v>1.6040000000000001</v>
      </c>
      <c r="AE93" s="257">
        <v>14.756</v>
      </c>
      <c r="AF93" s="257">
        <v>12.833</v>
      </c>
      <c r="AG93" s="257">
        <v>14.338000000000001</v>
      </c>
      <c r="AH93" s="257">
        <v>14.418000000000001</v>
      </c>
      <c r="AI93" s="257">
        <v>14.1</v>
      </c>
      <c r="AJ93" s="257">
        <v>14.949</v>
      </c>
      <c r="AK93" s="257">
        <v>16.737000000000002</v>
      </c>
      <c r="AL93" s="257">
        <v>17.472000000000001</v>
      </c>
      <c r="AM93" s="257">
        <v>25.126999999999999</v>
      </c>
      <c r="AN93" s="257">
        <v>43.341999999999999</v>
      </c>
      <c r="AO93" s="257">
        <v>50.469000000000001</v>
      </c>
      <c r="AP93" s="257">
        <v>53.088000000000001</v>
      </c>
      <c r="AQ93" s="257">
        <v>54.843000000000004</v>
      </c>
      <c r="AR93" s="257">
        <v>62.13</v>
      </c>
      <c r="AS93" s="257">
        <v>68.394000000000005</v>
      </c>
      <c r="AT93" s="257">
        <v>70.05037999999999</v>
      </c>
      <c r="AU93" s="257">
        <v>74.742080000000001</v>
      </c>
      <c r="AV93" s="257">
        <v>87.2</v>
      </c>
      <c r="AW93" s="257">
        <v>98.318390000000008</v>
      </c>
      <c r="AX93" s="257">
        <v>111.50078000000002</v>
      </c>
      <c r="AY93" s="257">
        <v>133.21755999999999</v>
      </c>
      <c r="AZ93" s="257">
        <v>171.37817999999999</v>
      </c>
      <c r="BA93" s="257">
        <v>213.17846</v>
      </c>
      <c r="BB93" s="257">
        <v>248.1</v>
      </c>
      <c r="BC93" s="257">
        <v>295</v>
      </c>
      <c r="BD93" s="257">
        <v>348.7</v>
      </c>
      <c r="BE93" s="259">
        <v>366.2</v>
      </c>
      <c r="BF93" s="285">
        <v>4.731704488647126E-2</v>
      </c>
      <c r="BG93" s="285">
        <v>0.17409745099366924</v>
      </c>
      <c r="BH93" s="285">
        <v>0.13562448093139345</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0</v>
      </c>
      <c r="AR94" s="257">
        <v>0</v>
      </c>
      <c r="AS94" s="257">
        <v>0</v>
      </c>
      <c r="AT94" s="257">
        <v>0</v>
      </c>
      <c r="AU94" s="257">
        <v>0</v>
      </c>
      <c r="AV94" s="257">
        <v>0</v>
      </c>
      <c r="AW94" s="257">
        <v>0</v>
      </c>
      <c r="AX94" s="257">
        <v>0</v>
      </c>
      <c r="AY94" s="257">
        <v>0</v>
      </c>
      <c r="AZ94" s="257">
        <v>0</v>
      </c>
      <c r="BA94" s="257">
        <v>0</v>
      </c>
      <c r="BB94" s="257">
        <v>0</v>
      </c>
      <c r="BC94" s="257">
        <v>0</v>
      </c>
      <c r="BD94" s="257">
        <v>0</v>
      </c>
      <c r="BE94" s="259">
        <v>0</v>
      </c>
      <c r="BF94" s="285">
        <v>0</v>
      </c>
      <c r="BG94" s="285">
        <v>0</v>
      </c>
      <c r="BH94" s="285">
        <v>0</v>
      </c>
    </row>
    <row r="95" spans="1:60" x14ac:dyDescent="0.15">
      <c r="A95" s="162" t="s">
        <v>108</v>
      </c>
      <c r="B95" s="257">
        <v>0</v>
      </c>
      <c r="C95" s="257">
        <v>0</v>
      </c>
      <c r="D95" s="257">
        <v>0</v>
      </c>
      <c r="E95" s="257">
        <v>0</v>
      </c>
      <c r="F95" s="257">
        <v>0.72478160000000003</v>
      </c>
      <c r="G95" s="257">
        <v>1.3081423999999999</v>
      </c>
      <c r="H95" s="257">
        <v>0.97226800000000013</v>
      </c>
      <c r="I95" s="257">
        <v>0.9236546000000001</v>
      </c>
      <c r="J95" s="257">
        <v>1.9533748000000002</v>
      </c>
      <c r="K95" s="257">
        <v>1.7986958000000004</v>
      </c>
      <c r="L95" s="257">
        <v>2.1434090000000001</v>
      </c>
      <c r="M95" s="257">
        <v>2.6560594000000002</v>
      </c>
      <c r="N95" s="257">
        <v>1.8517286000000002</v>
      </c>
      <c r="O95" s="257">
        <v>2.2627328000000002</v>
      </c>
      <c r="P95" s="257">
        <v>2.3467014000000006</v>
      </c>
      <c r="Q95" s="257">
        <v>2.4483476</v>
      </c>
      <c r="R95" s="257">
        <v>2.4660252000000007</v>
      </c>
      <c r="S95" s="257">
        <v>2.1566672000000002</v>
      </c>
      <c r="T95" s="257">
        <v>3.0759024000000004</v>
      </c>
      <c r="U95" s="257">
        <v>4.0393316000000006</v>
      </c>
      <c r="V95" s="257">
        <v>4.5077880000000006</v>
      </c>
      <c r="W95" s="257">
        <v>5.0204383999999997</v>
      </c>
      <c r="X95" s="257">
        <v>5.3209576000000007</v>
      </c>
      <c r="Y95" s="257">
        <v>6.0766750000000016</v>
      </c>
      <c r="Z95" s="257">
        <v>4.0216540000000007</v>
      </c>
      <c r="AA95" s="257">
        <v>6.3948717999999998</v>
      </c>
      <c r="AB95" s="257">
        <v>5.4137650000000006</v>
      </c>
      <c r="AC95" s="257">
        <v>6.403710600000001</v>
      </c>
      <c r="AD95" s="257">
        <v>6.2269346000000008</v>
      </c>
      <c r="AE95" s="257">
        <v>4.9453086000000006</v>
      </c>
      <c r="AF95" s="257">
        <v>7.6146262000000009</v>
      </c>
      <c r="AG95" s="257">
        <v>8.4012794000000017</v>
      </c>
      <c r="AH95" s="257">
        <v>10.071812600000001</v>
      </c>
      <c r="AI95" s="257">
        <v>11.371116200000001</v>
      </c>
      <c r="AJ95" s="257">
        <v>12.727872000000001</v>
      </c>
      <c r="AK95" s="257">
        <v>15.768419200000002</v>
      </c>
      <c r="AL95" s="257">
        <v>18.888515600000002</v>
      </c>
      <c r="AM95" s="257">
        <v>19.352552600000003</v>
      </c>
      <c r="AN95" s="257">
        <v>18.141637000000003</v>
      </c>
      <c r="AO95" s="257">
        <v>21.256</v>
      </c>
      <c r="AP95" s="257">
        <v>17.727</v>
      </c>
      <c r="AQ95" s="257">
        <v>17.63176</v>
      </c>
      <c r="AR95" s="257">
        <v>17.831779999999998</v>
      </c>
      <c r="AS95" s="257">
        <v>15.230729999999999</v>
      </c>
      <c r="AT95" s="257">
        <v>16.816179999999999</v>
      </c>
      <c r="AU95" s="257">
        <v>23.08211</v>
      </c>
      <c r="AV95" s="257">
        <v>32.223649999999999</v>
      </c>
      <c r="AW95" s="257">
        <v>33.139710000000001</v>
      </c>
      <c r="AX95" s="257">
        <v>33.308239999999998</v>
      </c>
      <c r="AY95" s="257">
        <v>34.685739999999996</v>
      </c>
      <c r="AZ95" s="257">
        <v>38.307519999999997</v>
      </c>
      <c r="BA95" s="257">
        <v>37.897559999999999</v>
      </c>
      <c r="BB95" s="257">
        <v>37.414449999999995</v>
      </c>
      <c r="BC95" s="257">
        <v>39.050699999999999</v>
      </c>
      <c r="BD95" s="257">
        <v>45.16288999999999</v>
      </c>
      <c r="BE95" s="259">
        <v>44.613140000000001</v>
      </c>
      <c r="BF95" s="285">
        <v>-1.4871586498042988E-2</v>
      </c>
      <c r="BG95" s="285">
        <v>0.10383824661714125</v>
      </c>
      <c r="BH95" s="285">
        <v>1.652275793342323E-2</v>
      </c>
    </row>
    <row r="96" spans="1:60" x14ac:dyDescent="0.15">
      <c r="A96" s="162" t="s">
        <v>107</v>
      </c>
      <c r="B96" s="257">
        <v>0</v>
      </c>
      <c r="C96" s="257">
        <v>0</v>
      </c>
      <c r="D96" s="257">
        <v>0</v>
      </c>
      <c r="E96" s="257">
        <v>0</v>
      </c>
      <c r="F96" s="257">
        <v>0</v>
      </c>
      <c r="G96" s="257">
        <v>0</v>
      </c>
      <c r="H96" s="257">
        <v>0</v>
      </c>
      <c r="I96" s="257">
        <v>0</v>
      </c>
      <c r="J96" s="257">
        <v>0</v>
      </c>
      <c r="K96" s="257">
        <v>0</v>
      </c>
      <c r="L96" s="257">
        <v>0</v>
      </c>
      <c r="M96" s="257">
        <v>0</v>
      </c>
      <c r="N96" s="257">
        <v>0</v>
      </c>
      <c r="O96" s="257">
        <v>0</v>
      </c>
      <c r="P96" s="257">
        <v>0</v>
      </c>
      <c r="Q96" s="257">
        <v>0</v>
      </c>
      <c r="R96" s="257">
        <v>0</v>
      </c>
      <c r="S96" s="257">
        <v>0</v>
      </c>
      <c r="T96" s="257">
        <v>0</v>
      </c>
      <c r="U96" s="257">
        <v>0</v>
      </c>
      <c r="V96" s="257">
        <v>0</v>
      </c>
      <c r="W96" s="257">
        <v>0</v>
      </c>
      <c r="X96" s="257">
        <v>0</v>
      </c>
      <c r="Y96" s="257">
        <v>0</v>
      </c>
      <c r="Z96" s="257">
        <v>0</v>
      </c>
      <c r="AA96" s="257">
        <v>0</v>
      </c>
      <c r="AB96" s="257">
        <v>0</v>
      </c>
      <c r="AC96" s="257">
        <v>0</v>
      </c>
      <c r="AD96" s="257">
        <v>0</v>
      </c>
      <c r="AE96" s="257">
        <v>0</v>
      </c>
      <c r="AF96" s="257">
        <v>0</v>
      </c>
      <c r="AG96" s="257">
        <v>0</v>
      </c>
      <c r="AH96" s="257">
        <v>0</v>
      </c>
      <c r="AI96" s="257">
        <v>0</v>
      </c>
      <c r="AJ96" s="257">
        <v>0</v>
      </c>
      <c r="AK96" s="257">
        <v>0</v>
      </c>
      <c r="AL96" s="257">
        <v>0</v>
      </c>
      <c r="AM96" s="257">
        <v>0</v>
      </c>
      <c r="AN96" s="257">
        <v>0</v>
      </c>
      <c r="AO96" s="257">
        <v>0</v>
      </c>
      <c r="AP96" s="257">
        <v>0</v>
      </c>
      <c r="AQ96" s="257">
        <v>0</v>
      </c>
      <c r="AR96" s="257">
        <v>0</v>
      </c>
      <c r="AS96" s="257">
        <v>0</v>
      </c>
      <c r="AT96" s="257">
        <v>0</v>
      </c>
      <c r="AU96" s="257">
        <v>0</v>
      </c>
      <c r="AV96" s="257">
        <v>0</v>
      </c>
      <c r="AW96" s="257">
        <v>0</v>
      </c>
      <c r="AX96" s="257">
        <v>0</v>
      </c>
      <c r="AY96" s="257">
        <v>0</v>
      </c>
      <c r="AZ96" s="257">
        <v>0</v>
      </c>
      <c r="BA96" s="257">
        <v>0</v>
      </c>
      <c r="BB96" s="257">
        <v>0</v>
      </c>
      <c r="BC96" s="257">
        <v>0</v>
      </c>
      <c r="BD96" s="257">
        <v>0</v>
      </c>
      <c r="BE96" s="259">
        <v>0</v>
      </c>
      <c r="BF96" s="285">
        <v>0</v>
      </c>
      <c r="BG96" s="285">
        <v>0</v>
      </c>
      <c r="BH96" s="285">
        <v>0</v>
      </c>
    </row>
    <row r="97" spans="1:60" x14ac:dyDescent="0.15">
      <c r="A97" s="162" t="s">
        <v>106</v>
      </c>
      <c r="B97" s="257">
        <v>2.5000000000000001E-2</v>
      </c>
      <c r="C97" s="257">
        <v>0.58399999999999996</v>
      </c>
      <c r="D97" s="257">
        <v>0.629</v>
      </c>
      <c r="E97" s="257">
        <v>1.044</v>
      </c>
      <c r="F97" s="257">
        <v>1.0820000000000001</v>
      </c>
      <c r="G97" s="257">
        <v>4.5810000000000004</v>
      </c>
      <c r="H97" s="257">
        <v>8.01</v>
      </c>
      <c r="I97" s="257">
        <v>9.48</v>
      </c>
      <c r="J97" s="257">
        <v>9.7070000000000007</v>
      </c>
      <c r="K97" s="257">
        <v>19.699000000000002</v>
      </c>
      <c r="L97" s="257">
        <v>25.125</v>
      </c>
      <c r="M97" s="257">
        <v>34.079000000000001</v>
      </c>
      <c r="N97" s="257">
        <v>31.658999999999999</v>
      </c>
      <c r="O97" s="257">
        <v>59.313000000000002</v>
      </c>
      <c r="P97" s="257">
        <v>70.393000000000001</v>
      </c>
      <c r="Q97" s="257">
        <v>82.591000000000008</v>
      </c>
      <c r="R97" s="257">
        <v>87.820000000000007</v>
      </c>
      <c r="S97" s="257">
        <v>102.43</v>
      </c>
      <c r="T97" s="257">
        <v>114.291</v>
      </c>
      <c r="U97" s="257">
        <v>134.26400000000001</v>
      </c>
      <c r="V97" s="257">
        <v>159.578</v>
      </c>
      <c r="W97" s="257">
        <v>165.369719</v>
      </c>
      <c r="X97" s="257">
        <v>188.60499799999999</v>
      </c>
      <c r="Y97" s="257">
        <v>173.89693299999999</v>
      </c>
      <c r="Z97" s="257">
        <v>185.81419600000001</v>
      </c>
      <c r="AA97" s="257">
        <v>194.57127499999999</v>
      </c>
      <c r="AB97" s="257">
        <v>208.693522</v>
      </c>
      <c r="AC97" s="257">
        <v>217.03513000000001</v>
      </c>
      <c r="AD97" s="257">
        <v>247.699915</v>
      </c>
      <c r="AE97" s="257">
        <v>258.24798600000003</v>
      </c>
      <c r="AF97" s="257">
        <v>286.88826599999999</v>
      </c>
      <c r="AG97" s="257">
        <v>296.50116400000002</v>
      </c>
      <c r="AH97" s="257">
        <v>321.15693699999997</v>
      </c>
      <c r="AI97" s="257">
        <v>325.97385500000001</v>
      </c>
      <c r="AJ97" s="257">
        <v>317.23492900000002</v>
      </c>
      <c r="AK97" s="257">
        <v>319.12157400000001</v>
      </c>
      <c r="AL97" s="257">
        <v>320.53802400000001</v>
      </c>
      <c r="AM97" s="257">
        <v>314.25837000000001</v>
      </c>
      <c r="AN97" s="257">
        <v>230.077674</v>
      </c>
      <c r="AO97" s="257">
        <v>285.86556199999995</v>
      </c>
      <c r="AP97" s="257">
        <v>293.038184</v>
      </c>
      <c r="AQ97" s="257">
        <v>304.290569</v>
      </c>
      <c r="AR97" s="257">
        <v>279.00864000000001</v>
      </c>
      <c r="AS97" s="257">
        <v>251.74415900000002</v>
      </c>
      <c r="AT97" s="257">
        <v>274.65052299999996</v>
      </c>
      <c r="AU97" s="257">
        <v>292.35483099999999</v>
      </c>
      <c r="AV97" s="257">
        <v>162.92728500000001</v>
      </c>
      <c r="AW97" s="257">
        <v>17.991405999999998</v>
      </c>
      <c r="AX97" s="257">
        <v>14.602901000000001</v>
      </c>
      <c r="AY97" s="257">
        <v>0</v>
      </c>
      <c r="AZ97" s="257">
        <v>4.5244059999999999</v>
      </c>
      <c r="BA97" s="257">
        <v>17.678366</v>
      </c>
      <c r="BB97" s="257">
        <v>29.0734253</v>
      </c>
      <c r="BC97" s="257">
        <v>49.106264200000005</v>
      </c>
      <c r="BD97" s="257">
        <v>65.636142100000001</v>
      </c>
      <c r="BE97" s="259">
        <v>42.999509207000003</v>
      </c>
      <c r="BF97" s="285">
        <v>-0.34667055623358045</v>
      </c>
      <c r="BG97" s="285">
        <v>-0.13336492594170279</v>
      </c>
      <c r="BH97" s="285">
        <v>1.5925139586302699E-2</v>
      </c>
    </row>
    <row r="98" spans="1:60" x14ac:dyDescent="0.15">
      <c r="A98" s="162" t="s">
        <v>105</v>
      </c>
      <c r="B98" s="257">
        <v>0</v>
      </c>
      <c r="C98" s="257">
        <v>0</v>
      </c>
      <c r="D98" s="257">
        <v>0</v>
      </c>
      <c r="E98" s="257">
        <v>0</v>
      </c>
      <c r="F98" s="257">
        <v>0</v>
      </c>
      <c r="G98" s="257">
        <v>0</v>
      </c>
      <c r="H98" s="257">
        <v>0</v>
      </c>
      <c r="I98" s="257">
        <v>0</v>
      </c>
      <c r="J98" s="257">
        <v>0</v>
      </c>
      <c r="K98" s="257">
        <v>0</v>
      </c>
      <c r="L98" s="257">
        <v>0</v>
      </c>
      <c r="M98" s="257">
        <v>0</v>
      </c>
      <c r="N98" s="257">
        <v>0</v>
      </c>
      <c r="O98" s="257">
        <v>0</v>
      </c>
      <c r="P98" s="257">
        <v>0</v>
      </c>
      <c r="Q98" s="257">
        <v>0</v>
      </c>
      <c r="R98" s="257">
        <v>0</v>
      </c>
      <c r="S98" s="257">
        <v>0</v>
      </c>
      <c r="T98" s="257">
        <v>0</v>
      </c>
      <c r="U98" s="257">
        <v>0</v>
      </c>
      <c r="V98" s="257">
        <v>0</v>
      </c>
      <c r="W98" s="257">
        <v>0</v>
      </c>
      <c r="X98" s="257">
        <v>0</v>
      </c>
      <c r="Y98" s="257">
        <v>0</v>
      </c>
      <c r="Z98" s="257">
        <v>0</v>
      </c>
      <c r="AA98" s="257">
        <v>0</v>
      </c>
      <c r="AB98" s="257">
        <v>0</v>
      </c>
      <c r="AC98" s="257">
        <v>0</v>
      </c>
      <c r="AD98" s="257">
        <v>0</v>
      </c>
      <c r="AE98" s="257">
        <v>0</v>
      </c>
      <c r="AF98" s="257">
        <v>0</v>
      </c>
      <c r="AG98" s="257">
        <v>0</v>
      </c>
      <c r="AH98" s="257">
        <v>0</v>
      </c>
      <c r="AI98" s="257">
        <v>0</v>
      </c>
      <c r="AJ98" s="257">
        <v>0</v>
      </c>
      <c r="AK98" s="257">
        <v>0</v>
      </c>
      <c r="AL98" s="257">
        <v>0</v>
      </c>
      <c r="AM98" s="257">
        <v>0</v>
      </c>
      <c r="AN98" s="257">
        <v>0</v>
      </c>
      <c r="AO98" s="257">
        <v>0</v>
      </c>
      <c r="AP98" s="257">
        <v>0</v>
      </c>
      <c r="AQ98" s="257">
        <v>0</v>
      </c>
      <c r="AR98" s="257">
        <v>0</v>
      </c>
      <c r="AS98" s="257">
        <v>0</v>
      </c>
      <c r="AT98" s="257">
        <v>0</v>
      </c>
      <c r="AU98" s="257">
        <v>0</v>
      </c>
      <c r="AV98" s="257">
        <v>0</v>
      </c>
      <c r="AW98" s="257">
        <v>0</v>
      </c>
      <c r="AX98" s="257">
        <v>0</v>
      </c>
      <c r="AY98" s="257">
        <v>0</v>
      </c>
      <c r="AZ98" s="257">
        <v>0</v>
      </c>
      <c r="BA98" s="257">
        <v>0</v>
      </c>
      <c r="BB98" s="257">
        <v>0</v>
      </c>
      <c r="BC98" s="257">
        <v>0</v>
      </c>
      <c r="BD98" s="257">
        <v>0</v>
      </c>
      <c r="BE98" s="259">
        <v>0</v>
      </c>
      <c r="BF98" s="285">
        <v>0</v>
      </c>
      <c r="BG98" s="285">
        <v>0</v>
      </c>
      <c r="BH98" s="285">
        <v>0</v>
      </c>
    </row>
    <row r="99" spans="1:60" x14ac:dyDescent="0.15">
      <c r="A99" s="162" t="s">
        <v>104</v>
      </c>
      <c r="B99" s="257">
        <v>0</v>
      </c>
      <c r="C99" s="257">
        <v>0</v>
      </c>
      <c r="D99" s="257">
        <v>0</v>
      </c>
      <c r="E99" s="257">
        <v>0</v>
      </c>
      <c r="F99" s="257">
        <v>0</v>
      </c>
      <c r="G99" s="257">
        <v>0</v>
      </c>
      <c r="H99" s="257">
        <v>0</v>
      </c>
      <c r="I99" s="257">
        <v>0</v>
      </c>
      <c r="J99" s="257">
        <v>0</v>
      </c>
      <c r="K99" s="257">
        <v>0</v>
      </c>
      <c r="L99" s="257">
        <v>0</v>
      </c>
      <c r="M99" s="257">
        <v>0</v>
      </c>
      <c r="N99" s="257">
        <v>0</v>
      </c>
      <c r="O99" s="257">
        <v>0</v>
      </c>
      <c r="P99" s="257">
        <v>0</v>
      </c>
      <c r="Q99" s="257">
        <v>0</v>
      </c>
      <c r="R99" s="257">
        <v>0</v>
      </c>
      <c r="S99" s="257">
        <v>0</v>
      </c>
      <c r="T99" s="257">
        <v>0</v>
      </c>
      <c r="U99" s="257">
        <v>0</v>
      </c>
      <c r="V99" s="257">
        <v>0</v>
      </c>
      <c r="W99" s="257">
        <v>0</v>
      </c>
      <c r="X99" s="257">
        <v>0</v>
      </c>
      <c r="Y99" s="257">
        <v>0</v>
      </c>
      <c r="Z99" s="257">
        <v>0</v>
      </c>
      <c r="AA99" s="257">
        <v>0</v>
      </c>
      <c r="AB99" s="257">
        <v>0</v>
      </c>
      <c r="AC99" s="257">
        <v>0</v>
      </c>
      <c r="AD99" s="257">
        <v>0</v>
      </c>
      <c r="AE99" s="257">
        <v>0</v>
      </c>
      <c r="AF99" s="257">
        <v>0</v>
      </c>
      <c r="AG99" s="257">
        <v>0</v>
      </c>
      <c r="AH99" s="257">
        <v>0</v>
      </c>
      <c r="AI99" s="257">
        <v>0</v>
      </c>
      <c r="AJ99" s="257">
        <v>0</v>
      </c>
      <c r="AK99" s="257">
        <v>0</v>
      </c>
      <c r="AL99" s="257">
        <v>0</v>
      </c>
      <c r="AM99" s="257">
        <v>0</v>
      </c>
      <c r="AN99" s="257">
        <v>0</v>
      </c>
      <c r="AO99" s="257">
        <v>0</v>
      </c>
      <c r="AP99" s="257">
        <v>0</v>
      </c>
      <c r="AQ99" s="257">
        <v>0</v>
      </c>
      <c r="AR99" s="257">
        <v>0</v>
      </c>
      <c r="AS99" s="257">
        <v>0</v>
      </c>
      <c r="AT99" s="257">
        <v>0</v>
      </c>
      <c r="AU99" s="257">
        <v>0</v>
      </c>
      <c r="AV99" s="257">
        <v>0</v>
      </c>
      <c r="AW99" s="257">
        <v>0</v>
      </c>
      <c r="AX99" s="257">
        <v>0</v>
      </c>
      <c r="AY99" s="257">
        <v>0</v>
      </c>
      <c r="AZ99" s="257">
        <v>0</v>
      </c>
      <c r="BA99" s="257">
        <v>0</v>
      </c>
      <c r="BB99" s="257">
        <v>0</v>
      </c>
      <c r="BC99" s="257">
        <v>0</v>
      </c>
      <c r="BD99" s="257">
        <v>0</v>
      </c>
      <c r="BE99" s="259">
        <v>0</v>
      </c>
      <c r="BF99" s="285">
        <v>0</v>
      </c>
      <c r="BG99" s="285">
        <v>0</v>
      </c>
      <c r="BH99" s="285">
        <v>0</v>
      </c>
    </row>
    <row r="100" spans="1:60" x14ac:dyDescent="0.15">
      <c r="A100" s="162" t="s">
        <v>103</v>
      </c>
      <c r="B100" s="257">
        <v>0</v>
      </c>
      <c r="C100" s="257">
        <v>0</v>
      </c>
      <c r="D100" s="257">
        <v>0</v>
      </c>
      <c r="E100" s="257">
        <v>0</v>
      </c>
      <c r="F100" s="257">
        <v>0</v>
      </c>
      <c r="G100" s="257">
        <v>0</v>
      </c>
      <c r="H100" s="257">
        <v>4.8613400000000008E-2</v>
      </c>
      <c r="I100" s="257">
        <v>0.20329240000000001</v>
      </c>
      <c r="J100" s="257">
        <v>0.38006840000000008</v>
      </c>
      <c r="K100" s="257">
        <v>0.53032800000000013</v>
      </c>
      <c r="L100" s="257">
        <v>0.60987720000000001</v>
      </c>
      <c r="M100" s="257">
        <v>0.51706980000000002</v>
      </c>
      <c r="N100" s="257">
        <v>0.32703559999999998</v>
      </c>
      <c r="O100" s="257">
        <v>0.16793720000000001</v>
      </c>
      <c r="P100" s="257">
        <v>5.3032800000000005E-2</v>
      </c>
      <c r="Q100" s="257">
        <v>7.95492E-2</v>
      </c>
      <c r="R100" s="257">
        <v>0.16793720000000001</v>
      </c>
      <c r="S100" s="257">
        <v>0.20329240000000001</v>
      </c>
      <c r="T100" s="257">
        <v>0.27400280000000005</v>
      </c>
      <c r="U100" s="257">
        <v>0.33145500000000006</v>
      </c>
      <c r="V100" s="257">
        <v>0.38890720000000006</v>
      </c>
      <c r="W100" s="257">
        <v>0.52590859999999995</v>
      </c>
      <c r="X100" s="257">
        <v>0.3049386</v>
      </c>
      <c r="Y100" s="257">
        <v>0.19445360000000003</v>
      </c>
      <c r="Z100" s="257">
        <v>0.11932380000000002</v>
      </c>
      <c r="AA100" s="257">
        <v>0.41984300000000008</v>
      </c>
      <c r="AB100" s="257">
        <v>0.41984300000000008</v>
      </c>
      <c r="AC100" s="257">
        <v>0.55242499999999994</v>
      </c>
      <c r="AD100" s="257">
        <v>0.40658480000000002</v>
      </c>
      <c r="AE100" s="257">
        <v>0.58778020000000009</v>
      </c>
      <c r="AF100" s="257">
        <v>0.5214892000000001</v>
      </c>
      <c r="AG100" s="257">
        <v>0.32703559999999998</v>
      </c>
      <c r="AH100" s="257">
        <v>0.45077879999999998</v>
      </c>
      <c r="AI100" s="257">
        <v>0.39332660000000003</v>
      </c>
      <c r="AJ100" s="257">
        <v>7.95492E-2</v>
      </c>
      <c r="AK100" s="257">
        <v>0.94575160000000003</v>
      </c>
      <c r="AL100" s="257">
        <v>2.0859568000000004</v>
      </c>
      <c r="AM100" s="257">
        <v>1.8959226000000002</v>
      </c>
      <c r="AN100" s="257">
        <v>1.9047614000000004</v>
      </c>
      <c r="AO100" s="257">
        <v>2.415</v>
      </c>
      <c r="AP100" s="257">
        <v>2.5378803866290784</v>
      </c>
      <c r="AQ100" s="257">
        <v>2.5329960375602303</v>
      </c>
      <c r="AR100" s="257">
        <v>2.3179305933545522</v>
      </c>
      <c r="AS100" s="257">
        <v>1.7468880441845354</v>
      </c>
      <c r="AT100" s="257">
        <v>2.5438532197773331</v>
      </c>
      <c r="AU100" s="257">
        <v>2.5419945966687285</v>
      </c>
      <c r="AV100" s="257">
        <v>3.9412647119583699</v>
      </c>
      <c r="AW100" s="257">
        <v>2.7151924098671727</v>
      </c>
      <c r="AX100" s="257">
        <v>4.2627630593434942</v>
      </c>
      <c r="AY100" s="257">
        <v>4.6699761220346128</v>
      </c>
      <c r="AZ100" s="257">
        <v>4.3050877943217856</v>
      </c>
      <c r="BA100" s="257">
        <v>5.2901994061856907</v>
      </c>
      <c r="BB100" s="257">
        <v>8.1169695325636724</v>
      </c>
      <c r="BC100" s="257">
        <v>9.2484406126210121</v>
      </c>
      <c r="BD100" s="257">
        <v>9.1826016834353066</v>
      </c>
      <c r="BE100" s="259">
        <v>9.344590147885242</v>
      </c>
      <c r="BF100" s="285">
        <v>1.4860363335302607E-2</v>
      </c>
      <c r="BG100" s="285">
        <v>0.13696571739639918</v>
      </c>
      <c r="BH100" s="285">
        <v>3.4608279309763764E-3</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0</v>
      </c>
      <c r="O101" s="257">
        <v>0</v>
      </c>
      <c r="P101" s="257">
        <v>0</v>
      </c>
      <c r="Q101" s="257">
        <v>0</v>
      </c>
      <c r="R101" s="257">
        <v>0</v>
      </c>
      <c r="S101" s="257">
        <v>0</v>
      </c>
      <c r="T101" s="257">
        <v>0</v>
      </c>
      <c r="U101" s="257">
        <v>0</v>
      </c>
      <c r="V101" s="257">
        <v>0</v>
      </c>
      <c r="W101" s="257">
        <v>0</v>
      </c>
      <c r="X101" s="257">
        <v>0</v>
      </c>
      <c r="Y101" s="257">
        <v>0</v>
      </c>
      <c r="Z101" s="257">
        <v>0</v>
      </c>
      <c r="AA101" s="257">
        <v>0</v>
      </c>
      <c r="AB101" s="257">
        <v>0</v>
      </c>
      <c r="AC101" s="257">
        <v>0</v>
      </c>
      <c r="AD101" s="257">
        <v>0</v>
      </c>
      <c r="AE101" s="257">
        <v>0</v>
      </c>
      <c r="AF101" s="257">
        <v>0</v>
      </c>
      <c r="AG101" s="257">
        <v>0</v>
      </c>
      <c r="AH101" s="257">
        <v>0</v>
      </c>
      <c r="AI101" s="257">
        <v>0</v>
      </c>
      <c r="AJ101" s="257">
        <v>0</v>
      </c>
      <c r="AK101" s="257">
        <v>0</v>
      </c>
      <c r="AL101" s="257">
        <v>0</v>
      </c>
      <c r="AM101" s="257">
        <v>0</v>
      </c>
      <c r="AN101" s="257">
        <v>0</v>
      </c>
      <c r="AO101" s="257">
        <v>0</v>
      </c>
      <c r="AP101" s="257">
        <v>0</v>
      </c>
      <c r="AQ101" s="257">
        <v>0</v>
      </c>
      <c r="AR101" s="257">
        <v>0</v>
      </c>
      <c r="AS101" s="257">
        <v>0</v>
      </c>
      <c r="AT101" s="257">
        <v>0</v>
      </c>
      <c r="AU101" s="257">
        <v>0</v>
      </c>
      <c r="AV101" s="257">
        <v>0</v>
      </c>
      <c r="AW101" s="257">
        <v>0</v>
      </c>
      <c r="AX101" s="257">
        <v>0</v>
      </c>
      <c r="AY101" s="257">
        <v>0</v>
      </c>
      <c r="AZ101" s="257">
        <v>0</v>
      </c>
      <c r="BA101" s="257">
        <v>0</v>
      </c>
      <c r="BB101" s="257">
        <v>0</v>
      </c>
      <c r="BC101" s="257">
        <v>0</v>
      </c>
      <c r="BD101" s="257">
        <v>0</v>
      </c>
      <c r="BE101" s="259">
        <v>0</v>
      </c>
      <c r="BF101" s="285">
        <v>0</v>
      </c>
      <c r="BG101" s="285">
        <v>0</v>
      </c>
      <c r="BH101" s="285">
        <v>0</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0</v>
      </c>
      <c r="X102" s="257">
        <v>0</v>
      </c>
      <c r="Y102" s="257">
        <v>0</v>
      </c>
      <c r="Z102" s="257">
        <v>0</v>
      </c>
      <c r="AA102" s="257">
        <v>0</v>
      </c>
      <c r="AB102" s="257">
        <v>0</v>
      </c>
      <c r="AC102" s="257">
        <v>0</v>
      </c>
      <c r="AD102" s="257">
        <v>0</v>
      </c>
      <c r="AE102" s="257">
        <v>0</v>
      </c>
      <c r="AF102" s="257">
        <v>0</v>
      </c>
      <c r="AG102" s="257">
        <v>0</v>
      </c>
      <c r="AH102" s="257">
        <v>0</v>
      </c>
      <c r="AI102" s="257">
        <v>0</v>
      </c>
      <c r="AJ102" s="257">
        <v>0</v>
      </c>
      <c r="AK102" s="257">
        <v>0</v>
      </c>
      <c r="AL102" s="257">
        <v>0</v>
      </c>
      <c r="AM102" s="257">
        <v>0</v>
      </c>
      <c r="AN102" s="257">
        <v>0</v>
      </c>
      <c r="AO102" s="257">
        <v>0</v>
      </c>
      <c r="AP102" s="257">
        <v>0</v>
      </c>
      <c r="AQ102" s="257">
        <v>0</v>
      </c>
      <c r="AR102" s="257">
        <v>0</v>
      </c>
      <c r="AS102" s="257">
        <v>0</v>
      </c>
      <c r="AT102" s="257">
        <v>0</v>
      </c>
      <c r="AU102" s="257">
        <v>0</v>
      </c>
      <c r="AV102" s="257">
        <v>0</v>
      </c>
      <c r="AW102" s="257">
        <v>0</v>
      </c>
      <c r="AX102" s="257">
        <v>0</v>
      </c>
      <c r="AY102" s="257">
        <v>0</v>
      </c>
      <c r="AZ102" s="257">
        <v>0</v>
      </c>
      <c r="BA102" s="257">
        <v>0</v>
      </c>
      <c r="BB102" s="257">
        <v>0</v>
      </c>
      <c r="BC102" s="257">
        <v>0</v>
      </c>
      <c r="BD102" s="257">
        <v>0</v>
      </c>
      <c r="BE102" s="259">
        <v>0</v>
      </c>
      <c r="BF102" s="285">
        <v>0</v>
      </c>
      <c r="BG102" s="285">
        <v>0</v>
      </c>
      <c r="BH102" s="285">
        <v>0</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7.1466000000000002E-2</v>
      </c>
      <c r="O103" s="257">
        <v>2.3243760000000004</v>
      </c>
      <c r="P103" s="257">
        <v>3.151904</v>
      </c>
      <c r="Q103" s="257">
        <v>3.4771540000000001</v>
      </c>
      <c r="R103" s="257">
        <v>2.897205</v>
      </c>
      <c r="S103" s="257">
        <v>3.7772890000000001</v>
      </c>
      <c r="T103" s="257">
        <v>8.9650580000000009</v>
      </c>
      <c r="U103" s="257">
        <v>11.792059</v>
      </c>
      <c r="V103" s="257">
        <v>16.745341</v>
      </c>
      <c r="W103" s="257">
        <v>28.311217000000003</v>
      </c>
      <c r="X103" s="257">
        <v>39.314193000000003</v>
      </c>
      <c r="Y103" s="257">
        <v>40.100672000000003</v>
      </c>
      <c r="Z103" s="257">
        <v>47.365172000000001</v>
      </c>
      <c r="AA103" s="257">
        <v>52.886561999999998</v>
      </c>
      <c r="AB103" s="257">
        <v>56.310749999999999</v>
      </c>
      <c r="AC103" s="257">
        <v>56.530214000000001</v>
      </c>
      <c r="AD103" s="257">
        <v>58.138203000000004</v>
      </c>
      <c r="AE103" s="257">
        <v>58.650917999999997</v>
      </c>
      <c r="AF103" s="257">
        <v>67.028646999999992</v>
      </c>
      <c r="AG103" s="257">
        <v>73.924340000000001</v>
      </c>
      <c r="AH103" s="257">
        <v>77.085649000000004</v>
      </c>
      <c r="AI103" s="257">
        <v>89.688971999999993</v>
      </c>
      <c r="AJ103" s="257">
        <v>103.063779</v>
      </c>
      <c r="AK103" s="257">
        <v>108.96374</v>
      </c>
      <c r="AL103" s="257">
        <v>112.133033</v>
      </c>
      <c r="AM103" s="257">
        <v>119.10290500000001</v>
      </c>
      <c r="AN103" s="257">
        <v>129.671763</v>
      </c>
      <c r="AO103" s="257">
        <v>130.71481600000001</v>
      </c>
      <c r="AP103" s="257">
        <v>146.779023</v>
      </c>
      <c r="AQ103" s="257">
        <v>148.748887</v>
      </c>
      <c r="AR103" s="257">
        <v>142.937164</v>
      </c>
      <c r="AS103" s="257">
        <v>150.95793599999999</v>
      </c>
      <c r="AT103" s="257">
        <v>147.77080699999999</v>
      </c>
      <c r="AU103" s="257">
        <v>148.59571199999999</v>
      </c>
      <c r="AV103" s="257">
        <v>154.723107</v>
      </c>
      <c r="AW103" s="257">
        <v>150.327293</v>
      </c>
      <c r="AX103" s="257">
        <v>138.783973</v>
      </c>
      <c r="AY103" s="257">
        <v>156.40651099999999</v>
      </c>
      <c r="AZ103" s="257">
        <v>164.762416</v>
      </c>
      <c r="BA103" s="257">
        <v>161.995104</v>
      </c>
      <c r="BB103" s="257">
        <v>148.426725</v>
      </c>
      <c r="BC103" s="257">
        <v>133.50526099999999</v>
      </c>
      <c r="BD103" s="257">
        <v>145.90966948800002</v>
      </c>
      <c r="BE103" s="259">
        <v>160.18372099999999</v>
      </c>
      <c r="BF103" s="285">
        <v>9.4828472442309186E-2</v>
      </c>
      <c r="BG103" s="285">
        <v>-1.2666714929918665E-3</v>
      </c>
      <c r="BH103" s="285">
        <v>5.9325051923222683E-2</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0</v>
      </c>
      <c r="AK104" s="257">
        <v>0</v>
      </c>
      <c r="AL104" s="257">
        <v>0</v>
      </c>
      <c r="AM104" s="257">
        <v>0</v>
      </c>
      <c r="AN104" s="257">
        <v>0</v>
      </c>
      <c r="AO104" s="257">
        <v>0</v>
      </c>
      <c r="AP104" s="257">
        <v>0</v>
      </c>
      <c r="AQ104" s="257">
        <v>0</v>
      </c>
      <c r="AR104" s="257">
        <v>0</v>
      </c>
      <c r="AS104" s="257">
        <v>0</v>
      </c>
      <c r="AT104" s="257">
        <v>0</v>
      </c>
      <c r="AU104" s="257">
        <v>0</v>
      </c>
      <c r="AV104" s="257">
        <v>0</v>
      </c>
      <c r="AW104" s="257">
        <v>0</v>
      </c>
      <c r="AX104" s="257">
        <v>0</v>
      </c>
      <c r="AY104" s="257">
        <v>0</v>
      </c>
      <c r="AZ104" s="257">
        <v>0</v>
      </c>
      <c r="BA104" s="257">
        <v>0</v>
      </c>
      <c r="BB104" s="257">
        <v>0</v>
      </c>
      <c r="BC104" s="257">
        <v>0</v>
      </c>
      <c r="BD104" s="257">
        <v>0</v>
      </c>
      <c r="BE104" s="259">
        <v>0</v>
      </c>
      <c r="BF104" s="285">
        <v>0</v>
      </c>
      <c r="BG104" s="285">
        <v>0</v>
      </c>
      <c r="BH104" s="285">
        <v>0</v>
      </c>
    </row>
    <row r="105" spans="1:60" x14ac:dyDescent="0.15">
      <c r="A105" s="162" t="s">
        <v>98</v>
      </c>
      <c r="B105" s="257">
        <v>0</v>
      </c>
      <c r="C105" s="257">
        <v>0</v>
      </c>
      <c r="D105" s="257">
        <v>0</v>
      </c>
      <c r="E105" s="257">
        <v>0</v>
      </c>
      <c r="F105" s="257">
        <v>0</v>
      </c>
      <c r="G105" s="257">
        <v>0</v>
      </c>
      <c r="H105" s="257">
        <v>0</v>
      </c>
      <c r="I105" s="257">
        <v>0</v>
      </c>
      <c r="J105" s="257">
        <v>0</v>
      </c>
      <c r="K105" s="257">
        <v>0</v>
      </c>
      <c r="L105" s="257">
        <v>0</v>
      </c>
      <c r="M105" s="257">
        <v>0</v>
      </c>
      <c r="N105" s="257">
        <v>9.9000000000000005E-2</v>
      </c>
      <c r="O105" s="257">
        <v>2.67</v>
      </c>
      <c r="P105" s="257">
        <v>6.3289999999999997</v>
      </c>
      <c r="Q105" s="257">
        <v>8.1989999999999998</v>
      </c>
      <c r="R105" s="257">
        <v>10.668000000000001</v>
      </c>
      <c r="S105" s="257">
        <v>13.084206999999999</v>
      </c>
      <c r="T105" s="257">
        <v>18.903699</v>
      </c>
      <c r="U105" s="257">
        <v>24.588945999999996</v>
      </c>
      <c r="V105" s="257">
        <v>28.726739999999999</v>
      </c>
      <c r="W105" s="257">
        <v>26.940797</v>
      </c>
      <c r="X105" s="257">
        <v>33.128327999999996</v>
      </c>
      <c r="Y105" s="257">
        <v>30.651255000000006</v>
      </c>
      <c r="Z105" s="257">
        <v>28.276138000000003</v>
      </c>
      <c r="AA105" s="257">
        <v>32.865953000000005</v>
      </c>
      <c r="AB105" s="257">
        <v>35.290082000000005</v>
      </c>
      <c r="AC105" s="257">
        <v>33.844504999999998</v>
      </c>
      <c r="AD105" s="257">
        <v>34.354154999999999</v>
      </c>
      <c r="AE105" s="257">
        <v>34.870545</v>
      </c>
      <c r="AF105" s="257">
        <v>35.315640000000002</v>
      </c>
      <c r="AG105" s="257">
        <v>37.787690959999999</v>
      </c>
      <c r="AH105" s="257">
        <v>36.269470599999998</v>
      </c>
      <c r="AI105" s="257">
        <v>36.824465259999997</v>
      </c>
      <c r="AJ105" s="257">
        <v>38.415805200000001</v>
      </c>
      <c r="AK105" s="257">
        <v>38.502790520000005</v>
      </c>
      <c r="AL105" s="257">
        <v>35.486422399999995</v>
      </c>
      <c r="AM105" s="257">
        <v>39.552920470999993</v>
      </c>
      <c r="AN105" s="257">
        <v>38.891574599999998</v>
      </c>
      <c r="AO105" s="257">
        <v>39.490064999999994</v>
      </c>
      <c r="AP105" s="257">
        <v>39.972008000000002</v>
      </c>
      <c r="AQ105" s="257">
        <v>39.870497799999995</v>
      </c>
      <c r="AR105" s="257">
        <v>40.539160000000003</v>
      </c>
      <c r="AS105" s="257">
        <v>40.826859600000006</v>
      </c>
      <c r="AT105" s="257">
        <v>41.571128800000004</v>
      </c>
      <c r="AU105" s="257">
        <v>41.628689100000003</v>
      </c>
      <c r="AV105" s="257">
        <v>42.116490800000001</v>
      </c>
      <c r="AW105" s="257">
        <v>40.421729800000001</v>
      </c>
      <c r="AX105" s="257">
        <v>41.639359999999996</v>
      </c>
      <c r="AY105" s="257">
        <v>42.388975000000002</v>
      </c>
      <c r="AZ105" s="257">
        <v>36.471120600000006</v>
      </c>
      <c r="BA105" s="257">
        <v>31.661362599999997</v>
      </c>
      <c r="BB105" s="257">
        <v>22.4455308</v>
      </c>
      <c r="BC105" s="257">
        <v>27.682406879999998</v>
      </c>
      <c r="BD105" s="257">
        <v>32.323432000000004</v>
      </c>
      <c r="BE105" s="259">
        <v>31.440245030000003</v>
      </c>
      <c r="BF105" s="285">
        <v>-2.9981014355936475E-2</v>
      </c>
      <c r="BG105" s="285">
        <v>-2.4847440649543584E-2</v>
      </c>
      <c r="BH105" s="285">
        <v>1.1644093152784198E-2</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v>
      </c>
      <c r="S106" s="257">
        <v>0</v>
      </c>
      <c r="T106" s="257">
        <v>0</v>
      </c>
      <c r="U106" s="257">
        <v>0</v>
      </c>
      <c r="V106" s="257">
        <v>0</v>
      </c>
      <c r="W106" s="257">
        <v>0</v>
      </c>
      <c r="X106" s="257">
        <v>0</v>
      </c>
      <c r="Y106" s="257">
        <v>0</v>
      </c>
      <c r="Z106" s="257">
        <v>0</v>
      </c>
      <c r="AA106" s="257">
        <v>0</v>
      </c>
      <c r="AB106" s="257">
        <v>0</v>
      </c>
      <c r="AC106" s="257">
        <v>0</v>
      </c>
      <c r="AD106" s="257">
        <v>0</v>
      </c>
      <c r="AE106" s="257">
        <v>0</v>
      </c>
      <c r="AF106" s="257">
        <v>0</v>
      </c>
      <c r="AG106" s="257">
        <v>0</v>
      </c>
      <c r="AH106" s="257">
        <v>0</v>
      </c>
      <c r="AI106" s="257">
        <v>0</v>
      </c>
      <c r="AJ106" s="257">
        <v>0</v>
      </c>
      <c r="AK106" s="257">
        <v>0</v>
      </c>
      <c r="AL106" s="257">
        <v>0</v>
      </c>
      <c r="AM106" s="257">
        <v>0</v>
      </c>
      <c r="AN106" s="257">
        <v>0</v>
      </c>
      <c r="AO106" s="257">
        <v>0</v>
      </c>
      <c r="AP106" s="257">
        <v>0</v>
      </c>
      <c r="AQ106" s="257">
        <v>0</v>
      </c>
      <c r="AR106" s="257">
        <v>0</v>
      </c>
      <c r="AS106" s="257">
        <v>0</v>
      </c>
      <c r="AT106" s="257">
        <v>0</v>
      </c>
      <c r="AU106" s="257">
        <v>0</v>
      </c>
      <c r="AV106" s="257">
        <v>0</v>
      </c>
      <c r="AW106" s="257">
        <v>0</v>
      </c>
      <c r="AX106" s="257">
        <v>0</v>
      </c>
      <c r="AY106" s="257">
        <v>0</v>
      </c>
      <c r="AZ106" s="257">
        <v>0</v>
      </c>
      <c r="BA106" s="257">
        <v>0</v>
      </c>
      <c r="BB106" s="257">
        <v>0</v>
      </c>
      <c r="BC106" s="257">
        <v>0</v>
      </c>
      <c r="BD106" s="257">
        <v>0</v>
      </c>
      <c r="BE106" s="259">
        <v>0</v>
      </c>
      <c r="BF106" s="285">
        <v>0</v>
      </c>
      <c r="BG106" s="285">
        <v>0</v>
      </c>
      <c r="BH106" s="285">
        <v>0</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0</v>
      </c>
      <c r="S107" s="257">
        <v>0</v>
      </c>
      <c r="T107" s="257">
        <v>0</v>
      </c>
      <c r="U107" s="257">
        <v>0</v>
      </c>
      <c r="V107" s="257">
        <v>0</v>
      </c>
      <c r="W107" s="257">
        <v>0</v>
      </c>
      <c r="X107" s="257">
        <v>0</v>
      </c>
      <c r="Y107" s="257">
        <v>0</v>
      </c>
      <c r="Z107" s="257">
        <v>0</v>
      </c>
      <c r="AA107" s="257">
        <v>0</v>
      </c>
      <c r="AB107" s="257">
        <v>0</v>
      </c>
      <c r="AC107" s="257">
        <v>0</v>
      </c>
      <c r="AD107" s="257">
        <v>0</v>
      </c>
      <c r="AE107" s="257">
        <v>0</v>
      </c>
      <c r="AF107" s="257">
        <v>0</v>
      </c>
      <c r="AG107" s="257">
        <v>0</v>
      </c>
      <c r="AH107" s="257">
        <v>0</v>
      </c>
      <c r="AI107" s="257">
        <v>0</v>
      </c>
      <c r="AJ107" s="257">
        <v>0</v>
      </c>
      <c r="AK107" s="257">
        <v>0</v>
      </c>
      <c r="AL107" s="257">
        <v>0</v>
      </c>
      <c r="AM107" s="257">
        <v>0</v>
      </c>
      <c r="AN107" s="257">
        <v>0</v>
      </c>
      <c r="AO107" s="257">
        <v>0</v>
      </c>
      <c r="AP107" s="257">
        <v>0</v>
      </c>
      <c r="AQ107" s="257">
        <v>0</v>
      </c>
      <c r="AR107" s="257">
        <v>0</v>
      </c>
      <c r="AS107" s="257">
        <v>0</v>
      </c>
      <c r="AT107" s="257">
        <v>0</v>
      </c>
      <c r="AU107" s="257">
        <v>0</v>
      </c>
      <c r="AV107" s="257">
        <v>0</v>
      </c>
      <c r="AW107" s="257">
        <v>0</v>
      </c>
      <c r="AX107" s="257">
        <v>0</v>
      </c>
      <c r="AY107" s="257">
        <v>0</v>
      </c>
      <c r="AZ107" s="257">
        <v>0</v>
      </c>
      <c r="BA107" s="257">
        <v>0</v>
      </c>
      <c r="BB107" s="257">
        <v>0</v>
      </c>
      <c r="BC107" s="257">
        <v>0</v>
      </c>
      <c r="BD107" s="257">
        <v>0</v>
      </c>
      <c r="BE107" s="259">
        <v>0</v>
      </c>
      <c r="BF107" s="285">
        <v>0</v>
      </c>
      <c r="BG107" s="285">
        <v>0</v>
      </c>
      <c r="BH107" s="285">
        <v>0</v>
      </c>
    </row>
    <row r="108" spans="1:60" x14ac:dyDescent="0.15">
      <c r="A108" s="162" t="s">
        <v>95</v>
      </c>
      <c r="B108" s="257">
        <v>0</v>
      </c>
      <c r="C108" s="257">
        <v>0</v>
      </c>
      <c r="D108" s="257">
        <v>0</v>
      </c>
      <c r="E108" s="257">
        <v>0</v>
      </c>
      <c r="F108" s="257">
        <v>0</v>
      </c>
      <c r="G108" s="257">
        <v>0</v>
      </c>
      <c r="H108" s="257">
        <v>0</v>
      </c>
      <c r="I108" s="257">
        <v>0</v>
      </c>
      <c r="J108" s="257">
        <v>0</v>
      </c>
      <c r="K108" s="257">
        <v>0</v>
      </c>
      <c r="L108" s="257">
        <v>0</v>
      </c>
      <c r="M108" s="257">
        <v>0</v>
      </c>
      <c r="N108" s="257">
        <v>0</v>
      </c>
      <c r="O108" s="257">
        <v>0</v>
      </c>
      <c r="P108" s="257">
        <v>0</v>
      </c>
      <c r="Q108" s="257">
        <v>0</v>
      </c>
      <c r="R108" s="257">
        <v>0</v>
      </c>
      <c r="S108" s="257">
        <v>0</v>
      </c>
      <c r="T108" s="257">
        <v>0</v>
      </c>
      <c r="U108" s="257">
        <v>0</v>
      </c>
      <c r="V108" s="257">
        <v>0</v>
      </c>
      <c r="W108" s="257">
        <v>0</v>
      </c>
      <c r="X108" s="257">
        <v>0</v>
      </c>
      <c r="Y108" s="257">
        <v>0</v>
      </c>
      <c r="Z108" s="257">
        <v>0</v>
      </c>
      <c r="AA108" s="257">
        <v>0</v>
      </c>
      <c r="AB108" s="257">
        <v>0</v>
      </c>
      <c r="AC108" s="257">
        <v>0</v>
      </c>
      <c r="AD108" s="257">
        <v>0</v>
      </c>
      <c r="AE108" s="257">
        <v>0</v>
      </c>
      <c r="AF108" s="257">
        <v>0</v>
      </c>
      <c r="AG108" s="257">
        <v>0</v>
      </c>
      <c r="AH108" s="257">
        <v>0</v>
      </c>
      <c r="AI108" s="257">
        <v>0</v>
      </c>
      <c r="AJ108" s="257">
        <v>0</v>
      </c>
      <c r="AK108" s="257">
        <v>0</v>
      </c>
      <c r="AL108" s="257">
        <v>0</v>
      </c>
      <c r="AM108" s="257">
        <v>0</v>
      </c>
      <c r="AN108" s="257">
        <v>0</v>
      </c>
      <c r="AO108" s="257">
        <v>0</v>
      </c>
      <c r="AP108" s="257">
        <v>0</v>
      </c>
      <c r="AQ108" s="257">
        <v>0</v>
      </c>
      <c r="AR108" s="257">
        <v>0</v>
      </c>
      <c r="AS108" s="257">
        <v>0</v>
      </c>
      <c r="AT108" s="257">
        <v>0</v>
      </c>
      <c r="AU108" s="257">
        <v>0</v>
      </c>
      <c r="AV108" s="257">
        <v>0</v>
      </c>
      <c r="AW108" s="257">
        <v>0</v>
      </c>
      <c r="AX108" s="257">
        <v>0</v>
      </c>
      <c r="AY108" s="257">
        <v>0</v>
      </c>
      <c r="AZ108" s="257">
        <v>0</v>
      </c>
      <c r="BA108" s="257">
        <v>0</v>
      </c>
      <c r="BB108" s="257">
        <v>0</v>
      </c>
      <c r="BC108" s="257">
        <v>0</v>
      </c>
      <c r="BD108" s="257">
        <v>0</v>
      </c>
      <c r="BE108" s="259">
        <v>0</v>
      </c>
      <c r="BF108" s="285">
        <v>0</v>
      </c>
      <c r="BG108" s="285">
        <v>0</v>
      </c>
      <c r="BH108" s="285">
        <v>0</v>
      </c>
    </row>
    <row r="109" spans="1:60" s="161" customFormat="1" x14ac:dyDescent="0.15">
      <c r="A109" s="163" t="s">
        <v>94</v>
      </c>
      <c r="B109" s="260">
        <v>2.5000000000000001E-2</v>
      </c>
      <c r="C109" s="260">
        <v>0.58399999999999996</v>
      </c>
      <c r="D109" s="260">
        <v>0.629</v>
      </c>
      <c r="E109" s="260">
        <v>1.044</v>
      </c>
      <c r="F109" s="260">
        <v>1.8067816000000001</v>
      </c>
      <c r="G109" s="260">
        <v>5.8891424000000008</v>
      </c>
      <c r="H109" s="260">
        <v>9.0308814000000002</v>
      </c>
      <c r="I109" s="260">
        <v>10.606947000000002</v>
      </c>
      <c r="J109" s="260">
        <v>12.040443200000002</v>
      </c>
      <c r="K109" s="260">
        <v>22.028023800000003</v>
      </c>
      <c r="L109" s="260">
        <v>27.878286199999998</v>
      </c>
      <c r="M109" s="260">
        <v>37.252129199999999</v>
      </c>
      <c r="N109" s="260">
        <v>34.0082302</v>
      </c>
      <c r="O109" s="260">
        <v>66.738045999999997</v>
      </c>
      <c r="P109" s="260">
        <v>82.273638199999994</v>
      </c>
      <c r="Q109" s="260">
        <v>96.795050800000013</v>
      </c>
      <c r="R109" s="260">
        <v>104.01916740000001</v>
      </c>
      <c r="S109" s="260">
        <v>121.65145560000001</v>
      </c>
      <c r="T109" s="260">
        <v>145.50966220000001</v>
      </c>
      <c r="U109" s="260">
        <v>175.0157916</v>
      </c>
      <c r="V109" s="260">
        <v>209.94677620000002</v>
      </c>
      <c r="W109" s="260">
        <v>226.16808000000003</v>
      </c>
      <c r="X109" s="260">
        <v>266.67341520000002</v>
      </c>
      <c r="Y109" s="260">
        <v>250.91998859999998</v>
      </c>
      <c r="Z109" s="260">
        <v>265.59648380000004</v>
      </c>
      <c r="AA109" s="260">
        <v>287.13850480000002</v>
      </c>
      <c r="AB109" s="260">
        <v>306.12796200000003</v>
      </c>
      <c r="AC109" s="260">
        <v>314.36598459999999</v>
      </c>
      <c r="AD109" s="260">
        <v>348.4297924</v>
      </c>
      <c r="AE109" s="260">
        <v>372.05853780000001</v>
      </c>
      <c r="AF109" s="260">
        <v>410.20166840000002</v>
      </c>
      <c r="AG109" s="260">
        <v>431.27950996000004</v>
      </c>
      <c r="AH109" s="260">
        <v>459.45264800000001</v>
      </c>
      <c r="AI109" s="260">
        <v>478.35173506000001</v>
      </c>
      <c r="AJ109" s="260">
        <v>486.47093440000003</v>
      </c>
      <c r="AK109" s="260">
        <v>500.03927532000006</v>
      </c>
      <c r="AL109" s="260">
        <v>506.6039518</v>
      </c>
      <c r="AM109" s="260">
        <v>519.28967067099995</v>
      </c>
      <c r="AN109" s="260">
        <v>462.02940999999998</v>
      </c>
      <c r="AO109" s="260">
        <v>530.21044299999994</v>
      </c>
      <c r="AP109" s="260">
        <v>553.14209538662908</v>
      </c>
      <c r="AQ109" s="260">
        <v>567.91770983756021</v>
      </c>
      <c r="AR109" s="260">
        <v>544.76467459335458</v>
      </c>
      <c r="AS109" s="260">
        <v>528.90057264418454</v>
      </c>
      <c r="AT109" s="260">
        <v>553.40287201977731</v>
      </c>
      <c r="AU109" s="260">
        <v>582.94541669666864</v>
      </c>
      <c r="AV109" s="260">
        <v>483.13179751195833</v>
      </c>
      <c r="AW109" s="260">
        <v>342.91372120986716</v>
      </c>
      <c r="AX109" s="260">
        <v>344.09801705934353</v>
      </c>
      <c r="AY109" s="260">
        <v>371.36876212203458</v>
      </c>
      <c r="AZ109" s="260">
        <v>419.7487303943218</v>
      </c>
      <c r="BA109" s="260">
        <v>467.70105200618571</v>
      </c>
      <c r="BB109" s="260">
        <v>493.57710063256366</v>
      </c>
      <c r="BC109" s="260">
        <v>553.59307269262115</v>
      </c>
      <c r="BD109" s="260">
        <v>646.91473527143546</v>
      </c>
      <c r="BE109" s="260">
        <v>654.7812053848852</v>
      </c>
      <c r="BF109" s="286">
        <v>9.3945153746664012E-3</v>
      </c>
      <c r="BG109" s="286">
        <v>1.5735341320365359E-2</v>
      </c>
      <c r="BH109" s="286">
        <v>0.24250235145810262</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31" t="s">
        <v>93</v>
      </c>
      <c r="B111" s="832">
        <v>25.539724242105262</v>
      </c>
      <c r="C111" s="832">
        <v>34.433290326315792</v>
      </c>
      <c r="D111" s="832">
        <v>41.006014000000008</v>
      </c>
      <c r="E111" s="832">
        <v>52.11316407368421</v>
      </c>
      <c r="F111" s="832">
        <v>61.783411557894738</v>
      </c>
      <c r="G111" s="832">
        <v>78.874657126315796</v>
      </c>
      <c r="H111" s="832">
        <v>109.70417736842107</v>
      </c>
      <c r="I111" s="832">
        <v>152.17514884210527</v>
      </c>
      <c r="J111" s="832">
        <v>203.90157934736843</v>
      </c>
      <c r="K111" s="832">
        <v>266.60009335789476</v>
      </c>
      <c r="L111" s="832">
        <v>369.8481906736842</v>
      </c>
      <c r="M111" s="832">
        <v>432.67142097894742</v>
      </c>
      <c r="N111" s="832">
        <v>538.5478135789474</v>
      </c>
      <c r="O111" s="832">
        <v>625.79439603157903</v>
      </c>
      <c r="P111" s="832">
        <v>650.85989472631582</v>
      </c>
      <c r="Q111" s="832">
        <v>711.92422302105251</v>
      </c>
      <c r="R111" s="832">
        <v>840.75076169473687</v>
      </c>
      <c r="S111" s="832">
        <v>912.17754249473694</v>
      </c>
      <c r="T111" s="832">
        <v>1033.8127101789473</v>
      </c>
      <c r="U111" s="832">
        <v>1254.5684382736845</v>
      </c>
      <c r="V111" s="832">
        <v>1488.9216372105263</v>
      </c>
      <c r="W111" s="832">
        <v>1594.7357344842105</v>
      </c>
      <c r="X111" s="832">
        <v>1734.7331168315789</v>
      </c>
      <c r="Y111" s="832">
        <v>1891.2492670736842</v>
      </c>
      <c r="Z111" s="832">
        <v>1945.0105857263159</v>
      </c>
      <c r="AA111" s="832">
        <v>2000.4620235578946</v>
      </c>
      <c r="AB111" s="832">
        <v>2096.174704589474</v>
      </c>
      <c r="AC111" s="832">
        <v>2112.0891408320153</v>
      </c>
      <c r="AD111" s="832">
        <v>2184.8260613265138</v>
      </c>
      <c r="AE111" s="832">
        <v>2225.8443239483345</v>
      </c>
      <c r="AF111" s="832">
        <v>2322.3959780838809</v>
      </c>
      <c r="AG111" s="832">
        <v>2406.8010517299535</v>
      </c>
      <c r="AH111" s="832">
        <v>2390.2765576013949</v>
      </c>
      <c r="AI111" s="832">
        <v>2431.3804300414522</v>
      </c>
      <c r="AJ111" s="832">
        <v>2524.361484405023</v>
      </c>
      <c r="AK111" s="832">
        <v>2580.8990807151827</v>
      </c>
      <c r="AL111" s="832">
        <v>2653.7677744720736</v>
      </c>
      <c r="AM111" s="832">
        <v>2696.1705547038628</v>
      </c>
      <c r="AN111" s="832">
        <v>2641.5684350610086</v>
      </c>
      <c r="AO111" s="832">
        <v>2761.6052268136468</v>
      </c>
      <c r="AP111" s="832">
        <v>2768.8678512739457</v>
      </c>
      <c r="AQ111" s="832">
        <v>2803.3664473346844</v>
      </c>
      <c r="AR111" s="832">
        <v>2746.2399814914734</v>
      </c>
      <c r="AS111" s="832">
        <v>2737.7077101301325</v>
      </c>
      <c r="AT111" s="832">
        <v>2698.9834752189845</v>
      </c>
      <c r="AU111" s="832">
        <v>2768.5058890591185</v>
      </c>
      <c r="AV111" s="832">
        <v>2652.6765518313241</v>
      </c>
      <c r="AW111" s="832">
        <v>2470.7795498361916</v>
      </c>
      <c r="AX111" s="832">
        <v>2490.5332987472002</v>
      </c>
      <c r="AY111" s="832">
        <v>2541.3826851983699</v>
      </c>
      <c r="AZ111" s="832">
        <v>2575.5924236462156</v>
      </c>
      <c r="BA111" s="832">
        <v>2613.9055077514868</v>
      </c>
      <c r="BB111" s="832">
        <v>2637.2346916555589</v>
      </c>
      <c r="BC111" s="832">
        <v>2696.5772767944627</v>
      </c>
      <c r="BD111" s="832">
        <v>2796.6020932423535</v>
      </c>
      <c r="BE111" s="832">
        <v>2700.1024998226148</v>
      </c>
      <c r="BF111" s="833">
        <v>-3.7143976579733118E-2</v>
      </c>
      <c r="BG111" s="833">
        <v>3.5593124278161525E-3</v>
      </c>
      <c r="BH111" s="833">
        <v>1</v>
      </c>
    </row>
    <row r="112" spans="1:60" x14ac:dyDescent="0.15">
      <c r="A112" s="168" t="s">
        <v>92</v>
      </c>
      <c r="B112" s="257">
        <v>23.679156842105265</v>
      </c>
      <c r="C112" s="257">
        <v>32.357430526315788</v>
      </c>
      <c r="D112" s="257">
        <v>38.714120000000001</v>
      </c>
      <c r="E112" s="257">
        <v>48.961809473684212</v>
      </c>
      <c r="F112" s="257">
        <v>57.374883157894736</v>
      </c>
      <c r="G112" s="257">
        <v>73.13305052631577</v>
      </c>
      <c r="H112" s="257">
        <v>103.25404736842106</v>
      </c>
      <c r="I112" s="257">
        <v>141.14203684210526</v>
      </c>
      <c r="J112" s="257">
        <v>187.21211894736842</v>
      </c>
      <c r="K112" s="257">
        <v>240.82046315789475</v>
      </c>
      <c r="L112" s="257">
        <v>333.38328947368416</v>
      </c>
      <c r="M112" s="257">
        <v>383.76661157894745</v>
      </c>
      <c r="N112" s="257">
        <v>477.71823757894731</v>
      </c>
      <c r="O112" s="257">
        <v>559.42502863157881</v>
      </c>
      <c r="P112" s="257">
        <v>573.64145452631578</v>
      </c>
      <c r="Q112" s="257">
        <v>618.7690224210528</v>
      </c>
      <c r="R112" s="257">
        <v>728.13410289473677</v>
      </c>
      <c r="S112" s="257">
        <v>781.33028689473679</v>
      </c>
      <c r="T112" s="257">
        <v>880.5247095789473</v>
      </c>
      <c r="U112" s="257">
        <v>1054.4462684736843</v>
      </c>
      <c r="V112" s="257">
        <v>1265.7602982105261</v>
      </c>
      <c r="W112" s="257">
        <v>1380.8177280842106</v>
      </c>
      <c r="X112" s="257">
        <v>1485.9843168315788</v>
      </c>
      <c r="Y112" s="257">
        <v>1605.6354950736843</v>
      </c>
      <c r="Z112" s="257">
        <v>1671.1377377263161</v>
      </c>
      <c r="AA112" s="257">
        <v>1733.6453401578945</v>
      </c>
      <c r="AB112" s="257">
        <v>1827.8710477894738</v>
      </c>
      <c r="AC112" s="257">
        <v>1847.7684629473681</v>
      </c>
      <c r="AD112" s="257">
        <v>1917.9390274736843</v>
      </c>
      <c r="AE112" s="257">
        <v>1970.3146218947368</v>
      </c>
      <c r="AF112" s="257">
        <v>2057.5256740526315</v>
      </c>
      <c r="AG112" s="257">
        <v>2113.8026576842103</v>
      </c>
      <c r="AH112" s="257">
        <v>2092.2999765263153</v>
      </c>
      <c r="AI112" s="257">
        <v>2141.5311345334544</v>
      </c>
      <c r="AJ112" s="257">
        <v>2217.2402581285605</v>
      </c>
      <c r="AK112" s="257">
        <v>2250.0171193004471</v>
      </c>
      <c r="AL112" s="257">
        <v>2307.6878800280474</v>
      </c>
      <c r="AM112" s="257">
        <v>2330.9581595965892</v>
      </c>
      <c r="AN112" s="257">
        <v>2249.7694628368545</v>
      </c>
      <c r="AO112" s="257">
        <v>2358.8370391034778</v>
      </c>
      <c r="AP112" s="257">
        <v>2362.3963087252255</v>
      </c>
      <c r="AQ112" s="257">
        <v>2382.5607940751593</v>
      </c>
      <c r="AR112" s="257">
        <v>2314.9954510327248</v>
      </c>
      <c r="AS112" s="257">
        <v>2294.7651528252832</v>
      </c>
      <c r="AT112" s="257">
        <v>2258.0477337569982</v>
      </c>
      <c r="AU112" s="257">
        <v>2302.3221596809626</v>
      </c>
      <c r="AV112" s="257">
        <v>2158.3284883521524</v>
      </c>
      <c r="AW112" s="257">
        <v>1962.0914888031018</v>
      </c>
      <c r="AX112" s="257">
        <v>1975.9376682720713</v>
      </c>
      <c r="AY112" s="257">
        <v>1988.5109127331968</v>
      </c>
      <c r="AZ112" s="257">
        <v>1974.720607349599</v>
      </c>
      <c r="BA112" s="257">
        <v>1973.2215709252187</v>
      </c>
      <c r="BB112" s="257">
        <v>1959.7886393276754</v>
      </c>
      <c r="BC112" s="257">
        <v>1966.0269342306394</v>
      </c>
      <c r="BD112" s="257">
        <v>1994.6332413769196</v>
      </c>
      <c r="BE112" s="259">
        <v>1876.7190962111208</v>
      </c>
      <c r="BF112" s="285">
        <v>-6.1686424560295161E-2</v>
      </c>
      <c r="BG112" s="285">
        <v>-1.2327428061013279E-2</v>
      </c>
      <c r="BH112" s="285">
        <v>0.69505476045239512</v>
      </c>
    </row>
    <row r="113" spans="1:60" x14ac:dyDescent="0.15">
      <c r="A113" s="168" t="s">
        <v>91</v>
      </c>
      <c r="B113" s="257">
        <v>1.8605674000000001</v>
      </c>
      <c r="C113" s="257">
        <v>2.0758598000000004</v>
      </c>
      <c r="D113" s="257">
        <v>2.2918940000000001</v>
      </c>
      <c r="E113" s="257">
        <v>3.1513545999999999</v>
      </c>
      <c r="F113" s="257">
        <v>4.4085284000000007</v>
      </c>
      <c r="G113" s="257">
        <v>5.7416066000000008</v>
      </c>
      <c r="H113" s="257">
        <v>6.4501300000000006</v>
      </c>
      <c r="I113" s="257">
        <v>11.033112000000003</v>
      </c>
      <c r="J113" s="257">
        <v>16.689460399999998</v>
      </c>
      <c r="K113" s="257">
        <v>25.779630200000007</v>
      </c>
      <c r="L113" s="257">
        <v>36.464901200000007</v>
      </c>
      <c r="M113" s="257">
        <v>48.904809400000012</v>
      </c>
      <c r="N113" s="257">
        <v>60.829576000000003</v>
      </c>
      <c r="O113" s="257">
        <v>66.369367400000002</v>
      </c>
      <c r="P113" s="257">
        <v>77.218440200000003</v>
      </c>
      <c r="Q113" s="257">
        <v>93.155200600000029</v>
      </c>
      <c r="R113" s="257">
        <v>112.61665880000002</v>
      </c>
      <c r="S113" s="257">
        <v>130.84725560000001</v>
      </c>
      <c r="T113" s="257">
        <v>153.2880006</v>
      </c>
      <c r="U113" s="257">
        <v>200.12216980000002</v>
      </c>
      <c r="V113" s="257">
        <v>223.161339</v>
      </c>
      <c r="W113" s="257">
        <v>213.91800640000002</v>
      </c>
      <c r="X113" s="257">
        <v>248.74880000000002</v>
      </c>
      <c r="Y113" s="257">
        <v>285.61377200000004</v>
      </c>
      <c r="Z113" s="257">
        <v>273.87284799999998</v>
      </c>
      <c r="AA113" s="257">
        <v>266.81668339999999</v>
      </c>
      <c r="AB113" s="257">
        <v>268.3036568</v>
      </c>
      <c r="AC113" s="257">
        <v>264.32067788464701</v>
      </c>
      <c r="AD113" s="257">
        <v>266.88703385282929</v>
      </c>
      <c r="AE113" s="257">
        <v>255.52970205359753</v>
      </c>
      <c r="AF113" s="257">
        <v>264.8703040312497</v>
      </c>
      <c r="AG113" s="257">
        <v>292.99839404574294</v>
      </c>
      <c r="AH113" s="257">
        <v>297.9765810750788</v>
      </c>
      <c r="AI113" s="257">
        <v>289.84929550799774</v>
      </c>
      <c r="AJ113" s="257">
        <v>307.12122627646232</v>
      </c>
      <c r="AK113" s="257">
        <v>330.88196141473588</v>
      </c>
      <c r="AL113" s="257">
        <v>346.07989444402563</v>
      </c>
      <c r="AM113" s="257">
        <v>365.21239510727412</v>
      </c>
      <c r="AN113" s="257">
        <v>391.79897222415366</v>
      </c>
      <c r="AO113" s="257">
        <v>402.76818771016906</v>
      </c>
      <c r="AP113" s="257">
        <v>406.47154254872078</v>
      </c>
      <c r="AQ113" s="257">
        <v>420.80565325952568</v>
      </c>
      <c r="AR113" s="257">
        <v>431.24453045874861</v>
      </c>
      <c r="AS113" s="257">
        <v>442.94255730484895</v>
      </c>
      <c r="AT113" s="257">
        <v>440.93574146198614</v>
      </c>
      <c r="AU113" s="257">
        <v>466.18372937815542</v>
      </c>
      <c r="AV113" s="257">
        <v>494.34806347917151</v>
      </c>
      <c r="AW113" s="257">
        <v>508.68806103308981</v>
      </c>
      <c r="AX113" s="257">
        <v>514.59563047512938</v>
      </c>
      <c r="AY113" s="257">
        <v>552.87177246517297</v>
      </c>
      <c r="AZ113" s="257">
        <v>600.87181629661677</v>
      </c>
      <c r="BA113" s="257">
        <v>640.68393682626856</v>
      </c>
      <c r="BB113" s="257">
        <v>677.44605232788376</v>
      </c>
      <c r="BC113" s="257">
        <v>730.55034256382362</v>
      </c>
      <c r="BD113" s="257">
        <v>801.96885186543409</v>
      </c>
      <c r="BE113" s="259">
        <v>823.38340361149392</v>
      </c>
      <c r="BF113" s="285">
        <v>2.3897275150834618E-2</v>
      </c>
      <c r="BG113" s="285">
        <v>6.1642313546273586E-2</v>
      </c>
      <c r="BH113" s="285">
        <v>0.30494523954760483</v>
      </c>
    </row>
    <row r="114" spans="1:60" x14ac:dyDescent="0.15">
      <c r="A114" s="272" t="s">
        <v>90</v>
      </c>
      <c r="B114" s="273">
        <v>4.5419999999999998</v>
      </c>
      <c r="C114" s="273">
        <v>5.5739999999999998</v>
      </c>
      <c r="D114" s="273">
        <v>6.5970000000000004</v>
      </c>
      <c r="E114" s="273">
        <v>7.621999999999999</v>
      </c>
      <c r="F114" s="273">
        <v>11.443000000000001</v>
      </c>
      <c r="G114" s="273">
        <v>16.785</v>
      </c>
      <c r="H114" s="273">
        <v>21.928000000000004</v>
      </c>
      <c r="I114" s="273">
        <v>34.295000000000009</v>
      </c>
      <c r="J114" s="273">
        <v>40.070999999999998</v>
      </c>
      <c r="K114" s="273">
        <v>46.695</v>
      </c>
      <c r="L114" s="273">
        <v>78.558999999999997</v>
      </c>
      <c r="M114" s="273">
        <v>92.004999999999995</v>
      </c>
      <c r="N114" s="273">
        <v>113.30710526315791</v>
      </c>
      <c r="O114" s="273">
        <v>135.92605263157895</v>
      </c>
      <c r="P114" s="273">
        <v>152.30873684210525</v>
      </c>
      <c r="Q114" s="273">
        <v>185.13268421052632</v>
      </c>
      <c r="R114" s="273">
        <v>266.14515789473688</v>
      </c>
      <c r="S114" s="273">
        <v>290.77094736842105</v>
      </c>
      <c r="T114" s="273">
        <v>346.2048421052632</v>
      </c>
      <c r="U114" s="273">
        <v>451.61878947368422</v>
      </c>
      <c r="V114" s="273">
        <v>554.66592878947358</v>
      </c>
      <c r="W114" s="273">
        <v>610.60704155789472</v>
      </c>
      <c r="X114" s="273">
        <v>635.92698688421046</v>
      </c>
      <c r="Y114" s="273">
        <v>684.00273533684208</v>
      </c>
      <c r="Z114" s="273">
        <v>721.2091939368421</v>
      </c>
      <c r="AA114" s="273">
        <v>729.01210526315776</v>
      </c>
      <c r="AB114" s="273">
        <v>749.32778947368411</v>
      </c>
      <c r="AC114" s="273">
        <v>750.37831578947373</v>
      </c>
      <c r="AD114" s="273">
        <v>772.90547368421062</v>
      </c>
      <c r="AE114" s="273">
        <v>770.80463157894746</v>
      </c>
      <c r="AF114" s="273">
        <v>792.73210526315802</v>
      </c>
      <c r="AG114" s="273">
        <v>832.96610526315783</v>
      </c>
      <c r="AH114" s="273">
        <v>839.68831578947368</v>
      </c>
      <c r="AI114" s="273">
        <v>833.52009099999998</v>
      </c>
      <c r="AJ114" s="273">
        <v>848.49426563157886</v>
      </c>
      <c r="AK114" s="273">
        <v>860.1547343157896</v>
      </c>
      <c r="AL114" s="273">
        <v>889.11997626315792</v>
      </c>
      <c r="AM114" s="273">
        <v>902.57258210526311</v>
      </c>
      <c r="AN114" s="273">
        <v>907.42173110526312</v>
      </c>
      <c r="AO114" s="273">
        <v>928.8683179999997</v>
      </c>
      <c r="AP114" s="273">
        <v>916.64160336842087</v>
      </c>
      <c r="AQ114" s="273">
        <v>914.76982321052617</v>
      </c>
      <c r="AR114" s="273">
        <v>872.51178668421051</v>
      </c>
      <c r="AS114" s="273">
        <v>885.26379952631578</v>
      </c>
      <c r="AT114" s="273">
        <v>825.17734878947385</v>
      </c>
      <c r="AU114" s="273">
        <v>854.22481963157895</v>
      </c>
      <c r="AV114" s="273">
        <v>838.03219641587816</v>
      </c>
      <c r="AW114" s="273">
        <v>812.19812400000012</v>
      </c>
      <c r="AX114" s="273">
        <v>806.48956010526297</v>
      </c>
      <c r="AY114" s="273">
        <v>812.80697573684211</v>
      </c>
      <c r="AZ114" s="273">
        <v>787.0375086315787</v>
      </c>
      <c r="BA114" s="273">
        <v>768.19431014844497</v>
      </c>
      <c r="BB114" s="273">
        <v>759.68827158421061</v>
      </c>
      <c r="BC114" s="273">
        <v>762.18223357894715</v>
      </c>
      <c r="BD114" s="273">
        <v>765.51717102157909</v>
      </c>
      <c r="BE114" s="260">
        <v>687.92689342228039</v>
      </c>
      <c r="BF114" s="292">
        <v>-0.10381198787384971</v>
      </c>
      <c r="BG114" s="292">
        <v>-7.4765788365822594E-3</v>
      </c>
      <c r="BH114" s="292">
        <v>0.25477806619099619</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168" t="s">
        <v>900</v>
      </c>
    </row>
    <row r="118" spans="1:60" x14ac:dyDescent="0.15">
      <c r="A118" s="168" t="s">
        <v>901</v>
      </c>
    </row>
    <row r="119" spans="1:60" x14ac:dyDescent="0.15">
      <c r="A119" s="168" t="s">
        <v>326</v>
      </c>
    </row>
    <row r="120" spans="1:60" x14ac:dyDescent="0.15">
      <c r="A120" s="168" t="s">
        <v>84</v>
      </c>
    </row>
    <row r="121" spans="1:60" x14ac:dyDescent="0.15">
      <c r="A121" s="168" t="s">
        <v>83</v>
      </c>
    </row>
    <row r="122" spans="1:60" x14ac:dyDescent="0.15">
      <c r="A122" s="168" t="s">
        <v>661</v>
      </c>
    </row>
    <row r="123" spans="1:60" x14ac:dyDescent="0.15">
      <c r="A123" s="161" t="s">
        <v>902</v>
      </c>
    </row>
    <row r="124" spans="1:60" x14ac:dyDescent="0.15">
      <c r="A124" s="161" t="s">
        <v>223</v>
      </c>
    </row>
  </sheetData>
  <mergeCells count="1">
    <mergeCell ref="BF2:BG2"/>
  </mergeCells>
  <conditionalFormatting sqref="BF4:BH53 BF55:BH114">
    <cfRule type="cellIs" dxfId="213" priority="7" operator="lessThanOrEqual">
      <formula>0</formula>
    </cfRule>
    <cfRule type="cellIs" dxfId="212" priority="8" operator="greaterThan">
      <formula>0</formula>
    </cfRule>
  </conditionalFormatting>
  <conditionalFormatting sqref="BF4:BH53 BF55:BH56">
    <cfRule type="cellIs" dxfId="211" priority="5" operator="lessThanOrEqual">
      <formula>0</formula>
    </cfRule>
    <cfRule type="cellIs" dxfId="210" priority="6" operator="greaterThan">
      <formula>0</formula>
    </cfRule>
  </conditionalFormatting>
  <conditionalFormatting sqref="BF54:BH54">
    <cfRule type="cellIs" dxfId="209" priority="3" operator="lessThanOrEqual">
      <formula>0</formula>
    </cfRule>
    <cfRule type="cellIs" dxfId="208" priority="4" operator="greaterThan">
      <formula>0</formula>
    </cfRule>
  </conditionalFormatting>
  <conditionalFormatting sqref="BF54:BH54">
    <cfRule type="cellIs" dxfId="207" priority="1" operator="lessThanOrEqual">
      <formula>0</formula>
    </cfRule>
    <cfRule type="cellIs" dxfId="206" priority="2" operator="greaterThan">
      <formula>0</formula>
    </cfRule>
  </conditionalFormatting>
  <hyperlinks>
    <hyperlink ref="L1" location="Contents!A1" display="Contents" xr:uid="{ED38D669-9A5D-43FD-8D2C-BC8EDF58A426}"/>
    <hyperlink ref="BJ1" location="Contents!A1" display="Contents" xr:uid="{D75C295B-020E-4BAF-88DA-12FD92FA9E6B}"/>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C32E-D6B8-438A-B4A4-5EBD261AE47C}">
  <dimension ref="A1:BJ166"/>
  <sheetViews>
    <sheetView showGridLines="0" workbookViewId="0">
      <pane xSplit="1" ySplit="3" topLeftCell="AQ109"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9" style="168" customWidth="1"/>
    <col min="59" max="59" width="11.75" style="168" customWidth="1"/>
    <col min="60" max="16384" width="9" style="168"/>
  </cols>
  <sheetData>
    <row r="1" spans="1:62" ht="13" x14ac:dyDescent="0.15">
      <c r="A1" s="1097" t="s">
        <v>216</v>
      </c>
      <c r="L1" s="30" t="s">
        <v>199</v>
      </c>
      <c r="BH1" s="942"/>
      <c r="BJ1" s="30" t="s">
        <v>199</v>
      </c>
    </row>
    <row r="2" spans="1:62" x14ac:dyDescent="0.15">
      <c r="BF2" s="1229" t="s">
        <v>197</v>
      </c>
      <c r="BG2" s="1229"/>
      <c r="BH2" s="942" t="s">
        <v>196</v>
      </c>
    </row>
    <row r="3" spans="1:62" x14ac:dyDescent="0.15">
      <c r="A3" s="162" t="s">
        <v>217</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942">
        <v>2020</v>
      </c>
      <c r="BG3" s="942" t="s">
        <v>194</v>
      </c>
      <c r="BH3" s="942">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260.3284936282468</v>
      </c>
      <c r="C5" s="257">
        <v>271.69513455453546</v>
      </c>
      <c r="D5" s="257">
        <v>285.54306489553164</v>
      </c>
      <c r="E5" s="257">
        <v>308.28217364278748</v>
      </c>
      <c r="F5" s="257">
        <v>320.45580166418512</v>
      </c>
      <c r="G5" s="257">
        <v>344.91156554120897</v>
      </c>
      <c r="H5" s="257">
        <v>351.5879037528839</v>
      </c>
      <c r="I5" s="257">
        <v>367.98215192557393</v>
      </c>
      <c r="J5" s="257">
        <v>393.7246878275156</v>
      </c>
      <c r="K5" s="257">
        <v>400.18312616415716</v>
      </c>
      <c r="L5" s="257">
        <v>398.06554255068255</v>
      </c>
      <c r="M5" s="257">
        <v>412.88026891337461</v>
      </c>
      <c r="N5" s="257">
        <v>436.38947941050048</v>
      </c>
      <c r="O5" s="257">
        <v>424.59371305846724</v>
      </c>
      <c r="P5" s="257">
        <v>430.70898947813612</v>
      </c>
      <c r="Q5" s="257">
        <v>440.58174584176777</v>
      </c>
      <c r="R5" s="257">
        <v>420.67008040106765</v>
      </c>
      <c r="S5" s="257">
        <v>406.96533224392033</v>
      </c>
      <c r="T5" s="257">
        <v>387.98746370773767</v>
      </c>
      <c r="U5" s="257">
        <v>408.4266514974143</v>
      </c>
      <c r="V5" s="257">
        <v>403.47308129281083</v>
      </c>
      <c r="W5" s="257">
        <v>393.38521382807176</v>
      </c>
      <c r="X5" s="257">
        <v>406.72509586172345</v>
      </c>
      <c r="Y5" s="257">
        <v>437.3821959532176</v>
      </c>
      <c r="Z5" s="257">
        <v>457.38235171333361</v>
      </c>
      <c r="AA5" s="257">
        <v>444.83044956203656</v>
      </c>
      <c r="AB5" s="257">
        <v>427.99079486014256</v>
      </c>
      <c r="AC5" s="257">
        <v>441.94120067021203</v>
      </c>
      <c r="AD5" s="257">
        <v>438.44546998548896</v>
      </c>
      <c r="AE5" s="257">
        <v>453.15328706710625</v>
      </c>
      <c r="AF5" s="257">
        <v>471.48365456535555</v>
      </c>
      <c r="AG5" s="257">
        <v>480.56038338718059</v>
      </c>
      <c r="AH5" s="257">
        <v>493.98477428055668</v>
      </c>
      <c r="AI5" s="257">
        <v>508.33724754165382</v>
      </c>
      <c r="AJ5" s="257">
        <v>513.23051624271045</v>
      </c>
      <c r="AK5" s="257">
        <v>533.10585924679788</v>
      </c>
      <c r="AL5" s="257">
        <v>535.83675087794006</v>
      </c>
      <c r="AM5" s="257">
        <v>548.65366741582068</v>
      </c>
      <c r="AN5" s="257">
        <v>557.76443447140332</v>
      </c>
      <c r="AO5" s="257">
        <v>555.30700688352192</v>
      </c>
      <c r="AP5" s="257">
        <v>556.52514870472874</v>
      </c>
      <c r="AQ5" s="257">
        <v>548.96029447511762</v>
      </c>
      <c r="AR5" s="257">
        <v>574.70819031653764</v>
      </c>
      <c r="AS5" s="257">
        <v>560.94664039711881</v>
      </c>
      <c r="AT5" s="257">
        <v>532.92798894969371</v>
      </c>
      <c r="AU5" s="257">
        <v>547.06501830541924</v>
      </c>
      <c r="AV5" s="257">
        <v>551.37639695861662</v>
      </c>
      <c r="AW5" s="257">
        <v>547.53328007035407</v>
      </c>
      <c r="AX5" s="257">
        <v>561.27435406581594</v>
      </c>
      <c r="AY5" s="257">
        <v>567.54215822396338</v>
      </c>
      <c r="AZ5" s="257">
        <v>566.28667254192294</v>
      </c>
      <c r="BA5" s="257">
        <v>550.38266706474667</v>
      </c>
      <c r="BB5" s="257">
        <v>563.05982376921258</v>
      </c>
      <c r="BC5" s="257">
        <v>573.34689341453918</v>
      </c>
      <c r="BD5" s="257">
        <v>575.68023399009508</v>
      </c>
      <c r="BE5" s="259">
        <v>515.13707403269871</v>
      </c>
      <c r="BF5" s="1098">
        <v>-0.1076129327428218</v>
      </c>
      <c r="BG5" s="284">
        <v>7.7464544586649531E-3</v>
      </c>
      <c r="BH5" s="284">
        <v>1.6106264640328927E-2</v>
      </c>
    </row>
    <row r="6" spans="1:62" x14ac:dyDescent="0.15">
      <c r="A6" s="168" t="s">
        <v>192</v>
      </c>
      <c r="B6" s="257">
        <v>62.133328844078534</v>
      </c>
      <c r="C6" s="257">
        <v>65.05567306097339</v>
      </c>
      <c r="D6" s="257">
        <v>66.647498120242219</v>
      </c>
      <c r="E6" s="257">
        <v>72.170911063298831</v>
      </c>
      <c r="F6" s="257">
        <v>79.10671585631259</v>
      </c>
      <c r="G6" s="257">
        <v>84.172179648840583</v>
      </c>
      <c r="H6" s="257">
        <v>89.461650387260548</v>
      </c>
      <c r="I6" s="257">
        <v>99.667880017176685</v>
      </c>
      <c r="J6" s="257">
        <v>107.67402467599426</v>
      </c>
      <c r="K6" s="257">
        <v>120.85930368650455</v>
      </c>
      <c r="L6" s="257">
        <v>131.13171875673893</v>
      </c>
      <c r="M6" s="257">
        <v>138.87263359871432</v>
      </c>
      <c r="N6" s="257">
        <v>146.52959479861119</v>
      </c>
      <c r="O6" s="257">
        <v>165.14394542571245</v>
      </c>
      <c r="P6" s="257">
        <v>180.23013829726767</v>
      </c>
      <c r="Q6" s="257">
        <v>198.12399944634657</v>
      </c>
      <c r="R6" s="257">
        <v>210.9644564870876</v>
      </c>
      <c r="S6" s="257">
        <v>221.33768687800725</v>
      </c>
      <c r="T6" s="257">
        <v>217.82706829430595</v>
      </c>
      <c r="U6" s="257">
        <v>226.52933227869337</v>
      </c>
      <c r="V6" s="257">
        <v>233.89510329893471</v>
      </c>
      <c r="W6" s="257">
        <v>230.37299775975035</v>
      </c>
      <c r="X6" s="257">
        <v>239.93272917221631</v>
      </c>
      <c r="Y6" s="257">
        <v>240.95735755839729</v>
      </c>
      <c r="Z6" s="257">
        <v>253.87194410815309</v>
      </c>
      <c r="AA6" s="257">
        <v>267.70740347608944</v>
      </c>
      <c r="AB6" s="257">
        <v>277.11715296743421</v>
      </c>
      <c r="AC6" s="257">
        <v>279.9878579149584</v>
      </c>
      <c r="AD6" s="257">
        <v>283.96920217025331</v>
      </c>
      <c r="AE6" s="257">
        <v>307.61711019111885</v>
      </c>
      <c r="AF6" s="257">
        <v>294.85610246835017</v>
      </c>
      <c r="AG6" s="257">
        <v>306.29824538639906</v>
      </c>
      <c r="AH6" s="257">
        <v>319.9274898240613</v>
      </c>
      <c r="AI6" s="257">
        <v>337.09065013728951</v>
      </c>
      <c r="AJ6" s="257">
        <v>333.90329963114596</v>
      </c>
      <c r="AK6" s="257">
        <v>353.84719538641559</v>
      </c>
      <c r="AL6" s="257">
        <v>352.34912308147665</v>
      </c>
      <c r="AM6" s="257">
        <v>371.57381386682619</v>
      </c>
      <c r="AN6" s="257">
        <v>372.85309448294163</v>
      </c>
      <c r="AO6" s="257">
        <v>390.43884137941905</v>
      </c>
      <c r="AP6" s="257">
        <v>416.58843677460283</v>
      </c>
      <c r="AQ6" s="257">
        <v>427.33949167858651</v>
      </c>
      <c r="AR6" s="257">
        <v>429.60109981776384</v>
      </c>
      <c r="AS6" s="257">
        <v>432.23491395594914</v>
      </c>
      <c r="AT6" s="257">
        <v>433.5446714009633</v>
      </c>
      <c r="AU6" s="257">
        <v>442.61352013592386</v>
      </c>
      <c r="AV6" s="257">
        <v>465.84496484859989</v>
      </c>
      <c r="AW6" s="257">
        <v>473.97299990932794</v>
      </c>
      <c r="AX6" s="257">
        <v>472.83736830418627</v>
      </c>
      <c r="AY6" s="257">
        <v>459.63659339894025</v>
      </c>
      <c r="AZ6" s="257">
        <v>463.12194837424244</v>
      </c>
      <c r="BA6" s="257">
        <v>468.78963216903844</v>
      </c>
      <c r="BB6" s="257">
        <v>476.94689613780372</v>
      </c>
      <c r="BC6" s="257">
        <v>467.96542815104937</v>
      </c>
      <c r="BD6" s="257">
        <v>449.08275151087742</v>
      </c>
      <c r="BE6" s="259">
        <v>359.68477895470443</v>
      </c>
      <c r="BF6" s="1098">
        <v>-0.2012562663557883</v>
      </c>
      <c r="BG6" s="285">
        <v>3.5274401692984014E-3</v>
      </c>
      <c r="BH6" s="284">
        <v>1.1245896536996201E-2</v>
      </c>
    </row>
    <row r="7" spans="1:62" x14ac:dyDescent="0.15">
      <c r="A7" s="168" t="s">
        <v>191</v>
      </c>
      <c r="B7" s="257">
        <v>3451.8918551264583</v>
      </c>
      <c r="C7" s="257">
        <v>3639.7950043545584</v>
      </c>
      <c r="D7" s="257">
        <v>3738.1613189062896</v>
      </c>
      <c r="E7" s="257">
        <v>3947.3434587959291</v>
      </c>
      <c r="F7" s="257">
        <v>4117.3962468389836</v>
      </c>
      <c r="G7" s="257">
        <v>4271.5281316410374</v>
      </c>
      <c r="H7" s="257">
        <v>4309.0686010129357</v>
      </c>
      <c r="I7" s="257">
        <v>4525.8307804311098</v>
      </c>
      <c r="J7" s="257">
        <v>4739.4624470760809</v>
      </c>
      <c r="K7" s="257">
        <v>4567.5799132632719</v>
      </c>
      <c r="L7" s="257">
        <v>4386.8002964495099</v>
      </c>
      <c r="M7" s="257">
        <v>4647.5627810323913</v>
      </c>
      <c r="N7" s="257">
        <v>4791.3366931107685</v>
      </c>
      <c r="O7" s="257">
        <v>4833.6994741605313</v>
      </c>
      <c r="P7" s="257">
        <v>4921.1426864542855</v>
      </c>
      <c r="Q7" s="257">
        <v>4742.3744641367093</v>
      </c>
      <c r="R7" s="257">
        <v>4596.2059256407529</v>
      </c>
      <c r="S7" s="257">
        <v>4371.0942139550152</v>
      </c>
      <c r="T7" s="257">
        <v>4332.1167610171278</v>
      </c>
      <c r="U7" s="257">
        <v>4558.8415662436164</v>
      </c>
      <c r="V7" s="257">
        <v>4576.0066285788516</v>
      </c>
      <c r="W7" s="257">
        <v>4598.1855904034046</v>
      </c>
      <c r="X7" s="257">
        <v>4749.8535398785916</v>
      </c>
      <c r="Y7" s="257">
        <v>4969.1382379712304</v>
      </c>
      <c r="Z7" s="257">
        <v>5058.0780322754918</v>
      </c>
      <c r="AA7" s="257">
        <v>4970.4918137787026</v>
      </c>
      <c r="AB7" s="257">
        <v>4922.6182231804969</v>
      </c>
      <c r="AC7" s="257">
        <v>5004.9212940754969</v>
      </c>
      <c r="AD7" s="257">
        <v>5117.5533244741709</v>
      </c>
      <c r="AE7" s="257">
        <v>5195.388786708997</v>
      </c>
      <c r="AF7" s="257">
        <v>5227.8938286675821</v>
      </c>
      <c r="AG7" s="257">
        <v>5407.6390174560038</v>
      </c>
      <c r="AH7" s="257">
        <v>5483.0260855097467</v>
      </c>
      <c r="AI7" s="257">
        <v>5524.1391265076409</v>
      </c>
      <c r="AJ7" s="257">
        <v>5574.140177578096</v>
      </c>
      <c r="AK7" s="257">
        <v>5740.6846116446732</v>
      </c>
      <c r="AL7" s="257">
        <v>5650.6683812030506</v>
      </c>
      <c r="AM7" s="257">
        <v>5672.3471414571104</v>
      </c>
      <c r="AN7" s="257">
        <v>5737.6315800818238</v>
      </c>
      <c r="AO7" s="257">
        <v>5838.8821084181218</v>
      </c>
      <c r="AP7" s="257">
        <v>5873.1730257153613</v>
      </c>
      <c r="AQ7" s="257">
        <v>5795.2234799100834</v>
      </c>
      <c r="AR7" s="257">
        <v>5884.2188450922959</v>
      </c>
      <c r="AS7" s="257">
        <v>5700.8620581709647</v>
      </c>
      <c r="AT7" s="257">
        <v>5289.2448848641452</v>
      </c>
      <c r="AU7" s="257">
        <v>5485.7237663389678</v>
      </c>
      <c r="AV7" s="257">
        <v>5336.7625282393146</v>
      </c>
      <c r="AW7" s="257">
        <v>5089.8414460821541</v>
      </c>
      <c r="AX7" s="257">
        <v>5249.5601427018082</v>
      </c>
      <c r="AY7" s="257">
        <v>5254.5549183896137</v>
      </c>
      <c r="AZ7" s="257">
        <v>5141.3431762188502</v>
      </c>
      <c r="BA7" s="257">
        <v>5042.5483706607611</v>
      </c>
      <c r="BB7" s="257">
        <v>4983.7198360073935</v>
      </c>
      <c r="BC7" s="257">
        <v>5137.4782485735986</v>
      </c>
      <c r="BD7" s="257">
        <v>4994.4880742503674</v>
      </c>
      <c r="BE7" s="259">
        <v>4432.249418556381</v>
      </c>
      <c r="BF7" s="1098">
        <v>-0.1149964957858356</v>
      </c>
      <c r="BG7" s="285">
        <v>-5.7176489296142385E-3</v>
      </c>
      <c r="BH7" s="284">
        <v>0.13857861467505586</v>
      </c>
    </row>
    <row r="8" spans="1:62" s="161" customFormat="1" x14ac:dyDescent="0.15">
      <c r="A8" s="163" t="s">
        <v>190</v>
      </c>
      <c r="B8" s="260">
        <v>3774.3536775987836</v>
      </c>
      <c r="C8" s="260">
        <v>3976.545811970067</v>
      </c>
      <c r="D8" s="260">
        <v>4090.3518819220635</v>
      </c>
      <c r="E8" s="260">
        <v>4327.796543502016</v>
      </c>
      <c r="F8" s="260">
        <v>4516.9587643594814</v>
      </c>
      <c r="G8" s="260">
        <v>4700.6118768310871</v>
      </c>
      <c r="H8" s="260">
        <v>4750.1181551530799</v>
      </c>
      <c r="I8" s="260">
        <v>4993.4808123738603</v>
      </c>
      <c r="J8" s="260">
        <v>5240.861159579591</v>
      </c>
      <c r="K8" s="260">
        <v>5088.6223431139342</v>
      </c>
      <c r="L8" s="260">
        <v>4915.9975577569321</v>
      </c>
      <c r="M8" s="260">
        <v>5199.3156835444797</v>
      </c>
      <c r="N8" s="260">
        <v>5374.2557673198808</v>
      </c>
      <c r="O8" s="260">
        <v>5423.4371326447108</v>
      </c>
      <c r="P8" s="260">
        <v>5532.0818142296885</v>
      </c>
      <c r="Q8" s="260">
        <v>5381.0802094248238</v>
      </c>
      <c r="R8" s="260">
        <v>5227.8404625289086</v>
      </c>
      <c r="S8" s="260">
        <v>4999.3972330769429</v>
      </c>
      <c r="T8" s="260">
        <v>4937.9312930191709</v>
      </c>
      <c r="U8" s="260">
        <v>5193.7975500197244</v>
      </c>
      <c r="V8" s="260">
        <v>5213.374813170597</v>
      </c>
      <c r="W8" s="260">
        <v>5221.9438019912268</v>
      </c>
      <c r="X8" s="260">
        <v>5396.5113649125315</v>
      </c>
      <c r="Y8" s="260">
        <v>5647.4777914828455</v>
      </c>
      <c r="Z8" s="260">
        <v>5769.332328096978</v>
      </c>
      <c r="AA8" s="260">
        <v>5683.0296668168285</v>
      </c>
      <c r="AB8" s="260">
        <v>5627.7261710080729</v>
      </c>
      <c r="AC8" s="260">
        <v>5726.8503526606673</v>
      </c>
      <c r="AD8" s="260">
        <v>5839.9679966299127</v>
      </c>
      <c r="AE8" s="260">
        <v>5956.1591839672219</v>
      </c>
      <c r="AF8" s="260">
        <v>5994.2335857012877</v>
      </c>
      <c r="AG8" s="260">
        <v>6194.4976462295836</v>
      </c>
      <c r="AH8" s="260">
        <v>6296.9383496143646</v>
      </c>
      <c r="AI8" s="260">
        <v>6369.5670241865837</v>
      </c>
      <c r="AJ8" s="260">
        <v>6421.2739934519523</v>
      </c>
      <c r="AK8" s="260">
        <v>6627.6376662778866</v>
      </c>
      <c r="AL8" s="260">
        <v>6538.8542551624678</v>
      </c>
      <c r="AM8" s="260">
        <v>6592.5746227397576</v>
      </c>
      <c r="AN8" s="260">
        <v>6668.2491090361691</v>
      </c>
      <c r="AO8" s="260">
        <v>6784.6279566810626</v>
      </c>
      <c r="AP8" s="260">
        <v>6846.2866111946933</v>
      </c>
      <c r="AQ8" s="260">
        <v>6771.5232660637876</v>
      </c>
      <c r="AR8" s="260">
        <v>6888.5281352265965</v>
      </c>
      <c r="AS8" s="260">
        <v>6694.0436125240331</v>
      </c>
      <c r="AT8" s="260">
        <v>6255.7175452148022</v>
      </c>
      <c r="AU8" s="260">
        <v>6475.4023047803112</v>
      </c>
      <c r="AV8" s="260">
        <v>6353.9838900465311</v>
      </c>
      <c r="AW8" s="260">
        <v>6111.3477260618356</v>
      </c>
      <c r="AX8" s="260">
        <v>6283.6718650718103</v>
      </c>
      <c r="AY8" s="260">
        <v>6281.733670012517</v>
      </c>
      <c r="AZ8" s="260">
        <v>6170.7517971350153</v>
      </c>
      <c r="BA8" s="260">
        <v>6061.7206698945465</v>
      </c>
      <c r="BB8" s="260">
        <v>6023.7265559144098</v>
      </c>
      <c r="BC8" s="260">
        <v>6178.7905701391874</v>
      </c>
      <c r="BD8" s="260">
        <v>6019.2510597513401</v>
      </c>
      <c r="BE8" s="260">
        <v>5307.071271543784</v>
      </c>
      <c r="BF8" s="286">
        <v>-0.12072597998073364</v>
      </c>
      <c r="BG8" s="286">
        <v>-3.8458865520921703E-3</v>
      </c>
      <c r="BH8" s="286">
        <v>0.165930775852381</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1098"/>
      <c r="BG9" s="285"/>
      <c r="BH9" s="284"/>
    </row>
    <row r="10" spans="1:62" x14ac:dyDescent="0.15">
      <c r="A10" s="168" t="s">
        <v>189</v>
      </c>
      <c r="B10" s="257">
        <v>82.175119553818746</v>
      </c>
      <c r="C10" s="257">
        <v>84.526807774529203</v>
      </c>
      <c r="D10" s="257">
        <v>86.852525331577255</v>
      </c>
      <c r="E10" s="257">
        <v>89.324243404189417</v>
      </c>
      <c r="F10" s="257">
        <v>92.183563905174623</v>
      </c>
      <c r="G10" s="257">
        <v>85.895493427016248</v>
      </c>
      <c r="H10" s="257">
        <v>90.804629084100398</v>
      </c>
      <c r="I10" s="257">
        <v>91.590778255267466</v>
      </c>
      <c r="J10" s="257">
        <v>94.936139984076078</v>
      </c>
      <c r="K10" s="257">
        <v>97.13421099171056</v>
      </c>
      <c r="L10" s="257">
        <v>93.233893146562707</v>
      </c>
      <c r="M10" s="257">
        <v>97.78817752348904</v>
      </c>
      <c r="N10" s="257">
        <v>102.09409934839401</v>
      </c>
      <c r="O10" s="257">
        <v>99.465442329037373</v>
      </c>
      <c r="P10" s="257">
        <v>106.06428513778464</v>
      </c>
      <c r="Q10" s="257">
        <v>101.64301392307488</v>
      </c>
      <c r="R10" s="257">
        <v>97.215867476993111</v>
      </c>
      <c r="S10" s="257">
        <v>97.17400985633158</v>
      </c>
      <c r="T10" s="257">
        <v>100.18643298730018</v>
      </c>
      <c r="U10" s="257">
        <v>97.79747212924886</v>
      </c>
      <c r="V10" s="257">
        <v>94.636076530476728</v>
      </c>
      <c r="W10" s="257">
        <v>100.00370471989535</v>
      </c>
      <c r="X10" s="257">
        <v>104.61759951704219</v>
      </c>
      <c r="Y10" s="257">
        <v>109.94354351915639</v>
      </c>
      <c r="Z10" s="257">
        <v>107.20245908153332</v>
      </c>
      <c r="AA10" s="257">
        <v>100.25377273328897</v>
      </c>
      <c r="AB10" s="257">
        <v>102.83215622645719</v>
      </c>
      <c r="AC10" s="257">
        <v>108.88215951022435</v>
      </c>
      <c r="AD10" s="257">
        <v>107.67447760818925</v>
      </c>
      <c r="AE10" s="257">
        <v>113.9810765285729</v>
      </c>
      <c r="AF10" s="257">
        <v>118.92434807025769</v>
      </c>
      <c r="AG10" s="257">
        <v>126.33340564854142</v>
      </c>
      <c r="AH10" s="257">
        <v>125.01102053648104</v>
      </c>
      <c r="AI10" s="257">
        <v>131.95225995491774</v>
      </c>
      <c r="AJ10" s="257">
        <v>136.43007543947402</v>
      </c>
      <c r="AK10" s="257">
        <v>131.38909338566035</v>
      </c>
      <c r="AL10" s="257">
        <v>120.6907087195809</v>
      </c>
      <c r="AM10" s="257">
        <v>115.99943181110918</v>
      </c>
      <c r="AN10" s="257">
        <v>125.41285225123828</v>
      </c>
      <c r="AO10" s="257">
        <v>137.10844917527575</v>
      </c>
      <c r="AP10" s="257">
        <v>145.27246745590872</v>
      </c>
      <c r="AQ10" s="257">
        <v>151.17958578575582</v>
      </c>
      <c r="AR10" s="257">
        <v>164.52971422179087</v>
      </c>
      <c r="AS10" s="257">
        <v>166.02396145074766</v>
      </c>
      <c r="AT10" s="257">
        <v>158.20631940789866</v>
      </c>
      <c r="AU10" s="257">
        <v>167.09394844909824</v>
      </c>
      <c r="AV10" s="257">
        <v>173.08975688111101</v>
      </c>
      <c r="AW10" s="257">
        <v>181.89785396785419</v>
      </c>
      <c r="AX10" s="257">
        <v>187.82592903127551</v>
      </c>
      <c r="AY10" s="257">
        <v>187.81055823006309</v>
      </c>
      <c r="AZ10" s="257">
        <v>191.2608003873265</v>
      </c>
      <c r="BA10" s="257">
        <v>190.16447271624389</v>
      </c>
      <c r="BB10" s="257">
        <v>188.4835364684119</v>
      </c>
      <c r="BC10" s="257">
        <v>185.89785041883653</v>
      </c>
      <c r="BD10" s="257">
        <v>173.7871073470518</v>
      </c>
      <c r="BE10" s="259">
        <v>161.81792431752933</v>
      </c>
      <c r="BF10" s="1098">
        <v>-7.1416739108353777E-2</v>
      </c>
      <c r="BG10" s="285">
        <v>9.4373565304357587E-3</v>
      </c>
      <c r="BH10" s="284">
        <v>5.0593957297692177E-3</v>
      </c>
    </row>
    <row r="11" spans="1:62" x14ac:dyDescent="0.15">
      <c r="A11" s="168" t="s">
        <v>188</v>
      </c>
      <c r="B11" s="257">
        <v>51.522211303641392</v>
      </c>
      <c r="C11" s="257">
        <v>56.166229720331543</v>
      </c>
      <c r="D11" s="257">
        <v>58.011401807585159</v>
      </c>
      <c r="E11" s="257">
        <v>68.146549914705602</v>
      </c>
      <c r="F11" s="257">
        <v>74.257414333567354</v>
      </c>
      <c r="G11" s="257">
        <v>83.880154717968495</v>
      </c>
      <c r="H11" s="257">
        <v>92.170661586941691</v>
      </c>
      <c r="I11" s="257">
        <v>103.54554592301999</v>
      </c>
      <c r="J11" s="257">
        <v>123.61192935981583</v>
      </c>
      <c r="K11" s="257">
        <v>133.36169947976703</v>
      </c>
      <c r="L11" s="257">
        <v>139.22213035866162</v>
      </c>
      <c r="M11" s="257">
        <v>149.49581957771287</v>
      </c>
      <c r="N11" s="257">
        <v>156.02665334605982</v>
      </c>
      <c r="O11" s="257">
        <v>168.39216689656533</v>
      </c>
      <c r="P11" s="257">
        <v>176.38009615482932</v>
      </c>
      <c r="Q11" s="257">
        <v>175.76922515385786</v>
      </c>
      <c r="R11" s="257">
        <v>167.32057457998079</v>
      </c>
      <c r="S11" s="257">
        <v>167.89301842984267</v>
      </c>
      <c r="T11" s="257">
        <v>162.70650593586961</v>
      </c>
      <c r="U11" s="257">
        <v>169.69338712834801</v>
      </c>
      <c r="V11" s="257">
        <v>176.8443007215071</v>
      </c>
      <c r="W11" s="257">
        <v>191.73274238887686</v>
      </c>
      <c r="X11" s="257">
        <v>197.59978612582194</v>
      </c>
      <c r="Y11" s="257">
        <v>201.13629495350284</v>
      </c>
      <c r="Z11" s="257">
        <v>205.10841986098009</v>
      </c>
      <c r="AA11" s="257">
        <v>196.589009467209</v>
      </c>
      <c r="AB11" s="257">
        <v>205.95368346124579</v>
      </c>
      <c r="AC11" s="257">
        <v>216.31949396932492</v>
      </c>
      <c r="AD11" s="257">
        <v>227.22816503415831</v>
      </c>
      <c r="AE11" s="257">
        <v>237.22860158169877</v>
      </c>
      <c r="AF11" s="257">
        <v>251.65523404619518</v>
      </c>
      <c r="AG11" s="257">
        <v>270.78677688420788</v>
      </c>
      <c r="AH11" s="257">
        <v>283.84999333778421</v>
      </c>
      <c r="AI11" s="257">
        <v>294.40273780778938</v>
      </c>
      <c r="AJ11" s="257">
        <v>297.38880626913328</v>
      </c>
      <c r="AK11" s="257">
        <v>301.7108578742268</v>
      </c>
      <c r="AL11" s="257">
        <v>311.02060757262626</v>
      </c>
      <c r="AM11" s="257">
        <v>311.10447198866177</v>
      </c>
      <c r="AN11" s="257">
        <v>308.23311211868071</v>
      </c>
      <c r="AO11" s="257">
        <v>322.86531590824143</v>
      </c>
      <c r="AP11" s="257">
        <v>329.98089042224797</v>
      </c>
      <c r="AQ11" s="257">
        <v>335.42044197540645</v>
      </c>
      <c r="AR11" s="257">
        <v>349.81974392351594</v>
      </c>
      <c r="AS11" s="257">
        <v>373.03181407406163</v>
      </c>
      <c r="AT11" s="257">
        <v>350.50215985564768</v>
      </c>
      <c r="AU11" s="257">
        <v>398.3290333375665</v>
      </c>
      <c r="AV11" s="257">
        <v>423.76165657442539</v>
      </c>
      <c r="AW11" s="257">
        <v>442.85741672560363</v>
      </c>
      <c r="AX11" s="257">
        <v>482.87260711540995</v>
      </c>
      <c r="AY11" s="257">
        <v>504.52745580172541</v>
      </c>
      <c r="AZ11" s="257">
        <v>487.64302258059774</v>
      </c>
      <c r="BA11" s="257">
        <v>450.7072761950173</v>
      </c>
      <c r="BB11" s="257">
        <v>458.01173573643911</v>
      </c>
      <c r="BC11" s="257">
        <v>443.13456823344285</v>
      </c>
      <c r="BD11" s="257">
        <v>442.2551795982813</v>
      </c>
      <c r="BE11" s="259">
        <v>415.20098021473194</v>
      </c>
      <c r="BF11" s="1098">
        <v>-6.3738379088843611E-2</v>
      </c>
      <c r="BG11" s="285">
        <v>2.3524453245878263E-2</v>
      </c>
      <c r="BH11" s="284">
        <v>1.2981664887582841E-2</v>
      </c>
    </row>
    <row r="12" spans="1:62" x14ac:dyDescent="0.15">
      <c r="A12" s="168" t="s">
        <v>187</v>
      </c>
      <c r="B12" s="257">
        <v>16.704365294528131</v>
      </c>
      <c r="C12" s="257">
        <v>17.923390655556471</v>
      </c>
      <c r="D12" s="257">
        <v>18.252534745405185</v>
      </c>
      <c r="E12" s="257">
        <v>18.728528732725866</v>
      </c>
      <c r="F12" s="257">
        <v>19.850407062612341</v>
      </c>
      <c r="G12" s="257">
        <v>20.933188283161858</v>
      </c>
      <c r="H12" s="257">
        <v>22.3880568706</v>
      </c>
      <c r="I12" s="257">
        <v>22.373272153599999</v>
      </c>
      <c r="J12" s="257">
        <v>21.603397893299999</v>
      </c>
      <c r="K12" s="257">
        <v>20.712262739200003</v>
      </c>
      <c r="L12" s="257">
        <v>17.959126213599998</v>
      </c>
      <c r="M12" s="257">
        <v>18.916770531700003</v>
      </c>
      <c r="N12" s="257">
        <v>19.552914064800003</v>
      </c>
      <c r="O12" s="257">
        <v>20.786603241600002</v>
      </c>
      <c r="P12" s="257">
        <v>21.542211931199997</v>
      </c>
      <c r="Q12" s="257">
        <v>22.092953377000004</v>
      </c>
      <c r="R12" s="257">
        <v>22.531936231500001</v>
      </c>
      <c r="S12" s="257">
        <v>19.214764440700002</v>
      </c>
      <c r="T12" s="257">
        <v>19.404303901900001</v>
      </c>
      <c r="U12" s="257">
        <v>20.623244638899997</v>
      </c>
      <c r="V12" s="257">
        <v>20.245290472600001</v>
      </c>
      <c r="W12" s="257">
        <v>20.874816525899998</v>
      </c>
      <c r="X12" s="257">
        <v>21.593906048999997</v>
      </c>
      <c r="Y12" s="257">
        <v>25.524882053100001</v>
      </c>
      <c r="Z12" s="257">
        <v>30.775054120000004</v>
      </c>
      <c r="AA12" s="257">
        <v>31.687395030603302</v>
      </c>
      <c r="AB12" s="257">
        <v>32.713462535887977</v>
      </c>
      <c r="AC12" s="257">
        <v>33.393172732795819</v>
      </c>
      <c r="AD12" s="257">
        <v>35.613566995119008</v>
      </c>
      <c r="AE12" s="257">
        <v>38.777766689819103</v>
      </c>
      <c r="AF12" s="257">
        <v>42.280931612639762</v>
      </c>
      <c r="AG12" s="257">
        <v>47.649455710281238</v>
      </c>
      <c r="AH12" s="257">
        <v>54.937400023925726</v>
      </c>
      <c r="AI12" s="257">
        <v>56.357503037934045</v>
      </c>
      <c r="AJ12" s="257">
        <v>58.340954664079426</v>
      </c>
      <c r="AK12" s="257">
        <v>56.352876652782875</v>
      </c>
      <c r="AL12" s="257">
        <v>53.787739192637503</v>
      </c>
      <c r="AM12" s="257">
        <v>55.287811184997643</v>
      </c>
      <c r="AN12" s="257">
        <v>55.288287024073604</v>
      </c>
      <c r="AO12" s="257">
        <v>60.237774354879875</v>
      </c>
      <c r="AP12" s="257">
        <v>61.533850092204617</v>
      </c>
      <c r="AQ12" s="257">
        <v>65.436609756956415</v>
      </c>
      <c r="AR12" s="257">
        <v>76.466743584876937</v>
      </c>
      <c r="AS12" s="257">
        <v>77.401806114537308</v>
      </c>
      <c r="AT12" s="257">
        <v>74.37199043524069</v>
      </c>
      <c r="AU12" s="257">
        <v>76.073855311023465</v>
      </c>
      <c r="AV12" s="257">
        <v>87.004447497369952</v>
      </c>
      <c r="AW12" s="257">
        <v>89.37793466876299</v>
      </c>
      <c r="AX12" s="257">
        <v>91.121367588397845</v>
      </c>
      <c r="AY12" s="257">
        <v>88.415051459199333</v>
      </c>
      <c r="AZ12" s="257">
        <v>88.919193256198483</v>
      </c>
      <c r="BA12" s="257">
        <v>94.062948844362936</v>
      </c>
      <c r="BB12" s="257">
        <v>92.393582272060684</v>
      </c>
      <c r="BC12" s="257">
        <v>92.988448913172803</v>
      </c>
      <c r="BD12" s="257">
        <v>94.595079612017315</v>
      </c>
      <c r="BE12" s="259">
        <v>87.653298749534628</v>
      </c>
      <c r="BF12" s="1098">
        <v>-7.5915901537696895E-2</v>
      </c>
      <c r="BG12" s="285">
        <v>2.4344203517390861E-2</v>
      </c>
      <c r="BH12" s="284">
        <v>2.7405661471925128E-3</v>
      </c>
    </row>
    <row r="13" spans="1:62" x14ac:dyDescent="0.15">
      <c r="A13" s="168" t="s">
        <v>186</v>
      </c>
      <c r="B13" s="257">
        <v>21.308531378001824</v>
      </c>
      <c r="C13" s="257">
        <v>23.052586739215304</v>
      </c>
      <c r="D13" s="257">
        <v>24.368448651947531</v>
      </c>
      <c r="E13" s="257">
        <v>25.214097786168871</v>
      </c>
      <c r="F13" s="257">
        <v>25.320420938761078</v>
      </c>
      <c r="G13" s="257">
        <v>27.66261055444976</v>
      </c>
      <c r="H13" s="257">
        <v>26.202925415429601</v>
      </c>
      <c r="I13" s="257">
        <v>29.349780427013606</v>
      </c>
      <c r="J13" s="257">
        <v>28.5913596490808</v>
      </c>
      <c r="K13" s="257">
        <v>32.304652390242403</v>
      </c>
      <c r="L13" s="257">
        <v>32.669946375044283</v>
      </c>
      <c r="M13" s="257">
        <v>33.796884993746943</v>
      </c>
      <c r="N13" s="257">
        <v>34.53684693670138</v>
      </c>
      <c r="O13" s="257">
        <v>35.841788785073156</v>
      </c>
      <c r="P13" s="257">
        <v>37.624094896027195</v>
      </c>
      <c r="Q13" s="257">
        <v>37.407386776271402</v>
      </c>
      <c r="R13" s="257">
        <v>38.498272058461382</v>
      </c>
      <c r="S13" s="257">
        <v>39.951172118779766</v>
      </c>
      <c r="T13" s="257">
        <v>42.500596585878824</v>
      </c>
      <c r="U13" s="257">
        <v>42.717834972943891</v>
      </c>
      <c r="V13" s="257">
        <v>44.02678632185259</v>
      </c>
      <c r="W13" s="257">
        <v>43.652324289628439</v>
      </c>
      <c r="X13" s="257">
        <v>48.227645087480973</v>
      </c>
      <c r="Y13" s="257">
        <v>46.406976726806015</v>
      </c>
      <c r="Z13" s="257">
        <v>48.799640409195185</v>
      </c>
      <c r="AA13" s="257">
        <v>41.979376780745696</v>
      </c>
      <c r="AB13" s="257">
        <v>44.575791053052491</v>
      </c>
      <c r="AC13" s="257">
        <v>52.677584042453908</v>
      </c>
      <c r="AD13" s="257">
        <v>55.292070471469309</v>
      </c>
      <c r="AE13" s="257">
        <v>58.328211026966834</v>
      </c>
      <c r="AF13" s="257">
        <v>58.781662522366467</v>
      </c>
      <c r="AG13" s="257">
        <v>57.499737832134052</v>
      </c>
      <c r="AH13" s="257">
        <v>62.710669932403533</v>
      </c>
      <c r="AI13" s="257">
        <v>63.330513107023371</v>
      </c>
      <c r="AJ13" s="257">
        <v>54.974529537740963</v>
      </c>
      <c r="AK13" s="257">
        <v>54.920625636148571</v>
      </c>
      <c r="AL13" s="257">
        <v>52.905749418041395</v>
      </c>
      <c r="AM13" s="257">
        <v>50.54170803818149</v>
      </c>
      <c r="AN13" s="257">
        <v>52.339448608283888</v>
      </c>
      <c r="AO13" s="257">
        <v>51.877272609578974</v>
      </c>
      <c r="AP13" s="257">
        <v>50.883528665081457</v>
      </c>
      <c r="AQ13" s="257">
        <v>60.775825270011623</v>
      </c>
      <c r="AR13" s="257">
        <v>59.379574268348357</v>
      </c>
      <c r="AS13" s="257">
        <v>66.638957542756444</v>
      </c>
      <c r="AT13" s="257">
        <v>66.775442574944734</v>
      </c>
      <c r="AU13" s="257">
        <v>72.09492835638855</v>
      </c>
      <c r="AV13" s="257">
        <v>69.054626667512224</v>
      </c>
      <c r="AW13" s="257">
        <v>77.499671405996651</v>
      </c>
      <c r="AX13" s="257">
        <v>80.545871701254086</v>
      </c>
      <c r="AY13" s="257">
        <v>85.588985497952009</v>
      </c>
      <c r="AZ13" s="257">
        <v>86.71032472263316</v>
      </c>
      <c r="BA13" s="257">
        <v>91.501188590336326</v>
      </c>
      <c r="BB13" s="257">
        <v>85.599403585869794</v>
      </c>
      <c r="BC13" s="257">
        <v>87.552153360944985</v>
      </c>
      <c r="BD13" s="257">
        <v>93.86547916540087</v>
      </c>
      <c r="BE13" s="259">
        <v>91.878333427291508</v>
      </c>
      <c r="BF13" s="1098">
        <v>-2.3844542806351954E-2</v>
      </c>
      <c r="BG13" s="285">
        <v>3.4639161582142197E-2</v>
      </c>
      <c r="BH13" s="284">
        <v>2.8726659902533129E-3</v>
      </c>
    </row>
    <row r="14" spans="1:62" x14ac:dyDescent="0.15">
      <c r="A14" s="168" t="s">
        <v>185</v>
      </c>
      <c r="B14" s="257">
        <v>2.0685126200999999</v>
      </c>
      <c r="C14" s="257">
        <v>2.1505593794000002</v>
      </c>
      <c r="D14" s="257">
        <v>2.3124342583000002</v>
      </c>
      <c r="E14" s="257">
        <v>2.7633608443000002</v>
      </c>
      <c r="F14" s="257">
        <v>2.9319866589000001</v>
      </c>
      <c r="G14" s="257">
        <v>3.4808998979999997</v>
      </c>
      <c r="H14" s="257">
        <v>3.8028869143000006</v>
      </c>
      <c r="I14" s="257">
        <v>3.8394284029000003</v>
      </c>
      <c r="J14" s="257">
        <v>4.3208075135000001</v>
      </c>
      <c r="K14" s="257">
        <v>4.8103891714999998</v>
      </c>
      <c r="L14" s="257">
        <v>4.8339064213</v>
      </c>
      <c r="M14" s="257">
        <v>5.6202178901000002</v>
      </c>
      <c r="N14" s="257">
        <v>6.8015886701999992</v>
      </c>
      <c r="O14" s="257">
        <v>6.9313611588000015</v>
      </c>
      <c r="P14" s="257">
        <v>7.3101045924000001</v>
      </c>
      <c r="Q14" s="257">
        <v>9.1544504425</v>
      </c>
      <c r="R14" s="257">
        <v>10.032192733099999</v>
      </c>
      <c r="S14" s="257">
        <v>10.9251941391</v>
      </c>
      <c r="T14" s="257">
        <v>10.063309680300002</v>
      </c>
      <c r="U14" s="257">
        <v>10.600992586900002</v>
      </c>
      <c r="V14" s="257">
        <v>12.822463053400002</v>
      </c>
      <c r="W14" s="257">
        <v>13.015417909400002</v>
      </c>
      <c r="X14" s="257">
        <v>13.063830577400001</v>
      </c>
      <c r="Y14" s="257">
        <v>15.6093397031</v>
      </c>
      <c r="Z14" s="257">
        <v>15.811178269900001</v>
      </c>
      <c r="AA14" s="257">
        <v>16.608331487299999</v>
      </c>
      <c r="AB14" s="257">
        <v>18.732415799799998</v>
      </c>
      <c r="AC14" s="257">
        <v>18.793553170699994</v>
      </c>
      <c r="AD14" s="257">
        <v>18.811483042199999</v>
      </c>
      <c r="AE14" s="257">
        <v>20.230637706</v>
      </c>
      <c r="AF14" s="257">
        <v>19.908539240900001</v>
      </c>
      <c r="AG14" s="257">
        <v>22.499033073500001</v>
      </c>
      <c r="AH14" s="257">
        <v>25.700879439599998</v>
      </c>
      <c r="AI14" s="257">
        <v>25.662498014100006</v>
      </c>
      <c r="AJ14" s="257">
        <v>22.442436835799999</v>
      </c>
      <c r="AK14" s="257">
        <v>20.265145769000004</v>
      </c>
      <c r="AL14" s="257">
        <v>20.873480077300002</v>
      </c>
      <c r="AM14" s="257">
        <v>20.27988087040703</v>
      </c>
      <c r="AN14" s="257">
        <v>20.374455790279505</v>
      </c>
      <c r="AO14" s="257">
        <v>23.089980275246461</v>
      </c>
      <c r="AP14" s="257">
        <v>25.221076082757136</v>
      </c>
      <c r="AQ14" s="257">
        <v>26.712739381129868</v>
      </c>
      <c r="AR14" s="257">
        <v>26.991410978632025</v>
      </c>
      <c r="AS14" s="257">
        <v>27.468618794281642</v>
      </c>
      <c r="AT14" s="257">
        <v>27.888094495783925</v>
      </c>
      <c r="AU14" s="257">
        <v>32.126976523751509</v>
      </c>
      <c r="AV14" s="257">
        <v>32.732028125961257</v>
      </c>
      <c r="AW14" s="257">
        <v>34.164238682466369</v>
      </c>
      <c r="AX14" s="257">
        <v>36.439045168580478</v>
      </c>
      <c r="AY14" s="257">
        <v>38.375452182960821</v>
      </c>
      <c r="AZ14" s="257">
        <v>37.505881634922602</v>
      </c>
      <c r="BA14" s="257">
        <v>35.404932209150175</v>
      </c>
      <c r="BB14" s="257">
        <v>34.283299921894717</v>
      </c>
      <c r="BC14" s="257">
        <v>36.990684531279058</v>
      </c>
      <c r="BD14" s="257">
        <v>35.598067986869999</v>
      </c>
      <c r="BE14" s="259">
        <v>28.569750205548601</v>
      </c>
      <c r="BF14" s="1098">
        <v>-0.19962817113371523</v>
      </c>
      <c r="BG14" s="285">
        <v>2.4709490912008469E-2</v>
      </c>
      <c r="BH14" s="284">
        <v>8.9326119340703682E-4</v>
      </c>
    </row>
    <row r="15" spans="1:62" x14ac:dyDescent="0.15">
      <c r="A15" s="168" t="s">
        <v>184</v>
      </c>
      <c r="B15" s="257">
        <v>12.5291418187755</v>
      </c>
      <c r="C15" s="257">
        <v>15.395373486722582</v>
      </c>
      <c r="D15" s="257">
        <v>15.488571208512441</v>
      </c>
      <c r="E15" s="257">
        <v>15.669609125870384</v>
      </c>
      <c r="F15" s="257">
        <v>15.65376926691653</v>
      </c>
      <c r="G15" s="257">
        <v>16.413504507560109</v>
      </c>
      <c r="H15" s="257">
        <v>16.423961628000004</v>
      </c>
      <c r="I15" s="257">
        <v>14.2262462206</v>
      </c>
      <c r="J15" s="257">
        <v>16.641077396500002</v>
      </c>
      <c r="K15" s="257">
        <v>19.624896218099998</v>
      </c>
      <c r="L15" s="257">
        <v>20.069763798900002</v>
      </c>
      <c r="M15" s="257">
        <v>20.133854507100004</v>
      </c>
      <c r="N15" s="257">
        <v>20.156724927400003</v>
      </c>
      <c r="O15" s="257">
        <v>19.905696928600001</v>
      </c>
      <c r="P15" s="257">
        <v>20.675030921099996</v>
      </c>
      <c r="Q15" s="257">
        <v>22.2275339157</v>
      </c>
      <c r="R15" s="257">
        <v>22.776774873499999</v>
      </c>
      <c r="S15" s="257">
        <v>22.500239352600001</v>
      </c>
      <c r="T15" s="257">
        <v>19.481858673600001</v>
      </c>
      <c r="U15" s="257">
        <v>20.262412331100002</v>
      </c>
      <c r="V15" s="257">
        <v>19.583881711500002</v>
      </c>
      <c r="W15" s="257">
        <v>20.850580046099999</v>
      </c>
      <c r="X15" s="257">
        <v>22.475851635200002</v>
      </c>
      <c r="Y15" s="257">
        <v>22.236020539799998</v>
      </c>
      <c r="Z15" s="257">
        <v>19.845181556300002</v>
      </c>
      <c r="AA15" s="257">
        <v>19.555756598400002</v>
      </c>
      <c r="AB15" s="257">
        <v>18.6274144363</v>
      </c>
      <c r="AC15" s="257">
        <v>19.244468155400003</v>
      </c>
      <c r="AD15" s="257">
        <v>19.946498380000005</v>
      </c>
      <c r="AE15" s="257">
        <v>21.5829566245</v>
      </c>
      <c r="AF15" s="257">
        <v>24.282285599300003</v>
      </c>
      <c r="AG15" s="257">
        <v>25.502873538199999</v>
      </c>
      <c r="AH15" s="257">
        <v>25.800466663500004</v>
      </c>
      <c r="AI15" s="257">
        <v>25.3903007521</v>
      </c>
      <c r="AJ15" s="257">
        <v>25.9180056507</v>
      </c>
      <c r="AK15" s="257">
        <v>26.046162586100003</v>
      </c>
      <c r="AL15" s="257">
        <v>24.405532907600001</v>
      </c>
      <c r="AM15" s="257">
        <v>25.093490591793824</v>
      </c>
      <c r="AN15" s="257">
        <v>24.298160219632027</v>
      </c>
      <c r="AO15" s="257">
        <v>27.431789306736725</v>
      </c>
      <c r="AP15" s="257">
        <v>28.564229464158224</v>
      </c>
      <c r="AQ15" s="257">
        <v>27.213934056372949</v>
      </c>
      <c r="AR15" s="257">
        <v>31.014409553824212</v>
      </c>
      <c r="AS15" s="257">
        <v>34.379528924306527</v>
      </c>
      <c r="AT15" s="257">
        <v>34.501295432554194</v>
      </c>
      <c r="AU15" s="257">
        <v>40.186277340176822</v>
      </c>
      <c r="AV15" s="257">
        <v>45.066886063949198</v>
      </c>
      <c r="AW15" s="257">
        <v>46.08857225827235</v>
      </c>
      <c r="AX15" s="257">
        <v>46.955051564759835</v>
      </c>
      <c r="AY15" s="257">
        <v>47.89703267237855</v>
      </c>
      <c r="AZ15" s="257">
        <v>50.257408526464907</v>
      </c>
      <c r="BA15" s="257">
        <v>54.936171203078644</v>
      </c>
      <c r="BB15" s="257">
        <v>53.943669233180778</v>
      </c>
      <c r="BC15" s="257">
        <v>56.658350748187907</v>
      </c>
      <c r="BD15" s="257">
        <v>56.482716681829189</v>
      </c>
      <c r="BE15" s="259">
        <v>44.272428203294403</v>
      </c>
      <c r="BF15" s="1098">
        <v>-0.21831902078268939</v>
      </c>
      <c r="BG15" s="285">
        <v>5.0528931881450356E-2</v>
      </c>
      <c r="BH15" s="284">
        <v>1.38422078482932E-3</v>
      </c>
    </row>
    <row r="16" spans="1:62" x14ac:dyDescent="0.15">
      <c r="A16" s="168" t="s">
        <v>183</v>
      </c>
      <c r="B16" s="257">
        <v>7.6615847316840986</v>
      </c>
      <c r="C16" s="257">
        <v>8.0029559860649613</v>
      </c>
      <c r="D16" s="257">
        <v>8.4716393212501764</v>
      </c>
      <c r="E16" s="257">
        <v>8.7010032093225469</v>
      </c>
      <c r="F16" s="257">
        <v>9.0210766558793747</v>
      </c>
      <c r="G16" s="257">
        <v>9.7181951503036395</v>
      </c>
      <c r="H16" s="257">
        <v>9.8740223820053519</v>
      </c>
      <c r="I16" s="257">
        <v>14.304807841703591</v>
      </c>
      <c r="J16" s="257">
        <v>14.17855351202231</v>
      </c>
      <c r="K16" s="257">
        <v>13.312792719033668</v>
      </c>
      <c r="L16" s="257">
        <v>10.212259224191273</v>
      </c>
      <c r="M16" s="257">
        <v>11.707735517229734</v>
      </c>
      <c r="N16" s="257">
        <v>11.745097789183905</v>
      </c>
      <c r="O16" s="257">
        <v>10.954722488434891</v>
      </c>
      <c r="P16" s="257">
        <v>9.1409629268832955</v>
      </c>
      <c r="Q16" s="257">
        <v>8.5728974962742726</v>
      </c>
      <c r="R16" s="257">
        <v>9.5815082986060034</v>
      </c>
      <c r="S16" s="257">
        <v>9.9185223394153628</v>
      </c>
      <c r="T16" s="257">
        <v>8.9665747179553907</v>
      </c>
      <c r="U16" s="257">
        <v>8.1440596343777329</v>
      </c>
      <c r="V16" s="257">
        <v>8.4006886821441515</v>
      </c>
      <c r="W16" s="257">
        <v>9.1027865162320136</v>
      </c>
      <c r="X16" s="257">
        <v>7.953888158870611</v>
      </c>
      <c r="Y16" s="257">
        <v>8.3277842753433866</v>
      </c>
      <c r="Z16" s="257">
        <v>8.0347979018682132</v>
      </c>
      <c r="AA16" s="257">
        <v>9.647707117483904</v>
      </c>
      <c r="AB16" s="257">
        <v>9.0808053282637236</v>
      </c>
      <c r="AC16" s="257">
        <v>10.590707706214408</v>
      </c>
      <c r="AD16" s="257">
        <v>10.678017690168868</v>
      </c>
      <c r="AE16" s="257">
        <v>10.151326472646875</v>
      </c>
      <c r="AF16" s="257">
        <v>11.26452835202136</v>
      </c>
      <c r="AG16" s="257">
        <v>11.792660146083261</v>
      </c>
      <c r="AH16" s="257">
        <v>10.799844830185187</v>
      </c>
      <c r="AI16" s="257">
        <v>10.279395435145908</v>
      </c>
      <c r="AJ16" s="257">
        <v>12.406487726009368</v>
      </c>
      <c r="AK16" s="257">
        <v>13.168703643866994</v>
      </c>
      <c r="AL16" s="257">
        <v>13.92110786376486</v>
      </c>
      <c r="AM16" s="257">
        <v>15.692231892255013</v>
      </c>
      <c r="AN16" s="257">
        <v>18.128876867159313</v>
      </c>
      <c r="AO16" s="257">
        <v>19.200636134872902</v>
      </c>
      <c r="AP16" s="257">
        <v>19.065925903250591</v>
      </c>
      <c r="AQ16" s="257">
        <v>22.400580434312921</v>
      </c>
      <c r="AR16" s="257">
        <v>23.632824377756393</v>
      </c>
      <c r="AS16" s="257">
        <v>23.772696787045128</v>
      </c>
      <c r="AT16" s="257">
        <v>22.198191880763428</v>
      </c>
      <c r="AU16" s="257">
        <v>24.697155607902861</v>
      </c>
      <c r="AV16" s="257">
        <v>24.621975866809461</v>
      </c>
      <c r="AW16" s="257">
        <v>24.216799085498383</v>
      </c>
      <c r="AX16" s="257">
        <v>25.527780103982369</v>
      </c>
      <c r="AY16" s="257">
        <v>24.77252012841457</v>
      </c>
      <c r="AZ16" s="257">
        <v>23.95023767556884</v>
      </c>
      <c r="BA16" s="257">
        <v>22.144314313295958</v>
      </c>
      <c r="BB16" s="257">
        <v>21.297577155203879</v>
      </c>
      <c r="BC16" s="257">
        <v>20.62945502588035</v>
      </c>
      <c r="BD16" s="257">
        <v>20.291204438264444</v>
      </c>
      <c r="BE16" s="259">
        <v>18.174608696383572</v>
      </c>
      <c r="BF16" s="1098">
        <v>-0.10675823356279524</v>
      </c>
      <c r="BG16" s="285">
        <v>-8.942111915779094E-3</v>
      </c>
      <c r="BH16" s="284">
        <v>5.6824692330297391E-4</v>
      </c>
    </row>
    <row r="17" spans="1:60" x14ac:dyDescent="0.15">
      <c r="A17" s="168" t="s">
        <v>182</v>
      </c>
      <c r="B17" s="257">
        <v>43.741593930774229</v>
      </c>
      <c r="C17" s="257">
        <v>44.034360878939772</v>
      </c>
      <c r="D17" s="257">
        <v>45.994829359168008</v>
      </c>
      <c r="E17" s="257">
        <v>48.952327686452932</v>
      </c>
      <c r="F17" s="257">
        <v>49.102185004006202</v>
      </c>
      <c r="G17" s="257">
        <v>49.36144939871393</v>
      </c>
      <c r="H17" s="257">
        <v>49.542571852941158</v>
      </c>
      <c r="I17" s="257">
        <v>52.286282898421845</v>
      </c>
      <c r="J17" s="257">
        <v>59.676739021238149</v>
      </c>
      <c r="K17" s="257">
        <v>60.831640813997126</v>
      </c>
      <c r="L17" s="257">
        <v>62.707320058347179</v>
      </c>
      <c r="M17" s="257">
        <v>66.190185128284355</v>
      </c>
      <c r="N17" s="257">
        <v>73.913600360140194</v>
      </c>
      <c r="O17" s="257">
        <v>75.187775160620163</v>
      </c>
      <c r="P17" s="257">
        <v>83.152410353494403</v>
      </c>
      <c r="Q17" s="257">
        <v>95.367501528591148</v>
      </c>
      <c r="R17" s="257">
        <v>99.219723274121122</v>
      </c>
      <c r="S17" s="257">
        <v>99.841422028562704</v>
      </c>
      <c r="T17" s="257">
        <v>98.373636628826972</v>
      </c>
      <c r="U17" s="257">
        <v>98.470724001491106</v>
      </c>
      <c r="V17" s="257">
        <v>99.991776764466337</v>
      </c>
      <c r="W17" s="257">
        <v>105.75463995439981</v>
      </c>
      <c r="X17" s="257">
        <v>101.24808602999569</v>
      </c>
      <c r="Y17" s="257">
        <v>103.63203781549866</v>
      </c>
      <c r="Z17" s="257">
        <v>106.40825160303386</v>
      </c>
      <c r="AA17" s="257">
        <v>112.20272245082054</v>
      </c>
      <c r="AB17" s="257">
        <v>106.24002939576368</v>
      </c>
      <c r="AC17" s="257">
        <v>117.54415311510907</v>
      </c>
      <c r="AD17" s="257">
        <v>114.73610102990992</v>
      </c>
      <c r="AE17" s="257">
        <v>124.90475944524987</v>
      </c>
      <c r="AF17" s="257">
        <v>128.17358503788319</v>
      </c>
      <c r="AG17" s="257">
        <v>119.37184105194792</v>
      </c>
      <c r="AH17" s="257">
        <v>127.15459807606354</v>
      </c>
      <c r="AI17" s="257">
        <v>137.88349304914379</v>
      </c>
      <c r="AJ17" s="257">
        <v>138.61234936593917</v>
      </c>
      <c r="AK17" s="257">
        <v>142.06481703520001</v>
      </c>
      <c r="AL17" s="257">
        <v>151.76272278923619</v>
      </c>
      <c r="AM17" s="257">
        <v>156.26968862748851</v>
      </c>
      <c r="AN17" s="257">
        <v>144.36368688702976</v>
      </c>
      <c r="AO17" s="257">
        <v>152.86897061686381</v>
      </c>
      <c r="AP17" s="257">
        <v>153.64615237068094</v>
      </c>
      <c r="AQ17" s="257">
        <v>160.08263548047668</v>
      </c>
      <c r="AR17" s="257">
        <v>171.49393489192809</v>
      </c>
      <c r="AS17" s="257">
        <v>165.35569133108126</v>
      </c>
      <c r="AT17" s="257">
        <v>166.22310104844266</v>
      </c>
      <c r="AU17" s="257">
        <v>167.42953520513851</v>
      </c>
      <c r="AV17" s="257">
        <v>167.30416076388897</v>
      </c>
      <c r="AW17" s="257">
        <v>177.91817399320107</v>
      </c>
      <c r="AX17" s="257">
        <v>183.39241615083969</v>
      </c>
      <c r="AY17" s="257">
        <v>173.33001241576642</v>
      </c>
      <c r="AZ17" s="257">
        <v>172.20115624615295</v>
      </c>
      <c r="BA17" s="257">
        <v>149.2831349533167</v>
      </c>
      <c r="BB17" s="257">
        <v>146.32272536017808</v>
      </c>
      <c r="BC17" s="257">
        <v>119.5828790830533</v>
      </c>
      <c r="BD17" s="257">
        <v>91.15508586994973</v>
      </c>
      <c r="BE17" s="259">
        <v>69.576088821921772</v>
      </c>
      <c r="BF17" s="1098">
        <v>-0.23881383516465937</v>
      </c>
      <c r="BG17" s="285">
        <v>-5.8307845016037363E-2</v>
      </c>
      <c r="BH17" s="284">
        <v>2.1753644916921119E-3</v>
      </c>
    </row>
    <row r="18" spans="1:60" x14ac:dyDescent="0.15">
      <c r="A18" s="168" t="s">
        <v>181</v>
      </c>
      <c r="B18" s="257">
        <v>12.345507106821632</v>
      </c>
      <c r="C18" s="257">
        <v>12.453497368721598</v>
      </c>
      <c r="D18" s="257">
        <v>13.12097420401707</v>
      </c>
      <c r="E18" s="257">
        <v>13.381755483557939</v>
      </c>
      <c r="F18" s="257">
        <v>14.222506662874833</v>
      </c>
      <c r="G18" s="257">
        <v>14.702682410889171</v>
      </c>
      <c r="H18" s="257">
        <v>15.407840261711783</v>
      </c>
      <c r="I18" s="257">
        <v>16.848888126488973</v>
      </c>
      <c r="J18" s="257">
        <v>17.684992171015743</v>
      </c>
      <c r="K18" s="257">
        <v>17.835268320087263</v>
      </c>
      <c r="L18" s="257">
        <v>19.838429609344878</v>
      </c>
      <c r="M18" s="257">
        <v>20.305505239024299</v>
      </c>
      <c r="N18" s="257">
        <v>20.541549030003317</v>
      </c>
      <c r="O18" s="257">
        <v>20.796560713583126</v>
      </c>
      <c r="P18" s="257">
        <v>20.821989010099085</v>
      </c>
      <c r="Q18" s="257">
        <v>19.566548151892622</v>
      </c>
      <c r="R18" s="257">
        <v>19.465932536053156</v>
      </c>
      <c r="S18" s="257">
        <v>19.45844000037534</v>
      </c>
      <c r="T18" s="257">
        <v>19.211759706376757</v>
      </c>
      <c r="U18" s="257">
        <v>18.729226433663865</v>
      </c>
      <c r="V18" s="257">
        <v>18.754361806719952</v>
      </c>
      <c r="W18" s="257">
        <v>18.761004593393697</v>
      </c>
      <c r="X18" s="257">
        <v>20.15454941261115</v>
      </c>
      <c r="Y18" s="257">
        <v>19.5313667550631</v>
      </c>
      <c r="Z18" s="257">
        <v>20.352866974775747</v>
      </c>
      <c r="AA18" s="257">
        <v>21.085472598630602</v>
      </c>
      <c r="AB18" s="257">
        <v>23.094313160455673</v>
      </c>
      <c r="AC18" s="257">
        <v>26.306854739038254</v>
      </c>
      <c r="AD18" s="257">
        <v>28.113904839608107</v>
      </c>
      <c r="AE18" s="257">
        <v>30.794561337439191</v>
      </c>
      <c r="AF18" s="257">
        <v>34.069376098475182</v>
      </c>
      <c r="AG18" s="257">
        <v>33.43416192402195</v>
      </c>
      <c r="AH18" s="257">
        <v>35.992121393638243</v>
      </c>
      <c r="AI18" s="257">
        <v>41.377872396616731</v>
      </c>
      <c r="AJ18" s="257">
        <v>40.787159877254297</v>
      </c>
      <c r="AK18" s="257">
        <v>42.733790758579872</v>
      </c>
      <c r="AL18" s="257">
        <v>45.942144716418994</v>
      </c>
      <c r="AM18" s="257">
        <v>46.087114946462506</v>
      </c>
      <c r="AN18" s="257">
        <v>48.210630137529073</v>
      </c>
      <c r="AO18" s="257">
        <v>49.302977849686357</v>
      </c>
      <c r="AP18" s="257">
        <v>48.668186072889483</v>
      </c>
      <c r="AQ18" s="257">
        <v>51.697129857703217</v>
      </c>
      <c r="AR18" s="257">
        <v>54.363520416735135</v>
      </c>
      <c r="AS18" s="257">
        <v>54.883694479925175</v>
      </c>
      <c r="AT18" s="257">
        <v>53.673099815837531</v>
      </c>
      <c r="AU18" s="257">
        <v>54.750100130266475</v>
      </c>
      <c r="AV18" s="257">
        <v>58.729803660558872</v>
      </c>
      <c r="AW18" s="257">
        <v>59.648463402335111</v>
      </c>
      <c r="AX18" s="257">
        <v>60.576805839006141</v>
      </c>
      <c r="AY18" s="257">
        <v>62.647239928399706</v>
      </c>
      <c r="AZ18" s="257">
        <v>68.748150481576801</v>
      </c>
      <c r="BA18" s="257">
        <v>71.495027657745865</v>
      </c>
      <c r="BB18" s="257">
        <v>70.973304946885918</v>
      </c>
      <c r="BC18" s="257">
        <v>71.283279586823795</v>
      </c>
      <c r="BD18" s="257">
        <v>79.879049038888354</v>
      </c>
      <c r="BE18" s="259">
        <v>68.681985714854363</v>
      </c>
      <c r="BF18" s="1098">
        <v>-0.14252446867721114</v>
      </c>
      <c r="BG18" s="285">
        <v>4.0561182534161189E-2</v>
      </c>
      <c r="BH18" s="284">
        <v>2.1474094832408001E-3</v>
      </c>
    </row>
    <row r="19" spans="1:60" x14ac:dyDescent="0.15">
      <c r="A19" s="168" t="s">
        <v>180</v>
      </c>
      <c r="B19" s="257">
        <v>48.6770947388761</v>
      </c>
      <c r="C19" s="257">
        <v>50.144596973933069</v>
      </c>
      <c r="D19" s="257">
        <v>52.226927189079838</v>
      </c>
      <c r="E19" s="257">
        <v>53.332490736475286</v>
      </c>
      <c r="F19" s="257">
        <v>56.416930008590064</v>
      </c>
      <c r="G19" s="257">
        <v>70.237992702253806</v>
      </c>
      <c r="H19" s="257">
        <v>71.374294935776831</v>
      </c>
      <c r="I19" s="257">
        <v>76.445943721869412</v>
      </c>
      <c r="J19" s="257">
        <v>82.698885213021583</v>
      </c>
      <c r="K19" s="257">
        <v>81.888828128998199</v>
      </c>
      <c r="L19" s="257">
        <v>79.293527319406394</v>
      </c>
      <c r="M19" s="257">
        <v>80.464711551886438</v>
      </c>
      <c r="N19" s="257">
        <v>84.693639465291795</v>
      </c>
      <c r="O19" s="257">
        <v>86.280085507166021</v>
      </c>
      <c r="P19" s="257">
        <v>88.830612646231089</v>
      </c>
      <c r="Q19" s="257">
        <v>99.126110307886591</v>
      </c>
      <c r="R19" s="257">
        <v>99.821153792452861</v>
      </c>
      <c r="S19" s="257">
        <v>87.270057043439309</v>
      </c>
      <c r="T19" s="257">
        <v>83.674896415708645</v>
      </c>
      <c r="U19" s="257">
        <v>88.779007397300219</v>
      </c>
      <c r="V19" s="257">
        <v>83.2360220440424</v>
      </c>
      <c r="W19" s="257">
        <v>81.353988811733686</v>
      </c>
      <c r="X19" s="257">
        <v>85.12641419716698</v>
      </c>
      <c r="Y19" s="257">
        <v>85.234125073791702</v>
      </c>
      <c r="Z19" s="257">
        <v>89.713809767362676</v>
      </c>
      <c r="AA19" s="257">
        <v>89.282701207036638</v>
      </c>
      <c r="AB19" s="257">
        <v>84.874648577912154</v>
      </c>
      <c r="AC19" s="257">
        <v>83.304604226631199</v>
      </c>
      <c r="AD19" s="257">
        <v>84.481199810414054</v>
      </c>
      <c r="AE19" s="257">
        <v>89.375088639478875</v>
      </c>
      <c r="AF19" s="257">
        <v>87.306745175974527</v>
      </c>
      <c r="AG19" s="257">
        <v>88.611718400819854</v>
      </c>
      <c r="AH19" s="257">
        <v>93.982269133042593</v>
      </c>
      <c r="AI19" s="257">
        <v>96.951951207856979</v>
      </c>
      <c r="AJ19" s="257">
        <v>90.461899831510323</v>
      </c>
      <c r="AK19" s="257">
        <v>106.42351248087584</v>
      </c>
      <c r="AL19" s="257">
        <v>113.94704696479617</v>
      </c>
      <c r="AM19" s="257">
        <v>113.18032357895788</v>
      </c>
      <c r="AN19" s="257">
        <v>117.63566868051393</v>
      </c>
      <c r="AO19" s="257">
        <v>120.31139091080959</v>
      </c>
      <c r="AP19" s="257">
        <v>120.46939407834763</v>
      </c>
      <c r="AQ19" s="257">
        <v>124.74976258733759</v>
      </c>
      <c r="AR19" s="257">
        <v>123.45837943076053</v>
      </c>
      <c r="AS19" s="257">
        <v>115.86846114808168</v>
      </c>
      <c r="AT19" s="257">
        <v>109.83815364215604</v>
      </c>
      <c r="AU19" s="257">
        <v>108.92447795580983</v>
      </c>
      <c r="AV19" s="257">
        <v>111.1143611955715</v>
      </c>
      <c r="AW19" s="257">
        <v>108.34358595972837</v>
      </c>
      <c r="AX19" s="257">
        <v>105.67898727546175</v>
      </c>
      <c r="AY19" s="257">
        <v>105.31436785366941</v>
      </c>
      <c r="AZ19" s="257">
        <v>108.59042726226458</v>
      </c>
      <c r="BA19" s="257">
        <v>112.31276120190196</v>
      </c>
      <c r="BB19" s="257">
        <v>108.36401983582039</v>
      </c>
      <c r="BC19" s="257">
        <v>111.8258963754196</v>
      </c>
      <c r="BD19" s="257">
        <v>115.72390805049328</v>
      </c>
      <c r="BE19" s="259">
        <v>108.97916891696242</v>
      </c>
      <c r="BF19" s="1098">
        <v>-6.0856019679018103E-2</v>
      </c>
      <c r="BG19" s="285">
        <v>5.2335775052740896E-3</v>
      </c>
      <c r="BH19" s="284">
        <v>3.4073403436466494E-3</v>
      </c>
    </row>
    <row r="20" spans="1:60" x14ac:dyDescent="0.15">
      <c r="A20" s="168" t="s">
        <v>179</v>
      </c>
      <c r="B20" s="257">
        <v>7.2118598026929943</v>
      </c>
      <c r="C20" s="257">
        <v>7.4952096126534302</v>
      </c>
      <c r="D20" s="257">
        <v>8.0569121121903002</v>
      </c>
      <c r="E20" s="257">
        <v>8.2901681619786363</v>
      </c>
      <c r="F20" s="257">
        <v>8.9300120399454102</v>
      </c>
      <c r="G20" s="257">
        <v>9.1683934827679288</v>
      </c>
      <c r="H20" s="257">
        <v>9.8647192715600855</v>
      </c>
      <c r="I20" s="257">
        <v>11.448860913022511</v>
      </c>
      <c r="J20" s="257">
        <v>11.586221380399497</v>
      </c>
      <c r="K20" s="257">
        <v>10.502061111164874</v>
      </c>
      <c r="L20" s="257">
        <v>11.950407010434397</v>
      </c>
      <c r="M20" s="257">
        <v>12.196816400074542</v>
      </c>
      <c r="N20" s="257">
        <v>12.873657792116852</v>
      </c>
      <c r="O20" s="257">
        <v>14.845499972421475</v>
      </c>
      <c r="P20" s="257">
        <v>15.607118581538261</v>
      </c>
      <c r="Q20" s="257">
        <v>15.18977388657458</v>
      </c>
      <c r="R20" s="257">
        <v>14.664238260290865</v>
      </c>
      <c r="S20" s="257">
        <v>13.800460658911893</v>
      </c>
      <c r="T20" s="257">
        <v>12.003982254666093</v>
      </c>
      <c r="U20" s="257">
        <v>11.856024219217563</v>
      </c>
      <c r="V20" s="257">
        <v>12.621209716544477</v>
      </c>
      <c r="W20" s="257">
        <v>12.669154490854492</v>
      </c>
      <c r="X20" s="257">
        <v>12.990037729578368</v>
      </c>
      <c r="Y20" s="257">
        <v>14.560285712097373</v>
      </c>
      <c r="Z20" s="257">
        <v>14.851284575418488</v>
      </c>
      <c r="AA20" s="257">
        <v>14.131422633266773</v>
      </c>
      <c r="AB20" s="257">
        <v>14.745131310792289</v>
      </c>
      <c r="AC20" s="257">
        <v>15.434187682707176</v>
      </c>
      <c r="AD20" s="257">
        <v>16.112221554505048</v>
      </c>
      <c r="AE20" s="257">
        <v>17.954258990146553</v>
      </c>
      <c r="AF20" s="257">
        <v>20.415655826012539</v>
      </c>
      <c r="AG20" s="257">
        <v>21.002612861114166</v>
      </c>
      <c r="AH20" s="257">
        <v>21.275924254646451</v>
      </c>
      <c r="AI20" s="257">
        <v>21.840490340316155</v>
      </c>
      <c r="AJ20" s="257">
        <v>23.607069136350376</v>
      </c>
      <c r="AK20" s="257">
        <v>20.375999374894864</v>
      </c>
      <c r="AL20" s="257">
        <v>19.753465166204972</v>
      </c>
      <c r="AM20" s="257">
        <v>19.810723883944416</v>
      </c>
      <c r="AN20" s="257">
        <v>21.334023513146466</v>
      </c>
      <c r="AO20" s="257">
        <v>23.054038831434589</v>
      </c>
      <c r="AP20" s="257">
        <v>23.121211263063795</v>
      </c>
      <c r="AQ20" s="257">
        <v>23.323376416995977</v>
      </c>
      <c r="AR20" s="257">
        <v>25.311669995473377</v>
      </c>
      <c r="AS20" s="257">
        <v>28.038433304284489</v>
      </c>
      <c r="AT20" s="257">
        <v>30.262610902903948</v>
      </c>
      <c r="AU20" s="257">
        <v>32.293408975284656</v>
      </c>
      <c r="AV20" s="257">
        <v>33.412953233119417</v>
      </c>
      <c r="AW20" s="257">
        <v>34.561550891748645</v>
      </c>
      <c r="AX20" s="257">
        <v>34.761455201967728</v>
      </c>
      <c r="AY20" s="257">
        <v>35.157858760553054</v>
      </c>
      <c r="AZ20" s="257">
        <v>36.045393456804078</v>
      </c>
      <c r="BA20" s="257">
        <v>37.453184555172768</v>
      </c>
      <c r="BB20" s="257">
        <v>38.652239188537877</v>
      </c>
      <c r="BC20" s="257">
        <v>40.481885297519369</v>
      </c>
      <c r="BD20" s="257">
        <v>40.541223590243888</v>
      </c>
      <c r="BE20" s="259">
        <v>34.664121866038656</v>
      </c>
      <c r="BF20" s="1098">
        <v>-0.14730222501531276</v>
      </c>
      <c r="BG20" s="285">
        <v>2.9672338418387678E-2</v>
      </c>
      <c r="BH20" s="284">
        <v>1.0838076862306984E-3</v>
      </c>
    </row>
    <row r="21" spans="1:60" s="161" customFormat="1" x14ac:dyDescent="0.15">
      <c r="A21" s="163" t="s">
        <v>178</v>
      </c>
      <c r="B21" s="260">
        <v>305.94552227971468</v>
      </c>
      <c r="C21" s="260">
        <v>321.34556857606793</v>
      </c>
      <c r="D21" s="260">
        <v>333.1571981890329</v>
      </c>
      <c r="E21" s="260">
        <v>352.50413508574758</v>
      </c>
      <c r="F21" s="260">
        <v>367.89027253722787</v>
      </c>
      <c r="G21" s="260">
        <v>391.45456453308492</v>
      </c>
      <c r="H21" s="260">
        <v>407.85657020336691</v>
      </c>
      <c r="I21" s="260">
        <v>436.25983488390739</v>
      </c>
      <c r="J21" s="260">
        <v>475.53010309396996</v>
      </c>
      <c r="K21" s="260">
        <v>492.31870208380104</v>
      </c>
      <c r="L21" s="260">
        <v>491.99070953579269</v>
      </c>
      <c r="M21" s="260">
        <v>516.61667886034809</v>
      </c>
      <c r="N21" s="260">
        <v>542.93637173029128</v>
      </c>
      <c r="O21" s="260">
        <v>559.38770318190143</v>
      </c>
      <c r="P21" s="260">
        <v>587.14891715158717</v>
      </c>
      <c r="Q21" s="260">
        <v>606.11739495962331</v>
      </c>
      <c r="R21" s="260">
        <v>601.12817411505932</v>
      </c>
      <c r="S21" s="260">
        <v>587.94730040805871</v>
      </c>
      <c r="T21" s="260">
        <v>576.57385748838237</v>
      </c>
      <c r="U21" s="260">
        <v>587.67438547349138</v>
      </c>
      <c r="V21" s="260">
        <v>591.1628578252537</v>
      </c>
      <c r="W21" s="260">
        <v>617.77116024641418</v>
      </c>
      <c r="X21" s="260">
        <v>635.05159452016778</v>
      </c>
      <c r="Y21" s="260">
        <v>652.14265712725967</v>
      </c>
      <c r="Z21" s="260">
        <v>666.90294412036735</v>
      </c>
      <c r="AA21" s="260">
        <v>653.02366810478554</v>
      </c>
      <c r="AB21" s="260">
        <v>661.46985128593099</v>
      </c>
      <c r="AC21" s="260">
        <v>702.49093905059885</v>
      </c>
      <c r="AD21" s="260">
        <v>718.68770645574205</v>
      </c>
      <c r="AE21" s="260">
        <v>763.30924504251902</v>
      </c>
      <c r="AF21" s="260">
        <v>797.06289158202617</v>
      </c>
      <c r="AG21" s="260">
        <v>824.48427707085136</v>
      </c>
      <c r="AH21" s="260">
        <v>867.21518762127062</v>
      </c>
      <c r="AI21" s="260">
        <v>905.42901510294439</v>
      </c>
      <c r="AJ21" s="260">
        <v>901.36977433399113</v>
      </c>
      <c r="AK21" s="260">
        <v>915.45158519733593</v>
      </c>
      <c r="AL21" s="260">
        <v>929.01030538820737</v>
      </c>
      <c r="AM21" s="260">
        <v>929.34687741425944</v>
      </c>
      <c r="AN21" s="260">
        <v>935.61920209756647</v>
      </c>
      <c r="AO21" s="260">
        <v>987.34859597362674</v>
      </c>
      <c r="AP21" s="260">
        <v>1006.4269118705907</v>
      </c>
      <c r="AQ21" s="260">
        <v>1048.9926210024594</v>
      </c>
      <c r="AR21" s="260">
        <v>1106.4619256436415</v>
      </c>
      <c r="AS21" s="260">
        <v>1132.8636639511087</v>
      </c>
      <c r="AT21" s="260">
        <v>1094.4404594921734</v>
      </c>
      <c r="AU21" s="260">
        <v>1173.9996971924072</v>
      </c>
      <c r="AV21" s="260">
        <v>1225.892656530277</v>
      </c>
      <c r="AW21" s="260">
        <v>1276.5742610414675</v>
      </c>
      <c r="AX21" s="260">
        <v>1335.6973167409353</v>
      </c>
      <c r="AY21" s="260">
        <v>1353.8365349310827</v>
      </c>
      <c r="AZ21" s="260">
        <v>1351.8319962305104</v>
      </c>
      <c r="BA21" s="260">
        <v>1309.4654124396227</v>
      </c>
      <c r="BB21" s="260">
        <v>1298.3250937044834</v>
      </c>
      <c r="BC21" s="260">
        <v>1267.025451574561</v>
      </c>
      <c r="BD21" s="260">
        <v>1244.1741013792903</v>
      </c>
      <c r="BE21" s="260">
        <v>1129.4686891340912</v>
      </c>
      <c r="BF21" s="286">
        <v>-9.46743644153758E-2</v>
      </c>
      <c r="BG21" s="286">
        <v>1.2905435593294046E-2</v>
      </c>
      <c r="BH21" s="286">
        <v>3.5313943661147471E-2</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1098"/>
      <c r="BG22" s="285"/>
      <c r="BH22" s="284"/>
    </row>
    <row r="23" spans="1:60" x14ac:dyDescent="0.15">
      <c r="A23" s="162" t="s">
        <v>177</v>
      </c>
      <c r="B23" s="257">
        <v>39.529179217571659</v>
      </c>
      <c r="C23" s="257">
        <v>39.819096883898339</v>
      </c>
      <c r="D23" s="257">
        <v>40.112029226577377</v>
      </c>
      <c r="E23" s="257">
        <v>43.012019821875178</v>
      </c>
      <c r="F23" s="257">
        <v>46.052561282902516</v>
      </c>
      <c r="G23" s="257">
        <v>50.712922520657067</v>
      </c>
      <c r="H23" s="257">
        <v>53.331180299231555</v>
      </c>
      <c r="I23" s="257">
        <v>54.510506223025004</v>
      </c>
      <c r="J23" s="257">
        <v>57.902046527418406</v>
      </c>
      <c r="K23" s="257">
        <v>55.203742254573434</v>
      </c>
      <c r="L23" s="257">
        <v>53.272720297936594</v>
      </c>
      <c r="M23" s="257">
        <v>58.035267106834873</v>
      </c>
      <c r="N23" s="257">
        <v>53.840278239308468</v>
      </c>
      <c r="O23" s="257">
        <v>56.618193646637486</v>
      </c>
      <c r="P23" s="257">
        <v>59.126919753238695</v>
      </c>
      <c r="Q23" s="257">
        <v>57.869817673397598</v>
      </c>
      <c r="R23" s="257">
        <v>54.49495452853099</v>
      </c>
      <c r="S23" s="257">
        <v>51.859650727465535</v>
      </c>
      <c r="T23" s="257">
        <v>51.347143963473783</v>
      </c>
      <c r="U23" s="257">
        <v>53.192629136697491</v>
      </c>
      <c r="V23" s="257">
        <v>54.250896195465621</v>
      </c>
      <c r="W23" s="257">
        <v>53.87854531524777</v>
      </c>
      <c r="X23" s="257">
        <v>54.858148864051245</v>
      </c>
      <c r="Y23" s="257">
        <v>53.37493670765771</v>
      </c>
      <c r="Z23" s="257">
        <v>53.652226633371079</v>
      </c>
      <c r="AA23" s="257">
        <v>57.955634290305817</v>
      </c>
      <c r="AB23" s="257">
        <v>62.843586914014438</v>
      </c>
      <c r="AC23" s="257">
        <v>57.534919300419588</v>
      </c>
      <c r="AD23" s="257">
        <v>58.016149244980362</v>
      </c>
      <c r="AE23" s="257">
        <v>58.543818278683794</v>
      </c>
      <c r="AF23" s="257">
        <v>61.098331058255624</v>
      </c>
      <c r="AG23" s="257">
        <v>62.932575773154923</v>
      </c>
      <c r="AH23" s="257">
        <v>63.508866508122502</v>
      </c>
      <c r="AI23" s="257">
        <v>63.755343793428459</v>
      </c>
      <c r="AJ23" s="257">
        <v>62.993243567205383</v>
      </c>
      <c r="AK23" s="257">
        <v>63.548746848108856</v>
      </c>
      <c r="AL23" s="257">
        <v>68.185130786834193</v>
      </c>
      <c r="AM23" s="257">
        <v>69.295093925232464</v>
      </c>
      <c r="AN23" s="257">
        <v>75.016087970187385</v>
      </c>
      <c r="AO23" s="257">
        <v>73.715680608542726</v>
      </c>
      <c r="AP23" s="257">
        <v>74.739070187015983</v>
      </c>
      <c r="AQ23" s="257">
        <v>72.659425298553842</v>
      </c>
      <c r="AR23" s="257">
        <v>68.973639528864027</v>
      </c>
      <c r="AS23" s="257">
        <v>69.787216183004219</v>
      </c>
      <c r="AT23" s="257">
        <v>63.571864419971156</v>
      </c>
      <c r="AU23" s="257">
        <v>67.818627413396797</v>
      </c>
      <c r="AV23" s="257">
        <v>64.671654473640103</v>
      </c>
      <c r="AW23" s="257">
        <v>62.195586914392102</v>
      </c>
      <c r="AX23" s="257">
        <v>62.854652512168975</v>
      </c>
      <c r="AY23" s="257">
        <v>58.634627140288814</v>
      </c>
      <c r="AZ23" s="257">
        <v>60.69098499225025</v>
      </c>
      <c r="BA23" s="257">
        <v>61.637064970109954</v>
      </c>
      <c r="BB23" s="257">
        <v>64.458278683188908</v>
      </c>
      <c r="BC23" s="257">
        <v>62.159467993395324</v>
      </c>
      <c r="BD23" s="257">
        <v>63.719064225309111</v>
      </c>
      <c r="BE23" s="259">
        <v>55.274947257629393</v>
      </c>
      <c r="BF23" s="1098">
        <v>-0.13489120592459736</v>
      </c>
      <c r="BG23" s="285">
        <v>2.3130775476265519E-4</v>
      </c>
      <c r="BH23" s="284">
        <v>1.7282253081537904E-3</v>
      </c>
    </row>
    <row r="24" spans="1:60" x14ac:dyDescent="0.15">
      <c r="A24" s="162" t="s">
        <v>176</v>
      </c>
      <c r="B24" s="257">
        <v>124.71285672724908</v>
      </c>
      <c r="C24" s="257">
        <v>118.47594249741687</v>
      </c>
      <c r="D24" s="257">
        <v>123.42954984338047</v>
      </c>
      <c r="E24" s="257">
        <v>135.0960570908353</v>
      </c>
      <c r="F24" s="257">
        <v>144.44474956243377</v>
      </c>
      <c r="G24" s="257">
        <v>148.9869088933882</v>
      </c>
      <c r="H24" s="257">
        <v>142.06511731131314</v>
      </c>
      <c r="I24" s="257">
        <v>149.25974624087883</v>
      </c>
      <c r="J24" s="257">
        <v>147.14229904731437</v>
      </c>
      <c r="K24" s="257">
        <v>141.36546711216826</v>
      </c>
      <c r="L24" s="257">
        <v>126.04934709113078</v>
      </c>
      <c r="M24" s="257">
        <v>132.04882913237694</v>
      </c>
      <c r="N24" s="257">
        <v>131.60855761311046</v>
      </c>
      <c r="O24" s="257">
        <v>136.81002269304341</v>
      </c>
      <c r="P24" s="257">
        <v>142.24250041423446</v>
      </c>
      <c r="Q24" s="257">
        <v>136.06324771320647</v>
      </c>
      <c r="R24" s="257">
        <v>129.38558820715028</v>
      </c>
      <c r="S24" s="257">
        <v>121.93492088202262</v>
      </c>
      <c r="T24" s="257">
        <v>109.25615358025169</v>
      </c>
      <c r="U24" s="257">
        <v>113.1889578327264</v>
      </c>
      <c r="V24" s="257">
        <v>114.22874550488768</v>
      </c>
      <c r="W24" s="257">
        <v>113.72319119127961</v>
      </c>
      <c r="X24" s="257">
        <v>115.21475645775863</v>
      </c>
      <c r="Y24" s="257">
        <v>117.18859417390368</v>
      </c>
      <c r="Z24" s="257">
        <v>119.75029468728577</v>
      </c>
      <c r="AA24" s="257">
        <v>126.49766868483798</v>
      </c>
      <c r="AB24" s="257">
        <v>130.7295905224606</v>
      </c>
      <c r="AC24" s="257">
        <v>128.07084807555131</v>
      </c>
      <c r="AD24" s="257">
        <v>126.06543899816454</v>
      </c>
      <c r="AE24" s="257">
        <v>129.57845523396949</v>
      </c>
      <c r="AF24" s="257">
        <v>128.92872993010303</v>
      </c>
      <c r="AG24" s="257">
        <v>137.19224745321813</v>
      </c>
      <c r="AH24" s="257">
        <v>135.91401478757578</v>
      </c>
      <c r="AI24" s="257">
        <v>139.85770572572832</v>
      </c>
      <c r="AJ24" s="257">
        <v>133.26341940642544</v>
      </c>
      <c r="AK24" s="257">
        <v>136.28817499098452</v>
      </c>
      <c r="AL24" s="257">
        <v>136.33913149391574</v>
      </c>
      <c r="AM24" s="257">
        <v>134.15200620622326</v>
      </c>
      <c r="AN24" s="257">
        <v>141.24912839229717</v>
      </c>
      <c r="AO24" s="257">
        <v>140.10648621688722</v>
      </c>
      <c r="AP24" s="257">
        <v>136.15502014590254</v>
      </c>
      <c r="AQ24" s="257">
        <v>138.22495740383732</v>
      </c>
      <c r="AR24" s="257">
        <v>137.77828442363921</v>
      </c>
      <c r="AS24" s="257">
        <v>139.13469741645915</v>
      </c>
      <c r="AT24" s="257">
        <v>124.62538538126532</v>
      </c>
      <c r="AU24" s="257">
        <v>133.52637868767985</v>
      </c>
      <c r="AV24" s="257">
        <v>120.60549795669843</v>
      </c>
      <c r="AW24" s="257">
        <v>116.19925972178207</v>
      </c>
      <c r="AX24" s="257">
        <v>117.33005915775013</v>
      </c>
      <c r="AY24" s="257">
        <v>108.79619999320053</v>
      </c>
      <c r="AZ24" s="257">
        <v>115.24694413922231</v>
      </c>
      <c r="BA24" s="257">
        <v>116.89721362474542</v>
      </c>
      <c r="BB24" s="257">
        <v>118.82186119199251</v>
      </c>
      <c r="BC24" s="257">
        <v>125.47815539090045</v>
      </c>
      <c r="BD24" s="257">
        <v>121.62687273102796</v>
      </c>
      <c r="BE24" s="259">
        <v>88.741776489210139</v>
      </c>
      <c r="BF24" s="1098">
        <v>-0.27237040111412669</v>
      </c>
      <c r="BG24" s="285">
        <v>-2.4324749897175479E-3</v>
      </c>
      <c r="BH24" s="284">
        <v>2.7745984687124509E-3</v>
      </c>
    </row>
    <row r="25" spans="1:60" x14ac:dyDescent="0.15">
      <c r="A25" s="162" t="s">
        <v>175</v>
      </c>
      <c r="B25" s="257">
        <v>36.7442132336</v>
      </c>
      <c r="C25" s="257">
        <v>39.2106661798</v>
      </c>
      <c r="D25" s="257">
        <v>45.227863366200005</v>
      </c>
      <c r="E25" s="257">
        <v>51.011343779000008</v>
      </c>
      <c r="F25" s="257">
        <v>55.747480970400005</v>
      </c>
      <c r="G25" s="257">
        <v>62.362575212300008</v>
      </c>
      <c r="H25" s="257">
        <v>64.572936237500002</v>
      </c>
      <c r="I25" s="257">
        <v>66.629984883000006</v>
      </c>
      <c r="J25" s="257">
        <v>68.637047357200018</v>
      </c>
      <c r="K25" s="257">
        <v>69.8614355813</v>
      </c>
      <c r="L25" s="257">
        <v>75.133677198100003</v>
      </c>
      <c r="M25" s="257">
        <v>75.923646191800003</v>
      </c>
      <c r="N25" s="257">
        <v>78.436930045300002</v>
      </c>
      <c r="O25" s="257">
        <v>82.095275479300014</v>
      </c>
      <c r="P25" s="257">
        <v>84.922342234300018</v>
      </c>
      <c r="Q25" s="257">
        <v>89.136716401900017</v>
      </c>
      <c r="R25" s="257">
        <v>85.465490667500035</v>
      </c>
      <c r="S25" s="257">
        <v>87.046276686600009</v>
      </c>
      <c r="T25" s="257">
        <v>85.980120827099995</v>
      </c>
      <c r="U25" s="257">
        <v>85.011034948800003</v>
      </c>
      <c r="V25" s="257">
        <v>84.876635437299996</v>
      </c>
      <c r="W25" s="257">
        <v>87.893583952200004</v>
      </c>
      <c r="X25" s="257">
        <v>87.760496958200022</v>
      </c>
      <c r="Y25" s="257">
        <v>86.551172153999985</v>
      </c>
      <c r="Z25" s="257">
        <v>86.792073131799981</v>
      </c>
      <c r="AA25" s="257">
        <v>74.399807559345007</v>
      </c>
      <c r="AB25" s="257">
        <v>59.883492511362157</v>
      </c>
      <c r="AC25" s="257">
        <v>58.121798187083634</v>
      </c>
      <c r="AD25" s="257">
        <v>60.262506386805661</v>
      </c>
      <c r="AE25" s="257">
        <v>56.6927607977345</v>
      </c>
      <c r="AF25" s="257">
        <v>58.784126503076997</v>
      </c>
      <c r="AG25" s="257">
        <v>56.813971680024864</v>
      </c>
      <c r="AH25" s="257">
        <v>56.084514411183655</v>
      </c>
      <c r="AI25" s="257">
        <v>53.773859280261995</v>
      </c>
      <c r="AJ25" s="257">
        <v>45.800287312204972</v>
      </c>
      <c r="AK25" s="257">
        <v>43.434353251611064</v>
      </c>
      <c r="AL25" s="257">
        <v>46.368468652000075</v>
      </c>
      <c r="AM25" s="257">
        <v>44.563602144881294</v>
      </c>
      <c r="AN25" s="257">
        <v>48.577104293902558</v>
      </c>
      <c r="AO25" s="257">
        <v>46.666819923489555</v>
      </c>
      <c r="AP25" s="257">
        <v>48.546668016704359</v>
      </c>
      <c r="AQ25" s="257">
        <v>49.391392974911653</v>
      </c>
      <c r="AR25" s="257">
        <v>52.735820164635449</v>
      </c>
      <c r="AS25" s="257">
        <v>50.344725810620552</v>
      </c>
      <c r="AT25" s="257">
        <v>43.532504617238352</v>
      </c>
      <c r="AU25" s="257">
        <v>45.588426228281179</v>
      </c>
      <c r="AV25" s="257">
        <v>50.520928452322323</v>
      </c>
      <c r="AW25" s="257">
        <v>45.813123030821558</v>
      </c>
      <c r="AX25" s="257">
        <v>40.669335864430167</v>
      </c>
      <c r="AY25" s="257">
        <v>43.117265872585989</v>
      </c>
      <c r="AZ25" s="257">
        <v>45.831655606314818</v>
      </c>
      <c r="BA25" s="257">
        <v>43.015746363397902</v>
      </c>
      <c r="BB25" s="257">
        <v>45.698100877895328</v>
      </c>
      <c r="BC25" s="257">
        <v>42.534286909735016</v>
      </c>
      <c r="BD25" s="257">
        <v>41.199324322758017</v>
      </c>
      <c r="BE25" s="259">
        <v>35.820465868942364</v>
      </c>
      <c r="BF25" s="1098">
        <v>-0.13293248540280922</v>
      </c>
      <c r="BG25" s="285">
        <v>-5.4934589994846128E-3</v>
      </c>
      <c r="BH25" s="284">
        <v>1.1199619128722121E-3</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21.267923299509508</v>
      </c>
      <c r="AB26" s="257">
        <v>14.793535296504688</v>
      </c>
      <c r="AC26" s="257">
        <v>14.49081996523098</v>
      </c>
      <c r="AD26" s="257">
        <v>15.530801565955549</v>
      </c>
      <c r="AE26" s="257">
        <v>14.448413381081947</v>
      </c>
      <c r="AF26" s="257">
        <v>15.110146225747055</v>
      </c>
      <c r="AG26" s="257">
        <v>15.113834037914396</v>
      </c>
      <c r="AH26" s="257">
        <v>16.609701275827451</v>
      </c>
      <c r="AI26" s="257">
        <v>18.871448250744372</v>
      </c>
      <c r="AJ26" s="257">
        <v>18.575435347697859</v>
      </c>
      <c r="AK26" s="257">
        <v>17.466378818842983</v>
      </c>
      <c r="AL26" s="257">
        <v>18.422280013147535</v>
      </c>
      <c r="AM26" s="257">
        <v>19.518859718214831</v>
      </c>
      <c r="AN26" s="257">
        <v>20.851917309150224</v>
      </c>
      <c r="AO26" s="257">
        <v>20.12262663394656</v>
      </c>
      <c r="AP26" s="257">
        <v>20.628491308110064</v>
      </c>
      <c r="AQ26" s="257">
        <v>20.668373141580911</v>
      </c>
      <c r="AR26" s="257">
        <v>21.867245557288559</v>
      </c>
      <c r="AS26" s="257">
        <v>20.930547701092667</v>
      </c>
      <c r="AT26" s="257">
        <v>19.609182491334515</v>
      </c>
      <c r="AU26" s="257">
        <v>18.839826818772949</v>
      </c>
      <c r="AV26" s="257">
        <v>18.200917184958474</v>
      </c>
      <c r="AW26" s="257">
        <v>16.621050381228876</v>
      </c>
      <c r="AX26" s="257">
        <v>16.1106016769658</v>
      </c>
      <c r="AY26" s="257">
        <v>15.824331879636835</v>
      </c>
      <c r="AZ26" s="257">
        <v>16.243276864181325</v>
      </c>
      <c r="BA26" s="257">
        <v>16.687526769102568</v>
      </c>
      <c r="BB26" s="257">
        <v>17.140309444559101</v>
      </c>
      <c r="BC26" s="257">
        <v>16.314306802125447</v>
      </c>
      <c r="BD26" s="257">
        <v>16.397898506835453</v>
      </c>
      <c r="BE26" s="259">
        <v>15.280828947626553</v>
      </c>
      <c r="BF26" s="1098">
        <v>-7.0668839515615645E-2</v>
      </c>
      <c r="BG26" s="285">
        <v>-1.7725498328118316E-2</v>
      </c>
      <c r="BH26" s="284">
        <v>4.7777006812452753E-4</v>
      </c>
    </row>
    <row r="27" spans="1:60" x14ac:dyDescent="0.15">
      <c r="A27" s="162" t="s">
        <v>173</v>
      </c>
      <c r="B27" s="257">
        <v>1.2138395040000001</v>
      </c>
      <c r="C27" s="257">
        <v>1.345540419</v>
      </c>
      <c r="D27" s="257">
        <v>1.4642365589999999</v>
      </c>
      <c r="E27" s="257">
        <v>1.6310668230000001</v>
      </c>
      <c r="F27" s="257">
        <v>1.9226578139999999</v>
      </c>
      <c r="G27" s="257">
        <v>2.0436866280000001</v>
      </c>
      <c r="H27" s="257">
        <v>2.4020402760000006</v>
      </c>
      <c r="I27" s="257">
        <v>2.7420118194999996</v>
      </c>
      <c r="J27" s="257">
        <v>2.9187053657000006</v>
      </c>
      <c r="K27" s="257">
        <v>2.3959778544000003</v>
      </c>
      <c r="L27" s="257">
        <v>2.0835467886000001</v>
      </c>
      <c r="M27" s="257">
        <v>2.1215836624</v>
      </c>
      <c r="N27" s="257">
        <v>2.5031303762000006</v>
      </c>
      <c r="O27" s="257">
        <v>2.6230971605000004</v>
      </c>
      <c r="P27" s="257">
        <v>2.6569444715000006</v>
      </c>
      <c r="Q27" s="257">
        <v>2.6853939825000008</v>
      </c>
      <c r="R27" s="257">
        <v>2.5429220300999997</v>
      </c>
      <c r="S27" s="257">
        <v>3.0745800172999997</v>
      </c>
      <c r="T27" s="257">
        <v>3.2249125899000002</v>
      </c>
      <c r="U27" s="257">
        <v>3.2299133708000003</v>
      </c>
      <c r="V27" s="257">
        <v>3.5732236263999999</v>
      </c>
      <c r="W27" s="257">
        <v>3.6989548224000002</v>
      </c>
      <c r="X27" s="257">
        <v>4.5881583634000007</v>
      </c>
      <c r="Y27" s="257">
        <v>4.6684765181000012</v>
      </c>
      <c r="Z27" s="257">
        <v>4.7423814770000012</v>
      </c>
      <c r="AA27" s="257">
        <v>4.9701871046999999</v>
      </c>
      <c r="AB27" s="257">
        <v>5.1393256956000002</v>
      </c>
      <c r="AC27" s="257">
        <v>6.0391413599000003</v>
      </c>
      <c r="AD27" s="257">
        <v>6.2775457406999999</v>
      </c>
      <c r="AE27" s="257">
        <v>6.3086076902000006</v>
      </c>
      <c r="AF27" s="257">
        <v>6.7428392281000011</v>
      </c>
      <c r="AG27" s="257">
        <v>6.8465889086000002</v>
      </c>
      <c r="AH27" s="257">
        <v>6.8737522500000008</v>
      </c>
      <c r="AI27" s="257">
        <v>7.2251204509999996</v>
      </c>
      <c r="AJ27" s="257">
        <v>7.5908147259000014</v>
      </c>
      <c r="AK27" s="257">
        <v>7.9759322397000005</v>
      </c>
      <c r="AL27" s="257">
        <v>8.0901362011</v>
      </c>
      <c r="AM27" s="257">
        <v>7.9455695308000003</v>
      </c>
      <c r="AN27" s="257">
        <v>8.4931941480999988</v>
      </c>
      <c r="AO27" s="257">
        <v>8.2773353028999992</v>
      </c>
      <c r="AP27" s="257">
        <v>9.316718741899999</v>
      </c>
      <c r="AQ27" s="257">
        <v>9.1421102677922743</v>
      </c>
      <c r="AR27" s="257">
        <v>9.3220752728264049</v>
      </c>
      <c r="AS27" s="257">
        <v>9.4823662430844315</v>
      </c>
      <c r="AT27" s="257">
        <v>9.180957256357221</v>
      </c>
      <c r="AU27" s="257">
        <v>8.839898304954799</v>
      </c>
      <c r="AV27" s="257">
        <v>8.7029551575360617</v>
      </c>
      <c r="AW27" s="257">
        <v>8.1350524813199989</v>
      </c>
      <c r="AX27" s="257">
        <v>7.2521347043199995</v>
      </c>
      <c r="AY27" s="257">
        <v>7.3250737914053543</v>
      </c>
      <c r="AZ27" s="257">
        <v>7.4977633148130298</v>
      </c>
      <c r="BA27" s="257">
        <v>8.1126407481696017</v>
      </c>
      <c r="BB27" s="257">
        <v>8.3090064280803855</v>
      </c>
      <c r="BC27" s="257">
        <v>8.2300322272020026</v>
      </c>
      <c r="BD27" s="257">
        <v>8.1891924743830025</v>
      </c>
      <c r="BE27" s="259">
        <v>6.9832022160500014</v>
      </c>
      <c r="BF27" s="1098">
        <v>-0.14959595218218968</v>
      </c>
      <c r="BG27" s="285">
        <v>-1.1366525473612499E-2</v>
      </c>
      <c r="BH27" s="284">
        <v>2.183366497933197E-4</v>
      </c>
    </row>
    <row r="28" spans="1:60" x14ac:dyDescent="0.15">
      <c r="A28" s="162" t="s">
        <v>172</v>
      </c>
      <c r="B28" s="257">
        <v>156.20148922656648</v>
      </c>
      <c r="C28" s="257">
        <v>156.9696305230791</v>
      </c>
      <c r="D28" s="257">
        <v>153.76433253856243</v>
      </c>
      <c r="E28" s="257">
        <v>160.3789718960582</v>
      </c>
      <c r="F28" s="257">
        <v>167.23533140108316</v>
      </c>
      <c r="G28" s="257">
        <v>172.49735444158301</v>
      </c>
      <c r="H28" s="257">
        <v>180.95130537732047</v>
      </c>
      <c r="I28" s="257">
        <v>180.69485517534963</v>
      </c>
      <c r="J28" s="257">
        <v>180.62827182401969</v>
      </c>
      <c r="K28" s="257">
        <v>181.36599153929123</v>
      </c>
      <c r="L28" s="257">
        <v>188.12740521305025</v>
      </c>
      <c r="M28" s="257">
        <v>193.70360387981205</v>
      </c>
      <c r="N28" s="257">
        <v>199.19127114177647</v>
      </c>
      <c r="O28" s="257">
        <v>201.49170562926611</v>
      </c>
      <c r="P28" s="257">
        <v>202.56334588322605</v>
      </c>
      <c r="Q28" s="257">
        <v>195.17716588044976</v>
      </c>
      <c r="R28" s="257">
        <v>194.2925685699546</v>
      </c>
      <c r="S28" s="257">
        <v>191.79130210383792</v>
      </c>
      <c r="T28" s="257">
        <v>191.54025700634503</v>
      </c>
      <c r="U28" s="257">
        <v>195.82027950444692</v>
      </c>
      <c r="V28" s="257">
        <v>193.92222099313693</v>
      </c>
      <c r="W28" s="257">
        <v>191.96584125285432</v>
      </c>
      <c r="X28" s="257">
        <v>190.63991903419577</v>
      </c>
      <c r="Y28" s="257">
        <v>190.93573157570742</v>
      </c>
      <c r="Z28" s="257">
        <v>184.93231259909396</v>
      </c>
      <c r="AA28" s="257">
        <v>155.32937361543614</v>
      </c>
      <c r="AB28" s="257">
        <v>143.21045937170328</v>
      </c>
      <c r="AC28" s="257">
        <v>136.63615050089453</v>
      </c>
      <c r="AD28" s="257">
        <v>134.08792482532118</v>
      </c>
      <c r="AE28" s="257">
        <v>128.63905243593601</v>
      </c>
      <c r="AF28" s="257">
        <v>130.18062826154417</v>
      </c>
      <c r="AG28" s="257">
        <v>132.87771078372629</v>
      </c>
      <c r="AH28" s="257">
        <v>127.15932542339985</v>
      </c>
      <c r="AI28" s="257">
        <v>121.64851543051694</v>
      </c>
      <c r="AJ28" s="257">
        <v>113.92412375646201</v>
      </c>
      <c r="AK28" s="257">
        <v>124.09675857365725</v>
      </c>
      <c r="AL28" s="257">
        <v>125.08851071034651</v>
      </c>
      <c r="AM28" s="257">
        <v>120.78100178101593</v>
      </c>
      <c r="AN28" s="257">
        <v>123.99704806520715</v>
      </c>
      <c r="AO28" s="257">
        <v>124.84376970574203</v>
      </c>
      <c r="AP28" s="257">
        <v>123.42563348392467</v>
      </c>
      <c r="AQ28" s="257">
        <v>125.96920056284409</v>
      </c>
      <c r="AR28" s="257">
        <v>125.55381114332258</v>
      </c>
      <c r="AS28" s="257">
        <v>120.32619678509373</v>
      </c>
      <c r="AT28" s="257">
        <v>113.53145602529075</v>
      </c>
      <c r="AU28" s="257">
        <v>116.52331515021633</v>
      </c>
      <c r="AV28" s="257">
        <v>113.07395089789401</v>
      </c>
      <c r="AW28" s="257">
        <v>109.31067064864062</v>
      </c>
      <c r="AX28" s="257">
        <v>104.98004339439719</v>
      </c>
      <c r="AY28" s="257">
        <v>101.97359129454956</v>
      </c>
      <c r="AZ28" s="257">
        <v>102.77306261759861</v>
      </c>
      <c r="BA28" s="257">
        <v>104.79074169341128</v>
      </c>
      <c r="BB28" s="257">
        <v>102.66782340964936</v>
      </c>
      <c r="BC28" s="257">
        <v>101.69547026051889</v>
      </c>
      <c r="BD28" s="257">
        <v>98.472132564380004</v>
      </c>
      <c r="BE28" s="259">
        <v>85.118508254435341</v>
      </c>
      <c r="BF28" s="1098">
        <v>-0.13796988230416896</v>
      </c>
      <c r="BG28" s="285">
        <v>-1.4129858523978522E-2</v>
      </c>
      <c r="BH28" s="284">
        <v>2.6613134422721367E-3</v>
      </c>
    </row>
    <row r="29" spans="1:60" x14ac:dyDescent="0.15">
      <c r="A29" s="162" t="s">
        <v>171</v>
      </c>
      <c r="B29" s="257">
        <v>47.709174563180007</v>
      </c>
      <c r="C29" s="257">
        <v>54.28165635604001</v>
      </c>
      <c r="D29" s="257">
        <v>54.018275061120001</v>
      </c>
      <c r="E29" s="257">
        <v>56.094669892360002</v>
      </c>
      <c r="F29" s="257">
        <v>63.907010538340003</v>
      </c>
      <c r="G29" s="257">
        <v>67.531658558900006</v>
      </c>
      <c r="H29" s="257">
        <v>63.161910924200001</v>
      </c>
      <c r="I29" s="257">
        <v>66.636027446780005</v>
      </c>
      <c r="J29" s="257">
        <v>64.98134498652</v>
      </c>
      <c r="K29" s="257">
        <v>59.204795214640001</v>
      </c>
      <c r="L29" s="257">
        <v>56.423518733320002</v>
      </c>
      <c r="M29" s="257">
        <v>62.489240886480012</v>
      </c>
      <c r="N29" s="257">
        <v>63.89860946908</v>
      </c>
      <c r="O29" s="257">
        <v>65.717366702580009</v>
      </c>
      <c r="P29" s="257">
        <v>66.242353096179997</v>
      </c>
      <c r="Q29" s="257">
        <v>66.177681975659979</v>
      </c>
      <c r="R29" s="257">
        <v>58.920657920763439</v>
      </c>
      <c r="S29" s="257">
        <v>57.39761354275965</v>
      </c>
      <c r="T29" s="257">
        <v>54.39306315425366</v>
      </c>
      <c r="U29" s="257">
        <v>55.306682107354611</v>
      </c>
      <c r="V29" s="257">
        <v>62.66980577393462</v>
      </c>
      <c r="W29" s="257">
        <v>63.597478507853481</v>
      </c>
      <c r="X29" s="257">
        <v>60.977837759909939</v>
      </c>
      <c r="Y29" s="257">
        <v>59.663835495705577</v>
      </c>
      <c r="Z29" s="257">
        <v>53.984502077729935</v>
      </c>
      <c r="AA29" s="257">
        <v>55.846339405980004</v>
      </c>
      <c r="AB29" s="257">
        <v>65.521532816481553</v>
      </c>
      <c r="AC29" s="257">
        <v>59.994006402773827</v>
      </c>
      <c r="AD29" s="257">
        <v>63.375456351914046</v>
      </c>
      <c r="AE29" s="257">
        <v>68.189234007168764</v>
      </c>
      <c r="AF29" s="257">
        <v>65.38009886916474</v>
      </c>
      <c r="AG29" s="257">
        <v>79.07781210811504</v>
      </c>
      <c r="AH29" s="257">
        <v>69.165854857511007</v>
      </c>
      <c r="AI29" s="257">
        <v>64.861523695179457</v>
      </c>
      <c r="AJ29" s="257">
        <v>61.495231220521234</v>
      </c>
      <c r="AK29" s="257">
        <v>57.525178078943767</v>
      </c>
      <c r="AL29" s="257">
        <v>57.679695957432628</v>
      </c>
      <c r="AM29" s="257">
        <v>56.791371944928549</v>
      </c>
      <c r="AN29" s="257">
        <v>61.990096428468767</v>
      </c>
      <c r="AO29" s="257">
        <v>56.010217170844776</v>
      </c>
      <c r="AP29" s="257">
        <v>53.278996571350049</v>
      </c>
      <c r="AQ29" s="257">
        <v>61.671358527579528</v>
      </c>
      <c r="AR29" s="257">
        <v>56.838397654615072</v>
      </c>
      <c r="AS29" s="257">
        <v>54.155557694891996</v>
      </c>
      <c r="AT29" s="257">
        <v>50.554653900012497</v>
      </c>
      <c r="AU29" s="257">
        <v>51.260133490538244</v>
      </c>
      <c r="AV29" s="257">
        <v>46.299776406366242</v>
      </c>
      <c r="AW29" s="257">
        <v>40.912956271884269</v>
      </c>
      <c r="AX29" s="257">
        <v>43.368197352860562</v>
      </c>
      <c r="AY29" s="257">
        <v>40.017928467929323</v>
      </c>
      <c r="AZ29" s="257">
        <v>36.737804372817685</v>
      </c>
      <c r="BA29" s="257">
        <v>37.90138276180285</v>
      </c>
      <c r="BB29" s="257">
        <v>35.288308291019412</v>
      </c>
      <c r="BC29" s="257">
        <v>35.702610021122922</v>
      </c>
      <c r="BD29" s="257">
        <v>32.152540728199099</v>
      </c>
      <c r="BE29" s="259">
        <v>26.490375009959834</v>
      </c>
      <c r="BF29" s="1098">
        <v>-0.17835429680390824</v>
      </c>
      <c r="BG29" s="285">
        <v>-4.4247559735643982E-2</v>
      </c>
      <c r="BH29" s="284">
        <v>8.2824749341354239E-4</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38.460509443759022</v>
      </c>
      <c r="W30" s="257">
        <v>38.481198520982964</v>
      </c>
      <c r="X30" s="257">
        <v>38.9602923635588</v>
      </c>
      <c r="Y30" s="257">
        <v>37.970498011484693</v>
      </c>
      <c r="Z30" s="257">
        <v>39.186289137509803</v>
      </c>
      <c r="AA30" s="257">
        <v>38.290204542822295</v>
      </c>
      <c r="AB30" s="257">
        <v>34.398503731751276</v>
      </c>
      <c r="AC30" s="257">
        <v>26.143534720568592</v>
      </c>
      <c r="AD30" s="257">
        <v>20.58337696369771</v>
      </c>
      <c r="AE30" s="257">
        <v>20.333114481624079</v>
      </c>
      <c r="AF30" s="257">
        <v>19.00201285082824</v>
      </c>
      <c r="AG30" s="257">
        <v>20.003497783946241</v>
      </c>
      <c r="AH30" s="257">
        <v>19.754754300548257</v>
      </c>
      <c r="AI30" s="257">
        <v>18.296630693606247</v>
      </c>
      <c r="AJ30" s="257">
        <v>16.855099392810398</v>
      </c>
      <c r="AK30" s="257">
        <v>17.234505911822144</v>
      </c>
      <c r="AL30" s="257">
        <v>17.735368025329876</v>
      </c>
      <c r="AM30" s="257">
        <v>17.729290184378041</v>
      </c>
      <c r="AN30" s="257">
        <v>19.580345618594034</v>
      </c>
      <c r="AO30" s="257">
        <v>20.036214932811976</v>
      </c>
      <c r="AP30" s="257">
        <v>19.530085505732838</v>
      </c>
      <c r="AQ30" s="257">
        <v>19.06692717657554</v>
      </c>
      <c r="AR30" s="257">
        <v>22.065319501456852</v>
      </c>
      <c r="AS30" s="257">
        <v>21.014167408053545</v>
      </c>
      <c r="AT30" s="257">
        <v>18.786374433246984</v>
      </c>
      <c r="AU30" s="257">
        <v>22.908399640585351</v>
      </c>
      <c r="AV30" s="257">
        <v>23.895838549077968</v>
      </c>
      <c r="AW30" s="257">
        <v>23.520920922643025</v>
      </c>
      <c r="AX30" s="257">
        <v>24.579907672755066</v>
      </c>
      <c r="AY30" s="257">
        <v>24.208121241555155</v>
      </c>
      <c r="AZ30" s="257">
        <v>22.302421861980541</v>
      </c>
      <c r="BA30" s="257">
        <v>22.403080008781043</v>
      </c>
      <c r="BB30" s="257">
        <v>24.308614673597468</v>
      </c>
      <c r="BC30" s="257">
        <v>25.781461423084799</v>
      </c>
      <c r="BD30" s="257">
        <v>17.960756783225204</v>
      </c>
      <c r="BE30" s="259">
        <v>14.756700854100762</v>
      </c>
      <c r="BF30" s="1098">
        <v>-0.18063686419645819</v>
      </c>
      <c r="BG30" s="285">
        <v>-4.4841802805292152E-3</v>
      </c>
      <c r="BH30" s="284">
        <v>4.6138269046274886E-4</v>
      </c>
    </row>
    <row r="31" spans="1:60" x14ac:dyDescent="0.15">
      <c r="A31" s="162" t="s">
        <v>169</v>
      </c>
      <c r="B31" s="257">
        <v>24.742679525813255</v>
      </c>
      <c r="C31" s="257">
        <v>28.084303937812585</v>
      </c>
      <c r="D31" s="257">
        <v>28.873022496350192</v>
      </c>
      <c r="E31" s="257">
        <v>33.15879541925306</v>
      </c>
      <c r="F31" s="257">
        <v>38.859456195936829</v>
      </c>
      <c r="G31" s="257">
        <v>43.171360346070905</v>
      </c>
      <c r="H31" s="257">
        <v>43.3494258585268</v>
      </c>
      <c r="I31" s="257">
        <v>44.833987531000005</v>
      </c>
      <c r="J31" s="257">
        <v>50.473107601000002</v>
      </c>
      <c r="K31" s="257">
        <v>46.021633995000009</v>
      </c>
      <c r="L31" s="257">
        <v>46.954906688400008</v>
      </c>
      <c r="M31" s="257">
        <v>53.263952148000001</v>
      </c>
      <c r="N31" s="257">
        <v>52.499971406</v>
      </c>
      <c r="O31" s="257">
        <v>55.485803534698221</v>
      </c>
      <c r="P31" s="257">
        <v>57.409149488243735</v>
      </c>
      <c r="Q31" s="257">
        <v>57.466832139964566</v>
      </c>
      <c r="R31" s="257">
        <v>48.495352572106135</v>
      </c>
      <c r="S31" s="257">
        <v>46.96549216829569</v>
      </c>
      <c r="T31" s="257">
        <v>45.494509807376453</v>
      </c>
      <c r="U31" s="257">
        <v>48.250541040027116</v>
      </c>
      <c r="V31" s="257">
        <v>53.358505767589392</v>
      </c>
      <c r="W31" s="257">
        <v>53.187401004808898</v>
      </c>
      <c r="X31" s="257">
        <v>56.011566062141142</v>
      </c>
      <c r="Y31" s="257">
        <v>55.255099267375698</v>
      </c>
      <c r="Z31" s="257">
        <v>55.662782016366933</v>
      </c>
      <c r="AA31" s="257">
        <v>57.483254520977461</v>
      </c>
      <c r="AB31" s="257">
        <v>56.720753273073441</v>
      </c>
      <c r="AC31" s="257">
        <v>54.633998055435598</v>
      </c>
      <c r="AD31" s="257">
        <v>56.313060234300607</v>
      </c>
      <c r="AE31" s="257">
        <v>62.898384512028827</v>
      </c>
      <c r="AF31" s="257">
        <v>58.603723099696062</v>
      </c>
      <c r="AG31" s="257">
        <v>64.821915846191843</v>
      </c>
      <c r="AH31" s="257">
        <v>62.837438363773352</v>
      </c>
      <c r="AI31" s="257">
        <v>60.202368795322954</v>
      </c>
      <c r="AJ31" s="257">
        <v>59.86731182917039</v>
      </c>
      <c r="AK31" s="257">
        <v>58.874754618902543</v>
      </c>
      <c r="AL31" s="257">
        <v>63.855758924323169</v>
      </c>
      <c r="AM31" s="257">
        <v>66.673635519257346</v>
      </c>
      <c r="AN31" s="257">
        <v>74.918857286787173</v>
      </c>
      <c r="AO31" s="257">
        <v>68.799452350009418</v>
      </c>
      <c r="AP31" s="257">
        <v>58.211167021906675</v>
      </c>
      <c r="AQ31" s="257">
        <v>68.569832322108795</v>
      </c>
      <c r="AR31" s="257">
        <v>66.332937810002619</v>
      </c>
      <c r="AS31" s="257">
        <v>58.583002926648611</v>
      </c>
      <c r="AT31" s="257">
        <v>56.185360644627032</v>
      </c>
      <c r="AU31" s="257">
        <v>63.914191754563504</v>
      </c>
      <c r="AV31" s="257">
        <v>56.577983666330866</v>
      </c>
      <c r="AW31" s="257">
        <v>50.775728663051744</v>
      </c>
      <c r="AX31" s="257">
        <v>51.911520487931249</v>
      </c>
      <c r="AY31" s="257">
        <v>47.578032046873773</v>
      </c>
      <c r="AZ31" s="257">
        <v>44.737445149227753</v>
      </c>
      <c r="BA31" s="257">
        <v>47.633118384830439</v>
      </c>
      <c r="BB31" s="257">
        <v>44.958719556972213</v>
      </c>
      <c r="BC31" s="257">
        <v>46.519291891920389</v>
      </c>
      <c r="BD31" s="257">
        <v>43.38687324796809</v>
      </c>
      <c r="BE31" s="259">
        <v>38.9974399513954</v>
      </c>
      <c r="BF31" s="1098">
        <v>-0.10362543650605449</v>
      </c>
      <c r="BG31" s="285">
        <v>-2.5518681009281119E-2</v>
      </c>
      <c r="BH31" s="284">
        <v>1.2192931159768186E-3</v>
      </c>
    </row>
    <row r="32" spans="1:60" x14ac:dyDescent="0.15">
      <c r="A32" s="162" t="s">
        <v>168</v>
      </c>
      <c r="B32" s="257">
        <v>329.44570428459048</v>
      </c>
      <c r="C32" s="257">
        <v>330.97658983796265</v>
      </c>
      <c r="D32" s="257">
        <v>355.93495291506207</v>
      </c>
      <c r="E32" s="257">
        <v>369.27970358583536</v>
      </c>
      <c r="F32" s="257">
        <v>404.40605072287758</v>
      </c>
      <c r="G32" s="257">
        <v>433.73402569249919</v>
      </c>
      <c r="H32" s="257">
        <v>453.56998463878955</v>
      </c>
      <c r="I32" s="257">
        <v>477.78595356280567</v>
      </c>
      <c r="J32" s="257">
        <v>518.81689705906251</v>
      </c>
      <c r="K32" s="257">
        <v>500.47749729142242</v>
      </c>
      <c r="L32" s="257">
        <v>457.11227166687809</v>
      </c>
      <c r="M32" s="257">
        <v>509.5858039568713</v>
      </c>
      <c r="N32" s="257">
        <v>493.07682273233729</v>
      </c>
      <c r="O32" s="257">
        <v>497.65549731068762</v>
      </c>
      <c r="P32" s="257">
        <v>510.1697182447719</v>
      </c>
      <c r="Q32" s="257">
        <v>485.03514982202785</v>
      </c>
      <c r="R32" s="257">
        <v>441.82812847888971</v>
      </c>
      <c r="S32" s="257">
        <v>418.58723742836304</v>
      </c>
      <c r="T32" s="257">
        <v>402.80272374672734</v>
      </c>
      <c r="U32" s="257">
        <v>387.69415102226048</v>
      </c>
      <c r="V32" s="257">
        <v>381.81766714341393</v>
      </c>
      <c r="W32" s="257">
        <v>369.91411300478109</v>
      </c>
      <c r="X32" s="257">
        <v>362.3738290428567</v>
      </c>
      <c r="Y32" s="257">
        <v>359.13853572088425</v>
      </c>
      <c r="Z32" s="257">
        <v>370.49697207380785</v>
      </c>
      <c r="AA32" s="257">
        <v>367.24124105196324</v>
      </c>
      <c r="AB32" s="257">
        <v>390.664702417836</v>
      </c>
      <c r="AC32" s="257">
        <v>379.44317143254523</v>
      </c>
      <c r="AD32" s="257">
        <v>362.03008404479203</v>
      </c>
      <c r="AE32" s="257">
        <v>348.74280910682103</v>
      </c>
      <c r="AF32" s="257">
        <v>356.16136176884839</v>
      </c>
      <c r="AG32" s="257">
        <v>372.53567875361978</v>
      </c>
      <c r="AH32" s="257">
        <v>361.15774462130702</v>
      </c>
      <c r="AI32" s="257">
        <v>384.86412331789154</v>
      </c>
      <c r="AJ32" s="257">
        <v>384.36304611469609</v>
      </c>
      <c r="AK32" s="257">
        <v>381.49977765265817</v>
      </c>
      <c r="AL32" s="257">
        <v>383.40746559350265</v>
      </c>
      <c r="AM32" s="257">
        <v>380.13045972451073</v>
      </c>
      <c r="AN32" s="257">
        <v>387.16293623861225</v>
      </c>
      <c r="AO32" s="257">
        <v>389.10860163104149</v>
      </c>
      <c r="AP32" s="257">
        <v>389.77074035061884</v>
      </c>
      <c r="AQ32" s="257">
        <v>380.05182522358393</v>
      </c>
      <c r="AR32" s="257">
        <v>370.46447236958085</v>
      </c>
      <c r="AS32" s="257">
        <v>369.74678132901363</v>
      </c>
      <c r="AT32" s="257">
        <v>354.80286358440515</v>
      </c>
      <c r="AU32" s="257">
        <v>360.3621608681824</v>
      </c>
      <c r="AV32" s="257">
        <v>333.8448471192429</v>
      </c>
      <c r="AW32" s="257">
        <v>335.25512081994844</v>
      </c>
      <c r="AX32" s="257">
        <v>334.61398549400587</v>
      </c>
      <c r="AY32" s="257">
        <v>301.20037725414238</v>
      </c>
      <c r="AZ32" s="257">
        <v>307.17975090949682</v>
      </c>
      <c r="BA32" s="257">
        <v>312.76374212578014</v>
      </c>
      <c r="BB32" s="257">
        <v>317.51844238951202</v>
      </c>
      <c r="BC32" s="257">
        <v>306.52121872787029</v>
      </c>
      <c r="BD32" s="257">
        <v>298.78443584965697</v>
      </c>
      <c r="BE32" s="259">
        <v>250.91088272535154</v>
      </c>
      <c r="BF32" s="1098">
        <v>-0.16252219378871813</v>
      </c>
      <c r="BG32" s="285">
        <v>-1.7037193066346545E-2</v>
      </c>
      <c r="BH32" s="284">
        <v>7.8449742447706788E-3</v>
      </c>
    </row>
    <row r="33" spans="1:60" x14ac:dyDescent="0.15">
      <c r="A33" s="162" t="s">
        <v>167</v>
      </c>
      <c r="B33" s="257">
        <v>910.4138464407082</v>
      </c>
      <c r="C33" s="257">
        <v>901.0377980138328</v>
      </c>
      <c r="D33" s="257">
        <v>892.41612047997819</v>
      </c>
      <c r="E33" s="257">
        <v>944.7553929614437</v>
      </c>
      <c r="F33" s="257">
        <v>1011.9243712007433</v>
      </c>
      <c r="G33" s="257">
        <v>1043.3942686615901</v>
      </c>
      <c r="H33" s="257">
        <v>1045.1212740290821</v>
      </c>
      <c r="I33" s="257">
        <v>1067.3267033382544</v>
      </c>
      <c r="J33" s="257">
        <v>1116.4243956767659</v>
      </c>
      <c r="K33" s="257">
        <v>1085.3204695056697</v>
      </c>
      <c r="L33" s="257">
        <v>1025.2997072400951</v>
      </c>
      <c r="M33" s="257">
        <v>1093.4117731718065</v>
      </c>
      <c r="N33" s="257">
        <v>1072.513621774355</v>
      </c>
      <c r="O33" s="257">
        <v>1052.7454965399206</v>
      </c>
      <c r="P33" s="257">
        <v>1104.1950785402844</v>
      </c>
      <c r="Q33" s="257">
        <v>1077.8105888566306</v>
      </c>
      <c r="R33" s="257">
        <v>1043.9031737893117</v>
      </c>
      <c r="S33" s="257">
        <v>1003.3332309115538</v>
      </c>
      <c r="T33" s="257">
        <v>1017.9506773603071</v>
      </c>
      <c r="U33" s="257">
        <v>1038.3350074842213</v>
      </c>
      <c r="V33" s="257">
        <v>1045.8139082910973</v>
      </c>
      <c r="W33" s="257">
        <v>1037.2673261632472</v>
      </c>
      <c r="X33" s="257">
        <v>1031.4312799667077</v>
      </c>
      <c r="Y33" s="257">
        <v>1017.015361526805</v>
      </c>
      <c r="Z33" s="257">
        <v>1003.8150947462852</v>
      </c>
      <c r="AA33" s="257">
        <v>1007.6058813606267</v>
      </c>
      <c r="AB33" s="257">
        <v>969.70321026522936</v>
      </c>
      <c r="AC33" s="257">
        <v>923.71578641621613</v>
      </c>
      <c r="AD33" s="257">
        <v>916.27243624814457</v>
      </c>
      <c r="AE33" s="257">
        <v>896.93151141917178</v>
      </c>
      <c r="AF33" s="257">
        <v>889.40096887501318</v>
      </c>
      <c r="AG33" s="257">
        <v>914.84453762317003</v>
      </c>
      <c r="AH33" s="257">
        <v>887.99335532922578</v>
      </c>
      <c r="AI33" s="257">
        <v>879.03618431822838</v>
      </c>
      <c r="AJ33" s="257">
        <v>855.91547088362609</v>
      </c>
      <c r="AK33" s="257">
        <v>854.42831400453463</v>
      </c>
      <c r="AL33" s="257">
        <v>871.67255396098449</v>
      </c>
      <c r="AM33" s="257">
        <v>859.04731797950535</v>
      </c>
      <c r="AN33" s="257">
        <v>861.99141276048761</v>
      </c>
      <c r="AO33" s="257">
        <v>847.52576672442285</v>
      </c>
      <c r="AP33" s="257">
        <v>826.31762890562845</v>
      </c>
      <c r="AQ33" s="257">
        <v>843.77714750707514</v>
      </c>
      <c r="AR33" s="257">
        <v>811.06820516096377</v>
      </c>
      <c r="AS33" s="257">
        <v>809.368412231094</v>
      </c>
      <c r="AT33" s="257">
        <v>753.58985478276986</v>
      </c>
      <c r="AU33" s="257">
        <v>783.1632595460037</v>
      </c>
      <c r="AV33" s="257">
        <v>763.68991462555289</v>
      </c>
      <c r="AW33" s="257">
        <v>773.00126439854955</v>
      </c>
      <c r="AX33" s="257">
        <v>797.57154298270063</v>
      </c>
      <c r="AY33" s="257">
        <v>751.08081743454966</v>
      </c>
      <c r="AZ33" s="257">
        <v>755.63099826963605</v>
      </c>
      <c r="BA33" s="257">
        <v>770.45717765680001</v>
      </c>
      <c r="BB33" s="257">
        <v>760.94865109366333</v>
      </c>
      <c r="BC33" s="257">
        <v>734.43614018168478</v>
      </c>
      <c r="BD33" s="257">
        <v>681.44069736207655</v>
      </c>
      <c r="BE33" s="259">
        <v>604.84268732571161</v>
      </c>
      <c r="BF33" s="1098">
        <v>-0.11483110120618201</v>
      </c>
      <c r="BG33" s="285">
        <v>-1.0013431512096882E-2</v>
      </c>
      <c r="BH33" s="284">
        <v>1.8910998409750003E-2</v>
      </c>
    </row>
    <row r="34" spans="1:60" x14ac:dyDescent="0.15">
      <c r="A34" s="162" t="s">
        <v>166</v>
      </c>
      <c r="B34" s="257">
        <v>22.5119749582</v>
      </c>
      <c r="C34" s="257">
        <v>23.730474640200001</v>
      </c>
      <c r="D34" s="257">
        <v>25.962036995000002</v>
      </c>
      <c r="E34" s="257">
        <v>27.221028712699997</v>
      </c>
      <c r="F34" s="257">
        <v>27.841370412000003</v>
      </c>
      <c r="G34" s="257">
        <v>29.822265400396997</v>
      </c>
      <c r="H34" s="257">
        <v>37.219413936820672</v>
      </c>
      <c r="I34" s="257">
        <v>41.860560914598636</v>
      </c>
      <c r="J34" s="257">
        <v>48.938185264471116</v>
      </c>
      <c r="K34" s="257">
        <v>48.249152857757501</v>
      </c>
      <c r="L34" s="257">
        <v>56.170727523386503</v>
      </c>
      <c r="M34" s="257">
        <v>63.064124786277794</v>
      </c>
      <c r="N34" s="257">
        <v>67.132879139190692</v>
      </c>
      <c r="O34" s="257">
        <v>65.207258466691897</v>
      </c>
      <c r="P34" s="257">
        <v>54.083288666782259</v>
      </c>
      <c r="Q34" s="257">
        <v>52.938839753996888</v>
      </c>
      <c r="R34" s="257">
        <v>52.596257134972142</v>
      </c>
      <c r="S34" s="257">
        <v>52.58444916813751</v>
      </c>
      <c r="T34" s="257">
        <v>54.844531828522982</v>
      </c>
      <c r="U34" s="257">
        <v>56.882349781615133</v>
      </c>
      <c r="V34" s="257">
        <v>60.227702783222917</v>
      </c>
      <c r="W34" s="257">
        <v>60.134293257722447</v>
      </c>
      <c r="X34" s="257">
        <v>67.061036420978951</v>
      </c>
      <c r="Y34" s="257">
        <v>71.653260164328373</v>
      </c>
      <c r="Z34" s="257">
        <v>78.500686112853941</v>
      </c>
      <c r="AA34" s="257">
        <v>81.52086337745925</v>
      </c>
      <c r="AB34" s="257">
        <v>81.547222415564335</v>
      </c>
      <c r="AC34" s="257">
        <v>84.188659608101347</v>
      </c>
      <c r="AD34" s="257">
        <v>85.374867106088288</v>
      </c>
      <c r="AE34" s="257">
        <v>86.688225688563762</v>
      </c>
      <c r="AF34" s="257">
        <v>88.722511965606643</v>
      </c>
      <c r="AG34" s="257">
        <v>89.886813035831295</v>
      </c>
      <c r="AH34" s="257">
        <v>93.329992883863369</v>
      </c>
      <c r="AI34" s="257">
        <v>98.80180224051901</v>
      </c>
      <c r="AJ34" s="257">
        <v>97.273180844336864</v>
      </c>
      <c r="AK34" s="257">
        <v>102.60269690839313</v>
      </c>
      <c r="AL34" s="257">
        <v>104.72703839477258</v>
      </c>
      <c r="AM34" s="257">
        <v>103.74495235177456</v>
      </c>
      <c r="AN34" s="257">
        <v>107.47809153286194</v>
      </c>
      <c r="AO34" s="257">
        <v>107.4359813740449</v>
      </c>
      <c r="AP34" s="257">
        <v>107.77825609055677</v>
      </c>
      <c r="AQ34" s="257">
        <v>108.28781008229655</v>
      </c>
      <c r="AR34" s="257">
        <v>112.75082804202304</v>
      </c>
      <c r="AS34" s="257">
        <v>107.76116135600158</v>
      </c>
      <c r="AT34" s="257">
        <v>102.67789732316623</v>
      </c>
      <c r="AU34" s="257">
        <v>94.602629126624109</v>
      </c>
      <c r="AV34" s="257">
        <v>94.488256646439126</v>
      </c>
      <c r="AW34" s="257">
        <v>88.227619057549504</v>
      </c>
      <c r="AX34" s="257">
        <v>79.130061012173755</v>
      </c>
      <c r="AY34" s="257">
        <v>75.592145535588827</v>
      </c>
      <c r="AZ34" s="257">
        <v>73.231384248805384</v>
      </c>
      <c r="BA34" s="257">
        <v>69.825822177359299</v>
      </c>
      <c r="BB34" s="257">
        <v>73.978962118220423</v>
      </c>
      <c r="BC34" s="257">
        <v>72.107507893556587</v>
      </c>
      <c r="BD34" s="257">
        <v>76.729434218492486</v>
      </c>
      <c r="BE34" s="259">
        <v>58.23949282514976</v>
      </c>
      <c r="BF34" s="1098">
        <v>-0.24304969638606566</v>
      </c>
      <c r="BG34" s="285">
        <v>-2.87109270247633E-2</v>
      </c>
      <c r="BH34" s="284">
        <v>1.8209147258946038E-3</v>
      </c>
    </row>
    <row r="35" spans="1:60" x14ac:dyDescent="0.15">
      <c r="A35" s="162" t="s">
        <v>165</v>
      </c>
      <c r="B35" s="257">
        <v>59.502718567327726</v>
      </c>
      <c r="C35" s="257">
        <v>59.348078204345939</v>
      </c>
      <c r="D35" s="257">
        <v>55.282487010913037</v>
      </c>
      <c r="E35" s="257">
        <v>56.421116543972822</v>
      </c>
      <c r="F35" s="257">
        <v>59.530494445851517</v>
      </c>
      <c r="G35" s="257">
        <v>62.968703384336514</v>
      </c>
      <c r="H35" s="257">
        <v>64.080767569488557</v>
      </c>
      <c r="I35" s="257">
        <v>65.443059970985246</v>
      </c>
      <c r="J35" s="257">
        <v>69.889570031896</v>
      </c>
      <c r="K35" s="257">
        <v>71.706927736899615</v>
      </c>
      <c r="L35" s="257">
        <v>72.812397889850288</v>
      </c>
      <c r="M35" s="257">
        <v>76.079493087547988</v>
      </c>
      <c r="N35" s="257">
        <v>80.512704413278641</v>
      </c>
      <c r="O35" s="257">
        <v>85.484965130637434</v>
      </c>
      <c r="P35" s="257">
        <v>84.38784783897465</v>
      </c>
      <c r="Q35" s="257">
        <v>83.101752155240177</v>
      </c>
      <c r="R35" s="257">
        <v>81.466603519869466</v>
      </c>
      <c r="S35" s="257">
        <v>81.576957251329091</v>
      </c>
      <c r="T35" s="257">
        <v>77.761197485308656</v>
      </c>
      <c r="U35" s="257">
        <v>79.279404928992321</v>
      </c>
      <c r="V35" s="257">
        <v>79.526354093650411</v>
      </c>
      <c r="W35" s="257">
        <v>77.909015988714188</v>
      </c>
      <c r="X35" s="257">
        <v>79.198594794959192</v>
      </c>
      <c r="Y35" s="257">
        <v>75.056122317554653</v>
      </c>
      <c r="Z35" s="257">
        <v>71.338962287380554</v>
      </c>
      <c r="AA35" s="257">
        <v>70.922283592605652</v>
      </c>
      <c r="AB35" s="257">
        <v>65.646848181967897</v>
      </c>
      <c r="AC35" s="257">
        <v>62.085281490668663</v>
      </c>
      <c r="AD35" s="257">
        <v>58.781350661730293</v>
      </c>
      <c r="AE35" s="257">
        <v>58.186868292578673</v>
      </c>
      <c r="AF35" s="257">
        <v>57.923263640173197</v>
      </c>
      <c r="AG35" s="257">
        <v>58.757453571965506</v>
      </c>
      <c r="AH35" s="257">
        <v>57.249525916025021</v>
      </c>
      <c r="AI35" s="257">
        <v>57.877595128028801</v>
      </c>
      <c r="AJ35" s="257">
        <v>58.620243022569575</v>
      </c>
      <c r="AK35" s="257">
        <v>55.31671968789172</v>
      </c>
      <c r="AL35" s="257">
        <v>56.673316994498187</v>
      </c>
      <c r="AM35" s="257">
        <v>55.928431741163898</v>
      </c>
      <c r="AN35" s="257">
        <v>58.02497238957325</v>
      </c>
      <c r="AO35" s="257">
        <v>57.344361110019328</v>
      </c>
      <c r="AP35" s="257">
        <v>57.530686134408569</v>
      </c>
      <c r="AQ35" s="257">
        <v>57.403368490078854</v>
      </c>
      <c r="AR35" s="257">
        <v>55.405866025189304</v>
      </c>
      <c r="AS35" s="257">
        <v>54.193253421390722</v>
      </c>
      <c r="AT35" s="257">
        <v>48.22808167874831</v>
      </c>
      <c r="AU35" s="257">
        <v>48.707748551788441</v>
      </c>
      <c r="AV35" s="257">
        <v>48.687995318381084</v>
      </c>
      <c r="AW35" s="257">
        <v>44.599930820483351</v>
      </c>
      <c r="AX35" s="257">
        <v>42.127714211840114</v>
      </c>
      <c r="AY35" s="257">
        <v>41.302195885604014</v>
      </c>
      <c r="AZ35" s="257">
        <v>43.849478520589457</v>
      </c>
      <c r="BA35" s="257">
        <v>44.926145305075686</v>
      </c>
      <c r="BB35" s="257">
        <v>46.892391033240706</v>
      </c>
      <c r="BC35" s="257">
        <v>47.326223774025046</v>
      </c>
      <c r="BD35" s="257">
        <v>47.182461222163106</v>
      </c>
      <c r="BE35" s="259">
        <v>45.482482154191004</v>
      </c>
      <c r="BF35" s="1098">
        <v>-3.866369192371033E-2</v>
      </c>
      <c r="BG35" s="285">
        <v>-2.1895214521790995E-3</v>
      </c>
      <c r="BH35" s="284">
        <v>1.4220543055457481E-3</v>
      </c>
    </row>
    <row r="36" spans="1:60" x14ac:dyDescent="0.15">
      <c r="A36" s="162" t="s">
        <v>164</v>
      </c>
      <c r="B36" s="257">
        <v>1.4972161402704001</v>
      </c>
      <c r="C36" s="257">
        <v>1.6026794123856003</v>
      </c>
      <c r="D36" s="257">
        <v>1.5459422036064003</v>
      </c>
      <c r="E36" s="257">
        <v>1.6548859176096</v>
      </c>
      <c r="F36" s="257">
        <v>1.5064288446672005</v>
      </c>
      <c r="G36" s="257">
        <v>1.5281973288592001</v>
      </c>
      <c r="H36" s="257">
        <v>1.6630349148879999</v>
      </c>
      <c r="I36" s="257">
        <v>1.7798646038080006</v>
      </c>
      <c r="J36" s="257">
        <v>2.0353892799712003</v>
      </c>
      <c r="K36" s="257">
        <v>1.9043736110255998</v>
      </c>
      <c r="L36" s="257">
        <v>1.7877253714000001</v>
      </c>
      <c r="M36" s="257">
        <v>1.8153756862000001</v>
      </c>
      <c r="N36" s="257">
        <v>1.885401919</v>
      </c>
      <c r="O36" s="257">
        <v>2.0096835354000002</v>
      </c>
      <c r="P36" s="257">
        <v>1.9956496307999998</v>
      </c>
      <c r="Q36" s="257">
        <v>1.8856697133999998</v>
      </c>
      <c r="R36" s="257">
        <v>1.8823878518800001</v>
      </c>
      <c r="S36" s="257">
        <v>1.7210865890800002</v>
      </c>
      <c r="T36" s="257">
        <v>1.7497981136399998</v>
      </c>
      <c r="U36" s="257">
        <v>1.8726362785199999</v>
      </c>
      <c r="V36" s="257">
        <v>1.8731135446800002</v>
      </c>
      <c r="W36" s="257">
        <v>1.9156359080399996</v>
      </c>
      <c r="X36" s="257">
        <v>1.98778534204</v>
      </c>
      <c r="Y36" s="257">
        <v>2.0820165156400003</v>
      </c>
      <c r="Z36" s="257">
        <v>2.2353480875200002</v>
      </c>
      <c r="AA36" s="257">
        <v>2.2419266083600005</v>
      </c>
      <c r="AB36" s="257">
        <v>2.1248587796800003</v>
      </c>
      <c r="AC36" s="257">
        <v>2.2168407863200001</v>
      </c>
      <c r="AD36" s="257">
        <v>2.3044341322000004</v>
      </c>
      <c r="AE36" s="257">
        <v>2.3269232612799997</v>
      </c>
      <c r="AF36" s="257">
        <v>2.3710629890800003</v>
      </c>
      <c r="AG36" s="257">
        <v>2.6254839254800006</v>
      </c>
      <c r="AH36" s="257">
        <v>2.6008611030800002</v>
      </c>
      <c r="AI36" s="257">
        <v>2.60766449624</v>
      </c>
      <c r="AJ36" s="257">
        <v>2.6459612025200006</v>
      </c>
      <c r="AK36" s="257">
        <v>2.7810372633200005</v>
      </c>
      <c r="AL36" s="257">
        <v>2.6534323080800002</v>
      </c>
      <c r="AM36" s="257">
        <v>2.7588562489999999</v>
      </c>
      <c r="AN36" s="257">
        <v>2.793608310185919</v>
      </c>
      <c r="AO36" s="257">
        <v>2.8971816588248456</v>
      </c>
      <c r="AP36" s="257">
        <v>2.9022840880312808</v>
      </c>
      <c r="AQ36" s="257">
        <v>2.9545449871541507</v>
      </c>
      <c r="AR36" s="257">
        <v>3.0596932719146861</v>
      </c>
      <c r="AS36" s="257">
        <v>2.7979192155263082</v>
      </c>
      <c r="AT36" s="257">
        <v>2.6139981002611203</v>
      </c>
      <c r="AU36" s="257">
        <v>2.5332165606108652</v>
      </c>
      <c r="AV36" s="257">
        <v>2.5111351754208653</v>
      </c>
      <c r="AW36" s="257">
        <v>2.5091477171648613</v>
      </c>
      <c r="AX36" s="257">
        <v>2.6690666362334285</v>
      </c>
      <c r="AY36" s="257">
        <v>2.7037719672312495</v>
      </c>
      <c r="AZ36" s="257">
        <v>2.9186815485077062</v>
      </c>
      <c r="BA36" s="257">
        <v>3.2430853267045219</v>
      </c>
      <c r="BB36" s="257">
        <v>3.5697088814205746</v>
      </c>
      <c r="BC36" s="257">
        <v>3.7476681446526832</v>
      </c>
      <c r="BD36" s="257">
        <v>3.295605394363188</v>
      </c>
      <c r="BE36" s="259">
        <v>2.5939585684307871</v>
      </c>
      <c r="BF36" s="1098">
        <v>-0.21505431009355735</v>
      </c>
      <c r="BG36" s="285">
        <v>2.3441430113401385E-2</v>
      </c>
      <c r="BH36" s="284">
        <v>8.1102652624344171E-5</v>
      </c>
    </row>
    <row r="37" spans="1:60" x14ac:dyDescent="0.15">
      <c r="A37" s="162" t="s">
        <v>163</v>
      </c>
      <c r="B37" s="257">
        <v>19.982601366800004</v>
      </c>
      <c r="C37" s="257">
        <v>22.673314217300003</v>
      </c>
      <c r="D37" s="257">
        <v>24.689881678300001</v>
      </c>
      <c r="E37" s="257">
        <v>29.204671778799998</v>
      </c>
      <c r="F37" s="257">
        <v>29.125742823100005</v>
      </c>
      <c r="G37" s="257">
        <v>21.469484794500005</v>
      </c>
      <c r="H37" s="257">
        <v>22.440988755900001</v>
      </c>
      <c r="I37" s="257">
        <v>23.235063468299998</v>
      </c>
      <c r="J37" s="257">
        <v>24.264502702400009</v>
      </c>
      <c r="K37" s="257">
        <v>24.7584318145</v>
      </c>
      <c r="L37" s="257">
        <v>23.237374186</v>
      </c>
      <c r="M37" s="257">
        <v>23.789936805900002</v>
      </c>
      <c r="N37" s="257">
        <v>24.980945264600003</v>
      </c>
      <c r="O37" s="257">
        <v>26.21608445</v>
      </c>
      <c r="P37" s="257">
        <v>28.686042069699997</v>
      </c>
      <c r="Q37" s="257">
        <v>27.372364916200002</v>
      </c>
      <c r="R37" s="257">
        <v>26.4491544547</v>
      </c>
      <c r="S37" s="257">
        <v>26.058632277400001</v>
      </c>
      <c r="T37" s="257">
        <v>25.744902625799998</v>
      </c>
      <c r="U37" s="257">
        <v>25.353076012400006</v>
      </c>
      <c r="V37" s="257">
        <v>26.854816539800005</v>
      </c>
      <c r="W37" s="257">
        <v>28.632124787707685</v>
      </c>
      <c r="X37" s="257">
        <v>29.743970791057201</v>
      </c>
      <c r="Y37" s="257">
        <v>29.092349168991653</v>
      </c>
      <c r="Z37" s="257">
        <v>29.814175901419031</v>
      </c>
      <c r="AA37" s="257">
        <v>30.956228270996345</v>
      </c>
      <c r="AB37" s="257">
        <v>31.600661786729855</v>
      </c>
      <c r="AC37" s="257">
        <v>31.752263172811723</v>
      </c>
      <c r="AD37" s="257">
        <v>32.211949155685751</v>
      </c>
      <c r="AE37" s="257">
        <v>33.144771952154528</v>
      </c>
      <c r="AF37" s="257">
        <v>33.9262588085166</v>
      </c>
      <c r="AG37" s="257">
        <v>35.658550109753051</v>
      </c>
      <c r="AH37" s="257">
        <v>37.355011886539245</v>
      </c>
      <c r="AI37" s="257">
        <v>40.007518531291737</v>
      </c>
      <c r="AJ37" s="257">
        <v>42.127805489502755</v>
      </c>
      <c r="AK37" s="257">
        <v>43.589125239507332</v>
      </c>
      <c r="AL37" s="257">
        <v>46.377547335434066</v>
      </c>
      <c r="AM37" s="257">
        <v>45.668240017025028</v>
      </c>
      <c r="AN37" s="257">
        <v>45.286791783300401</v>
      </c>
      <c r="AO37" s="257">
        <v>45.516142714785921</v>
      </c>
      <c r="AP37" s="257">
        <v>47.669174847486076</v>
      </c>
      <c r="AQ37" s="257">
        <v>47.543380555273622</v>
      </c>
      <c r="AR37" s="257">
        <v>48.383901818583546</v>
      </c>
      <c r="AS37" s="257">
        <v>47.893799251364342</v>
      </c>
      <c r="AT37" s="257">
        <v>42.887285945140171</v>
      </c>
      <c r="AU37" s="257">
        <v>42.532342193824213</v>
      </c>
      <c r="AV37" s="257">
        <v>38.627564349705864</v>
      </c>
      <c r="AW37" s="257">
        <v>38.670921125330977</v>
      </c>
      <c r="AX37" s="257">
        <v>37.3581336419753</v>
      </c>
      <c r="AY37" s="257">
        <v>37.023783447960369</v>
      </c>
      <c r="AZ37" s="257">
        <v>38.877232363315613</v>
      </c>
      <c r="BA37" s="257">
        <v>40.449723411366129</v>
      </c>
      <c r="BB37" s="257">
        <v>39.312953180076128</v>
      </c>
      <c r="BC37" s="257">
        <v>39.122086279718417</v>
      </c>
      <c r="BD37" s="257">
        <v>37.437850618479338</v>
      </c>
      <c r="BE37" s="259">
        <v>32.781121007435928</v>
      </c>
      <c r="BF37" s="1098">
        <v>-0.12677799171228432</v>
      </c>
      <c r="BG37" s="285">
        <v>-1.3497399644959662E-2</v>
      </c>
      <c r="BH37" s="284">
        <v>1.0249338220197583E-3</v>
      </c>
    </row>
    <row r="38" spans="1:60" x14ac:dyDescent="0.15">
      <c r="A38" s="162" t="s">
        <v>162</v>
      </c>
      <c r="B38" s="257">
        <v>204.86931277739436</v>
      </c>
      <c r="C38" s="257">
        <v>222.68222264247046</v>
      </c>
      <c r="D38" s="257">
        <v>246.18206430415827</v>
      </c>
      <c r="E38" s="257">
        <v>266.46807459702177</v>
      </c>
      <c r="F38" s="257">
        <v>288.27262103849341</v>
      </c>
      <c r="G38" s="257">
        <v>320.40918986314182</v>
      </c>
      <c r="H38" s="257">
        <v>342.31067806152203</v>
      </c>
      <c r="I38" s="257">
        <v>357.75973223316225</v>
      </c>
      <c r="J38" s="257">
        <v>374.83404611328774</v>
      </c>
      <c r="K38" s="257">
        <v>374.93123161498545</v>
      </c>
      <c r="L38" s="257">
        <v>368.74328798627442</v>
      </c>
      <c r="M38" s="257">
        <v>384.34656354585195</v>
      </c>
      <c r="N38" s="257">
        <v>378.73765272180987</v>
      </c>
      <c r="O38" s="257">
        <v>377.15783964458245</v>
      </c>
      <c r="P38" s="257">
        <v>388.84463081706178</v>
      </c>
      <c r="Q38" s="257">
        <v>383.18452804613162</v>
      </c>
      <c r="R38" s="257">
        <v>374.05026451455967</v>
      </c>
      <c r="S38" s="257">
        <v>370.58485736146878</v>
      </c>
      <c r="T38" s="257">
        <v>353.13154666038213</v>
      </c>
      <c r="U38" s="257">
        <v>355.45539732464266</v>
      </c>
      <c r="V38" s="257">
        <v>354.390067325686</v>
      </c>
      <c r="W38" s="257">
        <v>362.55438356020653</v>
      </c>
      <c r="X38" s="257">
        <v>378.15893677241218</v>
      </c>
      <c r="Y38" s="257">
        <v>383.84878132114386</v>
      </c>
      <c r="Z38" s="257">
        <v>403.21676506659986</v>
      </c>
      <c r="AA38" s="257">
        <v>403.78074536747346</v>
      </c>
      <c r="AB38" s="257">
        <v>407.19477124146204</v>
      </c>
      <c r="AC38" s="257">
        <v>403.61618356243451</v>
      </c>
      <c r="AD38" s="257">
        <v>396.50903879564703</v>
      </c>
      <c r="AE38" s="257">
        <v>393.37848289680107</v>
      </c>
      <c r="AF38" s="257">
        <v>413.11558196127874</v>
      </c>
      <c r="AG38" s="257">
        <v>407.86285901059887</v>
      </c>
      <c r="AH38" s="257">
        <v>414.4613031849654</v>
      </c>
      <c r="AI38" s="257">
        <v>426.3135873140958</v>
      </c>
      <c r="AJ38" s="257">
        <v>427.2131598986137</v>
      </c>
      <c r="AK38" s="257">
        <v>434.37850298405823</v>
      </c>
      <c r="AL38" s="257">
        <v>429.51638259658074</v>
      </c>
      <c r="AM38" s="257">
        <v>433.01125730982551</v>
      </c>
      <c r="AN38" s="257">
        <v>450.80842068851535</v>
      </c>
      <c r="AO38" s="257">
        <v>468.29144706182609</v>
      </c>
      <c r="AP38" s="257">
        <v>470.19662548670181</v>
      </c>
      <c r="AQ38" s="257">
        <v>467.08061235695334</v>
      </c>
      <c r="AR38" s="257">
        <v>458.0339287200257</v>
      </c>
      <c r="AS38" s="257">
        <v>442.47793238792997</v>
      </c>
      <c r="AT38" s="257">
        <v>391.53537394409528</v>
      </c>
      <c r="AU38" s="257">
        <v>397.1161395465852</v>
      </c>
      <c r="AV38" s="257">
        <v>388.54681453383654</v>
      </c>
      <c r="AW38" s="257">
        <v>370.98570472745433</v>
      </c>
      <c r="AX38" s="257">
        <v>341.37208238744017</v>
      </c>
      <c r="AY38" s="257">
        <v>318.79296367935422</v>
      </c>
      <c r="AZ38" s="257">
        <v>334.37570222415542</v>
      </c>
      <c r="BA38" s="257">
        <v>331.14549325073915</v>
      </c>
      <c r="BB38" s="257">
        <v>335.21836532519541</v>
      </c>
      <c r="BC38" s="257">
        <v>335.88792140189008</v>
      </c>
      <c r="BD38" s="257">
        <v>330.19828168101435</v>
      </c>
      <c r="BE38" s="259">
        <v>287.09754367894573</v>
      </c>
      <c r="BF38" s="1098">
        <v>-0.13290546909239231</v>
      </c>
      <c r="BG38" s="285">
        <v>-1.6893923691726487E-2</v>
      </c>
      <c r="BH38" s="284">
        <v>8.9763856052573233E-3</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25.224327778951011</v>
      </c>
      <c r="W39" s="257">
        <v>23.327720851029184</v>
      </c>
      <c r="X39" s="257">
        <v>20.321346759307147</v>
      </c>
      <c r="Y39" s="257">
        <v>19.414880044219608</v>
      </c>
      <c r="Z39" s="257">
        <v>18.799167691864302</v>
      </c>
      <c r="AA39" s="257">
        <v>18.445459632820093</v>
      </c>
      <c r="AB39" s="257">
        <v>17.585257410239588</v>
      </c>
      <c r="AC39" s="257">
        <v>12.849427598472566</v>
      </c>
      <c r="AD39" s="257">
        <v>10.757171256230086</v>
      </c>
      <c r="AE39" s="257">
        <v>9.8737359970654239</v>
      </c>
      <c r="AF39" s="257">
        <v>9.1320633444112964</v>
      </c>
      <c r="AG39" s="257">
        <v>9.197267328589545</v>
      </c>
      <c r="AH39" s="257">
        <v>8.3099586506591585</v>
      </c>
      <c r="AI39" s="257">
        <v>8.0312632626898317</v>
      </c>
      <c r="AJ39" s="257">
        <v>7.3804378347342894</v>
      </c>
      <c r="AK39" s="257">
        <v>6.9463107328837239</v>
      </c>
      <c r="AL39" s="257">
        <v>7.7096745589120363</v>
      </c>
      <c r="AM39" s="257">
        <v>7.9139684697674371</v>
      </c>
      <c r="AN39" s="257">
        <v>7.8839087582828444</v>
      </c>
      <c r="AO39" s="257">
        <v>8.4576963012667132</v>
      </c>
      <c r="AP39" s="257">
        <v>8.6823708075488923</v>
      </c>
      <c r="AQ39" s="257">
        <v>8.44464553620967</v>
      </c>
      <c r="AR39" s="257">
        <v>8.8205236096114366</v>
      </c>
      <c r="AS39" s="257">
        <v>8.6425170167537289</v>
      </c>
      <c r="AT39" s="257">
        <v>7.9393727321403595</v>
      </c>
      <c r="AU39" s="257">
        <v>9.2377638943749751</v>
      </c>
      <c r="AV39" s="257">
        <v>8.2999610098124119</v>
      </c>
      <c r="AW39" s="257">
        <v>8.0237532389082986</v>
      </c>
      <c r="AX39" s="257">
        <v>7.958432665023019</v>
      </c>
      <c r="AY39" s="257">
        <v>7.6544434481541499</v>
      </c>
      <c r="AZ39" s="257">
        <v>7.8461578587580973</v>
      </c>
      <c r="BA39" s="257">
        <v>8.1656138292331359</v>
      </c>
      <c r="BB39" s="257">
        <v>8.0111401323586104</v>
      </c>
      <c r="BC39" s="257">
        <v>7.9829975717032102</v>
      </c>
      <c r="BD39" s="257">
        <v>8.3989450622162991</v>
      </c>
      <c r="BE39" s="259">
        <v>7.2773556305632594</v>
      </c>
      <c r="BF39" s="1098">
        <v>-0.13590670120197668</v>
      </c>
      <c r="BG39" s="285">
        <v>5.6430462370513634E-3</v>
      </c>
      <c r="BH39" s="284">
        <v>2.2753364410382079E-4</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37.430728406339092</v>
      </c>
      <c r="W40" s="257">
        <v>33.551080264966103</v>
      </c>
      <c r="X40" s="257">
        <v>36.0013995897896</v>
      </c>
      <c r="Y40" s="257">
        <v>35.388810246543294</v>
      </c>
      <c r="Z40" s="257">
        <v>36.231775537800154</v>
      </c>
      <c r="AA40" s="257">
        <v>36.065443568224381</v>
      </c>
      <c r="AB40" s="257">
        <v>38.966130678121466</v>
      </c>
      <c r="AC40" s="257">
        <v>20.724821880002789</v>
      </c>
      <c r="AD40" s="257">
        <v>16.370777295709814</v>
      </c>
      <c r="AE40" s="257">
        <v>15.444618194858013</v>
      </c>
      <c r="AF40" s="257">
        <v>14.316849644088707</v>
      </c>
      <c r="AG40" s="257">
        <v>14.805590931826256</v>
      </c>
      <c r="AH40" s="257">
        <v>14.08634670030831</v>
      </c>
      <c r="AI40" s="257">
        <v>14.702532147798685</v>
      </c>
      <c r="AJ40" s="257">
        <v>12.705474400442458</v>
      </c>
      <c r="AK40" s="257">
        <v>10.885190045368047</v>
      </c>
      <c r="AL40" s="257">
        <v>12.098785928398994</v>
      </c>
      <c r="AM40" s="257">
        <v>11.582383747426471</v>
      </c>
      <c r="AN40" s="257">
        <v>11.755683837970382</v>
      </c>
      <c r="AO40" s="257">
        <v>12.254688333718548</v>
      </c>
      <c r="AP40" s="257">
        <v>13.138570909111248</v>
      </c>
      <c r="AQ40" s="257">
        <v>13.390609601382621</v>
      </c>
      <c r="AR40" s="257">
        <v>13.147379766492046</v>
      </c>
      <c r="AS40" s="257">
        <v>13.277188843748366</v>
      </c>
      <c r="AT40" s="257">
        <v>12.030444004836891</v>
      </c>
      <c r="AU40" s="257">
        <v>13.160316211001909</v>
      </c>
      <c r="AV40" s="257">
        <v>12.382281395503876</v>
      </c>
      <c r="AW40" s="257">
        <v>12.432698986424203</v>
      </c>
      <c r="AX40" s="257">
        <v>11.658997693561741</v>
      </c>
      <c r="AY40" s="257">
        <v>10.992058108538888</v>
      </c>
      <c r="AZ40" s="257">
        <v>11.275738701104007</v>
      </c>
      <c r="BA40" s="257">
        <v>11.656127684510047</v>
      </c>
      <c r="BB40" s="257">
        <v>11.875752555443665</v>
      </c>
      <c r="BC40" s="257">
        <v>12.454212489809253</v>
      </c>
      <c r="BD40" s="257">
        <v>12.45211803416483</v>
      </c>
      <c r="BE40" s="259">
        <v>11.910131938434782</v>
      </c>
      <c r="BF40" s="1098">
        <v>-4.6138933011059091E-2</v>
      </c>
      <c r="BG40" s="285">
        <v>3.4509703570595462E-3</v>
      </c>
      <c r="BH40" s="284">
        <v>3.7238192817294283E-4</v>
      </c>
    </row>
    <row r="41" spans="1:60" x14ac:dyDescent="0.15">
      <c r="A41" s="162" t="s">
        <v>159</v>
      </c>
      <c r="B41" s="257">
        <v>13.38389054588</v>
      </c>
      <c r="C41" s="257">
        <v>12.704714322720001</v>
      </c>
      <c r="D41" s="257">
        <v>12.405156766440001</v>
      </c>
      <c r="E41" s="257">
        <v>13.401969236680001</v>
      </c>
      <c r="F41" s="257">
        <v>14.409077660440001</v>
      </c>
      <c r="G41" s="257">
        <v>14.927507975900001</v>
      </c>
      <c r="H41" s="257">
        <v>14.247451049759997</v>
      </c>
      <c r="I41" s="257">
        <v>14.540692411080002</v>
      </c>
      <c r="J41" s="257">
        <v>15.218406741480001</v>
      </c>
      <c r="K41" s="257">
        <v>15.445947024120002</v>
      </c>
      <c r="L41" s="257">
        <v>12.58563843028</v>
      </c>
      <c r="M41" s="257">
        <v>12.465522917960001</v>
      </c>
      <c r="N41" s="257">
        <v>11.429219712880002</v>
      </c>
      <c r="O41" s="257">
        <v>11.87748422848</v>
      </c>
      <c r="P41" s="257">
        <v>12.300461433600001</v>
      </c>
      <c r="Q41" s="257">
        <v>11.401738633660003</v>
      </c>
      <c r="R41" s="257">
        <v>9.6401390342800006</v>
      </c>
      <c r="S41" s="257">
        <v>9.0338845102800001</v>
      </c>
      <c r="T41" s="257">
        <v>8.4203594631600005</v>
      </c>
      <c r="U41" s="257">
        <v>9.159636432640001</v>
      </c>
      <c r="V41" s="257">
        <v>9.4015688787600009</v>
      </c>
      <c r="W41" s="257">
        <v>9.0799516809800007</v>
      </c>
      <c r="X41" s="257">
        <v>8.2946220491800027</v>
      </c>
      <c r="Y41" s="257">
        <v>8.4968546097000015</v>
      </c>
      <c r="Z41" s="257">
        <v>9.8714759933600025</v>
      </c>
      <c r="AA41" s="257">
        <v>10.320971757353844</v>
      </c>
      <c r="AB41" s="257">
        <v>10.985295856283633</v>
      </c>
      <c r="AC41" s="257">
        <v>10.955761899563857</v>
      </c>
      <c r="AD41" s="257">
        <v>11.125233005479432</v>
      </c>
      <c r="AE41" s="257">
        <v>10.56321478573838</v>
      </c>
      <c r="AF41" s="257">
        <v>8.7037558464037375</v>
      </c>
      <c r="AG41" s="257">
        <v>8.9305998970906142</v>
      </c>
      <c r="AH41" s="257">
        <v>8.5485045006979377</v>
      </c>
      <c r="AI41" s="257">
        <v>8.0252426642716888</v>
      </c>
      <c r="AJ41" s="257">
        <v>8.5002318757444204</v>
      </c>
      <c r="AK41" s="257">
        <v>9.0372242612056688</v>
      </c>
      <c r="AL41" s="257">
        <v>9.7057677865868257</v>
      </c>
      <c r="AM41" s="257">
        <v>10.463742034659337</v>
      </c>
      <c r="AN41" s="257">
        <v>11.009677225628369</v>
      </c>
      <c r="AO41" s="257">
        <v>12.500873501418447</v>
      </c>
      <c r="AP41" s="257">
        <v>12.786984146668846</v>
      </c>
      <c r="AQ41" s="257">
        <v>12.494310673043145</v>
      </c>
      <c r="AR41" s="257">
        <v>12.008025519170504</v>
      </c>
      <c r="AS41" s="257">
        <v>11.942217074773428</v>
      </c>
      <c r="AT41" s="257">
        <v>11.36215169124149</v>
      </c>
      <c r="AU41" s="257">
        <v>11.961087658804326</v>
      </c>
      <c r="AV41" s="257">
        <v>11.728162397839016</v>
      </c>
      <c r="AW41" s="257">
        <v>11.41558398460538</v>
      </c>
      <c r="AX41" s="257">
        <v>10.88228866965056</v>
      </c>
      <c r="AY41" s="257">
        <v>10.481013966740317</v>
      </c>
      <c r="AZ41" s="257">
        <v>10.148049171972623</v>
      </c>
      <c r="BA41" s="257">
        <v>9.9969780462599296</v>
      </c>
      <c r="BB41" s="257">
        <v>10.313288150147779</v>
      </c>
      <c r="BC41" s="257">
        <v>10.758915140239239</v>
      </c>
      <c r="BD41" s="257">
        <v>10.8688649510016</v>
      </c>
      <c r="BE41" s="259">
        <v>8.7878817442980477</v>
      </c>
      <c r="BF41" s="1098">
        <v>-0.19367190797308675</v>
      </c>
      <c r="BG41" s="285">
        <v>-4.4287171262940017E-3</v>
      </c>
      <c r="BH41" s="284">
        <v>2.7476172097952201E-4</v>
      </c>
    </row>
    <row r="42" spans="1:60" x14ac:dyDescent="0.15">
      <c r="A42" s="162" t="s">
        <v>158</v>
      </c>
      <c r="B42" s="257">
        <v>112.97627449549999</v>
      </c>
      <c r="C42" s="257">
        <v>117.7611984446</v>
      </c>
      <c r="D42" s="257">
        <v>122.83207556320002</v>
      </c>
      <c r="E42" s="257">
        <v>138.2206632239</v>
      </c>
      <c r="F42" s="257">
        <v>149.0947785182</v>
      </c>
      <c r="G42" s="257">
        <v>166.95109822136172</v>
      </c>
      <c r="H42" s="257">
        <v>171.88185897767201</v>
      </c>
      <c r="I42" s="257">
        <v>196.73301808355632</v>
      </c>
      <c r="J42" s="257">
        <v>206.28506937589853</v>
      </c>
      <c r="K42" s="257">
        <v>189.18199330739466</v>
      </c>
      <c r="L42" s="257">
        <v>184.91650287340622</v>
      </c>
      <c r="M42" s="257">
        <v>203.40737478577972</v>
      </c>
      <c r="N42" s="257">
        <v>200.01161065523081</v>
      </c>
      <c r="O42" s="257">
        <v>184.61615252048622</v>
      </c>
      <c r="P42" s="257">
        <v>191.32940889218565</v>
      </c>
      <c r="Q42" s="257">
        <v>180.93781166908823</v>
      </c>
      <c r="R42" s="257">
        <v>174.02120039767223</v>
      </c>
      <c r="S42" s="257">
        <v>168.43662111326577</v>
      </c>
      <c r="T42" s="257">
        <v>164.70663115684525</v>
      </c>
      <c r="U42" s="257">
        <v>169.77464807145213</v>
      </c>
      <c r="V42" s="257">
        <v>172.74723783418179</v>
      </c>
      <c r="W42" s="257">
        <v>174.90815680465815</v>
      </c>
      <c r="X42" s="257">
        <v>182.46465547660335</v>
      </c>
      <c r="Y42" s="257">
        <v>187.82320462669134</v>
      </c>
      <c r="Z42" s="257">
        <v>188.41614733040751</v>
      </c>
      <c r="AA42" s="257">
        <v>191.87251898748065</v>
      </c>
      <c r="AB42" s="257">
        <v>199.60632030450131</v>
      </c>
      <c r="AC42" s="257">
        <v>200.10237670050168</v>
      </c>
      <c r="AD42" s="257">
        <v>204.98697939095661</v>
      </c>
      <c r="AE42" s="257">
        <v>202.21493122964819</v>
      </c>
      <c r="AF42" s="257">
        <v>208.59008518295914</v>
      </c>
      <c r="AG42" s="257">
        <v>219.55741648993677</v>
      </c>
      <c r="AH42" s="257">
        <v>217.23675409161979</v>
      </c>
      <c r="AI42" s="257">
        <v>218.06289993896308</v>
      </c>
      <c r="AJ42" s="257">
        <v>215.11092765406127</v>
      </c>
      <c r="AK42" s="257">
        <v>216.19551366309506</v>
      </c>
      <c r="AL42" s="257">
        <v>225.90751415227572</v>
      </c>
      <c r="AM42" s="257">
        <v>225.95513436873438</v>
      </c>
      <c r="AN42" s="257">
        <v>225.43784900170664</v>
      </c>
      <c r="AO42" s="257">
        <v>231.40634658123923</v>
      </c>
      <c r="AP42" s="257">
        <v>233.10216675397166</v>
      </c>
      <c r="AQ42" s="257">
        <v>231.6013026171947</v>
      </c>
      <c r="AR42" s="257">
        <v>229.13223747547295</v>
      </c>
      <c r="AS42" s="257">
        <v>227.21960963762311</v>
      </c>
      <c r="AT42" s="257">
        <v>217.67541473025429</v>
      </c>
      <c r="AU42" s="257">
        <v>226.51920137019735</v>
      </c>
      <c r="AV42" s="257">
        <v>219.43457529979872</v>
      </c>
      <c r="AW42" s="257">
        <v>212.2145114184666</v>
      </c>
      <c r="AX42" s="257">
        <v>208.24451048555886</v>
      </c>
      <c r="AY42" s="257">
        <v>197.58677281491768</v>
      </c>
      <c r="AZ42" s="257">
        <v>206.84929290013588</v>
      </c>
      <c r="BA42" s="257">
        <v>209.97197568150159</v>
      </c>
      <c r="BB42" s="257">
        <v>202.89783441042033</v>
      </c>
      <c r="BC42" s="257">
        <v>198.63938764295082</v>
      </c>
      <c r="BD42" s="257">
        <v>194.02189518028041</v>
      </c>
      <c r="BE42" s="259">
        <v>175.82956856723695</v>
      </c>
      <c r="BF42" s="1098">
        <v>-9.6240350878856962E-2</v>
      </c>
      <c r="BG42" s="285">
        <v>-1.1437490406239648E-2</v>
      </c>
      <c r="BH42" s="284">
        <v>5.4974834965169257E-3</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8.7630393924617813</v>
      </c>
      <c r="AB43" s="257">
        <v>8.541813246526802</v>
      </c>
      <c r="AC43" s="257">
        <v>8.7464612135857394</v>
      </c>
      <c r="AD43" s="257">
        <v>9.057007715824982</v>
      </c>
      <c r="AE43" s="257">
        <v>8.4595778172794915</v>
      </c>
      <c r="AF43" s="257">
        <v>8.4414758469050017</v>
      </c>
      <c r="AG43" s="257">
        <v>9.6388391949223191</v>
      </c>
      <c r="AH43" s="257">
        <v>8.6067229202258986</v>
      </c>
      <c r="AI43" s="257">
        <v>9.9283166940946508</v>
      </c>
      <c r="AJ43" s="257">
        <v>9.1010278120855475</v>
      </c>
      <c r="AK43" s="257">
        <v>8.7361003651925806</v>
      </c>
      <c r="AL43" s="257">
        <v>8.816438103220996</v>
      </c>
      <c r="AM43" s="257">
        <v>8.2839139731669782</v>
      </c>
      <c r="AN43" s="257">
        <v>8.9997572179111813</v>
      </c>
      <c r="AO43" s="257">
        <v>8.7258929015122551</v>
      </c>
      <c r="AP43" s="257">
        <v>9.0702095393083706</v>
      </c>
      <c r="AQ43" s="257">
        <v>9.069917003335215</v>
      </c>
      <c r="AR43" s="257">
        <v>9.5311256534559163</v>
      </c>
      <c r="AS43" s="257">
        <v>9.3633047817887114</v>
      </c>
      <c r="AT43" s="257">
        <v>8.7472239609085722</v>
      </c>
      <c r="AU43" s="257">
        <v>8.5267143940104209</v>
      </c>
      <c r="AV43" s="257">
        <v>9.3453726228283553</v>
      </c>
      <c r="AW43" s="257">
        <v>8.9347373838244479</v>
      </c>
      <c r="AX43" s="257">
        <v>7.9448608530013187</v>
      </c>
      <c r="AY43" s="257">
        <v>7.524600080712383</v>
      </c>
      <c r="AZ43" s="257">
        <v>7.2332955479315899</v>
      </c>
      <c r="BA43" s="257">
        <v>7.0633193555814335</v>
      </c>
      <c r="BB43" s="257">
        <v>7.5437127939139348</v>
      </c>
      <c r="BC43" s="257">
        <v>7.0609954049491117</v>
      </c>
      <c r="BD43" s="257">
        <v>8.0825750523501707</v>
      </c>
      <c r="BE43" s="259">
        <v>7.2193724281345082</v>
      </c>
      <c r="BF43" s="1098">
        <v>-0.10923841471017215</v>
      </c>
      <c r="BG43" s="285">
        <v>-7.8714438556526378E-3</v>
      </c>
      <c r="BH43" s="284">
        <v>2.2572074254792937E-4</v>
      </c>
    </row>
    <row r="44" spans="1:60" x14ac:dyDescent="0.15">
      <c r="A44" s="162" t="s">
        <v>156</v>
      </c>
      <c r="B44" s="257">
        <v>17.714317637539789</v>
      </c>
      <c r="C44" s="257">
        <v>19.417246741100939</v>
      </c>
      <c r="D44" s="257">
        <v>19.99240000039547</v>
      </c>
      <c r="E44" s="257">
        <v>21.896154995498904</v>
      </c>
      <c r="F44" s="257">
        <v>23.959939146636692</v>
      </c>
      <c r="G44" s="257">
        <v>26.74987981957635</v>
      </c>
      <c r="H44" s="257">
        <v>26.502762422362117</v>
      </c>
      <c r="I44" s="257">
        <v>27.904402851056481</v>
      </c>
      <c r="J44" s="257">
        <v>28.021508127705303</v>
      </c>
      <c r="K44" s="257">
        <v>26.20638401066682</v>
      </c>
      <c r="L44" s="257">
        <v>26.886772483497428</v>
      </c>
      <c r="M44" s="257">
        <v>29.623895660679715</v>
      </c>
      <c r="N44" s="257">
        <v>29.458318445214264</v>
      </c>
      <c r="O44" s="257">
        <v>31.271678539366043</v>
      </c>
      <c r="P44" s="257">
        <v>32.647202067500345</v>
      </c>
      <c r="Q44" s="257">
        <v>30.11465124540241</v>
      </c>
      <c r="R44" s="257">
        <v>28.501033596340804</v>
      </c>
      <c r="S44" s="257">
        <v>27.331781632923267</v>
      </c>
      <c r="T44" s="257">
        <v>27.289063124492724</v>
      </c>
      <c r="U44" s="257">
        <v>27.314894608807577</v>
      </c>
      <c r="V44" s="257">
        <v>28.689577486897015</v>
      </c>
      <c r="W44" s="257">
        <v>31.082812987919109</v>
      </c>
      <c r="X44" s="257">
        <v>30.206252639099173</v>
      </c>
      <c r="Y44" s="257">
        <v>29.789472665266818</v>
      </c>
      <c r="Z44" s="257">
        <v>30.196586582333492</v>
      </c>
      <c r="AA44" s="257">
        <v>29.00515720334209</v>
      </c>
      <c r="AB44" s="257">
        <v>27.330920837244577</v>
      </c>
      <c r="AC44" s="257">
        <v>28.892563814927666</v>
      </c>
      <c r="AD44" s="257">
        <v>29.77695379092297</v>
      </c>
      <c r="AE44" s="257">
        <v>31.574880665600254</v>
      </c>
      <c r="AF44" s="257">
        <v>31.622422551315736</v>
      </c>
      <c r="AG44" s="257">
        <v>34.276617042561426</v>
      </c>
      <c r="AH44" s="257">
        <v>35.537173922151354</v>
      </c>
      <c r="AI44" s="257">
        <v>36.486945080000766</v>
      </c>
      <c r="AJ44" s="257">
        <v>36.160355444392543</v>
      </c>
      <c r="AK44" s="257">
        <v>33.944443245848184</v>
      </c>
      <c r="AL44" s="257">
        <v>36.349220652242323</v>
      </c>
      <c r="AM44" s="257">
        <v>35.675881964741862</v>
      </c>
      <c r="AN44" s="257">
        <v>37.148411974219258</v>
      </c>
      <c r="AO44" s="257">
        <v>37.652326528632798</v>
      </c>
      <c r="AP44" s="257">
        <v>36.647097454309538</v>
      </c>
      <c r="AQ44" s="257">
        <v>36.944292753084603</v>
      </c>
      <c r="AR44" s="257">
        <v>36.522217690509486</v>
      </c>
      <c r="AS44" s="257">
        <v>36.119322766898577</v>
      </c>
      <c r="AT44" s="257">
        <v>36.151830894297213</v>
      </c>
      <c r="AU44" s="257">
        <v>37.464632985368752</v>
      </c>
      <c r="AV44" s="257">
        <v>37.136769381558871</v>
      </c>
      <c r="AW44" s="257">
        <v>36.763360139486188</v>
      </c>
      <c r="AX44" s="257">
        <v>36.148132720431214</v>
      </c>
      <c r="AY44" s="257">
        <v>35.434262306573039</v>
      </c>
      <c r="AZ44" s="257">
        <v>35.53360680610308</v>
      </c>
      <c r="BA44" s="257">
        <v>34.269952328983997</v>
      </c>
      <c r="BB44" s="257">
        <v>34.103180768258667</v>
      </c>
      <c r="BC44" s="257">
        <v>34.72518034400607</v>
      </c>
      <c r="BD44" s="257">
        <v>33.580760466126044</v>
      </c>
      <c r="BE44" s="259">
        <v>31.710350001475238</v>
      </c>
      <c r="BF44" s="1098">
        <v>-5.8278929304636296E-2</v>
      </c>
      <c r="BG44" s="285">
        <v>-7.3502832311485022E-3</v>
      </c>
      <c r="BH44" s="284">
        <v>9.9145511885404642E-4</v>
      </c>
    </row>
    <row r="45" spans="1:60" x14ac:dyDescent="0.15">
      <c r="A45" s="162" t="s">
        <v>155</v>
      </c>
      <c r="B45" s="257">
        <v>252.96025599333589</v>
      </c>
      <c r="C45" s="257">
        <v>257.24361695564022</v>
      </c>
      <c r="D45" s="257">
        <v>263.50184840756845</v>
      </c>
      <c r="E45" s="257">
        <v>281.55390164516945</v>
      </c>
      <c r="F45" s="257">
        <v>299.01926076855676</v>
      </c>
      <c r="G45" s="257">
        <v>312.78901802108305</v>
      </c>
      <c r="H45" s="257">
        <v>321.87938007256076</v>
      </c>
      <c r="I45" s="257">
        <v>339.42172344664209</v>
      </c>
      <c r="J45" s="257">
        <v>342.69624043511442</v>
      </c>
      <c r="K45" s="257">
        <v>352.11824992745954</v>
      </c>
      <c r="L45" s="257">
        <v>380.05299784286149</v>
      </c>
      <c r="M45" s="257">
        <v>400.62917995015073</v>
      </c>
      <c r="N45" s="257">
        <v>417.36994036863268</v>
      </c>
      <c r="O45" s="257">
        <v>437.46786679475485</v>
      </c>
      <c r="P45" s="257">
        <v>443.78965687538135</v>
      </c>
      <c r="Q45" s="257">
        <v>465.86391886657572</v>
      </c>
      <c r="R45" s="257">
        <v>419.33141872538653</v>
      </c>
      <c r="S45" s="257">
        <v>428.60792136708358</v>
      </c>
      <c r="T45" s="257">
        <v>429.64877289321242</v>
      </c>
      <c r="U45" s="257">
        <v>447.31306513137218</v>
      </c>
      <c r="V45" s="257">
        <v>457.67186240353504</v>
      </c>
      <c r="W45" s="257">
        <v>469.38577788201718</v>
      </c>
      <c r="X45" s="257">
        <v>485.60149830722082</v>
      </c>
      <c r="Y45" s="257">
        <v>474.7986334531995</v>
      </c>
      <c r="Z45" s="257">
        <v>456.63796814818318</v>
      </c>
      <c r="AA45" s="257">
        <v>373.50117178825337</v>
      </c>
      <c r="AB45" s="257">
        <v>368.44571344490697</v>
      </c>
      <c r="AC45" s="257">
        <v>353.12315819790609</v>
      </c>
      <c r="AD45" s="257">
        <v>352.23361440354353</v>
      </c>
      <c r="AE45" s="257">
        <v>334.29730244735396</v>
      </c>
      <c r="AF45" s="257">
        <v>341.33576833810201</v>
      </c>
      <c r="AG45" s="257">
        <v>355.04568719611996</v>
      </c>
      <c r="AH45" s="257">
        <v>350.49758006839693</v>
      </c>
      <c r="AI45" s="257">
        <v>330.88320396893545</v>
      </c>
      <c r="AJ45" s="257">
        <v>323.78271600647969</v>
      </c>
      <c r="AK45" s="257">
        <v>299.77550862376933</v>
      </c>
      <c r="AL45" s="257">
        <v>297.85375454865317</v>
      </c>
      <c r="AM45" s="257">
        <v>294.41370752319176</v>
      </c>
      <c r="AN45" s="257">
        <v>303.51595510715941</v>
      </c>
      <c r="AO45" s="257">
        <v>301.898922480007</v>
      </c>
      <c r="AP45" s="257">
        <v>307.24177581867053</v>
      </c>
      <c r="AQ45" s="257">
        <v>320.73473128156877</v>
      </c>
      <c r="AR45" s="257">
        <v>317.48696647202701</v>
      </c>
      <c r="AS45" s="257">
        <v>319.52435453113276</v>
      </c>
      <c r="AT45" s="257">
        <v>305.31306665744177</v>
      </c>
      <c r="AU45" s="257">
        <v>323.82231030054908</v>
      </c>
      <c r="AV45" s="257">
        <v>324.0112826140878</v>
      </c>
      <c r="AW45" s="257">
        <v>308.12516239511649</v>
      </c>
      <c r="AX45" s="257">
        <v>310.3950106363215</v>
      </c>
      <c r="AY45" s="257">
        <v>293.3376745610687</v>
      </c>
      <c r="AZ45" s="257">
        <v>293.32456063589848</v>
      </c>
      <c r="BA45" s="257">
        <v>306.03536135061483</v>
      </c>
      <c r="BB45" s="257">
        <v>315.49077472226122</v>
      </c>
      <c r="BC45" s="257">
        <v>320.18050605872736</v>
      </c>
      <c r="BD45" s="257">
        <v>301.41739528653221</v>
      </c>
      <c r="BE45" s="259">
        <v>279.48673926718448</v>
      </c>
      <c r="BF45" s="1098">
        <v>-7.5291875468731839E-2</v>
      </c>
      <c r="BG45" s="285">
        <v>-1.2833456815105615E-3</v>
      </c>
      <c r="BH45" s="284">
        <v>8.7384263587562093E-3</v>
      </c>
    </row>
    <row r="46" spans="1:60" x14ac:dyDescent="0.15">
      <c r="A46" s="162" t="s">
        <v>154</v>
      </c>
      <c r="B46" s="257">
        <v>10.523820748</v>
      </c>
      <c r="C46" s="257">
        <v>10.7598039202</v>
      </c>
      <c r="D46" s="257">
        <v>11.615957390899998</v>
      </c>
      <c r="E46" s="257">
        <v>12.047448490500003</v>
      </c>
      <c r="F46" s="257">
        <v>12.3800015205</v>
      </c>
      <c r="G46" s="257">
        <v>14.887478141404999</v>
      </c>
      <c r="H46" s="257">
        <v>16.487936820662998</v>
      </c>
      <c r="I46" s="257">
        <v>17.683563211814999</v>
      </c>
      <c r="J46" s="257">
        <v>20.100026229196001</v>
      </c>
      <c r="K46" s="257">
        <v>20.995755637280006</v>
      </c>
      <c r="L46" s="257">
        <v>21.831668861017999</v>
      </c>
      <c r="M46" s="257">
        <v>22.840717854592999</v>
      </c>
      <c r="N46" s="257">
        <v>22.177952379089998</v>
      </c>
      <c r="O46" s="257">
        <v>23.300513958211003</v>
      </c>
      <c r="P46" s="257">
        <v>24.903998230244</v>
      </c>
      <c r="Q46" s="257">
        <v>26.336673576083996</v>
      </c>
      <c r="R46" s="257">
        <v>28.335190405258103</v>
      </c>
      <c r="S46" s="257">
        <v>28.383127371568218</v>
      </c>
      <c r="T46" s="257">
        <v>29.46929871806908</v>
      </c>
      <c r="U46" s="257">
        <v>28.354325791982351</v>
      </c>
      <c r="V46" s="257">
        <v>27.401548832902201</v>
      </c>
      <c r="W46" s="257">
        <v>30.937288414240321</v>
      </c>
      <c r="X46" s="257">
        <v>31.579174906460416</v>
      </c>
      <c r="Y46" s="257">
        <v>32.572077201199953</v>
      </c>
      <c r="Z46" s="257">
        <v>40.96599313731091</v>
      </c>
      <c r="AA46" s="257">
        <v>39.108681205458822</v>
      </c>
      <c r="AB46" s="257">
        <v>42.096224415249551</v>
      </c>
      <c r="AC46" s="257">
        <v>46.038858767835961</v>
      </c>
      <c r="AD46" s="257">
        <v>45.151203228273275</v>
      </c>
      <c r="AE46" s="257">
        <v>45.628645965986429</v>
      </c>
      <c r="AF46" s="257">
        <v>52.967091500682692</v>
      </c>
      <c r="AG46" s="257">
        <v>50.378312575248984</v>
      </c>
      <c r="AH46" s="257">
        <v>50.943070759290507</v>
      </c>
      <c r="AI46" s="257">
        <v>56.707044697603934</v>
      </c>
      <c r="AJ46" s="257">
        <v>62.203035965819005</v>
      </c>
      <c r="AK46" s="257">
        <v>61.348877333510245</v>
      </c>
      <c r="AL46" s="257">
        <v>60.228250199414745</v>
      </c>
      <c r="AM46" s="257">
        <v>63.399715271053573</v>
      </c>
      <c r="AN46" s="257">
        <v>59.929416060806176</v>
      </c>
      <c r="AO46" s="257">
        <v>62.071663187183979</v>
      </c>
      <c r="AP46" s="257">
        <v>64.584211357046783</v>
      </c>
      <c r="AQ46" s="257">
        <v>59.625780895730792</v>
      </c>
      <c r="AR46" s="257">
        <v>58.369652824828158</v>
      </c>
      <c r="AS46" s="257">
        <v>57.513217095794531</v>
      </c>
      <c r="AT46" s="257">
        <v>56.945899228496067</v>
      </c>
      <c r="AU46" s="257">
        <v>51.525398845719046</v>
      </c>
      <c r="AV46" s="257">
        <v>51.421796868651789</v>
      </c>
      <c r="AW46" s="257">
        <v>50.715484188993941</v>
      </c>
      <c r="AX46" s="257">
        <v>49.330652335947697</v>
      </c>
      <c r="AY46" s="257">
        <v>49.602544217119132</v>
      </c>
      <c r="AZ46" s="257">
        <v>53.073443267759728</v>
      </c>
      <c r="BA46" s="257">
        <v>52.461586365359096</v>
      </c>
      <c r="BB46" s="257">
        <v>57.314098853355844</v>
      </c>
      <c r="BC46" s="257">
        <v>54.262491601860567</v>
      </c>
      <c r="BD46" s="257">
        <v>50.693866804548016</v>
      </c>
      <c r="BE46" s="259">
        <v>41.269084272050989</v>
      </c>
      <c r="BF46" s="1098">
        <v>-0.18813991108869144</v>
      </c>
      <c r="BG46" s="285">
        <v>-1.1562311504993317E-2</v>
      </c>
      <c r="BH46" s="284">
        <v>1.2903182982855895E-3</v>
      </c>
    </row>
    <row r="47" spans="1:60" x14ac:dyDescent="0.15">
      <c r="A47" s="162" t="s">
        <v>153</v>
      </c>
      <c r="B47" s="257">
        <v>68.052326870102377</v>
      </c>
      <c r="C47" s="257">
        <v>72.519285334541308</v>
      </c>
      <c r="D47" s="257">
        <v>80.735921239395424</v>
      </c>
      <c r="E47" s="257">
        <v>86.008879285621816</v>
      </c>
      <c r="F47" s="257">
        <v>98.564122039572879</v>
      </c>
      <c r="G47" s="257">
        <v>105.00485008272135</v>
      </c>
      <c r="H47" s="257">
        <v>110.13900358324</v>
      </c>
      <c r="I47" s="257">
        <v>114.56597886869001</v>
      </c>
      <c r="J47" s="257">
        <v>125.79055174073001</v>
      </c>
      <c r="K47" s="257">
        <v>125.97225694701001</v>
      </c>
      <c r="L47" s="257">
        <v>136.82971552101</v>
      </c>
      <c r="M47" s="257">
        <v>148.01591472303002</v>
      </c>
      <c r="N47" s="257">
        <v>156.23262489473501</v>
      </c>
      <c r="O47" s="257">
        <v>169.39946556633001</v>
      </c>
      <c r="P47" s="257">
        <v>174.23981581987999</v>
      </c>
      <c r="Q47" s="257">
        <v>174.48270338016002</v>
      </c>
      <c r="R47" s="257">
        <v>174.43161284068</v>
      </c>
      <c r="S47" s="257">
        <v>172.40074654762998</v>
      </c>
      <c r="T47" s="257">
        <v>174.17976517938999</v>
      </c>
      <c r="U47" s="257">
        <v>171.79240349658002</v>
      </c>
      <c r="V47" s="257">
        <v>172.52036403439001</v>
      </c>
      <c r="W47" s="257">
        <v>178.01150650798002</v>
      </c>
      <c r="X47" s="257">
        <v>186.18617614368</v>
      </c>
      <c r="Y47" s="257">
        <v>188.14724967667999</v>
      </c>
      <c r="Z47" s="257">
        <v>189.41529008397998</v>
      </c>
      <c r="AA47" s="257">
        <v>178.23540513536798</v>
      </c>
      <c r="AB47" s="257">
        <v>143.32754387810678</v>
      </c>
      <c r="AC47" s="257">
        <v>125.12338157381544</v>
      </c>
      <c r="AD47" s="257">
        <v>122.21092355861005</v>
      </c>
      <c r="AE47" s="257">
        <v>117.87219853062939</v>
      </c>
      <c r="AF47" s="257">
        <v>127.64793603196853</v>
      </c>
      <c r="AG47" s="257">
        <v>126.19085073162655</v>
      </c>
      <c r="AH47" s="257">
        <v>115.06084494315873</v>
      </c>
      <c r="AI47" s="257">
        <v>101.71714205076462</v>
      </c>
      <c r="AJ47" s="257">
        <v>86.335768202164985</v>
      </c>
      <c r="AK47" s="257">
        <v>88.85799385025453</v>
      </c>
      <c r="AL47" s="257">
        <v>90.937682958422883</v>
      </c>
      <c r="AM47" s="257">
        <v>94.10148064884244</v>
      </c>
      <c r="AN47" s="257">
        <v>98.199429003479352</v>
      </c>
      <c r="AO47" s="257">
        <v>99.636640741829339</v>
      </c>
      <c r="AP47" s="257">
        <v>95.632043640562472</v>
      </c>
      <c r="AQ47" s="257">
        <v>101.33125704010941</v>
      </c>
      <c r="AR47" s="257">
        <v>97.826550222010638</v>
      </c>
      <c r="AS47" s="257">
        <v>95.601250445200762</v>
      </c>
      <c r="AT47" s="257">
        <v>80.577166100164874</v>
      </c>
      <c r="AU47" s="257">
        <v>78.153201535422738</v>
      </c>
      <c r="AV47" s="257">
        <v>85.067400889090706</v>
      </c>
      <c r="AW47" s="257">
        <v>81.69635115849411</v>
      </c>
      <c r="AX47" s="257">
        <v>69.806906540910418</v>
      </c>
      <c r="AY47" s="257">
        <v>71.098935274947166</v>
      </c>
      <c r="AZ47" s="257">
        <v>71.88031278504026</v>
      </c>
      <c r="BA47" s="257">
        <v>69.512709864619396</v>
      </c>
      <c r="BB47" s="257">
        <v>72.924477504906392</v>
      </c>
      <c r="BC47" s="257">
        <v>73.380638148307298</v>
      </c>
      <c r="BD47" s="257">
        <v>71.56627757004749</v>
      </c>
      <c r="BE47" s="259">
        <v>66.252479846153122</v>
      </c>
      <c r="BF47" s="1098">
        <v>-7.6779394080037977E-2</v>
      </c>
      <c r="BG47" s="285">
        <v>-1.1789090736039953E-2</v>
      </c>
      <c r="BH47" s="284">
        <v>2.0714486051774004E-3</v>
      </c>
    </row>
    <row r="48" spans="1:60" x14ac:dyDescent="0.15">
      <c r="A48" s="162" t="s">
        <v>152</v>
      </c>
      <c r="B48" s="257">
        <v>31.050590101579658</v>
      </c>
      <c r="C48" s="257">
        <v>32.071467993548374</v>
      </c>
      <c r="D48" s="257">
        <v>32.172465052212033</v>
      </c>
      <c r="E48" s="257">
        <v>35.109524160308105</v>
      </c>
      <c r="F48" s="257">
        <v>37.021858459709385</v>
      </c>
      <c r="G48" s="257">
        <v>39.738035709656621</v>
      </c>
      <c r="H48" s="257">
        <v>42.52361761147813</v>
      </c>
      <c r="I48" s="257">
        <v>44.318789179908237</v>
      </c>
      <c r="J48" s="257">
        <v>45.698860542480688</v>
      </c>
      <c r="K48" s="257">
        <v>46.794501130957087</v>
      </c>
      <c r="L48" s="257">
        <v>49.003995371726816</v>
      </c>
      <c r="M48" s="257">
        <v>50.456271566812902</v>
      </c>
      <c r="N48" s="257">
        <v>52.778374881035951</v>
      </c>
      <c r="O48" s="257">
        <v>55.503774317641401</v>
      </c>
      <c r="P48" s="257">
        <v>56.539888692900007</v>
      </c>
      <c r="Q48" s="257">
        <v>56.775303912551713</v>
      </c>
      <c r="R48" s="257">
        <v>55.872598364927441</v>
      </c>
      <c r="S48" s="257">
        <v>55.018898079535177</v>
      </c>
      <c r="T48" s="257">
        <v>54.834135035379624</v>
      </c>
      <c r="U48" s="257">
        <v>58.764119724308941</v>
      </c>
      <c r="V48" s="257">
        <v>58.527195167103585</v>
      </c>
      <c r="W48" s="257">
        <v>55.72934529762442</v>
      </c>
      <c r="X48" s="257">
        <v>56.824097271978147</v>
      </c>
      <c r="Y48" s="257">
        <v>57.422894158049985</v>
      </c>
      <c r="Z48" s="257">
        <v>53.434128436157984</v>
      </c>
      <c r="AA48" s="257">
        <v>54.833602523324458</v>
      </c>
      <c r="AB48" s="257">
        <v>48.484004729738189</v>
      </c>
      <c r="AC48" s="257">
        <v>45.9534349041433</v>
      </c>
      <c r="AD48" s="257">
        <v>43.232926043354439</v>
      </c>
      <c r="AE48" s="257">
        <v>40.130616606479983</v>
      </c>
      <c r="AF48" s="257">
        <v>40.780403614853292</v>
      </c>
      <c r="AG48" s="257">
        <v>40.915038673633518</v>
      </c>
      <c r="AH48" s="257">
        <v>39.510860145132739</v>
      </c>
      <c r="AI48" s="257">
        <v>39.123194152368264</v>
      </c>
      <c r="AJ48" s="257">
        <v>38.252154903864756</v>
      </c>
      <c r="AK48" s="257">
        <v>36.334135267384283</v>
      </c>
      <c r="AL48" s="257">
        <v>39.070531311426194</v>
      </c>
      <c r="AM48" s="257">
        <v>38.551214222807786</v>
      </c>
      <c r="AN48" s="257">
        <v>39.143372330846418</v>
      </c>
      <c r="AO48" s="257">
        <v>38.046057435606478</v>
      </c>
      <c r="AP48" s="257">
        <v>38.971380962976781</v>
      </c>
      <c r="AQ48" s="257">
        <v>37.439361183645524</v>
      </c>
      <c r="AR48" s="257">
        <v>35.224572476259439</v>
      </c>
      <c r="AS48" s="257">
        <v>36.416932159043384</v>
      </c>
      <c r="AT48" s="257">
        <v>33.624636445224397</v>
      </c>
      <c r="AU48" s="257">
        <v>36.143929217256996</v>
      </c>
      <c r="AV48" s="257">
        <v>33.911418749439306</v>
      </c>
      <c r="AW48" s="257">
        <v>32.377859906449338</v>
      </c>
      <c r="AX48" s="257">
        <v>32.521658722491182</v>
      </c>
      <c r="AY48" s="257">
        <v>29.983861118434792</v>
      </c>
      <c r="AZ48" s="257">
        <v>30.2737071238639</v>
      </c>
      <c r="BA48" s="257">
        <v>30.671840907469662</v>
      </c>
      <c r="BB48" s="257">
        <v>32.84029541925004</v>
      </c>
      <c r="BC48" s="257">
        <v>32.28014449968714</v>
      </c>
      <c r="BD48" s="257">
        <v>29.730715810260495</v>
      </c>
      <c r="BE48" s="259">
        <v>26.427124377545947</v>
      </c>
      <c r="BF48" s="1098">
        <v>-0.11354575894239516</v>
      </c>
      <c r="BG48" s="285">
        <v>-1.2232399635994318E-2</v>
      </c>
      <c r="BH48" s="284">
        <v>8.26269900505404E-4</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13.301774120029586</v>
      </c>
      <c r="AB49" s="257">
        <v>12.48548400393998</v>
      </c>
      <c r="AC49" s="257">
        <v>12.255159714131787</v>
      </c>
      <c r="AD49" s="257">
        <v>12.993134220456131</v>
      </c>
      <c r="AE49" s="257">
        <v>13.121405430829077</v>
      </c>
      <c r="AF49" s="257">
        <v>13.945718728802444</v>
      </c>
      <c r="AG49" s="257">
        <v>14.675465064479058</v>
      </c>
      <c r="AH49" s="257">
        <v>15.233442808072517</v>
      </c>
      <c r="AI49" s="257">
        <v>14.7001008607802</v>
      </c>
      <c r="AJ49" s="257">
        <v>14.281209318165018</v>
      </c>
      <c r="AK49" s="257">
        <v>13.998305696413899</v>
      </c>
      <c r="AL49" s="257">
        <v>14.68794186175885</v>
      </c>
      <c r="AM49" s="257">
        <v>14.947948864180958</v>
      </c>
      <c r="AN49" s="257">
        <v>14.780808457172201</v>
      </c>
      <c r="AO49" s="257">
        <v>15.014756104828924</v>
      </c>
      <c r="AP49" s="257">
        <v>15.214929339220738</v>
      </c>
      <c r="AQ49" s="257">
        <v>15.646141889961518</v>
      </c>
      <c r="AR49" s="257">
        <v>15.688143540779251</v>
      </c>
      <c r="AS49" s="257">
        <v>16.822663178593491</v>
      </c>
      <c r="AT49" s="257">
        <v>14.972277216648859</v>
      </c>
      <c r="AU49" s="257">
        <v>15.236084627386242</v>
      </c>
      <c r="AV49" s="257">
        <v>15.210200231329935</v>
      </c>
      <c r="AW49" s="257">
        <v>14.697206817977914</v>
      </c>
      <c r="AX49" s="257">
        <v>14.090010787012103</v>
      </c>
      <c r="AY49" s="257">
        <v>12.62957708593979</v>
      </c>
      <c r="AZ49" s="257">
        <v>12.698938612583229</v>
      </c>
      <c r="BA49" s="257">
        <v>13.632389553687961</v>
      </c>
      <c r="BB49" s="257">
        <v>13.874549017464416</v>
      </c>
      <c r="BC49" s="257">
        <v>13.937493728730345</v>
      </c>
      <c r="BD49" s="257">
        <v>13.268268799066304</v>
      </c>
      <c r="BE49" s="259">
        <v>11.58248806519185</v>
      </c>
      <c r="BF49" s="1098">
        <v>-0.12943865564812296</v>
      </c>
      <c r="BG49" s="285">
        <v>-1.2009792327821955E-2</v>
      </c>
      <c r="BH49" s="284">
        <v>3.6213782190250564E-4</v>
      </c>
    </row>
    <row r="50" spans="1:60" x14ac:dyDescent="0.15">
      <c r="A50" s="162" t="s">
        <v>150</v>
      </c>
      <c r="B50" s="257">
        <v>80.43310144050001</v>
      </c>
      <c r="C50" s="257">
        <v>84.715756599599999</v>
      </c>
      <c r="D50" s="257">
        <v>95.481917195999984</v>
      </c>
      <c r="E50" s="257">
        <v>99.13607031250001</v>
      </c>
      <c r="F50" s="257">
        <v>108.56326994840001</v>
      </c>
      <c r="G50" s="257">
        <v>121.05783081919999</v>
      </c>
      <c r="H50" s="257">
        <v>126.77987101900001</v>
      </c>
      <c r="I50" s="257">
        <v>135.54115689580004</v>
      </c>
      <c r="J50" s="257">
        <v>155.43569063560003</v>
      </c>
      <c r="K50" s="257">
        <v>162.0061151811</v>
      </c>
      <c r="L50" s="257">
        <v>168.38000545599874</v>
      </c>
      <c r="M50" s="257">
        <v>185.19683439328395</v>
      </c>
      <c r="N50" s="257">
        <v>179.16726527790797</v>
      </c>
      <c r="O50" s="257">
        <v>174.13621466101324</v>
      </c>
      <c r="P50" s="257">
        <v>186.596177944</v>
      </c>
      <c r="Q50" s="257">
        <v>208.23258947573211</v>
      </c>
      <c r="R50" s="257">
        <v>211.93865545935452</v>
      </c>
      <c r="S50" s="257">
        <v>208.61348535623105</v>
      </c>
      <c r="T50" s="257">
        <v>211.40082339343942</v>
      </c>
      <c r="U50" s="257">
        <v>201.85027377254897</v>
      </c>
      <c r="V50" s="257">
        <v>194.38629299745108</v>
      </c>
      <c r="W50" s="257">
        <v>196.91409319968261</v>
      </c>
      <c r="X50" s="257">
        <v>203.44145744157595</v>
      </c>
      <c r="Y50" s="257">
        <v>196.46816507011175</v>
      </c>
      <c r="Z50" s="257">
        <v>217.19371968955491</v>
      </c>
      <c r="AA50" s="257">
        <v>214.60307179106266</v>
      </c>
      <c r="AB50" s="257">
        <v>220.41050231540299</v>
      </c>
      <c r="AC50" s="257">
        <v>241.01282401114997</v>
      </c>
      <c r="AD50" s="257">
        <v>226.03248917262556</v>
      </c>
      <c r="AE50" s="257">
        <v>234.13301674181685</v>
      </c>
      <c r="AF50" s="257">
        <v>247.91568249808577</v>
      </c>
      <c r="AG50" s="257">
        <v>244.21286838970198</v>
      </c>
      <c r="AH50" s="257">
        <v>263.64034135575838</v>
      </c>
      <c r="AI50" s="257">
        <v>274.258652995136</v>
      </c>
      <c r="AJ50" s="257">
        <v>298.7931402815841</v>
      </c>
      <c r="AK50" s="257">
        <v>309.32446122503961</v>
      </c>
      <c r="AL50" s="257">
        <v>313.99185036216807</v>
      </c>
      <c r="AM50" s="257">
        <v>332.30141009864212</v>
      </c>
      <c r="AN50" s="257">
        <v>340.08160005336896</v>
      </c>
      <c r="AO50" s="257">
        <v>362.09397793486062</v>
      </c>
      <c r="AP50" s="257">
        <v>374.94185660142443</v>
      </c>
      <c r="AQ50" s="257">
        <v>369.37048219646726</v>
      </c>
      <c r="AR50" s="257">
        <v>380.53829693307853</v>
      </c>
      <c r="AS50" s="257">
        <v>354.79912097936432</v>
      </c>
      <c r="AT50" s="257">
        <v>316.27354260355622</v>
      </c>
      <c r="AU50" s="257">
        <v>300.14985692858335</v>
      </c>
      <c r="AV50" s="257">
        <v>308.52929223581873</v>
      </c>
      <c r="AW50" s="257">
        <v>306.27406059806282</v>
      </c>
      <c r="AX50" s="257">
        <v>274.50774735733285</v>
      </c>
      <c r="AY50" s="257">
        <v>271.85403066250052</v>
      </c>
      <c r="AZ50" s="257">
        <v>287.87017874594426</v>
      </c>
      <c r="BA50" s="257">
        <v>280.62129244593422</v>
      </c>
      <c r="BB50" s="257">
        <v>298.25145209072014</v>
      </c>
      <c r="BC50" s="257">
        <v>291.15688551429508</v>
      </c>
      <c r="BD50" s="257">
        <v>270.88757777211504</v>
      </c>
      <c r="BE50" s="259">
        <v>220.24418147290999</v>
      </c>
      <c r="BF50" s="1098">
        <v>-0.18917499569132823</v>
      </c>
      <c r="BG50" s="285">
        <v>-1.5371000254121747E-2</v>
      </c>
      <c r="BH50" s="284">
        <v>6.8861498251825476E-3</v>
      </c>
    </row>
    <row r="51" spans="1:60" x14ac:dyDescent="0.15">
      <c r="A51" s="162" t="s">
        <v>149</v>
      </c>
      <c r="B51" s="257">
        <v>68.782632871800232</v>
      </c>
      <c r="C51" s="257">
        <v>76.062603251308218</v>
      </c>
      <c r="D51" s="257">
        <v>75.180685628898871</v>
      </c>
      <c r="E51" s="257">
        <v>83.770810141393909</v>
      </c>
      <c r="F51" s="257">
        <v>88.754137048329852</v>
      </c>
      <c r="G51" s="257">
        <v>96.917322043876979</v>
      </c>
      <c r="H51" s="257">
        <v>89.822056359381421</v>
      </c>
      <c r="I51" s="257">
        <v>91.362283343565181</v>
      </c>
      <c r="J51" s="257">
        <v>93.097734372587283</v>
      </c>
      <c r="K51" s="257">
        <v>86.023402026334423</v>
      </c>
      <c r="L51" s="257">
        <v>85.402477144988964</v>
      </c>
      <c r="M51" s="257">
        <v>92.940283404354531</v>
      </c>
      <c r="N51" s="257">
        <v>89.242366210305519</v>
      </c>
      <c r="O51" s="257">
        <v>104.73533419962452</v>
      </c>
      <c r="P51" s="257">
        <v>114.44357574762188</v>
      </c>
      <c r="Q51" s="257">
        <v>100.32915653453236</v>
      </c>
      <c r="R51" s="257">
        <v>89.557980050867258</v>
      </c>
      <c r="S51" s="257">
        <v>83.447516342223764</v>
      </c>
      <c r="T51" s="257">
        <v>73.609410261954807</v>
      </c>
      <c r="U51" s="257">
        <v>71.425640721222763</v>
      </c>
      <c r="V51" s="257">
        <v>79.220058771621709</v>
      </c>
      <c r="W51" s="257">
        <v>84.48286034721481</v>
      </c>
      <c r="X51" s="257">
        <v>73.740613569165248</v>
      </c>
      <c r="Y51" s="257">
        <v>69.142041320929806</v>
      </c>
      <c r="Z51" s="257">
        <v>66.449645084708735</v>
      </c>
      <c r="AA51" s="257">
        <v>67.36859426479009</v>
      </c>
      <c r="AB51" s="257">
        <v>59.691348921084916</v>
      </c>
      <c r="AC51" s="257">
        <v>61.52963207207501</v>
      </c>
      <c r="AD51" s="257">
        <v>60.986082059833286</v>
      </c>
      <c r="AE51" s="257">
        <v>64.234921802648245</v>
      </c>
      <c r="AF51" s="257">
        <v>61.538876707401556</v>
      </c>
      <c r="AG51" s="257">
        <v>66.769287856909699</v>
      </c>
      <c r="AH51" s="257">
        <v>61.251221485109859</v>
      </c>
      <c r="AI51" s="257">
        <v>68.411952554476969</v>
      </c>
      <c r="AJ51" s="257">
        <v>65.263431232972863</v>
      </c>
      <c r="AK51" s="257">
        <v>57.737394774786239</v>
      </c>
      <c r="AL51" s="257">
        <v>59.155914904873811</v>
      </c>
      <c r="AM51" s="257">
        <v>59.826634984616547</v>
      </c>
      <c r="AN51" s="257">
        <v>64.222715897685092</v>
      </c>
      <c r="AO51" s="257">
        <v>61.891347694704194</v>
      </c>
      <c r="AP51" s="257">
        <v>60.654583135853365</v>
      </c>
      <c r="AQ51" s="257">
        <v>62.213477197754273</v>
      </c>
      <c r="AR51" s="257">
        <v>58.893383637680145</v>
      </c>
      <c r="AS51" s="257">
        <v>56.265569372892855</v>
      </c>
      <c r="AT51" s="257">
        <v>53.409976941246626</v>
      </c>
      <c r="AU51" s="257">
        <v>56.949212680894263</v>
      </c>
      <c r="AV51" s="257">
        <v>52.047869946168696</v>
      </c>
      <c r="AW51" s="257">
        <v>49.149320319171075</v>
      </c>
      <c r="AX51" s="257">
        <v>48.128966537538034</v>
      </c>
      <c r="AY51" s="257">
        <v>46.101270064740739</v>
      </c>
      <c r="AZ51" s="257">
        <v>46.390462017659218</v>
      </c>
      <c r="BA51" s="257">
        <v>46.537425255150772</v>
      </c>
      <c r="BB51" s="257">
        <v>45.657450730818503</v>
      </c>
      <c r="BC51" s="257">
        <v>44.683322976532068</v>
      </c>
      <c r="BD51" s="257">
        <v>47.176650469413616</v>
      </c>
      <c r="BE51" s="259">
        <v>45.409893250175806</v>
      </c>
      <c r="BF51" s="1098">
        <v>-4.0079741715637218E-2</v>
      </c>
      <c r="BG51" s="285">
        <v>-1.2333163959156845E-2</v>
      </c>
      <c r="BH51" s="284">
        <v>1.419784742439238E-3</v>
      </c>
    </row>
    <row r="52" spans="1:60" x14ac:dyDescent="0.15">
      <c r="A52" s="162" t="s">
        <v>148</v>
      </c>
      <c r="B52" s="257">
        <v>29.234076969</v>
      </c>
      <c r="C52" s="257">
        <v>29.655173336199997</v>
      </c>
      <c r="D52" s="257">
        <v>31.343924956000002</v>
      </c>
      <c r="E52" s="257">
        <v>34.291209061000004</v>
      </c>
      <c r="F52" s="257">
        <v>36.907488840699997</v>
      </c>
      <c r="G52" s="257">
        <v>40.414459395599998</v>
      </c>
      <c r="H52" s="257">
        <v>42.060840218599999</v>
      </c>
      <c r="I52" s="257">
        <v>42.938799388600003</v>
      </c>
      <c r="J52" s="257">
        <v>46.19113068490001</v>
      </c>
      <c r="K52" s="257">
        <v>41.331156939299994</v>
      </c>
      <c r="L52" s="257">
        <v>39.867300141200005</v>
      </c>
      <c r="M52" s="257">
        <v>41.594815859800001</v>
      </c>
      <c r="N52" s="257">
        <v>42.113220958100001</v>
      </c>
      <c r="O52" s="257">
        <v>42.564584345699814</v>
      </c>
      <c r="P52" s="257">
        <v>40.982433673363417</v>
      </c>
      <c r="Q52" s="257">
        <v>41.609030183368006</v>
      </c>
      <c r="R52" s="257">
        <v>39.359714799268239</v>
      </c>
      <c r="S52" s="257">
        <v>37.233037462194247</v>
      </c>
      <c r="T52" s="257">
        <v>40.780072833858043</v>
      </c>
      <c r="U52" s="257">
        <v>40.143652099780034</v>
      </c>
      <c r="V52" s="257">
        <v>41.265800886670476</v>
      </c>
      <c r="W52" s="257">
        <v>44.322245958587814</v>
      </c>
      <c r="X52" s="257">
        <v>41.907815082886799</v>
      </c>
      <c r="Y52" s="257">
        <v>41.723096591547709</v>
      </c>
      <c r="Z52" s="257">
        <v>40.385093842256019</v>
      </c>
      <c r="AA52" s="257">
        <v>43.276449973038311</v>
      </c>
      <c r="AB52" s="257">
        <v>44.173078573481533</v>
      </c>
      <c r="AC52" s="257">
        <v>44.638953088605263</v>
      </c>
      <c r="AD52" s="257">
        <v>42.204662312035921</v>
      </c>
      <c r="AE52" s="257">
        <v>43.442557555933305</v>
      </c>
      <c r="AF52" s="257">
        <v>40.925731939817148</v>
      </c>
      <c r="AG52" s="257">
        <v>42.504350534890172</v>
      </c>
      <c r="AH52" s="257">
        <v>44.20214525155211</v>
      </c>
      <c r="AI52" s="257">
        <v>44.747990750897031</v>
      </c>
      <c r="AJ52" s="257">
        <v>44.155791269470924</v>
      </c>
      <c r="AK52" s="257">
        <v>43.112605101783252</v>
      </c>
      <c r="AL52" s="257">
        <v>46.231883992080199</v>
      </c>
      <c r="AM52" s="257">
        <v>43.938321027963084</v>
      </c>
      <c r="AN52" s="257">
        <v>43.214368085493916</v>
      </c>
      <c r="AO52" s="257">
        <v>43.259765379616567</v>
      </c>
      <c r="AP52" s="257">
        <v>44.215715206112513</v>
      </c>
      <c r="AQ52" s="257">
        <v>44.974482721791325</v>
      </c>
      <c r="AR52" s="257">
        <v>40.993500423133582</v>
      </c>
      <c r="AS52" s="257">
        <v>43.76265511350492</v>
      </c>
      <c r="AT52" s="257">
        <v>44.238382235205968</v>
      </c>
      <c r="AU52" s="257">
        <v>42.056439038567405</v>
      </c>
      <c r="AV52" s="257">
        <v>40.052052794887359</v>
      </c>
      <c r="AW52" s="257">
        <v>41.42314248312254</v>
      </c>
      <c r="AX52" s="257">
        <v>43.595064235241054</v>
      </c>
      <c r="AY52" s="257">
        <v>38.712983951714435</v>
      </c>
      <c r="AZ52" s="257">
        <v>39.526686117297672</v>
      </c>
      <c r="BA52" s="257">
        <v>38.01958947506516</v>
      </c>
      <c r="BB52" s="257">
        <v>38.81920767077596</v>
      </c>
      <c r="BC52" s="257">
        <v>37.212512097750654</v>
      </c>
      <c r="BD52" s="257">
        <v>38.155770431567696</v>
      </c>
      <c r="BE52" s="259">
        <v>32.410907139941131</v>
      </c>
      <c r="BF52" s="1098">
        <v>-0.15288428504363516</v>
      </c>
      <c r="BG52" s="285">
        <v>-1.468272058308262E-2</v>
      </c>
      <c r="BH52" s="284">
        <v>1.0133587232276796E-3</v>
      </c>
    </row>
    <row r="53" spans="1:60" x14ac:dyDescent="0.15">
      <c r="A53" s="162" t="s">
        <v>147</v>
      </c>
      <c r="B53" s="257">
        <v>25.1395128361</v>
      </c>
      <c r="C53" s="257">
        <v>28.9554818318</v>
      </c>
      <c r="D53" s="257">
        <v>29.077431479500003</v>
      </c>
      <c r="E53" s="257">
        <v>32.271513343500004</v>
      </c>
      <c r="F53" s="257">
        <v>35.157765468099996</v>
      </c>
      <c r="G53" s="257">
        <v>39.278938747399998</v>
      </c>
      <c r="H53" s="257">
        <v>43.916504022799998</v>
      </c>
      <c r="I53" s="257">
        <v>48.930993541399999</v>
      </c>
      <c r="J53" s="257">
        <v>54.221544280200007</v>
      </c>
      <c r="K53" s="257">
        <v>56.471648449000007</v>
      </c>
      <c r="L53" s="257">
        <v>60.655266277100012</v>
      </c>
      <c r="M53" s="257">
        <v>66.845306699600002</v>
      </c>
      <c r="N53" s="257">
        <v>73.105384296300002</v>
      </c>
      <c r="O53" s="257">
        <v>77.135861995055294</v>
      </c>
      <c r="P53" s="257">
        <v>71.669794214396575</v>
      </c>
      <c r="Q53" s="257">
        <v>74.655458979254576</v>
      </c>
      <c r="R53" s="257">
        <v>74.163467895110216</v>
      </c>
      <c r="S53" s="257">
        <v>81.409390009855329</v>
      </c>
      <c r="T53" s="257">
        <v>87.140658830216864</v>
      </c>
      <c r="U53" s="257">
        <v>91.437930006599984</v>
      </c>
      <c r="V53" s="257">
        <v>100.39860868656692</v>
      </c>
      <c r="W53" s="257">
        <v>109.0168617004759</v>
      </c>
      <c r="X53" s="257">
        <v>118.48927867769376</v>
      </c>
      <c r="Y53" s="257">
        <v>115.89092942971102</v>
      </c>
      <c r="Z53" s="257">
        <v>129.09249266622757</v>
      </c>
      <c r="AA53" s="257">
        <v>136.23970613185719</v>
      </c>
      <c r="AB53" s="257">
        <v>139.6273008947164</v>
      </c>
      <c r="AC53" s="257">
        <v>143.72973793054845</v>
      </c>
      <c r="AD53" s="257">
        <v>148.3405992990532</v>
      </c>
      <c r="AE53" s="257">
        <v>146.98527488156023</v>
      </c>
      <c r="AF53" s="257">
        <v>161.11508899301575</v>
      </c>
      <c r="AG53" s="257">
        <v>175.18083027710108</v>
      </c>
      <c r="AH53" s="257">
        <v>184.99142112153652</v>
      </c>
      <c r="AI53" s="257">
        <v>186.85692292241683</v>
      </c>
      <c r="AJ53" s="257">
        <v>187.55528426544959</v>
      </c>
      <c r="AK53" s="257">
        <v>205.69305232254791</v>
      </c>
      <c r="AL53" s="257">
        <v>186.10212073491661</v>
      </c>
      <c r="AM53" s="257">
        <v>196.86824466309375</v>
      </c>
      <c r="AN53" s="257">
        <v>208.88024904038988</v>
      </c>
      <c r="AO53" s="257">
        <v>216.42911845884964</v>
      </c>
      <c r="AP53" s="257">
        <v>224.82218916091566</v>
      </c>
      <c r="AQ53" s="257">
        <v>247.98846942035297</v>
      </c>
      <c r="AR53" s="257">
        <v>272.77273005140444</v>
      </c>
      <c r="AS53" s="257">
        <v>276.34939014846145</v>
      </c>
      <c r="AT53" s="257">
        <v>275.28450388158433</v>
      </c>
      <c r="AU53" s="257">
        <v>276.29986516553873</v>
      </c>
      <c r="AV53" s="257">
        <v>298.83241432898262</v>
      </c>
      <c r="AW53" s="257">
        <v>314.43669173962883</v>
      </c>
      <c r="AX53" s="257">
        <v>303.29414259359316</v>
      </c>
      <c r="AY53" s="257">
        <v>335.13511669287334</v>
      </c>
      <c r="AZ53" s="257">
        <v>340.57025746016541</v>
      </c>
      <c r="BA53" s="257">
        <v>358.99416356337031</v>
      </c>
      <c r="BB53" s="257">
        <v>397.1079450570154</v>
      </c>
      <c r="BC53" s="257">
        <v>390.84470692404221</v>
      </c>
      <c r="BD53" s="257">
        <v>385.3265455270793</v>
      </c>
      <c r="BE53" s="259">
        <v>369.45296442692592</v>
      </c>
      <c r="BF53" s="1098">
        <v>-4.3814825698278326E-2</v>
      </c>
      <c r="BG53" s="285">
        <v>3.4200435682389951E-2</v>
      </c>
      <c r="BH53" s="284">
        <v>1.1551308413178557E-2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694.39950072505826</v>
      </c>
      <c r="W54" s="257">
        <v>701.82120981705623</v>
      </c>
      <c r="X54" s="257">
        <v>709.90029110486751</v>
      </c>
      <c r="Y54" s="257">
        <v>686.18141673424873</v>
      </c>
      <c r="Z54" s="257">
        <v>652.89237317990569</v>
      </c>
      <c r="AA54" s="257">
        <v>761.94719803664941</v>
      </c>
      <c r="AB54" s="257">
        <v>708.14154834314593</v>
      </c>
      <c r="AC54" s="257">
        <v>603.5851602104309</v>
      </c>
      <c r="AD54" s="257">
        <v>519.90088687165394</v>
      </c>
      <c r="AE54" s="257">
        <v>431.72485561191593</v>
      </c>
      <c r="AF54" s="257">
        <v>423.11819714827078</v>
      </c>
      <c r="AG54" s="257">
        <v>366.48073386296812</v>
      </c>
      <c r="AH54" s="257">
        <v>352.703448220008</v>
      </c>
      <c r="AI54" s="257">
        <v>340.98617619835403</v>
      </c>
      <c r="AJ54" s="257">
        <v>335.03968240626722</v>
      </c>
      <c r="AK54" s="257">
        <v>335.90752928640882</v>
      </c>
      <c r="AL54" s="257">
        <v>329.32265114591064</v>
      </c>
      <c r="AM54" s="257">
        <v>329.26675533891142</v>
      </c>
      <c r="AN54" s="257">
        <v>336.63041043753549</v>
      </c>
      <c r="AO54" s="257">
        <v>317.51369297265938</v>
      </c>
      <c r="AP54" s="257">
        <v>315.45677287568355</v>
      </c>
      <c r="AQ54" s="257">
        <v>324.38907087875987</v>
      </c>
      <c r="AR54" s="257">
        <v>327.46010297348073</v>
      </c>
      <c r="AS54" s="257">
        <v>317.16367076010096</v>
      </c>
      <c r="AT54" s="257">
        <v>272.37909678704199</v>
      </c>
      <c r="AU54" s="257">
        <v>287.88232148777348</v>
      </c>
      <c r="AV54" s="257">
        <v>302.46823575677064</v>
      </c>
      <c r="AW54" s="257">
        <v>299.0515329579959</v>
      </c>
      <c r="AX54" s="257">
        <v>285.68915064877069</v>
      </c>
      <c r="AY54" s="257">
        <v>246.84177279717704</v>
      </c>
      <c r="AZ54" s="257">
        <v>194.92525056724648</v>
      </c>
      <c r="BA54" s="257">
        <v>215.29006027759056</v>
      </c>
      <c r="BB54" s="257">
        <v>188.10689462749662</v>
      </c>
      <c r="BC54" s="257">
        <v>198.67446163709789</v>
      </c>
      <c r="BD54" s="257">
        <v>185.38691244381263</v>
      </c>
      <c r="BE54" s="259">
        <v>177.1986935314294</v>
      </c>
      <c r="BF54" s="1098">
        <v>-4.6779830538953959E-2</v>
      </c>
      <c r="BG54" s="285">
        <v>-3.7744217459330209E-2</v>
      </c>
      <c r="BH54" s="284">
        <v>5.5402905281023958E-3</v>
      </c>
    </row>
    <row r="55" spans="1:60" x14ac:dyDescent="0.15">
      <c r="A55" s="162" t="s">
        <v>145</v>
      </c>
      <c r="B55" s="257">
        <v>688.09804060316662</v>
      </c>
      <c r="C55" s="257">
        <v>680.94696445283546</v>
      </c>
      <c r="D55" s="257">
        <v>670.09744179048732</v>
      </c>
      <c r="E55" s="257">
        <v>689.74301014936657</v>
      </c>
      <c r="F55" s="257">
        <v>707.62573284646214</v>
      </c>
      <c r="G55" s="257">
        <v>724.54252301980273</v>
      </c>
      <c r="H55" s="257">
        <v>697.42770071471273</v>
      </c>
      <c r="I55" s="257">
        <v>690.53681102079986</v>
      </c>
      <c r="J55" s="257">
        <v>728.67754797170301</v>
      </c>
      <c r="K55" s="257">
        <v>675.23768502730445</v>
      </c>
      <c r="L55" s="257">
        <v>635.95573789468722</v>
      </c>
      <c r="M55" s="257">
        <v>645.7295860149967</v>
      </c>
      <c r="N55" s="257">
        <v>654.0398654011899</v>
      </c>
      <c r="O55" s="257">
        <v>637.79081618509053</v>
      </c>
      <c r="P55" s="257">
        <v>665.21706185042854</v>
      </c>
      <c r="Q55" s="257">
        <v>606.53625368133476</v>
      </c>
      <c r="R55" s="257">
        <v>584.8344392371489</v>
      </c>
      <c r="S55" s="257">
        <v>567.24433726948928</v>
      </c>
      <c r="T55" s="257">
        <v>562.45418109091497</v>
      </c>
      <c r="U55" s="257">
        <v>538.61655128394352</v>
      </c>
      <c r="V55" s="257">
        <v>572.63966956756803</v>
      </c>
      <c r="W55" s="257">
        <v>590.80455925197191</v>
      </c>
      <c r="X55" s="257">
        <v>594.30998778111632</v>
      </c>
      <c r="Y55" s="257">
        <v>594.26434385710377</v>
      </c>
      <c r="Z55" s="257">
        <v>584.30461570895898</v>
      </c>
      <c r="AA55" s="257">
        <v>595.18240237737518</v>
      </c>
      <c r="AB55" s="257">
        <v>605.48383834863523</v>
      </c>
      <c r="AC55" s="257">
        <v>588.58119849466505</v>
      </c>
      <c r="AD55" s="257">
        <v>574.63127708443562</v>
      </c>
      <c r="AE55" s="257">
        <v>561.36664255739322</v>
      </c>
      <c r="AF55" s="257">
        <v>558.80194242897721</v>
      </c>
      <c r="AG55" s="257">
        <v>579.37383615301701</v>
      </c>
      <c r="AH55" s="257">
        <v>559.85628797372681</v>
      </c>
      <c r="AI55" s="257">
        <v>560.74981879304028</v>
      </c>
      <c r="AJ55" s="257">
        <v>551.2230213781462</v>
      </c>
      <c r="AK55" s="257">
        <v>566.366922036711</v>
      </c>
      <c r="AL55" s="257">
        <v>577.42547808342977</v>
      </c>
      <c r="AM55" s="257">
        <v>557.88294133297927</v>
      </c>
      <c r="AN55" s="257">
        <v>567.88225064914593</v>
      </c>
      <c r="AO55" s="257">
        <v>573.43230578063606</v>
      </c>
      <c r="AP55" s="257">
        <v>579.14201305216579</v>
      </c>
      <c r="AQ55" s="257">
        <v>581.69431719543718</v>
      </c>
      <c r="AR55" s="257">
        <v>570.16730576201905</v>
      </c>
      <c r="AS55" s="257">
        <v>560.4159964434798</v>
      </c>
      <c r="AT55" s="257">
        <v>512.71575479096293</v>
      </c>
      <c r="AU55" s="257">
        <v>528.53302629013513</v>
      </c>
      <c r="AV55" s="257">
        <v>493.98463824017648</v>
      </c>
      <c r="AW55" s="257">
        <v>510.18130418619285</v>
      </c>
      <c r="AX55" s="257">
        <v>498.01832580054446</v>
      </c>
      <c r="AY55" s="257">
        <v>456.07673271110536</v>
      </c>
      <c r="AZ55" s="257">
        <v>437.76635918664658</v>
      </c>
      <c r="BA55" s="257">
        <v>413.59501588445715</v>
      </c>
      <c r="BB55" s="257">
        <v>401.25827877474444</v>
      </c>
      <c r="BC55" s="257">
        <v>395.27566685265765</v>
      </c>
      <c r="BD55" s="257">
        <v>377.80430452418233</v>
      </c>
      <c r="BE55" s="259">
        <v>317.14959621393808</v>
      </c>
      <c r="BF55" s="1098">
        <v>-0.16283889972913379</v>
      </c>
      <c r="BG55" s="285">
        <v>-3.007305608442723E-2</v>
      </c>
      <c r="BH55" s="284">
        <v>9.9159924313094727E-3</v>
      </c>
    </row>
    <row r="56" spans="1:60" x14ac:dyDescent="0.15">
      <c r="A56" s="162" t="s">
        <v>144</v>
      </c>
      <c r="B56" s="257">
        <v>50.3848354045032</v>
      </c>
      <c r="C56" s="257">
        <v>51.834261174545382</v>
      </c>
      <c r="D56" s="257">
        <v>50.51811348537835</v>
      </c>
      <c r="E56" s="257">
        <v>54.887689177607285</v>
      </c>
      <c r="F56" s="257">
        <v>56.092726016493387</v>
      </c>
      <c r="G56" s="257">
        <v>62.229335826454033</v>
      </c>
      <c r="H56" s="257">
        <v>73.326753269680296</v>
      </c>
      <c r="I56" s="257">
        <v>74.00642130098926</v>
      </c>
      <c r="J56" s="257">
        <v>78.398909712275113</v>
      </c>
      <c r="K56" s="257">
        <v>83.855652795858376</v>
      </c>
      <c r="L56" s="257">
        <v>86.37858827368035</v>
      </c>
      <c r="M56" s="257">
        <v>91.521910938892205</v>
      </c>
      <c r="N56" s="257">
        <v>95.826984242996119</v>
      </c>
      <c r="O56" s="257">
        <v>104.38694025416493</v>
      </c>
      <c r="P56" s="257">
        <v>113.32975750948962</v>
      </c>
      <c r="Q56" s="257">
        <v>107.76028867151618</v>
      </c>
      <c r="R56" s="257">
        <v>114.47183878456343</v>
      </c>
      <c r="S56" s="257">
        <v>118.48548855970289</v>
      </c>
      <c r="T56" s="257">
        <v>127.63176357476378</v>
      </c>
      <c r="U56" s="257">
        <v>134.57141507652995</v>
      </c>
      <c r="V56" s="257">
        <v>169.81274550658196</v>
      </c>
      <c r="W56" s="257">
        <v>175.77968954442176</v>
      </c>
      <c r="X56" s="257">
        <v>171.68566452880449</v>
      </c>
      <c r="Y56" s="257">
        <v>177.70615886142798</v>
      </c>
      <c r="Z56" s="257">
        <v>172.5985049437154</v>
      </c>
      <c r="AA56" s="257">
        <v>131.69129032673592</v>
      </c>
      <c r="AB56" s="257">
        <v>109.70740453954481</v>
      </c>
      <c r="AC56" s="257">
        <v>96.351317271325144</v>
      </c>
      <c r="AD56" s="257">
        <v>83.723939920857703</v>
      </c>
      <c r="AE56" s="257">
        <v>65.531590409220613</v>
      </c>
      <c r="AF56" s="257">
        <v>68.98542804007559</v>
      </c>
      <c r="AG56" s="257">
        <v>72.484041457216705</v>
      </c>
      <c r="AH56" s="257">
        <v>82.456206462569511</v>
      </c>
      <c r="AI56" s="257">
        <v>85.27953416865158</v>
      </c>
      <c r="AJ56" s="257">
        <v>73.278037231501827</v>
      </c>
      <c r="AK56" s="257">
        <v>84.129545652288812</v>
      </c>
      <c r="AL56" s="257">
        <v>88.906785225557755</v>
      </c>
      <c r="AM56" s="257">
        <v>94.508705495724371</v>
      </c>
      <c r="AN56" s="257">
        <v>101.26901963624368</v>
      </c>
      <c r="AO56" s="257">
        <v>107.1202096715155</v>
      </c>
      <c r="AP56" s="257">
        <v>103.86505861389885</v>
      </c>
      <c r="AQ56" s="257">
        <v>108.25558583267282</v>
      </c>
      <c r="AR56" s="257">
        <v>109.66766664252336</v>
      </c>
      <c r="AS56" s="257">
        <v>110.7235300160842</v>
      </c>
      <c r="AT56" s="257">
        <v>111.19839068167138</v>
      </c>
      <c r="AU56" s="257">
        <v>112.85307887746099</v>
      </c>
      <c r="AV56" s="257">
        <v>120.91916156707778</v>
      </c>
      <c r="AW56" s="257">
        <v>112.81468213152989</v>
      </c>
      <c r="AX56" s="257">
        <v>113.01811567331976</v>
      </c>
      <c r="AY56" s="257">
        <v>102.31863848747477</v>
      </c>
      <c r="AZ56" s="257">
        <v>111.60898397304938</v>
      </c>
      <c r="BA56" s="257">
        <v>116.72297549606576</v>
      </c>
      <c r="BB56" s="257">
        <v>120.36577914806945</v>
      </c>
      <c r="BC56" s="257">
        <v>119.4698174350597</v>
      </c>
      <c r="BD56" s="257">
        <v>130.10691982223719</v>
      </c>
      <c r="BE56" s="259">
        <v>113.85350605251756</v>
      </c>
      <c r="BF56" s="1098">
        <v>-0.12731443450894353</v>
      </c>
      <c r="BG56" s="285">
        <v>1.582802319174581E-2</v>
      </c>
      <c r="BH56" s="284">
        <v>3.5597412633413764E-3</v>
      </c>
    </row>
    <row r="57" spans="1:60" s="161" customFormat="1" x14ac:dyDescent="0.15">
      <c r="A57" s="163" t="s">
        <v>143</v>
      </c>
      <c r="B57" s="260">
        <v>3427.8104830502798</v>
      </c>
      <c r="C57" s="260">
        <v>3474.8855681241839</v>
      </c>
      <c r="D57" s="260">
        <v>3543.8581336345842</v>
      </c>
      <c r="E57" s="260">
        <v>3757.7266420428109</v>
      </c>
      <c r="F57" s="260">
        <v>4008.3264855349303</v>
      </c>
      <c r="G57" s="260">
        <v>4226.1208795502607</v>
      </c>
      <c r="H57" s="260">
        <v>4293.2357943324932</v>
      </c>
      <c r="I57" s="260">
        <v>4438.9826909553512</v>
      </c>
      <c r="J57" s="260">
        <v>4667.7190296868966</v>
      </c>
      <c r="K57" s="260">
        <v>4544.4078763874195</v>
      </c>
      <c r="L57" s="260">
        <v>4441.9552804458772</v>
      </c>
      <c r="M57" s="260">
        <v>4720.9468088180929</v>
      </c>
      <c r="N57" s="260">
        <v>4723.7719039789654</v>
      </c>
      <c r="O57" s="260">
        <v>4761.5049774898616</v>
      </c>
      <c r="P57" s="260">
        <v>4915.5150441002888</v>
      </c>
      <c r="Q57" s="260">
        <v>4800.9413278399661</v>
      </c>
      <c r="R57" s="260">
        <v>4600.2327938311446</v>
      </c>
      <c r="S57" s="260">
        <v>4500.1625227375962</v>
      </c>
      <c r="T57" s="260">
        <v>4466.7864743050859</v>
      </c>
      <c r="U57" s="260">
        <v>4489.3906169912734</v>
      </c>
      <c r="V57" s="260">
        <v>5397.5812604286029</v>
      </c>
      <c r="W57" s="260">
        <v>5453.908247748871</v>
      </c>
      <c r="X57" s="260">
        <v>5509.9209403236546</v>
      </c>
      <c r="Y57" s="260">
        <v>5458.7249991859144</v>
      </c>
      <c r="Z57" s="260">
        <v>5445.0058440927478</v>
      </c>
      <c r="AA57" s="260">
        <v>5460.071500869024</v>
      </c>
      <c r="AB57" s="260">
        <v>5326.8127859622919</v>
      </c>
      <c r="AC57" s="260">
        <v>5072.8776323806405</v>
      </c>
      <c r="AD57" s="260">
        <v>4907.7122810859855</v>
      </c>
      <c r="AE57" s="260">
        <v>4741.6314206677562</v>
      </c>
      <c r="AF57" s="260">
        <v>4805.3361644211691</v>
      </c>
      <c r="AG57" s="260">
        <v>4888.469164063149</v>
      </c>
      <c r="AH57" s="260">
        <v>4824.7283484829231</v>
      </c>
      <c r="AI57" s="260">
        <v>4837.6599253633276</v>
      </c>
      <c r="AJ57" s="260">
        <v>4757.6455614976112</v>
      </c>
      <c r="AK57" s="260">
        <v>4789.3720705574269</v>
      </c>
      <c r="AL57" s="260">
        <v>4841.2944644585314</v>
      </c>
      <c r="AM57" s="260">
        <v>4837.6220503582399</v>
      </c>
      <c r="AN57" s="260">
        <v>4968.2048959912736</v>
      </c>
      <c r="AO57" s="260">
        <v>4986.1043671102261</v>
      </c>
      <c r="AP57" s="260">
        <v>4984.1671762614296</v>
      </c>
      <c r="AQ57" s="260">
        <v>5058.0705027967006</v>
      </c>
      <c r="AR57" s="260">
        <v>5014.8848081388687</v>
      </c>
      <c r="AS57" s="260">
        <v>4929.920247726508</v>
      </c>
      <c r="AT57" s="260">
        <v>4566.7522261108552</v>
      </c>
      <c r="AU57" s="260">
        <v>4674.7111353916534</v>
      </c>
      <c r="AV57" s="260">
        <v>4597.7289168432271</v>
      </c>
      <c r="AW57" s="260">
        <v>4537.4615017366978</v>
      </c>
      <c r="AX57" s="260">
        <v>4429.1320141461965</v>
      </c>
      <c r="AY57" s="260">
        <v>4198.5375152831884</v>
      </c>
      <c r="AZ57" s="260">
        <v>4206.9198684820722</v>
      </c>
      <c r="BA57" s="260">
        <v>4255.1080819436311</v>
      </c>
      <c r="BB57" s="260">
        <v>4295.8466090057045</v>
      </c>
      <c r="BC57" s="260">
        <v>4246.5441853918092</v>
      </c>
      <c r="BD57" s="260">
        <v>4087.0997859373333</v>
      </c>
      <c r="BE57" s="260">
        <v>3592.8847313606734</v>
      </c>
      <c r="BF57" s="286">
        <v>-0.12332257735912822</v>
      </c>
      <c r="BG57" s="286">
        <v>-1.1035325095025139E-2</v>
      </c>
      <c r="BH57" s="286">
        <v>0.11233505647822757</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8"/>
      <c r="BF58" s="1098"/>
      <c r="BG58" s="289"/>
      <c r="BH58" s="284"/>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50.36119332269881</v>
      </c>
      <c r="W59" s="287">
        <v>54.188087686849698</v>
      </c>
      <c r="X59" s="287">
        <v>52.180742177591767</v>
      </c>
      <c r="Y59" s="287">
        <v>52.141169660131339</v>
      </c>
      <c r="Z59" s="287">
        <v>52.849161893610002</v>
      </c>
      <c r="AA59" s="287">
        <v>54.329492617306904</v>
      </c>
      <c r="AB59" s="287">
        <v>51.954799264199821</v>
      </c>
      <c r="AC59" s="287">
        <v>44.032080615361949</v>
      </c>
      <c r="AD59" s="287">
        <v>41.458812238320341</v>
      </c>
      <c r="AE59" s="287">
        <v>37.850085486930084</v>
      </c>
      <c r="AF59" s="287">
        <v>35.827233382538054</v>
      </c>
      <c r="AG59" s="287">
        <v>29.260502233561944</v>
      </c>
      <c r="AH59" s="287">
        <v>27.856449562516811</v>
      </c>
      <c r="AI59" s="287">
        <v>27.837569762448677</v>
      </c>
      <c r="AJ59" s="287">
        <v>27.230895673016814</v>
      </c>
      <c r="AK59" s="287">
        <v>28.424276235132744</v>
      </c>
      <c r="AL59" s="287">
        <v>26.154664154207964</v>
      </c>
      <c r="AM59" s="287">
        <v>25.877890386170794</v>
      </c>
      <c r="AN59" s="287">
        <v>27.939360138236285</v>
      </c>
      <c r="AO59" s="287">
        <v>30.815782636453118</v>
      </c>
      <c r="AP59" s="287">
        <v>33.504866466118074</v>
      </c>
      <c r="AQ59" s="287">
        <v>33.228728070115999</v>
      </c>
      <c r="AR59" s="287">
        <v>29.940649401457257</v>
      </c>
      <c r="AS59" s="287">
        <v>29.538747916993426</v>
      </c>
      <c r="AT59" s="287">
        <v>25.914768870638728</v>
      </c>
      <c r="AU59" s="287">
        <v>24.857961680414633</v>
      </c>
      <c r="AV59" s="287">
        <v>28.528114747033293</v>
      </c>
      <c r="AW59" s="287">
        <v>29.558149121623426</v>
      </c>
      <c r="AX59" s="287">
        <v>30.241983941479901</v>
      </c>
      <c r="AY59" s="287">
        <v>31.038514045287474</v>
      </c>
      <c r="AZ59" s="287">
        <v>33.623897844666843</v>
      </c>
      <c r="BA59" s="287">
        <v>33.142701974710469</v>
      </c>
      <c r="BB59" s="287">
        <v>32.017140902041326</v>
      </c>
      <c r="BC59" s="287">
        <v>33.477584992862617</v>
      </c>
      <c r="BD59" s="287">
        <v>35.399139370943047</v>
      </c>
      <c r="BE59" s="288">
        <v>33.808187266230711</v>
      </c>
      <c r="BF59" s="1098">
        <v>-4.7552687183403552E-2</v>
      </c>
      <c r="BG59" s="289">
        <v>3.1678871432980982E-2</v>
      </c>
      <c r="BH59" s="284">
        <v>1.0570460535037057E-3</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89.616797043603555</v>
      </c>
      <c r="W60" s="287">
        <v>102.25790439758141</v>
      </c>
      <c r="X60" s="287">
        <v>102.67548626225225</v>
      </c>
      <c r="Y60" s="287">
        <v>103.38766614087444</v>
      </c>
      <c r="Z60" s="287">
        <v>99.30986451872721</v>
      </c>
      <c r="AA60" s="287">
        <v>94.103051790870524</v>
      </c>
      <c r="AB60" s="287">
        <v>94.631947870427453</v>
      </c>
      <c r="AC60" s="287">
        <v>87.90104195087882</v>
      </c>
      <c r="AD60" s="287">
        <v>74.068413831602825</v>
      </c>
      <c r="AE60" s="287">
        <v>61.882630602953569</v>
      </c>
      <c r="AF60" s="287">
        <v>53.78693181891623</v>
      </c>
      <c r="AG60" s="287">
        <v>55.156329247758244</v>
      </c>
      <c r="AH60" s="287">
        <v>55.860169538258816</v>
      </c>
      <c r="AI60" s="287">
        <v>54.480312755870891</v>
      </c>
      <c r="AJ60" s="287">
        <v>52.160300177157538</v>
      </c>
      <c r="AK60" s="287">
        <v>50.999770526929908</v>
      </c>
      <c r="AL60" s="287">
        <v>48.690014085310992</v>
      </c>
      <c r="AM60" s="287">
        <v>48.870429152233207</v>
      </c>
      <c r="AN60" s="287">
        <v>47.745695579467679</v>
      </c>
      <c r="AO60" s="287">
        <v>54.681879722304778</v>
      </c>
      <c r="AP60" s="287">
        <v>55.749372332920053</v>
      </c>
      <c r="AQ60" s="287">
        <v>57.881080713278642</v>
      </c>
      <c r="AR60" s="287">
        <v>56.737020525080212</v>
      </c>
      <c r="AS60" s="287">
        <v>59.415900458160706</v>
      </c>
      <c r="AT60" s="287">
        <v>57.124520512514962</v>
      </c>
      <c r="AU60" s="287">
        <v>60.164046329218067</v>
      </c>
      <c r="AV60" s="287">
        <v>57.004908407678521</v>
      </c>
      <c r="AW60" s="287">
        <v>58.500627688457186</v>
      </c>
      <c r="AX60" s="287">
        <v>58.081667339837246</v>
      </c>
      <c r="AY60" s="287">
        <v>57.127407714992124</v>
      </c>
      <c r="AZ60" s="287">
        <v>52.968108109510759</v>
      </c>
      <c r="BA60" s="287">
        <v>53.34405853618982</v>
      </c>
      <c r="BB60" s="287">
        <v>54.378416992289807</v>
      </c>
      <c r="BC60" s="287">
        <v>59.206489494683154</v>
      </c>
      <c r="BD60" s="287">
        <v>58.401477833309187</v>
      </c>
      <c r="BE60" s="288">
        <v>54.527462348006971</v>
      </c>
      <c r="BF60" s="1098">
        <v>-6.8885202431822168E-2</v>
      </c>
      <c r="BG60" s="289">
        <v>2.2132194979351816E-3</v>
      </c>
      <c r="BH60" s="284">
        <v>1.704854461099853E-3</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231.17781802240685</v>
      </c>
      <c r="W61" s="257">
        <v>236.35609211066193</v>
      </c>
      <c r="X61" s="257">
        <v>240.97392556097611</v>
      </c>
      <c r="Y61" s="257">
        <v>248.64756211853657</v>
      </c>
      <c r="Z61" s="257">
        <v>242.09192626344858</v>
      </c>
      <c r="AA61" s="257">
        <v>240.60257439490559</v>
      </c>
      <c r="AB61" s="257">
        <v>238.26633253274051</v>
      </c>
      <c r="AC61" s="257">
        <v>236.3083767995266</v>
      </c>
      <c r="AD61" s="257">
        <v>208.54641153317155</v>
      </c>
      <c r="AE61" s="257">
        <v>192.75216766660878</v>
      </c>
      <c r="AF61" s="257">
        <v>168.86741510704854</v>
      </c>
      <c r="AG61" s="257">
        <v>146.98205980409941</v>
      </c>
      <c r="AH61" s="257">
        <v>129.93578676273737</v>
      </c>
      <c r="AI61" s="257">
        <v>122.95001177743848</v>
      </c>
      <c r="AJ61" s="257">
        <v>114.15293080468042</v>
      </c>
      <c r="AK61" s="257">
        <v>101.54901377371968</v>
      </c>
      <c r="AL61" s="257">
        <v>117.73602722914656</v>
      </c>
      <c r="AM61" s="257">
        <v>119.70423233665055</v>
      </c>
      <c r="AN61" s="257">
        <v>131.77619562321999</v>
      </c>
      <c r="AO61" s="257">
        <v>141.29484420860362</v>
      </c>
      <c r="AP61" s="257">
        <v>145.0981710918918</v>
      </c>
      <c r="AQ61" s="257">
        <v>156.43334960728515</v>
      </c>
      <c r="AR61" s="257">
        <v>171.13472289909677</v>
      </c>
      <c r="AS61" s="257">
        <v>186.55537888883643</v>
      </c>
      <c r="AT61" s="257">
        <v>168.06738204135351</v>
      </c>
      <c r="AU61" s="257">
        <v>180.1664404379263</v>
      </c>
      <c r="AV61" s="257">
        <v>203.54593957604752</v>
      </c>
      <c r="AW61" s="257">
        <v>213.35659104238337</v>
      </c>
      <c r="AX61" s="257">
        <v>213.44204731962708</v>
      </c>
      <c r="AY61" s="257">
        <v>216.03170719053409</v>
      </c>
      <c r="AZ61" s="257">
        <v>214.98592955634638</v>
      </c>
      <c r="BA61" s="257">
        <v>211.6282346241866</v>
      </c>
      <c r="BB61" s="257">
        <v>227.36833923224827</v>
      </c>
      <c r="BC61" s="257">
        <v>251.21085672409677</v>
      </c>
      <c r="BD61" s="257">
        <v>243.21004561918775</v>
      </c>
      <c r="BE61" s="259">
        <v>238.08130082226288</v>
      </c>
      <c r="BF61" s="1098">
        <v>-2.3762341475860427E-2</v>
      </c>
      <c r="BG61" s="285">
        <v>3.764741239605307E-2</v>
      </c>
      <c r="BH61" s="284">
        <v>7.443844813844097E-3</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2172.3985347974422</v>
      </c>
      <c r="W62" s="257">
        <v>2210.8047096220566</v>
      </c>
      <c r="X62" s="257">
        <v>2268.3293005924934</v>
      </c>
      <c r="Y62" s="257">
        <v>2291.7629510694892</v>
      </c>
      <c r="Z62" s="257">
        <v>2290.0755327021293</v>
      </c>
      <c r="AA62" s="257">
        <v>2233.9205458297388</v>
      </c>
      <c r="AB62" s="257">
        <v>2167.9206309801725</v>
      </c>
      <c r="AC62" s="257">
        <v>2072.5627841500159</v>
      </c>
      <c r="AD62" s="257">
        <v>1895.209016670811</v>
      </c>
      <c r="AE62" s="257">
        <v>1726.2732529868408</v>
      </c>
      <c r="AF62" s="257">
        <v>1616.4181228902546</v>
      </c>
      <c r="AG62" s="257">
        <v>1562.9458643087778</v>
      </c>
      <c r="AH62" s="257">
        <v>1463.6551904914495</v>
      </c>
      <c r="AI62" s="257">
        <v>1445.305840369964</v>
      </c>
      <c r="AJ62" s="257">
        <v>1445.8139798575903</v>
      </c>
      <c r="AK62" s="257">
        <v>1452.7630563057201</v>
      </c>
      <c r="AL62" s="257">
        <v>1466.0726901191213</v>
      </c>
      <c r="AM62" s="257">
        <v>1465.7352446036766</v>
      </c>
      <c r="AN62" s="257">
        <v>1494.675408228921</v>
      </c>
      <c r="AO62" s="257">
        <v>1489.8244949820682</v>
      </c>
      <c r="AP62" s="257">
        <v>1465.9313565255973</v>
      </c>
      <c r="AQ62" s="257">
        <v>1534.3592570705064</v>
      </c>
      <c r="AR62" s="257">
        <v>1527.561889693357</v>
      </c>
      <c r="AS62" s="257">
        <v>1553.7623406379046</v>
      </c>
      <c r="AT62" s="257">
        <v>1445.0393160677645</v>
      </c>
      <c r="AU62" s="257">
        <v>1492.1789125550442</v>
      </c>
      <c r="AV62" s="257">
        <v>1555.8258168256157</v>
      </c>
      <c r="AW62" s="257">
        <v>1569.0545596481629</v>
      </c>
      <c r="AX62" s="257">
        <v>1538.755032365485</v>
      </c>
      <c r="AY62" s="257">
        <v>1539.8022304324536</v>
      </c>
      <c r="AZ62" s="257">
        <v>1506.9952396077174</v>
      </c>
      <c r="BA62" s="257">
        <v>1518.7425787774816</v>
      </c>
      <c r="BB62" s="257">
        <v>1506.2613977092192</v>
      </c>
      <c r="BC62" s="257">
        <v>1563.1028124319091</v>
      </c>
      <c r="BD62" s="257">
        <v>1547.6378351147312</v>
      </c>
      <c r="BE62" s="259">
        <v>1431.5609926340649</v>
      </c>
      <c r="BF62" s="1098">
        <v>-7.7529903050027715E-2</v>
      </c>
      <c r="BG62" s="285">
        <v>6.8829052195626961E-3</v>
      </c>
      <c r="BH62" s="284">
        <v>4.4759155103390312E-2</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33.19409037657163</v>
      </c>
      <c r="W63" s="257">
        <v>39.232765075672184</v>
      </c>
      <c r="X63" s="257">
        <v>39.039417830169633</v>
      </c>
      <c r="Y63" s="257">
        <v>39.201575192494197</v>
      </c>
      <c r="Z63" s="257">
        <v>40.259901853903386</v>
      </c>
      <c r="AA63" s="257">
        <v>34.742664568091797</v>
      </c>
      <c r="AB63" s="257">
        <v>35.936463833799515</v>
      </c>
      <c r="AC63" s="257">
        <v>34.123747324129198</v>
      </c>
      <c r="AD63" s="257">
        <v>26.730756976029202</v>
      </c>
      <c r="AE63" s="257">
        <v>28.362244298437169</v>
      </c>
      <c r="AF63" s="257">
        <v>23.552015742018579</v>
      </c>
      <c r="AG63" s="257">
        <v>33.800143529700001</v>
      </c>
      <c r="AH63" s="257">
        <v>26.257604762</v>
      </c>
      <c r="AI63" s="257">
        <v>32.722250666200004</v>
      </c>
      <c r="AJ63" s="257">
        <v>31.5850544579</v>
      </c>
      <c r="AK63" s="257">
        <v>26.898984454899999</v>
      </c>
      <c r="AL63" s="257">
        <v>33.085732357299996</v>
      </c>
      <c r="AM63" s="257">
        <v>28.671231295800002</v>
      </c>
      <c r="AN63" s="257">
        <v>38.892053314100004</v>
      </c>
      <c r="AO63" s="257">
        <v>38.5487146619</v>
      </c>
      <c r="AP63" s="257">
        <v>39.053824677099996</v>
      </c>
      <c r="AQ63" s="257">
        <v>39.379419420700003</v>
      </c>
      <c r="AR63" s="257">
        <v>38.453185361599999</v>
      </c>
      <c r="AS63" s="257">
        <v>32.263840760200004</v>
      </c>
      <c r="AT63" s="257">
        <v>50.332084600400009</v>
      </c>
      <c r="AU63" s="257">
        <v>54.306823690709017</v>
      </c>
      <c r="AV63" s="257">
        <v>59.92970272857383</v>
      </c>
      <c r="AW63" s="257">
        <v>65.167847607332249</v>
      </c>
      <c r="AX63" s="257">
        <v>58.29143197348364</v>
      </c>
      <c r="AY63" s="257">
        <v>60.459630300031002</v>
      </c>
      <c r="AZ63" s="257">
        <v>71.537865886065958</v>
      </c>
      <c r="BA63" s="257">
        <v>70.855653105142835</v>
      </c>
      <c r="BB63" s="257">
        <v>70.161037876829567</v>
      </c>
      <c r="BC63" s="257">
        <v>77.633278938993584</v>
      </c>
      <c r="BD63" s="257">
        <v>84.416803179801207</v>
      </c>
      <c r="BE63" s="259">
        <v>82.864824446132559</v>
      </c>
      <c r="BF63" s="1098">
        <v>-2.1066722392348747E-2</v>
      </c>
      <c r="BG63" s="285">
        <v>5.3072807094906471E-2</v>
      </c>
      <c r="BH63" s="284">
        <v>2.5908498129550107E-3</v>
      </c>
    </row>
    <row r="64" spans="1:60" x14ac:dyDescent="0.15">
      <c r="A64" s="162" t="s">
        <v>137</v>
      </c>
      <c r="B64" s="257">
        <v>1919.0440975148695</v>
      </c>
      <c r="C64" s="257">
        <v>2027.4788469971977</v>
      </c>
      <c r="D64" s="257">
        <v>2120.7860829246124</v>
      </c>
      <c r="E64" s="257">
        <v>2172.848114325755</v>
      </c>
      <c r="F64" s="257">
        <v>2253.5029441261772</v>
      </c>
      <c r="G64" s="257">
        <v>2337.3433406346999</v>
      </c>
      <c r="H64" s="257">
        <v>2431.8471808857798</v>
      </c>
      <c r="I64" s="257">
        <v>2550.5145813107401</v>
      </c>
      <c r="J64" s="257">
        <v>2660.4955697486212</v>
      </c>
      <c r="K64" s="257">
        <v>2762.5307068633265</v>
      </c>
      <c r="L64" s="257">
        <v>2895.6221506074326</v>
      </c>
      <c r="M64" s="257">
        <v>2990.0113754332483</v>
      </c>
      <c r="N64" s="257">
        <v>3098.0360643224185</v>
      </c>
      <c r="O64" s="257">
        <v>3195.6732426079143</v>
      </c>
      <c r="P64" s="257">
        <v>3258.4577320678691</v>
      </c>
      <c r="Q64" s="257">
        <v>3280.4447421816208</v>
      </c>
      <c r="R64" s="257">
        <v>3312.9856020017014</v>
      </c>
      <c r="S64" s="257">
        <v>3376.7712012838347</v>
      </c>
      <c r="T64" s="257">
        <v>3414.7951710520938</v>
      </c>
      <c r="U64" s="257">
        <v>3474.6963684356183</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101.4015536667914</v>
      </c>
      <c r="W65" s="287">
        <v>100.48462589460836</v>
      </c>
      <c r="X65" s="287">
        <v>100.27836390269945</v>
      </c>
      <c r="Y65" s="287">
        <v>106.96214242027993</v>
      </c>
      <c r="Z65" s="287">
        <v>109.36926688551722</v>
      </c>
      <c r="AA65" s="287">
        <v>106.40599145625269</v>
      </c>
      <c r="AB65" s="287">
        <v>104.8921855180019</v>
      </c>
      <c r="AC65" s="287">
        <v>99.409331753498506</v>
      </c>
      <c r="AD65" s="287">
        <v>107.60359210588355</v>
      </c>
      <c r="AE65" s="287">
        <v>100.39661464968772</v>
      </c>
      <c r="AF65" s="287">
        <v>97.333044602444005</v>
      </c>
      <c r="AG65" s="287">
        <v>100.08991480048168</v>
      </c>
      <c r="AH65" s="287">
        <v>98.342009177582895</v>
      </c>
      <c r="AI65" s="287">
        <v>105.56692935540465</v>
      </c>
      <c r="AJ65" s="287">
        <v>119.3953536803045</v>
      </c>
      <c r="AK65" s="287">
        <v>121.84583241821491</v>
      </c>
      <c r="AL65" s="287">
        <v>122.04757147895528</v>
      </c>
      <c r="AM65" s="287">
        <v>125.11771427814155</v>
      </c>
      <c r="AN65" s="287">
        <v>113.82042257355045</v>
      </c>
      <c r="AO65" s="287">
        <v>113.9255569520847</v>
      </c>
      <c r="AP65" s="287">
        <v>113.05703993232275</v>
      </c>
      <c r="AQ65" s="287">
        <v>106.00295704526663</v>
      </c>
      <c r="AR65" s="287">
        <v>112.28608941718727</v>
      </c>
      <c r="AS65" s="287">
        <v>107.7144134545713</v>
      </c>
      <c r="AT65" s="287">
        <v>106.08381922705759</v>
      </c>
      <c r="AU65" s="287">
        <v>104.56645950396111</v>
      </c>
      <c r="AV65" s="287">
        <v>109.57548678546226</v>
      </c>
      <c r="AW65" s="287">
        <v>108.13388350112875</v>
      </c>
      <c r="AX65" s="287">
        <v>110.95764229469975</v>
      </c>
      <c r="AY65" s="287">
        <v>114.15244287985979</v>
      </c>
      <c r="AZ65" s="287">
        <v>108.54145556518937</v>
      </c>
      <c r="BA65" s="287">
        <v>103.73373019859918</v>
      </c>
      <c r="BB65" s="287">
        <v>103.37125945619275</v>
      </c>
      <c r="BC65" s="287">
        <v>109.70345490379883</v>
      </c>
      <c r="BD65" s="287">
        <v>109.42330037464208</v>
      </c>
      <c r="BE65" s="288">
        <v>107.14858176248417</v>
      </c>
      <c r="BF65" s="1098">
        <v>-2.3463689097688145E-2</v>
      </c>
      <c r="BG65" s="284">
        <v>3.1042403625194392E-3</v>
      </c>
      <c r="BH65" s="284">
        <v>3.3501052451778059E-3</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82.691779171147829</v>
      </c>
      <c r="W66" s="287">
        <v>81.516077144570545</v>
      </c>
      <c r="X66" s="287">
        <v>82.44806328587093</v>
      </c>
      <c r="Y66" s="287">
        <v>84.476421051189334</v>
      </c>
      <c r="Z66" s="287">
        <v>83.665645574466865</v>
      </c>
      <c r="AA66" s="287">
        <v>83.899777638664517</v>
      </c>
      <c r="AB66" s="287">
        <v>66.966307442434683</v>
      </c>
      <c r="AC66" s="287">
        <v>52.027285680042311</v>
      </c>
      <c r="AD66" s="287">
        <v>35.692579796860812</v>
      </c>
      <c r="AE66" s="287">
        <v>25.161857297122033</v>
      </c>
      <c r="AF66" s="287">
        <v>20.864901965459531</v>
      </c>
      <c r="AG66" s="287">
        <v>21.67715269405787</v>
      </c>
      <c r="AH66" s="287">
        <v>21.239875932276007</v>
      </c>
      <c r="AI66" s="287">
        <v>21.267309055470811</v>
      </c>
      <c r="AJ66" s="287">
        <v>17.393134171245293</v>
      </c>
      <c r="AK66" s="287">
        <v>15.983546763096205</v>
      </c>
      <c r="AL66" s="287">
        <v>16.009930753439729</v>
      </c>
      <c r="AM66" s="287">
        <v>16.281961978961494</v>
      </c>
      <c r="AN66" s="287">
        <v>16.408225702348986</v>
      </c>
      <c r="AO66" s="287">
        <v>18.344613455241792</v>
      </c>
      <c r="AP66" s="287">
        <v>19.491643187046861</v>
      </c>
      <c r="AQ66" s="287">
        <v>20.284969853492541</v>
      </c>
      <c r="AR66" s="287">
        <v>22.837006038286226</v>
      </c>
      <c r="AS66" s="287">
        <v>24.419274199235776</v>
      </c>
      <c r="AT66" s="287">
        <v>23.566945422990209</v>
      </c>
      <c r="AU66" s="287">
        <v>23.071607643951388</v>
      </c>
      <c r="AV66" s="287">
        <v>24.610010551529172</v>
      </c>
      <c r="AW66" s="287">
        <v>26.59719654931817</v>
      </c>
      <c r="AX66" s="287">
        <v>25.483516450982545</v>
      </c>
      <c r="AY66" s="287">
        <v>27.407171016251265</v>
      </c>
      <c r="AZ66" s="287">
        <v>28.551698308854185</v>
      </c>
      <c r="BA66" s="287">
        <v>29.141257659467712</v>
      </c>
      <c r="BB66" s="287">
        <v>29.428701399812969</v>
      </c>
      <c r="BC66" s="287">
        <v>33.210937090941712</v>
      </c>
      <c r="BD66" s="287">
        <v>31.269927032078805</v>
      </c>
      <c r="BE66" s="288">
        <v>33.050571474793799</v>
      </c>
      <c r="BF66" s="1098">
        <v>5.4056484785727221E-2</v>
      </c>
      <c r="BG66" s="289">
        <v>2.8684881704129861E-2</v>
      </c>
      <c r="BH66" s="284">
        <v>1.0333584545175751E-3</v>
      </c>
    </row>
    <row r="67" spans="1:60" s="161" customFormat="1" x14ac:dyDescent="0.15">
      <c r="A67" s="163" t="s">
        <v>134</v>
      </c>
      <c r="B67" s="260">
        <v>1919.0440975148695</v>
      </c>
      <c r="C67" s="260">
        <v>2027.4788469971977</v>
      </c>
      <c r="D67" s="260">
        <v>2120.7860829246124</v>
      </c>
      <c r="E67" s="260">
        <v>2172.848114325755</v>
      </c>
      <c r="F67" s="260">
        <v>2253.5029441261772</v>
      </c>
      <c r="G67" s="260">
        <v>2337.3433406346999</v>
      </c>
      <c r="H67" s="260">
        <v>2431.8471808857798</v>
      </c>
      <c r="I67" s="260">
        <v>2550.5145813107401</v>
      </c>
      <c r="J67" s="260">
        <v>2660.4955697486212</v>
      </c>
      <c r="K67" s="260">
        <v>2762.5307068633265</v>
      </c>
      <c r="L67" s="260">
        <v>2895.6221506074326</v>
      </c>
      <c r="M67" s="260">
        <v>2990.0113754332483</v>
      </c>
      <c r="N67" s="260">
        <v>3098.0360643224185</v>
      </c>
      <c r="O67" s="260">
        <v>3195.6732426079143</v>
      </c>
      <c r="P67" s="260">
        <v>3258.4577320678691</v>
      </c>
      <c r="Q67" s="260">
        <v>3280.4447421816208</v>
      </c>
      <c r="R67" s="260">
        <v>3312.9856020017014</v>
      </c>
      <c r="S67" s="260">
        <v>3376.7712012838347</v>
      </c>
      <c r="T67" s="260">
        <v>3414.7951710520938</v>
      </c>
      <c r="U67" s="260">
        <v>3474.6963684356183</v>
      </c>
      <c r="V67" s="260">
        <v>2760.841766400662</v>
      </c>
      <c r="W67" s="260">
        <v>2824.8402619320009</v>
      </c>
      <c r="X67" s="260">
        <v>2885.9252996120535</v>
      </c>
      <c r="Y67" s="260">
        <v>2926.5794876529949</v>
      </c>
      <c r="Z67" s="260">
        <v>2917.6212996918025</v>
      </c>
      <c r="AA67" s="260">
        <v>2848.0040982958308</v>
      </c>
      <c r="AB67" s="260">
        <v>2760.5686674417766</v>
      </c>
      <c r="AC67" s="260">
        <v>2626.3646482734534</v>
      </c>
      <c r="AD67" s="260">
        <v>2389.3095831526794</v>
      </c>
      <c r="AE67" s="260">
        <v>2172.6788529885803</v>
      </c>
      <c r="AF67" s="260">
        <v>2016.6496655086796</v>
      </c>
      <c r="AG67" s="260">
        <v>1949.911966618437</v>
      </c>
      <c r="AH67" s="260">
        <v>1823.1470862268213</v>
      </c>
      <c r="AI67" s="260">
        <v>1810.1302237427976</v>
      </c>
      <c r="AJ67" s="260">
        <v>1807.7316488218949</v>
      </c>
      <c r="AK67" s="260">
        <v>1798.4644804777136</v>
      </c>
      <c r="AL67" s="260">
        <v>1829.7966301774818</v>
      </c>
      <c r="AM67" s="260">
        <v>1830.2587040316341</v>
      </c>
      <c r="AN67" s="260">
        <v>1871.2573611598443</v>
      </c>
      <c r="AO67" s="260">
        <v>1887.4358866186562</v>
      </c>
      <c r="AP67" s="260">
        <v>1871.8862742129968</v>
      </c>
      <c r="AQ67" s="260">
        <v>1947.5697617806454</v>
      </c>
      <c r="AR67" s="260">
        <v>1958.9505633360648</v>
      </c>
      <c r="AS67" s="260">
        <v>1993.6698963159022</v>
      </c>
      <c r="AT67" s="260">
        <v>1876.1288367427196</v>
      </c>
      <c r="AU67" s="260">
        <v>1939.3122518412247</v>
      </c>
      <c r="AV67" s="260">
        <v>2039.0199796219404</v>
      </c>
      <c r="AW67" s="260">
        <v>2070.3688551584059</v>
      </c>
      <c r="AX67" s="260">
        <v>2035.2533216855952</v>
      </c>
      <c r="AY67" s="260">
        <v>2046.0191035794094</v>
      </c>
      <c r="AZ67" s="260">
        <v>2017.2041948783508</v>
      </c>
      <c r="BA67" s="260">
        <v>2020.5882148757782</v>
      </c>
      <c r="BB67" s="260">
        <v>2022.9862935686338</v>
      </c>
      <c r="BC67" s="260">
        <v>2127.5454145772856</v>
      </c>
      <c r="BD67" s="260">
        <v>2109.7585285246932</v>
      </c>
      <c r="BE67" s="260">
        <v>1981.041920753976</v>
      </c>
      <c r="BF67" s="286">
        <v>-6.3575659868573164E-2</v>
      </c>
      <c r="BG67" s="286">
        <v>1.1805438054781847E-2</v>
      </c>
      <c r="BH67" s="286">
        <v>6.1939213944488362E-2</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1098"/>
      <c r="BG68" s="285"/>
      <c r="BH68" s="284"/>
    </row>
    <row r="69" spans="1:60" x14ac:dyDescent="0.15">
      <c r="A69" s="168" t="s">
        <v>133</v>
      </c>
      <c r="B69" s="257">
        <v>21.226315119451453</v>
      </c>
      <c r="C69" s="257">
        <v>23.434113774451429</v>
      </c>
      <c r="D69" s="257">
        <v>26.114891309598658</v>
      </c>
      <c r="E69" s="257">
        <v>29.043867663476501</v>
      </c>
      <c r="F69" s="257">
        <v>32.112802069618063</v>
      </c>
      <c r="G69" s="257">
        <v>37.749167117819191</v>
      </c>
      <c r="H69" s="257">
        <v>40.871024525741639</v>
      </c>
      <c r="I69" s="257">
        <v>46.100157388522362</v>
      </c>
      <c r="J69" s="257">
        <v>56.506206220538452</v>
      </c>
      <c r="K69" s="257">
        <v>63.288258312948187</v>
      </c>
      <c r="L69" s="257">
        <v>74.395062595159089</v>
      </c>
      <c r="M69" s="257">
        <v>85.011289883968018</v>
      </c>
      <c r="N69" s="257">
        <v>96.05110174267331</v>
      </c>
      <c r="O69" s="257">
        <v>93.342053504311949</v>
      </c>
      <c r="P69" s="257">
        <v>102.04257843294916</v>
      </c>
      <c r="Q69" s="257">
        <v>95.079999602838427</v>
      </c>
      <c r="R69" s="257">
        <v>97.064074468691842</v>
      </c>
      <c r="S69" s="257">
        <v>109.43188761511524</v>
      </c>
      <c r="T69" s="257">
        <v>130.15971527451427</v>
      </c>
      <c r="U69" s="257">
        <v>140.81893144376983</v>
      </c>
      <c r="V69" s="257">
        <v>153.81644156131756</v>
      </c>
      <c r="W69" s="257">
        <v>143.7502733320791</v>
      </c>
      <c r="X69" s="257">
        <v>152.71103086279817</v>
      </c>
      <c r="Y69" s="257">
        <v>154.40118003340498</v>
      </c>
      <c r="Z69" s="257">
        <v>169.08963084763184</v>
      </c>
      <c r="AA69" s="257">
        <v>181.77449454831174</v>
      </c>
      <c r="AB69" s="257">
        <v>201.47114151826747</v>
      </c>
      <c r="AC69" s="257">
        <v>217.83548778128727</v>
      </c>
      <c r="AD69" s="257">
        <v>202.70838980119555</v>
      </c>
      <c r="AE69" s="257">
        <v>227.42823858260476</v>
      </c>
      <c r="AF69" s="257">
        <v>236.59012091019716</v>
      </c>
      <c r="AG69" s="257">
        <v>251.05391779774772</v>
      </c>
      <c r="AH69" s="257">
        <v>259.76712909786824</v>
      </c>
      <c r="AI69" s="257">
        <v>267.89187134532983</v>
      </c>
      <c r="AJ69" s="257">
        <v>289.54846596563863</v>
      </c>
      <c r="AK69" s="257">
        <v>304.89229875301174</v>
      </c>
      <c r="AL69" s="257">
        <v>323.89002438158326</v>
      </c>
      <c r="AM69" s="257">
        <v>350.9378859328321</v>
      </c>
      <c r="AN69" s="257">
        <v>354.97620754262744</v>
      </c>
      <c r="AO69" s="257">
        <v>387.08603353748634</v>
      </c>
      <c r="AP69" s="257">
        <v>409.09187895137211</v>
      </c>
      <c r="AQ69" s="257">
        <v>443.4545239936474</v>
      </c>
      <c r="AR69" s="257">
        <v>469.53908601736379</v>
      </c>
      <c r="AS69" s="257">
        <v>488.40934248519562</v>
      </c>
      <c r="AT69" s="257">
        <v>495.49578819223711</v>
      </c>
      <c r="AU69" s="257">
        <v>504.84588389851734</v>
      </c>
      <c r="AV69" s="257">
        <v>517.03754276757286</v>
      </c>
      <c r="AW69" s="257">
        <v>522.66458308739232</v>
      </c>
      <c r="AX69" s="257">
        <v>544.88595875447754</v>
      </c>
      <c r="AY69" s="257">
        <v>557.02544641368036</v>
      </c>
      <c r="AZ69" s="257">
        <v>551.24677044145699</v>
      </c>
      <c r="BA69" s="257">
        <v>570.87294779622573</v>
      </c>
      <c r="BB69" s="257">
        <v>578.76727343740879</v>
      </c>
      <c r="BC69" s="257">
        <v>617.15529513463434</v>
      </c>
      <c r="BD69" s="257">
        <v>645.13017581373526</v>
      </c>
      <c r="BE69" s="259">
        <v>649.64410285887402</v>
      </c>
      <c r="BF69" s="1098">
        <v>4.245566647214094E-3</v>
      </c>
      <c r="BG69" s="285">
        <v>2.6740608076977201E-2</v>
      </c>
      <c r="BH69" s="284">
        <v>2.0311758501019718E-2</v>
      </c>
    </row>
    <row r="70" spans="1:60" x14ac:dyDescent="0.15">
      <c r="A70" s="168" t="s">
        <v>132</v>
      </c>
      <c r="B70" s="257">
        <v>5.1163846304644203</v>
      </c>
      <c r="C70" s="257">
        <v>5.6683914055227405</v>
      </c>
      <c r="D70" s="257">
        <v>5.8049342442612035</v>
      </c>
      <c r="E70" s="257">
        <v>6.217110485336236</v>
      </c>
      <c r="F70" s="257">
        <v>7.1772181500632044</v>
      </c>
      <c r="G70" s="257">
        <v>9.2080622566492352</v>
      </c>
      <c r="H70" s="257">
        <v>10.037134060249491</v>
      </c>
      <c r="I70" s="257">
        <v>12.052711832942375</v>
      </c>
      <c r="J70" s="257">
        <v>11.664101850502881</v>
      </c>
      <c r="K70" s="257">
        <v>11.407458135184742</v>
      </c>
      <c r="L70" s="257">
        <v>12.199796571701862</v>
      </c>
      <c r="M70" s="257">
        <v>15.542586358693384</v>
      </c>
      <c r="N70" s="257">
        <v>16.38805240041118</v>
      </c>
      <c r="O70" s="257">
        <v>13.615715573841863</v>
      </c>
      <c r="P70" s="257">
        <v>16.655712027738574</v>
      </c>
      <c r="Q70" s="257">
        <v>22.587345952301021</v>
      </c>
      <c r="R70" s="257">
        <v>22.906218052453706</v>
      </c>
      <c r="S70" s="257">
        <v>23.867201046269969</v>
      </c>
      <c r="T70" s="257">
        <v>26.887813861904533</v>
      </c>
      <c r="U70" s="257">
        <v>29.385121900186402</v>
      </c>
      <c r="V70" s="257">
        <v>34.677675348571654</v>
      </c>
      <c r="W70" s="257">
        <v>38.375669966287987</v>
      </c>
      <c r="X70" s="257">
        <v>43.916662375386899</v>
      </c>
      <c r="Y70" s="257">
        <v>50.828524279871345</v>
      </c>
      <c r="Z70" s="257">
        <v>57.260305464077241</v>
      </c>
      <c r="AA70" s="257">
        <v>52.292751253514872</v>
      </c>
      <c r="AB70" s="257">
        <v>36.278794920913768</v>
      </c>
      <c r="AC70" s="257">
        <v>56.476044437391792</v>
      </c>
      <c r="AD70" s="257">
        <v>78.011323950210411</v>
      </c>
      <c r="AE70" s="257">
        <v>89.846493345567012</v>
      </c>
      <c r="AF70" s="257">
        <v>87.440458511685222</v>
      </c>
      <c r="AG70" s="257">
        <v>91.030904244066591</v>
      </c>
      <c r="AH70" s="257">
        <v>108.2848622236145</v>
      </c>
      <c r="AI70" s="257">
        <v>74.236973243842755</v>
      </c>
      <c r="AJ70" s="257">
        <v>55.290567188875585</v>
      </c>
      <c r="AK70" s="257">
        <v>74.262002001820534</v>
      </c>
      <c r="AL70" s="257">
        <v>83.933877046215741</v>
      </c>
      <c r="AM70" s="257">
        <v>78.81643244635265</v>
      </c>
      <c r="AN70" s="257">
        <v>72.784439638576856</v>
      </c>
      <c r="AO70" s="257">
        <v>77.530447964557851</v>
      </c>
      <c r="AP70" s="257">
        <v>74.173578659611195</v>
      </c>
      <c r="AQ70" s="257">
        <v>75.770943279045781</v>
      </c>
      <c r="AR70" s="257">
        <v>78.686721608444415</v>
      </c>
      <c r="AS70" s="257">
        <v>82.067601630485868</v>
      </c>
      <c r="AT70" s="257">
        <v>92.953943535583818</v>
      </c>
      <c r="AU70" s="257">
        <v>98.785789459308162</v>
      </c>
      <c r="AV70" s="257">
        <v>104.08128696342052</v>
      </c>
      <c r="AW70" s="257">
        <v>111.0443714210863</v>
      </c>
      <c r="AX70" s="257">
        <v>119.59066445180326</v>
      </c>
      <c r="AY70" s="257">
        <v>115.86294105262654</v>
      </c>
      <c r="AZ70" s="257">
        <v>116.11652396555615</v>
      </c>
      <c r="BA70" s="257">
        <v>132.1035315431721</v>
      </c>
      <c r="BB70" s="257">
        <v>130.17900708787155</v>
      </c>
      <c r="BC70" s="257">
        <v>135.43369651849432</v>
      </c>
      <c r="BD70" s="257">
        <v>145.75892462374827</v>
      </c>
      <c r="BE70" s="259">
        <v>135.29556568543853</v>
      </c>
      <c r="BF70" s="1098">
        <v>-7.4321479674793856E-2</v>
      </c>
      <c r="BG70" s="285">
        <v>4.6012160830372517E-2</v>
      </c>
      <c r="BH70" s="284">
        <v>4.2301482371163174E-3</v>
      </c>
    </row>
    <row r="71" spans="1:60" x14ac:dyDescent="0.15">
      <c r="A71" s="168" t="s">
        <v>131</v>
      </c>
      <c r="B71" s="257">
        <v>11.862780897672927</v>
      </c>
      <c r="C71" s="257">
        <v>12.386946950403303</v>
      </c>
      <c r="D71" s="257">
        <v>12.924292603420971</v>
      </c>
      <c r="E71" s="257">
        <v>13.495414281590946</v>
      </c>
      <c r="F71" s="257">
        <v>14.085047477231919</v>
      </c>
      <c r="G71" s="257">
        <v>14.689691207677622</v>
      </c>
      <c r="H71" s="257">
        <v>15.324102244480063</v>
      </c>
      <c r="I71" s="257">
        <v>15.941736522208679</v>
      </c>
      <c r="J71" s="257">
        <v>16.958392398000001</v>
      </c>
      <c r="K71" s="257">
        <v>17.237378909920754</v>
      </c>
      <c r="L71" s="257">
        <v>17.832417594583514</v>
      </c>
      <c r="M71" s="257">
        <v>18.926469126709744</v>
      </c>
      <c r="N71" s="257">
        <v>19.918158156990064</v>
      </c>
      <c r="O71" s="257">
        <v>21.300782791287151</v>
      </c>
      <c r="P71" s="257">
        <v>23.417788600234044</v>
      </c>
      <c r="Q71" s="257">
        <v>23.563466981123518</v>
      </c>
      <c r="R71" s="257">
        <v>24.106389331773602</v>
      </c>
      <c r="S71" s="257">
        <v>25.388401932597102</v>
      </c>
      <c r="T71" s="257">
        <v>25.951789180198119</v>
      </c>
      <c r="U71" s="257">
        <v>26.969155110776267</v>
      </c>
      <c r="V71" s="257">
        <v>26.275843350949266</v>
      </c>
      <c r="W71" s="257">
        <v>27.798767785410924</v>
      </c>
      <c r="X71" s="257">
        <v>30.552531237715645</v>
      </c>
      <c r="Y71" s="257">
        <v>32.556516616543703</v>
      </c>
      <c r="Z71" s="257">
        <v>33.995485805950651</v>
      </c>
      <c r="AA71" s="257">
        <v>35.005615095772264</v>
      </c>
      <c r="AB71" s="257">
        <v>36.290583887681827</v>
      </c>
      <c r="AC71" s="257">
        <v>39.550034670777293</v>
      </c>
      <c r="AD71" s="257">
        <v>41.718955724179217</v>
      </c>
      <c r="AE71" s="257">
        <v>45.390818827567983</v>
      </c>
      <c r="AF71" s="257">
        <v>50.413821774825635</v>
      </c>
      <c r="AG71" s="257">
        <v>53.643211268246503</v>
      </c>
      <c r="AH71" s="257">
        <v>53.300037776263238</v>
      </c>
      <c r="AI71" s="257">
        <v>56.705758229125188</v>
      </c>
      <c r="AJ71" s="257">
        <v>58.544987320171998</v>
      </c>
      <c r="AK71" s="257">
        <v>61.850633836913879</v>
      </c>
      <c r="AL71" s="257">
        <v>62.515625936895546</v>
      </c>
      <c r="AM71" s="257">
        <v>63.882748940498097</v>
      </c>
      <c r="AN71" s="257">
        <v>65.541883019762111</v>
      </c>
      <c r="AO71" s="257">
        <v>66.045119572698553</v>
      </c>
      <c r="AP71" s="257">
        <v>67.645803372227249</v>
      </c>
      <c r="AQ71" s="257">
        <v>67.431818262375316</v>
      </c>
      <c r="AR71" s="257">
        <v>70.403538232586357</v>
      </c>
      <c r="AS71" s="257">
        <v>71.626490876134213</v>
      </c>
      <c r="AT71" s="257">
        <v>68.390672684394772</v>
      </c>
      <c r="AU71" s="257">
        <v>71.556489052353626</v>
      </c>
      <c r="AV71" s="257">
        <v>72.802895579000833</v>
      </c>
      <c r="AW71" s="257">
        <v>78.917217631217639</v>
      </c>
      <c r="AX71" s="257">
        <v>69.295466927479708</v>
      </c>
      <c r="AY71" s="257">
        <v>66.730519103530511</v>
      </c>
      <c r="AZ71" s="257">
        <v>69.793947595320162</v>
      </c>
      <c r="BA71" s="257">
        <v>69.118568849379855</v>
      </c>
      <c r="BB71" s="257">
        <v>70.987604529499379</v>
      </c>
      <c r="BC71" s="257">
        <v>69.773012806586422</v>
      </c>
      <c r="BD71" s="257">
        <v>72.061529772419064</v>
      </c>
      <c r="BE71" s="259">
        <v>64.457095645142061</v>
      </c>
      <c r="BF71" s="1098">
        <v>-0.10797087482090051</v>
      </c>
      <c r="BG71" s="285">
        <v>5.2420801915429305E-3</v>
      </c>
      <c r="BH71" s="284">
        <v>2.0153141614920014E-3</v>
      </c>
    </row>
    <row r="72" spans="1:60" x14ac:dyDescent="0.15">
      <c r="A72" s="168" t="s">
        <v>130</v>
      </c>
      <c r="B72" s="257">
        <v>16.635193732710363</v>
      </c>
      <c r="C72" s="257">
        <v>17.368001829673776</v>
      </c>
      <c r="D72" s="257">
        <v>17.660238711354975</v>
      </c>
      <c r="E72" s="257">
        <v>18.547273560382955</v>
      </c>
      <c r="F72" s="257">
        <v>18.978824958766658</v>
      </c>
      <c r="G72" s="257">
        <v>15.434299599518235</v>
      </c>
      <c r="H72" s="257">
        <v>15.391333358099999</v>
      </c>
      <c r="I72" s="257">
        <v>16.994665711899998</v>
      </c>
      <c r="J72" s="257">
        <v>16.906063323000001</v>
      </c>
      <c r="K72" s="257">
        <v>16.193228814099999</v>
      </c>
      <c r="L72" s="257">
        <v>14.382326362500001</v>
      </c>
      <c r="M72" s="257">
        <v>17.154852566599999</v>
      </c>
      <c r="N72" s="257">
        <v>17.5096820851</v>
      </c>
      <c r="O72" s="257">
        <v>19.2168814387</v>
      </c>
      <c r="P72" s="257">
        <v>23.401377734099999</v>
      </c>
      <c r="Q72" s="257">
        <v>19.286446104500005</v>
      </c>
      <c r="R72" s="257">
        <v>25.373051237200006</v>
      </c>
      <c r="S72" s="257">
        <v>25.512495248400004</v>
      </c>
      <c r="T72" s="257">
        <v>28.457640868000002</v>
      </c>
      <c r="U72" s="257">
        <v>29.999608610099994</v>
      </c>
      <c r="V72" s="257">
        <v>28.736208258799998</v>
      </c>
      <c r="W72" s="257">
        <v>32.5743578214</v>
      </c>
      <c r="X72" s="257">
        <v>30.327473631600004</v>
      </c>
      <c r="Y72" s="257">
        <v>33.599094590600004</v>
      </c>
      <c r="Z72" s="257">
        <v>35.761467924000002</v>
      </c>
      <c r="AA72" s="257">
        <v>21.649546753999999</v>
      </c>
      <c r="AB72" s="257">
        <v>11.735887357599999</v>
      </c>
      <c r="AC72" s="257">
        <v>19.760574634399998</v>
      </c>
      <c r="AD72" s="257">
        <v>22.823384724600004</v>
      </c>
      <c r="AE72" s="257">
        <v>26.923843318199996</v>
      </c>
      <c r="AF72" s="257">
        <v>33.772153068500003</v>
      </c>
      <c r="AG72" s="257">
        <v>33.385576530199998</v>
      </c>
      <c r="AH72" s="257">
        <v>34.462260560600001</v>
      </c>
      <c r="AI72" s="257">
        <v>41.671185302600001</v>
      </c>
      <c r="AJ72" s="257">
        <v>43.760208228800003</v>
      </c>
      <c r="AK72" s="257">
        <v>46.633555713932253</v>
      </c>
      <c r="AL72" s="257">
        <v>47.385897984257205</v>
      </c>
      <c r="AM72" s="257">
        <v>51.1409259875416</v>
      </c>
      <c r="AN72" s="257">
        <v>62.084831004342433</v>
      </c>
      <c r="AO72" s="257">
        <v>70.043587422839479</v>
      </c>
      <c r="AP72" s="257">
        <v>77.31597798983357</v>
      </c>
      <c r="AQ72" s="257">
        <v>73.453030147730374</v>
      </c>
      <c r="AR72" s="257">
        <v>71.047845650053546</v>
      </c>
      <c r="AS72" s="257">
        <v>76.867849749224334</v>
      </c>
      <c r="AT72" s="257">
        <v>76.766295139629278</v>
      </c>
      <c r="AU72" s="257">
        <v>87.38087625705549</v>
      </c>
      <c r="AV72" s="257">
        <v>88.936969728987734</v>
      </c>
      <c r="AW72" s="257">
        <v>91.940905262838754</v>
      </c>
      <c r="AX72" s="257">
        <v>94.644290396939013</v>
      </c>
      <c r="AY72" s="257">
        <v>96.33992861031841</v>
      </c>
      <c r="AZ72" s="257">
        <v>98.113065095190365</v>
      </c>
      <c r="BA72" s="257">
        <v>97.883542094926383</v>
      </c>
      <c r="BB72" s="257">
        <v>99.901099817055439</v>
      </c>
      <c r="BC72" s="257">
        <v>99.691284876472054</v>
      </c>
      <c r="BD72" s="257">
        <v>99.83921792337236</v>
      </c>
      <c r="BE72" s="259">
        <v>89.779711949375766</v>
      </c>
      <c r="BF72" s="1098">
        <v>-0.10321400695796878</v>
      </c>
      <c r="BG72" s="285">
        <v>2.6627891190946329E-2</v>
      </c>
      <c r="BH72" s="284">
        <v>2.8070505364119073E-3</v>
      </c>
    </row>
    <row r="73" spans="1:60" x14ac:dyDescent="0.15">
      <c r="A73" s="168" t="s">
        <v>129</v>
      </c>
      <c r="B73" s="257">
        <v>1.4044720063</v>
      </c>
      <c r="C73" s="257">
        <v>1.4649955933000001</v>
      </c>
      <c r="D73" s="257">
        <v>1.5284653271999999</v>
      </c>
      <c r="E73" s="257">
        <v>1.5983670371000001</v>
      </c>
      <c r="F73" s="257">
        <v>1.6650542890000002</v>
      </c>
      <c r="G73" s="257">
        <v>1.7412716319000001</v>
      </c>
      <c r="H73" s="257">
        <v>4.2911033879999998</v>
      </c>
      <c r="I73" s="257">
        <v>4.9056520139999993</v>
      </c>
      <c r="J73" s="257">
        <v>4.2611374349999993</v>
      </c>
      <c r="K73" s="257">
        <v>3.8968084650000003</v>
      </c>
      <c r="L73" s="257">
        <v>3.5312982990000004</v>
      </c>
      <c r="M73" s="257">
        <v>4.0154434860000006</v>
      </c>
      <c r="N73" s="257">
        <v>3.7777538819999998</v>
      </c>
      <c r="O73" s="257">
        <v>4.2373096680000009</v>
      </c>
      <c r="P73" s="257">
        <v>4.759439844000001</v>
      </c>
      <c r="Q73" s="257">
        <v>3.9407458664999995</v>
      </c>
      <c r="R73" s="257">
        <v>4.0745737650000011</v>
      </c>
      <c r="S73" s="257">
        <v>5.7037204906000003</v>
      </c>
      <c r="T73" s="257">
        <v>5.1443012507999999</v>
      </c>
      <c r="U73" s="257">
        <v>7.4790161153000012</v>
      </c>
      <c r="V73" s="257">
        <v>7.5973921088000012</v>
      </c>
      <c r="W73" s="257">
        <v>7.0367766671000016</v>
      </c>
      <c r="X73" s="257">
        <v>7.9448247682000011</v>
      </c>
      <c r="Y73" s="257">
        <v>7.6634068712000012</v>
      </c>
      <c r="Z73" s="257">
        <v>8.7837393145000018</v>
      </c>
      <c r="AA73" s="257">
        <v>11.285723340400002</v>
      </c>
      <c r="AB73" s="257">
        <v>15.668473204100003</v>
      </c>
      <c r="AC73" s="257">
        <v>14.854001050500001</v>
      </c>
      <c r="AD73" s="257">
        <v>14.142769640000001</v>
      </c>
      <c r="AE73" s="257">
        <v>13.198856066497136</v>
      </c>
      <c r="AF73" s="257">
        <v>15.25736838915368</v>
      </c>
      <c r="AG73" s="257">
        <v>15.550739340094651</v>
      </c>
      <c r="AH73" s="257">
        <v>15.63812876580187</v>
      </c>
      <c r="AI73" s="257">
        <v>15.993574873168601</v>
      </c>
      <c r="AJ73" s="257">
        <v>18.74277379662453</v>
      </c>
      <c r="AK73" s="257">
        <v>25.398901731794606</v>
      </c>
      <c r="AL73" s="257">
        <v>28.09025153722903</v>
      </c>
      <c r="AM73" s="257">
        <v>30.816771874015977</v>
      </c>
      <c r="AN73" s="257">
        <v>31.655649107551689</v>
      </c>
      <c r="AO73" s="257">
        <v>29.547261102641766</v>
      </c>
      <c r="AP73" s="257">
        <v>32.809769959773348</v>
      </c>
      <c r="AQ73" s="257">
        <v>35.8028083599986</v>
      </c>
      <c r="AR73" s="257">
        <v>35.424468092872438</v>
      </c>
      <c r="AS73" s="257">
        <v>42.367980243425173</v>
      </c>
      <c r="AT73" s="257">
        <v>41.753714648453411</v>
      </c>
      <c r="AU73" s="257">
        <v>49.041681328828382</v>
      </c>
      <c r="AV73" s="257">
        <v>52.209330123868313</v>
      </c>
      <c r="AW73" s="257">
        <v>57.569327260546807</v>
      </c>
      <c r="AX73" s="257">
        <v>65.668894188160436</v>
      </c>
      <c r="AY73" s="257">
        <v>65.199967972187309</v>
      </c>
      <c r="AZ73" s="257">
        <v>68.69880386946808</v>
      </c>
      <c r="BA73" s="257">
        <v>69.067481209464461</v>
      </c>
      <c r="BB73" s="257">
        <v>74.275733982931584</v>
      </c>
      <c r="BC73" s="257">
        <v>76.174268546914519</v>
      </c>
      <c r="BD73" s="257">
        <v>77.659181876190075</v>
      </c>
      <c r="BE73" s="259">
        <v>75.379583188288294</v>
      </c>
      <c r="BF73" s="1098">
        <v>-3.200592348742004E-2</v>
      </c>
      <c r="BG73" s="285">
        <v>6.4019945868354355E-2</v>
      </c>
      <c r="BH73" s="284">
        <v>2.3568164213146805E-3</v>
      </c>
    </row>
    <row r="74" spans="1:60" x14ac:dyDescent="0.15">
      <c r="A74" s="168" t="s">
        <v>128</v>
      </c>
      <c r="B74" s="257">
        <v>0.30802509300000003</v>
      </c>
      <c r="C74" s="257">
        <v>0.30684431100000004</v>
      </c>
      <c r="D74" s="257">
        <v>0.44049198900000003</v>
      </c>
      <c r="E74" s="257">
        <v>1.3424760930000004</v>
      </c>
      <c r="F74" s="257">
        <v>2.0937119970000002</v>
      </c>
      <c r="G74" s="257">
        <v>2.3692931850000005</v>
      </c>
      <c r="H74" s="257">
        <v>2.3499727770000005</v>
      </c>
      <c r="I74" s="257">
        <v>2.5988603430000001</v>
      </c>
      <c r="J74" s="257">
        <v>3.6866036187000004</v>
      </c>
      <c r="K74" s="257">
        <v>3.2480969486000002</v>
      </c>
      <c r="L74" s="257">
        <v>4.8292092816000016</v>
      </c>
      <c r="M74" s="257">
        <v>2.9983288976072955</v>
      </c>
      <c r="N74" s="257">
        <v>4.2193119109957751</v>
      </c>
      <c r="O74" s="257">
        <v>4.0515770912545461</v>
      </c>
      <c r="P74" s="257">
        <v>9.440375865607022</v>
      </c>
      <c r="Q74" s="257">
        <v>9.3333050483302529</v>
      </c>
      <c r="R74" s="257">
        <v>8.8234084797194079</v>
      </c>
      <c r="S74" s="257">
        <v>9.5083626284022511</v>
      </c>
      <c r="T74" s="257">
        <v>10.026016176006229</v>
      </c>
      <c r="U74" s="257">
        <v>11.391611522678579</v>
      </c>
      <c r="V74" s="257">
        <v>10.793714599483245</v>
      </c>
      <c r="W74" s="257">
        <v>11.644174186271909</v>
      </c>
      <c r="X74" s="257">
        <v>11.330478512931414</v>
      </c>
      <c r="Y74" s="257">
        <v>12.078342517386419</v>
      </c>
      <c r="Z74" s="257">
        <v>12.696050284301743</v>
      </c>
      <c r="AA74" s="257">
        <v>12.858314315507933</v>
      </c>
      <c r="AB74" s="257">
        <v>15.168466259351616</v>
      </c>
      <c r="AC74" s="257">
        <v>24.005636448823712</v>
      </c>
      <c r="AD74" s="257">
        <v>25.712232699918001</v>
      </c>
      <c r="AE74" s="257">
        <v>26.221171117647135</v>
      </c>
      <c r="AF74" s="257">
        <v>26.396474514909379</v>
      </c>
      <c r="AG74" s="257">
        <v>19.587435908546269</v>
      </c>
      <c r="AH74" s="257">
        <v>21.149732125989019</v>
      </c>
      <c r="AI74" s="257">
        <v>22.950481687366761</v>
      </c>
      <c r="AJ74" s="257">
        <v>25.899909011921316</v>
      </c>
      <c r="AK74" s="257">
        <v>22.570032751623543</v>
      </c>
      <c r="AL74" s="257">
        <v>21.615267304328036</v>
      </c>
      <c r="AM74" s="257">
        <v>24.460889281756025</v>
      </c>
      <c r="AN74" s="257">
        <v>27.306506181227132</v>
      </c>
      <c r="AO74" s="257">
        <v>33.552148325379015</v>
      </c>
      <c r="AP74" s="257">
        <v>37.742304860128954</v>
      </c>
      <c r="AQ74" s="257">
        <v>39.996646875731223</v>
      </c>
      <c r="AR74" s="257">
        <v>45.359808995529193</v>
      </c>
      <c r="AS74" s="257">
        <v>50.350484880465473</v>
      </c>
      <c r="AT74" s="257">
        <v>51.132667839740471</v>
      </c>
      <c r="AU74" s="257">
        <v>59.863767033695893</v>
      </c>
      <c r="AV74" s="257">
        <v>68.675372483641809</v>
      </c>
      <c r="AW74" s="257">
        <v>78.499191011978198</v>
      </c>
      <c r="AX74" s="257">
        <v>86.612240526172343</v>
      </c>
      <c r="AY74" s="257">
        <v>94.682862113273302</v>
      </c>
      <c r="AZ74" s="257">
        <v>109.52187245553124</v>
      </c>
      <c r="BA74" s="257">
        <v>107.21478853344256</v>
      </c>
      <c r="BB74" s="257">
        <v>103.37809712265198</v>
      </c>
      <c r="BC74" s="257">
        <v>90.05603665546829</v>
      </c>
      <c r="BD74" s="257">
        <v>98.515056917251982</v>
      </c>
      <c r="BE74" s="259">
        <v>85.032493005322365</v>
      </c>
      <c r="BF74" s="1098">
        <v>-0.13921621279994811</v>
      </c>
      <c r="BG74" s="285">
        <v>6.7776641324118536E-2</v>
      </c>
      <c r="BH74" s="284">
        <v>2.6586240913495326E-3</v>
      </c>
    </row>
    <row r="75" spans="1:60" x14ac:dyDescent="0.15">
      <c r="A75" s="168" t="s">
        <v>127</v>
      </c>
      <c r="B75" s="257">
        <v>62.489927850400001</v>
      </c>
      <c r="C75" s="257">
        <v>63.261300317</v>
      </c>
      <c r="D75" s="257">
        <v>64.085434833600004</v>
      </c>
      <c r="E75" s="257">
        <v>64.973714954299993</v>
      </c>
      <c r="F75" s="257">
        <v>65.942558520700004</v>
      </c>
      <c r="G75" s="257">
        <v>67.046536631199999</v>
      </c>
      <c r="H75" s="257">
        <v>67.077046851700004</v>
      </c>
      <c r="I75" s="257">
        <v>71.857632776799989</v>
      </c>
      <c r="J75" s="257">
        <v>76.499828392500007</v>
      </c>
      <c r="K75" s="257">
        <v>80.863327322900005</v>
      </c>
      <c r="L75" s="257">
        <v>62.664340886100007</v>
      </c>
      <c r="M75" s="257">
        <v>72.359505374550977</v>
      </c>
      <c r="N75" s="257">
        <v>85.632049879535415</v>
      </c>
      <c r="O75" s="257">
        <v>94.936753766739741</v>
      </c>
      <c r="P75" s="257">
        <v>115.84079879242017</v>
      </c>
      <c r="Q75" s="257">
        <v>97.911755768619173</v>
      </c>
      <c r="R75" s="257">
        <v>110.44424260313133</v>
      </c>
      <c r="S75" s="257">
        <v>122.50814904956108</v>
      </c>
      <c r="T75" s="257">
        <v>133.88231455760197</v>
      </c>
      <c r="U75" s="257">
        <v>156.87023018295346</v>
      </c>
      <c r="V75" s="257">
        <v>161.54047853132064</v>
      </c>
      <c r="W75" s="257">
        <v>158.84811652468883</v>
      </c>
      <c r="X75" s="257">
        <v>168.29271674727138</v>
      </c>
      <c r="Y75" s="257">
        <v>173.22223220084356</v>
      </c>
      <c r="Z75" s="257">
        <v>168.78033703673159</v>
      </c>
      <c r="AA75" s="257">
        <v>202.28258005668522</v>
      </c>
      <c r="AB75" s="257">
        <v>212.0611139575233</v>
      </c>
      <c r="AC75" s="257">
        <v>208.57627884239031</v>
      </c>
      <c r="AD75" s="257">
        <v>212.97962359482386</v>
      </c>
      <c r="AE75" s="257">
        <v>249.45193003517485</v>
      </c>
      <c r="AF75" s="257">
        <v>242.05291167199556</v>
      </c>
      <c r="AG75" s="257">
        <v>246.54543861759012</v>
      </c>
      <c r="AH75" s="257">
        <v>250.85297657086255</v>
      </c>
      <c r="AI75" s="257">
        <v>265.04410219262979</v>
      </c>
      <c r="AJ75" s="257">
        <v>269.83505354976211</v>
      </c>
      <c r="AK75" s="257">
        <v>278.18768739803193</v>
      </c>
      <c r="AL75" s="257">
        <v>287.1651573605053</v>
      </c>
      <c r="AM75" s="257">
        <v>295.1797152988716</v>
      </c>
      <c r="AN75" s="257">
        <v>314.65853614803484</v>
      </c>
      <c r="AO75" s="257">
        <v>340.37788077575141</v>
      </c>
      <c r="AP75" s="257">
        <v>342.7539081658648</v>
      </c>
      <c r="AQ75" s="257">
        <v>360.12765943210286</v>
      </c>
      <c r="AR75" s="257">
        <v>379.23820793493059</v>
      </c>
      <c r="AS75" s="257">
        <v>411.97650157281487</v>
      </c>
      <c r="AT75" s="257">
        <v>426.86332823244175</v>
      </c>
      <c r="AU75" s="257">
        <v>471.96134322595361</v>
      </c>
      <c r="AV75" s="257">
        <v>499.81780923915346</v>
      </c>
      <c r="AW75" s="257">
        <v>524.99873790194022</v>
      </c>
      <c r="AX75" s="257">
        <v>534.10565939782703</v>
      </c>
      <c r="AY75" s="257">
        <v>569.53955186571955</v>
      </c>
      <c r="AZ75" s="257">
        <v>586.8733184217441</v>
      </c>
      <c r="BA75" s="257">
        <v>599.06273927569316</v>
      </c>
      <c r="BB75" s="257">
        <v>593.78238993194623</v>
      </c>
      <c r="BC75" s="257">
        <v>575.47787973181721</v>
      </c>
      <c r="BD75" s="257">
        <v>574.38736203962787</v>
      </c>
      <c r="BE75" s="259">
        <v>565.09502630518102</v>
      </c>
      <c r="BF75" s="1098">
        <v>-1.8865859404837315E-2</v>
      </c>
      <c r="BG75" s="285">
        <v>3.0128974936679986E-2</v>
      </c>
      <c r="BH75" s="284">
        <v>1.7668248898014965E-2</v>
      </c>
    </row>
    <row r="76" spans="1:60" x14ac:dyDescent="0.15">
      <c r="A76" s="168" t="s">
        <v>126</v>
      </c>
      <c r="B76" s="257">
        <v>0.21880372099240339</v>
      </c>
      <c r="C76" s="257">
        <v>0.23352868376705471</v>
      </c>
      <c r="D76" s="257">
        <v>1.1449203945959046</v>
      </c>
      <c r="E76" s="257">
        <v>1.4617727004860173</v>
      </c>
      <c r="F76" s="257">
        <v>1.4732521139344099</v>
      </c>
      <c r="G76" s="257">
        <v>2.0164844731961069</v>
      </c>
      <c r="H76" s="257">
        <v>3.0466376250000007</v>
      </c>
      <c r="I76" s="257">
        <v>3.2813890080000014</v>
      </c>
      <c r="J76" s="257">
        <v>4.2904929149999997</v>
      </c>
      <c r="K76" s="257">
        <v>4.7690401950000014</v>
      </c>
      <c r="L76" s="257">
        <v>5.2595311860000002</v>
      </c>
      <c r="M76" s="257">
        <v>6.7748128349999996</v>
      </c>
      <c r="N76" s="257">
        <v>11.088406905000001</v>
      </c>
      <c r="O76" s="257">
        <v>12.779637352300002</v>
      </c>
      <c r="P76" s="257">
        <v>15.246910695300004</v>
      </c>
      <c r="Q76" s="257">
        <v>25.887461536400004</v>
      </c>
      <c r="R76" s="257">
        <v>29.7834499933</v>
      </c>
      <c r="S76" s="257">
        <v>32.275029339999996</v>
      </c>
      <c r="T76" s="257">
        <v>31.118438920800006</v>
      </c>
      <c r="U76" s="257">
        <v>38.334978092099995</v>
      </c>
      <c r="V76" s="257">
        <v>47.744272566000006</v>
      </c>
      <c r="W76" s="257">
        <v>57.869685817100006</v>
      </c>
      <c r="X76" s="257">
        <v>64.406778997200007</v>
      </c>
      <c r="Y76" s="257">
        <v>72.054455119400018</v>
      </c>
      <c r="Z76" s="257">
        <v>80.293666308300004</v>
      </c>
      <c r="AA76" s="257">
        <v>81.694236860800004</v>
      </c>
      <c r="AB76" s="257">
        <v>100.24377426949998</v>
      </c>
      <c r="AC76" s="257">
        <v>97.520046168399986</v>
      </c>
      <c r="AD76" s="257">
        <v>101.39269021660002</v>
      </c>
      <c r="AE76" s="257">
        <v>110.62933191380002</v>
      </c>
      <c r="AF76" s="257">
        <v>114.6024559753</v>
      </c>
      <c r="AG76" s="257">
        <v>117.00531326460002</v>
      </c>
      <c r="AH76" s="257">
        <v>121.6622675541</v>
      </c>
      <c r="AI76" s="257">
        <v>124.1354637254</v>
      </c>
      <c r="AJ76" s="257">
        <v>124.48710713899999</v>
      </c>
      <c r="AK76" s="257">
        <v>123.58365992120001</v>
      </c>
      <c r="AL76" s="257">
        <v>124.22602212993361</v>
      </c>
      <c r="AM76" s="257">
        <v>132.4067693257096</v>
      </c>
      <c r="AN76" s="257">
        <v>142.06223734517602</v>
      </c>
      <c r="AO76" s="257">
        <v>152.49188560817524</v>
      </c>
      <c r="AP76" s="257">
        <v>159.13503975250222</v>
      </c>
      <c r="AQ76" s="257">
        <v>168.10598224390171</v>
      </c>
      <c r="AR76" s="257">
        <v>184.76040147448552</v>
      </c>
      <c r="AS76" s="257">
        <v>210.53919622407949</v>
      </c>
      <c r="AT76" s="257">
        <v>204.33235258618373</v>
      </c>
      <c r="AU76" s="257">
        <v>213.75074561520222</v>
      </c>
      <c r="AV76" s="257">
        <v>220.71973082033733</v>
      </c>
      <c r="AW76" s="257">
        <v>231.85695748355084</v>
      </c>
      <c r="AX76" s="257">
        <v>247.25457973650595</v>
      </c>
      <c r="AY76" s="257">
        <v>243.50623381460051</v>
      </c>
      <c r="AZ76" s="257">
        <v>265.55397429532138</v>
      </c>
      <c r="BA76" s="257">
        <v>276.19297542178259</v>
      </c>
      <c r="BB76" s="257">
        <v>278.05489320188428</v>
      </c>
      <c r="BC76" s="257">
        <v>272.68404171910623</v>
      </c>
      <c r="BD76" s="257">
        <v>269.93007133534712</v>
      </c>
      <c r="BE76" s="259">
        <v>243.75057768453428</v>
      </c>
      <c r="BF76" s="1098">
        <v>-9.945345734522415E-2</v>
      </c>
      <c r="BG76" s="285">
        <v>2.8232705144958237E-2</v>
      </c>
      <c r="BH76" s="284">
        <v>7.6211003018799685E-3</v>
      </c>
    </row>
    <row r="77" spans="1:60" x14ac:dyDescent="0.15">
      <c r="A77" s="168" t="s">
        <v>125</v>
      </c>
      <c r="B77" s="287">
        <v>17.7020473807111</v>
      </c>
      <c r="C77" s="287">
        <v>18.427657787168908</v>
      </c>
      <c r="D77" s="287">
        <v>19.160079378701532</v>
      </c>
      <c r="E77" s="287">
        <v>20.346512669076617</v>
      </c>
      <c r="F77" s="287">
        <v>21.224243463595471</v>
      </c>
      <c r="G77" s="287">
        <v>21.252602514640458</v>
      </c>
      <c r="H77" s="287">
        <v>22.696811698391784</v>
      </c>
      <c r="I77" s="287">
        <v>22.593723543891318</v>
      </c>
      <c r="J77" s="287">
        <v>25.311826364881693</v>
      </c>
      <c r="K77" s="287">
        <v>27.601923145184649</v>
      </c>
      <c r="L77" s="287">
        <v>30.051832552754959</v>
      </c>
      <c r="M77" s="287">
        <v>33.867876050809109</v>
      </c>
      <c r="N77" s="287">
        <v>37.042026529840442</v>
      </c>
      <c r="O77" s="287">
        <v>38.507477712393531</v>
      </c>
      <c r="P77" s="287">
        <v>43.816512327884418</v>
      </c>
      <c r="Q77" s="287">
        <v>41.666450536838411</v>
      </c>
      <c r="R77" s="287">
        <v>43.518923862024309</v>
      </c>
      <c r="S77" s="287">
        <v>51.323247161897299</v>
      </c>
      <c r="T77" s="287">
        <v>55.016544030889911</v>
      </c>
      <c r="U77" s="287">
        <v>59.561905742554487</v>
      </c>
      <c r="V77" s="287">
        <v>60.682476053685455</v>
      </c>
      <c r="W77" s="287">
        <v>61.11125615052417</v>
      </c>
      <c r="X77" s="287">
        <v>65.232288418023586</v>
      </c>
      <c r="Y77" s="287">
        <v>67.505298881450429</v>
      </c>
      <c r="Z77" s="287">
        <v>68.009555539704621</v>
      </c>
      <c r="AA77" s="287">
        <v>71.868620985151153</v>
      </c>
      <c r="AB77" s="287">
        <v>77.059722796377429</v>
      </c>
      <c r="AC77" s="287">
        <v>79.573363630738072</v>
      </c>
      <c r="AD77" s="287">
        <v>81.641684011791597</v>
      </c>
      <c r="AE77" s="287">
        <v>84.359880476270618</v>
      </c>
      <c r="AF77" s="287">
        <v>91.008584431576679</v>
      </c>
      <c r="AG77" s="287">
        <v>92.494815804201679</v>
      </c>
      <c r="AH77" s="287">
        <v>99.0679171407117</v>
      </c>
      <c r="AI77" s="287">
        <v>104.12123044487333</v>
      </c>
      <c r="AJ77" s="287">
        <v>106.24021288708477</v>
      </c>
      <c r="AK77" s="287">
        <v>107.50666347500459</v>
      </c>
      <c r="AL77" s="287">
        <v>111.47779598199438</v>
      </c>
      <c r="AM77" s="287">
        <v>114.55958799687147</v>
      </c>
      <c r="AN77" s="287">
        <v>119.87356209216466</v>
      </c>
      <c r="AO77" s="287">
        <v>124.46231898394763</v>
      </c>
      <c r="AP77" s="287">
        <v>138.33243029845548</v>
      </c>
      <c r="AQ77" s="287">
        <v>142.9693278267126</v>
      </c>
      <c r="AR77" s="287">
        <v>149.32056259961411</v>
      </c>
      <c r="AS77" s="287">
        <v>155.23865643285205</v>
      </c>
      <c r="AT77" s="287">
        <v>155.22072637504522</v>
      </c>
      <c r="AU77" s="287">
        <v>152.58244623913325</v>
      </c>
      <c r="AV77" s="287">
        <v>145.81928009717603</v>
      </c>
      <c r="AW77" s="287">
        <v>138.3109789551518</v>
      </c>
      <c r="AX77" s="287">
        <v>131.34387065501318</v>
      </c>
      <c r="AY77" s="287">
        <v>131.01604827730233</v>
      </c>
      <c r="AZ77" s="287">
        <v>121.34048144496586</v>
      </c>
      <c r="BA77" s="287">
        <v>119.3221766439689</v>
      </c>
      <c r="BB77" s="287">
        <v>120.72383142918508</v>
      </c>
      <c r="BC77" s="287">
        <v>117.74384291332666</v>
      </c>
      <c r="BD77" s="287">
        <v>120.35700466288729</v>
      </c>
      <c r="BE77" s="288">
        <v>116.83165011750194</v>
      </c>
      <c r="BF77" s="1098">
        <v>-3.1943024130126396E-2</v>
      </c>
      <c r="BG77" s="289">
        <v>-2.5117743664441305E-2</v>
      </c>
      <c r="BH77" s="284">
        <v>3.6528558514104512E-3</v>
      </c>
    </row>
    <row r="78" spans="1:60" s="161" customFormat="1" x14ac:dyDescent="0.15">
      <c r="A78" s="163" t="s">
        <v>124</v>
      </c>
      <c r="B78" s="260">
        <v>136.96395043170264</v>
      </c>
      <c r="C78" s="260">
        <v>142.55178065228722</v>
      </c>
      <c r="D78" s="260">
        <v>148.86374879173326</v>
      </c>
      <c r="E78" s="260">
        <v>157.02650944474928</v>
      </c>
      <c r="F78" s="260">
        <v>164.75271303990976</v>
      </c>
      <c r="G78" s="260">
        <v>171.50740861760082</v>
      </c>
      <c r="H78" s="260">
        <v>181.08516652866297</v>
      </c>
      <c r="I78" s="260">
        <v>196.3265291412647</v>
      </c>
      <c r="J78" s="260">
        <v>216.08465251812302</v>
      </c>
      <c r="K78" s="260">
        <v>228.50552024883831</v>
      </c>
      <c r="L78" s="260">
        <v>225.14581532939945</v>
      </c>
      <c r="M78" s="260">
        <v>256.6511645799385</v>
      </c>
      <c r="N78" s="260">
        <v>291.6265434925462</v>
      </c>
      <c r="O78" s="260">
        <v>301.98818889882881</v>
      </c>
      <c r="P78" s="260">
        <v>354.62149432023335</v>
      </c>
      <c r="Q78" s="260">
        <v>339.25697739745078</v>
      </c>
      <c r="R78" s="260">
        <v>366.0943317932942</v>
      </c>
      <c r="S78" s="260">
        <v>405.51849451284295</v>
      </c>
      <c r="T78" s="260">
        <v>446.64457412071511</v>
      </c>
      <c r="U78" s="260">
        <v>500.81055872041901</v>
      </c>
      <c r="V78" s="260">
        <v>531.86450237892791</v>
      </c>
      <c r="W78" s="260">
        <v>539.0090782508629</v>
      </c>
      <c r="X78" s="260">
        <v>574.71478555112708</v>
      </c>
      <c r="Y78" s="260">
        <v>603.90905111070037</v>
      </c>
      <c r="Z78" s="260">
        <v>634.67023852519776</v>
      </c>
      <c r="AA78" s="260">
        <v>670.71188321014313</v>
      </c>
      <c r="AB78" s="260">
        <v>705.97795817131532</v>
      </c>
      <c r="AC78" s="260">
        <v>758.15146766470843</v>
      </c>
      <c r="AD78" s="260">
        <v>781.13105436331864</v>
      </c>
      <c r="AE78" s="260">
        <v>873.45056368332939</v>
      </c>
      <c r="AF78" s="260">
        <v>897.53434924814326</v>
      </c>
      <c r="AG78" s="260">
        <v>920.29735277529346</v>
      </c>
      <c r="AH78" s="260">
        <v>964.18531181581113</v>
      </c>
      <c r="AI78" s="260">
        <v>972.75064104433625</v>
      </c>
      <c r="AJ78" s="260">
        <v>992.34928508787891</v>
      </c>
      <c r="AK78" s="260">
        <v>1044.8854355833332</v>
      </c>
      <c r="AL78" s="260">
        <v>1090.2999196629419</v>
      </c>
      <c r="AM78" s="260">
        <v>1142.201727084449</v>
      </c>
      <c r="AN78" s="260">
        <v>1190.9438520794631</v>
      </c>
      <c r="AO78" s="260">
        <v>1281.1366832934773</v>
      </c>
      <c r="AP78" s="260">
        <v>1339.000692009769</v>
      </c>
      <c r="AQ78" s="260">
        <v>1407.1127404212457</v>
      </c>
      <c r="AR78" s="260">
        <v>1483.7806406058799</v>
      </c>
      <c r="AS78" s="260">
        <v>1589.444104094677</v>
      </c>
      <c r="AT78" s="260">
        <v>1612.9094892337093</v>
      </c>
      <c r="AU78" s="260">
        <v>1709.7690221100481</v>
      </c>
      <c r="AV78" s="260">
        <v>1770.100217803159</v>
      </c>
      <c r="AW78" s="260">
        <v>1835.8022700157026</v>
      </c>
      <c r="AX78" s="260">
        <v>1893.4016250343784</v>
      </c>
      <c r="AY78" s="260">
        <v>1939.9034992232389</v>
      </c>
      <c r="AZ78" s="260">
        <v>1987.2587575845546</v>
      </c>
      <c r="BA78" s="260">
        <v>2040.8387513680555</v>
      </c>
      <c r="BB78" s="260">
        <v>2050.0499305404346</v>
      </c>
      <c r="BC78" s="260">
        <v>2054.18935890282</v>
      </c>
      <c r="BD78" s="260">
        <v>2103.6385249645796</v>
      </c>
      <c r="BE78" s="260">
        <v>2025.2658064396583</v>
      </c>
      <c r="BF78" s="286">
        <v>-3.9886240274423002E-2</v>
      </c>
      <c r="BG78" s="286">
        <v>2.691881707875643E-2</v>
      </c>
      <c r="BH78" s="286">
        <v>6.3321917000009539E-2</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1098"/>
      <c r="BG79" s="285"/>
      <c r="BH79" s="284"/>
    </row>
    <row r="80" spans="1:60" x14ac:dyDescent="0.15">
      <c r="A80" s="162" t="s">
        <v>123</v>
      </c>
      <c r="B80" s="257">
        <v>5.5687527761000002</v>
      </c>
      <c r="C80" s="257">
        <v>6.8675059785999997</v>
      </c>
      <c r="D80" s="257">
        <v>6.3693069022</v>
      </c>
      <c r="E80" s="257">
        <v>6.7711372300000008</v>
      </c>
      <c r="F80" s="257">
        <v>7.592118350999999</v>
      </c>
      <c r="G80" s="257">
        <v>8.2644246325000008</v>
      </c>
      <c r="H80" s="257">
        <v>8.9308441677000001</v>
      </c>
      <c r="I80" s="257">
        <v>9.9864805261999976</v>
      </c>
      <c r="J80" s="257">
        <v>11.612214034399997</v>
      </c>
      <c r="K80" s="257">
        <v>12.9736952606</v>
      </c>
      <c r="L80" s="257">
        <v>15.475229450900001</v>
      </c>
      <c r="M80" s="257">
        <v>17.883758121600003</v>
      </c>
      <c r="N80" s="257">
        <v>19.344210753199999</v>
      </c>
      <c r="O80" s="257">
        <v>24.534641815600001</v>
      </c>
      <c r="P80" s="257">
        <v>32.111406676200005</v>
      </c>
      <c r="Q80" s="257">
        <v>38.515784769700005</v>
      </c>
      <c r="R80" s="257">
        <v>46.310180658700006</v>
      </c>
      <c r="S80" s="257">
        <v>54.25844172610001</v>
      </c>
      <c r="T80" s="257">
        <v>59.032390566899998</v>
      </c>
      <c r="U80" s="257">
        <v>56.957719137400005</v>
      </c>
      <c r="V80" s="257">
        <v>57.612451381500001</v>
      </c>
      <c r="W80" s="257">
        <v>60.985561377800003</v>
      </c>
      <c r="X80" s="257">
        <v>62.674556869000014</v>
      </c>
      <c r="Y80" s="257">
        <v>66.885058725100009</v>
      </c>
      <c r="Z80" s="257">
        <v>65.134722602600007</v>
      </c>
      <c r="AA80" s="257">
        <v>65.353827316638771</v>
      </c>
      <c r="AB80" s="257">
        <v>65.278287355589853</v>
      </c>
      <c r="AC80" s="257">
        <v>66.562375391534147</v>
      </c>
      <c r="AD80" s="257">
        <v>62.124192225866544</v>
      </c>
      <c r="AE80" s="257">
        <v>62.815184916807397</v>
      </c>
      <c r="AF80" s="257">
        <v>65.159314553586938</v>
      </c>
      <c r="AG80" s="257">
        <v>64.334883846144294</v>
      </c>
      <c r="AH80" s="257">
        <v>61.840854779206282</v>
      </c>
      <c r="AI80" s="257">
        <v>64.410321237409477</v>
      </c>
      <c r="AJ80" s="257">
        <v>64.428168927886489</v>
      </c>
      <c r="AK80" s="257">
        <v>62.594872727915416</v>
      </c>
      <c r="AL80" s="257">
        <v>64.932626594414586</v>
      </c>
      <c r="AM80" s="257">
        <v>67.855492242760107</v>
      </c>
      <c r="AN80" s="257">
        <v>70.954476825326665</v>
      </c>
      <c r="AO80" s="257">
        <v>74.30688159493431</v>
      </c>
      <c r="AP80" s="257">
        <v>76.945452844436147</v>
      </c>
      <c r="AQ80" s="257">
        <v>80.80320163987561</v>
      </c>
      <c r="AR80" s="257">
        <v>85.21888382356272</v>
      </c>
      <c r="AS80" s="257">
        <v>90.622267981208012</v>
      </c>
      <c r="AT80" s="257">
        <v>95.672767596934534</v>
      </c>
      <c r="AU80" s="257">
        <v>94.598406718257877</v>
      </c>
      <c r="AV80" s="257">
        <v>100.57798554433354</v>
      </c>
      <c r="AW80" s="257">
        <v>108.87663034695653</v>
      </c>
      <c r="AX80" s="257">
        <v>115.4399776991183</v>
      </c>
      <c r="AY80" s="257">
        <v>123.59726811525503</v>
      </c>
      <c r="AZ80" s="257">
        <v>128.96696607813399</v>
      </c>
      <c r="BA80" s="257">
        <v>127.69587370345626</v>
      </c>
      <c r="BB80" s="257">
        <v>130.7304229028766</v>
      </c>
      <c r="BC80" s="257">
        <v>137.68415300676432</v>
      </c>
      <c r="BD80" s="257">
        <v>141.25595702420162</v>
      </c>
      <c r="BE80" s="259">
        <v>129.76580574264275</v>
      </c>
      <c r="BF80" s="1098">
        <v>-8.3852765666654339E-2</v>
      </c>
      <c r="BG80" s="285">
        <v>3.9733036461452542E-2</v>
      </c>
      <c r="BH80" s="284">
        <v>4.0572548820740715E-3</v>
      </c>
    </row>
    <row r="81" spans="1:60" x14ac:dyDescent="0.15">
      <c r="A81" s="162" t="s">
        <v>122</v>
      </c>
      <c r="B81" s="257">
        <v>22.9015582589</v>
      </c>
      <c r="C81" s="257">
        <v>24.025285808500005</v>
      </c>
      <c r="D81" s="257">
        <v>20.124557180600004</v>
      </c>
      <c r="E81" s="257">
        <v>21.062653505300002</v>
      </c>
      <c r="F81" s="257">
        <v>15.880501040399999</v>
      </c>
      <c r="G81" s="257">
        <v>20.200589046599998</v>
      </c>
      <c r="H81" s="257">
        <v>20.492438339346403</v>
      </c>
      <c r="I81" s="257">
        <v>23.132135868677601</v>
      </c>
      <c r="J81" s="257">
        <v>21.604228776873605</v>
      </c>
      <c r="K81" s="257">
        <v>24.620663176730403</v>
      </c>
      <c r="L81" s="257">
        <v>27.573477219147204</v>
      </c>
      <c r="M81" s="257">
        <v>32.551297828041719</v>
      </c>
      <c r="N81" s="257">
        <v>34.922639936435047</v>
      </c>
      <c r="O81" s="257">
        <v>36.323069701953699</v>
      </c>
      <c r="P81" s="257">
        <v>40.109473284847169</v>
      </c>
      <c r="Q81" s="257">
        <v>45.598727873896962</v>
      </c>
      <c r="R81" s="257">
        <v>52.515930269137463</v>
      </c>
      <c r="S81" s="257">
        <v>59.050965780665294</v>
      </c>
      <c r="T81" s="257">
        <v>64.683878924007018</v>
      </c>
      <c r="U81" s="257">
        <v>70.366685675198838</v>
      </c>
      <c r="V81" s="257">
        <v>73.136265875134512</v>
      </c>
      <c r="W81" s="257">
        <v>74.701169231407491</v>
      </c>
      <c r="X81" s="257">
        <v>79.720644200408543</v>
      </c>
      <c r="Y81" s="257">
        <v>80.643734636711784</v>
      </c>
      <c r="Z81" s="257">
        <v>84.909504159718992</v>
      </c>
      <c r="AA81" s="257">
        <v>86.502724744991809</v>
      </c>
      <c r="AB81" s="257">
        <v>87.137610903277363</v>
      </c>
      <c r="AC81" s="257">
        <v>85.621712474906104</v>
      </c>
      <c r="AD81" s="257">
        <v>84.033181985117992</v>
      </c>
      <c r="AE81" s="257">
        <v>88.362387530006899</v>
      </c>
      <c r="AF81" s="257">
        <v>93.499155408233932</v>
      </c>
      <c r="AG81" s="257">
        <v>99.455228712750596</v>
      </c>
      <c r="AH81" s="257">
        <v>103.91241029355837</v>
      </c>
      <c r="AI81" s="257">
        <v>108.06707443591858</v>
      </c>
      <c r="AJ81" s="257">
        <v>113.91622151171732</v>
      </c>
      <c r="AK81" s="257">
        <v>118.83775500992355</v>
      </c>
      <c r="AL81" s="257">
        <v>124.9767676663671</v>
      </c>
      <c r="AM81" s="257">
        <v>122.18122120578816</v>
      </c>
      <c r="AN81" s="257">
        <v>132.16204096615837</v>
      </c>
      <c r="AO81" s="257">
        <v>131.27016454964362</v>
      </c>
      <c r="AP81" s="257">
        <v>145.55534824656652</v>
      </c>
      <c r="AQ81" s="257">
        <v>148.55526751650731</v>
      </c>
      <c r="AR81" s="257">
        <v>157.73647133075872</v>
      </c>
      <c r="AS81" s="257">
        <v>165.70664348095224</v>
      </c>
      <c r="AT81" s="257">
        <v>174.44207095662694</v>
      </c>
      <c r="AU81" s="257">
        <v>185.62718745035792</v>
      </c>
      <c r="AV81" s="257">
        <v>187.15117155087702</v>
      </c>
      <c r="AW81" s="257">
        <v>197.84645480436558</v>
      </c>
      <c r="AX81" s="257">
        <v>196.63887918062727</v>
      </c>
      <c r="AY81" s="257">
        <v>201.41461224302464</v>
      </c>
      <c r="AZ81" s="257">
        <v>204.85156926290034</v>
      </c>
      <c r="BA81" s="257">
        <v>213.4366222239247</v>
      </c>
      <c r="BB81" s="257">
        <v>216.92841852483821</v>
      </c>
      <c r="BC81" s="257">
        <v>217.96486956817699</v>
      </c>
      <c r="BD81" s="257">
        <v>216.93493091502776</v>
      </c>
      <c r="BE81" s="259">
        <v>199.20190169884347</v>
      </c>
      <c r="BF81" s="1098">
        <v>-8.425243749391309E-2</v>
      </c>
      <c r="BG81" s="285">
        <v>2.2039840205978489E-2</v>
      </c>
      <c r="BH81" s="284">
        <v>6.2282423598475191E-3</v>
      </c>
    </row>
    <row r="82" spans="1:60" x14ac:dyDescent="0.15">
      <c r="A82" s="162" t="s">
        <v>121</v>
      </c>
      <c r="B82" s="257">
        <v>3.5655904121076891</v>
      </c>
      <c r="C82" s="257">
        <v>5.340302193631147</v>
      </c>
      <c r="D82" s="257">
        <v>5.7435352745418786</v>
      </c>
      <c r="E82" s="257">
        <v>6.074594992170935</v>
      </c>
      <c r="F82" s="257">
        <v>6.4850617932566355</v>
      </c>
      <c r="G82" s="257">
        <v>6.8817527616887215</v>
      </c>
      <c r="H82" s="257">
        <v>7.2500579521469879</v>
      </c>
      <c r="I82" s="257">
        <v>7.9136741053198092</v>
      </c>
      <c r="J82" s="257">
        <v>9.2579883036963402</v>
      </c>
      <c r="K82" s="257">
        <v>9.8472352126609639</v>
      </c>
      <c r="L82" s="257">
        <v>10.300005479199299</v>
      </c>
      <c r="M82" s="257">
        <v>11.276378074570049</v>
      </c>
      <c r="N82" s="257">
        <v>12.394828402175175</v>
      </c>
      <c r="O82" s="257">
        <v>13.225917735304241</v>
      </c>
      <c r="P82" s="257">
        <v>14.786522608199622</v>
      </c>
      <c r="Q82" s="257">
        <v>14.925869869025703</v>
      </c>
      <c r="R82" s="257">
        <v>14.843577915468714</v>
      </c>
      <c r="S82" s="257">
        <v>15.663374605573795</v>
      </c>
      <c r="T82" s="257">
        <v>16.273673443143945</v>
      </c>
      <c r="U82" s="257">
        <v>16.5756639014824</v>
      </c>
      <c r="V82" s="257">
        <v>17.173013047433603</v>
      </c>
      <c r="W82" s="257">
        <v>17.759272888106402</v>
      </c>
      <c r="X82" s="257">
        <v>18.2125543909196</v>
      </c>
      <c r="Y82" s="257">
        <v>19.156340468778797</v>
      </c>
      <c r="Z82" s="257">
        <v>20.9802026073232</v>
      </c>
      <c r="AA82" s="257">
        <v>21.315648822438803</v>
      </c>
      <c r="AB82" s="257">
        <v>21.546515954054801</v>
      </c>
      <c r="AC82" s="257">
        <v>24.248551740149601</v>
      </c>
      <c r="AD82" s="257">
        <v>25.159782561571202</v>
      </c>
      <c r="AE82" s="257">
        <v>27.295016939297998</v>
      </c>
      <c r="AF82" s="257">
        <v>27.147050950884399</v>
      </c>
      <c r="AG82" s="257">
        <v>27.624743793552</v>
      </c>
      <c r="AH82" s="257">
        <v>28.373526108802402</v>
      </c>
      <c r="AI82" s="257">
        <v>29.894788165729597</v>
      </c>
      <c r="AJ82" s="257">
        <v>31.499392267367597</v>
      </c>
      <c r="AK82" s="257">
        <v>31.581344246031207</v>
      </c>
      <c r="AL82" s="257">
        <v>34.359788368452797</v>
      </c>
      <c r="AM82" s="257">
        <v>35.371638376139998</v>
      </c>
      <c r="AN82" s="257">
        <v>34.697929632360001</v>
      </c>
      <c r="AO82" s="257">
        <v>40.120194067076</v>
      </c>
      <c r="AP82" s="257">
        <v>43.888725461404007</v>
      </c>
      <c r="AQ82" s="257">
        <v>44.56264295062801</v>
      </c>
      <c r="AR82" s="257">
        <v>43.7736312696262</v>
      </c>
      <c r="AS82" s="257">
        <v>48.638962043484007</v>
      </c>
      <c r="AT82" s="257">
        <v>45.152969419742355</v>
      </c>
      <c r="AU82" s="257">
        <v>49.093526079513431</v>
      </c>
      <c r="AV82" s="257">
        <v>52.91207840804821</v>
      </c>
      <c r="AW82" s="257">
        <v>53.925300534533847</v>
      </c>
      <c r="AX82" s="257">
        <v>54.310180602591352</v>
      </c>
      <c r="AY82" s="257">
        <v>56.460897989919999</v>
      </c>
      <c r="AZ82" s="257">
        <v>56.718145994183992</v>
      </c>
      <c r="BA82" s="257">
        <v>56.972320833536003</v>
      </c>
      <c r="BB82" s="257">
        <v>59.995355394911648</v>
      </c>
      <c r="BC82" s="257">
        <v>61.590914221963359</v>
      </c>
      <c r="BD82" s="257">
        <v>67.710489903404323</v>
      </c>
      <c r="BE82" s="259">
        <v>62.75483857118347</v>
      </c>
      <c r="BF82" s="1098">
        <v>-7.572109797324944E-2</v>
      </c>
      <c r="BG82" s="285">
        <v>4.1350581717154888E-2</v>
      </c>
      <c r="BH82" s="284">
        <v>1.9620914285513923E-3</v>
      </c>
    </row>
    <row r="83" spans="1:60" x14ac:dyDescent="0.15">
      <c r="A83" s="162" t="s">
        <v>120</v>
      </c>
      <c r="B83" s="257">
        <v>113.20419410417682</v>
      </c>
      <c r="C83" s="257">
        <v>113.52191288393732</v>
      </c>
      <c r="D83" s="257">
        <v>116.84266568853266</v>
      </c>
      <c r="E83" s="257">
        <v>123.10519673788721</v>
      </c>
      <c r="F83" s="257">
        <v>126.25207973377371</v>
      </c>
      <c r="G83" s="257">
        <v>131.62169927759334</v>
      </c>
      <c r="H83" s="257">
        <v>142.21758911830207</v>
      </c>
      <c r="I83" s="257">
        <v>145.69312783163571</v>
      </c>
      <c r="J83" s="257">
        <v>156.60978033459691</v>
      </c>
      <c r="K83" s="257">
        <v>161.76568390244091</v>
      </c>
      <c r="L83" s="257">
        <v>172.49991413788101</v>
      </c>
      <c r="M83" s="257">
        <v>180.03706895910724</v>
      </c>
      <c r="N83" s="257">
        <v>184.99389288001086</v>
      </c>
      <c r="O83" s="257">
        <v>182.24410179471789</v>
      </c>
      <c r="P83" s="257">
        <v>190.13631703727359</v>
      </c>
      <c r="Q83" s="257">
        <v>205.85763789660811</v>
      </c>
      <c r="R83" s="257">
        <v>240.26865932946615</v>
      </c>
      <c r="S83" s="257">
        <v>264.04681270094324</v>
      </c>
      <c r="T83" s="257">
        <v>270.39216157028306</v>
      </c>
      <c r="U83" s="257">
        <v>290.40108848038705</v>
      </c>
      <c r="V83" s="257">
        <v>297.12008844151165</v>
      </c>
      <c r="W83" s="257">
        <v>299.42426834708851</v>
      </c>
      <c r="X83" s="257">
        <v>306.76202441176548</v>
      </c>
      <c r="Y83" s="257">
        <v>330.54446789957791</v>
      </c>
      <c r="Z83" s="257">
        <v>312.52537271948648</v>
      </c>
      <c r="AA83" s="257">
        <v>324.86961087666879</v>
      </c>
      <c r="AB83" s="257">
        <v>319.22141570856161</v>
      </c>
      <c r="AC83" s="257">
        <v>327.23367771801026</v>
      </c>
      <c r="AD83" s="257">
        <v>329.59389687315991</v>
      </c>
      <c r="AE83" s="257">
        <v>340.2975419647675</v>
      </c>
      <c r="AF83" s="257">
        <v>351.1539862981723</v>
      </c>
      <c r="AG83" s="257">
        <v>357.30590499966274</v>
      </c>
      <c r="AH83" s="257">
        <v>365.1495468643879</v>
      </c>
      <c r="AI83" s="257">
        <v>357.55156376385213</v>
      </c>
      <c r="AJ83" s="257">
        <v>370.11097702201528</v>
      </c>
      <c r="AK83" s="257">
        <v>371.64958338183089</v>
      </c>
      <c r="AL83" s="257">
        <v>376.47557506394048</v>
      </c>
      <c r="AM83" s="257">
        <v>366.56266957545728</v>
      </c>
      <c r="AN83" s="257">
        <v>399.77850249043189</v>
      </c>
      <c r="AO83" s="257">
        <v>439.14458056854733</v>
      </c>
      <c r="AP83" s="257">
        <v>421.6636468372252</v>
      </c>
      <c r="AQ83" s="257">
        <v>430.85894938072113</v>
      </c>
      <c r="AR83" s="257">
        <v>441.04324248122384</v>
      </c>
      <c r="AS83" s="257">
        <v>475.95471686558267</v>
      </c>
      <c r="AT83" s="257">
        <v>474.40187762108292</v>
      </c>
      <c r="AU83" s="257">
        <v>474.86426135681563</v>
      </c>
      <c r="AV83" s="257">
        <v>466.27696232330618</v>
      </c>
      <c r="AW83" s="257">
        <v>462.05214805463572</v>
      </c>
      <c r="AX83" s="257">
        <v>462.78784554119227</v>
      </c>
      <c r="AY83" s="257">
        <v>467.19052183201944</v>
      </c>
      <c r="AZ83" s="257">
        <v>455.0705654023605</v>
      </c>
      <c r="BA83" s="257">
        <v>473.89889354508159</v>
      </c>
      <c r="BB83" s="257">
        <v>469.74650631191844</v>
      </c>
      <c r="BC83" s="257">
        <v>451.32997828552243</v>
      </c>
      <c r="BD83" s="257">
        <v>462.06058181517159</v>
      </c>
      <c r="BE83" s="259">
        <v>434.09520782363779</v>
      </c>
      <c r="BF83" s="1098">
        <v>-6.3090052731628821E-2</v>
      </c>
      <c r="BG83" s="285">
        <v>-2.6324084809263848E-3</v>
      </c>
      <c r="BH83" s="284">
        <v>1.3572411400275753E-2</v>
      </c>
    </row>
    <row r="84" spans="1:60" x14ac:dyDescent="0.15">
      <c r="A84" s="162" t="s">
        <v>119</v>
      </c>
      <c r="B84" s="257">
        <v>23.615893467246295</v>
      </c>
      <c r="C84" s="257">
        <v>25.688655906921664</v>
      </c>
      <c r="D84" s="257">
        <v>26.571278692484412</v>
      </c>
      <c r="E84" s="257">
        <v>27.75722897383454</v>
      </c>
      <c r="F84" s="257">
        <v>28.458237925501113</v>
      </c>
      <c r="G84" s="257">
        <v>30.523380714926549</v>
      </c>
      <c r="H84" s="257">
        <v>35.207924355405638</v>
      </c>
      <c r="I84" s="257">
        <v>35.474284739015111</v>
      </c>
      <c r="J84" s="257">
        <v>37.825871797467514</v>
      </c>
      <c r="K84" s="257">
        <v>37.090792606228817</v>
      </c>
      <c r="L84" s="257">
        <v>35.005952198132888</v>
      </c>
      <c r="M84" s="257">
        <v>37.862874334886406</v>
      </c>
      <c r="N84" s="257">
        <v>36.184569968783215</v>
      </c>
      <c r="O84" s="257">
        <v>35.474769839343452</v>
      </c>
      <c r="P84" s="257">
        <v>35.802315784837148</v>
      </c>
      <c r="Q84" s="257">
        <v>37.195981197125292</v>
      </c>
      <c r="R84" s="257">
        <v>35.586604054031532</v>
      </c>
      <c r="S84" s="257">
        <v>34.37625421638834</v>
      </c>
      <c r="T84" s="257">
        <v>35.105498697911891</v>
      </c>
      <c r="U84" s="257">
        <v>34.790511265363961</v>
      </c>
      <c r="V84" s="257">
        <v>36.027236839789801</v>
      </c>
      <c r="W84" s="257">
        <v>39.403994588953239</v>
      </c>
      <c r="X84" s="257">
        <v>41.70116380059811</v>
      </c>
      <c r="Y84" s="257">
        <v>44.603702894149059</v>
      </c>
      <c r="Z84" s="257">
        <v>45.670694244399591</v>
      </c>
      <c r="AA84" s="257">
        <v>51.993834952964967</v>
      </c>
      <c r="AB84" s="257">
        <v>47.894829855590487</v>
      </c>
      <c r="AC84" s="257">
        <v>48.180750492936532</v>
      </c>
      <c r="AD84" s="257">
        <v>52.335863351241969</v>
      </c>
      <c r="AE84" s="257">
        <v>52.29742843211654</v>
      </c>
      <c r="AF84" s="257">
        <v>53.044201368674386</v>
      </c>
      <c r="AG84" s="257">
        <v>53.109853727795922</v>
      </c>
      <c r="AH84" s="257">
        <v>55.332175050101391</v>
      </c>
      <c r="AI84" s="257">
        <v>54.976564228234544</v>
      </c>
      <c r="AJ84" s="257">
        <v>54.980633671232638</v>
      </c>
      <c r="AK84" s="257">
        <v>54.415749927374613</v>
      </c>
      <c r="AL84" s="257">
        <v>57.467806215334292</v>
      </c>
      <c r="AM84" s="257">
        <v>57.299224463668182</v>
      </c>
      <c r="AN84" s="257">
        <v>55.460132184027408</v>
      </c>
      <c r="AO84" s="257">
        <v>62.238513623111196</v>
      </c>
      <c r="AP84" s="257">
        <v>63.997882588861096</v>
      </c>
      <c r="AQ84" s="257">
        <v>65.045214219637643</v>
      </c>
      <c r="AR84" s="257">
        <v>67.512082599612029</v>
      </c>
      <c r="AS84" s="257">
        <v>66.747225307978511</v>
      </c>
      <c r="AT84" s="257">
        <v>70.995875056758933</v>
      </c>
      <c r="AU84" s="257">
        <v>76.131444634203916</v>
      </c>
      <c r="AV84" s="257">
        <v>80.757275355972354</v>
      </c>
      <c r="AW84" s="257">
        <v>79.661850863537978</v>
      </c>
      <c r="AX84" s="257">
        <v>89.68394863120686</v>
      </c>
      <c r="AY84" s="257">
        <v>99.994677871610506</v>
      </c>
      <c r="AZ84" s="257">
        <v>104.87998281100363</v>
      </c>
      <c r="BA84" s="257">
        <v>103.0035025873737</v>
      </c>
      <c r="BB84" s="257">
        <v>111.18352929970482</v>
      </c>
      <c r="BC84" s="257">
        <v>117.23202620885655</v>
      </c>
      <c r="BD84" s="257">
        <v>118.39723238522173</v>
      </c>
      <c r="BE84" s="259">
        <v>102.13772278727259</v>
      </c>
      <c r="BF84" s="1098">
        <v>-0.13968717073129944</v>
      </c>
      <c r="BG84" s="285">
        <v>5.2472709423132313E-2</v>
      </c>
      <c r="BH84" s="284">
        <v>3.1934358365904481E-3</v>
      </c>
    </row>
    <row r="85" spans="1:60" x14ac:dyDescent="0.15">
      <c r="A85" s="162" t="s">
        <v>118</v>
      </c>
      <c r="B85" s="257">
        <v>6.8836421050012744</v>
      </c>
      <c r="C85" s="257">
        <v>7.0809931941616107</v>
      </c>
      <c r="D85" s="257">
        <v>7.2030697995455544</v>
      </c>
      <c r="E85" s="257">
        <v>7.4666893215873094</v>
      </c>
      <c r="F85" s="257">
        <v>7.7365436768123512</v>
      </c>
      <c r="G85" s="257">
        <v>7.86609121708128</v>
      </c>
      <c r="H85" s="257">
        <v>9.278253334957796</v>
      </c>
      <c r="I85" s="257">
        <v>9.5814197545627273</v>
      </c>
      <c r="J85" s="257">
        <v>10.661194495049735</v>
      </c>
      <c r="K85" s="257">
        <v>11.167940474918762</v>
      </c>
      <c r="L85" s="257">
        <v>10.033265325231401</v>
      </c>
      <c r="M85" s="257">
        <v>10.193612211903863</v>
      </c>
      <c r="N85" s="257">
        <v>10.774385635327087</v>
      </c>
      <c r="O85" s="257">
        <v>12.523963114954883</v>
      </c>
      <c r="P85" s="257">
        <v>12.714808445964147</v>
      </c>
      <c r="Q85" s="257">
        <v>13.162017685364578</v>
      </c>
      <c r="R85" s="257">
        <v>13.910149171655513</v>
      </c>
      <c r="S85" s="257">
        <v>12.859142128064349</v>
      </c>
      <c r="T85" s="257">
        <v>14.505835501923517</v>
      </c>
      <c r="U85" s="257">
        <v>13.014362506885636</v>
      </c>
      <c r="V85" s="257">
        <v>14.537977035312007</v>
      </c>
      <c r="W85" s="257">
        <v>14.115473481609959</v>
      </c>
      <c r="X85" s="257">
        <v>14.528090077143464</v>
      </c>
      <c r="Y85" s="257">
        <v>15.530382871288136</v>
      </c>
      <c r="Z85" s="257">
        <v>15.436871905747767</v>
      </c>
      <c r="AA85" s="257">
        <v>14.356252183191057</v>
      </c>
      <c r="AB85" s="257">
        <v>12.981969331440908</v>
      </c>
      <c r="AC85" s="257">
        <v>12.932003043631838</v>
      </c>
      <c r="AD85" s="257">
        <v>13.313018450985121</v>
      </c>
      <c r="AE85" s="257">
        <v>13.009649881222824</v>
      </c>
      <c r="AF85" s="257">
        <v>12.799035622772504</v>
      </c>
      <c r="AG85" s="257">
        <v>12.902458472709089</v>
      </c>
      <c r="AH85" s="257">
        <v>13.331017369512924</v>
      </c>
      <c r="AI85" s="257">
        <v>12.403815821737675</v>
      </c>
      <c r="AJ85" s="257">
        <v>13.346550404865205</v>
      </c>
      <c r="AK85" s="257">
        <v>14.275842499967659</v>
      </c>
      <c r="AL85" s="257">
        <v>14.9372468251738</v>
      </c>
      <c r="AM85" s="257">
        <v>15.66566913721363</v>
      </c>
      <c r="AN85" s="257">
        <v>17.238111801450501</v>
      </c>
      <c r="AO85" s="257">
        <v>20.983169092972084</v>
      </c>
      <c r="AP85" s="257">
        <v>19.84371117399558</v>
      </c>
      <c r="AQ85" s="257">
        <v>22.433783537485443</v>
      </c>
      <c r="AR85" s="257">
        <v>24.729046845305181</v>
      </c>
      <c r="AS85" s="257">
        <v>27.974340666629043</v>
      </c>
      <c r="AT85" s="257">
        <v>30.076128211481684</v>
      </c>
      <c r="AU85" s="257">
        <v>34.793532493358818</v>
      </c>
      <c r="AV85" s="257">
        <v>36.810561136242193</v>
      </c>
      <c r="AW85" s="257">
        <v>39.811529820212357</v>
      </c>
      <c r="AX85" s="257">
        <v>44.614023018391954</v>
      </c>
      <c r="AY85" s="257">
        <v>47.473505970312218</v>
      </c>
      <c r="AZ85" s="257">
        <v>47.623350644405861</v>
      </c>
      <c r="BA85" s="257">
        <v>48.812604999445085</v>
      </c>
      <c r="BB85" s="257">
        <v>46.49615988259702</v>
      </c>
      <c r="BC85" s="257">
        <v>46.86770986201504</v>
      </c>
      <c r="BD85" s="257">
        <v>42.633701450186493</v>
      </c>
      <c r="BE85" s="259">
        <v>38.458056847934749</v>
      </c>
      <c r="BF85" s="1098">
        <v>-0.10040698120729286</v>
      </c>
      <c r="BG85" s="285">
        <v>3.5507172043373503E-2</v>
      </c>
      <c r="BH85" s="284">
        <v>1.2024287755036116E-3</v>
      </c>
    </row>
    <row r="86" spans="1:60" x14ac:dyDescent="0.15">
      <c r="A86" s="162" t="s">
        <v>117</v>
      </c>
      <c r="B86" s="257">
        <v>13.389324062053026</v>
      </c>
      <c r="C86" s="257">
        <v>14.339576958886035</v>
      </c>
      <c r="D86" s="257">
        <v>13.625395627201538</v>
      </c>
      <c r="E86" s="257">
        <v>12.824171906738931</v>
      </c>
      <c r="F86" s="257">
        <v>14.056061055816128</v>
      </c>
      <c r="G86" s="257">
        <v>15.536753249471637</v>
      </c>
      <c r="H86" s="257">
        <v>21.057952735692329</v>
      </c>
      <c r="I86" s="257">
        <v>22.546082066573057</v>
      </c>
      <c r="J86" s="257">
        <v>24.58612893936003</v>
      </c>
      <c r="K86" s="257">
        <v>25.01612970570066</v>
      </c>
      <c r="L86" s="257">
        <v>26.931571221071387</v>
      </c>
      <c r="M86" s="257">
        <v>33.274480806094161</v>
      </c>
      <c r="N86" s="257">
        <v>35.661499979152055</v>
      </c>
      <c r="O86" s="257">
        <v>38.757204923318497</v>
      </c>
      <c r="P86" s="257">
        <v>42.780768668974488</v>
      </c>
      <c r="Q86" s="257">
        <v>47.124488362905808</v>
      </c>
      <c r="R86" s="257">
        <v>48.506981498460803</v>
      </c>
      <c r="S86" s="257">
        <v>51.410894471230222</v>
      </c>
      <c r="T86" s="257">
        <v>49.828404171449726</v>
      </c>
      <c r="U86" s="257">
        <v>45.770172768710921</v>
      </c>
      <c r="V86" s="257">
        <v>47.494944809187416</v>
      </c>
      <c r="W86" s="257">
        <v>45.058526743754889</v>
      </c>
      <c r="X86" s="257">
        <v>47.267679153768228</v>
      </c>
      <c r="Y86" s="257">
        <v>50.531683740526987</v>
      </c>
      <c r="Z86" s="257">
        <v>52.280097227553199</v>
      </c>
      <c r="AA86" s="257">
        <v>50.733084126353596</v>
      </c>
      <c r="AB86" s="257">
        <v>52.681411797076535</v>
      </c>
      <c r="AC86" s="257">
        <v>58.249099081408822</v>
      </c>
      <c r="AD86" s="257">
        <v>58.906701980334923</v>
      </c>
      <c r="AE86" s="257">
        <v>58.436419630838785</v>
      </c>
      <c r="AF86" s="257">
        <v>59.697910811275143</v>
      </c>
      <c r="AG86" s="257">
        <v>64.637943276168158</v>
      </c>
      <c r="AH86" s="257">
        <v>64.897786193775175</v>
      </c>
      <c r="AI86" s="257">
        <v>68.506893434438069</v>
      </c>
      <c r="AJ86" s="257">
        <v>68.467034259261567</v>
      </c>
      <c r="AK86" s="257">
        <v>71.168757511385664</v>
      </c>
      <c r="AL86" s="257">
        <v>76.455434613932681</v>
      </c>
      <c r="AM86" s="257">
        <v>83.088470125587875</v>
      </c>
      <c r="AN86" s="257">
        <v>82.080932271821922</v>
      </c>
      <c r="AO86" s="257">
        <v>84.530859761755764</v>
      </c>
      <c r="AP86" s="257">
        <v>88.198506321913072</v>
      </c>
      <c r="AQ86" s="257">
        <v>81.351330136352402</v>
      </c>
      <c r="AR86" s="257">
        <v>88.008905041476481</v>
      </c>
      <c r="AS86" s="257">
        <v>95.209718874807038</v>
      </c>
      <c r="AT86" s="257">
        <v>89.304947828345036</v>
      </c>
      <c r="AU86" s="257">
        <v>94.624044969878497</v>
      </c>
      <c r="AV86" s="257">
        <v>104.2549022545881</v>
      </c>
      <c r="AW86" s="257">
        <v>107.20192437152947</v>
      </c>
      <c r="AX86" s="257">
        <v>107.57336257465111</v>
      </c>
      <c r="AY86" s="257">
        <v>108.69098671321765</v>
      </c>
      <c r="AZ86" s="257">
        <v>125.52122424529902</v>
      </c>
      <c r="BA86" s="257">
        <v>132.44081648419478</v>
      </c>
      <c r="BB86" s="257">
        <v>143.06521811441263</v>
      </c>
      <c r="BC86" s="257">
        <v>159.87759653460415</v>
      </c>
      <c r="BD86" s="257">
        <v>162.46867018678216</v>
      </c>
      <c r="BE86" s="259">
        <v>151.49871260997747</v>
      </c>
      <c r="BF86" s="1098">
        <v>-7.0068207442626429E-2</v>
      </c>
      <c r="BG86" s="285">
        <v>6.1669669872286059E-2</v>
      </c>
      <c r="BH86" s="284">
        <v>4.736755479203868E-3</v>
      </c>
    </row>
    <row r="87" spans="1:60" x14ac:dyDescent="0.15">
      <c r="A87" s="162" t="s">
        <v>116</v>
      </c>
      <c r="B87" s="257">
        <v>4.4588488149153145</v>
      </c>
      <c r="C87" s="257">
        <v>4.9132607410723308</v>
      </c>
      <c r="D87" s="257">
        <v>5.2443181706286115</v>
      </c>
      <c r="E87" s="257">
        <v>5.9730739890762772</v>
      </c>
      <c r="F87" s="257">
        <v>6.6297708582885297</v>
      </c>
      <c r="G87" s="257">
        <v>7.7506004880377768</v>
      </c>
      <c r="H87" s="257">
        <v>7.1440164133327606</v>
      </c>
      <c r="I87" s="257">
        <v>8.9028000890746828</v>
      </c>
      <c r="J87" s="257">
        <v>11.950501691317793</v>
      </c>
      <c r="K87" s="257">
        <v>13.100831663722678</v>
      </c>
      <c r="L87" s="257">
        <v>14.512796644277726</v>
      </c>
      <c r="M87" s="257">
        <v>17.347027885559257</v>
      </c>
      <c r="N87" s="257">
        <v>19.62413657249051</v>
      </c>
      <c r="O87" s="257">
        <v>21.856269049147848</v>
      </c>
      <c r="P87" s="257">
        <v>25.272358645240072</v>
      </c>
      <c r="Q87" s="257">
        <v>27.668567442112476</v>
      </c>
      <c r="R87" s="257">
        <v>29.549772688006804</v>
      </c>
      <c r="S87" s="257">
        <v>30.69309148425306</v>
      </c>
      <c r="T87" s="257">
        <v>32.238513214423683</v>
      </c>
      <c r="U87" s="257">
        <v>32.309478001841576</v>
      </c>
      <c r="V87" s="257">
        <v>35.463268755150295</v>
      </c>
      <c r="W87" s="257">
        <v>35.97153777041671</v>
      </c>
      <c r="X87" s="257">
        <v>38.390369383406899</v>
      </c>
      <c r="Y87" s="257">
        <v>38.954559017261282</v>
      </c>
      <c r="Z87" s="257">
        <v>41.360930243304104</v>
      </c>
      <c r="AA87" s="257">
        <v>40.484213647984582</v>
      </c>
      <c r="AB87" s="257">
        <v>40.587578338855607</v>
      </c>
      <c r="AC87" s="257">
        <v>41.389337787079228</v>
      </c>
      <c r="AD87" s="257">
        <v>43.007587886348176</v>
      </c>
      <c r="AE87" s="257">
        <v>47.76025381134783</v>
      </c>
      <c r="AF87" s="257">
        <v>50.150731823167909</v>
      </c>
      <c r="AG87" s="257">
        <v>52.225516180243837</v>
      </c>
      <c r="AH87" s="257">
        <v>53.572490810481241</v>
      </c>
      <c r="AI87" s="257">
        <v>55.656721781893587</v>
      </c>
      <c r="AJ87" s="257">
        <v>54.960102182213326</v>
      </c>
      <c r="AK87" s="257">
        <v>58.753593450886534</v>
      </c>
      <c r="AL87" s="257">
        <v>59.97934131686052</v>
      </c>
      <c r="AM87" s="257">
        <v>61.106995597120452</v>
      </c>
      <c r="AN87" s="257">
        <v>62.066581986360319</v>
      </c>
      <c r="AO87" s="257">
        <v>65.901172476642742</v>
      </c>
      <c r="AP87" s="257">
        <v>67.732267435073737</v>
      </c>
      <c r="AQ87" s="257">
        <v>69.025079267538601</v>
      </c>
      <c r="AR87" s="257">
        <v>66.530689687374917</v>
      </c>
      <c r="AS87" s="257">
        <v>68.902621074980189</v>
      </c>
      <c r="AT87" s="257">
        <v>73.911635562736123</v>
      </c>
      <c r="AU87" s="257">
        <v>76.309508273424868</v>
      </c>
      <c r="AV87" s="257">
        <v>57.205181501644631</v>
      </c>
      <c r="AW87" s="257">
        <v>71.000187426390269</v>
      </c>
      <c r="AX87" s="257">
        <v>75.519898117912007</v>
      </c>
      <c r="AY87" s="257">
        <v>78.358656346683077</v>
      </c>
      <c r="AZ87" s="257">
        <v>69.768447837819011</v>
      </c>
      <c r="BA87" s="257">
        <v>69.70609161971079</v>
      </c>
      <c r="BB87" s="257">
        <v>68.980318243010203</v>
      </c>
      <c r="BC87" s="257">
        <v>69.516438236839562</v>
      </c>
      <c r="BD87" s="257">
        <v>71.338020587257787</v>
      </c>
      <c r="BE87" s="259">
        <v>63.65551609875412</v>
      </c>
      <c r="BF87" s="1098">
        <v>-0.1101295858640654</v>
      </c>
      <c r="BG87" s="285">
        <v>-3.5378103799895699E-3</v>
      </c>
      <c r="BH87" s="284">
        <v>1.9902519926922862E-3</v>
      </c>
    </row>
    <row r="88" spans="1:60" x14ac:dyDescent="0.15">
      <c r="A88" s="162" t="s">
        <v>115</v>
      </c>
      <c r="B88" s="257">
        <v>0.69203083203171178</v>
      </c>
      <c r="C88" s="257">
        <v>0.81789836253447579</v>
      </c>
      <c r="D88" s="257">
        <v>0.86538771203249831</v>
      </c>
      <c r="E88" s="257">
        <v>0.92710460501325187</v>
      </c>
      <c r="F88" s="257">
        <v>0.96911890993832128</v>
      </c>
      <c r="G88" s="257">
        <v>1.0447042536827389</v>
      </c>
      <c r="H88" s="257">
        <v>1.0975029153454789</v>
      </c>
      <c r="I88" s="257">
        <v>1.1334941707710156</v>
      </c>
      <c r="J88" s="257">
        <v>1.2324828760495254</v>
      </c>
      <c r="K88" s="257">
        <v>1.3990705414652362</v>
      </c>
      <c r="L88" s="257">
        <v>1.5313249750356923</v>
      </c>
      <c r="M88" s="257">
        <v>1.8212121100145526</v>
      </c>
      <c r="N88" s="257">
        <v>1.9922938360451454</v>
      </c>
      <c r="O88" s="257">
        <v>2.2396726540781957</v>
      </c>
      <c r="P88" s="257">
        <v>2.4308895680615015</v>
      </c>
      <c r="Q88" s="257">
        <v>2.5241293107855851</v>
      </c>
      <c r="R88" s="257">
        <v>2.6715374027024938</v>
      </c>
      <c r="S88" s="257">
        <v>2.7450941961380524</v>
      </c>
      <c r="T88" s="257">
        <v>2.5819518046339209</v>
      </c>
      <c r="U88" s="257">
        <v>2.6568688365271771</v>
      </c>
      <c r="V88" s="257">
        <v>3.0588208549683769</v>
      </c>
      <c r="W88" s="257">
        <v>3.354851574445231</v>
      </c>
      <c r="X88" s="257">
        <v>3.439398784156996</v>
      </c>
      <c r="Y88" s="257">
        <v>3.7885049658608336</v>
      </c>
      <c r="Z88" s="257">
        <v>4.1252599040850644</v>
      </c>
      <c r="AA88" s="257">
        <v>6.3260469882530348</v>
      </c>
      <c r="AB88" s="257">
        <v>6.1912367777695501</v>
      </c>
      <c r="AC88" s="257">
        <v>6.8805155378720642</v>
      </c>
      <c r="AD88" s="257">
        <v>6.958112398956688</v>
      </c>
      <c r="AE88" s="257">
        <v>7.4089450943137658</v>
      </c>
      <c r="AF88" s="257">
        <v>7.6277536488507556</v>
      </c>
      <c r="AG88" s="257">
        <v>7.2820637562647041</v>
      </c>
      <c r="AH88" s="257">
        <v>7.8352370430731346</v>
      </c>
      <c r="AI88" s="257">
        <v>8.5425361494976926</v>
      </c>
      <c r="AJ88" s="257">
        <v>8.7979473735568092</v>
      </c>
      <c r="AK88" s="257">
        <v>8.9296183169870957</v>
      </c>
      <c r="AL88" s="257">
        <v>9.1071851332404847</v>
      </c>
      <c r="AM88" s="257">
        <v>8.9555176495394271</v>
      </c>
      <c r="AN88" s="257">
        <v>8.9638068230701506</v>
      </c>
      <c r="AO88" s="257">
        <v>9.1359422754941466</v>
      </c>
      <c r="AP88" s="257">
        <v>9.6265245777553829</v>
      </c>
      <c r="AQ88" s="257">
        <v>9.5111934529268058</v>
      </c>
      <c r="AR88" s="257">
        <v>9.8918962056931612</v>
      </c>
      <c r="AS88" s="257">
        <v>10.335238656684382</v>
      </c>
      <c r="AT88" s="257">
        <v>10.844481259399956</v>
      </c>
      <c r="AU88" s="257">
        <v>9.4992031303058724</v>
      </c>
      <c r="AV88" s="257">
        <v>10.886465641878445</v>
      </c>
      <c r="AW88" s="257">
        <v>12.290684137816076</v>
      </c>
      <c r="AX88" s="257">
        <v>12.455038132262391</v>
      </c>
      <c r="AY88" s="257">
        <v>13.704946978085951</v>
      </c>
      <c r="AZ88" s="257">
        <v>13.927853176861809</v>
      </c>
      <c r="BA88" s="257">
        <v>14.074494876320562</v>
      </c>
      <c r="BB88" s="257">
        <v>14.969446248183203</v>
      </c>
      <c r="BC88" s="257">
        <v>15.386962744138017</v>
      </c>
      <c r="BD88" s="257">
        <v>14.496316973577787</v>
      </c>
      <c r="BE88" s="259">
        <v>13.46624385512176</v>
      </c>
      <c r="BF88" s="1098">
        <v>-7.359566822374175E-2</v>
      </c>
      <c r="BG88" s="285">
        <v>2.944912641274855E-2</v>
      </c>
      <c r="BH88" s="284">
        <v>4.2103528978003048E-4</v>
      </c>
    </row>
    <row r="89" spans="1:60" s="161" customFormat="1" x14ac:dyDescent="0.15">
      <c r="A89" s="163" t="s">
        <v>114</v>
      </c>
      <c r="B89" s="260">
        <v>194.27983483253217</v>
      </c>
      <c r="C89" s="260">
        <v>202.59539202824456</v>
      </c>
      <c r="D89" s="260">
        <v>202.58951504776718</v>
      </c>
      <c r="E89" s="260">
        <v>211.96185126160844</v>
      </c>
      <c r="F89" s="260">
        <v>214.05949334478683</v>
      </c>
      <c r="G89" s="260">
        <v>229.68999564158199</v>
      </c>
      <c r="H89" s="260">
        <v>252.67657933222941</v>
      </c>
      <c r="I89" s="260">
        <v>264.36349915182984</v>
      </c>
      <c r="J89" s="260">
        <v>285.34039124881133</v>
      </c>
      <c r="K89" s="260">
        <v>296.9820425444683</v>
      </c>
      <c r="L89" s="260">
        <v>313.86353665087648</v>
      </c>
      <c r="M89" s="260">
        <v>342.24771033177734</v>
      </c>
      <c r="N89" s="260">
        <v>355.89245796361917</v>
      </c>
      <c r="O89" s="260">
        <v>367.17961062841874</v>
      </c>
      <c r="P89" s="260">
        <v>396.14486071959766</v>
      </c>
      <c r="Q89" s="260">
        <v>432.57320440752449</v>
      </c>
      <c r="R89" s="260">
        <v>484.16339298762966</v>
      </c>
      <c r="S89" s="260">
        <v>525.1040713093563</v>
      </c>
      <c r="T89" s="260">
        <v>544.64230789467695</v>
      </c>
      <c r="U89" s="260">
        <v>562.84255057379755</v>
      </c>
      <c r="V89" s="260">
        <v>581.62406703998738</v>
      </c>
      <c r="W89" s="260">
        <v>590.77465600358244</v>
      </c>
      <c r="X89" s="260">
        <v>612.69648107116723</v>
      </c>
      <c r="Y89" s="260">
        <v>650.63843521925492</v>
      </c>
      <c r="Z89" s="260">
        <v>642.42365561421877</v>
      </c>
      <c r="AA89" s="260">
        <v>661.93524365948542</v>
      </c>
      <c r="AB89" s="260">
        <v>653.52085602221689</v>
      </c>
      <c r="AC89" s="260">
        <v>671.29802326752883</v>
      </c>
      <c r="AD89" s="260">
        <v>675.43233771358257</v>
      </c>
      <c r="AE89" s="260">
        <v>697.68282820071943</v>
      </c>
      <c r="AF89" s="260">
        <v>720.2791404856182</v>
      </c>
      <c r="AG89" s="260">
        <v>738.87859676529149</v>
      </c>
      <c r="AH89" s="260">
        <v>754.24504451289874</v>
      </c>
      <c r="AI89" s="260">
        <v>760.01027901871146</v>
      </c>
      <c r="AJ89" s="260">
        <v>780.50702762011656</v>
      </c>
      <c r="AK89" s="260">
        <v>792.20711707230248</v>
      </c>
      <c r="AL89" s="260">
        <v>818.6917717977168</v>
      </c>
      <c r="AM89" s="260">
        <v>818.08689837327518</v>
      </c>
      <c r="AN89" s="260">
        <v>863.40251498100747</v>
      </c>
      <c r="AO89" s="260">
        <v>927.63147801017703</v>
      </c>
      <c r="AP89" s="260">
        <v>937.45206548723058</v>
      </c>
      <c r="AQ89" s="260">
        <v>952.14666210167297</v>
      </c>
      <c r="AR89" s="260">
        <v>984.44484928463316</v>
      </c>
      <c r="AS89" s="260">
        <v>1050.0917349523061</v>
      </c>
      <c r="AT89" s="260">
        <v>1064.8027535131084</v>
      </c>
      <c r="AU89" s="260">
        <v>1095.541115106116</v>
      </c>
      <c r="AV89" s="260">
        <v>1096.8325837168904</v>
      </c>
      <c r="AW89" s="260">
        <v>1132.6667103599775</v>
      </c>
      <c r="AX89" s="260">
        <v>1159.0231534979534</v>
      </c>
      <c r="AY89" s="260">
        <v>1196.8860740601287</v>
      </c>
      <c r="AZ89" s="260">
        <v>1207.3281054529677</v>
      </c>
      <c r="BA89" s="260">
        <v>1240.0412208730436</v>
      </c>
      <c r="BB89" s="260">
        <v>1262.0953749224529</v>
      </c>
      <c r="BC89" s="260">
        <v>1277.4506486688804</v>
      </c>
      <c r="BD89" s="260">
        <v>1297.295901240831</v>
      </c>
      <c r="BE89" s="260">
        <v>1195.0340060353685</v>
      </c>
      <c r="BF89" s="286">
        <v>-8.1343828605022095E-2</v>
      </c>
      <c r="BG89" s="286">
        <v>1.9945551317092969E-2</v>
      </c>
      <c r="BH89" s="286">
        <v>3.7363907444518993E-2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1098"/>
      <c r="BG90" s="285"/>
      <c r="BH90" s="284"/>
    </row>
    <row r="91" spans="1:60" x14ac:dyDescent="0.15">
      <c r="A91" s="162" t="s">
        <v>113</v>
      </c>
      <c r="B91" s="257">
        <v>118.82150192269999</v>
      </c>
      <c r="C91" s="257">
        <v>125.07055717379998</v>
      </c>
      <c r="D91" s="257">
        <v>132.3871345691</v>
      </c>
      <c r="E91" s="257">
        <v>139.72629683650001</v>
      </c>
      <c r="F91" s="257">
        <v>144.31864821526065</v>
      </c>
      <c r="G91" s="257">
        <v>155.27696887103014</v>
      </c>
      <c r="H91" s="257">
        <v>161.23739364645954</v>
      </c>
      <c r="I91" s="257">
        <v>168.20581263211886</v>
      </c>
      <c r="J91" s="257">
        <v>178.64312312579258</v>
      </c>
      <c r="K91" s="257">
        <v>188.9946650056286</v>
      </c>
      <c r="L91" s="257">
        <v>191.88549126974729</v>
      </c>
      <c r="M91" s="257">
        <v>198.37523085343048</v>
      </c>
      <c r="N91" s="257">
        <v>208.40458602058618</v>
      </c>
      <c r="O91" s="257">
        <v>215.11079346575352</v>
      </c>
      <c r="P91" s="257">
        <v>223.14823943905915</v>
      </c>
      <c r="Q91" s="257">
        <v>224.26152812977818</v>
      </c>
      <c r="R91" s="257">
        <v>227.78263615568486</v>
      </c>
      <c r="S91" s="257">
        <v>226.77319638723867</v>
      </c>
      <c r="T91" s="257">
        <v>218.00589977929559</v>
      </c>
      <c r="U91" s="257">
        <v>226.8457293106533</v>
      </c>
      <c r="V91" s="257">
        <v>232.79007395078068</v>
      </c>
      <c r="W91" s="257">
        <v>237.72825186789967</v>
      </c>
      <c r="X91" s="257">
        <v>245.59672266615291</v>
      </c>
      <c r="Y91" s="257">
        <v>257.06227700775344</v>
      </c>
      <c r="Z91" s="257">
        <v>270.33724126062731</v>
      </c>
      <c r="AA91" s="257">
        <v>274.88848316148488</v>
      </c>
      <c r="AB91" s="257">
        <v>274.77863741996026</v>
      </c>
      <c r="AC91" s="257">
        <v>278.72540867195153</v>
      </c>
      <c r="AD91" s="257">
        <v>283.27862522988346</v>
      </c>
      <c r="AE91" s="257">
        <v>293.33382660035954</v>
      </c>
      <c r="AF91" s="257">
        <v>307.67342586849838</v>
      </c>
      <c r="AG91" s="257">
        <v>318.05245850034095</v>
      </c>
      <c r="AH91" s="257">
        <v>327.89203205771116</v>
      </c>
      <c r="AI91" s="257">
        <v>337.39473264268889</v>
      </c>
      <c r="AJ91" s="257">
        <v>352.94479892212388</v>
      </c>
      <c r="AK91" s="257">
        <v>355.03252716810829</v>
      </c>
      <c r="AL91" s="257">
        <v>356.79678910403766</v>
      </c>
      <c r="AM91" s="257">
        <v>363.37541234971633</v>
      </c>
      <c r="AN91" s="257">
        <v>369.78060583727887</v>
      </c>
      <c r="AO91" s="257">
        <v>382.82228801539787</v>
      </c>
      <c r="AP91" s="257">
        <v>382.56832596177293</v>
      </c>
      <c r="AQ91" s="257">
        <v>398.24002933274403</v>
      </c>
      <c r="AR91" s="257">
        <v>405.40879260371275</v>
      </c>
      <c r="AS91" s="257">
        <v>414.79833528719195</v>
      </c>
      <c r="AT91" s="257">
        <v>405.18568522485259</v>
      </c>
      <c r="AU91" s="257">
        <v>396.10129903764278</v>
      </c>
      <c r="AV91" s="257">
        <v>400.40810011886248</v>
      </c>
      <c r="AW91" s="257">
        <v>392.81202099308081</v>
      </c>
      <c r="AX91" s="257">
        <v>389.60280475141542</v>
      </c>
      <c r="AY91" s="257">
        <v>394.08206256094957</v>
      </c>
      <c r="AZ91" s="257">
        <v>403.05721925410552</v>
      </c>
      <c r="BA91" s="257">
        <v>401.72662997799614</v>
      </c>
      <c r="BB91" s="257">
        <v>399.24284751151259</v>
      </c>
      <c r="BC91" s="257">
        <v>394.8268045564829</v>
      </c>
      <c r="BD91" s="257">
        <v>398.14987961373527</v>
      </c>
      <c r="BE91" s="259">
        <v>370.27963732663648</v>
      </c>
      <c r="BF91" s="1098">
        <v>-7.2540359206635374E-2</v>
      </c>
      <c r="BG91" s="285">
        <v>-1.7501594549580446E-3</v>
      </c>
      <c r="BH91" s="284">
        <v>1.1577155150221757E-2</v>
      </c>
    </row>
    <row r="92" spans="1:60" x14ac:dyDescent="0.15">
      <c r="A92" s="162" t="s">
        <v>112</v>
      </c>
      <c r="B92" s="257" t="s">
        <v>111</v>
      </c>
      <c r="C92" s="257" t="s">
        <v>111</v>
      </c>
      <c r="D92" s="257" t="s">
        <v>111</v>
      </c>
      <c r="E92" s="257" t="s">
        <v>111</v>
      </c>
      <c r="F92" s="257" t="s">
        <v>111</v>
      </c>
      <c r="G92" s="257" t="s">
        <v>111</v>
      </c>
      <c r="H92" s="257">
        <v>2.1561973110000001</v>
      </c>
      <c r="I92" s="257">
        <v>3.3252172048528208</v>
      </c>
      <c r="J92" s="257">
        <v>3.8324402455254756</v>
      </c>
      <c r="K92" s="257">
        <v>4.0639474599260446</v>
      </c>
      <c r="L92" s="257">
        <v>4.9031922690903151</v>
      </c>
      <c r="M92" s="257">
        <v>5.1170048303524345</v>
      </c>
      <c r="N92" s="257">
        <v>5.3493643408452654</v>
      </c>
      <c r="O92" s="257">
        <v>5.8146985816273009</v>
      </c>
      <c r="P92" s="257">
        <v>6.4243138903586861</v>
      </c>
      <c r="Q92" s="257">
        <v>7.3224179851406364</v>
      </c>
      <c r="R92" s="257">
        <v>7.463859205290051</v>
      </c>
      <c r="S92" s="257">
        <v>7.851133857482254</v>
      </c>
      <c r="T92" s="257">
        <v>7.4822686693654665</v>
      </c>
      <c r="U92" s="257">
        <v>7.5952656842616753</v>
      </c>
      <c r="V92" s="257">
        <v>8.8832313641026435</v>
      </c>
      <c r="W92" s="257">
        <v>9.7343797092160056</v>
      </c>
      <c r="X92" s="257">
        <v>10.643562998431326</v>
      </c>
      <c r="Y92" s="257">
        <v>10.89248805070863</v>
      </c>
      <c r="Z92" s="257">
        <v>11.761634340583445</v>
      </c>
      <c r="AA92" s="257">
        <v>12.753649105542259</v>
      </c>
      <c r="AB92" s="257">
        <v>12.025650870530519</v>
      </c>
      <c r="AC92" s="257">
        <v>13.085877215800425</v>
      </c>
      <c r="AD92" s="257">
        <v>14.145754886479105</v>
      </c>
      <c r="AE92" s="257">
        <v>14.842794711443076</v>
      </c>
      <c r="AF92" s="257">
        <v>18.221961738937651</v>
      </c>
      <c r="AG92" s="257">
        <v>18.424046994816006</v>
      </c>
      <c r="AH92" s="257">
        <v>20.817409713291596</v>
      </c>
      <c r="AI92" s="257">
        <v>21.145258739396972</v>
      </c>
      <c r="AJ92" s="257">
        <v>21.889563552124102</v>
      </c>
      <c r="AK92" s="257">
        <v>23.512997278683855</v>
      </c>
      <c r="AL92" s="257">
        <v>27.683541473796343</v>
      </c>
      <c r="AM92" s="257">
        <v>29.672064949339976</v>
      </c>
      <c r="AN92" s="257">
        <v>30.750082212067003</v>
      </c>
      <c r="AO92" s="257">
        <v>33.012387938156181</v>
      </c>
      <c r="AP92" s="257">
        <v>36.372075237776713</v>
      </c>
      <c r="AQ92" s="257">
        <v>40.415175757460261</v>
      </c>
      <c r="AR92" s="257">
        <v>40.768385978964865</v>
      </c>
      <c r="AS92" s="257">
        <v>44.181007082007554</v>
      </c>
      <c r="AT92" s="257">
        <v>49.240781459396977</v>
      </c>
      <c r="AU92" s="257">
        <v>50.57272512624202</v>
      </c>
      <c r="AV92" s="257">
        <v>56.48655372768502</v>
      </c>
      <c r="AW92" s="257">
        <v>60.403397143441126</v>
      </c>
      <c r="AX92" s="257">
        <v>62.707862601882198</v>
      </c>
      <c r="AY92" s="257">
        <v>65.36800178363022</v>
      </c>
      <c r="AZ92" s="257">
        <v>78.004304444912691</v>
      </c>
      <c r="BA92" s="257">
        <v>79.197307940747621</v>
      </c>
      <c r="BB92" s="257">
        <v>83.075736119395671</v>
      </c>
      <c r="BC92" s="257">
        <v>89.228334757347824</v>
      </c>
      <c r="BD92" s="257">
        <v>100.55470738222189</v>
      </c>
      <c r="BE92" s="259">
        <v>97.93212933623947</v>
      </c>
      <c r="BF92" s="1098">
        <v>-2.8742087218911361E-2</v>
      </c>
      <c r="BG92" s="285">
        <v>7.4008570444632049E-2</v>
      </c>
      <c r="BH92" s="284">
        <v>3.061943842504862E-3</v>
      </c>
    </row>
    <row r="93" spans="1:60" x14ac:dyDescent="0.15">
      <c r="A93" s="162" t="s">
        <v>110</v>
      </c>
      <c r="B93" s="257">
        <v>488.52541892093018</v>
      </c>
      <c r="C93" s="257">
        <v>530.3490445334894</v>
      </c>
      <c r="D93" s="257">
        <v>475.9206737977691</v>
      </c>
      <c r="E93" s="257">
        <v>476.68279034602921</v>
      </c>
      <c r="F93" s="257">
        <v>582.47370012630086</v>
      </c>
      <c r="G93" s="257">
        <v>748.50713026285484</v>
      </c>
      <c r="H93" s="257">
        <v>881.70115564368245</v>
      </c>
      <c r="I93" s="257">
        <v>945.37672443751228</v>
      </c>
      <c r="J93" s="257">
        <v>987.0023005725692</v>
      </c>
      <c r="K93" s="257">
        <v>1006.7685345206479</v>
      </c>
      <c r="L93" s="257">
        <v>1131.2727890228239</v>
      </c>
      <c r="M93" s="257">
        <v>1183.1413922532035</v>
      </c>
      <c r="N93" s="257">
        <v>1293.5481105760441</v>
      </c>
      <c r="O93" s="257">
        <v>1418.532586747363</v>
      </c>
      <c r="P93" s="257">
        <v>1458.4542207472805</v>
      </c>
      <c r="Q93" s="257">
        <v>1471.2097352184214</v>
      </c>
      <c r="R93" s="257">
        <v>1448.5327936322935</v>
      </c>
      <c r="S93" s="257">
        <v>1512.3620497496233</v>
      </c>
      <c r="T93" s="257">
        <v>1607.6963597595793</v>
      </c>
      <c r="U93" s="257">
        <v>1733.3494932924618</v>
      </c>
      <c r="V93" s="257">
        <v>1833.5220553805223</v>
      </c>
      <c r="W93" s="257">
        <v>1916.3138131152016</v>
      </c>
      <c r="X93" s="257">
        <v>2061.5188197865846</v>
      </c>
      <c r="Y93" s="257">
        <v>2210.8658792308433</v>
      </c>
      <c r="Z93" s="257">
        <v>2309.6745626251995</v>
      </c>
      <c r="AA93" s="257">
        <v>2323.8327979937676</v>
      </c>
      <c r="AB93" s="257">
        <v>2455.9254617655483</v>
      </c>
      <c r="AC93" s="257">
        <v>2581.2196676429194</v>
      </c>
      <c r="AD93" s="257">
        <v>2787.2662323775489</v>
      </c>
      <c r="AE93" s="257">
        <v>2938.1090414368191</v>
      </c>
      <c r="AF93" s="257">
        <v>3028.8327557940029</v>
      </c>
      <c r="AG93" s="257">
        <v>3177.7155183986856</v>
      </c>
      <c r="AH93" s="257">
        <v>3166.7923524302755</v>
      </c>
      <c r="AI93" s="257">
        <v>3163.3646553354365</v>
      </c>
      <c r="AJ93" s="257">
        <v>3294.4332891885301</v>
      </c>
      <c r="AK93" s="257">
        <v>3360.8736838836248</v>
      </c>
      <c r="AL93" s="257">
        <v>3523.0766636037479</v>
      </c>
      <c r="AM93" s="257">
        <v>3843.3960236244229</v>
      </c>
      <c r="AN93" s="257">
        <v>4532.1482146079461</v>
      </c>
      <c r="AO93" s="257">
        <v>5334.8916659238839</v>
      </c>
      <c r="AP93" s="257">
        <v>6098.1825303590076</v>
      </c>
      <c r="AQ93" s="257">
        <v>6677.286156049583</v>
      </c>
      <c r="AR93" s="257">
        <v>7239.7616084140573</v>
      </c>
      <c r="AS93" s="257">
        <v>7378.2476052642551</v>
      </c>
      <c r="AT93" s="257">
        <v>7710.0585912782662</v>
      </c>
      <c r="AU93" s="257">
        <v>8142.2241525743339</v>
      </c>
      <c r="AV93" s="257">
        <v>8823.4326091880575</v>
      </c>
      <c r="AW93" s="257">
        <v>9000.404697759308</v>
      </c>
      <c r="AX93" s="257">
        <v>9242.5132832762338</v>
      </c>
      <c r="AY93" s="257">
        <v>9288.1367954698562</v>
      </c>
      <c r="AZ93" s="257">
        <v>9274.7608200745435</v>
      </c>
      <c r="BA93" s="257">
        <v>9274.3067234638002</v>
      </c>
      <c r="BB93" s="257">
        <v>9462.7275517147227</v>
      </c>
      <c r="BC93" s="257">
        <v>9648.6451126489719</v>
      </c>
      <c r="BD93" s="257">
        <v>9806.0429049865543</v>
      </c>
      <c r="BE93" s="259">
        <v>9893.5111118367586</v>
      </c>
      <c r="BF93" s="1098">
        <v>6.1632155101254416E-3</v>
      </c>
      <c r="BG93" s="285">
        <v>2.4338771212222721E-2</v>
      </c>
      <c r="BH93" s="284">
        <v>0.30933030492610791</v>
      </c>
    </row>
    <row r="94" spans="1:60" x14ac:dyDescent="0.15">
      <c r="A94" s="162" t="s">
        <v>109</v>
      </c>
      <c r="B94" s="257">
        <v>7.1344079634000002</v>
      </c>
      <c r="C94" s="257">
        <v>7.6970268718000012</v>
      </c>
      <c r="D94" s="257">
        <v>9.0744267300000008</v>
      </c>
      <c r="E94" s="257">
        <v>9.7814015577999971</v>
      </c>
      <c r="F94" s="257">
        <v>11.4696097268</v>
      </c>
      <c r="G94" s="257">
        <v>12.323401988799999</v>
      </c>
      <c r="H94" s="257">
        <v>12.967431309599998</v>
      </c>
      <c r="I94" s="257">
        <v>14.743716101400002</v>
      </c>
      <c r="J94" s="257">
        <v>15.275989169599999</v>
      </c>
      <c r="K94" s="257">
        <v>15.607719205599999</v>
      </c>
      <c r="L94" s="257">
        <v>14.747617147800002</v>
      </c>
      <c r="M94" s="257">
        <v>17.383496153400003</v>
      </c>
      <c r="N94" s="257">
        <v>18.798891393600005</v>
      </c>
      <c r="O94" s="257">
        <v>19.570464792000003</v>
      </c>
      <c r="P94" s="257">
        <v>19.980849945199999</v>
      </c>
      <c r="Q94" s="257">
        <v>20.456704937600005</v>
      </c>
      <c r="R94" s="257">
        <v>21.849400360999997</v>
      </c>
      <c r="S94" s="257">
        <v>24.660754564000001</v>
      </c>
      <c r="T94" s="257">
        <v>27.007361677600002</v>
      </c>
      <c r="U94" s="257">
        <v>28.066884940200005</v>
      </c>
      <c r="V94" s="257">
        <v>29.563442160600001</v>
      </c>
      <c r="W94" s="257">
        <v>31.216561093800006</v>
      </c>
      <c r="X94" s="257">
        <v>34.778210632799997</v>
      </c>
      <c r="Y94" s="257">
        <v>40.182899516200003</v>
      </c>
      <c r="Z94" s="257">
        <v>42.7995524078</v>
      </c>
      <c r="AA94" s="257">
        <v>41.272772859599996</v>
      </c>
      <c r="AB94" s="257">
        <v>43.048548776799997</v>
      </c>
      <c r="AC94" s="257">
        <v>50.140836971600002</v>
      </c>
      <c r="AD94" s="257">
        <v>55.072495218999997</v>
      </c>
      <c r="AE94" s="257">
        <v>48.433496617599999</v>
      </c>
      <c r="AF94" s="257">
        <v>52.21417831621001</v>
      </c>
      <c r="AG94" s="257">
        <v>49.715928852709993</v>
      </c>
      <c r="AH94" s="257">
        <v>49.043829488070003</v>
      </c>
      <c r="AI94" s="257">
        <v>50.808364647830004</v>
      </c>
      <c r="AJ94" s="257">
        <v>50.180347513520005</v>
      </c>
      <c r="AK94" s="257">
        <v>53.392267453309003</v>
      </c>
      <c r="AL94" s="257">
        <v>70.008707032578997</v>
      </c>
      <c r="AM94" s="257">
        <v>67.192795502649005</v>
      </c>
      <c r="AN94" s="257">
        <v>71.264688801551003</v>
      </c>
      <c r="AO94" s="257">
        <v>78.463721894329993</v>
      </c>
      <c r="AP94" s="257">
        <v>75.767913800511025</v>
      </c>
      <c r="AQ94" s="257">
        <v>79.926210800475232</v>
      </c>
      <c r="AR94" s="257">
        <v>85.619367951426739</v>
      </c>
      <c r="AS94" s="257">
        <v>79.171720810467193</v>
      </c>
      <c r="AT94" s="257">
        <v>86.473341449044284</v>
      </c>
      <c r="AU94" s="257">
        <v>88.321088701088257</v>
      </c>
      <c r="AV94" s="257">
        <v>91.98734711761071</v>
      </c>
      <c r="AW94" s="257">
        <v>88.701778467641574</v>
      </c>
      <c r="AX94" s="257">
        <v>91.528216273258934</v>
      </c>
      <c r="AY94" s="257">
        <v>89.749602511206689</v>
      </c>
      <c r="AZ94" s="257">
        <v>90.525752792636681</v>
      </c>
      <c r="BA94" s="257">
        <v>92.704244443887433</v>
      </c>
      <c r="BB94" s="257">
        <v>98.925738250102398</v>
      </c>
      <c r="BC94" s="257">
        <v>99.501323394050303</v>
      </c>
      <c r="BD94" s="257">
        <v>94.68474407284593</v>
      </c>
      <c r="BE94" s="259">
        <v>68.197369228109352</v>
      </c>
      <c r="BF94" s="1098">
        <v>-0.28171070974356716</v>
      </c>
      <c r="BG94" s="285">
        <v>9.112943788407879E-3</v>
      </c>
      <c r="BH94" s="284">
        <v>2.1322574746239905E-3</v>
      </c>
    </row>
    <row r="95" spans="1:60" x14ac:dyDescent="0.15">
      <c r="A95" s="162" t="s">
        <v>108</v>
      </c>
      <c r="B95" s="257">
        <v>167.45227591796424</v>
      </c>
      <c r="C95" s="257">
        <v>170.02596664964031</v>
      </c>
      <c r="D95" s="257">
        <v>174.47174422570515</v>
      </c>
      <c r="E95" s="257">
        <v>182.54250665356724</v>
      </c>
      <c r="F95" s="257">
        <v>197.47829310279644</v>
      </c>
      <c r="G95" s="257">
        <v>189.89784509872646</v>
      </c>
      <c r="H95" s="257">
        <v>206.58752594290689</v>
      </c>
      <c r="I95" s="257">
        <v>218.56996985300188</v>
      </c>
      <c r="J95" s="257">
        <v>219.01392553725742</v>
      </c>
      <c r="K95" s="257">
        <v>238.59871957692854</v>
      </c>
      <c r="L95" s="257">
        <v>253.40458866587588</v>
      </c>
      <c r="M95" s="257">
        <v>263.84543536979436</v>
      </c>
      <c r="N95" s="257">
        <v>277.62654434373911</v>
      </c>
      <c r="O95" s="257">
        <v>276.56185380572958</v>
      </c>
      <c r="P95" s="257">
        <v>295.91947374449086</v>
      </c>
      <c r="Q95" s="257">
        <v>310.32593612611748</v>
      </c>
      <c r="R95" s="257">
        <v>339.83404307019441</v>
      </c>
      <c r="S95" s="257">
        <v>341.77664684082157</v>
      </c>
      <c r="T95" s="257">
        <v>364.60876534000698</v>
      </c>
      <c r="U95" s="257">
        <v>386.00371617930278</v>
      </c>
      <c r="V95" s="257">
        <v>409.00443290986709</v>
      </c>
      <c r="W95" s="257">
        <v>437.93516170470031</v>
      </c>
      <c r="X95" s="257">
        <v>474.7950307729858</v>
      </c>
      <c r="Y95" s="257">
        <v>511.75031417293911</v>
      </c>
      <c r="Z95" s="257">
        <v>558.96978321582492</v>
      </c>
      <c r="AA95" s="257">
        <v>602.06401322047873</v>
      </c>
      <c r="AB95" s="257">
        <v>634.88062445192065</v>
      </c>
      <c r="AC95" s="257">
        <v>671.91635276280283</v>
      </c>
      <c r="AD95" s="257">
        <v>694.04505004956854</v>
      </c>
      <c r="AE95" s="257">
        <v>724.78654244737413</v>
      </c>
      <c r="AF95" s="257">
        <v>773.41667271319795</v>
      </c>
      <c r="AG95" s="257">
        <v>812.4525923261134</v>
      </c>
      <c r="AH95" s="257">
        <v>854.976836251789</v>
      </c>
      <c r="AI95" s="257">
        <v>895.69740449489041</v>
      </c>
      <c r="AJ95" s="257">
        <v>914.30578209281771</v>
      </c>
      <c r="AK95" s="257">
        <v>959.77900730338854</v>
      </c>
      <c r="AL95" s="257">
        <v>968.64304676709537</v>
      </c>
      <c r="AM95" s="257">
        <v>1008.5812696122358</v>
      </c>
      <c r="AN95" s="257">
        <v>1049.3818928882276</v>
      </c>
      <c r="AO95" s="257">
        <v>1112.1159512535246</v>
      </c>
      <c r="AP95" s="257">
        <v>1200.2460250990059</v>
      </c>
      <c r="AQ95" s="257">
        <v>1252.050434152259</v>
      </c>
      <c r="AR95" s="257">
        <v>1363.1168022477332</v>
      </c>
      <c r="AS95" s="257">
        <v>1461.9450209108588</v>
      </c>
      <c r="AT95" s="257">
        <v>1588.3151061034137</v>
      </c>
      <c r="AU95" s="257">
        <v>1650.1852948353028</v>
      </c>
      <c r="AV95" s="257">
        <v>1728.1626098411671</v>
      </c>
      <c r="AW95" s="257">
        <v>1842.4345201301796</v>
      </c>
      <c r="AX95" s="257">
        <v>1925.7287043044032</v>
      </c>
      <c r="AY95" s="257">
        <v>2079.0355383848305</v>
      </c>
      <c r="AZ95" s="257">
        <v>2146.5264098487178</v>
      </c>
      <c r="BA95" s="257">
        <v>2238.3144765858542</v>
      </c>
      <c r="BB95" s="257">
        <v>2320.6349201505986</v>
      </c>
      <c r="BC95" s="257">
        <v>2445.762571120094</v>
      </c>
      <c r="BD95" s="257">
        <v>2468.3688159415015</v>
      </c>
      <c r="BE95" s="259">
        <v>2298.1907145545015</v>
      </c>
      <c r="BF95" s="1098">
        <v>-7.1487417054530544E-2</v>
      </c>
      <c r="BG95" s="285">
        <v>4.5074710476291413E-2</v>
      </c>
      <c r="BH95" s="284">
        <v>7.1855181287557385E-2</v>
      </c>
    </row>
    <row r="96" spans="1:60" x14ac:dyDescent="0.15">
      <c r="A96" s="162" t="s">
        <v>107</v>
      </c>
      <c r="B96" s="257">
        <v>20.140748035116086</v>
      </c>
      <c r="C96" s="257">
        <v>19.5487943219544</v>
      </c>
      <c r="D96" s="257">
        <v>18.687915740607441</v>
      </c>
      <c r="E96" s="257">
        <v>19.61409071054576</v>
      </c>
      <c r="F96" s="257">
        <v>21.292429656891773</v>
      </c>
      <c r="G96" s="257">
        <v>22.64742209000805</v>
      </c>
      <c r="H96" s="257">
        <v>23.535819269221708</v>
      </c>
      <c r="I96" s="257">
        <v>25.41730516037077</v>
      </c>
      <c r="J96" s="257">
        <v>29.723092434261297</v>
      </c>
      <c r="K96" s="257">
        <v>31.409715239637979</v>
      </c>
      <c r="L96" s="257">
        <v>36.857157595916505</v>
      </c>
      <c r="M96" s="257">
        <v>39.716428725043841</v>
      </c>
      <c r="N96" s="257">
        <v>48.113679446759974</v>
      </c>
      <c r="O96" s="257">
        <v>52.719123185784852</v>
      </c>
      <c r="P96" s="257">
        <v>60.979435707641073</v>
      </c>
      <c r="Q96" s="257">
        <v>67.346837730612052</v>
      </c>
      <c r="R96" s="257">
        <v>74.791827038241522</v>
      </c>
      <c r="S96" s="257">
        <v>76.867667109097837</v>
      </c>
      <c r="T96" s="257">
        <v>78.484881633539771</v>
      </c>
      <c r="U96" s="257">
        <v>83.179888769957941</v>
      </c>
      <c r="V96" s="257">
        <v>84.70423735739088</v>
      </c>
      <c r="W96" s="257">
        <v>93.359436576825146</v>
      </c>
      <c r="X96" s="257">
        <v>101.67411276566975</v>
      </c>
      <c r="Y96" s="257">
        <v>107.13476346319408</v>
      </c>
      <c r="Z96" s="257">
        <v>116.87493929950756</v>
      </c>
      <c r="AA96" s="257">
        <v>135.75633644985518</v>
      </c>
      <c r="AB96" s="257">
        <v>146.34000765082561</v>
      </c>
      <c r="AC96" s="257">
        <v>160.53323350639704</v>
      </c>
      <c r="AD96" s="257">
        <v>171.03860134820002</v>
      </c>
      <c r="AE96" s="257">
        <v>183.09626938075041</v>
      </c>
      <c r="AF96" s="257">
        <v>195.45268030847268</v>
      </c>
      <c r="AG96" s="257">
        <v>206.51606647762787</v>
      </c>
      <c r="AH96" s="257">
        <v>231.46374296295423</v>
      </c>
      <c r="AI96" s="257">
        <v>229.46862100991342</v>
      </c>
      <c r="AJ96" s="257">
        <v>247.93884003818644</v>
      </c>
      <c r="AK96" s="257">
        <v>268.50368231798842</v>
      </c>
      <c r="AL96" s="257">
        <v>291.06595270781082</v>
      </c>
      <c r="AM96" s="257">
        <v>301.12247309374226</v>
      </c>
      <c r="AN96" s="257">
        <v>336.18165729880826</v>
      </c>
      <c r="AO96" s="257">
        <v>328.91836290104754</v>
      </c>
      <c r="AP96" s="257">
        <v>337.35345114609009</v>
      </c>
      <c r="AQ96" s="257">
        <v>356.35477583116301</v>
      </c>
      <c r="AR96" s="257">
        <v>388.22376651655128</v>
      </c>
      <c r="AS96" s="257">
        <v>378.68688842545731</v>
      </c>
      <c r="AT96" s="257">
        <v>393.7067813729368</v>
      </c>
      <c r="AU96" s="257">
        <v>436.15700249562173</v>
      </c>
      <c r="AV96" s="257">
        <v>478.39008541229441</v>
      </c>
      <c r="AW96" s="257">
        <v>516.15147501634124</v>
      </c>
      <c r="AX96" s="257">
        <v>531.86288501004753</v>
      </c>
      <c r="AY96" s="257">
        <v>481.09482246218209</v>
      </c>
      <c r="AZ96" s="257">
        <v>496.46048648798615</v>
      </c>
      <c r="BA96" s="257">
        <v>496.42933408739339</v>
      </c>
      <c r="BB96" s="257">
        <v>521.92188315184808</v>
      </c>
      <c r="BC96" s="257">
        <v>570.94316923007159</v>
      </c>
      <c r="BD96" s="257">
        <v>620.20002649099047</v>
      </c>
      <c r="BE96" s="259">
        <v>541.34803213033274</v>
      </c>
      <c r="BF96" s="1098">
        <v>-0.12952448228537339</v>
      </c>
      <c r="BG96" s="285">
        <v>4.6491941752651922E-2</v>
      </c>
      <c r="BH96" s="284">
        <v>1.6925775890591355E-2</v>
      </c>
    </row>
    <row r="97" spans="1:60" x14ac:dyDescent="0.15">
      <c r="A97" s="162" t="s">
        <v>106</v>
      </c>
      <c r="B97" s="257">
        <v>446.8982708432024</v>
      </c>
      <c r="C97" s="257">
        <v>492.81404989792014</v>
      </c>
      <c r="D97" s="257">
        <v>578.15446178536899</v>
      </c>
      <c r="E97" s="257">
        <v>641.64207403122441</v>
      </c>
      <c r="F97" s="257">
        <v>731.47587292673143</v>
      </c>
      <c r="G97" s="257">
        <v>810.5198102088857</v>
      </c>
      <c r="H97" s="257">
        <v>845.34655128725512</v>
      </c>
      <c r="I97" s="257">
        <v>880.91287663545688</v>
      </c>
      <c r="J97" s="257">
        <v>994.97896820088431</v>
      </c>
      <c r="K97" s="257">
        <v>985.69326895345716</v>
      </c>
      <c r="L97" s="257">
        <v>923.55691962084916</v>
      </c>
      <c r="M97" s="257">
        <v>951.19648193488558</v>
      </c>
      <c r="N97" s="257">
        <v>960.65324002161947</v>
      </c>
      <c r="O97" s="257">
        <v>924.27439669012324</v>
      </c>
      <c r="P97" s="257">
        <v>949.65193842327096</v>
      </c>
      <c r="Q97" s="257">
        <v>920.71562538999285</v>
      </c>
      <c r="R97" s="257">
        <v>914.73967253657111</v>
      </c>
      <c r="S97" s="257">
        <v>863.59837178702571</v>
      </c>
      <c r="T97" s="257">
        <v>864.01099131571527</v>
      </c>
      <c r="U97" s="257">
        <v>952.64554795039305</v>
      </c>
      <c r="V97" s="257">
        <v>930.45269586289362</v>
      </c>
      <c r="W97" s="257">
        <v>919.80306726582876</v>
      </c>
      <c r="X97" s="257">
        <v>927.6077484739485</v>
      </c>
      <c r="Y97" s="257">
        <v>999.28883232676878</v>
      </c>
      <c r="Z97" s="257">
        <v>1025.490038132051</v>
      </c>
      <c r="AA97" s="257">
        <v>1086.9922778193004</v>
      </c>
      <c r="AB97" s="257">
        <v>1104.164873226737</v>
      </c>
      <c r="AC97" s="257">
        <v>1116.3983175512283</v>
      </c>
      <c r="AD97" s="257">
        <v>1110.804668437916</v>
      </c>
      <c r="AE97" s="257">
        <v>1175.030488185768</v>
      </c>
      <c r="AF97" s="257">
        <v>1189.9140025147021</v>
      </c>
      <c r="AG97" s="257">
        <v>1211.2985201487836</v>
      </c>
      <c r="AH97" s="257">
        <v>1210.4769894830722</v>
      </c>
      <c r="AI97" s="257">
        <v>1179.2232468181915</v>
      </c>
      <c r="AJ97" s="257">
        <v>1211.1464399699291</v>
      </c>
      <c r="AK97" s="257">
        <v>1233.1839137472209</v>
      </c>
      <c r="AL97" s="257">
        <v>1226.365590047599</v>
      </c>
      <c r="AM97" s="257">
        <v>1237.2317070374038</v>
      </c>
      <c r="AN97" s="257">
        <v>1277.9737068121331</v>
      </c>
      <c r="AO97" s="257">
        <v>1261.9817031845009</v>
      </c>
      <c r="AP97" s="257">
        <v>1295.1073662894462</v>
      </c>
      <c r="AQ97" s="257">
        <v>1272.5880349035249</v>
      </c>
      <c r="AR97" s="257">
        <v>1286.9068337543461</v>
      </c>
      <c r="AS97" s="257">
        <v>1297.0791898044263</v>
      </c>
      <c r="AT97" s="257">
        <v>1127.7064659485447</v>
      </c>
      <c r="AU97" s="257">
        <v>1197.9032860134714</v>
      </c>
      <c r="AV97" s="257">
        <v>1206.0729945494902</v>
      </c>
      <c r="AW97" s="257">
        <v>1292.1471981543277</v>
      </c>
      <c r="AX97" s="257">
        <v>1279.7078283357021</v>
      </c>
      <c r="AY97" s="257">
        <v>1246.3647370401006</v>
      </c>
      <c r="AZ97" s="257">
        <v>1207.0160999682967</v>
      </c>
      <c r="BA97" s="257">
        <v>1189.8749778018689</v>
      </c>
      <c r="BB97" s="257">
        <v>1181.3404566025665</v>
      </c>
      <c r="BC97" s="257">
        <v>1158.2883039693913</v>
      </c>
      <c r="BD97" s="257">
        <v>1117.6112717318672</v>
      </c>
      <c r="BE97" s="259">
        <v>1026.8493375603853</v>
      </c>
      <c r="BF97" s="1098">
        <v>-8.372100015548356E-2</v>
      </c>
      <c r="BG97" s="285">
        <v>-8.9882375774419376E-4</v>
      </c>
      <c r="BH97" s="284">
        <v>3.2105449229313687E-2</v>
      </c>
    </row>
    <row r="98" spans="1:60" x14ac:dyDescent="0.15">
      <c r="A98" s="162" t="s">
        <v>105</v>
      </c>
      <c r="B98" s="257">
        <v>7.016515930374271</v>
      </c>
      <c r="C98" s="257">
        <v>8.1808973679713901</v>
      </c>
      <c r="D98" s="257">
        <v>8.2900940306042816</v>
      </c>
      <c r="E98" s="257">
        <v>8.3934975343300593</v>
      </c>
      <c r="F98" s="257">
        <v>8.6669517012650008</v>
      </c>
      <c r="G98" s="257">
        <v>9.5694194307454605</v>
      </c>
      <c r="H98" s="257">
        <v>10.787947897604923</v>
      </c>
      <c r="I98" s="257">
        <v>12.165755018323736</v>
      </c>
      <c r="J98" s="257">
        <v>13.260865275123738</v>
      </c>
      <c r="K98" s="257">
        <v>13.402874546710102</v>
      </c>
      <c r="L98" s="257">
        <v>13.836253502759465</v>
      </c>
      <c r="M98" s="257">
        <v>15.591582539602829</v>
      </c>
      <c r="N98" s="257">
        <v>17.580801955696895</v>
      </c>
      <c r="O98" s="257">
        <v>23.199317281400003</v>
      </c>
      <c r="P98" s="257">
        <v>28.391454711300003</v>
      </c>
      <c r="Q98" s="257">
        <v>30.498042326600004</v>
      </c>
      <c r="R98" s="257">
        <v>31.690575993400003</v>
      </c>
      <c r="S98" s="257">
        <v>33.813098010600008</v>
      </c>
      <c r="T98" s="257">
        <v>38.574220066700008</v>
      </c>
      <c r="U98" s="257">
        <v>39.877083697700002</v>
      </c>
      <c r="V98" s="257">
        <v>39.163995101613516</v>
      </c>
      <c r="W98" s="257">
        <v>41.763366808848133</v>
      </c>
      <c r="X98" s="257">
        <v>42.776254849917223</v>
      </c>
      <c r="Y98" s="257">
        <v>45.446577327195563</v>
      </c>
      <c r="Z98" s="257">
        <v>52.298324566160694</v>
      </c>
      <c r="AA98" s="257">
        <v>58.826925942070737</v>
      </c>
      <c r="AB98" s="257">
        <v>70.492446188273846</v>
      </c>
      <c r="AC98" s="257">
        <v>76.336836662564139</v>
      </c>
      <c r="AD98" s="257">
        <v>77.214723182397975</v>
      </c>
      <c r="AE98" s="257">
        <v>85.383612627736696</v>
      </c>
      <c r="AF98" s="257">
        <v>87.264627352714271</v>
      </c>
      <c r="AG98" s="257">
        <v>98.982009935408243</v>
      </c>
      <c r="AH98" s="257">
        <v>114.80243710773945</v>
      </c>
      <c r="AI98" s="257">
        <v>105.39336633169013</v>
      </c>
      <c r="AJ98" s="257">
        <v>118.95772442359632</v>
      </c>
      <c r="AK98" s="257">
        <v>131.27244861976754</v>
      </c>
      <c r="AL98" s="257">
        <v>133.41031592057612</v>
      </c>
      <c r="AM98" s="257">
        <v>143.95686858976094</v>
      </c>
      <c r="AN98" s="257">
        <v>159.18409911401022</v>
      </c>
      <c r="AO98" s="257">
        <v>170.70239326490611</v>
      </c>
      <c r="AP98" s="257">
        <v>180.93791706566637</v>
      </c>
      <c r="AQ98" s="257">
        <v>186.72956638204272</v>
      </c>
      <c r="AR98" s="257">
        <v>190.39766350244514</v>
      </c>
      <c r="AS98" s="257">
        <v>197.84381624318266</v>
      </c>
      <c r="AT98" s="257">
        <v>190.23275959479082</v>
      </c>
      <c r="AU98" s="257">
        <v>212.97761719458828</v>
      </c>
      <c r="AV98" s="257">
        <v>213.67866118516758</v>
      </c>
      <c r="AW98" s="257">
        <v>226.70561346075112</v>
      </c>
      <c r="AX98" s="257">
        <v>233.26118024381083</v>
      </c>
      <c r="AY98" s="257">
        <v>242.17016173098861</v>
      </c>
      <c r="AZ98" s="257">
        <v>245.77633125845244</v>
      </c>
      <c r="BA98" s="257">
        <v>251.39519021168067</v>
      </c>
      <c r="BB98" s="257">
        <v>241.16632036692408</v>
      </c>
      <c r="BC98" s="257">
        <v>249.95370824339349</v>
      </c>
      <c r="BD98" s="257">
        <v>257.52740099666795</v>
      </c>
      <c r="BE98" s="259">
        <v>250.61232224076426</v>
      </c>
      <c r="BF98" s="1098">
        <v>-2.9510692250097392E-2</v>
      </c>
      <c r="BG98" s="285">
        <v>3.0751116007441626E-2</v>
      </c>
      <c r="BH98" s="284">
        <v>7.8356394591023448E-3</v>
      </c>
    </row>
    <row r="99" spans="1:60" x14ac:dyDescent="0.15">
      <c r="A99" s="162" t="s">
        <v>104</v>
      </c>
      <c r="B99" s="257">
        <v>15.0472116104</v>
      </c>
      <c r="C99" s="257">
        <v>15.795854125400002</v>
      </c>
      <c r="D99" s="257">
        <v>15.733801413400002</v>
      </c>
      <c r="E99" s="257">
        <v>15.670935314099999</v>
      </c>
      <c r="F99" s="257">
        <v>16.198284196899998</v>
      </c>
      <c r="G99" s="257">
        <v>18.242556868900003</v>
      </c>
      <c r="H99" s="257">
        <v>18.0823140436</v>
      </c>
      <c r="I99" s="257">
        <v>19.350707761399999</v>
      </c>
      <c r="J99" s="257">
        <v>20.896554476600006</v>
      </c>
      <c r="K99" s="257">
        <v>20.570122463037819</v>
      </c>
      <c r="L99" s="257">
        <v>19.783530791377206</v>
      </c>
      <c r="M99" s="257">
        <v>21.476839393622246</v>
      </c>
      <c r="N99" s="257">
        <v>22.252054486567065</v>
      </c>
      <c r="O99" s="257">
        <v>20.994315926084603</v>
      </c>
      <c r="P99" s="257">
        <v>19.59852232791868</v>
      </c>
      <c r="Q99" s="257">
        <v>19.07255416924902</v>
      </c>
      <c r="R99" s="257">
        <v>18.748227658663879</v>
      </c>
      <c r="S99" s="257">
        <v>20.292191716827606</v>
      </c>
      <c r="T99" s="257">
        <v>20.401959911456554</v>
      </c>
      <c r="U99" s="257">
        <v>20.508328842817438</v>
      </c>
      <c r="V99" s="257">
        <v>20.991563823719908</v>
      </c>
      <c r="W99" s="257">
        <v>22.00378704398377</v>
      </c>
      <c r="X99" s="257">
        <v>22.350215199648023</v>
      </c>
      <c r="Y99" s="257">
        <v>23.427812074942672</v>
      </c>
      <c r="Z99" s="257">
        <v>20.564878140595198</v>
      </c>
      <c r="AA99" s="257">
        <v>25.891587139025681</v>
      </c>
      <c r="AB99" s="257">
        <v>26.352768120798551</v>
      </c>
      <c r="AC99" s="257">
        <v>27.992741864740193</v>
      </c>
      <c r="AD99" s="257">
        <v>27.436335125178854</v>
      </c>
      <c r="AE99" s="257">
        <v>28.487421148215706</v>
      </c>
      <c r="AF99" s="257">
        <v>28.785994738085058</v>
      </c>
      <c r="AG99" s="257">
        <v>29.709878122421902</v>
      </c>
      <c r="AH99" s="257">
        <v>31.749847062548525</v>
      </c>
      <c r="AI99" s="257">
        <v>30.447840412146842</v>
      </c>
      <c r="AJ99" s="257">
        <v>31.699901234139134</v>
      </c>
      <c r="AK99" s="257">
        <v>32.229897787863521</v>
      </c>
      <c r="AL99" s="257">
        <v>34.447028831388337</v>
      </c>
      <c r="AM99" s="257">
        <v>34.352416401997999</v>
      </c>
      <c r="AN99" s="257">
        <v>36.643846129380194</v>
      </c>
      <c r="AO99" s="257">
        <v>35.725839592267057</v>
      </c>
      <c r="AP99" s="257">
        <v>37.865038149774591</v>
      </c>
      <c r="AQ99" s="257">
        <v>37.746920681345202</v>
      </c>
      <c r="AR99" s="257">
        <v>36.653733954567194</v>
      </c>
      <c r="AS99" s="257">
        <v>37.542593177079681</v>
      </c>
      <c r="AT99" s="257">
        <v>34.57737613552591</v>
      </c>
      <c r="AU99" s="257">
        <v>34.435376214417168</v>
      </c>
      <c r="AV99" s="257">
        <v>34.362420781199766</v>
      </c>
      <c r="AW99" s="257">
        <v>36.025248157319716</v>
      </c>
      <c r="AX99" s="257">
        <v>35.526466114321998</v>
      </c>
      <c r="AY99" s="257">
        <v>35.612161838097911</v>
      </c>
      <c r="AZ99" s="257">
        <v>36.335294083170012</v>
      </c>
      <c r="BA99" s="257">
        <v>35.458522992444898</v>
      </c>
      <c r="BB99" s="257">
        <v>37.56674732250324</v>
      </c>
      <c r="BC99" s="257">
        <v>37.530952367461602</v>
      </c>
      <c r="BD99" s="257">
        <v>39.318834118492603</v>
      </c>
      <c r="BE99" s="259">
        <v>34.10272587845116</v>
      </c>
      <c r="BF99" s="1098">
        <v>-0.13503160014113424</v>
      </c>
      <c r="BG99" s="285">
        <v>1.2933325702090048E-2</v>
      </c>
      <c r="BH99" s="284">
        <v>1.0662550913974073E-3</v>
      </c>
    </row>
    <row r="100" spans="1:60" x14ac:dyDescent="0.15">
      <c r="A100" s="162" t="s">
        <v>103</v>
      </c>
      <c r="B100" s="257">
        <v>19.504690540829888</v>
      </c>
      <c r="C100" s="257">
        <v>19.302276229625406</v>
      </c>
      <c r="D100" s="257">
        <v>21.051361103465009</v>
      </c>
      <c r="E100" s="257">
        <v>23.811554419989896</v>
      </c>
      <c r="F100" s="257">
        <v>23.218660772288498</v>
      </c>
      <c r="G100" s="257">
        <v>22.695246589099931</v>
      </c>
      <c r="H100" s="257">
        <v>20.926876149221865</v>
      </c>
      <c r="I100" s="257">
        <v>17.632859537208645</v>
      </c>
      <c r="J100" s="257">
        <v>18.622625413674204</v>
      </c>
      <c r="K100" s="257">
        <v>19.989920791257802</v>
      </c>
      <c r="L100" s="257">
        <v>21.141385944336029</v>
      </c>
      <c r="M100" s="257">
        <v>21.223265694996943</v>
      </c>
      <c r="N100" s="257">
        <v>22.696509907465948</v>
      </c>
      <c r="O100" s="257">
        <v>23.776391737940379</v>
      </c>
      <c r="P100" s="257">
        <v>25.815126806731346</v>
      </c>
      <c r="Q100" s="257">
        <v>27.821318525343795</v>
      </c>
      <c r="R100" s="257">
        <v>29.64565018972128</v>
      </c>
      <c r="S100" s="257">
        <v>31.912594152394849</v>
      </c>
      <c r="T100" s="257">
        <v>34.204063394227326</v>
      </c>
      <c r="U100" s="257">
        <v>36.512365220867032</v>
      </c>
      <c r="V100" s="257">
        <v>39.033571709083461</v>
      </c>
      <c r="W100" s="257">
        <v>42.493791937772968</v>
      </c>
      <c r="X100" s="257">
        <v>47.448837488863248</v>
      </c>
      <c r="Y100" s="257">
        <v>50.880894285294232</v>
      </c>
      <c r="Z100" s="257">
        <v>55.287057145448429</v>
      </c>
      <c r="AA100" s="257">
        <v>57.813234477200922</v>
      </c>
      <c r="AB100" s="257">
        <v>61.436534442895976</v>
      </c>
      <c r="AC100" s="257">
        <v>65.786049459507595</v>
      </c>
      <c r="AD100" s="257">
        <v>72.457833168540901</v>
      </c>
      <c r="AE100" s="257">
        <v>76.113805869009198</v>
      </c>
      <c r="AF100" s="257">
        <v>80.70956768756129</v>
      </c>
      <c r="AG100" s="257">
        <v>84.743989049029622</v>
      </c>
      <c r="AH100" s="257">
        <v>85.85246419515272</v>
      </c>
      <c r="AI100" s="257">
        <v>88.318113037719655</v>
      </c>
      <c r="AJ100" s="257">
        <v>94.137693629438431</v>
      </c>
      <c r="AK100" s="257">
        <v>97.805641939103026</v>
      </c>
      <c r="AL100" s="257">
        <v>98.884070946467901</v>
      </c>
      <c r="AM100" s="257">
        <v>101.20197513904581</v>
      </c>
      <c r="AN100" s="257">
        <v>106.64343473783065</v>
      </c>
      <c r="AO100" s="257">
        <v>117.8536332760457</v>
      </c>
      <c r="AP100" s="257">
        <v>120.15047240475307</v>
      </c>
      <c r="AQ100" s="257">
        <v>130.23930445135525</v>
      </c>
      <c r="AR100" s="257">
        <v>141.97151958514485</v>
      </c>
      <c r="AS100" s="257">
        <v>146.34807679939595</v>
      </c>
      <c r="AT100" s="257">
        <v>145.99595303471145</v>
      </c>
      <c r="AU100" s="257">
        <v>145.65841706021712</v>
      </c>
      <c r="AV100" s="257">
        <v>144.09391499096876</v>
      </c>
      <c r="AW100" s="257">
        <v>145.45642199816734</v>
      </c>
      <c r="AX100" s="257">
        <v>145.53027267623347</v>
      </c>
      <c r="AY100" s="257">
        <v>152.33919210783316</v>
      </c>
      <c r="AZ100" s="257">
        <v>159.91245647434434</v>
      </c>
      <c r="BA100" s="257">
        <v>175.72066099322134</v>
      </c>
      <c r="BB100" s="257">
        <v>189.64870358956819</v>
      </c>
      <c r="BC100" s="257">
        <v>197.70953525113936</v>
      </c>
      <c r="BD100" s="257">
        <v>196.82039196164317</v>
      </c>
      <c r="BE100" s="259">
        <v>195.48227133983013</v>
      </c>
      <c r="BF100" s="1098">
        <v>-9.5123537233894329E-3</v>
      </c>
      <c r="BG100" s="285">
        <v>3.0321891518302335E-2</v>
      </c>
      <c r="BH100" s="284">
        <v>6.1119444773102046E-3</v>
      </c>
    </row>
    <row r="101" spans="1:60" x14ac:dyDescent="0.15">
      <c r="A101" s="162" t="s">
        <v>102</v>
      </c>
      <c r="B101" s="257">
        <v>13.209439858885602</v>
      </c>
      <c r="C101" s="257">
        <v>14.388342102323199</v>
      </c>
      <c r="D101" s="257">
        <v>16.168303497673602</v>
      </c>
      <c r="E101" s="257">
        <v>18.37843920735936</v>
      </c>
      <c r="F101" s="257">
        <v>19.712485837084159</v>
      </c>
      <c r="G101" s="257">
        <v>22.407199164384163</v>
      </c>
      <c r="H101" s="257">
        <v>25.983388019491677</v>
      </c>
      <c r="I101" s="257">
        <v>25.489670403699204</v>
      </c>
      <c r="J101" s="257">
        <v>29.578104226399201</v>
      </c>
      <c r="K101" s="257">
        <v>27.772640210078883</v>
      </c>
      <c r="L101" s="257">
        <v>30.04895209210288</v>
      </c>
      <c r="M101" s="257">
        <v>30.972917535152479</v>
      </c>
      <c r="N101" s="257">
        <v>34.045476916461283</v>
      </c>
      <c r="O101" s="257">
        <v>35.274899612066612</v>
      </c>
      <c r="P101" s="257">
        <v>36.336381694884068</v>
      </c>
      <c r="Q101" s="257">
        <v>34.666439127688321</v>
      </c>
      <c r="R101" s="257">
        <v>33.032650789042513</v>
      </c>
      <c r="S101" s="257">
        <v>31.867138685007429</v>
      </c>
      <c r="T101" s="257">
        <v>33.76077856530037</v>
      </c>
      <c r="U101" s="257">
        <v>29.155553762945122</v>
      </c>
      <c r="V101" s="257">
        <v>27.47617077793694</v>
      </c>
      <c r="W101" s="257">
        <v>27.740619675621979</v>
      </c>
      <c r="X101" s="257">
        <v>31.972544200822401</v>
      </c>
      <c r="Y101" s="257">
        <v>35.142330344906718</v>
      </c>
      <c r="Z101" s="257">
        <v>37.83883792930736</v>
      </c>
      <c r="AA101" s="257">
        <v>39.94286463716417</v>
      </c>
      <c r="AB101" s="257">
        <v>39.417986945543518</v>
      </c>
      <c r="AC101" s="257">
        <v>47.524212226311207</v>
      </c>
      <c r="AD101" s="257">
        <v>48.796716390702869</v>
      </c>
      <c r="AE101" s="257">
        <v>51.243450933081704</v>
      </c>
      <c r="AF101" s="257">
        <v>57.999294149355833</v>
      </c>
      <c r="AG101" s="257">
        <v>62.451445637124152</v>
      </c>
      <c r="AH101" s="257">
        <v>68.473567908032123</v>
      </c>
      <c r="AI101" s="257">
        <v>69.233768338098656</v>
      </c>
      <c r="AJ101" s="257">
        <v>67.367244768987277</v>
      </c>
      <c r="AK101" s="257">
        <v>66.846292729503332</v>
      </c>
      <c r="AL101" s="257">
        <v>67.695532169323002</v>
      </c>
      <c r="AM101" s="257">
        <v>65.895777721007022</v>
      </c>
      <c r="AN101" s="257">
        <v>67.999157518851703</v>
      </c>
      <c r="AO101" s="257">
        <v>70.295680465924377</v>
      </c>
      <c r="AP101" s="257">
        <v>70.424867051501437</v>
      </c>
      <c r="AQ101" s="257">
        <v>67.536093305990249</v>
      </c>
      <c r="AR101" s="257">
        <v>71.764854680830211</v>
      </c>
      <c r="AS101" s="257">
        <v>74.003942543632647</v>
      </c>
      <c r="AT101" s="257">
        <v>74.499719575435392</v>
      </c>
      <c r="AU101" s="257">
        <v>79.938480061448857</v>
      </c>
      <c r="AV101" s="257">
        <v>80.651462630685202</v>
      </c>
      <c r="AW101" s="257">
        <v>83.095745281427952</v>
      </c>
      <c r="AX101" s="257">
        <v>91.859242927562235</v>
      </c>
      <c r="AY101" s="257">
        <v>97.308152434328804</v>
      </c>
      <c r="AZ101" s="257">
        <v>106.20768065954378</v>
      </c>
      <c r="BA101" s="257">
        <v>116.44395860532205</v>
      </c>
      <c r="BB101" s="257">
        <v>128.86667414720449</v>
      </c>
      <c r="BC101" s="257">
        <v>133.74917265827156</v>
      </c>
      <c r="BD101" s="257">
        <v>140.71496869148152</v>
      </c>
      <c r="BE101" s="259">
        <v>127.22522010755397</v>
      </c>
      <c r="BF101" s="1098">
        <v>-9.833608040144115E-2</v>
      </c>
      <c r="BG101" s="285">
        <v>6.5659758010828018E-2</v>
      </c>
      <c r="BH101" s="284">
        <v>3.9778209864318398E-3</v>
      </c>
    </row>
    <row r="102" spans="1:60" x14ac:dyDescent="0.15">
      <c r="A102" s="162" t="s">
        <v>101</v>
      </c>
      <c r="B102" s="257">
        <v>13.092580560011635</v>
      </c>
      <c r="C102" s="257">
        <v>14.966979859034907</v>
      </c>
      <c r="D102" s="257">
        <v>18.022106835692362</v>
      </c>
      <c r="E102" s="257">
        <v>22.434620467497624</v>
      </c>
      <c r="F102" s="257">
        <v>22.039571114955336</v>
      </c>
      <c r="G102" s="257">
        <v>23.927454430596832</v>
      </c>
      <c r="H102" s="257">
        <v>20.685392004016002</v>
      </c>
      <c r="I102" s="257">
        <v>25.934842139636004</v>
      </c>
      <c r="J102" s="257">
        <v>24.215731027977601</v>
      </c>
      <c r="K102" s="257">
        <v>23.900270816957608</v>
      </c>
      <c r="L102" s="257">
        <v>23.516192779032806</v>
      </c>
      <c r="M102" s="257">
        <v>27.866585590910397</v>
      </c>
      <c r="N102" s="257">
        <v>27.964013063477598</v>
      </c>
      <c r="O102" s="257">
        <v>28.4955663572952</v>
      </c>
      <c r="P102" s="257">
        <v>30.353818222327202</v>
      </c>
      <c r="Q102" s="257">
        <v>30.1480878612184</v>
      </c>
      <c r="R102" s="257">
        <v>34.732220373695199</v>
      </c>
      <c r="S102" s="257">
        <v>33.678260882076806</v>
      </c>
      <c r="T102" s="257">
        <v>35.722472721153601</v>
      </c>
      <c r="U102" s="257">
        <v>36.690116185287195</v>
      </c>
      <c r="V102" s="257">
        <v>37.137689265916002</v>
      </c>
      <c r="W102" s="257">
        <v>43.286696243543204</v>
      </c>
      <c r="X102" s="257">
        <v>44.739270555495203</v>
      </c>
      <c r="Y102" s="257">
        <v>52.092221725964009</v>
      </c>
      <c r="Z102" s="257">
        <v>59.806092586422395</v>
      </c>
      <c r="AA102" s="257">
        <v>69.623324487834395</v>
      </c>
      <c r="AB102" s="257">
        <v>71.150145693457603</v>
      </c>
      <c r="AC102" s="257">
        <v>76.310929867315991</v>
      </c>
      <c r="AD102" s="257">
        <v>83.059396165272005</v>
      </c>
      <c r="AE102" s="257">
        <v>95.677757098909595</v>
      </c>
      <c r="AF102" s="257">
        <v>98.554628650560005</v>
      </c>
      <c r="AG102" s="257">
        <v>98.373015207035195</v>
      </c>
      <c r="AH102" s="257">
        <v>102.4039976573</v>
      </c>
      <c r="AI102" s="257">
        <v>101.20217214540001</v>
      </c>
      <c r="AJ102" s="257">
        <v>99.952506694299998</v>
      </c>
      <c r="AK102" s="257">
        <v>107.09629548941216</v>
      </c>
      <c r="AL102" s="257">
        <v>117.53554014688575</v>
      </c>
      <c r="AM102" s="257">
        <v>111.799605153933</v>
      </c>
      <c r="AN102" s="257">
        <v>103.68147850720678</v>
      </c>
      <c r="AO102" s="257">
        <v>116.19978094642201</v>
      </c>
      <c r="AP102" s="257">
        <v>127.26686081709265</v>
      </c>
      <c r="AQ102" s="257">
        <v>140.29568804943165</v>
      </c>
      <c r="AR102" s="257">
        <v>151.42339294828366</v>
      </c>
      <c r="AS102" s="257">
        <v>163.38444117040299</v>
      </c>
      <c r="AT102" s="257">
        <v>176.678872805433</v>
      </c>
      <c r="AU102" s="257">
        <v>185.33757776346266</v>
      </c>
      <c r="AV102" s="257">
        <v>192.72242848188839</v>
      </c>
      <c r="AW102" s="257">
        <v>191.96076529946004</v>
      </c>
      <c r="AX102" s="257">
        <v>191.43697071930811</v>
      </c>
      <c r="AY102" s="257">
        <v>190.99177270476315</v>
      </c>
      <c r="AZ102" s="257">
        <v>202.76037870179951</v>
      </c>
      <c r="BA102" s="257">
        <v>217.0468506880575</v>
      </c>
      <c r="BB102" s="257">
        <v>228.98134180966252</v>
      </c>
      <c r="BC102" s="257">
        <v>225.34926598286441</v>
      </c>
      <c r="BD102" s="257">
        <v>217.16961551038196</v>
      </c>
      <c r="BE102" s="259">
        <v>210.98170060600518</v>
      </c>
      <c r="BF102" s="1098">
        <v>-3.1147854741906067E-2</v>
      </c>
      <c r="BG102" s="285">
        <v>2.0848850898550264E-2</v>
      </c>
      <c r="BH102" s="284">
        <v>6.5965492982771939E-3</v>
      </c>
    </row>
    <row r="103" spans="1:60" x14ac:dyDescent="0.15">
      <c r="A103" s="162" t="s">
        <v>100</v>
      </c>
      <c r="B103" s="257">
        <v>24.871254348607639</v>
      </c>
      <c r="C103" s="257">
        <v>29.610809963791748</v>
      </c>
      <c r="D103" s="257">
        <v>32.781864578110998</v>
      </c>
      <c r="E103" s="257">
        <v>36.303338444089036</v>
      </c>
      <c r="F103" s="257">
        <v>42.484064584321999</v>
      </c>
      <c r="G103" s="257">
        <v>49.034028980407783</v>
      </c>
      <c r="H103" s="257">
        <v>52.602322391560506</v>
      </c>
      <c r="I103" s="257">
        <v>54.590029323667068</v>
      </c>
      <c r="J103" s="257">
        <v>67.747556221250917</v>
      </c>
      <c r="K103" s="257">
        <v>68.778507510568588</v>
      </c>
      <c r="L103" s="257">
        <v>75.266172866274829</v>
      </c>
      <c r="M103" s="257">
        <v>84.095876801501035</v>
      </c>
      <c r="N103" s="257">
        <v>96.225488001877224</v>
      </c>
      <c r="O103" s="257">
        <v>103.96394703299322</v>
      </c>
      <c r="P103" s="257">
        <v>119.18055054843066</v>
      </c>
      <c r="Q103" s="257">
        <v>123.42864631877971</v>
      </c>
      <c r="R103" s="257">
        <v>128.72955290569774</v>
      </c>
      <c r="S103" s="257">
        <v>129.11919305547505</v>
      </c>
      <c r="T103" s="257">
        <v>135.34804663015782</v>
      </c>
      <c r="U103" s="257">
        <v>148.03288795179085</v>
      </c>
      <c r="V103" s="257">
        <v>158.92454975022849</v>
      </c>
      <c r="W103" s="257">
        <v>169.98918574977856</v>
      </c>
      <c r="X103" s="257">
        <v>179.15284217814019</v>
      </c>
      <c r="Y103" s="257">
        <v>204.1221168072214</v>
      </c>
      <c r="Z103" s="257">
        <v>215.48221936558502</v>
      </c>
      <c r="AA103" s="257">
        <v>235.43760050487944</v>
      </c>
      <c r="AB103" s="257">
        <v>263.81890817754788</v>
      </c>
      <c r="AC103" s="257">
        <v>288.34094344213713</v>
      </c>
      <c r="AD103" s="257">
        <v>317.93134732020712</v>
      </c>
      <c r="AE103" s="257">
        <v>343.36615315700561</v>
      </c>
      <c r="AF103" s="257">
        <v>372.71421814604525</v>
      </c>
      <c r="AG103" s="257">
        <v>413.61949392903341</v>
      </c>
      <c r="AH103" s="257">
        <v>438.24577304953033</v>
      </c>
      <c r="AI103" s="257">
        <v>368.55964127460209</v>
      </c>
      <c r="AJ103" s="257">
        <v>402.04076829694941</v>
      </c>
      <c r="AK103" s="257">
        <v>428.59740017110028</v>
      </c>
      <c r="AL103" s="257">
        <v>442.18897347236987</v>
      </c>
      <c r="AM103" s="257">
        <v>460.96104671357784</v>
      </c>
      <c r="AN103" s="257">
        <v>470.47957533874535</v>
      </c>
      <c r="AO103" s="257">
        <v>479.58962409158426</v>
      </c>
      <c r="AP103" s="257">
        <v>487.86723087020209</v>
      </c>
      <c r="AQ103" s="257">
        <v>492.66269935882013</v>
      </c>
      <c r="AR103" s="257">
        <v>504.46592545039721</v>
      </c>
      <c r="AS103" s="257">
        <v>517.15097259382162</v>
      </c>
      <c r="AT103" s="257">
        <v>521.7941178784464</v>
      </c>
      <c r="AU103" s="257">
        <v>578.89533761541065</v>
      </c>
      <c r="AV103" s="257">
        <v>604.46659753092786</v>
      </c>
      <c r="AW103" s="257">
        <v>601.30381312063855</v>
      </c>
      <c r="AX103" s="257">
        <v>607.95908179531534</v>
      </c>
      <c r="AY103" s="257">
        <v>602.78946682522906</v>
      </c>
      <c r="AZ103" s="257">
        <v>609.37885747214739</v>
      </c>
      <c r="BA103" s="257">
        <v>614.49133510766228</v>
      </c>
      <c r="BB103" s="257">
        <v>631.06726098981039</v>
      </c>
      <c r="BC103" s="257">
        <v>646.30903046251274</v>
      </c>
      <c r="BD103" s="257">
        <v>623.10626859871923</v>
      </c>
      <c r="BE103" s="259">
        <v>577.77665018548157</v>
      </c>
      <c r="BF103" s="1098">
        <v>-7.5281289090560088E-2</v>
      </c>
      <c r="BG103" s="285">
        <v>1.7902765148594124E-2</v>
      </c>
      <c r="BH103" s="284">
        <v>1.8064752276593907E-2</v>
      </c>
    </row>
    <row r="104" spans="1:60" x14ac:dyDescent="0.15">
      <c r="A104" s="162" t="s">
        <v>99</v>
      </c>
      <c r="B104" s="257">
        <v>1.4550595197873464</v>
      </c>
      <c r="C104" s="257">
        <v>1.4901685696173348</v>
      </c>
      <c r="D104" s="257">
        <v>1.5262538378739199</v>
      </c>
      <c r="E104" s="257">
        <v>1.5627653755252524</v>
      </c>
      <c r="F104" s="257">
        <v>1.5989680412786405</v>
      </c>
      <c r="G104" s="257">
        <v>3.0932587972900003</v>
      </c>
      <c r="H104" s="257">
        <v>2.8667655281500006</v>
      </c>
      <c r="I104" s="257">
        <v>3.0657171515199999</v>
      </c>
      <c r="J104" s="257">
        <v>3.2101113944100002</v>
      </c>
      <c r="K104" s="257">
        <v>2.54703064998</v>
      </c>
      <c r="L104" s="257">
        <v>2.4594193778199998</v>
      </c>
      <c r="M104" s="257">
        <v>2.4268984362048003</v>
      </c>
      <c r="N104" s="257">
        <v>2.5906992468159999</v>
      </c>
      <c r="O104" s="257">
        <v>3.02212458850624</v>
      </c>
      <c r="P104" s="257">
        <v>3.1160523161128002</v>
      </c>
      <c r="Q104" s="257">
        <v>3.1949780999829609</v>
      </c>
      <c r="R104" s="257">
        <v>3.7636879944192803</v>
      </c>
      <c r="S104" s="257">
        <v>4.2759460468886399</v>
      </c>
      <c r="T104" s="257">
        <v>4.6679558156176002</v>
      </c>
      <c r="U104" s="257">
        <v>3.9637006433228006</v>
      </c>
      <c r="V104" s="257">
        <v>3.5747512208675998</v>
      </c>
      <c r="W104" s="257">
        <v>3.4911992106500001</v>
      </c>
      <c r="X104" s="257">
        <v>4.0282598045088003</v>
      </c>
      <c r="Y104" s="257">
        <v>3.8918241723540006</v>
      </c>
      <c r="Z104" s="257">
        <v>3.6716150993748009</v>
      </c>
      <c r="AA104" s="257">
        <v>3.9171207213000003</v>
      </c>
      <c r="AB104" s="257">
        <v>4.1466834446776</v>
      </c>
      <c r="AC104" s="257">
        <v>4.9210801897676006</v>
      </c>
      <c r="AD104" s="257">
        <v>4.7283823175790394</v>
      </c>
      <c r="AE104" s="257">
        <v>5.2375261669452007</v>
      </c>
      <c r="AF104" s="257">
        <v>5.6884446435217599</v>
      </c>
      <c r="AG104" s="257">
        <v>6.9906711121211202</v>
      </c>
      <c r="AH104" s="257">
        <v>7.6386598810599997</v>
      </c>
      <c r="AI104" s="257">
        <v>8.1309287904898397</v>
      </c>
      <c r="AJ104" s="257">
        <v>8.8858926792500004</v>
      </c>
      <c r="AK104" s="257">
        <v>10.567441000834561</v>
      </c>
      <c r="AL104" s="257">
        <v>10.430146835358961</v>
      </c>
      <c r="AM104" s="257">
        <v>11.075162662655281</v>
      </c>
      <c r="AN104" s="257">
        <v>11.149433455339759</v>
      </c>
      <c r="AO104" s="257">
        <v>10.903799009236801</v>
      </c>
      <c r="AP104" s="257">
        <v>12.561952213002559</v>
      </c>
      <c r="AQ104" s="257">
        <v>12.996897811286541</v>
      </c>
      <c r="AR104" s="257">
        <v>13.81393898641854</v>
      </c>
      <c r="AS104" s="257">
        <v>12.575278588782961</v>
      </c>
      <c r="AT104" s="257">
        <v>13.234187738426183</v>
      </c>
      <c r="AU104" s="257">
        <v>13.14707925915673</v>
      </c>
      <c r="AV104" s="257">
        <v>14.823527726176705</v>
      </c>
      <c r="AW104" s="257">
        <v>16.115513007276125</v>
      </c>
      <c r="AX104" s="257">
        <v>13.954333030586978</v>
      </c>
      <c r="AY104" s="257">
        <v>17.237434063440524</v>
      </c>
      <c r="AZ104" s="257">
        <v>17.872872716289621</v>
      </c>
      <c r="BA104" s="257">
        <v>20.248585145700851</v>
      </c>
      <c r="BB104" s="257">
        <v>21.670281189364864</v>
      </c>
      <c r="BC104" s="257">
        <v>21.359412363185605</v>
      </c>
      <c r="BD104" s="257">
        <v>23.302902980618615</v>
      </c>
      <c r="BE104" s="259">
        <v>20.840859629055014</v>
      </c>
      <c r="BF104" s="1098">
        <v>-0.10809750154658104</v>
      </c>
      <c r="BG104" s="285">
        <v>5.8208568049111786E-2</v>
      </c>
      <c r="BH104" s="284">
        <v>6.516098674276366E-4</v>
      </c>
    </row>
    <row r="105" spans="1:60" x14ac:dyDescent="0.15">
      <c r="A105" s="162" t="s">
        <v>98</v>
      </c>
      <c r="B105" s="257">
        <v>18.847525698326141</v>
      </c>
      <c r="C105" s="257">
        <v>20.038235221373007</v>
      </c>
      <c r="D105" s="257">
        <v>21.790530145541393</v>
      </c>
      <c r="E105" s="257">
        <v>23.867890323154736</v>
      </c>
      <c r="F105" s="257">
        <v>25.229035768384158</v>
      </c>
      <c r="G105" s="257">
        <v>27.556515560951329</v>
      </c>
      <c r="H105" s="257">
        <v>33.857983764089482</v>
      </c>
      <c r="I105" s="257">
        <v>35.344837677573253</v>
      </c>
      <c r="J105" s="257">
        <v>41.496921582614142</v>
      </c>
      <c r="K105" s="257">
        <v>38.576296912783022</v>
      </c>
      <c r="L105" s="257">
        <v>41.849872726949037</v>
      </c>
      <c r="M105" s="257">
        <v>52.214745094931835</v>
      </c>
      <c r="N105" s="257">
        <v>57.13257223682799</v>
      </c>
      <c r="O105" s="257">
        <v>65.319394954633495</v>
      </c>
      <c r="P105" s="257">
        <v>67.707025098427877</v>
      </c>
      <c r="Q105" s="257">
        <v>73.621853089161391</v>
      </c>
      <c r="R105" s="257">
        <v>64.774069150811215</v>
      </c>
      <c r="S105" s="257">
        <v>67.815097039533711</v>
      </c>
      <c r="T105" s="257">
        <v>74.602555623460248</v>
      </c>
      <c r="U105" s="257">
        <v>76.096847282299549</v>
      </c>
      <c r="V105" s="257">
        <v>75.039797096751286</v>
      </c>
      <c r="W105" s="257">
        <v>86.346196771996432</v>
      </c>
      <c r="X105" s="257">
        <v>91.362375462835175</v>
      </c>
      <c r="Y105" s="257">
        <v>107.11365055552399</v>
      </c>
      <c r="Z105" s="257">
        <v>117.3211393344812</v>
      </c>
      <c r="AA105" s="257">
        <v>120.54667629849415</v>
      </c>
      <c r="AB105" s="257">
        <v>130.20780575441964</v>
      </c>
      <c r="AC105" s="257">
        <v>139.24714152884729</v>
      </c>
      <c r="AD105" s="257">
        <v>151.30573311994596</v>
      </c>
      <c r="AE105" s="257">
        <v>158.49981805276408</v>
      </c>
      <c r="AF105" s="257">
        <v>169.43817121530938</v>
      </c>
      <c r="AG105" s="257">
        <v>177.56197987067463</v>
      </c>
      <c r="AH105" s="257">
        <v>192.82504714489792</v>
      </c>
      <c r="AI105" s="257">
        <v>206.73368720782364</v>
      </c>
      <c r="AJ105" s="257">
        <v>218.05536977680032</v>
      </c>
      <c r="AK105" s="257">
        <v>236.3976968894813</v>
      </c>
      <c r="AL105" s="257">
        <v>234.39890939806298</v>
      </c>
      <c r="AM105" s="257">
        <v>245.96983174045263</v>
      </c>
      <c r="AN105" s="257">
        <v>249.72132666588149</v>
      </c>
      <c r="AO105" s="257">
        <v>266.50004998590322</v>
      </c>
      <c r="AP105" s="257">
        <v>270.32132285339611</v>
      </c>
      <c r="AQ105" s="257">
        <v>278.17403168198842</v>
      </c>
      <c r="AR105" s="257">
        <v>281.07013402272548</v>
      </c>
      <c r="AS105" s="257">
        <v>266.3917609251825</v>
      </c>
      <c r="AT105" s="257">
        <v>253.81312843773088</v>
      </c>
      <c r="AU105" s="257">
        <v>273.23370564794749</v>
      </c>
      <c r="AV105" s="257">
        <v>278.10986463581315</v>
      </c>
      <c r="AW105" s="257">
        <v>272.0239519193708</v>
      </c>
      <c r="AX105" s="257">
        <v>273.72687627982498</v>
      </c>
      <c r="AY105" s="257">
        <v>281.01203314986162</v>
      </c>
      <c r="AZ105" s="257">
        <v>281.33081858099945</v>
      </c>
      <c r="BA105" s="257">
        <v>283.83809805405679</v>
      </c>
      <c r="BB105" s="257">
        <v>292.41589590239835</v>
      </c>
      <c r="BC105" s="257">
        <v>290.46737423068618</v>
      </c>
      <c r="BD105" s="257">
        <v>284.87234344432818</v>
      </c>
      <c r="BE105" s="259">
        <v>275.86027254567716</v>
      </c>
      <c r="BF105" s="1098">
        <v>-3.428127621035415E-2</v>
      </c>
      <c r="BG105" s="285">
        <v>1.1611180529225829E-2</v>
      </c>
      <c r="BH105" s="284">
        <v>8.6250413284987386E-3</v>
      </c>
    </row>
    <row r="106" spans="1:60" x14ac:dyDescent="0.15">
      <c r="A106" s="162" t="s">
        <v>97</v>
      </c>
      <c r="B106" s="257">
        <v>7.3668859639999997</v>
      </c>
      <c r="C106" s="257">
        <v>8.7439073650000019</v>
      </c>
      <c r="D106" s="257">
        <v>9.9006741540000025</v>
      </c>
      <c r="E106" s="257">
        <v>12.985646961999999</v>
      </c>
      <c r="F106" s="257">
        <v>14.063613007000001</v>
      </c>
      <c r="G106" s="257">
        <v>16.258675998900003</v>
      </c>
      <c r="H106" s="257">
        <v>17.899369072659994</v>
      </c>
      <c r="I106" s="257">
        <v>22.2965942820504</v>
      </c>
      <c r="J106" s="257">
        <v>23.616328170485598</v>
      </c>
      <c r="K106" s="257">
        <v>24.276611492358406</v>
      </c>
      <c r="L106" s="257">
        <v>26.112678511384004</v>
      </c>
      <c r="M106" s="257">
        <v>27.577938943463998</v>
      </c>
      <c r="N106" s="257">
        <v>30.8912527093288</v>
      </c>
      <c r="O106" s="257">
        <v>34.776608769907995</v>
      </c>
      <c r="P106" s="257">
        <v>36.073547511560001</v>
      </c>
      <c r="Q106" s="257">
        <v>37.713995809080004</v>
      </c>
      <c r="R106" s="257">
        <v>36.761543641891997</v>
      </c>
      <c r="S106" s="257">
        <v>36.384259876012806</v>
      </c>
      <c r="T106" s="257">
        <v>40.438465516364808</v>
      </c>
      <c r="U106" s="257">
        <v>44.142121429756003</v>
      </c>
      <c r="V106" s="257">
        <v>47.020903578684802</v>
      </c>
      <c r="W106" s="257">
        <v>48.748847793069807</v>
      </c>
      <c r="X106" s="257">
        <v>57.665180879704806</v>
      </c>
      <c r="Y106" s="257">
        <v>64.925770012535665</v>
      </c>
      <c r="Z106" s="257">
        <v>74.699855485982795</v>
      </c>
      <c r="AA106" s="257">
        <v>89.731816903073181</v>
      </c>
      <c r="AB106" s="257">
        <v>99.874398762474954</v>
      </c>
      <c r="AC106" s="257">
        <v>110.44940087633749</v>
      </c>
      <c r="AD106" s="257">
        <v>124.85676356239195</v>
      </c>
      <c r="AE106" s="257">
        <v>140.00880651957476</v>
      </c>
      <c r="AF106" s="257">
        <v>153.90317812665717</v>
      </c>
      <c r="AG106" s="257">
        <v>171.93104295628791</v>
      </c>
      <c r="AH106" s="257">
        <v>178.68760425425407</v>
      </c>
      <c r="AI106" s="257">
        <v>163.79190971553402</v>
      </c>
      <c r="AJ106" s="257">
        <v>171.24585188089156</v>
      </c>
      <c r="AK106" s="257">
        <v>168.16691412064989</v>
      </c>
      <c r="AL106" s="257">
        <v>174.53305247523485</v>
      </c>
      <c r="AM106" s="257">
        <v>189.36890303411377</v>
      </c>
      <c r="AN106" s="257">
        <v>200.28777133923296</v>
      </c>
      <c r="AO106" s="257">
        <v>218.34591062140157</v>
      </c>
      <c r="AP106" s="257">
        <v>227.51853759738887</v>
      </c>
      <c r="AQ106" s="257">
        <v>227.70993372192459</v>
      </c>
      <c r="AR106" s="257">
        <v>236.6896948701006</v>
      </c>
      <c r="AS106" s="257">
        <v>237.38878516591967</v>
      </c>
      <c r="AT106" s="257">
        <v>236.48219423361326</v>
      </c>
      <c r="AU106" s="257">
        <v>248.70916152231234</v>
      </c>
      <c r="AV106" s="257">
        <v>253.54178144268769</v>
      </c>
      <c r="AW106" s="257">
        <v>270.62874053626899</v>
      </c>
      <c r="AX106" s="257">
        <v>273.87433219245275</v>
      </c>
      <c r="AY106" s="257">
        <v>280.69249298619883</v>
      </c>
      <c r="AZ106" s="257">
        <v>288.71428911267191</v>
      </c>
      <c r="BA106" s="257">
        <v>295.46390131292424</v>
      </c>
      <c r="BB106" s="257">
        <v>296.31074733350806</v>
      </c>
      <c r="BC106" s="257">
        <v>298.92188965886641</v>
      </c>
      <c r="BD106" s="257">
        <v>293.62043870070374</v>
      </c>
      <c r="BE106" s="259">
        <v>276.43869901561681</v>
      </c>
      <c r="BF106" s="1098">
        <v>-6.1089196502484122E-2</v>
      </c>
      <c r="BG106" s="285">
        <v>2.187737493641384E-2</v>
      </c>
      <c r="BH106" s="284">
        <v>8.6431263980257435E-3</v>
      </c>
    </row>
    <row r="107" spans="1:60" x14ac:dyDescent="0.15">
      <c r="A107" s="162" t="s">
        <v>96</v>
      </c>
      <c r="B107" s="257">
        <v>8.2264654826344525</v>
      </c>
      <c r="C107" s="257">
        <v>13.943996822971076</v>
      </c>
      <c r="D107" s="257">
        <v>19.045887619325221</v>
      </c>
      <c r="E107" s="257">
        <v>19.795273947433241</v>
      </c>
      <c r="F107" s="257">
        <v>23.276364618104353</v>
      </c>
      <c r="G107" s="257">
        <v>24.282179872480654</v>
      </c>
      <c r="H107" s="257">
        <v>21.845811783101801</v>
      </c>
      <c r="I107" s="257">
        <v>21.11919730161128</v>
      </c>
      <c r="J107" s="257">
        <v>22.700246508560802</v>
      </c>
      <c r="K107" s="257">
        <v>17.295286477767444</v>
      </c>
      <c r="L107" s="257">
        <v>19.762352166136182</v>
      </c>
      <c r="M107" s="257">
        <v>12.052431432646845</v>
      </c>
      <c r="N107" s="257">
        <v>12.863038280653736</v>
      </c>
      <c r="O107" s="257">
        <v>13.075706270257518</v>
      </c>
      <c r="P107" s="257">
        <v>13.894149177801772</v>
      </c>
      <c r="Q107" s="257">
        <v>14.939786599705242</v>
      </c>
      <c r="R107" s="257">
        <v>15.196125101035097</v>
      </c>
      <c r="S107" s="257">
        <v>16.357117667151471</v>
      </c>
      <c r="T107" s="257">
        <v>17.338861057955498</v>
      </c>
      <c r="U107" s="257">
        <v>17.19853794145784</v>
      </c>
      <c r="V107" s="257">
        <v>17.358933951918381</v>
      </c>
      <c r="W107" s="257">
        <v>18.941901949123611</v>
      </c>
      <c r="X107" s="257">
        <v>21.444985726741663</v>
      </c>
      <c r="Y107" s="257">
        <v>20.902819533791664</v>
      </c>
      <c r="Z107" s="257">
        <v>17.816788436437992</v>
      </c>
      <c r="AA107" s="257">
        <v>17.867134521997684</v>
      </c>
      <c r="AB107" s="257">
        <v>17.426974239344315</v>
      </c>
      <c r="AC107" s="257">
        <v>18.319368659400002</v>
      </c>
      <c r="AD107" s="257">
        <v>20.531838225200001</v>
      </c>
      <c r="AE107" s="257">
        <v>22.903047312800002</v>
      </c>
      <c r="AF107" s="257">
        <v>27.181668772221556</v>
      </c>
      <c r="AG107" s="257">
        <v>31.157581173292513</v>
      </c>
      <c r="AH107" s="257">
        <v>37.811541427194754</v>
      </c>
      <c r="AI107" s="257">
        <v>41.221328030828253</v>
      </c>
      <c r="AJ107" s="257">
        <v>40.220841826037123</v>
      </c>
      <c r="AK107" s="257">
        <v>46.968311582879082</v>
      </c>
      <c r="AL107" s="257">
        <v>51.37527291809397</v>
      </c>
      <c r="AM107" s="257">
        <v>57.521858154937782</v>
      </c>
      <c r="AN107" s="257">
        <v>62.933208739836417</v>
      </c>
      <c r="AO107" s="257">
        <v>81.361905214612776</v>
      </c>
      <c r="AP107" s="257">
        <v>86.344512390105564</v>
      </c>
      <c r="AQ107" s="257">
        <v>72.285460840278787</v>
      </c>
      <c r="AR107" s="257">
        <v>79.211298361872409</v>
      </c>
      <c r="AS107" s="257">
        <v>104.26557895351282</v>
      </c>
      <c r="AT107" s="257">
        <v>102.40652176377834</v>
      </c>
      <c r="AU107" s="257">
        <v>121.89973640444457</v>
      </c>
      <c r="AV107" s="257">
        <v>134.97033191799764</v>
      </c>
      <c r="AW107" s="257">
        <v>132.67455983241371</v>
      </c>
      <c r="AX107" s="257">
        <v>138.04042020602159</v>
      </c>
      <c r="AY107" s="257">
        <v>154.58337989924567</v>
      </c>
      <c r="AZ107" s="257">
        <v>183.51407105577604</v>
      </c>
      <c r="BA107" s="257">
        <v>196.27117063113602</v>
      </c>
      <c r="BB107" s="257">
        <v>197.56514465838015</v>
      </c>
      <c r="BC107" s="257">
        <v>239.4179589620714</v>
      </c>
      <c r="BD107" s="257">
        <v>290.50669073527746</v>
      </c>
      <c r="BE107" s="259">
        <v>282.57303992456019</v>
      </c>
      <c r="BF107" s="1098">
        <v>-2.9967324590065902E-2</v>
      </c>
      <c r="BG107" s="285">
        <v>0.10989744683148595</v>
      </c>
      <c r="BH107" s="284">
        <v>8.8349225685090318E-3</v>
      </c>
    </row>
    <row r="108" spans="1:60" x14ac:dyDescent="0.15">
      <c r="A108" s="162" t="s">
        <v>95</v>
      </c>
      <c r="B108" s="257">
        <v>53.702853840693521</v>
      </c>
      <c r="C108" s="257">
        <v>57.524608753547305</v>
      </c>
      <c r="D108" s="257">
        <v>62.933309361337649</v>
      </c>
      <c r="E108" s="257">
        <v>68.423571917456783</v>
      </c>
      <c r="F108" s="257">
        <v>73.208059030202335</v>
      </c>
      <c r="G108" s="257">
        <v>78.742205631093412</v>
      </c>
      <c r="H108" s="257">
        <v>86.505896110621734</v>
      </c>
      <c r="I108" s="257">
        <v>89.600383590722046</v>
      </c>
      <c r="J108" s="257">
        <v>92.291005465045657</v>
      </c>
      <c r="K108" s="257">
        <v>98.005772408833792</v>
      </c>
      <c r="L108" s="257">
        <v>101.10489895407918</v>
      </c>
      <c r="M108" s="257">
        <v>106.62230751067318</v>
      </c>
      <c r="N108" s="257">
        <v>113.44721611772843</v>
      </c>
      <c r="O108" s="257">
        <v>120.31611130286835</v>
      </c>
      <c r="P108" s="257">
        <v>129.22770238250612</v>
      </c>
      <c r="Q108" s="257">
        <v>138.89900339801937</v>
      </c>
      <c r="R108" s="257">
        <v>143.47982156564203</v>
      </c>
      <c r="S108" s="257">
        <v>149.79156441680621</v>
      </c>
      <c r="T108" s="257">
        <v>155.80385289054732</v>
      </c>
      <c r="U108" s="257">
        <v>158.86337332913394</v>
      </c>
      <c r="V108" s="257">
        <v>166.30152202125549</v>
      </c>
      <c r="W108" s="257">
        <v>166.90190966498233</v>
      </c>
      <c r="X108" s="257">
        <v>160.64073066623223</v>
      </c>
      <c r="Y108" s="257">
        <v>162.01420248420601</v>
      </c>
      <c r="Z108" s="257">
        <v>159.60666396926146</v>
      </c>
      <c r="AA108" s="257">
        <v>154.31632482127171</v>
      </c>
      <c r="AB108" s="257">
        <v>150.33562647039088</v>
      </c>
      <c r="AC108" s="257">
        <v>134.24695791504934</v>
      </c>
      <c r="AD108" s="257">
        <v>127.1524427810963</v>
      </c>
      <c r="AE108" s="257">
        <v>119.7259652898563</v>
      </c>
      <c r="AF108" s="257">
        <v>116.08040042291545</v>
      </c>
      <c r="AG108" s="257">
        <v>107.052818065886</v>
      </c>
      <c r="AH108" s="257">
        <v>107.11612334140808</v>
      </c>
      <c r="AI108" s="257">
        <v>101.71230394694484</v>
      </c>
      <c r="AJ108" s="257">
        <v>108.3590427376501</v>
      </c>
      <c r="AK108" s="257">
        <v>115.2992512317791</v>
      </c>
      <c r="AL108" s="257">
        <v>118.75681670286575</v>
      </c>
      <c r="AM108" s="257">
        <v>116.71195695752436</v>
      </c>
      <c r="AN108" s="257">
        <v>121.82157245690371</v>
      </c>
      <c r="AO108" s="257">
        <v>122.64171783280575</v>
      </c>
      <c r="AP108" s="257">
        <v>127.93996224119223</v>
      </c>
      <c r="AQ108" s="257">
        <v>131.7739660019559</v>
      </c>
      <c r="AR108" s="257">
        <v>123.59294871283267</v>
      </c>
      <c r="AS108" s="257">
        <v>129.31069730431398</v>
      </c>
      <c r="AT108" s="257">
        <v>113.9259461685256</v>
      </c>
      <c r="AU108" s="257">
        <v>120.62068875712336</v>
      </c>
      <c r="AV108" s="257">
        <v>111.96344798839269</v>
      </c>
      <c r="AW108" s="257">
        <v>116.55754992461807</v>
      </c>
      <c r="AX108" s="257">
        <v>108.20363147181247</v>
      </c>
      <c r="AY108" s="257">
        <v>119.61136374317108</v>
      </c>
      <c r="AZ108" s="257">
        <v>127.72725553778042</v>
      </c>
      <c r="BA108" s="257">
        <v>140.03459336416299</v>
      </c>
      <c r="BB108" s="257">
        <v>142.6161985935365</v>
      </c>
      <c r="BC108" s="257">
        <v>146.55281588422363</v>
      </c>
      <c r="BD108" s="257">
        <v>205.9958388372319</v>
      </c>
      <c r="BE108" s="259">
        <v>204.67794036875762</v>
      </c>
      <c r="BF108" s="1098">
        <v>-9.1124550104496604E-3</v>
      </c>
      <c r="BG108" s="285">
        <v>6.1020024457295152E-2</v>
      </c>
      <c r="BH108" s="284">
        <v>6.3994560667311228E-3</v>
      </c>
    </row>
    <row r="109" spans="1:60" s="161" customFormat="1" x14ac:dyDescent="0.15">
      <c r="A109" s="163" t="s">
        <v>94</v>
      </c>
      <c r="B109" s="260">
        <v>1431.3131069578635</v>
      </c>
      <c r="C109" s="260">
        <v>1549.4915158292595</v>
      </c>
      <c r="D109" s="260">
        <v>1615.9405434255748</v>
      </c>
      <c r="E109" s="260">
        <v>1721.6166940486025</v>
      </c>
      <c r="F109" s="260">
        <v>1958.2046124265655</v>
      </c>
      <c r="G109" s="260">
        <v>2234.9813198451548</v>
      </c>
      <c r="H109" s="260">
        <v>2445.5761411742437</v>
      </c>
      <c r="I109" s="260">
        <v>2583.1422162121248</v>
      </c>
      <c r="J109" s="260">
        <v>2786.1058890480322</v>
      </c>
      <c r="K109" s="260">
        <v>2826.25190424216</v>
      </c>
      <c r="L109" s="260">
        <v>2931.5094653043548</v>
      </c>
      <c r="M109" s="260">
        <v>3060.8968590938171</v>
      </c>
      <c r="N109" s="260">
        <v>3250.1835390660945</v>
      </c>
      <c r="O109" s="260">
        <v>3384.7983011023343</v>
      </c>
      <c r="P109" s="260">
        <v>3524.2528026953019</v>
      </c>
      <c r="Q109" s="260">
        <v>3555.6434908424912</v>
      </c>
      <c r="R109" s="260">
        <v>3575.548357363296</v>
      </c>
      <c r="S109" s="260">
        <v>3609.1962818440634</v>
      </c>
      <c r="T109" s="260">
        <v>3758.159760368043</v>
      </c>
      <c r="U109" s="260">
        <v>4028.7274424146085</v>
      </c>
      <c r="V109" s="260">
        <v>4160.9436172841315</v>
      </c>
      <c r="W109" s="260">
        <v>4317.7981741828416</v>
      </c>
      <c r="X109" s="260">
        <v>4560.1957051094814</v>
      </c>
      <c r="Y109" s="260">
        <v>4907.137673092343</v>
      </c>
      <c r="Z109" s="260">
        <v>5150.3012233406516</v>
      </c>
      <c r="AA109" s="260">
        <v>5351.4749410643408</v>
      </c>
      <c r="AB109" s="260">
        <v>5605.8240824021477</v>
      </c>
      <c r="AC109" s="260">
        <v>5861.4953570146763</v>
      </c>
      <c r="AD109" s="260">
        <v>6171.1229389071095</v>
      </c>
      <c r="AE109" s="260">
        <v>6504.2798235560149</v>
      </c>
      <c r="AF109" s="260">
        <v>6764.045871158969</v>
      </c>
      <c r="AG109" s="260">
        <v>7076.7490567573923</v>
      </c>
      <c r="AH109" s="260">
        <v>7227.0702554162817</v>
      </c>
      <c r="AI109" s="260">
        <v>7161.8473429196256</v>
      </c>
      <c r="AJ109" s="260">
        <v>7453.7618992252719</v>
      </c>
      <c r="AK109" s="260">
        <v>7695.5256707146973</v>
      </c>
      <c r="AL109" s="260">
        <v>7947.2959505532945</v>
      </c>
      <c r="AM109" s="260">
        <v>8389.3871484385181</v>
      </c>
      <c r="AN109" s="260">
        <v>9258.0257524612298</v>
      </c>
      <c r="AO109" s="260">
        <v>10222.326415411952</v>
      </c>
      <c r="AP109" s="260">
        <v>11174.796361547687</v>
      </c>
      <c r="AQ109" s="260">
        <v>11855.01137911363</v>
      </c>
      <c r="AR109" s="260">
        <v>12640.860662542409</v>
      </c>
      <c r="AS109" s="260">
        <v>12940.315711049891</v>
      </c>
      <c r="AT109" s="260">
        <v>13224.327530202872</v>
      </c>
      <c r="AU109" s="260">
        <v>13976.318026284232</v>
      </c>
      <c r="AV109" s="260">
        <v>14848.324739267073</v>
      </c>
      <c r="AW109" s="260">
        <v>15285.603010202034</v>
      </c>
      <c r="AX109" s="260">
        <v>15637.024392210193</v>
      </c>
      <c r="AY109" s="260">
        <v>15818.179171695914</v>
      </c>
      <c r="AZ109" s="260">
        <v>15955.881398524174</v>
      </c>
      <c r="BA109" s="260">
        <v>16118.966561407917</v>
      </c>
      <c r="BB109" s="260">
        <v>16475.744449403606</v>
      </c>
      <c r="BC109" s="260">
        <v>16894.51673574109</v>
      </c>
      <c r="BD109" s="260">
        <v>17178.568044795265</v>
      </c>
      <c r="BE109" s="260">
        <v>16752.880033814716</v>
      </c>
      <c r="BF109" s="286">
        <v>-2.7444715183384871E-2</v>
      </c>
      <c r="BG109" s="286">
        <v>2.650563140591955E-2</v>
      </c>
      <c r="BH109" s="286">
        <v>0.52379518561922611</v>
      </c>
    </row>
    <row r="110" spans="1:60" x14ac:dyDescent="0.15">
      <c r="B110" s="257"/>
      <c r="C110" s="1182"/>
      <c r="D110" s="1182"/>
      <c r="E110" s="1182"/>
      <c r="F110" s="1182"/>
      <c r="G110" s="1182"/>
      <c r="H110" s="1182"/>
      <c r="I110" s="1182"/>
      <c r="J110" s="1182"/>
      <c r="K110" s="1182"/>
      <c r="L110" s="1182"/>
      <c r="M110" s="1182"/>
      <c r="N110" s="1182"/>
      <c r="O110" s="1182"/>
      <c r="P110" s="1182"/>
      <c r="Q110" s="1182"/>
      <c r="R110" s="1182"/>
      <c r="S110" s="1182"/>
      <c r="T110" s="1182"/>
      <c r="U110" s="1182"/>
      <c r="V110" s="1182"/>
      <c r="W110" s="1182"/>
      <c r="X110" s="1182"/>
      <c r="Y110" s="1182"/>
      <c r="Z110" s="1182"/>
      <c r="AA110" s="1182"/>
      <c r="AB110" s="1182"/>
      <c r="AC110" s="1182"/>
      <c r="AD110" s="1182"/>
      <c r="AE110" s="1182"/>
      <c r="AF110" s="1182"/>
      <c r="AG110" s="1182"/>
      <c r="AH110" s="1182"/>
      <c r="AI110" s="1182"/>
      <c r="AJ110" s="1182"/>
      <c r="AK110" s="1182"/>
      <c r="AL110" s="1182"/>
      <c r="AM110" s="1182"/>
      <c r="AN110" s="1182"/>
      <c r="AO110" s="1182"/>
      <c r="AP110" s="1182"/>
      <c r="AQ110" s="1182"/>
      <c r="AR110" s="1182"/>
      <c r="AS110" s="1182"/>
      <c r="AT110" s="1182"/>
      <c r="AU110" s="1182"/>
      <c r="AV110" s="1182"/>
      <c r="AW110" s="1182"/>
      <c r="AX110" s="1182"/>
      <c r="AY110" s="1182"/>
      <c r="AZ110" s="1182"/>
      <c r="BA110" s="1182"/>
      <c r="BB110" s="1182"/>
      <c r="BC110" s="1182"/>
      <c r="BD110" s="1182"/>
      <c r="BE110" s="1182"/>
      <c r="BF110" s="1098"/>
      <c r="BG110" s="285"/>
      <c r="BH110" s="284"/>
    </row>
    <row r="111" spans="1:60" s="315" customFormat="1" x14ac:dyDescent="0.15">
      <c r="A111" s="1099" t="s">
        <v>93</v>
      </c>
      <c r="B111" s="1100">
        <v>11189.710672665746</v>
      </c>
      <c r="C111" s="1100">
        <v>11694.894484177312</v>
      </c>
      <c r="D111" s="1100">
        <v>12055.547103935369</v>
      </c>
      <c r="E111" s="1100">
        <v>12701.48048971129</v>
      </c>
      <c r="F111" s="1100">
        <v>13483.695285369075</v>
      </c>
      <c r="G111" s="1100">
        <v>14291.709385653472</v>
      </c>
      <c r="H111" s="1100">
        <v>14762.39558760985</v>
      </c>
      <c r="I111" s="1100">
        <v>15463.070164029077</v>
      </c>
      <c r="J111" s="1100">
        <v>16332.13679492405</v>
      </c>
      <c r="K111" s="1100">
        <v>16239.619095483948</v>
      </c>
      <c r="L111" s="1100">
        <v>16216.084515630668</v>
      </c>
      <c r="M111" s="1100">
        <v>17086.686280661706</v>
      </c>
      <c r="N111" s="1100">
        <v>17636.702647873812</v>
      </c>
      <c r="O111" s="1100">
        <v>17993.96915655398</v>
      </c>
      <c r="P111" s="1100">
        <v>18568.222665284567</v>
      </c>
      <c r="Q111" s="1100">
        <v>18396.057347053498</v>
      </c>
      <c r="R111" s="1100">
        <v>18167.993114621033</v>
      </c>
      <c r="S111" s="1100">
        <v>18004.097105172703</v>
      </c>
      <c r="T111" s="1100">
        <v>18145.533438248171</v>
      </c>
      <c r="U111" s="1100">
        <v>18837.939472628921</v>
      </c>
      <c r="V111" s="1100">
        <v>19237.392884528166</v>
      </c>
      <c r="W111" s="1100">
        <v>19566.045380355801</v>
      </c>
      <c r="X111" s="1100">
        <v>20175.016171100178</v>
      </c>
      <c r="Y111" s="1100">
        <v>20846.61009487131</v>
      </c>
      <c r="Z111" s="1100">
        <v>21226.257533481959</v>
      </c>
      <c r="AA111" s="1100">
        <v>21328.251002020439</v>
      </c>
      <c r="AB111" s="1100">
        <v>21341.900372293749</v>
      </c>
      <c r="AC111" s="1100">
        <v>21419.528420312276</v>
      </c>
      <c r="AD111" s="1100">
        <v>21483.363898308333</v>
      </c>
      <c r="AE111" s="1100">
        <v>21709.191918106135</v>
      </c>
      <c r="AF111" s="1100">
        <v>21995.141668105884</v>
      </c>
      <c r="AG111" s="1100">
        <v>22593.288060279992</v>
      </c>
      <c r="AH111" s="1100">
        <v>22757.529583690375</v>
      </c>
      <c r="AI111" s="1100">
        <v>22817.394451378321</v>
      </c>
      <c r="AJ111" s="1100">
        <v>23114.639190038717</v>
      </c>
      <c r="AK111" s="1100">
        <v>23663.54402588071</v>
      </c>
      <c r="AL111" s="1100">
        <v>23995.243297200628</v>
      </c>
      <c r="AM111" s="1100">
        <v>24539.478028440131</v>
      </c>
      <c r="AN111" s="1100">
        <v>25755.702687806552</v>
      </c>
      <c r="AO111" s="1100">
        <v>27076.611383099164</v>
      </c>
      <c r="AP111" s="1100">
        <v>28160.016092584388</v>
      </c>
      <c r="AQ111" s="1100">
        <v>29040.42693328016</v>
      </c>
      <c r="AR111" s="1100">
        <v>30077.911584778089</v>
      </c>
      <c r="AS111" s="1100">
        <v>30330.348970614443</v>
      </c>
      <c r="AT111" s="1100">
        <v>29695.078840510247</v>
      </c>
      <c r="AU111" s="1100">
        <v>31045.053552706002</v>
      </c>
      <c r="AV111" s="1100">
        <v>31931.88298382908</v>
      </c>
      <c r="AW111" s="1100">
        <v>32249.824334576126</v>
      </c>
      <c r="AX111" s="1100">
        <v>32773.203688387061</v>
      </c>
      <c r="AY111" s="1100">
        <v>32835.09556878548</v>
      </c>
      <c r="AZ111" s="1100">
        <v>32897.176118287622</v>
      </c>
      <c r="BA111" s="1100">
        <v>33046.728912802602</v>
      </c>
      <c r="BB111" s="1100">
        <v>33428.77430705975</v>
      </c>
      <c r="BC111" s="1100">
        <v>34046.062364995654</v>
      </c>
      <c r="BD111" s="1100">
        <v>34039.785946593307</v>
      </c>
      <c r="BE111" s="1100">
        <v>31983.646459082298</v>
      </c>
      <c r="BF111" s="1101">
        <v>-6.297120972080672E-2</v>
      </c>
      <c r="BG111" s="1101">
        <v>1.3748521390561486E-2</v>
      </c>
      <c r="BH111" s="1101">
        <v>1</v>
      </c>
    </row>
    <row r="112" spans="1:60" x14ac:dyDescent="0.15">
      <c r="A112" s="168" t="s">
        <v>92</v>
      </c>
      <c r="B112" s="257">
        <v>7701.2828619319707</v>
      </c>
      <c r="C112" s="257">
        <v>8003.1758224924515</v>
      </c>
      <c r="D112" s="257">
        <v>8270.8664192534288</v>
      </c>
      <c r="E112" s="257">
        <v>8782.7648919059957</v>
      </c>
      <c r="F112" s="257">
        <v>9306.6910084557658</v>
      </c>
      <c r="G112" s="257">
        <v>9791.4511636063853</v>
      </c>
      <c r="H112" s="257">
        <v>9934.0968820185371</v>
      </c>
      <c r="I112" s="257">
        <v>10365.243321912496</v>
      </c>
      <c r="J112" s="257">
        <v>10962.254327055491</v>
      </c>
      <c r="K112" s="257">
        <v>10685.235754294839</v>
      </c>
      <c r="L112" s="257">
        <v>10336.480915152893</v>
      </c>
      <c r="M112" s="257">
        <v>10929.463990482049</v>
      </c>
      <c r="N112" s="257">
        <v>11126.571289428757</v>
      </c>
      <c r="O112" s="257">
        <v>11168.709959607191</v>
      </c>
      <c r="P112" s="257">
        <v>11466.611344460949</v>
      </c>
      <c r="Q112" s="257">
        <v>11178.49859597091</v>
      </c>
      <c r="R112" s="257">
        <v>10826.298078915561</v>
      </c>
      <c r="S112" s="257">
        <v>10442.889955441951</v>
      </c>
      <c r="T112" s="257">
        <v>10339.324792457706</v>
      </c>
      <c r="U112" s="257">
        <v>10726.926128896563</v>
      </c>
      <c r="V112" s="257">
        <v>10919.480407802492</v>
      </c>
      <c r="W112" s="257">
        <v>10970.497305624471</v>
      </c>
      <c r="X112" s="257">
        <v>11221.393129029322</v>
      </c>
      <c r="Y112" s="257">
        <v>11551.337730337438</v>
      </c>
      <c r="Z112" s="257">
        <v>11753.342106607332</v>
      </c>
      <c r="AA112" s="257">
        <v>11693.708652362897</v>
      </c>
      <c r="AB112" s="257">
        <v>11687.699317881241</v>
      </c>
      <c r="AC112" s="257">
        <v>11724.348108236023</v>
      </c>
      <c r="AD112" s="257">
        <v>11802.792235259441</v>
      </c>
      <c r="AE112" s="257">
        <v>11979.467286032619</v>
      </c>
      <c r="AF112" s="257">
        <v>12141.303658275476</v>
      </c>
      <c r="AG112" s="257">
        <v>12560.870705930702</v>
      </c>
      <c r="AH112" s="257">
        <v>12662.584256999769</v>
      </c>
      <c r="AI112" s="257">
        <v>12681.464587977753</v>
      </c>
      <c r="AJ112" s="257">
        <v>12772.890881856873</v>
      </c>
      <c r="AK112" s="257">
        <v>13052.669778371152</v>
      </c>
      <c r="AL112" s="257">
        <v>13018.29177332461</v>
      </c>
      <c r="AM112" s="257">
        <v>13097.640636913831</v>
      </c>
      <c r="AN112" s="257">
        <v>13341.480525750778</v>
      </c>
      <c r="AO112" s="257">
        <v>13500.948727064344</v>
      </c>
      <c r="AP112" s="257">
        <v>13611.408968120664</v>
      </c>
      <c r="AQ112" s="257">
        <v>13602.227999287104</v>
      </c>
      <c r="AR112" s="257">
        <v>13714.687498728079</v>
      </c>
      <c r="AS112" s="257">
        <v>13492.592809888518</v>
      </c>
      <c r="AT112" s="257">
        <v>12576.04700031289</v>
      </c>
      <c r="AU112" s="257">
        <v>13016.490544125994</v>
      </c>
      <c r="AV112" s="257">
        <v>12830.659917983536</v>
      </c>
      <c r="AW112" s="257">
        <v>12643.825802404665</v>
      </c>
      <c r="AX112" s="257">
        <v>12726.071660470176</v>
      </c>
      <c r="AY112" s="257">
        <v>12505.803551436826</v>
      </c>
      <c r="AZ112" s="257">
        <v>12423.662063310383</v>
      </c>
      <c r="BA112" s="257">
        <v>12336.657945127701</v>
      </c>
      <c r="BB112" s="257">
        <v>12357.682786909016</v>
      </c>
      <c r="BC112" s="257">
        <v>12446.938923403073</v>
      </c>
      <c r="BD112" s="257">
        <v>12084.130088108901</v>
      </c>
      <c r="BE112" s="259">
        <v>10730.344532786528</v>
      </c>
      <c r="BF112" s="285">
        <v>-0.11445618563147575</v>
      </c>
      <c r="BG112" s="285">
        <v>-3.9821445700368718E-3</v>
      </c>
      <c r="BH112" s="285">
        <v>0.33549472060711405</v>
      </c>
    </row>
    <row r="113" spans="1:60" x14ac:dyDescent="0.15">
      <c r="A113" s="168" t="s">
        <v>91</v>
      </c>
      <c r="B113" s="257">
        <v>3488.427810733775</v>
      </c>
      <c r="C113" s="257">
        <v>3691.7186616848576</v>
      </c>
      <c r="D113" s="257">
        <v>3784.6806846819436</v>
      </c>
      <c r="E113" s="257">
        <v>3918.7155978052947</v>
      </c>
      <c r="F113" s="257">
        <v>4177.0042769133152</v>
      </c>
      <c r="G113" s="257">
        <v>4500.258222047084</v>
      </c>
      <c r="H113" s="257">
        <v>4828.29870559132</v>
      </c>
      <c r="I113" s="257">
        <v>5097.8268421165776</v>
      </c>
      <c r="J113" s="257">
        <v>5369.882467868556</v>
      </c>
      <c r="K113" s="257">
        <v>5554.3833411891083</v>
      </c>
      <c r="L113" s="257">
        <v>5879.6036004777698</v>
      </c>
      <c r="M113" s="257">
        <v>6157.2222901796531</v>
      </c>
      <c r="N113" s="257">
        <v>6510.13135844506</v>
      </c>
      <c r="O113" s="257">
        <v>6825.259196946783</v>
      </c>
      <c r="P113" s="257">
        <v>7101.6113208236184</v>
      </c>
      <c r="Q113" s="257">
        <v>7217.5587510825908</v>
      </c>
      <c r="R113" s="257">
        <v>7341.6950357054748</v>
      </c>
      <c r="S113" s="257">
        <v>7561.2071497307488</v>
      </c>
      <c r="T113" s="257">
        <v>7806.2086457904607</v>
      </c>
      <c r="U113" s="257">
        <v>8111.0133437323693</v>
      </c>
      <c r="V113" s="257">
        <v>8317.912476725669</v>
      </c>
      <c r="W113" s="257">
        <v>8595.5480747313341</v>
      </c>
      <c r="X113" s="257">
        <v>8953.6230420708671</v>
      </c>
      <c r="Y113" s="257">
        <v>9295.2723645338683</v>
      </c>
      <c r="Z113" s="257">
        <v>9472.9154268746406</v>
      </c>
      <c r="AA113" s="257">
        <v>9634.5423496575459</v>
      </c>
      <c r="AB113" s="257">
        <v>9654.2010544125078</v>
      </c>
      <c r="AC113" s="257">
        <v>9695.1803120762543</v>
      </c>
      <c r="AD113" s="257">
        <v>9680.5716630488896</v>
      </c>
      <c r="AE113" s="257">
        <v>9729.7246320735157</v>
      </c>
      <c r="AF113" s="257">
        <v>9853.8380098304187</v>
      </c>
      <c r="AG113" s="257">
        <v>10032.4173543493</v>
      </c>
      <c r="AH113" s="257">
        <v>10094.945326690598</v>
      </c>
      <c r="AI113" s="257">
        <v>10135.929863400574</v>
      </c>
      <c r="AJ113" s="257">
        <v>10341.748308181841</v>
      </c>
      <c r="AK113" s="257">
        <v>10610.874247509542</v>
      </c>
      <c r="AL113" s="257">
        <v>10976.95152387604</v>
      </c>
      <c r="AM113" s="257">
        <v>11441.837391526306</v>
      </c>
      <c r="AN113" s="257">
        <v>12414.222162055781</v>
      </c>
      <c r="AO113" s="257">
        <v>13575.662656034836</v>
      </c>
      <c r="AP113" s="257">
        <v>14548.607124463735</v>
      </c>
      <c r="AQ113" s="257">
        <v>15438.198933993035</v>
      </c>
      <c r="AR113" s="257">
        <v>16363.224086050008</v>
      </c>
      <c r="AS113" s="257">
        <v>16837.756160725909</v>
      </c>
      <c r="AT113" s="257">
        <v>17119.031840197353</v>
      </c>
      <c r="AU113" s="257">
        <v>18028.563008579997</v>
      </c>
      <c r="AV113" s="257">
        <v>19101.223065845566</v>
      </c>
      <c r="AW113" s="257">
        <v>19605.998532171456</v>
      </c>
      <c r="AX113" s="257">
        <v>20047.132027916872</v>
      </c>
      <c r="AY113" s="257">
        <v>20329.29201734866</v>
      </c>
      <c r="AZ113" s="257">
        <v>20473.514054977266</v>
      </c>
      <c r="BA113" s="257">
        <v>20710.070967674892</v>
      </c>
      <c r="BB113" s="257">
        <v>21071.091520150716</v>
      </c>
      <c r="BC113" s="257">
        <v>21599.123441592568</v>
      </c>
      <c r="BD113" s="257">
        <v>21955.655858484428</v>
      </c>
      <c r="BE113" s="259">
        <v>21253.301926295731</v>
      </c>
      <c r="BF113" s="285">
        <v>-3.4634495459219261E-2</v>
      </c>
      <c r="BG113" s="285">
        <v>2.5195571516522852E-2</v>
      </c>
      <c r="BH113" s="285">
        <v>0.66450527939288473</v>
      </c>
    </row>
    <row r="114" spans="1:60" x14ac:dyDescent="0.15">
      <c r="A114" s="272" t="s">
        <v>90</v>
      </c>
      <c r="B114" s="273">
        <v>2616.3858670011991</v>
      </c>
      <c r="C114" s="273">
        <v>2663.1802534694166</v>
      </c>
      <c r="D114" s="273">
        <v>2742.0477045565162</v>
      </c>
      <c r="E114" s="273">
        <v>2923.8333701044289</v>
      </c>
      <c r="F114" s="273">
        <v>3148.0768665186711</v>
      </c>
      <c r="G114" s="273">
        <v>3332.435673802469</v>
      </c>
      <c r="H114" s="273">
        <v>3409.4120169850507</v>
      </c>
      <c r="I114" s="273">
        <v>3553.933654733496</v>
      </c>
      <c r="J114" s="273">
        <v>3731.2630746689429</v>
      </c>
      <c r="K114" s="273">
        <v>3660.4942619910635</v>
      </c>
      <c r="L114" s="273">
        <v>3591.5077565731131</v>
      </c>
      <c r="M114" s="273">
        <v>3844.9157435337243</v>
      </c>
      <c r="N114" s="273">
        <v>3828.4774215128655</v>
      </c>
      <c r="O114" s="273">
        <v>3867.4641837638869</v>
      </c>
      <c r="P114" s="273">
        <v>3990.83956244511</v>
      </c>
      <c r="Q114" s="273">
        <v>3939.6202720934898</v>
      </c>
      <c r="R114" s="273">
        <v>3758.2545135456335</v>
      </c>
      <c r="S114" s="273">
        <v>3668.0410123031525</v>
      </c>
      <c r="T114" s="273">
        <v>3620.9972780959993</v>
      </c>
      <c r="U114" s="273">
        <v>3656.6136436338916</v>
      </c>
      <c r="V114" s="273">
        <v>3789.9203942845793</v>
      </c>
      <c r="W114" s="273">
        <v>3800.6666397881986</v>
      </c>
      <c r="X114" s="273">
        <v>3843.2304278625488</v>
      </c>
      <c r="Y114" s="273">
        <v>3812.9475947421688</v>
      </c>
      <c r="Z114" s="273">
        <v>3835.4521817438313</v>
      </c>
      <c r="AA114" s="273">
        <v>3753.9018702896046</v>
      </c>
      <c r="AB114" s="273">
        <v>3684.0900288981175</v>
      </c>
      <c r="AC114" s="273">
        <v>3558.8527717268335</v>
      </c>
      <c r="AD114" s="273">
        <v>3500.5551489069994</v>
      </c>
      <c r="AE114" s="273">
        <v>3453.1286803337721</v>
      </c>
      <c r="AF114" s="273">
        <v>3512.7642074373116</v>
      </c>
      <c r="AG114" s="273">
        <v>3608.5800879239932</v>
      </c>
      <c r="AH114" s="273">
        <v>3556.5753082830729</v>
      </c>
      <c r="AI114" s="273">
        <v>3572.8893756046332</v>
      </c>
      <c r="AJ114" s="273">
        <v>3521.3619329977764</v>
      </c>
      <c r="AK114" s="273">
        <v>3513.4479020854392</v>
      </c>
      <c r="AL114" s="273">
        <v>3570.7180667847597</v>
      </c>
      <c r="AM114" s="273">
        <v>3573.548592899107</v>
      </c>
      <c r="AN114" s="273">
        <v>3667.3226741747362</v>
      </c>
      <c r="AO114" s="273">
        <v>3685.2901106238528</v>
      </c>
      <c r="AP114" s="273">
        <v>3673.3057222140815</v>
      </c>
      <c r="AQ114" s="273">
        <v>3707.2068050513799</v>
      </c>
      <c r="AR114" s="273">
        <v>3650.5692730746755</v>
      </c>
      <c r="AS114" s="273">
        <v>3579.2807895554638</v>
      </c>
      <c r="AT114" s="273">
        <v>3309.8761530322736</v>
      </c>
      <c r="AU114" s="273">
        <v>3386.1974578185582</v>
      </c>
      <c r="AV114" s="273">
        <v>3300.0955558135643</v>
      </c>
      <c r="AW114" s="273">
        <v>3218.6010462601039</v>
      </c>
      <c r="AX114" s="273">
        <v>3145.6582999325055</v>
      </c>
      <c r="AY114" s="273">
        <v>2980.8418542534423</v>
      </c>
      <c r="AZ114" s="273">
        <v>3044.2554666895512</v>
      </c>
      <c r="BA114" s="273">
        <v>3075.7555523532264</v>
      </c>
      <c r="BB114" s="273">
        <v>3114.2820671285581</v>
      </c>
      <c r="BC114" s="273">
        <v>3069.3489932554949</v>
      </c>
      <c r="BD114" s="273">
        <v>2935.5358769931167</v>
      </c>
      <c r="BE114" s="260">
        <v>2549.8182197207257</v>
      </c>
      <c r="BF114" s="292">
        <v>-0.13376922993765084</v>
      </c>
      <c r="BG114" s="292">
        <v>-1.1930337826765003E-2</v>
      </c>
      <c r="BH114" s="292">
        <v>7.9722561434100073E-2</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1098"/>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1098"/>
      <c r="BG116" s="300"/>
      <c r="BH116" s="300"/>
    </row>
    <row r="117" spans="1:60" x14ac:dyDescent="0.15">
      <c r="A117" s="168" t="s">
        <v>218</v>
      </c>
      <c r="BG117" s="1102"/>
    </row>
    <row r="118" spans="1:60" x14ac:dyDescent="0.15">
      <c r="A118" s="1001" t="s">
        <v>84</v>
      </c>
      <c r="BF118" s="1098"/>
    </row>
    <row r="119" spans="1:60" x14ac:dyDescent="0.15">
      <c r="A119" s="1001" t="s">
        <v>83</v>
      </c>
      <c r="BF119" s="1098"/>
    </row>
    <row r="120" spans="1:60" x14ac:dyDescent="0.15">
      <c r="A120" s="1103" t="s">
        <v>219</v>
      </c>
      <c r="BF120" s="1098"/>
    </row>
    <row r="121" spans="1:60" x14ac:dyDescent="0.15">
      <c r="A121" s="1103" t="s">
        <v>979</v>
      </c>
      <c r="BF121" s="1098"/>
    </row>
    <row r="122" spans="1:60" x14ac:dyDescent="0.15">
      <c r="A122" s="1104" t="s">
        <v>220</v>
      </c>
      <c r="BF122" s="1098"/>
    </row>
    <row r="123" spans="1:60" x14ac:dyDescent="0.15">
      <c r="A123" s="1105" t="s">
        <v>221</v>
      </c>
      <c r="BF123" s="1098"/>
    </row>
    <row r="124" spans="1:60" x14ac:dyDescent="0.15">
      <c r="A124" s="1105" t="s">
        <v>222</v>
      </c>
      <c r="BF124" s="1098"/>
    </row>
    <row r="125" spans="1:60" x14ac:dyDescent="0.15">
      <c r="A125" s="161" t="s">
        <v>223</v>
      </c>
      <c r="BF125" s="1098"/>
    </row>
    <row r="126" spans="1:60" x14ac:dyDescent="0.15">
      <c r="BF126" s="1098"/>
    </row>
    <row r="127" spans="1:60" x14ac:dyDescent="0.15">
      <c r="BF127" s="1098"/>
    </row>
    <row r="128" spans="1:60" x14ac:dyDescent="0.15">
      <c r="BF128" s="1098"/>
    </row>
    <row r="129" spans="58:58" x14ac:dyDescent="0.15">
      <c r="BF129" s="1098"/>
    </row>
    <row r="130" spans="58:58" x14ac:dyDescent="0.15">
      <c r="BF130" s="1098"/>
    </row>
    <row r="131" spans="58:58" x14ac:dyDescent="0.15">
      <c r="BF131" s="1098"/>
    </row>
    <row r="132" spans="58:58" x14ac:dyDescent="0.15">
      <c r="BF132" s="1098"/>
    </row>
    <row r="133" spans="58:58" x14ac:dyDescent="0.15">
      <c r="BF133" s="1098"/>
    </row>
    <row r="134" spans="58:58" x14ac:dyDescent="0.15">
      <c r="BF134" s="1098"/>
    </row>
    <row r="135" spans="58:58" x14ac:dyDescent="0.15">
      <c r="BF135" s="1098"/>
    </row>
    <row r="136" spans="58:58" x14ac:dyDescent="0.15">
      <c r="BF136" s="1098"/>
    </row>
    <row r="137" spans="58:58" x14ac:dyDescent="0.15">
      <c r="BF137" s="1098"/>
    </row>
    <row r="138" spans="58:58" x14ac:dyDescent="0.15">
      <c r="BF138" s="1098"/>
    </row>
    <row r="139" spans="58:58" x14ac:dyDescent="0.15">
      <c r="BF139" s="1098"/>
    </row>
    <row r="140" spans="58:58" x14ac:dyDescent="0.15">
      <c r="BF140" s="1098"/>
    </row>
    <row r="141" spans="58:58" x14ac:dyDescent="0.15">
      <c r="BF141" s="1098"/>
    </row>
    <row r="142" spans="58:58" x14ac:dyDescent="0.15">
      <c r="BF142" s="1098"/>
    </row>
    <row r="143" spans="58:58" x14ac:dyDescent="0.15">
      <c r="BF143" s="1098"/>
    </row>
    <row r="144" spans="58:58" x14ac:dyDescent="0.15">
      <c r="BF144" s="1098"/>
    </row>
    <row r="145" spans="58:58" x14ac:dyDescent="0.15">
      <c r="BF145" s="1098"/>
    </row>
    <row r="146" spans="58:58" x14ac:dyDescent="0.15">
      <c r="BF146" s="1098"/>
    </row>
    <row r="147" spans="58:58" x14ac:dyDescent="0.15">
      <c r="BF147" s="1098"/>
    </row>
    <row r="148" spans="58:58" x14ac:dyDescent="0.15">
      <c r="BF148" s="1098"/>
    </row>
    <row r="149" spans="58:58" x14ac:dyDescent="0.15">
      <c r="BF149" s="1098"/>
    </row>
    <row r="150" spans="58:58" x14ac:dyDescent="0.15">
      <c r="BF150" s="1098"/>
    </row>
    <row r="151" spans="58:58" x14ac:dyDescent="0.15">
      <c r="BF151" s="1098"/>
    </row>
    <row r="152" spans="58:58" x14ac:dyDescent="0.15">
      <c r="BF152" s="1098"/>
    </row>
    <row r="153" spans="58:58" x14ac:dyDescent="0.15">
      <c r="BF153" s="1098"/>
    </row>
    <row r="154" spans="58:58" x14ac:dyDescent="0.15">
      <c r="BF154" s="1098"/>
    </row>
    <row r="155" spans="58:58" x14ac:dyDescent="0.15">
      <c r="BF155" s="1098"/>
    </row>
    <row r="156" spans="58:58" x14ac:dyDescent="0.15">
      <c r="BF156" s="1098"/>
    </row>
    <row r="157" spans="58:58" x14ac:dyDescent="0.15">
      <c r="BF157" s="1098"/>
    </row>
    <row r="158" spans="58:58" x14ac:dyDescent="0.15">
      <c r="BF158" s="1098"/>
    </row>
    <row r="159" spans="58:58" x14ac:dyDescent="0.15">
      <c r="BF159" s="1098"/>
    </row>
    <row r="160" spans="58:58" x14ac:dyDescent="0.15">
      <c r="BF160" s="1098"/>
    </row>
    <row r="161" spans="58:58" x14ac:dyDescent="0.15">
      <c r="BF161" s="1098"/>
    </row>
    <row r="162" spans="58:58" x14ac:dyDescent="0.15">
      <c r="BF162" s="1098"/>
    </row>
    <row r="163" spans="58:58" x14ac:dyDescent="0.15">
      <c r="BF163" s="1098"/>
    </row>
    <row r="164" spans="58:58" x14ac:dyDescent="0.15">
      <c r="BF164" s="1098"/>
    </row>
    <row r="165" spans="58:58" x14ac:dyDescent="0.15">
      <c r="BF165" s="1098"/>
    </row>
    <row r="166" spans="58:58" x14ac:dyDescent="0.15">
      <c r="BF166" s="1098"/>
    </row>
  </sheetData>
  <mergeCells count="1">
    <mergeCell ref="BF2:BG2"/>
  </mergeCells>
  <conditionalFormatting sqref="BF4:BH5 BG10:BG53 BG55:BG66 BF110:BG110 BF6:BG9 BF10:BF66 BF118:BF166 BG117 BH8 BH21 BH57 BF68:BG88 BH64 BH78 BG90:BG108 BF90:BF109 BG111:BG114 BF115:BF116">
    <cfRule type="cellIs" dxfId="547" priority="41" operator="lessThanOrEqual">
      <formula>0</formula>
    </cfRule>
    <cfRule type="cellIs" dxfId="546" priority="42" operator="greaterThan">
      <formula>0</formula>
    </cfRule>
  </conditionalFormatting>
  <conditionalFormatting sqref="BG55:BG56 BF4:BH5 BG10:BG53 BF6:BG9 BH8 BF21 BH21">
    <cfRule type="cellIs" dxfId="545" priority="39" operator="lessThanOrEqual">
      <formula>0</formula>
    </cfRule>
    <cfRule type="cellIs" dxfId="544" priority="40" operator="greaterThan">
      <formula>0</formula>
    </cfRule>
  </conditionalFormatting>
  <conditionalFormatting sqref="BG54">
    <cfRule type="cellIs" dxfId="543" priority="37" operator="lessThanOrEqual">
      <formula>0</formula>
    </cfRule>
    <cfRule type="cellIs" dxfId="542" priority="38" operator="greaterThan">
      <formula>0</formula>
    </cfRule>
  </conditionalFormatting>
  <conditionalFormatting sqref="BF21">
    <cfRule type="cellIs" dxfId="541" priority="33" operator="lessThanOrEqual">
      <formula>0</formula>
    </cfRule>
    <cfRule type="cellIs" dxfId="540" priority="34" operator="greaterThan">
      <formula>0</formula>
    </cfRule>
  </conditionalFormatting>
  <conditionalFormatting sqref="BF21">
    <cfRule type="cellIs" dxfId="539" priority="35" operator="lessThanOrEqual">
      <formula>0</formula>
    </cfRule>
    <cfRule type="cellIs" dxfId="538" priority="36" operator="greaterThan">
      <formula>0</formula>
    </cfRule>
  </conditionalFormatting>
  <conditionalFormatting sqref="BF57">
    <cfRule type="cellIs" dxfId="537" priority="31" operator="lessThanOrEqual">
      <formula>0</formula>
    </cfRule>
    <cfRule type="cellIs" dxfId="536" priority="32" operator="greaterThan">
      <formula>0</formula>
    </cfRule>
  </conditionalFormatting>
  <conditionalFormatting sqref="BF78">
    <cfRule type="cellIs" dxfId="535" priority="29" operator="lessThanOrEqual">
      <formula>0</formula>
    </cfRule>
    <cfRule type="cellIs" dxfId="534" priority="30" operator="greaterThan">
      <formula>0</formula>
    </cfRule>
  </conditionalFormatting>
  <conditionalFormatting sqref="BF109">
    <cfRule type="cellIs" dxfId="533" priority="27" operator="lessThanOrEqual">
      <formula>0</formula>
    </cfRule>
    <cfRule type="cellIs" dxfId="532" priority="28" operator="greaterThan">
      <formula>0</formula>
    </cfRule>
  </conditionalFormatting>
  <conditionalFormatting sqref="BF109:BH109">
    <cfRule type="cellIs" dxfId="531" priority="25" operator="lessThanOrEqual">
      <formula>0</formula>
    </cfRule>
    <cfRule type="cellIs" dxfId="530" priority="26" operator="greaterThan">
      <formula>0</formula>
    </cfRule>
  </conditionalFormatting>
  <conditionalFormatting sqref="BH6:BH66 BH68:BH88 BH90:BH110">
    <cfRule type="cellIs" dxfId="529" priority="23" operator="lessThanOrEqual">
      <formula>0</formula>
    </cfRule>
    <cfRule type="cellIs" dxfId="528" priority="24" operator="greaterThan">
      <formula>0</formula>
    </cfRule>
  </conditionalFormatting>
  <conditionalFormatting sqref="BH6:BH66 BH68:BH88 BH90:BH110">
    <cfRule type="cellIs" dxfId="527" priority="21" operator="lessThanOrEqual">
      <formula>0</formula>
    </cfRule>
    <cfRule type="cellIs" dxfId="526" priority="22" operator="greaterThan">
      <formula>0</formula>
    </cfRule>
  </conditionalFormatting>
  <conditionalFormatting sqref="BF67:BH67">
    <cfRule type="cellIs" dxfId="525" priority="19" operator="lessThanOrEqual">
      <formula>0</formula>
    </cfRule>
    <cfRule type="cellIs" dxfId="524" priority="20" operator="greaterThan">
      <formula>0</formula>
    </cfRule>
  </conditionalFormatting>
  <conditionalFormatting sqref="BF67">
    <cfRule type="cellIs" dxfId="523" priority="17" operator="lessThanOrEqual">
      <formula>0</formula>
    </cfRule>
    <cfRule type="cellIs" dxfId="522" priority="18" operator="greaterThan">
      <formula>0</formula>
    </cfRule>
  </conditionalFormatting>
  <conditionalFormatting sqref="BH67">
    <cfRule type="cellIs" dxfId="521" priority="15" operator="lessThanOrEqual">
      <formula>0</formula>
    </cfRule>
    <cfRule type="cellIs" dxfId="520" priority="16" operator="greaterThan">
      <formula>0</formula>
    </cfRule>
  </conditionalFormatting>
  <conditionalFormatting sqref="BH67">
    <cfRule type="cellIs" dxfId="519" priority="13" operator="lessThanOrEqual">
      <formula>0</formula>
    </cfRule>
    <cfRule type="cellIs" dxfId="518" priority="14" operator="greaterThan">
      <formula>0</formula>
    </cfRule>
  </conditionalFormatting>
  <conditionalFormatting sqref="BF89:BH89">
    <cfRule type="cellIs" dxfId="517" priority="11" operator="lessThanOrEqual">
      <formula>0</formula>
    </cfRule>
    <cfRule type="cellIs" dxfId="516" priority="12" operator="greaterThan">
      <formula>0</formula>
    </cfRule>
  </conditionalFormatting>
  <conditionalFormatting sqref="BF89">
    <cfRule type="cellIs" dxfId="515" priority="9" operator="lessThanOrEqual">
      <formula>0</formula>
    </cfRule>
    <cfRule type="cellIs" dxfId="514" priority="10" operator="greaterThan">
      <formula>0</formula>
    </cfRule>
  </conditionalFormatting>
  <conditionalFormatting sqref="BH89">
    <cfRule type="cellIs" dxfId="513" priority="7" operator="lessThanOrEqual">
      <formula>0</formula>
    </cfRule>
    <cfRule type="cellIs" dxfId="512" priority="8" operator="greaterThan">
      <formula>0</formula>
    </cfRule>
  </conditionalFormatting>
  <conditionalFormatting sqref="BH89">
    <cfRule type="cellIs" dxfId="511" priority="5" operator="lessThanOrEqual">
      <formula>0</formula>
    </cfRule>
    <cfRule type="cellIs" dxfId="510" priority="6" operator="greaterThan">
      <formula>0</formula>
    </cfRule>
  </conditionalFormatting>
  <conditionalFormatting sqref="BF111:BF114">
    <cfRule type="cellIs" dxfId="509" priority="3" operator="lessThanOrEqual">
      <formula>0</formula>
    </cfRule>
    <cfRule type="cellIs" dxfId="508" priority="4" operator="greaterThan">
      <formula>0</formula>
    </cfRule>
  </conditionalFormatting>
  <conditionalFormatting sqref="BH111:BH114">
    <cfRule type="cellIs" dxfId="507" priority="1" operator="lessThanOrEqual">
      <formula>0</formula>
    </cfRule>
    <cfRule type="cellIs" dxfId="506" priority="2" operator="greaterThan">
      <formula>0</formula>
    </cfRule>
  </conditionalFormatting>
  <hyperlinks>
    <hyperlink ref="L1" location="Contents!A1" display="Contents" xr:uid="{C2565D36-BB77-4408-A464-52149E0E8D18}"/>
    <hyperlink ref="BJ1" location="Contents!A1" display="Contents" xr:uid="{17A4C5EE-6D3F-491D-BEF3-9586E0E5564D}"/>
  </hyperlinks>
  <pageMargins left="0.75" right="0.75" top="1" bottom="1" header="0.5" footer="0.5"/>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6486C-9BB4-4DE8-A864-DBE8852D37F6}">
  <dimension ref="A1:BJ125"/>
  <sheetViews>
    <sheetView showGridLines="0" workbookViewId="0">
      <pane xSplit="1" ySplit="3" topLeftCell="AR106"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830" t="s">
        <v>903</v>
      </c>
      <c r="L1" s="30" t="s">
        <v>199</v>
      </c>
      <c r="BH1" s="310"/>
      <c r="BJ1" s="30" t="s">
        <v>199</v>
      </c>
    </row>
    <row r="2" spans="1:62" x14ac:dyDescent="0.15">
      <c r="BF2" s="1229" t="s">
        <v>197</v>
      </c>
      <c r="BG2" s="1229"/>
      <c r="BH2" s="310" t="s">
        <v>196</v>
      </c>
    </row>
    <row r="3" spans="1:62" x14ac:dyDescent="0.15">
      <c r="A3" s="168" t="s">
        <v>904</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310">
        <v>2020</v>
      </c>
      <c r="BG3" s="310" t="s">
        <v>194</v>
      </c>
      <c r="BH3" s="310">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1.2800000000000001E-3</v>
      </c>
      <c r="C5" s="311">
        <v>1.7200000000000002E-3</v>
      </c>
      <c r="D5" s="311">
        <v>1.5300000000000001E-3</v>
      </c>
      <c r="E5" s="311">
        <v>9.1799999999999989E-3</v>
      </c>
      <c r="F5" s="311">
        <v>5.2900000000000004E-3</v>
      </c>
      <c r="G5" s="311">
        <v>1.0369999999999999E-2</v>
      </c>
      <c r="H5" s="311">
        <v>4.267E-2</v>
      </c>
      <c r="I5" s="311">
        <v>7.2110000000000007E-2</v>
      </c>
      <c r="J5" s="311">
        <v>0.15253999999999998</v>
      </c>
      <c r="K5" s="311">
        <v>0.14696000000000001</v>
      </c>
      <c r="L5" s="311">
        <v>0.12570000000000001</v>
      </c>
      <c r="M5" s="311">
        <v>0.17416000000000001</v>
      </c>
      <c r="N5" s="311">
        <v>0.2634200000000001</v>
      </c>
      <c r="O5" s="311">
        <v>0.31202000000000002</v>
      </c>
      <c r="P5" s="311">
        <v>0.35271000000000002</v>
      </c>
      <c r="Q5" s="311">
        <v>0.38032000000000005</v>
      </c>
      <c r="R5" s="311">
        <v>0.40067000000000008</v>
      </c>
      <c r="S5" s="311">
        <v>0.38337000000000004</v>
      </c>
      <c r="T5" s="311">
        <v>0.48610000000000003</v>
      </c>
      <c r="U5" s="311">
        <v>0.52210000000000001</v>
      </c>
      <c r="V5" s="311">
        <v>0.60521000000000003</v>
      </c>
      <c r="W5" s="311">
        <v>0.71266999999999991</v>
      </c>
      <c r="X5" s="311">
        <v>0.77261000000000002</v>
      </c>
      <c r="Y5" s="311">
        <v>0.82867000000000002</v>
      </c>
      <c r="Z5" s="311">
        <v>0.79316842105263163</v>
      </c>
      <c r="AA5" s="311">
        <v>0.72460000000000002</v>
      </c>
      <c r="AB5" s="311">
        <v>0.84338947368421058</v>
      </c>
      <c r="AC5" s="311">
        <v>0.80022105263157906</v>
      </c>
      <c r="AD5" s="311">
        <v>0.93284210526315803</v>
      </c>
      <c r="AE5" s="311">
        <v>1.0708421052631578</v>
      </c>
      <c r="AF5" s="311">
        <v>0.97164210526315775</v>
      </c>
      <c r="AG5" s="311">
        <v>0.92122105263157905</v>
      </c>
      <c r="AH5" s="311">
        <v>0.81954736842105258</v>
      </c>
      <c r="AI5" s="311">
        <v>0.70992631578947374</v>
      </c>
      <c r="AJ5" s="311">
        <v>0.7298</v>
      </c>
      <c r="AK5" s="311">
        <v>0.72293684210526321</v>
      </c>
      <c r="AL5" s="311">
        <v>0.75667546138072428</v>
      </c>
      <c r="AM5" s="311">
        <v>0.74032258064516121</v>
      </c>
      <c r="AN5" s="311">
        <v>0.72941356275303626</v>
      </c>
      <c r="AO5" s="311">
        <v>0.87471069393228251</v>
      </c>
      <c r="AP5" s="311">
        <v>0.88507594936708811</v>
      </c>
      <c r="AQ5" s="311">
        <v>0.93612095332671241</v>
      </c>
      <c r="AR5" s="311">
        <v>0.8878026315789469</v>
      </c>
      <c r="AS5" s="311">
        <v>0.90614627623406296</v>
      </c>
      <c r="AT5" s="311">
        <v>0.84494751052631523</v>
      </c>
      <c r="AU5" s="311">
        <v>0.84504797959315414</v>
      </c>
      <c r="AV5" s="311">
        <v>0.86704467573812516</v>
      </c>
      <c r="AW5" s="311">
        <v>0.87351422755980801</v>
      </c>
      <c r="AX5" s="311">
        <v>0.9467608080532649</v>
      </c>
      <c r="AY5" s="311">
        <v>0.97603494932240686</v>
      </c>
      <c r="AZ5" s="311">
        <v>0.92073974492481103</v>
      </c>
      <c r="BA5" s="311">
        <v>0.91187534948614057</v>
      </c>
      <c r="BB5" s="311">
        <v>0.90535284000000005</v>
      </c>
      <c r="BC5" s="311">
        <v>0.89501558559556782</v>
      </c>
      <c r="BD5" s="311">
        <v>0.89584122579615766</v>
      </c>
      <c r="BE5" s="312">
        <v>0.86621025340494096</v>
      </c>
      <c r="BF5" s="284">
        <v>-3.5718011352082857E-2</v>
      </c>
      <c r="BG5" s="284">
        <v>5.8660066497355778E-3</v>
      </c>
      <c r="BH5" s="284">
        <v>3.6120209668877315E-2</v>
      </c>
    </row>
    <row r="6" spans="1:62" x14ac:dyDescent="0.15">
      <c r="A6" s="168" t="s">
        <v>192</v>
      </c>
      <c r="B6" s="311">
        <v>0</v>
      </c>
      <c r="C6" s="311">
        <v>0</v>
      </c>
      <c r="D6" s="311">
        <v>0</v>
      </c>
      <c r="E6" s="311">
        <v>0</v>
      </c>
      <c r="F6" s="311">
        <v>0</v>
      </c>
      <c r="G6" s="311">
        <v>0</v>
      </c>
      <c r="H6" s="311">
        <v>0</v>
      </c>
      <c r="I6" s="311">
        <v>0</v>
      </c>
      <c r="J6" s="311">
        <v>0</v>
      </c>
      <c r="K6" s="311">
        <v>0</v>
      </c>
      <c r="L6" s="311">
        <v>0</v>
      </c>
      <c r="M6" s="311">
        <v>0</v>
      </c>
      <c r="N6" s="311">
        <v>0</v>
      </c>
      <c r="O6" s="311">
        <v>0</v>
      </c>
      <c r="P6" s="311">
        <v>0</v>
      </c>
      <c r="Q6" s="311">
        <v>0</v>
      </c>
      <c r="R6" s="311">
        <v>0</v>
      </c>
      <c r="S6" s="311">
        <v>0</v>
      </c>
      <c r="T6" s="311">
        <v>0</v>
      </c>
      <c r="U6" s="311">
        <v>0</v>
      </c>
      <c r="V6" s="311">
        <v>0</v>
      </c>
      <c r="W6" s="311">
        <v>0</v>
      </c>
      <c r="X6" s="311">
        <v>0</v>
      </c>
      <c r="Y6" s="311">
        <v>0</v>
      </c>
      <c r="Z6" s="311">
        <v>3.7200000000000006E-3</v>
      </c>
      <c r="AA6" s="311">
        <v>2.9370000000000004E-2</v>
      </c>
      <c r="AB6" s="311">
        <v>4.2419999999999999E-2</v>
      </c>
      <c r="AC6" s="311">
        <v>3.9189999999999996E-2</v>
      </c>
      <c r="AD6" s="311">
        <v>4.931E-2</v>
      </c>
      <c r="AE6" s="311">
        <v>4.2389999999999997E-2</v>
      </c>
      <c r="AF6" s="311">
        <v>8.4430000000000005E-2</v>
      </c>
      <c r="AG6" s="311">
        <v>7.8780000000000003E-2</v>
      </c>
      <c r="AH6" s="311">
        <v>0.10456</v>
      </c>
      <c r="AI6" s="311">
        <v>9.265000000000001E-2</v>
      </c>
      <c r="AJ6" s="311">
        <v>0.10002000000000001</v>
      </c>
      <c r="AK6" s="311">
        <v>8.2209999999999991E-2</v>
      </c>
      <c r="AL6" s="311">
        <v>8.6693376623376617E-2</v>
      </c>
      <c r="AM6" s="311">
        <v>9.6208582668387083E-2</v>
      </c>
      <c r="AN6" s="311">
        <v>0.10299555697499997</v>
      </c>
      <c r="AO6" s="311">
        <v>8.9596949647643281E-2</v>
      </c>
      <c r="AP6" s="311">
        <v>0.10462978633670886</v>
      </c>
      <c r="AQ6" s="311">
        <v>0.1045619425641509</v>
      </c>
      <c r="AR6" s="311">
        <v>9.9648183003749988E-2</v>
      </c>
      <c r="AS6" s="311">
        <v>9.3168221791304295E-2</v>
      </c>
      <c r="AT6" s="311">
        <v>9.9176856277777739E-2</v>
      </c>
      <c r="AU6" s="311">
        <v>5.5185510292453957E-2</v>
      </c>
      <c r="AV6" s="311">
        <v>9.4124807245426781E-2</v>
      </c>
      <c r="AW6" s="311">
        <v>8.1318098111999929E-2</v>
      </c>
      <c r="AX6" s="311">
        <v>0.10875783438487942</v>
      </c>
      <c r="AY6" s="311">
        <v>8.8659451061137665E-2</v>
      </c>
      <c r="AZ6" s="311">
        <v>0.10543464841339277</v>
      </c>
      <c r="BA6" s="311">
        <v>9.5667317187230691E-2</v>
      </c>
      <c r="BB6" s="311">
        <v>9.794575578960002E-2</v>
      </c>
      <c r="BC6" s="311">
        <v>8.6465994799094281E-2</v>
      </c>
      <c r="BD6" s="311">
        <v>0.10196198058310477</v>
      </c>
      <c r="BE6" s="312">
        <v>0.10142153048362917</v>
      </c>
      <c r="BF6" s="285">
        <v>-8.0182642744479615E-3</v>
      </c>
      <c r="BG6" s="285">
        <v>2.7733707968553567E-3</v>
      </c>
      <c r="BH6" s="285">
        <v>4.2291890815272376E-3</v>
      </c>
    </row>
    <row r="7" spans="1:62" x14ac:dyDescent="0.15">
      <c r="A7" s="168" t="s">
        <v>191</v>
      </c>
      <c r="B7" s="311">
        <v>3.8491568421052634E-2</v>
      </c>
      <c r="C7" s="311">
        <v>5.81043052631579E-2</v>
      </c>
      <c r="D7" s="311">
        <v>8.0581199999999992E-2</v>
      </c>
      <c r="E7" s="311">
        <v>0.13187809473684212</v>
      </c>
      <c r="F7" s="311">
        <v>0.14660883157894739</v>
      </c>
      <c r="G7" s="311">
        <v>0.22952050526315787</v>
      </c>
      <c r="H7" s="311">
        <v>0.40110047368421048</v>
      </c>
      <c r="I7" s="311">
        <v>0.56938036842105255</v>
      </c>
      <c r="J7" s="311">
        <v>0.87873118947368423</v>
      </c>
      <c r="K7" s="311">
        <v>1.1997446315789475</v>
      </c>
      <c r="L7" s="311">
        <v>1.8158428947368421</v>
      </c>
      <c r="M7" s="311">
        <v>2.0116161157894736</v>
      </c>
      <c r="N7" s="311">
        <v>2.6408766631578953</v>
      </c>
      <c r="O7" s="311">
        <v>2.9095059999999999</v>
      </c>
      <c r="P7" s="311">
        <v>2.6858381368421052</v>
      </c>
      <c r="Q7" s="311">
        <v>2.6433218421052631</v>
      </c>
      <c r="R7" s="311">
        <v>2.8702474000000002</v>
      </c>
      <c r="S7" s="311">
        <v>2.9765605052631581</v>
      </c>
      <c r="T7" s="311">
        <v>3.0913380947368418</v>
      </c>
      <c r="U7" s="311">
        <v>3.4487741999999999</v>
      </c>
      <c r="V7" s="311">
        <v>4.0388497578947371</v>
      </c>
      <c r="W7" s="311">
        <v>4.3582954000000003</v>
      </c>
      <c r="X7" s="311">
        <v>4.7923198105263154</v>
      </c>
      <c r="Y7" s="311">
        <v>5.5470847052631589</v>
      </c>
      <c r="Z7" s="311">
        <v>5.5721549157894739</v>
      </c>
      <c r="AA7" s="311">
        <v>6.0722281894736856</v>
      </c>
      <c r="AB7" s="311">
        <v>6.4480535473684215</v>
      </c>
      <c r="AC7" s="311">
        <v>6.5134343473684213</v>
      </c>
      <c r="AD7" s="311">
        <v>6.424118042105265</v>
      </c>
      <c r="AE7" s="311">
        <v>6.7414719157894742</v>
      </c>
      <c r="AF7" s="311">
        <v>7.0884433999999992</v>
      </c>
      <c r="AG7" s="311">
        <v>7.1024057473684197</v>
      </c>
      <c r="AH7" s="311">
        <v>6.6173070631578952</v>
      </c>
      <c r="AI7" s="311">
        <v>7.0916010947368422</v>
      </c>
      <c r="AJ7" s="311">
        <v>7.6658328842105252</v>
      </c>
      <c r="AK7" s="311">
        <v>7.9357151578947356</v>
      </c>
      <c r="AL7" s="311">
        <v>8.0403571513328771</v>
      </c>
      <c r="AM7" s="311">
        <v>8.1052499362308996</v>
      </c>
      <c r="AN7" s="311">
        <v>7.8846897661943292</v>
      </c>
      <c r="AO7" s="311">
        <v>8.0888262293664059</v>
      </c>
      <c r="AP7" s="311">
        <v>7.9709469583610888</v>
      </c>
      <c r="AQ7" s="311">
        <v>7.9738133934458766</v>
      </c>
      <c r="AR7" s="311">
        <v>8.1173017900657864</v>
      </c>
      <c r="AS7" s="311">
        <v>8.0647198793723405</v>
      </c>
      <c r="AT7" s="311">
        <v>7.9418292573099381</v>
      </c>
      <c r="AU7" s="311">
        <v>7.9732741396835598</v>
      </c>
      <c r="AV7" s="311">
        <v>7.7600300482028182</v>
      </c>
      <c r="AW7" s="311">
        <v>7.5092619519617152</v>
      </c>
      <c r="AX7" s="311">
        <v>7.6550108033608062</v>
      </c>
      <c r="AY7" s="311">
        <v>7.6877652219350692</v>
      </c>
      <c r="AZ7" s="311">
        <v>7.642118745676683</v>
      </c>
      <c r="BA7" s="311">
        <v>7.6780550634693157</v>
      </c>
      <c r="BB7" s="311">
        <v>7.6258386473684201</v>
      </c>
      <c r="BC7" s="311">
        <v>7.601349644875345</v>
      </c>
      <c r="BD7" s="311">
        <v>7.5951381190280092</v>
      </c>
      <c r="BE7" s="312">
        <v>7.3850180066852857</v>
      </c>
      <c r="BF7" s="285">
        <v>-3.0321733925123828E-2</v>
      </c>
      <c r="BG7" s="285">
        <v>-4.4535844864864726E-3</v>
      </c>
      <c r="BH7" s="285">
        <v>0.30794878929377656</v>
      </c>
    </row>
    <row r="8" spans="1:62" s="161" customFormat="1" x14ac:dyDescent="0.15">
      <c r="A8" s="163" t="s">
        <v>190</v>
      </c>
      <c r="B8" s="313">
        <v>3.9771568421052637E-2</v>
      </c>
      <c r="C8" s="313">
        <v>5.9824305263157899E-2</v>
      </c>
      <c r="D8" s="313">
        <v>8.2111199999999995E-2</v>
      </c>
      <c r="E8" s="313">
        <v>0.14105809473684211</v>
      </c>
      <c r="F8" s="313">
        <v>0.15189883157894737</v>
      </c>
      <c r="G8" s="313">
        <v>0.23989050526315786</v>
      </c>
      <c r="H8" s="313">
        <v>0.44377047368421046</v>
      </c>
      <c r="I8" s="313">
        <v>0.64149036842105256</v>
      </c>
      <c r="J8" s="313">
        <v>1.0312711894736841</v>
      </c>
      <c r="K8" s="313">
        <v>1.3467046315789475</v>
      </c>
      <c r="L8" s="313">
        <v>1.9415428947368421</v>
      </c>
      <c r="M8" s="313">
        <v>2.1857761157894737</v>
      </c>
      <c r="N8" s="313">
        <v>2.9042966631578953</v>
      </c>
      <c r="O8" s="313">
        <v>3.2215259999999999</v>
      </c>
      <c r="P8" s="313">
        <v>3.0385481368421052</v>
      </c>
      <c r="Q8" s="313">
        <v>3.0236418421052633</v>
      </c>
      <c r="R8" s="313">
        <v>3.2709174000000001</v>
      </c>
      <c r="S8" s="313">
        <v>3.3599305052631583</v>
      </c>
      <c r="T8" s="313">
        <v>3.5774380947368418</v>
      </c>
      <c r="U8" s="313">
        <v>3.9708741999999999</v>
      </c>
      <c r="V8" s="313">
        <v>4.6440597578947376</v>
      </c>
      <c r="W8" s="313">
        <v>5.0709654000000004</v>
      </c>
      <c r="X8" s="313">
        <v>5.5649298105263156</v>
      </c>
      <c r="Y8" s="313">
        <v>6.3757547052631587</v>
      </c>
      <c r="Z8" s="313">
        <v>6.3690433368421058</v>
      </c>
      <c r="AA8" s="313">
        <v>6.8261981894736854</v>
      </c>
      <c r="AB8" s="313">
        <v>7.3338630210526317</v>
      </c>
      <c r="AC8" s="313">
        <v>7.3528453999999996</v>
      </c>
      <c r="AD8" s="313">
        <v>7.4062701473684234</v>
      </c>
      <c r="AE8" s="313">
        <v>7.8547040210526324</v>
      </c>
      <c r="AF8" s="313">
        <v>8.1445155052631559</v>
      </c>
      <c r="AG8" s="313">
        <v>8.1024067999999989</v>
      </c>
      <c r="AH8" s="313">
        <v>7.5414144315789482</v>
      </c>
      <c r="AI8" s="313">
        <v>7.8941774105263161</v>
      </c>
      <c r="AJ8" s="313">
        <v>8.495652884210525</v>
      </c>
      <c r="AK8" s="313">
        <v>8.7408619999999981</v>
      </c>
      <c r="AL8" s="313">
        <v>8.8837259893369769</v>
      </c>
      <c r="AM8" s="313">
        <v>8.941781099544448</v>
      </c>
      <c r="AN8" s="313">
        <v>8.7170988859223648</v>
      </c>
      <c r="AO8" s="313">
        <v>9.0531338729463311</v>
      </c>
      <c r="AP8" s="313">
        <v>8.9606526940648852</v>
      </c>
      <c r="AQ8" s="313">
        <v>9.0144962893367406</v>
      </c>
      <c r="AR8" s="313">
        <v>9.1047526046484819</v>
      </c>
      <c r="AS8" s="313">
        <v>9.0640343773977072</v>
      </c>
      <c r="AT8" s="313">
        <v>8.8859536241140304</v>
      </c>
      <c r="AU8" s="313">
        <v>8.8735076295691666</v>
      </c>
      <c r="AV8" s="313">
        <v>8.7211995311863699</v>
      </c>
      <c r="AW8" s="313">
        <v>8.4640942776335226</v>
      </c>
      <c r="AX8" s="313">
        <v>8.7105294457989508</v>
      </c>
      <c r="AY8" s="313">
        <v>8.7524596223186144</v>
      </c>
      <c r="AZ8" s="313">
        <v>8.668293139014887</v>
      </c>
      <c r="BA8" s="313">
        <v>8.6855977301426854</v>
      </c>
      <c r="BB8" s="313">
        <v>8.6291372431580218</v>
      </c>
      <c r="BC8" s="313">
        <v>8.5828312252700076</v>
      </c>
      <c r="BD8" s="313">
        <v>8.5929413254072724</v>
      </c>
      <c r="BE8" s="313">
        <v>8.3526497905738548</v>
      </c>
      <c r="BF8" s="286">
        <v>-3.0619664720703321E-2</v>
      </c>
      <c r="BG8" s="286">
        <v>-3.3474542795910445E-3</v>
      </c>
      <c r="BH8" s="286">
        <v>0.34829818804418106</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v>
      </c>
      <c r="C10" s="311">
        <v>0</v>
      </c>
      <c r="D10" s="311">
        <v>0</v>
      </c>
      <c r="E10" s="311">
        <v>0</v>
      </c>
      <c r="F10" s="311">
        <v>0</v>
      </c>
      <c r="G10" s="311">
        <v>0</v>
      </c>
      <c r="H10" s="311">
        <v>0</v>
      </c>
      <c r="I10" s="311">
        <v>0</v>
      </c>
      <c r="J10" s="311">
        <v>0</v>
      </c>
      <c r="K10" s="311">
        <v>1.0359999999999999E-2</v>
      </c>
      <c r="L10" s="311">
        <v>2.5169999999999994E-2</v>
      </c>
      <c r="M10" s="311">
        <v>2.5720000000000003E-2</v>
      </c>
      <c r="N10" s="311">
        <v>1.6370000000000003E-2</v>
      </c>
      <c r="O10" s="311">
        <v>2.8960000000000003E-2</v>
      </c>
      <c r="P10" s="311">
        <v>2.6920000000000006E-2</v>
      </c>
      <c r="Q10" s="311">
        <v>2.3399999999999997E-2</v>
      </c>
      <c r="R10" s="311">
        <v>2.8159999999999998E-2</v>
      </c>
      <c r="S10" s="311">
        <v>1.8699999999999998E-2</v>
      </c>
      <c r="T10" s="311">
        <v>3.4049999999999997E-2</v>
      </c>
      <c r="U10" s="311">
        <v>4.641E-2</v>
      </c>
      <c r="V10" s="311">
        <v>5.7659999999999996E-2</v>
      </c>
      <c r="W10" s="311">
        <v>5.7110000000000008E-2</v>
      </c>
      <c r="X10" s="311">
        <v>6.4649999999999999E-2</v>
      </c>
      <c r="Y10" s="311">
        <v>5.7979999999999997E-2</v>
      </c>
      <c r="Z10" s="311">
        <v>5.038999999999999E-2</v>
      </c>
      <c r="AA10" s="311">
        <v>7.2810000000000014E-2</v>
      </c>
      <c r="AB10" s="311">
        <v>7.7560000000000018E-2</v>
      </c>
      <c r="AC10" s="311">
        <v>7.0810000000000012E-2</v>
      </c>
      <c r="AD10" s="311">
        <v>7.7499999999999999E-2</v>
      </c>
      <c r="AE10" s="311">
        <v>8.2349999999999993E-2</v>
      </c>
      <c r="AF10" s="311">
        <v>7.0660000000000001E-2</v>
      </c>
      <c r="AG10" s="311">
        <v>7.4590000000000004E-2</v>
      </c>
      <c r="AH10" s="311">
        <v>7.9610000000000014E-2</v>
      </c>
      <c r="AI10" s="311">
        <v>7.4529999999999999E-2</v>
      </c>
      <c r="AJ10" s="311">
        <v>7.1059999999999998E-2</v>
      </c>
      <c r="AK10" s="311">
        <v>6.1770000000000012E-2</v>
      </c>
      <c r="AL10" s="311">
        <v>7.0131623376623375E-2</v>
      </c>
      <c r="AM10" s="311">
        <v>5.7458903225806435E-2</v>
      </c>
      <c r="AN10" s="311">
        <v>7.4204999999999979E-2</v>
      </c>
      <c r="AO10" s="311">
        <v>7.6685159235668765E-2</v>
      </c>
      <c r="AP10" s="311">
        <v>6.6554999999999961E-2</v>
      </c>
      <c r="AQ10" s="311">
        <v>7.4296415094339596E-2</v>
      </c>
      <c r="AR10" s="311">
        <v>6.936637499999998E-2</v>
      </c>
      <c r="AS10" s="311">
        <v>7.026596273291924E-2</v>
      </c>
      <c r="AT10" s="311">
        <v>7.7283888888888846E-2</v>
      </c>
      <c r="AU10" s="311">
        <v>6.7676687116564382E-2</v>
      </c>
      <c r="AV10" s="311">
        <v>5.9707317073170695E-2</v>
      </c>
      <c r="AW10" s="311">
        <v>5.9363999999999952E-2</v>
      </c>
      <c r="AX10" s="311">
        <v>5.720909638554212E-2</v>
      </c>
      <c r="AY10" s="311">
        <v>5.0517485029940079E-2</v>
      </c>
      <c r="AZ10" s="311">
        <v>6.4105178571428514E-2</v>
      </c>
      <c r="BA10" s="311">
        <v>7.50062130177514E-2</v>
      </c>
      <c r="BB10" s="311">
        <v>5.4791999999999993E-2</v>
      </c>
      <c r="BC10" s="311">
        <v>6.1486315789473681E-2</v>
      </c>
      <c r="BD10" s="311">
        <v>7.5264104875051197E-2</v>
      </c>
      <c r="BE10" s="312">
        <v>9.4699732767860853E-2</v>
      </c>
      <c r="BF10" s="285">
        <v>0.25479457286298013</v>
      </c>
      <c r="BG10" s="285">
        <v>-2.6447150063483305E-3</v>
      </c>
      <c r="BH10" s="285">
        <v>3.9488959980744026E-3</v>
      </c>
    </row>
    <row r="11" spans="1:62" x14ac:dyDescent="0.15">
      <c r="A11" s="168" t="s">
        <v>188</v>
      </c>
      <c r="B11" s="311">
        <v>0</v>
      </c>
      <c r="C11" s="311">
        <v>0</v>
      </c>
      <c r="D11" s="311">
        <v>0</v>
      </c>
      <c r="E11" s="311">
        <v>0</v>
      </c>
      <c r="F11" s="311">
        <v>0</v>
      </c>
      <c r="G11" s="311">
        <v>0</v>
      </c>
      <c r="H11" s="311">
        <v>0</v>
      </c>
      <c r="I11" s="311">
        <v>0</v>
      </c>
      <c r="J11" s="311">
        <v>0</v>
      </c>
      <c r="K11" s="311">
        <v>0</v>
      </c>
      <c r="L11" s="311">
        <v>0</v>
      </c>
      <c r="M11" s="311">
        <v>0</v>
      </c>
      <c r="N11" s="311">
        <v>0</v>
      </c>
      <c r="O11" s="311">
        <v>0</v>
      </c>
      <c r="P11" s="311">
        <v>0</v>
      </c>
      <c r="Q11" s="311">
        <v>0</v>
      </c>
      <c r="R11" s="311">
        <v>0</v>
      </c>
      <c r="S11" s="311">
        <v>0</v>
      </c>
      <c r="T11" s="311">
        <v>0</v>
      </c>
      <c r="U11" s="311">
        <v>1.643E-2</v>
      </c>
      <c r="V11" s="311">
        <v>3.381E-2</v>
      </c>
      <c r="W11" s="311">
        <v>1.4400000000000001E-3</v>
      </c>
      <c r="X11" s="311">
        <v>9.7300000000000008E-3</v>
      </c>
      <c r="Y11" s="311">
        <v>6.0799999999999995E-3</v>
      </c>
      <c r="Z11" s="311">
        <v>1.83E-2</v>
      </c>
      <c r="AA11" s="311">
        <v>2.2370000000000004E-2</v>
      </c>
      <c r="AB11" s="311">
        <v>1.4420000000000001E-2</v>
      </c>
      <c r="AC11" s="311">
        <v>1.7590000000000005E-2</v>
      </c>
      <c r="AD11" s="311">
        <v>4.4200000000000003E-3</v>
      </c>
      <c r="AE11" s="311">
        <v>5.5000000000000003E-4</v>
      </c>
      <c r="AF11" s="311">
        <v>2.5190000000000001E-2</v>
      </c>
      <c r="AG11" s="311">
        <v>2.4270000000000003E-2</v>
      </c>
      <c r="AH11" s="311">
        <v>3.1690000000000003E-2</v>
      </c>
      <c r="AI11" s="311">
        <v>3.2649999999999998E-2</v>
      </c>
      <c r="AJ11" s="311">
        <v>3.977E-2</v>
      </c>
      <c r="AK11" s="311">
        <v>6.0460000000000007E-2</v>
      </c>
      <c r="AL11" s="311">
        <v>0.14186279220779222</v>
      </c>
      <c r="AM11" s="311">
        <v>0.13657470967741933</v>
      </c>
      <c r="AN11" s="311">
        <v>0.13101115384615383</v>
      </c>
      <c r="AO11" s="311">
        <v>0.11315178343949044</v>
      </c>
      <c r="AP11" s="311">
        <v>9.5431329113924018E-2</v>
      </c>
      <c r="AQ11" s="311">
        <v>0.1323507735849056</v>
      </c>
      <c r="AR11" s="311">
        <v>0.11809457999999994</v>
      </c>
      <c r="AS11" s="311">
        <v>0.13274489068322975</v>
      </c>
      <c r="AT11" s="311">
        <v>0.12237166666666661</v>
      </c>
      <c r="AU11" s="311">
        <v>0.13632164646625758</v>
      </c>
      <c r="AV11" s="311">
        <v>0.14609051999999992</v>
      </c>
      <c r="AW11" s="311">
        <v>0.14871970909090898</v>
      </c>
      <c r="AX11" s="311">
        <v>0.14239774518072276</v>
      </c>
      <c r="AY11" s="311">
        <v>0.14089250056526936</v>
      </c>
      <c r="AZ11" s="311">
        <v>0.13418603297142842</v>
      </c>
      <c r="BA11" s="311">
        <v>0.14362393970785961</v>
      </c>
      <c r="BB11" s="311">
        <v>0.14165276794148696</v>
      </c>
      <c r="BC11" s="311">
        <v>0.14024004177598987</v>
      </c>
      <c r="BD11" s="311">
        <v>0.1437784583434033</v>
      </c>
      <c r="BE11" s="312">
        <v>0.13585162181067176</v>
      </c>
      <c r="BF11" s="285">
        <v>-5.7713901810499846E-2</v>
      </c>
      <c r="BG11" s="285">
        <v>1.6251722603005225E-2</v>
      </c>
      <c r="BH11" s="285">
        <v>5.6648937649604837E-3</v>
      </c>
    </row>
    <row r="12" spans="1:62" x14ac:dyDescent="0.15">
      <c r="A12" s="168" t="s">
        <v>187</v>
      </c>
      <c r="B12" s="311">
        <v>0</v>
      </c>
      <c r="C12" s="311">
        <v>0</v>
      </c>
      <c r="D12" s="311">
        <v>0</v>
      </c>
      <c r="E12" s="311">
        <v>0</v>
      </c>
      <c r="F12" s="311">
        <v>0</v>
      </c>
      <c r="G12" s="311">
        <v>0</v>
      </c>
      <c r="H12" s="311">
        <v>0</v>
      </c>
      <c r="I12" s="311">
        <v>0</v>
      </c>
      <c r="J12" s="311">
        <v>0</v>
      </c>
      <c r="K12" s="311">
        <v>0</v>
      </c>
      <c r="L12" s="311">
        <v>0</v>
      </c>
      <c r="M12" s="311">
        <v>0</v>
      </c>
      <c r="N12" s="311">
        <v>0</v>
      </c>
      <c r="O12" s="311">
        <v>0</v>
      </c>
      <c r="P12" s="311">
        <v>0</v>
      </c>
      <c r="Q12" s="311">
        <v>0</v>
      </c>
      <c r="R12" s="311">
        <v>0</v>
      </c>
      <c r="S12" s="311">
        <v>0</v>
      </c>
      <c r="T12" s="311">
        <v>0</v>
      </c>
      <c r="U12" s="311">
        <v>0</v>
      </c>
      <c r="V12" s="311">
        <v>0</v>
      </c>
      <c r="W12" s="311">
        <v>0</v>
      </c>
      <c r="X12" s="311">
        <v>0</v>
      </c>
      <c r="Y12" s="311">
        <v>0</v>
      </c>
      <c r="Z12" s="311">
        <v>0</v>
      </c>
      <c r="AA12" s="311">
        <v>0</v>
      </c>
      <c r="AB12" s="311">
        <v>0</v>
      </c>
      <c r="AC12" s="311">
        <v>0</v>
      </c>
      <c r="AD12" s="311">
        <v>0</v>
      </c>
      <c r="AE12" s="311">
        <v>0</v>
      </c>
      <c r="AF12" s="311">
        <v>0</v>
      </c>
      <c r="AG12" s="311">
        <v>0</v>
      </c>
      <c r="AH12" s="311">
        <v>0</v>
      </c>
      <c r="AI12" s="311">
        <v>0</v>
      </c>
      <c r="AJ12" s="311">
        <v>0</v>
      </c>
      <c r="AK12" s="311">
        <v>0</v>
      </c>
      <c r="AL12" s="311">
        <v>0</v>
      </c>
      <c r="AM12" s="311">
        <v>0</v>
      </c>
      <c r="AN12" s="311">
        <v>0</v>
      </c>
      <c r="AO12" s="311">
        <v>0</v>
      </c>
      <c r="AP12" s="311">
        <v>0</v>
      </c>
      <c r="AQ12" s="311">
        <v>0</v>
      </c>
      <c r="AR12" s="311">
        <v>0</v>
      </c>
      <c r="AS12" s="311">
        <v>0</v>
      </c>
      <c r="AT12" s="311">
        <v>0</v>
      </c>
      <c r="AU12" s="311">
        <v>0</v>
      </c>
      <c r="AV12" s="311">
        <v>0</v>
      </c>
      <c r="AW12" s="311">
        <v>0</v>
      </c>
      <c r="AX12" s="311">
        <v>0</v>
      </c>
      <c r="AY12" s="311">
        <v>0</v>
      </c>
      <c r="AZ12" s="311">
        <v>0</v>
      </c>
      <c r="BA12" s="311">
        <v>0</v>
      </c>
      <c r="BB12" s="311">
        <v>0</v>
      </c>
      <c r="BC12" s="311">
        <v>0</v>
      </c>
      <c r="BD12" s="311">
        <v>0</v>
      </c>
      <c r="BE12" s="312">
        <v>0</v>
      </c>
      <c r="BF12" s="285">
        <v>0</v>
      </c>
      <c r="BG12" s="285">
        <v>0</v>
      </c>
      <c r="BH12" s="285">
        <v>0</v>
      </c>
    </row>
    <row r="13" spans="1:62" x14ac:dyDescent="0.15">
      <c r="A13" s="168" t="s">
        <v>186</v>
      </c>
      <c r="B13" s="311">
        <v>0</v>
      </c>
      <c r="C13" s="311">
        <v>0</v>
      </c>
      <c r="D13" s="311">
        <v>0</v>
      </c>
      <c r="E13" s="311">
        <v>0</v>
      </c>
      <c r="F13" s="311">
        <v>0</v>
      </c>
      <c r="G13" s="311">
        <v>0</v>
      </c>
      <c r="H13" s="311">
        <v>0</v>
      </c>
      <c r="I13" s="311">
        <v>0</v>
      </c>
      <c r="J13" s="311">
        <v>0</v>
      </c>
      <c r="K13" s="311">
        <v>0</v>
      </c>
      <c r="L13" s="311">
        <v>0</v>
      </c>
      <c r="M13" s="311">
        <v>0</v>
      </c>
      <c r="N13" s="311">
        <v>0</v>
      </c>
      <c r="O13" s="311">
        <v>0</v>
      </c>
      <c r="P13" s="311">
        <v>0</v>
      </c>
      <c r="Q13" s="311">
        <v>0</v>
      </c>
      <c r="R13" s="311">
        <v>0</v>
      </c>
      <c r="S13" s="311">
        <v>0</v>
      </c>
      <c r="T13" s="311">
        <v>0</v>
      </c>
      <c r="U13" s="311">
        <v>0</v>
      </c>
      <c r="V13" s="311">
        <v>0</v>
      </c>
      <c r="W13" s="311">
        <v>0</v>
      </c>
      <c r="X13" s="311">
        <v>0</v>
      </c>
      <c r="Y13" s="311">
        <v>0</v>
      </c>
      <c r="Z13" s="311">
        <v>0</v>
      </c>
      <c r="AA13" s="311">
        <v>0</v>
      </c>
      <c r="AB13" s="311">
        <v>0</v>
      </c>
      <c r="AC13" s="311">
        <v>0</v>
      </c>
      <c r="AD13" s="311">
        <v>0</v>
      </c>
      <c r="AE13" s="311">
        <v>0</v>
      </c>
      <c r="AF13" s="311">
        <v>0</v>
      </c>
      <c r="AG13" s="311">
        <v>0</v>
      </c>
      <c r="AH13" s="311">
        <v>0</v>
      </c>
      <c r="AI13" s="311">
        <v>0</v>
      </c>
      <c r="AJ13" s="311">
        <v>0</v>
      </c>
      <c r="AK13" s="311">
        <v>0</v>
      </c>
      <c r="AL13" s="311">
        <v>0</v>
      </c>
      <c r="AM13" s="311">
        <v>0</v>
      </c>
      <c r="AN13" s="311">
        <v>0</v>
      </c>
      <c r="AO13" s="311">
        <v>0</v>
      </c>
      <c r="AP13" s="311">
        <v>0</v>
      </c>
      <c r="AQ13" s="311">
        <v>0</v>
      </c>
      <c r="AR13" s="311">
        <v>0</v>
      </c>
      <c r="AS13" s="311">
        <v>0</v>
      </c>
      <c r="AT13" s="311">
        <v>0</v>
      </c>
      <c r="AU13" s="311">
        <v>0</v>
      </c>
      <c r="AV13" s="311">
        <v>0</v>
      </c>
      <c r="AW13" s="311">
        <v>0</v>
      </c>
      <c r="AX13" s="311">
        <v>0</v>
      </c>
      <c r="AY13" s="311">
        <v>0</v>
      </c>
      <c r="AZ13" s="311">
        <v>0</v>
      </c>
      <c r="BA13" s="311">
        <v>0</v>
      </c>
      <c r="BB13" s="311">
        <v>0</v>
      </c>
      <c r="BC13" s="311">
        <v>0</v>
      </c>
      <c r="BD13" s="311">
        <v>0</v>
      </c>
      <c r="BE13" s="312">
        <v>0</v>
      </c>
      <c r="BF13" s="285">
        <v>0</v>
      </c>
      <c r="BG13" s="285">
        <v>0</v>
      </c>
      <c r="BH13" s="285">
        <v>0</v>
      </c>
    </row>
    <row r="14" spans="1:62"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0</v>
      </c>
      <c r="AP14" s="311">
        <v>0</v>
      </c>
      <c r="AQ14" s="311">
        <v>0</v>
      </c>
      <c r="AR14" s="311">
        <v>0</v>
      </c>
      <c r="AS14" s="311">
        <v>0</v>
      </c>
      <c r="AT14" s="311">
        <v>0</v>
      </c>
      <c r="AU14" s="311">
        <v>0</v>
      </c>
      <c r="AV14" s="311">
        <v>0</v>
      </c>
      <c r="AW14" s="311">
        <v>0</v>
      </c>
      <c r="AX14" s="311">
        <v>0</v>
      </c>
      <c r="AY14" s="311">
        <v>0</v>
      </c>
      <c r="AZ14" s="311">
        <v>0</v>
      </c>
      <c r="BA14" s="311">
        <v>0</v>
      </c>
      <c r="BB14" s="311">
        <v>0</v>
      </c>
      <c r="BC14" s="311">
        <v>0</v>
      </c>
      <c r="BD14" s="311">
        <v>0</v>
      </c>
      <c r="BE14" s="312">
        <v>0</v>
      </c>
      <c r="BF14" s="285">
        <v>0</v>
      </c>
      <c r="BG14" s="285">
        <v>0</v>
      </c>
      <c r="BH14" s="285">
        <v>0</v>
      </c>
    </row>
    <row r="15" spans="1:62" x14ac:dyDescent="0.15">
      <c r="A15" s="168" t="s">
        <v>184</v>
      </c>
      <c r="B15" s="311">
        <v>0</v>
      </c>
      <c r="C15" s="311">
        <v>0</v>
      </c>
      <c r="D15" s="311">
        <v>0</v>
      </c>
      <c r="E15" s="311">
        <v>0</v>
      </c>
      <c r="F15" s="311">
        <v>0</v>
      </c>
      <c r="G15" s="311">
        <v>0</v>
      </c>
      <c r="H15" s="311">
        <v>0</v>
      </c>
      <c r="I15" s="311">
        <v>0</v>
      </c>
      <c r="J15" s="311">
        <v>0</v>
      </c>
      <c r="K15" s="311">
        <v>0</v>
      </c>
      <c r="L15" s="311">
        <v>0</v>
      </c>
      <c r="M15" s="311">
        <v>0</v>
      </c>
      <c r="N15" s="311">
        <v>0</v>
      </c>
      <c r="O15" s="311">
        <v>0</v>
      </c>
      <c r="P15" s="311">
        <v>0</v>
      </c>
      <c r="Q15" s="311">
        <v>0</v>
      </c>
      <c r="R15" s="311">
        <v>0</v>
      </c>
      <c r="S15" s="311">
        <v>0</v>
      </c>
      <c r="T15" s="311">
        <v>0</v>
      </c>
      <c r="U15" s="311">
        <v>0</v>
      </c>
      <c r="V15" s="311">
        <v>0</v>
      </c>
      <c r="W15" s="311">
        <v>0</v>
      </c>
      <c r="X15" s="311">
        <v>0</v>
      </c>
      <c r="Y15" s="311">
        <v>0</v>
      </c>
      <c r="Z15" s="311">
        <v>0</v>
      </c>
      <c r="AA15" s="311">
        <v>0</v>
      </c>
      <c r="AB15" s="311">
        <v>0</v>
      </c>
      <c r="AC15" s="311">
        <v>0</v>
      </c>
      <c r="AD15" s="311">
        <v>0</v>
      </c>
      <c r="AE15" s="311">
        <v>0</v>
      </c>
      <c r="AF15" s="311">
        <v>0</v>
      </c>
      <c r="AG15" s="311">
        <v>0</v>
      </c>
      <c r="AH15" s="311">
        <v>0</v>
      </c>
      <c r="AI15" s="311">
        <v>0</v>
      </c>
      <c r="AJ15" s="311">
        <v>0</v>
      </c>
      <c r="AK15" s="311">
        <v>0</v>
      </c>
      <c r="AL15" s="311">
        <v>0</v>
      </c>
      <c r="AM15" s="311">
        <v>0</v>
      </c>
      <c r="AN15" s="311">
        <v>0</v>
      </c>
      <c r="AO15" s="311">
        <v>0</v>
      </c>
      <c r="AP15" s="311">
        <v>0</v>
      </c>
      <c r="AQ15" s="311">
        <v>0</v>
      </c>
      <c r="AR15" s="311">
        <v>0</v>
      </c>
      <c r="AS15" s="311">
        <v>0</v>
      </c>
      <c r="AT15" s="311">
        <v>0</v>
      </c>
      <c r="AU15" s="311">
        <v>0</v>
      </c>
      <c r="AV15" s="311">
        <v>0</v>
      </c>
      <c r="AW15" s="311">
        <v>0</v>
      </c>
      <c r="AX15" s="311">
        <v>0</v>
      </c>
      <c r="AY15" s="311">
        <v>0</v>
      </c>
      <c r="AZ15" s="311">
        <v>0</v>
      </c>
      <c r="BA15" s="311">
        <v>0</v>
      </c>
      <c r="BB15" s="311">
        <v>0</v>
      </c>
      <c r="BC15" s="311">
        <v>0</v>
      </c>
      <c r="BD15" s="311">
        <v>0</v>
      </c>
      <c r="BE15" s="312">
        <v>0</v>
      </c>
      <c r="BF15" s="285">
        <v>0</v>
      </c>
      <c r="BG15" s="285">
        <v>0</v>
      </c>
      <c r="BH15" s="285">
        <v>0</v>
      </c>
    </row>
    <row r="16" spans="1:62" x14ac:dyDescent="0.15">
      <c r="A16" s="168" t="s">
        <v>183</v>
      </c>
      <c r="B16" s="311">
        <v>0</v>
      </c>
      <c r="C16" s="311">
        <v>0</v>
      </c>
      <c r="D16" s="311">
        <v>0</v>
      </c>
      <c r="E16" s="311">
        <v>0</v>
      </c>
      <c r="F16" s="311">
        <v>0</v>
      </c>
      <c r="G16" s="311">
        <v>0</v>
      </c>
      <c r="H16" s="311">
        <v>0</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0</v>
      </c>
      <c r="AL16" s="311">
        <v>0</v>
      </c>
      <c r="AM16" s="311">
        <v>0</v>
      </c>
      <c r="AN16" s="311">
        <v>0</v>
      </c>
      <c r="AO16" s="311">
        <v>0</v>
      </c>
      <c r="AP16" s="311">
        <v>0</v>
      </c>
      <c r="AQ16" s="311">
        <v>0</v>
      </c>
      <c r="AR16" s="311">
        <v>0</v>
      </c>
      <c r="AS16" s="311">
        <v>0</v>
      </c>
      <c r="AT16" s="311">
        <v>0</v>
      </c>
      <c r="AU16" s="311">
        <v>0</v>
      </c>
      <c r="AV16" s="311">
        <v>0</v>
      </c>
      <c r="AW16" s="311">
        <v>0</v>
      </c>
      <c r="AX16" s="311">
        <v>0</v>
      </c>
      <c r="AY16" s="311">
        <v>0</v>
      </c>
      <c r="AZ16" s="311">
        <v>0</v>
      </c>
      <c r="BA16" s="311">
        <v>0</v>
      </c>
      <c r="BB16" s="311">
        <v>0</v>
      </c>
      <c r="BC16" s="311">
        <v>0</v>
      </c>
      <c r="BD16" s="311">
        <v>0</v>
      </c>
      <c r="BE16" s="312">
        <v>0</v>
      </c>
      <c r="BF16" s="285">
        <v>0</v>
      </c>
      <c r="BG16" s="285">
        <v>0</v>
      </c>
      <c r="BH16" s="285">
        <v>0</v>
      </c>
    </row>
    <row r="17" spans="1:60" x14ac:dyDescent="0.15">
      <c r="A17" s="168" t="s">
        <v>182</v>
      </c>
      <c r="B17" s="311">
        <v>0</v>
      </c>
      <c r="C17" s="311">
        <v>0</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c r="AM17" s="311">
        <v>0</v>
      </c>
      <c r="AN17" s="311">
        <v>0</v>
      </c>
      <c r="AO17" s="311">
        <v>0</v>
      </c>
      <c r="AP17" s="311">
        <v>0</v>
      </c>
      <c r="AQ17" s="311">
        <v>0</v>
      </c>
      <c r="AR17" s="311">
        <v>0</v>
      </c>
      <c r="AS17" s="311">
        <v>0</v>
      </c>
      <c r="AT17" s="311">
        <v>0</v>
      </c>
      <c r="AU17" s="311">
        <v>0</v>
      </c>
      <c r="AV17" s="311">
        <v>0</v>
      </c>
      <c r="AW17" s="311">
        <v>0</v>
      </c>
      <c r="AX17" s="311">
        <v>0</v>
      </c>
      <c r="AY17" s="311">
        <v>0</v>
      </c>
      <c r="AZ17" s="311">
        <v>0</v>
      </c>
      <c r="BA17" s="311">
        <v>0</v>
      </c>
      <c r="BB17" s="311">
        <v>0</v>
      </c>
      <c r="BC17" s="311">
        <v>0</v>
      </c>
      <c r="BD17" s="311">
        <v>0</v>
      </c>
      <c r="BE17" s="312">
        <v>0</v>
      </c>
      <c r="BF17" s="285">
        <v>0</v>
      </c>
      <c r="BG17" s="285">
        <v>0</v>
      </c>
      <c r="BH17" s="285">
        <v>0</v>
      </c>
    </row>
    <row r="18" spans="1:60" x14ac:dyDescent="0.15">
      <c r="A18" s="168" t="s">
        <v>181</v>
      </c>
      <c r="B18" s="311">
        <v>0</v>
      </c>
      <c r="C18" s="311">
        <v>0</v>
      </c>
      <c r="D18" s="311">
        <v>0</v>
      </c>
      <c r="E18" s="311">
        <v>0</v>
      </c>
      <c r="F18" s="311">
        <v>5.1000000000000004E-4</v>
      </c>
      <c r="G18" s="311">
        <v>4.4999999999999999E-4</v>
      </c>
      <c r="H18" s="311">
        <v>4.2000000000000002E-4</v>
      </c>
      <c r="I18" s="311">
        <v>7.3000000000000007E-4</v>
      </c>
      <c r="J18" s="311">
        <v>4.6000000000000001E-4</v>
      </c>
      <c r="K18" s="311">
        <v>2.6000000000000009E-4</v>
      </c>
      <c r="L18" s="311">
        <v>2.5000000000000001E-4</v>
      </c>
      <c r="M18" s="311">
        <v>1.8000000000000001E-4</v>
      </c>
      <c r="N18" s="311">
        <v>0</v>
      </c>
      <c r="O18" s="311">
        <v>0</v>
      </c>
      <c r="P18" s="311">
        <v>0</v>
      </c>
      <c r="Q18" s="311">
        <v>0</v>
      </c>
      <c r="R18" s="311">
        <v>0</v>
      </c>
      <c r="S18" s="311">
        <v>0</v>
      </c>
      <c r="T18" s="311">
        <v>0</v>
      </c>
      <c r="U18" s="311">
        <v>0</v>
      </c>
      <c r="V18" s="311">
        <v>0</v>
      </c>
      <c r="W18" s="311">
        <v>0</v>
      </c>
      <c r="X18" s="311">
        <v>0</v>
      </c>
      <c r="Y18" s="311">
        <v>0</v>
      </c>
      <c r="Z18" s="311">
        <v>0</v>
      </c>
      <c r="AA18" s="311">
        <v>0</v>
      </c>
      <c r="AB18" s="311">
        <v>0</v>
      </c>
      <c r="AC18" s="311">
        <v>0</v>
      </c>
      <c r="AD18" s="311">
        <v>0</v>
      </c>
      <c r="AE18" s="311">
        <v>0</v>
      </c>
      <c r="AF18" s="311">
        <v>0</v>
      </c>
      <c r="AG18" s="311">
        <v>0</v>
      </c>
      <c r="AH18" s="311">
        <v>0</v>
      </c>
      <c r="AI18" s="311">
        <v>0</v>
      </c>
      <c r="AJ18" s="311">
        <v>0</v>
      </c>
      <c r="AK18" s="311">
        <v>0</v>
      </c>
      <c r="AL18" s="311">
        <v>0</v>
      </c>
      <c r="AM18" s="311">
        <v>0</v>
      </c>
      <c r="AN18" s="311">
        <v>0</v>
      </c>
      <c r="AO18" s="311">
        <v>0</v>
      </c>
      <c r="AP18" s="311">
        <v>0</v>
      </c>
      <c r="AQ18" s="311">
        <v>0</v>
      </c>
      <c r="AR18" s="311">
        <v>0</v>
      </c>
      <c r="AS18" s="311">
        <v>0</v>
      </c>
      <c r="AT18" s="311">
        <v>0</v>
      </c>
      <c r="AU18" s="311">
        <v>0</v>
      </c>
      <c r="AV18" s="311">
        <v>0</v>
      </c>
      <c r="AW18" s="311">
        <v>0</v>
      </c>
      <c r="AX18" s="311">
        <v>0</v>
      </c>
      <c r="AY18" s="311">
        <v>0</v>
      </c>
      <c r="AZ18" s="311">
        <v>0</v>
      </c>
      <c r="BA18" s="311">
        <v>0</v>
      </c>
      <c r="BB18" s="311">
        <v>0</v>
      </c>
      <c r="BC18" s="311">
        <v>0</v>
      </c>
      <c r="BD18" s="311">
        <v>0</v>
      </c>
      <c r="BE18" s="312">
        <v>0</v>
      </c>
      <c r="BF18" s="285">
        <v>0</v>
      </c>
      <c r="BG18" s="285">
        <v>0</v>
      </c>
      <c r="BH18" s="285">
        <v>0</v>
      </c>
    </row>
    <row r="19" spans="1:60" x14ac:dyDescent="0.15">
      <c r="A19" s="168" t="s">
        <v>180</v>
      </c>
      <c r="B19" s="311">
        <v>0</v>
      </c>
      <c r="C19" s="311">
        <v>1.2E-4</v>
      </c>
      <c r="D19" s="311">
        <v>3.7999999999999997E-4</v>
      </c>
      <c r="E19" s="311">
        <v>1.8000000000000001E-4</v>
      </c>
      <c r="F19" s="311">
        <v>0</v>
      </c>
      <c r="G19" s="311">
        <v>0</v>
      </c>
      <c r="H19" s="311">
        <v>0</v>
      </c>
      <c r="I19" s="311">
        <v>0</v>
      </c>
      <c r="J19" s="311">
        <v>0</v>
      </c>
      <c r="K19" s="311">
        <v>0</v>
      </c>
      <c r="L19" s="311">
        <v>0</v>
      </c>
      <c r="M19" s="311">
        <v>0</v>
      </c>
      <c r="N19" s="311">
        <v>0</v>
      </c>
      <c r="O19" s="311">
        <v>0</v>
      </c>
      <c r="P19" s="311">
        <v>0</v>
      </c>
      <c r="Q19" s="311">
        <v>0</v>
      </c>
      <c r="R19" s="311">
        <v>0</v>
      </c>
      <c r="S19" s="311">
        <v>0</v>
      </c>
      <c r="T19" s="311">
        <v>0</v>
      </c>
      <c r="U19" s="311">
        <v>0</v>
      </c>
      <c r="V19" s="311">
        <v>0</v>
      </c>
      <c r="W19" s="311">
        <v>0</v>
      </c>
      <c r="X19" s="311">
        <v>0</v>
      </c>
      <c r="Y19" s="311">
        <v>0</v>
      </c>
      <c r="Z19" s="311">
        <v>0</v>
      </c>
      <c r="AA19" s="311">
        <v>0</v>
      </c>
      <c r="AB19" s="311">
        <v>0</v>
      </c>
      <c r="AC19" s="311">
        <v>0</v>
      </c>
      <c r="AD19" s="311">
        <v>0</v>
      </c>
      <c r="AE19" s="311">
        <v>0</v>
      </c>
      <c r="AF19" s="311">
        <v>0</v>
      </c>
      <c r="AG19" s="311">
        <v>0</v>
      </c>
      <c r="AH19" s="311">
        <v>0</v>
      </c>
      <c r="AI19" s="311">
        <v>0</v>
      </c>
      <c r="AJ19" s="311">
        <v>0</v>
      </c>
      <c r="AK19" s="311">
        <v>0</v>
      </c>
      <c r="AL19" s="311">
        <v>0</v>
      </c>
      <c r="AM19" s="311">
        <v>0</v>
      </c>
      <c r="AN19" s="311">
        <v>0</v>
      </c>
      <c r="AO19" s="311">
        <v>0</v>
      </c>
      <c r="AP19" s="311">
        <v>0</v>
      </c>
      <c r="AQ19" s="311">
        <v>0</v>
      </c>
      <c r="AR19" s="311">
        <v>0</v>
      </c>
      <c r="AS19" s="311">
        <v>0</v>
      </c>
      <c r="AT19" s="311">
        <v>0</v>
      </c>
      <c r="AU19" s="311">
        <v>0</v>
      </c>
      <c r="AV19" s="311">
        <v>0</v>
      </c>
      <c r="AW19" s="311">
        <v>0</v>
      </c>
      <c r="AX19" s="311">
        <v>0</v>
      </c>
      <c r="AY19" s="311">
        <v>0</v>
      </c>
      <c r="AZ19" s="311">
        <v>0</v>
      </c>
      <c r="BA19" s="311">
        <v>0</v>
      </c>
      <c r="BB19" s="311">
        <v>0</v>
      </c>
      <c r="BC19" s="311">
        <v>0</v>
      </c>
      <c r="BD19" s="311">
        <v>0</v>
      </c>
      <c r="BE19" s="312">
        <v>0</v>
      </c>
      <c r="BF19" s="285">
        <v>0</v>
      </c>
      <c r="BG19" s="285">
        <v>0</v>
      </c>
      <c r="BH19" s="285">
        <v>0</v>
      </c>
    </row>
    <row r="20" spans="1:60" x14ac:dyDescent="0.15">
      <c r="A20" s="168" t="s">
        <v>179</v>
      </c>
      <c r="B20" s="311">
        <v>0</v>
      </c>
      <c r="C20" s="311">
        <v>0</v>
      </c>
      <c r="D20" s="311">
        <v>0</v>
      </c>
      <c r="E20" s="311">
        <v>0</v>
      </c>
      <c r="F20" s="311">
        <v>0</v>
      </c>
      <c r="G20" s="311">
        <v>0</v>
      </c>
      <c r="H20" s="311">
        <v>0</v>
      </c>
      <c r="I20" s="311">
        <v>0</v>
      </c>
      <c r="J20" s="311">
        <v>0</v>
      </c>
      <c r="K20" s="311">
        <v>0</v>
      </c>
      <c r="L20" s="311">
        <v>0</v>
      </c>
      <c r="M20" s="311">
        <v>0</v>
      </c>
      <c r="N20" s="311">
        <v>0</v>
      </c>
      <c r="O20" s="311">
        <v>0</v>
      </c>
      <c r="P20" s="311">
        <v>0</v>
      </c>
      <c r="Q20" s="311">
        <v>0</v>
      </c>
      <c r="R20" s="311">
        <v>0</v>
      </c>
      <c r="S20" s="311">
        <v>0</v>
      </c>
      <c r="T20" s="311">
        <v>0</v>
      </c>
      <c r="U20" s="311">
        <v>0</v>
      </c>
      <c r="V20" s="311">
        <v>0</v>
      </c>
      <c r="W20" s="311">
        <v>0</v>
      </c>
      <c r="X20" s="311">
        <v>0</v>
      </c>
      <c r="Y20" s="311">
        <v>0</v>
      </c>
      <c r="Z20" s="311">
        <v>0</v>
      </c>
      <c r="AA20" s="311">
        <v>0</v>
      </c>
      <c r="AB20" s="311">
        <v>0</v>
      </c>
      <c r="AC20" s="311">
        <v>0</v>
      </c>
      <c r="AD20" s="311">
        <v>0</v>
      </c>
      <c r="AE20" s="311">
        <v>0</v>
      </c>
      <c r="AF20" s="311">
        <v>0</v>
      </c>
      <c r="AG20" s="311">
        <v>0</v>
      </c>
      <c r="AH20" s="311">
        <v>0</v>
      </c>
      <c r="AI20" s="311">
        <v>0</v>
      </c>
      <c r="AJ20" s="311">
        <v>0</v>
      </c>
      <c r="AK20" s="311">
        <v>0</v>
      </c>
      <c r="AL20" s="311">
        <v>0</v>
      </c>
      <c r="AM20" s="311">
        <v>0</v>
      </c>
      <c r="AN20" s="311">
        <v>0</v>
      </c>
      <c r="AO20" s="311">
        <v>0</v>
      </c>
      <c r="AP20" s="311">
        <v>0</v>
      </c>
      <c r="AQ20" s="311">
        <v>0</v>
      </c>
      <c r="AR20" s="311">
        <v>0</v>
      </c>
      <c r="AS20" s="311">
        <v>0</v>
      </c>
      <c r="AT20" s="311">
        <v>0</v>
      </c>
      <c r="AU20" s="311">
        <v>0</v>
      </c>
      <c r="AV20" s="311">
        <v>0</v>
      </c>
      <c r="AW20" s="311">
        <v>0</v>
      </c>
      <c r="AX20" s="311">
        <v>0</v>
      </c>
      <c r="AY20" s="311">
        <v>0</v>
      </c>
      <c r="AZ20" s="311">
        <v>0</v>
      </c>
      <c r="BA20" s="311">
        <v>0</v>
      </c>
      <c r="BB20" s="311">
        <v>0</v>
      </c>
      <c r="BC20" s="311">
        <v>0</v>
      </c>
      <c r="BD20" s="311">
        <v>0</v>
      </c>
      <c r="BE20" s="312">
        <v>0</v>
      </c>
      <c r="BF20" s="285">
        <v>0</v>
      </c>
      <c r="BG20" s="285">
        <v>0</v>
      </c>
      <c r="BH20" s="285">
        <v>0</v>
      </c>
    </row>
    <row r="21" spans="1:60" s="161" customFormat="1" x14ac:dyDescent="0.15">
      <c r="A21" s="163" t="s">
        <v>178</v>
      </c>
      <c r="B21" s="313">
        <v>0</v>
      </c>
      <c r="C21" s="313">
        <v>1.2E-4</v>
      </c>
      <c r="D21" s="313">
        <v>3.7999999999999997E-4</v>
      </c>
      <c r="E21" s="313">
        <v>1.8000000000000001E-4</v>
      </c>
      <c r="F21" s="313">
        <v>5.1000000000000004E-4</v>
      </c>
      <c r="G21" s="313">
        <v>4.4999999999999999E-4</v>
      </c>
      <c r="H21" s="313">
        <v>4.2000000000000002E-4</v>
      </c>
      <c r="I21" s="313">
        <v>7.3000000000000007E-4</v>
      </c>
      <c r="J21" s="313">
        <v>4.6000000000000001E-4</v>
      </c>
      <c r="K21" s="313">
        <v>1.0619999999999999E-2</v>
      </c>
      <c r="L21" s="313">
        <v>2.5419999999999995E-2</v>
      </c>
      <c r="M21" s="313">
        <v>2.5900000000000003E-2</v>
      </c>
      <c r="N21" s="313">
        <v>1.6370000000000003E-2</v>
      </c>
      <c r="O21" s="313">
        <v>2.8960000000000003E-2</v>
      </c>
      <c r="P21" s="313">
        <v>2.6920000000000006E-2</v>
      </c>
      <c r="Q21" s="313">
        <v>2.3399999999999997E-2</v>
      </c>
      <c r="R21" s="313">
        <v>2.8159999999999998E-2</v>
      </c>
      <c r="S21" s="313">
        <v>1.8699999999999998E-2</v>
      </c>
      <c r="T21" s="313">
        <v>3.4049999999999997E-2</v>
      </c>
      <c r="U21" s="313">
        <v>6.2840000000000007E-2</v>
      </c>
      <c r="V21" s="313">
        <v>9.1469999999999996E-2</v>
      </c>
      <c r="W21" s="313">
        <v>5.8550000000000005E-2</v>
      </c>
      <c r="X21" s="313">
        <v>7.4380000000000002E-2</v>
      </c>
      <c r="Y21" s="313">
        <v>6.4059999999999992E-2</v>
      </c>
      <c r="Z21" s="313">
        <v>6.8689999999999987E-2</v>
      </c>
      <c r="AA21" s="313">
        <v>9.5180000000000015E-2</v>
      </c>
      <c r="AB21" s="313">
        <v>9.198000000000002E-2</v>
      </c>
      <c r="AC21" s="313">
        <v>8.840000000000002E-2</v>
      </c>
      <c r="AD21" s="313">
        <v>8.1919999999999993E-2</v>
      </c>
      <c r="AE21" s="313">
        <v>8.2899999999999988E-2</v>
      </c>
      <c r="AF21" s="313">
        <v>9.5850000000000005E-2</v>
      </c>
      <c r="AG21" s="313">
        <v>9.8860000000000003E-2</v>
      </c>
      <c r="AH21" s="313">
        <v>0.11130000000000001</v>
      </c>
      <c r="AI21" s="313">
        <v>0.10718</v>
      </c>
      <c r="AJ21" s="313">
        <v>0.11083</v>
      </c>
      <c r="AK21" s="313">
        <v>0.12223000000000002</v>
      </c>
      <c r="AL21" s="313">
        <v>0.21199441558441559</v>
      </c>
      <c r="AM21" s="313">
        <v>0.19403361290322577</v>
      </c>
      <c r="AN21" s="313">
        <v>0.20521615384615383</v>
      </c>
      <c r="AO21" s="313">
        <v>0.18983694267515921</v>
      </c>
      <c r="AP21" s="313">
        <v>0.16198632911392397</v>
      </c>
      <c r="AQ21" s="313">
        <v>0.2066471886792452</v>
      </c>
      <c r="AR21" s="313">
        <v>0.18746095499999993</v>
      </c>
      <c r="AS21" s="313">
        <v>0.203010853416149</v>
      </c>
      <c r="AT21" s="313">
        <v>0.19965555555555548</v>
      </c>
      <c r="AU21" s="313">
        <v>0.20399833358282196</v>
      </c>
      <c r="AV21" s="313">
        <v>0.20579783707317062</v>
      </c>
      <c r="AW21" s="313">
        <v>0.20808370909090892</v>
      </c>
      <c r="AX21" s="313">
        <v>0.19960684156626488</v>
      </c>
      <c r="AY21" s="313">
        <v>0.19140998559520944</v>
      </c>
      <c r="AZ21" s="313">
        <v>0.19829121154285695</v>
      </c>
      <c r="BA21" s="313">
        <v>0.21863015272561101</v>
      </c>
      <c r="BB21" s="313">
        <v>0.19644476794148696</v>
      </c>
      <c r="BC21" s="313">
        <v>0.20172635756546353</v>
      </c>
      <c r="BD21" s="313">
        <v>0.2190425632184545</v>
      </c>
      <c r="BE21" s="313">
        <v>0.2305513545785326</v>
      </c>
      <c r="BF21" s="286">
        <v>4.9665551144081999E-2</v>
      </c>
      <c r="BG21" s="286">
        <v>9.3103142211357071E-3</v>
      </c>
      <c r="BH21" s="286">
        <v>9.6137897630348863E-3</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v>
      </c>
      <c r="C23" s="311">
        <v>0</v>
      </c>
      <c r="D23" s="311">
        <v>0</v>
      </c>
      <c r="E23" s="311">
        <v>0</v>
      </c>
      <c r="F23" s="311">
        <v>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0</v>
      </c>
      <c r="X23" s="311">
        <v>0</v>
      </c>
      <c r="Y23" s="311">
        <v>0</v>
      </c>
      <c r="Z23" s="311">
        <v>0</v>
      </c>
      <c r="AA23" s="311">
        <v>0</v>
      </c>
      <c r="AB23" s="311">
        <v>0</v>
      </c>
      <c r="AC23" s="311">
        <v>0</v>
      </c>
      <c r="AD23" s="311">
        <v>0</v>
      </c>
      <c r="AE23" s="311">
        <v>0</v>
      </c>
      <c r="AF23" s="311">
        <v>0</v>
      </c>
      <c r="AG23" s="311">
        <v>0</v>
      </c>
      <c r="AH23" s="311">
        <v>0</v>
      </c>
      <c r="AI23" s="311">
        <v>0</v>
      </c>
      <c r="AJ23" s="311">
        <v>0</v>
      </c>
      <c r="AK23" s="311">
        <v>0</v>
      </c>
      <c r="AL23" s="311">
        <v>0</v>
      </c>
      <c r="AM23" s="311">
        <v>0</v>
      </c>
      <c r="AN23" s="311">
        <v>0</v>
      </c>
      <c r="AO23" s="311">
        <v>0</v>
      </c>
      <c r="AP23" s="311">
        <v>0</v>
      </c>
      <c r="AQ23" s="311">
        <v>0</v>
      </c>
      <c r="AR23" s="311">
        <v>0</v>
      </c>
      <c r="AS23" s="311">
        <v>0</v>
      </c>
      <c r="AT23" s="311">
        <v>0</v>
      </c>
      <c r="AU23" s="311">
        <v>0</v>
      </c>
      <c r="AV23" s="311">
        <v>0</v>
      </c>
      <c r="AW23" s="311">
        <v>0</v>
      </c>
      <c r="AX23" s="311">
        <v>0</v>
      </c>
      <c r="AY23" s="311">
        <v>0</v>
      </c>
      <c r="AZ23" s="311">
        <v>0</v>
      </c>
      <c r="BA23" s="311">
        <v>0</v>
      </c>
      <c r="BB23" s="311">
        <v>0</v>
      </c>
      <c r="BC23" s="311">
        <v>0</v>
      </c>
      <c r="BD23" s="311">
        <v>0</v>
      </c>
      <c r="BE23" s="312">
        <v>0</v>
      </c>
      <c r="BF23" s="285">
        <v>0</v>
      </c>
      <c r="BG23" s="285">
        <v>0</v>
      </c>
      <c r="BH23" s="285">
        <v>0</v>
      </c>
    </row>
    <row r="24" spans="1:60" x14ac:dyDescent="0.15">
      <c r="A24" s="162" t="s">
        <v>176</v>
      </c>
      <c r="B24" s="311">
        <v>0</v>
      </c>
      <c r="C24" s="311">
        <v>6.0000000000000002E-5</v>
      </c>
      <c r="D24" s="311">
        <v>9.3999999999999997E-4</v>
      </c>
      <c r="E24" s="311">
        <v>6.0999999999999997E-4</v>
      </c>
      <c r="F24" s="311">
        <v>2.1999999999999998E-4</v>
      </c>
      <c r="G24" s="311">
        <v>5.7000000000000009E-4</v>
      </c>
      <c r="H24" s="311">
        <v>0</v>
      </c>
      <c r="I24" s="311">
        <v>1.0999999999999999E-4</v>
      </c>
      <c r="J24" s="311">
        <v>7.5999999999999993E-4</v>
      </c>
      <c r="K24" s="311">
        <v>1.48E-3</v>
      </c>
      <c r="L24" s="311">
        <v>6.7839999999999998E-2</v>
      </c>
      <c r="M24" s="311">
        <v>0.10036</v>
      </c>
      <c r="N24" s="311">
        <v>0.11939000000000001</v>
      </c>
      <c r="O24" s="311">
        <v>0.12513000000000002</v>
      </c>
      <c r="P24" s="311">
        <v>0.11406999999999999</v>
      </c>
      <c r="Q24" s="311">
        <v>0.12549000000000002</v>
      </c>
      <c r="R24" s="311">
        <v>0.12859000000000001</v>
      </c>
      <c r="S24" s="311">
        <v>0.15663999999999997</v>
      </c>
      <c r="T24" s="311">
        <v>0.24106000000000002</v>
      </c>
      <c r="U24" s="311">
        <v>0.27743000000000001</v>
      </c>
      <c r="V24" s="311">
        <v>0.34600999999999998</v>
      </c>
      <c r="W24" s="311">
        <v>0.39394000000000001</v>
      </c>
      <c r="X24" s="311">
        <v>0.41966999999999993</v>
      </c>
      <c r="Y24" s="311">
        <v>0.43102000000000001</v>
      </c>
      <c r="Z24" s="311">
        <v>0.41216999999999998</v>
      </c>
      <c r="AA24" s="311">
        <v>0.4272200000000001</v>
      </c>
      <c r="AB24" s="311">
        <v>0.42861000000000005</v>
      </c>
      <c r="AC24" s="311">
        <v>0.43456000000000006</v>
      </c>
      <c r="AD24" s="311">
        <v>0.41927000000000003</v>
      </c>
      <c r="AE24" s="311">
        <v>0.40623999999999999</v>
      </c>
      <c r="AF24" s="311">
        <v>0.41356000000000004</v>
      </c>
      <c r="AG24" s="311">
        <v>0.43336000000000008</v>
      </c>
      <c r="AH24" s="311">
        <v>0.47408000000000006</v>
      </c>
      <c r="AI24" s="311">
        <v>0.46165</v>
      </c>
      <c r="AJ24" s="311">
        <v>0.49017000000000005</v>
      </c>
      <c r="AK24" s="311">
        <v>0.48157000000000005</v>
      </c>
      <c r="AL24" s="311">
        <v>0.46048032467532474</v>
      </c>
      <c r="AM24" s="311">
        <v>0.46748903225806449</v>
      </c>
      <c r="AN24" s="311">
        <v>0.46467865384615376</v>
      </c>
      <c r="AO24" s="311">
        <v>0.46106598726114634</v>
      </c>
      <c r="AP24" s="311">
        <v>0.4608882911392404</v>
      </c>
      <c r="AQ24" s="311">
        <v>0.44884811320754697</v>
      </c>
      <c r="AR24" s="311">
        <v>0.46117068749999979</v>
      </c>
      <c r="AS24" s="311">
        <v>0.43303751552795006</v>
      </c>
      <c r="AT24" s="311">
        <v>0.4459855555555553</v>
      </c>
      <c r="AU24" s="311">
        <v>0.45002650306748448</v>
      </c>
      <c r="AV24" s="311">
        <v>0.44998792682926803</v>
      </c>
      <c r="AW24" s="311">
        <v>0.37364454545454517</v>
      </c>
      <c r="AX24" s="311">
        <v>0.39304409638554183</v>
      </c>
      <c r="AY24" s="311">
        <v>0.30877598802395184</v>
      </c>
      <c r="AZ24" s="311">
        <v>0.23772374999999979</v>
      </c>
      <c r="BA24" s="311">
        <v>0.39402479289940801</v>
      </c>
      <c r="BB24" s="311">
        <v>0.38004120000000141</v>
      </c>
      <c r="BC24" s="311">
        <v>0.25586789473684213</v>
      </c>
      <c r="BD24" s="311">
        <v>0.3879858811962324</v>
      </c>
      <c r="BE24" s="312">
        <v>0.30513513760557465</v>
      </c>
      <c r="BF24" s="285">
        <v>-0.21568941089919813</v>
      </c>
      <c r="BG24" s="285">
        <v>-1.3835163580264487E-2</v>
      </c>
      <c r="BH24" s="285">
        <v>1.2723868257540323E-2</v>
      </c>
    </row>
    <row r="25" spans="1:60" x14ac:dyDescent="0.15">
      <c r="A25" s="162" t="s">
        <v>175</v>
      </c>
      <c r="B25" s="311">
        <v>0</v>
      </c>
      <c r="C25" s="311">
        <v>0</v>
      </c>
      <c r="D25" s="311">
        <v>0</v>
      </c>
      <c r="E25" s="311">
        <v>0</v>
      </c>
      <c r="F25" s="311">
        <v>0</v>
      </c>
      <c r="G25" s="311">
        <v>0</v>
      </c>
      <c r="H25" s="311">
        <v>0</v>
      </c>
      <c r="I25" s="311">
        <v>0</v>
      </c>
      <c r="J25" s="311">
        <v>0</v>
      </c>
      <c r="K25" s="311">
        <v>9.2800000000000001E-3</v>
      </c>
      <c r="L25" s="311">
        <v>2.5540000000000004E-2</v>
      </c>
      <c r="M25" s="311">
        <v>4.9889999999999997E-2</v>
      </c>
      <c r="N25" s="311">
        <v>5.884000000000001E-2</v>
      </c>
      <c r="O25" s="311">
        <v>5.91E-2</v>
      </c>
      <c r="P25" s="311">
        <v>6.1799999999999994E-2</v>
      </c>
      <c r="Q25" s="311">
        <v>6.1649999999999996E-2</v>
      </c>
      <c r="R25" s="311">
        <v>9.1190000000000007E-2</v>
      </c>
      <c r="S25" s="311">
        <v>0.10746</v>
      </c>
      <c r="T25" s="311">
        <v>0.12317999999999998</v>
      </c>
      <c r="U25" s="311">
        <v>0.12734999999999999</v>
      </c>
      <c r="V25" s="311">
        <v>0.13131000000000001</v>
      </c>
      <c r="W25" s="311">
        <v>0.1207</v>
      </c>
      <c r="X25" s="311">
        <v>0.12436</v>
      </c>
      <c r="Y25" s="311">
        <v>0.16030000000000005</v>
      </c>
      <c r="Z25" s="311">
        <v>0.14566000000000001</v>
      </c>
      <c r="AA25" s="311">
        <v>0.14665</v>
      </c>
      <c r="AB25" s="311">
        <v>0.13184000000000001</v>
      </c>
      <c r="AC25" s="311">
        <v>0.11552</v>
      </c>
      <c r="AD25" s="311">
        <v>0.13972999999999999</v>
      </c>
      <c r="AE25" s="311">
        <v>0.15334999999999999</v>
      </c>
      <c r="AF25" s="311">
        <v>0.17261000000000001</v>
      </c>
      <c r="AG25" s="311">
        <v>0.18082000000000001</v>
      </c>
      <c r="AH25" s="311">
        <v>0.17751000000000003</v>
      </c>
      <c r="AI25" s="311">
        <v>0.16899</v>
      </c>
      <c r="AJ25" s="311">
        <v>0.15813999999999998</v>
      </c>
      <c r="AK25" s="311">
        <v>0.18178000000000002</v>
      </c>
      <c r="AL25" s="311">
        <v>0.19426032467532464</v>
      </c>
      <c r="AM25" s="311">
        <v>0.19961070967741934</v>
      </c>
      <c r="AN25" s="311">
        <v>0.16947692307692308</v>
      </c>
      <c r="AO25" s="311">
        <v>0.16386592356687896</v>
      </c>
      <c r="AP25" s="311">
        <v>0.1806271518987341</v>
      </c>
      <c r="AQ25" s="311">
        <v>0.18757415094339619</v>
      </c>
      <c r="AR25" s="311">
        <v>0.14002368749999994</v>
      </c>
      <c r="AS25" s="311">
        <v>0.14981645962732912</v>
      </c>
      <c r="AT25" s="311">
        <v>0.14408444444444435</v>
      </c>
      <c r="AU25" s="311">
        <v>0.14313478527607354</v>
      </c>
      <c r="AV25" s="311">
        <v>0.15219768292682917</v>
      </c>
      <c r="AW25" s="311">
        <v>0.14636999999999989</v>
      </c>
      <c r="AX25" s="311">
        <v>0.13061427506024087</v>
      </c>
      <c r="AY25" s="311">
        <v>0.14536512592814357</v>
      </c>
      <c r="AZ25" s="311">
        <v>0.14005966071428561</v>
      </c>
      <c r="BA25" s="311">
        <v>0.14282272065088747</v>
      </c>
      <c r="BB25" s="311">
        <v>0.13990949099999997</v>
      </c>
      <c r="BC25" s="311">
        <v>0.14427883</v>
      </c>
      <c r="BD25" s="311">
        <v>0.14758022449815647</v>
      </c>
      <c r="BE25" s="312">
        <v>0.14773828225514221</v>
      </c>
      <c r="BF25" s="285">
        <v>-1.6641711499167933E-3</v>
      </c>
      <c r="BG25" s="285">
        <v>2.4001132086544086E-3</v>
      </c>
      <c r="BH25" s="285">
        <v>6.1605571051591467E-3</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0</v>
      </c>
      <c r="AB26" s="311">
        <v>0</v>
      </c>
      <c r="AC26" s="311">
        <v>0</v>
      </c>
      <c r="AD26" s="311">
        <v>0</v>
      </c>
      <c r="AE26" s="311">
        <v>0</v>
      </c>
      <c r="AF26" s="311">
        <v>0</v>
      </c>
      <c r="AG26" s="311">
        <v>0</v>
      </c>
      <c r="AH26" s="311">
        <v>0</v>
      </c>
      <c r="AI26" s="311">
        <v>0</v>
      </c>
      <c r="AJ26" s="311">
        <v>0</v>
      </c>
      <c r="AK26" s="311">
        <v>0</v>
      </c>
      <c r="AL26" s="311">
        <v>0</v>
      </c>
      <c r="AM26" s="311">
        <v>0</v>
      </c>
      <c r="AN26" s="311">
        <v>0</v>
      </c>
      <c r="AO26" s="311">
        <v>0</v>
      </c>
      <c r="AP26" s="311">
        <v>0</v>
      </c>
      <c r="AQ26" s="311">
        <v>0</v>
      </c>
      <c r="AR26" s="311">
        <v>0</v>
      </c>
      <c r="AS26" s="311">
        <v>0</v>
      </c>
      <c r="AT26" s="311">
        <v>0</v>
      </c>
      <c r="AU26" s="311">
        <v>0</v>
      </c>
      <c r="AV26" s="311">
        <v>0</v>
      </c>
      <c r="AW26" s="311">
        <v>0</v>
      </c>
      <c r="AX26" s="311">
        <v>0</v>
      </c>
      <c r="AY26" s="311">
        <v>0</v>
      </c>
      <c r="AZ26" s="311">
        <v>0</v>
      </c>
      <c r="BA26" s="311">
        <v>0</v>
      </c>
      <c r="BB26" s="311">
        <v>0</v>
      </c>
      <c r="BC26" s="311">
        <v>0</v>
      </c>
      <c r="BD26" s="311">
        <v>0</v>
      </c>
      <c r="BE26" s="312">
        <v>0</v>
      </c>
      <c r="BF26" s="285">
        <v>0</v>
      </c>
      <c r="BG26" s="285">
        <v>0</v>
      </c>
      <c r="BH26" s="285">
        <v>0</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0</v>
      </c>
      <c r="AP27" s="311">
        <v>0</v>
      </c>
      <c r="AQ27" s="311">
        <v>0</v>
      </c>
      <c r="AR27" s="311">
        <v>0</v>
      </c>
      <c r="AS27" s="311">
        <v>0</v>
      </c>
      <c r="AT27" s="311">
        <v>0</v>
      </c>
      <c r="AU27" s="311">
        <v>0</v>
      </c>
      <c r="AV27" s="311">
        <v>0</v>
      </c>
      <c r="AW27" s="311">
        <v>0</v>
      </c>
      <c r="AX27" s="311">
        <v>0</v>
      </c>
      <c r="AY27" s="311">
        <v>0</v>
      </c>
      <c r="AZ27" s="311">
        <v>0</v>
      </c>
      <c r="BA27" s="311">
        <v>0</v>
      </c>
      <c r="BB27" s="311">
        <v>0</v>
      </c>
      <c r="BC27" s="311">
        <v>0</v>
      </c>
      <c r="BD27" s="311">
        <v>0</v>
      </c>
      <c r="BE27" s="312">
        <v>0</v>
      </c>
      <c r="BF27" s="285">
        <v>0</v>
      </c>
      <c r="BG27" s="285">
        <v>0</v>
      </c>
      <c r="BH27" s="285">
        <v>0</v>
      </c>
    </row>
    <row r="28" spans="1:60" x14ac:dyDescent="0.15">
      <c r="A28" s="162" t="s">
        <v>172</v>
      </c>
      <c r="B28" s="311">
        <v>0</v>
      </c>
      <c r="C28" s="311">
        <v>0</v>
      </c>
      <c r="D28" s="311">
        <v>0</v>
      </c>
      <c r="E28" s="311">
        <v>0</v>
      </c>
      <c r="F28" s="311">
        <v>0</v>
      </c>
      <c r="G28" s="311">
        <v>0</v>
      </c>
      <c r="H28" s="311">
        <v>0</v>
      </c>
      <c r="I28" s="311">
        <v>0</v>
      </c>
      <c r="J28" s="311">
        <v>0</v>
      </c>
      <c r="K28" s="311">
        <v>0</v>
      </c>
      <c r="L28" s="311">
        <v>0</v>
      </c>
      <c r="M28" s="311">
        <v>0</v>
      </c>
      <c r="N28" s="311">
        <v>0</v>
      </c>
      <c r="O28" s="311">
        <v>0</v>
      </c>
      <c r="P28" s="311">
        <v>0</v>
      </c>
      <c r="Q28" s="311">
        <v>0</v>
      </c>
      <c r="R28" s="311">
        <v>0</v>
      </c>
      <c r="S28" s="311">
        <v>0</v>
      </c>
      <c r="T28" s="311">
        <v>2E-3</v>
      </c>
      <c r="U28" s="311">
        <v>1.2390000000000002E-2</v>
      </c>
      <c r="V28" s="311">
        <v>2.3970000000000002E-2</v>
      </c>
      <c r="W28" s="311">
        <v>6.149000000000001E-2</v>
      </c>
      <c r="X28" s="311">
        <v>0.10701000000000001</v>
      </c>
      <c r="Y28" s="311">
        <v>0.11816000000000002</v>
      </c>
      <c r="Z28" s="311">
        <v>0.12418000000000003</v>
      </c>
      <c r="AA28" s="311">
        <v>0.12584999999999999</v>
      </c>
      <c r="AB28" s="311">
        <v>0.12132</v>
      </c>
      <c r="AC28" s="311">
        <v>0.1225</v>
      </c>
      <c r="AD28" s="311">
        <v>0.12627000000000002</v>
      </c>
      <c r="AE28" s="311">
        <v>0.12977</v>
      </c>
      <c r="AF28" s="311">
        <v>0.12229999999999999</v>
      </c>
      <c r="AG28" s="311">
        <v>0.1285</v>
      </c>
      <c r="AH28" s="311">
        <v>0.12494000000000001</v>
      </c>
      <c r="AI28" s="311">
        <v>0.13178000000000001</v>
      </c>
      <c r="AJ28" s="311">
        <v>0.13357000000000002</v>
      </c>
      <c r="AK28" s="311">
        <v>0.13589999999999999</v>
      </c>
      <c r="AL28" s="311">
        <v>0.14653525324675326</v>
      </c>
      <c r="AM28" s="311">
        <v>0.18496416774193544</v>
      </c>
      <c r="AN28" s="311">
        <v>0.25374363461538457</v>
      </c>
      <c r="AO28" s="311">
        <v>0.25654007006369423</v>
      </c>
      <c r="AP28" s="311">
        <v>0.2394508101265822</v>
      </c>
      <c r="AQ28" s="311">
        <v>0.25063613207547164</v>
      </c>
      <c r="AR28" s="311">
        <v>0.25027070624999992</v>
      </c>
      <c r="AS28" s="311">
        <v>0.25231695652173902</v>
      </c>
      <c r="AT28" s="311">
        <v>0.25696255555555542</v>
      </c>
      <c r="AU28" s="311">
        <v>0.26271132515337403</v>
      </c>
      <c r="AV28" s="311">
        <v>0.26385596341463402</v>
      </c>
      <c r="AW28" s="311">
        <v>0.28118803636363621</v>
      </c>
      <c r="AX28" s="311">
        <v>0.28337535542168657</v>
      </c>
      <c r="AY28" s="311">
        <v>0.2778269281437124</v>
      </c>
      <c r="AZ28" s="311">
        <v>0.24444299999999977</v>
      </c>
      <c r="BA28" s="311">
        <v>0.21822145562130157</v>
      </c>
      <c r="BB28" s="311">
        <v>0.25505640000000002</v>
      </c>
      <c r="BC28" s="311">
        <v>0.26771689473684207</v>
      </c>
      <c r="BD28" s="311">
        <v>0.26962610077836952</v>
      </c>
      <c r="BE28" s="312">
        <v>0.26683355428571426</v>
      </c>
      <c r="BF28" s="285">
        <v>-1.3061049762983168E-2</v>
      </c>
      <c r="BG28" s="285">
        <v>4.822170549434901E-3</v>
      </c>
      <c r="BH28" s="285">
        <v>1.1126725745401781E-2</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0</v>
      </c>
      <c r="P29" s="311">
        <v>0</v>
      </c>
      <c r="Q29" s="311">
        <v>0</v>
      </c>
      <c r="R29" s="311">
        <v>0</v>
      </c>
      <c r="S29" s="311">
        <v>0</v>
      </c>
      <c r="T29" s="311">
        <v>0</v>
      </c>
      <c r="U29" s="311">
        <v>0</v>
      </c>
      <c r="V29" s="311">
        <v>0</v>
      </c>
      <c r="W29" s="311">
        <v>0</v>
      </c>
      <c r="X29" s="311">
        <v>0</v>
      </c>
      <c r="Y29" s="311">
        <v>0</v>
      </c>
      <c r="Z29" s="311">
        <v>0</v>
      </c>
      <c r="AA29" s="311">
        <v>0</v>
      </c>
      <c r="AB29" s="311">
        <v>0</v>
      </c>
      <c r="AC29" s="311">
        <v>0</v>
      </c>
      <c r="AD29" s="311">
        <v>0</v>
      </c>
      <c r="AE29" s="311">
        <v>0</v>
      </c>
      <c r="AF29" s="311">
        <v>0</v>
      </c>
      <c r="AG29" s="311">
        <v>0</v>
      </c>
      <c r="AH29" s="311">
        <v>0</v>
      </c>
      <c r="AI29" s="311">
        <v>0</v>
      </c>
      <c r="AJ29" s="311">
        <v>0</v>
      </c>
      <c r="AK29" s="311">
        <v>0</v>
      </c>
      <c r="AL29" s="311">
        <v>0</v>
      </c>
      <c r="AM29" s="311">
        <v>0</v>
      </c>
      <c r="AN29" s="311">
        <v>0</v>
      </c>
      <c r="AO29" s="311">
        <v>0</v>
      </c>
      <c r="AP29" s="311">
        <v>0</v>
      </c>
      <c r="AQ29" s="311">
        <v>0</v>
      </c>
      <c r="AR29" s="311">
        <v>0</v>
      </c>
      <c r="AS29" s="311">
        <v>0</v>
      </c>
      <c r="AT29" s="311">
        <v>0</v>
      </c>
      <c r="AU29" s="311">
        <v>0</v>
      </c>
      <c r="AV29" s="311">
        <v>0</v>
      </c>
      <c r="AW29" s="311">
        <v>0</v>
      </c>
      <c r="AX29" s="311">
        <v>0</v>
      </c>
      <c r="AY29" s="311">
        <v>0</v>
      </c>
      <c r="AZ29" s="311">
        <v>0</v>
      </c>
      <c r="BA29" s="311">
        <v>0</v>
      </c>
      <c r="BB29" s="311">
        <v>0</v>
      </c>
      <c r="BC29" s="311">
        <v>0</v>
      </c>
      <c r="BD29" s="311">
        <v>0</v>
      </c>
      <c r="BE29" s="312">
        <v>0</v>
      </c>
      <c r="BF29" s="285">
        <v>0</v>
      </c>
      <c r="BG29" s="285">
        <v>0</v>
      </c>
      <c r="BH29" s="285">
        <v>0</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0</v>
      </c>
      <c r="AG30" s="311">
        <v>0</v>
      </c>
      <c r="AH30" s="311">
        <v>0</v>
      </c>
      <c r="AI30" s="311">
        <v>0</v>
      </c>
      <c r="AJ30" s="311">
        <v>0</v>
      </c>
      <c r="AK30" s="311">
        <v>0</v>
      </c>
      <c r="AL30" s="311">
        <v>0</v>
      </c>
      <c r="AM30" s="311">
        <v>0</v>
      </c>
      <c r="AN30" s="311">
        <v>0</v>
      </c>
      <c r="AO30" s="311">
        <v>0</v>
      </c>
      <c r="AP30" s="311">
        <v>0</v>
      </c>
      <c r="AQ30" s="311">
        <v>0</v>
      </c>
      <c r="AR30" s="311">
        <v>0</v>
      </c>
      <c r="AS30" s="311">
        <v>0</v>
      </c>
      <c r="AT30" s="311">
        <v>0</v>
      </c>
      <c r="AU30" s="311">
        <v>0</v>
      </c>
      <c r="AV30" s="311">
        <v>0</v>
      </c>
      <c r="AW30" s="311">
        <v>0</v>
      </c>
      <c r="AX30" s="311">
        <v>0</v>
      </c>
      <c r="AY30" s="311">
        <v>0</v>
      </c>
      <c r="AZ30" s="311">
        <v>0</v>
      </c>
      <c r="BA30" s="311">
        <v>0</v>
      </c>
      <c r="BB30" s="311">
        <v>0</v>
      </c>
      <c r="BC30" s="311">
        <v>0</v>
      </c>
      <c r="BD30" s="311">
        <v>0</v>
      </c>
      <c r="BE30" s="312">
        <v>0</v>
      </c>
      <c r="BF30" s="285">
        <v>0</v>
      </c>
      <c r="BG30" s="285">
        <v>0</v>
      </c>
      <c r="BH30" s="285">
        <v>0</v>
      </c>
    </row>
    <row r="31" spans="1:60" x14ac:dyDescent="0.15">
      <c r="A31" s="162" t="s">
        <v>169</v>
      </c>
      <c r="B31" s="311">
        <v>0</v>
      </c>
      <c r="C31" s="311">
        <v>0</v>
      </c>
      <c r="D31" s="311">
        <v>0</v>
      </c>
      <c r="E31" s="311">
        <v>0</v>
      </c>
      <c r="F31" s="311">
        <v>0</v>
      </c>
      <c r="G31" s="311">
        <v>0</v>
      </c>
      <c r="H31" s="311">
        <v>0</v>
      </c>
      <c r="I31" s="311">
        <v>0</v>
      </c>
      <c r="J31" s="311">
        <v>0</v>
      </c>
      <c r="K31" s="311">
        <v>0</v>
      </c>
      <c r="L31" s="311">
        <v>0</v>
      </c>
      <c r="M31" s="311">
        <v>0</v>
      </c>
      <c r="N31" s="311">
        <v>2.6421052631578949E-2</v>
      </c>
      <c r="O31" s="311">
        <v>3.2410526315789473E-2</v>
      </c>
      <c r="P31" s="311">
        <v>6.6947368421052644E-2</v>
      </c>
      <c r="Q31" s="311">
        <v>6.9736842105263153E-2</v>
      </c>
      <c r="R31" s="311">
        <v>0.14563157894736842</v>
      </c>
      <c r="S31" s="311">
        <v>0.16658947368421054</v>
      </c>
      <c r="T31" s="311">
        <v>0.17596842105263158</v>
      </c>
      <c r="U31" s="311">
        <v>0.18735789473684211</v>
      </c>
      <c r="V31" s="311">
        <v>0.18926315789473686</v>
      </c>
      <c r="W31" s="311">
        <v>0.18945263157894737</v>
      </c>
      <c r="X31" s="311">
        <v>0.19509473684210521</v>
      </c>
      <c r="Y31" s="311">
        <v>0.19417894736842103</v>
      </c>
      <c r="Z31" s="311">
        <v>0.1895789473684211</v>
      </c>
      <c r="AA31" s="311">
        <v>0.19082105263157895</v>
      </c>
      <c r="AB31" s="311">
        <v>0.1937578947368421</v>
      </c>
      <c r="AC31" s="311">
        <v>0.19126315789473686</v>
      </c>
      <c r="AD31" s="311">
        <v>0.19789473684210526</v>
      </c>
      <c r="AE31" s="311">
        <v>0.19292631578947367</v>
      </c>
      <c r="AF31" s="311">
        <v>0.19082105263157895</v>
      </c>
      <c r="AG31" s="311">
        <v>0.19662105263157892</v>
      </c>
      <c r="AH31" s="311">
        <v>0.21106315789473687</v>
      </c>
      <c r="AI31" s="311">
        <v>0.22080000000000002</v>
      </c>
      <c r="AJ31" s="311">
        <v>0.23221052631578942</v>
      </c>
      <c r="AK31" s="311">
        <v>0.22710526315789473</v>
      </c>
      <c r="AL31" s="311">
        <v>0.2285472795625427</v>
      </c>
      <c r="AM31" s="311">
        <v>0.22230250594227502</v>
      </c>
      <c r="AN31" s="311">
        <v>0.22536941295546556</v>
      </c>
      <c r="AO31" s="311">
        <v>0.22376980891719739</v>
      </c>
      <c r="AP31" s="311">
        <v>0.2278823384410392</v>
      </c>
      <c r="AQ31" s="311">
        <v>0.22287658391261164</v>
      </c>
      <c r="AR31" s="311">
        <v>0.22649234210526303</v>
      </c>
      <c r="AS31" s="311">
        <v>0.22056908139914996</v>
      </c>
      <c r="AT31" s="311">
        <v>0.22468631578947348</v>
      </c>
      <c r="AU31" s="311">
        <v>0.21627491120439121</v>
      </c>
      <c r="AV31" s="311">
        <v>0.21865349807445425</v>
      </c>
      <c r="AW31" s="311">
        <v>0.215349818181818</v>
      </c>
      <c r="AX31" s="311">
        <v>0.21997752060875059</v>
      </c>
      <c r="AY31" s="311">
        <v>0.21839508351717601</v>
      </c>
      <c r="AZ31" s="311">
        <v>0.21402744360902234</v>
      </c>
      <c r="BA31" s="311">
        <v>0.21232264092183098</v>
      </c>
      <c r="BB31" s="311">
        <v>0.20438526315789471</v>
      </c>
      <c r="BC31" s="311">
        <v>0.20608144044321325</v>
      </c>
      <c r="BD31" s="311">
        <v>0.21502421354492332</v>
      </c>
      <c r="BE31" s="312">
        <v>0.20902688721804505</v>
      </c>
      <c r="BF31" s="285">
        <v>-3.0547434320537525E-2</v>
      </c>
      <c r="BG31" s="285">
        <v>-4.3858175382480713E-3</v>
      </c>
      <c r="BH31" s="285">
        <v>8.7162383071203355E-3</v>
      </c>
    </row>
    <row r="32" spans="1:60" x14ac:dyDescent="0.15">
      <c r="A32" s="162" t="s">
        <v>168</v>
      </c>
      <c r="B32" s="311">
        <v>8.9700000000000023E-3</v>
      </c>
      <c r="C32" s="311">
        <v>1.3949999999999999E-2</v>
      </c>
      <c r="D32" s="311">
        <v>2.0760000000000001E-2</v>
      </c>
      <c r="E32" s="311">
        <v>3.0850000000000002E-2</v>
      </c>
      <c r="F32" s="311">
        <v>3.5999999999999997E-2</v>
      </c>
      <c r="G32" s="311">
        <v>5.7110000000000008E-2</v>
      </c>
      <c r="H32" s="311">
        <v>9.3290000000000026E-2</v>
      </c>
      <c r="I32" s="311">
        <v>0.14591000000000001</v>
      </c>
      <c r="J32" s="311">
        <v>0.14751</v>
      </c>
      <c r="K32" s="311">
        <v>0.14709999999999998</v>
      </c>
      <c r="L32" s="311">
        <v>0.18248000000000003</v>
      </c>
      <c r="M32" s="311">
        <v>0.15778</v>
      </c>
      <c r="N32" s="311">
        <v>0.17940999999999999</v>
      </c>
      <c r="O32" s="311">
        <v>0.30452000000000001</v>
      </c>
      <c r="P32" s="311">
        <v>0.39960000000000001</v>
      </c>
      <c r="Q32" s="311">
        <v>0.61251</v>
      </c>
      <c r="R32" s="311">
        <v>1.0532600000000003</v>
      </c>
      <c r="S32" s="311">
        <v>1.0891900000000001</v>
      </c>
      <c r="T32" s="311">
        <v>1.4426099999999999</v>
      </c>
      <c r="U32" s="311">
        <v>1.9123400000000002</v>
      </c>
      <c r="V32" s="311">
        <v>2.2410000000000001</v>
      </c>
      <c r="W32" s="311">
        <v>2.54155</v>
      </c>
      <c r="X32" s="311">
        <v>2.6551999999999998</v>
      </c>
      <c r="Y32" s="311">
        <v>2.7552100000000004</v>
      </c>
      <c r="Z32" s="311">
        <v>3.0393099999999995</v>
      </c>
      <c r="AA32" s="311">
        <v>3.1408100000000005</v>
      </c>
      <c r="AB32" s="311">
        <v>3.3134000000000001</v>
      </c>
      <c r="AC32" s="311">
        <v>3.3844499999999997</v>
      </c>
      <c r="AD32" s="311">
        <v>3.6818800000000005</v>
      </c>
      <c r="AE32" s="311">
        <v>3.5998100000000006</v>
      </c>
      <c r="AF32" s="311">
        <v>3.7723100000000005</v>
      </c>
      <c r="AG32" s="311">
        <v>3.9734000000000003</v>
      </c>
      <c r="AH32" s="311">
        <v>3.9548300000000003</v>
      </c>
      <c r="AI32" s="311">
        <v>3.8799000000000001</v>
      </c>
      <c r="AJ32" s="311">
        <v>3.9424400000000004</v>
      </c>
      <c r="AK32" s="311">
        <v>4.1516200000000012</v>
      </c>
      <c r="AL32" s="311">
        <v>4.1834174025974029</v>
      </c>
      <c r="AM32" s="311">
        <v>4.3112438709677408</v>
      </c>
      <c r="AN32" s="311">
        <v>4.3258788461538451</v>
      </c>
      <c r="AO32" s="311">
        <v>4.3682084713375779</v>
      </c>
      <c r="AP32" s="311">
        <v>4.372401075949365</v>
      </c>
      <c r="AQ32" s="311">
        <v>4.332026603773584</v>
      </c>
      <c r="AR32" s="311">
        <v>4.2049181249999981</v>
      </c>
      <c r="AS32" s="311">
        <v>4.1761112422360229</v>
      </c>
      <c r="AT32" s="311">
        <v>3.8697288888888859</v>
      </c>
      <c r="AU32" s="311">
        <v>4.0223136809815925</v>
      </c>
      <c r="AV32" s="311">
        <v>4.1271563414634116</v>
      </c>
      <c r="AW32" s="311">
        <v>3.9446738181818155</v>
      </c>
      <c r="AX32" s="311">
        <v>3.9050484939759009</v>
      </c>
      <c r="AY32" s="311">
        <v>3.9988794610778404</v>
      </c>
      <c r="AZ32" s="311">
        <v>3.9837175371428537</v>
      </c>
      <c r="BA32" s="311">
        <v>3.6502312867455586</v>
      </c>
      <c r="BB32" s="311">
        <v>3.585232161</v>
      </c>
      <c r="BC32" s="311">
        <v>3.694742528421052</v>
      </c>
      <c r="BD32" s="311">
        <v>3.5569406526505531</v>
      </c>
      <c r="BE32" s="312">
        <v>3.1426135452734698</v>
      </c>
      <c r="BF32" s="285">
        <v>-0.11889809937331841</v>
      </c>
      <c r="BG32" s="285">
        <v>-8.3929451041091507E-3</v>
      </c>
      <c r="BH32" s="285">
        <v>0.13104423518116268</v>
      </c>
    </row>
    <row r="33" spans="1:60" x14ac:dyDescent="0.15">
      <c r="A33" s="162" t="s">
        <v>167</v>
      </c>
      <c r="B33" s="311">
        <v>1.1700000000000002E-3</v>
      </c>
      <c r="C33" s="311">
        <v>2.65E-3</v>
      </c>
      <c r="D33" s="311">
        <v>1.225E-2</v>
      </c>
      <c r="E33" s="311">
        <v>1.7659999999999999E-2</v>
      </c>
      <c r="F33" s="311">
        <v>4.9370000000000004E-2</v>
      </c>
      <c r="G33" s="311">
        <v>6.4939999999999998E-2</v>
      </c>
      <c r="H33" s="311">
        <v>6.2160000000000014E-2</v>
      </c>
      <c r="I33" s="311">
        <v>9.5220000000000013E-2</v>
      </c>
      <c r="J33" s="311">
        <v>0.12106</v>
      </c>
      <c r="K33" s="311">
        <v>0.14459</v>
      </c>
      <c r="L33" s="311">
        <v>0.24138000000000001</v>
      </c>
      <c r="M33" s="311">
        <v>0.29532999999999998</v>
      </c>
      <c r="N33" s="311">
        <v>0.41255000000000003</v>
      </c>
      <c r="O33" s="311">
        <v>0.43873000000000001</v>
      </c>
      <c r="P33" s="311">
        <v>0.52063999999999999</v>
      </c>
      <c r="Q33" s="311">
        <v>0.55589</v>
      </c>
      <c r="R33" s="311">
        <v>0.65533000000000019</v>
      </c>
      <c r="S33" s="311">
        <v>0.74426000000000014</v>
      </c>
      <c r="T33" s="311">
        <v>0.78063000000000005</v>
      </c>
      <c r="U33" s="311">
        <v>1.0431700000000002</v>
      </c>
      <c r="V33" s="311">
        <v>1.3864100000000001</v>
      </c>
      <c r="W33" s="311">
        <v>1.3048900000000001</v>
      </c>
      <c r="X33" s="311">
        <v>1.4172499999999999</v>
      </c>
      <c r="Y33" s="311">
        <v>1.5682</v>
      </c>
      <c r="Z33" s="311">
        <v>1.6167100000000001</v>
      </c>
      <c r="AA33" s="311">
        <v>1.5249999999999999</v>
      </c>
      <c r="AB33" s="311">
        <v>1.474</v>
      </c>
      <c r="AC33" s="311">
        <v>1.5880000000000001</v>
      </c>
      <c r="AD33" s="311">
        <v>1.5349999999999999</v>
      </c>
      <c r="AE33" s="311">
        <v>1.512</v>
      </c>
      <c r="AF33" s="311">
        <v>1.5409999999999999</v>
      </c>
      <c r="AG33" s="311">
        <v>1.6161300000000003</v>
      </c>
      <c r="AH33" s="311">
        <v>1.7032800000000001</v>
      </c>
      <c r="AI33" s="311">
        <v>1.6160000000000001</v>
      </c>
      <c r="AJ33" s="311">
        <v>1.7000400000000002</v>
      </c>
      <c r="AK33" s="311">
        <v>1.6960599999999999</v>
      </c>
      <c r="AL33" s="311">
        <v>1.7019262987012986</v>
      </c>
      <c r="AM33" s="311">
        <v>1.627150064516129</v>
      </c>
      <c r="AN33" s="311">
        <v>1.6188576923076921</v>
      </c>
      <c r="AO33" s="311">
        <v>1.6280856687898086</v>
      </c>
      <c r="AP33" s="311">
        <v>1.5787953797468346</v>
      </c>
      <c r="AQ33" s="311">
        <v>1.6104067924528294</v>
      </c>
      <c r="AR33" s="311">
        <v>1.3438563749999994</v>
      </c>
      <c r="AS33" s="311">
        <v>1.4138435403726699</v>
      </c>
      <c r="AT33" s="311">
        <v>1.274357777777777</v>
      </c>
      <c r="AU33" s="311">
        <v>1.3193293251533735</v>
      </c>
      <c r="AV33" s="311">
        <v>1.0072925445731702</v>
      </c>
      <c r="AW33" s="311">
        <v>0.92226545454545383</v>
      </c>
      <c r="AX33" s="311">
        <v>0.89670903614457753</v>
      </c>
      <c r="AY33" s="311">
        <v>0.88986449101796339</v>
      </c>
      <c r="AZ33" s="311">
        <v>0.83591104660714211</v>
      </c>
      <c r="BA33" s="311">
        <v>0.7662131360946739</v>
      </c>
      <c r="BB33" s="311">
        <v>0.68691959999999985</v>
      </c>
      <c r="BC33" s="311">
        <v>0.68004473684210531</v>
      </c>
      <c r="BD33" s="311">
        <v>0.66921347618189264</v>
      </c>
      <c r="BE33" s="312">
        <v>0.57172845714285714</v>
      </c>
      <c r="BF33" s="285">
        <v>-0.14800526614289866</v>
      </c>
      <c r="BG33" s="285">
        <v>-6.2378989905131244E-2</v>
      </c>
      <c r="BH33" s="285">
        <v>2.3840576424127957E-2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v>
      </c>
      <c r="V34" s="311">
        <v>0</v>
      </c>
      <c r="W34" s="311">
        <v>0</v>
      </c>
      <c r="X34" s="311">
        <v>0</v>
      </c>
      <c r="Y34" s="311">
        <v>0</v>
      </c>
      <c r="Z34" s="311">
        <v>0</v>
      </c>
      <c r="AA34" s="311">
        <v>0</v>
      </c>
      <c r="AB34" s="311">
        <v>0</v>
      </c>
      <c r="AC34" s="311">
        <v>0</v>
      </c>
      <c r="AD34" s="311">
        <v>0</v>
      </c>
      <c r="AE34" s="311">
        <v>0</v>
      </c>
      <c r="AF34" s="311">
        <v>0</v>
      </c>
      <c r="AG34" s="311">
        <v>0</v>
      </c>
      <c r="AH34" s="311">
        <v>0</v>
      </c>
      <c r="AI34" s="311">
        <v>0</v>
      </c>
      <c r="AJ34" s="311">
        <v>0</v>
      </c>
      <c r="AK34" s="311">
        <v>0</v>
      </c>
      <c r="AL34" s="311">
        <v>0</v>
      </c>
      <c r="AM34" s="311">
        <v>0</v>
      </c>
      <c r="AN34" s="311">
        <v>0</v>
      </c>
      <c r="AO34" s="311">
        <v>0</v>
      </c>
      <c r="AP34" s="311">
        <v>0</v>
      </c>
      <c r="AQ34" s="311">
        <v>0</v>
      </c>
      <c r="AR34" s="311">
        <v>0</v>
      </c>
      <c r="AS34" s="311">
        <v>0</v>
      </c>
      <c r="AT34" s="311">
        <v>0</v>
      </c>
      <c r="AU34" s="311">
        <v>0</v>
      </c>
      <c r="AV34" s="311">
        <v>0</v>
      </c>
      <c r="AW34" s="311">
        <v>0</v>
      </c>
      <c r="AX34" s="311">
        <v>0</v>
      </c>
      <c r="AY34" s="311">
        <v>0</v>
      </c>
      <c r="AZ34" s="311">
        <v>0</v>
      </c>
      <c r="BA34" s="311">
        <v>0</v>
      </c>
      <c r="BB34" s="311">
        <v>0</v>
      </c>
      <c r="BC34" s="311">
        <v>0</v>
      </c>
      <c r="BD34" s="311">
        <v>0</v>
      </c>
      <c r="BE34" s="312">
        <v>0</v>
      </c>
      <c r="BF34" s="285">
        <v>0</v>
      </c>
      <c r="BG34" s="285">
        <v>0</v>
      </c>
      <c r="BH34" s="285">
        <v>0</v>
      </c>
    </row>
    <row r="35" spans="1:60" x14ac:dyDescent="0.15">
      <c r="A35" s="162" t="s">
        <v>165</v>
      </c>
      <c r="B35" s="311">
        <v>0</v>
      </c>
      <c r="C35" s="311">
        <v>0</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0</v>
      </c>
      <c r="T35" s="311">
        <v>2.4730000000000002E-2</v>
      </c>
      <c r="U35" s="311">
        <v>3.7659999999999999E-2</v>
      </c>
      <c r="V35" s="311">
        <v>6.4799999999999996E-2</v>
      </c>
      <c r="W35" s="311">
        <v>7.424E-2</v>
      </c>
      <c r="X35" s="311">
        <v>0.10986000000000001</v>
      </c>
      <c r="Y35" s="311">
        <v>0.13444999999999999</v>
      </c>
      <c r="Z35" s="311">
        <v>0.13891000000000001</v>
      </c>
      <c r="AA35" s="311">
        <v>0.13731000000000002</v>
      </c>
      <c r="AB35" s="311">
        <v>0.13726000000000002</v>
      </c>
      <c r="AC35" s="311">
        <v>0.13963999999999999</v>
      </c>
      <c r="AD35" s="311">
        <v>0.13796000000000003</v>
      </c>
      <c r="AE35" s="311">
        <v>0.14049</v>
      </c>
      <c r="AF35" s="311">
        <v>0.14026</v>
      </c>
      <c r="AG35" s="311">
        <v>0.14180000000000001</v>
      </c>
      <c r="AH35" s="311">
        <v>0.13968</v>
      </c>
      <c r="AI35" s="311">
        <v>0.13949</v>
      </c>
      <c r="AJ35" s="311">
        <v>0.14096</v>
      </c>
      <c r="AK35" s="311">
        <v>0.14180000000000001</v>
      </c>
      <c r="AL35" s="311">
        <v>0.14034272727272729</v>
      </c>
      <c r="AM35" s="311">
        <v>0.13772961290322577</v>
      </c>
      <c r="AN35" s="311">
        <v>0.10801211538461537</v>
      </c>
      <c r="AO35" s="311">
        <v>0.11611433121019106</v>
      </c>
      <c r="AP35" s="311">
        <v>0.13396215189873417</v>
      </c>
      <c r="AQ35" s="311">
        <v>0.12953037735849052</v>
      </c>
      <c r="AR35" s="311">
        <v>0.14034881249999995</v>
      </c>
      <c r="AS35" s="311">
        <v>0.14081701863354026</v>
      </c>
      <c r="AT35" s="311">
        <v>0.1456899999999999</v>
      </c>
      <c r="AU35" s="311">
        <v>0.14794067484662568</v>
      </c>
      <c r="AV35" s="311">
        <v>0.14632981573170725</v>
      </c>
      <c r="AW35" s="311">
        <v>0.14644431163636348</v>
      </c>
      <c r="AX35" s="311">
        <v>0.14165960313253001</v>
      </c>
      <c r="AY35" s="311">
        <v>0.14336763305389208</v>
      </c>
      <c r="AZ35" s="311">
        <v>0.14420610642857129</v>
      </c>
      <c r="BA35" s="311">
        <v>0.14534017721893475</v>
      </c>
      <c r="BB35" s="311">
        <v>0.14487836400000001</v>
      </c>
      <c r="BC35" s="311">
        <v>0.14076894736842105</v>
      </c>
      <c r="BD35" s="311">
        <v>0.14519741089717328</v>
      </c>
      <c r="BE35" s="312">
        <v>0.14260349387755103</v>
      </c>
      <c r="BF35" s="285">
        <v>-2.0548190450775272E-2</v>
      </c>
      <c r="BG35" s="285">
        <v>-3.3862322629651942E-4</v>
      </c>
      <c r="BH35" s="285">
        <v>5.9464409225408335E-3</v>
      </c>
    </row>
    <row r="36" spans="1:60" x14ac:dyDescent="0.15">
      <c r="A36" s="162" t="s">
        <v>164</v>
      </c>
      <c r="B36" s="311">
        <v>0</v>
      </c>
      <c r="C36" s="311">
        <v>0</v>
      </c>
      <c r="D36" s="311">
        <v>0</v>
      </c>
      <c r="E36" s="311">
        <v>0</v>
      </c>
      <c r="F36" s="311">
        <v>0</v>
      </c>
      <c r="G36" s="311">
        <v>0</v>
      </c>
      <c r="H36" s="311">
        <v>0</v>
      </c>
      <c r="I36" s="311">
        <v>0</v>
      </c>
      <c r="J36" s="311">
        <v>0</v>
      </c>
      <c r="K36" s="311">
        <v>0</v>
      </c>
      <c r="L36" s="311">
        <v>0</v>
      </c>
      <c r="M36" s="311">
        <v>0</v>
      </c>
      <c r="N36" s="311">
        <v>0</v>
      </c>
      <c r="O36" s="311">
        <v>0</v>
      </c>
      <c r="P36" s="311">
        <v>0</v>
      </c>
      <c r="Q36" s="311">
        <v>0</v>
      </c>
      <c r="R36" s="311">
        <v>0</v>
      </c>
      <c r="S36" s="311">
        <v>0</v>
      </c>
      <c r="T36" s="311">
        <v>0</v>
      </c>
      <c r="U36" s="311">
        <v>0</v>
      </c>
      <c r="V36" s="311">
        <v>0</v>
      </c>
      <c r="W36" s="311">
        <v>0</v>
      </c>
      <c r="X36" s="311">
        <v>0</v>
      </c>
      <c r="Y36" s="311">
        <v>0</v>
      </c>
      <c r="Z36" s="311">
        <v>0</v>
      </c>
      <c r="AA36" s="311">
        <v>0</v>
      </c>
      <c r="AB36" s="311">
        <v>0</v>
      </c>
      <c r="AC36" s="311">
        <v>0</v>
      </c>
      <c r="AD36" s="311">
        <v>0</v>
      </c>
      <c r="AE36" s="311">
        <v>0</v>
      </c>
      <c r="AF36" s="311">
        <v>0</v>
      </c>
      <c r="AG36" s="311">
        <v>0</v>
      </c>
      <c r="AH36" s="311">
        <v>0</v>
      </c>
      <c r="AI36" s="311">
        <v>0</v>
      </c>
      <c r="AJ36" s="311">
        <v>0</v>
      </c>
      <c r="AK36" s="311">
        <v>0</v>
      </c>
      <c r="AL36" s="311">
        <v>0</v>
      </c>
      <c r="AM36" s="311">
        <v>0</v>
      </c>
      <c r="AN36" s="311">
        <v>0</v>
      </c>
      <c r="AO36" s="311">
        <v>0</v>
      </c>
      <c r="AP36" s="311">
        <v>0</v>
      </c>
      <c r="AQ36" s="311">
        <v>0</v>
      </c>
      <c r="AR36" s="311">
        <v>0</v>
      </c>
      <c r="AS36" s="311">
        <v>0</v>
      </c>
      <c r="AT36" s="311">
        <v>0</v>
      </c>
      <c r="AU36" s="311">
        <v>0</v>
      </c>
      <c r="AV36" s="311">
        <v>0</v>
      </c>
      <c r="AW36" s="311">
        <v>0</v>
      </c>
      <c r="AX36" s="311">
        <v>0</v>
      </c>
      <c r="AY36" s="311">
        <v>0</v>
      </c>
      <c r="AZ36" s="311">
        <v>0</v>
      </c>
      <c r="BA36" s="311">
        <v>0</v>
      </c>
      <c r="BB36" s="311">
        <v>0</v>
      </c>
      <c r="BC36" s="311">
        <v>0</v>
      </c>
      <c r="BD36" s="311">
        <v>0</v>
      </c>
      <c r="BE36" s="312">
        <v>0</v>
      </c>
      <c r="BF36" s="285">
        <v>0</v>
      </c>
      <c r="BG36" s="285">
        <v>0</v>
      </c>
      <c r="BH36" s="285">
        <v>0</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1">
        <v>0</v>
      </c>
      <c r="AD37" s="311">
        <v>0</v>
      </c>
      <c r="AE37" s="311">
        <v>0</v>
      </c>
      <c r="AF37" s="311">
        <v>0</v>
      </c>
      <c r="AG37" s="311">
        <v>0</v>
      </c>
      <c r="AH37" s="311">
        <v>0</v>
      </c>
      <c r="AI37" s="311">
        <v>0</v>
      </c>
      <c r="AJ37" s="311">
        <v>0</v>
      </c>
      <c r="AK37" s="311">
        <v>0</v>
      </c>
      <c r="AL37" s="311">
        <v>0</v>
      </c>
      <c r="AM37" s="311">
        <v>0</v>
      </c>
      <c r="AN37" s="311">
        <v>0</v>
      </c>
      <c r="AO37" s="311">
        <v>0</v>
      </c>
      <c r="AP37" s="311">
        <v>0</v>
      </c>
      <c r="AQ37" s="311">
        <v>0</v>
      </c>
      <c r="AR37" s="311">
        <v>0</v>
      </c>
      <c r="AS37" s="311">
        <v>0</v>
      </c>
      <c r="AT37" s="311">
        <v>0</v>
      </c>
      <c r="AU37" s="311">
        <v>0</v>
      </c>
      <c r="AV37" s="311">
        <v>0</v>
      </c>
      <c r="AW37" s="311">
        <v>0</v>
      </c>
      <c r="AX37" s="311">
        <v>0</v>
      </c>
      <c r="AY37" s="311">
        <v>0</v>
      </c>
      <c r="AZ37" s="311">
        <v>0</v>
      </c>
      <c r="BA37" s="311">
        <v>0</v>
      </c>
      <c r="BB37" s="311">
        <v>0</v>
      </c>
      <c r="BC37" s="311">
        <v>0</v>
      </c>
      <c r="BD37" s="311">
        <v>0</v>
      </c>
      <c r="BE37" s="312">
        <v>0</v>
      </c>
      <c r="BF37" s="285">
        <v>0</v>
      </c>
      <c r="BG37" s="285">
        <v>0</v>
      </c>
      <c r="BH37" s="285">
        <v>0</v>
      </c>
    </row>
    <row r="38" spans="1:60" x14ac:dyDescent="0.15">
      <c r="A38" s="162" t="s">
        <v>162</v>
      </c>
      <c r="B38" s="311">
        <v>3.5099999999999999E-2</v>
      </c>
      <c r="C38" s="311">
        <v>3.8630000000000005E-2</v>
      </c>
      <c r="D38" s="311">
        <v>3.1520000000000006E-2</v>
      </c>
      <c r="E38" s="311">
        <v>2.5760000000000005E-2</v>
      </c>
      <c r="F38" s="311">
        <v>1.6790000000000003E-2</v>
      </c>
      <c r="G38" s="311">
        <v>3.1760000000000004E-2</v>
      </c>
      <c r="H38" s="311">
        <v>3.3649999999999999E-2</v>
      </c>
      <c r="I38" s="311">
        <v>3.6260000000000001E-2</v>
      </c>
      <c r="J38" s="311">
        <v>3.1419999999999997E-2</v>
      </c>
      <c r="K38" s="311">
        <v>3.4099999999999998E-2</v>
      </c>
      <c r="L38" s="311">
        <v>3.8000000000000006E-2</v>
      </c>
      <c r="M38" s="311">
        <v>3.807E-2</v>
      </c>
      <c r="N38" s="311">
        <v>3.3849999999999998E-2</v>
      </c>
      <c r="O38" s="311">
        <v>4.428E-2</v>
      </c>
      <c r="P38" s="311">
        <v>2.6280000000000005E-2</v>
      </c>
      <c r="Q38" s="311">
        <v>2.2080000000000006E-2</v>
      </c>
      <c r="R38" s="311">
        <v>2.7069999999999997E-2</v>
      </c>
      <c r="S38" s="311">
        <v>6.8040000000000003E-2</v>
      </c>
      <c r="T38" s="311">
        <v>5.7830000000000006E-2</v>
      </c>
      <c r="U38" s="311">
        <v>6.8870000000000001E-2</v>
      </c>
      <c r="V38" s="311">
        <v>7.0239999999999997E-2</v>
      </c>
      <c r="W38" s="311">
        <v>8.7580000000000019E-2</v>
      </c>
      <c r="X38" s="311">
        <v>1.7400000000000002E-3</v>
      </c>
      <c r="Y38" s="311">
        <v>0</v>
      </c>
      <c r="Z38" s="311">
        <v>0</v>
      </c>
      <c r="AA38" s="311">
        <v>0</v>
      </c>
      <c r="AB38" s="311">
        <v>0</v>
      </c>
      <c r="AC38" s="311">
        <v>0</v>
      </c>
      <c r="AD38" s="311">
        <v>0</v>
      </c>
      <c r="AE38" s="311">
        <v>0</v>
      </c>
      <c r="AF38" s="311">
        <v>0</v>
      </c>
      <c r="AG38" s="311">
        <v>0</v>
      </c>
      <c r="AH38" s="311">
        <v>0</v>
      </c>
      <c r="AI38" s="311">
        <v>0</v>
      </c>
      <c r="AJ38" s="311">
        <v>0</v>
      </c>
      <c r="AK38" s="311">
        <v>0</v>
      </c>
      <c r="AL38" s="311">
        <v>0</v>
      </c>
      <c r="AM38" s="311">
        <v>0</v>
      </c>
      <c r="AN38" s="311">
        <v>0</v>
      </c>
      <c r="AO38" s="311">
        <v>0</v>
      </c>
      <c r="AP38" s="311">
        <v>0</v>
      </c>
      <c r="AQ38" s="311">
        <v>0</v>
      </c>
      <c r="AR38" s="311">
        <v>0</v>
      </c>
      <c r="AS38" s="311">
        <v>0</v>
      </c>
      <c r="AT38" s="311">
        <v>0</v>
      </c>
      <c r="AU38" s="311">
        <v>0</v>
      </c>
      <c r="AV38" s="311">
        <v>0</v>
      </c>
      <c r="AW38" s="311">
        <v>0</v>
      </c>
      <c r="AX38" s="311">
        <v>0</v>
      </c>
      <c r="AY38" s="311">
        <v>0</v>
      </c>
      <c r="AZ38" s="311">
        <v>0</v>
      </c>
      <c r="BA38" s="311">
        <v>0</v>
      </c>
      <c r="BB38" s="311">
        <v>0</v>
      </c>
      <c r="BC38" s="311">
        <v>0</v>
      </c>
      <c r="BD38" s="311">
        <v>0</v>
      </c>
      <c r="BE38" s="312">
        <v>0</v>
      </c>
      <c r="BF38" s="285">
        <v>0</v>
      </c>
      <c r="BG38" s="285">
        <v>0</v>
      </c>
      <c r="BH38" s="285">
        <v>0</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0</v>
      </c>
      <c r="W39" s="311">
        <v>0</v>
      </c>
      <c r="X39" s="311">
        <v>0</v>
      </c>
      <c r="Y39" s="311">
        <v>0</v>
      </c>
      <c r="Z39" s="311">
        <v>0</v>
      </c>
      <c r="AA39" s="311">
        <v>0</v>
      </c>
      <c r="AB39" s="311">
        <v>0</v>
      </c>
      <c r="AC39" s="311">
        <v>0</v>
      </c>
      <c r="AD39" s="311">
        <v>0</v>
      </c>
      <c r="AE39" s="311">
        <v>0</v>
      </c>
      <c r="AF39" s="311">
        <v>0</v>
      </c>
      <c r="AG39" s="311">
        <v>0</v>
      </c>
      <c r="AH39" s="311">
        <v>0</v>
      </c>
      <c r="AI39" s="311">
        <v>0</v>
      </c>
      <c r="AJ39" s="311">
        <v>0</v>
      </c>
      <c r="AK39" s="311">
        <v>0</v>
      </c>
      <c r="AL39" s="311">
        <v>0</v>
      </c>
      <c r="AM39" s="311">
        <v>0</v>
      </c>
      <c r="AN39" s="311">
        <v>0</v>
      </c>
      <c r="AO39" s="311">
        <v>0</v>
      </c>
      <c r="AP39" s="311">
        <v>0</v>
      </c>
      <c r="AQ39" s="311">
        <v>0</v>
      </c>
      <c r="AR39" s="311">
        <v>0</v>
      </c>
      <c r="AS39" s="311">
        <v>0</v>
      </c>
      <c r="AT39" s="311">
        <v>0</v>
      </c>
      <c r="AU39" s="311">
        <v>0</v>
      </c>
      <c r="AV39" s="311">
        <v>0</v>
      </c>
      <c r="AW39" s="311">
        <v>0</v>
      </c>
      <c r="AX39" s="311">
        <v>0</v>
      </c>
      <c r="AY39" s="311">
        <v>0</v>
      </c>
      <c r="AZ39" s="311">
        <v>0</v>
      </c>
      <c r="BA39" s="311">
        <v>0</v>
      </c>
      <c r="BB39" s="311">
        <v>0</v>
      </c>
      <c r="BC39" s="311">
        <v>0</v>
      </c>
      <c r="BD39" s="311">
        <v>0</v>
      </c>
      <c r="BE39" s="312">
        <v>0</v>
      </c>
      <c r="BF39" s="285">
        <v>0</v>
      </c>
      <c r="BG39" s="285">
        <v>0</v>
      </c>
      <c r="BH39" s="285">
        <v>0</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9.4796130000000006E-2</v>
      </c>
      <c r="W40" s="311">
        <v>9.881778400000002E-2</v>
      </c>
      <c r="X40" s="311">
        <v>9.1835132000000028E-2</v>
      </c>
      <c r="Y40" s="311">
        <v>0.12811840600000002</v>
      </c>
      <c r="Z40" s="311">
        <v>0.16652299200000001</v>
      </c>
      <c r="AA40" s="311">
        <v>0.17033000000000001</v>
      </c>
      <c r="AB40" s="311">
        <v>0.17</v>
      </c>
      <c r="AC40" s="311">
        <v>0.14637999999999998</v>
      </c>
      <c r="AD40" s="311">
        <v>0.1226</v>
      </c>
      <c r="AE40" s="311">
        <v>7.7060000000000017E-2</v>
      </c>
      <c r="AF40" s="311">
        <v>0.11822000000000002</v>
      </c>
      <c r="AG40" s="311">
        <v>0.13941999999999999</v>
      </c>
      <c r="AH40" s="311">
        <v>0.12024000000000001</v>
      </c>
      <c r="AI40" s="311">
        <v>0.13553999999999999</v>
      </c>
      <c r="AJ40" s="311">
        <v>9.8619999999999999E-2</v>
      </c>
      <c r="AK40" s="311">
        <v>8.4190000000000001E-2</v>
      </c>
      <c r="AL40" s="311">
        <v>0.11288220779220778</v>
      </c>
      <c r="AM40" s="311">
        <v>0.13959522580645156</v>
      </c>
      <c r="AN40" s="311">
        <v>0.15186230769230766</v>
      </c>
      <c r="AO40" s="311">
        <v>0.1471684585987261</v>
      </c>
      <c r="AP40" s="311">
        <v>0.10010460759493668</v>
      </c>
      <c r="AQ40" s="311">
        <v>8.3247396226415082E-2</v>
      </c>
      <c r="AR40" s="311">
        <v>9.4027106249999978E-2</v>
      </c>
      <c r="AS40" s="311">
        <v>9.4020875776397478E-2</v>
      </c>
      <c r="AT40" s="311">
        <v>0.10249677777777773</v>
      </c>
      <c r="AU40" s="311">
        <v>0</v>
      </c>
      <c r="AV40" s="311">
        <v>0</v>
      </c>
      <c r="AW40" s="311">
        <v>0</v>
      </c>
      <c r="AX40" s="311">
        <v>0</v>
      </c>
      <c r="AY40" s="311">
        <v>0</v>
      </c>
      <c r="AZ40" s="311">
        <v>0</v>
      </c>
      <c r="BA40" s="311">
        <v>0</v>
      </c>
      <c r="BB40" s="311">
        <v>0</v>
      </c>
      <c r="BC40" s="311">
        <v>0</v>
      </c>
      <c r="BD40" s="311">
        <v>0</v>
      </c>
      <c r="BE40" s="312">
        <v>0</v>
      </c>
      <c r="BF40" s="285">
        <v>0</v>
      </c>
      <c r="BG40" s="285">
        <v>-1</v>
      </c>
      <c r="BH40" s="285">
        <v>0</v>
      </c>
    </row>
    <row r="41" spans="1:60" x14ac:dyDescent="0.15">
      <c r="A41" s="162" t="s">
        <v>159</v>
      </c>
      <c r="B41" s="311">
        <v>0</v>
      </c>
      <c r="C41" s="311">
        <v>0</v>
      </c>
      <c r="D41" s="311">
        <v>0</v>
      </c>
      <c r="E41" s="311">
        <v>0</v>
      </c>
      <c r="F41" s="311">
        <v>0</v>
      </c>
      <c r="G41" s="311">
        <v>0</v>
      </c>
      <c r="H41" s="311">
        <v>0</v>
      </c>
      <c r="I41" s="311">
        <v>0</v>
      </c>
      <c r="J41" s="311">
        <v>0</v>
      </c>
      <c r="K41" s="311">
        <v>0</v>
      </c>
      <c r="L41" s="311">
        <v>0</v>
      </c>
      <c r="M41" s="311">
        <v>0</v>
      </c>
      <c r="N41" s="311">
        <v>0</v>
      </c>
      <c r="O41" s="311">
        <v>0</v>
      </c>
      <c r="P41" s="311">
        <v>0</v>
      </c>
      <c r="Q41" s="311">
        <v>0</v>
      </c>
      <c r="R41" s="311">
        <v>0</v>
      </c>
      <c r="S41" s="311">
        <v>0</v>
      </c>
      <c r="T41" s="311">
        <v>0</v>
      </c>
      <c r="U41" s="311">
        <v>0</v>
      </c>
      <c r="V41" s="311">
        <v>0</v>
      </c>
      <c r="W41" s="311">
        <v>0</v>
      </c>
      <c r="X41" s="311">
        <v>0</v>
      </c>
      <c r="Y41" s="311">
        <v>0</v>
      </c>
      <c r="Z41" s="311">
        <v>0</v>
      </c>
      <c r="AA41" s="311">
        <v>0</v>
      </c>
      <c r="AB41" s="311">
        <v>0</v>
      </c>
      <c r="AC41" s="311">
        <v>0</v>
      </c>
      <c r="AD41" s="311">
        <v>0</v>
      </c>
      <c r="AE41" s="311">
        <v>0</v>
      </c>
      <c r="AF41" s="311">
        <v>0</v>
      </c>
      <c r="AG41" s="311">
        <v>0</v>
      </c>
      <c r="AH41" s="311">
        <v>0</v>
      </c>
      <c r="AI41" s="311">
        <v>0</v>
      </c>
      <c r="AJ41" s="311">
        <v>0</v>
      </c>
      <c r="AK41" s="311">
        <v>0</v>
      </c>
      <c r="AL41" s="311">
        <v>0</v>
      </c>
      <c r="AM41" s="311">
        <v>0</v>
      </c>
      <c r="AN41" s="311">
        <v>0</v>
      </c>
      <c r="AO41" s="311">
        <v>0</v>
      </c>
      <c r="AP41" s="311">
        <v>0</v>
      </c>
      <c r="AQ41" s="311">
        <v>0</v>
      </c>
      <c r="AR41" s="311">
        <v>0</v>
      </c>
      <c r="AS41" s="311">
        <v>0</v>
      </c>
      <c r="AT41" s="311">
        <v>0</v>
      </c>
      <c r="AU41" s="311">
        <v>0</v>
      </c>
      <c r="AV41" s="311">
        <v>0</v>
      </c>
      <c r="AW41" s="311">
        <v>0</v>
      </c>
      <c r="AX41" s="311">
        <v>0</v>
      </c>
      <c r="AY41" s="311">
        <v>0</v>
      </c>
      <c r="AZ41" s="311">
        <v>0</v>
      </c>
      <c r="BA41" s="311">
        <v>0</v>
      </c>
      <c r="BB41" s="311">
        <v>0</v>
      </c>
      <c r="BC41" s="311">
        <v>0</v>
      </c>
      <c r="BD41" s="311">
        <v>0</v>
      </c>
      <c r="BE41" s="312">
        <v>0</v>
      </c>
      <c r="BF41" s="285">
        <v>0</v>
      </c>
      <c r="BG41" s="285">
        <v>0</v>
      </c>
      <c r="BH41" s="285">
        <v>0</v>
      </c>
    </row>
    <row r="42" spans="1:60" x14ac:dyDescent="0.15">
      <c r="A42" s="162" t="s">
        <v>158</v>
      </c>
      <c r="B42" s="311">
        <v>0</v>
      </c>
      <c r="C42" s="311">
        <v>0</v>
      </c>
      <c r="D42" s="311">
        <v>0</v>
      </c>
      <c r="E42" s="311">
        <v>2.8000000000000003E-4</v>
      </c>
      <c r="F42" s="311">
        <v>3.15E-3</v>
      </c>
      <c r="G42" s="311">
        <v>3.6800000000000001E-3</v>
      </c>
      <c r="H42" s="311">
        <v>4.0499999999999998E-3</v>
      </c>
      <c r="I42" s="311">
        <v>3.2600000000000007E-3</v>
      </c>
      <c r="J42" s="311">
        <v>1.1080000000000001E-2</v>
      </c>
      <c r="K42" s="311">
        <v>3.2770000000000001E-2</v>
      </c>
      <c r="L42" s="311">
        <v>3.3350000000000005E-2</v>
      </c>
      <c r="M42" s="311">
        <v>3.8719999999999997E-2</v>
      </c>
      <c r="N42" s="311">
        <v>3.7100000000000001E-2</v>
      </c>
      <c r="O42" s="311">
        <v>4.0600000000000011E-2</v>
      </c>
      <c r="P42" s="311">
        <v>3.4889999999999997E-2</v>
      </c>
      <c r="Q42" s="311">
        <v>4.2000000000000003E-2</v>
      </c>
      <c r="R42" s="311">
        <v>3.6580000000000001E-2</v>
      </c>
      <c r="S42" s="311">
        <v>3.8969999999999998E-2</v>
      </c>
      <c r="T42" s="311">
        <v>3.5889999999999998E-2</v>
      </c>
      <c r="U42" s="311">
        <v>3.7109999999999997E-2</v>
      </c>
      <c r="V42" s="311">
        <v>3.8990000000000004E-2</v>
      </c>
      <c r="W42" s="311">
        <v>4.2159999999999996E-2</v>
      </c>
      <c r="X42" s="311">
        <v>3.5560000000000001E-2</v>
      </c>
      <c r="Y42" s="311">
        <v>3.6750000000000005E-2</v>
      </c>
      <c r="Z42" s="311">
        <v>4.0189999999999997E-2</v>
      </c>
      <c r="AA42" s="311">
        <v>3.5020000000000003E-2</v>
      </c>
      <c r="AB42" s="311">
        <v>3.3290000000000007E-2</v>
      </c>
      <c r="AC42" s="311">
        <v>3.8000000000000006E-2</v>
      </c>
      <c r="AD42" s="311">
        <v>3.9479999999999994E-2</v>
      </c>
      <c r="AE42" s="311">
        <v>3.9670000000000004E-2</v>
      </c>
      <c r="AF42" s="311">
        <v>4.018E-2</v>
      </c>
      <c r="AG42" s="311">
        <v>4.1599999999999998E-2</v>
      </c>
      <c r="AH42" s="311">
        <v>2.4079999999999997E-2</v>
      </c>
      <c r="AI42" s="311">
        <v>3.8090909999999999E-2</v>
      </c>
      <c r="AJ42" s="311">
        <v>3.8282129999999998E-2</v>
      </c>
      <c r="AK42" s="311">
        <v>3.9192080000000004E-2</v>
      </c>
      <c r="AL42" s="311">
        <v>3.9467750844155838E-2</v>
      </c>
      <c r="AM42" s="311">
        <v>3.8630427096774195E-2</v>
      </c>
      <c r="AN42" s="311">
        <v>3.9407199807692292E-2</v>
      </c>
      <c r="AO42" s="311">
        <v>3.7246417452229286E-2</v>
      </c>
      <c r="AP42" s="311">
        <v>3.8709542278481002E-2</v>
      </c>
      <c r="AQ42" s="311">
        <v>3.3385167735849049E-2</v>
      </c>
      <c r="AR42" s="311">
        <v>4.0165493062499988E-2</v>
      </c>
      <c r="AS42" s="311">
        <v>3.961739236024843E-2</v>
      </c>
      <c r="AT42" s="311">
        <v>4.0123144999999971E-2</v>
      </c>
      <c r="AU42" s="311">
        <v>3.7256598220858875E-2</v>
      </c>
      <c r="AV42" s="311">
        <v>3.8630400914634121E-2</v>
      </c>
      <c r="AW42" s="311">
        <v>3.6300038181818151E-2</v>
      </c>
      <c r="AX42" s="311">
        <v>2.6644664277108411E-2</v>
      </c>
      <c r="AY42" s="311">
        <v>3.7483222634730501E-2</v>
      </c>
      <c r="AZ42" s="311">
        <v>3.7139301964285686E-2</v>
      </c>
      <c r="BA42" s="311">
        <v>3.5853404378698196E-2</v>
      </c>
      <c r="BB42" s="311">
        <v>3.0622302000000004E-2</v>
      </c>
      <c r="BC42" s="311">
        <v>3.1447942105263159E-2</v>
      </c>
      <c r="BD42" s="311">
        <v>3.4852976845555106E-2</v>
      </c>
      <c r="BE42" s="312">
        <v>3.627349036902372E-2</v>
      </c>
      <c r="BF42" s="285">
        <v>3.7913709125652728E-2</v>
      </c>
      <c r="BG42" s="285">
        <v>-1.3982799443567728E-2</v>
      </c>
      <c r="BH42" s="285">
        <v>1.5125728105860185E-3</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0</v>
      </c>
      <c r="AJ43" s="311">
        <v>0</v>
      </c>
      <c r="AK43" s="311">
        <v>0</v>
      </c>
      <c r="AL43" s="311">
        <v>0</v>
      </c>
      <c r="AM43" s="311">
        <v>0</v>
      </c>
      <c r="AN43" s="311">
        <v>0</v>
      </c>
      <c r="AO43" s="311">
        <v>0</v>
      </c>
      <c r="AP43" s="311">
        <v>0</v>
      </c>
      <c r="AQ43" s="311">
        <v>0</v>
      </c>
      <c r="AR43" s="311">
        <v>0</v>
      </c>
      <c r="AS43" s="311">
        <v>0</v>
      </c>
      <c r="AT43" s="311">
        <v>0</v>
      </c>
      <c r="AU43" s="311">
        <v>0</v>
      </c>
      <c r="AV43" s="311">
        <v>0</v>
      </c>
      <c r="AW43" s="311">
        <v>0</v>
      </c>
      <c r="AX43" s="311">
        <v>0</v>
      </c>
      <c r="AY43" s="311">
        <v>0</v>
      </c>
      <c r="AZ43" s="311">
        <v>0</v>
      </c>
      <c r="BA43" s="311">
        <v>0</v>
      </c>
      <c r="BB43" s="311">
        <v>0</v>
      </c>
      <c r="BC43" s="311">
        <v>0</v>
      </c>
      <c r="BD43" s="311">
        <v>0</v>
      </c>
      <c r="BE43" s="312">
        <v>0</v>
      </c>
      <c r="BF43" s="285">
        <v>0</v>
      </c>
      <c r="BG43" s="285">
        <v>0</v>
      </c>
      <c r="BH43" s="285">
        <v>0</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0</v>
      </c>
      <c r="O44" s="311">
        <v>0</v>
      </c>
      <c r="P44" s="311">
        <v>0</v>
      </c>
      <c r="Q44" s="311">
        <v>0</v>
      </c>
      <c r="R44" s="311">
        <v>0</v>
      </c>
      <c r="S44" s="311">
        <v>0</v>
      </c>
      <c r="T44" s="311">
        <v>0</v>
      </c>
      <c r="U44" s="311">
        <v>0</v>
      </c>
      <c r="V44" s="311">
        <v>0</v>
      </c>
      <c r="W44" s="311">
        <v>0</v>
      </c>
      <c r="X44" s="311">
        <v>0</v>
      </c>
      <c r="Y44" s="311">
        <v>0</v>
      </c>
      <c r="Z44" s="311">
        <v>0</v>
      </c>
      <c r="AA44" s="311">
        <v>0</v>
      </c>
      <c r="AB44" s="311">
        <v>0</v>
      </c>
      <c r="AC44" s="311">
        <v>0</v>
      </c>
      <c r="AD44" s="311">
        <v>0</v>
      </c>
      <c r="AE44" s="311">
        <v>0</v>
      </c>
      <c r="AF44" s="311">
        <v>0</v>
      </c>
      <c r="AG44" s="311">
        <v>0</v>
      </c>
      <c r="AH44" s="311">
        <v>0</v>
      </c>
      <c r="AI44" s="311">
        <v>0</v>
      </c>
      <c r="AJ44" s="311">
        <v>0</v>
      </c>
      <c r="AK44" s="311">
        <v>0</v>
      </c>
      <c r="AL44" s="311">
        <v>0</v>
      </c>
      <c r="AM44" s="311">
        <v>0</v>
      </c>
      <c r="AN44" s="311">
        <v>0</v>
      </c>
      <c r="AO44" s="311">
        <v>0</v>
      </c>
      <c r="AP44" s="311">
        <v>0</v>
      </c>
      <c r="AQ44" s="311">
        <v>0</v>
      </c>
      <c r="AR44" s="311">
        <v>0</v>
      </c>
      <c r="AS44" s="311">
        <v>0</v>
      </c>
      <c r="AT44" s="311">
        <v>0</v>
      </c>
      <c r="AU44" s="311">
        <v>0</v>
      </c>
      <c r="AV44" s="311">
        <v>0</v>
      </c>
      <c r="AW44" s="311">
        <v>0</v>
      </c>
      <c r="AX44" s="311">
        <v>0</v>
      </c>
      <c r="AY44" s="311">
        <v>0</v>
      </c>
      <c r="AZ44" s="311">
        <v>0</v>
      </c>
      <c r="BA44" s="311">
        <v>0</v>
      </c>
      <c r="BB44" s="311">
        <v>0</v>
      </c>
      <c r="BC44" s="311">
        <v>0</v>
      </c>
      <c r="BD44" s="311">
        <v>0</v>
      </c>
      <c r="BE44" s="312">
        <v>0</v>
      </c>
      <c r="BF44" s="285">
        <v>0</v>
      </c>
      <c r="BG44" s="285">
        <v>0</v>
      </c>
      <c r="BH44" s="285">
        <v>0</v>
      </c>
    </row>
    <row r="45" spans="1:60" x14ac:dyDescent="0.15">
      <c r="A45" s="162" t="s">
        <v>155</v>
      </c>
      <c r="B45" s="311">
        <v>0</v>
      </c>
      <c r="C45" s="311">
        <v>0</v>
      </c>
      <c r="D45" s="311">
        <v>0</v>
      </c>
      <c r="E45" s="311">
        <v>0</v>
      </c>
      <c r="F45" s="311">
        <v>0</v>
      </c>
      <c r="G45" s="311">
        <v>0</v>
      </c>
      <c r="H45" s="311">
        <v>0</v>
      </c>
      <c r="I45" s="311">
        <v>0</v>
      </c>
      <c r="J45" s="311">
        <v>0</v>
      </c>
      <c r="K45" s="311">
        <v>0</v>
      </c>
      <c r="L45" s="311">
        <v>0</v>
      </c>
      <c r="M45" s="311">
        <v>0</v>
      </c>
      <c r="N45" s="311">
        <v>0</v>
      </c>
      <c r="O45" s="311">
        <v>0</v>
      </c>
      <c r="P45" s="311">
        <v>0</v>
      </c>
      <c r="Q45" s="311">
        <v>0</v>
      </c>
      <c r="R45" s="311">
        <v>0</v>
      </c>
      <c r="S45" s="311">
        <v>0</v>
      </c>
      <c r="T45" s="311">
        <v>0</v>
      </c>
      <c r="U45" s="311">
        <v>0</v>
      </c>
      <c r="V45" s="311">
        <v>0</v>
      </c>
      <c r="W45" s="311">
        <v>0</v>
      </c>
      <c r="X45" s="311">
        <v>0</v>
      </c>
      <c r="Y45" s="311">
        <v>0</v>
      </c>
      <c r="Z45" s="311">
        <v>0</v>
      </c>
      <c r="AA45" s="311">
        <v>0</v>
      </c>
      <c r="AB45" s="311">
        <v>0</v>
      </c>
      <c r="AC45" s="311">
        <v>0</v>
      </c>
      <c r="AD45" s="311">
        <v>0</v>
      </c>
      <c r="AE45" s="311">
        <v>0</v>
      </c>
      <c r="AF45" s="311">
        <v>0</v>
      </c>
      <c r="AG45" s="311">
        <v>0</v>
      </c>
      <c r="AH45" s="311">
        <v>0</v>
      </c>
      <c r="AI45" s="311">
        <v>0</v>
      </c>
      <c r="AJ45" s="311">
        <v>0</v>
      </c>
      <c r="AK45" s="311">
        <v>0</v>
      </c>
      <c r="AL45" s="311">
        <v>0</v>
      </c>
      <c r="AM45" s="311">
        <v>0</v>
      </c>
      <c r="AN45" s="311">
        <v>0</v>
      </c>
      <c r="AO45" s="311">
        <v>0</v>
      </c>
      <c r="AP45" s="311">
        <v>0</v>
      </c>
      <c r="AQ45" s="311">
        <v>0</v>
      </c>
      <c r="AR45" s="311">
        <v>0</v>
      </c>
      <c r="AS45" s="311">
        <v>0</v>
      </c>
      <c r="AT45" s="311">
        <v>0</v>
      </c>
      <c r="AU45" s="311">
        <v>0</v>
      </c>
      <c r="AV45" s="311">
        <v>0</v>
      </c>
      <c r="AW45" s="311">
        <v>0</v>
      </c>
      <c r="AX45" s="311">
        <v>0</v>
      </c>
      <c r="AY45" s="311">
        <v>0</v>
      </c>
      <c r="AZ45" s="311">
        <v>0</v>
      </c>
      <c r="BA45" s="311">
        <v>0</v>
      </c>
      <c r="BB45" s="311">
        <v>0</v>
      </c>
      <c r="BC45" s="311">
        <v>0</v>
      </c>
      <c r="BD45" s="311">
        <v>0</v>
      </c>
      <c r="BE45" s="312">
        <v>0</v>
      </c>
      <c r="BF45" s="285">
        <v>0</v>
      </c>
      <c r="BG45" s="285">
        <v>0</v>
      </c>
      <c r="BH45" s="285">
        <v>0</v>
      </c>
    </row>
    <row r="46" spans="1:60" x14ac:dyDescent="0.15">
      <c r="A46" s="162" t="s">
        <v>154</v>
      </c>
      <c r="B46" s="311">
        <v>0</v>
      </c>
      <c r="C46" s="311">
        <v>0</v>
      </c>
      <c r="D46" s="311">
        <v>0</v>
      </c>
      <c r="E46" s="311">
        <v>0</v>
      </c>
      <c r="F46" s="311">
        <v>0</v>
      </c>
      <c r="G46" s="311">
        <v>0</v>
      </c>
      <c r="H46" s="311">
        <v>0</v>
      </c>
      <c r="I46" s="311">
        <v>0</v>
      </c>
      <c r="J46" s="311">
        <v>0</v>
      </c>
      <c r="K46" s="311">
        <v>0</v>
      </c>
      <c r="L46" s="311">
        <v>0</v>
      </c>
      <c r="M46" s="311">
        <v>0</v>
      </c>
      <c r="N46" s="311">
        <v>0</v>
      </c>
      <c r="O46" s="311">
        <v>0</v>
      </c>
      <c r="P46" s="311">
        <v>0</v>
      </c>
      <c r="Q46" s="311">
        <v>0</v>
      </c>
      <c r="R46" s="311">
        <v>0</v>
      </c>
      <c r="S46" s="311">
        <v>0</v>
      </c>
      <c r="T46" s="311">
        <v>0</v>
      </c>
      <c r="U46" s="311">
        <v>0</v>
      </c>
      <c r="V46" s="311">
        <v>0</v>
      </c>
      <c r="W46" s="311">
        <v>0</v>
      </c>
      <c r="X46" s="311">
        <v>0</v>
      </c>
      <c r="Y46" s="311">
        <v>0</v>
      </c>
      <c r="Z46" s="311">
        <v>0</v>
      </c>
      <c r="AA46" s="311">
        <v>0</v>
      </c>
      <c r="AB46" s="311">
        <v>0</v>
      </c>
      <c r="AC46" s="311">
        <v>0</v>
      </c>
      <c r="AD46" s="311">
        <v>0</v>
      </c>
      <c r="AE46" s="311">
        <v>0</v>
      </c>
      <c r="AF46" s="311">
        <v>0</v>
      </c>
      <c r="AG46" s="311">
        <v>0</v>
      </c>
      <c r="AH46" s="311">
        <v>0</v>
      </c>
      <c r="AI46" s="311">
        <v>0</v>
      </c>
      <c r="AJ46" s="311">
        <v>0</v>
      </c>
      <c r="AK46" s="311">
        <v>0</v>
      </c>
      <c r="AL46" s="311">
        <v>0</v>
      </c>
      <c r="AM46" s="311">
        <v>0</v>
      </c>
      <c r="AN46" s="311">
        <v>0</v>
      </c>
      <c r="AO46" s="311">
        <v>0</v>
      </c>
      <c r="AP46" s="311">
        <v>0</v>
      </c>
      <c r="AQ46" s="311">
        <v>0</v>
      </c>
      <c r="AR46" s="311">
        <v>0</v>
      </c>
      <c r="AS46" s="311">
        <v>0</v>
      </c>
      <c r="AT46" s="311">
        <v>0</v>
      </c>
      <c r="AU46" s="311">
        <v>0</v>
      </c>
      <c r="AV46" s="311">
        <v>0</v>
      </c>
      <c r="AW46" s="311">
        <v>0</v>
      </c>
      <c r="AX46" s="311">
        <v>0</v>
      </c>
      <c r="AY46" s="311">
        <v>0</v>
      </c>
      <c r="AZ46" s="311">
        <v>0</v>
      </c>
      <c r="BA46" s="311">
        <v>0</v>
      </c>
      <c r="BB46" s="311">
        <v>0</v>
      </c>
      <c r="BC46" s="311">
        <v>0</v>
      </c>
      <c r="BD46" s="311">
        <v>0</v>
      </c>
      <c r="BE46" s="312">
        <v>0</v>
      </c>
      <c r="BF46" s="285">
        <v>0</v>
      </c>
      <c r="BG46" s="285">
        <v>0</v>
      </c>
      <c r="BH46" s="285">
        <v>0</v>
      </c>
    </row>
    <row r="47" spans="1:60" x14ac:dyDescent="0.15">
      <c r="A47" s="162" t="s">
        <v>153</v>
      </c>
      <c r="B47" s="311">
        <v>0</v>
      </c>
      <c r="C47" s="311">
        <v>0</v>
      </c>
      <c r="D47" s="311">
        <v>0</v>
      </c>
      <c r="E47" s="311">
        <v>0</v>
      </c>
      <c r="F47" s="311">
        <v>0</v>
      </c>
      <c r="G47" s="311">
        <v>0</v>
      </c>
      <c r="H47" s="311">
        <v>0</v>
      </c>
      <c r="I47" s="311">
        <v>0</v>
      </c>
      <c r="J47" s="311">
        <v>0</v>
      </c>
      <c r="K47" s="311">
        <v>0</v>
      </c>
      <c r="L47" s="311">
        <v>0</v>
      </c>
      <c r="M47" s="311">
        <v>0</v>
      </c>
      <c r="N47" s="311">
        <v>0</v>
      </c>
      <c r="O47" s="311">
        <v>0</v>
      </c>
      <c r="P47" s="311">
        <v>0</v>
      </c>
      <c r="Q47" s="311">
        <v>0</v>
      </c>
      <c r="R47" s="311">
        <v>0</v>
      </c>
      <c r="S47" s="311">
        <v>0</v>
      </c>
      <c r="T47" s="311">
        <v>0</v>
      </c>
      <c r="U47" s="311">
        <v>0</v>
      </c>
      <c r="V47" s="311">
        <v>0</v>
      </c>
      <c r="W47" s="311">
        <v>0</v>
      </c>
      <c r="X47" s="311">
        <v>0</v>
      </c>
      <c r="Y47" s="311">
        <v>0</v>
      </c>
      <c r="Z47" s="311">
        <v>0</v>
      </c>
      <c r="AA47" s="311">
        <v>0</v>
      </c>
      <c r="AB47" s="311">
        <v>0</v>
      </c>
      <c r="AC47" s="311">
        <v>0</v>
      </c>
      <c r="AD47" s="311">
        <v>0</v>
      </c>
      <c r="AE47" s="311">
        <v>0</v>
      </c>
      <c r="AF47" s="311">
        <v>0</v>
      </c>
      <c r="AG47" s="311">
        <v>1.3860000000000001E-2</v>
      </c>
      <c r="AH47" s="311">
        <v>5.3999999999999999E-2</v>
      </c>
      <c r="AI47" s="311">
        <v>5.3070000000000006E-2</v>
      </c>
      <c r="AJ47" s="311">
        <v>5.1980000000000005E-2</v>
      </c>
      <c r="AK47" s="311">
        <v>5.4560000000000011E-2</v>
      </c>
      <c r="AL47" s="311">
        <v>5.4106363636363633E-2</v>
      </c>
      <c r="AM47" s="311">
        <v>5.4418645161290323E-2</v>
      </c>
      <c r="AN47" s="311">
        <v>4.8116538461538447E-2</v>
      </c>
      <c r="AO47" s="311">
        <v>5.4066496815286615E-2</v>
      </c>
      <c r="AP47" s="311">
        <v>5.3792088607594928E-2</v>
      </c>
      <c r="AQ47" s="311">
        <v>5.4194716981132048E-2</v>
      </c>
      <c r="AR47" s="311">
        <v>7.3717312499999979E-2</v>
      </c>
      <c r="AS47" s="311">
        <v>0.10668186335403722</v>
      </c>
      <c r="AT47" s="311">
        <v>0.11099111111111107</v>
      </c>
      <c r="AU47" s="311">
        <v>0.10909932515337417</v>
      </c>
      <c r="AV47" s="311">
        <v>0.10959278048780481</v>
      </c>
      <c r="AW47" s="311">
        <v>0.10632294545454538</v>
      </c>
      <c r="AX47" s="311">
        <v>0.1070852530120481</v>
      </c>
      <c r="AY47" s="311">
        <v>0.10696807185628734</v>
      </c>
      <c r="AZ47" s="311">
        <v>0.10600714285714276</v>
      </c>
      <c r="BA47" s="311">
        <v>0.10217502958579872</v>
      </c>
      <c r="BB47" s="311">
        <v>0.10358100000000001</v>
      </c>
      <c r="BC47" s="311">
        <v>0.10179421052631578</v>
      </c>
      <c r="BD47" s="311">
        <v>0.10055419909873002</v>
      </c>
      <c r="BE47" s="312">
        <v>0.10183680000000001</v>
      </c>
      <c r="BF47" s="285">
        <v>9.9882281130101447E-3</v>
      </c>
      <c r="BG47" s="285">
        <v>-9.8267232392494908E-3</v>
      </c>
      <c r="BH47" s="285">
        <v>4.246505457016268E-3</v>
      </c>
    </row>
    <row r="48" spans="1:60" x14ac:dyDescent="0.15">
      <c r="A48" s="162" t="s">
        <v>152</v>
      </c>
      <c r="B48" s="311">
        <v>0</v>
      </c>
      <c r="C48" s="311">
        <v>0</v>
      </c>
      <c r="D48" s="311">
        <v>0</v>
      </c>
      <c r="E48" s="311">
        <v>0</v>
      </c>
      <c r="F48" s="311">
        <v>0</v>
      </c>
      <c r="G48" s="311">
        <v>0</v>
      </c>
      <c r="H48" s="311">
        <v>0</v>
      </c>
      <c r="I48" s="311">
        <v>3.0000000000000001E-5</v>
      </c>
      <c r="J48" s="311">
        <v>2.32E-3</v>
      </c>
      <c r="K48" s="311">
        <v>4.8600000000000006E-3</v>
      </c>
      <c r="L48" s="311">
        <v>1.8700000000000004E-3</v>
      </c>
      <c r="M48" s="311">
        <v>4.4200000000000003E-3</v>
      </c>
      <c r="N48" s="311">
        <v>1.1400000000000002E-3</v>
      </c>
      <c r="O48" s="311">
        <v>1.8999999999999998E-4</v>
      </c>
      <c r="P48" s="311">
        <v>2.1470000000000003E-2</v>
      </c>
      <c r="Q48" s="311">
        <v>4.5229999999999999E-2</v>
      </c>
      <c r="R48" s="311">
        <v>5.1330000000000001E-2</v>
      </c>
      <c r="S48" s="311">
        <v>5.8400000000000001E-2</v>
      </c>
      <c r="T48" s="311">
        <v>6.1499999999999999E-2</v>
      </c>
      <c r="U48" s="311">
        <v>7.2389999999999996E-2</v>
      </c>
      <c r="V48" s="311">
        <v>9.3819999999999987E-2</v>
      </c>
      <c r="W48" s="311">
        <v>0.11716000000000001</v>
      </c>
      <c r="X48" s="311">
        <v>0.11513000000000001</v>
      </c>
      <c r="Y48" s="311">
        <v>0.11474000000000001</v>
      </c>
      <c r="Z48" s="311">
        <v>0.12157</v>
      </c>
      <c r="AA48" s="311">
        <v>0.12035999999999999</v>
      </c>
      <c r="AB48" s="311">
        <v>0.11689000000000002</v>
      </c>
      <c r="AC48" s="311">
        <v>0.1105</v>
      </c>
      <c r="AD48" s="311">
        <v>0.11486000000000002</v>
      </c>
      <c r="AE48" s="311">
        <v>0.12595000000000001</v>
      </c>
      <c r="AF48" s="311">
        <v>0.11437</v>
      </c>
      <c r="AG48" s="311">
        <v>0.11249000000000001</v>
      </c>
      <c r="AH48" s="311">
        <v>0.11073000000000002</v>
      </c>
      <c r="AI48" s="311">
        <v>0.11394000000000001</v>
      </c>
      <c r="AJ48" s="311">
        <v>0.13117000000000001</v>
      </c>
      <c r="AK48" s="311">
        <v>0.16494</v>
      </c>
      <c r="AL48" s="311">
        <v>0.16991941558441559</v>
      </c>
      <c r="AM48" s="311">
        <v>0.17721348387096772</v>
      </c>
      <c r="AN48" s="311">
        <v>0.17520461538461535</v>
      </c>
      <c r="AO48" s="311">
        <v>0.16592216560509551</v>
      </c>
      <c r="AP48" s="311">
        <v>0.17166018987341769</v>
      </c>
      <c r="AQ48" s="311">
        <v>0.17332301886792451</v>
      </c>
      <c r="AR48" s="311">
        <v>0.14663137499999992</v>
      </c>
      <c r="AS48" s="311">
        <v>0.15873987577639745</v>
      </c>
      <c r="AT48" s="311">
        <v>0.13298722222222212</v>
      </c>
      <c r="AU48" s="311">
        <v>0.13679889570552139</v>
      </c>
      <c r="AV48" s="311">
        <v>0.14377335365853647</v>
      </c>
      <c r="AW48" s="311">
        <v>0.14368090909090897</v>
      </c>
      <c r="AX48" s="311">
        <v>0.14488915662650592</v>
      </c>
      <c r="AY48" s="311">
        <v>0.14199682634730526</v>
      </c>
      <c r="AZ48" s="311">
        <v>0.13793678571428561</v>
      </c>
      <c r="BA48" s="311">
        <v>0.13375278106508864</v>
      </c>
      <c r="BB48" s="311">
        <v>0.13572900000000002</v>
      </c>
      <c r="BC48" s="311">
        <v>0.13280578947368421</v>
      </c>
      <c r="BD48" s="311">
        <v>0.13622954526833267</v>
      </c>
      <c r="BE48" s="312">
        <v>0.13462677046287791</v>
      </c>
      <c r="BF48" s="285">
        <v>-1.4465346028689652E-2</v>
      </c>
      <c r="BG48" s="285">
        <v>2.4117281201216922E-3</v>
      </c>
      <c r="BH48" s="285">
        <v>5.6138185354516982E-3</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4.6220000000000004E-2</v>
      </c>
      <c r="AB49" s="311">
        <v>4.9520000000000008E-2</v>
      </c>
      <c r="AC49" s="311">
        <v>3.9710000000000002E-2</v>
      </c>
      <c r="AD49" s="311">
        <v>3.9560000000000005E-2</v>
      </c>
      <c r="AE49" s="311">
        <v>4.6090000000000013E-2</v>
      </c>
      <c r="AF49" s="311">
        <v>4.7790000000000006E-2</v>
      </c>
      <c r="AG49" s="311">
        <v>4.5620000000000008E-2</v>
      </c>
      <c r="AH49" s="311">
        <v>5.0190000000000005E-2</v>
      </c>
      <c r="AI49" s="311">
        <v>5.0190000000000005E-2</v>
      </c>
      <c r="AJ49" s="311">
        <v>4.6960000000000002E-2</v>
      </c>
      <c r="AK49" s="311">
        <v>4.7610000000000006E-2</v>
      </c>
      <c r="AL49" s="311">
        <v>5.2228636363636352E-2</v>
      </c>
      <c r="AM49" s="311">
        <v>5.4566709677419355E-2</v>
      </c>
      <c r="AN49" s="311">
        <v>5.1068653846153833E-2</v>
      </c>
      <c r="AO49" s="311">
        <v>5.3199171974522286E-2</v>
      </c>
      <c r="AP49" s="311">
        <v>5.6977974683544298E-2</v>
      </c>
      <c r="AQ49" s="311">
        <v>5.3386415094339605E-2</v>
      </c>
      <c r="AR49" s="311">
        <v>5.4458437499999984E-2</v>
      </c>
      <c r="AS49" s="311">
        <v>5.9612981366459594E-2</v>
      </c>
      <c r="AT49" s="311">
        <v>5.4201666666666627E-2</v>
      </c>
      <c r="AU49" s="311">
        <v>5.3099447852760703E-2</v>
      </c>
      <c r="AV49" s="311">
        <v>5.7981402439024353E-2</v>
      </c>
      <c r="AW49" s="311">
        <v>5.1259636363636334E-2</v>
      </c>
      <c r="AX49" s="311">
        <v>4.8849397590361408E-2</v>
      </c>
      <c r="AY49" s="311">
        <v>5.8359880239520906E-2</v>
      </c>
      <c r="AZ49" s="311">
        <v>5.1437142857142806E-2</v>
      </c>
      <c r="BA49" s="311">
        <v>5.1739349112425982E-2</v>
      </c>
      <c r="BB49" s="311">
        <v>5.6567448000000006E-2</v>
      </c>
      <c r="BC49" s="311">
        <v>5.1683927894736838E-2</v>
      </c>
      <c r="BD49" s="311">
        <v>5.1892902122081114E-2</v>
      </c>
      <c r="BE49" s="312">
        <v>5.6422925061224496E-2</v>
      </c>
      <c r="BF49" s="285">
        <v>8.4324864533763533E-2</v>
      </c>
      <c r="BG49" s="285">
        <v>-4.3435033964154268E-3</v>
      </c>
      <c r="BH49" s="285">
        <v>2.3527866073296661E-3</v>
      </c>
    </row>
    <row r="50" spans="1:60" x14ac:dyDescent="0.15">
      <c r="A50" s="162" t="s">
        <v>150</v>
      </c>
      <c r="B50" s="311">
        <v>0</v>
      </c>
      <c r="C50" s="311">
        <v>0</v>
      </c>
      <c r="D50" s="311">
        <v>0</v>
      </c>
      <c r="E50" s="311">
        <v>8.3000000000000012E-4</v>
      </c>
      <c r="F50" s="311">
        <v>8.2899999999999988E-3</v>
      </c>
      <c r="G50" s="311">
        <v>9.2300000000000004E-3</v>
      </c>
      <c r="H50" s="311">
        <v>2.5230000000000002E-2</v>
      </c>
      <c r="I50" s="311">
        <v>4.7510000000000004E-2</v>
      </c>
      <c r="J50" s="311">
        <v>6.5450000000000008E-2</v>
      </c>
      <c r="K50" s="311">
        <v>7.2230000000000003E-2</v>
      </c>
      <c r="L50" s="311">
        <v>7.5439999999999993E-2</v>
      </c>
      <c r="M50" s="311">
        <v>7.5549999999999992E-2</v>
      </c>
      <c r="N50" s="311">
        <v>6.5240000000000006E-2</v>
      </c>
      <c r="O50" s="311">
        <v>7.6489999999999989E-2</v>
      </c>
      <c r="P50" s="311">
        <v>6.7000000000000004E-2</v>
      </c>
      <c r="Q50" s="311">
        <v>5.1859999999999996E-2</v>
      </c>
      <c r="R50" s="311">
        <v>9.5679999999999973E-2</v>
      </c>
      <c r="S50" s="311">
        <v>8.771000000000001E-2</v>
      </c>
      <c r="T50" s="311">
        <v>0.10661</v>
      </c>
      <c r="U50" s="311">
        <v>0.23086000000000004</v>
      </c>
      <c r="V50" s="311">
        <v>0.28044000000000008</v>
      </c>
      <c r="W50" s="311">
        <v>0.37457999999999997</v>
      </c>
      <c r="X50" s="311">
        <v>0.41271000000000002</v>
      </c>
      <c r="Y50" s="311">
        <v>0.50466000000000011</v>
      </c>
      <c r="Z50" s="311">
        <v>0.56125999999999998</v>
      </c>
      <c r="AA50" s="311">
        <v>0.54267999999999994</v>
      </c>
      <c r="AB50" s="311">
        <v>0.55578000000000005</v>
      </c>
      <c r="AC50" s="311">
        <v>0.55782000000000009</v>
      </c>
      <c r="AD50" s="311">
        <v>0.56059999999999999</v>
      </c>
      <c r="AE50" s="311">
        <v>0.55313000000000012</v>
      </c>
      <c r="AF50" s="311">
        <v>0.55454999999999999</v>
      </c>
      <c r="AG50" s="311">
        <v>0.56329999999999991</v>
      </c>
      <c r="AH50" s="311">
        <v>0.55298000000000014</v>
      </c>
      <c r="AI50" s="311">
        <v>0.58993000000000007</v>
      </c>
      <c r="AJ50" s="311">
        <v>0.58851999999999993</v>
      </c>
      <c r="AK50" s="311">
        <v>0.62205999999999995</v>
      </c>
      <c r="AL50" s="311">
        <v>0.63294311688311677</v>
      </c>
      <c r="AM50" s="311">
        <v>0.6220289032258064</v>
      </c>
      <c r="AN50" s="311">
        <v>0.60685096153846141</v>
      </c>
      <c r="AO50" s="311">
        <v>0.61985464968152859</v>
      </c>
      <c r="AP50" s="311">
        <v>0.55718145569620225</v>
      </c>
      <c r="AQ50" s="311">
        <v>0.57857094339622628</v>
      </c>
      <c r="AR50" s="311">
        <v>0.52692243749999979</v>
      </c>
      <c r="AS50" s="311">
        <v>0.56042664596273262</v>
      </c>
      <c r="AT50" s="311">
        <v>0.49830116666666646</v>
      </c>
      <c r="AU50" s="311">
        <v>0.57833436809815919</v>
      </c>
      <c r="AV50" s="311">
        <v>0.53858798775660421</v>
      </c>
      <c r="AW50" s="311">
        <v>0.56999454545454487</v>
      </c>
      <c r="AX50" s="311">
        <v>0.52288517765060194</v>
      </c>
      <c r="AY50" s="311">
        <v>0.52500988023952067</v>
      </c>
      <c r="AZ50" s="311">
        <v>0.52188482142857096</v>
      </c>
      <c r="BA50" s="311">
        <v>0.53069236491911986</v>
      </c>
      <c r="BB50" s="311">
        <v>0.52300821509999995</v>
      </c>
      <c r="BC50" s="311">
        <v>0.49895894736842106</v>
      </c>
      <c r="BD50" s="311">
        <v>0.51950497383301919</v>
      </c>
      <c r="BE50" s="312">
        <v>0.51697057921190115</v>
      </c>
      <c r="BF50" s="285">
        <v>-7.5973912498682461E-3</v>
      </c>
      <c r="BG50" s="285">
        <v>4.1758685605846058E-3</v>
      </c>
      <c r="BH50" s="285">
        <v>2.1557220825283187E-2</v>
      </c>
    </row>
    <row r="51" spans="1:60" x14ac:dyDescent="0.15">
      <c r="A51" s="162" t="s">
        <v>149</v>
      </c>
      <c r="B51" s="311">
        <v>1.8000000000000001E-4</v>
      </c>
      <c r="C51" s="311">
        <v>4.4999999999999999E-4</v>
      </c>
      <c r="D51" s="311">
        <v>5.0000000000000001E-4</v>
      </c>
      <c r="E51" s="311">
        <v>2.3000000000000001E-4</v>
      </c>
      <c r="F51" s="311">
        <v>6.0999999999999997E-4</v>
      </c>
      <c r="G51" s="311">
        <v>5.6000000000000006E-4</v>
      </c>
      <c r="H51" s="311">
        <v>8.9999999999999998E-4</v>
      </c>
      <c r="I51" s="311">
        <v>1.465E-2</v>
      </c>
      <c r="J51" s="311">
        <v>2.111E-2</v>
      </c>
      <c r="K51" s="311">
        <v>2.0539999999999999E-2</v>
      </c>
      <c r="L51" s="311">
        <v>0.11969000000000002</v>
      </c>
      <c r="M51" s="311">
        <v>0.15993000000000002</v>
      </c>
      <c r="N51" s="311">
        <v>0.19913000000000003</v>
      </c>
      <c r="O51" s="311">
        <v>0.23780999999999997</v>
      </c>
      <c r="P51" s="311">
        <v>0.21039000000000005</v>
      </c>
      <c r="Q51" s="311">
        <v>0.26488</v>
      </c>
      <c r="R51" s="311">
        <v>0.37679000000000001</v>
      </c>
      <c r="S51" s="311">
        <v>0.39044999999999996</v>
      </c>
      <c r="T51" s="311">
        <v>0.41004000000000002</v>
      </c>
      <c r="U51" s="311">
        <v>0.50926000000000005</v>
      </c>
      <c r="V51" s="311">
        <v>0.58560999999999996</v>
      </c>
      <c r="W51" s="311">
        <v>0.69951000000000008</v>
      </c>
      <c r="X51" s="311">
        <v>0.67385000000000017</v>
      </c>
      <c r="Y51" s="311">
        <v>0.69424000000000008</v>
      </c>
      <c r="Z51" s="311">
        <v>0.65603</v>
      </c>
      <c r="AA51" s="311">
        <v>0.68185000000000007</v>
      </c>
      <c r="AB51" s="311">
        <v>0.76761000000000001</v>
      </c>
      <c r="AC51" s="311">
        <v>0.63544000000000012</v>
      </c>
      <c r="AD51" s="311">
        <v>0.61395</v>
      </c>
      <c r="AE51" s="311">
        <v>0.73156000000000021</v>
      </c>
      <c r="AF51" s="311">
        <v>0.69935000000000003</v>
      </c>
      <c r="AG51" s="311">
        <v>0.74274000000000018</v>
      </c>
      <c r="AH51" s="311">
        <v>0.69928000000000001</v>
      </c>
      <c r="AI51" s="311">
        <v>0.7358300000000001</v>
      </c>
      <c r="AJ51" s="311">
        <v>0.73187999999999998</v>
      </c>
      <c r="AK51" s="311">
        <v>0.57316</v>
      </c>
      <c r="AL51" s="311">
        <v>0.7164075974025973</v>
      </c>
      <c r="AM51" s="311">
        <v>0.67232148387096768</v>
      </c>
      <c r="AN51" s="311">
        <v>0.66118557692307689</v>
      </c>
      <c r="AO51" s="311">
        <v>0.75692121019108261</v>
      </c>
      <c r="AP51" s="311">
        <v>0.70390651898734158</v>
      </c>
      <c r="AQ51" s="311">
        <v>0.64449566037735828</v>
      </c>
      <c r="AR51" s="311">
        <v>0.64039106249999977</v>
      </c>
      <c r="AS51" s="311">
        <v>0.60714391304347803</v>
      </c>
      <c r="AT51" s="311">
        <v>0.49274499999999977</v>
      </c>
      <c r="AU51" s="311">
        <v>0.54186404907975427</v>
      </c>
      <c r="AV51" s="311">
        <v>0.56418749999999962</v>
      </c>
      <c r="AW51" s="311">
        <v>0.59379763636363603</v>
      </c>
      <c r="AX51" s="311">
        <v>0.61252536144578262</v>
      </c>
      <c r="AY51" s="311">
        <v>0.59438209580838275</v>
      </c>
      <c r="AZ51" s="311">
        <v>0.51316928571428522</v>
      </c>
      <c r="BA51" s="311">
        <v>0.57126940828402317</v>
      </c>
      <c r="BB51" s="311">
        <v>0.59126400000000001</v>
      </c>
      <c r="BC51" s="311">
        <v>0.61333315789473686</v>
      </c>
      <c r="BD51" s="311">
        <v>0.58950790659565744</v>
      </c>
      <c r="BE51" s="312">
        <v>0.47810403677491287</v>
      </c>
      <c r="BF51" s="285">
        <v>-0.19119364429576235</v>
      </c>
      <c r="BG51" s="285">
        <v>1.8091334184036523E-2</v>
      </c>
      <c r="BH51" s="285">
        <v>1.9936520012276245E-2</v>
      </c>
    </row>
    <row r="52" spans="1:60" x14ac:dyDescent="0.15">
      <c r="A52" s="162" t="s">
        <v>148</v>
      </c>
      <c r="B52" s="311">
        <v>0</v>
      </c>
      <c r="C52" s="311">
        <v>0</v>
      </c>
      <c r="D52" s="311">
        <v>0</v>
      </c>
      <c r="E52" s="311">
        <v>0</v>
      </c>
      <c r="F52" s="311">
        <v>5.3499999999999997E-3</v>
      </c>
      <c r="G52" s="311">
        <v>1.7659999999999999E-2</v>
      </c>
      <c r="H52" s="311">
        <v>1.3910000000000002E-2</v>
      </c>
      <c r="I52" s="311">
        <v>3.8399999999999997E-2</v>
      </c>
      <c r="J52" s="311">
        <v>6.3100000000000003E-2</v>
      </c>
      <c r="K52" s="311">
        <v>7.0669999999999997E-2</v>
      </c>
      <c r="L52" s="311">
        <v>7.7610000000000012E-2</v>
      </c>
      <c r="M52" s="311">
        <v>7.9390000000000002E-2</v>
      </c>
      <c r="N52" s="311">
        <v>8.1140000000000004E-2</v>
      </c>
      <c r="O52" s="311">
        <v>8.3949999999999997E-2</v>
      </c>
      <c r="P52" s="311">
        <v>0.11805</v>
      </c>
      <c r="Q52" s="311">
        <v>0.14346</v>
      </c>
      <c r="R52" s="311">
        <v>0.15330000000000002</v>
      </c>
      <c r="S52" s="311">
        <v>0.15133000000000002</v>
      </c>
      <c r="T52" s="311">
        <v>0.15709999999999999</v>
      </c>
      <c r="U52" s="311">
        <v>0.18440000000000001</v>
      </c>
      <c r="V52" s="311">
        <v>0.22401052631578944</v>
      </c>
      <c r="W52" s="311">
        <v>0.22424210526315791</v>
      </c>
      <c r="X52" s="311">
        <v>0.22843157894736843</v>
      </c>
      <c r="Y52" s="311">
        <v>0.22633684210526311</v>
      </c>
      <c r="Z52" s="311">
        <v>0.22676842105263156</v>
      </c>
      <c r="AA52" s="311">
        <v>0.23471578947368427</v>
      </c>
      <c r="AB52" s="311">
        <v>0.22793684210526313</v>
      </c>
      <c r="AC52" s="311">
        <v>0.23285263157894742</v>
      </c>
      <c r="AD52" s="311">
        <v>0.2318842105263158</v>
      </c>
      <c r="AE52" s="311">
        <v>0.2419368421052632</v>
      </c>
      <c r="AF52" s="311">
        <v>0.24722105263157895</v>
      </c>
      <c r="AG52" s="311">
        <v>0.24967368421052635</v>
      </c>
      <c r="AH52" s="311">
        <v>0.25232631578947368</v>
      </c>
      <c r="AI52" s="311">
        <v>0.25650526315789479</v>
      </c>
      <c r="AJ52" s="311">
        <v>0.24761052631578942</v>
      </c>
      <c r="AK52" s="311">
        <v>0.26262105263157898</v>
      </c>
      <c r="AL52" s="311">
        <v>0.26451326042378676</v>
      </c>
      <c r="AM52" s="311">
        <v>0.26695252971137517</v>
      </c>
      <c r="AN52" s="311">
        <v>0.26770870445344125</v>
      </c>
      <c r="AO52" s="311">
        <v>0.2608847468990948</v>
      </c>
      <c r="AP52" s="311">
        <v>0.22445436375749489</v>
      </c>
      <c r="AQ52" s="311">
        <v>0.26582800397219453</v>
      </c>
      <c r="AR52" s="311">
        <v>0.26517315789473672</v>
      </c>
      <c r="AS52" s="311">
        <v>0.26140542661000321</v>
      </c>
      <c r="AT52" s="311">
        <v>0.25966257309941504</v>
      </c>
      <c r="AU52" s="311">
        <v>0.24903874717468499</v>
      </c>
      <c r="AV52" s="311">
        <v>0.2510064184852373</v>
      </c>
      <c r="AW52" s="311">
        <v>0.23762583732057393</v>
      </c>
      <c r="AX52" s="311">
        <v>0.2412975903614456</v>
      </c>
      <c r="AY52" s="311">
        <v>0.25430885597226577</v>
      </c>
      <c r="AZ52" s="311">
        <v>0.21181296992481183</v>
      </c>
      <c r="BA52" s="311">
        <v>0.192834319526627</v>
      </c>
      <c r="BB52" s="311">
        <v>0.18472736842105258</v>
      </c>
      <c r="BC52" s="311">
        <v>0.21844105263157895</v>
      </c>
      <c r="BD52" s="311">
        <v>0.2253555100368701</v>
      </c>
      <c r="BE52" s="312">
        <v>0.20418873469387752</v>
      </c>
      <c r="BF52" s="285">
        <v>-9.6401761186939994E-2</v>
      </c>
      <c r="BG52" s="285">
        <v>-1.4070451987402977E-2</v>
      </c>
      <c r="BH52" s="285">
        <v>8.514491580045698E-3</v>
      </c>
    </row>
    <row r="53" spans="1:60" x14ac:dyDescent="0.15">
      <c r="A53" s="162" t="s">
        <v>147</v>
      </c>
      <c r="B53" s="311">
        <v>0</v>
      </c>
      <c r="C53" s="311">
        <v>0</v>
      </c>
      <c r="D53" s="311">
        <v>0</v>
      </c>
      <c r="E53" s="311">
        <v>0</v>
      </c>
      <c r="F53" s="311">
        <v>0</v>
      </c>
      <c r="G53" s="311">
        <v>0</v>
      </c>
      <c r="H53" s="311">
        <v>0</v>
      </c>
      <c r="I53" s="311">
        <v>0</v>
      </c>
      <c r="J53" s="311">
        <v>0</v>
      </c>
      <c r="K53" s="311">
        <v>0</v>
      </c>
      <c r="L53" s="311">
        <v>0</v>
      </c>
      <c r="M53" s="311">
        <v>0</v>
      </c>
      <c r="N53" s="311">
        <v>0</v>
      </c>
      <c r="O53" s="311">
        <v>0</v>
      </c>
      <c r="P53" s="311">
        <v>0</v>
      </c>
      <c r="Q53" s="311">
        <v>0</v>
      </c>
      <c r="R53" s="311">
        <v>0</v>
      </c>
      <c r="S53" s="311">
        <v>0</v>
      </c>
      <c r="T53" s="311">
        <v>0</v>
      </c>
      <c r="U53" s="311">
        <v>0</v>
      </c>
      <c r="V53" s="311">
        <v>0</v>
      </c>
      <c r="W53" s="311">
        <v>0</v>
      </c>
      <c r="X53" s="311">
        <v>0</v>
      </c>
      <c r="Y53" s="311">
        <v>0</v>
      </c>
      <c r="Z53" s="311">
        <v>0</v>
      </c>
      <c r="AA53" s="311">
        <v>0</v>
      </c>
      <c r="AB53" s="311">
        <v>0</v>
      </c>
      <c r="AC53" s="311">
        <v>0</v>
      </c>
      <c r="AD53" s="311">
        <v>0</v>
      </c>
      <c r="AE53" s="311">
        <v>0</v>
      </c>
      <c r="AF53" s="311">
        <v>0</v>
      </c>
      <c r="AG53" s="311">
        <v>0</v>
      </c>
      <c r="AH53" s="311">
        <v>0</v>
      </c>
      <c r="AI53" s="311">
        <v>0</v>
      </c>
      <c r="AJ53" s="311">
        <v>0</v>
      </c>
      <c r="AK53" s="311">
        <v>0</v>
      </c>
      <c r="AL53" s="311">
        <v>0</v>
      </c>
      <c r="AM53" s="311">
        <v>0</v>
      </c>
      <c r="AN53" s="311">
        <v>0</v>
      </c>
      <c r="AO53" s="311">
        <v>0</v>
      </c>
      <c r="AP53" s="311">
        <v>0</v>
      </c>
      <c r="AQ53" s="311">
        <v>0</v>
      </c>
      <c r="AR53" s="311">
        <v>0</v>
      </c>
      <c r="AS53" s="311">
        <v>0</v>
      </c>
      <c r="AT53" s="311">
        <v>0</v>
      </c>
      <c r="AU53" s="311">
        <v>0</v>
      </c>
      <c r="AV53" s="311">
        <v>0</v>
      </c>
      <c r="AW53" s="311">
        <v>0</v>
      </c>
      <c r="AX53" s="311">
        <v>0</v>
      </c>
      <c r="AY53" s="311">
        <v>0</v>
      </c>
      <c r="AZ53" s="311">
        <v>0</v>
      </c>
      <c r="BA53" s="311">
        <v>0</v>
      </c>
      <c r="BB53" s="311">
        <v>0</v>
      </c>
      <c r="BC53" s="311">
        <v>0</v>
      </c>
      <c r="BD53" s="311">
        <v>0</v>
      </c>
      <c r="BE53" s="312">
        <v>0</v>
      </c>
      <c r="BF53" s="285">
        <v>0</v>
      </c>
      <c r="BG53" s="285">
        <v>0</v>
      </c>
      <c r="BH53" s="285">
        <v>0</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0.53306802799999986</v>
      </c>
      <c r="W54" s="311">
        <v>0.42709081600000015</v>
      </c>
      <c r="X54" s="311">
        <v>0.50425354000000011</v>
      </c>
      <c r="Y54" s="311">
        <v>0.72000864800000008</v>
      </c>
      <c r="Z54" s="311">
        <v>0.66516389400000009</v>
      </c>
      <c r="AA54" s="311">
        <v>0.76179000000000008</v>
      </c>
      <c r="AB54" s="311">
        <v>0.75130999999999992</v>
      </c>
      <c r="AC54" s="311">
        <v>0.73750000000000004</v>
      </c>
      <c r="AD54" s="311">
        <v>0.75242999999999993</v>
      </c>
      <c r="AE54" s="311">
        <v>0.68847999999999998</v>
      </c>
      <c r="AF54" s="311">
        <v>0.70523000000000002</v>
      </c>
      <c r="AG54" s="311">
        <v>0.79577000000000009</v>
      </c>
      <c r="AH54" s="311">
        <v>0.7943300000000002</v>
      </c>
      <c r="AI54" s="311">
        <v>0.75239000000000011</v>
      </c>
      <c r="AJ54" s="311">
        <v>0.72065000000000001</v>
      </c>
      <c r="AK54" s="311">
        <v>0.77341000000000004</v>
      </c>
      <c r="AL54" s="311">
        <v>0.75674396103896091</v>
      </c>
      <c r="AM54" s="311">
        <v>0.76983677419354835</v>
      </c>
      <c r="AN54" s="311">
        <v>0.79840499999999992</v>
      </c>
      <c r="AO54" s="311">
        <v>0.84804878980891696</v>
      </c>
      <c r="AP54" s="311">
        <v>0.8594726582278478</v>
      </c>
      <c r="AQ54" s="311">
        <v>0.86820283018867905</v>
      </c>
      <c r="AR54" s="311">
        <v>0.88493287499999962</v>
      </c>
      <c r="AS54" s="311">
        <v>0.85376850931676995</v>
      </c>
      <c r="AT54" s="311">
        <v>0.78317111111111082</v>
      </c>
      <c r="AU54" s="311">
        <v>0.83682552147239209</v>
      </c>
      <c r="AV54" s="311">
        <v>0.84194500609756029</v>
      </c>
      <c r="AW54" s="311">
        <v>0.83581952727272668</v>
      </c>
      <c r="AX54" s="311">
        <v>0.76692632530120419</v>
      </c>
      <c r="AY54" s="311">
        <v>0.80979235329341259</v>
      </c>
      <c r="AZ54" s="311">
        <v>0.7980352499999992</v>
      </c>
      <c r="BA54" s="311">
        <v>0.73286094674556146</v>
      </c>
      <c r="BB54" s="311">
        <v>0.77018579999999992</v>
      </c>
      <c r="BC54" s="311">
        <v>0.75514089473684209</v>
      </c>
      <c r="BD54" s="311">
        <v>0.73991755510036861</v>
      </c>
      <c r="BE54" s="312">
        <v>0.67680261224489779</v>
      </c>
      <c r="BF54" s="285">
        <v>-8.7799147179051018E-2</v>
      </c>
      <c r="BG54" s="285">
        <v>-5.6651359395429868E-3</v>
      </c>
      <c r="BH54" s="285">
        <v>2.8222076756347639E-2</v>
      </c>
    </row>
    <row r="55" spans="1:60" x14ac:dyDescent="0.15">
      <c r="A55" s="162" t="s">
        <v>145</v>
      </c>
      <c r="B55" s="311">
        <v>0.15134999999999998</v>
      </c>
      <c r="C55" s="311">
        <v>0.20216999999999999</v>
      </c>
      <c r="D55" s="311">
        <v>0.23277</v>
      </c>
      <c r="E55" s="311">
        <v>0.26189999999999997</v>
      </c>
      <c r="F55" s="311">
        <v>0.29125000000000001</v>
      </c>
      <c r="G55" s="311">
        <v>0.26012000000000002</v>
      </c>
      <c r="H55" s="311">
        <v>0.27548</v>
      </c>
      <c r="I55" s="311">
        <v>0.29377999999999999</v>
      </c>
      <c r="J55" s="311">
        <v>0.27997000000000005</v>
      </c>
      <c r="K55" s="311">
        <v>0.33617000000000002</v>
      </c>
      <c r="L55" s="311">
        <v>0.30337999999999998</v>
      </c>
      <c r="M55" s="311">
        <v>0.36155000000000004</v>
      </c>
      <c r="N55" s="311">
        <v>0.40021000000000001</v>
      </c>
      <c r="O55" s="311">
        <v>0.37224000000000007</v>
      </c>
      <c r="P55" s="311">
        <v>0.38307999999999998</v>
      </c>
      <c r="Q55" s="311">
        <v>0.37023000000000006</v>
      </c>
      <c r="R55" s="311">
        <v>0.37968999999999997</v>
      </c>
      <c r="S55" s="311">
        <v>0.43972000000000011</v>
      </c>
      <c r="T55" s="311">
        <v>0.49928000000000011</v>
      </c>
      <c r="U55" s="311">
        <v>0.53978999999999999</v>
      </c>
      <c r="V55" s="311">
        <v>0.61094999999999999</v>
      </c>
      <c r="W55" s="311">
        <v>0.59078999999999993</v>
      </c>
      <c r="X55" s="311">
        <v>0.55237999999999998</v>
      </c>
      <c r="Y55" s="311">
        <v>0.6345599999999999</v>
      </c>
      <c r="Z55" s="311">
        <v>0.71733999999999998</v>
      </c>
      <c r="AA55" s="311">
        <v>0.65749000000000002</v>
      </c>
      <c r="AB55" s="311">
        <v>0.70543000000000011</v>
      </c>
      <c r="AC55" s="311">
        <v>0.76807000000000014</v>
      </c>
      <c r="AD55" s="311">
        <v>0.89353000000000005</v>
      </c>
      <c r="AE55" s="311">
        <v>0.88282000000000016</v>
      </c>
      <c r="AF55" s="311">
        <v>0.8896400000000001</v>
      </c>
      <c r="AG55" s="311">
        <v>0.94671000000000016</v>
      </c>
      <c r="AH55" s="311">
        <v>0.98146</v>
      </c>
      <c r="AI55" s="311">
        <v>0.99485949165033349</v>
      </c>
      <c r="AJ55" s="311">
        <v>0.95132943444349993</v>
      </c>
      <c r="AK55" s="311">
        <v>0.85062765721500022</v>
      </c>
      <c r="AL55" s="311">
        <v>0.89507663043586361</v>
      </c>
      <c r="AM55" s="311">
        <v>0.86714851791661773</v>
      </c>
      <c r="AN55" s="311">
        <v>0.86980760795326162</v>
      </c>
      <c r="AO55" s="311">
        <v>0.77960911867890759</v>
      </c>
      <c r="AP55" s="311">
        <v>0.79035251487325031</v>
      </c>
      <c r="AQ55" s="311">
        <v>0.72603462331299762</v>
      </c>
      <c r="AR55" s="311">
        <v>0.60270852703944067</v>
      </c>
      <c r="AS55" s="311">
        <v>0.49877817858495782</v>
      </c>
      <c r="AT55" s="311">
        <v>0.65258932192428298</v>
      </c>
      <c r="AU55" s="311">
        <v>0.58327423359698227</v>
      </c>
      <c r="AV55" s="311">
        <v>0.64353711680704562</v>
      </c>
      <c r="AW55" s="311">
        <v>0.6528470043110205</v>
      </c>
      <c r="AX55" s="311">
        <v>0.65077422850957622</v>
      </c>
      <c r="AY55" s="311">
        <v>0.58403814329248394</v>
      </c>
      <c r="AZ55" s="311">
        <v>0.64064107188511821</v>
      </c>
      <c r="BA55" s="311">
        <v>0.64935445730383168</v>
      </c>
      <c r="BB55" s="311">
        <v>0.63302783641211013</v>
      </c>
      <c r="BC55" s="311">
        <v>0.58215022719249909</v>
      </c>
      <c r="BD55" s="311">
        <v>0.50084489285464306</v>
      </c>
      <c r="BE55" s="312">
        <v>0.4465533910204082</v>
      </c>
      <c r="BF55" s="285">
        <v>-0.11083589721786746</v>
      </c>
      <c r="BG55" s="285">
        <v>-2.611802316420786E-2</v>
      </c>
      <c r="BH55" s="285">
        <v>1.8620885689822172E-2</v>
      </c>
    </row>
    <row r="56" spans="1:60" x14ac:dyDescent="0.15">
      <c r="A56" s="162" t="s">
        <v>144</v>
      </c>
      <c r="B56" s="311">
        <v>0</v>
      </c>
      <c r="C56" s="311">
        <v>0</v>
      </c>
      <c r="D56" s="311">
        <v>0</v>
      </c>
      <c r="E56" s="311">
        <v>0</v>
      </c>
      <c r="F56" s="311">
        <v>0</v>
      </c>
      <c r="G56" s="311">
        <v>0</v>
      </c>
      <c r="H56" s="311">
        <v>0</v>
      </c>
      <c r="I56" s="311">
        <v>0</v>
      </c>
      <c r="J56" s="311">
        <v>0</v>
      </c>
      <c r="K56" s="311">
        <v>0</v>
      </c>
      <c r="L56" s="311">
        <v>0</v>
      </c>
      <c r="M56" s="311">
        <v>0</v>
      </c>
      <c r="N56" s="311">
        <v>0</v>
      </c>
      <c r="O56" s="311">
        <v>0</v>
      </c>
      <c r="P56" s="311">
        <v>0</v>
      </c>
      <c r="Q56" s="311">
        <v>0</v>
      </c>
      <c r="R56" s="311">
        <v>2.9100000000000003E-3</v>
      </c>
      <c r="S56" s="311">
        <v>2.5329999999999998E-2</v>
      </c>
      <c r="T56" s="311">
        <v>3.9159999999999993E-2</v>
      </c>
      <c r="U56" s="311">
        <v>4.4200000000000003E-2</v>
      </c>
      <c r="V56" s="311">
        <v>4.0530000000000004E-2</v>
      </c>
      <c r="W56" s="311">
        <v>4.0189999999999997E-2</v>
      </c>
      <c r="X56" s="311">
        <v>4.4950000000000004E-2</v>
      </c>
      <c r="Y56" s="311">
        <v>4.1350000000000005E-2</v>
      </c>
      <c r="Z56" s="311">
        <v>4.6880000000000005E-2</v>
      </c>
      <c r="AA56" s="311">
        <v>0</v>
      </c>
      <c r="AB56" s="311">
        <v>0</v>
      </c>
      <c r="AC56" s="311">
        <v>0</v>
      </c>
      <c r="AD56" s="311">
        <v>0</v>
      </c>
      <c r="AE56" s="311">
        <v>0</v>
      </c>
      <c r="AF56" s="311">
        <v>0</v>
      </c>
      <c r="AG56" s="311">
        <v>0</v>
      </c>
      <c r="AH56" s="311">
        <v>0</v>
      </c>
      <c r="AI56" s="311">
        <v>0</v>
      </c>
      <c r="AJ56" s="311">
        <v>0</v>
      </c>
      <c r="AK56" s="311">
        <v>0</v>
      </c>
      <c r="AL56" s="311">
        <v>0</v>
      </c>
      <c r="AM56" s="311">
        <v>0</v>
      </c>
      <c r="AN56" s="311">
        <v>0</v>
      </c>
      <c r="AO56" s="311">
        <v>0</v>
      </c>
      <c r="AP56" s="311">
        <v>0</v>
      </c>
      <c r="AQ56" s="311">
        <v>0</v>
      </c>
      <c r="AR56" s="311">
        <v>0</v>
      </c>
      <c r="AS56" s="311">
        <v>0</v>
      </c>
      <c r="AT56" s="311">
        <v>0</v>
      </c>
      <c r="AU56" s="311">
        <v>0</v>
      </c>
      <c r="AV56" s="311">
        <v>0</v>
      </c>
      <c r="AW56" s="311">
        <v>0</v>
      </c>
      <c r="AX56" s="311">
        <v>0</v>
      </c>
      <c r="AY56" s="311">
        <v>0</v>
      </c>
      <c r="AZ56" s="311">
        <v>0</v>
      </c>
      <c r="BA56" s="311">
        <v>0</v>
      </c>
      <c r="BB56" s="311">
        <v>0</v>
      </c>
      <c r="BC56" s="311">
        <v>0</v>
      </c>
      <c r="BD56" s="311">
        <v>0</v>
      </c>
      <c r="BE56" s="312">
        <v>0</v>
      </c>
      <c r="BF56" s="285">
        <v>0</v>
      </c>
      <c r="BG56" s="285">
        <v>0</v>
      </c>
      <c r="BH56" s="285">
        <v>0</v>
      </c>
    </row>
    <row r="57" spans="1:60" s="161" customFormat="1" x14ac:dyDescent="0.15">
      <c r="A57" s="163" t="s">
        <v>143</v>
      </c>
      <c r="B57" s="313">
        <v>0.19677</v>
      </c>
      <c r="C57" s="313">
        <v>0.25790999999999997</v>
      </c>
      <c r="D57" s="313">
        <v>0.29874000000000001</v>
      </c>
      <c r="E57" s="313">
        <v>0.33811999999999998</v>
      </c>
      <c r="F57" s="313">
        <v>0.41103000000000006</v>
      </c>
      <c r="G57" s="313">
        <v>0.44563000000000008</v>
      </c>
      <c r="H57" s="313">
        <v>0.50866999999999996</v>
      </c>
      <c r="I57" s="313">
        <v>0.67513000000000001</v>
      </c>
      <c r="J57" s="313">
        <v>0.74378000000000011</v>
      </c>
      <c r="K57" s="313">
        <v>0.87379000000000007</v>
      </c>
      <c r="L57" s="313">
        <v>1.16658</v>
      </c>
      <c r="M57" s="313">
        <v>1.3609900000000001</v>
      </c>
      <c r="N57" s="313">
        <v>1.614421052631579</v>
      </c>
      <c r="O57" s="313">
        <v>1.8154505263157894</v>
      </c>
      <c r="P57" s="313">
        <v>2.0242173684210525</v>
      </c>
      <c r="Q57" s="313">
        <v>2.3650168421052635</v>
      </c>
      <c r="R57" s="313">
        <v>3.197351578947369</v>
      </c>
      <c r="S57" s="313">
        <v>3.524089473684211</v>
      </c>
      <c r="T57" s="313">
        <v>4.1575884210526315</v>
      </c>
      <c r="U57" s="313">
        <v>5.2845778947368416</v>
      </c>
      <c r="V57" s="313">
        <v>6.9552178422105255</v>
      </c>
      <c r="W57" s="313">
        <v>7.3883833368421046</v>
      </c>
      <c r="X57" s="313">
        <v>7.689284987789474</v>
      </c>
      <c r="Y57" s="313">
        <v>8.4622828434736856</v>
      </c>
      <c r="Z57" s="313">
        <v>8.868244254421052</v>
      </c>
      <c r="AA57" s="313">
        <v>8.9441168421052648</v>
      </c>
      <c r="AB57" s="313">
        <v>9.1779547368421071</v>
      </c>
      <c r="AC57" s="313">
        <v>9.2422057894736831</v>
      </c>
      <c r="AD57" s="313">
        <v>9.6068989473684212</v>
      </c>
      <c r="AE57" s="313">
        <v>9.5212831578947377</v>
      </c>
      <c r="AF57" s="313">
        <v>9.7694121052631573</v>
      </c>
      <c r="AG57" s="313">
        <v>10.321814736842105</v>
      </c>
      <c r="AH57" s="313">
        <v>10.42499947368421</v>
      </c>
      <c r="AI57" s="313">
        <v>10.338955664808228</v>
      </c>
      <c r="AJ57" s="313">
        <v>10.404532617075082</v>
      </c>
      <c r="AK57" s="313">
        <v>10.488206053004474</v>
      </c>
      <c r="AL57" s="313">
        <v>10.749798551136477</v>
      </c>
      <c r="AM57" s="313">
        <v>10.813202664538011</v>
      </c>
      <c r="AN57" s="313">
        <v>10.835634444400629</v>
      </c>
      <c r="AO57" s="313">
        <v>10.940571486851885</v>
      </c>
      <c r="AP57" s="313">
        <v>10.75061911378064</v>
      </c>
      <c r="AQ57" s="313">
        <v>10.662567529877046</v>
      </c>
      <c r="AR57" s="313">
        <v>10.096208520101937</v>
      </c>
      <c r="AS57" s="313">
        <v>10.026707476469882</v>
      </c>
      <c r="AT57" s="313">
        <v>9.4887646335909448</v>
      </c>
      <c r="AU57" s="313">
        <v>9.6873223920374016</v>
      </c>
      <c r="AV57" s="313">
        <v>9.5547157396599207</v>
      </c>
      <c r="AW57" s="313">
        <v>9.2575840641770419</v>
      </c>
      <c r="AX57" s="313">
        <v>9.0923055355038631</v>
      </c>
      <c r="AY57" s="313">
        <v>9.0948140404465896</v>
      </c>
      <c r="AZ57" s="313">
        <v>8.8181523168475167</v>
      </c>
      <c r="BA57" s="313">
        <v>8.5297082710737708</v>
      </c>
      <c r="BB57" s="313">
        <v>8.4251354490910586</v>
      </c>
      <c r="BC57" s="313">
        <v>8.3752574223725524</v>
      </c>
      <c r="BD57" s="313">
        <v>8.2902284215025599</v>
      </c>
      <c r="BE57" s="313">
        <v>7.4374586974974788</v>
      </c>
      <c r="BF57" s="286">
        <v>-0.10531563245513531</v>
      </c>
      <c r="BG57" s="286">
        <v>-1.3412332827321016E-2</v>
      </c>
      <c r="BH57" s="286">
        <v>0.31013552021721169</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v>
      </c>
      <c r="W59" s="311">
        <v>0</v>
      </c>
      <c r="X59" s="311">
        <v>0</v>
      </c>
      <c r="Y59" s="311">
        <v>0</v>
      </c>
      <c r="Z59" s="311">
        <v>0</v>
      </c>
      <c r="AA59" s="311">
        <v>0</v>
      </c>
      <c r="AB59" s="311">
        <v>0</v>
      </c>
      <c r="AC59" s="311">
        <v>0</v>
      </c>
      <c r="AD59" s="311">
        <v>0</v>
      </c>
      <c r="AE59" s="311">
        <v>0</v>
      </c>
      <c r="AF59" s="311">
        <v>0</v>
      </c>
      <c r="AG59" s="311">
        <v>0</v>
      </c>
      <c r="AH59" s="311">
        <v>0</v>
      </c>
      <c r="AI59" s="311">
        <v>0</v>
      </c>
      <c r="AJ59" s="311">
        <v>0</v>
      </c>
      <c r="AK59" s="311">
        <v>0</v>
      </c>
      <c r="AL59" s="311">
        <v>0</v>
      </c>
      <c r="AM59" s="311">
        <v>0</v>
      </c>
      <c r="AN59" s="311">
        <v>0</v>
      </c>
      <c r="AO59" s="311">
        <v>0</v>
      </c>
      <c r="AP59" s="311">
        <v>0</v>
      </c>
      <c r="AQ59" s="311">
        <v>0</v>
      </c>
      <c r="AR59" s="311">
        <v>0</v>
      </c>
      <c r="AS59" s="311">
        <v>0</v>
      </c>
      <c r="AT59" s="311">
        <v>0</v>
      </c>
      <c r="AU59" s="311">
        <v>0</v>
      </c>
      <c r="AV59" s="311">
        <v>0</v>
      </c>
      <c r="AW59" s="311">
        <v>0</v>
      </c>
      <c r="AX59" s="311">
        <v>0</v>
      </c>
      <c r="AY59" s="311">
        <v>0</v>
      </c>
      <c r="AZ59" s="311">
        <v>0</v>
      </c>
      <c r="BA59" s="311">
        <v>0</v>
      </c>
      <c r="BB59" s="311">
        <v>0</v>
      </c>
      <c r="BC59" s="311">
        <v>0</v>
      </c>
      <c r="BD59" s="311">
        <v>0</v>
      </c>
      <c r="BE59" s="312">
        <v>0</v>
      </c>
      <c r="BF59" s="289">
        <v>0</v>
      </c>
      <c r="BG59" s="289">
        <v>0</v>
      </c>
      <c r="BH59" s="289">
        <v>0</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v>
      </c>
      <c r="W60" s="311">
        <v>0</v>
      </c>
      <c r="X60" s="311">
        <v>0</v>
      </c>
      <c r="Y60" s="311">
        <v>0</v>
      </c>
      <c r="Z60" s="311">
        <v>0</v>
      </c>
      <c r="AA60" s="311">
        <v>0</v>
      </c>
      <c r="AB60" s="311">
        <v>0</v>
      </c>
      <c r="AC60" s="311">
        <v>0</v>
      </c>
      <c r="AD60" s="311">
        <v>0</v>
      </c>
      <c r="AE60" s="311">
        <v>0</v>
      </c>
      <c r="AF60" s="311">
        <v>0</v>
      </c>
      <c r="AG60" s="311">
        <v>0</v>
      </c>
      <c r="AH60" s="311">
        <v>0</v>
      </c>
      <c r="AI60" s="311">
        <v>0</v>
      </c>
      <c r="AJ60" s="311">
        <v>0</v>
      </c>
      <c r="AK60" s="311">
        <v>0</v>
      </c>
      <c r="AL60" s="311">
        <v>0</v>
      </c>
      <c r="AM60" s="311">
        <v>0</v>
      </c>
      <c r="AN60" s="311">
        <v>0</v>
      </c>
      <c r="AO60" s="311">
        <v>0</v>
      </c>
      <c r="AP60" s="311">
        <v>0</v>
      </c>
      <c r="AQ60" s="311">
        <v>0</v>
      </c>
      <c r="AR60" s="311">
        <v>0</v>
      </c>
      <c r="AS60" s="311">
        <v>0</v>
      </c>
      <c r="AT60" s="311">
        <v>0</v>
      </c>
      <c r="AU60" s="311">
        <v>0</v>
      </c>
      <c r="AV60" s="311">
        <v>0</v>
      </c>
      <c r="AW60" s="311">
        <v>0</v>
      </c>
      <c r="AX60" s="311">
        <v>0</v>
      </c>
      <c r="AY60" s="311">
        <v>0</v>
      </c>
      <c r="AZ60" s="311">
        <v>0</v>
      </c>
      <c r="BA60" s="311">
        <v>0</v>
      </c>
      <c r="BB60" s="311">
        <v>0</v>
      </c>
      <c r="BC60" s="311">
        <v>0</v>
      </c>
      <c r="BD60" s="311">
        <v>0</v>
      </c>
      <c r="BE60" s="312">
        <v>0</v>
      </c>
      <c r="BF60" s="289">
        <v>0</v>
      </c>
      <c r="BG60" s="289">
        <v>0</v>
      </c>
      <c r="BH60" s="289">
        <v>0</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v>
      </c>
      <c r="W61" s="311">
        <v>0</v>
      </c>
      <c r="X61" s="311">
        <v>0</v>
      </c>
      <c r="Y61" s="311">
        <v>0</v>
      </c>
      <c r="Z61" s="311">
        <v>1.0164620000000001E-3</v>
      </c>
      <c r="AA61" s="311">
        <v>0</v>
      </c>
      <c r="AB61" s="311">
        <v>5.3916680000000014E-3</v>
      </c>
      <c r="AC61" s="311">
        <v>4.6403700000000004E-3</v>
      </c>
      <c r="AD61" s="311">
        <v>4.4635940000000013E-3</v>
      </c>
      <c r="AE61" s="311">
        <v>3.8006840000000012E-3</v>
      </c>
      <c r="AF61" s="311">
        <v>7.9549199999999997E-4</v>
      </c>
      <c r="AG61" s="311">
        <v>8.8388000000000019E-4</v>
      </c>
      <c r="AH61" s="311">
        <v>3.0051920000000007E-3</v>
      </c>
      <c r="AI61" s="311">
        <v>8.8388000000000019E-4</v>
      </c>
      <c r="AJ61" s="311">
        <v>0</v>
      </c>
      <c r="AK61" s="311">
        <v>0</v>
      </c>
      <c r="AL61" s="311">
        <v>0</v>
      </c>
      <c r="AM61" s="311">
        <v>0</v>
      </c>
      <c r="AN61" s="311">
        <v>0</v>
      </c>
      <c r="AO61" s="311">
        <v>0</v>
      </c>
      <c r="AP61" s="311">
        <v>0</v>
      </c>
      <c r="AQ61" s="311">
        <v>0</v>
      </c>
      <c r="AR61" s="311">
        <v>0</v>
      </c>
      <c r="AS61" s="311">
        <v>0</v>
      </c>
      <c r="AT61" s="311">
        <v>0</v>
      </c>
      <c r="AU61" s="311">
        <v>0</v>
      </c>
      <c r="AV61" s="311">
        <v>0</v>
      </c>
      <c r="AW61" s="311">
        <v>0</v>
      </c>
      <c r="AX61" s="311">
        <v>0</v>
      </c>
      <c r="AY61" s="311">
        <v>0</v>
      </c>
      <c r="AZ61" s="311">
        <v>0</v>
      </c>
      <c r="BA61" s="311">
        <v>0</v>
      </c>
      <c r="BB61" s="311">
        <v>0</v>
      </c>
      <c r="BC61" s="311">
        <v>0</v>
      </c>
      <c r="BD61" s="311">
        <v>0</v>
      </c>
      <c r="BE61" s="312">
        <v>0</v>
      </c>
      <c r="BF61" s="285">
        <v>0</v>
      </c>
      <c r="BG61" s="285">
        <v>0</v>
      </c>
      <c r="BH61" s="285">
        <v>0</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0.99317176200000001</v>
      </c>
      <c r="W62" s="311">
        <v>1.0522149460000003</v>
      </c>
      <c r="X62" s="311">
        <v>1.2470220980000002</v>
      </c>
      <c r="Y62" s="311">
        <v>1.3481379700000002</v>
      </c>
      <c r="Z62" s="311">
        <v>1.3633849000000002</v>
      </c>
      <c r="AA62" s="311">
        <v>1.1832501560000002</v>
      </c>
      <c r="AB62" s="311">
        <v>1.199838</v>
      </c>
      <c r="AC62" s="311">
        <v>1.1962600000000003</v>
      </c>
      <c r="AD62" s="311">
        <v>1.1918600000000001</v>
      </c>
      <c r="AE62" s="311">
        <v>0.97820000000000007</v>
      </c>
      <c r="AF62" s="311">
        <v>0.9953200000000002</v>
      </c>
      <c r="AG62" s="311">
        <v>1.09026</v>
      </c>
      <c r="AH62" s="311">
        <v>1.0849800000000001</v>
      </c>
      <c r="AI62" s="311">
        <v>1.0371900000000001</v>
      </c>
      <c r="AJ62" s="311">
        <v>1.2187399999999999</v>
      </c>
      <c r="AK62" s="311">
        <v>1.30715</v>
      </c>
      <c r="AL62" s="311">
        <v>1.3604581168831169</v>
      </c>
      <c r="AM62" s="311">
        <v>1.3980152903225802</v>
      </c>
      <c r="AN62" s="311">
        <v>1.4745080769230767</v>
      </c>
      <c r="AO62" s="311">
        <v>1.4102019745222927</v>
      </c>
      <c r="AP62" s="311">
        <v>1.447166962025316</v>
      </c>
      <c r="AQ62" s="311">
        <v>1.5053275471698107</v>
      </c>
      <c r="AR62" s="311">
        <v>1.5305498437499998</v>
      </c>
      <c r="AS62" s="311">
        <v>1.5498035217391295</v>
      </c>
      <c r="AT62" s="311">
        <v>1.5449458333333326</v>
      </c>
      <c r="AU62" s="311">
        <v>1.5995981042944774</v>
      </c>
      <c r="AV62" s="311">
        <v>1.6134157865853644</v>
      </c>
      <c r="AW62" s="311">
        <v>1.6462234363636352</v>
      </c>
      <c r="AX62" s="311">
        <v>1.5899842951807215</v>
      </c>
      <c r="AY62" s="311">
        <v>1.6560408502993997</v>
      </c>
      <c r="AZ62" s="311">
        <v>1.7801751358928555</v>
      </c>
      <c r="BA62" s="311">
        <v>1.7800000444970399</v>
      </c>
      <c r="BB62" s="311">
        <v>1.8282689999999997</v>
      </c>
      <c r="BC62" s="311">
        <v>1.8304620263157894</v>
      </c>
      <c r="BD62" s="311">
        <v>1.862977541663253</v>
      </c>
      <c r="BE62" s="312">
        <v>1.917671319510204</v>
      </c>
      <c r="BF62" s="285">
        <v>2.6545805097818675E-2</v>
      </c>
      <c r="BG62" s="285">
        <v>1.8895012112651433E-2</v>
      </c>
      <c r="BH62" s="285">
        <v>7.9965216140566744E-2</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v>
      </c>
      <c r="W63" s="311">
        <v>0</v>
      </c>
      <c r="X63" s="311">
        <v>0</v>
      </c>
      <c r="Y63" s="311">
        <v>0</v>
      </c>
      <c r="Z63" s="311">
        <v>0</v>
      </c>
      <c r="AA63" s="311">
        <v>0</v>
      </c>
      <c r="AB63" s="311">
        <v>0</v>
      </c>
      <c r="AC63" s="311">
        <v>0</v>
      </c>
      <c r="AD63" s="311">
        <v>0</v>
      </c>
      <c r="AE63" s="311">
        <v>0</v>
      </c>
      <c r="AF63" s="311">
        <v>0</v>
      </c>
      <c r="AG63" s="311">
        <v>0</v>
      </c>
      <c r="AH63" s="311">
        <v>0</v>
      </c>
      <c r="AI63" s="311">
        <v>0</v>
      </c>
      <c r="AJ63" s="311">
        <v>0</v>
      </c>
      <c r="AK63" s="311">
        <v>0</v>
      </c>
      <c r="AL63" s="311">
        <v>0</v>
      </c>
      <c r="AM63" s="311">
        <v>0</v>
      </c>
      <c r="AN63" s="311">
        <v>0</v>
      </c>
      <c r="AO63" s="311">
        <v>0</v>
      </c>
      <c r="AP63" s="311">
        <v>0</v>
      </c>
      <c r="AQ63" s="311">
        <v>0</v>
      </c>
      <c r="AR63" s="311">
        <v>0</v>
      </c>
      <c r="AS63" s="311">
        <v>0</v>
      </c>
      <c r="AT63" s="311">
        <v>0</v>
      </c>
      <c r="AU63" s="311">
        <v>0</v>
      </c>
      <c r="AV63" s="311">
        <v>0</v>
      </c>
      <c r="AW63" s="311">
        <v>0</v>
      </c>
      <c r="AX63" s="311">
        <v>0</v>
      </c>
      <c r="AY63" s="311">
        <v>0</v>
      </c>
      <c r="AZ63" s="311">
        <v>0</v>
      </c>
      <c r="BA63" s="311">
        <v>0</v>
      </c>
      <c r="BB63" s="311">
        <v>0</v>
      </c>
      <c r="BC63" s="311">
        <v>0</v>
      </c>
      <c r="BD63" s="311">
        <v>0</v>
      </c>
      <c r="BE63" s="312">
        <v>0</v>
      </c>
      <c r="BF63" s="285">
        <v>0</v>
      </c>
      <c r="BG63" s="285">
        <v>0</v>
      </c>
      <c r="BH63" s="285">
        <v>0</v>
      </c>
    </row>
    <row r="64" spans="1:60" x14ac:dyDescent="0.15">
      <c r="A64" s="162" t="s">
        <v>137</v>
      </c>
      <c r="B64" s="311">
        <v>1.8605674000000003E-2</v>
      </c>
      <c r="C64" s="311">
        <v>2.0638598000000005E-2</v>
      </c>
      <c r="D64" s="311">
        <v>2.2538940000000004E-2</v>
      </c>
      <c r="E64" s="311">
        <v>3.1333545999999997E-2</v>
      </c>
      <c r="F64" s="311">
        <v>3.6327468000000009E-2</v>
      </c>
      <c r="G64" s="311">
        <v>4.3884642000000008E-2</v>
      </c>
      <c r="H64" s="311">
        <v>5.3872486000000018E-2</v>
      </c>
      <c r="I64" s="311">
        <v>9.8331650000000007E-2</v>
      </c>
      <c r="J64" s="311">
        <v>0.143100172</v>
      </c>
      <c r="K64" s="311">
        <v>0.21460606400000007</v>
      </c>
      <c r="L64" s="311">
        <v>0.28615615</v>
      </c>
      <c r="M64" s="311">
        <v>0.38152680200000011</v>
      </c>
      <c r="N64" s="311">
        <v>0.51030811800000009</v>
      </c>
      <c r="O64" s="311">
        <v>0.52462697400000002</v>
      </c>
      <c r="P64" s="311">
        <v>0.59617706000000015</v>
      </c>
      <c r="Q64" s="311">
        <v>0.73923303800000018</v>
      </c>
      <c r="R64" s="311">
        <v>0.8708869640000001</v>
      </c>
      <c r="S64" s="311">
        <v>1.0025408900000004</v>
      </c>
      <c r="T64" s="311">
        <v>1.113953964</v>
      </c>
      <c r="U64" s="311">
        <v>1.4379843720000003</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0</v>
      </c>
      <c r="W65" s="311">
        <v>0</v>
      </c>
      <c r="X65" s="311">
        <v>0</v>
      </c>
      <c r="Y65" s="311">
        <v>0</v>
      </c>
      <c r="Z65" s="311">
        <v>0</v>
      </c>
      <c r="AA65" s="311">
        <v>0</v>
      </c>
      <c r="AB65" s="311">
        <v>0</v>
      </c>
      <c r="AC65" s="311">
        <v>0</v>
      </c>
      <c r="AD65" s="311">
        <v>0</v>
      </c>
      <c r="AE65" s="311">
        <v>0</v>
      </c>
      <c r="AF65" s="311">
        <v>0</v>
      </c>
      <c r="AG65" s="311">
        <v>0</v>
      </c>
      <c r="AH65" s="311">
        <v>0</v>
      </c>
      <c r="AI65" s="311">
        <v>0</v>
      </c>
      <c r="AJ65" s="311">
        <v>0</v>
      </c>
      <c r="AK65" s="311">
        <v>0</v>
      </c>
      <c r="AL65" s="311">
        <v>0</v>
      </c>
      <c r="AM65" s="311">
        <v>0</v>
      </c>
      <c r="AN65" s="311">
        <v>0</v>
      </c>
      <c r="AO65" s="311">
        <v>0</v>
      </c>
      <c r="AP65" s="311">
        <v>0</v>
      </c>
      <c r="AQ65" s="311">
        <v>0</v>
      </c>
      <c r="AR65" s="311">
        <v>0</v>
      </c>
      <c r="AS65" s="311">
        <v>0</v>
      </c>
      <c r="AT65" s="311">
        <v>0</v>
      </c>
      <c r="AU65" s="311">
        <v>0</v>
      </c>
      <c r="AV65" s="311">
        <v>0</v>
      </c>
      <c r="AW65" s="311">
        <v>0</v>
      </c>
      <c r="AX65" s="311">
        <v>0</v>
      </c>
      <c r="AY65" s="311">
        <v>0</v>
      </c>
      <c r="AZ65" s="311">
        <v>0</v>
      </c>
      <c r="BA65" s="311">
        <v>0</v>
      </c>
      <c r="BB65" s="311">
        <v>0</v>
      </c>
      <c r="BC65" s="311">
        <v>0</v>
      </c>
      <c r="BD65" s="311">
        <v>0</v>
      </c>
      <c r="BE65" s="312">
        <v>0</v>
      </c>
      <c r="BF65" s="284">
        <v>0</v>
      </c>
      <c r="BG65" s="284">
        <v>0</v>
      </c>
      <c r="BH65" s="284">
        <v>0</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5.2679248000000005E-2</v>
      </c>
      <c r="W66" s="311">
        <v>2.7532862000000009E-2</v>
      </c>
      <c r="X66" s="311">
        <v>4.3310120000000008E-2</v>
      </c>
      <c r="Y66" s="311">
        <v>4.8127266000000023E-2</v>
      </c>
      <c r="Z66" s="311">
        <v>1.2772066E-2</v>
      </c>
      <c r="AA66" s="311">
        <v>0</v>
      </c>
      <c r="AB66" s="311">
        <v>0</v>
      </c>
      <c r="AC66" s="311">
        <v>0</v>
      </c>
      <c r="AD66" s="311">
        <v>0</v>
      </c>
      <c r="AE66" s="311">
        <v>0</v>
      </c>
      <c r="AF66" s="311">
        <v>3.0399999999999997E-3</v>
      </c>
      <c r="AG66" s="311">
        <v>2.3239999999999997E-2</v>
      </c>
      <c r="AH66" s="311">
        <v>1.6070000000000001E-2</v>
      </c>
      <c r="AI66" s="311">
        <v>1.5890000000000001E-2</v>
      </c>
      <c r="AJ66" s="311">
        <v>2.078E-2</v>
      </c>
      <c r="AK66" s="311">
        <v>2.0050000000000002E-2</v>
      </c>
      <c r="AL66" s="311">
        <v>1.974097402597403E-2</v>
      </c>
      <c r="AM66" s="311">
        <v>2.2525548387096774E-2</v>
      </c>
      <c r="AN66" s="311">
        <v>1.9595769230769229E-2</v>
      </c>
      <c r="AO66" s="311">
        <v>2.1449235668789809E-2</v>
      </c>
      <c r="AP66" s="311">
        <v>2.6300506329113914E-2</v>
      </c>
      <c r="AQ66" s="311">
        <v>2.5406660377358489E-2</v>
      </c>
      <c r="AR66" s="311">
        <v>2.4416887499999991E-2</v>
      </c>
      <c r="AS66" s="311">
        <v>2.3392844720496877E-2</v>
      </c>
      <c r="AT66" s="311">
        <v>2.35516111111111E-2</v>
      </c>
      <c r="AU66" s="311">
        <v>2.3372392638036799E-2</v>
      </c>
      <c r="AV66" s="311">
        <v>2.3770975609756079E-2</v>
      </c>
      <c r="AW66" s="311">
        <v>2.1429272727272713E-2</v>
      </c>
      <c r="AX66" s="311">
        <v>2.1749042168674682E-2</v>
      </c>
      <c r="AY66" s="311">
        <v>2.2581700598802375E-2</v>
      </c>
      <c r="AZ66" s="311">
        <v>2.5387982142857118E-2</v>
      </c>
      <c r="BA66" s="311">
        <v>2.1551272189349092E-2</v>
      </c>
      <c r="BB66" s="311">
        <v>2.3576400000000004E-2</v>
      </c>
      <c r="BC66" s="311">
        <v>1.8575631578947361E-2</v>
      </c>
      <c r="BD66" s="311">
        <v>1.9592022941417455E-2</v>
      </c>
      <c r="BE66" s="312">
        <v>1.8647435477180539E-2</v>
      </c>
      <c r="BF66" s="289">
        <v>-5.0813371568303567E-2</v>
      </c>
      <c r="BG66" s="289">
        <v>-1.8238796660218437E-2</v>
      </c>
      <c r="BH66" s="289">
        <v>7.7758174366443077E-4</v>
      </c>
    </row>
    <row r="67" spans="1:60" s="161" customFormat="1" x14ac:dyDescent="0.15">
      <c r="A67" s="163" t="s">
        <v>134</v>
      </c>
      <c r="B67" s="313">
        <v>1.8605674000000003E-2</v>
      </c>
      <c r="C67" s="313">
        <v>2.0638598000000005E-2</v>
      </c>
      <c r="D67" s="313">
        <v>2.2538940000000004E-2</v>
      </c>
      <c r="E67" s="313">
        <v>3.1333545999999997E-2</v>
      </c>
      <c r="F67" s="313">
        <v>3.6327468000000009E-2</v>
      </c>
      <c r="G67" s="313">
        <v>4.3884642000000008E-2</v>
      </c>
      <c r="H67" s="313">
        <v>5.3872486000000018E-2</v>
      </c>
      <c r="I67" s="313">
        <v>9.8331650000000007E-2</v>
      </c>
      <c r="J67" s="313">
        <v>0.143100172</v>
      </c>
      <c r="K67" s="313">
        <v>0.21460606400000007</v>
      </c>
      <c r="L67" s="313">
        <v>0.28615615</v>
      </c>
      <c r="M67" s="313">
        <v>0.38152680200000011</v>
      </c>
      <c r="N67" s="313">
        <v>0.51030811800000009</v>
      </c>
      <c r="O67" s="313">
        <v>0.52462697400000002</v>
      </c>
      <c r="P67" s="313">
        <v>0.59617706000000015</v>
      </c>
      <c r="Q67" s="313">
        <v>0.73923303800000018</v>
      </c>
      <c r="R67" s="313">
        <v>0.8708869640000001</v>
      </c>
      <c r="S67" s="313">
        <v>1.0025408900000004</v>
      </c>
      <c r="T67" s="313">
        <v>1.113953964</v>
      </c>
      <c r="U67" s="313">
        <v>1.4379843720000003</v>
      </c>
      <c r="V67" s="313">
        <v>1.04585101</v>
      </c>
      <c r="W67" s="313">
        <v>1.0797478080000003</v>
      </c>
      <c r="X67" s="313">
        <v>1.2903322180000001</v>
      </c>
      <c r="Y67" s="313">
        <v>1.3962652360000003</v>
      </c>
      <c r="Z67" s="313">
        <v>1.3771734280000001</v>
      </c>
      <c r="AA67" s="313">
        <v>1.1832501560000002</v>
      </c>
      <c r="AB67" s="313">
        <v>1.2052296679999999</v>
      </c>
      <c r="AC67" s="313">
        <v>1.2009003700000003</v>
      </c>
      <c r="AD67" s="313">
        <v>1.1963235940000001</v>
      </c>
      <c r="AE67" s="313">
        <v>0.98200068400000007</v>
      </c>
      <c r="AF67" s="313">
        <v>0.9991554920000002</v>
      </c>
      <c r="AG67" s="313">
        <v>1.1143838799999999</v>
      </c>
      <c r="AH67" s="313">
        <v>1.1040551920000001</v>
      </c>
      <c r="AI67" s="313">
        <v>1.05396388</v>
      </c>
      <c r="AJ67" s="313">
        <v>1.23952</v>
      </c>
      <c r="AK67" s="313">
        <v>1.3271999999999999</v>
      </c>
      <c r="AL67" s="313">
        <v>1.3801990909090909</v>
      </c>
      <c r="AM67" s="313">
        <v>1.420540838709677</v>
      </c>
      <c r="AN67" s="313">
        <v>1.4941038461538461</v>
      </c>
      <c r="AO67" s="313">
        <v>1.4316512101910825</v>
      </c>
      <c r="AP67" s="313">
        <v>1.47346746835443</v>
      </c>
      <c r="AQ67" s="313">
        <v>1.530734207547169</v>
      </c>
      <c r="AR67" s="313">
        <v>1.5549667312499997</v>
      </c>
      <c r="AS67" s="313">
        <v>1.5731963664596265</v>
      </c>
      <c r="AT67" s="313">
        <v>1.5684974444444437</v>
      </c>
      <c r="AU67" s="313">
        <v>1.6229704969325141</v>
      </c>
      <c r="AV67" s="313">
        <v>1.6371867621951206</v>
      </c>
      <c r="AW67" s="313">
        <v>1.6676527090909079</v>
      </c>
      <c r="AX67" s="313">
        <v>1.6117333373493961</v>
      </c>
      <c r="AY67" s="313">
        <v>1.678622550898202</v>
      </c>
      <c r="AZ67" s="313">
        <v>1.8055631180357126</v>
      </c>
      <c r="BA67" s="313">
        <v>1.801551316686389</v>
      </c>
      <c r="BB67" s="313">
        <v>1.8518453999999998</v>
      </c>
      <c r="BC67" s="313">
        <v>1.8490376578947367</v>
      </c>
      <c r="BD67" s="313">
        <v>1.8825695646046705</v>
      </c>
      <c r="BE67" s="313">
        <v>1.9363187549873846</v>
      </c>
      <c r="BF67" s="286">
        <v>2.5740723154251688E-2</v>
      </c>
      <c r="BG67" s="286">
        <v>1.8419536293043715E-2</v>
      </c>
      <c r="BH67" s="286">
        <v>8.0742797884231179E-2</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0</v>
      </c>
      <c r="C69" s="311">
        <v>0</v>
      </c>
      <c r="D69" s="311">
        <v>0</v>
      </c>
      <c r="E69" s="311">
        <v>0</v>
      </c>
      <c r="F69" s="311">
        <v>0</v>
      </c>
      <c r="G69" s="311">
        <v>0</v>
      </c>
      <c r="H69" s="311">
        <v>0</v>
      </c>
      <c r="I69" s="311">
        <v>0</v>
      </c>
      <c r="J69" s="311">
        <v>0</v>
      </c>
      <c r="K69" s="311">
        <v>0</v>
      </c>
      <c r="L69" s="311">
        <v>0</v>
      </c>
      <c r="M69" s="311">
        <v>0</v>
      </c>
      <c r="N69" s="311">
        <v>0</v>
      </c>
      <c r="O69" s="311">
        <v>0</v>
      </c>
      <c r="P69" s="311">
        <v>0</v>
      </c>
      <c r="Q69" s="311">
        <v>0</v>
      </c>
      <c r="R69" s="311">
        <v>0</v>
      </c>
      <c r="S69" s="311">
        <v>0</v>
      </c>
      <c r="T69" s="311">
        <v>0</v>
      </c>
      <c r="U69" s="311">
        <v>0</v>
      </c>
      <c r="V69" s="311">
        <v>0</v>
      </c>
      <c r="W69" s="311">
        <v>0</v>
      </c>
      <c r="X69" s="311">
        <v>0</v>
      </c>
      <c r="Y69" s="311">
        <v>0</v>
      </c>
      <c r="Z69" s="311">
        <v>0</v>
      </c>
      <c r="AA69" s="311">
        <v>0</v>
      </c>
      <c r="AB69" s="311">
        <v>0</v>
      </c>
      <c r="AC69" s="311">
        <v>0</v>
      </c>
      <c r="AD69" s="311">
        <v>0</v>
      </c>
      <c r="AE69" s="311">
        <v>0</v>
      </c>
      <c r="AF69" s="311">
        <v>0</v>
      </c>
      <c r="AG69" s="311">
        <v>0</v>
      </c>
      <c r="AH69" s="311">
        <v>0</v>
      </c>
      <c r="AI69" s="311">
        <v>0</v>
      </c>
      <c r="AJ69" s="311">
        <v>0</v>
      </c>
      <c r="AK69" s="311">
        <v>0</v>
      </c>
      <c r="AL69" s="311">
        <v>0</v>
      </c>
      <c r="AM69" s="311">
        <v>0</v>
      </c>
      <c r="AN69" s="311">
        <v>0</v>
      </c>
      <c r="AO69" s="311">
        <v>0</v>
      </c>
      <c r="AP69" s="311">
        <v>0</v>
      </c>
      <c r="AQ69" s="311">
        <v>0</v>
      </c>
      <c r="AR69" s="311">
        <v>0</v>
      </c>
      <c r="AS69" s="311">
        <v>0</v>
      </c>
      <c r="AT69" s="311">
        <v>0</v>
      </c>
      <c r="AU69" s="311">
        <v>0</v>
      </c>
      <c r="AV69" s="311">
        <v>9.9899640143942341E-4</v>
      </c>
      <c r="AW69" s="311">
        <v>1.3461263785394924E-2</v>
      </c>
      <c r="AX69" s="311">
        <v>3.922124629666203E-2</v>
      </c>
      <c r="AY69" s="311">
        <v>3.7283518209482634E-2</v>
      </c>
      <c r="AZ69" s="311">
        <v>3.1832599531615886E-2</v>
      </c>
      <c r="BA69" s="311">
        <v>5.8613341740226935E-2</v>
      </c>
      <c r="BB69" s="311">
        <v>6.2618459016393443E-2</v>
      </c>
      <c r="BC69" s="311">
        <v>6.1606005176876609E-2</v>
      </c>
      <c r="BD69" s="311">
        <v>5.7146822295798316E-2</v>
      </c>
      <c r="BE69" s="312">
        <v>5.6201806624289058E-2</v>
      </c>
      <c r="BF69" s="285">
        <v>-1.9223685168760052E-2</v>
      </c>
      <c r="BG69" s="285">
        <v>0</v>
      </c>
      <c r="BH69" s="285">
        <v>2.343566161978936E-3</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0</v>
      </c>
      <c r="AY70" s="311">
        <v>0</v>
      </c>
      <c r="AZ70" s="311">
        <v>0</v>
      </c>
      <c r="BA70" s="311">
        <v>0</v>
      </c>
      <c r="BB70" s="311">
        <v>0</v>
      </c>
      <c r="BC70" s="311">
        <v>0</v>
      </c>
      <c r="BD70" s="311">
        <v>0</v>
      </c>
      <c r="BE70" s="312">
        <v>0</v>
      </c>
      <c r="BF70" s="285">
        <v>0</v>
      </c>
      <c r="BG70" s="285">
        <v>0</v>
      </c>
      <c r="BH70" s="285">
        <v>0</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0</v>
      </c>
      <c r="S71" s="311">
        <v>0</v>
      </c>
      <c r="T71" s="311">
        <v>0</v>
      </c>
      <c r="U71" s="311">
        <v>0</v>
      </c>
      <c r="V71" s="311">
        <v>0</v>
      </c>
      <c r="W71" s="311">
        <v>0</v>
      </c>
      <c r="X71" s="311">
        <v>0</v>
      </c>
      <c r="Y71" s="311">
        <v>0</v>
      </c>
      <c r="Z71" s="311">
        <v>0</v>
      </c>
      <c r="AA71" s="311">
        <v>0</v>
      </c>
      <c r="AB71" s="311">
        <v>0</v>
      </c>
      <c r="AC71" s="311">
        <v>0</v>
      </c>
      <c r="AD71" s="311">
        <v>0</v>
      </c>
      <c r="AE71" s="311">
        <v>0</v>
      </c>
      <c r="AF71" s="311">
        <v>0</v>
      </c>
      <c r="AG71" s="311">
        <v>0</v>
      </c>
      <c r="AH71" s="311">
        <v>0</v>
      </c>
      <c r="AI71" s="311">
        <v>0</v>
      </c>
      <c r="AJ71" s="311">
        <v>0</v>
      </c>
      <c r="AK71" s="311">
        <v>0</v>
      </c>
      <c r="AL71" s="311">
        <v>0</v>
      </c>
      <c r="AM71" s="311">
        <v>0</v>
      </c>
      <c r="AN71" s="311">
        <v>0</v>
      </c>
      <c r="AO71" s="311">
        <v>0</v>
      </c>
      <c r="AP71" s="311">
        <v>0</v>
      </c>
      <c r="AQ71" s="311">
        <v>0</v>
      </c>
      <c r="AR71" s="311">
        <v>0</v>
      </c>
      <c r="AS71" s="311">
        <v>0</v>
      </c>
      <c r="AT71" s="311">
        <v>0</v>
      </c>
      <c r="AU71" s="311">
        <v>0</v>
      </c>
      <c r="AV71" s="311">
        <v>0</v>
      </c>
      <c r="AW71" s="311">
        <v>0</v>
      </c>
      <c r="AX71" s="311">
        <v>0</v>
      </c>
      <c r="AY71" s="311">
        <v>0</v>
      </c>
      <c r="AZ71" s="311">
        <v>0</v>
      </c>
      <c r="BA71" s="311">
        <v>0</v>
      </c>
      <c r="BB71" s="311">
        <v>0</v>
      </c>
      <c r="BC71" s="311">
        <v>0</v>
      </c>
      <c r="BD71" s="311">
        <v>0</v>
      </c>
      <c r="BE71" s="312">
        <v>0</v>
      </c>
      <c r="BF71" s="285">
        <v>0</v>
      </c>
      <c r="BG71" s="285">
        <v>0</v>
      </c>
      <c r="BH71" s="285">
        <v>0</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0</v>
      </c>
      <c r="AY72" s="311">
        <v>0</v>
      </c>
      <c r="AZ72" s="311">
        <v>0</v>
      </c>
      <c r="BA72" s="311">
        <v>0</v>
      </c>
      <c r="BB72" s="311">
        <v>0</v>
      </c>
      <c r="BC72" s="311">
        <v>0</v>
      </c>
      <c r="BD72" s="311">
        <v>0</v>
      </c>
      <c r="BE72" s="312">
        <v>0</v>
      </c>
      <c r="BF72" s="285">
        <v>0</v>
      </c>
      <c r="BG72" s="285">
        <v>0</v>
      </c>
      <c r="BH72" s="285">
        <v>0</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0</v>
      </c>
      <c r="AY73" s="311">
        <v>0</v>
      </c>
      <c r="AZ73" s="311">
        <v>0</v>
      </c>
      <c r="BA73" s="311">
        <v>0</v>
      </c>
      <c r="BB73" s="311">
        <v>0</v>
      </c>
      <c r="BC73" s="311">
        <v>0</v>
      </c>
      <c r="BD73" s="311">
        <v>0</v>
      </c>
      <c r="BE73" s="312">
        <v>0</v>
      </c>
      <c r="BF73" s="285">
        <v>0</v>
      </c>
      <c r="BG73" s="285">
        <v>0</v>
      </c>
      <c r="BH73" s="285">
        <v>0</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0</v>
      </c>
      <c r="AW74" s="311">
        <v>0</v>
      </c>
      <c r="AX74" s="311">
        <v>0</v>
      </c>
      <c r="AY74" s="311">
        <v>0</v>
      </c>
      <c r="AZ74" s="311">
        <v>0</v>
      </c>
      <c r="BA74" s="311">
        <v>0</v>
      </c>
      <c r="BB74" s="311">
        <v>0</v>
      </c>
      <c r="BC74" s="311">
        <v>0</v>
      </c>
      <c r="BD74" s="311">
        <v>0</v>
      </c>
      <c r="BE74" s="312">
        <v>0</v>
      </c>
      <c r="BF74" s="285">
        <v>0</v>
      </c>
      <c r="BG74" s="285">
        <v>0</v>
      </c>
      <c r="BH74" s="285">
        <v>0</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0</v>
      </c>
      <c r="AT75" s="311">
        <v>0</v>
      </c>
      <c r="AU75" s="311">
        <v>0</v>
      </c>
      <c r="AV75" s="311">
        <v>0</v>
      </c>
      <c r="AW75" s="311">
        <v>0</v>
      </c>
      <c r="AX75" s="311">
        <v>0</v>
      </c>
      <c r="AY75" s="311">
        <v>0</v>
      </c>
      <c r="AZ75" s="311">
        <v>0</v>
      </c>
      <c r="BA75" s="311">
        <v>0</v>
      </c>
      <c r="BB75" s="311">
        <v>0</v>
      </c>
      <c r="BC75" s="311">
        <v>0</v>
      </c>
      <c r="BD75" s="311">
        <v>0</v>
      </c>
      <c r="BE75" s="312">
        <v>0</v>
      </c>
      <c r="BF75" s="285">
        <v>0</v>
      </c>
      <c r="BG75" s="285">
        <v>0</v>
      </c>
      <c r="BH75" s="285">
        <v>0</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0</v>
      </c>
      <c r="AU76" s="311">
        <v>0</v>
      </c>
      <c r="AV76" s="311">
        <v>0</v>
      </c>
      <c r="AW76" s="311">
        <v>0</v>
      </c>
      <c r="AX76" s="311">
        <v>0</v>
      </c>
      <c r="AY76" s="311">
        <v>0</v>
      </c>
      <c r="AZ76" s="311">
        <v>0</v>
      </c>
      <c r="BA76" s="311">
        <v>0</v>
      </c>
      <c r="BB76" s="311">
        <v>0</v>
      </c>
      <c r="BC76" s="311">
        <v>0</v>
      </c>
      <c r="BD76" s="311">
        <v>0</v>
      </c>
      <c r="BE76" s="312">
        <v>1.4421922464152945E-2</v>
      </c>
      <c r="BF76" s="285">
        <v>0</v>
      </c>
      <c r="BG76" s="285">
        <v>0</v>
      </c>
      <c r="BH76" s="285">
        <v>6.0138154817012096E-4</v>
      </c>
    </row>
    <row r="77" spans="1:60" x14ac:dyDescent="0.15">
      <c r="A77" s="168" t="s">
        <v>125</v>
      </c>
      <c r="B77" s="311">
        <v>0</v>
      </c>
      <c r="C77" s="311">
        <v>0</v>
      </c>
      <c r="D77" s="311">
        <v>0</v>
      </c>
      <c r="E77" s="311">
        <v>0</v>
      </c>
      <c r="F77" s="311">
        <v>0</v>
      </c>
      <c r="G77" s="311">
        <v>0</v>
      </c>
      <c r="H77" s="311">
        <v>0</v>
      </c>
      <c r="I77" s="311">
        <v>0</v>
      </c>
      <c r="J77" s="311">
        <v>0</v>
      </c>
      <c r="K77" s="311">
        <v>0</v>
      </c>
      <c r="L77" s="311">
        <v>0</v>
      </c>
      <c r="M77" s="311">
        <v>0</v>
      </c>
      <c r="N77" s="311">
        <v>0</v>
      </c>
      <c r="O77" s="311">
        <v>0</v>
      </c>
      <c r="P77" s="311">
        <v>0</v>
      </c>
      <c r="Q77" s="311">
        <v>0</v>
      </c>
      <c r="R77" s="311">
        <v>0</v>
      </c>
      <c r="S77" s="311">
        <v>0</v>
      </c>
      <c r="T77" s="311">
        <v>0</v>
      </c>
      <c r="U77" s="311">
        <v>0</v>
      </c>
      <c r="V77" s="311">
        <v>0</v>
      </c>
      <c r="W77" s="311">
        <v>0</v>
      </c>
      <c r="X77" s="311">
        <v>0</v>
      </c>
      <c r="Y77" s="311">
        <v>0</v>
      </c>
      <c r="Z77" s="311">
        <v>0</v>
      </c>
      <c r="AA77" s="311">
        <v>0</v>
      </c>
      <c r="AB77" s="311">
        <v>0</v>
      </c>
      <c r="AC77" s="311">
        <v>0</v>
      </c>
      <c r="AD77" s="311">
        <v>0</v>
      </c>
      <c r="AE77" s="311">
        <v>0</v>
      </c>
      <c r="AF77" s="311">
        <v>0</v>
      </c>
      <c r="AG77" s="311">
        <v>0</v>
      </c>
      <c r="AH77" s="311">
        <v>0</v>
      </c>
      <c r="AI77" s="311">
        <v>0</v>
      </c>
      <c r="AJ77" s="311">
        <v>0</v>
      </c>
      <c r="AK77" s="311">
        <v>0</v>
      </c>
      <c r="AL77" s="311">
        <v>0</v>
      </c>
      <c r="AM77" s="311">
        <v>0</v>
      </c>
      <c r="AN77" s="311">
        <v>0</v>
      </c>
      <c r="AO77" s="311">
        <v>0</v>
      </c>
      <c r="AP77" s="311">
        <v>0</v>
      </c>
      <c r="AQ77" s="311">
        <v>0</v>
      </c>
      <c r="AR77" s="311">
        <v>0</v>
      </c>
      <c r="AS77" s="311">
        <v>0</v>
      </c>
      <c r="AT77" s="311">
        <v>0</v>
      </c>
      <c r="AU77" s="311">
        <v>0</v>
      </c>
      <c r="AV77" s="311">
        <v>0</v>
      </c>
      <c r="AW77" s="311">
        <v>0</v>
      </c>
      <c r="AX77" s="311">
        <v>0</v>
      </c>
      <c r="AY77" s="311">
        <v>0</v>
      </c>
      <c r="AZ77" s="311">
        <v>0</v>
      </c>
      <c r="BA77" s="311">
        <v>0</v>
      </c>
      <c r="BB77" s="311">
        <v>0</v>
      </c>
      <c r="BC77" s="311">
        <v>0</v>
      </c>
      <c r="BD77" s="311">
        <v>0</v>
      </c>
      <c r="BE77" s="312">
        <v>0</v>
      </c>
      <c r="BF77" s="289">
        <v>0</v>
      </c>
      <c r="BG77" s="289">
        <v>0</v>
      </c>
      <c r="BH77" s="289">
        <v>0</v>
      </c>
    </row>
    <row r="78" spans="1:60" s="161" customFormat="1" x14ac:dyDescent="0.15">
      <c r="A78" s="163" t="s">
        <v>124</v>
      </c>
      <c r="B78" s="313">
        <v>0</v>
      </c>
      <c r="C78" s="313">
        <v>0</v>
      </c>
      <c r="D78" s="313">
        <v>0</v>
      </c>
      <c r="E78" s="313">
        <v>0</v>
      </c>
      <c r="F78" s="313">
        <v>0</v>
      </c>
      <c r="G78" s="313">
        <v>0</v>
      </c>
      <c r="H78" s="313">
        <v>0</v>
      </c>
      <c r="I78" s="313">
        <v>0</v>
      </c>
      <c r="J78" s="313">
        <v>0</v>
      </c>
      <c r="K78" s="313">
        <v>0</v>
      </c>
      <c r="L78" s="313">
        <v>0</v>
      </c>
      <c r="M78" s="313">
        <v>0</v>
      </c>
      <c r="N78" s="313">
        <v>0</v>
      </c>
      <c r="O78" s="313">
        <v>0</v>
      </c>
      <c r="P78" s="313">
        <v>0</v>
      </c>
      <c r="Q78" s="313">
        <v>0</v>
      </c>
      <c r="R78" s="313">
        <v>0</v>
      </c>
      <c r="S78" s="313">
        <v>0</v>
      </c>
      <c r="T78" s="313">
        <v>0</v>
      </c>
      <c r="U78" s="313">
        <v>0</v>
      </c>
      <c r="V78" s="313">
        <v>0</v>
      </c>
      <c r="W78" s="313">
        <v>0</v>
      </c>
      <c r="X78" s="313">
        <v>0</v>
      </c>
      <c r="Y78" s="313">
        <v>0</v>
      </c>
      <c r="Z78" s="313">
        <v>0</v>
      </c>
      <c r="AA78" s="313">
        <v>0</v>
      </c>
      <c r="AB78" s="313">
        <v>0</v>
      </c>
      <c r="AC78" s="313">
        <v>0</v>
      </c>
      <c r="AD78" s="313">
        <v>0</v>
      </c>
      <c r="AE78" s="313">
        <v>0</v>
      </c>
      <c r="AF78" s="313">
        <v>0</v>
      </c>
      <c r="AG78" s="313">
        <v>0</v>
      </c>
      <c r="AH78" s="313">
        <v>0</v>
      </c>
      <c r="AI78" s="313">
        <v>0</v>
      </c>
      <c r="AJ78" s="313">
        <v>0</v>
      </c>
      <c r="AK78" s="313">
        <v>0</v>
      </c>
      <c r="AL78" s="313">
        <v>0</v>
      </c>
      <c r="AM78" s="313">
        <v>0</v>
      </c>
      <c r="AN78" s="313">
        <v>0</v>
      </c>
      <c r="AO78" s="313">
        <v>0</v>
      </c>
      <c r="AP78" s="313">
        <v>0</v>
      </c>
      <c r="AQ78" s="313">
        <v>0</v>
      </c>
      <c r="AR78" s="313">
        <v>0</v>
      </c>
      <c r="AS78" s="313">
        <v>0</v>
      </c>
      <c r="AT78" s="313">
        <v>0</v>
      </c>
      <c r="AU78" s="313">
        <v>0</v>
      </c>
      <c r="AV78" s="313">
        <v>9.9899640143942341E-4</v>
      </c>
      <c r="AW78" s="313">
        <v>1.3461263785394924E-2</v>
      </c>
      <c r="AX78" s="313">
        <v>3.922124629666203E-2</v>
      </c>
      <c r="AY78" s="313">
        <v>3.7283518209482634E-2</v>
      </c>
      <c r="AZ78" s="313">
        <v>3.1832599531615886E-2</v>
      </c>
      <c r="BA78" s="313">
        <v>5.8613341740226935E-2</v>
      </c>
      <c r="BB78" s="313">
        <v>6.2618459016393443E-2</v>
      </c>
      <c r="BC78" s="313">
        <v>6.1606005176876609E-2</v>
      </c>
      <c r="BD78" s="313">
        <v>5.7146822295798316E-2</v>
      </c>
      <c r="BE78" s="313">
        <v>7.0623729088442E-2</v>
      </c>
      <c r="BF78" s="286">
        <v>0.23245292127436468</v>
      </c>
      <c r="BG78" s="286" t="s">
        <v>111</v>
      </c>
      <c r="BH78" s="286">
        <v>2.9449477101490566E-3</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0</v>
      </c>
      <c r="C80" s="311">
        <v>0</v>
      </c>
      <c r="D80" s="311">
        <v>0</v>
      </c>
      <c r="E80" s="311">
        <v>0</v>
      </c>
      <c r="F80" s="311">
        <v>0</v>
      </c>
      <c r="G80" s="311">
        <v>0</v>
      </c>
      <c r="H80" s="311">
        <v>0</v>
      </c>
      <c r="I80" s="311">
        <v>0</v>
      </c>
      <c r="J80" s="311">
        <v>0</v>
      </c>
      <c r="K80" s="311">
        <v>0</v>
      </c>
      <c r="L80" s="311">
        <v>0</v>
      </c>
      <c r="M80" s="311">
        <v>0</v>
      </c>
      <c r="N80" s="311">
        <v>0</v>
      </c>
      <c r="O80" s="311">
        <v>0</v>
      </c>
      <c r="P80" s="311">
        <v>0</v>
      </c>
      <c r="Q80" s="311">
        <v>0</v>
      </c>
      <c r="R80" s="311">
        <v>0</v>
      </c>
      <c r="S80" s="311">
        <v>0</v>
      </c>
      <c r="T80" s="311">
        <v>0</v>
      </c>
      <c r="U80" s="311">
        <v>0</v>
      </c>
      <c r="V80" s="311">
        <v>0</v>
      </c>
      <c r="W80" s="311">
        <v>0</v>
      </c>
      <c r="X80" s="311">
        <v>0</v>
      </c>
      <c r="Y80" s="311">
        <v>0</v>
      </c>
      <c r="Z80" s="311">
        <v>0</v>
      </c>
      <c r="AA80" s="311">
        <v>0</v>
      </c>
      <c r="AB80" s="311">
        <v>0</v>
      </c>
      <c r="AC80" s="311">
        <v>0</v>
      </c>
      <c r="AD80" s="311">
        <v>0</v>
      </c>
      <c r="AE80" s="311">
        <v>0</v>
      </c>
      <c r="AF80" s="311">
        <v>0</v>
      </c>
      <c r="AG80" s="311">
        <v>0</v>
      </c>
      <c r="AH80" s="311">
        <v>0</v>
      </c>
      <c r="AI80" s="311">
        <v>0</v>
      </c>
      <c r="AJ80" s="311">
        <v>0</v>
      </c>
      <c r="AK80" s="311">
        <v>0</v>
      </c>
      <c r="AL80" s="311">
        <v>0</v>
      </c>
      <c r="AM80" s="311">
        <v>0</v>
      </c>
      <c r="AN80" s="311">
        <v>0</v>
      </c>
      <c r="AO80" s="311">
        <v>0</v>
      </c>
      <c r="AP80" s="311">
        <v>0</v>
      </c>
      <c r="AQ80" s="311">
        <v>0</v>
      </c>
      <c r="AR80" s="311">
        <v>0</v>
      </c>
      <c r="AS80" s="311">
        <v>0</v>
      </c>
      <c r="AT80" s="311">
        <v>0</v>
      </c>
      <c r="AU80" s="311">
        <v>0</v>
      </c>
      <c r="AV80" s="311">
        <v>0</v>
      </c>
      <c r="AW80" s="311">
        <v>0</v>
      </c>
      <c r="AX80" s="311">
        <v>0</v>
      </c>
      <c r="AY80" s="311">
        <v>0</v>
      </c>
      <c r="AZ80" s="311">
        <v>0</v>
      </c>
      <c r="BA80" s="311">
        <v>0</v>
      </c>
      <c r="BB80" s="311">
        <v>0</v>
      </c>
      <c r="BC80" s="311">
        <v>0</v>
      </c>
      <c r="BD80" s="311">
        <v>0</v>
      </c>
      <c r="BE80" s="312">
        <v>0</v>
      </c>
      <c r="BF80" s="285">
        <v>0</v>
      </c>
      <c r="BG80" s="285">
        <v>0</v>
      </c>
      <c r="BH80" s="285">
        <v>0</v>
      </c>
    </row>
    <row r="81" spans="1:60" x14ac:dyDescent="0.15">
      <c r="A81" s="162" t="s">
        <v>122</v>
      </c>
      <c r="B81" s="311">
        <v>0</v>
      </c>
      <c r="C81" s="311">
        <v>0</v>
      </c>
      <c r="D81" s="311">
        <v>0</v>
      </c>
      <c r="E81" s="311">
        <v>0</v>
      </c>
      <c r="F81" s="311">
        <v>0</v>
      </c>
      <c r="G81" s="311">
        <v>0</v>
      </c>
      <c r="H81" s="311">
        <v>0</v>
      </c>
      <c r="I81" s="311">
        <v>0</v>
      </c>
      <c r="J81" s="311">
        <v>0</v>
      </c>
      <c r="K81" s="311">
        <v>0</v>
      </c>
      <c r="L81" s="311">
        <v>0</v>
      </c>
      <c r="M81" s="311">
        <v>0</v>
      </c>
      <c r="N81" s="311">
        <v>0</v>
      </c>
      <c r="O81" s="311">
        <v>0</v>
      </c>
      <c r="P81" s="311">
        <v>0</v>
      </c>
      <c r="Q81" s="311">
        <v>0</v>
      </c>
      <c r="R81" s="311">
        <v>0</v>
      </c>
      <c r="S81" s="311">
        <v>0</v>
      </c>
      <c r="T81" s="311">
        <v>0</v>
      </c>
      <c r="U81" s="311">
        <v>0</v>
      </c>
      <c r="V81" s="311">
        <v>0</v>
      </c>
      <c r="W81" s="311">
        <v>0</v>
      </c>
      <c r="X81" s="311">
        <v>0</v>
      </c>
      <c r="Y81" s="311">
        <v>0</v>
      </c>
      <c r="Z81" s="311">
        <v>0</v>
      </c>
      <c r="AA81" s="311">
        <v>0</v>
      </c>
      <c r="AB81" s="311">
        <v>0</v>
      </c>
      <c r="AC81" s="311">
        <v>0</v>
      </c>
      <c r="AD81" s="311">
        <v>0</v>
      </c>
      <c r="AE81" s="311">
        <v>0</v>
      </c>
      <c r="AF81" s="311">
        <v>0</v>
      </c>
      <c r="AG81" s="311">
        <v>0</v>
      </c>
      <c r="AH81" s="311">
        <v>0</v>
      </c>
      <c r="AI81" s="311">
        <v>0</v>
      </c>
      <c r="AJ81" s="311">
        <v>0</v>
      </c>
      <c r="AK81" s="311">
        <v>0</v>
      </c>
      <c r="AL81" s="311">
        <v>0</v>
      </c>
      <c r="AM81" s="311">
        <v>0</v>
      </c>
      <c r="AN81" s="311">
        <v>0</v>
      </c>
      <c r="AO81" s="311">
        <v>0</v>
      </c>
      <c r="AP81" s="311">
        <v>0</v>
      </c>
      <c r="AQ81" s="311">
        <v>0</v>
      </c>
      <c r="AR81" s="311">
        <v>0</v>
      </c>
      <c r="AS81" s="311">
        <v>0</v>
      </c>
      <c r="AT81" s="311">
        <v>0</v>
      </c>
      <c r="AU81" s="311">
        <v>0</v>
      </c>
      <c r="AV81" s="311">
        <v>0</v>
      </c>
      <c r="AW81" s="311">
        <v>0</v>
      </c>
      <c r="AX81" s="311">
        <v>0</v>
      </c>
      <c r="AY81" s="311">
        <v>0</v>
      </c>
      <c r="AZ81" s="311">
        <v>0</v>
      </c>
      <c r="BA81" s="311">
        <v>0</v>
      </c>
      <c r="BB81" s="311">
        <v>0</v>
      </c>
      <c r="BC81" s="311">
        <v>0</v>
      </c>
      <c r="BD81" s="311">
        <v>0</v>
      </c>
      <c r="BE81" s="312">
        <v>0</v>
      </c>
      <c r="BF81" s="285">
        <v>0</v>
      </c>
      <c r="BG81" s="285">
        <v>0</v>
      </c>
      <c r="BH81" s="285">
        <v>0</v>
      </c>
    </row>
    <row r="82" spans="1:60" x14ac:dyDescent="0.15">
      <c r="A82" s="162" t="s">
        <v>121</v>
      </c>
      <c r="B82" s="311">
        <v>0</v>
      </c>
      <c r="C82" s="311">
        <v>0</v>
      </c>
      <c r="D82" s="311">
        <v>0</v>
      </c>
      <c r="E82" s="311">
        <v>0</v>
      </c>
      <c r="F82" s="311">
        <v>0</v>
      </c>
      <c r="G82" s="311">
        <v>0</v>
      </c>
      <c r="H82" s="311">
        <v>0</v>
      </c>
      <c r="I82" s="311">
        <v>0</v>
      </c>
      <c r="J82" s="311">
        <v>0</v>
      </c>
      <c r="K82" s="311">
        <v>0</v>
      </c>
      <c r="L82" s="311">
        <v>0</v>
      </c>
      <c r="M82" s="311">
        <v>0</v>
      </c>
      <c r="N82" s="311">
        <v>0</v>
      </c>
      <c r="O82" s="311">
        <v>0</v>
      </c>
      <c r="P82" s="311">
        <v>0</v>
      </c>
      <c r="Q82" s="311">
        <v>0</v>
      </c>
      <c r="R82" s="311">
        <v>0</v>
      </c>
      <c r="S82" s="311">
        <v>0</v>
      </c>
      <c r="T82" s="311">
        <v>0</v>
      </c>
      <c r="U82" s="311">
        <v>0</v>
      </c>
      <c r="V82" s="311">
        <v>0</v>
      </c>
      <c r="W82" s="311">
        <v>0</v>
      </c>
      <c r="X82" s="311">
        <v>0</v>
      </c>
      <c r="Y82" s="311">
        <v>0</v>
      </c>
      <c r="Z82" s="311">
        <v>0</v>
      </c>
      <c r="AA82" s="311">
        <v>0</v>
      </c>
      <c r="AB82" s="311">
        <v>0</v>
      </c>
      <c r="AC82" s="311">
        <v>0</v>
      </c>
      <c r="AD82" s="311">
        <v>0</v>
      </c>
      <c r="AE82" s="311">
        <v>0</v>
      </c>
      <c r="AF82" s="311">
        <v>0</v>
      </c>
      <c r="AG82" s="311">
        <v>0</v>
      </c>
      <c r="AH82" s="311">
        <v>0</v>
      </c>
      <c r="AI82" s="311">
        <v>0</v>
      </c>
      <c r="AJ82" s="311">
        <v>0</v>
      </c>
      <c r="AK82" s="311">
        <v>0</v>
      </c>
      <c r="AL82" s="311">
        <v>0</v>
      </c>
      <c r="AM82" s="311">
        <v>0</v>
      </c>
      <c r="AN82" s="311">
        <v>0</v>
      </c>
      <c r="AO82" s="311">
        <v>0</v>
      </c>
      <c r="AP82" s="311">
        <v>0</v>
      </c>
      <c r="AQ82" s="311">
        <v>0</v>
      </c>
      <c r="AR82" s="311">
        <v>0</v>
      </c>
      <c r="AS82" s="311">
        <v>0</v>
      </c>
      <c r="AT82" s="311">
        <v>0</v>
      </c>
      <c r="AU82" s="311">
        <v>0</v>
      </c>
      <c r="AV82" s="311">
        <v>0</v>
      </c>
      <c r="AW82" s="311">
        <v>0</v>
      </c>
      <c r="AX82" s="311">
        <v>0</v>
      </c>
      <c r="AY82" s="311">
        <v>0</v>
      </c>
      <c r="AZ82" s="311">
        <v>0</v>
      </c>
      <c r="BA82" s="311">
        <v>0</v>
      </c>
      <c r="BB82" s="311">
        <v>0</v>
      </c>
      <c r="BC82" s="311">
        <v>0</v>
      </c>
      <c r="BD82" s="311">
        <v>0</v>
      </c>
      <c r="BE82" s="312">
        <v>0</v>
      </c>
      <c r="BF82" s="285">
        <v>0</v>
      </c>
      <c r="BG82" s="285">
        <v>0</v>
      </c>
      <c r="BH82" s="285">
        <v>0</v>
      </c>
    </row>
    <row r="83" spans="1:60" x14ac:dyDescent="0.15">
      <c r="A83" s="162" t="s">
        <v>120</v>
      </c>
      <c r="B83" s="311">
        <v>0</v>
      </c>
      <c r="C83" s="311">
        <v>0</v>
      </c>
      <c r="D83" s="311">
        <v>0</v>
      </c>
      <c r="E83" s="311">
        <v>0</v>
      </c>
      <c r="F83" s="311">
        <v>0</v>
      </c>
      <c r="G83" s="311">
        <v>0</v>
      </c>
      <c r="H83" s="311">
        <v>0</v>
      </c>
      <c r="I83" s="311">
        <v>0</v>
      </c>
      <c r="J83" s="311">
        <v>0</v>
      </c>
      <c r="K83" s="311">
        <v>0</v>
      </c>
      <c r="L83" s="311">
        <v>0</v>
      </c>
      <c r="M83" s="311">
        <v>0</v>
      </c>
      <c r="N83" s="311">
        <v>0</v>
      </c>
      <c r="O83" s="311">
        <v>0</v>
      </c>
      <c r="P83" s="311">
        <v>0</v>
      </c>
      <c r="Q83" s="311">
        <v>0</v>
      </c>
      <c r="R83" s="311">
        <v>0</v>
      </c>
      <c r="S83" s="311">
        <v>0</v>
      </c>
      <c r="T83" s="311">
        <v>0</v>
      </c>
      <c r="U83" s="311">
        <v>3.9250000000000007E-2</v>
      </c>
      <c r="V83" s="311">
        <v>5.3149999999999996E-2</v>
      </c>
      <c r="W83" s="311">
        <v>8.8030000000000011E-2</v>
      </c>
      <c r="X83" s="311">
        <v>6.167000000000001E-2</v>
      </c>
      <c r="Y83" s="311">
        <v>0.10493000000000002</v>
      </c>
      <c r="Z83" s="311">
        <v>0.11099000000000001</v>
      </c>
      <c r="AA83" s="311">
        <v>8.4489999999999996E-2</v>
      </c>
      <c r="AB83" s="311">
        <v>9.1440000000000007E-2</v>
      </c>
      <c r="AC83" s="311">
        <v>9.2880002846470439E-2</v>
      </c>
      <c r="AD83" s="311">
        <v>7.2550000528292996E-2</v>
      </c>
      <c r="AE83" s="311">
        <v>9.6969998535975127E-2</v>
      </c>
      <c r="AF83" s="311">
        <v>0.11300999431249702</v>
      </c>
      <c r="AG83" s="311">
        <v>0.11775000085742934</v>
      </c>
      <c r="AH83" s="311">
        <v>0.12646999875078757</v>
      </c>
      <c r="AI83" s="311">
        <v>0.13600999447997789</v>
      </c>
      <c r="AJ83" s="311">
        <v>0.12836999876462293</v>
      </c>
      <c r="AK83" s="311">
        <v>0.1301000009473593</v>
      </c>
      <c r="AL83" s="311">
        <v>0.10649395750233222</v>
      </c>
      <c r="AM83" s="311">
        <v>0.11836276862902848</v>
      </c>
      <c r="AN83" s="311">
        <v>0.12419480008304482</v>
      </c>
      <c r="AO83" s="311">
        <v>0.13024610029655212</v>
      </c>
      <c r="AP83" s="311">
        <v>0.10935291688607793</v>
      </c>
      <c r="AQ83" s="311">
        <v>9.6476598211365422E-2</v>
      </c>
      <c r="AR83" s="311">
        <v>0.10821881121283</v>
      </c>
      <c r="AS83" s="311">
        <v>0.12357838186842617</v>
      </c>
      <c r="AT83" s="311">
        <v>0.12094555028752726</v>
      </c>
      <c r="AU83" s="311">
        <v>0.12697122588143969</v>
      </c>
      <c r="AV83" s="311">
        <v>0.12036621951219505</v>
      </c>
      <c r="AW83" s="311">
        <v>0.12024347802994226</v>
      </c>
      <c r="AX83" s="311">
        <v>0.13001311747534097</v>
      </c>
      <c r="AY83" s="311">
        <v>0.12637616460849155</v>
      </c>
      <c r="AZ83" s="311">
        <v>0.11144410714285703</v>
      </c>
      <c r="BA83" s="311">
        <v>0.13603420118343179</v>
      </c>
      <c r="BB83" s="311">
        <v>0.12773699999999999</v>
      </c>
      <c r="BC83" s="311">
        <v>0.10361052631578947</v>
      </c>
      <c r="BD83" s="311">
        <v>0.12119990167963948</v>
      </c>
      <c r="BE83" s="312">
        <v>0.1381900679538966</v>
      </c>
      <c r="BF83" s="285">
        <v>0.13706774966279189</v>
      </c>
      <c r="BG83" s="285">
        <v>2.1010364038920315E-4</v>
      </c>
      <c r="BH83" s="285">
        <v>5.7624049230894014E-3</v>
      </c>
    </row>
    <row r="84" spans="1:60" x14ac:dyDescent="0.15">
      <c r="A84" s="162" t="s">
        <v>119</v>
      </c>
      <c r="B84" s="311">
        <v>0</v>
      </c>
      <c r="C84" s="311">
        <v>0</v>
      </c>
      <c r="D84" s="311">
        <v>0</v>
      </c>
      <c r="E84" s="311">
        <v>0</v>
      </c>
      <c r="F84" s="311">
        <v>0</v>
      </c>
      <c r="G84" s="311">
        <v>0</v>
      </c>
      <c r="H84" s="311">
        <v>0</v>
      </c>
      <c r="I84" s="311">
        <v>0</v>
      </c>
      <c r="J84" s="311">
        <v>0</v>
      </c>
      <c r="K84" s="311">
        <v>0</v>
      </c>
      <c r="L84" s="311">
        <v>0</v>
      </c>
      <c r="M84" s="311">
        <v>0</v>
      </c>
      <c r="N84" s="311">
        <v>0</v>
      </c>
      <c r="O84" s="311">
        <v>0</v>
      </c>
      <c r="P84" s="311">
        <v>0</v>
      </c>
      <c r="Q84" s="311">
        <v>0</v>
      </c>
      <c r="R84" s="311">
        <v>0</v>
      </c>
      <c r="S84" s="311">
        <v>0</v>
      </c>
      <c r="T84" s="311">
        <v>0</v>
      </c>
      <c r="U84" s="311">
        <v>0</v>
      </c>
      <c r="V84" s="311">
        <v>0</v>
      </c>
      <c r="W84" s="311">
        <v>0</v>
      </c>
      <c r="X84" s="311">
        <v>0</v>
      </c>
      <c r="Y84" s="311">
        <v>0</v>
      </c>
      <c r="Z84" s="311">
        <v>0</v>
      </c>
      <c r="AA84" s="311">
        <v>0</v>
      </c>
      <c r="AB84" s="311">
        <v>0</v>
      </c>
      <c r="AC84" s="311">
        <v>0</v>
      </c>
      <c r="AD84" s="311">
        <v>0</v>
      </c>
      <c r="AE84" s="311">
        <v>0</v>
      </c>
      <c r="AF84" s="311">
        <v>0</v>
      </c>
      <c r="AG84" s="311">
        <v>0</v>
      </c>
      <c r="AH84" s="311">
        <v>0</v>
      </c>
      <c r="AI84" s="311">
        <v>0</v>
      </c>
      <c r="AJ84" s="311">
        <v>0</v>
      </c>
      <c r="AK84" s="311">
        <v>0</v>
      </c>
      <c r="AL84" s="311">
        <v>0</v>
      </c>
      <c r="AM84" s="311">
        <v>0</v>
      </c>
      <c r="AN84" s="311">
        <v>0</v>
      </c>
      <c r="AO84" s="311">
        <v>0</v>
      </c>
      <c r="AP84" s="311">
        <v>0</v>
      </c>
      <c r="AQ84" s="311">
        <v>0</v>
      </c>
      <c r="AR84" s="311">
        <v>0</v>
      </c>
      <c r="AS84" s="311">
        <v>0</v>
      </c>
      <c r="AT84" s="311">
        <v>0</v>
      </c>
      <c r="AU84" s="311">
        <v>0</v>
      </c>
      <c r="AV84" s="311">
        <v>0</v>
      </c>
      <c r="AW84" s="311">
        <v>0</v>
      </c>
      <c r="AX84" s="311">
        <v>0</v>
      </c>
      <c r="AY84" s="311">
        <v>0</v>
      </c>
      <c r="AZ84" s="311">
        <v>0</v>
      </c>
      <c r="BA84" s="311">
        <v>0</v>
      </c>
      <c r="BB84" s="311">
        <v>0</v>
      </c>
      <c r="BC84" s="311">
        <v>0</v>
      </c>
      <c r="BD84" s="311">
        <v>0</v>
      </c>
      <c r="BE84" s="312">
        <v>0</v>
      </c>
      <c r="BF84" s="285">
        <v>0</v>
      </c>
      <c r="BG84" s="285">
        <v>0</v>
      </c>
      <c r="BH84" s="285">
        <v>0</v>
      </c>
    </row>
    <row r="85" spans="1:60" x14ac:dyDescent="0.15">
      <c r="A85" s="162" t="s">
        <v>118</v>
      </c>
      <c r="B85" s="311">
        <v>0</v>
      </c>
      <c r="C85" s="311">
        <v>0</v>
      </c>
      <c r="D85" s="311">
        <v>0</v>
      </c>
      <c r="E85" s="311">
        <v>0</v>
      </c>
      <c r="F85" s="311">
        <v>0</v>
      </c>
      <c r="G85" s="311">
        <v>0</v>
      </c>
      <c r="H85" s="311">
        <v>0</v>
      </c>
      <c r="I85" s="311">
        <v>0</v>
      </c>
      <c r="J85" s="311">
        <v>0</v>
      </c>
      <c r="K85" s="311">
        <v>0</v>
      </c>
      <c r="L85" s="311">
        <v>0</v>
      </c>
      <c r="M85" s="311">
        <v>0</v>
      </c>
      <c r="N85" s="311">
        <v>0</v>
      </c>
      <c r="O85" s="311">
        <v>0</v>
      </c>
      <c r="P85" s="311">
        <v>0</v>
      </c>
      <c r="Q85" s="311">
        <v>0</v>
      </c>
      <c r="R85" s="311">
        <v>0</v>
      </c>
      <c r="S85" s="311">
        <v>0</v>
      </c>
      <c r="T85" s="311">
        <v>0</v>
      </c>
      <c r="U85" s="311">
        <v>0</v>
      </c>
      <c r="V85" s="311">
        <v>0</v>
      </c>
      <c r="W85" s="311">
        <v>0</v>
      </c>
      <c r="X85" s="311">
        <v>0</v>
      </c>
      <c r="Y85" s="311">
        <v>0</v>
      </c>
      <c r="Z85" s="311">
        <v>0</v>
      </c>
      <c r="AA85" s="311">
        <v>0</v>
      </c>
      <c r="AB85" s="311">
        <v>0</v>
      </c>
      <c r="AC85" s="311">
        <v>0</v>
      </c>
      <c r="AD85" s="311">
        <v>0</v>
      </c>
      <c r="AE85" s="311">
        <v>0</v>
      </c>
      <c r="AF85" s="311">
        <v>0</v>
      </c>
      <c r="AG85" s="311">
        <v>0</v>
      </c>
      <c r="AH85" s="311">
        <v>0</v>
      </c>
      <c r="AI85" s="311">
        <v>0</v>
      </c>
      <c r="AJ85" s="311">
        <v>0</v>
      </c>
      <c r="AK85" s="311">
        <v>0</v>
      </c>
      <c r="AL85" s="311">
        <v>0</v>
      </c>
      <c r="AM85" s="311">
        <v>0</v>
      </c>
      <c r="AN85" s="311">
        <v>0</v>
      </c>
      <c r="AO85" s="311">
        <v>0</v>
      </c>
      <c r="AP85" s="311">
        <v>0</v>
      </c>
      <c r="AQ85" s="311">
        <v>0</v>
      </c>
      <c r="AR85" s="311">
        <v>0</v>
      </c>
      <c r="AS85" s="311">
        <v>0</v>
      </c>
      <c r="AT85" s="311">
        <v>0</v>
      </c>
      <c r="AU85" s="311">
        <v>0</v>
      </c>
      <c r="AV85" s="311">
        <v>0</v>
      </c>
      <c r="AW85" s="311">
        <v>0</v>
      </c>
      <c r="AX85" s="311">
        <v>0</v>
      </c>
      <c r="AY85" s="311">
        <v>0</v>
      </c>
      <c r="AZ85" s="311">
        <v>0</v>
      </c>
      <c r="BA85" s="311">
        <v>0</v>
      </c>
      <c r="BB85" s="311">
        <v>0</v>
      </c>
      <c r="BC85" s="311">
        <v>0</v>
      </c>
      <c r="BD85" s="311">
        <v>0</v>
      </c>
      <c r="BE85" s="312">
        <v>0</v>
      </c>
      <c r="BF85" s="285">
        <v>0</v>
      </c>
      <c r="BG85" s="285">
        <v>0</v>
      </c>
      <c r="BH85" s="285">
        <v>0</v>
      </c>
    </row>
    <row r="86" spans="1:60" x14ac:dyDescent="0.15">
      <c r="A86" s="162" t="s">
        <v>117</v>
      </c>
      <c r="B86" s="311">
        <v>0</v>
      </c>
      <c r="C86" s="311">
        <v>0</v>
      </c>
      <c r="D86" s="311">
        <v>0</v>
      </c>
      <c r="E86" s="311">
        <v>0</v>
      </c>
      <c r="F86" s="311">
        <v>0</v>
      </c>
      <c r="G86" s="311">
        <v>0</v>
      </c>
      <c r="H86" s="311">
        <v>0</v>
      </c>
      <c r="I86" s="311">
        <v>0</v>
      </c>
      <c r="J86" s="311">
        <v>0</v>
      </c>
      <c r="K86" s="311">
        <v>0</v>
      </c>
      <c r="L86" s="311">
        <v>0</v>
      </c>
      <c r="M86" s="311">
        <v>0</v>
      </c>
      <c r="N86" s="311">
        <v>0</v>
      </c>
      <c r="O86" s="311">
        <v>0</v>
      </c>
      <c r="P86" s="311">
        <v>0</v>
      </c>
      <c r="Q86" s="311">
        <v>0</v>
      </c>
      <c r="R86" s="311">
        <v>0</v>
      </c>
      <c r="S86" s="311">
        <v>0</v>
      </c>
      <c r="T86" s="311">
        <v>0</v>
      </c>
      <c r="U86" s="311">
        <v>0</v>
      </c>
      <c r="V86" s="311">
        <v>0</v>
      </c>
      <c r="W86" s="311">
        <v>0</v>
      </c>
      <c r="X86" s="311">
        <v>0</v>
      </c>
      <c r="Y86" s="311">
        <v>0</v>
      </c>
      <c r="Z86" s="311">
        <v>0</v>
      </c>
      <c r="AA86" s="311">
        <v>0</v>
      </c>
      <c r="AB86" s="311">
        <v>0</v>
      </c>
      <c r="AC86" s="311">
        <v>0</v>
      </c>
      <c r="AD86" s="311">
        <v>0</v>
      </c>
      <c r="AE86" s="311">
        <v>0</v>
      </c>
      <c r="AF86" s="311">
        <v>0</v>
      </c>
      <c r="AG86" s="311">
        <v>0</v>
      </c>
      <c r="AH86" s="311">
        <v>0</v>
      </c>
      <c r="AI86" s="311">
        <v>0</v>
      </c>
      <c r="AJ86" s="311">
        <v>0</v>
      </c>
      <c r="AK86" s="311">
        <v>0</v>
      </c>
      <c r="AL86" s="311">
        <v>0</v>
      </c>
      <c r="AM86" s="311">
        <v>0</v>
      </c>
      <c r="AN86" s="311">
        <v>0</v>
      </c>
      <c r="AO86" s="311">
        <v>0</v>
      </c>
      <c r="AP86" s="311">
        <v>0</v>
      </c>
      <c r="AQ86" s="311">
        <v>0</v>
      </c>
      <c r="AR86" s="311">
        <v>0</v>
      </c>
      <c r="AS86" s="311">
        <v>0</v>
      </c>
      <c r="AT86" s="311">
        <v>0</v>
      </c>
      <c r="AU86" s="311">
        <v>0</v>
      </c>
      <c r="AV86" s="311">
        <v>0</v>
      </c>
      <c r="AW86" s="311">
        <v>0</v>
      </c>
      <c r="AX86" s="311">
        <v>0</v>
      </c>
      <c r="AY86" s="311">
        <v>0</v>
      </c>
      <c r="AZ86" s="311">
        <v>0</v>
      </c>
      <c r="BA86" s="311">
        <v>0</v>
      </c>
      <c r="BB86" s="311">
        <v>0</v>
      </c>
      <c r="BC86" s="311">
        <v>0</v>
      </c>
      <c r="BD86" s="311">
        <v>0</v>
      </c>
      <c r="BE86" s="312">
        <v>0</v>
      </c>
      <c r="BF86" s="285">
        <v>0</v>
      </c>
      <c r="BG86" s="285">
        <v>0</v>
      </c>
      <c r="BH86" s="285">
        <v>0</v>
      </c>
    </row>
    <row r="87" spans="1:60" x14ac:dyDescent="0.15">
      <c r="A87" s="162" t="s">
        <v>116</v>
      </c>
      <c r="B87" s="311">
        <v>0</v>
      </c>
      <c r="C87" s="311">
        <v>0</v>
      </c>
      <c r="D87" s="311">
        <v>0</v>
      </c>
      <c r="E87" s="311">
        <v>0</v>
      </c>
      <c r="F87" s="311">
        <v>0</v>
      </c>
      <c r="G87" s="311">
        <v>0</v>
      </c>
      <c r="H87" s="311">
        <v>0</v>
      </c>
      <c r="I87" s="311">
        <v>0</v>
      </c>
      <c r="J87" s="311">
        <v>0</v>
      </c>
      <c r="K87" s="311">
        <v>0</v>
      </c>
      <c r="L87" s="311">
        <v>0</v>
      </c>
      <c r="M87" s="311">
        <v>0</v>
      </c>
      <c r="N87" s="311">
        <v>0</v>
      </c>
      <c r="O87" s="311">
        <v>0</v>
      </c>
      <c r="P87" s="311">
        <v>0</v>
      </c>
      <c r="Q87" s="311">
        <v>0</v>
      </c>
      <c r="R87" s="311">
        <v>0</v>
      </c>
      <c r="S87" s="311">
        <v>0</v>
      </c>
      <c r="T87" s="311">
        <v>0</v>
      </c>
      <c r="U87" s="311">
        <v>0</v>
      </c>
      <c r="V87" s="311">
        <v>0</v>
      </c>
      <c r="W87" s="311">
        <v>0</v>
      </c>
      <c r="X87" s="311">
        <v>0</v>
      </c>
      <c r="Y87" s="311">
        <v>0</v>
      </c>
      <c r="Z87" s="311">
        <v>0</v>
      </c>
      <c r="AA87" s="311">
        <v>0</v>
      </c>
      <c r="AB87" s="311">
        <v>0</v>
      </c>
      <c r="AC87" s="311">
        <v>0</v>
      </c>
      <c r="AD87" s="311">
        <v>0</v>
      </c>
      <c r="AE87" s="311">
        <v>0</v>
      </c>
      <c r="AF87" s="311">
        <v>0</v>
      </c>
      <c r="AG87" s="311">
        <v>0</v>
      </c>
      <c r="AH87" s="311">
        <v>0</v>
      </c>
      <c r="AI87" s="311">
        <v>0</v>
      </c>
      <c r="AJ87" s="311">
        <v>0</v>
      </c>
      <c r="AK87" s="311">
        <v>0</v>
      </c>
      <c r="AL87" s="311">
        <v>0</v>
      </c>
      <c r="AM87" s="311">
        <v>0</v>
      </c>
      <c r="AN87" s="311">
        <v>0</v>
      </c>
      <c r="AO87" s="311">
        <v>0</v>
      </c>
      <c r="AP87" s="311">
        <v>0</v>
      </c>
      <c r="AQ87" s="311">
        <v>0</v>
      </c>
      <c r="AR87" s="311">
        <v>0</v>
      </c>
      <c r="AS87" s="311">
        <v>0</v>
      </c>
      <c r="AT87" s="311">
        <v>0</v>
      </c>
      <c r="AU87" s="311">
        <v>0</v>
      </c>
      <c r="AV87" s="311">
        <v>0</v>
      </c>
      <c r="AW87" s="311">
        <v>0</v>
      </c>
      <c r="AX87" s="311">
        <v>0</v>
      </c>
      <c r="AY87" s="311">
        <v>0</v>
      </c>
      <c r="AZ87" s="311">
        <v>0</v>
      </c>
      <c r="BA87" s="311">
        <v>0</v>
      </c>
      <c r="BB87" s="311">
        <v>0</v>
      </c>
      <c r="BC87" s="311">
        <v>0</v>
      </c>
      <c r="BD87" s="311">
        <v>0</v>
      </c>
      <c r="BE87" s="312">
        <v>0</v>
      </c>
      <c r="BF87" s="285">
        <v>0</v>
      </c>
      <c r="BG87" s="285">
        <v>0</v>
      </c>
      <c r="BH87" s="285">
        <v>0</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0</v>
      </c>
      <c r="AD88" s="311">
        <v>0</v>
      </c>
      <c r="AE88" s="311">
        <v>0</v>
      </c>
      <c r="AF88" s="311">
        <v>0</v>
      </c>
      <c r="AG88" s="311">
        <v>0</v>
      </c>
      <c r="AH88" s="311">
        <v>0</v>
      </c>
      <c r="AI88" s="311">
        <v>0</v>
      </c>
      <c r="AJ88" s="311">
        <v>0</v>
      </c>
      <c r="AK88" s="311">
        <v>0</v>
      </c>
      <c r="AL88" s="311">
        <v>0</v>
      </c>
      <c r="AM88" s="311">
        <v>0</v>
      </c>
      <c r="AN88" s="311">
        <v>0</v>
      </c>
      <c r="AO88" s="311">
        <v>0</v>
      </c>
      <c r="AP88" s="311">
        <v>0</v>
      </c>
      <c r="AQ88" s="311">
        <v>0</v>
      </c>
      <c r="AR88" s="311">
        <v>0</v>
      </c>
      <c r="AS88" s="311">
        <v>0</v>
      </c>
      <c r="AT88" s="311">
        <v>0</v>
      </c>
      <c r="AU88" s="311">
        <v>0</v>
      </c>
      <c r="AV88" s="311">
        <v>0</v>
      </c>
      <c r="AW88" s="311">
        <v>0</v>
      </c>
      <c r="AX88" s="311">
        <v>0</v>
      </c>
      <c r="AY88" s="311">
        <v>0</v>
      </c>
      <c r="AZ88" s="311">
        <v>0</v>
      </c>
      <c r="BA88" s="311">
        <v>0</v>
      </c>
      <c r="BB88" s="311">
        <v>0</v>
      </c>
      <c r="BC88" s="311">
        <v>0</v>
      </c>
      <c r="BD88" s="311">
        <v>0</v>
      </c>
      <c r="BE88" s="312">
        <v>0</v>
      </c>
      <c r="BF88" s="285">
        <v>0</v>
      </c>
      <c r="BG88" s="285">
        <v>0</v>
      </c>
      <c r="BH88" s="285">
        <v>0</v>
      </c>
    </row>
    <row r="89" spans="1:60" s="161" customFormat="1" x14ac:dyDescent="0.15">
      <c r="A89" s="163" t="s">
        <v>114</v>
      </c>
      <c r="B89" s="313">
        <v>0</v>
      </c>
      <c r="C89" s="313">
        <v>0</v>
      </c>
      <c r="D89" s="313">
        <v>0</v>
      </c>
      <c r="E89" s="313">
        <v>0</v>
      </c>
      <c r="F89" s="313">
        <v>0</v>
      </c>
      <c r="G89" s="313">
        <v>0</v>
      </c>
      <c r="H89" s="313">
        <v>0</v>
      </c>
      <c r="I89" s="313">
        <v>0</v>
      </c>
      <c r="J89" s="313">
        <v>0</v>
      </c>
      <c r="K89" s="313">
        <v>0</v>
      </c>
      <c r="L89" s="313">
        <v>0</v>
      </c>
      <c r="M89" s="313">
        <v>0</v>
      </c>
      <c r="N89" s="313">
        <v>0</v>
      </c>
      <c r="O89" s="313">
        <v>0</v>
      </c>
      <c r="P89" s="313">
        <v>0</v>
      </c>
      <c r="Q89" s="313">
        <v>0</v>
      </c>
      <c r="R89" s="313">
        <v>0</v>
      </c>
      <c r="S89" s="313">
        <v>0</v>
      </c>
      <c r="T89" s="313">
        <v>0</v>
      </c>
      <c r="U89" s="313">
        <v>3.9250000000000007E-2</v>
      </c>
      <c r="V89" s="313">
        <v>5.3149999999999996E-2</v>
      </c>
      <c r="W89" s="313">
        <v>8.8030000000000011E-2</v>
      </c>
      <c r="X89" s="313">
        <v>6.167000000000001E-2</v>
      </c>
      <c r="Y89" s="313">
        <v>0.10493000000000002</v>
      </c>
      <c r="Z89" s="313">
        <v>0.11099000000000001</v>
      </c>
      <c r="AA89" s="313">
        <v>8.4489999999999996E-2</v>
      </c>
      <c r="AB89" s="313">
        <v>9.1440000000000007E-2</v>
      </c>
      <c r="AC89" s="313">
        <v>9.2880002846470439E-2</v>
      </c>
      <c r="AD89" s="313">
        <v>7.2550000528292996E-2</v>
      </c>
      <c r="AE89" s="313">
        <v>9.6969998535975127E-2</v>
      </c>
      <c r="AF89" s="313">
        <v>0.11300999431249702</v>
      </c>
      <c r="AG89" s="313">
        <v>0.11775000085742934</v>
      </c>
      <c r="AH89" s="313">
        <v>0.12646999875078757</v>
      </c>
      <c r="AI89" s="313">
        <v>0.13600999447997789</v>
      </c>
      <c r="AJ89" s="313">
        <v>0.12836999876462293</v>
      </c>
      <c r="AK89" s="313">
        <v>0.1301000009473593</v>
      </c>
      <c r="AL89" s="313">
        <v>0.10649395750233222</v>
      </c>
      <c r="AM89" s="313">
        <v>0.11836276862902848</v>
      </c>
      <c r="AN89" s="313">
        <v>0.12419480008304482</v>
      </c>
      <c r="AO89" s="313">
        <v>0.13024610029655212</v>
      </c>
      <c r="AP89" s="313">
        <v>0.10935291688607793</v>
      </c>
      <c r="AQ89" s="313">
        <v>9.6476598211365422E-2</v>
      </c>
      <c r="AR89" s="313">
        <v>0.10821881121283</v>
      </c>
      <c r="AS89" s="313">
        <v>0.12357838186842617</v>
      </c>
      <c r="AT89" s="313">
        <v>0.12094555028752726</v>
      </c>
      <c r="AU89" s="313">
        <v>0.12697122588143969</v>
      </c>
      <c r="AV89" s="313">
        <v>0.12036621951219505</v>
      </c>
      <c r="AW89" s="313">
        <v>0.12024347802994226</v>
      </c>
      <c r="AX89" s="313">
        <v>0.13001311747534097</v>
      </c>
      <c r="AY89" s="313">
        <v>0.12637616460849155</v>
      </c>
      <c r="AZ89" s="313">
        <v>0.11144410714285703</v>
      </c>
      <c r="BA89" s="313">
        <v>0.13603420118343179</v>
      </c>
      <c r="BB89" s="313">
        <v>0.12773699999999999</v>
      </c>
      <c r="BC89" s="313">
        <v>0.10361052631578947</v>
      </c>
      <c r="BD89" s="313">
        <v>0.12119990167963948</v>
      </c>
      <c r="BE89" s="313">
        <v>0.1381900679538966</v>
      </c>
      <c r="BF89" s="286">
        <v>0.13706774966279189</v>
      </c>
      <c r="BG89" s="286">
        <v>2.1010364038920315E-4</v>
      </c>
      <c r="BH89" s="286">
        <v>5.7624049230894014E-3</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0</v>
      </c>
      <c r="C91" s="311">
        <v>0</v>
      </c>
      <c r="D91" s="311">
        <v>0</v>
      </c>
      <c r="E91" s="311">
        <v>0</v>
      </c>
      <c r="F91" s="311">
        <v>0</v>
      </c>
      <c r="G91" s="311">
        <v>0</v>
      </c>
      <c r="H91" s="311">
        <v>0</v>
      </c>
      <c r="I91" s="311">
        <v>0</v>
      </c>
      <c r="J91" s="311">
        <v>0</v>
      </c>
      <c r="K91" s="311">
        <v>0</v>
      </c>
      <c r="L91" s="311">
        <v>0</v>
      </c>
      <c r="M91" s="311">
        <v>0</v>
      </c>
      <c r="N91" s="311">
        <v>0</v>
      </c>
      <c r="O91" s="311">
        <v>0</v>
      </c>
      <c r="P91" s="311">
        <v>0</v>
      </c>
      <c r="Q91" s="311">
        <v>0</v>
      </c>
      <c r="R91" s="311">
        <v>0</v>
      </c>
      <c r="S91" s="311">
        <v>0</v>
      </c>
      <c r="T91" s="311">
        <v>0</v>
      </c>
      <c r="U91" s="311">
        <v>0</v>
      </c>
      <c r="V91" s="311">
        <v>0</v>
      </c>
      <c r="W91" s="311">
        <v>0</v>
      </c>
      <c r="X91" s="311">
        <v>0</v>
      </c>
      <c r="Y91" s="311">
        <v>0</v>
      </c>
      <c r="Z91" s="311">
        <v>0</v>
      </c>
      <c r="AA91" s="311">
        <v>0</v>
      </c>
      <c r="AB91" s="311">
        <v>0</v>
      </c>
      <c r="AC91" s="311">
        <v>0</v>
      </c>
      <c r="AD91" s="311">
        <v>0</v>
      </c>
      <c r="AE91" s="311">
        <v>0</v>
      </c>
      <c r="AF91" s="311">
        <v>0</v>
      </c>
      <c r="AG91" s="311">
        <v>0</v>
      </c>
      <c r="AH91" s="311">
        <v>0</v>
      </c>
      <c r="AI91" s="311">
        <v>0</v>
      </c>
      <c r="AJ91" s="311">
        <v>0</v>
      </c>
      <c r="AK91" s="311">
        <v>0</v>
      </c>
      <c r="AL91" s="311">
        <v>0</v>
      </c>
      <c r="AM91" s="311">
        <v>0</v>
      </c>
      <c r="AN91" s="311">
        <v>0</v>
      </c>
      <c r="AO91" s="311">
        <v>0</v>
      </c>
      <c r="AP91" s="311">
        <v>0</v>
      </c>
      <c r="AQ91" s="311">
        <v>0</v>
      </c>
      <c r="AR91" s="311">
        <v>0</v>
      </c>
      <c r="AS91" s="311">
        <v>0</v>
      </c>
      <c r="AT91" s="311">
        <v>0</v>
      </c>
      <c r="AU91" s="311">
        <v>0</v>
      </c>
      <c r="AV91" s="311">
        <v>0</v>
      </c>
      <c r="AW91" s="311">
        <v>0</v>
      </c>
      <c r="AX91" s="311">
        <v>0</v>
      </c>
      <c r="AY91" s="311">
        <v>0</v>
      </c>
      <c r="AZ91" s="311">
        <v>0</v>
      </c>
      <c r="BA91" s="311">
        <v>0</v>
      </c>
      <c r="BB91" s="311">
        <v>0</v>
      </c>
      <c r="BC91" s="311">
        <v>0</v>
      </c>
      <c r="BD91" s="311">
        <v>0</v>
      </c>
      <c r="BE91" s="312">
        <v>0</v>
      </c>
      <c r="BF91" s="285">
        <v>0</v>
      </c>
      <c r="BG91" s="285">
        <v>0</v>
      </c>
      <c r="BH91" s="285">
        <v>0</v>
      </c>
    </row>
    <row r="92" spans="1:60" x14ac:dyDescent="0.15">
      <c r="A92" s="162" t="s">
        <v>112</v>
      </c>
      <c r="B92" s="311">
        <v>0</v>
      </c>
      <c r="C92" s="311">
        <v>0</v>
      </c>
      <c r="D92" s="311">
        <v>0</v>
      </c>
      <c r="E92" s="311">
        <v>0</v>
      </c>
      <c r="F92" s="311">
        <v>0</v>
      </c>
      <c r="G92" s="311">
        <v>0</v>
      </c>
      <c r="H92" s="311">
        <v>0</v>
      </c>
      <c r="I92" s="311">
        <v>0</v>
      </c>
      <c r="J92" s="311">
        <v>0</v>
      </c>
      <c r="K92" s="311">
        <v>0</v>
      </c>
      <c r="L92" s="311">
        <v>0</v>
      </c>
      <c r="M92" s="311">
        <v>0</v>
      </c>
      <c r="N92" s="311">
        <v>0</v>
      </c>
      <c r="O92" s="311">
        <v>0</v>
      </c>
      <c r="P92" s="311">
        <v>0</v>
      </c>
      <c r="Q92" s="311">
        <v>0</v>
      </c>
      <c r="R92" s="311">
        <v>0</v>
      </c>
      <c r="S92" s="311">
        <v>0</v>
      </c>
      <c r="T92" s="311">
        <v>0</v>
      </c>
      <c r="U92" s="311">
        <v>0</v>
      </c>
      <c r="V92" s="311">
        <v>0</v>
      </c>
      <c r="W92" s="311">
        <v>0</v>
      </c>
      <c r="X92" s="311">
        <v>0</v>
      </c>
      <c r="Y92" s="311">
        <v>0</v>
      </c>
      <c r="Z92" s="311">
        <v>0</v>
      </c>
      <c r="AA92" s="311">
        <v>0</v>
      </c>
      <c r="AB92" s="311">
        <v>0</v>
      </c>
      <c r="AC92" s="311">
        <v>0</v>
      </c>
      <c r="AD92" s="311">
        <v>0</v>
      </c>
      <c r="AE92" s="311">
        <v>0</v>
      </c>
      <c r="AF92" s="311">
        <v>0</v>
      </c>
      <c r="AG92" s="311">
        <v>0</v>
      </c>
      <c r="AH92" s="311">
        <v>0</v>
      </c>
      <c r="AI92" s="311">
        <v>0</v>
      </c>
      <c r="AJ92" s="311">
        <v>0</v>
      </c>
      <c r="AK92" s="311">
        <v>0</v>
      </c>
      <c r="AL92" s="311">
        <v>0</v>
      </c>
      <c r="AM92" s="311">
        <v>0</v>
      </c>
      <c r="AN92" s="311">
        <v>0</v>
      </c>
      <c r="AO92" s="311">
        <v>0</v>
      </c>
      <c r="AP92" s="311">
        <v>0</v>
      </c>
      <c r="AQ92" s="311">
        <v>0</v>
      </c>
      <c r="AR92" s="311">
        <v>0</v>
      </c>
      <c r="AS92" s="311">
        <v>0</v>
      </c>
      <c r="AT92" s="311">
        <v>0</v>
      </c>
      <c r="AU92" s="311">
        <v>0</v>
      </c>
      <c r="AV92" s="311">
        <v>0</v>
      </c>
      <c r="AW92" s="311">
        <v>0</v>
      </c>
      <c r="AX92" s="311">
        <v>0</v>
      </c>
      <c r="AY92" s="311">
        <v>0</v>
      </c>
      <c r="AZ92" s="311">
        <v>0</v>
      </c>
      <c r="BA92" s="311">
        <v>0</v>
      </c>
      <c r="BB92" s="311">
        <v>0</v>
      </c>
      <c r="BC92" s="311">
        <v>0</v>
      </c>
      <c r="BD92" s="311">
        <v>0</v>
      </c>
      <c r="BE92" s="312">
        <v>0</v>
      </c>
      <c r="BF92" s="285">
        <v>0</v>
      </c>
      <c r="BG92" s="285">
        <v>0</v>
      </c>
      <c r="BH92" s="285">
        <v>0</v>
      </c>
    </row>
    <row r="93" spans="1:60" x14ac:dyDescent="0.15">
      <c r="A93" s="162" t="s">
        <v>110</v>
      </c>
      <c r="B93" s="311">
        <v>0</v>
      </c>
      <c r="C93" s="311">
        <v>0</v>
      </c>
      <c r="D93" s="311">
        <v>0</v>
      </c>
      <c r="E93" s="311">
        <v>0</v>
      </c>
      <c r="F93" s="311">
        <v>0</v>
      </c>
      <c r="G93" s="311">
        <v>0</v>
      </c>
      <c r="H93" s="311">
        <v>0</v>
      </c>
      <c r="I93" s="311">
        <v>0</v>
      </c>
      <c r="J93" s="311">
        <v>0</v>
      </c>
      <c r="K93" s="311">
        <v>0</v>
      </c>
      <c r="L93" s="311">
        <v>0</v>
      </c>
      <c r="M93" s="311">
        <v>0</v>
      </c>
      <c r="N93" s="311">
        <v>0</v>
      </c>
      <c r="O93" s="311">
        <v>0</v>
      </c>
      <c r="P93" s="311">
        <v>0</v>
      </c>
      <c r="Q93" s="311">
        <v>0</v>
      </c>
      <c r="R93" s="311">
        <v>0</v>
      </c>
      <c r="S93" s="311">
        <v>0</v>
      </c>
      <c r="T93" s="311">
        <v>0</v>
      </c>
      <c r="U93" s="311">
        <v>0</v>
      </c>
      <c r="V93" s="311">
        <v>0</v>
      </c>
      <c r="W93" s="311">
        <v>0</v>
      </c>
      <c r="X93" s="311">
        <v>0</v>
      </c>
      <c r="Y93" s="311">
        <v>0</v>
      </c>
      <c r="Z93" s="311">
        <v>0</v>
      </c>
      <c r="AA93" s="311">
        <v>0</v>
      </c>
      <c r="AB93" s="311">
        <v>0</v>
      </c>
      <c r="AC93" s="311">
        <v>0</v>
      </c>
      <c r="AD93" s="311">
        <v>1.6040000000000002E-2</v>
      </c>
      <c r="AE93" s="311">
        <v>0.14756</v>
      </c>
      <c r="AF93" s="311">
        <v>0.12833</v>
      </c>
      <c r="AG93" s="311">
        <v>0.14338000000000001</v>
      </c>
      <c r="AH93" s="311">
        <v>0.14418</v>
      </c>
      <c r="AI93" s="311">
        <v>0.14099999999999999</v>
      </c>
      <c r="AJ93" s="311">
        <v>0.14949000000000001</v>
      </c>
      <c r="AK93" s="311">
        <v>0.16737000000000005</v>
      </c>
      <c r="AL93" s="311">
        <v>0.17358545454545454</v>
      </c>
      <c r="AM93" s="311">
        <v>0.24802780645161288</v>
      </c>
      <c r="AN93" s="311">
        <v>0.42508499999999988</v>
      </c>
      <c r="AO93" s="311">
        <v>0.4918316560509553</v>
      </c>
      <c r="AP93" s="311">
        <v>0.51407999999999998</v>
      </c>
      <c r="AQ93" s="311">
        <v>0.52773452830188661</v>
      </c>
      <c r="AR93" s="311">
        <v>0.59411812499999972</v>
      </c>
      <c r="AS93" s="311">
        <v>0.64995540372670779</v>
      </c>
      <c r="AT93" s="311">
        <v>0.66158692222222171</v>
      </c>
      <c r="AU93" s="311">
        <v>0.70156676319018363</v>
      </c>
      <c r="AV93" s="311">
        <v>0.81351219512195072</v>
      </c>
      <c r="AW93" s="311">
        <v>0.91167961636363581</v>
      </c>
      <c r="AX93" s="311">
        <v>1.0276879120481921</v>
      </c>
      <c r="AY93" s="311">
        <v>1.2204962083832325</v>
      </c>
      <c r="AZ93" s="311">
        <v>1.5607655678571413</v>
      </c>
      <c r="BA93" s="311">
        <v>1.9299588390532525</v>
      </c>
      <c r="BB93" s="311">
        <v>2.2328999999999999</v>
      </c>
      <c r="BC93" s="311">
        <v>2.6394736842105258</v>
      </c>
      <c r="BD93" s="311">
        <v>3.1084440802949613</v>
      </c>
      <c r="BE93" s="312">
        <v>3.2524538775510203</v>
      </c>
      <c r="BF93" s="285">
        <v>4.3469757782806484E-2</v>
      </c>
      <c r="BG93" s="285">
        <v>0.16733528928181496</v>
      </c>
      <c r="BH93" s="285">
        <v>0.13562448093139343</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0</v>
      </c>
      <c r="AR94" s="311">
        <v>0</v>
      </c>
      <c r="AS94" s="311">
        <v>0</v>
      </c>
      <c r="AT94" s="311">
        <v>0</v>
      </c>
      <c r="AU94" s="311">
        <v>0</v>
      </c>
      <c r="AV94" s="311">
        <v>0</v>
      </c>
      <c r="AW94" s="311">
        <v>0</v>
      </c>
      <c r="AX94" s="311">
        <v>0</v>
      </c>
      <c r="AY94" s="311">
        <v>0</v>
      </c>
      <c r="AZ94" s="311">
        <v>0</v>
      </c>
      <c r="BA94" s="311">
        <v>0</v>
      </c>
      <c r="BB94" s="311">
        <v>0</v>
      </c>
      <c r="BC94" s="311">
        <v>0</v>
      </c>
      <c r="BD94" s="311">
        <v>0</v>
      </c>
      <c r="BE94" s="312">
        <v>0</v>
      </c>
      <c r="BF94" s="285">
        <v>0</v>
      </c>
      <c r="BG94" s="285">
        <v>0</v>
      </c>
      <c r="BH94" s="285">
        <v>0</v>
      </c>
    </row>
    <row r="95" spans="1:60" x14ac:dyDescent="0.15">
      <c r="A95" s="162" t="s">
        <v>108</v>
      </c>
      <c r="B95" s="311">
        <v>0</v>
      </c>
      <c r="C95" s="311">
        <v>0</v>
      </c>
      <c r="D95" s="311">
        <v>0</v>
      </c>
      <c r="E95" s="311">
        <v>0</v>
      </c>
      <c r="F95" s="311">
        <v>7.2478160000000015E-3</v>
      </c>
      <c r="G95" s="311">
        <v>1.3081423999999999E-2</v>
      </c>
      <c r="H95" s="311">
        <v>9.7226800000000026E-3</v>
      </c>
      <c r="I95" s="311">
        <v>9.2365460000000017E-3</v>
      </c>
      <c r="J95" s="311">
        <v>1.9533748000000004E-2</v>
      </c>
      <c r="K95" s="311">
        <v>1.7986958000000004E-2</v>
      </c>
      <c r="L95" s="311">
        <v>2.1434090000000006E-2</v>
      </c>
      <c r="M95" s="311">
        <v>2.6560594000000007E-2</v>
      </c>
      <c r="N95" s="311">
        <v>1.8517286000000001E-2</v>
      </c>
      <c r="O95" s="311">
        <v>2.2627328000000002E-2</v>
      </c>
      <c r="P95" s="311">
        <v>2.3467014000000005E-2</v>
      </c>
      <c r="Q95" s="311">
        <v>2.4483476000000001E-2</v>
      </c>
      <c r="R95" s="311">
        <v>2.4660252000000007E-2</v>
      </c>
      <c r="S95" s="311">
        <v>2.1566672000000005E-2</v>
      </c>
      <c r="T95" s="311">
        <v>3.0759024000000003E-2</v>
      </c>
      <c r="U95" s="311">
        <v>4.0393316000000005E-2</v>
      </c>
      <c r="V95" s="311">
        <v>4.5077880000000008E-2</v>
      </c>
      <c r="W95" s="311">
        <v>5.0204383999999998E-2</v>
      </c>
      <c r="X95" s="311">
        <v>5.3209576000000008E-2</v>
      </c>
      <c r="Y95" s="311">
        <v>6.0766750000000022E-2</v>
      </c>
      <c r="Z95" s="311">
        <v>4.0216540000000009E-2</v>
      </c>
      <c r="AA95" s="311">
        <v>6.3948718000000002E-2</v>
      </c>
      <c r="AB95" s="311">
        <v>5.4137650000000009E-2</v>
      </c>
      <c r="AC95" s="311">
        <v>6.403710600000001E-2</v>
      </c>
      <c r="AD95" s="311">
        <v>6.226934600000001E-2</v>
      </c>
      <c r="AE95" s="311">
        <v>4.9453086000000014E-2</v>
      </c>
      <c r="AF95" s="311">
        <v>7.6146262000000006E-2</v>
      </c>
      <c r="AG95" s="311">
        <v>8.401279400000003E-2</v>
      </c>
      <c r="AH95" s="311">
        <v>0.10071812600000002</v>
      </c>
      <c r="AI95" s="311">
        <v>0.11371116200000002</v>
      </c>
      <c r="AJ95" s="311">
        <v>0.12727872000000001</v>
      </c>
      <c r="AK95" s="311">
        <v>0.157684192</v>
      </c>
      <c r="AL95" s="311">
        <v>0.18765862901298699</v>
      </c>
      <c r="AM95" s="311">
        <v>0.19102842243870966</v>
      </c>
      <c r="AN95" s="311">
        <v>0.17792759365384614</v>
      </c>
      <c r="AO95" s="311">
        <v>0.2071444585987261</v>
      </c>
      <c r="AP95" s="311">
        <v>0.17166018987341769</v>
      </c>
      <c r="AQ95" s="311">
        <v>0.16966410566037732</v>
      </c>
      <c r="AR95" s="311">
        <v>0.1705163962499999</v>
      </c>
      <c r="AS95" s="311">
        <v>0.14473923540372663</v>
      </c>
      <c r="AT95" s="311">
        <v>0.15881947777777769</v>
      </c>
      <c r="AU95" s="311">
        <v>0.21666029631901831</v>
      </c>
      <c r="AV95" s="311">
        <v>0.30062307621951195</v>
      </c>
      <c r="AW95" s="311">
        <v>0.30729549272727252</v>
      </c>
      <c r="AX95" s="311">
        <v>0.30699763373493949</v>
      </c>
      <c r="AY95" s="311">
        <v>0.31777953413173621</v>
      </c>
      <c r="AZ95" s="311">
        <v>0.34887205714285674</v>
      </c>
      <c r="BA95" s="311">
        <v>0.34309625325443754</v>
      </c>
      <c r="BB95" s="311">
        <v>0.33673004999999995</v>
      </c>
      <c r="BC95" s="311">
        <v>0.34940099999999996</v>
      </c>
      <c r="BD95" s="311">
        <v>0.4025991341253583</v>
      </c>
      <c r="BE95" s="312">
        <v>0.39623752097959181</v>
      </c>
      <c r="BF95" s="285">
        <v>-1.8490425568050139E-2</v>
      </c>
      <c r="BG95" s="285">
        <v>9.748073964781967E-2</v>
      </c>
      <c r="BH95" s="285">
        <v>1.6522757933423227E-2</v>
      </c>
    </row>
    <row r="96" spans="1:60" x14ac:dyDescent="0.15">
      <c r="A96" s="162" t="s">
        <v>107</v>
      </c>
      <c r="B96" s="311">
        <v>0</v>
      </c>
      <c r="C96" s="311">
        <v>0</v>
      </c>
      <c r="D96" s="311">
        <v>0</v>
      </c>
      <c r="E96" s="311">
        <v>0</v>
      </c>
      <c r="F96" s="311">
        <v>0</v>
      </c>
      <c r="G96" s="311">
        <v>0</v>
      </c>
      <c r="H96" s="311">
        <v>0</v>
      </c>
      <c r="I96" s="311">
        <v>0</v>
      </c>
      <c r="J96" s="311">
        <v>0</v>
      </c>
      <c r="K96" s="311">
        <v>0</v>
      </c>
      <c r="L96" s="311">
        <v>0</v>
      </c>
      <c r="M96" s="311">
        <v>0</v>
      </c>
      <c r="N96" s="311">
        <v>0</v>
      </c>
      <c r="O96" s="311">
        <v>0</v>
      </c>
      <c r="P96" s="311">
        <v>0</v>
      </c>
      <c r="Q96" s="311">
        <v>0</v>
      </c>
      <c r="R96" s="311">
        <v>0</v>
      </c>
      <c r="S96" s="311">
        <v>0</v>
      </c>
      <c r="T96" s="311">
        <v>0</v>
      </c>
      <c r="U96" s="311">
        <v>0</v>
      </c>
      <c r="V96" s="311">
        <v>0</v>
      </c>
      <c r="W96" s="311">
        <v>0</v>
      </c>
      <c r="X96" s="311">
        <v>0</v>
      </c>
      <c r="Y96" s="311">
        <v>0</v>
      </c>
      <c r="Z96" s="311">
        <v>0</v>
      </c>
      <c r="AA96" s="311">
        <v>0</v>
      </c>
      <c r="AB96" s="311">
        <v>0</v>
      </c>
      <c r="AC96" s="311">
        <v>0</v>
      </c>
      <c r="AD96" s="311">
        <v>0</v>
      </c>
      <c r="AE96" s="311">
        <v>0</v>
      </c>
      <c r="AF96" s="311">
        <v>0</v>
      </c>
      <c r="AG96" s="311">
        <v>0</v>
      </c>
      <c r="AH96" s="311">
        <v>0</v>
      </c>
      <c r="AI96" s="311">
        <v>0</v>
      </c>
      <c r="AJ96" s="311">
        <v>0</v>
      </c>
      <c r="AK96" s="311">
        <v>0</v>
      </c>
      <c r="AL96" s="311">
        <v>0</v>
      </c>
      <c r="AM96" s="311">
        <v>0</v>
      </c>
      <c r="AN96" s="311">
        <v>0</v>
      </c>
      <c r="AO96" s="311">
        <v>0</v>
      </c>
      <c r="AP96" s="311">
        <v>0</v>
      </c>
      <c r="AQ96" s="311">
        <v>0</v>
      </c>
      <c r="AR96" s="311">
        <v>0</v>
      </c>
      <c r="AS96" s="311">
        <v>0</v>
      </c>
      <c r="AT96" s="311">
        <v>0</v>
      </c>
      <c r="AU96" s="311">
        <v>0</v>
      </c>
      <c r="AV96" s="311">
        <v>0</v>
      </c>
      <c r="AW96" s="311">
        <v>0</v>
      </c>
      <c r="AX96" s="311">
        <v>0</v>
      </c>
      <c r="AY96" s="311">
        <v>0</v>
      </c>
      <c r="AZ96" s="311">
        <v>0</v>
      </c>
      <c r="BA96" s="311">
        <v>0</v>
      </c>
      <c r="BB96" s="311">
        <v>0</v>
      </c>
      <c r="BC96" s="311">
        <v>0</v>
      </c>
      <c r="BD96" s="311">
        <v>0</v>
      </c>
      <c r="BE96" s="312">
        <v>0</v>
      </c>
      <c r="BF96" s="285">
        <v>0</v>
      </c>
      <c r="BG96" s="285">
        <v>0</v>
      </c>
      <c r="BH96" s="285">
        <v>0</v>
      </c>
    </row>
    <row r="97" spans="1:60" x14ac:dyDescent="0.15">
      <c r="A97" s="162" t="s">
        <v>106</v>
      </c>
      <c r="B97" s="311">
        <v>2.5000000000000001E-4</v>
      </c>
      <c r="C97" s="311">
        <v>5.8400000000000006E-3</v>
      </c>
      <c r="D97" s="311">
        <v>6.2900000000000013E-3</v>
      </c>
      <c r="E97" s="311">
        <v>1.044E-2</v>
      </c>
      <c r="F97" s="311">
        <v>1.0820000000000001E-2</v>
      </c>
      <c r="G97" s="311">
        <v>4.581000000000001E-2</v>
      </c>
      <c r="H97" s="311">
        <v>8.0099999999999991E-2</v>
      </c>
      <c r="I97" s="311">
        <v>9.4799999999999995E-2</v>
      </c>
      <c r="J97" s="311">
        <v>9.7070000000000017E-2</v>
      </c>
      <c r="K97" s="311">
        <v>0.19699000000000003</v>
      </c>
      <c r="L97" s="311">
        <v>0.25124999999999997</v>
      </c>
      <c r="M97" s="311">
        <v>0.34079000000000009</v>
      </c>
      <c r="N97" s="311">
        <v>0.31658999999999998</v>
      </c>
      <c r="O97" s="311">
        <v>0.59313000000000016</v>
      </c>
      <c r="P97" s="311">
        <v>0.70392999999999994</v>
      </c>
      <c r="Q97" s="311">
        <v>0.82591000000000003</v>
      </c>
      <c r="R97" s="311">
        <v>0.87820000000000009</v>
      </c>
      <c r="S97" s="311">
        <v>1.0243</v>
      </c>
      <c r="T97" s="311">
        <v>1.1429100000000001</v>
      </c>
      <c r="U97" s="311">
        <v>1.3426400000000001</v>
      </c>
      <c r="V97" s="311">
        <v>1.5957800000000002</v>
      </c>
      <c r="W97" s="311">
        <v>1.6536971900000002</v>
      </c>
      <c r="X97" s="311">
        <v>1.8860499799999999</v>
      </c>
      <c r="Y97" s="311">
        <v>1.73896933</v>
      </c>
      <c r="Z97" s="311">
        <v>1.8581419600000002</v>
      </c>
      <c r="AA97" s="311">
        <v>1.94571275</v>
      </c>
      <c r="AB97" s="311">
        <v>2.0869352200000004</v>
      </c>
      <c r="AC97" s="311">
        <v>2.1703513000000001</v>
      </c>
      <c r="AD97" s="311">
        <v>2.4769991500000006</v>
      </c>
      <c r="AE97" s="311">
        <v>2.5824798600000003</v>
      </c>
      <c r="AF97" s="311">
        <v>2.8688826600000001</v>
      </c>
      <c r="AG97" s="311">
        <v>2.9650116400000002</v>
      </c>
      <c r="AH97" s="311">
        <v>3.2115693699999999</v>
      </c>
      <c r="AI97" s="311">
        <v>3.2597385500000007</v>
      </c>
      <c r="AJ97" s="311">
        <v>3.1723492900000001</v>
      </c>
      <c r="AK97" s="311">
        <v>3.1912157400000001</v>
      </c>
      <c r="AL97" s="311">
        <v>3.1845660825974025</v>
      </c>
      <c r="AM97" s="311">
        <v>3.1020342329032253</v>
      </c>
      <c r="AN97" s="311">
        <v>2.2565310334615383</v>
      </c>
      <c r="AO97" s="311">
        <v>2.7858236296815275</v>
      </c>
      <c r="AP97" s="311">
        <v>2.8376482374683536</v>
      </c>
      <c r="AQ97" s="311">
        <v>2.9280790601886779</v>
      </c>
      <c r="AR97" s="311">
        <v>2.6680201199999991</v>
      </c>
      <c r="AS97" s="311">
        <v>2.3923513246583838</v>
      </c>
      <c r="AT97" s="311">
        <v>2.5939216061111092</v>
      </c>
      <c r="AU97" s="311">
        <v>2.7441895179754585</v>
      </c>
      <c r="AV97" s="311">
        <v>1.5199923539634137</v>
      </c>
      <c r="AW97" s="311">
        <v>0.16682940109090894</v>
      </c>
      <c r="AX97" s="311">
        <v>0.13459300319277098</v>
      </c>
      <c r="AY97" s="311">
        <v>0</v>
      </c>
      <c r="AZ97" s="311">
        <v>4.1204411785714247E-2</v>
      </c>
      <c r="BA97" s="311">
        <v>0.16004674544378686</v>
      </c>
      <c r="BB97" s="311">
        <v>0.26166082769999999</v>
      </c>
      <c r="BC97" s="311">
        <v>0.43937183757894738</v>
      </c>
      <c r="BD97" s="311">
        <v>0.5851054699287177</v>
      </c>
      <c r="BE97" s="312">
        <v>0.381905845038498</v>
      </c>
      <c r="BF97" s="285">
        <v>-0.34907054194537546</v>
      </c>
      <c r="BG97" s="285">
        <v>-0.13835627185680321</v>
      </c>
      <c r="BH97" s="285">
        <v>1.5925139586302699E-2</v>
      </c>
    </row>
    <row r="98" spans="1:60" x14ac:dyDescent="0.15">
      <c r="A98" s="162" t="s">
        <v>105</v>
      </c>
      <c r="B98" s="311">
        <v>0</v>
      </c>
      <c r="C98" s="311">
        <v>0</v>
      </c>
      <c r="D98" s="311">
        <v>0</v>
      </c>
      <c r="E98" s="311">
        <v>0</v>
      </c>
      <c r="F98" s="311">
        <v>0</v>
      </c>
      <c r="G98" s="311">
        <v>0</v>
      </c>
      <c r="H98" s="311">
        <v>0</v>
      </c>
      <c r="I98" s="311">
        <v>0</v>
      </c>
      <c r="J98" s="311">
        <v>0</v>
      </c>
      <c r="K98" s="311">
        <v>0</v>
      </c>
      <c r="L98" s="311">
        <v>0</v>
      </c>
      <c r="M98" s="311">
        <v>0</v>
      </c>
      <c r="N98" s="311">
        <v>0</v>
      </c>
      <c r="O98" s="311">
        <v>0</v>
      </c>
      <c r="P98" s="311">
        <v>0</v>
      </c>
      <c r="Q98" s="311">
        <v>0</v>
      </c>
      <c r="R98" s="311">
        <v>0</v>
      </c>
      <c r="S98" s="311">
        <v>0</v>
      </c>
      <c r="T98" s="311">
        <v>0</v>
      </c>
      <c r="U98" s="311">
        <v>0</v>
      </c>
      <c r="V98" s="311">
        <v>0</v>
      </c>
      <c r="W98" s="311">
        <v>0</v>
      </c>
      <c r="X98" s="311">
        <v>0</v>
      </c>
      <c r="Y98" s="311">
        <v>0</v>
      </c>
      <c r="Z98" s="311">
        <v>0</v>
      </c>
      <c r="AA98" s="311">
        <v>0</v>
      </c>
      <c r="AB98" s="311">
        <v>0</v>
      </c>
      <c r="AC98" s="311">
        <v>0</v>
      </c>
      <c r="AD98" s="311">
        <v>0</v>
      </c>
      <c r="AE98" s="311">
        <v>0</v>
      </c>
      <c r="AF98" s="311">
        <v>0</v>
      </c>
      <c r="AG98" s="311">
        <v>0</v>
      </c>
      <c r="AH98" s="311">
        <v>0</v>
      </c>
      <c r="AI98" s="311">
        <v>0</v>
      </c>
      <c r="AJ98" s="311">
        <v>0</v>
      </c>
      <c r="AK98" s="311">
        <v>0</v>
      </c>
      <c r="AL98" s="311">
        <v>0</v>
      </c>
      <c r="AM98" s="311">
        <v>0</v>
      </c>
      <c r="AN98" s="311">
        <v>0</v>
      </c>
      <c r="AO98" s="311">
        <v>0</v>
      </c>
      <c r="AP98" s="311">
        <v>0</v>
      </c>
      <c r="AQ98" s="311">
        <v>0</v>
      </c>
      <c r="AR98" s="311">
        <v>0</v>
      </c>
      <c r="AS98" s="311">
        <v>0</v>
      </c>
      <c r="AT98" s="311">
        <v>0</v>
      </c>
      <c r="AU98" s="311">
        <v>0</v>
      </c>
      <c r="AV98" s="311">
        <v>0</v>
      </c>
      <c r="AW98" s="311">
        <v>0</v>
      </c>
      <c r="AX98" s="311">
        <v>0</v>
      </c>
      <c r="AY98" s="311">
        <v>0</v>
      </c>
      <c r="AZ98" s="311">
        <v>0</v>
      </c>
      <c r="BA98" s="311">
        <v>0</v>
      </c>
      <c r="BB98" s="311">
        <v>0</v>
      </c>
      <c r="BC98" s="311">
        <v>0</v>
      </c>
      <c r="BD98" s="311">
        <v>0</v>
      </c>
      <c r="BE98" s="312">
        <v>0</v>
      </c>
      <c r="BF98" s="285">
        <v>0</v>
      </c>
      <c r="BG98" s="285">
        <v>0</v>
      </c>
      <c r="BH98" s="285">
        <v>0</v>
      </c>
    </row>
    <row r="99" spans="1:60" x14ac:dyDescent="0.15">
      <c r="A99" s="162" t="s">
        <v>104</v>
      </c>
      <c r="B99" s="311">
        <v>0</v>
      </c>
      <c r="C99" s="311">
        <v>0</v>
      </c>
      <c r="D99" s="311">
        <v>0</v>
      </c>
      <c r="E99" s="311">
        <v>0</v>
      </c>
      <c r="F99" s="311">
        <v>0</v>
      </c>
      <c r="G99" s="311">
        <v>0</v>
      </c>
      <c r="H99" s="311">
        <v>0</v>
      </c>
      <c r="I99" s="311">
        <v>0</v>
      </c>
      <c r="J99" s="311">
        <v>0</v>
      </c>
      <c r="K99" s="311">
        <v>0</v>
      </c>
      <c r="L99" s="311">
        <v>0</v>
      </c>
      <c r="M99" s="311">
        <v>0</v>
      </c>
      <c r="N99" s="311">
        <v>0</v>
      </c>
      <c r="O99" s="311">
        <v>0</v>
      </c>
      <c r="P99" s="311">
        <v>0</v>
      </c>
      <c r="Q99" s="311">
        <v>0</v>
      </c>
      <c r="R99" s="311">
        <v>0</v>
      </c>
      <c r="S99" s="311">
        <v>0</v>
      </c>
      <c r="T99" s="311">
        <v>0</v>
      </c>
      <c r="U99" s="311">
        <v>0</v>
      </c>
      <c r="V99" s="311">
        <v>0</v>
      </c>
      <c r="W99" s="311">
        <v>0</v>
      </c>
      <c r="X99" s="311">
        <v>0</v>
      </c>
      <c r="Y99" s="311">
        <v>0</v>
      </c>
      <c r="Z99" s="311">
        <v>0</v>
      </c>
      <c r="AA99" s="311">
        <v>0</v>
      </c>
      <c r="AB99" s="311">
        <v>0</v>
      </c>
      <c r="AC99" s="311">
        <v>0</v>
      </c>
      <c r="AD99" s="311">
        <v>0</v>
      </c>
      <c r="AE99" s="311">
        <v>0</v>
      </c>
      <c r="AF99" s="311">
        <v>0</v>
      </c>
      <c r="AG99" s="311">
        <v>0</v>
      </c>
      <c r="AH99" s="311">
        <v>0</v>
      </c>
      <c r="AI99" s="311">
        <v>0</v>
      </c>
      <c r="AJ99" s="311">
        <v>0</v>
      </c>
      <c r="AK99" s="311">
        <v>0</v>
      </c>
      <c r="AL99" s="311">
        <v>0</v>
      </c>
      <c r="AM99" s="311">
        <v>0</v>
      </c>
      <c r="AN99" s="311">
        <v>0</v>
      </c>
      <c r="AO99" s="311">
        <v>0</v>
      </c>
      <c r="AP99" s="311">
        <v>0</v>
      </c>
      <c r="AQ99" s="311">
        <v>0</v>
      </c>
      <c r="AR99" s="311">
        <v>0</v>
      </c>
      <c r="AS99" s="311">
        <v>0</v>
      </c>
      <c r="AT99" s="311">
        <v>0</v>
      </c>
      <c r="AU99" s="311">
        <v>0</v>
      </c>
      <c r="AV99" s="311">
        <v>0</v>
      </c>
      <c r="AW99" s="311">
        <v>0</v>
      </c>
      <c r="AX99" s="311">
        <v>0</v>
      </c>
      <c r="AY99" s="311">
        <v>0</v>
      </c>
      <c r="AZ99" s="311">
        <v>0</v>
      </c>
      <c r="BA99" s="311">
        <v>0</v>
      </c>
      <c r="BB99" s="311">
        <v>0</v>
      </c>
      <c r="BC99" s="311">
        <v>0</v>
      </c>
      <c r="BD99" s="311">
        <v>0</v>
      </c>
      <c r="BE99" s="312">
        <v>0</v>
      </c>
      <c r="BF99" s="285">
        <v>0</v>
      </c>
      <c r="BG99" s="285">
        <v>0</v>
      </c>
      <c r="BH99" s="285">
        <v>0</v>
      </c>
    </row>
    <row r="100" spans="1:60" x14ac:dyDescent="0.15">
      <c r="A100" s="162" t="s">
        <v>103</v>
      </c>
      <c r="B100" s="311">
        <v>0</v>
      </c>
      <c r="C100" s="311">
        <v>0</v>
      </c>
      <c r="D100" s="311">
        <v>0</v>
      </c>
      <c r="E100" s="311">
        <v>0</v>
      </c>
      <c r="F100" s="311">
        <v>0</v>
      </c>
      <c r="G100" s="311">
        <v>0</v>
      </c>
      <c r="H100" s="311">
        <v>4.8613400000000005E-4</v>
      </c>
      <c r="I100" s="311">
        <v>2.0329240000000002E-3</v>
      </c>
      <c r="J100" s="311">
        <v>3.8006840000000012E-3</v>
      </c>
      <c r="K100" s="311">
        <v>5.3032800000000014E-3</v>
      </c>
      <c r="L100" s="311">
        <v>6.0987720000000014E-3</v>
      </c>
      <c r="M100" s="311">
        <v>5.1706980000000005E-3</v>
      </c>
      <c r="N100" s="311">
        <v>3.2703559999999999E-3</v>
      </c>
      <c r="O100" s="311">
        <v>1.6793720000000002E-3</v>
      </c>
      <c r="P100" s="311">
        <v>5.3032800000000016E-4</v>
      </c>
      <c r="Q100" s="311">
        <v>7.9549199999999997E-4</v>
      </c>
      <c r="R100" s="311">
        <v>1.6793720000000002E-3</v>
      </c>
      <c r="S100" s="311">
        <v>2.0329240000000002E-3</v>
      </c>
      <c r="T100" s="311">
        <v>2.7400280000000007E-3</v>
      </c>
      <c r="U100" s="311">
        <v>3.3145500000000012E-3</v>
      </c>
      <c r="V100" s="311">
        <v>3.8890720000000004E-3</v>
      </c>
      <c r="W100" s="311">
        <v>5.2590859999999988E-3</v>
      </c>
      <c r="X100" s="311">
        <v>3.0493860000000007E-3</v>
      </c>
      <c r="Y100" s="311">
        <v>1.9445360000000002E-3</v>
      </c>
      <c r="Z100" s="311">
        <v>1.1932380000000003E-3</v>
      </c>
      <c r="AA100" s="311">
        <v>4.1984300000000013E-3</v>
      </c>
      <c r="AB100" s="311">
        <v>4.1984300000000013E-3</v>
      </c>
      <c r="AC100" s="311">
        <v>5.5242500000000005E-3</v>
      </c>
      <c r="AD100" s="311">
        <v>4.0658480000000004E-3</v>
      </c>
      <c r="AE100" s="311">
        <v>5.8778020000000005E-3</v>
      </c>
      <c r="AF100" s="311">
        <v>5.2148920000000005E-3</v>
      </c>
      <c r="AG100" s="311">
        <v>3.2703559999999999E-3</v>
      </c>
      <c r="AH100" s="311">
        <v>4.5077880000000004E-3</v>
      </c>
      <c r="AI100" s="311">
        <v>3.9332660000000004E-3</v>
      </c>
      <c r="AJ100" s="311">
        <v>7.9549199999999997E-4</v>
      </c>
      <c r="AK100" s="311">
        <v>9.4575160000000026E-3</v>
      </c>
      <c r="AL100" s="311">
        <v>2.0724116259740265E-2</v>
      </c>
      <c r="AM100" s="311">
        <v>1.8714590825806451E-2</v>
      </c>
      <c r="AN100" s="311">
        <v>1.8681313730769228E-2</v>
      </c>
      <c r="AO100" s="311">
        <v>2.3534713375796171E-2</v>
      </c>
      <c r="AP100" s="311">
        <v>2.457567716166132E-2</v>
      </c>
      <c r="AQ100" s="311">
        <v>2.437411281425881E-2</v>
      </c>
      <c r="AR100" s="311">
        <v>2.2165211298952898E-2</v>
      </c>
      <c r="AS100" s="311">
        <v>1.6600861537902717E-2</v>
      </c>
      <c r="AT100" s="311">
        <v>2.4025280409008132E-2</v>
      </c>
      <c r="AU100" s="311">
        <v>2.3860440079160442E-2</v>
      </c>
      <c r="AV100" s="311">
        <v>3.6769115910343306E-2</v>
      </c>
      <c r="AW100" s="311">
        <v>2.5177238709677401E-2</v>
      </c>
      <c r="AX100" s="311">
        <v>3.9289322173467117E-2</v>
      </c>
      <c r="AY100" s="311">
        <v>4.2784811177921857E-2</v>
      </c>
      <c r="AZ100" s="311">
        <v>3.9207049555430515E-2</v>
      </c>
      <c r="BA100" s="311">
        <v>4.7893521251266863E-2</v>
      </c>
      <c r="BB100" s="311">
        <v>7.3052725793073037E-2</v>
      </c>
      <c r="BC100" s="311">
        <v>8.2749205481345886E-2</v>
      </c>
      <c r="BD100" s="311">
        <v>8.1857194851107026E-2</v>
      </c>
      <c r="BE100" s="312">
        <v>8.2995216986931797E-2</v>
      </c>
      <c r="BF100" s="285">
        <v>1.1132304857744746E-2</v>
      </c>
      <c r="BG100" s="285">
        <v>0.13041741424203823</v>
      </c>
      <c r="BH100" s="285">
        <v>3.4608279309763768E-3</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0</v>
      </c>
      <c r="O101" s="311">
        <v>0</v>
      </c>
      <c r="P101" s="311">
        <v>0</v>
      </c>
      <c r="Q101" s="311">
        <v>0</v>
      </c>
      <c r="R101" s="311">
        <v>0</v>
      </c>
      <c r="S101" s="311">
        <v>0</v>
      </c>
      <c r="T101" s="311">
        <v>0</v>
      </c>
      <c r="U101" s="311">
        <v>0</v>
      </c>
      <c r="V101" s="311">
        <v>0</v>
      </c>
      <c r="W101" s="311">
        <v>0</v>
      </c>
      <c r="X101" s="311">
        <v>0</v>
      </c>
      <c r="Y101" s="311">
        <v>0</v>
      </c>
      <c r="Z101" s="311">
        <v>0</v>
      </c>
      <c r="AA101" s="311">
        <v>0</v>
      </c>
      <c r="AB101" s="311">
        <v>0</v>
      </c>
      <c r="AC101" s="311">
        <v>0</v>
      </c>
      <c r="AD101" s="311">
        <v>0</v>
      </c>
      <c r="AE101" s="311">
        <v>0</v>
      </c>
      <c r="AF101" s="311">
        <v>0</v>
      </c>
      <c r="AG101" s="311">
        <v>0</v>
      </c>
      <c r="AH101" s="311">
        <v>0</v>
      </c>
      <c r="AI101" s="311">
        <v>0</v>
      </c>
      <c r="AJ101" s="311">
        <v>0</v>
      </c>
      <c r="AK101" s="311">
        <v>0</v>
      </c>
      <c r="AL101" s="311">
        <v>0</v>
      </c>
      <c r="AM101" s="311">
        <v>0</v>
      </c>
      <c r="AN101" s="311">
        <v>0</v>
      </c>
      <c r="AO101" s="311">
        <v>0</v>
      </c>
      <c r="AP101" s="311">
        <v>0</v>
      </c>
      <c r="AQ101" s="311">
        <v>0</v>
      </c>
      <c r="AR101" s="311">
        <v>0</v>
      </c>
      <c r="AS101" s="311">
        <v>0</v>
      </c>
      <c r="AT101" s="311">
        <v>0</v>
      </c>
      <c r="AU101" s="311">
        <v>0</v>
      </c>
      <c r="AV101" s="311">
        <v>0</v>
      </c>
      <c r="AW101" s="311">
        <v>0</v>
      </c>
      <c r="AX101" s="311">
        <v>0</v>
      </c>
      <c r="AY101" s="311">
        <v>0</v>
      </c>
      <c r="AZ101" s="311">
        <v>0</v>
      </c>
      <c r="BA101" s="311">
        <v>0</v>
      </c>
      <c r="BB101" s="311">
        <v>0</v>
      </c>
      <c r="BC101" s="311">
        <v>0</v>
      </c>
      <c r="BD101" s="311">
        <v>0</v>
      </c>
      <c r="BE101" s="312">
        <v>0</v>
      </c>
      <c r="BF101" s="285">
        <v>0</v>
      </c>
      <c r="BG101" s="285">
        <v>0</v>
      </c>
      <c r="BH101" s="285">
        <v>0</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0</v>
      </c>
      <c r="X102" s="311">
        <v>0</v>
      </c>
      <c r="Y102" s="311">
        <v>0</v>
      </c>
      <c r="Z102" s="311">
        <v>0</v>
      </c>
      <c r="AA102" s="311">
        <v>0</v>
      </c>
      <c r="AB102" s="311">
        <v>0</v>
      </c>
      <c r="AC102" s="311">
        <v>0</v>
      </c>
      <c r="AD102" s="311">
        <v>0</v>
      </c>
      <c r="AE102" s="311">
        <v>0</v>
      </c>
      <c r="AF102" s="311">
        <v>0</v>
      </c>
      <c r="AG102" s="311">
        <v>0</v>
      </c>
      <c r="AH102" s="311">
        <v>0</v>
      </c>
      <c r="AI102" s="311">
        <v>0</v>
      </c>
      <c r="AJ102" s="311">
        <v>0</v>
      </c>
      <c r="AK102" s="311">
        <v>0</v>
      </c>
      <c r="AL102" s="311">
        <v>0</v>
      </c>
      <c r="AM102" s="311">
        <v>0</v>
      </c>
      <c r="AN102" s="311">
        <v>0</v>
      </c>
      <c r="AO102" s="311">
        <v>0</v>
      </c>
      <c r="AP102" s="311">
        <v>0</v>
      </c>
      <c r="AQ102" s="311">
        <v>0</v>
      </c>
      <c r="AR102" s="311">
        <v>0</v>
      </c>
      <c r="AS102" s="311">
        <v>0</v>
      </c>
      <c r="AT102" s="311">
        <v>0</v>
      </c>
      <c r="AU102" s="311">
        <v>0</v>
      </c>
      <c r="AV102" s="311">
        <v>0</v>
      </c>
      <c r="AW102" s="311">
        <v>0</v>
      </c>
      <c r="AX102" s="311">
        <v>0</v>
      </c>
      <c r="AY102" s="311">
        <v>0</v>
      </c>
      <c r="AZ102" s="311">
        <v>0</v>
      </c>
      <c r="BA102" s="311">
        <v>0</v>
      </c>
      <c r="BB102" s="311">
        <v>0</v>
      </c>
      <c r="BC102" s="311">
        <v>0</v>
      </c>
      <c r="BD102" s="311">
        <v>0</v>
      </c>
      <c r="BE102" s="312">
        <v>0</v>
      </c>
      <c r="BF102" s="285">
        <v>0</v>
      </c>
      <c r="BG102" s="285">
        <v>0</v>
      </c>
      <c r="BH102" s="285">
        <v>0</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7.146600000000001E-4</v>
      </c>
      <c r="O103" s="311">
        <v>2.3243760000000006E-2</v>
      </c>
      <c r="P103" s="311">
        <v>3.1519039999999998E-2</v>
      </c>
      <c r="Q103" s="311">
        <v>3.4771540000000004E-2</v>
      </c>
      <c r="R103" s="311">
        <v>2.8972050000000003E-2</v>
      </c>
      <c r="S103" s="311">
        <v>3.7772889999999996E-2</v>
      </c>
      <c r="T103" s="311">
        <v>8.9650580000000021E-2</v>
      </c>
      <c r="U103" s="311">
        <v>0.11792059000000001</v>
      </c>
      <c r="V103" s="311">
        <v>0.16745341</v>
      </c>
      <c r="W103" s="311">
        <v>0.28311217000000005</v>
      </c>
      <c r="X103" s="311">
        <v>0.39314193000000008</v>
      </c>
      <c r="Y103" s="311">
        <v>0.40100672000000004</v>
      </c>
      <c r="Z103" s="311">
        <v>0.47365172000000005</v>
      </c>
      <c r="AA103" s="311">
        <v>0.52886562000000004</v>
      </c>
      <c r="AB103" s="311">
        <v>0.56310749999999998</v>
      </c>
      <c r="AC103" s="311">
        <v>0.56530214000000001</v>
      </c>
      <c r="AD103" s="311">
        <v>0.58138202999999999</v>
      </c>
      <c r="AE103" s="311">
        <v>0.58650917999999985</v>
      </c>
      <c r="AF103" s="311">
        <v>0.67028646999999997</v>
      </c>
      <c r="AG103" s="311">
        <v>0.73924340000000011</v>
      </c>
      <c r="AH103" s="311">
        <v>0.77085649000000012</v>
      </c>
      <c r="AI103" s="311">
        <v>0.89688971999999989</v>
      </c>
      <c r="AJ103" s="311">
        <v>1.0306377899999999</v>
      </c>
      <c r="AK103" s="311">
        <v>1.0896373999999998</v>
      </c>
      <c r="AL103" s="311">
        <v>1.1140489642207791</v>
      </c>
      <c r="AM103" s="311">
        <v>1.1756609332258063</v>
      </c>
      <c r="AN103" s="311">
        <v>1.2717807524999996</v>
      </c>
      <c r="AO103" s="311">
        <v>1.2738450221656048</v>
      </c>
      <c r="AP103" s="311">
        <v>1.4213411720886071</v>
      </c>
      <c r="AQ103" s="311">
        <v>1.4313572145283016</v>
      </c>
      <c r="AR103" s="311">
        <v>1.3668366307499993</v>
      </c>
      <c r="AS103" s="311">
        <v>1.4345692054658374</v>
      </c>
      <c r="AT103" s="311">
        <v>1.3956131772222211</v>
      </c>
      <c r="AU103" s="311">
        <v>1.3947941065030667</v>
      </c>
      <c r="AV103" s="311">
        <v>1.4434533762804864</v>
      </c>
      <c r="AW103" s="311">
        <v>1.3939439896363626</v>
      </c>
      <c r="AX103" s="311">
        <v>1.2791534860843365</v>
      </c>
      <c r="AY103" s="311">
        <v>1.4329458792215555</v>
      </c>
      <c r="AZ103" s="311">
        <v>1.5005148599999985</v>
      </c>
      <c r="BA103" s="311">
        <v>1.4665828942011818</v>
      </c>
      <c r="BB103" s="311">
        <v>1.3358405249999998</v>
      </c>
      <c r="BC103" s="311">
        <v>1.1945207563157891</v>
      </c>
      <c r="BD103" s="311">
        <v>1.3006941450466531</v>
      </c>
      <c r="BE103" s="312">
        <v>1.4226929669224486</v>
      </c>
      <c r="BF103" s="285">
        <v>9.0806653563949569E-2</v>
      </c>
      <c r="BG103" s="285">
        <v>-7.0188313913608358E-3</v>
      </c>
      <c r="BH103" s="285">
        <v>5.9325051923222669E-2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0</v>
      </c>
      <c r="AK104" s="311">
        <v>0</v>
      </c>
      <c r="AL104" s="311">
        <v>0</v>
      </c>
      <c r="AM104" s="311">
        <v>0</v>
      </c>
      <c r="AN104" s="311">
        <v>0</v>
      </c>
      <c r="AO104" s="311">
        <v>0</v>
      </c>
      <c r="AP104" s="311">
        <v>0</v>
      </c>
      <c r="AQ104" s="311">
        <v>0</v>
      </c>
      <c r="AR104" s="311">
        <v>0</v>
      </c>
      <c r="AS104" s="311">
        <v>0</v>
      </c>
      <c r="AT104" s="311">
        <v>0</v>
      </c>
      <c r="AU104" s="311">
        <v>0</v>
      </c>
      <c r="AV104" s="311">
        <v>0</v>
      </c>
      <c r="AW104" s="311">
        <v>0</v>
      </c>
      <c r="AX104" s="311">
        <v>0</v>
      </c>
      <c r="AY104" s="311">
        <v>0</v>
      </c>
      <c r="AZ104" s="311">
        <v>0</v>
      </c>
      <c r="BA104" s="311">
        <v>0</v>
      </c>
      <c r="BB104" s="311">
        <v>0</v>
      </c>
      <c r="BC104" s="311">
        <v>0</v>
      </c>
      <c r="BD104" s="311">
        <v>0</v>
      </c>
      <c r="BE104" s="312">
        <v>0</v>
      </c>
      <c r="BF104" s="285">
        <v>0</v>
      </c>
      <c r="BG104" s="285">
        <v>0</v>
      </c>
      <c r="BH104" s="285">
        <v>0</v>
      </c>
    </row>
    <row r="105" spans="1:60" x14ac:dyDescent="0.15">
      <c r="A105" s="162" t="s">
        <v>98</v>
      </c>
      <c r="B105" s="311">
        <v>0</v>
      </c>
      <c r="C105" s="311">
        <v>0</v>
      </c>
      <c r="D105" s="311">
        <v>0</v>
      </c>
      <c r="E105" s="311">
        <v>0</v>
      </c>
      <c r="F105" s="311">
        <v>0</v>
      </c>
      <c r="G105" s="311">
        <v>0</v>
      </c>
      <c r="H105" s="311">
        <v>0</v>
      </c>
      <c r="I105" s="311">
        <v>0</v>
      </c>
      <c r="J105" s="311">
        <v>0</v>
      </c>
      <c r="K105" s="311">
        <v>0</v>
      </c>
      <c r="L105" s="311">
        <v>0</v>
      </c>
      <c r="M105" s="311">
        <v>0</v>
      </c>
      <c r="N105" s="311">
        <v>9.8999999999999999E-4</v>
      </c>
      <c r="O105" s="311">
        <v>2.6699999999999998E-2</v>
      </c>
      <c r="P105" s="311">
        <v>6.3289999999999985E-2</v>
      </c>
      <c r="Q105" s="311">
        <v>8.1989999999999993E-2</v>
      </c>
      <c r="R105" s="311">
        <v>0.10668000000000002</v>
      </c>
      <c r="S105" s="311">
        <v>0.13084207</v>
      </c>
      <c r="T105" s="311">
        <v>0.18903699000000002</v>
      </c>
      <c r="U105" s="311">
        <v>0.24588945999999995</v>
      </c>
      <c r="V105" s="311">
        <v>0.28726740000000001</v>
      </c>
      <c r="W105" s="311">
        <v>0.26940797000000005</v>
      </c>
      <c r="X105" s="311">
        <v>0.33128328000000001</v>
      </c>
      <c r="Y105" s="311">
        <v>0.30651255000000011</v>
      </c>
      <c r="Z105" s="311">
        <v>0.28276138000000006</v>
      </c>
      <c r="AA105" s="311">
        <v>0.32865953000000009</v>
      </c>
      <c r="AB105" s="311">
        <v>0.35290082000000006</v>
      </c>
      <c r="AC105" s="311">
        <v>0.33844504999999997</v>
      </c>
      <c r="AD105" s="311">
        <v>0.34354154999999997</v>
      </c>
      <c r="AE105" s="311">
        <v>0.34870544999999997</v>
      </c>
      <c r="AF105" s="311">
        <v>0.35315640000000004</v>
      </c>
      <c r="AG105" s="311">
        <v>0.37787690959999998</v>
      </c>
      <c r="AH105" s="311">
        <v>0.36269470599999998</v>
      </c>
      <c r="AI105" s="311">
        <v>0.3682446526</v>
      </c>
      <c r="AJ105" s="311">
        <v>0.38415805199999997</v>
      </c>
      <c r="AK105" s="311">
        <v>0.38502790520000002</v>
      </c>
      <c r="AL105" s="311">
        <v>0.35255991085714278</v>
      </c>
      <c r="AM105" s="311">
        <v>0.39042560206858057</v>
      </c>
      <c r="AN105" s="311">
        <v>0.38143659703846144</v>
      </c>
      <c r="AO105" s="311">
        <v>0.38483948694267495</v>
      </c>
      <c r="AP105" s="311">
        <v>0.38707071037974672</v>
      </c>
      <c r="AQ105" s="311">
        <v>0.38365950713207531</v>
      </c>
      <c r="AR105" s="311">
        <v>0.38765571749999983</v>
      </c>
      <c r="AS105" s="311">
        <v>0.38798195768944088</v>
      </c>
      <c r="AT105" s="311">
        <v>0.39261621644444428</v>
      </c>
      <c r="AU105" s="311">
        <v>0.39074781793251517</v>
      </c>
      <c r="AV105" s="311">
        <v>0.39291604221951199</v>
      </c>
      <c r="AW105" s="311">
        <v>0.37481967632727242</v>
      </c>
      <c r="AX105" s="311">
        <v>0.38378446265060212</v>
      </c>
      <c r="AY105" s="311">
        <v>0.38835408233532898</v>
      </c>
      <c r="AZ105" s="311">
        <v>0.3321477054642854</v>
      </c>
      <c r="BA105" s="311">
        <v>0.2866383714674553</v>
      </c>
      <c r="BB105" s="311">
        <v>0.20200977719999996</v>
      </c>
      <c r="BC105" s="311">
        <v>0.24768469313684205</v>
      </c>
      <c r="BD105" s="311">
        <v>0.28814333482998772</v>
      </c>
      <c r="BE105" s="312">
        <v>0.2792407068786939</v>
      </c>
      <c r="BF105" s="285">
        <v>-3.3544349405241203E-2</v>
      </c>
      <c r="BG105" s="285">
        <v>-3.046378816352191E-2</v>
      </c>
      <c r="BH105" s="285">
        <v>1.1644093152784196E-2</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0</v>
      </c>
      <c r="S106" s="311">
        <v>0</v>
      </c>
      <c r="T106" s="311">
        <v>0</v>
      </c>
      <c r="U106" s="311">
        <v>0</v>
      </c>
      <c r="V106" s="311">
        <v>0</v>
      </c>
      <c r="W106" s="311">
        <v>0</v>
      </c>
      <c r="X106" s="311">
        <v>0</v>
      </c>
      <c r="Y106" s="311">
        <v>0</v>
      </c>
      <c r="Z106" s="311">
        <v>0</v>
      </c>
      <c r="AA106" s="311">
        <v>0</v>
      </c>
      <c r="AB106" s="311">
        <v>0</v>
      </c>
      <c r="AC106" s="311">
        <v>0</v>
      </c>
      <c r="AD106" s="311">
        <v>0</v>
      </c>
      <c r="AE106" s="311">
        <v>0</v>
      </c>
      <c r="AF106" s="311">
        <v>0</v>
      </c>
      <c r="AG106" s="311">
        <v>0</v>
      </c>
      <c r="AH106" s="311">
        <v>0</v>
      </c>
      <c r="AI106" s="311">
        <v>0</v>
      </c>
      <c r="AJ106" s="311">
        <v>0</v>
      </c>
      <c r="AK106" s="311">
        <v>0</v>
      </c>
      <c r="AL106" s="311">
        <v>0</v>
      </c>
      <c r="AM106" s="311">
        <v>0</v>
      </c>
      <c r="AN106" s="311">
        <v>0</v>
      </c>
      <c r="AO106" s="311">
        <v>0</v>
      </c>
      <c r="AP106" s="311">
        <v>0</v>
      </c>
      <c r="AQ106" s="311">
        <v>0</v>
      </c>
      <c r="AR106" s="311">
        <v>0</v>
      </c>
      <c r="AS106" s="311">
        <v>0</v>
      </c>
      <c r="AT106" s="311">
        <v>0</v>
      </c>
      <c r="AU106" s="311">
        <v>0</v>
      </c>
      <c r="AV106" s="311">
        <v>0</v>
      </c>
      <c r="AW106" s="311">
        <v>0</v>
      </c>
      <c r="AX106" s="311">
        <v>0</v>
      </c>
      <c r="AY106" s="311">
        <v>0</v>
      </c>
      <c r="AZ106" s="311">
        <v>0</v>
      </c>
      <c r="BA106" s="311">
        <v>0</v>
      </c>
      <c r="BB106" s="311">
        <v>0</v>
      </c>
      <c r="BC106" s="311">
        <v>0</v>
      </c>
      <c r="BD106" s="311">
        <v>0</v>
      </c>
      <c r="BE106" s="312">
        <v>0</v>
      </c>
      <c r="BF106" s="285">
        <v>0</v>
      </c>
      <c r="BG106" s="285">
        <v>0</v>
      </c>
      <c r="BH106" s="285">
        <v>0</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0</v>
      </c>
      <c r="S107" s="311">
        <v>0</v>
      </c>
      <c r="T107" s="311">
        <v>0</v>
      </c>
      <c r="U107" s="311">
        <v>0</v>
      </c>
      <c r="V107" s="311">
        <v>0</v>
      </c>
      <c r="W107" s="311">
        <v>0</v>
      </c>
      <c r="X107" s="311">
        <v>0</v>
      </c>
      <c r="Y107" s="311">
        <v>0</v>
      </c>
      <c r="Z107" s="311">
        <v>0</v>
      </c>
      <c r="AA107" s="311">
        <v>0</v>
      </c>
      <c r="AB107" s="311">
        <v>0</v>
      </c>
      <c r="AC107" s="311">
        <v>0</v>
      </c>
      <c r="AD107" s="311">
        <v>0</v>
      </c>
      <c r="AE107" s="311">
        <v>0</v>
      </c>
      <c r="AF107" s="311">
        <v>0</v>
      </c>
      <c r="AG107" s="311">
        <v>0</v>
      </c>
      <c r="AH107" s="311">
        <v>0</v>
      </c>
      <c r="AI107" s="311">
        <v>0</v>
      </c>
      <c r="AJ107" s="311">
        <v>0</v>
      </c>
      <c r="AK107" s="311">
        <v>0</v>
      </c>
      <c r="AL107" s="311">
        <v>0</v>
      </c>
      <c r="AM107" s="311">
        <v>0</v>
      </c>
      <c r="AN107" s="311">
        <v>0</v>
      </c>
      <c r="AO107" s="311">
        <v>0</v>
      </c>
      <c r="AP107" s="311">
        <v>0</v>
      </c>
      <c r="AQ107" s="311">
        <v>0</v>
      </c>
      <c r="AR107" s="311">
        <v>0</v>
      </c>
      <c r="AS107" s="311">
        <v>0</v>
      </c>
      <c r="AT107" s="311">
        <v>0</v>
      </c>
      <c r="AU107" s="311">
        <v>0</v>
      </c>
      <c r="AV107" s="311">
        <v>0</v>
      </c>
      <c r="AW107" s="311">
        <v>0</v>
      </c>
      <c r="AX107" s="311">
        <v>0</v>
      </c>
      <c r="AY107" s="311">
        <v>0</v>
      </c>
      <c r="AZ107" s="311">
        <v>0</v>
      </c>
      <c r="BA107" s="311">
        <v>0</v>
      </c>
      <c r="BB107" s="311">
        <v>0</v>
      </c>
      <c r="BC107" s="311">
        <v>0</v>
      </c>
      <c r="BD107" s="311">
        <v>0</v>
      </c>
      <c r="BE107" s="312">
        <v>0</v>
      </c>
      <c r="BF107" s="285">
        <v>0</v>
      </c>
      <c r="BG107" s="285">
        <v>0</v>
      </c>
      <c r="BH107" s="285">
        <v>0</v>
      </c>
    </row>
    <row r="108" spans="1:60" x14ac:dyDescent="0.15">
      <c r="A108" s="162" t="s">
        <v>95</v>
      </c>
      <c r="B108" s="311">
        <v>0</v>
      </c>
      <c r="C108" s="311">
        <v>0</v>
      </c>
      <c r="D108" s="311">
        <v>0</v>
      </c>
      <c r="E108" s="311">
        <v>0</v>
      </c>
      <c r="F108" s="311">
        <v>0</v>
      </c>
      <c r="G108" s="311">
        <v>0</v>
      </c>
      <c r="H108" s="311">
        <v>0</v>
      </c>
      <c r="I108" s="311">
        <v>0</v>
      </c>
      <c r="J108" s="311">
        <v>0</v>
      </c>
      <c r="K108" s="311">
        <v>0</v>
      </c>
      <c r="L108" s="311">
        <v>0</v>
      </c>
      <c r="M108" s="311">
        <v>0</v>
      </c>
      <c r="N108" s="311">
        <v>0</v>
      </c>
      <c r="O108" s="311">
        <v>0</v>
      </c>
      <c r="P108" s="311">
        <v>0</v>
      </c>
      <c r="Q108" s="311">
        <v>0</v>
      </c>
      <c r="R108" s="311">
        <v>0</v>
      </c>
      <c r="S108" s="311">
        <v>0</v>
      </c>
      <c r="T108" s="311">
        <v>0</v>
      </c>
      <c r="U108" s="311">
        <v>0</v>
      </c>
      <c r="V108" s="311">
        <v>0</v>
      </c>
      <c r="W108" s="311">
        <v>0</v>
      </c>
      <c r="X108" s="311">
        <v>0</v>
      </c>
      <c r="Y108" s="311">
        <v>0</v>
      </c>
      <c r="Z108" s="311">
        <v>0</v>
      </c>
      <c r="AA108" s="311">
        <v>0</v>
      </c>
      <c r="AB108" s="311">
        <v>0</v>
      </c>
      <c r="AC108" s="311">
        <v>0</v>
      </c>
      <c r="AD108" s="311">
        <v>0</v>
      </c>
      <c r="AE108" s="311">
        <v>0</v>
      </c>
      <c r="AF108" s="311">
        <v>0</v>
      </c>
      <c r="AG108" s="311">
        <v>0</v>
      </c>
      <c r="AH108" s="311">
        <v>0</v>
      </c>
      <c r="AI108" s="311">
        <v>0</v>
      </c>
      <c r="AJ108" s="311">
        <v>0</v>
      </c>
      <c r="AK108" s="311">
        <v>0</v>
      </c>
      <c r="AL108" s="311">
        <v>0</v>
      </c>
      <c r="AM108" s="311">
        <v>0</v>
      </c>
      <c r="AN108" s="311">
        <v>0</v>
      </c>
      <c r="AO108" s="311">
        <v>0</v>
      </c>
      <c r="AP108" s="311">
        <v>0</v>
      </c>
      <c r="AQ108" s="311">
        <v>0</v>
      </c>
      <c r="AR108" s="311">
        <v>0</v>
      </c>
      <c r="AS108" s="311">
        <v>0</v>
      </c>
      <c r="AT108" s="311">
        <v>0</v>
      </c>
      <c r="AU108" s="311">
        <v>0</v>
      </c>
      <c r="AV108" s="311">
        <v>0</v>
      </c>
      <c r="AW108" s="311">
        <v>0</v>
      </c>
      <c r="AX108" s="311">
        <v>0</v>
      </c>
      <c r="AY108" s="311">
        <v>0</v>
      </c>
      <c r="AZ108" s="311">
        <v>0</v>
      </c>
      <c r="BA108" s="311">
        <v>0</v>
      </c>
      <c r="BB108" s="311">
        <v>0</v>
      </c>
      <c r="BC108" s="311">
        <v>0</v>
      </c>
      <c r="BD108" s="311">
        <v>0</v>
      </c>
      <c r="BE108" s="312">
        <v>0</v>
      </c>
      <c r="BF108" s="285">
        <v>0</v>
      </c>
      <c r="BG108" s="285">
        <v>0</v>
      </c>
      <c r="BH108" s="285">
        <v>0</v>
      </c>
    </row>
    <row r="109" spans="1:60" s="161" customFormat="1" x14ac:dyDescent="0.15">
      <c r="A109" s="163" t="s">
        <v>94</v>
      </c>
      <c r="B109" s="313">
        <v>2.5000000000000001E-4</v>
      </c>
      <c r="C109" s="313">
        <v>5.8400000000000006E-3</v>
      </c>
      <c r="D109" s="313">
        <v>6.2900000000000013E-3</v>
      </c>
      <c r="E109" s="313">
        <v>1.044E-2</v>
      </c>
      <c r="F109" s="313">
        <v>1.8067816000000004E-2</v>
      </c>
      <c r="G109" s="313">
        <v>5.8891424000000012E-2</v>
      </c>
      <c r="H109" s="313">
        <v>9.0308813999999987E-2</v>
      </c>
      <c r="I109" s="313">
        <v>0.10606947</v>
      </c>
      <c r="J109" s="313">
        <v>0.12040443200000002</v>
      </c>
      <c r="K109" s="313">
        <v>0.22028023800000002</v>
      </c>
      <c r="L109" s="313">
        <v>0.27878286199999996</v>
      </c>
      <c r="M109" s="313">
        <v>0.37252129200000006</v>
      </c>
      <c r="N109" s="313">
        <v>0.34008230199999995</v>
      </c>
      <c r="O109" s="313">
        <v>0.66738046000000006</v>
      </c>
      <c r="P109" s="313">
        <v>0.82273638199999988</v>
      </c>
      <c r="Q109" s="313">
        <v>0.96795050800000004</v>
      </c>
      <c r="R109" s="313">
        <v>1.0401916740000001</v>
      </c>
      <c r="S109" s="313">
        <v>1.2165145559999999</v>
      </c>
      <c r="T109" s="313">
        <v>1.4550966220000001</v>
      </c>
      <c r="U109" s="313">
        <v>1.750157916</v>
      </c>
      <c r="V109" s="313">
        <v>2.0994677620000006</v>
      </c>
      <c r="W109" s="313">
        <v>2.2616808000000002</v>
      </c>
      <c r="X109" s="313">
        <v>2.6667341520000001</v>
      </c>
      <c r="Y109" s="313">
        <v>2.5091998860000002</v>
      </c>
      <c r="Z109" s="313">
        <v>2.6559648380000005</v>
      </c>
      <c r="AA109" s="313">
        <v>2.8713850480000001</v>
      </c>
      <c r="AB109" s="313">
        <v>3.0612796200000005</v>
      </c>
      <c r="AC109" s="313">
        <v>3.1436598459999998</v>
      </c>
      <c r="AD109" s="313">
        <v>3.4842979240000007</v>
      </c>
      <c r="AE109" s="313">
        <v>3.7205853780000004</v>
      </c>
      <c r="AF109" s="313">
        <v>4.1020166840000005</v>
      </c>
      <c r="AG109" s="313">
        <v>4.3127950996000006</v>
      </c>
      <c r="AH109" s="313">
        <v>4.5945264799999999</v>
      </c>
      <c r="AI109" s="313">
        <v>4.7835173505999995</v>
      </c>
      <c r="AJ109" s="313">
        <v>4.8647093439999995</v>
      </c>
      <c r="AK109" s="313">
        <v>5.0003927532000008</v>
      </c>
      <c r="AL109" s="313">
        <v>5.0331431574935062</v>
      </c>
      <c r="AM109" s="313">
        <v>5.125891587913741</v>
      </c>
      <c r="AN109" s="313">
        <v>4.5314422903846143</v>
      </c>
      <c r="AO109" s="313">
        <v>5.1670189668152853</v>
      </c>
      <c r="AP109" s="313">
        <v>5.356375986971786</v>
      </c>
      <c r="AQ109" s="313">
        <v>5.4648685286255789</v>
      </c>
      <c r="AR109" s="313">
        <v>5.2093122007989496</v>
      </c>
      <c r="AS109" s="313">
        <v>5.0261979884819983</v>
      </c>
      <c r="AT109" s="313">
        <v>5.2265826801867812</v>
      </c>
      <c r="AU109" s="313">
        <v>5.4718189419994028</v>
      </c>
      <c r="AV109" s="313">
        <v>4.5072661597152175</v>
      </c>
      <c r="AW109" s="313">
        <v>3.1797454148551294</v>
      </c>
      <c r="AX109" s="313">
        <v>3.1715058198843087</v>
      </c>
      <c r="AY109" s="313">
        <v>3.4023605152497751</v>
      </c>
      <c r="AZ109" s="313">
        <v>3.8227116518054269</v>
      </c>
      <c r="BA109" s="313">
        <v>4.2342166246713813</v>
      </c>
      <c r="BB109" s="313">
        <v>4.442193905693073</v>
      </c>
      <c r="BC109" s="313">
        <v>4.9532011767234492</v>
      </c>
      <c r="BD109" s="313">
        <v>5.7668433590767849</v>
      </c>
      <c r="BE109" s="313">
        <v>5.8155261343571851</v>
      </c>
      <c r="BF109" s="286">
        <v>5.6865355222701641E-3</v>
      </c>
      <c r="BG109" s="286">
        <v>9.8852590902738235E-3</v>
      </c>
      <c r="BH109" s="286">
        <v>0.24250235145810262</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831" t="s">
        <v>93</v>
      </c>
      <c r="B111" s="834">
        <v>0.25539724242105261</v>
      </c>
      <c r="C111" s="834">
        <v>0.34433290326315791</v>
      </c>
      <c r="D111" s="834">
        <v>0.41006014000000002</v>
      </c>
      <c r="E111" s="834">
        <v>0.52113164073684215</v>
      </c>
      <c r="F111" s="834">
        <v>0.61783411557894741</v>
      </c>
      <c r="G111" s="834">
        <v>0.78874657126315795</v>
      </c>
      <c r="H111" s="834">
        <v>1.0970417736842106</v>
      </c>
      <c r="I111" s="834">
        <v>1.5217514884210526</v>
      </c>
      <c r="J111" s="834">
        <v>2.0390157934736841</v>
      </c>
      <c r="K111" s="834">
        <v>2.6660009335789479</v>
      </c>
      <c r="L111" s="834">
        <v>3.6984819067368422</v>
      </c>
      <c r="M111" s="834">
        <v>4.3267142097894737</v>
      </c>
      <c r="N111" s="834">
        <v>5.3854781357894739</v>
      </c>
      <c r="O111" s="834">
        <v>6.2579439603157905</v>
      </c>
      <c r="P111" s="834">
        <v>6.5085989472631578</v>
      </c>
      <c r="Q111" s="834">
        <v>7.119242230210526</v>
      </c>
      <c r="R111" s="834">
        <v>8.4075076169473686</v>
      </c>
      <c r="S111" s="834">
        <v>9.1217754249473693</v>
      </c>
      <c r="T111" s="834">
        <v>10.338127101789473</v>
      </c>
      <c r="U111" s="834">
        <v>12.545684382736844</v>
      </c>
      <c r="V111" s="834">
        <v>14.889216372105265</v>
      </c>
      <c r="W111" s="834">
        <v>15.947357344842105</v>
      </c>
      <c r="X111" s="834">
        <v>17.34733116831579</v>
      </c>
      <c r="Y111" s="834">
        <v>18.912492670736846</v>
      </c>
      <c r="Z111" s="834">
        <v>19.450105857263161</v>
      </c>
      <c r="AA111" s="834">
        <v>20.004620235578951</v>
      </c>
      <c r="AB111" s="834">
        <v>20.961747045894736</v>
      </c>
      <c r="AC111" s="834">
        <v>21.120891408320158</v>
      </c>
      <c r="AD111" s="834">
        <v>21.848260613265136</v>
      </c>
      <c r="AE111" s="834">
        <v>22.258443239483338</v>
      </c>
      <c r="AF111" s="834">
        <v>23.223959780838811</v>
      </c>
      <c r="AG111" s="834">
        <v>24.06801051729953</v>
      </c>
      <c r="AH111" s="834">
        <v>23.902765576013945</v>
      </c>
      <c r="AI111" s="834">
        <v>24.313804300414525</v>
      </c>
      <c r="AJ111" s="834">
        <v>25.243614844050228</v>
      </c>
      <c r="AK111" s="834">
        <v>25.808990807151829</v>
      </c>
      <c r="AL111" s="834">
        <v>26.3653551619628</v>
      </c>
      <c r="AM111" s="834">
        <v>26.613812572238132</v>
      </c>
      <c r="AN111" s="834">
        <v>25.907690420790654</v>
      </c>
      <c r="AO111" s="834">
        <v>26.912458579776295</v>
      </c>
      <c r="AP111" s="834">
        <v>26.812454509171744</v>
      </c>
      <c r="AQ111" s="834">
        <v>26.975790342277147</v>
      </c>
      <c r="AR111" s="834">
        <v>26.260919823012191</v>
      </c>
      <c r="AS111" s="834">
        <v>26.01672544409379</v>
      </c>
      <c r="AT111" s="834">
        <v>25.490399488179285</v>
      </c>
      <c r="AU111" s="834">
        <v>25.986589020002747</v>
      </c>
      <c r="AV111" s="834">
        <v>24.747531245743438</v>
      </c>
      <c r="AW111" s="834">
        <v>22.910864916662845</v>
      </c>
      <c r="AX111" s="834">
        <v>22.954915343874788</v>
      </c>
      <c r="AY111" s="834">
        <v>23.283326397326366</v>
      </c>
      <c r="AZ111" s="834">
        <v>23.456288143920876</v>
      </c>
      <c r="BA111" s="834">
        <v>23.664351638223494</v>
      </c>
      <c r="BB111" s="834">
        <v>23.735112224900028</v>
      </c>
      <c r="BC111" s="834">
        <v>24.127270371318883</v>
      </c>
      <c r="BD111" s="834">
        <v>24.929971957785185</v>
      </c>
      <c r="BE111" s="834">
        <v>23.981318529036777</v>
      </c>
      <c r="BF111" s="833">
        <v>-4.0680998706583371E-2</v>
      </c>
      <c r="BG111" s="833">
        <v>-2.2206425089149606E-3</v>
      </c>
      <c r="BH111" s="833">
        <v>1</v>
      </c>
    </row>
    <row r="112" spans="1:60" x14ac:dyDescent="0.15">
      <c r="A112" s="168" t="s">
        <v>92</v>
      </c>
      <c r="B112" s="311">
        <v>0.23679156842105265</v>
      </c>
      <c r="C112" s="311">
        <v>0.32357430526315789</v>
      </c>
      <c r="D112" s="311">
        <v>0.38714119999999996</v>
      </c>
      <c r="E112" s="311">
        <v>0.48961809473684209</v>
      </c>
      <c r="F112" s="311">
        <v>0.57374883157894729</v>
      </c>
      <c r="G112" s="311">
        <v>0.7313305052631579</v>
      </c>
      <c r="H112" s="311">
        <v>1.0325404736842103</v>
      </c>
      <c r="I112" s="311">
        <v>1.4114203684210527</v>
      </c>
      <c r="J112" s="311">
        <v>1.8721211894736842</v>
      </c>
      <c r="K112" s="311">
        <v>2.4082046315789474</v>
      </c>
      <c r="L112" s="311">
        <v>3.3338328947368407</v>
      </c>
      <c r="M112" s="311">
        <v>3.8376661157894736</v>
      </c>
      <c r="N112" s="311">
        <v>4.7771823757894749</v>
      </c>
      <c r="O112" s="311">
        <v>5.5942502863157886</v>
      </c>
      <c r="P112" s="311">
        <v>5.7364145452631581</v>
      </c>
      <c r="Q112" s="311">
        <v>6.1876902242105265</v>
      </c>
      <c r="R112" s="311">
        <v>7.2813410289473701</v>
      </c>
      <c r="S112" s="311">
        <v>7.8133028689473711</v>
      </c>
      <c r="T112" s="311">
        <v>8.805247095789472</v>
      </c>
      <c r="U112" s="311">
        <v>10.544462684736843</v>
      </c>
      <c r="V112" s="311">
        <v>12.657602982105267</v>
      </c>
      <c r="W112" s="311">
        <v>13.808177280842107</v>
      </c>
      <c r="X112" s="311">
        <v>14.859843168315789</v>
      </c>
      <c r="Y112" s="311">
        <v>16.056354950736839</v>
      </c>
      <c r="Z112" s="311">
        <v>16.711377377263162</v>
      </c>
      <c r="AA112" s="311">
        <v>17.33645340157895</v>
      </c>
      <c r="AB112" s="311">
        <v>18.278710477894737</v>
      </c>
      <c r="AC112" s="311">
        <v>18.477684629473686</v>
      </c>
      <c r="AD112" s="311">
        <v>19.179390274736843</v>
      </c>
      <c r="AE112" s="311">
        <v>19.703146218947374</v>
      </c>
      <c r="AF112" s="311">
        <v>20.575256740526314</v>
      </c>
      <c r="AG112" s="311">
        <v>21.138026576842105</v>
      </c>
      <c r="AH112" s="311">
        <v>20.922999765263164</v>
      </c>
      <c r="AI112" s="311">
        <v>21.415311345334544</v>
      </c>
      <c r="AJ112" s="311">
        <v>22.172402581285606</v>
      </c>
      <c r="AK112" s="311">
        <v>22.500171193004473</v>
      </c>
      <c r="AL112" s="311">
        <v>22.927028937940989</v>
      </c>
      <c r="AM112" s="311">
        <v>23.008812801179229</v>
      </c>
      <c r="AN112" s="311">
        <v>22.06504665474607</v>
      </c>
      <c r="AO112" s="311">
        <v>22.98739280145427</v>
      </c>
      <c r="AP112" s="311">
        <v>22.876369318668313</v>
      </c>
      <c r="AQ112" s="311">
        <v>22.926528395817552</v>
      </c>
      <c r="AR112" s="311">
        <v>22.13714400050042</v>
      </c>
      <c r="AS112" s="311">
        <v>21.807395551693681</v>
      </c>
      <c r="AT112" s="311">
        <v>21.326006374371637</v>
      </c>
      <c r="AU112" s="311">
        <v>21.610754014183257</v>
      </c>
      <c r="AV112" s="311">
        <v>20.135625531577997</v>
      </c>
      <c r="AW112" s="311">
        <v>18.193939259810563</v>
      </c>
      <c r="AX112" s="311">
        <v>18.211955617206424</v>
      </c>
      <c r="AY112" s="311">
        <v>18.218093990908912</v>
      </c>
      <c r="AZ112" s="311">
        <v>17.984062674076689</v>
      </c>
      <c r="BA112" s="311">
        <v>17.86407694387918</v>
      </c>
      <c r="BB112" s="311">
        <v>17.638097753949076</v>
      </c>
      <c r="BC112" s="311">
        <v>17.590767306274145</v>
      </c>
      <c r="BD112" s="311">
        <v>17.780917383187944</v>
      </c>
      <c r="BE112" s="312">
        <v>16.668329605532239</v>
      </c>
      <c r="BF112" s="285">
        <v>-6.5133290755787998E-2</v>
      </c>
      <c r="BG112" s="285">
        <v>-1.801588402705101E-2</v>
      </c>
      <c r="BH112" s="285">
        <v>0.695054760452395</v>
      </c>
    </row>
    <row r="113" spans="1:60" x14ac:dyDescent="0.15">
      <c r="A113" s="168" t="s">
        <v>91</v>
      </c>
      <c r="B113" s="311">
        <v>1.8605674000000003E-2</v>
      </c>
      <c r="C113" s="311">
        <v>2.0758598000000003E-2</v>
      </c>
      <c r="D113" s="311">
        <v>2.2918940000000002E-2</v>
      </c>
      <c r="E113" s="311">
        <v>3.1513545999999996E-2</v>
      </c>
      <c r="F113" s="311">
        <v>4.4085284000000016E-2</v>
      </c>
      <c r="G113" s="311">
        <v>5.7416066000000009E-2</v>
      </c>
      <c r="H113" s="311">
        <v>6.4501300000000025E-2</v>
      </c>
      <c r="I113" s="311">
        <v>0.11033112</v>
      </c>
      <c r="J113" s="311">
        <v>0.16689460399999997</v>
      </c>
      <c r="K113" s="311">
        <v>0.25779630200000003</v>
      </c>
      <c r="L113" s="311">
        <v>0.36464901199999994</v>
      </c>
      <c r="M113" s="311">
        <v>0.4890480940000001</v>
      </c>
      <c r="N113" s="311">
        <v>0.60829576000000019</v>
      </c>
      <c r="O113" s="311">
        <v>0.66369367400000001</v>
      </c>
      <c r="P113" s="311">
        <v>0.77218440200000005</v>
      </c>
      <c r="Q113" s="311">
        <v>0.9315520060000001</v>
      </c>
      <c r="R113" s="311">
        <v>1.126166588</v>
      </c>
      <c r="S113" s="311">
        <v>1.3084725560000006</v>
      </c>
      <c r="T113" s="311">
        <v>1.5328800060000001</v>
      </c>
      <c r="U113" s="311">
        <v>2.0012216980000002</v>
      </c>
      <c r="V113" s="311">
        <v>2.2316133899999997</v>
      </c>
      <c r="W113" s="311">
        <v>2.1391800640000005</v>
      </c>
      <c r="X113" s="311">
        <v>2.4874880000000008</v>
      </c>
      <c r="Y113" s="311">
        <v>2.8561377200000004</v>
      </c>
      <c r="Z113" s="311">
        <v>2.7387284800000002</v>
      </c>
      <c r="AA113" s="311">
        <v>2.6681668340000004</v>
      </c>
      <c r="AB113" s="311">
        <v>2.6830365680000003</v>
      </c>
      <c r="AC113" s="311">
        <v>2.643206778846471</v>
      </c>
      <c r="AD113" s="311">
        <v>2.668870338528293</v>
      </c>
      <c r="AE113" s="311">
        <v>2.5552970205359751</v>
      </c>
      <c r="AF113" s="311">
        <v>2.6487030403124967</v>
      </c>
      <c r="AG113" s="311">
        <v>2.9299839404574293</v>
      </c>
      <c r="AH113" s="311">
        <v>2.9797658107507878</v>
      </c>
      <c r="AI113" s="311">
        <v>2.8984929550799778</v>
      </c>
      <c r="AJ113" s="311">
        <v>3.0712122627646226</v>
      </c>
      <c r="AK113" s="311">
        <v>3.3088196141473598</v>
      </c>
      <c r="AL113" s="311">
        <v>3.4383262240218126</v>
      </c>
      <c r="AM113" s="311">
        <v>3.6049997710588988</v>
      </c>
      <c r="AN113" s="311">
        <v>3.8426437660445831</v>
      </c>
      <c r="AO113" s="311">
        <v>3.9250657783220291</v>
      </c>
      <c r="AP113" s="311">
        <v>3.9360851905034346</v>
      </c>
      <c r="AQ113" s="311">
        <v>4.0492619464595849</v>
      </c>
      <c r="AR113" s="311">
        <v>4.1237758225117815</v>
      </c>
      <c r="AS113" s="311">
        <v>4.2093298924001159</v>
      </c>
      <c r="AT113" s="311">
        <v>4.1643931138076447</v>
      </c>
      <c r="AU113" s="311">
        <v>4.3758350058194937</v>
      </c>
      <c r="AV113" s="311">
        <v>4.6119057141654372</v>
      </c>
      <c r="AW113" s="311">
        <v>4.7169256568522844</v>
      </c>
      <c r="AX113" s="311">
        <v>4.7429597266683583</v>
      </c>
      <c r="AY113" s="311">
        <v>5.0652324064174481</v>
      </c>
      <c r="AZ113" s="311">
        <v>5.4722254698441848</v>
      </c>
      <c r="BA113" s="311">
        <v>5.8002746943443189</v>
      </c>
      <c r="BB113" s="311">
        <v>6.0970144709509526</v>
      </c>
      <c r="BC113" s="311">
        <v>6.5365030650447373</v>
      </c>
      <c r="BD113" s="311">
        <v>7.1490545745972325</v>
      </c>
      <c r="BE113" s="312">
        <v>7.312988923504534</v>
      </c>
      <c r="BF113" s="285">
        <v>2.0136019854362308E-2</v>
      </c>
      <c r="BG113" s="285">
        <v>5.552783216462065E-2</v>
      </c>
      <c r="BH113" s="285">
        <v>0.30494523954760483</v>
      </c>
    </row>
    <row r="114" spans="1:60" x14ac:dyDescent="0.15">
      <c r="A114" s="272" t="s">
        <v>90</v>
      </c>
      <c r="B114" s="321">
        <v>4.5420000000000002E-2</v>
      </c>
      <c r="C114" s="321">
        <v>5.5740000000000005E-2</v>
      </c>
      <c r="D114" s="321">
        <v>6.5970000000000001E-2</v>
      </c>
      <c r="E114" s="321">
        <v>7.6219999999999996E-2</v>
      </c>
      <c r="F114" s="321">
        <v>0.11443</v>
      </c>
      <c r="G114" s="321">
        <v>0.16785</v>
      </c>
      <c r="H114" s="321">
        <v>0.21928000000000006</v>
      </c>
      <c r="I114" s="321">
        <v>0.34294999999999998</v>
      </c>
      <c r="J114" s="321">
        <v>0.40071000000000001</v>
      </c>
      <c r="K114" s="321">
        <v>0.46695000000000003</v>
      </c>
      <c r="L114" s="321">
        <v>0.78559000000000001</v>
      </c>
      <c r="M114" s="321">
        <v>0.92005000000000003</v>
      </c>
      <c r="N114" s="321">
        <v>1.1330710526315793</v>
      </c>
      <c r="O114" s="321">
        <v>1.3592605263157895</v>
      </c>
      <c r="P114" s="321">
        <v>1.5230873684210529</v>
      </c>
      <c r="Q114" s="321">
        <v>1.8513268421052633</v>
      </c>
      <c r="R114" s="321">
        <v>2.6614515789473692</v>
      </c>
      <c r="S114" s="321">
        <v>2.9077094736842102</v>
      </c>
      <c r="T114" s="321">
        <v>3.4620484210526317</v>
      </c>
      <c r="U114" s="321">
        <v>4.5161878947368423</v>
      </c>
      <c r="V114" s="321">
        <v>5.5466592878947374</v>
      </c>
      <c r="W114" s="321">
        <v>6.106070415578948</v>
      </c>
      <c r="X114" s="321">
        <v>6.3592698688421043</v>
      </c>
      <c r="Y114" s="321">
        <v>6.8400273533684208</v>
      </c>
      <c r="Z114" s="321">
        <v>7.2120919393684213</v>
      </c>
      <c r="AA114" s="321">
        <v>7.2901210526315801</v>
      </c>
      <c r="AB114" s="321">
        <v>7.4932778947368437</v>
      </c>
      <c r="AC114" s="321">
        <v>7.5037831578947376</v>
      </c>
      <c r="AD114" s="321">
        <v>7.7290547368421061</v>
      </c>
      <c r="AE114" s="321">
        <v>7.7080463157894741</v>
      </c>
      <c r="AF114" s="321">
        <v>7.92732105263158</v>
      </c>
      <c r="AG114" s="321">
        <v>8.3296610526315806</v>
      </c>
      <c r="AH114" s="321">
        <v>8.396883157894738</v>
      </c>
      <c r="AI114" s="321">
        <v>8.3352009100000011</v>
      </c>
      <c r="AJ114" s="321">
        <v>8.4849426563157913</v>
      </c>
      <c r="AK114" s="321">
        <v>8.6015473431578968</v>
      </c>
      <c r="AL114" s="321">
        <v>8.8334646992378669</v>
      </c>
      <c r="AM114" s="321">
        <v>8.9092648427164693</v>
      </c>
      <c r="AN114" s="321">
        <v>8.8997131319939236</v>
      </c>
      <c r="AO114" s="321">
        <v>9.0520288314649644</v>
      </c>
      <c r="AP114" s="321">
        <v>8.8763395769220477</v>
      </c>
      <c r="AQ114" s="321">
        <v>8.8025020724031773</v>
      </c>
      <c r="AR114" s="321">
        <v>8.3433939601677594</v>
      </c>
      <c r="AS114" s="321">
        <v>8.412755361958153</v>
      </c>
      <c r="AT114" s="321">
        <v>7.7933416274561349</v>
      </c>
      <c r="AU114" s="321">
        <v>8.0181838897933435</v>
      </c>
      <c r="AV114" s="321">
        <v>7.8182271982700797</v>
      </c>
      <c r="AW114" s="321">
        <v>7.5312916952727225</v>
      </c>
      <c r="AX114" s="321">
        <v>7.4333073913316365</v>
      </c>
      <c r="AY114" s="321">
        <v>7.4466746878884269</v>
      </c>
      <c r="AZ114" s="321">
        <v>7.167663025037589</v>
      </c>
      <c r="BA114" s="321">
        <v>6.9546585474977496</v>
      </c>
      <c r="BB114" s="321">
        <v>6.8371944442578965</v>
      </c>
      <c r="BC114" s="321">
        <v>6.8195252478116331</v>
      </c>
      <c r="BD114" s="321">
        <v>6.8241104635106771</v>
      </c>
      <c r="BE114" s="313">
        <v>6.1099139595382947</v>
      </c>
      <c r="BF114" s="292">
        <v>-0.10710410710206819</v>
      </c>
      <c r="BG114" s="292">
        <v>-1.3192973051585288E-2</v>
      </c>
      <c r="BH114" s="292">
        <v>0.25477806619099619</v>
      </c>
    </row>
    <row r="115" spans="1:60" x14ac:dyDescent="0.15">
      <c r="A115" s="300"/>
      <c r="B115" s="514"/>
      <c r="C115" s="514"/>
      <c r="D115" s="514"/>
      <c r="E115" s="514"/>
      <c r="F115" s="514"/>
      <c r="G115" s="514"/>
      <c r="H115" s="514"/>
      <c r="I115" s="514"/>
      <c r="J115" s="514"/>
      <c r="K115" s="514"/>
      <c r="L115" s="514"/>
      <c r="M115" s="514"/>
      <c r="N115" s="514"/>
      <c r="O115" s="514"/>
      <c r="P115" s="514"/>
      <c r="Q115" s="514"/>
      <c r="R115" s="514"/>
      <c r="S115" s="514"/>
      <c r="T115" s="514"/>
      <c r="U115" s="514"/>
      <c r="V115" s="514"/>
      <c r="W115" s="514"/>
      <c r="X115" s="514"/>
      <c r="Y115" s="514"/>
      <c r="Z115" s="514"/>
      <c r="AA115" s="514"/>
      <c r="AB115" s="514"/>
      <c r="AC115" s="514"/>
      <c r="AD115" s="514"/>
      <c r="AE115" s="514"/>
      <c r="AF115" s="514"/>
      <c r="AG115" s="514"/>
      <c r="AH115" s="514"/>
      <c r="AI115" s="514"/>
      <c r="AJ115" s="514"/>
      <c r="AK115" s="514"/>
      <c r="AL115" s="514"/>
      <c r="AM115" s="514"/>
      <c r="AN115" s="514"/>
      <c r="AO115" s="514"/>
      <c r="AP115" s="514"/>
      <c r="AQ115" s="514"/>
      <c r="AR115" s="514"/>
      <c r="AS115" s="514"/>
      <c r="AT115" s="514"/>
      <c r="AU115" s="514"/>
      <c r="AV115" s="514"/>
      <c r="AW115" s="514"/>
      <c r="AX115" s="514"/>
      <c r="AY115" s="514"/>
      <c r="AZ115" s="514"/>
      <c r="BA115" s="514"/>
      <c r="BB115" s="514"/>
      <c r="BC115" s="514"/>
      <c r="BD115" s="514"/>
      <c r="BE115" s="515"/>
      <c r="BF115" s="289"/>
      <c r="BG115" s="289"/>
      <c r="BH115" s="289"/>
    </row>
    <row r="116" spans="1:60" x14ac:dyDescent="0.15">
      <c r="A116" s="302" t="s">
        <v>89</v>
      </c>
      <c r="B116" s="514"/>
      <c r="C116" s="514"/>
      <c r="D116" s="514"/>
      <c r="E116" s="514"/>
      <c r="F116" s="514"/>
      <c r="G116" s="514"/>
      <c r="H116" s="514"/>
      <c r="I116" s="514"/>
      <c r="J116" s="514"/>
      <c r="K116" s="514"/>
      <c r="L116" s="514"/>
      <c r="M116" s="514"/>
      <c r="N116" s="514"/>
      <c r="O116" s="514"/>
      <c r="P116" s="514"/>
      <c r="Q116" s="514"/>
      <c r="R116" s="514"/>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4"/>
      <c r="AP116" s="514"/>
      <c r="AQ116" s="514"/>
      <c r="AR116" s="514"/>
      <c r="AS116" s="514"/>
      <c r="AT116" s="514"/>
      <c r="AU116" s="514"/>
      <c r="AV116" s="514"/>
      <c r="AW116" s="514"/>
      <c r="AX116" s="514"/>
      <c r="AY116" s="514"/>
      <c r="AZ116" s="514"/>
      <c r="BA116" s="514"/>
      <c r="BB116" s="514"/>
      <c r="BC116" s="514"/>
      <c r="BD116" s="514"/>
      <c r="BE116" s="515"/>
      <c r="BF116" s="289"/>
      <c r="BG116" s="289"/>
      <c r="BH116" s="289"/>
    </row>
    <row r="117" spans="1:60" x14ac:dyDescent="0.15">
      <c r="A117" s="281" t="s">
        <v>905</v>
      </c>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1"/>
      <c r="BF117" s="300"/>
      <c r="BG117" s="300"/>
      <c r="BH117" s="300"/>
    </row>
    <row r="118" spans="1:60" x14ac:dyDescent="0.15">
      <c r="A118" s="168" t="s">
        <v>906</v>
      </c>
    </row>
    <row r="119" spans="1:60" x14ac:dyDescent="0.15">
      <c r="A119" s="168" t="s">
        <v>907</v>
      </c>
    </row>
    <row r="120" spans="1:60" x14ac:dyDescent="0.15">
      <c r="A120" s="168" t="s">
        <v>326</v>
      </c>
    </row>
    <row r="121" spans="1:60" x14ac:dyDescent="0.15">
      <c r="A121" s="168" t="s">
        <v>84</v>
      </c>
    </row>
    <row r="122" spans="1:60" x14ac:dyDescent="0.15">
      <c r="A122" s="168" t="s">
        <v>83</v>
      </c>
    </row>
    <row r="123" spans="1:60" x14ac:dyDescent="0.15">
      <c r="A123" s="168" t="s">
        <v>661</v>
      </c>
    </row>
    <row r="124" spans="1:60" x14ac:dyDescent="0.15">
      <c r="A124" s="161" t="s">
        <v>908</v>
      </c>
    </row>
    <row r="125" spans="1:60" x14ac:dyDescent="0.15">
      <c r="A125" s="161" t="s">
        <v>223</v>
      </c>
    </row>
  </sheetData>
  <mergeCells count="1">
    <mergeCell ref="BF2:BG2"/>
  </mergeCells>
  <conditionalFormatting sqref="BF4:BH53 BF55:BH116">
    <cfRule type="cellIs" dxfId="205" priority="7" operator="lessThanOrEqual">
      <formula>0</formula>
    </cfRule>
    <cfRule type="cellIs" dxfId="204" priority="8" operator="greaterThan">
      <formula>0</formula>
    </cfRule>
  </conditionalFormatting>
  <conditionalFormatting sqref="BF4:BH53 BF55:BH56">
    <cfRule type="cellIs" dxfId="203" priority="5" operator="lessThanOrEqual">
      <formula>0</formula>
    </cfRule>
    <cfRule type="cellIs" dxfId="202" priority="6" operator="greaterThan">
      <formula>0</formula>
    </cfRule>
  </conditionalFormatting>
  <conditionalFormatting sqref="BF54:BH54">
    <cfRule type="cellIs" dxfId="201" priority="3" operator="lessThanOrEqual">
      <formula>0</formula>
    </cfRule>
    <cfRule type="cellIs" dxfId="200" priority="4" operator="greaterThan">
      <formula>0</formula>
    </cfRule>
  </conditionalFormatting>
  <conditionalFormatting sqref="BF54:BH54">
    <cfRule type="cellIs" dxfId="199" priority="1" operator="lessThanOrEqual">
      <formula>0</formula>
    </cfRule>
    <cfRule type="cellIs" dxfId="198" priority="2" operator="greaterThan">
      <formula>0</formula>
    </cfRule>
  </conditionalFormatting>
  <hyperlinks>
    <hyperlink ref="L1" location="Contents!A1" display="Contents" xr:uid="{F4AD1BEE-354A-4D0B-BD47-1B9434126BFA}"/>
    <hyperlink ref="BJ1" location="Contents!A1" display="Contents" xr:uid="{50622CA1-1A35-4BBE-8D24-32447295D27C}"/>
  </hyperlink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45128-DC0C-4550-8A29-681F83FB8968}">
  <dimension ref="A1:BJ124"/>
  <sheetViews>
    <sheetView showGridLines="0" workbookViewId="0">
      <pane xSplit="1" ySplit="3" topLeftCell="AR106"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2" style="168" customWidth="1"/>
    <col min="2" max="56" width="8.5" style="168" customWidth="1"/>
    <col min="57" max="57" width="8.5" style="161" customWidth="1"/>
    <col min="58" max="59" width="12" style="168" customWidth="1"/>
    <col min="60" max="16384" width="9" style="168"/>
  </cols>
  <sheetData>
    <row r="1" spans="1:62" ht="13" x14ac:dyDescent="0.15">
      <c r="A1" s="836" t="s">
        <v>909</v>
      </c>
      <c r="L1" s="30" t="s">
        <v>199</v>
      </c>
      <c r="BH1" s="829"/>
      <c r="BJ1" s="30" t="s">
        <v>199</v>
      </c>
    </row>
    <row r="2" spans="1:62" x14ac:dyDescent="0.15">
      <c r="BF2" s="1229" t="s">
        <v>197</v>
      </c>
      <c r="BG2" s="1229"/>
      <c r="BH2" s="829" t="s">
        <v>196</v>
      </c>
    </row>
    <row r="3" spans="1:62" x14ac:dyDescent="0.15">
      <c r="A3" s="168"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118.08800000000001</v>
      </c>
      <c r="C5" s="257">
        <v>131</v>
      </c>
      <c r="D5" s="257">
        <v>133.92400000000001</v>
      </c>
      <c r="E5" s="257">
        <v>136.20000000000002</v>
      </c>
      <c r="F5" s="257">
        <v>150.63800000000001</v>
      </c>
      <c r="G5" s="257">
        <v>158.137</v>
      </c>
      <c r="H5" s="257">
        <v>162.46099999999998</v>
      </c>
      <c r="I5" s="257">
        <v>181.63899999999998</v>
      </c>
      <c r="J5" s="257">
        <v>194.65400000000002</v>
      </c>
      <c r="K5" s="257">
        <v>210.667</v>
      </c>
      <c r="L5" s="257">
        <v>202.47000000000003</v>
      </c>
      <c r="M5" s="257">
        <v>212.68899999999999</v>
      </c>
      <c r="N5" s="257">
        <v>220.14699999999999</v>
      </c>
      <c r="O5" s="257">
        <v>235.25399999999999</v>
      </c>
      <c r="P5" s="257">
        <v>244.12100000000001</v>
      </c>
      <c r="Q5" s="257">
        <v>251.148</v>
      </c>
      <c r="R5" s="257">
        <v>266.01499999999999</v>
      </c>
      <c r="S5" s="257">
        <v>257.79500000000002</v>
      </c>
      <c r="T5" s="257">
        <v>265.952</v>
      </c>
      <c r="U5" s="257">
        <v>286.12300000000005</v>
      </c>
      <c r="V5" s="257">
        <v>303.64500000000004</v>
      </c>
      <c r="W5" s="257">
        <v>310.63499999999999</v>
      </c>
      <c r="X5" s="257">
        <v>316.20600000000002</v>
      </c>
      <c r="Y5" s="257">
        <v>307.435</v>
      </c>
      <c r="Z5" s="257">
        <v>290.44974444444443</v>
      </c>
      <c r="AA5" s="257">
        <v>295.68332323232329</v>
      </c>
      <c r="AB5" s="257">
        <v>307.27599191919194</v>
      </c>
      <c r="AC5" s="257">
        <v>315.17465454545459</v>
      </c>
      <c r="AD5" s="257">
        <v>322.21389797979799</v>
      </c>
      <c r="AE5" s="257">
        <v>327.85558080808084</v>
      </c>
      <c r="AF5" s="257">
        <v>334.05973434343434</v>
      </c>
      <c r="AG5" s="257">
        <v>354.59207474747478</v>
      </c>
      <c r="AH5" s="257">
        <v>348.67962121212128</v>
      </c>
      <c r="AI5" s="257">
        <v>330.86992525252526</v>
      </c>
      <c r="AJ5" s="257">
        <v>345.00078282828287</v>
      </c>
      <c r="AK5" s="257">
        <v>356.76007777777789</v>
      </c>
      <c r="AL5" s="257">
        <v>331.52102929292931</v>
      </c>
      <c r="AM5" s="257">
        <v>349.27463939393942</v>
      </c>
      <c r="AN5" s="257">
        <v>336.13936464646468</v>
      </c>
      <c r="AO5" s="257">
        <v>338.39836060606063</v>
      </c>
      <c r="AP5" s="257">
        <v>361.95574949494954</v>
      </c>
      <c r="AQ5" s="257">
        <v>352.88728585858593</v>
      </c>
      <c r="AR5" s="257">
        <v>367.62145959595966</v>
      </c>
      <c r="AS5" s="257">
        <v>377.48773030303033</v>
      </c>
      <c r="AT5" s="257">
        <v>368.68740505050505</v>
      </c>
      <c r="AU5" s="257">
        <v>351.38480303030303</v>
      </c>
      <c r="AV5" s="257">
        <v>375.72372424242428</v>
      </c>
      <c r="AW5" s="257">
        <v>380.26713636363638</v>
      </c>
      <c r="AX5" s="257">
        <v>391.78887171717179</v>
      </c>
      <c r="AY5" s="257">
        <v>382.50137878787888</v>
      </c>
      <c r="AZ5" s="257">
        <v>382.19325656565655</v>
      </c>
      <c r="BA5" s="257">
        <v>385.43242525252532</v>
      </c>
      <c r="BB5" s="257">
        <v>394.58738484848493</v>
      </c>
      <c r="BC5" s="257">
        <v>385.89396161616168</v>
      </c>
      <c r="BD5" s="257">
        <v>379.66892626262631</v>
      </c>
      <c r="BE5" s="259">
        <v>384.67193587736085</v>
      </c>
      <c r="BF5" s="284">
        <v>1.0409051473853514E-2</v>
      </c>
      <c r="BG5" s="284">
        <v>2.9393596768483299E-3</v>
      </c>
      <c r="BH5" s="284">
        <v>8.9525170542288826E-2</v>
      </c>
    </row>
    <row r="6" spans="1:62" x14ac:dyDescent="0.15">
      <c r="A6" s="168" t="s">
        <v>192</v>
      </c>
      <c r="B6" s="257">
        <v>8.8629999999999995</v>
      </c>
      <c r="C6" s="257">
        <v>10.118</v>
      </c>
      <c r="D6" s="257">
        <v>11.016999999999999</v>
      </c>
      <c r="E6" s="257">
        <v>12.641999999999999</v>
      </c>
      <c r="F6" s="257">
        <v>13.406000000000001</v>
      </c>
      <c r="G6" s="257">
        <v>15.005000000000001</v>
      </c>
      <c r="H6" s="257">
        <v>14.572000000000001</v>
      </c>
      <c r="I6" s="257">
        <v>15.531000000000001</v>
      </c>
      <c r="J6" s="257">
        <v>16.370999999999999</v>
      </c>
      <c r="K6" s="257">
        <v>16.708000000000002</v>
      </c>
      <c r="L6" s="257">
        <v>15.182</v>
      </c>
      <c r="M6" s="257">
        <v>17.254999999999999</v>
      </c>
      <c r="N6" s="257">
        <v>19.193000000000001</v>
      </c>
      <c r="O6" s="257">
        <v>16.216999999999999</v>
      </c>
      <c r="P6" s="257">
        <v>18.007999999999999</v>
      </c>
      <c r="Q6" s="257">
        <v>16.91</v>
      </c>
      <c r="R6" s="257">
        <v>24.618000000000002</v>
      </c>
      <c r="S6" s="257">
        <v>22.923999999999999</v>
      </c>
      <c r="T6" s="257">
        <v>20.733000000000001</v>
      </c>
      <c r="U6" s="257">
        <v>23.603000000000002</v>
      </c>
      <c r="V6" s="257">
        <v>28.427291666665873</v>
      </c>
      <c r="W6" s="257">
        <v>21.297499999999403</v>
      </c>
      <c r="X6" s="257">
        <v>19.285194444443903</v>
      </c>
      <c r="Y6" s="257">
        <v>21.836111111110498</v>
      </c>
      <c r="Z6" s="257">
        <v>25.354194444443731</v>
      </c>
      <c r="AA6" s="257">
        <v>24.480944444443757</v>
      </c>
      <c r="AB6" s="257">
        <v>22.625263888888259</v>
      </c>
      <c r="AC6" s="257">
        <v>26.813694444443694</v>
      </c>
      <c r="AD6" s="257">
        <v>26.65493055555481</v>
      </c>
      <c r="AE6" s="257">
        <v>20.271319444443876</v>
      </c>
      <c r="AF6" s="257">
        <v>27.598666666665892</v>
      </c>
      <c r="AG6" s="257">
        <v>31.336277777776896</v>
      </c>
      <c r="AH6" s="257">
        <v>26.362097222221482</v>
      </c>
      <c r="AI6" s="257">
        <v>24.592944444443756</v>
      </c>
      <c r="AJ6" s="257">
        <v>32.712319999999082</v>
      </c>
      <c r="AK6" s="257">
        <v>33.074879999999077</v>
      </c>
      <c r="AL6" s="257">
        <v>28.435329999999201</v>
      </c>
      <c r="AM6" s="257">
        <v>24.861589999999303</v>
      </c>
      <c r="AN6" s="257">
        <v>19.852204999999447</v>
      </c>
      <c r="AO6" s="257">
        <v>25.176393611110406</v>
      </c>
      <c r="AP6" s="257">
        <v>27.709445555554776</v>
      </c>
      <c r="AQ6" s="257">
        <v>30.446474722221367</v>
      </c>
      <c r="AR6" s="257">
        <v>27.339674166665901</v>
      </c>
      <c r="AS6" s="257">
        <v>39.223909166665564</v>
      </c>
      <c r="AT6" s="257">
        <v>26.722005555554805</v>
      </c>
      <c r="AU6" s="257">
        <v>37.157990555554512</v>
      </c>
      <c r="AV6" s="257">
        <v>36.270419166665647</v>
      </c>
      <c r="AW6" s="257">
        <v>31.910688055554662</v>
      </c>
      <c r="AX6" s="257">
        <v>28.021321944443663</v>
      </c>
      <c r="AY6" s="257">
        <v>38.892768888887794</v>
      </c>
      <c r="AZ6" s="257">
        <v>30.891540555554691</v>
      </c>
      <c r="BA6" s="257">
        <v>30.697353055554693</v>
      </c>
      <c r="BB6" s="257">
        <v>31.847655833332439</v>
      </c>
      <c r="BC6" s="257">
        <v>32.48555555555464</v>
      </c>
      <c r="BD6" s="257">
        <v>23.608055574442002</v>
      </c>
      <c r="BE6" s="259">
        <v>26.836872354823893</v>
      </c>
      <c r="BF6" s="285">
        <v>0.13366166402722746</v>
      </c>
      <c r="BG6" s="285">
        <v>-1.2313501934514637E-2</v>
      </c>
      <c r="BH6" s="285">
        <v>6.2457781561512781E-3</v>
      </c>
    </row>
    <row r="7" spans="1:62" x14ac:dyDescent="0.15">
      <c r="A7" s="168" t="s">
        <v>191</v>
      </c>
      <c r="B7" s="257">
        <v>198.97408585858588</v>
      </c>
      <c r="C7" s="257">
        <v>199.93690707070709</v>
      </c>
      <c r="D7" s="257">
        <v>227.22081313131315</v>
      </c>
      <c r="E7" s="257">
        <v>228.15470505050504</v>
      </c>
      <c r="F7" s="257">
        <v>256.02852222222225</v>
      </c>
      <c r="G7" s="257">
        <v>253.49236565656568</v>
      </c>
      <c r="H7" s="257">
        <v>272.253998989899</v>
      </c>
      <c r="I7" s="257">
        <v>278.71598787878793</v>
      </c>
      <c r="J7" s="257">
        <v>278.21270101010106</v>
      </c>
      <c r="K7" s="257">
        <v>307.28465151515155</v>
      </c>
      <c r="L7" s="257">
        <v>306.21482121212125</v>
      </c>
      <c r="M7" s="257">
        <v>289.82246262626262</v>
      </c>
      <c r="N7" s="257">
        <v>225.85725959595962</v>
      </c>
      <c r="O7" s="257">
        <v>286.32850909090911</v>
      </c>
      <c r="P7" s="257">
        <v>285.93532929292934</v>
      </c>
      <c r="Q7" s="257">
        <v>282.00211111111116</v>
      </c>
      <c r="R7" s="257">
        <v>266.50976161616165</v>
      </c>
      <c r="S7" s="257">
        <v>315.52930606060607</v>
      </c>
      <c r="T7" s="257">
        <v>338.67763131313131</v>
      </c>
      <c r="U7" s="257">
        <v>327.58723737373742</v>
      </c>
      <c r="V7" s="257">
        <v>287.18236161616164</v>
      </c>
      <c r="W7" s="257">
        <v>296.97496868686869</v>
      </c>
      <c r="X7" s="257">
        <v>255.41019494949495</v>
      </c>
      <c r="Y7" s="257">
        <v>228.38464949494951</v>
      </c>
      <c r="Z7" s="257">
        <v>274.72417777777775</v>
      </c>
      <c r="AA7" s="257">
        <v>292.2809141414142</v>
      </c>
      <c r="AB7" s="257">
        <v>287.32601414141413</v>
      </c>
      <c r="AC7" s="257">
        <v>251.42567777777779</v>
      </c>
      <c r="AD7" s="257">
        <v>279.25094545454544</v>
      </c>
      <c r="AE7" s="257">
        <v>259.34132121212127</v>
      </c>
      <c r="AF7" s="257">
        <v>311.21981515151521</v>
      </c>
      <c r="AG7" s="257">
        <v>347.54947979797987</v>
      </c>
      <c r="AH7" s="257">
        <v>355.97312121212121</v>
      </c>
      <c r="AI7" s="257">
        <v>322.08927373737379</v>
      </c>
      <c r="AJ7" s="257">
        <v>316.60518181818179</v>
      </c>
      <c r="AK7" s="257">
        <v>272.76135050505053</v>
      </c>
      <c r="AL7" s="257">
        <v>210.24000000000004</v>
      </c>
      <c r="AM7" s="257">
        <v>258.16757878787888</v>
      </c>
      <c r="AN7" s="257">
        <v>269.97096767676766</v>
      </c>
      <c r="AO7" s="257">
        <v>262.55464444444453</v>
      </c>
      <c r="AP7" s="257">
        <v>266.42774444444444</v>
      </c>
      <c r="AQ7" s="257">
        <v>285.54401414141415</v>
      </c>
      <c r="AR7" s="257">
        <v>243.04406262626264</v>
      </c>
      <c r="AS7" s="257">
        <v>251.05386161616167</v>
      </c>
      <c r="AT7" s="257">
        <v>271.53307979797984</v>
      </c>
      <c r="AU7" s="257">
        <v>257.27468383838379</v>
      </c>
      <c r="AV7" s="257">
        <v>316.09534141414139</v>
      </c>
      <c r="AW7" s="257">
        <v>274.0300272727273</v>
      </c>
      <c r="AX7" s="257">
        <v>266.54984848484855</v>
      </c>
      <c r="AY7" s="257">
        <v>255.75057979797981</v>
      </c>
      <c r="AZ7" s="257">
        <v>246.45312828282832</v>
      </c>
      <c r="BA7" s="257">
        <v>263.76366262626266</v>
      </c>
      <c r="BB7" s="257">
        <v>296.80644646464646</v>
      </c>
      <c r="BC7" s="257">
        <v>289.51459595959602</v>
      </c>
      <c r="BD7" s="257">
        <v>285.46766363636368</v>
      </c>
      <c r="BE7" s="259">
        <v>288.67639494949498</v>
      </c>
      <c r="BF7" s="285">
        <v>8.4773103992605847E-3</v>
      </c>
      <c r="BG7" s="285">
        <v>5.0170220827250311E-3</v>
      </c>
      <c r="BH7" s="285">
        <v>6.7184010786859316E-2</v>
      </c>
    </row>
    <row r="8" spans="1:62" s="161" customFormat="1" x14ac:dyDescent="0.15">
      <c r="A8" s="163" t="s">
        <v>190</v>
      </c>
      <c r="B8" s="260">
        <v>325.92508585858587</v>
      </c>
      <c r="C8" s="260">
        <v>341.05490707070709</v>
      </c>
      <c r="D8" s="260">
        <v>372.16181313131318</v>
      </c>
      <c r="E8" s="260">
        <v>376.99670505050506</v>
      </c>
      <c r="F8" s="260">
        <v>420.07252222222229</v>
      </c>
      <c r="G8" s="260">
        <v>426.63436565656571</v>
      </c>
      <c r="H8" s="260">
        <v>449.28699898989896</v>
      </c>
      <c r="I8" s="260">
        <v>475.88598787878794</v>
      </c>
      <c r="J8" s="260">
        <v>489.23770101010109</v>
      </c>
      <c r="K8" s="260">
        <v>534.6596515151515</v>
      </c>
      <c r="L8" s="260">
        <v>523.86682121212129</v>
      </c>
      <c r="M8" s="260">
        <v>519.76646262626264</v>
      </c>
      <c r="N8" s="260">
        <v>465.19725959595962</v>
      </c>
      <c r="O8" s="260">
        <v>537.79950909090905</v>
      </c>
      <c r="P8" s="260">
        <v>548.06432929292941</v>
      </c>
      <c r="Q8" s="260">
        <v>550.06011111111115</v>
      </c>
      <c r="R8" s="260">
        <v>557.14276161616169</v>
      </c>
      <c r="S8" s="260">
        <v>596.24830606060607</v>
      </c>
      <c r="T8" s="260">
        <v>625.36263131313126</v>
      </c>
      <c r="U8" s="260">
        <v>637.31323737373748</v>
      </c>
      <c r="V8" s="260">
        <v>619.25465328282746</v>
      </c>
      <c r="W8" s="260">
        <v>628.90746868686813</v>
      </c>
      <c r="X8" s="260">
        <v>590.90138939393887</v>
      </c>
      <c r="Y8" s="260">
        <v>557.65576060606008</v>
      </c>
      <c r="Z8" s="260">
        <v>590.52811666666594</v>
      </c>
      <c r="AA8" s="260">
        <v>612.44518181818114</v>
      </c>
      <c r="AB8" s="260">
        <v>617.22726994949437</v>
      </c>
      <c r="AC8" s="260">
        <v>593.41402676767609</v>
      </c>
      <c r="AD8" s="260">
        <v>628.11977398989825</v>
      </c>
      <c r="AE8" s="260">
        <v>607.46822146464592</v>
      </c>
      <c r="AF8" s="260">
        <v>672.87821616161546</v>
      </c>
      <c r="AG8" s="260">
        <v>733.47783232323161</v>
      </c>
      <c r="AH8" s="260">
        <v>731.01483964646388</v>
      </c>
      <c r="AI8" s="260">
        <v>677.55214343434284</v>
      </c>
      <c r="AJ8" s="260">
        <v>694.31828464646367</v>
      </c>
      <c r="AK8" s="260">
        <v>662.59630828282752</v>
      </c>
      <c r="AL8" s="260">
        <v>570.19635929292861</v>
      </c>
      <c r="AM8" s="260">
        <v>632.30380818181766</v>
      </c>
      <c r="AN8" s="260">
        <v>625.9625373232318</v>
      </c>
      <c r="AO8" s="260">
        <v>626.1293986616156</v>
      </c>
      <c r="AP8" s="260">
        <v>656.09293949494872</v>
      </c>
      <c r="AQ8" s="260">
        <v>668.87777472222149</v>
      </c>
      <c r="AR8" s="260">
        <v>638.00519638888818</v>
      </c>
      <c r="AS8" s="260">
        <v>667.76550108585752</v>
      </c>
      <c r="AT8" s="260">
        <v>666.94249040403963</v>
      </c>
      <c r="AU8" s="260">
        <v>645.81747742424136</v>
      </c>
      <c r="AV8" s="260">
        <v>728.08948482323137</v>
      </c>
      <c r="AW8" s="260">
        <v>686.20785169191834</v>
      </c>
      <c r="AX8" s="260">
        <v>686.36004214646402</v>
      </c>
      <c r="AY8" s="260">
        <v>677.14472747474645</v>
      </c>
      <c r="AZ8" s="260">
        <v>659.53792540403958</v>
      </c>
      <c r="BA8" s="260">
        <v>679.89344093434261</v>
      </c>
      <c r="BB8" s="260">
        <v>723.24148714646378</v>
      </c>
      <c r="BC8" s="260">
        <v>707.89411313131222</v>
      </c>
      <c r="BD8" s="260">
        <v>688.744645473432</v>
      </c>
      <c r="BE8" s="260">
        <v>700.18520318167964</v>
      </c>
      <c r="BF8" s="286">
        <v>1.3833114268446467E-2</v>
      </c>
      <c r="BG8" s="286">
        <v>3.2218555810212823E-3</v>
      </c>
      <c r="BH8" s="286">
        <v>0.16295495948529939</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1.2250000000000001</v>
      </c>
      <c r="C10" s="257">
        <v>1.2410000000000001</v>
      </c>
      <c r="D10" s="257">
        <v>1.2710000000000001</v>
      </c>
      <c r="E10" s="257">
        <v>1.498</v>
      </c>
      <c r="F10" s="257">
        <v>1.3440000000000001</v>
      </c>
      <c r="G10" s="257">
        <v>1.5549999999999999</v>
      </c>
      <c r="H10" s="257">
        <v>1.544</v>
      </c>
      <c r="I10" s="257">
        <v>1.504</v>
      </c>
      <c r="J10" s="257">
        <v>2.9940000000000002</v>
      </c>
      <c r="K10" s="257">
        <v>5.0280000000000005</v>
      </c>
      <c r="L10" s="257">
        <v>5.2010000000000005</v>
      </c>
      <c r="M10" s="257">
        <v>5.0129999999999999</v>
      </c>
      <c r="N10" s="257">
        <v>5.766</v>
      </c>
      <c r="O10" s="257">
        <v>7.7519999999999998</v>
      </c>
      <c r="P10" s="257">
        <v>10.66</v>
      </c>
      <c r="Q10" s="257">
        <v>15.144</v>
      </c>
      <c r="R10" s="257">
        <v>14.685</v>
      </c>
      <c r="S10" s="257">
        <v>17.593</v>
      </c>
      <c r="T10" s="257">
        <v>18.419</v>
      </c>
      <c r="U10" s="257">
        <v>19.88</v>
      </c>
      <c r="V10" s="257">
        <v>20.646000000000001</v>
      </c>
      <c r="W10" s="257">
        <v>21.009</v>
      </c>
      <c r="X10" s="257">
        <v>21.841000000000001</v>
      </c>
      <c r="Y10" s="257">
        <v>15.033000000000001</v>
      </c>
      <c r="Z10" s="257">
        <v>12.965</v>
      </c>
      <c r="AA10" s="257">
        <v>17.876000000000001</v>
      </c>
      <c r="AB10" s="257">
        <v>16.221</v>
      </c>
      <c r="AC10" s="257">
        <v>19.779050505050506</v>
      </c>
      <c r="AD10" s="257">
        <v>23.555474747474751</v>
      </c>
      <c r="AE10" s="257">
        <v>27.972787878787884</v>
      </c>
      <c r="AF10" s="257">
        <v>28.458121212121213</v>
      </c>
      <c r="AG10" s="257">
        <v>25.945181818181819</v>
      </c>
      <c r="AH10" s="257">
        <v>33.029959595959596</v>
      </c>
      <c r="AI10" s="257">
        <v>32.421787878787882</v>
      </c>
      <c r="AJ10" s="257">
        <v>26.53007070707071</v>
      </c>
      <c r="AK10" s="257">
        <v>34.034010101010104</v>
      </c>
      <c r="AL10" s="257">
        <v>41.903262626262624</v>
      </c>
      <c r="AM10" s="257">
        <v>41.467050505050516</v>
      </c>
      <c r="AN10" s="257">
        <v>39.080080808080808</v>
      </c>
      <c r="AO10" s="257">
        <v>35.402878787878791</v>
      </c>
      <c r="AP10" s="257">
        <v>39.350090909090909</v>
      </c>
      <c r="AQ10" s="257">
        <v>43.624000000000002</v>
      </c>
      <c r="AR10" s="257">
        <v>37.741</v>
      </c>
      <c r="AS10" s="257">
        <v>37.198999999999998</v>
      </c>
      <c r="AT10" s="257">
        <v>40.783000000000001</v>
      </c>
      <c r="AU10" s="257">
        <v>40.542999999999999</v>
      </c>
      <c r="AV10" s="257">
        <v>39.640999999999998</v>
      </c>
      <c r="AW10" s="257">
        <v>36.876000000000005</v>
      </c>
      <c r="AX10" s="257">
        <v>40.699999999999996</v>
      </c>
      <c r="AY10" s="257">
        <v>40.864000000000004</v>
      </c>
      <c r="AZ10" s="257">
        <v>41.770899999999997</v>
      </c>
      <c r="BA10" s="257">
        <v>38.254393271346757</v>
      </c>
      <c r="BB10" s="257">
        <v>41.542978577289439</v>
      </c>
      <c r="BC10" s="257">
        <v>41.647865179483773</v>
      </c>
      <c r="BD10" s="257">
        <v>37.066787058210849</v>
      </c>
      <c r="BE10" s="259">
        <v>30.543592193667529</v>
      </c>
      <c r="BF10" s="285">
        <v>-0.17823630874334073</v>
      </c>
      <c r="BG10" s="285">
        <v>-9.5089004307717939E-3</v>
      </c>
      <c r="BH10" s="285">
        <v>7.1084476019170305E-3</v>
      </c>
    </row>
    <row r="11" spans="1:62" x14ac:dyDescent="0.15">
      <c r="A11" s="168" t="s">
        <v>188</v>
      </c>
      <c r="B11" s="257">
        <v>25.515000000000001</v>
      </c>
      <c r="C11" s="257">
        <v>27.905999999999999</v>
      </c>
      <c r="D11" s="257">
        <v>29.189</v>
      </c>
      <c r="E11" s="257">
        <v>30.55</v>
      </c>
      <c r="F11" s="257">
        <v>32.692</v>
      </c>
      <c r="G11" s="257">
        <v>39.801000000000002</v>
      </c>
      <c r="H11" s="257">
        <v>43.198999999999998</v>
      </c>
      <c r="I11" s="257">
        <v>50.681000000000004</v>
      </c>
      <c r="J11" s="257">
        <v>57.89</v>
      </c>
      <c r="K11" s="257">
        <v>65.679000000000002</v>
      </c>
      <c r="L11" s="257">
        <v>72.287000000000006</v>
      </c>
      <c r="M11" s="257">
        <v>82.912999999999997</v>
      </c>
      <c r="N11" s="257">
        <v>93.48</v>
      </c>
      <c r="O11" s="257">
        <v>102.746</v>
      </c>
      <c r="P11" s="257">
        <v>116.58</v>
      </c>
      <c r="Q11" s="257">
        <v>128.90700000000001</v>
      </c>
      <c r="R11" s="257">
        <v>130.76500000000001</v>
      </c>
      <c r="S11" s="257">
        <v>141.13200000000001</v>
      </c>
      <c r="T11" s="257">
        <v>151.47499999999999</v>
      </c>
      <c r="U11" s="257">
        <v>166.59299999999999</v>
      </c>
      <c r="V11" s="257">
        <v>178.375</v>
      </c>
      <c r="W11" s="257">
        <v>182.41900000000001</v>
      </c>
      <c r="X11" s="257">
        <v>185.6</v>
      </c>
      <c r="Y11" s="257">
        <v>199.09300000000002</v>
      </c>
      <c r="Z11" s="257">
        <v>204.69</v>
      </c>
      <c r="AA11" s="257">
        <v>206.708</v>
      </c>
      <c r="AB11" s="257">
        <v>217.78200000000001</v>
      </c>
      <c r="AC11" s="257">
        <v>223.34300000000002</v>
      </c>
      <c r="AD11" s="257">
        <v>235.065</v>
      </c>
      <c r="AE11" s="257">
        <v>242.70500000000001</v>
      </c>
      <c r="AF11" s="257">
        <v>253.905</v>
      </c>
      <c r="AG11" s="257">
        <v>265.76900000000001</v>
      </c>
      <c r="AH11" s="257">
        <v>278.97199999999998</v>
      </c>
      <c r="AI11" s="257">
        <v>291.46899999999999</v>
      </c>
      <c r="AJ11" s="257">
        <v>293</v>
      </c>
      <c r="AK11" s="257">
        <v>304.40300000000002</v>
      </c>
      <c r="AL11" s="257">
        <v>267.87600000000003</v>
      </c>
      <c r="AM11" s="257">
        <v>286.09199999999998</v>
      </c>
      <c r="AN11" s="257">
        <v>305.61599999999999</v>
      </c>
      <c r="AO11" s="257">
        <v>320.79690683550041</v>
      </c>
      <c r="AP11" s="257">
        <v>337.45667393874817</v>
      </c>
      <c r="AQ11" s="257">
        <v>348.80546000000004</v>
      </c>
      <c r="AR11" s="257">
        <v>374.01512160000004</v>
      </c>
      <c r="AS11" s="257">
        <v>369.55640000000005</v>
      </c>
      <c r="AT11" s="257">
        <v>390.98806500000001</v>
      </c>
      <c r="AU11" s="257">
        <v>403.2898132620503</v>
      </c>
      <c r="AV11" s="257">
        <v>428.33291987125745</v>
      </c>
      <c r="AW11" s="257">
        <v>415.34217545657515</v>
      </c>
      <c r="AX11" s="257">
        <v>390.99201397397781</v>
      </c>
      <c r="AY11" s="257">
        <v>373.43906047426867</v>
      </c>
      <c r="AZ11" s="257">
        <v>359.74280819434051</v>
      </c>
      <c r="BA11" s="257">
        <v>380.9109423801205</v>
      </c>
      <c r="BB11" s="257">
        <v>370.90645637609242</v>
      </c>
      <c r="BC11" s="257">
        <v>388.97107587738856</v>
      </c>
      <c r="BD11" s="257">
        <v>397.87705662886498</v>
      </c>
      <c r="BE11" s="259">
        <v>396.79849999999999</v>
      </c>
      <c r="BF11" s="285">
        <v>-5.4356125841811265E-3</v>
      </c>
      <c r="BG11" s="285">
        <v>1.7481281374651658E-3</v>
      </c>
      <c r="BH11" s="285">
        <v>9.2347400655580447E-2</v>
      </c>
    </row>
    <row r="12" spans="1:62" x14ac:dyDescent="0.15">
      <c r="A12" s="168" t="s">
        <v>187</v>
      </c>
      <c r="B12" s="257">
        <v>3.9540000000000002</v>
      </c>
      <c r="C12" s="257">
        <v>4.1680000000000001</v>
      </c>
      <c r="D12" s="257">
        <v>4.2549999999999999</v>
      </c>
      <c r="E12" s="257">
        <v>3.5649999999999999</v>
      </c>
      <c r="F12" s="257">
        <v>4.024</v>
      </c>
      <c r="G12" s="257">
        <v>4.3070000000000004</v>
      </c>
      <c r="H12" s="257">
        <v>4.8090000000000002</v>
      </c>
      <c r="I12" s="257">
        <v>5.73</v>
      </c>
      <c r="J12" s="257">
        <v>5.5949999999999998</v>
      </c>
      <c r="K12" s="257">
        <v>6.3639999999999999</v>
      </c>
      <c r="L12" s="257">
        <v>6.3879999999999999</v>
      </c>
      <c r="M12" s="257">
        <v>6.5990000000000002</v>
      </c>
      <c r="N12" s="257">
        <v>6.9690000000000003</v>
      </c>
      <c r="O12" s="257">
        <v>7.2510000000000003</v>
      </c>
      <c r="P12" s="257">
        <v>7.4480000000000004</v>
      </c>
      <c r="Q12" s="257">
        <v>7.8710000000000004</v>
      </c>
      <c r="R12" s="257">
        <v>8.15</v>
      </c>
      <c r="S12" s="257">
        <v>8.9139999999999997</v>
      </c>
      <c r="T12" s="257">
        <v>9.6129999999999995</v>
      </c>
      <c r="U12" s="257">
        <v>9.9749999999999996</v>
      </c>
      <c r="V12" s="257">
        <v>11.07</v>
      </c>
      <c r="W12" s="257">
        <v>11.83</v>
      </c>
      <c r="X12" s="257">
        <v>12.823</v>
      </c>
      <c r="Y12" s="257">
        <v>12.558</v>
      </c>
      <c r="Z12" s="257">
        <v>10.543000000000001</v>
      </c>
      <c r="AA12" s="257">
        <v>8.9414280000000002</v>
      </c>
      <c r="AB12" s="257">
        <v>13.135654000000001</v>
      </c>
      <c r="AC12" s="257">
        <v>16.740150000000003</v>
      </c>
      <c r="AD12" s="257">
        <v>17.217321000000002</v>
      </c>
      <c r="AE12" s="257">
        <v>16.985472000000001</v>
      </c>
      <c r="AF12" s="257">
        <v>18.413739000000003</v>
      </c>
      <c r="AG12" s="257">
        <v>16.873468000000003</v>
      </c>
      <c r="AH12" s="257">
        <v>18.943147999999997</v>
      </c>
      <c r="AI12" s="257">
        <v>15.937255000000002</v>
      </c>
      <c r="AJ12" s="257">
        <v>13.577</v>
      </c>
      <c r="AK12" s="257">
        <v>19.081</v>
      </c>
      <c r="AL12" s="257">
        <v>21.68</v>
      </c>
      <c r="AM12" s="257">
        <v>23.187000000000001</v>
      </c>
      <c r="AN12" s="257">
        <v>22.603000000000002</v>
      </c>
      <c r="AO12" s="257">
        <v>20.969338340000004</v>
      </c>
      <c r="AP12" s="257">
        <v>25.575500000000002</v>
      </c>
      <c r="AQ12" s="257">
        <v>28.215050083250269</v>
      </c>
      <c r="AR12" s="257">
        <v>22.334859107965048</v>
      </c>
      <c r="AS12" s="257">
        <v>24.266146190000004</v>
      </c>
      <c r="AT12" s="257">
        <v>25.179310529999999</v>
      </c>
      <c r="AU12" s="257">
        <v>21.759474139999998</v>
      </c>
      <c r="AV12" s="257">
        <v>20.51000509</v>
      </c>
      <c r="AW12" s="257">
        <v>20.162023860000001</v>
      </c>
      <c r="AX12" s="257">
        <v>19.907210559999999</v>
      </c>
      <c r="AY12" s="257">
        <v>23.045077600000003</v>
      </c>
      <c r="AZ12" s="257">
        <v>23.621506920000002</v>
      </c>
      <c r="BA12" s="257">
        <v>19.690726967</v>
      </c>
      <c r="BB12" s="257">
        <v>21.325730884960002</v>
      </c>
      <c r="BC12" s="257">
        <v>23.366769176530006</v>
      </c>
      <c r="BD12" s="257">
        <v>21.440327173052385</v>
      </c>
      <c r="BE12" s="259">
        <v>20.657328442181633</v>
      </c>
      <c r="BF12" s="285">
        <v>-3.9152365175621262E-2</v>
      </c>
      <c r="BG12" s="285">
        <v>-1.5946393296529249E-2</v>
      </c>
      <c r="BH12" s="285">
        <v>4.8076053365223529E-3</v>
      </c>
    </row>
    <row r="13" spans="1:62" x14ac:dyDescent="0.15">
      <c r="A13" s="168" t="s">
        <v>186</v>
      </c>
      <c r="B13" s="257">
        <v>3.543949465861588</v>
      </c>
      <c r="C13" s="257">
        <v>3.9372193683232664</v>
      </c>
      <c r="D13" s="257">
        <v>4.3892537389688844</v>
      </c>
      <c r="E13" s="257">
        <v>4.8910118903855082</v>
      </c>
      <c r="F13" s="257">
        <v>5.4379734788667005</v>
      </c>
      <c r="G13" s="257">
        <v>6.0527402229447205</v>
      </c>
      <c r="H13" s="257">
        <v>6.4234084068741266</v>
      </c>
      <c r="I13" s="257">
        <v>7.1150209939619105</v>
      </c>
      <c r="J13" s="257">
        <v>7.7433487691593141</v>
      </c>
      <c r="K13" s="257">
        <v>8.7920685090571293</v>
      </c>
      <c r="L13" s="257">
        <v>9.7322999999999986</v>
      </c>
      <c r="M13" s="257">
        <v>10.226420000000001</v>
      </c>
      <c r="N13" s="257">
        <v>10.451812</v>
      </c>
      <c r="O13" s="257">
        <v>12.071440000000001</v>
      </c>
      <c r="P13" s="257">
        <v>13.2593</v>
      </c>
      <c r="Q13" s="257">
        <v>14.44702</v>
      </c>
      <c r="R13" s="257">
        <v>14.26534</v>
      </c>
      <c r="S13" s="257">
        <v>15.238536</v>
      </c>
      <c r="T13" s="257">
        <v>15.365776</v>
      </c>
      <c r="U13" s="257">
        <v>17.140220000000003</v>
      </c>
      <c r="V13" s="257">
        <v>18.440772000000003</v>
      </c>
      <c r="W13" s="257">
        <v>21.332952000000002</v>
      </c>
      <c r="X13" s="257">
        <v>23.247560000000004</v>
      </c>
      <c r="Y13" s="257">
        <v>24.519400000000001</v>
      </c>
      <c r="Z13" s="257">
        <v>26.782119999999999</v>
      </c>
      <c r="AA13" s="257">
        <v>27.495851999999999</v>
      </c>
      <c r="AB13" s="257">
        <v>27.726080000000003</v>
      </c>
      <c r="AC13" s="257">
        <v>22.280584000000001</v>
      </c>
      <c r="AD13" s="257">
        <v>27.856392</v>
      </c>
      <c r="AE13" s="257">
        <v>32.058391999999998</v>
      </c>
      <c r="AF13" s="257">
        <v>31.989400000000003</v>
      </c>
      <c r="AG13" s="257">
        <v>35.28762418028699</v>
      </c>
      <c r="AH13" s="257">
        <v>31.475759999999998</v>
      </c>
      <c r="AI13" s="257">
        <v>30.781684000000002</v>
      </c>
      <c r="AJ13" s="257">
        <v>33.700658000000004</v>
      </c>
      <c r="AK13" s="257">
        <v>30.815718</v>
      </c>
      <c r="AL13" s="257">
        <v>31.632657999999999</v>
      </c>
      <c r="AM13" s="257">
        <v>33.968038</v>
      </c>
      <c r="AN13" s="257">
        <v>36.176360000000003</v>
      </c>
      <c r="AO13" s="257">
        <v>38.330058000000008</v>
      </c>
      <c r="AP13" s="257">
        <v>39.220888000000009</v>
      </c>
      <c r="AQ13" s="257">
        <v>42.557891765789968</v>
      </c>
      <c r="AR13" s="257">
        <v>44.241981627730112</v>
      </c>
      <c r="AS13" s="257">
        <v>46.160882809270035</v>
      </c>
      <c r="AT13" s="257">
        <v>40.837366031699936</v>
      </c>
      <c r="AU13" s="257">
        <v>40.557462626440007</v>
      </c>
      <c r="AV13" s="257">
        <v>48.427478134560118</v>
      </c>
      <c r="AW13" s="257">
        <v>47.581709764190059</v>
      </c>
      <c r="AX13" s="257">
        <v>44.362790073429871</v>
      </c>
      <c r="AY13" s="257">
        <v>44.741963397739923</v>
      </c>
      <c r="AZ13" s="257">
        <v>44.6819023670798</v>
      </c>
      <c r="BA13" s="257">
        <v>46.787926526789832</v>
      </c>
      <c r="BB13" s="257">
        <v>57.341900000000003</v>
      </c>
      <c r="BC13" s="257">
        <v>56.647014069949982</v>
      </c>
      <c r="BD13" s="257">
        <v>54.14455518274</v>
      </c>
      <c r="BE13" s="259">
        <v>43.993387065767664</v>
      </c>
      <c r="BF13" s="285">
        <v>-0.18970270590301685</v>
      </c>
      <c r="BG13" s="285">
        <v>2.8607547664343258E-2</v>
      </c>
      <c r="BH13" s="285">
        <v>1.0238634827395964E-2</v>
      </c>
    </row>
    <row r="14" spans="1:62" x14ac:dyDescent="0.15">
      <c r="A14" s="168" t="s">
        <v>185</v>
      </c>
      <c r="B14" s="257">
        <v>0.249</v>
      </c>
      <c r="C14" s="257">
        <v>0.28500000000000003</v>
      </c>
      <c r="D14" s="257">
        <v>0.314</v>
      </c>
      <c r="E14" s="257">
        <v>0.32800000000000001</v>
      </c>
      <c r="F14" s="257">
        <v>0.36399999999999999</v>
      </c>
      <c r="G14" s="257">
        <v>0.40500000000000003</v>
      </c>
      <c r="H14" s="257">
        <v>0.44</v>
      </c>
      <c r="I14" s="257">
        <v>0.44500000000000001</v>
      </c>
      <c r="J14" s="257">
        <v>0.435</v>
      </c>
      <c r="K14" s="257">
        <v>0.5</v>
      </c>
      <c r="L14" s="257">
        <v>0.628</v>
      </c>
      <c r="M14" s="257">
        <v>0.60499999999999998</v>
      </c>
      <c r="N14" s="257">
        <v>0.55800000000000005</v>
      </c>
      <c r="O14" s="257">
        <v>0.79100000000000004</v>
      </c>
      <c r="P14" s="257">
        <v>0.70899999999999996</v>
      </c>
      <c r="Q14" s="257">
        <v>0.872</v>
      </c>
      <c r="R14" s="257">
        <v>0.77900000000000003</v>
      </c>
      <c r="S14" s="257">
        <v>0.89500000000000002</v>
      </c>
      <c r="T14" s="257">
        <v>1.7210000000000001</v>
      </c>
      <c r="U14" s="257">
        <v>3.2330000000000001</v>
      </c>
      <c r="V14" s="257">
        <v>3.2789999999999999</v>
      </c>
      <c r="W14" s="257">
        <v>4.0120000000000005</v>
      </c>
      <c r="X14" s="257">
        <v>4.57</v>
      </c>
      <c r="Y14" s="257">
        <v>4.8260000000000005</v>
      </c>
      <c r="Z14" s="257">
        <v>4.9539999999999997</v>
      </c>
      <c r="AA14" s="257">
        <v>4.9866877000000009</v>
      </c>
      <c r="AB14" s="257">
        <v>5.0759210000000001</v>
      </c>
      <c r="AC14" s="257">
        <v>4.9735809</v>
      </c>
      <c r="AD14" s="257">
        <v>5.8101371000000004</v>
      </c>
      <c r="AE14" s="257">
        <v>6.5652775000000005</v>
      </c>
      <c r="AF14" s="257">
        <v>5.1605512999999998</v>
      </c>
      <c r="AG14" s="257">
        <v>6.3434150999999996</v>
      </c>
      <c r="AH14" s="257">
        <v>6.5341771</v>
      </c>
      <c r="AI14" s="257">
        <v>6.5060954000000004</v>
      </c>
      <c r="AJ14" s="257">
        <v>7.1767259369400014</v>
      </c>
      <c r="AK14" s="257">
        <v>7.6112314255149993</v>
      </c>
      <c r="AL14" s="257">
        <v>7.0706526287879994</v>
      </c>
      <c r="AM14" s="257">
        <v>7.5242560301240005</v>
      </c>
      <c r="AN14" s="257">
        <v>7.1804169103830002</v>
      </c>
      <c r="AO14" s="257">
        <v>7.4116991392890004</v>
      </c>
      <c r="AP14" s="257">
        <v>6.8826393728759996</v>
      </c>
      <c r="AQ14" s="257">
        <v>7.1294931923110001</v>
      </c>
      <c r="AR14" s="257">
        <v>9.0376552804439996</v>
      </c>
      <c r="AS14" s="257">
        <v>11.293333006077999</v>
      </c>
      <c r="AT14" s="257">
        <v>9.2254072289949995</v>
      </c>
      <c r="AU14" s="257">
        <v>8.6364009212309991</v>
      </c>
      <c r="AV14" s="257">
        <v>11.133088253311001</v>
      </c>
      <c r="AW14" s="257">
        <v>12.237723413636999</v>
      </c>
      <c r="AX14" s="257">
        <v>11.038824572775999</v>
      </c>
      <c r="AY14" s="257">
        <v>11.457895633368</v>
      </c>
      <c r="AZ14" s="257">
        <v>13.096270011695001</v>
      </c>
      <c r="BA14" s="257">
        <v>15.833842014887999</v>
      </c>
      <c r="BB14" s="257">
        <v>20.088610000000003</v>
      </c>
      <c r="BC14" s="257">
        <v>20.678001867655055</v>
      </c>
      <c r="BD14" s="257">
        <v>24.664263544249003</v>
      </c>
      <c r="BE14" s="259">
        <v>24.767994933530233</v>
      </c>
      <c r="BF14" s="285">
        <v>1.4620048116096296E-3</v>
      </c>
      <c r="BG14" s="285">
        <v>0.10333719894378079</v>
      </c>
      <c r="BH14" s="285">
        <v>5.7642857812267509E-3</v>
      </c>
    </row>
    <row r="15" spans="1:62" x14ac:dyDescent="0.15">
      <c r="A15" s="168" t="s">
        <v>184</v>
      </c>
      <c r="B15" s="257">
        <v>2.625</v>
      </c>
      <c r="C15" s="257">
        <v>2.827</v>
      </c>
      <c r="D15" s="257">
        <v>3.1680000000000001</v>
      </c>
      <c r="E15" s="257">
        <v>3.4</v>
      </c>
      <c r="F15" s="257">
        <v>3.7010000000000001</v>
      </c>
      <c r="G15" s="257">
        <v>3.536</v>
      </c>
      <c r="H15" s="257">
        <v>4.2860000000000005</v>
      </c>
      <c r="I15" s="257">
        <v>4.4350000000000005</v>
      </c>
      <c r="J15" s="257">
        <v>4.7690000000000001</v>
      </c>
      <c r="K15" s="257">
        <v>5.2160000000000002</v>
      </c>
      <c r="L15" s="257">
        <v>5.4670000000000005</v>
      </c>
      <c r="M15" s="257">
        <v>5.7930000000000001</v>
      </c>
      <c r="N15" s="257">
        <v>6.0250000000000004</v>
      </c>
      <c r="O15" s="257">
        <v>6.1920000000000002</v>
      </c>
      <c r="P15" s="257">
        <v>6.7030000000000003</v>
      </c>
      <c r="Q15" s="257">
        <v>7.01</v>
      </c>
      <c r="R15" s="257">
        <v>7.9960000000000004</v>
      </c>
      <c r="S15" s="257">
        <v>8.3960000000000008</v>
      </c>
      <c r="T15" s="257">
        <v>8.1069999999999993</v>
      </c>
      <c r="U15" s="257">
        <v>8.7029999999999994</v>
      </c>
      <c r="V15" s="257">
        <v>9.3819999999999997</v>
      </c>
      <c r="W15" s="257">
        <v>10.06</v>
      </c>
      <c r="X15" s="257">
        <v>10.878</v>
      </c>
      <c r="Y15" s="257">
        <v>10.423</v>
      </c>
      <c r="Z15" s="257">
        <v>10.507</v>
      </c>
      <c r="AA15" s="257">
        <v>10.468999999999999</v>
      </c>
      <c r="AB15" s="257">
        <v>11.492000000000001</v>
      </c>
      <c r="AC15" s="257">
        <v>9.6890000000000001</v>
      </c>
      <c r="AD15" s="257">
        <v>11.798999999999999</v>
      </c>
      <c r="AE15" s="257">
        <v>12.747</v>
      </c>
      <c r="AF15" s="257">
        <v>12.9376</v>
      </c>
      <c r="AG15" s="257">
        <v>13.323600000000001</v>
      </c>
      <c r="AH15" s="257">
        <v>13.214500000000001</v>
      </c>
      <c r="AI15" s="257">
        <v>13.808299999999999</v>
      </c>
      <c r="AJ15" s="257">
        <v>14.540600000000001</v>
      </c>
      <c r="AK15" s="257">
        <v>16.176100000000002</v>
      </c>
      <c r="AL15" s="257">
        <v>17.614799999999999</v>
      </c>
      <c r="AM15" s="257">
        <v>18.040099999999999</v>
      </c>
      <c r="AN15" s="257">
        <v>18.5337</v>
      </c>
      <c r="AO15" s="257">
        <v>17.525299999999998</v>
      </c>
      <c r="AP15" s="257">
        <v>17.977</v>
      </c>
      <c r="AQ15" s="257">
        <v>19.5943</v>
      </c>
      <c r="AR15" s="257">
        <v>19.5488</v>
      </c>
      <c r="AS15" s="257">
        <v>19.0596</v>
      </c>
      <c r="AT15" s="257">
        <v>19.9038</v>
      </c>
      <c r="AU15" s="257">
        <v>20.052099999999999</v>
      </c>
      <c r="AV15" s="257">
        <v>21.557300000000001</v>
      </c>
      <c r="AW15" s="257">
        <v>22.0319</v>
      </c>
      <c r="AX15" s="257">
        <v>22.319599999999998</v>
      </c>
      <c r="AY15" s="257">
        <v>22.210700000000003</v>
      </c>
      <c r="AZ15" s="257">
        <v>23.687062827457567</v>
      </c>
      <c r="BA15" s="257">
        <v>23.826156000000001</v>
      </c>
      <c r="BB15" s="257">
        <v>29.074513497615772</v>
      </c>
      <c r="BC15" s="257">
        <v>30.737000000000002</v>
      </c>
      <c r="BD15" s="257">
        <v>31.462</v>
      </c>
      <c r="BE15" s="259">
        <v>30.507000000000001</v>
      </c>
      <c r="BF15" s="285">
        <v>-3.3003383733278047E-2</v>
      </c>
      <c r="BG15" s="285">
        <v>4.6851386934190664E-2</v>
      </c>
      <c r="BH15" s="285">
        <v>7.0999314558895582E-3</v>
      </c>
    </row>
    <row r="16" spans="1:62" x14ac:dyDescent="0.15">
      <c r="A16" s="168" t="s">
        <v>183</v>
      </c>
      <c r="B16" s="257">
        <v>0</v>
      </c>
      <c r="C16" s="257">
        <v>0</v>
      </c>
      <c r="D16" s="257">
        <v>0</v>
      </c>
      <c r="E16" s="257">
        <v>0</v>
      </c>
      <c r="F16" s="257">
        <v>0</v>
      </c>
      <c r="G16" s="257">
        <v>0</v>
      </c>
      <c r="H16" s="257">
        <v>0</v>
      </c>
      <c r="I16" s="257">
        <v>0</v>
      </c>
      <c r="J16" s="257">
        <v>0</v>
      </c>
      <c r="K16" s="257">
        <v>0</v>
      </c>
      <c r="L16" s="257">
        <v>0</v>
      </c>
      <c r="M16" s="257">
        <v>0</v>
      </c>
      <c r="N16" s="257">
        <v>0</v>
      </c>
      <c r="O16" s="257">
        <v>0</v>
      </c>
      <c r="P16" s="257">
        <v>0</v>
      </c>
      <c r="Q16" s="257">
        <v>0</v>
      </c>
      <c r="R16" s="257">
        <v>0</v>
      </c>
      <c r="S16" s="257">
        <v>0</v>
      </c>
      <c r="T16" s="257">
        <v>0</v>
      </c>
      <c r="U16" s="257">
        <v>0</v>
      </c>
      <c r="V16" s="257">
        <v>0</v>
      </c>
      <c r="W16" s="257">
        <v>0</v>
      </c>
      <c r="X16" s="257">
        <v>0</v>
      </c>
      <c r="Y16" s="257">
        <v>0</v>
      </c>
      <c r="Z16" s="257">
        <v>0</v>
      </c>
      <c r="AA16" s="257">
        <v>0</v>
      </c>
      <c r="AB16" s="257">
        <v>0</v>
      </c>
      <c r="AC16" s="257">
        <v>0</v>
      </c>
      <c r="AD16" s="257">
        <v>0</v>
      </c>
      <c r="AE16" s="257">
        <v>0</v>
      </c>
      <c r="AF16" s="257">
        <v>0</v>
      </c>
      <c r="AG16" s="257">
        <v>0</v>
      </c>
      <c r="AH16" s="257">
        <v>0</v>
      </c>
      <c r="AI16" s="257">
        <v>0</v>
      </c>
      <c r="AJ16" s="257">
        <v>0</v>
      </c>
      <c r="AK16" s="257">
        <v>0</v>
      </c>
      <c r="AL16" s="257">
        <v>0</v>
      </c>
      <c r="AM16" s="257">
        <v>0</v>
      </c>
      <c r="AN16" s="257">
        <v>0</v>
      </c>
      <c r="AO16" s="257">
        <v>0</v>
      </c>
      <c r="AP16" s="257">
        <v>0</v>
      </c>
      <c r="AQ16" s="257">
        <v>0</v>
      </c>
      <c r="AR16" s="257">
        <v>0</v>
      </c>
      <c r="AS16" s="257">
        <v>0</v>
      </c>
      <c r="AT16" s="257">
        <v>0</v>
      </c>
      <c r="AU16" s="257">
        <v>0</v>
      </c>
      <c r="AV16" s="257">
        <v>0</v>
      </c>
      <c r="AW16" s="257">
        <v>0</v>
      </c>
      <c r="AX16" s="257">
        <v>0</v>
      </c>
      <c r="AY16" s="257">
        <v>0</v>
      </c>
      <c r="AZ16" s="257">
        <v>0</v>
      </c>
      <c r="BA16" s="257">
        <v>0</v>
      </c>
      <c r="BB16" s="257">
        <v>0</v>
      </c>
      <c r="BC16" s="257">
        <v>0</v>
      </c>
      <c r="BD16" s="257">
        <v>0</v>
      </c>
      <c r="BE16" s="259">
        <v>0</v>
      </c>
      <c r="BF16" s="285">
        <v>0</v>
      </c>
      <c r="BG16" s="285">
        <v>0</v>
      </c>
      <c r="BH16" s="285">
        <v>0</v>
      </c>
    </row>
    <row r="17" spans="1:60" x14ac:dyDescent="0.15">
      <c r="A17" s="168" t="s">
        <v>182</v>
      </c>
      <c r="B17" s="257">
        <v>1.369</v>
      </c>
      <c r="C17" s="257">
        <v>1.395</v>
      </c>
      <c r="D17" s="257">
        <v>1.6360000000000001</v>
      </c>
      <c r="E17" s="257">
        <v>2.7480000000000002</v>
      </c>
      <c r="F17" s="257">
        <v>3.19</v>
      </c>
      <c r="G17" s="257">
        <v>4.1040000000000001</v>
      </c>
      <c r="H17" s="257">
        <v>5.39</v>
      </c>
      <c r="I17" s="257">
        <v>6.0200000000000005</v>
      </c>
      <c r="J17" s="257">
        <v>6.2250000000000005</v>
      </c>
      <c r="K17" s="257">
        <v>7.7069999999999999</v>
      </c>
      <c r="L17" s="257">
        <v>8.9310000000000009</v>
      </c>
      <c r="M17" s="257">
        <v>10.577999999999999</v>
      </c>
      <c r="N17" s="257">
        <v>12.163</v>
      </c>
      <c r="O17" s="257">
        <v>12.232000000000001</v>
      </c>
      <c r="P17" s="257">
        <v>14.24</v>
      </c>
      <c r="Q17" s="257">
        <v>14.587</v>
      </c>
      <c r="R17" s="257">
        <v>15.088000000000001</v>
      </c>
      <c r="S17" s="257">
        <v>15.814</v>
      </c>
      <c r="T17" s="257">
        <v>18.062999999999999</v>
      </c>
      <c r="U17" s="257">
        <v>20.243000000000002</v>
      </c>
      <c r="V17" s="257">
        <v>22.648</v>
      </c>
      <c r="W17" s="257">
        <v>25.158999999999999</v>
      </c>
      <c r="X17" s="257">
        <v>30.843</v>
      </c>
      <c r="Y17" s="257">
        <v>34.203000000000003</v>
      </c>
      <c r="Z17" s="257">
        <v>34.666000000000004</v>
      </c>
      <c r="AA17" s="257">
        <v>36.983000000000004</v>
      </c>
      <c r="AB17" s="257">
        <v>44.542000000000002</v>
      </c>
      <c r="AC17" s="257">
        <v>47.271000000000001</v>
      </c>
      <c r="AD17" s="257">
        <v>47.478000000000002</v>
      </c>
      <c r="AE17" s="257">
        <v>51.283999999999999</v>
      </c>
      <c r="AF17" s="257">
        <v>51.45</v>
      </c>
      <c r="AG17" s="257">
        <v>53.847000000000001</v>
      </c>
      <c r="AH17" s="257">
        <v>57.268000000000001</v>
      </c>
      <c r="AI17" s="257">
        <v>57.923000000000002</v>
      </c>
      <c r="AJ17" s="257">
        <v>60.6</v>
      </c>
      <c r="AK17" s="257">
        <v>62.886000000000003</v>
      </c>
      <c r="AL17" s="257">
        <v>60.441000000000003</v>
      </c>
      <c r="AM17" s="257">
        <v>59.533999999999999</v>
      </c>
      <c r="AN17" s="257">
        <v>60.532000000000004</v>
      </c>
      <c r="AO17" s="257">
        <v>70.075000000000003</v>
      </c>
      <c r="AP17" s="257">
        <v>77.088490000000007</v>
      </c>
      <c r="AQ17" s="257">
        <v>81.413340000000005</v>
      </c>
      <c r="AR17" s="257">
        <v>83.034419999999997</v>
      </c>
      <c r="AS17" s="257">
        <v>86.712899999999991</v>
      </c>
      <c r="AT17" s="257">
        <v>85.839259999999996</v>
      </c>
      <c r="AU17" s="257">
        <v>76.659779999999998</v>
      </c>
      <c r="AV17" s="257">
        <v>83.154710000000009</v>
      </c>
      <c r="AW17" s="257">
        <v>81.73554</v>
      </c>
      <c r="AX17" s="257">
        <v>83.405000000000001</v>
      </c>
      <c r="AY17" s="257">
        <v>78.746730000000014</v>
      </c>
      <c r="AZ17" s="257">
        <v>73.396930000000012</v>
      </c>
      <c r="BA17" s="257">
        <v>61.69903406000001</v>
      </c>
      <c r="BB17" s="257">
        <v>59.296241170000002</v>
      </c>
      <c r="BC17" s="257">
        <v>56.987011630000005</v>
      </c>
      <c r="BD17" s="257">
        <v>48.643638000000003</v>
      </c>
      <c r="BE17" s="259">
        <v>31.645742658438305</v>
      </c>
      <c r="BF17" s="285">
        <v>-0.35121466694816272</v>
      </c>
      <c r="BG17" s="285">
        <v>-5.5212783750707151E-2</v>
      </c>
      <c r="BH17" s="285">
        <v>7.3649524288075582E-3</v>
      </c>
    </row>
    <row r="18" spans="1:60" x14ac:dyDescent="0.15">
      <c r="A18" s="168" t="s">
        <v>181</v>
      </c>
      <c r="B18" s="257">
        <v>1.3559999999999999</v>
      </c>
      <c r="C18" s="257">
        <v>1.4929999999999999</v>
      </c>
      <c r="D18" s="257">
        <v>1.6859999999999999</v>
      </c>
      <c r="E18" s="257">
        <v>1.8650000000000002</v>
      </c>
      <c r="F18" s="257">
        <v>2.0650000000000004</v>
      </c>
      <c r="G18" s="257">
        <v>2.3407000000000004</v>
      </c>
      <c r="H18" s="257">
        <v>2.3249</v>
      </c>
      <c r="I18" s="257">
        <v>2.4748999999999999</v>
      </c>
      <c r="J18" s="257">
        <v>2.6368</v>
      </c>
      <c r="K18" s="257">
        <v>2.9355000000000002</v>
      </c>
      <c r="L18" s="257">
        <v>2.7534999999999998</v>
      </c>
      <c r="M18" s="257">
        <v>2.9213000000000005</v>
      </c>
      <c r="N18" s="257">
        <v>2.9274</v>
      </c>
      <c r="O18" s="257">
        <v>3.9839000000000002</v>
      </c>
      <c r="P18" s="257">
        <v>4.8552</v>
      </c>
      <c r="Q18" s="257">
        <v>5.5565000000000007</v>
      </c>
      <c r="R18" s="257">
        <v>5.7702000000000009</v>
      </c>
      <c r="S18" s="257">
        <v>5.5823</v>
      </c>
      <c r="T18" s="257">
        <v>6.1957000000000004</v>
      </c>
      <c r="U18" s="257">
        <v>6.9695</v>
      </c>
      <c r="V18" s="257">
        <v>7.9793200000000004</v>
      </c>
      <c r="W18" s="257">
        <v>9.3235099999999989</v>
      </c>
      <c r="X18" s="257">
        <v>9.6839750000000002</v>
      </c>
      <c r="Y18" s="257">
        <v>10.314301</v>
      </c>
      <c r="Z18" s="257">
        <v>11.134195</v>
      </c>
      <c r="AA18" s="257">
        <v>11.642524</v>
      </c>
      <c r="AB18" s="257">
        <v>11.327268999999999</v>
      </c>
      <c r="AC18" s="257">
        <v>10.786794</v>
      </c>
      <c r="AD18" s="257">
        <v>12.02355</v>
      </c>
      <c r="AE18" s="257">
        <v>11.615682000000001</v>
      </c>
      <c r="AF18" s="257">
        <v>11.462188000000001</v>
      </c>
      <c r="AG18" s="257">
        <v>13.225811714999999</v>
      </c>
      <c r="AH18" s="257">
        <v>12.765683653</v>
      </c>
      <c r="AI18" s="257">
        <v>12.849074204000001</v>
      </c>
      <c r="AJ18" s="257">
        <v>14.995346087000001</v>
      </c>
      <c r="AK18" s="257">
        <v>15.365460538000001</v>
      </c>
      <c r="AL18" s="257">
        <v>13.711556255000001</v>
      </c>
      <c r="AM18" s="257">
        <v>14.461674842000001</v>
      </c>
      <c r="AN18" s="257">
        <v>15.091870755999999</v>
      </c>
      <c r="AO18" s="257">
        <v>16.035534848474121</v>
      </c>
      <c r="AP18" s="257">
        <v>17.118050566287977</v>
      </c>
      <c r="AQ18" s="257">
        <v>18.002864103333334</v>
      </c>
      <c r="AR18" s="257">
        <v>17.944223933064237</v>
      </c>
      <c r="AS18" s="257">
        <v>20.102390671502278</v>
      </c>
      <c r="AT18" s="257">
        <v>18.833877829332138</v>
      </c>
      <c r="AU18" s="257">
        <v>21.23518903757379</v>
      </c>
      <c r="AV18" s="257">
        <v>20.978805789044053</v>
      </c>
      <c r="AW18" s="257">
        <v>22.3660558473896</v>
      </c>
      <c r="AX18" s="257">
        <v>21.881809702107937</v>
      </c>
      <c r="AY18" s="257">
        <v>21.538840118864407</v>
      </c>
      <c r="AZ18" s="257">
        <v>22.472946067947156</v>
      </c>
      <c r="BA18" s="257">
        <v>22.886372378292677</v>
      </c>
      <c r="BB18" s="257">
        <v>27.229468533223731</v>
      </c>
      <c r="BC18" s="257">
        <v>26.948820651471287</v>
      </c>
      <c r="BD18" s="257">
        <v>21.760737370166943</v>
      </c>
      <c r="BE18" s="259">
        <v>25.008141277152763</v>
      </c>
      <c r="BF18" s="285">
        <v>0.14609227610497211</v>
      </c>
      <c r="BG18" s="285">
        <v>1.4549838000418092E-2</v>
      </c>
      <c r="BH18" s="285">
        <v>5.8201753337590381E-3</v>
      </c>
    </row>
    <row r="19" spans="1:60" x14ac:dyDescent="0.15">
      <c r="A19" s="168" t="s">
        <v>180</v>
      </c>
      <c r="B19" s="257">
        <v>0.36500000000000005</v>
      </c>
      <c r="C19" s="257">
        <v>0.41300000000000003</v>
      </c>
      <c r="D19" s="257">
        <v>0.32200000000000001</v>
      </c>
      <c r="E19" s="257">
        <v>0.33100000000000002</v>
      </c>
      <c r="F19" s="257">
        <v>0.35200000000000004</v>
      </c>
      <c r="G19" s="257">
        <v>0.41900000000000004</v>
      </c>
      <c r="H19" s="257">
        <v>0.92200000000000004</v>
      </c>
      <c r="I19" s="257">
        <v>0.92900000000000005</v>
      </c>
      <c r="J19" s="257">
        <v>0.85499999999999998</v>
      </c>
      <c r="K19" s="257">
        <v>0.82899999999999996</v>
      </c>
      <c r="L19" s="257">
        <v>0.77100000000000013</v>
      </c>
      <c r="M19" s="257">
        <v>1.1659999999999997</v>
      </c>
      <c r="N19" s="257">
        <v>0.81500000000000006</v>
      </c>
      <c r="O19" s="257">
        <v>1.1429999999999998</v>
      </c>
      <c r="P19" s="257">
        <v>1.381</v>
      </c>
      <c r="Q19" s="257">
        <v>1.054</v>
      </c>
      <c r="R19" s="257">
        <v>1.839</v>
      </c>
      <c r="S19" s="257">
        <v>1.2169999999999999</v>
      </c>
      <c r="T19" s="257">
        <v>1.3759999999999999</v>
      </c>
      <c r="U19" s="257">
        <v>1.6340000000000001</v>
      </c>
      <c r="V19" s="257">
        <v>1.6220000000000001</v>
      </c>
      <c r="W19" s="257">
        <v>2.0550000000000002</v>
      </c>
      <c r="X19" s="257">
        <v>2.2330000000000001</v>
      </c>
      <c r="Y19" s="257">
        <v>2.4650000000000003</v>
      </c>
      <c r="Z19" s="257">
        <v>1.3050000000000002</v>
      </c>
      <c r="AA19" s="257">
        <v>1.2560000000000002</v>
      </c>
      <c r="AB19" s="257">
        <v>1.292</v>
      </c>
      <c r="AC19" s="257">
        <v>1.3149999999999999</v>
      </c>
      <c r="AD19" s="257">
        <v>1.7049999999999998</v>
      </c>
      <c r="AE19" s="257">
        <v>0.93700000000000017</v>
      </c>
      <c r="AF19" s="257">
        <v>1.1052000007629394</v>
      </c>
      <c r="AG19" s="257">
        <v>1.4684508424242424</v>
      </c>
      <c r="AH19" s="257">
        <v>1.1900615930861718</v>
      </c>
      <c r="AI19" s="257">
        <v>1.771973216880393</v>
      </c>
      <c r="AJ19" s="257">
        <v>2.4399646209845716</v>
      </c>
      <c r="AK19" s="257">
        <v>1.5506945036006969</v>
      </c>
      <c r="AL19" s="257">
        <v>1.3735680788505047</v>
      </c>
      <c r="AM19" s="257">
        <v>1.7277420871123084</v>
      </c>
      <c r="AN19" s="257">
        <v>2.198370144733286</v>
      </c>
      <c r="AO19" s="257">
        <v>2.2901951549117627</v>
      </c>
      <c r="AP19" s="257">
        <v>2.6037581289676988</v>
      </c>
      <c r="AQ19" s="257">
        <v>2.5169794578739597</v>
      </c>
      <c r="AR19" s="257">
        <v>2.347079650846871</v>
      </c>
      <c r="AS19" s="257">
        <v>2.0848239098732568</v>
      </c>
      <c r="AT19" s="257">
        <v>2.1996634907299439</v>
      </c>
      <c r="AU19" s="257">
        <v>2.0673940874612424</v>
      </c>
      <c r="AV19" s="257">
        <v>2.1441361874116502</v>
      </c>
      <c r="AW19" s="257">
        <v>2.3809564089406785</v>
      </c>
      <c r="AX19" s="257">
        <v>2.4526788317180954</v>
      </c>
      <c r="AY19" s="257">
        <v>1.7748956431114227</v>
      </c>
      <c r="AZ19" s="257">
        <v>1.3626974853479707</v>
      </c>
      <c r="BA19" s="257">
        <v>1.9151354308318485</v>
      </c>
      <c r="BB19" s="257">
        <v>2.7034589853229432</v>
      </c>
      <c r="BC19" s="257">
        <v>2.436648521247299</v>
      </c>
      <c r="BD19" s="257">
        <v>1.5903294530180707</v>
      </c>
      <c r="BE19" s="259">
        <v>1.764130047348013</v>
      </c>
      <c r="BF19" s="285">
        <v>0.10625506970111553</v>
      </c>
      <c r="BG19" s="285">
        <v>-3.1915903760027176E-2</v>
      </c>
      <c r="BH19" s="285">
        <v>4.1056814552221108E-4</v>
      </c>
    </row>
    <row r="20" spans="1:60" x14ac:dyDescent="0.15">
      <c r="A20" s="168" t="s">
        <v>179</v>
      </c>
      <c r="B20" s="257">
        <v>1.1004889486790479</v>
      </c>
      <c r="C20" s="257">
        <v>2.3360732649666343</v>
      </c>
      <c r="D20" s="257">
        <v>2.4306617776639552</v>
      </c>
      <c r="E20" s="257">
        <v>2.571001079741345</v>
      </c>
      <c r="F20" s="257">
        <v>2.683195491923426</v>
      </c>
      <c r="G20" s="257">
        <v>3.1176212084932691</v>
      </c>
      <c r="H20" s="257">
        <v>3.7271744281709847</v>
      </c>
      <c r="I20" s="257">
        <v>3.3601201491778649</v>
      </c>
      <c r="J20" s="257">
        <v>3.8631744281709848</v>
      </c>
      <c r="K20" s="257">
        <v>3.8458588279215764</v>
      </c>
      <c r="L20" s="257">
        <v>3.7635895924386666</v>
      </c>
      <c r="M20" s="257">
        <v>3.6077808471004751</v>
      </c>
      <c r="N20" s="257">
        <v>3.9682149973416712</v>
      </c>
      <c r="O20" s="257">
        <v>4.030562733090413</v>
      </c>
      <c r="P20" s="257">
        <v>3.9535458657477083</v>
      </c>
      <c r="Q20" s="257">
        <v>5.9974674063337563</v>
      </c>
      <c r="R20" s="257">
        <v>5.1070861987999994</v>
      </c>
      <c r="S20" s="257">
        <v>5.4128332025999999</v>
      </c>
      <c r="T20" s="257">
        <v>6.7740187104000009</v>
      </c>
      <c r="U20" s="257">
        <v>7.2401114558999993</v>
      </c>
      <c r="V20" s="257">
        <v>10.0591510652</v>
      </c>
      <c r="W20" s="257">
        <v>18.785676250000002</v>
      </c>
      <c r="X20" s="257">
        <v>24.739091999999999</v>
      </c>
      <c r="Y20" s="257">
        <v>25.563160999999997</v>
      </c>
      <c r="Z20" s="257">
        <v>29.590061349600003</v>
      </c>
      <c r="AA20" s="257">
        <v>34.607358091871873</v>
      </c>
      <c r="AB20" s="257">
        <v>36.854190576785939</v>
      </c>
      <c r="AC20" s="257">
        <v>36.612910977185933</v>
      </c>
      <c r="AD20" s="257">
        <v>40.553218148900001</v>
      </c>
      <c r="AE20" s="257">
        <v>45.572356188814062</v>
      </c>
      <c r="AF20" s="257">
        <v>50.812270548828124</v>
      </c>
      <c r="AG20" s="257">
        <v>53.611041261171877</v>
      </c>
      <c r="AH20" s="257">
        <v>60.520048035585937</v>
      </c>
      <c r="AI20" s="257">
        <v>63.139797375574062</v>
      </c>
      <c r="AJ20" s="257">
        <v>60.724686066828127</v>
      </c>
      <c r="AK20" s="257">
        <v>63.72841068000001</v>
      </c>
      <c r="AL20" s="257">
        <v>58.095670308149337</v>
      </c>
      <c r="AM20" s="257">
        <v>61.361456498792975</v>
      </c>
      <c r="AN20" s="257">
        <v>63.636543373585944</v>
      </c>
      <c r="AO20" s="257">
        <v>60.197953145585942</v>
      </c>
      <c r="AP20" s="257">
        <v>60.879006633247513</v>
      </c>
      <c r="AQ20" s="257">
        <v>60.824812964410079</v>
      </c>
      <c r="AR20" s="257">
        <v>65.492469238444116</v>
      </c>
      <c r="AS20" s="257">
        <v>63.863745527216636</v>
      </c>
      <c r="AT20" s="257">
        <v>63.738243899903409</v>
      </c>
      <c r="AU20" s="257">
        <v>66.074450301718144</v>
      </c>
      <c r="AV20" s="257">
        <v>68.282347279658509</v>
      </c>
      <c r="AW20" s="257">
        <v>69.658834614632255</v>
      </c>
      <c r="AX20" s="257">
        <v>72.795175449505209</v>
      </c>
      <c r="AY20" s="257">
        <v>68.471833885793856</v>
      </c>
      <c r="AZ20" s="257">
        <v>67.663391975585938</v>
      </c>
      <c r="BA20" s="257">
        <v>74.554893010579661</v>
      </c>
      <c r="BB20" s="257">
        <v>70.930502222359763</v>
      </c>
      <c r="BC20" s="257">
        <v>69.923299265319514</v>
      </c>
      <c r="BD20" s="257">
        <v>62.216263195348354</v>
      </c>
      <c r="BE20" s="259">
        <v>54.778727627248855</v>
      </c>
      <c r="BF20" s="285">
        <v>-0.12194888977816365</v>
      </c>
      <c r="BG20" s="285">
        <v>-2.4139144002944812E-3</v>
      </c>
      <c r="BH20" s="285">
        <v>1.2748720339407695E-2</v>
      </c>
    </row>
    <row r="21" spans="1:60" s="161" customFormat="1" x14ac:dyDescent="0.15">
      <c r="A21" s="163" t="s">
        <v>178</v>
      </c>
      <c r="B21" s="260">
        <v>41.302438414540639</v>
      </c>
      <c r="C21" s="260">
        <v>46.001292633289893</v>
      </c>
      <c r="D21" s="260">
        <v>48.660915516632841</v>
      </c>
      <c r="E21" s="260">
        <v>51.74701297012686</v>
      </c>
      <c r="F21" s="260">
        <v>55.853168970790122</v>
      </c>
      <c r="G21" s="260">
        <v>65.63806143143799</v>
      </c>
      <c r="H21" s="260">
        <v>73.065482835045117</v>
      </c>
      <c r="I21" s="260">
        <v>82.694041143139771</v>
      </c>
      <c r="J21" s="260">
        <v>93.006323197330317</v>
      </c>
      <c r="K21" s="260">
        <v>106.89642733697869</v>
      </c>
      <c r="L21" s="260">
        <v>115.92238959243868</v>
      </c>
      <c r="M21" s="260">
        <v>129.42250084710048</v>
      </c>
      <c r="N21" s="260">
        <v>143.12342699734168</v>
      </c>
      <c r="O21" s="260">
        <v>158.19290273309042</v>
      </c>
      <c r="P21" s="260">
        <v>179.78904586574771</v>
      </c>
      <c r="Q21" s="260">
        <v>201.44598740633378</v>
      </c>
      <c r="R21" s="260">
        <v>204.44462619880002</v>
      </c>
      <c r="S21" s="260">
        <v>220.19466920260001</v>
      </c>
      <c r="T21" s="260">
        <v>237.10949471039999</v>
      </c>
      <c r="U21" s="260">
        <v>261.61083145589998</v>
      </c>
      <c r="V21" s="260">
        <v>283.50124306520001</v>
      </c>
      <c r="W21" s="260">
        <v>305.98613825000001</v>
      </c>
      <c r="X21" s="260">
        <v>326.45862699999998</v>
      </c>
      <c r="Y21" s="260">
        <v>338.997862</v>
      </c>
      <c r="Z21" s="260">
        <v>347.13637634960003</v>
      </c>
      <c r="AA21" s="260">
        <v>360.96584979187185</v>
      </c>
      <c r="AB21" s="260">
        <v>385.448114576786</v>
      </c>
      <c r="AC21" s="260">
        <v>392.79107038223651</v>
      </c>
      <c r="AD21" s="260">
        <v>423.06309299637473</v>
      </c>
      <c r="AE21" s="260">
        <v>448.44296756760195</v>
      </c>
      <c r="AF21" s="260">
        <v>465.6940700617123</v>
      </c>
      <c r="AG21" s="260">
        <v>485.69459291706494</v>
      </c>
      <c r="AH21" s="260">
        <v>513.91333797763161</v>
      </c>
      <c r="AI21" s="260">
        <v>526.6079670752423</v>
      </c>
      <c r="AJ21" s="260">
        <v>527.28505141882351</v>
      </c>
      <c r="AK21" s="260">
        <v>555.65162524812581</v>
      </c>
      <c r="AL21" s="260">
        <v>521.39916789705046</v>
      </c>
      <c r="AM21" s="260">
        <v>547.36331796307979</v>
      </c>
      <c r="AN21" s="260">
        <v>570.64834199278312</v>
      </c>
      <c r="AO21" s="260">
        <v>589.03486425163999</v>
      </c>
      <c r="AP21" s="260">
        <v>624.1520975492183</v>
      </c>
      <c r="AQ21" s="260">
        <v>652.68419156696871</v>
      </c>
      <c r="AR21" s="260">
        <v>675.73761043849447</v>
      </c>
      <c r="AS21" s="260">
        <v>680.29922211394023</v>
      </c>
      <c r="AT21" s="260">
        <v>697.52799401066034</v>
      </c>
      <c r="AU21" s="260">
        <v>700.87506437647448</v>
      </c>
      <c r="AV21" s="260">
        <v>744.1617906052428</v>
      </c>
      <c r="AW21" s="260">
        <v>730.37291936536474</v>
      </c>
      <c r="AX21" s="260">
        <v>709.85510316351485</v>
      </c>
      <c r="AY21" s="260">
        <v>686.29099675314626</v>
      </c>
      <c r="AZ21" s="260">
        <v>671.49641584945402</v>
      </c>
      <c r="BA21" s="260">
        <v>686.35942203984928</v>
      </c>
      <c r="BB21" s="260">
        <v>700.43986024686399</v>
      </c>
      <c r="BC21" s="260">
        <v>718.3435062390455</v>
      </c>
      <c r="BD21" s="260">
        <v>700.86595760565058</v>
      </c>
      <c r="BE21" s="260">
        <v>660.46454424533499</v>
      </c>
      <c r="BF21" s="286">
        <v>-6.0219733655775154E-2</v>
      </c>
      <c r="BG21" s="286">
        <v>4.7751448465227497E-4</v>
      </c>
      <c r="BH21" s="286">
        <v>0.15371072190602861</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16.083000000000002</v>
      </c>
      <c r="C23" s="257">
        <v>17.331</v>
      </c>
      <c r="D23" s="257">
        <v>17.698</v>
      </c>
      <c r="E23" s="257">
        <v>18.184999999999999</v>
      </c>
      <c r="F23" s="257">
        <v>16.718</v>
      </c>
      <c r="G23" s="257">
        <v>21.2897</v>
      </c>
      <c r="H23" s="257">
        <v>16.8201</v>
      </c>
      <c r="I23" s="257">
        <v>17.287599999999998</v>
      </c>
      <c r="J23" s="257">
        <v>19.209200000000003</v>
      </c>
      <c r="K23" s="257">
        <v>22.712200000000003</v>
      </c>
      <c r="L23" s="257">
        <v>23.795200000000001</v>
      </c>
      <c r="M23" s="257">
        <v>20.5656</v>
      </c>
      <c r="N23" s="257">
        <v>24.9208</v>
      </c>
      <c r="O23" s="257">
        <v>24.940799999999999</v>
      </c>
      <c r="P23" s="257">
        <v>28.096799999999998</v>
      </c>
      <c r="Q23" s="257">
        <v>29.109900000000003</v>
      </c>
      <c r="R23" s="257">
        <v>30.847300000000001</v>
      </c>
      <c r="S23" s="257">
        <v>30.8963</v>
      </c>
      <c r="T23" s="257">
        <v>30.606300000000001</v>
      </c>
      <c r="U23" s="257">
        <v>26.849563999999997</v>
      </c>
      <c r="V23" s="257">
        <v>30.775146000000003</v>
      </c>
      <c r="W23" s="257">
        <v>30.903926999999999</v>
      </c>
      <c r="X23" s="257">
        <v>35.387991</v>
      </c>
      <c r="Y23" s="257">
        <v>35.304088000000007</v>
      </c>
      <c r="Z23" s="257">
        <v>35.082430000000002</v>
      </c>
      <c r="AA23" s="257">
        <v>31.509</v>
      </c>
      <c r="AB23" s="257">
        <v>31.4434</v>
      </c>
      <c r="AC23" s="257">
        <v>34.848399999999998</v>
      </c>
      <c r="AD23" s="257">
        <v>36.705555999999994</v>
      </c>
      <c r="AE23" s="257">
        <v>35.707500000000003</v>
      </c>
      <c r="AF23" s="257">
        <v>37.067222000000001</v>
      </c>
      <c r="AG23" s="257">
        <v>34.216111000000005</v>
      </c>
      <c r="AH23" s="257">
        <v>36.105278000000006</v>
      </c>
      <c r="AI23" s="257">
        <v>37.163333000000009</v>
      </c>
      <c r="AJ23" s="257">
        <v>40.699120800000003</v>
      </c>
      <c r="AK23" s="257">
        <v>41.835650550450005</v>
      </c>
      <c r="AL23" s="257">
        <v>40.455481650330192</v>
      </c>
      <c r="AM23" s="257">
        <v>40.227002809133317</v>
      </c>
      <c r="AN23" s="257">
        <v>33.214992039975016</v>
      </c>
      <c r="AO23" s="257">
        <v>36.762282999999996</v>
      </c>
      <c r="AP23" s="257">
        <v>37.095138337044489</v>
      </c>
      <c r="AQ23" s="257">
        <v>35.656084769638412</v>
      </c>
      <c r="AR23" s="257">
        <v>37.054452863876648</v>
      </c>
      <c r="AS23" s="257">
        <v>38.329491042362136</v>
      </c>
      <c r="AT23" s="257">
        <v>40.896303364697388</v>
      </c>
      <c r="AU23" s="257">
        <v>38.363418292681246</v>
      </c>
      <c r="AV23" s="257">
        <v>34.239083514160079</v>
      </c>
      <c r="AW23" s="257">
        <v>43.804104688423536</v>
      </c>
      <c r="AX23" s="257">
        <v>42.04652729768322</v>
      </c>
      <c r="AY23" s="257">
        <v>41.010259367349683</v>
      </c>
      <c r="AZ23" s="257">
        <v>37.055528375898049</v>
      </c>
      <c r="BA23" s="257">
        <v>39.844716147041829</v>
      </c>
      <c r="BB23" s="257">
        <v>38.293433000000007</v>
      </c>
      <c r="BC23" s="257">
        <v>37.637911000000003</v>
      </c>
      <c r="BD23" s="257">
        <v>40.455345999999999</v>
      </c>
      <c r="BE23" s="259">
        <v>40.953759776766766</v>
      </c>
      <c r="BF23" s="285">
        <v>9.5541948461153048E-3</v>
      </c>
      <c r="BG23" s="285">
        <v>-1.0835004636949863E-3</v>
      </c>
      <c r="BH23" s="285">
        <v>9.5312186473927585E-3</v>
      </c>
    </row>
    <row r="24" spans="1:60" x14ac:dyDescent="0.15">
      <c r="A24" s="162" t="s">
        <v>176</v>
      </c>
      <c r="B24" s="257">
        <v>0.27200000000000002</v>
      </c>
      <c r="C24" s="257">
        <v>0.29899999999999999</v>
      </c>
      <c r="D24" s="257">
        <v>0.23800000000000002</v>
      </c>
      <c r="E24" s="257">
        <v>0.24399999999999999</v>
      </c>
      <c r="F24" s="257">
        <v>0.23</v>
      </c>
      <c r="G24" s="257">
        <v>0.246</v>
      </c>
      <c r="H24" s="257">
        <v>0.13400000000000001</v>
      </c>
      <c r="I24" s="257">
        <v>0.17999999999999994</v>
      </c>
      <c r="J24" s="257">
        <v>0.17099999999999999</v>
      </c>
      <c r="K24" s="257">
        <v>0.24000000000000005</v>
      </c>
      <c r="L24" s="257">
        <v>0.183</v>
      </c>
      <c r="M24" s="257">
        <v>0.10900000000000001</v>
      </c>
      <c r="N24" s="257">
        <v>0.224</v>
      </c>
      <c r="O24" s="257">
        <v>0.22299999999999998</v>
      </c>
      <c r="P24" s="257">
        <v>0.23400000000000004</v>
      </c>
      <c r="Q24" s="257">
        <v>0.27800000000000002</v>
      </c>
      <c r="R24" s="257">
        <v>0.38099999999999989</v>
      </c>
      <c r="S24" s="257">
        <v>0.33299999999999996</v>
      </c>
      <c r="T24" s="257">
        <v>0.33599999999999997</v>
      </c>
      <c r="U24" s="257">
        <v>0.35100000000000009</v>
      </c>
      <c r="V24" s="257">
        <v>0.28700000000000014</v>
      </c>
      <c r="W24" s="257">
        <v>0.34300000000000019</v>
      </c>
      <c r="X24" s="257">
        <v>0.42900000000000005</v>
      </c>
      <c r="Y24" s="257">
        <v>0.35899999999999999</v>
      </c>
      <c r="Z24" s="257">
        <v>0.30499999999999994</v>
      </c>
      <c r="AA24" s="257">
        <v>0.26600000000000001</v>
      </c>
      <c r="AB24" s="257">
        <v>0.22899999999999998</v>
      </c>
      <c r="AC24" s="257">
        <v>0.34099999999999986</v>
      </c>
      <c r="AD24" s="257">
        <v>0.254</v>
      </c>
      <c r="AE24" s="257">
        <v>0.34599999999999997</v>
      </c>
      <c r="AF24" s="257">
        <v>0.33799999999999997</v>
      </c>
      <c r="AG24" s="257">
        <v>0.23899999999999999</v>
      </c>
      <c r="AH24" s="257">
        <v>0.30500000000000016</v>
      </c>
      <c r="AI24" s="257">
        <v>0.38900000000000001</v>
      </c>
      <c r="AJ24" s="257">
        <v>0.34099999999999997</v>
      </c>
      <c r="AK24" s="257">
        <v>0.45999999999999996</v>
      </c>
      <c r="AL24" s="257">
        <v>0.44100000000000006</v>
      </c>
      <c r="AM24" s="257">
        <v>0.35999999999999988</v>
      </c>
      <c r="AN24" s="257">
        <v>0.24700000000000011</v>
      </c>
      <c r="AO24" s="257">
        <v>0.31699999999999995</v>
      </c>
      <c r="AP24" s="257">
        <v>0.28800000000000003</v>
      </c>
      <c r="AQ24" s="257">
        <v>0.35899999999999999</v>
      </c>
      <c r="AR24" s="257">
        <v>0.38900000000000001</v>
      </c>
      <c r="AS24" s="257">
        <v>0.41000000000000014</v>
      </c>
      <c r="AT24" s="257">
        <v>0.32800000000000007</v>
      </c>
      <c r="AU24" s="257">
        <v>0.31199999999999983</v>
      </c>
      <c r="AV24" s="257">
        <v>0.19599999999999995</v>
      </c>
      <c r="AW24" s="257">
        <v>0.35699999999999998</v>
      </c>
      <c r="AX24" s="257">
        <v>0.37999999999999989</v>
      </c>
      <c r="AY24" s="257">
        <v>0.29520000000000013</v>
      </c>
      <c r="AZ24" s="257">
        <v>0.31840000000000135</v>
      </c>
      <c r="BA24" s="257">
        <v>0.37000000000000011</v>
      </c>
      <c r="BB24" s="257">
        <v>0.27010000000000112</v>
      </c>
      <c r="BC24" s="257">
        <v>0.31350000000000122</v>
      </c>
      <c r="BD24" s="257">
        <v>0.30200000000000005</v>
      </c>
      <c r="BE24" s="259">
        <v>0.2819266951406556</v>
      </c>
      <c r="BF24" s="285">
        <v>-6.9018531046762144E-2</v>
      </c>
      <c r="BG24" s="285">
        <v>-8.2246500632687791E-3</v>
      </c>
      <c r="BH24" s="285">
        <v>6.5613144887538162E-5</v>
      </c>
    </row>
    <row r="25" spans="1:60" x14ac:dyDescent="0.15">
      <c r="A25" s="162" t="s">
        <v>175</v>
      </c>
      <c r="B25" s="257">
        <v>2</v>
      </c>
      <c r="C25" s="257">
        <v>2.0100000000000002</v>
      </c>
      <c r="D25" s="257">
        <v>2.0220000000000002</v>
      </c>
      <c r="E25" s="257">
        <v>1.3049999999999999</v>
      </c>
      <c r="F25" s="257">
        <v>1.839</v>
      </c>
      <c r="G25" s="257">
        <v>2.1520000000000001</v>
      </c>
      <c r="H25" s="257">
        <v>2.17</v>
      </c>
      <c r="I25" s="257">
        <v>2.0950000000000002</v>
      </c>
      <c r="J25" s="257">
        <v>2.57</v>
      </c>
      <c r="K25" s="257">
        <v>2.08</v>
      </c>
      <c r="L25" s="257">
        <v>2.4529999999999998</v>
      </c>
      <c r="M25" s="257">
        <v>2.9540000000000002</v>
      </c>
      <c r="N25" s="257">
        <v>3.5289999999999999</v>
      </c>
      <c r="O25" s="257">
        <v>2.9090000000000003</v>
      </c>
      <c r="P25" s="257">
        <v>3.3109999999999999</v>
      </c>
      <c r="Q25" s="257">
        <v>3.7130000000000001</v>
      </c>
      <c r="R25" s="257">
        <v>3.6179999999999999</v>
      </c>
      <c r="S25" s="257">
        <v>3.0500000000000003</v>
      </c>
      <c r="T25" s="257">
        <v>3.3530000000000002</v>
      </c>
      <c r="U25" s="257">
        <v>3.2600000000000002</v>
      </c>
      <c r="V25" s="257">
        <v>2.2370000000000001</v>
      </c>
      <c r="W25" s="257">
        <v>2.3260000000000001</v>
      </c>
      <c r="X25" s="257">
        <v>2.5369999999999999</v>
      </c>
      <c r="Y25" s="257">
        <v>2.5960000000000001</v>
      </c>
      <c r="Z25" s="257">
        <v>2.6909999999999998</v>
      </c>
      <c r="AA25" s="257">
        <v>1.8780000000000001</v>
      </c>
      <c r="AB25" s="257">
        <v>2.4409999999999998</v>
      </c>
      <c r="AC25" s="257">
        <v>2.0630000000000002</v>
      </c>
      <c r="AD25" s="257">
        <v>1.9419999999999999</v>
      </c>
      <c r="AE25" s="257">
        <v>1.468</v>
      </c>
      <c r="AF25" s="257">
        <v>2.3140000000000001</v>
      </c>
      <c r="AG25" s="257">
        <v>2.919</v>
      </c>
      <c r="AH25" s="257">
        <v>2.754</v>
      </c>
      <c r="AI25" s="257">
        <v>3.097</v>
      </c>
      <c r="AJ25" s="257">
        <v>2.7530000000000001</v>
      </c>
      <c r="AK25" s="257">
        <v>2.673</v>
      </c>
      <c r="AL25" s="257">
        <v>1.7370000000000003</v>
      </c>
      <c r="AM25" s="257">
        <v>2.194</v>
      </c>
      <c r="AN25" s="257">
        <v>3.0289999999999999</v>
      </c>
      <c r="AO25" s="257">
        <v>3.1680000000000001</v>
      </c>
      <c r="AP25" s="257">
        <v>4.3370000000000006</v>
      </c>
      <c r="AQ25" s="257">
        <v>4.2379999999999995</v>
      </c>
      <c r="AR25" s="257">
        <v>2.8740000000000001</v>
      </c>
      <c r="AS25" s="257">
        <v>2.8240000000000003</v>
      </c>
      <c r="AT25" s="257">
        <v>3.4699999999999998</v>
      </c>
      <c r="AU25" s="257">
        <v>5.0570000000000004</v>
      </c>
      <c r="AV25" s="257">
        <v>2.9170000000000003</v>
      </c>
      <c r="AW25" s="257">
        <v>3.226</v>
      </c>
      <c r="AX25" s="257">
        <v>4.08</v>
      </c>
      <c r="AY25" s="257">
        <v>4.6050000000000004</v>
      </c>
      <c r="AZ25" s="257">
        <v>5.6610000000000005</v>
      </c>
      <c r="BA25" s="257">
        <v>3.9420000000000006</v>
      </c>
      <c r="BB25" s="257">
        <v>2.828103</v>
      </c>
      <c r="BC25" s="257">
        <v>5.1465779999999999</v>
      </c>
      <c r="BD25" s="257">
        <v>2.9657999999999998</v>
      </c>
      <c r="BE25" s="259">
        <v>2.9511208246053098</v>
      </c>
      <c r="BF25" s="285">
        <v>-7.6681998268990359E-3</v>
      </c>
      <c r="BG25" s="285">
        <v>-1.5578163673723999E-2</v>
      </c>
      <c r="BH25" s="285">
        <v>6.868179621970686E-4</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3.8050000000000002</v>
      </c>
      <c r="AB26" s="257">
        <v>5.8810000000000002</v>
      </c>
      <c r="AC26" s="257">
        <v>4.3490000000000002</v>
      </c>
      <c r="AD26" s="257">
        <v>4.55</v>
      </c>
      <c r="AE26" s="257">
        <v>5.4350000000000005</v>
      </c>
      <c r="AF26" s="257">
        <v>5.6829999999999998</v>
      </c>
      <c r="AG26" s="257">
        <v>7.8630000000000004</v>
      </c>
      <c r="AH26" s="257">
        <v>5.8529999999999998</v>
      </c>
      <c r="AI26" s="257">
        <v>6.0220000000000002</v>
      </c>
      <c r="AJ26" s="257">
        <v>7.327</v>
      </c>
      <c r="AK26" s="257">
        <v>6.4530000000000003</v>
      </c>
      <c r="AL26" s="257">
        <v>7.181</v>
      </c>
      <c r="AM26" s="257">
        <v>5.851</v>
      </c>
      <c r="AN26" s="257">
        <v>5.4580000000000002</v>
      </c>
      <c r="AO26" s="257">
        <v>7.6269999999999998</v>
      </c>
      <c r="AP26" s="257">
        <v>7.0359999999999996</v>
      </c>
      <c r="AQ26" s="257">
        <v>6.6170000000000009</v>
      </c>
      <c r="AR26" s="257">
        <v>4.7</v>
      </c>
      <c r="AS26" s="257">
        <v>5.7809999999999997</v>
      </c>
      <c r="AT26" s="257">
        <v>7.4089999999999998</v>
      </c>
      <c r="AU26" s="257">
        <v>9.1259999999999994</v>
      </c>
      <c r="AV26" s="257">
        <v>5.0329999999999995</v>
      </c>
      <c r="AW26" s="257">
        <v>4.8369999999999997</v>
      </c>
      <c r="AX26" s="257">
        <v>8.6219999999999999</v>
      </c>
      <c r="AY26" s="257">
        <v>9.0069999999999997</v>
      </c>
      <c r="AZ26" s="257">
        <v>6.391</v>
      </c>
      <c r="BA26" s="257">
        <v>6.8529999999999998</v>
      </c>
      <c r="BB26" s="257">
        <v>5.3073999999999995</v>
      </c>
      <c r="BC26" s="257">
        <v>7.7008999999999999</v>
      </c>
      <c r="BD26" s="257">
        <v>5.8261000000000012</v>
      </c>
      <c r="BE26" s="259">
        <v>5.6671442278355642</v>
      </c>
      <c r="BF26" s="285">
        <v>-2.9941087998307414E-2</v>
      </c>
      <c r="BG26" s="285">
        <v>-2.3748230674808357E-2</v>
      </c>
      <c r="BH26" s="285">
        <v>1.3189214137172669E-3</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0</v>
      </c>
      <c r="AP27" s="257">
        <v>0</v>
      </c>
      <c r="AQ27" s="257">
        <v>0</v>
      </c>
      <c r="AR27" s="257">
        <v>0</v>
      </c>
      <c r="AS27" s="257">
        <v>0</v>
      </c>
      <c r="AT27" s="257">
        <v>0</v>
      </c>
      <c r="AU27" s="257">
        <v>0</v>
      </c>
      <c r="AV27" s="257">
        <v>0</v>
      </c>
      <c r="AW27" s="257">
        <v>0</v>
      </c>
      <c r="AX27" s="257">
        <v>0</v>
      </c>
      <c r="AY27" s="257">
        <v>0</v>
      </c>
      <c r="AZ27" s="257">
        <v>0</v>
      </c>
      <c r="BA27" s="257">
        <v>0</v>
      </c>
      <c r="BB27" s="257">
        <v>0</v>
      </c>
      <c r="BC27" s="257">
        <v>0</v>
      </c>
      <c r="BD27" s="257">
        <v>0</v>
      </c>
      <c r="BE27" s="259">
        <v>0</v>
      </c>
      <c r="BF27" s="285">
        <v>0</v>
      </c>
      <c r="BG27" s="285">
        <v>0</v>
      </c>
      <c r="BH27" s="285">
        <v>0</v>
      </c>
    </row>
    <row r="28" spans="1:60" x14ac:dyDescent="0.15">
      <c r="A28" s="162" t="s">
        <v>172</v>
      </c>
      <c r="B28" s="257">
        <v>2.2317970000000003</v>
      </c>
      <c r="C28" s="257">
        <v>2.1036343999999998</v>
      </c>
      <c r="D28" s="257">
        <v>1.8959226000000002</v>
      </c>
      <c r="E28" s="257">
        <v>1.4672408000000001</v>
      </c>
      <c r="F28" s="257">
        <v>1.1976574</v>
      </c>
      <c r="G28" s="257">
        <v>1.7103078000000003</v>
      </c>
      <c r="H28" s="257">
        <v>1.208</v>
      </c>
      <c r="I28" s="257">
        <v>1.264</v>
      </c>
      <c r="J28" s="257">
        <v>1.081</v>
      </c>
      <c r="K28" s="257">
        <v>1.819</v>
      </c>
      <c r="L28" s="257">
        <v>1.8140000000000001</v>
      </c>
      <c r="M28" s="257">
        <v>1.446</v>
      </c>
      <c r="N28" s="257">
        <v>1.9670000000000001</v>
      </c>
      <c r="O28" s="257">
        <v>1.83</v>
      </c>
      <c r="P28" s="257">
        <v>2.2930000000000001</v>
      </c>
      <c r="Q28" s="257">
        <v>2.399</v>
      </c>
      <c r="R28" s="257">
        <v>2.0609999999999999</v>
      </c>
      <c r="S28" s="257">
        <v>1.67</v>
      </c>
      <c r="T28" s="257">
        <v>1.655</v>
      </c>
      <c r="U28" s="257">
        <v>1.298</v>
      </c>
      <c r="V28" s="257">
        <v>1.671</v>
      </c>
      <c r="W28" s="257">
        <v>1.8760000000000001</v>
      </c>
      <c r="X28" s="257">
        <v>2.4649999999999999</v>
      </c>
      <c r="Y28" s="257">
        <v>2.0990000000000002</v>
      </c>
      <c r="Z28" s="257">
        <v>1.643</v>
      </c>
      <c r="AA28" s="257">
        <v>1.161</v>
      </c>
      <c r="AB28" s="257">
        <v>1.089</v>
      </c>
      <c r="AC28" s="257">
        <v>1.4020000000000001</v>
      </c>
      <c r="AD28" s="257">
        <v>1.369</v>
      </c>
      <c r="AE28" s="257">
        <v>1.46</v>
      </c>
      <c r="AF28" s="257">
        <v>2.0019999999999998</v>
      </c>
      <c r="AG28" s="257">
        <v>1.9690000000000001</v>
      </c>
      <c r="AH28" s="257">
        <v>1.6990000000000001</v>
      </c>
      <c r="AI28" s="257">
        <v>1.3960000000000001</v>
      </c>
      <c r="AJ28" s="257">
        <v>1.681</v>
      </c>
      <c r="AK28" s="257">
        <v>1.758</v>
      </c>
      <c r="AL28" s="257">
        <v>2.0540000000000003</v>
      </c>
      <c r="AM28" s="257">
        <v>2.492</v>
      </c>
      <c r="AN28" s="257">
        <v>1.383</v>
      </c>
      <c r="AO28" s="257">
        <v>2.0190999999999999</v>
      </c>
      <c r="AP28" s="257">
        <v>2.3799099999999997</v>
      </c>
      <c r="AQ28" s="257">
        <v>2.5507300000000002</v>
      </c>
      <c r="AR28" s="257">
        <v>2.0793380000000004</v>
      </c>
      <c r="AS28" s="257">
        <v>2.0243349999999998</v>
      </c>
      <c r="AT28" s="257">
        <v>2.4296199999999999</v>
      </c>
      <c r="AU28" s="257">
        <v>2.7894000000000001</v>
      </c>
      <c r="AV28" s="257">
        <v>2.1341000000000001</v>
      </c>
      <c r="AW28" s="257">
        <v>2.2315000000000005</v>
      </c>
      <c r="AX28" s="257">
        <v>2.8563999999999998</v>
      </c>
      <c r="AY28" s="257">
        <v>1.9091999999999996</v>
      </c>
      <c r="AZ28" s="257">
        <v>1.7948000000000002</v>
      </c>
      <c r="BA28" s="257">
        <v>2.0004999999999997</v>
      </c>
      <c r="BB28" s="257">
        <v>1.8694999999999999</v>
      </c>
      <c r="BC28" s="257">
        <v>1.6274</v>
      </c>
      <c r="BD28" s="257">
        <v>2.008</v>
      </c>
      <c r="BE28" s="259">
        <v>2.1423000000000001</v>
      </c>
      <c r="BF28" s="285">
        <v>6.3967490692965701E-2</v>
      </c>
      <c r="BG28" s="285">
        <v>-1.8879081406967479E-2</v>
      </c>
      <c r="BH28" s="285">
        <v>4.9858010154889699E-4</v>
      </c>
    </row>
    <row r="29" spans="1:60" x14ac:dyDescent="0.15">
      <c r="A29" s="162" t="s">
        <v>171</v>
      </c>
      <c r="B29" s="257">
        <v>2.5000000000000001E-2</v>
      </c>
      <c r="C29" s="257">
        <v>2.6000000000000002E-2</v>
      </c>
      <c r="D29" s="257">
        <v>2.5000000000000001E-2</v>
      </c>
      <c r="E29" s="257">
        <v>2.1000000000000001E-2</v>
      </c>
      <c r="F29" s="257">
        <v>2.1999999999999999E-2</v>
      </c>
      <c r="G29" s="257">
        <v>2.4E-2</v>
      </c>
      <c r="H29" s="257">
        <v>2.4E-2</v>
      </c>
      <c r="I29" s="257">
        <v>2.4E-2</v>
      </c>
      <c r="J29" s="257">
        <v>2.4E-2</v>
      </c>
      <c r="K29" s="257">
        <v>2.4E-2</v>
      </c>
      <c r="L29" s="257">
        <v>2.0999999999999998E-2</v>
      </c>
      <c r="M29" s="257">
        <v>1.9E-2</v>
      </c>
      <c r="N29" s="257">
        <v>2.5999999999999995E-2</v>
      </c>
      <c r="O29" s="257">
        <v>2.7E-2</v>
      </c>
      <c r="P29" s="257">
        <v>2.9000000000000001E-2</v>
      </c>
      <c r="Q29" s="257">
        <v>3.4100000000000005E-2</v>
      </c>
      <c r="R29" s="257">
        <v>3.5500000000000004E-2</v>
      </c>
      <c r="S29" s="257">
        <v>3.0299999999999997E-2</v>
      </c>
      <c r="T29" s="257">
        <v>3.3500000000000002E-2</v>
      </c>
      <c r="U29" s="257">
        <v>3.0200000000000001E-2</v>
      </c>
      <c r="V29" s="257">
        <v>2.9700000000000001E-2</v>
      </c>
      <c r="W29" s="257">
        <v>2.8599999999999997E-2</v>
      </c>
      <c r="X29" s="257">
        <v>2.9399999999999999E-2</v>
      </c>
      <c r="Y29" s="257">
        <v>3.2799999999999996E-2</v>
      </c>
      <c r="Z29" s="257">
        <v>2.29E-2</v>
      </c>
      <c r="AA29" s="257">
        <v>2.8000000000000001E-2</v>
      </c>
      <c r="AB29" s="257">
        <v>2.5399999999999999E-2</v>
      </c>
      <c r="AC29" s="257">
        <v>2.7699999999999999E-2</v>
      </c>
      <c r="AD29" s="257">
        <v>2.75E-2</v>
      </c>
      <c r="AE29" s="257">
        <v>3.2600000000000004E-2</v>
      </c>
      <c r="AF29" s="257">
        <v>3.0299999999999997E-2</v>
      </c>
      <c r="AG29" s="257">
        <v>1.9300000000000001E-2</v>
      </c>
      <c r="AH29" s="257">
        <v>1.9199999999999998E-2</v>
      </c>
      <c r="AI29" s="257">
        <v>2.7300000000000001E-2</v>
      </c>
      <c r="AJ29" s="257">
        <v>3.0499999999999999E-2</v>
      </c>
      <c r="AK29" s="257">
        <v>3.0200000000000001E-2</v>
      </c>
      <c r="AL29" s="257">
        <v>2.76E-2</v>
      </c>
      <c r="AM29" s="257">
        <v>3.1800000000000002E-2</v>
      </c>
      <c r="AN29" s="257">
        <v>2.12E-2</v>
      </c>
      <c r="AO29" s="257">
        <v>2.6499999999999999E-2</v>
      </c>
      <c r="AP29" s="257">
        <v>2.2499999999999999E-2</v>
      </c>
      <c r="AQ29" s="257">
        <v>2.3400000000000001E-2</v>
      </c>
      <c r="AR29" s="257">
        <v>2.8199999999999999E-2</v>
      </c>
      <c r="AS29" s="257">
        <v>2.5799999999999997E-2</v>
      </c>
      <c r="AT29" s="257">
        <v>1.8900000000000004E-2</v>
      </c>
      <c r="AU29" s="257">
        <v>2.0641666666666666E-2</v>
      </c>
      <c r="AV29" s="257">
        <v>1.6869444444444444E-2</v>
      </c>
      <c r="AW29" s="257">
        <v>1.7474999999999997E-2</v>
      </c>
      <c r="AX29" s="257">
        <v>1.3419444444444444E-2</v>
      </c>
      <c r="AY29" s="257">
        <v>1.5102777777777776E-2</v>
      </c>
      <c r="AZ29" s="257">
        <v>1.8030555555555557E-2</v>
      </c>
      <c r="BA29" s="257">
        <v>1.9272222222222222E-2</v>
      </c>
      <c r="BB29" s="257">
        <v>1.7872222222222223E-2</v>
      </c>
      <c r="BC29" s="257">
        <v>1.4861111111111111E-2</v>
      </c>
      <c r="BD29" s="257">
        <v>1.7216666666666665E-2</v>
      </c>
      <c r="BE29" s="259">
        <v>1.6561267743676902E-2</v>
      </c>
      <c r="BF29" s="285">
        <v>-4.0695931562999665E-2</v>
      </c>
      <c r="BG29" s="285">
        <v>-9.2850269559292542E-3</v>
      </c>
      <c r="BH29" s="285">
        <v>3.8543241158665461E-6</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0</v>
      </c>
      <c r="AG30" s="257">
        <v>0</v>
      </c>
      <c r="AH30" s="257">
        <v>0</v>
      </c>
      <c r="AI30" s="257">
        <v>0</v>
      </c>
      <c r="AJ30" s="257">
        <v>4.0000000000000001E-3</v>
      </c>
      <c r="AK30" s="257">
        <v>5.0000000000000001E-3</v>
      </c>
      <c r="AL30" s="257">
        <v>7.0000000000000001E-3</v>
      </c>
      <c r="AM30" s="257">
        <v>6.0000000000000001E-3</v>
      </c>
      <c r="AN30" s="257">
        <v>1.3000000000000001E-2</v>
      </c>
      <c r="AO30" s="257">
        <v>2.1999999999999999E-2</v>
      </c>
      <c r="AP30" s="257">
        <v>2.1999999999999999E-2</v>
      </c>
      <c r="AQ30" s="257">
        <v>1.4E-2</v>
      </c>
      <c r="AR30" s="257">
        <v>2.1999999999999999E-2</v>
      </c>
      <c r="AS30" s="257">
        <v>2.8000000000000001E-2</v>
      </c>
      <c r="AT30" s="257">
        <v>3.2000000000000001E-2</v>
      </c>
      <c r="AU30" s="257">
        <v>2.7E-2</v>
      </c>
      <c r="AV30" s="257">
        <v>0.03</v>
      </c>
      <c r="AW30" s="257">
        <v>4.2000000000000003E-2</v>
      </c>
      <c r="AX30" s="257">
        <v>2.6000000000000002E-2</v>
      </c>
      <c r="AY30" s="257">
        <v>2.6700000000000002E-2</v>
      </c>
      <c r="AZ30" s="257">
        <v>2.7E-2</v>
      </c>
      <c r="BA30" s="257">
        <v>3.5000000000000003E-2</v>
      </c>
      <c r="BB30" s="257">
        <v>2.6000000000000002E-2</v>
      </c>
      <c r="BC30" s="257">
        <v>1.4999999999999999E-2</v>
      </c>
      <c r="BD30" s="257">
        <v>1.9E-2</v>
      </c>
      <c r="BE30" s="259">
        <v>3.8415300546448088E-2</v>
      </c>
      <c r="BF30" s="285">
        <v>1.0163337215204993</v>
      </c>
      <c r="BG30" s="285">
        <v>-5.0794245877864963E-2</v>
      </c>
      <c r="BH30" s="285">
        <v>8.9404399232037928E-6</v>
      </c>
    </row>
    <row r="31" spans="1:60" x14ac:dyDescent="0.15">
      <c r="A31" s="162" t="s">
        <v>169</v>
      </c>
      <c r="B31" s="257">
        <v>9.3535353535353547</v>
      </c>
      <c r="C31" s="257">
        <v>10.380808080808082</v>
      </c>
      <c r="D31" s="257">
        <v>11.62929292929293</v>
      </c>
      <c r="E31" s="257">
        <v>10.488888888888891</v>
      </c>
      <c r="F31" s="257">
        <v>8.745454545454546</v>
      </c>
      <c r="G31" s="257">
        <v>9.5242424242424253</v>
      </c>
      <c r="H31" s="257">
        <v>10.680808080808081</v>
      </c>
      <c r="I31" s="257">
        <v>10.37979797979798</v>
      </c>
      <c r="J31" s="257">
        <v>10.579797979797981</v>
      </c>
      <c r="K31" s="257">
        <v>12.703030303030305</v>
      </c>
      <c r="L31" s="257">
        <v>12.209090909090909</v>
      </c>
      <c r="M31" s="257">
        <v>9.4818181818181824</v>
      </c>
      <c r="N31" s="257">
        <v>12.181818181818183</v>
      </c>
      <c r="O31" s="257">
        <v>9.7989898989899</v>
      </c>
      <c r="P31" s="257">
        <v>10.870707070707072</v>
      </c>
      <c r="Q31" s="257">
        <v>10.217171717171718</v>
      </c>
      <c r="R31" s="257">
        <v>13.654545454545456</v>
      </c>
      <c r="S31" s="257">
        <v>13.08888888888889</v>
      </c>
      <c r="T31" s="257">
        <v>13.580808080808081</v>
      </c>
      <c r="U31" s="257">
        <v>13.247474747474749</v>
      </c>
      <c r="V31" s="257">
        <v>12.334343434343435</v>
      </c>
      <c r="W31" s="257">
        <v>12.38989898989899</v>
      </c>
      <c r="X31" s="257">
        <v>13.795959595959596</v>
      </c>
      <c r="Y31" s="257">
        <v>13.362626262626264</v>
      </c>
      <c r="Z31" s="257">
        <v>13.030303030303031</v>
      </c>
      <c r="AA31" s="257">
        <v>10.860606060606061</v>
      </c>
      <c r="AB31" s="257">
        <v>13.1979797979798</v>
      </c>
      <c r="AC31" s="257">
        <v>15.10808080808081</v>
      </c>
      <c r="AD31" s="257">
        <v>13.473737373737375</v>
      </c>
      <c r="AE31" s="257">
        <v>11.779797979797982</v>
      </c>
      <c r="AF31" s="257">
        <v>12.917070707070708</v>
      </c>
      <c r="AG31" s="257">
        <v>11.821919191919195</v>
      </c>
      <c r="AH31" s="257">
        <v>11.914040404040405</v>
      </c>
      <c r="AI31" s="257">
        <v>14.925858585858586</v>
      </c>
      <c r="AJ31" s="257">
        <v>12.673434343434346</v>
      </c>
      <c r="AK31" s="257">
        <v>14.59878787878788</v>
      </c>
      <c r="AL31" s="257">
        <v>13.149595959595962</v>
      </c>
      <c r="AM31" s="257">
        <v>10.730404040404043</v>
      </c>
      <c r="AN31" s="257">
        <v>9.5505050505050519</v>
      </c>
      <c r="AO31" s="257">
        <v>15.015050505050507</v>
      </c>
      <c r="AP31" s="257">
        <v>13.563636363636366</v>
      </c>
      <c r="AQ31" s="257">
        <v>11.427272727272729</v>
      </c>
      <c r="AR31" s="257">
        <v>14.131919191919193</v>
      </c>
      <c r="AS31" s="257">
        <v>17.080303030303032</v>
      </c>
      <c r="AT31" s="257">
        <v>12.700000000000001</v>
      </c>
      <c r="AU31" s="257">
        <v>12.871717171717172</v>
      </c>
      <c r="AV31" s="257">
        <v>12.402323232323234</v>
      </c>
      <c r="AW31" s="257">
        <v>16.835252525252528</v>
      </c>
      <c r="AX31" s="257">
        <v>12.800404040404041</v>
      </c>
      <c r="AY31" s="257">
        <v>13.373939393939397</v>
      </c>
      <c r="AZ31" s="257">
        <v>16.751515151515154</v>
      </c>
      <c r="BA31" s="257">
        <v>15.791919191919193</v>
      </c>
      <c r="BB31" s="257">
        <v>14.757575757575758</v>
      </c>
      <c r="BC31" s="257">
        <v>13.269696969696971</v>
      </c>
      <c r="BD31" s="257">
        <v>12.362626262626264</v>
      </c>
      <c r="BE31" s="259">
        <v>15.765656565656567</v>
      </c>
      <c r="BF31" s="285">
        <v>0.27178324955117494</v>
      </c>
      <c r="BG31" s="285">
        <v>-2.6887870405182257E-3</v>
      </c>
      <c r="BH31" s="285">
        <v>3.6691605524390076E-3</v>
      </c>
    </row>
    <row r="32" spans="1:60" x14ac:dyDescent="0.15">
      <c r="A32" s="162" t="s">
        <v>168</v>
      </c>
      <c r="B32" s="257">
        <v>46.881092200000005</v>
      </c>
      <c r="C32" s="257">
        <v>52.208469199999996</v>
      </c>
      <c r="D32" s="257">
        <v>45.377657400000004</v>
      </c>
      <c r="E32" s="257">
        <v>50.422612200000003</v>
      </c>
      <c r="F32" s="257">
        <v>52.942089600000003</v>
      </c>
      <c r="G32" s="257">
        <v>56.68148260000001</v>
      </c>
      <c r="H32" s="257">
        <v>48.856725200000007</v>
      </c>
      <c r="I32" s="257">
        <v>48.831467000000004</v>
      </c>
      <c r="J32" s="257">
        <v>47.696261800000002</v>
      </c>
      <c r="K32" s="257">
        <v>56.230284400000002</v>
      </c>
      <c r="L32" s="257">
        <v>60.107937000000014</v>
      </c>
      <c r="M32" s="257">
        <v>48.564628200000008</v>
      </c>
      <c r="N32" s="257">
        <v>76.322976600000004</v>
      </c>
      <c r="O32" s="257">
        <v>68.359832600000018</v>
      </c>
      <c r="P32" s="257">
        <v>66.419139600000008</v>
      </c>
      <c r="Q32" s="257">
        <v>69.526749600000002</v>
      </c>
      <c r="R32" s="257">
        <v>72.19516560000001</v>
      </c>
      <c r="S32" s="257">
        <v>70.574857800000018</v>
      </c>
      <c r="T32" s="257">
        <v>69.4430148</v>
      </c>
      <c r="U32" s="257">
        <v>65.690109600000014</v>
      </c>
      <c r="V32" s="257">
        <v>62.453333600000008</v>
      </c>
      <c r="W32" s="257">
        <v>63.010845199999991</v>
      </c>
      <c r="X32" s="257">
        <v>71.087556399999997</v>
      </c>
      <c r="Y32" s="257">
        <v>77.117290400000002</v>
      </c>
      <c r="Z32" s="257">
        <v>46.842294000000003</v>
      </c>
      <c r="AA32" s="257">
        <v>53.866</v>
      </c>
      <c r="AB32" s="257">
        <v>57.602000000000004</v>
      </c>
      <c r="AC32" s="257">
        <v>68.956000000000003</v>
      </c>
      <c r="AD32" s="257">
        <v>64.89500000000001</v>
      </c>
      <c r="AE32" s="257">
        <v>78.793999999999997</v>
      </c>
      <c r="AF32" s="257">
        <v>73.119000000000014</v>
      </c>
      <c r="AG32" s="257">
        <v>66.043999999999997</v>
      </c>
      <c r="AH32" s="257">
        <v>63.763999999999996</v>
      </c>
      <c r="AI32" s="257">
        <v>62.092999999999996</v>
      </c>
      <c r="AJ32" s="257">
        <v>72.513999999999996</v>
      </c>
      <c r="AK32" s="257">
        <v>66.363</v>
      </c>
      <c r="AL32" s="257">
        <v>74.268000000000001</v>
      </c>
      <c r="AM32" s="257">
        <v>60.397000000000006</v>
      </c>
      <c r="AN32" s="257">
        <v>58.943000000000005</v>
      </c>
      <c r="AO32" s="257">
        <v>59.555</v>
      </c>
      <c r="AP32" s="257">
        <v>51.480000000000004</v>
      </c>
      <c r="AQ32" s="257">
        <v>56.302999999999997</v>
      </c>
      <c r="AR32" s="257">
        <v>57.603999999999999</v>
      </c>
      <c r="AS32" s="257">
        <v>63.653999999999996</v>
      </c>
      <c r="AT32" s="257">
        <v>56.994</v>
      </c>
      <c r="AU32" s="257">
        <v>62.713999999999999</v>
      </c>
      <c r="AV32" s="257">
        <v>44.791000000000004</v>
      </c>
      <c r="AW32" s="257">
        <v>58.782451000000002</v>
      </c>
      <c r="AX32" s="257">
        <v>70.844044999999994</v>
      </c>
      <c r="AY32" s="257">
        <v>62.829518999999991</v>
      </c>
      <c r="AZ32" s="257">
        <v>54.556958000000002</v>
      </c>
      <c r="BA32" s="257">
        <v>59.923427999999987</v>
      </c>
      <c r="BB32" s="257">
        <v>48.964452999999999</v>
      </c>
      <c r="BC32" s="257">
        <v>63.915768000000007</v>
      </c>
      <c r="BD32" s="257">
        <v>56.027713000000006</v>
      </c>
      <c r="BE32" s="259">
        <v>61.303220000000003</v>
      </c>
      <c r="BF32" s="285">
        <v>9.1169380113516052E-2</v>
      </c>
      <c r="BG32" s="285">
        <v>-1.7084944400227453E-3</v>
      </c>
      <c r="BH32" s="285">
        <v>1.4267173436434848E-2</v>
      </c>
    </row>
    <row r="33" spans="1:60" x14ac:dyDescent="0.15">
      <c r="A33" s="162" t="s">
        <v>167</v>
      </c>
      <c r="B33" s="257">
        <v>16.2122092</v>
      </c>
      <c r="C33" s="257">
        <v>17.533997800000002</v>
      </c>
      <c r="D33" s="257">
        <v>16.6523118</v>
      </c>
      <c r="E33" s="257">
        <v>16.898990800000007</v>
      </c>
      <c r="F33" s="257">
        <v>13.713477800000003</v>
      </c>
      <c r="G33" s="257">
        <v>17.533678200000001</v>
      </c>
      <c r="H33" s="257">
        <v>13.4551882</v>
      </c>
      <c r="I33" s="257">
        <v>13.205894400000002</v>
      </c>
      <c r="J33" s="257">
        <v>15.229461800000001</v>
      </c>
      <c r="K33" s="257">
        <v>17.6381318</v>
      </c>
      <c r="L33" s="257">
        <v>17.059123399999997</v>
      </c>
      <c r="M33" s="257">
        <v>13.846833000000002</v>
      </c>
      <c r="N33" s="257">
        <v>17.582160399999999</v>
      </c>
      <c r="O33" s="257">
        <v>18.362234400000002</v>
      </c>
      <c r="P33" s="257">
        <v>18.383686600000004</v>
      </c>
      <c r="Q33" s="257">
        <v>19.069143000000004</v>
      </c>
      <c r="R33" s="257">
        <v>19.914673399999998</v>
      </c>
      <c r="S33" s="257">
        <v>19.737993000000003</v>
      </c>
      <c r="T33" s="257">
        <v>18.712017400000001</v>
      </c>
      <c r="U33" s="257">
        <v>18.479174400000005</v>
      </c>
      <c r="V33" s="257">
        <v>17.400649600000001</v>
      </c>
      <c r="W33" s="257">
        <v>18.571981800000003</v>
      </c>
      <c r="X33" s="257">
        <v>20.342970000000005</v>
      </c>
      <c r="Y33" s="257">
        <v>20.079390800000002</v>
      </c>
      <c r="Z33" s="257">
        <v>18.243727800000002</v>
      </c>
      <c r="AA33" s="257">
        <v>17.335000000000001</v>
      </c>
      <c r="AB33" s="257">
        <v>15.85</v>
      </c>
      <c r="AC33" s="257">
        <v>18.635000000000002</v>
      </c>
      <c r="AD33" s="257">
        <v>18.96</v>
      </c>
      <c r="AE33" s="257">
        <v>20.195</v>
      </c>
      <c r="AF33" s="257">
        <v>21.556000000000001</v>
      </c>
      <c r="AG33" s="257">
        <v>18.818000000000001</v>
      </c>
      <c r="AH33" s="257">
        <v>18.952000000000002</v>
      </c>
      <c r="AI33" s="257">
        <v>19.001999999999999</v>
      </c>
      <c r="AJ33" s="257">
        <v>20.686</v>
      </c>
      <c r="AK33" s="257">
        <v>24.86675</v>
      </c>
      <c r="AL33" s="257">
        <v>23.241</v>
      </c>
      <c r="AM33" s="257">
        <v>23.661750000000001</v>
      </c>
      <c r="AN33" s="257">
        <v>17.722000000000005</v>
      </c>
      <c r="AO33" s="257">
        <v>20.096</v>
      </c>
      <c r="AP33" s="257">
        <v>19.638999999999999</v>
      </c>
      <c r="AQ33" s="257">
        <v>20.008500000000002</v>
      </c>
      <c r="AR33" s="257">
        <v>21.169</v>
      </c>
      <c r="AS33" s="257">
        <v>20.443000000000001</v>
      </c>
      <c r="AT33" s="257">
        <v>19.030999999999999</v>
      </c>
      <c r="AU33" s="257">
        <v>20.952999999999999</v>
      </c>
      <c r="AV33" s="257">
        <v>17.672274000000005</v>
      </c>
      <c r="AW33" s="257">
        <v>22.09</v>
      </c>
      <c r="AX33" s="257">
        <v>22.998000000000005</v>
      </c>
      <c r="AY33" s="257">
        <v>19.587101770000004</v>
      </c>
      <c r="AZ33" s="257">
        <v>18.977158880000001</v>
      </c>
      <c r="BA33" s="257">
        <v>20.546343960000002</v>
      </c>
      <c r="BB33" s="257">
        <v>20.149999999999999</v>
      </c>
      <c r="BC33" s="257">
        <v>17.974999997000001</v>
      </c>
      <c r="BD33" s="257">
        <v>20.192319961999999</v>
      </c>
      <c r="BE33" s="259">
        <v>18.632999999999999</v>
      </c>
      <c r="BF33" s="285">
        <v>-7.9744665352761368E-2</v>
      </c>
      <c r="BG33" s="285">
        <v>5.9408878590609948E-3</v>
      </c>
      <c r="BH33" s="285">
        <v>4.33648090004229E-3</v>
      </c>
    </row>
    <row r="34" spans="1:60" x14ac:dyDescent="0.15">
      <c r="A34" s="162" t="s">
        <v>166</v>
      </c>
      <c r="B34" s="257">
        <v>0.80100000000000005</v>
      </c>
      <c r="C34" s="257">
        <v>1.73</v>
      </c>
      <c r="D34" s="257">
        <v>1.6600000000000001</v>
      </c>
      <c r="E34" s="257">
        <v>1.3680000000000001</v>
      </c>
      <c r="F34" s="257">
        <v>2.0550000000000002</v>
      </c>
      <c r="G34" s="257">
        <v>2.6360000000000001</v>
      </c>
      <c r="H34" s="257">
        <v>2.6520000000000001</v>
      </c>
      <c r="I34" s="257">
        <v>2.677</v>
      </c>
      <c r="J34" s="257">
        <v>2.2229999999999999</v>
      </c>
      <c r="K34" s="257">
        <v>2.347</v>
      </c>
      <c r="L34" s="257">
        <v>2.0150000000000001</v>
      </c>
      <c r="M34" s="257">
        <v>1.879</v>
      </c>
      <c r="N34" s="257">
        <v>1.9219999999999999</v>
      </c>
      <c r="O34" s="257">
        <v>2.988</v>
      </c>
      <c r="P34" s="257">
        <v>3.5660000000000003</v>
      </c>
      <c r="Q34" s="257">
        <v>3.4050000000000002</v>
      </c>
      <c r="R34" s="257">
        <v>3.407</v>
      </c>
      <c r="S34" s="257">
        <v>3.5609999999999999</v>
      </c>
      <c r="T34" s="257">
        <v>2.34</v>
      </c>
      <c r="U34" s="257">
        <v>2.8620000000000001</v>
      </c>
      <c r="V34" s="257">
        <v>2.8050000000000002</v>
      </c>
      <c r="W34" s="257">
        <v>3.2349999999999999</v>
      </c>
      <c r="X34" s="257">
        <v>2.78</v>
      </c>
      <c r="Y34" s="257">
        <v>2.3660000000000001</v>
      </c>
      <c r="Z34" s="257">
        <v>1.9000000000000004</v>
      </c>
      <c r="AA34" s="257">
        <v>1.7690000000000001</v>
      </c>
      <c r="AB34" s="257">
        <v>3.0990000000000002</v>
      </c>
      <c r="AC34" s="257">
        <v>2.2030000000000003</v>
      </c>
      <c r="AD34" s="257">
        <v>2.282</v>
      </c>
      <c r="AE34" s="257">
        <v>2.5990000000000002</v>
      </c>
      <c r="AF34" s="257">
        <v>3.5289999999999999</v>
      </c>
      <c r="AG34" s="257">
        <v>4.3480000000000008</v>
      </c>
      <c r="AH34" s="257">
        <v>3.8820000000000001</v>
      </c>
      <c r="AI34" s="257">
        <v>3.7170000000000001</v>
      </c>
      <c r="AJ34" s="257">
        <v>4.5919999999999996</v>
      </c>
      <c r="AK34" s="257">
        <v>3.6929999999999996</v>
      </c>
      <c r="AL34" s="257">
        <v>2.097</v>
      </c>
      <c r="AM34" s="257">
        <v>2.8</v>
      </c>
      <c r="AN34" s="257">
        <v>4.766</v>
      </c>
      <c r="AO34" s="257">
        <v>4.6719999999999997</v>
      </c>
      <c r="AP34" s="257">
        <v>5.0170000000000003</v>
      </c>
      <c r="AQ34" s="257">
        <v>5.8650000000000002</v>
      </c>
      <c r="AR34" s="257">
        <v>2.5909999999999997</v>
      </c>
      <c r="AS34" s="257">
        <v>3.3120000000000003</v>
      </c>
      <c r="AT34" s="257">
        <v>5.3740000000000006</v>
      </c>
      <c r="AU34" s="257">
        <v>7.46</v>
      </c>
      <c r="AV34" s="257">
        <v>4.0110000000000001</v>
      </c>
      <c r="AW34" s="257">
        <v>4.4030000000000005</v>
      </c>
      <c r="AX34" s="257">
        <v>6.3460000000000001</v>
      </c>
      <c r="AY34" s="257">
        <v>4.476</v>
      </c>
      <c r="AZ34" s="257">
        <v>6.0980000000000008</v>
      </c>
      <c r="BA34" s="257">
        <v>5.5430000000000001</v>
      </c>
      <c r="BB34" s="257">
        <v>3.9625470000000003</v>
      </c>
      <c r="BC34" s="257">
        <v>5.7434479999999999</v>
      </c>
      <c r="BD34" s="257">
        <v>3.9776149999999997</v>
      </c>
      <c r="BE34" s="259">
        <v>3.4397556252474337</v>
      </c>
      <c r="BF34" s="285">
        <v>-0.13758436001619323</v>
      </c>
      <c r="BG34" s="285">
        <v>-2.9640843589380905E-2</v>
      </c>
      <c r="BH34" s="285">
        <v>8.0053853752474222E-4</v>
      </c>
    </row>
    <row r="35" spans="1:60" x14ac:dyDescent="0.15">
      <c r="A35" s="162" t="s">
        <v>165</v>
      </c>
      <c r="B35" s="257">
        <v>7.4999999999999997E-2</v>
      </c>
      <c r="C35" s="257">
        <v>0.1</v>
      </c>
      <c r="D35" s="257">
        <v>8.2000000000000003E-2</v>
      </c>
      <c r="E35" s="257">
        <v>8.8999999999999996E-2</v>
      </c>
      <c r="F35" s="257">
        <v>9.5000000000000001E-2</v>
      </c>
      <c r="G35" s="257">
        <v>8.7999999999999995E-2</v>
      </c>
      <c r="H35" s="257">
        <v>9.6000000000000002E-2</v>
      </c>
      <c r="I35" s="257">
        <v>0.11</v>
      </c>
      <c r="J35" s="257">
        <v>0.10100000000000001</v>
      </c>
      <c r="K35" s="257">
        <v>8.1000000000000003E-2</v>
      </c>
      <c r="L35" s="257">
        <v>0.16300000000000001</v>
      </c>
      <c r="M35" s="257">
        <v>0.16500000000000001</v>
      </c>
      <c r="N35" s="257">
        <v>0.14899999999999999</v>
      </c>
      <c r="O35" s="257">
        <v>0.13800000000000001</v>
      </c>
      <c r="P35" s="257">
        <v>0.14599999999999999</v>
      </c>
      <c r="Q35" s="257">
        <v>0.112</v>
      </c>
      <c r="R35" s="257">
        <v>0.16800000000000001</v>
      </c>
      <c r="S35" s="257">
        <v>0.159</v>
      </c>
      <c r="T35" s="257">
        <v>0.155</v>
      </c>
      <c r="U35" s="257">
        <v>0.18099999999999999</v>
      </c>
      <c r="V35" s="257">
        <v>0.155</v>
      </c>
      <c r="W35" s="257">
        <v>0.154</v>
      </c>
      <c r="X35" s="257">
        <v>0.16900000000000001</v>
      </c>
      <c r="Y35" s="257">
        <v>0.16900000000000001</v>
      </c>
      <c r="Z35" s="257">
        <v>0.158</v>
      </c>
      <c r="AA35" s="257">
        <v>0.17799999999999999</v>
      </c>
      <c r="AB35" s="257">
        <v>0.19400000000000001</v>
      </c>
      <c r="AC35" s="257">
        <v>0.158</v>
      </c>
      <c r="AD35" s="257">
        <v>0.16600000000000001</v>
      </c>
      <c r="AE35" s="257">
        <v>0.161</v>
      </c>
      <c r="AF35" s="257">
        <v>0.16300000000000001</v>
      </c>
      <c r="AG35" s="257">
        <v>0.20700000000000002</v>
      </c>
      <c r="AH35" s="257">
        <v>0.216</v>
      </c>
      <c r="AI35" s="257">
        <v>0.155</v>
      </c>
      <c r="AJ35" s="257">
        <v>0.18099999999999999</v>
      </c>
      <c r="AK35" s="257">
        <v>0.17799999999999999</v>
      </c>
      <c r="AL35" s="257">
        <v>0.186</v>
      </c>
      <c r="AM35" s="257">
        <v>0.19400000000000001</v>
      </c>
      <c r="AN35" s="257">
        <v>0.17100000000000001</v>
      </c>
      <c r="AO35" s="257">
        <v>0.20500000000000002</v>
      </c>
      <c r="AP35" s="257">
        <v>0.20200000000000001</v>
      </c>
      <c r="AQ35" s="257">
        <v>0.186</v>
      </c>
      <c r="AR35" s="257">
        <v>0.21</v>
      </c>
      <c r="AS35" s="257">
        <v>0.21299999999999999</v>
      </c>
      <c r="AT35" s="257">
        <v>0.22800000000000001</v>
      </c>
      <c r="AU35" s="257">
        <v>0.188</v>
      </c>
      <c r="AV35" s="257">
        <v>0.222</v>
      </c>
      <c r="AW35" s="257">
        <v>0.21299999999999999</v>
      </c>
      <c r="AX35" s="257">
        <v>0.21299999999999999</v>
      </c>
      <c r="AY35" s="257">
        <v>0.30099999999999999</v>
      </c>
      <c r="AZ35" s="257">
        <v>0.23400000000000001</v>
      </c>
      <c r="BA35" s="257">
        <v>0.25900000000000001</v>
      </c>
      <c r="BB35" s="257">
        <v>0.22</v>
      </c>
      <c r="BC35" s="257">
        <v>0.222</v>
      </c>
      <c r="BD35" s="257">
        <v>0.219</v>
      </c>
      <c r="BE35" s="259">
        <v>0.24399999999999999</v>
      </c>
      <c r="BF35" s="285">
        <v>0.11111111111111094</v>
      </c>
      <c r="BG35" s="285">
        <v>-4.0192908553718931E-3</v>
      </c>
      <c r="BH35" s="285">
        <v>5.6786418698562693E-5</v>
      </c>
    </row>
    <row r="36" spans="1:60" x14ac:dyDescent="0.15">
      <c r="A36" s="162" t="s">
        <v>164</v>
      </c>
      <c r="B36" s="257">
        <v>0.64069999999999816</v>
      </c>
      <c r="C36" s="257">
        <v>0.62389999999999812</v>
      </c>
      <c r="D36" s="257">
        <v>0.6644999999999982</v>
      </c>
      <c r="E36" s="257">
        <v>0.68689999999999818</v>
      </c>
      <c r="F36" s="257">
        <v>0.86009999999999764</v>
      </c>
      <c r="G36" s="257">
        <v>1.4128999999999958</v>
      </c>
      <c r="H36" s="257">
        <v>1.5395999999999959</v>
      </c>
      <c r="I36" s="257">
        <v>1.7025999999999952</v>
      </c>
      <c r="J36" s="257">
        <v>2.1809999999999943</v>
      </c>
      <c r="K36" s="257">
        <v>2.2581999999999938</v>
      </c>
      <c r="L36" s="257">
        <v>2.2055999999999938</v>
      </c>
      <c r="M36" s="257">
        <v>2.3494999999999941</v>
      </c>
      <c r="N36" s="257">
        <v>2.5196999999999927</v>
      </c>
      <c r="O36" s="257">
        <v>2.6049999999999929</v>
      </c>
      <c r="P36" s="257">
        <v>2.8190999999999922</v>
      </c>
      <c r="Q36" s="257">
        <v>3.0531999999999915</v>
      </c>
      <c r="R36" s="257">
        <v>3.0844999999999918</v>
      </c>
      <c r="S36" s="257">
        <v>3.4070999999999905</v>
      </c>
      <c r="T36" s="257">
        <v>3.5878999999999897</v>
      </c>
      <c r="U36" s="257">
        <v>3.7378999999999896</v>
      </c>
      <c r="V36" s="257">
        <v>3.6628999999999898</v>
      </c>
      <c r="W36" s="257">
        <v>3.8417999999999894</v>
      </c>
      <c r="X36" s="257">
        <v>3.913999999999989</v>
      </c>
      <c r="Y36" s="257">
        <v>4.1639999999999882</v>
      </c>
      <c r="Z36" s="257">
        <v>4.2131999999999881</v>
      </c>
      <c r="AA36" s="257">
        <v>4.1536999999999882</v>
      </c>
      <c r="AB36" s="257">
        <v>4.1536999999999882</v>
      </c>
      <c r="AC36" s="257">
        <v>4.3042980000000002</v>
      </c>
      <c r="AD36" s="257">
        <v>4.4609980000000009</v>
      </c>
      <c r="AE36" s="257">
        <v>4.5092949999999998</v>
      </c>
      <c r="AF36" s="257">
        <v>4.677187</v>
      </c>
      <c r="AG36" s="257">
        <v>4.7623140000000008</v>
      </c>
      <c r="AH36" s="257">
        <v>5.2013050000000005</v>
      </c>
      <c r="AI36" s="257">
        <v>5.6155759999999999</v>
      </c>
      <c r="AJ36" s="257">
        <v>6.0418410000000007</v>
      </c>
      <c r="AK36" s="257">
        <v>6.3504880000000004</v>
      </c>
      <c r="AL36" s="257">
        <v>6.5725950000000006</v>
      </c>
      <c r="AM36" s="257">
        <v>6.970682</v>
      </c>
      <c r="AN36" s="257">
        <v>7.08232734</v>
      </c>
      <c r="AO36" s="257">
        <v>7.1318931960000009</v>
      </c>
      <c r="AP36" s="257">
        <v>7.0152860539999997</v>
      </c>
      <c r="AQ36" s="257">
        <v>7.2889970820000007</v>
      </c>
      <c r="AR36" s="257">
        <v>8.3937352399999998</v>
      </c>
      <c r="AS36" s="257">
        <v>12.427433354000001</v>
      </c>
      <c r="AT36" s="257">
        <v>12.27934265</v>
      </c>
      <c r="AU36" s="257">
        <v>12.592081933999999</v>
      </c>
      <c r="AV36" s="257">
        <v>12.506838823999999</v>
      </c>
      <c r="AW36" s="257">
        <v>12.336529833</v>
      </c>
      <c r="AX36" s="257">
        <v>12.862843491000001</v>
      </c>
      <c r="AY36" s="257">
        <v>12.873014936000002</v>
      </c>
      <c r="AZ36" s="257">
        <v>13.780769799000002</v>
      </c>
      <c r="BA36" s="257">
        <v>13.469596096000004</v>
      </c>
      <c r="BB36" s="257">
        <v>14.058722238000005</v>
      </c>
      <c r="BC36" s="257">
        <v>13.812796000000001</v>
      </c>
      <c r="BD36" s="257">
        <v>13.461465931999999</v>
      </c>
      <c r="BE36" s="259">
        <v>13.165095114531454</v>
      </c>
      <c r="BF36" s="285">
        <v>-2.468832327610615E-2</v>
      </c>
      <c r="BG36" s="285">
        <v>9.2336532974020002E-3</v>
      </c>
      <c r="BH36" s="285">
        <v>3.0639287023778087E-3</v>
      </c>
    </row>
    <row r="37" spans="1:60" x14ac:dyDescent="0.15">
      <c r="A37" s="162" t="s">
        <v>163</v>
      </c>
      <c r="B37" s="257">
        <v>0.94203000000000015</v>
      </c>
      <c r="C37" s="257">
        <v>0.84899000000000002</v>
      </c>
      <c r="D37" s="257">
        <v>0.80247000000000013</v>
      </c>
      <c r="E37" s="257">
        <v>0.76758000000000004</v>
      </c>
      <c r="F37" s="257">
        <v>0.58150000000000002</v>
      </c>
      <c r="G37" s="257">
        <v>0.80247000000000013</v>
      </c>
      <c r="H37" s="257">
        <v>0.46520000000000006</v>
      </c>
      <c r="I37" s="257">
        <v>0.68617000000000006</v>
      </c>
      <c r="J37" s="257">
        <v>0.63965000000000005</v>
      </c>
      <c r="K37" s="257">
        <v>0.7908400000000001</v>
      </c>
      <c r="L37" s="257">
        <v>0.52334999999999998</v>
      </c>
      <c r="M37" s="257">
        <v>0.59313000000000005</v>
      </c>
      <c r="N37" s="257">
        <v>0.74432000000000009</v>
      </c>
      <c r="O37" s="257">
        <v>0.69779999999999998</v>
      </c>
      <c r="P37" s="257">
        <v>0.82573000000000019</v>
      </c>
      <c r="Q37" s="257">
        <v>0.8373600000000001</v>
      </c>
      <c r="R37" s="257">
        <v>0.86062000000000005</v>
      </c>
      <c r="S37" s="257">
        <v>0.80247000000000013</v>
      </c>
      <c r="T37" s="257">
        <v>0.77921000000000007</v>
      </c>
      <c r="U37" s="257">
        <v>0.68617000000000006</v>
      </c>
      <c r="V37" s="257">
        <v>0.8373600000000001</v>
      </c>
      <c r="W37" s="257">
        <v>0.91877000000000009</v>
      </c>
      <c r="X37" s="257">
        <v>0.68617000000000006</v>
      </c>
      <c r="Y37" s="257">
        <v>0.87225000000000008</v>
      </c>
      <c r="Z37" s="257">
        <v>0.69779999999999998</v>
      </c>
      <c r="AA37" s="257">
        <v>0.69699999999999995</v>
      </c>
      <c r="AB37" s="257">
        <v>0.746</v>
      </c>
      <c r="AC37" s="257">
        <v>0.81700000000000006</v>
      </c>
      <c r="AD37" s="257">
        <v>0.76500000000000001</v>
      </c>
      <c r="AE37" s="257">
        <v>0.91999999999999993</v>
      </c>
      <c r="AF37" s="257">
        <v>0.71299999999999997</v>
      </c>
      <c r="AG37" s="257">
        <v>0.72199999999999998</v>
      </c>
      <c r="AH37" s="257">
        <v>0.67800000000000005</v>
      </c>
      <c r="AI37" s="257">
        <v>0.91600000000000004</v>
      </c>
      <c r="AJ37" s="257">
        <v>0.84600000000000009</v>
      </c>
      <c r="AK37" s="257">
        <v>0.84600000000000009</v>
      </c>
      <c r="AL37" s="257">
        <v>0.59600000000000009</v>
      </c>
      <c r="AM37" s="257">
        <v>0.91200000000000003</v>
      </c>
      <c r="AN37" s="257">
        <v>0.59800000000000009</v>
      </c>
      <c r="AO37" s="257">
        <v>0.63</v>
      </c>
      <c r="AP37" s="257">
        <v>0.63125999999999993</v>
      </c>
      <c r="AQ37" s="257">
        <v>0.72427299999999994</v>
      </c>
      <c r="AR37" s="257">
        <v>0.66657599999999995</v>
      </c>
      <c r="AS37" s="257">
        <v>0.96832299999999993</v>
      </c>
      <c r="AT37" s="257">
        <v>0.90173399999999981</v>
      </c>
      <c r="AU37" s="257">
        <v>0.59923099999999996</v>
      </c>
      <c r="AV37" s="257">
        <v>0.70668699999999995</v>
      </c>
      <c r="AW37" s="257">
        <v>0.80234900000000009</v>
      </c>
      <c r="AX37" s="257">
        <v>0.59949700000000006</v>
      </c>
      <c r="AY37" s="257">
        <v>0.70865400000000001</v>
      </c>
      <c r="AZ37" s="257">
        <v>0.80648999999999993</v>
      </c>
      <c r="BA37" s="257">
        <v>0.68102499999999999</v>
      </c>
      <c r="BB37" s="257">
        <v>0.69160299999999997</v>
      </c>
      <c r="BC37" s="257">
        <v>0.69408999999999998</v>
      </c>
      <c r="BD37" s="257">
        <v>0.88658271790093179</v>
      </c>
      <c r="BE37" s="259">
        <v>0.93340066913802833</v>
      </c>
      <c r="BF37" s="285">
        <v>4.9930677973979432E-2</v>
      </c>
      <c r="BG37" s="285">
        <v>-1.6930797988998769E-3</v>
      </c>
      <c r="BH37" s="285">
        <v>2.1723148037373224E-4</v>
      </c>
    </row>
    <row r="38" spans="1:60" x14ac:dyDescent="0.15">
      <c r="A38" s="162" t="s">
        <v>162</v>
      </c>
      <c r="B38" s="257">
        <v>42.634</v>
      </c>
      <c r="C38" s="257">
        <v>43.72</v>
      </c>
      <c r="D38" s="257">
        <v>42.339999999999996</v>
      </c>
      <c r="E38" s="257">
        <v>42.677000000000007</v>
      </c>
      <c r="F38" s="257">
        <v>41.165999999999997</v>
      </c>
      <c r="G38" s="257">
        <v>40.373000000000005</v>
      </c>
      <c r="H38" s="257">
        <v>39.079000000000001</v>
      </c>
      <c r="I38" s="257">
        <v>41.348000000000006</v>
      </c>
      <c r="J38" s="257">
        <v>37.523000000000003</v>
      </c>
      <c r="K38" s="257">
        <v>37.795000000000002</v>
      </c>
      <c r="L38" s="257">
        <v>41.021000000000001</v>
      </c>
      <c r="M38" s="257">
        <v>39.175999999999995</v>
      </c>
      <c r="N38" s="257">
        <v>51.138999999999996</v>
      </c>
      <c r="O38" s="257">
        <v>45.491000000000007</v>
      </c>
      <c r="P38" s="257">
        <v>45.947000000000003</v>
      </c>
      <c r="Q38" s="257">
        <v>45.244</v>
      </c>
      <c r="R38" s="257">
        <v>43.034000000000006</v>
      </c>
      <c r="S38" s="257">
        <v>41.460999999999999</v>
      </c>
      <c r="T38" s="257">
        <v>41.445</v>
      </c>
      <c r="U38" s="257">
        <v>42.400999999999996</v>
      </c>
      <c r="V38" s="257">
        <v>41.091999999999999</v>
      </c>
      <c r="W38" s="257">
        <v>41.095999999999997</v>
      </c>
      <c r="X38" s="257">
        <v>39.505000000000003</v>
      </c>
      <c r="Y38" s="257">
        <v>40.676000000000002</v>
      </c>
      <c r="Z38" s="257">
        <v>34.057000000000002</v>
      </c>
      <c r="AA38" s="257">
        <v>31.626000000000001</v>
      </c>
      <c r="AB38" s="257">
        <v>42.239000000000004</v>
      </c>
      <c r="AC38" s="257">
        <v>42.2</v>
      </c>
      <c r="AD38" s="257">
        <v>41.424999999999997</v>
      </c>
      <c r="AE38" s="257">
        <v>44.658000000000001</v>
      </c>
      <c r="AF38" s="257">
        <v>37.782000000000004</v>
      </c>
      <c r="AG38" s="257">
        <v>42.037000000000006</v>
      </c>
      <c r="AH38" s="257">
        <v>41.603000000000002</v>
      </c>
      <c r="AI38" s="257">
        <v>41.22</v>
      </c>
      <c r="AJ38" s="257">
        <v>45.365000000000002</v>
      </c>
      <c r="AK38" s="257">
        <v>44.199999999999996</v>
      </c>
      <c r="AL38" s="257">
        <v>46.811</v>
      </c>
      <c r="AM38" s="257">
        <v>39.518999999999998</v>
      </c>
      <c r="AN38" s="257">
        <v>36.67</v>
      </c>
      <c r="AO38" s="257">
        <v>42.338000000000001</v>
      </c>
      <c r="AP38" s="257">
        <v>36.067</v>
      </c>
      <c r="AQ38" s="257">
        <v>36.994000000000007</v>
      </c>
      <c r="AR38" s="257">
        <v>32.814999999999998</v>
      </c>
      <c r="AS38" s="257">
        <v>41.623000000000005</v>
      </c>
      <c r="AT38" s="257">
        <v>49.137999999999998</v>
      </c>
      <c r="AU38" s="257">
        <v>51.117000000000004</v>
      </c>
      <c r="AV38" s="257">
        <v>45.823</v>
      </c>
      <c r="AW38" s="257">
        <v>41.875</v>
      </c>
      <c r="AX38" s="257">
        <v>52.774000000000001</v>
      </c>
      <c r="AY38" s="257">
        <v>58.545000000000002</v>
      </c>
      <c r="AZ38" s="257">
        <v>44.1053</v>
      </c>
      <c r="BA38" s="257">
        <v>40.6068</v>
      </c>
      <c r="BB38" s="257">
        <v>34.372739999999993</v>
      </c>
      <c r="BC38" s="257">
        <v>48.824800000000003</v>
      </c>
      <c r="BD38" s="257">
        <v>46.356500000000004</v>
      </c>
      <c r="BE38" s="259">
        <v>46.696760594691931</v>
      </c>
      <c r="BF38" s="285">
        <v>4.5877884894416354E-3</v>
      </c>
      <c r="BG38" s="285">
        <v>-5.8101699681696317E-3</v>
      </c>
      <c r="BH38" s="285">
        <v>1.0867794258183277E-2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2.9786756000000008</v>
      </c>
      <c r="W39" s="257">
        <v>3.0007726000000003</v>
      </c>
      <c r="X39" s="257">
        <v>3.6990378000000006</v>
      </c>
      <c r="Y39" s="257">
        <v>3.0007726000000003</v>
      </c>
      <c r="Z39" s="257">
        <v>3.6062303999999998</v>
      </c>
      <c r="AA39" s="257">
        <v>4.4960000000000004</v>
      </c>
      <c r="AB39" s="257">
        <v>3.2749999999999999</v>
      </c>
      <c r="AC39" s="257">
        <v>2.5209999999999999</v>
      </c>
      <c r="AD39" s="257">
        <v>2.8759999999999999</v>
      </c>
      <c r="AE39" s="257">
        <v>3.3050000000000002</v>
      </c>
      <c r="AF39" s="257">
        <v>2.9370000000000003</v>
      </c>
      <c r="AG39" s="257">
        <v>1.86</v>
      </c>
      <c r="AH39" s="257">
        <v>2.9529999999999998</v>
      </c>
      <c r="AI39" s="257">
        <v>4.3159999999999998</v>
      </c>
      <c r="AJ39" s="257">
        <v>2.7570000000000001</v>
      </c>
      <c r="AK39" s="257">
        <v>2.819</v>
      </c>
      <c r="AL39" s="257">
        <v>2.8330000000000002</v>
      </c>
      <c r="AM39" s="257">
        <v>2.464</v>
      </c>
      <c r="AN39" s="257">
        <v>2.266</v>
      </c>
      <c r="AO39" s="257">
        <v>3.109</v>
      </c>
      <c r="AP39" s="257">
        <v>3.3260000000000001</v>
      </c>
      <c r="AQ39" s="257">
        <v>2.698</v>
      </c>
      <c r="AR39" s="257">
        <v>2.7330000000000001</v>
      </c>
      <c r="AS39" s="257">
        <v>3.109</v>
      </c>
      <c r="AT39" s="257">
        <v>3.4569999999999999</v>
      </c>
      <c r="AU39" s="257">
        <v>3.52</v>
      </c>
      <c r="AV39" s="257">
        <v>2.887</v>
      </c>
      <c r="AW39" s="257">
        <v>3.7</v>
      </c>
      <c r="AX39" s="257">
        <v>2.9119999999999999</v>
      </c>
      <c r="AY39" s="257">
        <v>1.994</v>
      </c>
      <c r="AZ39" s="257">
        <v>1.8680000000000001</v>
      </c>
      <c r="BA39" s="257">
        <v>2.5289999999999999</v>
      </c>
      <c r="BB39" s="257">
        <v>4.3806200000000004</v>
      </c>
      <c r="BC39" s="257">
        <v>2.4315690000000001</v>
      </c>
      <c r="BD39" s="257">
        <v>2.1075539999999999</v>
      </c>
      <c r="BE39" s="259">
        <v>2.6040000000000001</v>
      </c>
      <c r="BF39" s="285">
        <v>0.2321796954676556</v>
      </c>
      <c r="BG39" s="285">
        <v>-4.8282767275007243E-2</v>
      </c>
      <c r="BH39" s="285">
        <v>6.0603210775023468E-4</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0.39332660000000003</v>
      </c>
      <c r="W40" s="257">
        <v>0.38448780000000005</v>
      </c>
      <c r="X40" s="257">
        <v>0.36239080000000001</v>
      </c>
      <c r="Y40" s="257">
        <v>0.38448780000000005</v>
      </c>
      <c r="Z40" s="257">
        <v>0.38448780000000005</v>
      </c>
      <c r="AA40" s="257">
        <v>0.41400000000000003</v>
      </c>
      <c r="AB40" s="257">
        <v>0.33800000000000002</v>
      </c>
      <c r="AC40" s="257">
        <v>0.311</v>
      </c>
      <c r="AD40" s="257">
        <v>0.39300000000000002</v>
      </c>
      <c r="AE40" s="257">
        <v>0.45200000000000001</v>
      </c>
      <c r="AF40" s="257">
        <v>0.373</v>
      </c>
      <c r="AG40" s="257">
        <v>0.32600000000000001</v>
      </c>
      <c r="AH40" s="257">
        <v>0.29499999999999998</v>
      </c>
      <c r="AI40" s="257">
        <v>0.41699999999999998</v>
      </c>
      <c r="AJ40" s="257">
        <v>0.41400000000000003</v>
      </c>
      <c r="AK40" s="257">
        <v>0.33930000000000005</v>
      </c>
      <c r="AL40" s="257">
        <v>0.32550000000000001</v>
      </c>
      <c r="AM40" s="257">
        <v>0.35320000000000001</v>
      </c>
      <c r="AN40" s="257">
        <v>0.32510000000000006</v>
      </c>
      <c r="AO40" s="257">
        <v>0.42049999999999998</v>
      </c>
      <c r="AP40" s="257">
        <v>0.45069999999999999</v>
      </c>
      <c r="AQ40" s="257">
        <v>0.39710000000000001</v>
      </c>
      <c r="AR40" s="257">
        <v>0.42060000000000003</v>
      </c>
      <c r="AS40" s="257">
        <v>0.40189999999999998</v>
      </c>
      <c r="AT40" s="257">
        <v>0.42430000000000001</v>
      </c>
      <c r="AU40" s="257">
        <v>0.54</v>
      </c>
      <c r="AV40" s="257">
        <v>0.47989999999999999</v>
      </c>
      <c r="AW40" s="257">
        <v>0.42230000000000001</v>
      </c>
      <c r="AX40" s="257">
        <v>0.52120000000000011</v>
      </c>
      <c r="AY40" s="257">
        <v>0.3982</v>
      </c>
      <c r="AZ40" s="257">
        <v>0.34960000000000002</v>
      </c>
      <c r="BA40" s="257">
        <v>0.45389999999999997</v>
      </c>
      <c r="BB40" s="257">
        <v>0.60239999999999994</v>
      </c>
      <c r="BC40" s="257">
        <v>0.45</v>
      </c>
      <c r="BD40" s="257">
        <v>0.34540000000000004</v>
      </c>
      <c r="BE40" s="259">
        <v>0.30010614075213649</v>
      </c>
      <c r="BF40" s="285">
        <v>-0.1335084579648701</v>
      </c>
      <c r="BG40" s="285">
        <v>-2.0363562850998274E-2</v>
      </c>
      <c r="BH40" s="285">
        <v>6.9844069519510703E-5</v>
      </c>
    </row>
    <row r="41" spans="1:60" x14ac:dyDescent="0.15">
      <c r="A41" s="162" t="s">
        <v>159</v>
      </c>
      <c r="B41" s="257">
        <v>8.6412000000000044E-2</v>
      </c>
      <c r="C41" s="257">
        <v>7.7759000000000023E-2</v>
      </c>
      <c r="D41" s="257">
        <v>8.7756999999999974E-2</v>
      </c>
      <c r="E41" s="257">
        <v>8.9631999999999934E-2</v>
      </c>
      <c r="F41" s="257">
        <v>7.7996999999999872E-2</v>
      </c>
      <c r="G41" s="257">
        <v>8.6214000000000013E-2</v>
      </c>
      <c r="H41" s="257">
        <v>4.872999999999994E-2</v>
      </c>
      <c r="I41" s="257">
        <v>5.7462000000000013E-2</v>
      </c>
      <c r="J41" s="257">
        <v>5.0732999999999917E-2</v>
      </c>
      <c r="K41" s="257">
        <v>7.4938999999999978E-2</v>
      </c>
      <c r="L41" s="257">
        <v>6.4744999999999997E-2</v>
      </c>
      <c r="M41" s="257">
        <v>4.0793999999999997E-2</v>
      </c>
      <c r="N41" s="257">
        <v>7.8625E-2</v>
      </c>
      <c r="O41" s="257">
        <v>7.480500000000001E-2</v>
      </c>
      <c r="P41" s="257">
        <v>8.1656000000000006E-2</v>
      </c>
      <c r="Q41" s="257">
        <v>8.6242000000000041E-2</v>
      </c>
      <c r="R41" s="257">
        <v>9.2202000000000006E-2</v>
      </c>
      <c r="S41" s="257">
        <v>8.1869999999999998E-2</v>
      </c>
      <c r="T41" s="257">
        <v>8.0732999999999944E-2</v>
      </c>
      <c r="U41" s="257">
        <v>8.5907999999999929E-2</v>
      </c>
      <c r="V41" s="257">
        <v>6.9610999999999978E-2</v>
      </c>
      <c r="W41" s="257">
        <v>8.6090999999999973E-2</v>
      </c>
      <c r="X41" s="257">
        <v>0.10008100000000003</v>
      </c>
      <c r="Y41" s="257">
        <v>9.1970000000000107E-2</v>
      </c>
      <c r="Z41" s="257">
        <v>7.0064000000000015E-2</v>
      </c>
      <c r="AA41" s="257">
        <v>7.0000000000000062E-2</v>
      </c>
      <c r="AB41" s="257">
        <v>8.4000000000000075E-2</v>
      </c>
      <c r="AC41" s="257">
        <v>6.9999999999999951E-2</v>
      </c>
      <c r="AD41" s="257">
        <v>6.7000000000000004E-2</v>
      </c>
      <c r="AE41" s="257">
        <v>8.5999999999999965E-2</v>
      </c>
      <c r="AF41" s="257">
        <v>8.8000000000000078E-2</v>
      </c>
      <c r="AG41" s="257">
        <v>5.9999999999999942E-2</v>
      </c>
      <c r="AH41" s="257">
        <v>8.3000000000000074E-2</v>
      </c>
      <c r="AI41" s="257">
        <v>0.11499999999999999</v>
      </c>
      <c r="AJ41" s="257">
        <v>8.4999999999999964E-2</v>
      </c>
      <c r="AK41" s="257">
        <v>0.12350400000000006</v>
      </c>
      <c r="AL41" s="257">
        <v>0.11803200000000003</v>
      </c>
      <c r="AM41" s="257">
        <v>9.9731000000000014E-2</v>
      </c>
      <c r="AN41" s="257">
        <v>7.9419999999999935E-2</v>
      </c>
      <c r="AO41" s="257">
        <v>0.10405799999999998</v>
      </c>
      <c r="AP41" s="257">
        <v>9.2938999999999994E-2</v>
      </c>
      <c r="AQ41" s="257">
        <v>0.11131199999999997</v>
      </c>
      <c r="AR41" s="257">
        <v>0.11670199999999997</v>
      </c>
      <c r="AS41" s="257">
        <v>0.13211399999999995</v>
      </c>
      <c r="AT41" s="257">
        <v>0.10583899999999991</v>
      </c>
      <c r="AU41" s="257">
        <v>0.10766100000000001</v>
      </c>
      <c r="AV41" s="257">
        <v>6.2999999999999945E-2</v>
      </c>
      <c r="AW41" s="257">
        <v>9.8302000000000112E-2</v>
      </c>
      <c r="AX41" s="257">
        <v>0.11919500000000016</v>
      </c>
      <c r="AY41" s="257">
        <v>0.10778799999999999</v>
      </c>
      <c r="AZ41" s="257">
        <v>9.9253000000000036E-2</v>
      </c>
      <c r="BA41" s="257">
        <v>0.11541100000000015</v>
      </c>
      <c r="BB41" s="257">
        <v>8.5649000000000086E-2</v>
      </c>
      <c r="BC41" s="257">
        <v>9.2778000000000027E-2</v>
      </c>
      <c r="BD41" s="257">
        <v>0.10691500000000009</v>
      </c>
      <c r="BE41" s="259">
        <v>9.367079957638702E-2</v>
      </c>
      <c r="BF41" s="285">
        <v>-0.12626976167980763</v>
      </c>
      <c r="BG41" s="285">
        <v>1.0120172145144934E-3</v>
      </c>
      <c r="BH41" s="285">
        <v>2.1800119854810912E-5</v>
      </c>
    </row>
    <row r="42" spans="1:60" x14ac:dyDescent="0.15">
      <c r="A42" s="162" t="s">
        <v>158</v>
      </c>
      <c r="B42" s="257">
        <v>0</v>
      </c>
      <c r="C42" s="257">
        <v>0</v>
      </c>
      <c r="D42" s="257">
        <v>0</v>
      </c>
      <c r="E42" s="257">
        <v>0</v>
      </c>
      <c r="F42" s="257">
        <v>0</v>
      </c>
      <c r="G42" s="257">
        <v>0</v>
      </c>
      <c r="H42" s="257">
        <v>0</v>
      </c>
      <c r="I42" s="257">
        <v>0</v>
      </c>
      <c r="J42" s="257">
        <v>0</v>
      </c>
      <c r="K42" s="257">
        <v>0</v>
      </c>
      <c r="L42" s="257">
        <v>0</v>
      </c>
      <c r="M42" s="257">
        <v>0</v>
      </c>
      <c r="N42" s="257">
        <v>0</v>
      </c>
      <c r="O42" s="257">
        <v>0</v>
      </c>
      <c r="P42" s="257">
        <v>0</v>
      </c>
      <c r="Q42" s="257">
        <v>0</v>
      </c>
      <c r="R42" s="257">
        <v>0</v>
      </c>
      <c r="S42" s="257">
        <v>0</v>
      </c>
      <c r="T42" s="257">
        <v>0</v>
      </c>
      <c r="U42" s="257">
        <v>0</v>
      </c>
      <c r="V42" s="257">
        <v>3.0000000000000001E-3</v>
      </c>
      <c r="W42" s="257">
        <v>3.0000000000000001E-3</v>
      </c>
      <c r="X42" s="257">
        <v>1E-3</v>
      </c>
      <c r="Y42" s="257">
        <v>2E-3</v>
      </c>
      <c r="Z42" s="257">
        <v>3.6999999999999998E-2</v>
      </c>
      <c r="AA42" s="257">
        <v>8.5000000000000006E-2</v>
      </c>
      <c r="AB42" s="257">
        <v>0.10400000000000001</v>
      </c>
      <c r="AC42" s="257">
        <v>0.12</v>
      </c>
      <c r="AD42" s="257">
        <v>9.1999999999999998E-2</v>
      </c>
      <c r="AE42" s="257">
        <v>0.1</v>
      </c>
      <c r="AF42" s="257">
        <v>8.7999999999999995E-2</v>
      </c>
      <c r="AG42" s="257">
        <v>0.08</v>
      </c>
      <c r="AH42" s="257">
        <v>9.1999999999999998E-2</v>
      </c>
      <c r="AI42" s="257">
        <v>0.11230999999999999</v>
      </c>
      <c r="AJ42" s="257">
        <v>9.0248999999999996E-2</v>
      </c>
      <c r="AK42" s="257">
        <v>0.14239299999999999</v>
      </c>
      <c r="AL42" s="257">
        <v>0.117324</v>
      </c>
      <c r="AM42" s="257">
        <v>0.109636</v>
      </c>
      <c r="AN42" s="257">
        <v>7.2023000000000018E-2</v>
      </c>
      <c r="AO42" s="257">
        <v>9.5731999999999998E-2</v>
      </c>
      <c r="AP42" s="257">
        <v>8.7999999999999995E-2</v>
      </c>
      <c r="AQ42" s="257">
        <v>0.105199</v>
      </c>
      <c r="AR42" s="257">
        <v>0.107</v>
      </c>
      <c r="AS42" s="257">
        <v>0.1</v>
      </c>
      <c r="AT42" s="257">
        <v>9.7222000000000017E-2</v>
      </c>
      <c r="AU42" s="257">
        <v>0.10416700000000001</v>
      </c>
      <c r="AV42" s="257">
        <v>5.7000000000000002E-2</v>
      </c>
      <c r="AW42" s="257">
        <v>0.10438800000000001</v>
      </c>
      <c r="AX42" s="257">
        <v>0.114312</v>
      </c>
      <c r="AY42" s="257">
        <v>0.111925</v>
      </c>
      <c r="AZ42" s="257">
        <v>9.2999999999999999E-2</v>
      </c>
      <c r="BA42" s="257">
        <v>0.100079</v>
      </c>
      <c r="BB42" s="257">
        <v>6.0756999999999999E-2</v>
      </c>
      <c r="BC42" s="257">
        <v>7.2347999999999996E-2</v>
      </c>
      <c r="BD42" s="257">
        <v>7.4181999999999998E-2</v>
      </c>
      <c r="BE42" s="259">
        <v>4.6368000000000006E-2</v>
      </c>
      <c r="BF42" s="285">
        <v>-0.37665051528120241</v>
      </c>
      <c r="BG42" s="285">
        <v>-2.6685039744720696E-2</v>
      </c>
      <c r="BH42" s="285">
        <v>1.079128140252031E-5</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0.49099999999999999</v>
      </c>
      <c r="AB43" s="257">
        <v>0.84799999999999998</v>
      </c>
      <c r="AC43" s="257">
        <v>0.84799999999999998</v>
      </c>
      <c r="AD43" s="257">
        <v>0.52200000000000002</v>
      </c>
      <c r="AE43" s="257">
        <v>0.69500000000000006</v>
      </c>
      <c r="AF43" s="257">
        <v>0.80100000000000005</v>
      </c>
      <c r="AG43" s="257">
        <v>0.85</v>
      </c>
      <c r="AH43" s="257">
        <v>0.9</v>
      </c>
      <c r="AI43" s="257">
        <v>1.083</v>
      </c>
      <c r="AJ43" s="257">
        <v>1.389</v>
      </c>
      <c r="AK43" s="257">
        <v>1.17</v>
      </c>
      <c r="AL43" s="257">
        <v>0.626</v>
      </c>
      <c r="AM43" s="257">
        <v>0.75700000000000001</v>
      </c>
      <c r="AN43" s="257">
        <v>1.3740000000000001</v>
      </c>
      <c r="AO43" s="257">
        <v>1.482</v>
      </c>
      <c r="AP43" s="257">
        <v>1.492</v>
      </c>
      <c r="AQ43" s="257">
        <v>1.6500000000000001</v>
      </c>
      <c r="AR43" s="257">
        <v>1.01</v>
      </c>
      <c r="AS43" s="257">
        <v>0.84</v>
      </c>
      <c r="AT43" s="257">
        <v>1.27</v>
      </c>
      <c r="AU43" s="257">
        <v>2.431</v>
      </c>
      <c r="AV43" s="257">
        <v>1.4330000000000001</v>
      </c>
      <c r="AW43" s="257">
        <v>1.0409999999999999</v>
      </c>
      <c r="AX43" s="257">
        <v>1.5839670000000001</v>
      </c>
      <c r="AY43" s="257">
        <v>1.2066510000000001</v>
      </c>
      <c r="AZ43" s="257">
        <v>1.8651930000000001</v>
      </c>
      <c r="BA43" s="257">
        <v>1.8973450000000001</v>
      </c>
      <c r="BB43" s="257">
        <v>1.110279</v>
      </c>
      <c r="BC43" s="257">
        <v>1.7913680000000001</v>
      </c>
      <c r="BD43" s="257">
        <v>1.1636740000000001</v>
      </c>
      <c r="BE43" s="259">
        <v>1.2771430000000001</v>
      </c>
      <c r="BF43" s="285">
        <v>9.4510608857262479E-2</v>
      </c>
      <c r="BG43" s="285">
        <v>-8.7053529741718538E-3</v>
      </c>
      <c r="BH43" s="285">
        <v>2.9723105383581337E-4</v>
      </c>
    </row>
    <row r="44" spans="1:60" x14ac:dyDescent="0.15">
      <c r="A44" s="162" t="s">
        <v>156</v>
      </c>
      <c r="B44" s="257">
        <v>49.451999999999998</v>
      </c>
      <c r="C44" s="257">
        <v>48.744</v>
      </c>
      <c r="D44" s="257">
        <v>53.301000000000002</v>
      </c>
      <c r="E44" s="257">
        <v>60.204999999999998</v>
      </c>
      <c r="F44" s="257">
        <v>57.371000000000002</v>
      </c>
      <c r="G44" s="257">
        <v>57.808</v>
      </c>
      <c r="H44" s="257">
        <v>63.245000000000005</v>
      </c>
      <c r="I44" s="257">
        <v>67.417000000000002</v>
      </c>
      <c r="J44" s="257">
        <v>72.867000000000004</v>
      </c>
      <c r="K44" s="257">
        <v>76.597000000000008</v>
      </c>
      <c r="L44" s="257">
        <v>77.330000000000013</v>
      </c>
      <c r="M44" s="257">
        <v>81.933000000000007</v>
      </c>
      <c r="N44" s="257">
        <v>72.022000000000006</v>
      </c>
      <c r="O44" s="257">
        <v>80.706000000000003</v>
      </c>
      <c r="P44" s="257">
        <v>88.698000000000008</v>
      </c>
      <c r="Q44" s="257">
        <v>83.613</v>
      </c>
      <c r="R44" s="257">
        <v>92.833999999999989</v>
      </c>
      <c r="S44" s="257">
        <v>92.499000000000009</v>
      </c>
      <c r="T44" s="257">
        <v>105.688</v>
      </c>
      <c r="U44" s="257">
        <v>105.90299999999999</v>
      </c>
      <c r="V44" s="257">
        <v>102.383</v>
      </c>
      <c r="W44" s="257">
        <v>96.201000000000008</v>
      </c>
      <c r="X44" s="257">
        <v>103.273</v>
      </c>
      <c r="Y44" s="257">
        <v>108.857</v>
      </c>
      <c r="Z44" s="257">
        <v>118.4</v>
      </c>
      <c r="AA44" s="257">
        <v>121.14500000000001</v>
      </c>
      <c r="AB44" s="257">
        <v>110.134</v>
      </c>
      <c r="AC44" s="257">
        <v>116.67099999999999</v>
      </c>
      <c r="AD44" s="257">
        <v>119.233</v>
      </c>
      <c r="AE44" s="257">
        <v>111.643</v>
      </c>
      <c r="AF44" s="257">
        <v>121.53000000000002</v>
      </c>
      <c r="AG44" s="257">
        <v>103.86199999999999</v>
      </c>
      <c r="AH44" s="257">
        <v>109.77500000000001</v>
      </c>
      <c r="AI44" s="257">
        <v>115.703</v>
      </c>
      <c r="AJ44" s="257">
        <v>121.452</v>
      </c>
      <c r="AK44" s="257">
        <v>141.81800000000001</v>
      </c>
      <c r="AL44" s="257">
        <v>120.46299999999999</v>
      </c>
      <c r="AM44" s="257">
        <v>129.37199999999999</v>
      </c>
      <c r="AN44" s="257">
        <v>105.48</v>
      </c>
      <c r="AO44" s="257">
        <v>108.78099999999999</v>
      </c>
      <c r="AP44" s="257">
        <v>135.68799999999999</v>
      </c>
      <c r="AQ44" s="257">
        <v>119.369</v>
      </c>
      <c r="AR44" s="257">
        <v>133.65599999999998</v>
      </c>
      <c r="AS44" s="257">
        <v>139.04399999999998</v>
      </c>
      <c r="AT44" s="257">
        <v>125.283</v>
      </c>
      <c r="AU44" s="257">
        <v>116.75</v>
      </c>
      <c r="AV44" s="257">
        <v>120.291</v>
      </c>
      <c r="AW44" s="257">
        <v>141.738</v>
      </c>
      <c r="AX44" s="257">
        <v>128.15400000000002</v>
      </c>
      <c r="AY44" s="257">
        <v>135.43900000000002</v>
      </c>
      <c r="AZ44" s="257">
        <v>137.30200000000002</v>
      </c>
      <c r="BA44" s="257">
        <v>142.41800000000001</v>
      </c>
      <c r="BB44" s="257">
        <v>141.95499999999998</v>
      </c>
      <c r="BC44" s="257">
        <v>138.99126800000002</v>
      </c>
      <c r="BD44" s="257">
        <v>125.146</v>
      </c>
      <c r="BE44" s="259">
        <v>140.97229372883717</v>
      </c>
      <c r="BF44" s="285">
        <v>0.12338487468550552</v>
      </c>
      <c r="BG44" s="285">
        <v>-1.0940627419331328E-4</v>
      </c>
      <c r="BH44" s="285">
        <v>3.2808654494190626E-2</v>
      </c>
    </row>
    <row r="45" spans="1:60" x14ac:dyDescent="0.15">
      <c r="A45" s="162" t="s">
        <v>155</v>
      </c>
      <c r="B45" s="257">
        <v>0.89600000000000002</v>
      </c>
      <c r="C45" s="257">
        <v>0.89600000000000002</v>
      </c>
      <c r="D45" s="257">
        <v>0.95699999999999996</v>
      </c>
      <c r="E45" s="257">
        <v>1.0050000000000001</v>
      </c>
      <c r="F45" s="257">
        <v>0.81</v>
      </c>
      <c r="G45" s="257">
        <v>1.7710000000000001</v>
      </c>
      <c r="H45" s="257">
        <v>1.569</v>
      </c>
      <c r="I45" s="257">
        <v>1.5029999999999999</v>
      </c>
      <c r="J45" s="257">
        <v>1.456</v>
      </c>
      <c r="K45" s="257">
        <v>2.1219999999999999</v>
      </c>
      <c r="L45" s="257">
        <v>1.99</v>
      </c>
      <c r="M45" s="257">
        <v>1.6449999999999998</v>
      </c>
      <c r="N45" s="257">
        <v>1.9570000000000001</v>
      </c>
      <c r="O45" s="257">
        <v>1.9510000000000001</v>
      </c>
      <c r="P45" s="257">
        <v>1.8069999999999999</v>
      </c>
      <c r="Q45" s="257">
        <v>2.3489999999999998</v>
      </c>
      <c r="R45" s="257">
        <v>2.1370000000000005</v>
      </c>
      <c r="S45" s="257">
        <v>1.5429999999999999</v>
      </c>
      <c r="T45" s="257">
        <v>1.675</v>
      </c>
      <c r="U45" s="257">
        <v>1.4079999999999999</v>
      </c>
      <c r="V45" s="257">
        <v>1.8519999999999999</v>
      </c>
      <c r="W45" s="257">
        <v>1.5489999999999999</v>
      </c>
      <c r="X45" s="257">
        <v>1.6609999999999996</v>
      </c>
      <c r="Y45" s="257">
        <v>1.7929999999999997</v>
      </c>
      <c r="Z45" s="257">
        <v>1.609</v>
      </c>
      <c r="AA45" s="257">
        <v>1.417</v>
      </c>
      <c r="AB45" s="257">
        <v>1.425</v>
      </c>
      <c r="AC45" s="257">
        <v>1.5070000000000001</v>
      </c>
      <c r="AD45" s="257">
        <v>1.488</v>
      </c>
      <c r="AE45" s="257">
        <v>1.7330000000000001</v>
      </c>
      <c r="AF45" s="257">
        <v>1.887</v>
      </c>
      <c r="AG45" s="257">
        <v>1.931</v>
      </c>
      <c r="AH45" s="257">
        <v>1.9610000000000003</v>
      </c>
      <c r="AI45" s="257">
        <v>2.3089999999999997</v>
      </c>
      <c r="AJ45" s="257">
        <v>2.1549999999999998</v>
      </c>
      <c r="AK45" s="257">
        <v>2.1059999999999994</v>
      </c>
      <c r="AL45" s="257">
        <v>2.3249999999999997</v>
      </c>
      <c r="AM45" s="257">
        <v>2.2789999999999999</v>
      </c>
      <c r="AN45" s="257">
        <v>1.671</v>
      </c>
      <c r="AO45" s="257">
        <v>2.0820000000000003</v>
      </c>
      <c r="AP45" s="257">
        <v>2.2010000000000001</v>
      </c>
      <c r="AQ45" s="257">
        <v>2.0419999999999998</v>
      </c>
      <c r="AR45" s="257">
        <v>2.3520000000000003</v>
      </c>
      <c r="AS45" s="257">
        <v>2.1530000000000005</v>
      </c>
      <c r="AT45" s="257">
        <v>2.375</v>
      </c>
      <c r="AU45" s="257">
        <v>2.92</v>
      </c>
      <c r="AV45" s="257">
        <v>2.3319999999999999</v>
      </c>
      <c r="AW45" s="257">
        <v>2.0369999999999999</v>
      </c>
      <c r="AX45" s="257">
        <v>2.4390000000000001</v>
      </c>
      <c r="AY45" s="257">
        <v>2.1829999999999998</v>
      </c>
      <c r="AZ45" s="257">
        <v>1.8320000000000001</v>
      </c>
      <c r="BA45" s="257">
        <v>2.1389999999999998</v>
      </c>
      <c r="BB45" s="257">
        <v>2.56</v>
      </c>
      <c r="BC45" s="257">
        <v>1.97</v>
      </c>
      <c r="BD45" s="257">
        <v>1.954</v>
      </c>
      <c r="BE45" s="259">
        <v>2.1150000000000002</v>
      </c>
      <c r="BF45" s="285">
        <v>7.9437723375337832E-2</v>
      </c>
      <c r="BG45" s="285">
        <v>-1.9322763550753574E-2</v>
      </c>
      <c r="BH45" s="285">
        <v>4.9222653912893487E-4</v>
      </c>
    </row>
    <row r="46" spans="1:60" x14ac:dyDescent="0.15">
      <c r="A46" s="162" t="s">
        <v>154</v>
      </c>
      <c r="B46" s="257">
        <v>3.9750000000000001</v>
      </c>
      <c r="C46" s="257">
        <v>5.2759999999999998</v>
      </c>
      <c r="D46" s="257">
        <v>5.4809999999999999</v>
      </c>
      <c r="E46" s="257">
        <v>5.1879999999999997</v>
      </c>
      <c r="F46" s="257">
        <v>6.3109999999999999</v>
      </c>
      <c r="G46" s="257">
        <v>5.8040000000000003</v>
      </c>
      <c r="H46" s="257">
        <v>6.17</v>
      </c>
      <c r="I46" s="257">
        <v>7.0860000000000003</v>
      </c>
      <c r="J46" s="257">
        <v>7.3250000000000002</v>
      </c>
      <c r="K46" s="257">
        <v>7.8280000000000003</v>
      </c>
      <c r="L46" s="257">
        <v>6.41</v>
      </c>
      <c r="M46" s="257">
        <v>4.7869999999999999</v>
      </c>
      <c r="N46" s="257">
        <v>9.9660000000000011</v>
      </c>
      <c r="O46" s="257">
        <v>10.811</v>
      </c>
      <c r="P46" s="257">
        <v>11.213000000000001</v>
      </c>
      <c r="Q46" s="257">
        <v>8.0150000000000006</v>
      </c>
      <c r="R46" s="257">
        <v>5.0190000000000001</v>
      </c>
      <c r="S46" s="257">
        <v>6.9210000000000003</v>
      </c>
      <c r="T46" s="257">
        <v>8.0259999999999998</v>
      </c>
      <c r="U46" s="257">
        <v>9.7650000000000006</v>
      </c>
      <c r="V46" s="257">
        <v>10.693</v>
      </c>
      <c r="W46" s="257">
        <v>8.5139999999999993</v>
      </c>
      <c r="X46" s="257">
        <v>9.1530000000000005</v>
      </c>
      <c r="Y46" s="257">
        <v>12.233000000000001</v>
      </c>
      <c r="Z46" s="257">
        <v>5.819</v>
      </c>
      <c r="AA46" s="257">
        <v>9.157</v>
      </c>
      <c r="AB46" s="257">
        <v>9.043000000000001</v>
      </c>
      <c r="AC46" s="257">
        <v>4.6459999999999999</v>
      </c>
      <c r="AD46" s="257">
        <v>8.5380000000000003</v>
      </c>
      <c r="AE46" s="257">
        <v>10.657999999999999</v>
      </c>
      <c r="AF46" s="257">
        <v>8.343</v>
      </c>
      <c r="AG46" s="257">
        <v>14.761000000000001</v>
      </c>
      <c r="AH46" s="257">
        <v>13.105</v>
      </c>
      <c r="AI46" s="257">
        <v>12.983000000000001</v>
      </c>
      <c r="AJ46" s="257">
        <v>7.2860000000000005</v>
      </c>
      <c r="AK46" s="257">
        <v>11.323</v>
      </c>
      <c r="AL46" s="257">
        <v>14.034000000000001</v>
      </c>
      <c r="AM46" s="257">
        <v>7.8</v>
      </c>
      <c r="AN46" s="257">
        <v>15.723000000000003</v>
      </c>
      <c r="AO46" s="257">
        <v>9.8689999999999998</v>
      </c>
      <c r="AP46" s="257">
        <v>4.7309999999999999</v>
      </c>
      <c r="AQ46" s="257">
        <v>10.919</v>
      </c>
      <c r="AR46" s="257">
        <v>10.026999999999999</v>
      </c>
      <c r="AS46" s="257">
        <v>6.7990000000000004</v>
      </c>
      <c r="AT46" s="257">
        <v>8.2850000000000001</v>
      </c>
      <c r="AU46" s="257">
        <v>16.148</v>
      </c>
      <c r="AV46" s="257">
        <v>11.536000000000001</v>
      </c>
      <c r="AW46" s="257">
        <v>5.6219999999999999</v>
      </c>
      <c r="AX46" s="257">
        <v>13.73</v>
      </c>
      <c r="AY46" s="257">
        <v>15.568999999999999</v>
      </c>
      <c r="AZ46" s="257">
        <v>8.6605062780000015</v>
      </c>
      <c r="BA46" s="257">
        <v>15.722999999999999</v>
      </c>
      <c r="BB46" s="257">
        <v>5.8970000000000002</v>
      </c>
      <c r="BC46" s="257">
        <v>12.393000000000001</v>
      </c>
      <c r="BD46" s="257">
        <v>8.8179999999999996</v>
      </c>
      <c r="BE46" s="259">
        <v>12.439</v>
      </c>
      <c r="BF46" s="285">
        <v>0.40678313236586372</v>
      </c>
      <c r="BG46" s="285">
        <v>6.2543207009564394E-3</v>
      </c>
      <c r="BH46" s="285">
        <v>2.8949436975058253E-3</v>
      </c>
    </row>
    <row r="47" spans="1:60" x14ac:dyDescent="0.15">
      <c r="A47" s="162" t="s">
        <v>153</v>
      </c>
      <c r="B47" s="257">
        <v>1.0050000000000001</v>
      </c>
      <c r="C47" s="257">
        <v>1.0349999999999999</v>
      </c>
      <c r="D47" s="257">
        <v>1.476</v>
      </c>
      <c r="E47" s="257">
        <v>1.5620000000000001</v>
      </c>
      <c r="F47" s="257">
        <v>2.2170000000000001</v>
      </c>
      <c r="G47" s="257">
        <v>2.7730000000000001</v>
      </c>
      <c r="H47" s="257">
        <v>4.4950000000000001</v>
      </c>
      <c r="I47" s="257">
        <v>7.343</v>
      </c>
      <c r="J47" s="257">
        <v>7.5470000000000006</v>
      </c>
      <c r="K47" s="257">
        <v>8.4760000000000009</v>
      </c>
      <c r="L47" s="257">
        <v>9.3610000000000007</v>
      </c>
      <c r="M47" s="257">
        <v>8.1069999999999993</v>
      </c>
      <c r="N47" s="257">
        <v>9.3450000000000006</v>
      </c>
      <c r="O47" s="257">
        <v>10.614000000000001</v>
      </c>
      <c r="P47" s="257">
        <v>11.339</v>
      </c>
      <c r="Q47" s="257">
        <v>12.637</v>
      </c>
      <c r="R47" s="257">
        <v>12.737</v>
      </c>
      <c r="S47" s="257">
        <v>11.854000000000001</v>
      </c>
      <c r="T47" s="257">
        <v>10.038</v>
      </c>
      <c r="U47" s="257">
        <v>11.326000000000001</v>
      </c>
      <c r="V47" s="257">
        <v>12.713000000000001</v>
      </c>
      <c r="W47" s="257">
        <v>10.81</v>
      </c>
      <c r="X47" s="257">
        <v>11.209</v>
      </c>
      <c r="Y47" s="257">
        <v>14.776</v>
      </c>
      <c r="Z47" s="257">
        <v>13.678000000000001</v>
      </c>
      <c r="AA47" s="257">
        <v>11.411</v>
      </c>
      <c r="AB47" s="257">
        <v>14.588000000000001</v>
      </c>
      <c r="AC47" s="257">
        <v>11.700000000000001</v>
      </c>
      <c r="AD47" s="257">
        <v>12.768000000000001</v>
      </c>
      <c r="AE47" s="257">
        <v>13.046000000000001</v>
      </c>
      <c r="AF47" s="257">
        <v>16.693000000000001</v>
      </c>
      <c r="AG47" s="257">
        <v>15.755000000000001</v>
      </c>
      <c r="AH47" s="257">
        <v>17.509</v>
      </c>
      <c r="AI47" s="257">
        <v>18.879000000000001</v>
      </c>
      <c r="AJ47" s="257">
        <v>18.29</v>
      </c>
      <c r="AK47" s="257">
        <v>14.778</v>
      </c>
      <c r="AL47" s="257">
        <v>14.923</v>
      </c>
      <c r="AM47" s="257">
        <v>16.045999999999999</v>
      </c>
      <c r="AN47" s="257">
        <v>13.259</v>
      </c>
      <c r="AO47" s="257">
        <v>16.513000000000002</v>
      </c>
      <c r="AP47" s="257">
        <v>20.207000000000001</v>
      </c>
      <c r="AQ47" s="257">
        <v>18.356000000000002</v>
      </c>
      <c r="AR47" s="257">
        <v>15.966000000000001</v>
      </c>
      <c r="AS47" s="257">
        <v>17.195</v>
      </c>
      <c r="AT47" s="257">
        <v>15.534000000000001</v>
      </c>
      <c r="AU47" s="257">
        <v>19.883000000000003</v>
      </c>
      <c r="AV47" s="257">
        <v>14.728</v>
      </c>
      <c r="AW47" s="257">
        <v>12.065999999999999</v>
      </c>
      <c r="AX47" s="257">
        <v>14.7935</v>
      </c>
      <c r="AY47" s="257">
        <v>18.523499999999999</v>
      </c>
      <c r="AZ47" s="257">
        <v>16.633000000000003</v>
      </c>
      <c r="BA47" s="257">
        <v>18.028000000000002</v>
      </c>
      <c r="BB47" s="257">
        <v>14.494</v>
      </c>
      <c r="BC47" s="257">
        <v>17.663900000000002</v>
      </c>
      <c r="BD47" s="257">
        <v>15.580921</v>
      </c>
      <c r="BE47" s="259">
        <v>15.087385641571911</v>
      </c>
      <c r="BF47" s="285">
        <v>-3.4321316664720602E-2</v>
      </c>
      <c r="BG47" s="285">
        <v>3.0164378003894043E-4</v>
      </c>
      <c r="BH47" s="285">
        <v>3.5113057299548589E-3</v>
      </c>
    </row>
    <row r="48" spans="1:60" x14ac:dyDescent="0.15">
      <c r="A48" s="162" t="s">
        <v>152</v>
      </c>
      <c r="B48" s="257">
        <v>2.2229581999999999</v>
      </c>
      <c r="C48" s="257">
        <v>2.1301508000000005</v>
      </c>
      <c r="D48" s="257">
        <v>1.8252122000000002</v>
      </c>
      <c r="E48" s="257">
        <v>1.6749526000000001</v>
      </c>
      <c r="F48" s="257">
        <v>1.3037230000000002</v>
      </c>
      <c r="G48" s="257">
        <v>1.9666330000000003</v>
      </c>
      <c r="H48" s="257">
        <v>1.476</v>
      </c>
      <c r="I48" s="257">
        <v>1.546</v>
      </c>
      <c r="J48" s="257">
        <v>1.3220000000000001</v>
      </c>
      <c r="K48" s="257">
        <v>2.2229999999999999</v>
      </c>
      <c r="L48" s="257">
        <v>2.0020000000000002</v>
      </c>
      <c r="M48" s="257">
        <v>2.0190000000000001</v>
      </c>
      <c r="N48" s="257">
        <v>2.4079999999999999</v>
      </c>
      <c r="O48" s="257">
        <v>2.2589999999999999</v>
      </c>
      <c r="P48" s="257">
        <v>1.8840000000000001</v>
      </c>
      <c r="Q48" s="257">
        <v>2.2570000000000001</v>
      </c>
      <c r="R48" s="257">
        <v>1.966</v>
      </c>
      <c r="S48" s="257">
        <v>1.726</v>
      </c>
      <c r="T48" s="257">
        <v>1.8320000000000001</v>
      </c>
      <c r="U48" s="257">
        <v>1.5549999999999999</v>
      </c>
      <c r="V48" s="257">
        <v>2.117</v>
      </c>
      <c r="W48" s="257">
        <v>1.675</v>
      </c>
      <c r="X48" s="257">
        <v>1.9319999999999999</v>
      </c>
      <c r="Y48" s="257">
        <v>1.7550000000000001</v>
      </c>
      <c r="Z48" s="257">
        <v>1.962</v>
      </c>
      <c r="AA48" s="257">
        <v>1.8800000000000001</v>
      </c>
      <c r="AB48" s="257">
        <v>1.4080000000000001</v>
      </c>
      <c r="AC48" s="257">
        <v>1.9369999999999998</v>
      </c>
      <c r="AD48" s="257">
        <v>3.4670000000000001</v>
      </c>
      <c r="AE48" s="257">
        <v>4.3550000000000004</v>
      </c>
      <c r="AF48" s="257">
        <v>4.88</v>
      </c>
      <c r="AG48" s="257">
        <v>4.2270000000000003</v>
      </c>
      <c r="AH48" s="257">
        <v>4.0640000000000001</v>
      </c>
      <c r="AI48" s="257">
        <v>4.2670000000000003</v>
      </c>
      <c r="AJ48" s="257">
        <v>4.4740000000000002</v>
      </c>
      <c r="AK48" s="257">
        <v>4.6150000000000002</v>
      </c>
      <c r="AL48" s="257">
        <v>4.9269999999999996</v>
      </c>
      <c r="AM48" s="257">
        <v>5.2680000000000007</v>
      </c>
      <c r="AN48" s="257">
        <v>3.2879999999999998</v>
      </c>
      <c r="AO48" s="257">
        <v>3.9929999999999994</v>
      </c>
      <c r="AP48" s="257">
        <v>4.5200000000000005</v>
      </c>
      <c r="AQ48" s="257">
        <v>4.28</v>
      </c>
      <c r="AR48" s="257">
        <v>4.3210000000000006</v>
      </c>
      <c r="AS48" s="257">
        <v>4.0819999999999999</v>
      </c>
      <c r="AT48" s="257">
        <v>4.4260000000000002</v>
      </c>
      <c r="AU48" s="257">
        <v>5.0990000000000002</v>
      </c>
      <c r="AV48" s="257">
        <v>3.6380000000000003</v>
      </c>
      <c r="AW48" s="257">
        <v>4.008</v>
      </c>
      <c r="AX48" s="257">
        <v>4.7440000000000007</v>
      </c>
      <c r="AY48" s="257">
        <v>4.319</v>
      </c>
      <c r="AZ48" s="257">
        <v>4.0670000000000002</v>
      </c>
      <c r="BA48" s="257">
        <v>4.2610000000000001</v>
      </c>
      <c r="BB48" s="257">
        <v>4.3239999999999998</v>
      </c>
      <c r="BC48" s="257">
        <v>3.59</v>
      </c>
      <c r="BD48" s="257">
        <v>4.3559999999999999</v>
      </c>
      <c r="BE48" s="259">
        <v>4.4986566647365684</v>
      </c>
      <c r="BF48" s="285">
        <v>2.992774405056986E-2</v>
      </c>
      <c r="BG48" s="285">
        <v>-1.5929335881714746E-3</v>
      </c>
      <c r="BH48" s="285">
        <v>1.0469778727246327E-3</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2.9740000000000002</v>
      </c>
      <c r="AB49" s="257">
        <v>3.6080000000000001</v>
      </c>
      <c r="AC49" s="257">
        <v>3.423</v>
      </c>
      <c r="AD49" s="257">
        <v>3.0350000000000001</v>
      </c>
      <c r="AE49" s="257">
        <v>3.399</v>
      </c>
      <c r="AF49" s="257">
        <v>3.2520000000000002</v>
      </c>
      <c r="AG49" s="257">
        <v>3.6680000000000001</v>
      </c>
      <c r="AH49" s="257">
        <v>3.0910000000000002</v>
      </c>
      <c r="AI49" s="257">
        <v>3.45</v>
      </c>
      <c r="AJ49" s="257">
        <v>3.7389999999999999</v>
      </c>
      <c r="AK49" s="257">
        <v>3.8340000000000001</v>
      </c>
      <c r="AL49" s="257">
        <v>3.7960000000000003</v>
      </c>
      <c r="AM49" s="257">
        <v>3.3130000000000002</v>
      </c>
      <c r="AN49" s="257">
        <v>2.9569999999999999</v>
      </c>
      <c r="AO49" s="257">
        <v>4.0949999999999998</v>
      </c>
      <c r="AP49" s="257">
        <v>3.4609999999999999</v>
      </c>
      <c r="AQ49" s="257">
        <v>3.5910000000000002</v>
      </c>
      <c r="AR49" s="257">
        <v>3.266</v>
      </c>
      <c r="AS49" s="257">
        <v>4.0179999999999998</v>
      </c>
      <c r="AT49" s="257">
        <v>4.7149999999999999</v>
      </c>
      <c r="AU49" s="257">
        <v>4.5180000000000007</v>
      </c>
      <c r="AV49" s="257">
        <v>3.5619999999999998</v>
      </c>
      <c r="AW49" s="257">
        <v>3.8989999999999996</v>
      </c>
      <c r="AX49" s="257">
        <v>4.6290000000000004</v>
      </c>
      <c r="AY49" s="257">
        <v>6.0920000000000005</v>
      </c>
      <c r="AZ49" s="257">
        <v>3.8080000000000003</v>
      </c>
      <c r="BA49" s="257">
        <v>4.5030000000000001</v>
      </c>
      <c r="BB49" s="257">
        <v>3.8683450000000006</v>
      </c>
      <c r="BC49" s="257">
        <v>4.7043200000000009</v>
      </c>
      <c r="BD49" s="257">
        <v>4.4793960000000004</v>
      </c>
      <c r="BE49" s="259">
        <v>4.9200620000000006</v>
      </c>
      <c r="BF49" s="285">
        <v>9.5375181754476124E-2</v>
      </c>
      <c r="BG49" s="285">
        <v>-5.1129541412565649E-3</v>
      </c>
      <c r="BH49" s="285">
        <v>1.1450520522741305E-3</v>
      </c>
    </row>
    <row r="50" spans="1:60" x14ac:dyDescent="0.15">
      <c r="A50" s="162" t="s">
        <v>150</v>
      </c>
      <c r="B50" s="257">
        <v>19.687000000000001</v>
      </c>
      <c r="C50" s="257">
        <v>27.258000000000003</v>
      </c>
      <c r="D50" s="257">
        <v>22.657</v>
      </c>
      <c r="E50" s="257">
        <v>24.388000000000002</v>
      </c>
      <c r="F50" s="257">
        <v>30.602999999999998</v>
      </c>
      <c r="G50" s="257">
        <v>27.771999999999998</v>
      </c>
      <c r="H50" s="257">
        <v>31.815999999999999</v>
      </c>
      <c r="I50" s="257">
        <v>35.469000000000001</v>
      </c>
      <c r="J50" s="257">
        <v>28.912000000000003</v>
      </c>
      <c r="K50" s="257">
        <v>30.568000000000001</v>
      </c>
      <c r="L50" s="257">
        <v>26.065000000000001</v>
      </c>
      <c r="M50" s="257">
        <v>20.931999999999999</v>
      </c>
      <c r="N50" s="257">
        <v>39.628</v>
      </c>
      <c r="O50" s="257">
        <v>40.250999999999998</v>
      </c>
      <c r="P50" s="257">
        <v>46.396999999999998</v>
      </c>
      <c r="Q50" s="257">
        <v>29.55</v>
      </c>
      <c r="R50" s="257">
        <v>21.942</v>
      </c>
      <c r="S50" s="257">
        <v>26.331000000000003</v>
      </c>
      <c r="T50" s="257">
        <v>27.047000000000001</v>
      </c>
      <c r="U50" s="257">
        <v>31.484000000000002</v>
      </c>
      <c r="V50" s="257">
        <v>31.287000000000003</v>
      </c>
      <c r="W50" s="257">
        <v>26.494</v>
      </c>
      <c r="X50" s="257">
        <v>27.383000000000003</v>
      </c>
      <c r="Y50" s="257">
        <v>35.246000000000002</v>
      </c>
      <c r="Z50" s="257">
        <v>19.349</v>
      </c>
      <c r="AA50" s="257">
        <v>25.414000000000001</v>
      </c>
      <c r="AB50" s="257">
        <v>27.282</v>
      </c>
      <c r="AC50" s="257">
        <v>18.920000000000002</v>
      </c>
      <c r="AD50" s="257">
        <v>24.376999999999999</v>
      </c>
      <c r="AE50" s="257">
        <v>28.180000000000003</v>
      </c>
      <c r="AF50" s="257">
        <v>23.111999999999998</v>
      </c>
      <c r="AG50" s="257">
        <v>39.802</v>
      </c>
      <c r="AH50" s="257">
        <v>34.778000000000006</v>
      </c>
      <c r="AI50" s="257">
        <v>34.004999999999995</v>
      </c>
      <c r="AJ50" s="257">
        <v>22.863</v>
      </c>
      <c r="AK50" s="257">
        <v>29.57</v>
      </c>
      <c r="AL50" s="257">
        <v>41.027000000000001</v>
      </c>
      <c r="AM50" s="257">
        <v>22.919999999999998</v>
      </c>
      <c r="AN50" s="257">
        <v>41.054000000000002</v>
      </c>
      <c r="AO50" s="257">
        <v>31.676000000000002</v>
      </c>
      <c r="AP50" s="257">
        <v>17.872</v>
      </c>
      <c r="AQ50" s="257">
        <v>25.89</v>
      </c>
      <c r="AR50" s="257">
        <v>27.233000000000001</v>
      </c>
      <c r="AS50" s="257">
        <v>23.532000000000004</v>
      </c>
      <c r="AT50" s="257">
        <v>26.352477905965625</v>
      </c>
      <c r="AU50" s="257">
        <v>42.035696207280075</v>
      </c>
      <c r="AV50" s="257">
        <v>30.595999998837215</v>
      </c>
      <c r="AW50" s="257">
        <v>20.544999999999998</v>
      </c>
      <c r="AX50" s="257">
        <v>36.779898380172497</v>
      </c>
      <c r="AY50" s="257">
        <v>39.16899999999999</v>
      </c>
      <c r="AZ50" s="257">
        <v>28.140000000000011</v>
      </c>
      <c r="BA50" s="257">
        <v>36.385570825708399</v>
      </c>
      <c r="BB50" s="257">
        <v>18.321999999999999</v>
      </c>
      <c r="BC50" s="257">
        <v>34.333999999999996</v>
      </c>
      <c r="BD50" s="257">
        <v>22.486077299999998</v>
      </c>
      <c r="BE50" s="259">
        <v>27.495640945764066</v>
      </c>
      <c r="BF50" s="285">
        <v>0.21944418663572152</v>
      </c>
      <c r="BG50" s="285">
        <v>-1.574138641103251E-2</v>
      </c>
      <c r="BH50" s="285">
        <v>6.3990941767684533E-3</v>
      </c>
    </row>
    <row r="51" spans="1:60" x14ac:dyDescent="0.15">
      <c r="A51" s="162" t="s">
        <v>149</v>
      </c>
      <c r="B51" s="257">
        <v>46.423000000000002</v>
      </c>
      <c r="C51" s="257">
        <v>45.489000000000004</v>
      </c>
      <c r="D51" s="257">
        <v>49.286000000000001</v>
      </c>
      <c r="E51" s="257">
        <v>48.739000000000004</v>
      </c>
      <c r="F51" s="257">
        <v>41.830000000000005</v>
      </c>
      <c r="G51" s="257">
        <v>41.489000000000004</v>
      </c>
      <c r="H51" s="257">
        <v>52.012</v>
      </c>
      <c r="I51" s="257">
        <v>53.742999999999995</v>
      </c>
      <c r="J51" s="257">
        <v>59.872</v>
      </c>
      <c r="K51" s="257">
        <v>57.265000000000001</v>
      </c>
      <c r="L51" s="257">
        <v>57.648000000000003</v>
      </c>
      <c r="M51" s="257">
        <v>54.832000000000001</v>
      </c>
      <c r="N51" s="257">
        <v>53.494999999999997</v>
      </c>
      <c r="O51" s="257">
        <v>57.753</v>
      </c>
      <c r="P51" s="257">
        <v>61.080000000000005</v>
      </c>
      <c r="Q51" s="257">
        <v>58.868000000000002</v>
      </c>
      <c r="R51" s="257">
        <v>59.753</v>
      </c>
      <c r="S51" s="257">
        <v>55.066000000000003</v>
      </c>
      <c r="T51" s="257">
        <v>63.544000000000004</v>
      </c>
      <c r="U51" s="257">
        <v>67.905999999999992</v>
      </c>
      <c r="V51" s="257">
        <v>70.988</v>
      </c>
      <c r="W51" s="257">
        <v>60.933</v>
      </c>
      <c r="X51" s="257">
        <v>71.854000000000013</v>
      </c>
      <c r="Y51" s="257">
        <v>69.88300000000001</v>
      </c>
      <c r="Z51" s="257">
        <v>71.75</v>
      </c>
      <c r="AA51" s="257">
        <v>72.509</v>
      </c>
      <c r="AB51" s="257">
        <v>63.249000000000002</v>
      </c>
      <c r="AC51" s="257">
        <v>74.364000000000004</v>
      </c>
      <c r="AD51" s="257">
        <v>74.647000000000006</v>
      </c>
      <c r="AE51" s="257">
        <v>59.097000000000001</v>
      </c>
      <c r="AF51" s="257">
        <v>68.095999999999989</v>
      </c>
      <c r="AG51" s="257">
        <v>51.74</v>
      </c>
      <c r="AH51" s="257">
        <v>69.055999999999997</v>
      </c>
      <c r="AI51" s="257">
        <v>74.742999999999995</v>
      </c>
      <c r="AJ51" s="257">
        <v>71.691000000000003</v>
      </c>
      <c r="AK51" s="257">
        <v>78.584000000000003</v>
      </c>
      <c r="AL51" s="257">
        <v>79.060999999999993</v>
      </c>
      <c r="AM51" s="257">
        <v>66.358000000000004</v>
      </c>
      <c r="AN51" s="257">
        <v>53.54</v>
      </c>
      <c r="AO51" s="257">
        <v>60.588000000000001</v>
      </c>
      <c r="AP51" s="257">
        <v>72.692000000000007</v>
      </c>
      <c r="AQ51" s="257">
        <v>61.637999999999998</v>
      </c>
      <c r="AR51" s="257">
        <v>66.162999999999997</v>
      </c>
      <c r="AS51" s="257">
        <v>68.997</v>
      </c>
      <c r="AT51" s="257">
        <v>65.414000000000001</v>
      </c>
      <c r="AU51" s="257">
        <v>66.39800000000001</v>
      </c>
      <c r="AV51" s="257">
        <v>67.064000000000007</v>
      </c>
      <c r="AW51" s="257">
        <v>78.938999999999993</v>
      </c>
      <c r="AX51" s="257">
        <v>61.361000000000004</v>
      </c>
      <c r="AY51" s="257">
        <v>63.763000000000005</v>
      </c>
      <c r="AZ51" s="257">
        <v>75.312000000000012</v>
      </c>
      <c r="BA51" s="257">
        <v>62.018000000000001</v>
      </c>
      <c r="BB51" s="257">
        <v>64.963999999999999</v>
      </c>
      <c r="BC51" s="257">
        <v>62.05</v>
      </c>
      <c r="BD51" s="257">
        <v>65.206999999999994</v>
      </c>
      <c r="BE51" s="259">
        <v>73.343435720217997</v>
      </c>
      <c r="BF51" s="285">
        <v>0.12170539695650895</v>
      </c>
      <c r="BG51" s="285">
        <v>-3.1689754730124253E-4</v>
      </c>
      <c r="BH51" s="285">
        <v>1.7069307580325484E-2</v>
      </c>
    </row>
    <row r="52" spans="1:60" x14ac:dyDescent="0.15">
      <c r="A52" s="162" t="s">
        <v>148</v>
      </c>
      <c r="B52" s="257">
        <v>24.097282</v>
      </c>
      <c r="C52" s="257">
        <v>27.518608000000004</v>
      </c>
      <c r="D52" s="257">
        <v>29.850212400000004</v>
      </c>
      <c r="E52" s="257">
        <v>29.515338000000003</v>
      </c>
      <c r="F52" s="257">
        <v>28.245131400000002</v>
      </c>
      <c r="G52" s="257">
        <v>29.172627600000006</v>
      </c>
      <c r="H52" s="257">
        <v>29.043726000000007</v>
      </c>
      <c r="I52" s="257">
        <v>24.234033600000004</v>
      </c>
      <c r="J52" s="257">
        <v>26.586606600000003</v>
      </c>
      <c r="K52" s="257">
        <v>27.850392400000004</v>
      </c>
      <c r="L52" s="257">
        <v>32.235789600000004</v>
      </c>
      <c r="M52" s="257">
        <v>25.8494028</v>
      </c>
      <c r="N52" s="257">
        <v>34.889881800000005</v>
      </c>
      <c r="O52" s="257">
        <v>31.560525800000004</v>
      </c>
      <c r="P52" s="257">
        <v>29.684379200000006</v>
      </c>
      <c r="Q52" s="257">
        <v>33.447933399999997</v>
      </c>
      <c r="R52" s="257">
        <v>35.125078600000002</v>
      </c>
      <c r="S52" s="257">
        <v>35.971410800000001</v>
      </c>
      <c r="T52" s="257">
        <v>35.062851800000004</v>
      </c>
      <c r="U52" s="257">
        <v>29.893864200000007</v>
      </c>
      <c r="V52" s="257">
        <v>32.052070707070712</v>
      </c>
      <c r="W52" s="257">
        <v>32.905282828282829</v>
      </c>
      <c r="X52" s="257">
        <v>34.674696969696974</v>
      </c>
      <c r="Y52" s="257">
        <v>35.795070707070707</v>
      </c>
      <c r="Z52" s="257">
        <v>29.774929292929293</v>
      </c>
      <c r="AA52" s="257">
        <v>29.797848484848487</v>
      </c>
      <c r="AB52" s="257">
        <v>32.080161616161618</v>
      </c>
      <c r="AC52" s="257">
        <v>32.703656565656566</v>
      </c>
      <c r="AD52" s="257">
        <v>35.781191919191919</v>
      </c>
      <c r="AE52" s="257">
        <v>39.072555555555553</v>
      </c>
      <c r="AF52" s="257">
        <v>35.171565656565662</v>
      </c>
      <c r="AG52" s="257">
        <v>28.747979797979799</v>
      </c>
      <c r="AH52" s="257">
        <v>34.046454545454559</v>
      </c>
      <c r="AI52" s="257">
        <v>33.475414141414149</v>
      </c>
      <c r="AJ52" s="257">
        <v>40.008262626262628</v>
      </c>
      <c r="AK52" s="257">
        <v>36.837333333333333</v>
      </c>
      <c r="AL52" s="257">
        <v>41.322878787878793</v>
      </c>
      <c r="AM52" s="257">
        <v>35.171818181818182</v>
      </c>
      <c r="AN52" s="257">
        <v>34.767131313131316</v>
      </c>
      <c r="AO52" s="257">
        <v>33.751717171717175</v>
      </c>
      <c r="AP52" s="257">
        <v>31.229898989898992</v>
      </c>
      <c r="AQ52" s="257">
        <v>30.961858585858593</v>
      </c>
      <c r="AR52" s="257">
        <v>35.253404040404035</v>
      </c>
      <c r="AS52" s="257">
        <v>36.039383838383834</v>
      </c>
      <c r="AT52" s="257">
        <v>35.727111111111114</v>
      </c>
      <c r="AU52" s="257">
        <v>36.064282828282828</v>
      </c>
      <c r="AV52" s="257">
        <v>32.393363636363638</v>
      </c>
      <c r="AW52" s="257">
        <v>38.604090909090914</v>
      </c>
      <c r="AX52" s="257">
        <v>38.464717171717176</v>
      </c>
      <c r="AY52" s="257">
        <v>38.040050505050509</v>
      </c>
      <c r="AZ52" s="257">
        <v>38.261848484848493</v>
      </c>
      <c r="BA52" s="257">
        <v>34.627929292929295</v>
      </c>
      <c r="BB52" s="257">
        <v>34.095363636363643</v>
      </c>
      <c r="BC52" s="257">
        <v>34.609190917968746</v>
      </c>
      <c r="BD52" s="257">
        <v>37.633968994140623</v>
      </c>
      <c r="BE52" s="259">
        <v>37.693968994140626</v>
      </c>
      <c r="BF52" s="285">
        <v>-1.1422921225630045E-3</v>
      </c>
      <c r="BG52" s="285">
        <v>5.2132678145491163E-3</v>
      </c>
      <c r="BH52" s="285">
        <v>8.7725635479996306E-3</v>
      </c>
    </row>
    <row r="53" spans="1:60" x14ac:dyDescent="0.15">
      <c r="A53" s="162" t="s">
        <v>147</v>
      </c>
      <c r="B53" s="257">
        <v>2.1789999999999998</v>
      </c>
      <c r="C53" s="257">
        <v>2.3380999999999998</v>
      </c>
      <c r="D53" s="257">
        <v>2.3818000000000001</v>
      </c>
      <c r="E53" s="257">
        <v>3.1748000000000003</v>
      </c>
      <c r="F53" s="257">
        <v>3.4449000000000001</v>
      </c>
      <c r="G53" s="257">
        <v>3.0328000000000004</v>
      </c>
      <c r="H53" s="257">
        <v>2.6101999999999999</v>
      </c>
      <c r="I53" s="257">
        <v>3.2041999999999997</v>
      </c>
      <c r="J53" s="257">
        <v>2.6034000000000002</v>
      </c>
      <c r="K53" s="257">
        <v>3.3558000000000003</v>
      </c>
      <c r="L53" s="257">
        <v>5.9036000000000008</v>
      </c>
      <c r="M53" s="257">
        <v>8.3747999999999987</v>
      </c>
      <c r="N53" s="257">
        <v>8.5723000000000003</v>
      </c>
      <c r="O53" s="257">
        <v>9.3347999999999995</v>
      </c>
      <c r="P53" s="257">
        <v>10.2889</v>
      </c>
      <c r="Q53" s="257">
        <v>11.3482</v>
      </c>
      <c r="R53" s="257">
        <v>12.616100000000001</v>
      </c>
      <c r="S53" s="257">
        <v>14.166700000000001</v>
      </c>
      <c r="T53" s="257">
        <v>11.342700000000001</v>
      </c>
      <c r="U53" s="257">
        <v>13.426299999999999</v>
      </c>
      <c r="V53" s="257">
        <v>12.0449</v>
      </c>
      <c r="W53" s="257">
        <v>11.8726</v>
      </c>
      <c r="X53" s="257">
        <v>18.617799999999999</v>
      </c>
      <c r="Y53" s="257">
        <v>28.9496</v>
      </c>
      <c r="Z53" s="257">
        <v>17.939599999999999</v>
      </c>
      <c r="AA53" s="257">
        <v>23.147600000000001</v>
      </c>
      <c r="AB53" s="257">
        <v>22.683299999999999</v>
      </c>
      <c r="AC53" s="257">
        <v>26.568000000000001</v>
      </c>
      <c r="AD53" s="257">
        <v>33.950900000000004</v>
      </c>
      <c r="AE53" s="257">
        <v>30.585900000000002</v>
      </c>
      <c r="AF53" s="257">
        <v>35.540900000000001</v>
      </c>
      <c r="AG53" s="257">
        <v>40.475200000000001</v>
      </c>
      <c r="AH53" s="257">
        <v>39.816099999999999</v>
      </c>
      <c r="AI53" s="257">
        <v>42.228999999999999</v>
      </c>
      <c r="AJ53" s="257">
        <v>34.677500000000002</v>
      </c>
      <c r="AK53" s="257">
        <v>30.878499999999999</v>
      </c>
      <c r="AL53" s="257">
        <v>24.009900000000002</v>
      </c>
      <c r="AM53" s="257">
        <v>33.683800000000005</v>
      </c>
      <c r="AN53" s="257">
        <v>35.329500000000003</v>
      </c>
      <c r="AO53" s="257">
        <v>46.0837</v>
      </c>
      <c r="AP53" s="257">
        <v>39.560499999999998</v>
      </c>
      <c r="AQ53" s="257">
        <v>44.244199999999999</v>
      </c>
      <c r="AR53" s="257">
        <v>35.850800000000007</v>
      </c>
      <c r="AS53" s="257">
        <v>33.269800000000004</v>
      </c>
      <c r="AT53" s="257">
        <v>35.958400000000005</v>
      </c>
      <c r="AU53" s="257">
        <v>51.795459999999999</v>
      </c>
      <c r="AV53" s="257">
        <v>52.338560000000008</v>
      </c>
      <c r="AW53" s="257">
        <v>57.865009999999998</v>
      </c>
      <c r="AX53" s="257">
        <v>59.42051</v>
      </c>
      <c r="AY53" s="257">
        <v>40.6447</v>
      </c>
      <c r="AZ53" s="257">
        <v>67.145839999999993</v>
      </c>
      <c r="BA53" s="257">
        <v>67.230899999999991</v>
      </c>
      <c r="BB53" s="257">
        <v>58.218499999999999</v>
      </c>
      <c r="BC53" s="257">
        <v>59.938500000000005</v>
      </c>
      <c r="BD53" s="257">
        <v>88.822799999999987</v>
      </c>
      <c r="BE53" s="259">
        <v>78.063426394404729</v>
      </c>
      <c r="BF53" s="285">
        <v>-0.12353429137398508</v>
      </c>
      <c r="BG53" s="285">
        <v>9.4642762674842729E-2</v>
      </c>
      <c r="BH53" s="285">
        <v>1.8167796788020892E-2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10.712625600000001</v>
      </c>
      <c r="W54" s="257">
        <v>10.655173400000001</v>
      </c>
      <c r="X54" s="257">
        <v>9.5945174000000009</v>
      </c>
      <c r="Y54" s="257">
        <v>11.932380000000002</v>
      </c>
      <c r="Z54" s="257">
        <v>10.129264800000001</v>
      </c>
      <c r="AA54" s="257">
        <v>10.514000000000001</v>
      </c>
      <c r="AB54" s="257">
        <v>11.71</v>
      </c>
      <c r="AC54" s="257">
        <v>7.883</v>
      </c>
      <c r="AD54" s="257">
        <v>11.039</v>
      </c>
      <c r="AE54" s="257">
        <v>12.118</v>
      </c>
      <c r="AF54" s="257">
        <v>9.9530000000000012</v>
      </c>
      <c r="AG54" s="257">
        <v>8.6319999999999997</v>
      </c>
      <c r="AH54" s="257">
        <v>9.8559999999999999</v>
      </c>
      <c r="AI54" s="257">
        <v>15.739000000000001</v>
      </c>
      <c r="AJ54" s="257">
        <v>14.324</v>
      </c>
      <c r="AK54" s="257">
        <v>11.274000000000001</v>
      </c>
      <c r="AL54" s="257">
        <v>12.032</v>
      </c>
      <c r="AM54" s="257">
        <v>9.6269999999999989</v>
      </c>
      <c r="AN54" s="257">
        <v>9.2380000000000013</v>
      </c>
      <c r="AO54" s="257">
        <v>11.753</v>
      </c>
      <c r="AP54" s="257">
        <v>12.363000000000001</v>
      </c>
      <c r="AQ54" s="257">
        <v>12.886000000000001</v>
      </c>
      <c r="AR54" s="257">
        <v>10.143000000000001</v>
      </c>
      <c r="AS54" s="257">
        <v>11.512</v>
      </c>
      <c r="AT54" s="257">
        <v>11.936</v>
      </c>
      <c r="AU54" s="257">
        <v>13.152000000000001</v>
      </c>
      <c r="AV54" s="257">
        <v>10.94383</v>
      </c>
      <c r="AW54" s="257">
        <v>10.478630000000001</v>
      </c>
      <c r="AX54" s="257">
        <v>13.804810000000002</v>
      </c>
      <c r="AY54" s="257">
        <v>8.4782700000000002</v>
      </c>
      <c r="AZ54" s="257">
        <v>5.3963200000000011</v>
      </c>
      <c r="BA54" s="257">
        <v>7.6758000000000006</v>
      </c>
      <c r="BB54" s="257">
        <v>8.947610280000001</v>
      </c>
      <c r="BC54" s="257">
        <v>10.427700000000002</v>
      </c>
      <c r="BD54" s="257">
        <v>6.5083000000000011</v>
      </c>
      <c r="BE54" s="259">
        <v>6.2724872340695939</v>
      </c>
      <c r="BF54" s="285">
        <v>-3.8865865002057798E-2</v>
      </c>
      <c r="BG54" s="285">
        <v>-5.8845603495626397E-2</v>
      </c>
      <c r="BH54" s="285">
        <v>1.4598036326035468E-3</v>
      </c>
    </row>
    <row r="55" spans="1:60" x14ac:dyDescent="0.15">
      <c r="A55" s="162" t="s">
        <v>145</v>
      </c>
      <c r="B55" s="257">
        <v>4.6120000000000001</v>
      </c>
      <c r="C55" s="257">
        <v>4.5360000000000005</v>
      </c>
      <c r="D55" s="257">
        <v>4.8849999999999998</v>
      </c>
      <c r="E55" s="257">
        <v>3.722</v>
      </c>
      <c r="F55" s="257">
        <v>3.2560000000000002</v>
      </c>
      <c r="G55" s="257">
        <v>4.5360000000000005</v>
      </c>
      <c r="H55" s="257">
        <v>3.3730000000000002</v>
      </c>
      <c r="I55" s="257">
        <v>3.3730000000000002</v>
      </c>
      <c r="J55" s="257">
        <v>3.8380000000000001</v>
      </c>
      <c r="K55" s="257">
        <v>4.0709999999999997</v>
      </c>
      <c r="L55" s="257">
        <v>3.8380000000000001</v>
      </c>
      <c r="M55" s="257">
        <v>4.5360000000000005</v>
      </c>
      <c r="N55" s="257">
        <v>3.9540000000000002</v>
      </c>
      <c r="O55" s="257">
        <v>4.0709999999999997</v>
      </c>
      <c r="P55" s="257">
        <v>4.3029999999999999</v>
      </c>
      <c r="Q55" s="257">
        <v>3.9540000000000002</v>
      </c>
      <c r="R55" s="257">
        <v>4.4190000000000005</v>
      </c>
      <c r="S55" s="257">
        <v>4.5360000000000005</v>
      </c>
      <c r="T55" s="257">
        <v>4.5360000000000005</v>
      </c>
      <c r="U55" s="257">
        <v>4.5360000000000005</v>
      </c>
      <c r="V55" s="257">
        <v>3.9542000000000006</v>
      </c>
      <c r="W55" s="257">
        <v>4.7683</v>
      </c>
      <c r="X55" s="257">
        <v>4.1868000000000007</v>
      </c>
      <c r="Y55" s="257">
        <v>4.8845999999999989</v>
      </c>
      <c r="Z55" s="257">
        <v>4.7683</v>
      </c>
      <c r="AA55" s="257">
        <v>5.1172000000000004</v>
      </c>
      <c r="AB55" s="257">
        <v>4.5357000000000003</v>
      </c>
      <c r="AC55" s="257">
        <v>5.349800000000001</v>
      </c>
      <c r="AD55" s="257">
        <v>4.3031000000000006</v>
      </c>
      <c r="AE55" s="257">
        <v>5.1172000000000004</v>
      </c>
      <c r="AF55" s="257">
        <v>4.6519999999999992</v>
      </c>
      <c r="AG55" s="257">
        <v>3.3959600000000005</v>
      </c>
      <c r="AH55" s="257">
        <v>4.3961400000000008</v>
      </c>
      <c r="AI55" s="257">
        <v>5.1176143592000001</v>
      </c>
      <c r="AJ55" s="257">
        <v>5.3355972735999986</v>
      </c>
      <c r="AK55" s="257">
        <v>5.0857453521349996</v>
      </c>
      <c r="AL55" s="257">
        <v>4.0546481574584998</v>
      </c>
      <c r="AM55" s="257">
        <v>4.7874844927032258</v>
      </c>
      <c r="AN55" s="257">
        <v>3.2277004529609998</v>
      </c>
      <c r="AO55" s="257">
        <v>4.8444603612659414</v>
      </c>
      <c r="AP55" s="257">
        <v>4.9229001199184683</v>
      </c>
      <c r="AQ55" s="257">
        <v>4.5934068375000008</v>
      </c>
      <c r="AR55" s="257">
        <v>5.0773043999999992</v>
      </c>
      <c r="AS55" s="257">
        <v>5.1411862651200009</v>
      </c>
      <c r="AT55" s="257">
        <v>5.2278925306429667</v>
      </c>
      <c r="AU55" s="257">
        <v>3.5913757913127529</v>
      </c>
      <c r="AV55" s="257">
        <v>5.6917501671945478</v>
      </c>
      <c r="AW55" s="257">
        <v>5.3090683309929707</v>
      </c>
      <c r="AX55" s="257">
        <v>4.7015089082853621</v>
      </c>
      <c r="AY55" s="257">
        <v>5.8878488944552743</v>
      </c>
      <c r="AZ55" s="257">
        <v>6.2972685338750605</v>
      </c>
      <c r="BA55" s="257">
        <v>5.3705846602649974</v>
      </c>
      <c r="BB55" s="257">
        <v>5.8818701250949994</v>
      </c>
      <c r="BC55" s="257">
        <v>5.4438518015485009</v>
      </c>
      <c r="BD55" s="257">
        <v>5.9347999999999992</v>
      </c>
      <c r="BE55" s="259">
        <v>6.4787999999999997</v>
      </c>
      <c r="BF55" s="285">
        <v>8.8680049985802034E-2</v>
      </c>
      <c r="BG55" s="285">
        <v>1.2763273090484972E-2</v>
      </c>
      <c r="BH55" s="285">
        <v>1.5078190551813442E-3</v>
      </c>
    </row>
    <row r="56" spans="1:60" x14ac:dyDescent="0.15">
      <c r="A56" s="162" t="s">
        <v>144</v>
      </c>
      <c r="B56" s="257">
        <v>9.4083368499999995</v>
      </c>
      <c r="C56" s="257">
        <v>10.355472116000001</v>
      </c>
      <c r="D56" s="257">
        <v>11.187607381999998</v>
      </c>
      <c r="E56" s="257">
        <v>12.351742648</v>
      </c>
      <c r="F56" s="257">
        <v>15.340877914000002</v>
      </c>
      <c r="G56" s="257">
        <v>15.393013179999999</v>
      </c>
      <c r="H56" s="257">
        <v>16.523876598000001</v>
      </c>
      <c r="I56" s="257">
        <v>19.065740015999996</v>
      </c>
      <c r="J56" s="257">
        <v>17.704603433999999</v>
      </c>
      <c r="K56" s="257">
        <v>22.141466852000001</v>
      </c>
      <c r="L56" s="257">
        <v>21.092330270000001</v>
      </c>
      <c r="M56" s="257">
        <v>22.629193687999997</v>
      </c>
      <c r="N56" s="257">
        <v>26.728057105999998</v>
      </c>
      <c r="O56" s="257">
        <v>27.771920523999999</v>
      </c>
      <c r="P56" s="257">
        <v>29.432783941999997</v>
      </c>
      <c r="Q56" s="257">
        <v>31.642647360000002</v>
      </c>
      <c r="R56" s="257">
        <v>28.533702914000003</v>
      </c>
      <c r="S56" s="257">
        <v>26.841758467999998</v>
      </c>
      <c r="T56" s="257">
        <v>25.226814021999999</v>
      </c>
      <c r="U56" s="257">
        <v>28.830869575999998</v>
      </c>
      <c r="V56" s="257">
        <v>33.012698530000002</v>
      </c>
      <c r="W56" s="257">
        <v>37.545652883999999</v>
      </c>
      <c r="X56" s="257">
        <v>38.675288438000003</v>
      </c>
      <c r="Y56" s="257">
        <v>38.687674792000003</v>
      </c>
      <c r="Z56" s="257">
        <v>35.642399546</v>
      </c>
      <c r="AA56" s="257">
        <v>23.285195829292931</v>
      </c>
      <c r="AB56" s="257">
        <v>28.506133085252525</v>
      </c>
      <c r="AC56" s="257">
        <v>24.701714361212119</v>
      </c>
      <c r="AD56" s="257">
        <v>22.61378138525253</v>
      </c>
      <c r="AE56" s="257">
        <v>25.488779993737374</v>
      </c>
      <c r="AF56" s="257">
        <v>25.601663998383838</v>
      </c>
      <c r="AG56" s="257">
        <v>31.927510107676767</v>
      </c>
      <c r="AH56" s="257">
        <v>28.956454018989898</v>
      </c>
      <c r="AI56" s="257">
        <v>29.221755585454549</v>
      </c>
      <c r="AJ56" s="257">
        <v>31.415347896363635</v>
      </c>
      <c r="AK56" s="257">
        <v>28.054867849494951</v>
      </c>
      <c r="AL56" s="257">
        <v>27.221406011919193</v>
      </c>
      <c r="AM56" s="257">
        <v>27.186134872929294</v>
      </c>
      <c r="AN56" s="257">
        <v>27.04860335288161</v>
      </c>
      <c r="AO56" s="257">
        <v>31.327399897932114</v>
      </c>
      <c r="AP56" s="257">
        <v>32.031522023743022</v>
      </c>
      <c r="AQ56" s="257">
        <v>29.921542354545451</v>
      </c>
      <c r="AR56" s="257">
        <v>25.539572818086452</v>
      </c>
      <c r="AS56" s="257">
        <v>27.524069596007283</v>
      </c>
      <c r="AT56" s="257">
        <v>31.926731888984257</v>
      </c>
      <c r="AU56" s="257">
        <v>40.552033898989905</v>
      </c>
      <c r="AV56" s="257">
        <v>26.913052161616161</v>
      </c>
      <c r="AW56" s="257">
        <v>27.59310629868687</v>
      </c>
      <c r="AX56" s="257">
        <v>36.029956783131311</v>
      </c>
      <c r="AY56" s="257">
        <v>32.569556379144238</v>
      </c>
      <c r="AZ56" s="257">
        <v>32.305506189405229</v>
      </c>
      <c r="BA56" s="257">
        <v>35.68404481969133</v>
      </c>
      <c r="BB56" s="257">
        <v>28.762246457528072</v>
      </c>
      <c r="BC56" s="257">
        <v>38.799214614986603</v>
      </c>
      <c r="BD56" s="257">
        <v>32.131740159308109</v>
      </c>
      <c r="BE56" s="259">
        <v>29.40660777853369</v>
      </c>
      <c r="BF56" s="285">
        <v>-8.7311745014652664E-2</v>
      </c>
      <c r="BG56" s="285">
        <v>6.4027313653824969E-4</v>
      </c>
      <c r="BH56" s="285">
        <v>6.8438358271156749E-3</v>
      </c>
    </row>
    <row r="57" spans="1:60" s="161" customFormat="1" x14ac:dyDescent="0.15">
      <c r="A57" s="163" t="s">
        <v>143</v>
      </c>
      <c r="B57" s="260">
        <v>302.1953528035354</v>
      </c>
      <c r="C57" s="260">
        <v>324.56988939680804</v>
      </c>
      <c r="D57" s="260">
        <v>324.46274371129294</v>
      </c>
      <c r="E57" s="260">
        <v>336.23667793688895</v>
      </c>
      <c r="F57" s="260">
        <v>330.97590865945455</v>
      </c>
      <c r="G57" s="260">
        <v>346.07806880424238</v>
      </c>
      <c r="H57" s="260">
        <v>349.56315407880817</v>
      </c>
      <c r="I57" s="260">
        <v>363.83296499579802</v>
      </c>
      <c r="J57" s="260">
        <v>369.31271461379805</v>
      </c>
      <c r="K57" s="260">
        <v>399.29128475503029</v>
      </c>
      <c r="L57" s="260">
        <v>407.51076617909087</v>
      </c>
      <c r="M57" s="260">
        <v>376.83469986981817</v>
      </c>
      <c r="N57" s="260">
        <v>456.27163908781819</v>
      </c>
      <c r="O57" s="260">
        <v>455.52870822298985</v>
      </c>
      <c r="P57" s="260">
        <v>479.14988241270703</v>
      </c>
      <c r="Q57" s="260">
        <v>464.76664707717174</v>
      </c>
      <c r="R57" s="260">
        <v>470.43538796854546</v>
      </c>
      <c r="S57" s="260">
        <v>466.30964895688902</v>
      </c>
      <c r="T57" s="260">
        <v>480.12584910280805</v>
      </c>
      <c r="U57" s="260">
        <v>485.19353452347485</v>
      </c>
      <c r="V57" s="260">
        <v>502.99454067141409</v>
      </c>
      <c r="W57" s="260">
        <v>486.09318350218183</v>
      </c>
      <c r="X57" s="260">
        <v>529.50565940365664</v>
      </c>
      <c r="Y57" s="260">
        <v>567.469001361697</v>
      </c>
      <c r="Z57" s="260">
        <v>493.80593066923228</v>
      </c>
      <c r="AA57" s="260">
        <v>502.45715037474747</v>
      </c>
      <c r="AB57" s="260">
        <v>513.09177449939398</v>
      </c>
      <c r="AC57" s="260">
        <v>529.6566497349495</v>
      </c>
      <c r="AD57" s="260">
        <v>550.4667646781819</v>
      </c>
      <c r="AE57" s="260">
        <v>557.19662852909084</v>
      </c>
      <c r="AF57" s="260">
        <v>564.88990936202038</v>
      </c>
      <c r="AG57" s="260">
        <v>548.08629409757577</v>
      </c>
      <c r="AH57" s="260">
        <v>567.67897196848503</v>
      </c>
      <c r="AI57" s="260">
        <v>593.90416167192734</v>
      </c>
      <c r="AJ57" s="260">
        <v>598.18085293966055</v>
      </c>
      <c r="AK57" s="260">
        <v>617.6635199642011</v>
      </c>
      <c r="AL57" s="260">
        <v>612.04096156718253</v>
      </c>
      <c r="AM57" s="260">
        <v>563.9424433969881</v>
      </c>
      <c r="AN57" s="260">
        <v>529.56850254945402</v>
      </c>
      <c r="AO57" s="260">
        <v>570.15339413196591</v>
      </c>
      <c r="AP57" s="260">
        <v>571.72519088824129</v>
      </c>
      <c r="AQ57" s="260">
        <v>561.9088763568152</v>
      </c>
      <c r="AR57" s="260">
        <v>563.96360455428635</v>
      </c>
      <c r="AS57" s="260">
        <v>593.03313912617625</v>
      </c>
      <c r="AT57" s="260">
        <v>589.7448744514013</v>
      </c>
      <c r="AU57" s="260">
        <v>649.8001667909308</v>
      </c>
      <c r="AV57" s="260">
        <v>569.64863197893919</v>
      </c>
      <c r="AW57" s="260">
        <v>625.92255758544684</v>
      </c>
      <c r="AX57" s="260">
        <v>661.76471151683813</v>
      </c>
      <c r="AY57" s="260">
        <v>644.05918102371697</v>
      </c>
      <c r="AZ57" s="260">
        <v>636.01228624809778</v>
      </c>
      <c r="BA57" s="260">
        <v>651.04616521577736</v>
      </c>
      <c r="BB57" s="260">
        <v>584.31968971678464</v>
      </c>
      <c r="BC57" s="260">
        <v>646.66675741231199</v>
      </c>
      <c r="BD57" s="260">
        <v>627.93401399464256</v>
      </c>
      <c r="BE57" s="260">
        <v>655.34016970450909</v>
      </c>
      <c r="BF57" s="286">
        <v>4.0793472287239618E-2</v>
      </c>
      <c r="BG57" s="286">
        <v>6.2942319977432604E-3</v>
      </c>
      <c r="BH57" s="286">
        <v>0.15251811994601389</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1.3125618000000001</v>
      </c>
      <c r="W59" s="287">
        <v>0.80433080000000023</v>
      </c>
      <c r="X59" s="287">
        <v>0.80433080000000023</v>
      </c>
      <c r="Y59" s="287">
        <v>0.69826520000000003</v>
      </c>
      <c r="Z59" s="287">
        <v>0.69826520000000003</v>
      </c>
      <c r="AA59" s="287">
        <v>1.6580000000000001</v>
      </c>
      <c r="AB59" s="287">
        <v>1.7593000000000001</v>
      </c>
      <c r="AC59" s="287">
        <v>1.7473000000000001</v>
      </c>
      <c r="AD59" s="287">
        <v>2.4260000000000002</v>
      </c>
      <c r="AE59" s="287">
        <v>1.83</v>
      </c>
      <c r="AF59" s="287">
        <v>1.556</v>
      </c>
      <c r="AG59" s="287">
        <v>1.5369999999999999</v>
      </c>
      <c r="AH59" s="287">
        <v>1.712</v>
      </c>
      <c r="AI59" s="287">
        <v>1.9510000000000001</v>
      </c>
      <c r="AJ59" s="287">
        <v>1.506</v>
      </c>
      <c r="AK59" s="287">
        <v>1.534</v>
      </c>
      <c r="AL59" s="287">
        <v>1.3009999999999999</v>
      </c>
      <c r="AM59" s="287">
        <v>2.02</v>
      </c>
      <c r="AN59" s="287">
        <v>2.4700000000000002</v>
      </c>
      <c r="AO59" s="287">
        <v>2.7549999999999999</v>
      </c>
      <c r="AP59" s="287">
        <v>3.0094000000000003</v>
      </c>
      <c r="AQ59" s="287">
        <v>2.5180000000000002</v>
      </c>
      <c r="AR59" s="287">
        <v>2.3639999999999999</v>
      </c>
      <c r="AS59" s="287">
        <v>2.2320000000000002</v>
      </c>
      <c r="AT59" s="287">
        <v>2.3084000000000002</v>
      </c>
      <c r="AU59" s="287">
        <v>3.4463000000000004</v>
      </c>
      <c r="AV59" s="287">
        <v>2.6758000000000002</v>
      </c>
      <c r="AW59" s="287">
        <v>1.821</v>
      </c>
      <c r="AX59" s="287">
        <v>1.4890999999999999</v>
      </c>
      <c r="AY59" s="287">
        <v>1.2997000000000001</v>
      </c>
      <c r="AZ59" s="287">
        <v>1.6375</v>
      </c>
      <c r="BA59" s="287">
        <v>1.9593</v>
      </c>
      <c r="BB59" s="287">
        <v>1.7464000000000002</v>
      </c>
      <c r="BC59" s="287">
        <v>1.768</v>
      </c>
      <c r="BD59" s="287">
        <v>1.5648</v>
      </c>
      <c r="BE59" s="288">
        <v>1.0680000000000001</v>
      </c>
      <c r="BF59" s="289">
        <v>-0.31934945858057584</v>
      </c>
      <c r="BG59" s="289">
        <v>-3.813354907491262E-2</v>
      </c>
      <c r="BH59" s="289">
        <v>2.4855694741829902E-4</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0.02</v>
      </c>
      <c r="W60" s="287">
        <v>0.02</v>
      </c>
      <c r="X60" s="287">
        <v>0.02</v>
      </c>
      <c r="Y60" s="287">
        <v>0.02</v>
      </c>
      <c r="Z60" s="287">
        <v>0.02</v>
      </c>
      <c r="AA60" s="287">
        <v>0.02</v>
      </c>
      <c r="AB60" s="287">
        <v>1.8000000000000002E-2</v>
      </c>
      <c r="AC60" s="287">
        <v>1.7000000000000001E-2</v>
      </c>
      <c r="AD60" s="287">
        <v>1.9E-2</v>
      </c>
      <c r="AE60" s="287">
        <v>1.9E-2</v>
      </c>
      <c r="AF60" s="287">
        <v>0.02</v>
      </c>
      <c r="AG60" s="287">
        <v>1.6E-2</v>
      </c>
      <c r="AH60" s="287">
        <v>2.1000000000000001E-2</v>
      </c>
      <c r="AI60" s="287">
        <v>2.8000000000000001E-2</v>
      </c>
      <c r="AJ60" s="287">
        <v>1.9E-2</v>
      </c>
      <c r="AK60" s="287">
        <v>2.7E-2</v>
      </c>
      <c r="AL60" s="287">
        <v>0.03</v>
      </c>
      <c r="AM60" s="287">
        <v>2.9000000000000001E-2</v>
      </c>
      <c r="AN60" s="287">
        <v>2.8000000000000001E-2</v>
      </c>
      <c r="AO60" s="287">
        <v>3.3000000000000002E-2</v>
      </c>
      <c r="AP60" s="287">
        <v>3.6000000000000004E-2</v>
      </c>
      <c r="AQ60" s="287">
        <v>3.5000000000000003E-2</v>
      </c>
      <c r="AR60" s="287">
        <v>3.5000000000000003E-2</v>
      </c>
      <c r="AS60" s="287">
        <v>3.9E-2</v>
      </c>
      <c r="AT60" s="287">
        <v>4.4999999999999998E-2</v>
      </c>
      <c r="AU60" s="287">
        <v>4.4999999999999998E-2</v>
      </c>
      <c r="AV60" s="287">
        <v>4.2000000000000003E-2</v>
      </c>
      <c r="AW60" s="287">
        <v>7.2000000000000008E-2</v>
      </c>
      <c r="AX60" s="287">
        <v>0.13800000000000001</v>
      </c>
      <c r="AY60" s="287">
        <v>0.121</v>
      </c>
      <c r="AZ60" s="287">
        <v>0.111</v>
      </c>
      <c r="BA60" s="287">
        <v>0.14200000000000002</v>
      </c>
      <c r="BB60" s="287">
        <v>0.40600000000000003</v>
      </c>
      <c r="BC60" s="287">
        <v>0.32400000000000001</v>
      </c>
      <c r="BD60" s="287">
        <v>0.35100000000000003</v>
      </c>
      <c r="BE60" s="288">
        <v>0.35334088332485408</v>
      </c>
      <c r="BF60" s="289">
        <v>3.9187210123436955E-3</v>
      </c>
      <c r="BG60" s="289">
        <v>0.2280313679961985</v>
      </c>
      <c r="BH60" s="289">
        <v>8.2233456327070298E-5</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5.2104726000000001</v>
      </c>
      <c r="W61" s="257">
        <v>4.7817908000000005</v>
      </c>
      <c r="X61" s="257">
        <v>5.7319618000000006</v>
      </c>
      <c r="Y61" s="257">
        <v>6.9914907999999993</v>
      </c>
      <c r="Z61" s="257">
        <v>7.2920100000000003</v>
      </c>
      <c r="AA61" s="257">
        <v>7.3660000000000005</v>
      </c>
      <c r="AB61" s="257">
        <v>7.2</v>
      </c>
      <c r="AC61" s="257">
        <v>6.8660000000000005</v>
      </c>
      <c r="AD61" s="257">
        <v>7.6290000000000004</v>
      </c>
      <c r="AE61" s="257">
        <v>9.1790000000000003</v>
      </c>
      <c r="AF61" s="257">
        <v>8.3309999999999995</v>
      </c>
      <c r="AG61" s="257">
        <v>7.3310000000000004</v>
      </c>
      <c r="AH61" s="257">
        <v>6.4990000000000006</v>
      </c>
      <c r="AI61" s="257">
        <v>6.141</v>
      </c>
      <c r="AJ61" s="257">
        <v>6.1320000000000006</v>
      </c>
      <c r="AK61" s="257">
        <v>7.5310505999999995</v>
      </c>
      <c r="AL61" s="257">
        <v>8.0811385999999992</v>
      </c>
      <c r="AM61" s="257">
        <v>8.8895429000000004</v>
      </c>
      <c r="AN61" s="257">
        <v>8.6245404000000008</v>
      </c>
      <c r="AO61" s="257">
        <v>8.0566659999999999</v>
      </c>
      <c r="AP61" s="257">
        <v>7.8559697000000011</v>
      </c>
      <c r="AQ61" s="257">
        <v>7.7680696999999999</v>
      </c>
      <c r="AR61" s="257">
        <v>8.1714064000000004</v>
      </c>
      <c r="AS61" s="257">
        <v>7.4598288000000004</v>
      </c>
      <c r="AT61" s="257">
        <v>6.8791045000000004</v>
      </c>
      <c r="AU61" s="257">
        <v>8.0220230000000008</v>
      </c>
      <c r="AV61" s="257">
        <v>7.8833227000000008</v>
      </c>
      <c r="AW61" s="257">
        <v>7.6372659000000001</v>
      </c>
      <c r="AX61" s="257">
        <v>7.7307629000000011</v>
      </c>
      <c r="AY61" s="257">
        <v>8.2628309000000009</v>
      </c>
      <c r="AZ61" s="257">
        <v>9.2691903999999994</v>
      </c>
      <c r="BA61" s="257">
        <v>11.6207639</v>
      </c>
      <c r="BB61" s="257">
        <v>11.210184699999999</v>
      </c>
      <c r="BC61" s="257">
        <v>10.376336</v>
      </c>
      <c r="BD61" s="257">
        <v>9.9936587999999986</v>
      </c>
      <c r="BE61" s="259">
        <v>9.7959509703370546</v>
      </c>
      <c r="BF61" s="285">
        <v>-2.2461515598723558E-2</v>
      </c>
      <c r="BG61" s="285">
        <v>3.8052362278614194E-2</v>
      </c>
      <c r="BH61" s="285">
        <v>2.2798236612793094E-3</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159.72595480000001</v>
      </c>
      <c r="W62" s="257">
        <v>164.3309696</v>
      </c>
      <c r="X62" s="257">
        <v>162.52785440000002</v>
      </c>
      <c r="Y62" s="257">
        <v>160.92361220000001</v>
      </c>
      <c r="Z62" s="257">
        <v>159.72595480000001</v>
      </c>
      <c r="AA62" s="257">
        <v>166.84560820000002</v>
      </c>
      <c r="AB62" s="257">
        <v>168.09399999999999</v>
      </c>
      <c r="AC62" s="257">
        <v>172.59399999999999</v>
      </c>
      <c r="AD62" s="257">
        <v>174.28900000000002</v>
      </c>
      <c r="AE62" s="257">
        <v>175.92600000000002</v>
      </c>
      <c r="AF62" s="257">
        <v>176.2552</v>
      </c>
      <c r="AG62" s="257">
        <v>154.309</v>
      </c>
      <c r="AH62" s="257">
        <v>157.434</v>
      </c>
      <c r="AI62" s="257">
        <v>158.49700000000001</v>
      </c>
      <c r="AJ62" s="257">
        <v>160.49200000000002</v>
      </c>
      <c r="AK62" s="257">
        <v>164.07599999999999</v>
      </c>
      <c r="AL62" s="257">
        <v>173.899</v>
      </c>
      <c r="AM62" s="257">
        <v>162.17399999999998</v>
      </c>
      <c r="AN62" s="257">
        <v>155.67000000000002</v>
      </c>
      <c r="AO62" s="257">
        <v>175.67699999999999</v>
      </c>
      <c r="AP62" s="257">
        <v>172.61100000000002</v>
      </c>
      <c r="AQ62" s="257">
        <v>173.285</v>
      </c>
      <c r="AR62" s="257">
        <v>177.04500000000002</v>
      </c>
      <c r="AS62" s="257">
        <v>164.78</v>
      </c>
      <c r="AT62" s="257">
        <v>174.19900000000001</v>
      </c>
      <c r="AU62" s="257">
        <v>166.48370000000003</v>
      </c>
      <c r="AV62" s="257">
        <v>163.05520000000001</v>
      </c>
      <c r="AW62" s="257">
        <v>163.45430000000002</v>
      </c>
      <c r="AX62" s="257">
        <v>181.15110000000001</v>
      </c>
      <c r="AY62" s="257">
        <v>173.39450000000002</v>
      </c>
      <c r="AZ62" s="257">
        <v>167.993469</v>
      </c>
      <c r="BA62" s="257">
        <v>184.611772</v>
      </c>
      <c r="BB62" s="257">
        <v>185.16300000000001</v>
      </c>
      <c r="BC62" s="257">
        <v>190.63756000000001</v>
      </c>
      <c r="BD62" s="257">
        <v>194.37613999999999</v>
      </c>
      <c r="BE62" s="259">
        <v>212.43826999999999</v>
      </c>
      <c r="BF62" s="285">
        <v>8.9937466441642577E-2</v>
      </c>
      <c r="BG62" s="285">
        <v>1.1019959724090089E-2</v>
      </c>
      <c r="BH62" s="285">
        <v>4.9441018638599635E-2</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3.0000000000000001E-3</v>
      </c>
      <c r="W63" s="257">
        <v>3.0000000000000001E-3</v>
      </c>
      <c r="X63" s="257">
        <v>3.0000000000000001E-3</v>
      </c>
      <c r="Y63" s="257">
        <v>3.0000000000000001E-3</v>
      </c>
      <c r="Z63" s="257">
        <v>3.0000000000000001E-3</v>
      </c>
      <c r="AA63" s="257">
        <v>3.0000000000000001E-3</v>
      </c>
      <c r="AB63" s="257">
        <v>3.0000000000000001E-3</v>
      </c>
      <c r="AC63" s="257">
        <v>4.2000000000000006E-3</v>
      </c>
      <c r="AD63" s="257">
        <v>5.0000000000000001E-3</v>
      </c>
      <c r="AE63" s="257">
        <v>4.0000000000000001E-3</v>
      </c>
      <c r="AF63" s="257">
        <v>4.0000000000000001E-3</v>
      </c>
      <c r="AG63" s="257">
        <v>5.0000000000000001E-3</v>
      </c>
      <c r="AH63" s="257">
        <v>5.0000000000000001E-3</v>
      </c>
      <c r="AI63" s="257">
        <v>6.0000000000000001E-3</v>
      </c>
      <c r="AJ63" s="257">
        <v>5.0000000000000001E-3</v>
      </c>
      <c r="AK63" s="257">
        <v>3.1540000000000001E-3</v>
      </c>
      <c r="AL63" s="257">
        <v>3.1540000000000001E-3</v>
      </c>
      <c r="AM63" s="257">
        <v>3.1540000000000001E-3</v>
      </c>
      <c r="AN63" s="257">
        <v>3.1540000000000001E-3</v>
      </c>
      <c r="AO63" s="257">
        <v>3.1540000000000001E-3</v>
      </c>
      <c r="AP63" s="257">
        <v>3.1540000000000001E-3</v>
      </c>
      <c r="AQ63" s="257">
        <v>3.1540000000000001E-3</v>
      </c>
      <c r="AR63" s="257">
        <v>3.1540000000000001E-3</v>
      </c>
      <c r="AS63" s="257">
        <v>3.1540000000000001E-3</v>
      </c>
      <c r="AT63" s="257">
        <v>3.1540000000000001E-3</v>
      </c>
      <c r="AU63" s="257">
        <v>3.1540000000000001E-3</v>
      </c>
      <c r="AV63" s="257">
        <v>3.1540000000000001E-3</v>
      </c>
      <c r="AW63" s="257">
        <v>3.1540000000000001E-3</v>
      </c>
      <c r="AX63" s="257">
        <v>3.1540000000000001E-3</v>
      </c>
      <c r="AY63" s="257">
        <v>3.1540000000000001E-3</v>
      </c>
      <c r="AZ63" s="257">
        <v>3.1540000000000001E-3</v>
      </c>
      <c r="BA63" s="257">
        <v>3.1540000000000001E-3</v>
      </c>
      <c r="BB63" s="257">
        <v>3.1540000000000001E-3</v>
      </c>
      <c r="BC63" s="257">
        <v>3.1540000000000001E-3</v>
      </c>
      <c r="BD63" s="257">
        <v>3.1540000000000001E-3</v>
      </c>
      <c r="BE63" s="259">
        <v>3.1540000000000001E-3</v>
      </c>
      <c r="BF63" s="285">
        <v>-2.732240437158473E-3</v>
      </c>
      <c r="BG63" s="285">
        <v>0</v>
      </c>
      <c r="BH63" s="285">
        <v>7.3403428104617519E-7</v>
      </c>
    </row>
    <row r="64" spans="1:60" x14ac:dyDescent="0.15">
      <c r="A64" s="162" t="s">
        <v>137</v>
      </c>
      <c r="B64" s="257">
        <v>81.433999999999997</v>
      </c>
      <c r="C64" s="257">
        <v>91.823000000000008</v>
      </c>
      <c r="D64" s="257">
        <v>88.570999999999998</v>
      </c>
      <c r="E64" s="257">
        <v>104.04</v>
      </c>
      <c r="F64" s="257">
        <v>115.181</v>
      </c>
      <c r="G64" s="257">
        <v>124.37700000000001</v>
      </c>
      <c r="H64" s="257">
        <v>126.099</v>
      </c>
      <c r="I64" s="257">
        <v>122.899</v>
      </c>
      <c r="J64" s="257">
        <v>122.345</v>
      </c>
      <c r="K64" s="257">
        <v>132.03</v>
      </c>
      <c r="L64" s="257">
        <v>125.98700000000001</v>
      </c>
      <c r="M64" s="257">
        <v>135.73500000000001</v>
      </c>
      <c r="N64" s="257">
        <v>147.01400000000001</v>
      </c>
      <c r="O64" s="257">
        <v>169.70099999999999</v>
      </c>
      <c r="P64" s="257">
        <v>172.023</v>
      </c>
      <c r="Q64" s="257">
        <v>183.93800000000002</v>
      </c>
      <c r="R64" s="257">
        <v>186.744</v>
      </c>
      <c r="S64" s="257">
        <v>174.67699999999999</v>
      </c>
      <c r="T64" s="257">
        <v>180.36199999999999</v>
      </c>
      <c r="U64" s="257">
        <v>202.988</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5.4314426000000005</v>
      </c>
      <c r="W65" s="287">
        <v>4.6182730000000003</v>
      </c>
      <c r="X65" s="287">
        <v>6.7705208000000008</v>
      </c>
      <c r="Y65" s="287">
        <v>7.1638473999999999</v>
      </c>
      <c r="Z65" s="287">
        <v>5.5021530000000007</v>
      </c>
      <c r="AA65" s="287">
        <v>6.6480000000000006</v>
      </c>
      <c r="AB65" s="287">
        <v>6.0309999999999997</v>
      </c>
      <c r="AC65" s="287">
        <v>6.2809999999999997</v>
      </c>
      <c r="AD65" s="287">
        <v>7.3580000000000005</v>
      </c>
      <c r="AE65" s="287">
        <v>7.1560000000000006</v>
      </c>
      <c r="AF65" s="287">
        <v>6.1879999999999997</v>
      </c>
      <c r="AG65" s="287">
        <v>6.5250000000000004</v>
      </c>
      <c r="AH65" s="287">
        <v>5.7770000000000001</v>
      </c>
      <c r="AI65" s="287">
        <v>5.758</v>
      </c>
      <c r="AJ65" s="287">
        <v>5.6920000000000002</v>
      </c>
      <c r="AK65" s="287">
        <v>5.8790000000000004</v>
      </c>
      <c r="AL65" s="287">
        <v>6.0170000000000003</v>
      </c>
      <c r="AM65" s="287">
        <v>6.1859999999999999</v>
      </c>
      <c r="AN65" s="287">
        <v>7.1548725532027424</v>
      </c>
      <c r="AO65" s="287">
        <v>6.4934174162949372</v>
      </c>
      <c r="AP65" s="287">
        <v>6.8756041451416676</v>
      </c>
      <c r="AQ65" s="287">
        <v>5.8497225205846561</v>
      </c>
      <c r="AR65" s="287">
        <v>6.4570999999999996</v>
      </c>
      <c r="AS65" s="287">
        <v>4.3859000000000004</v>
      </c>
      <c r="AT65" s="287">
        <v>6.4832999999999998</v>
      </c>
      <c r="AU65" s="287">
        <v>8.1920999999999999</v>
      </c>
      <c r="AV65" s="287">
        <v>5.7213000000000003</v>
      </c>
      <c r="AW65" s="287">
        <v>6.3549812024187595</v>
      </c>
      <c r="AX65" s="287">
        <v>6.27</v>
      </c>
      <c r="AY65" s="287">
        <v>6.1850082640003805</v>
      </c>
      <c r="AZ65" s="287">
        <v>6.0204950798279953</v>
      </c>
      <c r="BA65" s="287">
        <v>7.3271170000000003</v>
      </c>
      <c r="BB65" s="287">
        <v>8.427365</v>
      </c>
      <c r="BC65" s="287">
        <v>5.8973000000000004</v>
      </c>
      <c r="BD65" s="287">
        <v>6.4775830914634733</v>
      </c>
      <c r="BE65" s="288">
        <v>6.8069804999176569</v>
      </c>
      <c r="BF65" s="284">
        <v>4.7980720075508909E-2</v>
      </c>
      <c r="BG65" s="284">
        <v>-8.8214000659281311E-5</v>
      </c>
      <c r="BH65" s="284">
        <v>1.5841969046773592E-3</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22.388680399999998</v>
      </c>
      <c r="W66" s="287">
        <v>20.643017400000002</v>
      </c>
      <c r="X66" s="287">
        <v>21.120312600000002</v>
      </c>
      <c r="Y66" s="287">
        <v>29.119426600000001</v>
      </c>
      <c r="Z66" s="287">
        <v>25.915361600000004</v>
      </c>
      <c r="AA66" s="287">
        <v>28.698</v>
      </c>
      <c r="AB66" s="287">
        <v>28.352999999999998</v>
      </c>
      <c r="AC66" s="287">
        <v>28.491</v>
      </c>
      <c r="AD66" s="287">
        <v>30.853000000000002</v>
      </c>
      <c r="AE66" s="287">
        <v>32.216000000000001</v>
      </c>
      <c r="AF66" s="287">
        <v>27.960999999999999</v>
      </c>
      <c r="AG66" s="287">
        <v>29.093000000000004</v>
      </c>
      <c r="AH66" s="287">
        <v>26.406000000000002</v>
      </c>
      <c r="AI66" s="287">
        <v>25.957000000000001</v>
      </c>
      <c r="AJ66" s="287">
        <v>29.317999999999998</v>
      </c>
      <c r="AK66" s="287">
        <v>29.380000000000003</v>
      </c>
      <c r="AL66" s="287">
        <v>27.975000000000001</v>
      </c>
      <c r="AM66" s="287">
        <v>28.021999999999998</v>
      </c>
      <c r="AN66" s="287">
        <v>31.762999999999998</v>
      </c>
      <c r="AO66" s="287">
        <v>32.769300000000001</v>
      </c>
      <c r="AP66" s="287">
        <v>33.130399999999995</v>
      </c>
      <c r="AQ66" s="287">
        <v>32.552199999999999</v>
      </c>
      <c r="AR66" s="287">
        <v>33.333600000000004</v>
      </c>
      <c r="AS66" s="287">
        <v>28.766999999999999</v>
      </c>
      <c r="AT66" s="287">
        <v>28.400700000000001</v>
      </c>
      <c r="AU66" s="287">
        <v>30.645599999999998</v>
      </c>
      <c r="AV66" s="287">
        <v>33.367100000000001</v>
      </c>
      <c r="AW66" s="287">
        <v>33.693899999999999</v>
      </c>
      <c r="AX66" s="287">
        <v>32.655100000000004</v>
      </c>
      <c r="AY66" s="287">
        <v>31.8782</v>
      </c>
      <c r="AZ66" s="287">
        <v>30.391000000000005</v>
      </c>
      <c r="BA66" s="287">
        <v>30.671500000000002</v>
      </c>
      <c r="BB66" s="287">
        <v>33.890799999999999</v>
      </c>
      <c r="BC66" s="287">
        <v>35.306899999999999</v>
      </c>
      <c r="BD66" s="287">
        <v>35.700299999999999</v>
      </c>
      <c r="BE66" s="288">
        <v>35.120983174208405</v>
      </c>
      <c r="BF66" s="289">
        <v>-1.8915129458658031E-2</v>
      </c>
      <c r="BG66" s="289">
        <v>2.313815828327459E-2</v>
      </c>
      <c r="BH66" s="289">
        <v>8.1737494083433358E-3</v>
      </c>
    </row>
    <row r="67" spans="1:60" s="161" customFormat="1" x14ac:dyDescent="0.15">
      <c r="A67" s="163" t="s">
        <v>134</v>
      </c>
      <c r="B67" s="260">
        <v>81.433999999999997</v>
      </c>
      <c r="C67" s="260">
        <v>91.823000000000008</v>
      </c>
      <c r="D67" s="260">
        <v>88.570999999999998</v>
      </c>
      <c r="E67" s="260">
        <v>104.04</v>
      </c>
      <c r="F67" s="260">
        <v>115.181</v>
      </c>
      <c r="G67" s="260">
        <v>124.37700000000001</v>
      </c>
      <c r="H67" s="260">
        <v>126.099</v>
      </c>
      <c r="I67" s="260">
        <v>122.899</v>
      </c>
      <c r="J67" s="260">
        <v>122.345</v>
      </c>
      <c r="K67" s="260">
        <v>132.03</v>
      </c>
      <c r="L67" s="260">
        <v>125.98700000000001</v>
      </c>
      <c r="M67" s="260">
        <v>135.73500000000001</v>
      </c>
      <c r="N67" s="260">
        <v>147.01400000000001</v>
      </c>
      <c r="O67" s="260">
        <v>169.70099999999999</v>
      </c>
      <c r="P67" s="260">
        <v>172.023</v>
      </c>
      <c r="Q67" s="260">
        <v>183.93800000000002</v>
      </c>
      <c r="R67" s="260">
        <v>186.744</v>
      </c>
      <c r="S67" s="260">
        <v>174.67699999999999</v>
      </c>
      <c r="T67" s="260">
        <v>180.36199999999999</v>
      </c>
      <c r="U67" s="260">
        <v>202.988</v>
      </c>
      <c r="V67" s="260">
        <v>194.0921122</v>
      </c>
      <c r="W67" s="260">
        <v>195.20138159999999</v>
      </c>
      <c r="X67" s="260">
        <v>196.97798040000001</v>
      </c>
      <c r="Y67" s="260">
        <v>204.9196422</v>
      </c>
      <c r="Z67" s="260">
        <v>199.1567446</v>
      </c>
      <c r="AA67" s="260">
        <v>211.23860820000002</v>
      </c>
      <c r="AB67" s="260">
        <v>211.45829999999998</v>
      </c>
      <c r="AC67" s="260">
        <v>216.00049999999999</v>
      </c>
      <c r="AD67" s="260">
        <v>222.57900000000001</v>
      </c>
      <c r="AE67" s="260">
        <v>226.33</v>
      </c>
      <c r="AF67" s="260">
        <v>220.3152</v>
      </c>
      <c r="AG67" s="260">
        <v>198.816</v>
      </c>
      <c r="AH67" s="260">
        <v>197.85399999999998</v>
      </c>
      <c r="AI67" s="260">
        <v>198.33800000000002</v>
      </c>
      <c r="AJ67" s="260">
        <v>203.16400000000004</v>
      </c>
      <c r="AK67" s="260">
        <v>208.4302046</v>
      </c>
      <c r="AL67" s="260">
        <v>217.30629260000001</v>
      </c>
      <c r="AM67" s="260">
        <v>207.32369689999999</v>
      </c>
      <c r="AN67" s="260">
        <v>205.71356695320276</v>
      </c>
      <c r="AO67" s="260">
        <v>225.78753741629492</v>
      </c>
      <c r="AP67" s="260">
        <v>223.52152784514169</v>
      </c>
      <c r="AQ67" s="260">
        <v>222.01114622058466</v>
      </c>
      <c r="AR67" s="260">
        <v>227.40926040000002</v>
      </c>
      <c r="AS67" s="260">
        <v>207.6668828</v>
      </c>
      <c r="AT67" s="260">
        <v>218.3186585</v>
      </c>
      <c r="AU67" s="260">
        <v>216.83787700000002</v>
      </c>
      <c r="AV67" s="260">
        <v>212.74787670000001</v>
      </c>
      <c r="AW67" s="260">
        <v>213.03660110241879</v>
      </c>
      <c r="AX67" s="260">
        <v>229.43721690000001</v>
      </c>
      <c r="AY67" s="260">
        <v>221.14439316400041</v>
      </c>
      <c r="AZ67" s="260">
        <v>215.42580847982799</v>
      </c>
      <c r="BA67" s="260">
        <v>236.33560689999999</v>
      </c>
      <c r="BB67" s="260">
        <v>240.84690370000001</v>
      </c>
      <c r="BC67" s="260">
        <v>244.31325000000001</v>
      </c>
      <c r="BD67" s="260">
        <v>248.46663589146345</v>
      </c>
      <c r="BE67" s="260">
        <v>265.58667952778796</v>
      </c>
      <c r="BF67" s="286">
        <v>6.5982287368793857E-2</v>
      </c>
      <c r="BG67" s="286">
        <v>1.3019306963134802E-2</v>
      </c>
      <c r="BH67" s="286">
        <v>6.1810313050926054E-2</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1.7191466000000002</v>
      </c>
      <c r="C69" s="257">
        <v>1.8473092000000002</v>
      </c>
      <c r="D69" s="257">
        <v>1.9887300000000001</v>
      </c>
      <c r="E69" s="257">
        <v>2.1389895999999999</v>
      </c>
      <c r="F69" s="257">
        <v>2.3025074000000005</v>
      </c>
      <c r="G69" s="257">
        <v>2.4792834000000004</v>
      </c>
      <c r="H69" s="257">
        <v>2.6648982000000001</v>
      </c>
      <c r="I69" s="257">
        <v>3.5001648000000007</v>
      </c>
      <c r="J69" s="257">
        <v>2.9654174000000002</v>
      </c>
      <c r="K69" s="257">
        <v>3.2659365999999999</v>
      </c>
      <c r="L69" s="257">
        <v>3.4294544000000005</v>
      </c>
      <c r="M69" s="257">
        <v>3.8360392000000001</v>
      </c>
      <c r="N69" s="257">
        <v>3.9642018000000006</v>
      </c>
      <c r="O69" s="257">
        <v>6.2092570000000009</v>
      </c>
      <c r="P69" s="257">
        <v>5.3828292000000006</v>
      </c>
      <c r="Q69" s="257">
        <v>5.5817022000000005</v>
      </c>
      <c r="R69" s="257">
        <v>6.0943526000000006</v>
      </c>
      <c r="S69" s="257">
        <v>6.3948717999999998</v>
      </c>
      <c r="T69" s="257">
        <v>6.2578704000000007</v>
      </c>
      <c r="U69" s="257">
        <v>5.8512856000000006</v>
      </c>
      <c r="V69" s="257">
        <v>5.899</v>
      </c>
      <c r="W69" s="257">
        <v>7.05</v>
      </c>
      <c r="X69" s="257">
        <v>7.8159999999999998</v>
      </c>
      <c r="Y69" s="257">
        <v>8.2460000000000004</v>
      </c>
      <c r="Z69" s="257">
        <v>6.7320000000000002</v>
      </c>
      <c r="AA69" s="257">
        <v>7.3810000000000002</v>
      </c>
      <c r="AB69" s="257">
        <v>5.6070000000000002</v>
      </c>
      <c r="AC69" s="257">
        <v>9.2040000000000006</v>
      </c>
      <c r="AD69" s="257">
        <v>10.532999999999999</v>
      </c>
      <c r="AE69" s="257">
        <v>6.8959999999999999</v>
      </c>
      <c r="AF69" s="257">
        <v>8.3230000000000004</v>
      </c>
      <c r="AG69" s="257">
        <v>8.8140000000000001</v>
      </c>
      <c r="AH69" s="257">
        <v>5.9409999999999998</v>
      </c>
      <c r="AI69" s="257">
        <v>7.4880000000000004</v>
      </c>
      <c r="AJ69" s="257">
        <v>5.1429999999999998</v>
      </c>
      <c r="AK69" s="257">
        <v>3.7810000000000001</v>
      </c>
      <c r="AL69" s="257">
        <v>4.1219999999999999</v>
      </c>
      <c r="AM69" s="257">
        <v>8.0120000000000005</v>
      </c>
      <c r="AN69" s="257">
        <v>9.588000000000001</v>
      </c>
      <c r="AO69" s="257">
        <v>11.933</v>
      </c>
      <c r="AP69" s="257">
        <v>14.448</v>
      </c>
      <c r="AQ69" s="257">
        <v>18.509</v>
      </c>
      <c r="AR69" s="257">
        <v>17.959</v>
      </c>
      <c r="AS69" s="257">
        <v>7.4379999999999997</v>
      </c>
      <c r="AT69" s="257">
        <v>6.7229999999999999</v>
      </c>
      <c r="AU69" s="257">
        <v>10.252000000000001</v>
      </c>
      <c r="AV69" s="257">
        <v>10.684000000000001</v>
      </c>
      <c r="AW69" s="257">
        <v>12.502000000000001</v>
      </c>
      <c r="AX69" s="257">
        <v>14.624000000000001</v>
      </c>
      <c r="AY69" s="257">
        <v>14.504</v>
      </c>
      <c r="AZ69" s="257">
        <v>13.252000000000001</v>
      </c>
      <c r="BA69" s="257">
        <v>15.422000000000001</v>
      </c>
      <c r="BB69" s="257">
        <v>17.231999999999999</v>
      </c>
      <c r="BC69" s="257">
        <v>11.391472710679107</v>
      </c>
      <c r="BD69" s="257">
        <v>28.963111849793325</v>
      </c>
      <c r="BE69" s="259">
        <v>21.171504105443578</v>
      </c>
      <c r="BF69" s="285">
        <v>-0.27101553951420865</v>
      </c>
      <c r="BG69" s="285">
        <v>0.1572527221262674</v>
      </c>
      <c r="BH69" s="285">
        <v>4.9272700680740083E-3</v>
      </c>
    </row>
    <row r="70" spans="1:60" x14ac:dyDescent="0.15">
      <c r="A70" s="168" t="s">
        <v>132</v>
      </c>
      <c r="B70" s="257">
        <v>7.0710400000000007E-2</v>
      </c>
      <c r="C70" s="257">
        <v>9.2807399999999998E-2</v>
      </c>
      <c r="D70" s="257">
        <v>0.10606560000000001</v>
      </c>
      <c r="E70" s="257">
        <v>0.12816260000000002</v>
      </c>
      <c r="F70" s="257">
        <v>0.14142080000000001</v>
      </c>
      <c r="G70" s="257">
        <v>0.17235660000000003</v>
      </c>
      <c r="H70" s="257">
        <v>0.2</v>
      </c>
      <c r="I70" s="257">
        <v>0.2</v>
      </c>
      <c r="J70" s="257">
        <v>0.28999999999999998</v>
      </c>
      <c r="K70" s="257">
        <v>0.4</v>
      </c>
      <c r="L70" s="257">
        <v>0.46100000000000002</v>
      </c>
      <c r="M70" s="257">
        <v>0.45900000000000002</v>
      </c>
      <c r="N70" s="257">
        <v>0.56600000000000006</v>
      </c>
      <c r="O70" s="257">
        <v>0.70799999999999996</v>
      </c>
      <c r="P70" s="257">
        <v>1.032</v>
      </c>
      <c r="Q70" s="257">
        <v>0.69000000000000006</v>
      </c>
      <c r="R70" s="257">
        <v>0.61</v>
      </c>
      <c r="S70" s="257">
        <v>0.6</v>
      </c>
      <c r="T70" s="257">
        <v>0.6</v>
      </c>
      <c r="U70" s="257">
        <v>0.61</v>
      </c>
      <c r="V70" s="257">
        <v>0.61</v>
      </c>
      <c r="W70" s="257">
        <v>0.6</v>
      </c>
      <c r="X70" s="257">
        <v>2.6</v>
      </c>
      <c r="Y70" s="257">
        <v>2.6</v>
      </c>
      <c r="Z70" s="257">
        <v>2.6</v>
      </c>
      <c r="AA70" s="257">
        <v>4.650264</v>
      </c>
      <c r="AB70" s="257">
        <v>2.1451840000000004</v>
      </c>
      <c r="AC70" s="257">
        <v>5.2190659999999998</v>
      </c>
      <c r="AD70" s="257">
        <v>6.1617319999999998</v>
      </c>
      <c r="AE70" s="257">
        <v>6.2477610000000006</v>
      </c>
      <c r="AF70" s="257">
        <v>7.1197070000000009</v>
      </c>
      <c r="AG70" s="257">
        <v>6.4893749999999999</v>
      </c>
      <c r="AH70" s="257">
        <v>6.6080550000000002</v>
      </c>
      <c r="AI70" s="257">
        <v>6.1975600000000002</v>
      </c>
      <c r="AJ70" s="257">
        <v>3.55905</v>
      </c>
      <c r="AK70" s="257">
        <v>3.1965770000000004</v>
      </c>
      <c r="AL70" s="257">
        <v>3.701006</v>
      </c>
      <c r="AM70" s="257">
        <v>4.5600399999999999</v>
      </c>
      <c r="AN70" s="257">
        <v>4.7558999999999996</v>
      </c>
      <c r="AO70" s="257">
        <v>5.7499229999999999</v>
      </c>
      <c r="AP70" s="257">
        <v>4.8938190000000006</v>
      </c>
      <c r="AQ70" s="257">
        <v>4.9907600000000008</v>
      </c>
      <c r="AR70" s="257">
        <v>4.5663100000000005</v>
      </c>
      <c r="AS70" s="257">
        <v>2.9320360000000001</v>
      </c>
      <c r="AT70" s="257">
        <v>2.8302100000000001</v>
      </c>
      <c r="AU70" s="257">
        <v>3.6150720000000001</v>
      </c>
      <c r="AV70" s="257">
        <v>3.3995090000000001</v>
      </c>
      <c r="AW70" s="257">
        <v>4.396909</v>
      </c>
      <c r="AX70" s="257">
        <v>4.6087210000000001</v>
      </c>
      <c r="AY70" s="257">
        <v>2.8352020000000002</v>
      </c>
      <c r="AZ70" s="257">
        <v>2.5461370000000003</v>
      </c>
      <c r="BA70" s="257">
        <v>3.3712339999999998</v>
      </c>
      <c r="BB70" s="257">
        <v>2.1760830000000002</v>
      </c>
      <c r="BC70" s="257">
        <v>1.8177019999999999</v>
      </c>
      <c r="BD70" s="257">
        <v>2.477789</v>
      </c>
      <c r="BE70" s="259">
        <v>2.4607020000000004</v>
      </c>
      <c r="BF70" s="285">
        <v>-9.6094661442908125E-3</v>
      </c>
      <c r="BG70" s="285">
        <v>-1.321039492725351E-2</v>
      </c>
      <c r="BH70" s="285">
        <v>5.7268218878848628E-4</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2E-3</v>
      </c>
      <c r="S71" s="257">
        <v>2E-3</v>
      </c>
      <c r="T71" s="257">
        <v>1E-3</v>
      </c>
      <c r="U71" s="257">
        <v>2E-3</v>
      </c>
      <c r="V71" s="257">
        <v>2E-3</v>
      </c>
      <c r="W71" s="257">
        <v>6.0000000000000001E-3</v>
      </c>
      <c r="X71" s="257">
        <v>0.01</v>
      </c>
      <c r="Y71" s="257">
        <v>0.01</v>
      </c>
      <c r="Z71" s="257">
        <v>3.0000000000000001E-3</v>
      </c>
      <c r="AA71" s="257">
        <v>3.0000000000000001E-3</v>
      </c>
      <c r="AB71" s="257">
        <v>6.0000000000000001E-3</v>
      </c>
      <c r="AC71" s="257">
        <v>2.9000000000000001E-2</v>
      </c>
      <c r="AD71" s="257">
        <v>2.6000000000000002E-2</v>
      </c>
      <c r="AE71" s="257">
        <v>2.3E-2</v>
      </c>
      <c r="AF71" s="257">
        <v>2.5000000000000001E-2</v>
      </c>
      <c r="AG71" s="257">
        <v>2.4E-2</v>
      </c>
      <c r="AH71" s="257">
        <v>2.5000000000000001E-2</v>
      </c>
      <c r="AI71" s="257">
        <v>2.5000000000000001E-2</v>
      </c>
      <c r="AJ71" s="257">
        <v>3.3000000000000002E-2</v>
      </c>
      <c r="AK71" s="257">
        <v>3.1E-2</v>
      </c>
      <c r="AL71" s="257">
        <v>0.01</v>
      </c>
      <c r="AM71" s="257">
        <v>2.1000000000000001E-2</v>
      </c>
      <c r="AN71" s="257">
        <v>3.1E-2</v>
      </c>
      <c r="AO71" s="257">
        <v>2.8000000000000001E-2</v>
      </c>
      <c r="AP71" s="257">
        <v>2.8000000000000001E-2</v>
      </c>
      <c r="AQ71" s="257">
        <v>1.4999999999999999E-2</v>
      </c>
      <c r="AR71" s="257">
        <v>1.4E-2</v>
      </c>
      <c r="AS71" s="257">
        <v>1.6E-2</v>
      </c>
      <c r="AT71" s="257">
        <v>2.4E-2</v>
      </c>
      <c r="AU71" s="257">
        <v>3.1E-2</v>
      </c>
      <c r="AV71" s="257">
        <v>2.9000000000000001E-2</v>
      </c>
      <c r="AW71" s="257">
        <v>3.3000000000000002E-2</v>
      </c>
      <c r="AX71" s="257">
        <v>2.7699999999999999E-2</v>
      </c>
      <c r="AY71" s="257">
        <v>1.2699999999999999E-2</v>
      </c>
      <c r="AZ71" s="257">
        <v>2.4500000000000001E-2</v>
      </c>
      <c r="BA71" s="257">
        <v>0</v>
      </c>
      <c r="BB71" s="257">
        <v>0</v>
      </c>
      <c r="BC71" s="257">
        <v>0</v>
      </c>
      <c r="BD71" s="257">
        <v>0</v>
      </c>
      <c r="BE71" s="259">
        <v>0</v>
      </c>
      <c r="BF71" s="285">
        <v>0</v>
      </c>
      <c r="BG71" s="285">
        <v>-1</v>
      </c>
      <c r="BH71" s="285">
        <v>0</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0</v>
      </c>
      <c r="AY72" s="257">
        <v>0</v>
      </c>
      <c r="AZ72" s="257">
        <v>0</v>
      </c>
      <c r="BA72" s="257">
        <v>0</v>
      </c>
      <c r="BB72" s="257">
        <v>0</v>
      </c>
      <c r="BC72" s="257">
        <v>0</v>
      </c>
      <c r="BD72" s="257">
        <v>0</v>
      </c>
      <c r="BE72" s="259">
        <v>0</v>
      </c>
      <c r="BF72" s="285">
        <v>0</v>
      </c>
      <c r="BG72" s="285">
        <v>0</v>
      </c>
      <c r="BH72" s="285">
        <v>0</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0</v>
      </c>
      <c r="AY73" s="257">
        <v>0</v>
      </c>
      <c r="AZ73" s="257">
        <v>0</v>
      </c>
      <c r="BA73" s="257">
        <v>0</v>
      </c>
      <c r="BB73" s="257">
        <v>0</v>
      </c>
      <c r="BC73" s="257">
        <v>0</v>
      </c>
      <c r="BD73" s="257">
        <v>0</v>
      </c>
      <c r="BE73" s="259">
        <v>0</v>
      </c>
      <c r="BF73" s="285">
        <v>0</v>
      </c>
      <c r="BG73" s="285">
        <v>0</v>
      </c>
      <c r="BH73" s="285">
        <v>0</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0</v>
      </c>
      <c r="AW74" s="257">
        <v>0</v>
      </c>
      <c r="AX74" s="257">
        <v>0</v>
      </c>
      <c r="AY74" s="257">
        <v>0</v>
      </c>
      <c r="AZ74" s="257">
        <v>0</v>
      </c>
      <c r="BA74" s="257">
        <v>0</v>
      </c>
      <c r="BB74" s="257">
        <v>0</v>
      </c>
      <c r="BC74" s="257">
        <v>0</v>
      </c>
      <c r="BD74" s="257">
        <v>0</v>
      </c>
      <c r="BE74" s="259">
        <v>0</v>
      </c>
      <c r="BF74" s="285">
        <v>0</v>
      </c>
      <c r="BG74" s="285">
        <v>0</v>
      </c>
      <c r="BH74" s="285">
        <v>0</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0</v>
      </c>
      <c r="AT75" s="257">
        <v>0</v>
      </c>
      <c r="AU75" s="257">
        <v>0</v>
      </c>
      <c r="AV75" s="257">
        <v>0</v>
      </c>
      <c r="AW75" s="257">
        <v>0</v>
      </c>
      <c r="AX75" s="257">
        <v>0</v>
      </c>
      <c r="AY75" s="257">
        <v>0</v>
      </c>
      <c r="AZ75" s="257">
        <v>0</v>
      </c>
      <c r="BA75" s="257">
        <v>0</v>
      </c>
      <c r="BB75" s="257">
        <v>0</v>
      </c>
      <c r="BC75" s="257">
        <v>0</v>
      </c>
      <c r="BD75" s="257">
        <v>0</v>
      </c>
      <c r="BE75" s="259">
        <v>0</v>
      </c>
      <c r="BF75" s="285">
        <v>0</v>
      </c>
      <c r="BG75" s="285">
        <v>0</v>
      </c>
      <c r="BH75" s="285">
        <v>0</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0</v>
      </c>
      <c r="AU76" s="257">
        <v>0</v>
      </c>
      <c r="AV76" s="257">
        <v>0</v>
      </c>
      <c r="AW76" s="257">
        <v>0</v>
      </c>
      <c r="AX76" s="257">
        <v>0</v>
      </c>
      <c r="AY76" s="257">
        <v>0</v>
      </c>
      <c r="AZ76" s="257">
        <v>0</v>
      </c>
      <c r="BA76" s="257">
        <v>0</v>
      </c>
      <c r="BB76" s="257">
        <v>0</v>
      </c>
      <c r="BC76" s="257">
        <v>0</v>
      </c>
      <c r="BD76" s="257">
        <v>0</v>
      </c>
      <c r="BE76" s="259">
        <v>0</v>
      </c>
      <c r="BF76" s="285">
        <v>0</v>
      </c>
      <c r="BG76" s="285">
        <v>0</v>
      </c>
      <c r="BH76" s="285">
        <v>0</v>
      </c>
    </row>
    <row r="77" spans="1:60" x14ac:dyDescent="0.15">
      <c r="A77" s="168" t="s">
        <v>125</v>
      </c>
      <c r="B77" s="287">
        <v>0.55600000000000005</v>
      </c>
      <c r="C77" s="287">
        <v>0.60600000000000009</v>
      </c>
      <c r="D77" s="287">
        <v>0.7340000000000001</v>
      </c>
      <c r="E77" s="287">
        <v>0.81400000000000006</v>
      </c>
      <c r="F77" s="287">
        <v>0.95200000000000007</v>
      </c>
      <c r="G77" s="287">
        <v>0.92800000000000005</v>
      </c>
      <c r="H77" s="287">
        <v>0.89</v>
      </c>
      <c r="I77" s="287">
        <v>0.86899999999999999</v>
      </c>
      <c r="J77" s="287">
        <v>0.49500000000000005</v>
      </c>
      <c r="K77" s="287">
        <v>1.1500000000000001</v>
      </c>
      <c r="L77" s="287">
        <v>1.55</v>
      </c>
      <c r="M77" s="287">
        <v>2.0300000000000002</v>
      </c>
      <c r="N77" s="287">
        <v>2.5680000000000001</v>
      </c>
      <c r="O77" s="287">
        <v>2.8950000000000005</v>
      </c>
      <c r="P77" s="287">
        <v>3.2010000000000001</v>
      </c>
      <c r="Q77" s="287">
        <v>3.411</v>
      </c>
      <c r="R77" s="287">
        <v>3.508</v>
      </c>
      <c r="S77" s="287">
        <v>3.609</v>
      </c>
      <c r="T77" s="287">
        <v>3.3620000000000001</v>
      </c>
      <c r="U77" s="287">
        <v>3.91</v>
      </c>
      <c r="V77" s="287">
        <v>3.927</v>
      </c>
      <c r="W77" s="287">
        <v>3.423</v>
      </c>
      <c r="X77" s="287">
        <v>3.4889999999999999</v>
      </c>
      <c r="Y77" s="287">
        <v>3.4429999999999996</v>
      </c>
      <c r="Z77" s="287">
        <v>3.2890000000000001</v>
      </c>
      <c r="AA77" s="287">
        <v>3.2390000000000003</v>
      </c>
      <c r="AB77" s="287">
        <v>3.2510000000000003</v>
      </c>
      <c r="AC77" s="287">
        <v>3.375</v>
      </c>
      <c r="AD77" s="287">
        <v>3.3260000000000001</v>
      </c>
      <c r="AE77" s="287">
        <v>3.383</v>
      </c>
      <c r="AF77" s="287">
        <v>3.1850000000000005</v>
      </c>
      <c r="AG77" s="287">
        <v>3.3710000000000004</v>
      </c>
      <c r="AH77" s="287">
        <v>3.3530000000000002</v>
      </c>
      <c r="AI77" s="287">
        <v>3.5</v>
      </c>
      <c r="AJ77" s="287">
        <v>3.0660000000000003</v>
      </c>
      <c r="AK77" s="287">
        <v>3.7136</v>
      </c>
      <c r="AL77" s="287">
        <v>3.7847900000000001</v>
      </c>
      <c r="AM77" s="287">
        <v>4.2308409999999999</v>
      </c>
      <c r="AN77" s="287">
        <v>4.1096830000000004</v>
      </c>
      <c r="AO77" s="287">
        <v>5.3714389999999996</v>
      </c>
      <c r="AP77" s="287">
        <v>4.5482840000000007</v>
      </c>
      <c r="AQ77" s="287">
        <v>4.7394630000000006</v>
      </c>
      <c r="AR77" s="287">
        <v>4.1665020000000004</v>
      </c>
      <c r="AS77" s="287">
        <v>3.3043970000000003</v>
      </c>
      <c r="AT77" s="287">
        <v>2.5391120000000003</v>
      </c>
      <c r="AU77" s="287">
        <v>3.4922520000000001</v>
      </c>
      <c r="AV77" s="287">
        <v>4.1432450000000003</v>
      </c>
      <c r="AW77" s="287">
        <v>4.4754620000000003</v>
      </c>
      <c r="AX77" s="287">
        <v>4.2493369999999997</v>
      </c>
      <c r="AY77" s="287">
        <v>2.5915779999999997</v>
      </c>
      <c r="AZ77" s="287">
        <v>0.94474900000000006</v>
      </c>
      <c r="BA77" s="287">
        <v>1.3527450000000001</v>
      </c>
      <c r="BB77" s="287">
        <v>1.206674</v>
      </c>
      <c r="BC77" s="287">
        <v>1.124349</v>
      </c>
      <c r="BD77" s="287">
        <v>1.7374160000000001</v>
      </c>
      <c r="BE77" s="288">
        <v>1.8019330000000002</v>
      </c>
      <c r="BF77" s="289">
        <v>3.4300182450460737E-2</v>
      </c>
      <c r="BG77" s="289">
        <v>-3.7230783199712736E-2</v>
      </c>
      <c r="BH77" s="289">
        <v>4.1936607297031632E-4</v>
      </c>
    </row>
    <row r="78" spans="1:60" s="161" customFormat="1" x14ac:dyDescent="0.15">
      <c r="A78" s="163" t="s">
        <v>124</v>
      </c>
      <c r="B78" s="260">
        <v>2.3458570000000001</v>
      </c>
      <c r="C78" s="260">
        <v>2.5461166</v>
      </c>
      <c r="D78" s="260">
        <v>2.8287956000000003</v>
      </c>
      <c r="E78" s="260">
        <v>3.0811522</v>
      </c>
      <c r="F78" s="260">
        <v>3.3959282000000006</v>
      </c>
      <c r="G78" s="260">
        <v>3.5796400000000008</v>
      </c>
      <c r="H78" s="260">
        <v>3.7548982000000004</v>
      </c>
      <c r="I78" s="260">
        <v>4.5691648000000011</v>
      </c>
      <c r="J78" s="260">
        <v>3.7504174000000003</v>
      </c>
      <c r="K78" s="260">
        <v>4.8159366000000006</v>
      </c>
      <c r="L78" s="260">
        <v>5.440454400000001</v>
      </c>
      <c r="M78" s="260">
        <v>6.3250392</v>
      </c>
      <c r="N78" s="260">
        <v>7.0982018</v>
      </c>
      <c r="O78" s="260">
        <v>9.8122570000000024</v>
      </c>
      <c r="P78" s="260">
        <v>9.6158292000000003</v>
      </c>
      <c r="Q78" s="260">
        <v>9.6827021999999996</v>
      </c>
      <c r="R78" s="260">
        <v>10.2143526</v>
      </c>
      <c r="S78" s="260">
        <v>10.605871800000001</v>
      </c>
      <c r="T78" s="260">
        <v>10.220870400000001</v>
      </c>
      <c r="U78" s="260">
        <v>10.373285600000001</v>
      </c>
      <c r="V78" s="260">
        <v>10.438000000000001</v>
      </c>
      <c r="W78" s="260">
        <v>11.079000000000001</v>
      </c>
      <c r="X78" s="260">
        <v>13.914999999999999</v>
      </c>
      <c r="Y78" s="260">
        <v>14.298999999999999</v>
      </c>
      <c r="Z78" s="260">
        <v>12.624000000000001</v>
      </c>
      <c r="AA78" s="260">
        <v>15.273264000000001</v>
      </c>
      <c r="AB78" s="260">
        <v>11.009184000000001</v>
      </c>
      <c r="AC78" s="260">
        <v>17.827066000000002</v>
      </c>
      <c r="AD78" s="260">
        <v>20.046731999999999</v>
      </c>
      <c r="AE78" s="260">
        <v>16.549761</v>
      </c>
      <c r="AF78" s="260">
        <v>18.652707000000003</v>
      </c>
      <c r="AG78" s="260">
        <v>18.698374999999999</v>
      </c>
      <c r="AH78" s="260">
        <v>15.927055000000001</v>
      </c>
      <c r="AI78" s="260">
        <v>17.210560000000001</v>
      </c>
      <c r="AJ78" s="260">
        <v>11.80105</v>
      </c>
      <c r="AK78" s="260">
        <v>10.722177</v>
      </c>
      <c r="AL78" s="260">
        <v>11.617796</v>
      </c>
      <c r="AM78" s="260">
        <v>16.823881000000004</v>
      </c>
      <c r="AN78" s="260">
        <v>18.484583000000001</v>
      </c>
      <c r="AO78" s="260">
        <v>23.082362</v>
      </c>
      <c r="AP78" s="260">
        <v>23.918102999999999</v>
      </c>
      <c r="AQ78" s="260">
        <v>28.254223000000003</v>
      </c>
      <c r="AR78" s="260">
        <v>26.705812000000002</v>
      </c>
      <c r="AS78" s="260">
        <v>13.690433000000001</v>
      </c>
      <c r="AT78" s="260">
        <v>12.116322</v>
      </c>
      <c r="AU78" s="260">
        <v>17.390324000000003</v>
      </c>
      <c r="AV78" s="260">
        <v>18.255754000000003</v>
      </c>
      <c r="AW78" s="260">
        <v>21.407371000000001</v>
      </c>
      <c r="AX78" s="260">
        <v>23.509758000000001</v>
      </c>
      <c r="AY78" s="260">
        <v>19.943479999999997</v>
      </c>
      <c r="AZ78" s="260">
        <v>16.767386000000002</v>
      </c>
      <c r="BA78" s="260">
        <v>20.145979000000004</v>
      </c>
      <c r="BB78" s="260">
        <v>20.614757000000004</v>
      </c>
      <c r="BC78" s="260">
        <v>14.333523710679108</v>
      </c>
      <c r="BD78" s="260">
        <v>33.178316849793326</v>
      </c>
      <c r="BE78" s="260">
        <v>25.434139105443581</v>
      </c>
      <c r="BF78" s="286">
        <v>-0.23550531399987595</v>
      </c>
      <c r="BG78" s="286">
        <v>0.10598275265952406</v>
      </c>
      <c r="BH78" s="286">
        <v>5.9193183298328119E-3</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0.4</v>
      </c>
      <c r="C80" s="257">
        <v>0.35499999999999998</v>
      </c>
      <c r="D80" s="257">
        <v>0.41000000000000003</v>
      </c>
      <c r="E80" s="257">
        <v>0.56300000000000006</v>
      </c>
      <c r="F80" s="257">
        <v>0.36099999999999999</v>
      </c>
      <c r="G80" s="257">
        <v>0.57999999999999996</v>
      </c>
      <c r="H80" s="257">
        <v>0.33</v>
      </c>
      <c r="I80" s="257">
        <v>0.495</v>
      </c>
      <c r="J80" s="257">
        <v>0.752</v>
      </c>
      <c r="K80" s="257">
        <v>0.497</v>
      </c>
      <c r="L80" s="257">
        <v>0.32800000000000001</v>
      </c>
      <c r="M80" s="257">
        <v>0.38900000000000001</v>
      </c>
      <c r="N80" s="257">
        <v>0.26900000000000002</v>
      </c>
      <c r="O80" s="257">
        <v>0.25</v>
      </c>
      <c r="P80" s="257">
        <v>0.29099999999999998</v>
      </c>
      <c r="Q80" s="257">
        <v>0.25700000000000001</v>
      </c>
      <c r="R80" s="257">
        <v>0.36599999999999999</v>
      </c>
      <c r="S80" s="257">
        <v>0.47900000000000004</v>
      </c>
      <c r="T80" s="257">
        <v>0.23500000000000001</v>
      </c>
      <c r="U80" s="257">
        <v>0.45200000000000001</v>
      </c>
      <c r="V80" s="257">
        <v>0.64600000000000002</v>
      </c>
      <c r="W80" s="257">
        <v>0.25</v>
      </c>
      <c r="X80" s="257">
        <v>0.499</v>
      </c>
      <c r="Y80" s="257">
        <v>0.183</v>
      </c>
      <c r="Z80" s="257">
        <v>0.22600000000000001</v>
      </c>
      <c r="AA80" s="257">
        <v>0.13500000000000001</v>
      </c>
      <c r="AB80" s="257">
        <v>0.29299999999999998</v>
      </c>
      <c r="AC80" s="257">
        <v>0.19900000000000001</v>
      </c>
      <c r="AD80" s="257">
        <v>0.35299999999999998</v>
      </c>
      <c r="AE80" s="257">
        <v>0.16600000000000001</v>
      </c>
      <c r="AF80" s="257">
        <v>0.193</v>
      </c>
      <c r="AG80" s="257">
        <v>0.13500000000000001</v>
      </c>
      <c r="AH80" s="257">
        <v>7.4999999999999997E-2</v>
      </c>
      <c r="AI80" s="257">
        <v>0.215</v>
      </c>
      <c r="AJ80" s="257">
        <v>0.20300000000000001</v>
      </c>
      <c r="AK80" s="257">
        <v>5.3999999999999999E-2</v>
      </c>
      <c r="AL80" s="257">
        <v>6.9000000000000006E-2</v>
      </c>
      <c r="AM80" s="257">
        <v>5.7000000000000002E-2</v>
      </c>
      <c r="AN80" s="257">
        <v>0.26500000000000001</v>
      </c>
      <c r="AO80" s="257">
        <v>0.251</v>
      </c>
      <c r="AP80" s="257">
        <v>0.55530000000000002</v>
      </c>
      <c r="AQ80" s="257">
        <v>0.21759999999999999</v>
      </c>
      <c r="AR80" s="257">
        <v>0.22600000000000001</v>
      </c>
      <c r="AS80" s="257">
        <v>0.28300000000000003</v>
      </c>
      <c r="AT80" s="257">
        <v>0.34200000000000003</v>
      </c>
      <c r="AU80" s="257">
        <v>0.17300000000000001</v>
      </c>
      <c r="AV80" s="257">
        <v>0.378</v>
      </c>
      <c r="AW80" s="257">
        <v>0.38900000000000001</v>
      </c>
      <c r="AX80" s="257">
        <v>9.9000000000000005E-2</v>
      </c>
      <c r="AY80" s="257">
        <v>0.193</v>
      </c>
      <c r="AZ80" s="257">
        <v>0.14499999999999999</v>
      </c>
      <c r="BA80" s="257">
        <v>7.2000000000000008E-2</v>
      </c>
      <c r="BB80" s="257">
        <v>5.6000000000000001E-2</v>
      </c>
      <c r="BC80" s="257">
        <v>0.11700000000000001</v>
      </c>
      <c r="BD80" s="257">
        <v>0.152</v>
      </c>
      <c r="BE80" s="259">
        <v>0.05</v>
      </c>
      <c r="BF80" s="285">
        <v>-0.67195139488064415</v>
      </c>
      <c r="BG80" s="285">
        <v>-7.7892088518272229E-2</v>
      </c>
      <c r="BH80" s="285">
        <v>1.1636561208721864E-5</v>
      </c>
    </row>
    <row r="81" spans="1:60" x14ac:dyDescent="0.15">
      <c r="A81" s="162" t="s">
        <v>122</v>
      </c>
      <c r="B81" s="257">
        <v>1.7324048000000001</v>
      </c>
      <c r="C81" s="257">
        <v>1.8252122000000002</v>
      </c>
      <c r="D81" s="257">
        <v>1.9666330000000003</v>
      </c>
      <c r="E81" s="257">
        <v>3.0007726000000003</v>
      </c>
      <c r="F81" s="257">
        <v>3.9907182000000008</v>
      </c>
      <c r="G81" s="257">
        <v>4.6889834000000006</v>
      </c>
      <c r="H81" s="257">
        <v>5.0469548000000009</v>
      </c>
      <c r="I81" s="257">
        <v>5.1618592000000003</v>
      </c>
      <c r="J81" s="257">
        <v>5.1530204000000008</v>
      </c>
      <c r="K81" s="257">
        <v>6.116449600000001</v>
      </c>
      <c r="L81" s="257">
        <v>6.7926178000000013</v>
      </c>
      <c r="M81" s="257">
        <v>8.0035334000000002</v>
      </c>
      <c r="N81" s="257">
        <v>9.0376730000000016</v>
      </c>
      <c r="O81" s="257">
        <v>9.9303918000000007</v>
      </c>
      <c r="P81" s="257">
        <v>9.6077756000000019</v>
      </c>
      <c r="Q81" s="257">
        <v>9.8022291999999993</v>
      </c>
      <c r="R81" s="257">
        <v>10.213233400000002</v>
      </c>
      <c r="S81" s="257">
        <v>10.491655600000001</v>
      </c>
      <c r="T81" s="257">
        <v>9.8154874000000021</v>
      </c>
      <c r="U81" s="257">
        <v>9.6298726000000006</v>
      </c>
      <c r="V81" s="257">
        <v>9.1479999999999997</v>
      </c>
      <c r="W81" s="257">
        <v>8.9719999999999995</v>
      </c>
      <c r="X81" s="257">
        <v>8.9695</v>
      </c>
      <c r="Y81" s="257">
        <v>8.8290000000000006</v>
      </c>
      <c r="Z81" s="257">
        <v>9.4870000000000001</v>
      </c>
      <c r="AA81" s="257">
        <v>9.9529999999999994</v>
      </c>
      <c r="AB81" s="257">
        <v>9.9160000000000004</v>
      </c>
      <c r="AC81" s="257">
        <v>9.8000000000000007</v>
      </c>
      <c r="AD81" s="257">
        <v>10.092499999999999</v>
      </c>
      <c r="AE81" s="257">
        <v>10.728</v>
      </c>
      <c r="AF81" s="257">
        <v>11.192</v>
      </c>
      <c r="AG81" s="257">
        <v>11.484</v>
      </c>
      <c r="AH81" s="257">
        <v>11.771000000000001</v>
      </c>
      <c r="AI81" s="257">
        <v>12.1045</v>
      </c>
      <c r="AJ81" s="257">
        <v>13.4405</v>
      </c>
      <c r="AK81" s="257">
        <v>14.178000000000001</v>
      </c>
      <c r="AL81" s="257">
        <v>14.413500000000001</v>
      </c>
      <c r="AM81" s="257">
        <v>13.9945</v>
      </c>
      <c r="AN81" s="257">
        <v>12.939</v>
      </c>
      <c r="AO81" s="257">
        <v>12.8315</v>
      </c>
      <c r="AP81" s="257">
        <v>12.644</v>
      </c>
      <c r="AQ81" s="257">
        <v>12.7845</v>
      </c>
      <c r="AR81" s="257">
        <v>14.217500000000001</v>
      </c>
      <c r="AS81" s="257">
        <v>15.096</v>
      </c>
      <c r="AT81" s="257">
        <v>13.772500000000001</v>
      </c>
      <c r="AU81" s="257">
        <v>12.954499999999999</v>
      </c>
      <c r="AV81" s="257">
        <v>12.99</v>
      </c>
      <c r="AW81" s="257">
        <v>13.0275</v>
      </c>
      <c r="AX81" s="257">
        <v>13.236499999999999</v>
      </c>
      <c r="AY81" s="257">
        <v>13.587</v>
      </c>
      <c r="AZ81" s="257">
        <v>13.6835</v>
      </c>
      <c r="BA81" s="257">
        <v>13.1975</v>
      </c>
      <c r="BB81" s="257">
        <v>12.788</v>
      </c>
      <c r="BC81" s="257">
        <v>12.812546000000001</v>
      </c>
      <c r="BD81" s="257">
        <v>13.213709200000002</v>
      </c>
      <c r="BE81" s="259">
        <v>13.13905104</v>
      </c>
      <c r="BF81" s="285">
        <v>-8.3668563371577243E-3</v>
      </c>
      <c r="BG81" s="285">
        <v>-4.133332565336767E-3</v>
      </c>
      <c r="BH81" s="285">
        <v>3.0578674330296132E-3</v>
      </c>
    </row>
    <row r="82" spans="1:60" x14ac:dyDescent="0.15">
      <c r="A82" s="162" t="s">
        <v>121</v>
      </c>
      <c r="B82" s="257">
        <v>1.2130000000000001</v>
      </c>
      <c r="C82" s="257">
        <v>1.054</v>
      </c>
      <c r="D82" s="257">
        <v>0.93200000000000005</v>
      </c>
      <c r="E82" s="257">
        <v>1.0580000000000001</v>
      </c>
      <c r="F82" s="257">
        <v>1.3680000000000001</v>
      </c>
      <c r="G82" s="257">
        <v>1.3460000000000001</v>
      </c>
      <c r="H82" s="257">
        <v>1.52</v>
      </c>
      <c r="I82" s="257">
        <v>1.5960000000000001</v>
      </c>
      <c r="J82" s="257">
        <v>1.1919999999999999</v>
      </c>
      <c r="K82" s="257">
        <v>1.337</v>
      </c>
      <c r="L82" s="257">
        <v>1.016</v>
      </c>
      <c r="M82" s="257">
        <v>0.998</v>
      </c>
      <c r="N82" s="257">
        <v>1.365</v>
      </c>
      <c r="O82" s="257">
        <v>1.4159999999999999</v>
      </c>
      <c r="P82" s="257">
        <v>1.5820000000000001</v>
      </c>
      <c r="Q82" s="257">
        <v>1.5150000000000001</v>
      </c>
      <c r="R82" s="257">
        <v>1.024</v>
      </c>
      <c r="S82" s="257">
        <v>0.57200000000000006</v>
      </c>
      <c r="T82" s="257">
        <v>0.48099999999999998</v>
      </c>
      <c r="U82" s="257">
        <v>0.36599999999999999</v>
      </c>
      <c r="V82" s="257">
        <v>0.48599999999999999</v>
      </c>
      <c r="W82" s="257">
        <v>0.64300000000000002</v>
      </c>
      <c r="X82" s="257">
        <v>0.82500000000000007</v>
      </c>
      <c r="Y82" s="257">
        <v>0.93600000000000005</v>
      </c>
      <c r="Z82" s="257">
        <v>1.157</v>
      </c>
      <c r="AA82" s="257">
        <v>1.22</v>
      </c>
      <c r="AB82" s="257">
        <v>1.226</v>
      </c>
      <c r="AC82" s="257">
        <v>0.96399999999999997</v>
      </c>
      <c r="AD82" s="257">
        <v>0.443</v>
      </c>
      <c r="AE82" s="257">
        <v>0.84</v>
      </c>
      <c r="AF82" s="257">
        <v>0.61099999999999999</v>
      </c>
      <c r="AG82" s="257">
        <v>1.9570000000000001</v>
      </c>
      <c r="AH82" s="257">
        <v>2.0830000000000002</v>
      </c>
      <c r="AI82" s="257">
        <v>1.7770000000000001</v>
      </c>
      <c r="AJ82" s="257">
        <v>0.82500000000000007</v>
      </c>
      <c r="AK82" s="257">
        <v>0.71799999999999997</v>
      </c>
      <c r="AL82" s="257">
        <v>0.86229999999999996</v>
      </c>
      <c r="AM82" s="257">
        <v>0.84199999999999997</v>
      </c>
      <c r="AN82" s="257">
        <v>1.4417117117117115</v>
      </c>
      <c r="AO82" s="257">
        <v>1.5913000000000002</v>
      </c>
      <c r="AP82" s="257">
        <v>0.96469999999999989</v>
      </c>
      <c r="AQ82" s="257">
        <v>0.98249999999999993</v>
      </c>
      <c r="AR82" s="257">
        <v>0.90200000000000002</v>
      </c>
      <c r="AS82" s="257">
        <v>0.91579999999999995</v>
      </c>
      <c r="AT82" s="257">
        <v>2.5683000000000002</v>
      </c>
      <c r="AU82" s="257">
        <v>3.4678000000000004</v>
      </c>
      <c r="AV82" s="257">
        <v>2.0053999999999998</v>
      </c>
      <c r="AW82" s="257">
        <v>1.631</v>
      </c>
      <c r="AX82" s="257">
        <v>2.7850000000000001</v>
      </c>
      <c r="AY82" s="257">
        <v>1.6374000000000002</v>
      </c>
      <c r="AZ82" s="257">
        <v>1.8849999999999998</v>
      </c>
      <c r="BA82" s="257">
        <v>1.2557</v>
      </c>
      <c r="BB82" s="257">
        <v>1.1847120000000002</v>
      </c>
      <c r="BC82" s="257">
        <v>1.6934430000000003</v>
      </c>
      <c r="BD82" s="257">
        <v>1.2627810000000002</v>
      </c>
      <c r="BE82" s="259">
        <v>1.1470861914031143</v>
      </c>
      <c r="BF82" s="285">
        <v>-9.4100975445420509E-2</v>
      </c>
      <c r="BG82" s="285">
        <v>-6.8531379877959431E-2</v>
      </c>
      <c r="BH82" s="285">
        <v>2.6696277355883969E-4</v>
      </c>
    </row>
    <row r="83" spans="1:60" x14ac:dyDescent="0.15">
      <c r="A83" s="162" t="s">
        <v>120</v>
      </c>
      <c r="B83" s="257">
        <v>3.6999999999999998E-2</v>
      </c>
      <c r="C83" s="257">
        <v>3.6000000000000004E-2</v>
      </c>
      <c r="D83" s="257">
        <v>2.6000000000000002E-2</v>
      </c>
      <c r="E83" s="257">
        <v>2.4E-2</v>
      </c>
      <c r="F83" s="257">
        <v>2.1000000000000001E-2</v>
      </c>
      <c r="G83" s="257">
        <v>2.5000000000000001E-2</v>
      </c>
      <c r="H83" s="257">
        <v>0.112</v>
      </c>
      <c r="I83" s="257">
        <v>0.83399999999999996</v>
      </c>
      <c r="J83" s="257">
        <v>0.98499999999999999</v>
      </c>
      <c r="K83" s="257">
        <v>1.1320000000000001</v>
      </c>
      <c r="L83" s="257">
        <v>1.1200000000000001</v>
      </c>
      <c r="M83" s="257">
        <v>1.8760000000000001</v>
      </c>
      <c r="N83" s="257">
        <v>1.944</v>
      </c>
      <c r="O83" s="257">
        <v>1.907</v>
      </c>
      <c r="P83" s="257">
        <v>1.1440000000000001</v>
      </c>
      <c r="Q83" s="257">
        <v>0.99199999999999999</v>
      </c>
      <c r="R83" s="257">
        <v>1.653</v>
      </c>
      <c r="S83" s="257">
        <v>1.016</v>
      </c>
      <c r="T83" s="257">
        <v>0.59499999999999997</v>
      </c>
      <c r="U83" s="257">
        <v>0.56000000000000028</v>
      </c>
      <c r="V83" s="257">
        <v>0.62399999999999967</v>
      </c>
      <c r="W83" s="257">
        <v>1.6229999999999998</v>
      </c>
      <c r="X83" s="257">
        <v>1.617</v>
      </c>
      <c r="Y83" s="257">
        <v>3.1620000000000004</v>
      </c>
      <c r="Z83" s="257">
        <v>2.7590000000000003</v>
      </c>
      <c r="AA83" s="257">
        <v>1.01</v>
      </c>
      <c r="AB83" s="257">
        <v>1.9800000000000002</v>
      </c>
      <c r="AC83" s="257">
        <v>0.75200001518250725</v>
      </c>
      <c r="AD83" s="257">
        <v>0.14600003798386707</v>
      </c>
      <c r="AE83" s="257">
        <v>1.073999910360141</v>
      </c>
      <c r="AF83" s="257">
        <v>0.52899995887557294</v>
      </c>
      <c r="AG83" s="257">
        <v>1.3189998630097937</v>
      </c>
      <c r="AH83" s="257">
        <v>2.0920000342243559</v>
      </c>
      <c r="AI83" s="257">
        <v>1.5950000292363384</v>
      </c>
      <c r="AJ83" s="257">
        <v>0.72599991563943034</v>
      </c>
      <c r="AK83" s="257">
        <v>1.1009998658860964</v>
      </c>
      <c r="AL83" s="257">
        <v>1.720999972310453</v>
      </c>
      <c r="AM83" s="257">
        <v>2.0840000298188803</v>
      </c>
      <c r="AN83" s="257">
        <v>0.82741209641690672</v>
      </c>
      <c r="AO83" s="257">
        <v>0.94993903242994948</v>
      </c>
      <c r="AP83" s="257">
        <v>1.3319401889958895</v>
      </c>
      <c r="AQ83" s="257">
        <v>2.8976198104899957</v>
      </c>
      <c r="AR83" s="257">
        <v>2.8656198104899957</v>
      </c>
      <c r="AS83" s="257">
        <v>1.2596198515416051</v>
      </c>
      <c r="AT83" s="257">
        <v>1.4516199069747255</v>
      </c>
      <c r="AU83" s="257">
        <v>1.1428998109465804</v>
      </c>
      <c r="AV83" s="257">
        <v>3.0638242028651219</v>
      </c>
      <c r="AW83" s="257">
        <v>1.0185098322298485</v>
      </c>
      <c r="AX83" s="257">
        <v>1.1039158089787513</v>
      </c>
      <c r="AY83" s="257">
        <v>1.7950599722191489</v>
      </c>
      <c r="AZ83" s="257">
        <v>0.59061616161616159</v>
      </c>
      <c r="BA83" s="257">
        <v>1.0265151515151514</v>
      </c>
      <c r="BB83" s="257">
        <v>1.9617272727272721</v>
      </c>
      <c r="BC83" s="257">
        <v>1.1697575757575756</v>
      </c>
      <c r="BD83" s="257">
        <v>0.97396036363636362</v>
      </c>
      <c r="BE83" s="259">
        <v>0.49921288888888782</v>
      </c>
      <c r="BF83" s="285">
        <v>-0.48884067788102403</v>
      </c>
      <c r="BG83" s="285">
        <v>-3.9120701759761012E-2</v>
      </c>
      <c r="BH83" s="285">
        <v>1.1618242675476819E-4</v>
      </c>
    </row>
    <row r="84" spans="1:60" x14ac:dyDescent="0.15">
      <c r="A84" s="162" t="s">
        <v>119</v>
      </c>
      <c r="B84" s="257">
        <v>6.0475355833139997</v>
      </c>
      <c r="C84" s="257">
        <v>7.1675771805559991</v>
      </c>
      <c r="D84" s="257">
        <v>7.0106669154890007</v>
      </c>
      <c r="E84" s="257">
        <v>7.1977828122100007</v>
      </c>
      <c r="F84" s="257">
        <v>7.9119015867270015</v>
      </c>
      <c r="G84" s="257">
        <v>11.339996030782</v>
      </c>
      <c r="H84" s="257">
        <v>8.9030693410440023</v>
      </c>
      <c r="I84" s="257">
        <v>10.891284238176</v>
      </c>
      <c r="J84" s="257">
        <v>11.249310159373</v>
      </c>
      <c r="K84" s="257">
        <v>14.267527754766999</v>
      </c>
      <c r="L84" s="257">
        <v>15.188581642308</v>
      </c>
      <c r="M84" s="257">
        <v>16.743711099245996</v>
      </c>
      <c r="N84" s="257">
        <v>19.092784823890998</v>
      </c>
      <c r="O84" s="257">
        <v>18.238818291895004</v>
      </c>
      <c r="P84" s="257">
        <v>19.775000000000002</v>
      </c>
      <c r="Q84" s="257">
        <v>18.078555155875296</v>
      </c>
      <c r="R84" s="257">
        <v>18.878672661870507</v>
      </c>
      <c r="S84" s="257">
        <v>19.574581534772182</v>
      </c>
      <c r="T84" s="257">
        <v>19.379672661870504</v>
      </c>
      <c r="U84" s="257">
        <v>18.887100719424463</v>
      </c>
      <c r="V84" s="257">
        <v>19.69168505195843</v>
      </c>
      <c r="W84" s="257">
        <v>18.845373301358912</v>
      </c>
      <c r="X84" s="257">
        <v>16.426960308424462</v>
      </c>
      <c r="Y84" s="257">
        <v>18.618456357139888</v>
      </c>
      <c r="Z84" s="257">
        <v>18.026214767127094</v>
      </c>
      <c r="AA84" s="257">
        <v>21.345568214147086</v>
      </c>
      <c r="AB84" s="257">
        <v>21.742557099630698</v>
      </c>
      <c r="AC84" s="257">
        <v>19.632989649222221</v>
      </c>
      <c r="AD84" s="257">
        <v>20.532532482471627</v>
      </c>
      <c r="AE84" s="257">
        <v>20.672321384023181</v>
      </c>
      <c r="AF84" s="257">
        <v>20.861897915791367</v>
      </c>
      <c r="AG84" s="257">
        <v>20.735676811194246</v>
      </c>
      <c r="AH84" s="257">
        <v>21.813017528</v>
      </c>
      <c r="AI84" s="257">
        <v>27.865045849999998</v>
      </c>
      <c r="AJ84" s="257">
        <v>29.365874406999996</v>
      </c>
      <c r="AK84" s="257">
        <v>30.854148745000007</v>
      </c>
      <c r="AL84" s="257">
        <v>34.95843274782812</v>
      </c>
      <c r="AM84" s="257">
        <v>37.998413107051753</v>
      </c>
      <c r="AN84" s="257">
        <v>38.378885662999998</v>
      </c>
      <c r="AO84" s="257">
        <v>38.951771230302242</v>
      </c>
      <c r="AP84" s="257">
        <v>40.263620982017805</v>
      </c>
      <c r="AQ84" s="257">
        <v>42.559585192637691</v>
      </c>
      <c r="AR84" s="257">
        <v>46.386645012805673</v>
      </c>
      <c r="AS84" s="257">
        <v>45.787681405347655</v>
      </c>
      <c r="AT84" s="257">
        <v>48.020242979760738</v>
      </c>
      <c r="AU84" s="257">
        <v>53.972244817629388</v>
      </c>
      <c r="AV84" s="257">
        <v>55.613467801783194</v>
      </c>
      <c r="AW84" s="257">
        <v>58.061104470539071</v>
      </c>
      <c r="AX84" s="257">
        <v>61.757797603319339</v>
      </c>
      <c r="AY84" s="257">
        <v>65.9884917933297</v>
      </c>
      <c r="AZ84" s="257">
        <v>65.284457936772455</v>
      </c>
      <c r="BA84" s="257">
        <v>61.810299961912975</v>
      </c>
      <c r="BB84" s="257">
        <v>64.394215320128765</v>
      </c>
      <c r="BC84" s="257">
        <v>69.019488740675001</v>
      </c>
      <c r="BD84" s="257">
        <v>68.680168603062356</v>
      </c>
      <c r="BE84" s="259">
        <v>72.677942368393161</v>
      </c>
      <c r="BF84" s="285">
        <v>5.5317280513097256E-2</v>
      </c>
      <c r="BG84" s="285">
        <v>3.6431729159204673E-2</v>
      </c>
      <c r="BH84" s="285">
        <v>1.6914426497875341E-2</v>
      </c>
    </row>
    <row r="85" spans="1:60" x14ac:dyDescent="0.15">
      <c r="A85" s="162" t="s">
        <v>118</v>
      </c>
      <c r="B85" s="257">
        <v>3.9349999999999996</v>
      </c>
      <c r="C85" s="257">
        <v>4.093</v>
      </c>
      <c r="D85" s="257">
        <v>3.8460000000000001</v>
      </c>
      <c r="E85" s="257">
        <v>4.0120000000000005</v>
      </c>
      <c r="F85" s="257">
        <v>4.3599999999999994</v>
      </c>
      <c r="G85" s="257">
        <v>4.8650000000000002</v>
      </c>
      <c r="H85" s="257">
        <v>5.1899999999999995</v>
      </c>
      <c r="I85" s="257">
        <v>5.3099999999999987</v>
      </c>
      <c r="J85" s="257">
        <v>5.7560000000000002</v>
      </c>
      <c r="K85" s="257">
        <v>5.6509999999999989</v>
      </c>
      <c r="L85" s="257">
        <v>6.206999999999999</v>
      </c>
      <c r="M85" s="257">
        <v>5.9749999999999996</v>
      </c>
      <c r="N85" s="257">
        <v>6.1320000000000014</v>
      </c>
      <c r="O85" s="257">
        <v>6.1609999999999996</v>
      </c>
      <c r="P85" s="257">
        <v>6.2989999999999995</v>
      </c>
      <c r="Q85" s="257">
        <v>6.6389999999999993</v>
      </c>
      <c r="R85" s="257">
        <v>7.0119999999999996</v>
      </c>
      <c r="S85" s="257">
        <v>7.3000000000000007</v>
      </c>
      <c r="T85" s="257">
        <v>7.7090000000000005</v>
      </c>
      <c r="U85" s="257">
        <v>8.0649999999999995</v>
      </c>
      <c r="V85" s="257">
        <v>9.1449999999999996</v>
      </c>
      <c r="W85" s="257">
        <v>9.4380000000000006</v>
      </c>
      <c r="X85" s="257">
        <v>9.4540000000000006</v>
      </c>
      <c r="Y85" s="257">
        <v>9.604000000000001</v>
      </c>
      <c r="Z85" s="257">
        <v>11.446</v>
      </c>
      <c r="AA85" s="257">
        <v>10.288</v>
      </c>
      <c r="AB85" s="257">
        <v>9.9760000000000009</v>
      </c>
      <c r="AC85" s="257">
        <v>10.820999999999998</v>
      </c>
      <c r="AD85" s="257">
        <v>10.212999999999999</v>
      </c>
      <c r="AE85" s="257">
        <v>9.7319999999999993</v>
      </c>
      <c r="AF85" s="257">
        <v>10.831</v>
      </c>
      <c r="AG85" s="257">
        <v>10.867000000000001</v>
      </c>
      <c r="AH85" s="257">
        <v>10.137999999999998</v>
      </c>
      <c r="AI85" s="257">
        <v>9.9249999999999989</v>
      </c>
      <c r="AJ85" s="257">
        <v>10.328999999999999</v>
      </c>
      <c r="AK85" s="257">
        <v>11.359800000190736</v>
      </c>
      <c r="AL85" s="257">
        <v>11.622800000190733</v>
      </c>
      <c r="AM85" s="257">
        <v>11.701099999904635</v>
      </c>
      <c r="AN85" s="257">
        <v>12.114900000095366</v>
      </c>
      <c r="AO85" s="257">
        <v>13.977199999809265</v>
      </c>
      <c r="AP85" s="257">
        <v>14.456199999809265</v>
      </c>
      <c r="AQ85" s="257">
        <v>15.644</v>
      </c>
      <c r="AR85" s="257">
        <v>15.122000000000002</v>
      </c>
      <c r="AS85" s="257">
        <v>16.192</v>
      </c>
      <c r="AT85" s="257">
        <v>16.119999999999997</v>
      </c>
      <c r="AU85" s="257">
        <v>16.820800000190733</v>
      </c>
      <c r="AV85" s="257">
        <v>17.116</v>
      </c>
      <c r="AW85" s="257">
        <v>16.924400000095368</v>
      </c>
      <c r="AX85" s="257">
        <v>19.367900000095364</v>
      </c>
      <c r="AY85" s="257">
        <v>20.412699999809266</v>
      </c>
      <c r="AZ85" s="257">
        <v>20.724599999904633</v>
      </c>
      <c r="BA85" s="257">
        <v>21.493599999904632</v>
      </c>
      <c r="BB85" s="257">
        <v>24.627949868652347</v>
      </c>
      <c r="BC85" s="257">
        <v>26.802786250583644</v>
      </c>
      <c r="BD85" s="257">
        <v>29.013295454155475</v>
      </c>
      <c r="BE85" s="259">
        <v>30.47480859911051</v>
      </c>
      <c r="BF85" s="285">
        <v>4.7504036305137332E-2</v>
      </c>
      <c r="BG85" s="285">
        <v>6.0530596031351802E-2</v>
      </c>
      <c r="BH85" s="285">
        <v>7.0924395117526566E-3</v>
      </c>
    </row>
    <row r="86" spans="1:60" x14ac:dyDescent="0.15">
      <c r="A86" s="162" t="s">
        <v>117</v>
      </c>
      <c r="B86" s="257">
        <v>0.47769479141900001</v>
      </c>
      <c r="C86" s="257">
        <v>0.93121475695500011</v>
      </c>
      <c r="D86" s="257">
        <v>1.9343364436150001</v>
      </c>
      <c r="E86" s="257">
        <v>3.0147851526239999</v>
      </c>
      <c r="F86" s="257">
        <v>3.9912698340900001</v>
      </c>
      <c r="G86" s="257">
        <v>4.6474503847699999</v>
      </c>
      <c r="H86" s="257">
        <v>4.76436676305</v>
      </c>
      <c r="I86" s="257">
        <v>5.1770529772000007</v>
      </c>
      <c r="J86" s="257">
        <v>6.0653769921599991</v>
      </c>
      <c r="K86" s="257">
        <v>6.5160969345900002</v>
      </c>
      <c r="L86" s="257">
        <v>6.9217705288500007</v>
      </c>
      <c r="M86" s="257">
        <v>7.6143887405699999</v>
      </c>
      <c r="N86" s="257">
        <v>7.9343102986400007</v>
      </c>
      <c r="O86" s="257">
        <v>7.0447286486800005</v>
      </c>
      <c r="P86" s="257">
        <v>9.5124573838800011</v>
      </c>
      <c r="Q86" s="257">
        <v>9.6780000000000008</v>
      </c>
      <c r="R86" s="257">
        <v>9.6870000000000012</v>
      </c>
      <c r="S86" s="257">
        <v>9.4390000000000018</v>
      </c>
      <c r="T86" s="257">
        <v>5.7359999999999998</v>
      </c>
      <c r="U86" s="257">
        <v>5.133</v>
      </c>
      <c r="V86" s="257">
        <v>8.213000000000001</v>
      </c>
      <c r="W86" s="257">
        <v>9.9689999999999994</v>
      </c>
      <c r="X86" s="257">
        <v>9.7670000000000012</v>
      </c>
      <c r="Y86" s="257">
        <v>10.821</v>
      </c>
      <c r="Z86" s="257">
        <v>11.740999999999998</v>
      </c>
      <c r="AA86" s="257">
        <v>11.917090909090909</v>
      </c>
      <c r="AB86" s="257">
        <v>13.887131313131311</v>
      </c>
      <c r="AC86" s="257">
        <v>14.273202020202021</v>
      </c>
      <c r="AD86" s="257">
        <v>13.667474747474751</v>
      </c>
      <c r="AE86" s="257">
        <v>13.467727272727274</v>
      </c>
      <c r="AF86" s="257">
        <v>14.167978999999999</v>
      </c>
      <c r="AG86" s="257">
        <v>14.687782</v>
      </c>
      <c r="AH86" s="257">
        <v>15.026479999999999</v>
      </c>
      <c r="AI86" s="257">
        <v>11.908341999999998</v>
      </c>
      <c r="AJ86" s="257">
        <v>13.960686999999998</v>
      </c>
      <c r="AK86" s="257">
        <v>14.956967999809264</v>
      </c>
      <c r="AL86" s="257">
        <v>15.349981999809264</v>
      </c>
      <c r="AM86" s="257">
        <v>16.435855000381473</v>
      </c>
      <c r="AN86" s="257">
        <v>14.768891999999999</v>
      </c>
      <c r="AO86" s="257">
        <v>16.825358999618526</v>
      </c>
      <c r="AP86" s="257">
        <v>16.43227299923706</v>
      </c>
      <c r="AQ86" s="257">
        <v>14.916668</v>
      </c>
      <c r="AR86" s="257">
        <v>13.349416999999999</v>
      </c>
      <c r="AS86" s="257">
        <v>15.526708000976562</v>
      </c>
      <c r="AT86" s="257">
        <v>15.247674021789551</v>
      </c>
      <c r="AU86" s="257">
        <v>16.809888006103517</v>
      </c>
      <c r="AV86" s="257">
        <v>16.997228998779299</v>
      </c>
      <c r="AW86" s="257">
        <v>17.426085925329591</v>
      </c>
      <c r="AX86" s="257">
        <v>17.201633011596684</v>
      </c>
      <c r="AY86" s="257">
        <v>17.754942986267089</v>
      </c>
      <c r="AZ86" s="257">
        <v>15.519461974853517</v>
      </c>
      <c r="BA86" s="257">
        <v>15.828190046386721</v>
      </c>
      <c r="BB86" s="257">
        <v>18.575417775619314</v>
      </c>
      <c r="BC86" s="257">
        <v>19.640216502956388</v>
      </c>
      <c r="BD86" s="257">
        <v>22.117036181012388</v>
      </c>
      <c r="BE86" s="259">
        <v>22.291935082956389</v>
      </c>
      <c r="BF86" s="285">
        <v>5.1540348604979247E-3</v>
      </c>
      <c r="BG86" s="285">
        <v>3.7892402737477626E-2</v>
      </c>
      <c r="BH86" s="285">
        <v>5.1880293410735264E-3</v>
      </c>
    </row>
    <row r="87" spans="1:60" x14ac:dyDescent="0.15">
      <c r="A87" s="162" t="s">
        <v>116</v>
      </c>
      <c r="B87" s="257">
        <v>4.2000000000000003E-2</v>
      </c>
      <c r="C87" s="257">
        <v>2.7E-2</v>
      </c>
      <c r="D87" s="257">
        <v>3.6999999999999998E-2</v>
      </c>
      <c r="E87" s="257">
        <v>3.3000000000000002E-2</v>
      </c>
      <c r="F87" s="257">
        <v>3.9E-2</v>
      </c>
      <c r="G87" s="257">
        <v>4.1000000000000002E-2</v>
      </c>
      <c r="H87" s="257">
        <v>0.05</v>
      </c>
      <c r="I87" s="257">
        <v>5.2999999999999999E-2</v>
      </c>
      <c r="J87" s="257">
        <v>7.1000000000000008E-2</v>
      </c>
      <c r="K87" s="257">
        <v>2.1999999999999999E-2</v>
      </c>
      <c r="L87" s="257">
        <v>3.1E-2</v>
      </c>
      <c r="M87" s="257">
        <v>5.2999999999999999E-2</v>
      </c>
      <c r="N87" s="257">
        <v>0.03</v>
      </c>
      <c r="O87" s="257">
        <v>2.8000000000000001E-2</v>
      </c>
      <c r="P87" s="257">
        <v>0.04</v>
      </c>
      <c r="Q87" s="257">
        <v>2.3E-2</v>
      </c>
      <c r="R87" s="257">
        <v>2.9000000000000001E-2</v>
      </c>
      <c r="S87" s="257">
        <v>3.9E-2</v>
      </c>
      <c r="T87" s="257">
        <v>0.03</v>
      </c>
      <c r="U87" s="257">
        <v>6.7000000000000004E-2</v>
      </c>
      <c r="V87" s="257">
        <v>0.109</v>
      </c>
      <c r="W87" s="257">
        <v>5.2000000000000005E-2</v>
      </c>
      <c r="X87" s="257">
        <v>0.113</v>
      </c>
      <c r="Y87" s="257">
        <v>4.7E-2</v>
      </c>
      <c r="Z87" s="257">
        <v>3.4000000000000002E-2</v>
      </c>
      <c r="AA87" s="257">
        <v>4.3999999999999997E-2</v>
      </c>
      <c r="AB87" s="257">
        <v>0.1048</v>
      </c>
      <c r="AC87" s="257">
        <v>6.5099999999999991E-2</v>
      </c>
      <c r="AD87" s="257">
        <v>6.4000000000000001E-2</v>
      </c>
      <c r="AE87" s="257">
        <v>0.04</v>
      </c>
      <c r="AF87" s="257">
        <v>3.9E-2</v>
      </c>
      <c r="AG87" s="257">
        <v>6.7000000000000004E-2</v>
      </c>
      <c r="AH87" s="257">
        <v>4.3999999999999997E-2</v>
      </c>
      <c r="AI87" s="257">
        <v>7.2999999999999995E-2</v>
      </c>
      <c r="AJ87" s="257">
        <v>0.09</v>
      </c>
      <c r="AK87" s="257">
        <v>6.4000000000000001E-2</v>
      </c>
      <c r="AL87" s="257">
        <v>5.3999999999999999E-2</v>
      </c>
      <c r="AM87" s="257">
        <v>6.4000000000000001E-2</v>
      </c>
      <c r="AN87" s="257">
        <v>0.16600000000000001</v>
      </c>
      <c r="AO87" s="257">
        <v>0.153</v>
      </c>
      <c r="AP87" s="257">
        <v>0.14499999999999999</v>
      </c>
      <c r="AQ87" s="257">
        <v>9.1999999999999998E-2</v>
      </c>
      <c r="AR87" s="257">
        <v>4.9000000000000002E-2</v>
      </c>
      <c r="AS87" s="257">
        <v>3.7999999999999999E-2</v>
      </c>
      <c r="AT87" s="257">
        <v>7.9000000000000001E-2</v>
      </c>
      <c r="AU87" s="257">
        <v>0.05</v>
      </c>
      <c r="AV87" s="257">
        <v>5.3999999999999999E-2</v>
      </c>
      <c r="AW87" s="257">
        <v>0.11</v>
      </c>
      <c r="AX87" s="257">
        <v>0.06</v>
      </c>
      <c r="AY87" s="257">
        <v>5.6000000000000001E-2</v>
      </c>
      <c r="AZ87" s="257">
        <v>6.9000000000000006E-2</v>
      </c>
      <c r="BA87" s="257">
        <v>4.4999999999999998E-2</v>
      </c>
      <c r="BB87" s="257">
        <v>1.7400000000000002E-2</v>
      </c>
      <c r="BC87" s="257">
        <v>1.6500000000000001E-2</v>
      </c>
      <c r="BD87" s="257">
        <v>6.5799999999999997E-2</v>
      </c>
      <c r="BE87" s="259">
        <v>4.5999999999999999E-2</v>
      </c>
      <c r="BF87" s="285">
        <v>-0.30282193100470045</v>
      </c>
      <c r="BG87" s="285">
        <v>-1.8116684898741187E-2</v>
      </c>
      <c r="BH87" s="285">
        <v>1.0705636312024115E-5</v>
      </c>
    </row>
    <row r="88" spans="1:60" x14ac:dyDescent="0.15">
      <c r="A88" s="162" t="s">
        <v>115</v>
      </c>
      <c r="B88" s="257">
        <v>2.1000000000000001E-2</v>
      </c>
      <c r="C88" s="257">
        <v>2.1000000000000001E-2</v>
      </c>
      <c r="D88" s="257">
        <v>2.8000000000000001E-2</v>
      </c>
      <c r="E88" s="257">
        <v>3.5000000000000003E-2</v>
      </c>
      <c r="F88" s="257">
        <v>5.8000000000000003E-2</v>
      </c>
      <c r="G88" s="257">
        <v>9.7000000000000003E-2</v>
      </c>
      <c r="H88" s="257">
        <v>9.7000000000000003E-2</v>
      </c>
      <c r="I88" s="257">
        <v>0.115</v>
      </c>
      <c r="J88" s="257">
        <v>0.122</v>
      </c>
      <c r="K88" s="257">
        <v>0.128</v>
      </c>
      <c r="L88" s="257">
        <v>0.113</v>
      </c>
      <c r="M88" s="257">
        <v>0.14499999999999999</v>
      </c>
      <c r="N88" s="257">
        <v>0.124</v>
      </c>
      <c r="O88" s="257">
        <v>1.331</v>
      </c>
      <c r="P88" s="257">
        <v>1.3140000000000001</v>
      </c>
      <c r="Q88" s="257">
        <v>1.327</v>
      </c>
      <c r="R88" s="257">
        <v>1.33</v>
      </c>
      <c r="S88" s="257">
        <v>1.2949999999999999</v>
      </c>
      <c r="T88" s="257">
        <v>1.266</v>
      </c>
      <c r="U88" s="257">
        <v>1.33</v>
      </c>
      <c r="V88" s="257">
        <v>1.387</v>
      </c>
      <c r="W88" s="257">
        <v>1.353</v>
      </c>
      <c r="X88" s="257">
        <v>1.385</v>
      </c>
      <c r="Y88" s="257">
        <v>1.393</v>
      </c>
      <c r="Z88" s="257">
        <v>1.4000000000000001</v>
      </c>
      <c r="AA88" s="257">
        <v>1.3419999999999999</v>
      </c>
      <c r="AB88" s="257">
        <v>1.526</v>
      </c>
      <c r="AC88" s="257">
        <v>1.353</v>
      </c>
      <c r="AD88" s="257">
        <v>1.171</v>
      </c>
      <c r="AE88" s="257">
        <v>0.87600000000000011</v>
      </c>
      <c r="AF88" s="257">
        <v>1.3440000000000001</v>
      </c>
      <c r="AG88" s="257">
        <v>1.0640000000000001</v>
      </c>
      <c r="AH88" s="257">
        <v>0.81</v>
      </c>
      <c r="AI88" s="257">
        <v>1.1919999999999999</v>
      </c>
      <c r="AJ88" s="257">
        <v>1.7441999938964845</v>
      </c>
      <c r="AK88" s="257">
        <v>1.9599000061035157</v>
      </c>
      <c r="AL88" s="257">
        <v>1.8130999999999999</v>
      </c>
      <c r="AM88" s="257">
        <v>2.0045999938964845</v>
      </c>
      <c r="AN88" s="257">
        <v>1.9707999877929687</v>
      </c>
      <c r="AO88" s="257">
        <v>1.8743999938964844</v>
      </c>
      <c r="AP88" s="257">
        <v>2.2727000122070313</v>
      </c>
      <c r="AQ88" s="257">
        <v>2.1498800061035155</v>
      </c>
      <c r="AR88" s="257">
        <v>2.2223799877929689</v>
      </c>
      <c r="AS88" s="257">
        <v>2.0583999938964843</v>
      </c>
      <c r="AT88" s="257">
        <v>2.1597999877929688</v>
      </c>
      <c r="AU88" s="257">
        <v>2.0357000061035158</v>
      </c>
      <c r="AV88" s="257">
        <v>2.2269000000000001</v>
      </c>
      <c r="AW88" s="257">
        <v>2.3646999938964841</v>
      </c>
      <c r="AX88" s="257">
        <v>2.027099987792969</v>
      </c>
      <c r="AY88" s="257">
        <v>2.3022000122070314</v>
      </c>
      <c r="AZ88" s="257">
        <v>2.2662000122070314</v>
      </c>
      <c r="BA88" s="257">
        <v>1.9900000122070312</v>
      </c>
      <c r="BB88" s="257">
        <v>2.2111000000000001</v>
      </c>
      <c r="BC88" s="257">
        <v>1.8687599731445315</v>
      </c>
      <c r="BD88" s="257">
        <v>1.7367599731445313</v>
      </c>
      <c r="BE88" s="259">
        <v>2.2489599731445313</v>
      </c>
      <c r="BF88" s="285">
        <v>0.2913789518672365</v>
      </c>
      <c r="BG88" s="285">
        <v>-2.1563542187829632E-2</v>
      </c>
      <c r="BH88" s="285">
        <v>5.2340320766923638E-4</v>
      </c>
    </row>
    <row r="89" spans="1:60" s="161" customFormat="1" x14ac:dyDescent="0.15">
      <c r="A89" s="163" t="s">
        <v>114</v>
      </c>
      <c r="B89" s="260">
        <v>13.905635174733002</v>
      </c>
      <c r="C89" s="260">
        <v>15.510004137510998</v>
      </c>
      <c r="D89" s="260">
        <v>16.190636359104001</v>
      </c>
      <c r="E89" s="260">
        <v>18.938340564834007</v>
      </c>
      <c r="F89" s="260">
        <v>22.100889620817004</v>
      </c>
      <c r="G89" s="260">
        <v>27.630429815551999</v>
      </c>
      <c r="H89" s="260">
        <v>26.013390904093999</v>
      </c>
      <c r="I89" s="260">
        <v>29.633196415375998</v>
      </c>
      <c r="J89" s="260">
        <v>31.345707551533</v>
      </c>
      <c r="K89" s="260">
        <v>35.667074289357004</v>
      </c>
      <c r="L89" s="260">
        <v>37.717969971158006</v>
      </c>
      <c r="M89" s="260">
        <v>41.797633239815994</v>
      </c>
      <c r="N89" s="260">
        <v>45.928768122531011</v>
      </c>
      <c r="O89" s="260">
        <v>46.306938740575006</v>
      </c>
      <c r="P89" s="260">
        <v>49.565232983880009</v>
      </c>
      <c r="Q89" s="260">
        <v>48.311784355875304</v>
      </c>
      <c r="R89" s="260">
        <v>50.192906061870502</v>
      </c>
      <c r="S89" s="260">
        <v>50.206237134772181</v>
      </c>
      <c r="T89" s="260">
        <v>45.24716006187051</v>
      </c>
      <c r="U89" s="260">
        <v>44.48997331942445</v>
      </c>
      <c r="V89" s="260">
        <v>49.449685051958419</v>
      </c>
      <c r="W89" s="260">
        <v>51.145373301358909</v>
      </c>
      <c r="X89" s="260">
        <v>49.056460308424455</v>
      </c>
      <c r="Y89" s="260">
        <v>53.5934563571399</v>
      </c>
      <c r="Z89" s="260">
        <v>56.276214767127101</v>
      </c>
      <c r="AA89" s="260">
        <v>57.254659123237978</v>
      </c>
      <c r="AB89" s="260">
        <v>60.651488412761999</v>
      </c>
      <c r="AC89" s="260">
        <v>57.86029168460675</v>
      </c>
      <c r="AD89" s="260">
        <v>56.682507267930248</v>
      </c>
      <c r="AE89" s="260">
        <v>57.596048567110586</v>
      </c>
      <c r="AF89" s="260">
        <v>59.768876874666937</v>
      </c>
      <c r="AG89" s="260">
        <v>62.316458674204021</v>
      </c>
      <c r="AH89" s="260">
        <v>63.852497562224357</v>
      </c>
      <c r="AI89" s="260">
        <v>66.654887879236341</v>
      </c>
      <c r="AJ89" s="260">
        <v>70.68426131653591</v>
      </c>
      <c r="AK89" s="260">
        <v>75.245816616989615</v>
      </c>
      <c r="AL89" s="260">
        <v>80.864114720138588</v>
      </c>
      <c r="AM89" s="260">
        <v>85.181468131053236</v>
      </c>
      <c r="AN89" s="260">
        <v>82.872601459016977</v>
      </c>
      <c r="AO89" s="260">
        <v>87.405469256056477</v>
      </c>
      <c r="AP89" s="260">
        <v>89.065734182267022</v>
      </c>
      <c r="AQ89" s="260">
        <v>92.244353009231205</v>
      </c>
      <c r="AR89" s="260">
        <v>95.340561811088619</v>
      </c>
      <c r="AS89" s="260">
        <v>97.157209251762296</v>
      </c>
      <c r="AT89" s="260">
        <v>99.761136896318007</v>
      </c>
      <c r="AU89" s="260">
        <v>107.42683264097373</v>
      </c>
      <c r="AV89" s="260">
        <v>110.44482100342762</v>
      </c>
      <c r="AW89" s="260">
        <v>110.95230022209036</v>
      </c>
      <c r="AX89" s="260">
        <v>117.63884641178311</v>
      </c>
      <c r="AY89" s="260">
        <v>123.72679476383223</v>
      </c>
      <c r="AZ89" s="260">
        <v>120.16783608535381</v>
      </c>
      <c r="BA89" s="260">
        <v>116.71880517192656</v>
      </c>
      <c r="BB89" s="260">
        <v>125.81652223712767</v>
      </c>
      <c r="BC89" s="260">
        <v>133.14049804311711</v>
      </c>
      <c r="BD89" s="260">
        <v>137.21551077501107</v>
      </c>
      <c r="BE89" s="260">
        <v>142.57499614389661</v>
      </c>
      <c r="BF89" s="286">
        <v>3.6219930028483116E-2</v>
      </c>
      <c r="BG89" s="286">
        <v>3.2390932982010678E-2</v>
      </c>
      <c r="BH89" s="286">
        <v>3.3181653389234733E-2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7.689756</v>
      </c>
      <c r="C91" s="257">
        <v>7.3450428000000008</v>
      </c>
      <c r="D91" s="257">
        <v>7.6057874000000005</v>
      </c>
      <c r="E91" s="257">
        <v>7.9505006000000016</v>
      </c>
      <c r="F91" s="257">
        <v>8.6841210000000011</v>
      </c>
      <c r="G91" s="257">
        <v>10.170686999999999</v>
      </c>
      <c r="H91" s="257">
        <v>11.507442800000002</v>
      </c>
      <c r="I91" s="257">
        <v>11.553314400000001</v>
      </c>
      <c r="J91" s="257">
        <v>12.285839200000003</v>
      </c>
      <c r="K91" s="257">
        <v>13.873920200000001</v>
      </c>
      <c r="L91" s="257">
        <v>14.887801600000001</v>
      </c>
      <c r="M91" s="257">
        <v>14.153858800000002</v>
      </c>
      <c r="N91" s="257">
        <v>13.543950200000001</v>
      </c>
      <c r="O91" s="257">
        <v>14.675349400000002</v>
      </c>
      <c r="P91" s="257">
        <v>14.246055600000002</v>
      </c>
      <c r="Q91" s="257">
        <v>13.466597800000001</v>
      </c>
      <c r="R91" s="257">
        <v>13.866343800000001</v>
      </c>
      <c r="S91" s="257">
        <v>12.770334</v>
      </c>
      <c r="T91" s="257">
        <v>12.123648000000003</v>
      </c>
      <c r="U91" s="257">
        <v>13.1259488</v>
      </c>
      <c r="V91" s="257">
        <v>13.940510600000001</v>
      </c>
      <c r="W91" s="257">
        <v>14.0257988</v>
      </c>
      <c r="X91" s="257">
        <v>13.613796000000002</v>
      </c>
      <c r="Y91" s="257">
        <v>14.3344436</v>
      </c>
      <c r="Z91" s="257">
        <v>14.253669000000002</v>
      </c>
      <c r="AA91" s="257">
        <v>14.759500000000001</v>
      </c>
      <c r="AB91" s="257">
        <v>15.653500000000001</v>
      </c>
      <c r="AC91" s="257">
        <v>15.941500000000001</v>
      </c>
      <c r="AD91" s="257">
        <v>16.387</v>
      </c>
      <c r="AE91" s="257">
        <v>16.149999999999999</v>
      </c>
      <c r="AF91" s="257">
        <v>15.631000000000002</v>
      </c>
      <c r="AG91" s="257">
        <v>15.968499999999999</v>
      </c>
      <c r="AH91" s="257">
        <v>15.952500000000001</v>
      </c>
      <c r="AI91" s="257">
        <v>15.798</v>
      </c>
      <c r="AJ91" s="257">
        <v>16.281500000000001</v>
      </c>
      <c r="AK91" s="257">
        <v>16.4665</v>
      </c>
      <c r="AL91" s="257">
        <v>16.1235</v>
      </c>
      <c r="AM91" s="257">
        <v>16.095000000000002</v>
      </c>
      <c r="AN91" s="257">
        <v>16.210550000000001</v>
      </c>
      <c r="AO91" s="257">
        <v>15.686650000000002</v>
      </c>
      <c r="AP91" s="257">
        <v>15.4657</v>
      </c>
      <c r="AQ91" s="257">
        <v>14.945100000000002</v>
      </c>
      <c r="AR91" s="257">
        <v>13.048950000000001</v>
      </c>
      <c r="AS91" s="257">
        <v>11.815150000000001</v>
      </c>
      <c r="AT91" s="257">
        <v>12.642049999999999</v>
      </c>
      <c r="AU91" s="257">
        <v>13.746</v>
      </c>
      <c r="AV91" s="257">
        <v>19.571999999999999</v>
      </c>
      <c r="AW91" s="257">
        <v>17.036000000000001</v>
      </c>
      <c r="AX91" s="257">
        <v>19.089000000000002</v>
      </c>
      <c r="AY91" s="257">
        <v>14.484</v>
      </c>
      <c r="AZ91" s="257">
        <v>14.086598469543503</v>
      </c>
      <c r="BA91" s="257">
        <v>17.629452100184096</v>
      </c>
      <c r="BB91" s="257">
        <v>13.49974762443356</v>
      </c>
      <c r="BC91" s="257">
        <v>17.338361092450224</v>
      </c>
      <c r="BD91" s="257">
        <v>14.113868797220913</v>
      </c>
      <c r="BE91" s="259">
        <v>14.534644399039566</v>
      </c>
      <c r="BF91" s="285">
        <v>2.6999220704595928E-2</v>
      </c>
      <c r="BG91" s="285">
        <v>1.1073801357153856E-2</v>
      </c>
      <c r="BH91" s="285">
        <v>3.3826655839286064E-3</v>
      </c>
    </row>
    <row r="92" spans="1:60" x14ac:dyDescent="0.15">
      <c r="A92" s="162" t="s">
        <v>112</v>
      </c>
      <c r="B92" s="257">
        <v>0</v>
      </c>
      <c r="C92" s="257">
        <v>0</v>
      </c>
      <c r="D92" s="257">
        <v>0</v>
      </c>
      <c r="E92" s="257">
        <v>0</v>
      </c>
      <c r="F92" s="257">
        <v>0</v>
      </c>
      <c r="G92" s="257">
        <v>0</v>
      </c>
      <c r="H92" s="257">
        <v>0</v>
      </c>
      <c r="I92" s="257">
        <v>0.17500000000000002</v>
      </c>
      <c r="J92" s="257">
        <v>0.33100000000000002</v>
      </c>
      <c r="K92" s="257">
        <v>0.24299999999999999</v>
      </c>
      <c r="L92" s="257">
        <v>0.436</v>
      </c>
      <c r="M92" s="257">
        <v>0.49399999999999999</v>
      </c>
      <c r="N92" s="257">
        <v>0.437</v>
      </c>
      <c r="O92" s="257">
        <v>0.50600000000000001</v>
      </c>
      <c r="P92" s="257">
        <v>0.58699999999999997</v>
      </c>
      <c r="Q92" s="257">
        <v>0.58299999999999996</v>
      </c>
      <c r="R92" s="257">
        <v>0.625</v>
      </c>
      <c r="S92" s="257">
        <v>0.52300000000000002</v>
      </c>
      <c r="T92" s="257">
        <v>0.66200000000000003</v>
      </c>
      <c r="U92" s="257">
        <v>0.89700000000000002</v>
      </c>
      <c r="V92" s="257">
        <v>0.73899999999999999</v>
      </c>
      <c r="W92" s="257">
        <v>0.45</v>
      </c>
      <c r="X92" s="257">
        <v>0.51700000000000002</v>
      </c>
      <c r="Y92" s="257">
        <v>0.67500000000000004</v>
      </c>
      <c r="Z92" s="257">
        <v>0.92</v>
      </c>
      <c r="AA92" s="257">
        <v>0.88400000000000001</v>
      </c>
      <c r="AB92" s="257">
        <v>0.83799999999999997</v>
      </c>
      <c r="AC92" s="257">
        <v>0.79600000000000004</v>
      </c>
      <c r="AD92" s="257">
        <v>0.60799999999999998</v>
      </c>
      <c r="AE92" s="257">
        <v>0.84699999999999998</v>
      </c>
      <c r="AF92" s="257">
        <v>0.372</v>
      </c>
      <c r="AG92" s="257">
        <v>0.73899999999999999</v>
      </c>
      <c r="AH92" s="257">
        <v>0.71899999999999997</v>
      </c>
      <c r="AI92" s="257">
        <v>0.86499999999999999</v>
      </c>
      <c r="AJ92" s="257">
        <v>0.83299999999999996</v>
      </c>
      <c r="AK92" s="257">
        <v>0.749</v>
      </c>
      <c r="AL92" s="257">
        <v>0.99299999999999999</v>
      </c>
      <c r="AM92" s="257">
        <v>0.749</v>
      </c>
      <c r="AN92" s="257">
        <v>0.749</v>
      </c>
      <c r="AO92" s="257">
        <v>0.749</v>
      </c>
      <c r="AP92" s="257">
        <v>0.749</v>
      </c>
      <c r="AQ92" s="257">
        <v>0.749</v>
      </c>
      <c r="AR92" s="257">
        <v>0.749</v>
      </c>
      <c r="AS92" s="257">
        <v>0.95000000000000007</v>
      </c>
      <c r="AT92" s="257">
        <v>0.41699999999999998</v>
      </c>
      <c r="AU92" s="257">
        <v>0.72899999999999998</v>
      </c>
      <c r="AV92" s="257">
        <v>0.872</v>
      </c>
      <c r="AW92" s="257">
        <v>0.77700000000000002</v>
      </c>
      <c r="AX92" s="257">
        <v>0.72837872800000014</v>
      </c>
      <c r="AY92" s="257">
        <v>0.56645343800000003</v>
      </c>
      <c r="AZ92" s="257">
        <v>0.89814645500000001</v>
      </c>
      <c r="BA92" s="257">
        <v>0.88463259500000002</v>
      </c>
      <c r="BB92" s="257">
        <v>1.029528088</v>
      </c>
      <c r="BC92" s="257">
        <v>0.86541111199999998</v>
      </c>
      <c r="BD92" s="257">
        <v>0.82309118900000011</v>
      </c>
      <c r="BE92" s="259">
        <v>0.70067073700000004</v>
      </c>
      <c r="BF92" s="285">
        <v>-0.15105841804943088</v>
      </c>
      <c r="BG92" s="285">
        <v>7.0363250539613009E-2</v>
      </c>
      <c r="BH92" s="285">
        <v>1.6306795836521521E-4</v>
      </c>
    </row>
    <row r="93" spans="1:60" x14ac:dyDescent="0.15">
      <c r="A93" s="162" t="s">
        <v>110</v>
      </c>
      <c r="B93" s="257">
        <v>22.097000000000005</v>
      </c>
      <c r="C93" s="257">
        <v>22.485907200000003</v>
      </c>
      <c r="D93" s="257">
        <v>19.383488400000001</v>
      </c>
      <c r="E93" s="257">
        <v>22.870395000000006</v>
      </c>
      <c r="F93" s="257">
        <v>23.259302200000004</v>
      </c>
      <c r="G93" s="257">
        <v>24.037116600000001</v>
      </c>
      <c r="H93" s="257">
        <v>29.075232600000003</v>
      </c>
      <c r="I93" s="257">
        <v>32.951046400000003</v>
      </c>
      <c r="J93" s="257">
        <v>36.826860200000006</v>
      </c>
      <c r="K93" s="257">
        <v>41.674942000000001</v>
      </c>
      <c r="L93" s="257">
        <v>43.610639200000008</v>
      </c>
      <c r="M93" s="257">
        <v>44.19400000000001</v>
      </c>
      <c r="N93" s="257">
        <v>46.134116599999999</v>
      </c>
      <c r="O93" s="257">
        <v>43.226151400000006</v>
      </c>
      <c r="P93" s="257">
        <v>48.555947800000006</v>
      </c>
      <c r="Q93" s="257">
        <v>58.221175600000009</v>
      </c>
      <c r="R93" s="257">
        <v>65.513185600000014</v>
      </c>
      <c r="S93" s="257">
        <v>74.413857199999995</v>
      </c>
      <c r="T93" s="257">
        <v>86.416947600000015</v>
      </c>
      <c r="U93" s="257">
        <v>86.814693599999998</v>
      </c>
      <c r="V93" s="257">
        <v>92.387557000000015</v>
      </c>
      <c r="W93" s="257">
        <v>94.548643600000005</v>
      </c>
      <c r="X93" s="257">
        <v>100.02428020000001</v>
      </c>
      <c r="Y93" s="257">
        <v>109.16801880000001</v>
      </c>
      <c r="Z93" s="257">
        <v>118.40898420000001</v>
      </c>
      <c r="AA93" s="257">
        <v>126.74397260000001</v>
      </c>
      <c r="AB93" s="257">
        <v>124.68895160000001</v>
      </c>
      <c r="AC93" s="257">
        <v>130.68607740000002</v>
      </c>
      <c r="AD93" s="257">
        <v>151.84616460000001</v>
      </c>
      <c r="AE93" s="257">
        <v>167.42896900000002</v>
      </c>
      <c r="AF93" s="257">
        <v>190.58</v>
      </c>
      <c r="AG93" s="257">
        <v>187.97</v>
      </c>
      <c r="AH93" s="257">
        <v>195.98</v>
      </c>
      <c r="AI93" s="257">
        <v>198.89000000000001</v>
      </c>
      <c r="AJ93" s="257">
        <v>196.57999999999998</v>
      </c>
      <c r="AK93" s="257">
        <v>222.41</v>
      </c>
      <c r="AL93" s="257">
        <v>277.43</v>
      </c>
      <c r="AM93" s="257">
        <v>287.97000000000003</v>
      </c>
      <c r="AN93" s="257">
        <v>283.68</v>
      </c>
      <c r="AO93" s="257">
        <v>353.54399999999998</v>
      </c>
      <c r="AP93" s="257">
        <v>397.017</v>
      </c>
      <c r="AQ93" s="257">
        <v>435.786</v>
      </c>
      <c r="AR93" s="257">
        <v>485.26400000000001</v>
      </c>
      <c r="AS93" s="257">
        <v>636.96</v>
      </c>
      <c r="AT93" s="257">
        <v>615.64400000000001</v>
      </c>
      <c r="AU93" s="257">
        <v>711.38314000000003</v>
      </c>
      <c r="AV93" s="257">
        <v>688.04500000000007</v>
      </c>
      <c r="AW93" s="257">
        <v>862.79410999999993</v>
      </c>
      <c r="AX93" s="257">
        <v>909.61227340000005</v>
      </c>
      <c r="AY93" s="257">
        <v>1059.6916700000002</v>
      </c>
      <c r="AZ93" s="257">
        <v>1114.51541</v>
      </c>
      <c r="BA93" s="257">
        <v>1153.2674999999999</v>
      </c>
      <c r="BB93" s="257">
        <v>1165.0650000000001</v>
      </c>
      <c r="BC93" s="257">
        <v>1198.8869999999999</v>
      </c>
      <c r="BD93" s="257">
        <v>1272.538</v>
      </c>
      <c r="BE93" s="259">
        <v>1322.0091091314032</v>
      </c>
      <c r="BF93" s="285">
        <v>3.6037479733526556E-2</v>
      </c>
      <c r="BG93" s="285">
        <v>7.5311055422217388E-2</v>
      </c>
      <c r="BH93" s="285">
        <v>0.30767279833790873</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0</v>
      </c>
      <c r="AR94" s="257">
        <v>0</v>
      </c>
      <c r="AS94" s="257">
        <v>0</v>
      </c>
      <c r="AT94" s="257">
        <v>0</v>
      </c>
      <c r="AU94" s="257">
        <v>0</v>
      </c>
      <c r="AV94" s="257">
        <v>0</v>
      </c>
      <c r="AW94" s="257">
        <v>0</v>
      </c>
      <c r="AX94" s="257">
        <v>0</v>
      </c>
      <c r="AY94" s="257">
        <v>0</v>
      </c>
      <c r="AZ94" s="257">
        <v>0</v>
      </c>
      <c r="BA94" s="257">
        <v>0</v>
      </c>
      <c r="BB94" s="257">
        <v>0</v>
      </c>
      <c r="BC94" s="257">
        <v>0</v>
      </c>
      <c r="BD94" s="257">
        <v>0</v>
      </c>
      <c r="BE94" s="259">
        <v>0</v>
      </c>
      <c r="BF94" s="285">
        <v>0</v>
      </c>
      <c r="BG94" s="285">
        <v>0</v>
      </c>
      <c r="BH94" s="285">
        <v>0</v>
      </c>
    </row>
    <row r="95" spans="1:60" x14ac:dyDescent="0.15">
      <c r="A95" s="162" t="s">
        <v>108</v>
      </c>
      <c r="B95" s="257">
        <v>19.166937800000003</v>
      </c>
      <c r="C95" s="257">
        <v>20.015462600000003</v>
      </c>
      <c r="D95" s="257">
        <v>22.397519200000001</v>
      </c>
      <c r="E95" s="257">
        <v>25.849070600000005</v>
      </c>
      <c r="F95" s="257">
        <v>28.699583600000004</v>
      </c>
      <c r="G95" s="257">
        <v>30.436407800000005</v>
      </c>
      <c r="H95" s="257">
        <v>33.384147600000006</v>
      </c>
      <c r="I95" s="257">
        <v>32.403040800000007</v>
      </c>
      <c r="J95" s="257">
        <v>34.506675200000004</v>
      </c>
      <c r="K95" s="257">
        <v>33.202952199999999</v>
      </c>
      <c r="L95" s="257">
        <v>39.668534400000006</v>
      </c>
      <c r="M95" s="257">
        <v>41.498166000000005</v>
      </c>
      <c r="N95" s="257">
        <v>45.276753000000006</v>
      </c>
      <c r="O95" s="257">
        <v>56.174993400000005</v>
      </c>
      <c r="P95" s="257">
        <v>54.168585800000002</v>
      </c>
      <c r="Q95" s="257">
        <v>55.441372999999999</v>
      </c>
      <c r="R95" s="257">
        <v>59.082958599999998</v>
      </c>
      <c r="S95" s="257">
        <v>49.859670800000004</v>
      </c>
      <c r="T95" s="257">
        <v>48.043297400000007</v>
      </c>
      <c r="U95" s="257">
        <v>53.68245180000001</v>
      </c>
      <c r="V95" s="257">
        <v>51.813045599999995</v>
      </c>
      <c r="W95" s="257">
        <v>52.568763000000004</v>
      </c>
      <c r="X95" s="257">
        <v>48.962532600000003</v>
      </c>
      <c r="Y95" s="257">
        <v>54.614945200000001</v>
      </c>
      <c r="Z95" s="257">
        <v>63.369776600000009</v>
      </c>
      <c r="AA95" s="257">
        <v>66.397065600000019</v>
      </c>
      <c r="AB95" s="257">
        <v>73.918884399999996</v>
      </c>
      <c r="AC95" s="257">
        <v>70.060748200000006</v>
      </c>
      <c r="AD95" s="257">
        <v>70.732497000000009</v>
      </c>
      <c r="AE95" s="257">
        <v>80.212109999999996</v>
      </c>
      <c r="AF95" s="257">
        <v>75.92087260000001</v>
      </c>
      <c r="AG95" s="257">
        <v>69.057544399999998</v>
      </c>
      <c r="AH95" s="257">
        <v>70.211007800000004</v>
      </c>
      <c r="AI95" s="257">
        <v>83.632725600000001</v>
      </c>
      <c r="AJ95" s="257">
        <v>82.249453400000021</v>
      </c>
      <c r="AK95" s="257">
        <v>76.990367400000011</v>
      </c>
      <c r="AL95" s="257">
        <v>72.022961800000004</v>
      </c>
      <c r="AM95" s="257">
        <v>68.544893999999999</v>
      </c>
      <c r="AN95" s="257">
        <v>69.296192000000005</v>
      </c>
      <c r="AO95" s="257">
        <v>100.636</v>
      </c>
      <c r="AP95" s="257">
        <v>97.42</v>
      </c>
      <c r="AQ95" s="257">
        <v>112.6173323150685</v>
      </c>
      <c r="AR95" s="257">
        <v>122.61309750000001</v>
      </c>
      <c r="AS95" s="257">
        <v>115.16902</v>
      </c>
      <c r="AT95" s="257">
        <v>106.3380275</v>
      </c>
      <c r="AU95" s="257">
        <v>108.74409750000001</v>
      </c>
      <c r="AV95" s="257">
        <v>131.70459750000001</v>
      </c>
      <c r="AW95" s="257">
        <v>115.776375</v>
      </c>
      <c r="AX95" s="257">
        <v>131.98301999999998</v>
      </c>
      <c r="AY95" s="257">
        <v>138.99629249999998</v>
      </c>
      <c r="AZ95" s="257">
        <v>133.28253673749998</v>
      </c>
      <c r="BA95" s="257">
        <v>128.38161390475</v>
      </c>
      <c r="BB95" s="257">
        <v>135.82331072574999</v>
      </c>
      <c r="BC95" s="257">
        <v>139.75302902600001</v>
      </c>
      <c r="BD95" s="257">
        <v>162.01533968699999</v>
      </c>
      <c r="BE95" s="259">
        <v>163.64010604630002</v>
      </c>
      <c r="BF95" s="285">
        <v>7.268831745775195E-3</v>
      </c>
      <c r="BG95" s="285">
        <v>4.3005872219052721E-2</v>
      </c>
      <c r="BH95" s="285">
        <v>3.8084162204190142E-2</v>
      </c>
    </row>
    <row r="96" spans="1:60" x14ac:dyDescent="0.15">
      <c r="A96" s="162" t="s">
        <v>107</v>
      </c>
      <c r="B96" s="257">
        <v>1.8252122000000002</v>
      </c>
      <c r="C96" s="257">
        <v>2.3732178000000004</v>
      </c>
      <c r="D96" s="257">
        <v>2.6648982000000001</v>
      </c>
      <c r="E96" s="257">
        <v>3.2924530000000001</v>
      </c>
      <c r="F96" s="257">
        <v>3.4427126000000006</v>
      </c>
      <c r="G96" s="257">
        <v>4.1851718</v>
      </c>
      <c r="H96" s="257">
        <v>1.3788528000000002</v>
      </c>
      <c r="I96" s="257">
        <v>1.2330126000000003</v>
      </c>
      <c r="J96" s="257">
        <v>1.5556288000000003</v>
      </c>
      <c r="K96" s="257">
        <v>1.7235660000000004</v>
      </c>
      <c r="L96" s="257">
        <v>1.8075346000000001</v>
      </c>
      <c r="M96" s="257">
        <v>1.0606560000000003</v>
      </c>
      <c r="N96" s="257">
        <v>1.7633406</v>
      </c>
      <c r="O96" s="257">
        <v>1.2595290000000001</v>
      </c>
      <c r="P96" s="257">
        <v>1.4009498</v>
      </c>
      <c r="Q96" s="257">
        <v>1.2683678000000003</v>
      </c>
      <c r="R96" s="257">
        <v>1.2639484000000003</v>
      </c>
      <c r="S96" s="257">
        <v>1.3788528000000002</v>
      </c>
      <c r="T96" s="257">
        <v>2.0726986000000003</v>
      </c>
      <c r="U96" s="257">
        <v>2.2627328000000002</v>
      </c>
      <c r="V96" s="257">
        <v>2.7665444000000003</v>
      </c>
      <c r="W96" s="257">
        <v>4.454755200000001</v>
      </c>
      <c r="X96" s="257">
        <v>4.5829178000000006</v>
      </c>
      <c r="Y96" s="257">
        <v>5.0336966000000007</v>
      </c>
      <c r="Z96" s="257">
        <v>6.2799673999999994</v>
      </c>
      <c r="AA96" s="257">
        <v>6.4924399999999993</v>
      </c>
      <c r="AB96" s="257">
        <v>7.4091700000000005</v>
      </c>
      <c r="AC96" s="257">
        <v>9.6454799999999992</v>
      </c>
      <c r="AD96" s="257">
        <v>8.8910800000000005</v>
      </c>
      <c r="AE96" s="257">
        <v>7.9829400000000001</v>
      </c>
      <c r="AF96" s="257">
        <v>8.2931399999999993</v>
      </c>
      <c r="AG96" s="257">
        <v>8.8243700000000018</v>
      </c>
      <c r="AH96" s="257">
        <v>5.8656199999999998</v>
      </c>
      <c r="AI96" s="257">
        <v>10.3635</v>
      </c>
      <c r="AJ96" s="257">
        <v>10.37978</v>
      </c>
      <c r="AK96" s="257">
        <v>10.016</v>
      </c>
      <c r="AL96" s="257">
        <v>11.654999999999999</v>
      </c>
      <c r="AM96" s="257">
        <v>9.9329999999999998</v>
      </c>
      <c r="AN96" s="257">
        <v>9.0990000000000002</v>
      </c>
      <c r="AO96" s="257">
        <v>9.6739999999999995</v>
      </c>
      <c r="AP96" s="257">
        <v>10.725</v>
      </c>
      <c r="AQ96" s="257">
        <v>9.6229999999999993</v>
      </c>
      <c r="AR96" s="257">
        <v>11.286</v>
      </c>
      <c r="AS96" s="257">
        <v>11.52825</v>
      </c>
      <c r="AT96" s="257">
        <v>11.383850000000001</v>
      </c>
      <c r="AU96" s="257">
        <v>17.456220000000002</v>
      </c>
      <c r="AV96" s="257">
        <v>12.418900000000001</v>
      </c>
      <c r="AW96" s="257">
        <v>12.799110000000001</v>
      </c>
      <c r="AX96" s="257">
        <v>16.922779999999999</v>
      </c>
      <c r="AY96" s="257">
        <v>15.161290000000001</v>
      </c>
      <c r="AZ96" s="257">
        <v>13.740530000000001</v>
      </c>
      <c r="BA96" s="257">
        <v>18.67689</v>
      </c>
      <c r="BB96" s="257">
        <v>18.632390000000001</v>
      </c>
      <c r="BC96" s="257">
        <v>16.827380000000002</v>
      </c>
      <c r="BD96" s="257">
        <v>16.545999999999999</v>
      </c>
      <c r="BE96" s="259">
        <v>19.454378726530003</v>
      </c>
      <c r="BF96" s="285">
        <v>0.17256283611105916</v>
      </c>
      <c r="BG96" s="285">
        <v>3.8102855223704157E-2</v>
      </c>
      <c r="BH96" s="285">
        <v>4.5276413765784574E-3</v>
      </c>
    </row>
    <row r="97" spans="1:60" x14ac:dyDescent="0.15">
      <c r="A97" s="162" t="s">
        <v>106</v>
      </c>
      <c r="B97" s="257">
        <v>76.070000000000007</v>
      </c>
      <c r="C97" s="257">
        <v>79.349999999999994</v>
      </c>
      <c r="D97" s="257">
        <v>68.55</v>
      </c>
      <c r="E97" s="257">
        <v>73.45</v>
      </c>
      <c r="F97" s="257">
        <v>75.350000000000009</v>
      </c>
      <c r="G97" s="257">
        <v>75.400000000000006</v>
      </c>
      <c r="H97" s="257">
        <v>84.2</v>
      </c>
      <c r="I97" s="257">
        <v>85.100000000000009</v>
      </c>
      <c r="J97" s="257">
        <v>66.777999999999992</v>
      </c>
      <c r="K97" s="257">
        <v>82.68</v>
      </c>
      <c r="L97" s="257">
        <v>83.406000000000006</v>
      </c>
      <c r="M97" s="257">
        <v>83.59</v>
      </c>
      <c r="N97" s="257">
        <v>72.968000000000004</v>
      </c>
      <c r="O97" s="257">
        <v>70.047000000000011</v>
      </c>
      <c r="P97" s="257">
        <v>80.743000000000009</v>
      </c>
      <c r="Q97" s="257">
        <v>88.292000000000002</v>
      </c>
      <c r="R97" s="257">
        <v>87.594000000000008</v>
      </c>
      <c r="S97" s="257">
        <v>81.605999999999995</v>
      </c>
      <c r="T97" s="257">
        <v>84.27300000000001</v>
      </c>
      <c r="U97" s="257">
        <v>71.617000000000004</v>
      </c>
      <c r="V97" s="257">
        <v>82.873999999999995</v>
      </c>
      <c r="W97" s="257">
        <v>80.816000000000003</v>
      </c>
      <c r="X97" s="257">
        <v>74.787000000000006</v>
      </c>
      <c r="Y97" s="257">
        <v>90.290999999999997</v>
      </c>
      <c r="Z97" s="257">
        <v>91.741</v>
      </c>
      <c r="AA97" s="257">
        <v>86.89500000000001</v>
      </c>
      <c r="AB97" s="257">
        <v>94.415999999999997</v>
      </c>
      <c r="AC97" s="257">
        <v>80.045999999999992</v>
      </c>
      <c r="AD97" s="257">
        <v>92.58</v>
      </c>
      <c r="AE97" s="257">
        <v>64.462000000000003</v>
      </c>
      <c r="AF97" s="257">
        <v>78.793000000000006</v>
      </c>
      <c r="AG97" s="257">
        <v>77.173000000000002</v>
      </c>
      <c r="AH97" s="257">
        <v>86.44</v>
      </c>
      <c r="AI97" s="257">
        <v>89.079000000000008</v>
      </c>
      <c r="AJ97" s="257">
        <v>83.792000000000002</v>
      </c>
      <c r="AK97" s="257">
        <v>84.468000000000004</v>
      </c>
      <c r="AL97" s="257">
        <v>81.537000000000006</v>
      </c>
      <c r="AM97" s="257">
        <v>80.599999999999994</v>
      </c>
      <c r="AN97" s="257">
        <v>92.472000000000008</v>
      </c>
      <c r="AO97" s="257">
        <v>91.667000000000002</v>
      </c>
      <c r="AP97" s="257">
        <v>77.561499158117158</v>
      </c>
      <c r="AQ97" s="257">
        <v>88.807006062238344</v>
      </c>
      <c r="AR97" s="257">
        <v>74.509740319787298</v>
      </c>
      <c r="AS97" s="257">
        <v>75.164372920269088</v>
      </c>
      <c r="AT97" s="257">
        <v>70.466220090623423</v>
      </c>
      <c r="AU97" s="257">
        <v>88.502726947243715</v>
      </c>
      <c r="AV97" s="257">
        <v>82.486760650941562</v>
      </c>
      <c r="AW97" s="257">
        <v>77.09999026565967</v>
      </c>
      <c r="AX97" s="257">
        <v>79.331570532001251</v>
      </c>
      <c r="AY97" s="257">
        <v>81.708578044476155</v>
      </c>
      <c r="AZ97" s="257">
        <v>85.765115809081806</v>
      </c>
      <c r="BA97" s="257">
        <v>79.425874962999998</v>
      </c>
      <c r="BB97" s="257">
        <v>79.291347446000003</v>
      </c>
      <c r="BC97" s="257">
        <v>81.106789529000011</v>
      </c>
      <c r="BD97" s="257">
        <v>73.64050985099999</v>
      </c>
      <c r="BE97" s="259">
        <v>77.538466627666622</v>
      </c>
      <c r="BF97" s="285">
        <v>5.0055371020237605E-2</v>
      </c>
      <c r="BG97" s="285">
        <v>4.4159047546237229E-3</v>
      </c>
      <c r="BH97" s="285">
        <v>1.8045622258865603E-2</v>
      </c>
    </row>
    <row r="98" spans="1:60" x14ac:dyDescent="0.15">
      <c r="A98" s="162" t="s">
        <v>105</v>
      </c>
      <c r="B98" s="257">
        <v>0.58699999999999997</v>
      </c>
      <c r="C98" s="257">
        <v>0.69200000000000006</v>
      </c>
      <c r="D98" s="257">
        <v>0.72499999999999998</v>
      </c>
      <c r="E98" s="257">
        <v>0.80400000000000005</v>
      </c>
      <c r="F98" s="257">
        <v>1.014</v>
      </c>
      <c r="G98" s="257">
        <v>1.202</v>
      </c>
      <c r="H98" s="257">
        <v>1.046</v>
      </c>
      <c r="I98" s="257">
        <v>1.1539999999999999</v>
      </c>
      <c r="J98" s="257">
        <v>1.1080000000000001</v>
      </c>
      <c r="K98" s="257">
        <v>1.006</v>
      </c>
      <c r="L98" s="257">
        <v>1.0050000000000001</v>
      </c>
      <c r="M98" s="257">
        <v>0.94800000000000006</v>
      </c>
      <c r="N98" s="257">
        <v>0.76900000000000002</v>
      </c>
      <c r="O98" s="257">
        <v>0.90395061728395065</v>
      </c>
      <c r="P98" s="257">
        <v>1.103524130190797</v>
      </c>
      <c r="Q98" s="257">
        <v>1.4087542087542086</v>
      </c>
      <c r="R98" s="257">
        <v>1.5613692480359147</v>
      </c>
      <c r="S98" s="257">
        <v>1.5026711560044894</v>
      </c>
      <c r="T98" s="257">
        <v>1.7492031425364758</v>
      </c>
      <c r="U98" s="257">
        <v>3.451447811447812</v>
      </c>
      <c r="V98" s="257">
        <v>3.7684175084175084</v>
      </c>
      <c r="W98" s="257">
        <v>4.1206060606060602</v>
      </c>
      <c r="X98" s="257">
        <v>4.9658585858585864</v>
      </c>
      <c r="Y98" s="257">
        <v>5.7289337822671156</v>
      </c>
      <c r="Z98" s="257">
        <v>5.2945679012345686</v>
      </c>
      <c r="AA98" s="257">
        <v>4.0266891133557801</v>
      </c>
      <c r="AB98" s="257">
        <v>4.4493153759820432</v>
      </c>
      <c r="AC98" s="257">
        <v>4.2860000000000005</v>
      </c>
      <c r="AD98" s="257">
        <v>4.8529999999999998</v>
      </c>
      <c r="AE98" s="257">
        <v>6.4830000000000005</v>
      </c>
      <c r="AF98" s="257">
        <v>6.218</v>
      </c>
      <c r="AG98" s="257">
        <v>5.1840000000000002</v>
      </c>
      <c r="AH98" s="257">
        <v>4.173</v>
      </c>
      <c r="AI98" s="257">
        <v>4.4569999999999999</v>
      </c>
      <c r="AJ98" s="257">
        <v>7.5520000000000005</v>
      </c>
      <c r="AK98" s="257">
        <v>6.9939999999999998</v>
      </c>
      <c r="AL98" s="257">
        <v>6.0659999999999998</v>
      </c>
      <c r="AM98" s="257">
        <v>5.415</v>
      </c>
      <c r="AN98" s="257">
        <v>5.09</v>
      </c>
      <c r="AO98" s="257">
        <v>5.5730000000000004</v>
      </c>
      <c r="AP98" s="257">
        <v>6.0070000000000006</v>
      </c>
      <c r="AQ98" s="257">
        <v>6.3230000000000004</v>
      </c>
      <c r="AR98" s="257">
        <v>5.9569999999999999</v>
      </c>
      <c r="AS98" s="257">
        <v>7.8070000000000004</v>
      </c>
      <c r="AT98" s="257">
        <v>6.8900000000000006</v>
      </c>
      <c r="AU98" s="257">
        <v>6.3609999999999998</v>
      </c>
      <c r="AV98" s="257">
        <v>8.0560000000000009</v>
      </c>
      <c r="AW98" s="257">
        <v>9.2509999999999994</v>
      </c>
      <c r="AX98" s="257">
        <v>11.7987</v>
      </c>
      <c r="AY98" s="257">
        <v>13.388</v>
      </c>
      <c r="AZ98" s="257">
        <v>13.923999999999999</v>
      </c>
      <c r="BA98" s="257">
        <v>20.024000000000001</v>
      </c>
      <c r="BB98" s="257">
        <v>26.846</v>
      </c>
      <c r="BC98" s="257">
        <v>26.324999999999999</v>
      </c>
      <c r="BD98" s="257">
        <v>25.766993692547349</v>
      </c>
      <c r="BE98" s="259">
        <v>20.302947538882531</v>
      </c>
      <c r="BF98" s="285">
        <v>-0.21420887332775973</v>
      </c>
      <c r="BG98" s="285">
        <v>0.14099686965244729</v>
      </c>
      <c r="BH98" s="285">
        <v>4.7251298350735101E-3</v>
      </c>
    </row>
    <row r="99" spans="1:60" x14ac:dyDescent="0.15">
      <c r="A99" s="162" t="s">
        <v>104</v>
      </c>
      <c r="B99" s="257">
        <v>10.018779800000003</v>
      </c>
      <c r="C99" s="257">
        <v>10.805433000000001</v>
      </c>
      <c r="D99" s="257">
        <v>11.220856600000001</v>
      </c>
      <c r="E99" s="257">
        <v>11.773281600000002</v>
      </c>
      <c r="F99" s="257">
        <v>11.636280200000002</v>
      </c>
      <c r="G99" s="257">
        <v>12.670419799999999</v>
      </c>
      <c r="H99" s="257">
        <v>14.393985800000003</v>
      </c>
      <c r="I99" s="257">
        <v>15.264607600000001</v>
      </c>
      <c r="J99" s="257">
        <v>15.096670400000001</v>
      </c>
      <c r="K99" s="257">
        <v>15.18888888888889</v>
      </c>
      <c r="L99" s="257">
        <v>16.663636363636364</v>
      </c>
      <c r="M99" s="257">
        <v>15.498989898989901</v>
      </c>
      <c r="N99" s="257">
        <v>14.720202020202022</v>
      </c>
      <c r="O99" s="257">
        <v>15.659595959595961</v>
      </c>
      <c r="P99" s="257">
        <v>18.443434343434344</v>
      </c>
      <c r="Q99" s="257">
        <v>19.364646464646466</v>
      </c>
      <c r="R99" s="257">
        <v>19.679797979797982</v>
      </c>
      <c r="S99" s="257">
        <v>18.304040404040403</v>
      </c>
      <c r="T99" s="257">
        <v>19.751515151515154</v>
      </c>
      <c r="U99" s="257">
        <v>20.376767676767681</v>
      </c>
      <c r="V99" s="257">
        <v>19.707858585858588</v>
      </c>
      <c r="W99" s="257">
        <v>22.097696969696973</v>
      </c>
      <c r="X99" s="257">
        <v>21.928555555555558</v>
      </c>
      <c r="Y99" s="257">
        <v>22.962656565656566</v>
      </c>
      <c r="Z99" s="257">
        <v>22.558858585858591</v>
      </c>
      <c r="AA99" s="257">
        <v>23.185303030303032</v>
      </c>
      <c r="AB99" s="257">
        <v>22.894464646464648</v>
      </c>
      <c r="AC99" s="257">
        <v>21.09266666666667</v>
      </c>
      <c r="AD99" s="257">
        <v>23.492898989898993</v>
      </c>
      <c r="AE99" s="257">
        <v>25.83708080808081</v>
      </c>
      <c r="AF99" s="257">
        <v>27.534757575757578</v>
      </c>
      <c r="AG99" s="257">
        <v>26.182929292929295</v>
      </c>
      <c r="AH99" s="257">
        <v>23.258161616161619</v>
      </c>
      <c r="AI99" s="257">
        <v>25.319333333333336</v>
      </c>
      <c r="AJ99" s="257">
        <v>22.919535353535355</v>
      </c>
      <c r="AK99" s="257">
        <v>24.434969696969699</v>
      </c>
      <c r="AL99" s="257">
        <v>21.681161616161617</v>
      </c>
      <c r="AM99" s="257">
        <v>24.873024956565658</v>
      </c>
      <c r="AN99" s="257">
        <v>23.622796541919197</v>
      </c>
      <c r="AO99" s="257">
        <v>27.240087482323233</v>
      </c>
      <c r="AP99" s="257">
        <v>23.32755525151515</v>
      </c>
      <c r="AQ99" s="257">
        <v>23.573220454545456</v>
      </c>
      <c r="AR99" s="257">
        <v>23.640499076767679</v>
      </c>
      <c r="AS99" s="257">
        <v>22.347337640955558</v>
      </c>
      <c r="AT99" s="257">
        <v>24.217441222323238</v>
      </c>
      <c r="AU99" s="257">
        <v>24.726506242571617</v>
      </c>
      <c r="AV99" s="257">
        <v>25.110667237055861</v>
      </c>
      <c r="AW99" s="257">
        <v>22.896656025653435</v>
      </c>
      <c r="AX99" s="257">
        <v>23.029072943597377</v>
      </c>
      <c r="AY99" s="257">
        <v>24.318060761038488</v>
      </c>
      <c r="AZ99" s="257">
        <v>24.529942877452022</v>
      </c>
      <c r="BA99" s="257">
        <v>25.922510760033035</v>
      </c>
      <c r="BB99" s="257">
        <v>24.950290835296773</v>
      </c>
      <c r="BC99" s="257">
        <v>26.292667155578183</v>
      </c>
      <c r="BD99" s="257">
        <v>25.577202642598589</v>
      </c>
      <c r="BE99" s="259">
        <v>24.229932962849499</v>
      </c>
      <c r="BF99" s="285">
        <v>-5.5262950453608295E-2</v>
      </c>
      <c r="BG99" s="285">
        <v>5.4777832619534728E-3</v>
      </c>
      <c r="BH99" s="285">
        <v>5.6390619601085143E-3</v>
      </c>
    </row>
    <row r="100" spans="1:60" x14ac:dyDescent="0.15">
      <c r="A100" s="162" t="s">
        <v>103</v>
      </c>
      <c r="B100" s="257">
        <v>2.1964418000000001</v>
      </c>
      <c r="C100" s="257">
        <v>2.1964418000000001</v>
      </c>
      <c r="D100" s="257">
        <v>2.6030266000000002</v>
      </c>
      <c r="E100" s="257">
        <v>3.1289352000000004</v>
      </c>
      <c r="F100" s="257">
        <v>3.3012918000000004</v>
      </c>
      <c r="G100" s="257">
        <v>2.9212234000000006</v>
      </c>
      <c r="H100" s="257">
        <v>3.8139422000000005</v>
      </c>
      <c r="I100" s="257">
        <v>4.0128152000000004</v>
      </c>
      <c r="J100" s="257">
        <v>4.2337852000000007</v>
      </c>
      <c r="K100" s="257">
        <v>4.2558822000000003</v>
      </c>
      <c r="L100" s="257">
        <v>4.8966951999999999</v>
      </c>
      <c r="M100" s="257">
        <v>5.316538200000001</v>
      </c>
      <c r="N100" s="257">
        <v>6.3153226000000009</v>
      </c>
      <c r="O100" s="257">
        <v>7.8400156000000019</v>
      </c>
      <c r="P100" s="257">
        <v>8.4764092000000009</v>
      </c>
      <c r="Q100" s="257">
        <v>8.8874133999999998</v>
      </c>
      <c r="R100" s="257">
        <v>9.2807399999999998</v>
      </c>
      <c r="S100" s="257">
        <v>10.443042200000002</v>
      </c>
      <c r="T100" s="257">
        <v>12.095897800000001</v>
      </c>
      <c r="U100" s="257">
        <v>12.537837800000002</v>
      </c>
      <c r="V100" s="257">
        <v>13.023971800000002</v>
      </c>
      <c r="W100" s="257">
        <v>12.453869200000002</v>
      </c>
      <c r="X100" s="257">
        <v>16.373877</v>
      </c>
      <c r="Y100" s="257">
        <v>17.164949600000003</v>
      </c>
      <c r="Z100" s="257">
        <v>17.443371800000001</v>
      </c>
      <c r="AA100" s="257">
        <v>17.085400400000001</v>
      </c>
      <c r="AB100" s="257">
        <v>18.283057800000002</v>
      </c>
      <c r="AC100" s="257">
        <v>19.944752200000003</v>
      </c>
      <c r="AD100" s="257">
        <v>21.933482200000004</v>
      </c>
      <c r="AE100" s="257">
        <v>21.526897400000003</v>
      </c>
      <c r="AF100" s="257">
        <v>22.746651799999999</v>
      </c>
      <c r="AG100" s="257">
        <v>24.797253400000002</v>
      </c>
      <c r="AH100" s="257">
        <v>18.446575599999999</v>
      </c>
      <c r="AI100" s="257">
        <v>24.107827</v>
      </c>
      <c r="AJ100" s="257">
        <v>21.504800400000001</v>
      </c>
      <c r="AK100" s="257">
        <v>17.558276200000005</v>
      </c>
      <c r="AL100" s="257">
        <v>18.291896600000001</v>
      </c>
      <c r="AM100" s="257">
        <v>20.417628000000004</v>
      </c>
      <c r="AN100" s="257">
        <v>24.5975</v>
      </c>
      <c r="AO100" s="257">
        <v>26.216000000000001</v>
      </c>
      <c r="AP100" s="257">
        <v>30.699635444350818</v>
      </c>
      <c r="AQ100" s="257">
        <v>30.250880711017039</v>
      </c>
      <c r="AR100" s="257">
        <v>31.678735753029095</v>
      </c>
      <c r="AS100" s="257">
        <v>27.339064153404262</v>
      </c>
      <c r="AT100" s="257">
        <v>28.745742664833472</v>
      </c>
      <c r="AU100" s="257">
        <v>29.809981800724437</v>
      </c>
      <c r="AV100" s="257">
        <v>30.594419393150194</v>
      </c>
      <c r="AW100" s="257">
        <v>10.746540079490696</v>
      </c>
      <c r="AX100" s="257">
        <v>31.485884334704441</v>
      </c>
      <c r="AY100" s="257">
        <v>32.376305556572994</v>
      </c>
      <c r="AZ100" s="257">
        <v>32.779470653201059</v>
      </c>
      <c r="BA100" s="257">
        <v>34.577642166118991</v>
      </c>
      <c r="BB100" s="257">
        <v>30.204067008397747</v>
      </c>
      <c r="BC100" s="257">
        <v>29.479802499829624</v>
      </c>
      <c r="BD100" s="257">
        <v>36.303803419989258</v>
      </c>
      <c r="BE100" s="259">
        <v>40.287484383650359</v>
      </c>
      <c r="BF100" s="285">
        <v>0.10669972578090414</v>
      </c>
      <c r="BG100" s="285">
        <v>2.3617870687055564E-2</v>
      </c>
      <c r="BH100" s="285">
        <v>9.3761555595154727E-3</v>
      </c>
    </row>
    <row r="101" spans="1:60" x14ac:dyDescent="0.15">
      <c r="A101" s="162" t="s">
        <v>102</v>
      </c>
      <c r="B101" s="257">
        <v>1.55</v>
      </c>
      <c r="C101" s="257">
        <v>1.52</v>
      </c>
      <c r="D101" s="257">
        <v>1.68</v>
      </c>
      <c r="E101" s="257">
        <v>1.72</v>
      </c>
      <c r="F101" s="257">
        <v>1.8149999999999999</v>
      </c>
      <c r="G101" s="257">
        <v>2.097</v>
      </c>
      <c r="H101" s="257">
        <v>1.9330000000000001</v>
      </c>
      <c r="I101" s="257">
        <v>2.2069999999999999</v>
      </c>
      <c r="J101" s="257">
        <v>2.3740000000000001</v>
      </c>
      <c r="K101" s="257">
        <v>2.0510000000000002</v>
      </c>
      <c r="L101" s="257">
        <v>2.2720000000000002</v>
      </c>
      <c r="M101" s="257">
        <v>2.7949999999999999</v>
      </c>
      <c r="N101" s="257">
        <v>2.1139999999999999</v>
      </c>
      <c r="O101" s="257">
        <v>2.8109999999999999</v>
      </c>
      <c r="P101" s="257">
        <v>2.8810000000000002</v>
      </c>
      <c r="Q101" s="257">
        <v>3.5220000000000002</v>
      </c>
      <c r="R101" s="257">
        <v>3.7250000000000001</v>
      </c>
      <c r="S101" s="257">
        <v>3.7730000000000001</v>
      </c>
      <c r="T101" s="257">
        <v>3.968</v>
      </c>
      <c r="U101" s="257">
        <v>5.2780000000000005</v>
      </c>
      <c r="V101" s="257">
        <v>5.5529999999999999</v>
      </c>
      <c r="W101" s="257">
        <v>6.0170000000000003</v>
      </c>
      <c r="X101" s="257">
        <v>5.2469999999999999</v>
      </c>
      <c r="Y101" s="257">
        <v>6.2640000000000002</v>
      </c>
      <c r="Z101" s="257">
        <v>6.4850000000000003</v>
      </c>
      <c r="AA101" s="257">
        <v>6.0620000000000003</v>
      </c>
      <c r="AB101" s="257">
        <v>5.1450000000000005</v>
      </c>
      <c r="AC101" s="257">
        <v>4.4400000000000004</v>
      </c>
      <c r="AD101" s="257">
        <v>5.03</v>
      </c>
      <c r="AE101" s="257">
        <v>5.8620000000000001</v>
      </c>
      <c r="AF101" s="257">
        <v>6.2320000000000002</v>
      </c>
      <c r="AG101" s="257">
        <v>7.03</v>
      </c>
      <c r="AH101" s="257">
        <v>6.069</v>
      </c>
      <c r="AI101" s="257">
        <v>5.0659999999999998</v>
      </c>
      <c r="AJ101" s="257">
        <v>7.84</v>
      </c>
      <c r="AK101" s="257">
        <v>7.7990000000000004</v>
      </c>
      <c r="AL101" s="257">
        <v>7.1040000000000001</v>
      </c>
      <c r="AM101" s="257">
        <v>7.0329730000000001</v>
      </c>
      <c r="AN101" s="257">
        <v>7.8698199999999998</v>
      </c>
      <c r="AO101" s="257">
        <v>8.5926810000000007</v>
      </c>
      <c r="AP101" s="257">
        <v>8.3867729999999998</v>
      </c>
      <c r="AQ101" s="257">
        <v>9.9394130000000001</v>
      </c>
      <c r="AR101" s="257">
        <v>8.5634330000000016</v>
      </c>
      <c r="AS101" s="257">
        <v>9.8425340000000006</v>
      </c>
      <c r="AT101" s="257">
        <v>9.7875669999999992</v>
      </c>
      <c r="AU101" s="257">
        <v>7.8034049999999997</v>
      </c>
      <c r="AV101" s="257">
        <v>9.6975319999999989</v>
      </c>
      <c r="AW101" s="257">
        <v>10.252134</v>
      </c>
      <c r="AX101" s="257">
        <v>10.019308000000001</v>
      </c>
      <c r="AY101" s="257">
        <v>9.1372729999999986</v>
      </c>
      <c r="AZ101" s="257">
        <v>8.6650779999999994</v>
      </c>
      <c r="BA101" s="257">
        <v>8.1109150000000003</v>
      </c>
      <c r="BB101" s="257">
        <v>9.6107990000000019</v>
      </c>
      <c r="BC101" s="257">
        <v>9.383758225582044</v>
      </c>
      <c r="BD101" s="257">
        <v>8.0254919999999998</v>
      </c>
      <c r="BE101" s="259">
        <v>7.1920190000000002</v>
      </c>
      <c r="BF101" s="285">
        <v>-0.10630168532179862</v>
      </c>
      <c r="BG101" s="285">
        <v>-1.9653298774613415E-2</v>
      </c>
      <c r="BH101" s="285">
        <v>1.6738073861558122E-3</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0</v>
      </c>
      <c r="X102" s="257">
        <v>0</v>
      </c>
      <c r="Y102" s="257">
        <v>0</v>
      </c>
      <c r="Z102" s="257">
        <v>0</v>
      </c>
      <c r="AA102" s="257">
        <v>0</v>
      </c>
      <c r="AB102" s="257">
        <v>0</v>
      </c>
      <c r="AC102" s="257">
        <v>0</v>
      </c>
      <c r="AD102" s="257">
        <v>0</v>
      </c>
      <c r="AE102" s="257">
        <v>0</v>
      </c>
      <c r="AF102" s="257">
        <v>0</v>
      </c>
      <c r="AG102" s="257">
        <v>0</v>
      </c>
      <c r="AH102" s="257">
        <v>0</v>
      </c>
      <c r="AI102" s="257">
        <v>0</v>
      </c>
      <c r="AJ102" s="257">
        <v>0</v>
      </c>
      <c r="AK102" s="257">
        <v>0</v>
      </c>
      <c r="AL102" s="257">
        <v>0</v>
      </c>
      <c r="AM102" s="257">
        <v>0</v>
      </c>
      <c r="AN102" s="257">
        <v>0</v>
      </c>
      <c r="AO102" s="257">
        <v>0</v>
      </c>
      <c r="AP102" s="257">
        <v>0</v>
      </c>
      <c r="AQ102" s="257">
        <v>0</v>
      </c>
      <c r="AR102" s="257">
        <v>0</v>
      </c>
      <c r="AS102" s="257">
        <v>0</v>
      </c>
      <c r="AT102" s="257">
        <v>0</v>
      </c>
      <c r="AU102" s="257">
        <v>0</v>
      </c>
      <c r="AV102" s="257">
        <v>0</v>
      </c>
      <c r="AW102" s="257">
        <v>0</v>
      </c>
      <c r="AX102" s="257">
        <v>0</v>
      </c>
      <c r="AY102" s="257">
        <v>0</v>
      </c>
      <c r="AZ102" s="257">
        <v>0</v>
      </c>
      <c r="BA102" s="257">
        <v>0</v>
      </c>
      <c r="BB102" s="257">
        <v>0</v>
      </c>
      <c r="BC102" s="257">
        <v>0</v>
      </c>
      <c r="BD102" s="257">
        <v>0</v>
      </c>
      <c r="BE102" s="259">
        <v>0</v>
      </c>
      <c r="BF102" s="285">
        <v>0</v>
      </c>
      <c r="BG102" s="285">
        <v>0</v>
      </c>
      <c r="BH102" s="285">
        <v>0</v>
      </c>
    </row>
    <row r="103" spans="1:60" x14ac:dyDescent="0.15">
      <c r="A103" s="162" t="s">
        <v>100</v>
      </c>
      <c r="B103" s="257">
        <v>0.71042700000000003</v>
      </c>
      <c r="C103" s="257">
        <v>0.98532200000000003</v>
      </c>
      <c r="D103" s="257">
        <v>0.9531710000000001</v>
      </c>
      <c r="E103" s="257">
        <v>0.92948299999999995</v>
      </c>
      <c r="F103" s="257">
        <v>1.428512</v>
      </c>
      <c r="G103" s="257">
        <v>1.2206840000000001</v>
      </c>
      <c r="H103" s="257">
        <v>1.319976</v>
      </c>
      <c r="I103" s="257">
        <v>1.3680760000000001</v>
      </c>
      <c r="J103" s="257">
        <v>1.284465</v>
      </c>
      <c r="K103" s="257">
        <v>1.9058580000000001</v>
      </c>
      <c r="L103" s="257">
        <v>1.682809</v>
      </c>
      <c r="M103" s="257">
        <v>1.7886610000000001</v>
      </c>
      <c r="N103" s="257">
        <v>1.3927290000000001</v>
      </c>
      <c r="O103" s="257">
        <v>1.8075239999999999</v>
      </c>
      <c r="P103" s="257">
        <v>2.2961680000000002</v>
      </c>
      <c r="Q103" s="257">
        <v>1.9203749999999997</v>
      </c>
      <c r="R103" s="257">
        <v>2.5977070000000002</v>
      </c>
      <c r="S103" s="257">
        <v>1.7153620000000003</v>
      </c>
      <c r="T103" s="257">
        <v>2.2941910000000001</v>
      </c>
      <c r="U103" s="257">
        <v>1.9981430000000002</v>
      </c>
      <c r="V103" s="257">
        <v>3.1849659999999997</v>
      </c>
      <c r="W103" s="257">
        <v>3.10988</v>
      </c>
      <c r="X103" s="257">
        <v>3.9653710000000002</v>
      </c>
      <c r="Y103" s="257">
        <v>1.9872320000000001</v>
      </c>
      <c r="Z103" s="257">
        <v>2.9639689999999996</v>
      </c>
      <c r="AA103" s="257">
        <v>4.6839460000000006</v>
      </c>
      <c r="AB103" s="257">
        <v>3.486046</v>
      </c>
      <c r="AC103" s="257">
        <v>3.0974479999999995</v>
      </c>
      <c r="AD103" s="257">
        <v>4.2275489999999998</v>
      </c>
      <c r="AE103" s="257">
        <v>2.3460920000000005</v>
      </c>
      <c r="AF103" s="257">
        <v>2.7599229999999997</v>
      </c>
      <c r="AG103" s="257">
        <v>2.4243569999999997</v>
      </c>
      <c r="AH103" s="257">
        <v>2.8139920000000003</v>
      </c>
      <c r="AI103" s="257">
        <v>4.2794179999999997</v>
      </c>
      <c r="AJ103" s="257">
        <v>4.1592600000000006</v>
      </c>
      <c r="AK103" s="257">
        <v>4.0095530000000004</v>
      </c>
      <c r="AL103" s="257">
        <v>2.329938791</v>
      </c>
      <c r="AM103" s="257">
        <v>3.2327777999999996</v>
      </c>
      <c r="AN103" s="257">
        <v>4.8855765140000003</v>
      </c>
      <c r="AO103" s="257">
        <v>4.3110792</v>
      </c>
      <c r="AP103" s="257">
        <v>3.6732995950000005</v>
      </c>
      <c r="AQ103" s="257">
        <v>3.4675377450000009</v>
      </c>
      <c r="AR103" s="257">
        <v>3.6316492140000003</v>
      </c>
      <c r="AS103" s="257">
        <v>3.0701118009999999</v>
      </c>
      <c r="AT103" s="257">
        <v>2.8131711730000002</v>
      </c>
      <c r="AU103" s="257">
        <v>3.6819692490000002</v>
      </c>
      <c r="AV103" s="257">
        <v>4.5976674270000011</v>
      </c>
      <c r="AW103" s="257">
        <v>3.9690382329749987</v>
      </c>
      <c r="AX103" s="257">
        <v>4.2892674328800009</v>
      </c>
      <c r="AY103" s="257">
        <v>2.7514188395180001</v>
      </c>
      <c r="AZ103" s="257">
        <v>2.1457193063090001</v>
      </c>
      <c r="BA103" s="257">
        <v>2.8462752138190006</v>
      </c>
      <c r="BB103" s="257">
        <v>2.8088204810000006</v>
      </c>
      <c r="BC103" s="257">
        <v>3.3594178377270003</v>
      </c>
      <c r="BD103" s="257">
        <v>2.7886788020240014</v>
      </c>
      <c r="BE103" s="259">
        <v>3.8779810000000001</v>
      </c>
      <c r="BF103" s="285">
        <v>0.38681637364989818</v>
      </c>
      <c r="BG103" s="285">
        <v>-8.7406201876571998E-4</v>
      </c>
      <c r="BH103" s="285">
        <v>9.0252726545520846E-4</v>
      </c>
    </row>
    <row r="104" spans="1:60" x14ac:dyDescent="0.15">
      <c r="A104" s="162" t="s">
        <v>99</v>
      </c>
      <c r="B104" s="257">
        <v>0.36499999999999999</v>
      </c>
      <c r="C104" s="257">
        <v>0.39900000000000002</v>
      </c>
      <c r="D104" s="257">
        <v>0.41000000000000003</v>
      </c>
      <c r="E104" s="257">
        <v>0.47400000000000003</v>
      </c>
      <c r="F104" s="257">
        <v>0.54900000000000004</v>
      </c>
      <c r="G104" s="257">
        <v>0.74030000000000007</v>
      </c>
      <c r="H104" s="257">
        <v>0.82550000000000001</v>
      </c>
      <c r="I104" s="257">
        <v>0.84710000000000008</v>
      </c>
      <c r="J104" s="257">
        <v>0.6957000000000001</v>
      </c>
      <c r="K104" s="257">
        <v>0.99759999999999993</v>
      </c>
      <c r="L104" s="257">
        <v>1.0766000000000002</v>
      </c>
      <c r="M104" s="257">
        <v>1.1094999999999999</v>
      </c>
      <c r="N104" s="257">
        <v>1.2139</v>
      </c>
      <c r="O104" s="257">
        <v>1.3663000000000001</v>
      </c>
      <c r="P104" s="257">
        <v>1.4618</v>
      </c>
      <c r="Q104" s="257">
        <v>1.4801000000000002</v>
      </c>
      <c r="R104" s="257">
        <v>1.5716000000000001</v>
      </c>
      <c r="S104" s="257">
        <v>1.6075999999999999</v>
      </c>
      <c r="T104" s="257">
        <v>1.2172000000000001</v>
      </c>
      <c r="U104" s="257">
        <v>2.0922000000000001</v>
      </c>
      <c r="V104" s="257">
        <v>2.3956</v>
      </c>
      <c r="W104" s="257">
        <v>2.6450999999999998</v>
      </c>
      <c r="X104" s="257">
        <v>2.177</v>
      </c>
      <c r="Y104" s="257">
        <v>2.5966999999999998</v>
      </c>
      <c r="Z104" s="257">
        <v>2.8012000000000001</v>
      </c>
      <c r="AA104" s="257">
        <v>3.1448</v>
      </c>
      <c r="AB104" s="257">
        <v>3.1166</v>
      </c>
      <c r="AC104" s="257">
        <v>2.8999000000000001</v>
      </c>
      <c r="AD104" s="257">
        <v>3.7960000000000003</v>
      </c>
      <c r="AE104" s="257">
        <v>4.0891000000000002</v>
      </c>
      <c r="AF104" s="257">
        <v>4.5141000000000009</v>
      </c>
      <c r="AG104" s="257">
        <v>3.2519</v>
      </c>
      <c r="AH104" s="257">
        <v>3.4472700000000005</v>
      </c>
      <c r="AI104" s="257">
        <v>3.9149500000000002</v>
      </c>
      <c r="AJ104" s="257">
        <v>4.177493600920001</v>
      </c>
      <c r="AK104" s="257">
        <v>3.2042075883600001</v>
      </c>
      <c r="AL104" s="257">
        <v>3.1178436731400003</v>
      </c>
      <c r="AM104" s="257">
        <v>2.7004116790999992</v>
      </c>
      <c r="AN104" s="257">
        <v>3.3187416791</v>
      </c>
      <c r="AO104" s="257">
        <v>2.9692226770999999</v>
      </c>
      <c r="AP104" s="257">
        <v>3.4595317153799998</v>
      </c>
      <c r="AQ104" s="257">
        <v>4.6433768815000001</v>
      </c>
      <c r="AR104" s="257">
        <v>3.9564732126999997</v>
      </c>
      <c r="AS104" s="257">
        <v>4.1391929107800003</v>
      </c>
      <c r="AT104" s="257">
        <v>3.8911110714600001</v>
      </c>
      <c r="AU104" s="257">
        <v>5.64455925662</v>
      </c>
      <c r="AV104" s="257">
        <v>4.5838916647600012</v>
      </c>
      <c r="AW104" s="257">
        <v>3.3021635219599998</v>
      </c>
      <c r="AX104" s="257">
        <v>6.9292425219600009</v>
      </c>
      <c r="AY104" s="257">
        <v>4.5626485219600008</v>
      </c>
      <c r="AZ104" s="257">
        <v>5.9798899999999993</v>
      </c>
      <c r="BA104" s="257">
        <v>4.231539999999999</v>
      </c>
      <c r="BB104" s="257">
        <v>4.0313600000000003</v>
      </c>
      <c r="BC104" s="257">
        <v>6.411459999999999</v>
      </c>
      <c r="BD104" s="257">
        <v>4.8433143708959161</v>
      </c>
      <c r="BE104" s="259">
        <v>4.9762421680487341</v>
      </c>
      <c r="BF104" s="285">
        <v>2.463839799317169E-2</v>
      </c>
      <c r="BG104" s="285">
        <v>2.2131807315117102E-2</v>
      </c>
      <c r="BH104" s="285">
        <v>1.1581269315584378E-3</v>
      </c>
    </row>
    <row r="105" spans="1:60" x14ac:dyDescent="0.15">
      <c r="A105" s="162" t="s">
        <v>98</v>
      </c>
      <c r="B105" s="257">
        <v>2.5859999999999999</v>
      </c>
      <c r="C105" s="257">
        <v>2.661</v>
      </c>
      <c r="D105" s="257">
        <v>2.6339999999999999</v>
      </c>
      <c r="E105" s="257">
        <v>3.8639999999999999</v>
      </c>
      <c r="F105" s="257">
        <v>3.052</v>
      </c>
      <c r="G105" s="257">
        <v>2.8650000000000002</v>
      </c>
      <c r="H105" s="257">
        <v>3.0910000000000002</v>
      </c>
      <c r="I105" s="257">
        <v>3.6360000000000001</v>
      </c>
      <c r="J105" s="257">
        <v>3.399</v>
      </c>
      <c r="K105" s="257">
        <v>4.7050000000000001</v>
      </c>
      <c r="L105" s="257">
        <v>5.2610000000000001</v>
      </c>
      <c r="M105" s="257">
        <v>4.282</v>
      </c>
      <c r="N105" s="257">
        <v>4.0229999999999997</v>
      </c>
      <c r="O105" s="257">
        <v>4.9660000000000002</v>
      </c>
      <c r="P105" s="257">
        <v>4.5670000000000002</v>
      </c>
      <c r="Q105" s="257">
        <v>2.9260000000000002</v>
      </c>
      <c r="R105" s="257">
        <v>4.7910000000000004</v>
      </c>
      <c r="S105" s="257">
        <v>4.7812242439999997</v>
      </c>
      <c r="T105" s="257">
        <v>4.9877501390000001</v>
      </c>
      <c r="U105" s="257">
        <v>4.3853020569999996</v>
      </c>
      <c r="V105" s="257">
        <v>6.0011297400000014</v>
      </c>
      <c r="W105" s="257">
        <v>6.1299213309999985</v>
      </c>
      <c r="X105" s="257">
        <v>5.5089511079999998</v>
      </c>
      <c r="Y105" s="257">
        <v>4.6738656460000003</v>
      </c>
      <c r="Z105" s="257">
        <v>4.8634553040000004</v>
      </c>
      <c r="AA105" s="257">
        <v>6.3811796999999997</v>
      </c>
      <c r="AB105" s="257">
        <v>3.8536473140000007</v>
      </c>
      <c r="AC105" s="257">
        <v>6.5559928560000005</v>
      </c>
      <c r="AD105" s="257">
        <v>4.1088311169999994</v>
      </c>
      <c r="AE105" s="257">
        <v>5.0615251360000002</v>
      </c>
      <c r="AF105" s="257">
        <v>4.8394620019999994</v>
      </c>
      <c r="AG105" s="257">
        <v>4.7430541579999996</v>
      </c>
      <c r="AH105" s="257">
        <v>5.2454823369999994</v>
      </c>
      <c r="AI105" s="257">
        <v>6.2018574910000002</v>
      </c>
      <c r="AJ105" s="257">
        <v>5.0510247150000005</v>
      </c>
      <c r="AK105" s="257">
        <v>4.5599803519999993</v>
      </c>
      <c r="AL105" s="257">
        <v>5.0902978340000002</v>
      </c>
      <c r="AM105" s="257">
        <v>2.778901093</v>
      </c>
      <c r="AN105" s="257">
        <v>3.0345164299999996</v>
      </c>
      <c r="AO105" s="257">
        <v>3.2098691810000002</v>
      </c>
      <c r="AP105" s="257">
        <v>4.0713735959999999</v>
      </c>
      <c r="AQ105" s="257">
        <v>4.0883507669999997</v>
      </c>
      <c r="AR105" s="257">
        <v>4.4175499049999996</v>
      </c>
      <c r="AS105" s="257">
        <v>4.3051051750000005</v>
      </c>
      <c r="AT105" s="257">
        <v>3.7482881900000002</v>
      </c>
      <c r="AU105" s="257">
        <v>4.1941013059999994</v>
      </c>
      <c r="AV105" s="257">
        <v>3.9997264990000003</v>
      </c>
      <c r="AW105" s="257">
        <v>5.6695579620000007</v>
      </c>
      <c r="AX105" s="257">
        <v>5.4228897209999998</v>
      </c>
      <c r="AY105" s="257">
        <v>4.3178619179999993</v>
      </c>
      <c r="AZ105" s="257">
        <v>4.4701461250000012</v>
      </c>
      <c r="BA105" s="257">
        <v>6.5620408580000005</v>
      </c>
      <c r="BB105" s="257">
        <v>5.4468147869999992</v>
      </c>
      <c r="BC105" s="257">
        <v>4.4815841520000008</v>
      </c>
      <c r="BD105" s="257">
        <v>5.5447959130000006</v>
      </c>
      <c r="BE105" s="259">
        <v>3.0220053500000001</v>
      </c>
      <c r="BF105" s="285">
        <v>-0.45647260024204594</v>
      </c>
      <c r="BG105" s="285">
        <v>3.993275888403458E-2</v>
      </c>
      <c r="BH105" s="285">
        <v>7.0331500456719887E-4</v>
      </c>
    </row>
    <row r="106" spans="1:60" x14ac:dyDescent="0.15">
      <c r="A106" s="162" t="s">
        <v>97</v>
      </c>
      <c r="B106" s="257">
        <v>0.84099999999999997</v>
      </c>
      <c r="C106" s="257">
        <v>1.0640000000000001</v>
      </c>
      <c r="D106" s="257">
        <v>1.3680000000000001</v>
      </c>
      <c r="E106" s="257">
        <v>1.405</v>
      </c>
      <c r="F106" s="257">
        <v>1.046</v>
      </c>
      <c r="G106" s="257">
        <v>1.7870000000000001</v>
      </c>
      <c r="H106" s="257">
        <v>2.048</v>
      </c>
      <c r="I106" s="257">
        <v>1.728</v>
      </c>
      <c r="J106" s="257">
        <v>1.8800000000000001</v>
      </c>
      <c r="K106" s="257">
        <v>2.4580000000000002</v>
      </c>
      <c r="L106" s="257">
        <v>3.399</v>
      </c>
      <c r="M106" s="257">
        <v>3.637</v>
      </c>
      <c r="N106" s="257">
        <v>3.2650000000000001</v>
      </c>
      <c r="O106" s="257">
        <v>2.11</v>
      </c>
      <c r="P106" s="257">
        <v>3.2629999999999999</v>
      </c>
      <c r="Q106" s="257">
        <v>1.2730000000000001</v>
      </c>
      <c r="R106" s="257">
        <v>2.9740000000000002</v>
      </c>
      <c r="S106" s="257">
        <v>3.8360000000000003</v>
      </c>
      <c r="T106" s="257">
        <v>3.66</v>
      </c>
      <c r="U106" s="257">
        <v>4.0810000000000004</v>
      </c>
      <c r="V106" s="257">
        <v>3.6910000000000003</v>
      </c>
      <c r="W106" s="257">
        <v>5.5316999999999998</v>
      </c>
      <c r="X106" s="257">
        <v>4.0562299999999993</v>
      </c>
      <c r="Y106" s="257">
        <v>3.7181700000000002</v>
      </c>
      <c r="Z106" s="257">
        <v>5.5122100000000005</v>
      </c>
      <c r="AA106" s="257">
        <v>4.9001099999999997</v>
      </c>
      <c r="AB106" s="257">
        <v>4.5053500000000009</v>
      </c>
      <c r="AC106" s="257">
        <v>4.1589400000000003</v>
      </c>
      <c r="AD106" s="257">
        <v>3.6125010000000009</v>
      </c>
      <c r="AE106" s="257">
        <v>4.4036020000000002</v>
      </c>
      <c r="AF106" s="257">
        <v>6.5930109999999997</v>
      </c>
      <c r="AG106" s="257">
        <v>7.2150020000000001</v>
      </c>
      <c r="AH106" s="257">
        <v>7.081999999999999</v>
      </c>
      <c r="AI106" s="257">
        <v>5.0888220000000004</v>
      </c>
      <c r="AJ106" s="257">
        <v>3.4096680000000004</v>
      </c>
      <c r="AK106" s="257">
        <v>5.8914440000000008</v>
      </c>
      <c r="AL106" s="257">
        <v>6.1743449999999998</v>
      </c>
      <c r="AM106" s="257">
        <v>7.3669399999999996</v>
      </c>
      <c r="AN106" s="257">
        <v>7.2077550000000015</v>
      </c>
      <c r="AO106" s="257">
        <v>5.8962940000000001</v>
      </c>
      <c r="AP106" s="257">
        <v>5.6711810000000007</v>
      </c>
      <c r="AQ106" s="257">
        <v>7.9500500000000001</v>
      </c>
      <c r="AR106" s="257">
        <v>7.9613570000000005</v>
      </c>
      <c r="AS106" s="257">
        <v>6.9506899999999998</v>
      </c>
      <c r="AT106" s="257">
        <v>6.9657359999999988</v>
      </c>
      <c r="AU106" s="257">
        <v>5.3467530000000005</v>
      </c>
      <c r="AV106" s="257">
        <v>7.9349220000000003</v>
      </c>
      <c r="AW106" s="257">
        <v>8.4312170000000002</v>
      </c>
      <c r="AX106" s="257">
        <v>5.4120839999999992</v>
      </c>
      <c r="AY106" s="257">
        <v>5.1635729999999995</v>
      </c>
      <c r="AZ106" s="257">
        <v>3.7607329999999997</v>
      </c>
      <c r="BA106" s="257">
        <v>3.5430779999999999</v>
      </c>
      <c r="BB106" s="257">
        <v>4.6871859999999996</v>
      </c>
      <c r="BC106" s="257">
        <v>7.5970130000000005</v>
      </c>
      <c r="BD106" s="257">
        <v>6.309958</v>
      </c>
      <c r="BE106" s="259">
        <v>4.5398480000000001</v>
      </c>
      <c r="BF106" s="285">
        <v>-0.2824922061738212</v>
      </c>
      <c r="BG106" s="285">
        <v>-9.8387053579158668E-3</v>
      </c>
      <c r="BH106" s="285">
        <v>1.0565643826058707E-3</v>
      </c>
    </row>
    <row r="107" spans="1:60" x14ac:dyDescent="0.15">
      <c r="A107" s="162" t="s">
        <v>96</v>
      </c>
      <c r="B107" s="257">
        <v>0.34</v>
      </c>
      <c r="C107" s="257">
        <v>0.39</v>
      </c>
      <c r="D107" s="257">
        <v>0.43</v>
      </c>
      <c r="E107" s="257">
        <v>0.48</v>
      </c>
      <c r="F107" s="257">
        <v>0.54</v>
      </c>
      <c r="G107" s="257">
        <v>0.6</v>
      </c>
      <c r="H107" s="257">
        <v>0.61399999999999999</v>
      </c>
      <c r="I107" s="257">
        <v>0.42199999999999999</v>
      </c>
      <c r="J107" s="257">
        <v>0.42</v>
      </c>
      <c r="K107" s="257">
        <v>0.42</v>
      </c>
      <c r="L107" s="257">
        <v>0.5</v>
      </c>
      <c r="M107" s="257">
        <v>0.55700000000000005</v>
      </c>
      <c r="N107" s="257">
        <v>0.6</v>
      </c>
      <c r="O107" s="257">
        <v>0.8</v>
      </c>
      <c r="P107" s="257">
        <v>1</v>
      </c>
      <c r="Q107" s="257">
        <v>1.488</v>
      </c>
      <c r="R107" s="257">
        <v>1.5070000000000001</v>
      </c>
      <c r="S107" s="257">
        <v>1.56</v>
      </c>
      <c r="T107" s="257">
        <v>1.2230000000000001</v>
      </c>
      <c r="U107" s="257">
        <v>1.599</v>
      </c>
      <c r="V107" s="257">
        <v>1.4770000000000001</v>
      </c>
      <c r="W107" s="257">
        <v>1.407</v>
      </c>
      <c r="X107" s="257">
        <v>1.3840000000000001</v>
      </c>
      <c r="Y107" s="257">
        <v>1.7910000000000001</v>
      </c>
      <c r="Z107" s="257">
        <v>3.8380000000000001</v>
      </c>
      <c r="AA107" s="257">
        <v>5.3689999999999998</v>
      </c>
      <c r="AB107" s="257">
        <v>6.3170000000000002</v>
      </c>
      <c r="AC107" s="257">
        <v>7.2279999999999998</v>
      </c>
      <c r="AD107" s="257">
        <v>7.9649999999999999</v>
      </c>
      <c r="AE107" s="257">
        <v>9.2430000000000003</v>
      </c>
      <c r="AF107" s="257">
        <v>10.582000000000001</v>
      </c>
      <c r="AG107" s="257">
        <v>12.008000000000001</v>
      </c>
      <c r="AH107" s="257">
        <v>11.657</v>
      </c>
      <c r="AI107" s="257">
        <v>11.095000000000001</v>
      </c>
      <c r="AJ107" s="257">
        <v>13.774000000000001</v>
      </c>
      <c r="AK107" s="257">
        <v>14.551</v>
      </c>
      <c r="AL107" s="257">
        <v>18.21</v>
      </c>
      <c r="AM107" s="257">
        <v>18.198</v>
      </c>
      <c r="AN107" s="257">
        <v>18.986000000000001</v>
      </c>
      <c r="AO107" s="257">
        <v>17.818000000000001</v>
      </c>
      <c r="AP107" s="257">
        <v>16.535</v>
      </c>
      <c r="AQ107" s="257">
        <v>19.711000000000002</v>
      </c>
      <c r="AR107" s="257">
        <v>22.437000000000001</v>
      </c>
      <c r="AS107" s="257">
        <v>25.984000000000002</v>
      </c>
      <c r="AT107" s="257">
        <v>29.977</v>
      </c>
      <c r="AU107" s="257">
        <v>28.52436999999999</v>
      </c>
      <c r="AV107" s="257">
        <v>41.075670291545187</v>
      </c>
      <c r="AW107" s="257">
        <v>53.305370000000003</v>
      </c>
      <c r="AX107" s="257">
        <v>57.81968827405246</v>
      </c>
      <c r="AY107" s="257">
        <v>62.164935682215734</v>
      </c>
      <c r="AZ107" s="257">
        <v>57.170843658892132</v>
      </c>
      <c r="BA107" s="257">
        <v>66.047573892426144</v>
      </c>
      <c r="BB107" s="257">
        <v>88.762102814241473</v>
      </c>
      <c r="BC107" s="257">
        <v>84.485319673723097</v>
      </c>
      <c r="BD107" s="257">
        <v>67.722483566867965</v>
      </c>
      <c r="BE107" s="259">
        <v>68.964918246891116</v>
      </c>
      <c r="BF107" s="285">
        <v>1.5563604376720219E-2</v>
      </c>
      <c r="BG107" s="285">
        <v>8.4911895041867691E-2</v>
      </c>
      <c r="BH107" s="285">
        <v>1.6050289848688955E-2</v>
      </c>
    </row>
    <row r="108" spans="1:60" x14ac:dyDescent="0.15">
      <c r="A108" s="162" t="s">
        <v>95</v>
      </c>
      <c r="B108" s="257">
        <v>10.045999999999999</v>
      </c>
      <c r="C108" s="257">
        <v>10.029</v>
      </c>
      <c r="D108" s="257">
        <v>10.241</v>
      </c>
      <c r="E108" s="257">
        <v>10.257999999999999</v>
      </c>
      <c r="F108" s="257">
        <v>10.346</v>
      </c>
      <c r="G108" s="257">
        <v>10.376999999999999</v>
      </c>
      <c r="H108" s="257">
        <v>10.651</v>
      </c>
      <c r="I108" s="257">
        <v>11.061</v>
      </c>
      <c r="J108" s="257">
        <v>11.236000000000001</v>
      </c>
      <c r="K108" s="257">
        <v>11.518000000000001</v>
      </c>
      <c r="L108" s="257">
        <v>11.871</v>
      </c>
      <c r="M108" s="257">
        <v>12.329999999999998</v>
      </c>
      <c r="N108" s="257">
        <v>12.502000000000001</v>
      </c>
      <c r="O108" s="257">
        <v>12.893000000000002</v>
      </c>
      <c r="P108" s="257">
        <v>13.787999999999998</v>
      </c>
      <c r="Q108" s="257">
        <v>13.904415525252524</v>
      </c>
      <c r="R108" s="257">
        <v>14.096039535353537</v>
      </c>
      <c r="S108" s="257">
        <v>14.592532626262626</v>
      </c>
      <c r="T108" s="257">
        <v>14.803021965656566</v>
      </c>
      <c r="U108" s="257">
        <v>15.207168680808079</v>
      </c>
      <c r="V108" s="257">
        <v>16.721012194949495</v>
      </c>
      <c r="W108" s="257">
        <v>17.782368040861808</v>
      </c>
      <c r="X108" s="257">
        <v>18.796911381909737</v>
      </c>
      <c r="Y108" s="257">
        <v>20.78164986969697</v>
      </c>
      <c r="Z108" s="257">
        <v>21.309500077045357</v>
      </c>
      <c r="AA108" s="257">
        <v>22.261136390709233</v>
      </c>
      <c r="AB108" s="257">
        <v>21.549285236901547</v>
      </c>
      <c r="AC108" s="257">
        <v>20.645144868030311</v>
      </c>
      <c r="AD108" s="257">
        <v>20.222916703999999</v>
      </c>
      <c r="AE108" s="257">
        <v>21.362881248969696</v>
      </c>
      <c r="AF108" s="257">
        <v>21.824513898424247</v>
      </c>
      <c r="AG108" s="257">
        <v>20.840530483949497</v>
      </c>
      <c r="AH108" s="257">
        <v>18.534058311585863</v>
      </c>
      <c r="AI108" s="257">
        <v>18.515861252442466</v>
      </c>
      <c r="AJ108" s="257">
        <v>19.739449702572561</v>
      </c>
      <c r="AK108" s="257">
        <v>21.550589393381554</v>
      </c>
      <c r="AL108" s="257">
        <v>22.636627571391653</v>
      </c>
      <c r="AM108" s="257">
        <v>23.001230901130757</v>
      </c>
      <c r="AN108" s="257">
        <v>24.234853305833163</v>
      </c>
      <c r="AO108" s="257">
        <v>25.369319275654099</v>
      </c>
      <c r="AP108" s="257">
        <v>27.191082396878024</v>
      </c>
      <c r="AQ108" s="257">
        <v>29.223637111125498</v>
      </c>
      <c r="AR108" s="257">
        <v>32.459444165515201</v>
      </c>
      <c r="AS108" s="257">
        <v>34.405130706185787</v>
      </c>
      <c r="AT108" s="257">
        <v>34.159722189107022</v>
      </c>
      <c r="AU108" s="257">
        <v>40.968328358773057</v>
      </c>
      <c r="AV108" s="257">
        <v>46.992828145461381</v>
      </c>
      <c r="AW108" s="257">
        <v>47.80552634468215</v>
      </c>
      <c r="AX108" s="257">
        <v>53.491143924676464</v>
      </c>
      <c r="AY108" s="257">
        <v>53.141807532196481</v>
      </c>
      <c r="AZ108" s="257">
        <v>49.890519749181969</v>
      </c>
      <c r="BA108" s="257">
        <v>58.040632448873041</v>
      </c>
      <c r="BB108" s="257">
        <v>60.750290259651798</v>
      </c>
      <c r="BC108" s="257">
        <v>59.40185394055942</v>
      </c>
      <c r="BD108" s="257">
        <v>68.918667709711741</v>
      </c>
      <c r="BE108" s="259">
        <v>71.945558910259422</v>
      </c>
      <c r="BF108" s="285">
        <v>4.1067518123544033E-2</v>
      </c>
      <c r="BG108" s="285">
        <v>7.2709815039962766E-2</v>
      </c>
      <c r="BH108" s="285">
        <v>1.6743977999098769E-2</v>
      </c>
    </row>
    <row r="109" spans="1:60" s="161" customFormat="1" x14ac:dyDescent="0.15">
      <c r="A109" s="163" t="s">
        <v>94</v>
      </c>
      <c r="B109" s="260">
        <v>156.08955460000004</v>
      </c>
      <c r="C109" s="260">
        <v>162.31182720000004</v>
      </c>
      <c r="D109" s="260">
        <v>152.86674740000004</v>
      </c>
      <c r="E109" s="260">
        <v>168.24911900000001</v>
      </c>
      <c r="F109" s="260">
        <v>174.16380340000001</v>
      </c>
      <c r="G109" s="260">
        <v>180.71001039999999</v>
      </c>
      <c r="H109" s="260">
        <v>199.28207980000002</v>
      </c>
      <c r="I109" s="260">
        <v>205.11601300000004</v>
      </c>
      <c r="J109" s="260">
        <v>194.01162399999998</v>
      </c>
      <c r="K109" s="260">
        <v>217.90460948888892</v>
      </c>
      <c r="L109" s="260">
        <v>232.44425036363637</v>
      </c>
      <c r="M109" s="260">
        <v>233.25336989898992</v>
      </c>
      <c r="N109" s="260">
        <v>227.03831402020202</v>
      </c>
      <c r="O109" s="260">
        <v>237.04640937688001</v>
      </c>
      <c r="P109" s="260">
        <v>256.98187467362516</v>
      </c>
      <c r="Q109" s="260">
        <v>273.44721879865318</v>
      </c>
      <c r="R109" s="260">
        <v>289.72969016318746</v>
      </c>
      <c r="S109" s="260">
        <v>282.66718743030748</v>
      </c>
      <c r="T109" s="260">
        <v>299.34137079870823</v>
      </c>
      <c r="U109" s="260">
        <v>299.40669402602356</v>
      </c>
      <c r="V109" s="260">
        <v>320.04461342922559</v>
      </c>
      <c r="W109" s="260">
        <v>328.15910220216483</v>
      </c>
      <c r="X109" s="260">
        <v>326.89128123132383</v>
      </c>
      <c r="Y109" s="260">
        <v>361.78626166362068</v>
      </c>
      <c r="Z109" s="260">
        <v>388.04352986813859</v>
      </c>
      <c r="AA109" s="260">
        <v>399.27154283436806</v>
      </c>
      <c r="AB109" s="260">
        <v>410.52427237334825</v>
      </c>
      <c r="AC109" s="260">
        <v>401.52465019069695</v>
      </c>
      <c r="AD109" s="260">
        <v>440.28692061089902</v>
      </c>
      <c r="AE109" s="260">
        <v>443.29819759305042</v>
      </c>
      <c r="AF109" s="260">
        <v>483.43443187618186</v>
      </c>
      <c r="AG109" s="260">
        <v>473.40944073487873</v>
      </c>
      <c r="AH109" s="260">
        <v>475.89466766474749</v>
      </c>
      <c r="AI109" s="260">
        <v>506.67429467677579</v>
      </c>
      <c r="AJ109" s="260">
        <v>500.24296517202794</v>
      </c>
      <c r="AK109" s="260">
        <v>521.65288763071135</v>
      </c>
      <c r="AL109" s="260">
        <v>570.46357288569334</v>
      </c>
      <c r="AM109" s="260">
        <v>578.90878142979648</v>
      </c>
      <c r="AN109" s="260">
        <v>594.35430147085242</v>
      </c>
      <c r="AO109" s="260">
        <v>699.15220281607731</v>
      </c>
      <c r="AP109" s="260">
        <v>727.96063115724121</v>
      </c>
      <c r="AQ109" s="260">
        <v>801.69790504749494</v>
      </c>
      <c r="AR109" s="260">
        <v>852.17392914679931</v>
      </c>
      <c r="AS109" s="260">
        <v>997.77695930759478</v>
      </c>
      <c r="AT109" s="260">
        <v>968.0869271013471</v>
      </c>
      <c r="AU109" s="260">
        <v>1097.6221586609329</v>
      </c>
      <c r="AV109" s="260">
        <v>1117.7425828089144</v>
      </c>
      <c r="AW109" s="260">
        <v>1261.911788432421</v>
      </c>
      <c r="AX109" s="260">
        <v>1367.3643038128721</v>
      </c>
      <c r="AY109" s="260">
        <v>1521.9301687939781</v>
      </c>
      <c r="AZ109" s="260">
        <v>1565.6046808411611</v>
      </c>
      <c r="BA109" s="260">
        <v>1628.1721719022044</v>
      </c>
      <c r="BB109" s="260">
        <v>1671.4390550697713</v>
      </c>
      <c r="BC109" s="260">
        <v>1711.9958472444494</v>
      </c>
      <c r="BD109" s="260">
        <v>1791.4781996418556</v>
      </c>
      <c r="BE109" s="260">
        <v>1847.2163132285211</v>
      </c>
      <c r="BF109" s="286">
        <v>2.829566917957349E-2</v>
      </c>
      <c r="BG109" s="286">
        <v>6.3480955793807192E-2</v>
      </c>
      <c r="BH109" s="286">
        <v>0.4299049138926645</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37" t="s">
        <v>93</v>
      </c>
      <c r="B111" s="838">
        <v>923.19792385139499</v>
      </c>
      <c r="C111" s="838">
        <v>983.8170370383159</v>
      </c>
      <c r="D111" s="838">
        <v>1005.7426517183432</v>
      </c>
      <c r="E111" s="838">
        <v>1059.2890077223551</v>
      </c>
      <c r="F111" s="838">
        <v>1121.7432210732836</v>
      </c>
      <c r="G111" s="838">
        <v>1174.6475761077982</v>
      </c>
      <c r="H111" s="838">
        <v>1227.0650048078462</v>
      </c>
      <c r="I111" s="838">
        <v>1284.6303682331018</v>
      </c>
      <c r="J111" s="838">
        <v>1303.0094877727627</v>
      </c>
      <c r="K111" s="838">
        <v>1431.2649839854068</v>
      </c>
      <c r="L111" s="838">
        <v>1448.8896517184455</v>
      </c>
      <c r="M111" s="838">
        <v>1443.134705681987</v>
      </c>
      <c r="N111" s="838">
        <v>1491.6716096238526</v>
      </c>
      <c r="O111" s="838">
        <v>1614.3877251644449</v>
      </c>
      <c r="P111" s="838">
        <v>1695.1891944288891</v>
      </c>
      <c r="Q111" s="838">
        <v>1731.6524509491446</v>
      </c>
      <c r="R111" s="838">
        <v>1768.903724608565</v>
      </c>
      <c r="S111" s="838">
        <v>1800.9089205851747</v>
      </c>
      <c r="T111" s="838">
        <v>1877.7693763869188</v>
      </c>
      <c r="U111" s="838">
        <v>1941.3755562985602</v>
      </c>
      <c r="V111" s="838">
        <v>1979.7748477006253</v>
      </c>
      <c r="W111" s="838">
        <v>2006.5716475425725</v>
      </c>
      <c r="X111" s="838">
        <v>2033.7063977373443</v>
      </c>
      <c r="Y111" s="838">
        <v>2098.7209841885178</v>
      </c>
      <c r="Z111" s="838">
        <v>2087.5709129207644</v>
      </c>
      <c r="AA111" s="838">
        <v>2158.906256142408</v>
      </c>
      <c r="AB111" s="838">
        <v>2209.4104038117839</v>
      </c>
      <c r="AC111" s="838">
        <v>2209.0742547601662</v>
      </c>
      <c r="AD111" s="838">
        <v>2341.2447915432845</v>
      </c>
      <c r="AE111" s="838">
        <v>2356.8818247214995</v>
      </c>
      <c r="AF111" s="838">
        <v>2485.6334113361963</v>
      </c>
      <c r="AG111" s="838">
        <v>2520.4989937469563</v>
      </c>
      <c r="AH111" s="838">
        <v>2566.1353698195544</v>
      </c>
      <c r="AI111" s="838">
        <v>2586.9420147375245</v>
      </c>
      <c r="AJ111" s="838">
        <v>2605.6764654935096</v>
      </c>
      <c r="AK111" s="838">
        <v>2651.9625393428546</v>
      </c>
      <c r="AL111" s="838">
        <v>2583.8882649629927</v>
      </c>
      <c r="AM111" s="838">
        <v>2631.8473970027344</v>
      </c>
      <c r="AN111" s="838">
        <v>2627.6044347485413</v>
      </c>
      <c r="AO111" s="838">
        <v>2820.7452285336512</v>
      </c>
      <c r="AP111" s="838">
        <v>2916.4362241170579</v>
      </c>
      <c r="AQ111" s="838">
        <v>3027.6784699233153</v>
      </c>
      <c r="AR111" s="838">
        <v>3079.3359747395575</v>
      </c>
      <c r="AS111" s="838">
        <v>3257.3893466853301</v>
      </c>
      <c r="AT111" s="838">
        <v>3252.4984033637656</v>
      </c>
      <c r="AU111" s="838">
        <v>3435.7699008935533</v>
      </c>
      <c r="AV111" s="838">
        <v>3501.0909419197528</v>
      </c>
      <c r="AW111" s="838">
        <v>3649.8113893996574</v>
      </c>
      <c r="AX111" s="838">
        <v>3795.9299819514695</v>
      </c>
      <c r="AY111" s="838">
        <v>3894.2397419734198</v>
      </c>
      <c r="AZ111" s="838">
        <v>3885.0123389079317</v>
      </c>
      <c r="BA111" s="838">
        <v>4018.6715911641008</v>
      </c>
      <c r="BB111" s="838">
        <v>4066.718275117013</v>
      </c>
      <c r="BC111" s="838">
        <v>4176.6874957809168</v>
      </c>
      <c r="BD111" s="838">
        <v>4227.8832802318511</v>
      </c>
      <c r="BE111" s="838">
        <v>4296.8020451371731</v>
      </c>
      <c r="BF111" s="839">
        <v>1.3524230641484891E-2</v>
      </c>
      <c r="BG111" s="839">
        <v>2.6574777702427443E-2</v>
      </c>
      <c r="BH111" s="839">
        <v>1</v>
      </c>
    </row>
    <row r="112" spans="1:60" x14ac:dyDescent="0.15">
      <c r="A112" s="168" t="s">
        <v>92</v>
      </c>
      <c r="B112" s="257">
        <v>717.69401407798296</v>
      </c>
      <c r="C112" s="257">
        <v>758.81534151983874</v>
      </c>
      <c r="D112" s="257">
        <v>778.91301819957505</v>
      </c>
      <c r="E112" s="257">
        <v>800.57391742977973</v>
      </c>
      <c r="F112" s="257">
        <v>838.21243964654354</v>
      </c>
      <c r="G112" s="257">
        <v>862.21595230375272</v>
      </c>
      <c r="H112" s="257">
        <v>898.31508947758118</v>
      </c>
      <c r="I112" s="257">
        <v>937.34623185254782</v>
      </c>
      <c r="J112" s="257">
        <v>939.51213555905838</v>
      </c>
      <c r="K112" s="257">
        <v>1030.0582050161279</v>
      </c>
      <c r="L112" s="257">
        <v>1031.2318040848484</v>
      </c>
      <c r="M112" s="257">
        <v>994.76789850707098</v>
      </c>
      <c r="N112" s="257">
        <v>1001.9125347979798</v>
      </c>
      <c r="O112" s="257">
        <v>1073.5452061494952</v>
      </c>
      <c r="P112" s="257">
        <v>1119.5673857070708</v>
      </c>
      <c r="Q112" s="257">
        <v>1112.1957500929293</v>
      </c>
      <c r="R112" s="257">
        <v>1128.8446354505049</v>
      </c>
      <c r="S112" s="257">
        <v>1159.3624689535357</v>
      </c>
      <c r="T112" s="257">
        <v>1210.2927965454544</v>
      </c>
      <c r="U112" s="257">
        <v>1213.3249817979802</v>
      </c>
      <c r="V112" s="257">
        <v>1212.7939770101004</v>
      </c>
      <c r="W112" s="257">
        <v>1206.8821536747466</v>
      </c>
      <c r="X112" s="257">
        <v>1208.7665255151512</v>
      </c>
      <c r="Y112" s="257">
        <v>1223.7954393414134</v>
      </c>
      <c r="Z112" s="257">
        <v>1191.0389995757569</v>
      </c>
      <c r="AA112" s="257">
        <v>1229.4821653939389</v>
      </c>
      <c r="AB112" s="257">
        <v>1243.6626560101004</v>
      </c>
      <c r="AC112" s="257">
        <v>1230.75331080808</v>
      </c>
      <c r="AD112" s="257">
        <v>1306.9389182727261</v>
      </c>
      <c r="AE112" s="257">
        <v>1264.2761068080802</v>
      </c>
      <c r="AF112" s="257">
        <v>1351.8692811010089</v>
      </c>
      <c r="AG112" s="257">
        <v>1387.5514947863469</v>
      </c>
      <c r="AH112" s="257">
        <v>1411.7739192121207</v>
      </c>
      <c r="AI112" s="257">
        <v>1378.6342398541483</v>
      </c>
      <c r="AJ112" s="257">
        <v>1391.4637430432963</v>
      </c>
      <c r="AK112" s="257">
        <v>1395.1637010945033</v>
      </c>
      <c r="AL112" s="257">
        <v>1293.5111732553537</v>
      </c>
      <c r="AM112" s="257">
        <v>1316.561957462442</v>
      </c>
      <c r="AN112" s="257">
        <v>1292.1257195757235</v>
      </c>
      <c r="AO112" s="257">
        <v>1322.6446059179721</v>
      </c>
      <c r="AP112" s="257">
        <v>1335.2040503640794</v>
      </c>
      <c r="AQ112" s="257">
        <v>1358.698914835315</v>
      </c>
      <c r="AR112" s="257">
        <v>1323.1579074713381</v>
      </c>
      <c r="AS112" s="257">
        <v>1377.9625719775215</v>
      </c>
      <c r="AT112" s="257">
        <v>1361.3211920141036</v>
      </c>
      <c r="AU112" s="257">
        <v>1398.4217495214373</v>
      </c>
      <c r="AV112" s="257">
        <v>1436.5038131801118</v>
      </c>
      <c r="AW112" s="257">
        <v>1441.6670911271565</v>
      </c>
      <c r="AX112" s="257">
        <v>1459.2471314220795</v>
      </c>
      <c r="AY112" s="257">
        <v>1437.8757297620919</v>
      </c>
      <c r="AZ112" s="257">
        <v>1422.1534782121978</v>
      </c>
      <c r="BA112" s="257">
        <v>1449.1621828612545</v>
      </c>
      <c r="BB112" s="257">
        <v>1445.329375397411</v>
      </c>
      <c r="BC112" s="257">
        <v>1481.1422287898729</v>
      </c>
      <c r="BD112" s="257">
        <v>1444.2072667574021</v>
      </c>
      <c r="BE112" s="259">
        <v>1479.6952246770772</v>
      </c>
      <c r="BF112" s="285">
        <v>2.1773242328813502E-2</v>
      </c>
      <c r="BG112" s="285">
        <v>5.9279887749494886E-3</v>
      </c>
      <c r="BH112" s="285">
        <v>0.3443712810441652</v>
      </c>
    </row>
    <row r="113" spans="1:60" x14ac:dyDescent="0.15">
      <c r="A113" s="168" t="s">
        <v>91</v>
      </c>
      <c r="B113" s="257">
        <v>205.50390977341203</v>
      </c>
      <c r="C113" s="257">
        <v>225.00169551847765</v>
      </c>
      <c r="D113" s="257">
        <v>226.82963351876785</v>
      </c>
      <c r="E113" s="257">
        <v>258.71509029257533</v>
      </c>
      <c r="F113" s="257">
        <v>283.53078142674042</v>
      </c>
      <c r="G113" s="257">
        <v>312.43162380404533</v>
      </c>
      <c r="H113" s="257">
        <v>328.74991533026503</v>
      </c>
      <c r="I113" s="257">
        <v>347.28413638055389</v>
      </c>
      <c r="J113" s="257">
        <v>363.497352213704</v>
      </c>
      <c r="K113" s="257">
        <v>401.20677896927856</v>
      </c>
      <c r="L113" s="257">
        <v>417.6578476335967</v>
      </c>
      <c r="M113" s="257">
        <v>448.36680717491629</v>
      </c>
      <c r="N113" s="257">
        <v>489.75907482587263</v>
      </c>
      <c r="O113" s="257">
        <v>540.84251901494952</v>
      </c>
      <c r="P113" s="257">
        <v>575.62180872181852</v>
      </c>
      <c r="Q113" s="257">
        <v>619.45670085621612</v>
      </c>
      <c r="R113" s="257">
        <v>640.05908915805981</v>
      </c>
      <c r="S113" s="257">
        <v>641.54645163163923</v>
      </c>
      <c r="T113" s="257">
        <v>667.47657984146326</v>
      </c>
      <c r="U113" s="257">
        <v>728.05057450058041</v>
      </c>
      <c r="V113" s="257">
        <v>766.98087069052588</v>
      </c>
      <c r="W113" s="257">
        <v>799.68949386782685</v>
      </c>
      <c r="X113" s="257">
        <v>824.93987222219289</v>
      </c>
      <c r="Y113" s="257">
        <v>874.92554484710411</v>
      </c>
      <c r="Z113" s="257">
        <v>896.53191334500684</v>
      </c>
      <c r="AA113" s="257">
        <v>929.42409074846773</v>
      </c>
      <c r="AB113" s="257">
        <v>965.747747801684</v>
      </c>
      <c r="AC113" s="257">
        <v>978.32094395208514</v>
      </c>
      <c r="AD113" s="257">
        <v>1034.3058732705572</v>
      </c>
      <c r="AE113" s="257">
        <v>1092.6057179134193</v>
      </c>
      <c r="AF113" s="257">
        <v>1133.7641302351874</v>
      </c>
      <c r="AG113" s="257">
        <v>1132.9474989606083</v>
      </c>
      <c r="AH113" s="257">
        <v>1154.3614506074321</v>
      </c>
      <c r="AI113" s="257">
        <v>1208.3077748833755</v>
      </c>
      <c r="AJ113" s="257">
        <v>1214.2127224502151</v>
      </c>
      <c r="AK113" s="257">
        <v>1256.7988382483516</v>
      </c>
      <c r="AL113" s="257">
        <v>1290.3770917076401</v>
      </c>
      <c r="AM113" s="257">
        <v>1315.2854395402931</v>
      </c>
      <c r="AN113" s="257">
        <v>1335.4787151728176</v>
      </c>
      <c r="AO113" s="257">
        <v>1498.1006226156774</v>
      </c>
      <c r="AP113" s="257">
        <v>1581.2321737529787</v>
      </c>
      <c r="AQ113" s="257">
        <v>1668.979555088001</v>
      </c>
      <c r="AR113" s="257">
        <v>1756.1780672682191</v>
      </c>
      <c r="AS113" s="257">
        <v>1879.4267747078095</v>
      </c>
      <c r="AT113" s="257">
        <v>1891.1772113496638</v>
      </c>
      <c r="AU113" s="257">
        <v>2037.3481513721163</v>
      </c>
      <c r="AV113" s="257">
        <v>2064.587128739643</v>
      </c>
      <c r="AW113" s="257">
        <v>2208.1442982725025</v>
      </c>
      <c r="AX113" s="257">
        <v>2336.6828505293915</v>
      </c>
      <c r="AY113" s="257">
        <v>2456.3640122113288</v>
      </c>
      <c r="AZ113" s="257">
        <v>2462.858860695736</v>
      </c>
      <c r="BA113" s="257">
        <v>2569.5094083028457</v>
      </c>
      <c r="BB113" s="257">
        <v>2621.3888997196009</v>
      </c>
      <c r="BC113" s="257">
        <v>2695.5452669910428</v>
      </c>
      <c r="BD113" s="257">
        <v>2783.6760134744468</v>
      </c>
      <c r="BE113" s="259">
        <v>2817.1068204600961</v>
      </c>
      <c r="BF113" s="285">
        <v>9.2445362500623851E-3</v>
      </c>
      <c r="BG113" s="285">
        <v>3.9414201106033886E-2</v>
      </c>
      <c r="BH113" s="285">
        <v>0.65562871895583485</v>
      </c>
    </row>
    <row r="114" spans="1:60" x14ac:dyDescent="0.15">
      <c r="A114" s="272" t="s">
        <v>90</v>
      </c>
      <c r="B114" s="273">
        <v>211.80603395353535</v>
      </c>
      <c r="C114" s="273">
        <v>230.45380928080806</v>
      </c>
      <c r="D114" s="273">
        <v>222.19262392929295</v>
      </c>
      <c r="E114" s="273">
        <v>226.58089728888891</v>
      </c>
      <c r="F114" s="273">
        <v>222.45789934545462</v>
      </c>
      <c r="G114" s="273">
        <v>234.7227280242424</v>
      </c>
      <c r="H114" s="273">
        <v>233.22775148080808</v>
      </c>
      <c r="I114" s="273">
        <v>244.83639137979796</v>
      </c>
      <c r="J114" s="273">
        <v>243.53210457979799</v>
      </c>
      <c r="K114" s="273">
        <v>263.01742550303032</v>
      </c>
      <c r="L114" s="273">
        <v>264.90544630909091</v>
      </c>
      <c r="M114" s="273">
        <v>231.16280338181821</v>
      </c>
      <c r="N114" s="273">
        <v>307.58570018181814</v>
      </c>
      <c r="O114" s="273">
        <v>299.47946189898994</v>
      </c>
      <c r="P114" s="273">
        <v>313.92371927070701</v>
      </c>
      <c r="Q114" s="273">
        <v>297.70766631717169</v>
      </c>
      <c r="R114" s="273">
        <v>293.82300645454552</v>
      </c>
      <c r="S114" s="273">
        <v>288.88767968888897</v>
      </c>
      <c r="T114" s="273">
        <v>294.68158328080813</v>
      </c>
      <c r="U114" s="273">
        <v>298.86560074747473</v>
      </c>
      <c r="V114" s="273">
        <v>305.17214583434338</v>
      </c>
      <c r="W114" s="273">
        <v>288.30337438989903</v>
      </c>
      <c r="X114" s="273">
        <v>316.56955659595963</v>
      </c>
      <c r="Y114" s="273">
        <v>334.19867586262637</v>
      </c>
      <c r="Z114" s="273">
        <v>272.93823703030301</v>
      </c>
      <c r="AA114" s="273">
        <v>284.80560606060607</v>
      </c>
      <c r="AB114" s="273">
        <v>298.44077979797981</v>
      </c>
      <c r="AC114" s="273">
        <v>310.62718080808077</v>
      </c>
      <c r="AD114" s="273">
        <v>318.56279337373741</v>
      </c>
      <c r="AE114" s="273">
        <v>327.96689797979792</v>
      </c>
      <c r="AF114" s="273">
        <v>326.96259270707077</v>
      </c>
      <c r="AG114" s="273">
        <v>325.43333019191925</v>
      </c>
      <c r="AH114" s="273">
        <v>334.7315184040404</v>
      </c>
      <c r="AI114" s="273">
        <v>345.71980158585859</v>
      </c>
      <c r="AJ114" s="273">
        <v>343.53730414343443</v>
      </c>
      <c r="AK114" s="273">
        <v>356.19458542923792</v>
      </c>
      <c r="AL114" s="273">
        <v>375.73853360992615</v>
      </c>
      <c r="AM114" s="273">
        <v>316.3865238495373</v>
      </c>
      <c r="AN114" s="273">
        <v>306.02124009048003</v>
      </c>
      <c r="AO114" s="273">
        <v>324.99822350505053</v>
      </c>
      <c r="AP114" s="273">
        <v>307.4220837006809</v>
      </c>
      <c r="AQ114" s="273">
        <v>310.99387149691114</v>
      </c>
      <c r="AR114" s="273">
        <v>309.03978805579584</v>
      </c>
      <c r="AS114" s="273">
        <v>327.23526607266518</v>
      </c>
      <c r="AT114" s="273">
        <v>330.13639627066294</v>
      </c>
      <c r="AU114" s="273">
        <v>372.87193233834518</v>
      </c>
      <c r="AV114" s="273">
        <v>307.13723718976496</v>
      </c>
      <c r="AW114" s="273">
        <v>330.95712221367603</v>
      </c>
      <c r="AX114" s="273">
        <v>366.74239816270426</v>
      </c>
      <c r="AY114" s="273">
        <v>368.92008930906684</v>
      </c>
      <c r="AZ114" s="273">
        <v>333.65754024096879</v>
      </c>
      <c r="BA114" s="273">
        <v>342.67196534689162</v>
      </c>
      <c r="BB114" s="273">
        <v>291.29009797979796</v>
      </c>
      <c r="BC114" s="273">
        <v>342.85286807780813</v>
      </c>
      <c r="BD114" s="273">
        <v>317.13126490919387</v>
      </c>
      <c r="BE114" s="260">
        <v>342.01034745999146</v>
      </c>
      <c r="BF114" s="292">
        <v>7.550383925847548E-2</v>
      </c>
      <c r="BG114" s="292">
        <v>-4.0109463850785954E-3</v>
      </c>
      <c r="BH114" s="292">
        <v>7.9596486844688466E-2</v>
      </c>
    </row>
    <row r="115" spans="1:60" x14ac:dyDescent="0.15">
      <c r="A115" s="300"/>
      <c r="B115" s="287"/>
      <c r="C115" s="287"/>
      <c r="D115" s="287"/>
      <c r="E115" s="287"/>
      <c r="F115" s="287"/>
      <c r="G115" s="287"/>
      <c r="H115" s="287"/>
      <c r="I115" s="287"/>
      <c r="J115" s="287"/>
      <c r="K115" s="287"/>
      <c r="L115" s="287"/>
      <c r="M115" s="287"/>
      <c r="N115" s="287"/>
      <c r="O115" s="287"/>
      <c r="P115" s="287"/>
      <c r="Q115" s="287"/>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8"/>
      <c r="BF115" s="289"/>
      <c r="BG115" s="289"/>
      <c r="BH115" s="289"/>
    </row>
    <row r="116" spans="1:60" x14ac:dyDescent="0.15">
      <c r="A116" s="302" t="s">
        <v>89</v>
      </c>
      <c r="B116" s="287"/>
      <c r="C116" s="287"/>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8"/>
      <c r="BF116" s="289"/>
      <c r="BG116" s="289"/>
      <c r="BH116" s="289"/>
    </row>
    <row r="117" spans="1:60" x14ac:dyDescent="0.15">
      <c r="A117" s="168" t="s">
        <v>910</v>
      </c>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1"/>
      <c r="BF117" s="300"/>
      <c r="BG117" s="300"/>
      <c r="BH117" s="300"/>
    </row>
    <row r="118" spans="1:60" x14ac:dyDescent="0.15">
      <c r="A118" s="168" t="s">
        <v>215</v>
      </c>
    </row>
    <row r="119" spans="1:60" x14ac:dyDescent="0.15">
      <c r="A119" s="168" t="s">
        <v>326</v>
      </c>
    </row>
    <row r="120" spans="1:60" x14ac:dyDescent="0.15">
      <c r="A120" s="168" t="s">
        <v>84</v>
      </c>
    </row>
    <row r="121" spans="1:60" x14ac:dyDescent="0.15">
      <c r="A121" s="168" t="s">
        <v>83</v>
      </c>
    </row>
    <row r="122" spans="1:60" x14ac:dyDescent="0.15">
      <c r="A122" s="168" t="s">
        <v>661</v>
      </c>
    </row>
    <row r="123" spans="1:60" x14ac:dyDescent="0.15">
      <c r="A123" s="161" t="s">
        <v>902</v>
      </c>
    </row>
    <row r="124" spans="1:60" x14ac:dyDescent="0.15">
      <c r="A124" s="161" t="s">
        <v>223</v>
      </c>
    </row>
  </sheetData>
  <mergeCells count="1">
    <mergeCell ref="BF2:BG2"/>
  </mergeCells>
  <conditionalFormatting sqref="BF4:BH53 BF55:BH116">
    <cfRule type="cellIs" dxfId="197" priority="5" operator="lessThanOrEqual">
      <formula>0</formula>
    </cfRule>
    <cfRule type="cellIs" dxfId="196" priority="6" operator="greaterThan">
      <formula>0</formula>
    </cfRule>
  </conditionalFormatting>
  <conditionalFormatting sqref="BF4:BH53 BF55:BH56">
    <cfRule type="cellIs" dxfId="195" priority="3" operator="lessThanOrEqual">
      <formula>0</formula>
    </cfRule>
    <cfRule type="cellIs" dxfId="194" priority="4" operator="greaterThan">
      <formula>0</formula>
    </cfRule>
  </conditionalFormatting>
  <conditionalFormatting sqref="BF54:BH54">
    <cfRule type="cellIs" dxfId="193" priority="1" operator="lessThanOrEqual">
      <formula>0</formula>
    </cfRule>
    <cfRule type="cellIs" dxfId="192" priority="2" operator="greaterThan">
      <formula>0</formula>
    </cfRule>
  </conditionalFormatting>
  <hyperlinks>
    <hyperlink ref="L1" location="Contents!A1" display="Contents" xr:uid="{AF91CE0B-BE73-467B-9B98-BB44D980AECC}"/>
    <hyperlink ref="BJ1" location="Contents!A1" display="Contents" xr:uid="{92201FB4-0E09-4FE2-B217-5F2411146C2E}"/>
  </hyperlinks>
  <pageMargins left="0.75" right="0.75" top="1" bottom="1" header="0.5" footer="0.5"/>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BC1E-7D5D-4FA6-B0B0-86ACD190FCD9}">
  <dimension ref="A1:BJ125"/>
  <sheetViews>
    <sheetView showGridLines="0" workbookViewId="0">
      <pane xSplit="1" ySplit="3" topLeftCell="AQ100"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9.5" style="168" customWidth="1"/>
    <col min="59" max="59" width="12" style="168" customWidth="1"/>
    <col min="60" max="60" width="8" style="168" customWidth="1"/>
    <col min="61" max="16384" width="9" style="168"/>
  </cols>
  <sheetData>
    <row r="1" spans="1:62" ht="13" x14ac:dyDescent="0.15">
      <c r="A1" s="836" t="s">
        <v>911</v>
      </c>
      <c r="L1" s="30" t="s">
        <v>199</v>
      </c>
      <c r="BH1" s="829"/>
      <c r="BJ1" s="30" t="s">
        <v>199</v>
      </c>
    </row>
    <row r="2" spans="1:62" x14ac:dyDescent="0.15">
      <c r="BF2" s="1229" t="s">
        <v>197</v>
      </c>
      <c r="BG2" s="1229"/>
      <c r="BH2" s="829" t="s">
        <v>196</v>
      </c>
    </row>
    <row r="3" spans="1:62" x14ac:dyDescent="0.15">
      <c r="A3" s="168" t="s">
        <v>195</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1.1808799999999999</v>
      </c>
      <c r="C5" s="311">
        <v>1.31</v>
      </c>
      <c r="D5" s="311">
        <v>1.33924</v>
      </c>
      <c r="E5" s="311">
        <v>1.3620000000000001</v>
      </c>
      <c r="F5" s="311">
        <v>1.5063800000000005</v>
      </c>
      <c r="G5" s="311">
        <v>1.5813700000000002</v>
      </c>
      <c r="H5" s="311">
        <v>1.6246100000000003</v>
      </c>
      <c r="I5" s="311">
        <v>1.8163899999999999</v>
      </c>
      <c r="J5" s="311">
        <v>1.9465400000000004</v>
      </c>
      <c r="K5" s="311">
        <v>2.1066699999999998</v>
      </c>
      <c r="L5" s="311">
        <v>2.0247000000000006</v>
      </c>
      <c r="M5" s="311">
        <v>2.1268899999999999</v>
      </c>
      <c r="N5" s="311">
        <v>2.20147</v>
      </c>
      <c r="O5" s="311">
        <v>2.3525399999999999</v>
      </c>
      <c r="P5" s="311">
        <v>2.4412100000000003</v>
      </c>
      <c r="Q5" s="311">
        <v>2.5114799999999997</v>
      </c>
      <c r="R5" s="311">
        <v>2.6601499999999998</v>
      </c>
      <c r="S5" s="311">
        <v>2.57795</v>
      </c>
      <c r="T5" s="311">
        <v>2.6595200000000001</v>
      </c>
      <c r="U5" s="311">
        <v>2.8612300000000004</v>
      </c>
      <c r="V5" s="311">
        <v>3.0364499999999999</v>
      </c>
      <c r="W5" s="311">
        <v>3.1063499999999999</v>
      </c>
      <c r="X5" s="311">
        <v>3.1620600000000003</v>
      </c>
      <c r="Y5" s="311">
        <v>3.0743500000000004</v>
      </c>
      <c r="Z5" s="311">
        <v>2.9044974444444445</v>
      </c>
      <c r="AA5" s="311">
        <v>2.9568332323232327</v>
      </c>
      <c r="AB5" s="311">
        <v>3.072759919191919</v>
      </c>
      <c r="AC5" s="311">
        <v>3.1517465454545457</v>
      </c>
      <c r="AD5" s="311">
        <v>3.2221389797979798</v>
      </c>
      <c r="AE5" s="311">
        <v>3.2785558080808084</v>
      </c>
      <c r="AF5" s="311">
        <v>3.340597343434343</v>
      </c>
      <c r="AG5" s="311">
        <v>3.5459207474747476</v>
      </c>
      <c r="AH5" s="311">
        <v>3.4867962121212126</v>
      </c>
      <c r="AI5" s="311">
        <v>3.3086992525252521</v>
      </c>
      <c r="AJ5" s="311">
        <v>3.4500078282828284</v>
      </c>
      <c r="AK5" s="311">
        <v>3.5676007777777787</v>
      </c>
      <c r="AL5" s="311">
        <v>3.2936829533648169</v>
      </c>
      <c r="AM5" s="311">
        <v>3.4476786985337244</v>
      </c>
      <c r="AN5" s="311">
        <v>3.2967514609557105</v>
      </c>
      <c r="AO5" s="311">
        <v>3.2977674632310356</v>
      </c>
      <c r="AP5" s="311">
        <v>3.5050145362485612</v>
      </c>
      <c r="AQ5" s="311">
        <v>3.3957078450543161</v>
      </c>
      <c r="AR5" s="311">
        <v>3.5153802073863623</v>
      </c>
      <c r="AS5" s="311">
        <v>3.5873057600225846</v>
      </c>
      <c r="AT5" s="311">
        <v>3.482047714365879</v>
      </c>
      <c r="AU5" s="311">
        <v>3.298274531511431</v>
      </c>
      <c r="AV5" s="311">
        <v>3.5052274273835899</v>
      </c>
      <c r="AW5" s="311">
        <v>3.5261134462809895</v>
      </c>
      <c r="AX5" s="311">
        <v>3.6110661067907972</v>
      </c>
      <c r="AY5" s="311">
        <v>3.5043539493739773</v>
      </c>
      <c r="AZ5" s="311">
        <v>3.480688586580083</v>
      </c>
      <c r="BA5" s="311">
        <v>3.4894178144163499</v>
      </c>
      <c r="BB5" s="311">
        <v>3.5512864636363641</v>
      </c>
      <c r="BC5" s="311">
        <v>3.4527354460393411</v>
      </c>
      <c r="BD5" s="311">
        <v>3.3845128371465578</v>
      </c>
      <c r="BE5" s="312">
        <v>3.4165148264046419</v>
      </c>
      <c r="BF5" s="285">
        <v>6.6973447541538444E-3</v>
      </c>
      <c r="BG5" s="285">
        <v>-2.837024669765098E-3</v>
      </c>
      <c r="BH5" s="285">
        <v>8.9525170542288826E-2</v>
      </c>
    </row>
    <row r="6" spans="1:62" x14ac:dyDescent="0.15">
      <c r="A6" s="168" t="s">
        <v>192</v>
      </c>
      <c r="B6" s="311">
        <v>8.863E-2</v>
      </c>
      <c r="C6" s="311">
        <v>0.10118000000000002</v>
      </c>
      <c r="D6" s="311">
        <v>0.11017</v>
      </c>
      <c r="E6" s="311">
        <v>0.12642</v>
      </c>
      <c r="F6" s="311">
        <v>0.13406000000000001</v>
      </c>
      <c r="G6" s="311">
        <v>0.15005000000000002</v>
      </c>
      <c r="H6" s="311">
        <v>0.14572000000000002</v>
      </c>
      <c r="I6" s="311">
        <v>0.15531</v>
      </c>
      <c r="J6" s="311">
        <v>0.16370999999999999</v>
      </c>
      <c r="K6" s="311">
        <v>0.16708000000000003</v>
      </c>
      <c r="L6" s="311">
        <v>0.15182000000000001</v>
      </c>
      <c r="M6" s="311">
        <v>0.17255000000000001</v>
      </c>
      <c r="N6" s="311">
        <v>0.19193000000000005</v>
      </c>
      <c r="O6" s="311">
        <v>0.16216999999999998</v>
      </c>
      <c r="P6" s="311">
        <v>0.18008000000000002</v>
      </c>
      <c r="Q6" s="311">
        <v>0.1691</v>
      </c>
      <c r="R6" s="311">
        <v>0.24618000000000004</v>
      </c>
      <c r="S6" s="311">
        <v>0.22924</v>
      </c>
      <c r="T6" s="311">
        <v>0.20733000000000004</v>
      </c>
      <c r="U6" s="311">
        <v>0.23603000000000002</v>
      </c>
      <c r="V6" s="311">
        <v>0.28427291666665877</v>
      </c>
      <c r="W6" s="311">
        <v>0.21297499999999403</v>
      </c>
      <c r="X6" s="311">
        <v>0.19285194444443904</v>
      </c>
      <c r="Y6" s="311">
        <v>0.21836111111110498</v>
      </c>
      <c r="Z6" s="311">
        <v>0.25354194444443734</v>
      </c>
      <c r="AA6" s="311">
        <v>0.24480944444443756</v>
      </c>
      <c r="AB6" s="311">
        <v>0.22625263888888258</v>
      </c>
      <c r="AC6" s="311">
        <v>0.26813694444443698</v>
      </c>
      <c r="AD6" s="311">
        <v>0.26654930555554812</v>
      </c>
      <c r="AE6" s="311">
        <v>0.20271319444443875</v>
      </c>
      <c r="AF6" s="311">
        <v>0.27598666666665894</v>
      </c>
      <c r="AG6" s="311">
        <v>0.31336277777776894</v>
      </c>
      <c r="AH6" s="311">
        <v>0.26362097222221487</v>
      </c>
      <c r="AI6" s="311">
        <v>0.24592944444443757</v>
      </c>
      <c r="AJ6" s="311">
        <v>0.32712319999999079</v>
      </c>
      <c r="AK6" s="311">
        <v>0.33074879999999079</v>
      </c>
      <c r="AL6" s="311">
        <v>0.28250684999999209</v>
      </c>
      <c r="AM6" s="311">
        <v>0.24540795290321893</v>
      </c>
      <c r="AN6" s="311">
        <v>0.19470431826922532</v>
      </c>
      <c r="AO6" s="311">
        <v>0.24534956831209498</v>
      </c>
      <c r="AP6" s="311">
        <v>0.26832564367087841</v>
      </c>
      <c r="AQ6" s="311">
        <v>0.29297551147797907</v>
      </c>
      <c r="AR6" s="311">
        <v>0.26143563421874255</v>
      </c>
      <c r="AS6" s="311">
        <v>0.37274895046582784</v>
      </c>
      <c r="AT6" s="311">
        <v>0.252374496913573</v>
      </c>
      <c r="AU6" s="311">
        <v>0.34878359233127837</v>
      </c>
      <c r="AV6" s="311">
        <v>0.33837647149389266</v>
      </c>
      <c r="AW6" s="311">
        <v>0.29589910742423392</v>
      </c>
      <c r="AX6" s="311">
        <v>0.2582688106927637</v>
      </c>
      <c r="AY6" s="311">
        <v>0.35632297245507949</v>
      </c>
      <c r="AZ6" s="311">
        <v>0.28133367291665851</v>
      </c>
      <c r="BA6" s="311">
        <v>0.27791094778105696</v>
      </c>
      <c r="BB6" s="311">
        <v>0.2866289024999919</v>
      </c>
      <c r="BC6" s="311">
        <v>0.29066023391812046</v>
      </c>
      <c r="BD6" s="311">
        <v>0.21045116317077342</v>
      </c>
      <c r="BE6" s="312">
        <v>0.23835524181263995</v>
      </c>
      <c r="BF6" s="285">
        <v>0.12949719260835191</v>
      </c>
      <c r="BG6" s="285">
        <v>-1.8002038107454488E-2</v>
      </c>
      <c r="BH6" s="285">
        <v>6.2457781561512772E-3</v>
      </c>
    </row>
    <row r="7" spans="1:62" x14ac:dyDescent="0.15">
      <c r="A7" s="168" t="s">
        <v>191</v>
      </c>
      <c r="B7" s="311">
        <v>1.9897408585858589</v>
      </c>
      <c r="C7" s="311">
        <v>1.999369070707071</v>
      </c>
      <c r="D7" s="311">
        <v>2.2722081313131315</v>
      </c>
      <c r="E7" s="311">
        <v>2.2815470505050501</v>
      </c>
      <c r="F7" s="311">
        <v>2.5602852222222223</v>
      </c>
      <c r="G7" s="311">
        <v>2.534923656565657</v>
      </c>
      <c r="H7" s="311">
        <v>2.7225399898989897</v>
      </c>
      <c r="I7" s="311">
        <v>2.7871598787878793</v>
      </c>
      <c r="J7" s="311">
        <v>2.7821270101010103</v>
      </c>
      <c r="K7" s="311">
        <v>3.0728465151515154</v>
      </c>
      <c r="L7" s="311">
        <v>3.0621482121212127</v>
      </c>
      <c r="M7" s="311">
        <v>2.8982246262626266</v>
      </c>
      <c r="N7" s="311">
        <v>2.2585725959595959</v>
      </c>
      <c r="O7" s="311">
        <v>2.8632850909090912</v>
      </c>
      <c r="P7" s="311">
        <v>2.8593532929292937</v>
      </c>
      <c r="Q7" s="311">
        <v>2.820021111111112</v>
      </c>
      <c r="R7" s="311">
        <v>2.6650976161616162</v>
      </c>
      <c r="S7" s="311">
        <v>3.155293060606061</v>
      </c>
      <c r="T7" s="311">
        <v>3.3867763131313127</v>
      </c>
      <c r="U7" s="311">
        <v>3.2758723737373745</v>
      </c>
      <c r="V7" s="311">
        <v>2.8718236161616164</v>
      </c>
      <c r="W7" s="311">
        <v>2.9697496868686866</v>
      </c>
      <c r="X7" s="311">
        <v>2.5541019494949495</v>
      </c>
      <c r="Y7" s="311">
        <v>2.2838464949494957</v>
      </c>
      <c r="Z7" s="311">
        <v>2.7472417777777771</v>
      </c>
      <c r="AA7" s="311">
        <v>2.9228091414141426</v>
      </c>
      <c r="AB7" s="311">
        <v>2.8732601414141414</v>
      </c>
      <c r="AC7" s="311">
        <v>2.5142567777777787</v>
      </c>
      <c r="AD7" s="311">
        <v>2.7925094545454545</v>
      </c>
      <c r="AE7" s="311">
        <v>2.593413212121213</v>
      </c>
      <c r="AF7" s="311">
        <v>3.1121981515151518</v>
      </c>
      <c r="AG7" s="311">
        <v>3.4754947979797985</v>
      </c>
      <c r="AH7" s="311">
        <v>3.5597312121212124</v>
      </c>
      <c r="AI7" s="311">
        <v>3.2208927373737373</v>
      </c>
      <c r="AJ7" s="311">
        <v>3.1660518181818182</v>
      </c>
      <c r="AK7" s="311">
        <v>2.7276135050505053</v>
      </c>
      <c r="AL7" s="311">
        <v>2.0887480519480519</v>
      </c>
      <c r="AM7" s="311">
        <v>2.5483638422287394</v>
      </c>
      <c r="AN7" s="311">
        <v>2.6477921829836824</v>
      </c>
      <c r="AO7" s="311">
        <v>2.5586535414012741</v>
      </c>
      <c r="AP7" s="311">
        <v>2.5799648670886066</v>
      </c>
      <c r="AQ7" s="311">
        <v>2.7476876832475692</v>
      </c>
      <c r="AR7" s="311">
        <v>2.3241088488636357</v>
      </c>
      <c r="AS7" s="311">
        <v>2.3857913557312247</v>
      </c>
      <c r="AT7" s="311">
        <v>2.5644790869809189</v>
      </c>
      <c r="AU7" s="311">
        <v>2.414909609035135</v>
      </c>
      <c r="AV7" s="311">
        <v>2.9489382461197322</v>
      </c>
      <c r="AW7" s="311">
        <v>2.5410057074380146</v>
      </c>
      <c r="AX7" s="311">
        <v>2.4567546276013124</v>
      </c>
      <c r="AY7" s="311">
        <v>2.343104114316819</v>
      </c>
      <c r="AZ7" s="311">
        <v>2.2444838468614696</v>
      </c>
      <c r="BA7" s="311">
        <v>2.3879195492200087</v>
      </c>
      <c r="BB7" s="311">
        <v>2.6712580181818182</v>
      </c>
      <c r="BC7" s="311">
        <v>2.5903937533227013</v>
      </c>
      <c r="BD7" s="311">
        <v>2.5447670465904437</v>
      </c>
      <c r="BE7" s="312">
        <v>2.5639176955514329</v>
      </c>
      <c r="BF7" s="285">
        <v>4.7726998712633861E-3</v>
      </c>
      <c r="BG7" s="285">
        <v>-7.713284675108234E-4</v>
      </c>
      <c r="BH7" s="285">
        <v>6.7184010786859302E-2</v>
      </c>
    </row>
    <row r="8" spans="1:62" s="161" customFormat="1" x14ac:dyDescent="0.15">
      <c r="A8" s="163" t="s">
        <v>190</v>
      </c>
      <c r="B8" s="313">
        <v>3.2592508585858591</v>
      </c>
      <c r="C8" s="313">
        <v>3.4105490707070709</v>
      </c>
      <c r="D8" s="313">
        <v>3.7216181313131314</v>
      </c>
      <c r="E8" s="313">
        <v>3.7699670505050502</v>
      </c>
      <c r="F8" s="313">
        <v>4.2007252222222231</v>
      </c>
      <c r="G8" s="313">
        <v>4.2663436565656578</v>
      </c>
      <c r="H8" s="313">
        <v>4.4928699898989901</v>
      </c>
      <c r="I8" s="313">
        <v>4.7588598787878791</v>
      </c>
      <c r="J8" s="313">
        <v>4.8923770101010104</v>
      </c>
      <c r="K8" s="313">
        <v>5.346596515151516</v>
      </c>
      <c r="L8" s="313">
        <v>5.2386682121212127</v>
      </c>
      <c r="M8" s="313">
        <v>5.1976646262626263</v>
      </c>
      <c r="N8" s="313">
        <v>4.6519725959595961</v>
      </c>
      <c r="O8" s="313">
        <v>5.3779950909090903</v>
      </c>
      <c r="P8" s="313">
        <v>5.4806432929292939</v>
      </c>
      <c r="Q8" s="313">
        <v>5.5006011111111119</v>
      </c>
      <c r="R8" s="313">
        <v>5.5714276161616159</v>
      </c>
      <c r="S8" s="313">
        <v>5.9624830606060604</v>
      </c>
      <c r="T8" s="313">
        <v>6.2536263131313126</v>
      </c>
      <c r="U8" s="313">
        <v>6.3731323737373753</v>
      </c>
      <c r="V8" s="313">
        <v>6.1925465328282749</v>
      </c>
      <c r="W8" s="313">
        <v>6.2890746868686804</v>
      </c>
      <c r="X8" s="313">
        <v>5.909013893939389</v>
      </c>
      <c r="Y8" s="313">
        <v>5.576557606060601</v>
      </c>
      <c r="Z8" s="313">
        <v>5.9052811666666596</v>
      </c>
      <c r="AA8" s="313">
        <v>6.1244518181818135</v>
      </c>
      <c r="AB8" s="313">
        <v>6.1722726994949433</v>
      </c>
      <c r="AC8" s="313">
        <v>5.9341402676767609</v>
      </c>
      <c r="AD8" s="313">
        <v>6.2811977398989827</v>
      </c>
      <c r="AE8" s="313">
        <v>6.0746822146464599</v>
      </c>
      <c r="AF8" s="313">
        <v>6.7287821616161541</v>
      </c>
      <c r="AG8" s="313">
        <v>7.3347783232323156</v>
      </c>
      <c r="AH8" s="313">
        <v>7.3101483964646405</v>
      </c>
      <c r="AI8" s="313">
        <v>6.7755214343434274</v>
      </c>
      <c r="AJ8" s="313">
        <v>6.9431828464646381</v>
      </c>
      <c r="AK8" s="313">
        <v>6.6259630828282745</v>
      </c>
      <c r="AL8" s="313">
        <v>5.6649378553128606</v>
      </c>
      <c r="AM8" s="313">
        <v>6.2414504936656821</v>
      </c>
      <c r="AN8" s="313">
        <v>6.1392479622086178</v>
      </c>
      <c r="AO8" s="313">
        <v>6.1017705729444049</v>
      </c>
      <c r="AP8" s="313">
        <v>6.3533050470080461</v>
      </c>
      <c r="AQ8" s="313">
        <v>6.436371039779865</v>
      </c>
      <c r="AR8" s="313">
        <v>6.1009246904687409</v>
      </c>
      <c r="AS8" s="313">
        <v>6.3458460662196368</v>
      </c>
      <c r="AT8" s="313">
        <v>6.2989012982603709</v>
      </c>
      <c r="AU8" s="313">
        <v>6.0619677328778447</v>
      </c>
      <c r="AV8" s="313">
        <v>6.7925421449972152</v>
      </c>
      <c r="AW8" s="313">
        <v>6.363018261143238</v>
      </c>
      <c r="AX8" s="313">
        <v>6.3260895450848729</v>
      </c>
      <c r="AY8" s="313">
        <v>6.2037810361458758</v>
      </c>
      <c r="AZ8" s="313">
        <v>6.006506106358211</v>
      </c>
      <c r="BA8" s="313">
        <v>6.1552483114174157</v>
      </c>
      <c r="BB8" s="313">
        <v>6.5091733843181743</v>
      </c>
      <c r="BC8" s="313">
        <v>6.3337894332801623</v>
      </c>
      <c r="BD8" s="313">
        <v>6.1397310469077748</v>
      </c>
      <c r="BE8" s="313">
        <v>6.2187877637687148</v>
      </c>
      <c r="BF8" s="286">
        <v>1.0108829358889126E-2</v>
      </c>
      <c r="BG8" s="286">
        <v>-2.5561557881067509E-3</v>
      </c>
      <c r="BH8" s="286">
        <v>0.16295495948529942</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1.225E-2</v>
      </c>
      <c r="C10" s="311">
        <v>1.2410000000000003E-2</v>
      </c>
      <c r="D10" s="311">
        <v>1.2710000000000003E-2</v>
      </c>
      <c r="E10" s="311">
        <v>1.4980000000000002E-2</v>
      </c>
      <c r="F10" s="311">
        <v>1.3440000000000001E-2</v>
      </c>
      <c r="G10" s="311">
        <v>1.5550000000000001E-2</v>
      </c>
      <c r="H10" s="311">
        <v>1.5440000000000001E-2</v>
      </c>
      <c r="I10" s="311">
        <v>1.504E-2</v>
      </c>
      <c r="J10" s="311">
        <v>2.9940000000000005E-2</v>
      </c>
      <c r="K10" s="311">
        <v>5.0280000000000005E-2</v>
      </c>
      <c r="L10" s="311">
        <v>5.2010000000000008E-2</v>
      </c>
      <c r="M10" s="311">
        <v>5.0130000000000001E-2</v>
      </c>
      <c r="N10" s="311">
        <v>5.7659999999999996E-2</v>
      </c>
      <c r="O10" s="311">
        <v>7.7519999999999992E-2</v>
      </c>
      <c r="P10" s="311">
        <v>0.1066</v>
      </c>
      <c r="Q10" s="311">
        <v>0.15143999999999999</v>
      </c>
      <c r="R10" s="311">
        <v>0.14684999999999998</v>
      </c>
      <c r="S10" s="311">
        <v>0.17593000000000003</v>
      </c>
      <c r="T10" s="311">
        <v>0.18419000000000002</v>
      </c>
      <c r="U10" s="311">
        <v>0.1988</v>
      </c>
      <c r="V10" s="311">
        <v>0.20646000000000003</v>
      </c>
      <c r="W10" s="311">
        <v>0.21008999999999997</v>
      </c>
      <c r="X10" s="311">
        <v>0.21840999999999999</v>
      </c>
      <c r="Y10" s="311">
        <v>0.15033000000000005</v>
      </c>
      <c r="Z10" s="311">
        <v>0.12964999999999999</v>
      </c>
      <c r="AA10" s="311">
        <v>0.17876</v>
      </c>
      <c r="AB10" s="311">
        <v>0.16221000000000002</v>
      </c>
      <c r="AC10" s="311">
        <v>0.19779050505050508</v>
      </c>
      <c r="AD10" s="311">
        <v>0.2355547474747475</v>
      </c>
      <c r="AE10" s="311">
        <v>0.27972787878787886</v>
      </c>
      <c r="AF10" s="311">
        <v>0.28458121212121218</v>
      </c>
      <c r="AG10" s="311">
        <v>0.25945181818181817</v>
      </c>
      <c r="AH10" s="311">
        <v>0.3302995959595959</v>
      </c>
      <c r="AI10" s="311">
        <v>0.32421787878787878</v>
      </c>
      <c r="AJ10" s="311">
        <v>0.26530070707070713</v>
      </c>
      <c r="AK10" s="311">
        <v>0.34034010101010104</v>
      </c>
      <c r="AL10" s="311">
        <v>0.41631163518299891</v>
      </c>
      <c r="AM10" s="311">
        <v>0.40931991788856309</v>
      </c>
      <c r="AN10" s="311">
        <v>0.38328540792540788</v>
      </c>
      <c r="AO10" s="311">
        <v>0.34500894614939198</v>
      </c>
      <c r="AP10" s="311">
        <v>0.38104834867663973</v>
      </c>
      <c r="AQ10" s="311">
        <v>0.41977811320754704</v>
      </c>
      <c r="AR10" s="311">
        <v>0.36089831249999993</v>
      </c>
      <c r="AS10" s="311">
        <v>0.35350602484472027</v>
      </c>
      <c r="AT10" s="311">
        <v>0.38517277777777759</v>
      </c>
      <c r="AU10" s="311">
        <v>0.38055699386503039</v>
      </c>
      <c r="AV10" s="311">
        <v>0.36982152439024374</v>
      </c>
      <c r="AW10" s="311">
        <v>0.34194109090909064</v>
      </c>
      <c r="AX10" s="311">
        <v>0.37512650602409608</v>
      </c>
      <c r="AY10" s="311">
        <v>0.37438275449101766</v>
      </c>
      <c r="AZ10" s="311">
        <v>0.38041355357142814</v>
      </c>
      <c r="BA10" s="311">
        <v>0.34632675565183718</v>
      </c>
      <c r="BB10" s="311">
        <v>0.37388680719560485</v>
      </c>
      <c r="BC10" s="311">
        <v>0.37263879371117059</v>
      </c>
      <c r="BD10" s="311">
        <v>0.33042740122354275</v>
      </c>
      <c r="BE10" s="312">
        <v>0.27127696576906341</v>
      </c>
      <c r="BF10" s="285">
        <v>-0.1812550325071407</v>
      </c>
      <c r="BG10" s="285">
        <v>-1.5213589580527764E-2</v>
      </c>
      <c r="BH10" s="285">
        <v>7.1084476019170287E-3</v>
      </c>
    </row>
    <row r="11" spans="1:62" x14ac:dyDescent="0.15">
      <c r="A11" s="168" t="s">
        <v>188</v>
      </c>
      <c r="B11" s="311">
        <v>0.25514999999999999</v>
      </c>
      <c r="C11" s="311">
        <v>0.27905999999999997</v>
      </c>
      <c r="D11" s="311">
        <v>0.29188999999999998</v>
      </c>
      <c r="E11" s="311">
        <v>0.30549999999999999</v>
      </c>
      <c r="F11" s="311">
        <v>0.32691999999999999</v>
      </c>
      <c r="G11" s="311">
        <v>0.39801000000000003</v>
      </c>
      <c r="H11" s="311">
        <v>0.43198999999999999</v>
      </c>
      <c r="I11" s="311">
        <v>0.50681000000000009</v>
      </c>
      <c r="J11" s="311">
        <v>0.57889999999999997</v>
      </c>
      <c r="K11" s="311">
        <v>0.65678999999999998</v>
      </c>
      <c r="L11" s="311">
        <v>0.72287000000000012</v>
      </c>
      <c r="M11" s="311">
        <v>0.82913000000000003</v>
      </c>
      <c r="N11" s="311">
        <v>0.93479999999999996</v>
      </c>
      <c r="O11" s="311">
        <v>1.02746</v>
      </c>
      <c r="P11" s="311">
        <v>1.1657999999999999</v>
      </c>
      <c r="Q11" s="311">
        <v>1.2890699999999999</v>
      </c>
      <c r="R11" s="311">
        <v>1.3076500000000004</v>
      </c>
      <c r="S11" s="311">
        <v>1.4113199999999999</v>
      </c>
      <c r="T11" s="311">
        <v>1.51475</v>
      </c>
      <c r="U11" s="311">
        <v>1.6659299999999999</v>
      </c>
      <c r="V11" s="311">
        <v>1.7837499999999999</v>
      </c>
      <c r="W11" s="311">
        <v>1.8241900000000002</v>
      </c>
      <c r="X11" s="311">
        <v>1.8560000000000001</v>
      </c>
      <c r="Y11" s="311">
        <v>1.9909300000000003</v>
      </c>
      <c r="Z11" s="311">
        <v>2.0468999999999999</v>
      </c>
      <c r="AA11" s="311">
        <v>2.0670800000000003</v>
      </c>
      <c r="AB11" s="311">
        <v>2.1778200000000005</v>
      </c>
      <c r="AC11" s="311">
        <v>2.2334299999999998</v>
      </c>
      <c r="AD11" s="311">
        <v>2.3506499999999999</v>
      </c>
      <c r="AE11" s="311">
        <v>2.4270500000000004</v>
      </c>
      <c r="AF11" s="311">
        <v>2.53905</v>
      </c>
      <c r="AG11" s="311">
        <v>2.6576900000000001</v>
      </c>
      <c r="AH11" s="311">
        <v>2.78972</v>
      </c>
      <c r="AI11" s="311">
        <v>2.9146900000000002</v>
      </c>
      <c r="AJ11" s="311">
        <v>2.93</v>
      </c>
      <c r="AK11" s="311">
        <v>3.0440300000000007</v>
      </c>
      <c r="AL11" s="311">
        <v>2.6613654545454546</v>
      </c>
      <c r="AM11" s="311">
        <v>2.8240049032258061</v>
      </c>
      <c r="AN11" s="311">
        <v>2.9973876923076914</v>
      </c>
      <c r="AO11" s="311">
        <v>3.1262373723459582</v>
      </c>
      <c r="AP11" s="311">
        <v>3.2677766526980032</v>
      </c>
      <c r="AQ11" s="311">
        <v>3.3564298981132068</v>
      </c>
      <c r="AR11" s="311">
        <v>3.5765196002999988</v>
      </c>
      <c r="AS11" s="311">
        <v>3.5119334906832287</v>
      </c>
      <c r="AT11" s="311">
        <v>3.6926650583333314</v>
      </c>
      <c r="AU11" s="311">
        <v>3.7854810692695495</v>
      </c>
      <c r="AV11" s="311">
        <v>3.9960327280672159</v>
      </c>
      <c r="AW11" s="311">
        <v>3.8513547178700573</v>
      </c>
      <c r="AX11" s="311">
        <v>3.6037215745794309</v>
      </c>
      <c r="AY11" s="311">
        <v>3.4213279193151536</v>
      </c>
      <c r="AZ11" s="311">
        <v>3.2762291460555986</v>
      </c>
      <c r="BA11" s="311">
        <v>3.448483679535999</v>
      </c>
      <c r="BB11" s="311">
        <v>3.3381581073848312</v>
      </c>
      <c r="BC11" s="311">
        <v>3.480267521008213</v>
      </c>
      <c r="BD11" s="311">
        <v>3.5468270185350681</v>
      </c>
      <c r="BE11" s="312">
        <v>3.5242185142857139</v>
      </c>
      <c r="BF11" s="285">
        <v>-9.0891144155045289E-3</v>
      </c>
      <c r="BG11" s="285">
        <v>-4.0213953644213651E-3</v>
      </c>
      <c r="BH11" s="285">
        <v>9.2347400655580433E-2</v>
      </c>
    </row>
    <row r="12" spans="1:62" x14ac:dyDescent="0.15">
      <c r="A12" s="168" t="s">
        <v>187</v>
      </c>
      <c r="B12" s="311">
        <v>3.9540000000000006E-2</v>
      </c>
      <c r="C12" s="311">
        <v>4.1680000000000009E-2</v>
      </c>
      <c r="D12" s="311">
        <v>4.2549999999999998E-2</v>
      </c>
      <c r="E12" s="311">
        <v>3.5650000000000001E-2</v>
      </c>
      <c r="F12" s="311">
        <v>4.0240000000000005E-2</v>
      </c>
      <c r="G12" s="311">
        <v>4.3069999999999997E-2</v>
      </c>
      <c r="H12" s="311">
        <v>4.8090000000000008E-2</v>
      </c>
      <c r="I12" s="311">
        <v>5.7299999999999997E-2</v>
      </c>
      <c r="J12" s="311">
        <v>5.595E-2</v>
      </c>
      <c r="K12" s="311">
        <v>6.3639999999999988E-2</v>
      </c>
      <c r="L12" s="311">
        <v>6.3880000000000006E-2</v>
      </c>
      <c r="M12" s="311">
        <v>6.5989999999999993E-2</v>
      </c>
      <c r="N12" s="311">
        <v>6.9690000000000002E-2</v>
      </c>
      <c r="O12" s="311">
        <v>7.2510000000000019E-2</v>
      </c>
      <c r="P12" s="311">
        <v>7.4480000000000018E-2</v>
      </c>
      <c r="Q12" s="311">
        <v>7.8710000000000002E-2</v>
      </c>
      <c r="R12" s="311">
        <v>8.1500000000000003E-2</v>
      </c>
      <c r="S12" s="311">
        <v>8.9139999999999997E-2</v>
      </c>
      <c r="T12" s="311">
        <v>9.6129999999999979E-2</v>
      </c>
      <c r="U12" s="311">
        <v>9.9750000000000005E-2</v>
      </c>
      <c r="V12" s="311">
        <v>0.11070000000000001</v>
      </c>
      <c r="W12" s="311">
        <v>0.1183</v>
      </c>
      <c r="X12" s="311">
        <v>0.12823000000000001</v>
      </c>
      <c r="Y12" s="311">
        <v>0.12558000000000002</v>
      </c>
      <c r="Z12" s="311">
        <v>0.10543000000000002</v>
      </c>
      <c r="AA12" s="311">
        <v>8.9414280000000013E-2</v>
      </c>
      <c r="AB12" s="311">
        <v>0.13135653999999999</v>
      </c>
      <c r="AC12" s="311">
        <v>0.16740150000000006</v>
      </c>
      <c r="AD12" s="311">
        <v>0.17217321000000002</v>
      </c>
      <c r="AE12" s="311">
        <v>0.16985472000000001</v>
      </c>
      <c r="AF12" s="311">
        <v>0.18413739000000004</v>
      </c>
      <c r="AG12" s="311">
        <v>0.16873468000000003</v>
      </c>
      <c r="AH12" s="311">
        <v>0.18943147999999999</v>
      </c>
      <c r="AI12" s="311">
        <v>0.15937255000000006</v>
      </c>
      <c r="AJ12" s="311">
        <v>0.13577</v>
      </c>
      <c r="AK12" s="311">
        <v>0.19080999999999998</v>
      </c>
      <c r="AL12" s="311">
        <v>0.21539220779220777</v>
      </c>
      <c r="AM12" s="311">
        <v>0.22887812903225804</v>
      </c>
      <c r="AN12" s="311">
        <v>0.2216832692307692</v>
      </c>
      <c r="AO12" s="311">
        <v>0.20435087681656047</v>
      </c>
      <c r="AP12" s="311">
        <v>0.2476614873417721</v>
      </c>
      <c r="AQ12" s="311">
        <v>0.27150331212184209</v>
      </c>
      <c r="AR12" s="311">
        <v>0.21357709021991569</v>
      </c>
      <c r="AS12" s="311">
        <v>0.23060374950745333</v>
      </c>
      <c r="AT12" s="311">
        <v>0.23780459944999988</v>
      </c>
      <c r="AU12" s="311">
        <v>0.20424537076196309</v>
      </c>
      <c r="AV12" s="311">
        <v>0.19134334016890234</v>
      </c>
      <c r="AW12" s="311">
        <v>0.18695694851999986</v>
      </c>
      <c r="AX12" s="311">
        <v>0.18348212142650586</v>
      </c>
      <c r="AY12" s="311">
        <v>0.21113154926946093</v>
      </c>
      <c r="AZ12" s="311">
        <v>0.21512443802142839</v>
      </c>
      <c r="BA12" s="311">
        <v>0.17826516129887557</v>
      </c>
      <c r="BB12" s="311">
        <v>0.19193157796464003</v>
      </c>
      <c r="BC12" s="311">
        <v>0.20907109263211054</v>
      </c>
      <c r="BD12" s="311">
        <v>0.19112720986711179</v>
      </c>
      <c r="BE12" s="312">
        <v>0.18347080281709077</v>
      </c>
      <c r="BF12" s="285">
        <v>-4.2682009548445365E-2</v>
      </c>
      <c r="BG12" s="285">
        <v>-2.1614005994291974E-2</v>
      </c>
      <c r="BH12" s="285">
        <v>4.8076053365223529E-3</v>
      </c>
    </row>
    <row r="13" spans="1:62" x14ac:dyDescent="0.15">
      <c r="A13" s="168" t="s">
        <v>186</v>
      </c>
      <c r="B13" s="311">
        <v>3.5439494658615886E-2</v>
      </c>
      <c r="C13" s="311">
        <v>3.9372193683232658E-2</v>
      </c>
      <c r="D13" s="311">
        <v>4.3892537389688846E-2</v>
      </c>
      <c r="E13" s="311">
        <v>4.8910118903855083E-2</v>
      </c>
      <c r="F13" s="311">
        <v>5.4379734788666999E-2</v>
      </c>
      <c r="G13" s="311">
        <v>6.0527402229447212E-2</v>
      </c>
      <c r="H13" s="311">
        <v>6.4234084068741273E-2</v>
      </c>
      <c r="I13" s="311">
        <v>7.1150209939619097E-2</v>
      </c>
      <c r="J13" s="311">
        <v>7.7433487691593139E-2</v>
      </c>
      <c r="K13" s="311">
        <v>8.7920685090571299E-2</v>
      </c>
      <c r="L13" s="311">
        <v>9.7322999999999979E-2</v>
      </c>
      <c r="M13" s="311">
        <v>0.10226420000000001</v>
      </c>
      <c r="N13" s="311">
        <v>0.10451812000000001</v>
      </c>
      <c r="O13" s="311">
        <v>0.12071440000000001</v>
      </c>
      <c r="P13" s="311">
        <v>0.13259299999999999</v>
      </c>
      <c r="Q13" s="311">
        <v>0.14447019999999999</v>
      </c>
      <c r="R13" s="311">
        <v>0.14265340000000004</v>
      </c>
      <c r="S13" s="311">
        <v>0.15238536000000003</v>
      </c>
      <c r="T13" s="311">
        <v>0.15365776</v>
      </c>
      <c r="U13" s="311">
        <v>0.17140220000000006</v>
      </c>
      <c r="V13" s="311">
        <v>0.18440772000000005</v>
      </c>
      <c r="W13" s="311">
        <v>0.21332952000000002</v>
      </c>
      <c r="X13" s="311">
        <v>0.23247560000000006</v>
      </c>
      <c r="Y13" s="311">
        <v>0.245194</v>
      </c>
      <c r="Z13" s="311">
        <v>0.26782120000000004</v>
      </c>
      <c r="AA13" s="311">
        <v>0.27495851999999998</v>
      </c>
      <c r="AB13" s="311">
        <v>0.27726080000000008</v>
      </c>
      <c r="AC13" s="311">
        <v>0.22280584</v>
      </c>
      <c r="AD13" s="311">
        <v>0.27856392000000002</v>
      </c>
      <c r="AE13" s="311">
        <v>0.32058391999999997</v>
      </c>
      <c r="AF13" s="311">
        <v>0.31989400000000007</v>
      </c>
      <c r="AG13" s="311">
        <v>0.35287624180286992</v>
      </c>
      <c r="AH13" s="311">
        <v>0.31475759999999997</v>
      </c>
      <c r="AI13" s="311">
        <v>0.30781684000000004</v>
      </c>
      <c r="AJ13" s="311">
        <v>0.33700658000000006</v>
      </c>
      <c r="AK13" s="311">
        <v>0.30815717999999998</v>
      </c>
      <c r="AL13" s="311">
        <v>0.31427251129870126</v>
      </c>
      <c r="AM13" s="311">
        <v>0.33529740735483871</v>
      </c>
      <c r="AN13" s="311">
        <v>0.35480660769230771</v>
      </c>
      <c r="AO13" s="311">
        <v>0.37353496012738857</v>
      </c>
      <c r="AP13" s="311">
        <v>0.3797972065822785</v>
      </c>
      <c r="AQ13" s="311">
        <v>0.40951933585948819</v>
      </c>
      <c r="AR13" s="311">
        <v>0.423063949315169</v>
      </c>
      <c r="AS13" s="311">
        <v>0.43867174346697585</v>
      </c>
      <c r="AT13" s="311">
        <v>0.38568623474383251</v>
      </c>
      <c r="AU13" s="311">
        <v>0.38069274735247344</v>
      </c>
      <c r="AV13" s="311">
        <v>0.45179293625534717</v>
      </c>
      <c r="AW13" s="311">
        <v>0.44121221781339842</v>
      </c>
      <c r="AX13" s="311">
        <v>0.40888595670088945</v>
      </c>
      <c r="AY13" s="311">
        <v>0.40991140118887437</v>
      </c>
      <c r="AZ13" s="311">
        <v>0.40692446798590498</v>
      </c>
      <c r="BA13" s="311">
        <v>0.42358300346738686</v>
      </c>
      <c r="BB13" s="311">
        <v>0.51607709999999996</v>
      </c>
      <c r="BC13" s="311">
        <v>0.50684170483639446</v>
      </c>
      <c r="BD13" s="311">
        <v>0.48266510478345848</v>
      </c>
      <c r="BE13" s="312">
        <v>0.39073310308208348</v>
      </c>
      <c r="BF13" s="285">
        <v>-0.1926793082078625</v>
      </c>
      <c r="BG13" s="285">
        <v>2.268332853802324E-2</v>
      </c>
      <c r="BH13" s="285">
        <v>1.0238634827395964E-2</v>
      </c>
    </row>
    <row r="14" spans="1:62" x14ac:dyDescent="0.15">
      <c r="A14" s="168" t="s">
        <v>185</v>
      </c>
      <c r="B14" s="311">
        <v>2.49E-3</v>
      </c>
      <c r="C14" s="311">
        <v>2.8500000000000001E-3</v>
      </c>
      <c r="D14" s="311">
        <v>3.1400000000000004E-3</v>
      </c>
      <c r="E14" s="311">
        <v>3.2799999999999999E-3</v>
      </c>
      <c r="F14" s="311">
        <v>3.6399999999999996E-3</v>
      </c>
      <c r="G14" s="311">
        <v>4.0499999999999998E-3</v>
      </c>
      <c r="H14" s="311">
        <v>4.4000000000000003E-3</v>
      </c>
      <c r="I14" s="311">
        <v>4.45E-3</v>
      </c>
      <c r="J14" s="311">
        <v>4.3499999999999997E-3</v>
      </c>
      <c r="K14" s="311">
        <v>5.0000000000000001E-3</v>
      </c>
      <c r="L14" s="311">
        <v>6.2800000000000009E-3</v>
      </c>
      <c r="M14" s="311">
        <v>6.0499999999999998E-3</v>
      </c>
      <c r="N14" s="311">
        <v>5.5800000000000008E-3</v>
      </c>
      <c r="O14" s="311">
        <v>7.9100000000000004E-3</v>
      </c>
      <c r="P14" s="311">
        <v>7.0900000000000008E-3</v>
      </c>
      <c r="Q14" s="311">
        <v>8.7200000000000003E-3</v>
      </c>
      <c r="R14" s="311">
        <v>7.7900000000000009E-3</v>
      </c>
      <c r="S14" s="311">
        <v>8.9499999999999996E-3</v>
      </c>
      <c r="T14" s="311">
        <v>1.721E-2</v>
      </c>
      <c r="U14" s="311">
        <v>3.2330000000000005E-2</v>
      </c>
      <c r="V14" s="311">
        <v>3.279E-2</v>
      </c>
      <c r="W14" s="311">
        <v>4.0119999999999996E-2</v>
      </c>
      <c r="X14" s="311">
        <v>4.5700000000000005E-2</v>
      </c>
      <c r="Y14" s="311">
        <v>4.8260000000000004E-2</v>
      </c>
      <c r="Z14" s="311">
        <v>4.9539999999999994E-2</v>
      </c>
      <c r="AA14" s="311">
        <v>4.9866877000000018E-2</v>
      </c>
      <c r="AB14" s="311">
        <v>5.0759210000000006E-2</v>
      </c>
      <c r="AC14" s="311">
        <v>4.9735809000000006E-2</v>
      </c>
      <c r="AD14" s="311">
        <v>5.8101371000000006E-2</v>
      </c>
      <c r="AE14" s="311">
        <v>6.565277500000001E-2</v>
      </c>
      <c r="AF14" s="311">
        <v>5.1605512999999999E-2</v>
      </c>
      <c r="AG14" s="311">
        <v>6.3434151000000008E-2</v>
      </c>
      <c r="AH14" s="311">
        <v>6.5341770999999993E-2</v>
      </c>
      <c r="AI14" s="311">
        <v>6.5060954000000004E-2</v>
      </c>
      <c r="AJ14" s="311">
        <v>7.1767259369400024E-2</v>
      </c>
      <c r="AK14" s="311">
        <v>7.6112314255150013E-2</v>
      </c>
      <c r="AL14" s="311">
        <v>7.0247393000296351E-2</v>
      </c>
      <c r="AM14" s="311">
        <v>7.4271688555417534E-2</v>
      </c>
      <c r="AN14" s="311">
        <v>7.0423319697987097E-2</v>
      </c>
      <c r="AO14" s="311">
        <v>7.2228660401988318E-2</v>
      </c>
      <c r="AP14" s="311">
        <v>6.6648343294305537E-2</v>
      </c>
      <c r="AQ14" s="311">
        <v>6.8604557133558661E-2</v>
      </c>
      <c r="AR14" s="311">
        <v>8.6422578619245696E-2</v>
      </c>
      <c r="AS14" s="311">
        <v>0.10732173602049273</v>
      </c>
      <c r="AT14" s="311">
        <v>8.7128846051619385E-2</v>
      </c>
      <c r="AU14" s="311">
        <v>8.1065603739162079E-2</v>
      </c>
      <c r="AV14" s="311">
        <v>0.10386356724125499</v>
      </c>
      <c r="AW14" s="311">
        <v>0.11347707165372482</v>
      </c>
      <c r="AX14" s="311">
        <v>0.10174338311052569</v>
      </c>
      <c r="AY14" s="311">
        <v>0.1049735348446289</v>
      </c>
      <c r="AZ14" s="311">
        <v>0.11926960189222222</v>
      </c>
      <c r="BA14" s="311">
        <v>0.14334780048981433</v>
      </c>
      <c r="BB14" s="311">
        <v>0.18079749000000001</v>
      </c>
      <c r="BC14" s="311">
        <v>0.18501370092112415</v>
      </c>
      <c r="BD14" s="311">
        <v>0.21986660168900377</v>
      </c>
      <c r="BE14" s="312">
        <v>0.21998023255249707</v>
      </c>
      <c r="BF14" s="285">
        <v>-2.2168352060655261E-3</v>
      </c>
      <c r="BG14" s="285">
        <v>9.698257773610508E-2</v>
      </c>
      <c r="BH14" s="285">
        <v>5.7642857812267509E-3</v>
      </c>
    </row>
    <row r="15" spans="1:62" x14ac:dyDescent="0.15">
      <c r="A15" s="168" t="s">
        <v>184</v>
      </c>
      <c r="B15" s="311">
        <v>2.6249999999999999E-2</v>
      </c>
      <c r="C15" s="311">
        <v>2.8270000000000003E-2</v>
      </c>
      <c r="D15" s="311">
        <v>3.168E-2</v>
      </c>
      <c r="E15" s="311">
        <v>3.4000000000000002E-2</v>
      </c>
      <c r="F15" s="311">
        <v>3.7010000000000001E-2</v>
      </c>
      <c r="G15" s="311">
        <v>3.5360000000000003E-2</v>
      </c>
      <c r="H15" s="311">
        <v>4.2860000000000009E-2</v>
      </c>
      <c r="I15" s="311">
        <v>4.4350000000000007E-2</v>
      </c>
      <c r="J15" s="311">
        <v>4.7690000000000003E-2</v>
      </c>
      <c r="K15" s="311">
        <v>5.2160000000000012E-2</v>
      </c>
      <c r="L15" s="311">
        <v>5.467000000000001E-2</v>
      </c>
      <c r="M15" s="311">
        <v>5.7930000000000002E-2</v>
      </c>
      <c r="N15" s="311">
        <v>6.0249999999999998E-2</v>
      </c>
      <c r="O15" s="311">
        <v>6.192000000000001E-2</v>
      </c>
      <c r="P15" s="311">
        <v>6.7030000000000006E-2</v>
      </c>
      <c r="Q15" s="311">
        <v>7.0099999999999996E-2</v>
      </c>
      <c r="R15" s="311">
        <v>7.9960000000000003E-2</v>
      </c>
      <c r="S15" s="311">
        <v>8.3960000000000007E-2</v>
      </c>
      <c r="T15" s="311">
        <v>8.1069999999999989E-2</v>
      </c>
      <c r="U15" s="311">
        <v>8.7029999999999996E-2</v>
      </c>
      <c r="V15" s="311">
        <v>9.3819999999999987E-2</v>
      </c>
      <c r="W15" s="311">
        <v>0.10059999999999999</v>
      </c>
      <c r="X15" s="311">
        <v>0.10878000000000002</v>
      </c>
      <c r="Y15" s="311">
        <v>0.10423000000000002</v>
      </c>
      <c r="Z15" s="311">
        <v>0.10507</v>
      </c>
      <c r="AA15" s="311">
        <v>0.10469000000000001</v>
      </c>
      <c r="AB15" s="311">
        <v>0.11492000000000002</v>
      </c>
      <c r="AC15" s="311">
        <v>9.6890000000000018E-2</v>
      </c>
      <c r="AD15" s="311">
        <v>0.11799000000000001</v>
      </c>
      <c r="AE15" s="311">
        <v>0.12747</v>
      </c>
      <c r="AF15" s="311">
        <v>0.12937599999999999</v>
      </c>
      <c r="AG15" s="311">
        <v>0.13323600000000002</v>
      </c>
      <c r="AH15" s="311">
        <v>0.13214500000000004</v>
      </c>
      <c r="AI15" s="311">
        <v>0.13808300000000001</v>
      </c>
      <c r="AJ15" s="311">
        <v>0.14540600000000004</v>
      </c>
      <c r="AK15" s="311">
        <v>0.16176100000000002</v>
      </c>
      <c r="AL15" s="311">
        <v>0.17500418181818181</v>
      </c>
      <c r="AM15" s="311">
        <v>0.17807324516129028</v>
      </c>
      <c r="AN15" s="311">
        <v>0.18177282692307689</v>
      </c>
      <c r="AO15" s="311">
        <v>0.17078795541401268</v>
      </c>
      <c r="AP15" s="311">
        <v>0.17408107594936706</v>
      </c>
      <c r="AQ15" s="311">
        <v>0.1885489245283018</v>
      </c>
      <c r="AR15" s="311">
        <v>0.18693539999999989</v>
      </c>
      <c r="AS15" s="311">
        <v>0.18112539130434771</v>
      </c>
      <c r="AT15" s="311">
        <v>0.18798033333333325</v>
      </c>
      <c r="AU15" s="311">
        <v>0.18821909815950905</v>
      </c>
      <c r="AV15" s="311">
        <v>0.2011138353658535</v>
      </c>
      <c r="AW15" s="311">
        <v>0.20429579999999983</v>
      </c>
      <c r="AX15" s="311">
        <v>0.20571679518072272</v>
      </c>
      <c r="AY15" s="311">
        <v>0.20348725149700581</v>
      </c>
      <c r="AZ15" s="311">
        <v>0.21572146503577405</v>
      </c>
      <c r="BA15" s="311">
        <v>0.2157042525443785</v>
      </c>
      <c r="BB15" s="311">
        <v>0.26167062147854192</v>
      </c>
      <c r="BC15" s="311">
        <v>0.27501526315789471</v>
      </c>
      <c r="BD15" s="311">
        <v>0.28046420319541171</v>
      </c>
      <c r="BE15" s="312">
        <v>0.27095196734693877</v>
      </c>
      <c r="BF15" s="285">
        <v>-3.6555616201196628E-2</v>
      </c>
      <c r="BG15" s="285">
        <v>4.0822093232260714E-2</v>
      </c>
      <c r="BH15" s="285">
        <v>7.0999314558895573E-3</v>
      </c>
    </row>
    <row r="16" spans="1:62" x14ac:dyDescent="0.15">
      <c r="A16" s="168" t="s">
        <v>183</v>
      </c>
      <c r="B16" s="311">
        <v>0</v>
      </c>
      <c r="C16" s="311">
        <v>0</v>
      </c>
      <c r="D16" s="311">
        <v>0</v>
      </c>
      <c r="E16" s="311">
        <v>0</v>
      </c>
      <c r="F16" s="311">
        <v>0</v>
      </c>
      <c r="G16" s="311">
        <v>0</v>
      </c>
      <c r="H16" s="311">
        <v>0</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0</v>
      </c>
      <c r="AL16" s="311">
        <v>0</v>
      </c>
      <c r="AM16" s="311">
        <v>0</v>
      </c>
      <c r="AN16" s="311">
        <v>0</v>
      </c>
      <c r="AO16" s="311">
        <v>0</v>
      </c>
      <c r="AP16" s="311">
        <v>0</v>
      </c>
      <c r="AQ16" s="311">
        <v>0</v>
      </c>
      <c r="AR16" s="311">
        <v>0</v>
      </c>
      <c r="AS16" s="311">
        <v>0</v>
      </c>
      <c r="AT16" s="311">
        <v>0</v>
      </c>
      <c r="AU16" s="311">
        <v>0</v>
      </c>
      <c r="AV16" s="311">
        <v>0</v>
      </c>
      <c r="AW16" s="311">
        <v>0</v>
      </c>
      <c r="AX16" s="311">
        <v>0</v>
      </c>
      <c r="AY16" s="311">
        <v>0</v>
      </c>
      <c r="AZ16" s="311">
        <v>0</v>
      </c>
      <c r="BA16" s="311">
        <v>0</v>
      </c>
      <c r="BB16" s="311">
        <v>0</v>
      </c>
      <c r="BC16" s="311">
        <v>0</v>
      </c>
      <c r="BD16" s="311">
        <v>0</v>
      </c>
      <c r="BE16" s="312">
        <v>0</v>
      </c>
      <c r="BF16" s="285">
        <v>0</v>
      </c>
      <c r="BG16" s="285">
        <v>0</v>
      </c>
      <c r="BH16" s="285">
        <v>0</v>
      </c>
    </row>
    <row r="17" spans="1:60" x14ac:dyDescent="0.15">
      <c r="A17" s="168" t="s">
        <v>182</v>
      </c>
      <c r="B17" s="311">
        <v>1.3689999999999999E-2</v>
      </c>
      <c r="C17" s="311">
        <v>1.3949999999999999E-2</v>
      </c>
      <c r="D17" s="311">
        <v>1.6360000000000003E-2</v>
      </c>
      <c r="E17" s="311">
        <v>2.7480000000000004E-2</v>
      </c>
      <c r="F17" s="311">
        <v>3.1899999999999998E-2</v>
      </c>
      <c r="G17" s="311">
        <v>4.104E-2</v>
      </c>
      <c r="H17" s="311">
        <v>5.3899999999999997E-2</v>
      </c>
      <c r="I17" s="311">
        <v>6.0200000000000004E-2</v>
      </c>
      <c r="J17" s="311">
        <v>6.2250000000000014E-2</v>
      </c>
      <c r="K17" s="311">
        <v>7.707E-2</v>
      </c>
      <c r="L17" s="311">
        <v>8.9310000000000014E-2</v>
      </c>
      <c r="M17" s="311">
        <v>0.10577999999999999</v>
      </c>
      <c r="N17" s="311">
        <v>0.12163000000000002</v>
      </c>
      <c r="O17" s="311">
        <v>0.12232000000000003</v>
      </c>
      <c r="P17" s="311">
        <v>0.1424</v>
      </c>
      <c r="Q17" s="311">
        <v>0.14587</v>
      </c>
      <c r="R17" s="311">
        <v>0.15087999999999999</v>
      </c>
      <c r="S17" s="311">
        <v>0.15813999999999998</v>
      </c>
      <c r="T17" s="311">
        <v>0.18062999999999999</v>
      </c>
      <c r="U17" s="311">
        <v>0.20243000000000003</v>
      </c>
      <c r="V17" s="311">
        <v>0.22648000000000001</v>
      </c>
      <c r="W17" s="311">
        <v>0.25158999999999998</v>
      </c>
      <c r="X17" s="311">
        <v>0.30842999999999998</v>
      </c>
      <c r="Y17" s="311">
        <v>0.34203000000000011</v>
      </c>
      <c r="Z17" s="311">
        <v>0.34666000000000008</v>
      </c>
      <c r="AA17" s="311">
        <v>0.36983000000000005</v>
      </c>
      <c r="AB17" s="311">
        <v>0.44542000000000009</v>
      </c>
      <c r="AC17" s="311">
        <v>0.47271000000000002</v>
      </c>
      <c r="AD17" s="311">
        <v>0.47478000000000009</v>
      </c>
      <c r="AE17" s="311">
        <v>0.51284000000000007</v>
      </c>
      <c r="AF17" s="311">
        <v>0.51449999999999996</v>
      </c>
      <c r="AG17" s="311">
        <v>0.53847</v>
      </c>
      <c r="AH17" s="311">
        <v>0.57267999999999997</v>
      </c>
      <c r="AI17" s="311">
        <v>0.57923000000000013</v>
      </c>
      <c r="AJ17" s="311">
        <v>0.60599999999999998</v>
      </c>
      <c r="AK17" s="311">
        <v>0.62885999999999997</v>
      </c>
      <c r="AL17" s="311">
        <v>0.60048525974025968</v>
      </c>
      <c r="AM17" s="311">
        <v>0.58765819354838711</v>
      </c>
      <c r="AN17" s="311">
        <v>0.59367923076923079</v>
      </c>
      <c r="AO17" s="311">
        <v>0.68289649681528641</v>
      </c>
      <c r="AP17" s="311">
        <v>0.74648980822784794</v>
      </c>
      <c r="AQ17" s="311">
        <v>0.7834113849056602</v>
      </c>
      <c r="AR17" s="311">
        <v>0.79401664124999971</v>
      </c>
      <c r="AS17" s="311">
        <v>0.82404184472049635</v>
      </c>
      <c r="AT17" s="311">
        <v>0.81070412222222188</v>
      </c>
      <c r="AU17" s="311">
        <v>0.71956726012269878</v>
      </c>
      <c r="AV17" s="311">
        <v>0.77577259939024334</v>
      </c>
      <c r="AW17" s="311">
        <v>0.75791137090909033</v>
      </c>
      <c r="AX17" s="311">
        <v>0.76873283132530057</v>
      </c>
      <c r="AY17" s="311">
        <v>0.72145207724550853</v>
      </c>
      <c r="AZ17" s="311">
        <v>0.66843632678571374</v>
      </c>
      <c r="BA17" s="311">
        <v>0.5585770539159759</v>
      </c>
      <c r="BB17" s="311">
        <v>0.53366617053000009</v>
      </c>
      <c r="BC17" s="311">
        <v>0.50988378826842107</v>
      </c>
      <c r="BD17" s="311">
        <v>0.43362784222859485</v>
      </c>
      <c r="BE17" s="312">
        <v>0.28106586132555816</v>
      </c>
      <c r="BF17" s="285">
        <v>-0.35359796000835308</v>
      </c>
      <c r="BG17" s="285">
        <v>-6.0654243430364518E-2</v>
      </c>
      <c r="BH17" s="285">
        <v>7.3649524288075573E-3</v>
      </c>
    </row>
    <row r="18" spans="1:60" x14ac:dyDescent="0.15">
      <c r="A18" s="168" t="s">
        <v>181</v>
      </c>
      <c r="B18" s="311">
        <v>1.3560000000000003E-2</v>
      </c>
      <c r="C18" s="311">
        <v>1.4930000000000002E-2</v>
      </c>
      <c r="D18" s="311">
        <v>1.686E-2</v>
      </c>
      <c r="E18" s="311">
        <v>1.865E-2</v>
      </c>
      <c r="F18" s="311">
        <v>2.0650000000000002E-2</v>
      </c>
      <c r="G18" s="311">
        <v>2.3407000000000001E-2</v>
      </c>
      <c r="H18" s="311">
        <v>2.3248999999999999E-2</v>
      </c>
      <c r="I18" s="311">
        <v>2.4749E-2</v>
      </c>
      <c r="J18" s="311">
        <v>2.6367999999999999E-2</v>
      </c>
      <c r="K18" s="311">
        <v>2.9355000000000003E-2</v>
      </c>
      <c r="L18" s="311">
        <v>2.7535E-2</v>
      </c>
      <c r="M18" s="311">
        <v>2.9213000000000003E-2</v>
      </c>
      <c r="N18" s="311">
        <v>2.9274000000000001E-2</v>
      </c>
      <c r="O18" s="311">
        <v>3.9839000000000006E-2</v>
      </c>
      <c r="P18" s="311">
        <v>4.8552000000000005E-2</v>
      </c>
      <c r="Q18" s="311">
        <v>5.5565000000000003E-2</v>
      </c>
      <c r="R18" s="311">
        <v>5.7702000000000003E-2</v>
      </c>
      <c r="S18" s="311">
        <v>5.5823000000000012E-2</v>
      </c>
      <c r="T18" s="311">
        <v>6.1957000000000005E-2</v>
      </c>
      <c r="U18" s="311">
        <v>6.9695000000000007E-2</v>
      </c>
      <c r="V18" s="311">
        <v>7.9793200000000009E-2</v>
      </c>
      <c r="W18" s="311">
        <v>9.3235100000000001E-2</v>
      </c>
      <c r="X18" s="311">
        <v>9.6839750000000002E-2</v>
      </c>
      <c r="Y18" s="311">
        <v>0.10314301000000001</v>
      </c>
      <c r="Z18" s="311">
        <v>0.11134195</v>
      </c>
      <c r="AA18" s="311">
        <v>0.11642524000000001</v>
      </c>
      <c r="AB18" s="311">
        <v>0.11327269000000001</v>
      </c>
      <c r="AC18" s="311">
        <v>0.10786794000000002</v>
      </c>
      <c r="AD18" s="311">
        <v>0.12023550000000002</v>
      </c>
      <c r="AE18" s="311">
        <v>0.11615682000000002</v>
      </c>
      <c r="AF18" s="311">
        <v>0.11462188000000001</v>
      </c>
      <c r="AG18" s="311">
        <v>0.13225811715000002</v>
      </c>
      <c r="AH18" s="311">
        <v>0.12765683652999998</v>
      </c>
      <c r="AI18" s="311">
        <v>0.12849074203999999</v>
      </c>
      <c r="AJ18" s="311">
        <v>0.14995346087</v>
      </c>
      <c r="AK18" s="311">
        <v>0.15365460538000003</v>
      </c>
      <c r="AL18" s="311">
        <v>0.13622520175422079</v>
      </c>
      <c r="AM18" s="311">
        <v>0.14275072585974194</v>
      </c>
      <c r="AN18" s="311">
        <v>0.14801642472230767</v>
      </c>
      <c r="AO18" s="311">
        <v>0.15626986189914266</v>
      </c>
      <c r="AP18" s="311">
        <v>0.1657634010532949</v>
      </c>
      <c r="AQ18" s="311">
        <v>0.17323510740943387</v>
      </c>
      <c r="AR18" s="311">
        <v>0.17159164135992672</v>
      </c>
      <c r="AS18" s="311">
        <v>0.19103514116396564</v>
      </c>
      <c r="AT18" s="311">
        <v>0.17787551283258124</v>
      </c>
      <c r="AU18" s="311">
        <v>0.19932416703980288</v>
      </c>
      <c r="AV18" s="311">
        <v>0.1957169076660816</v>
      </c>
      <c r="AW18" s="311">
        <v>0.20739433603943067</v>
      </c>
      <c r="AX18" s="311">
        <v>0.20168174002545247</v>
      </c>
      <c r="AY18" s="311">
        <v>0.19733188851414679</v>
      </c>
      <c r="AZ18" s="311">
        <v>0.20466433026166142</v>
      </c>
      <c r="BA18" s="311">
        <v>0.2071961523005193</v>
      </c>
      <c r="BB18" s="311">
        <v>0.2450652167990135</v>
      </c>
      <c r="BC18" s="311">
        <v>0.24112102688158521</v>
      </c>
      <c r="BD18" s="311">
        <v>0.19398346791267213</v>
      </c>
      <c r="BE18" s="312">
        <v>0.22211312415952816</v>
      </c>
      <c r="BF18" s="285">
        <v>0.14188214121315745</v>
      </c>
      <c r="BG18" s="285">
        <v>8.706583623629971E-3</v>
      </c>
      <c r="BH18" s="285">
        <v>5.8201753337590364E-3</v>
      </c>
    </row>
    <row r="19" spans="1:60" x14ac:dyDescent="0.15">
      <c r="A19" s="168" t="s">
        <v>180</v>
      </c>
      <c r="B19" s="311">
        <v>3.6500000000000005E-3</v>
      </c>
      <c r="C19" s="311">
        <v>4.13E-3</v>
      </c>
      <c r="D19" s="311">
        <v>3.2200000000000002E-3</v>
      </c>
      <c r="E19" s="311">
        <v>3.3100000000000004E-3</v>
      </c>
      <c r="F19" s="311">
        <v>3.5200000000000006E-3</v>
      </c>
      <c r="G19" s="311">
        <v>4.1900000000000001E-3</v>
      </c>
      <c r="H19" s="311">
        <v>9.2200000000000025E-3</v>
      </c>
      <c r="I19" s="311">
        <v>9.2899999999999979E-3</v>
      </c>
      <c r="J19" s="311">
        <v>8.550000000000002E-3</v>
      </c>
      <c r="K19" s="311">
        <v>8.2900000000000005E-3</v>
      </c>
      <c r="L19" s="311">
        <v>7.7100000000000007E-3</v>
      </c>
      <c r="M19" s="311">
        <v>1.1659999999999998E-2</v>
      </c>
      <c r="N19" s="311">
        <v>8.150000000000001E-3</v>
      </c>
      <c r="O19" s="311">
        <v>1.1430000000000003E-2</v>
      </c>
      <c r="P19" s="311">
        <v>1.3809999999999999E-2</v>
      </c>
      <c r="Q19" s="311">
        <v>1.0540000000000001E-2</v>
      </c>
      <c r="R19" s="311">
        <v>1.839E-2</v>
      </c>
      <c r="S19" s="311">
        <v>1.217E-2</v>
      </c>
      <c r="T19" s="311">
        <v>1.3760000000000003E-2</v>
      </c>
      <c r="U19" s="311">
        <v>1.634E-2</v>
      </c>
      <c r="V19" s="311">
        <v>1.6220000000000002E-2</v>
      </c>
      <c r="W19" s="311">
        <v>2.0549999999999999E-2</v>
      </c>
      <c r="X19" s="311">
        <v>2.2330000000000003E-2</v>
      </c>
      <c r="Y19" s="311">
        <v>2.4650000000000005E-2</v>
      </c>
      <c r="Z19" s="311">
        <v>1.3050000000000001E-2</v>
      </c>
      <c r="AA19" s="311">
        <v>1.2560000000000003E-2</v>
      </c>
      <c r="AB19" s="311">
        <v>1.2919999999999999E-2</v>
      </c>
      <c r="AC19" s="311">
        <v>1.3150000000000004E-2</v>
      </c>
      <c r="AD19" s="311">
        <v>1.7049999999999999E-2</v>
      </c>
      <c r="AE19" s="311">
        <v>9.3700000000000016E-3</v>
      </c>
      <c r="AF19" s="311">
        <v>1.1052000007629395E-2</v>
      </c>
      <c r="AG19" s="311">
        <v>1.4684508424242423E-2</v>
      </c>
      <c r="AH19" s="311">
        <v>1.1900615930861721E-2</v>
      </c>
      <c r="AI19" s="311">
        <v>1.7719732168803931E-2</v>
      </c>
      <c r="AJ19" s="311">
        <v>2.4399646209845711E-2</v>
      </c>
      <c r="AK19" s="311">
        <v>1.5506945036006975E-2</v>
      </c>
      <c r="AL19" s="311">
        <v>1.3646488056112162E-2</v>
      </c>
      <c r="AM19" s="311">
        <v>1.705448640826988E-2</v>
      </c>
      <c r="AN19" s="311">
        <v>2.1560937957961074E-2</v>
      </c>
      <c r="AO19" s="311">
        <v>2.2318462337675132E-2</v>
      </c>
      <c r="AP19" s="311">
        <v>2.52136071982315E-2</v>
      </c>
      <c r="AQ19" s="311">
        <v>2.4219991009730549E-2</v>
      </c>
      <c r="AR19" s="311">
        <v>2.2443949161223189E-2</v>
      </c>
      <c r="AS19" s="311">
        <v>1.9812301752211686E-2</v>
      </c>
      <c r="AT19" s="311">
        <v>2.0774599634671684E-2</v>
      </c>
      <c r="AU19" s="311">
        <v>1.9405600943654594E-2</v>
      </c>
      <c r="AV19" s="311">
        <v>2.0003221748413551E-2</v>
      </c>
      <c r="AW19" s="311">
        <v>2.2077959428359002E-2</v>
      </c>
      <c r="AX19" s="311">
        <v>2.2606015738124596E-2</v>
      </c>
      <c r="AY19" s="311">
        <v>1.6261019963835169E-2</v>
      </c>
      <c r="AZ19" s="311">
        <v>1.2410280670133292E-2</v>
      </c>
      <c r="BA19" s="311">
        <v>1.7338208338300149E-2</v>
      </c>
      <c r="BB19" s="311">
        <v>2.4331130867906486E-2</v>
      </c>
      <c r="BC19" s="311">
        <v>2.1801592032212675E-2</v>
      </c>
      <c r="BD19" s="311">
        <v>1.4176800040013607E-2</v>
      </c>
      <c r="BE19" s="312">
        <v>1.5668355032772557E-2</v>
      </c>
      <c r="BF19" s="285">
        <v>0.10219127556751961</v>
      </c>
      <c r="BG19" s="285">
        <v>-3.7491540777132348E-2</v>
      </c>
      <c r="BH19" s="285">
        <v>4.1056814552221108E-4</v>
      </c>
    </row>
    <row r="20" spans="1:60" x14ac:dyDescent="0.15">
      <c r="A20" s="168" t="s">
        <v>179</v>
      </c>
      <c r="B20" s="311">
        <v>1.100488948679048E-2</v>
      </c>
      <c r="C20" s="311">
        <v>2.3360732649666344E-2</v>
      </c>
      <c r="D20" s="311">
        <v>2.4306617776639554E-2</v>
      </c>
      <c r="E20" s="311">
        <v>2.571001079741345E-2</v>
      </c>
      <c r="F20" s="311">
        <v>2.6831954919234256E-2</v>
      </c>
      <c r="G20" s="311">
        <v>3.1176212084932695E-2</v>
      </c>
      <c r="H20" s="311">
        <v>3.7271744281709852E-2</v>
      </c>
      <c r="I20" s="311">
        <v>3.360120149177865E-2</v>
      </c>
      <c r="J20" s="311">
        <v>3.8631744281709852E-2</v>
      </c>
      <c r="K20" s="311">
        <v>3.8458588279215764E-2</v>
      </c>
      <c r="L20" s="311">
        <v>3.7635895924386667E-2</v>
      </c>
      <c r="M20" s="311">
        <v>3.6077808471004752E-2</v>
      </c>
      <c r="N20" s="311">
        <v>3.9682149973416715E-2</v>
      </c>
      <c r="O20" s="311">
        <v>4.0305627330904134E-2</v>
      </c>
      <c r="P20" s="311">
        <v>3.9535458657477089E-2</v>
      </c>
      <c r="Q20" s="311">
        <v>5.9974674063337577E-2</v>
      </c>
      <c r="R20" s="311">
        <v>5.1070861988000003E-2</v>
      </c>
      <c r="S20" s="311">
        <v>5.4128332026000002E-2</v>
      </c>
      <c r="T20" s="311">
        <v>6.774018710400001E-2</v>
      </c>
      <c r="U20" s="311">
        <v>7.2401114559000002E-2</v>
      </c>
      <c r="V20" s="311">
        <v>0.100591510652</v>
      </c>
      <c r="W20" s="311">
        <v>0.1878567625</v>
      </c>
      <c r="X20" s="311">
        <v>0.24739092000000007</v>
      </c>
      <c r="Y20" s="311">
        <v>0.25563161000000001</v>
      </c>
      <c r="Z20" s="311">
        <v>0.295900613496</v>
      </c>
      <c r="AA20" s="311">
        <v>0.34607358091871876</v>
      </c>
      <c r="AB20" s="311">
        <v>0.36854190576785945</v>
      </c>
      <c r="AC20" s="311">
        <v>0.36612910977185936</v>
      </c>
      <c r="AD20" s="311">
        <v>0.40553218148900005</v>
      </c>
      <c r="AE20" s="311">
        <v>0.45572356188814067</v>
      </c>
      <c r="AF20" s="311">
        <v>0.5081227054882812</v>
      </c>
      <c r="AG20" s="311">
        <v>0.53611041261171877</v>
      </c>
      <c r="AH20" s="311">
        <v>0.60520048035585949</v>
      </c>
      <c r="AI20" s="311">
        <v>0.63139797375574058</v>
      </c>
      <c r="AJ20" s="311">
        <v>0.60724686066828126</v>
      </c>
      <c r="AK20" s="311">
        <v>0.63728410680000003</v>
      </c>
      <c r="AL20" s="311">
        <v>0.57718425695758757</v>
      </c>
      <c r="AM20" s="311">
        <v>0.60569695769776277</v>
      </c>
      <c r="AN20" s="311">
        <v>0.62412763693324658</v>
      </c>
      <c r="AO20" s="311">
        <v>0.5866424733295954</v>
      </c>
      <c r="AP20" s="311">
        <v>0.58952455790423208</v>
      </c>
      <c r="AQ20" s="311">
        <v>0.58529537003488918</v>
      </c>
      <c r="AR20" s="311">
        <v>0.62627173709262163</v>
      </c>
      <c r="AS20" s="311">
        <v>0.60690391712199632</v>
      </c>
      <c r="AT20" s="311">
        <v>0.60197230349908737</v>
      </c>
      <c r="AU20" s="311">
        <v>0.62020803043943995</v>
      </c>
      <c r="AV20" s="311">
        <v>0.63702433742608189</v>
      </c>
      <c r="AW20" s="311">
        <v>0.64592737551749846</v>
      </c>
      <c r="AX20" s="311">
        <v>0.6709434845647162</v>
      </c>
      <c r="AY20" s="311">
        <v>0.62731680146864977</v>
      </c>
      <c r="AZ20" s="311">
        <v>0.61622017692051434</v>
      </c>
      <c r="BA20" s="311">
        <v>0.67496441601293955</v>
      </c>
      <c r="BB20" s="311">
        <v>0.63837452000123773</v>
      </c>
      <c r="BC20" s="311">
        <v>0.62562951974233261</v>
      </c>
      <c r="BD20" s="311">
        <v>0.55461937203227374</v>
      </c>
      <c r="BE20" s="312">
        <v>0.48652453598732048</v>
      </c>
      <c r="BF20" s="285">
        <v>-0.12517438365244793</v>
      </c>
      <c r="BG20" s="285">
        <v>-8.1594668044938645E-3</v>
      </c>
      <c r="BH20" s="285">
        <v>1.2748720339407695E-2</v>
      </c>
    </row>
    <row r="21" spans="1:60" s="161" customFormat="1" x14ac:dyDescent="0.15">
      <c r="A21" s="163" t="s">
        <v>178</v>
      </c>
      <c r="B21" s="313">
        <v>0.41302438414540638</v>
      </c>
      <c r="C21" s="313">
        <v>0.46001292633289897</v>
      </c>
      <c r="D21" s="313">
        <v>0.48660915516632836</v>
      </c>
      <c r="E21" s="313">
        <v>0.51747012970126849</v>
      </c>
      <c r="F21" s="313">
        <v>0.55853168970790124</v>
      </c>
      <c r="G21" s="313">
        <v>0.65638061431438</v>
      </c>
      <c r="H21" s="313">
        <v>0.73065482835045104</v>
      </c>
      <c r="I21" s="313">
        <v>0.82694041143139785</v>
      </c>
      <c r="J21" s="313">
        <v>0.9300632319733031</v>
      </c>
      <c r="K21" s="313">
        <v>1.0689642733697871</v>
      </c>
      <c r="L21" s="313">
        <v>1.1592238959243868</v>
      </c>
      <c r="M21" s="313">
        <v>1.2942250084710047</v>
      </c>
      <c r="N21" s="313">
        <v>1.4312342699734166</v>
      </c>
      <c r="O21" s="313">
        <v>1.5819290273309043</v>
      </c>
      <c r="P21" s="313">
        <v>1.7978904586574771</v>
      </c>
      <c r="Q21" s="313">
        <v>2.0144598740633377</v>
      </c>
      <c r="R21" s="313">
        <v>2.0444462619880004</v>
      </c>
      <c r="S21" s="313">
        <v>2.201946692026</v>
      </c>
      <c r="T21" s="313">
        <v>2.3710949471039999</v>
      </c>
      <c r="U21" s="313">
        <v>2.6161083145589998</v>
      </c>
      <c r="V21" s="313">
        <v>2.8350124306520001</v>
      </c>
      <c r="W21" s="313">
        <v>3.0598613824999998</v>
      </c>
      <c r="X21" s="313">
        <v>3.2645862700000006</v>
      </c>
      <c r="Y21" s="313">
        <v>3.3899786200000004</v>
      </c>
      <c r="Z21" s="313">
        <v>3.471363763496</v>
      </c>
      <c r="AA21" s="313">
        <v>3.6096584979187192</v>
      </c>
      <c r="AB21" s="313">
        <v>3.8544811457678598</v>
      </c>
      <c r="AC21" s="313">
        <v>3.9279107038223637</v>
      </c>
      <c r="AD21" s="313">
        <v>4.2306309299637483</v>
      </c>
      <c r="AE21" s="313">
        <v>4.4844296756760205</v>
      </c>
      <c r="AF21" s="313">
        <v>4.6569407006171231</v>
      </c>
      <c r="AG21" s="313">
        <v>4.8569459291706503</v>
      </c>
      <c r="AH21" s="313">
        <v>5.1391333797763172</v>
      </c>
      <c r="AI21" s="313">
        <v>5.2660796707524238</v>
      </c>
      <c r="AJ21" s="313">
        <v>5.2728505141882342</v>
      </c>
      <c r="AK21" s="313">
        <v>5.5565162524812584</v>
      </c>
      <c r="AL21" s="313">
        <v>5.1801345901460216</v>
      </c>
      <c r="AM21" s="313">
        <v>5.4030056547323353</v>
      </c>
      <c r="AN21" s="313">
        <v>5.5967433541599858</v>
      </c>
      <c r="AO21" s="313">
        <v>5.7402760656369995</v>
      </c>
      <c r="AP21" s="313">
        <v>6.0440044889259736</v>
      </c>
      <c r="AQ21" s="313">
        <v>6.2805459943236581</v>
      </c>
      <c r="AR21" s="313">
        <v>6.4617408998180998</v>
      </c>
      <c r="AS21" s="313">
        <v>6.4649553405858882</v>
      </c>
      <c r="AT21" s="313">
        <v>6.5877643878784555</v>
      </c>
      <c r="AU21" s="313">
        <v>6.578765941693284</v>
      </c>
      <c r="AV21" s="313">
        <v>6.9424849977196379</v>
      </c>
      <c r="AW21" s="313">
        <v>6.7725488886606495</v>
      </c>
      <c r="AX21" s="313">
        <v>6.5426404086757648</v>
      </c>
      <c r="AY21" s="313">
        <v>6.2875761977982814</v>
      </c>
      <c r="AZ21" s="313">
        <v>6.1154137872003806</v>
      </c>
      <c r="BA21" s="313">
        <v>6.2137864835560261</v>
      </c>
      <c r="BB21" s="313">
        <v>6.3039587422217753</v>
      </c>
      <c r="BC21" s="313">
        <v>6.4272840031914589</v>
      </c>
      <c r="BD21" s="313">
        <v>6.2477850215071502</v>
      </c>
      <c r="BE21" s="313">
        <v>5.8660034623585666</v>
      </c>
      <c r="BF21" s="286">
        <v>-6.367198769540694E-2</v>
      </c>
      <c r="BG21" s="286">
        <v>-5.2846909747784609E-3</v>
      </c>
      <c r="BH21" s="286">
        <v>0.15371072190602858</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0.16083000000000003</v>
      </c>
      <c r="C23" s="311">
        <v>0.17330999999999999</v>
      </c>
      <c r="D23" s="311">
        <v>0.17698000000000003</v>
      </c>
      <c r="E23" s="311">
        <v>0.18184999999999998</v>
      </c>
      <c r="F23" s="311">
        <v>0.16718</v>
      </c>
      <c r="G23" s="311">
        <v>0.212897</v>
      </c>
      <c r="H23" s="311">
        <v>0.16820099999999999</v>
      </c>
      <c r="I23" s="311">
        <v>0.172876</v>
      </c>
      <c r="J23" s="311">
        <v>0.19209200000000004</v>
      </c>
      <c r="K23" s="311">
        <v>0.22712200000000007</v>
      </c>
      <c r="L23" s="311">
        <v>0.237952</v>
      </c>
      <c r="M23" s="311">
        <v>0.20565600000000003</v>
      </c>
      <c r="N23" s="311">
        <v>0.24920800000000004</v>
      </c>
      <c r="O23" s="311">
        <v>0.24940800000000002</v>
      </c>
      <c r="P23" s="311">
        <v>0.280968</v>
      </c>
      <c r="Q23" s="311">
        <v>0.29109900000000005</v>
      </c>
      <c r="R23" s="311">
        <v>0.308473</v>
      </c>
      <c r="S23" s="311">
        <v>0.3089630000000001</v>
      </c>
      <c r="T23" s="311">
        <v>0.30606300000000003</v>
      </c>
      <c r="U23" s="311">
        <v>0.26849564000000004</v>
      </c>
      <c r="V23" s="311">
        <v>0.30775146000000003</v>
      </c>
      <c r="W23" s="311">
        <v>0.30903927000000003</v>
      </c>
      <c r="X23" s="311">
        <v>0.35387991000000002</v>
      </c>
      <c r="Y23" s="311">
        <v>0.35304088000000006</v>
      </c>
      <c r="Z23" s="311">
        <v>0.35082430000000003</v>
      </c>
      <c r="AA23" s="311">
        <v>0.31508999999999998</v>
      </c>
      <c r="AB23" s="311">
        <v>0.31443400000000005</v>
      </c>
      <c r="AC23" s="311">
        <v>0.34848400000000007</v>
      </c>
      <c r="AD23" s="311">
        <v>0.36705556</v>
      </c>
      <c r="AE23" s="311">
        <v>0.35707499999999998</v>
      </c>
      <c r="AF23" s="311">
        <v>0.37067222000000005</v>
      </c>
      <c r="AG23" s="311">
        <v>0.34216110999999999</v>
      </c>
      <c r="AH23" s="311">
        <v>0.36105278000000007</v>
      </c>
      <c r="AI23" s="311">
        <v>0.37163333000000009</v>
      </c>
      <c r="AJ23" s="311">
        <v>0.40699120800000005</v>
      </c>
      <c r="AK23" s="311">
        <v>0.41835650550450004</v>
      </c>
      <c r="AL23" s="311">
        <v>0.4019278371753584</v>
      </c>
      <c r="AM23" s="311">
        <v>0.39707944708370307</v>
      </c>
      <c r="AN23" s="311">
        <v>0.32576242193052413</v>
      </c>
      <c r="AO23" s="311">
        <v>0.35825664324840745</v>
      </c>
      <c r="AP23" s="311">
        <v>0.35921241554226613</v>
      </c>
      <c r="AQ23" s="311">
        <v>0.34310572136821854</v>
      </c>
      <c r="AR23" s="311">
        <v>0.3543332055108202</v>
      </c>
      <c r="AS23" s="311">
        <v>0.36424920058890708</v>
      </c>
      <c r="AT23" s="311">
        <v>0.38624286511103068</v>
      </c>
      <c r="AU23" s="311">
        <v>0.36009834348344949</v>
      </c>
      <c r="AV23" s="311">
        <v>0.3194255961991761</v>
      </c>
      <c r="AW23" s="311">
        <v>0.4061835162017452</v>
      </c>
      <c r="AX23" s="311">
        <v>0.38753726967141727</v>
      </c>
      <c r="AY23" s="311">
        <v>0.37572273552122731</v>
      </c>
      <c r="AZ23" s="311">
        <v>0.33746999056621407</v>
      </c>
      <c r="BA23" s="311">
        <v>0.36072435328386943</v>
      </c>
      <c r="BB23" s="311">
        <v>0.34464089700000006</v>
      </c>
      <c r="BC23" s="311">
        <v>0.33676025631578943</v>
      </c>
      <c r="BD23" s="311">
        <v>0.36063430108971739</v>
      </c>
      <c r="BE23" s="312">
        <v>0.36373625009895705</v>
      </c>
      <c r="BF23" s="285">
        <v>5.8456284160679495E-3</v>
      </c>
      <c r="BG23" s="285">
        <v>-6.8367153274077053E-3</v>
      </c>
      <c r="BH23" s="285">
        <v>9.5312186473927567E-3</v>
      </c>
    </row>
    <row r="24" spans="1:60" x14ac:dyDescent="0.15">
      <c r="A24" s="162" t="s">
        <v>176</v>
      </c>
      <c r="B24" s="311">
        <v>2.7200000000000002E-3</v>
      </c>
      <c r="C24" s="311">
        <v>2.9899999999999992E-3</v>
      </c>
      <c r="D24" s="311">
        <v>2.3800000000000002E-3</v>
      </c>
      <c r="E24" s="311">
        <v>2.4399999999999999E-3</v>
      </c>
      <c r="F24" s="311">
        <v>2.3E-3</v>
      </c>
      <c r="G24" s="311">
        <v>2.4599999999999999E-3</v>
      </c>
      <c r="H24" s="311">
        <v>1.34E-3</v>
      </c>
      <c r="I24" s="311">
        <v>1.7999999999999986E-3</v>
      </c>
      <c r="J24" s="311">
        <v>1.7100000000000014E-3</v>
      </c>
      <c r="K24" s="311">
        <v>2.4000000000000011E-3</v>
      </c>
      <c r="L24" s="311">
        <v>1.8299999999999996E-3</v>
      </c>
      <c r="M24" s="311">
        <v>1.0900000000000003E-3</v>
      </c>
      <c r="N24" s="311">
        <v>2.2400000000000002E-3</v>
      </c>
      <c r="O24" s="311">
        <v>2.2300000000000002E-3</v>
      </c>
      <c r="P24" s="311">
        <v>2.3400000000000009E-3</v>
      </c>
      <c r="Q24" s="311">
        <v>2.7799999999999978E-3</v>
      </c>
      <c r="R24" s="311">
        <v>3.8099999999999983E-3</v>
      </c>
      <c r="S24" s="311">
        <v>3.3300000000000014E-3</v>
      </c>
      <c r="T24" s="311">
        <v>3.3600000000000001E-3</v>
      </c>
      <c r="U24" s="311">
        <v>3.510000000000001E-3</v>
      </c>
      <c r="V24" s="311">
        <v>2.8699999999999993E-3</v>
      </c>
      <c r="W24" s="311">
        <v>3.4300000000000025E-3</v>
      </c>
      <c r="X24" s="311">
        <v>4.2900000000000021E-3</v>
      </c>
      <c r="Y24" s="311">
        <v>3.5899999999999994E-3</v>
      </c>
      <c r="Z24" s="311">
        <v>3.0499999999999998E-3</v>
      </c>
      <c r="AA24" s="311">
        <v>2.6600000000000026E-3</v>
      </c>
      <c r="AB24" s="311">
        <v>2.2899999999999986E-3</v>
      </c>
      <c r="AC24" s="311">
        <v>3.4099999999999981E-3</v>
      </c>
      <c r="AD24" s="311">
        <v>2.5399999999999989E-3</v>
      </c>
      <c r="AE24" s="311">
        <v>3.4599999999999995E-3</v>
      </c>
      <c r="AF24" s="311">
        <v>3.3799999999999993E-3</v>
      </c>
      <c r="AG24" s="311">
        <v>2.3900000000000015E-3</v>
      </c>
      <c r="AH24" s="311">
        <v>3.0500000000000006E-3</v>
      </c>
      <c r="AI24" s="311">
        <v>3.8900000000000011E-3</v>
      </c>
      <c r="AJ24" s="311">
        <v>3.4099999999999998E-3</v>
      </c>
      <c r="AK24" s="311">
        <v>4.5999999999999999E-3</v>
      </c>
      <c r="AL24" s="311">
        <v>4.3813636363636381E-3</v>
      </c>
      <c r="AM24" s="311">
        <v>3.5535483870967714E-3</v>
      </c>
      <c r="AN24" s="311">
        <v>2.4225000000000028E-3</v>
      </c>
      <c r="AO24" s="311">
        <v>3.0892356687898109E-3</v>
      </c>
      <c r="AP24" s="311">
        <v>2.7888607594936717E-3</v>
      </c>
      <c r="AQ24" s="311">
        <v>3.4545283018867917E-3</v>
      </c>
      <c r="AR24" s="311">
        <v>3.7198124999999992E-3</v>
      </c>
      <c r="AS24" s="311">
        <v>3.8962732919254686E-3</v>
      </c>
      <c r="AT24" s="311">
        <v>3.0977777777777792E-3</v>
      </c>
      <c r="AU24" s="311">
        <v>2.9285889570552105E-3</v>
      </c>
      <c r="AV24" s="311">
        <v>1.8285365853658499E-3</v>
      </c>
      <c r="AW24" s="311">
        <v>3.3103636363636356E-3</v>
      </c>
      <c r="AX24" s="311">
        <v>3.502409638554211E-3</v>
      </c>
      <c r="AY24" s="311">
        <v>2.7045269461077812E-3</v>
      </c>
      <c r="AZ24" s="311">
        <v>2.8997142857142937E-3</v>
      </c>
      <c r="BA24" s="311">
        <v>3.3497041420118331E-3</v>
      </c>
      <c r="BB24" s="311">
        <v>2.4309000000000101E-3</v>
      </c>
      <c r="BC24" s="311">
        <v>2.8050000000000106E-3</v>
      </c>
      <c r="BD24" s="311">
        <v>2.6921425645227391E-3</v>
      </c>
      <c r="BE24" s="312">
        <v>2.5039693413308819E-3</v>
      </c>
      <c r="BF24" s="285">
        <v>-7.2438462973530737E-2</v>
      </c>
      <c r="BG24" s="285">
        <v>-1.3936735795528232E-2</v>
      </c>
      <c r="BH24" s="285">
        <v>6.5613144887538094E-5</v>
      </c>
    </row>
    <row r="25" spans="1:60" x14ac:dyDescent="0.15">
      <c r="A25" s="162" t="s">
        <v>175</v>
      </c>
      <c r="B25" s="311">
        <v>0.02</v>
      </c>
      <c r="C25" s="311">
        <v>2.0100000000000003E-2</v>
      </c>
      <c r="D25" s="311">
        <v>2.0220000000000002E-2</v>
      </c>
      <c r="E25" s="311">
        <v>1.3050000000000001E-2</v>
      </c>
      <c r="F25" s="311">
        <v>1.839E-2</v>
      </c>
      <c r="G25" s="311">
        <v>2.1520000000000004E-2</v>
      </c>
      <c r="H25" s="311">
        <v>2.1700000000000001E-2</v>
      </c>
      <c r="I25" s="311">
        <v>2.0950000000000003E-2</v>
      </c>
      <c r="J25" s="311">
        <v>2.5700000000000001E-2</v>
      </c>
      <c r="K25" s="311">
        <v>2.0799999999999999E-2</v>
      </c>
      <c r="L25" s="311">
        <v>2.453E-2</v>
      </c>
      <c r="M25" s="311">
        <v>2.9540000000000004E-2</v>
      </c>
      <c r="N25" s="311">
        <v>3.5290000000000002E-2</v>
      </c>
      <c r="O25" s="311">
        <v>2.9090000000000005E-2</v>
      </c>
      <c r="P25" s="311">
        <v>3.3110000000000001E-2</v>
      </c>
      <c r="Q25" s="311">
        <v>3.713000000000001E-2</v>
      </c>
      <c r="R25" s="311">
        <v>3.6179999999999997E-2</v>
      </c>
      <c r="S25" s="311">
        <v>3.0500000000000006E-2</v>
      </c>
      <c r="T25" s="311">
        <v>3.3530000000000011E-2</v>
      </c>
      <c r="U25" s="311">
        <v>3.2600000000000004E-2</v>
      </c>
      <c r="V25" s="311">
        <v>2.2370000000000004E-2</v>
      </c>
      <c r="W25" s="311">
        <v>2.3260000000000006E-2</v>
      </c>
      <c r="X25" s="311">
        <v>2.5369999999999997E-2</v>
      </c>
      <c r="Y25" s="311">
        <v>2.5960000000000004E-2</v>
      </c>
      <c r="Z25" s="311">
        <v>2.6909999999999996E-2</v>
      </c>
      <c r="AA25" s="311">
        <v>1.8780000000000002E-2</v>
      </c>
      <c r="AB25" s="311">
        <v>2.4409999999999998E-2</v>
      </c>
      <c r="AC25" s="311">
        <v>2.0629999999999999E-2</v>
      </c>
      <c r="AD25" s="311">
        <v>1.9420000000000003E-2</v>
      </c>
      <c r="AE25" s="311">
        <v>1.4680000000000002E-2</v>
      </c>
      <c r="AF25" s="311">
        <v>2.3140000000000001E-2</v>
      </c>
      <c r="AG25" s="311">
        <v>2.9190000000000001E-2</v>
      </c>
      <c r="AH25" s="311">
        <v>2.7540000000000005E-2</v>
      </c>
      <c r="AI25" s="311">
        <v>3.0970000000000001E-2</v>
      </c>
      <c r="AJ25" s="311">
        <v>2.7530000000000002E-2</v>
      </c>
      <c r="AK25" s="311">
        <v>2.6730000000000004E-2</v>
      </c>
      <c r="AL25" s="311">
        <v>1.7257207792207796E-2</v>
      </c>
      <c r="AM25" s="311">
        <v>2.1656903225806455E-2</v>
      </c>
      <c r="AN25" s="311">
        <v>2.9707499999999991E-2</v>
      </c>
      <c r="AO25" s="311">
        <v>3.0872866242038208E-2</v>
      </c>
      <c r="AP25" s="311">
        <v>4.1997531645569609E-2</v>
      </c>
      <c r="AQ25" s="311">
        <v>4.0780754716981109E-2</v>
      </c>
      <c r="AR25" s="311">
        <v>2.748262499999999E-2</v>
      </c>
      <c r="AS25" s="311">
        <v>2.6836770186335387E-2</v>
      </c>
      <c r="AT25" s="311">
        <v>3.2772222222222203E-2</v>
      </c>
      <c r="AU25" s="311">
        <v>4.7467546012269921E-2</v>
      </c>
      <c r="AV25" s="311">
        <v>2.7213475609756087E-2</v>
      </c>
      <c r="AW25" s="311">
        <v>2.9913818181818159E-2</v>
      </c>
      <c r="AX25" s="311">
        <v>3.7604819277108403E-2</v>
      </c>
      <c r="AY25" s="311">
        <v>4.2189520958083794E-2</v>
      </c>
      <c r="AZ25" s="311">
        <v>5.1555535714285672E-2</v>
      </c>
      <c r="BA25" s="311">
        <v>3.568792899408281E-2</v>
      </c>
      <c r="BB25" s="311">
        <v>2.5452927000000004E-2</v>
      </c>
      <c r="BC25" s="311">
        <v>4.6048329473684209E-2</v>
      </c>
      <c r="BD25" s="311">
        <v>2.6438266284309706E-2</v>
      </c>
      <c r="BE25" s="312">
        <v>2.6210771078943488E-2</v>
      </c>
      <c r="BF25" s="285">
        <v>-1.1313500317330694E-2</v>
      </c>
      <c r="BG25" s="285">
        <v>-2.1247897173515828E-2</v>
      </c>
      <c r="BH25" s="285">
        <v>6.868179621970686E-4</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3.805E-2</v>
      </c>
      <c r="AB26" s="311">
        <v>5.8810000000000008E-2</v>
      </c>
      <c r="AC26" s="311">
        <v>4.3490000000000008E-2</v>
      </c>
      <c r="AD26" s="311">
        <v>4.5499999999999999E-2</v>
      </c>
      <c r="AE26" s="311">
        <v>5.4350000000000002E-2</v>
      </c>
      <c r="AF26" s="311">
        <v>5.6829999999999999E-2</v>
      </c>
      <c r="AG26" s="311">
        <v>7.8630000000000005E-2</v>
      </c>
      <c r="AH26" s="311">
        <v>5.8529999999999992E-2</v>
      </c>
      <c r="AI26" s="311">
        <v>6.0220000000000003E-2</v>
      </c>
      <c r="AJ26" s="311">
        <v>7.3270000000000002E-2</v>
      </c>
      <c r="AK26" s="311">
        <v>6.452999999999999E-2</v>
      </c>
      <c r="AL26" s="311">
        <v>7.1343701298701295E-2</v>
      </c>
      <c r="AM26" s="311">
        <v>5.7755032258064498E-2</v>
      </c>
      <c r="AN26" s="311">
        <v>5.3530384615384605E-2</v>
      </c>
      <c r="AO26" s="311">
        <v>7.4326815286624201E-2</v>
      </c>
      <c r="AP26" s="311">
        <v>6.8133417721518957E-2</v>
      </c>
      <c r="AQ26" s="311">
        <v>6.3673018867924508E-2</v>
      </c>
      <c r="AR26" s="311">
        <v>4.494374999999997E-2</v>
      </c>
      <c r="AS26" s="311">
        <v>5.4937453416149036E-2</v>
      </c>
      <c r="AT26" s="311">
        <v>6.9973888888888849E-2</v>
      </c>
      <c r="AU26" s="311">
        <v>8.566122699386497E-2</v>
      </c>
      <c r="AV26" s="311">
        <v>4.6954207317073136E-2</v>
      </c>
      <c r="AW26" s="311">
        <v>4.4852181818181777E-2</v>
      </c>
      <c r="AX26" s="311">
        <v>7.9467831325301136E-2</v>
      </c>
      <c r="AY26" s="311">
        <v>8.2519221556886166E-2</v>
      </c>
      <c r="AZ26" s="311">
        <v>5.8203749999999943E-2</v>
      </c>
      <c r="BA26" s="311">
        <v>6.2041952662721833E-2</v>
      </c>
      <c r="BB26" s="311">
        <v>4.7766600000000006E-2</v>
      </c>
      <c r="BC26" s="311">
        <v>6.8902789473684195E-2</v>
      </c>
      <c r="BD26" s="311">
        <v>5.1936065546907009E-2</v>
      </c>
      <c r="BE26" s="312">
        <v>5.0333493223551795E-2</v>
      </c>
      <c r="BF26" s="285">
        <v>-3.3504569715864352E-2</v>
      </c>
      <c r="BG26" s="285">
        <v>-2.9370909039431292E-2</v>
      </c>
      <c r="BH26" s="285">
        <v>1.3189214137172671E-3</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0</v>
      </c>
      <c r="AP27" s="311">
        <v>0</v>
      </c>
      <c r="AQ27" s="311">
        <v>0</v>
      </c>
      <c r="AR27" s="311">
        <v>0</v>
      </c>
      <c r="AS27" s="311">
        <v>0</v>
      </c>
      <c r="AT27" s="311">
        <v>0</v>
      </c>
      <c r="AU27" s="311">
        <v>0</v>
      </c>
      <c r="AV27" s="311">
        <v>0</v>
      </c>
      <c r="AW27" s="311">
        <v>0</v>
      </c>
      <c r="AX27" s="311">
        <v>0</v>
      </c>
      <c r="AY27" s="311">
        <v>0</v>
      </c>
      <c r="AZ27" s="311">
        <v>0</v>
      </c>
      <c r="BA27" s="311">
        <v>0</v>
      </c>
      <c r="BB27" s="311">
        <v>0</v>
      </c>
      <c r="BC27" s="311">
        <v>0</v>
      </c>
      <c r="BD27" s="311">
        <v>0</v>
      </c>
      <c r="BE27" s="312">
        <v>0</v>
      </c>
      <c r="BF27" s="285">
        <v>0</v>
      </c>
      <c r="BG27" s="285">
        <v>0</v>
      </c>
      <c r="BH27" s="285">
        <v>0</v>
      </c>
    </row>
    <row r="28" spans="1:60" x14ac:dyDescent="0.15">
      <c r="A28" s="162" t="s">
        <v>172</v>
      </c>
      <c r="B28" s="311">
        <v>2.2317970000000006E-2</v>
      </c>
      <c r="C28" s="311">
        <v>2.1036343999999995E-2</v>
      </c>
      <c r="D28" s="311">
        <v>1.8959226000000003E-2</v>
      </c>
      <c r="E28" s="311">
        <v>1.4672408000000001E-2</v>
      </c>
      <c r="F28" s="311">
        <v>1.1976574000000002E-2</v>
      </c>
      <c r="G28" s="311">
        <v>1.7103078000000001E-2</v>
      </c>
      <c r="H28" s="311">
        <v>1.2080000000000002E-2</v>
      </c>
      <c r="I28" s="311">
        <v>1.264E-2</v>
      </c>
      <c r="J28" s="311">
        <v>1.081E-2</v>
      </c>
      <c r="K28" s="311">
        <v>1.8190000000000001E-2</v>
      </c>
      <c r="L28" s="311">
        <v>1.8140000000000003E-2</v>
      </c>
      <c r="M28" s="311">
        <v>1.4459999999999997E-2</v>
      </c>
      <c r="N28" s="311">
        <v>1.9670000000000007E-2</v>
      </c>
      <c r="O28" s="311">
        <v>1.83E-2</v>
      </c>
      <c r="P28" s="311">
        <v>2.2930000000000002E-2</v>
      </c>
      <c r="Q28" s="311">
        <v>2.3989999999999997E-2</v>
      </c>
      <c r="R28" s="311">
        <v>2.061E-2</v>
      </c>
      <c r="S28" s="311">
        <v>1.67E-2</v>
      </c>
      <c r="T28" s="311">
        <v>1.6550000000000002E-2</v>
      </c>
      <c r="U28" s="311">
        <v>1.2980000000000002E-2</v>
      </c>
      <c r="V28" s="311">
        <v>1.6709999999999999E-2</v>
      </c>
      <c r="W28" s="311">
        <v>1.8760000000000002E-2</v>
      </c>
      <c r="X28" s="311">
        <v>2.4649999999999998E-2</v>
      </c>
      <c r="Y28" s="311">
        <v>2.0990000000000002E-2</v>
      </c>
      <c r="Z28" s="311">
        <v>1.643E-2</v>
      </c>
      <c r="AA28" s="311">
        <v>1.1610000000000001E-2</v>
      </c>
      <c r="AB28" s="311">
        <v>1.089E-2</v>
      </c>
      <c r="AC28" s="311">
        <v>1.4020000000000003E-2</v>
      </c>
      <c r="AD28" s="311">
        <v>1.3690000000000003E-2</v>
      </c>
      <c r="AE28" s="311">
        <v>1.4600000000000002E-2</v>
      </c>
      <c r="AF28" s="311">
        <v>2.002E-2</v>
      </c>
      <c r="AG28" s="311">
        <v>1.9690000000000003E-2</v>
      </c>
      <c r="AH28" s="311">
        <v>1.6989999999999998E-2</v>
      </c>
      <c r="AI28" s="311">
        <v>1.3960000000000004E-2</v>
      </c>
      <c r="AJ28" s="311">
        <v>1.6810000000000002E-2</v>
      </c>
      <c r="AK28" s="311">
        <v>1.7579999999999998E-2</v>
      </c>
      <c r="AL28" s="311">
        <v>2.0406623376623377E-2</v>
      </c>
      <c r="AM28" s="311">
        <v>2.4598451612903222E-2</v>
      </c>
      <c r="AN28" s="311">
        <v>1.3564038461538461E-2</v>
      </c>
      <c r="AO28" s="311">
        <v>1.9676579617834387E-2</v>
      </c>
      <c r="AP28" s="311">
        <v>2.3045963924050623E-2</v>
      </c>
      <c r="AQ28" s="311">
        <v>2.454476037735848E-2</v>
      </c>
      <c r="AR28" s="311">
        <v>1.9883669624999992E-2</v>
      </c>
      <c r="AS28" s="311">
        <v>1.9237469254658374E-2</v>
      </c>
      <c r="AT28" s="311">
        <v>2.2946411111111092E-2</v>
      </c>
      <c r="AU28" s="311">
        <v>2.61827116564417E-2</v>
      </c>
      <c r="AV28" s="311">
        <v>1.990959146341462E-2</v>
      </c>
      <c r="AW28" s="311">
        <v>2.0692090909090896E-2</v>
      </c>
      <c r="AX28" s="311">
        <v>2.6327060240963828E-2</v>
      </c>
      <c r="AY28" s="311">
        <v>1.7491473053892197E-2</v>
      </c>
      <c r="AZ28" s="311">
        <v>1.6345499999999992E-2</v>
      </c>
      <c r="BA28" s="311">
        <v>1.8111035502958568E-2</v>
      </c>
      <c r="BB28" s="311">
        <v>1.68255E-2</v>
      </c>
      <c r="BC28" s="311">
        <v>1.4560947368421052E-2</v>
      </c>
      <c r="BD28" s="311">
        <v>1.7900073740270382E-2</v>
      </c>
      <c r="BE28" s="312">
        <v>1.9027121632653063E-2</v>
      </c>
      <c r="BF28" s="285">
        <v>6.0059038686338662E-2</v>
      </c>
      <c r="BG28" s="285">
        <v>-2.4529803418836482E-2</v>
      </c>
      <c r="BH28" s="285">
        <v>4.9858010154889699E-4</v>
      </c>
    </row>
    <row r="29" spans="1:60" x14ac:dyDescent="0.15">
      <c r="A29" s="162" t="s">
        <v>171</v>
      </c>
      <c r="B29" s="311">
        <v>2.5000000000000001E-4</v>
      </c>
      <c r="C29" s="311">
        <v>2.6000000000000009E-4</v>
      </c>
      <c r="D29" s="311">
        <v>2.5000000000000001E-4</v>
      </c>
      <c r="E29" s="311">
        <v>2.1000000000000001E-4</v>
      </c>
      <c r="F29" s="311">
        <v>2.1999999999999998E-4</v>
      </c>
      <c r="G29" s="311">
        <v>2.4000000000000001E-4</v>
      </c>
      <c r="H29" s="311">
        <v>2.4000000000000001E-4</v>
      </c>
      <c r="I29" s="311">
        <v>2.4000000000000001E-4</v>
      </c>
      <c r="J29" s="311">
        <v>2.4000000000000001E-4</v>
      </c>
      <c r="K29" s="311">
        <v>2.4000000000000001E-4</v>
      </c>
      <c r="L29" s="311">
        <v>2.0999999999999998E-4</v>
      </c>
      <c r="M29" s="311">
        <v>1.8999999999999998E-4</v>
      </c>
      <c r="N29" s="311">
        <v>2.5999999999999998E-4</v>
      </c>
      <c r="O29" s="311">
        <v>2.7E-4</v>
      </c>
      <c r="P29" s="311">
        <v>2.9E-4</v>
      </c>
      <c r="Q29" s="311">
        <v>3.410000000000001E-4</v>
      </c>
      <c r="R29" s="311">
        <v>3.5500000000000006E-4</v>
      </c>
      <c r="S29" s="311">
        <v>3.0299999999999994E-4</v>
      </c>
      <c r="T29" s="311">
        <v>3.3500000000000007E-4</v>
      </c>
      <c r="U29" s="311">
        <v>3.0199999999999997E-4</v>
      </c>
      <c r="V29" s="311">
        <v>2.9700000000000001E-4</v>
      </c>
      <c r="W29" s="311">
        <v>2.8599999999999996E-4</v>
      </c>
      <c r="X29" s="311">
        <v>2.9399999999999999E-4</v>
      </c>
      <c r="Y29" s="311">
        <v>3.2799999999999995E-4</v>
      </c>
      <c r="Z29" s="311">
        <v>2.2900000000000001E-4</v>
      </c>
      <c r="AA29" s="311">
        <v>2.8000000000000003E-4</v>
      </c>
      <c r="AB29" s="311">
        <v>2.5399999999999999E-4</v>
      </c>
      <c r="AC29" s="311">
        <v>2.7700000000000001E-4</v>
      </c>
      <c r="AD29" s="311">
        <v>2.7500000000000002E-4</v>
      </c>
      <c r="AE29" s="311">
        <v>3.2600000000000006E-4</v>
      </c>
      <c r="AF29" s="311">
        <v>3.0299999999999994E-4</v>
      </c>
      <c r="AG29" s="311">
        <v>1.9300000000000003E-4</v>
      </c>
      <c r="AH29" s="311">
        <v>1.9199999999999998E-4</v>
      </c>
      <c r="AI29" s="311">
        <v>2.7300000000000002E-4</v>
      </c>
      <c r="AJ29" s="311">
        <v>3.0499999999999999E-4</v>
      </c>
      <c r="AK29" s="311">
        <v>3.0199999999999997E-4</v>
      </c>
      <c r="AL29" s="311">
        <v>2.742077922077922E-4</v>
      </c>
      <c r="AM29" s="311">
        <v>3.1389677419354839E-4</v>
      </c>
      <c r="AN29" s="311">
        <v>2.079230769230769E-4</v>
      </c>
      <c r="AO29" s="311">
        <v>2.5824840764331205E-4</v>
      </c>
      <c r="AP29" s="311">
        <v>2.1787974683544297E-4</v>
      </c>
      <c r="AQ29" s="311">
        <v>2.2516981132075466E-4</v>
      </c>
      <c r="AR29" s="311">
        <v>2.6966249999999984E-4</v>
      </c>
      <c r="AS29" s="311">
        <v>2.4518012422360233E-4</v>
      </c>
      <c r="AT29" s="311">
        <v>1.7849999999999992E-4</v>
      </c>
      <c r="AU29" s="311">
        <v>1.9375306748466248E-4</v>
      </c>
      <c r="AV29" s="311">
        <v>1.5737957317073158E-4</v>
      </c>
      <c r="AW29" s="311">
        <v>1.6204090909090893E-4</v>
      </c>
      <c r="AX29" s="311">
        <v>1.2368524096385529E-4</v>
      </c>
      <c r="AY29" s="311">
        <v>1.3836676646706572E-4</v>
      </c>
      <c r="AZ29" s="311">
        <v>1.6420684523809511E-4</v>
      </c>
      <c r="BA29" s="311">
        <v>1.7447633136094656E-4</v>
      </c>
      <c r="BB29" s="311">
        <v>1.6084999999999998E-4</v>
      </c>
      <c r="BC29" s="311">
        <v>1.3296783625730993E-4</v>
      </c>
      <c r="BD29" s="311">
        <v>1.5347589785606991E-4</v>
      </c>
      <c r="BE29" s="312">
        <v>1.4709109636833038E-4</v>
      </c>
      <c r="BF29" s="285">
        <v>-4.4219905691951888E-2</v>
      </c>
      <c r="BG29" s="285">
        <v>-1.4991005494942033E-2</v>
      </c>
      <c r="BH29" s="285">
        <v>3.8543241158665461E-6</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0</v>
      </c>
      <c r="AG30" s="311">
        <v>0</v>
      </c>
      <c r="AH30" s="311">
        <v>0</v>
      </c>
      <c r="AI30" s="311">
        <v>0</v>
      </c>
      <c r="AJ30" s="311">
        <v>4.0000000000000003E-5</v>
      </c>
      <c r="AK30" s="311">
        <v>5.0000000000000002E-5</v>
      </c>
      <c r="AL30" s="311">
        <v>6.9545454545454552E-5</v>
      </c>
      <c r="AM30" s="311">
        <v>5.9225806451612903E-5</v>
      </c>
      <c r="AN30" s="311">
        <v>1.2749999999999998E-4</v>
      </c>
      <c r="AO30" s="311">
        <v>2.1439490445859864E-4</v>
      </c>
      <c r="AP30" s="311">
        <v>2.130379746835442E-4</v>
      </c>
      <c r="AQ30" s="311">
        <v>1.3471698113207541E-4</v>
      </c>
      <c r="AR30" s="311">
        <v>2.103749999999999E-4</v>
      </c>
      <c r="AS30" s="311">
        <v>2.6608695652173905E-4</v>
      </c>
      <c r="AT30" s="311">
        <v>3.0222222222222206E-4</v>
      </c>
      <c r="AU30" s="311">
        <v>2.5343558282208572E-4</v>
      </c>
      <c r="AV30" s="311">
        <v>2.7987804878048763E-4</v>
      </c>
      <c r="AW30" s="311">
        <v>3.8945454545454521E-4</v>
      </c>
      <c r="AX30" s="311">
        <v>2.396385542168673E-4</v>
      </c>
      <c r="AY30" s="311">
        <v>2.4461676646706567E-4</v>
      </c>
      <c r="AZ30" s="311">
        <v>2.458928571428569E-4</v>
      </c>
      <c r="BA30" s="311">
        <v>3.1686390532544348E-4</v>
      </c>
      <c r="BB30" s="311">
        <v>2.3400000000000002E-4</v>
      </c>
      <c r="BC30" s="311">
        <v>1.3421052631578946E-4</v>
      </c>
      <c r="BD30" s="311">
        <v>1.6937320770176153E-4</v>
      </c>
      <c r="BE30" s="312">
        <v>3.411905877104941E-4</v>
      </c>
      <c r="BF30" s="285">
        <v>1.0089267813189964</v>
      </c>
      <c r="BG30" s="285">
        <v>-5.6261153928610086E-2</v>
      </c>
      <c r="BH30" s="285">
        <v>8.9404399232037945E-6</v>
      </c>
    </row>
    <row r="31" spans="1:60" x14ac:dyDescent="0.15">
      <c r="A31" s="162" t="s">
        <v>169</v>
      </c>
      <c r="B31" s="311">
        <v>9.3535353535353555E-2</v>
      </c>
      <c r="C31" s="311">
        <v>0.10380808080808082</v>
      </c>
      <c r="D31" s="311">
        <v>0.11629292929292931</v>
      </c>
      <c r="E31" s="311">
        <v>0.10488888888888892</v>
      </c>
      <c r="F31" s="311">
        <v>8.7454545454545451E-2</v>
      </c>
      <c r="G31" s="311">
        <v>9.5242424242424253E-2</v>
      </c>
      <c r="H31" s="311">
        <v>0.1068080808080808</v>
      </c>
      <c r="I31" s="311">
        <v>0.10379797979797981</v>
      </c>
      <c r="J31" s="311">
        <v>0.10579797979797981</v>
      </c>
      <c r="K31" s="311">
        <v>0.12703030303030305</v>
      </c>
      <c r="L31" s="311">
        <v>0.1220909090909091</v>
      </c>
      <c r="M31" s="311">
        <v>9.4818181818181829E-2</v>
      </c>
      <c r="N31" s="311">
        <v>0.12181818181818185</v>
      </c>
      <c r="O31" s="311">
        <v>9.7989898989898988E-2</v>
      </c>
      <c r="P31" s="311">
        <v>0.10870707070707071</v>
      </c>
      <c r="Q31" s="311">
        <v>0.10217171717171719</v>
      </c>
      <c r="R31" s="311">
        <v>0.13654545454545455</v>
      </c>
      <c r="S31" s="311">
        <v>0.13088888888888892</v>
      </c>
      <c r="T31" s="311">
        <v>0.13580808080808082</v>
      </c>
      <c r="U31" s="311">
        <v>0.13247474747474752</v>
      </c>
      <c r="V31" s="311">
        <v>0.12334343434343437</v>
      </c>
      <c r="W31" s="311">
        <v>0.1238989898989899</v>
      </c>
      <c r="X31" s="311">
        <v>0.13795959595959595</v>
      </c>
      <c r="Y31" s="311">
        <v>0.13362626262626265</v>
      </c>
      <c r="Z31" s="311">
        <v>0.13030303030303031</v>
      </c>
      <c r="AA31" s="311">
        <v>0.10860606060606062</v>
      </c>
      <c r="AB31" s="311">
        <v>0.13197979797979797</v>
      </c>
      <c r="AC31" s="311">
        <v>0.15108080808080812</v>
      </c>
      <c r="AD31" s="311">
        <v>0.13473737373737377</v>
      </c>
      <c r="AE31" s="311">
        <v>0.11779797979797983</v>
      </c>
      <c r="AF31" s="311">
        <v>0.1291707070707071</v>
      </c>
      <c r="AG31" s="311">
        <v>0.11821919191919196</v>
      </c>
      <c r="AH31" s="311">
        <v>0.11914040404040403</v>
      </c>
      <c r="AI31" s="311">
        <v>0.14925858585858587</v>
      </c>
      <c r="AJ31" s="311">
        <v>0.12673434343434345</v>
      </c>
      <c r="AK31" s="311">
        <v>0.14598787878787883</v>
      </c>
      <c r="AL31" s="311">
        <v>0.1306420897284534</v>
      </c>
      <c r="AM31" s="311">
        <v>0.10591947214076249</v>
      </c>
      <c r="AN31" s="311">
        <v>9.3668414918414905E-2</v>
      </c>
      <c r="AO31" s="311">
        <v>0.14632501447596985</v>
      </c>
      <c r="AP31" s="311">
        <v>0.1313440736478711</v>
      </c>
      <c r="AQ31" s="311">
        <v>0.10996054888507716</v>
      </c>
      <c r="AR31" s="311">
        <v>0.13513647727272723</v>
      </c>
      <c r="AS31" s="311">
        <v>0.16231592320722749</v>
      </c>
      <c r="AT31" s="311">
        <v>0.1199444444444444</v>
      </c>
      <c r="AU31" s="311">
        <v>0.12082041271611818</v>
      </c>
      <c r="AV31" s="311">
        <v>0.11570460088691789</v>
      </c>
      <c r="AW31" s="311">
        <v>0.15610870523415968</v>
      </c>
      <c r="AX31" s="311">
        <v>0.11797962760131427</v>
      </c>
      <c r="AY31" s="311">
        <v>0.12252770821992373</v>
      </c>
      <c r="AZ31" s="311">
        <v>0.15255844155844145</v>
      </c>
      <c r="BA31" s="311">
        <v>0.14296826250672393</v>
      </c>
      <c r="BB31" s="311">
        <v>0.13281818181818181</v>
      </c>
      <c r="BC31" s="311">
        <v>0.11872886762360448</v>
      </c>
      <c r="BD31" s="311">
        <v>0.11020514030100266</v>
      </c>
      <c r="BE31" s="312">
        <v>0.14002477015048445</v>
      </c>
      <c r="BF31" s="285">
        <v>0.26711139271608908</v>
      </c>
      <c r="BG31" s="285">
        <v>-8.4327563280506279E-3</v>
      </c>
      <c r="BH31" s="285">
        <v>3.6691605524390072E-3</v>
      </c>
    </row>
    <row r="32" spans="1:60" x14ac:dyDescent="0.15">
      <c r="A32" s="162" t="s">
        <v>168</v>
      </c>
      <c r="B32" s="311">
        <v>0.46881092200000007</v>
      </c>
      <c r="C32" s="311">
        <v>0.52208469199999996</v>
      </c>
      <c r="D32" s="311">
        <v>0.4537765740000001</v>
      </c>
      <c r="E32" s="311">
        <v>0.50422612200000005</v>
      </c>
      <c r="F32" s="311">
        <v>0.52942089600000009</v>
      </c>
      <c r="G32" s="311">
        <v>0.5668148260000001</v>
      </c>
      <c r="H32" s="311">
        <v>0.48856725200000006</v>
      </c>
      <c r="I32" s="311">
        <v>0.48831467000000001</v>
      </c>
      <c r="J32" s="311">
        <v>0.47696261800000017</v>
      </c>
      <c r="K32" s="311">
        <v>0.56230284399999997</v>
      </c>
      <c r="L32" s="311">
        <v>0.60107937000000022</v>
      </c>
      <c r="M32" s="311">
        <v>0.48564628200000015</v>
      </c>
      <c r="N32" s="311">
        <v>0.76322976600000025</v>
      </c>
      <c r="O32" s="311">
        <v>0.68359832600000026</v>
      </c>
      <c r="P32" s="311">
        <v>0.66419139600000032</v>
      </c>
      <c r="Q32" s="311">
        <v>0.69526749600000026</v>
      </c>
      <c r="R32" s="311">
        <v>0.72195165600000022</v>
      </c>
      <c r="S32" s="311">
        <v>0.70574857800000024</v>
      </c>
      <c r="T32" s="311">
        <v>0.69443014799999991</v>
      </c>
      <c r="U32" s="311">
        <v>0.65690109600000013</v>
      </c>
      <c r="V32" s="311">
        <v>0.62453333600000016</v>
      </c>
      <c r="W32" s="311">
        <v>0.63010845199999999</v>
      </c>
      <c r="X32" s="311">
        <v>0.71087556400000007</v>
      </c>
      <c r="Y32" s="311">
        <v>0.77117290400000005</v>
      </c>
      <c r="Z32" s="311">
        <v>0.46842294000000001</v>
      </c>
      <c r="AA32" s="311">
        <v>0.53865999999999992</v>
      </c>
      <c r="AB32" s="311">
        <v>0.57602000000000009</v>
      </c>
      <c r="AC32" s="311">
        <v>0.68956000000000017</v>
      </c>
      <c r="AD32" s="311">
        <v>0.64895000000000014</v>
      </c>
      <c r="AE32" s="311">
        <v>0.78794000000000008</v>
      </c>
      <c r="AF32" s="311">
        <v>0.73119000000000001</v>
      </c>
      <c r="AG32" s="311">
        <v>0.66044000000000003</v>
      </c>
      <c r="AH32" s="311">
        <v>0.63763999999999998</v>
      </c>
      <c r="AI32" s="311">
        <v>0.62092999999999998</v>
      </c>
      <c r="AJ32" s="311">
        <v>0.72514000000000001</v>
      </c>
      <c r="AK32" s="311">
        <v>0.66363000000000005</v>
      </c>
      <c r="AL32" s="311">
        <v>0.73785740259740262</v>
      </c>
      <c r="AM32" s="311">
        <v>0.5961768387096773</v>
      </c>
      <c r="AN32" s="311">
        <v>0.5780948076923077</v>
      </c>
      <c r="AO32" s="311">
        <v>0.58037675159235647</v>
      </c>
      <c r="AP32" s="311">
        <v>0.49850886075949363</v>
      </c>
      <c r="AQ32" s="311">
        <v>0.54178358490566025</v>
      </c>
      <c r="AR32" s="311">
        <v>0.55083824999999986</v>
      </c>
      <c r="AS32" s="311">
        <v>0.60491068322981334</v>
      </c>
      <c r="AT32" s="311">
        <v>0.5382766666666664</v>
      </c>
      <c r="AU32" s="311">
        <v>0.58866515337423264</v>
      </c>
      <c r="AV32" s="311">
        <v>0.4178672560975607</v>
      </c>
      <c r="AW32" s="311">
        <v>0.54507363654545415</v>
      </c>
      <c r="AX32" s="311">
        <v>0.65296017379518012</v>
      </c>
      <c r="AY32" s="311">
        <v>0.57562373694610713</v>
      </c>
      <c r="AZ32" s="311">
        <v>0.49685801035714233</v>
      </c>
      <c r="BA32" s="311">
        <v>0.54250204047337225</v>
      </c>
      <c r="BB32" s="311">
        <v>0.440680077</v>
      </c>
      <c r="BC32" s="311">
        <v>0.57187792421052641</v>
      </c>
      <c r="BD32" s="311">
        <v>0.49945228794756252</v>
      </c>
      <c r="BE32" s="312">
        <v>0.5444726804897958</v>
      </c>
      <c r="BF32" s="285">
        <v>8.7161002798812781E-2</v>
      </c>
      <c r="BG32" s="285">
        <v>-7.458109678906033E-3</v>
      </c>
      <c r="BH32" s="285">
        <v>1.4267173436434842E-2</v>
      </c>
    </row>
    <row r="33" spans="1:60" x14ac:dyDescent="0.15">
      <c r="A33" s="162" t="s">
        <v>167</v>
      </c>
      <c r="B33" s="311">
        <v>0.16212209200000002</v>
      </c>
      <c r="C33" s="311">
        <v>0.17533997800000001</v>
      </c>
      <c r="D33" s="311">
        <v>0.166523118</v>
      </c>
      <c r="E33" s="311">
        <v>0.16898990800000008</v>
      </c>
      <c r="F33" s="311">
        <v>0.13713477800000004</v>
      </c>
      <c r="G33" s="311">
        <v>0.175336782</v>
      </c>
      <c r="H33" s="311">
        <v>0.13455188200000001</v>
      </c>
      <c r="I33" s="311">
        <v>0.13205894400000001</v>
      </c>
      <c r="J33" s="311">
        <v>0.15229461800000002</v>
      </c>
      <c r="K33" s="311">
        <v>0.17638131800000001</v>
      </c>
      <c r="L33" s="311">
        <v>0.17059123399999998</v>
      </c>
      <c r="M33" s="311">
        <v>0.13846833000000003</v>
      </c>
      <c r="N33" s="311">
        <v>0.17582160399999999</v>
      </c>
      <c r="O33" s="311">
        <v>0.18362234400000005</v>
      </c>
      <c r="P33" s="311">
        <v>0.18383686600000004</v>
      </c>
      <c r="Q33" s="311">
        <v>0.19069143000000005</v>
      </c>
      <c r="R33" s="311">
        <v>0.19914673399999999</v>
      </c>
      <c r="S33" s="311">
        <v>0.19737993000000001</v>
      </c>
      <c r="T33" s="311">
        <v>0.18712017400000003</v>
      </c>
      <c r="U33" s="311">
        <v>0.18479174400000006</v>
      </c>
      <c r="V33" s="311">
        <v>0.17400649600000004</v>
      </c>
      <c r="W33" s="311">
        <v>0.18571981800000004</v>
      </c>
      <c r="X33" s="311">
        <v>0.2034297000000001</v>
      </c>
      <c r="Y33" s="311">
        <v>0.20079390800000002</v>
      </c>
      <c r="Z33" s="311">
        <v>0.18243727799999998</v>
      </c>
      <c r="AA33" s="311">
        <v>0.17335</v>
      </c>
      <c r="AB33" s="311">
        <v>0.1585</v>
      </c>
      <c r="AC33" s="311">
        <v>0.18635000000000004</v>
      </c>
      <c r="AD33" s="311">
        <v>0.18960000000000002</v>
      </c>
      <c r="AE33" s="311">
        <v>0.20195000000000002</v>
      </c>
      <c r="AF33" s="311">
        <v>0.21556</v>
      </c>
      <c r="AG33" s="311">
        <v>0.18818000000000004</v>
      </c>
      <c r="AH33" s="311">
        <v>0.18952000000000002</v>
      </c>
      <c r="AI33" s="311">
        <v>0.19001999999999999</v>
      </c>
      <c r="AJ33" s="311">
        <v>0.20686000000000004</v>
      </c>
      <c r="AK33" s="311">
        <v>0.24866750000000007</v>
      </c>
      <c r="AL33" s="311">
        <v>0.23090084415584416</v>
      </c>
      <c r="AM33" s="311">
        <v>0.23356437096774188</v>
      </c>
      <c r="AN33" s="311">
        <v>0.17381192307692309</v>
      </c>
      <c r="AO33" s="311">
        <v>0.1958399999999999</v>
      </c>
      <c r="AP33" s="311">
        <v>0.19017512658227842</v>
      </c>
      <c r="AQ33" s="311">
        <v>0.19253462264150939</v>
      </c>
      <c r="AR33" s="311">
        <v>0.20242856249999991</v>
      </c>
      <c r="AS33" s="311">
        <v>0.19427198757763969</v>
      </c>
      <c r="AT33" s="311">
        <v>0.1797372222222221</v>
      </c>
      <c r="AU33" s="311">
        <v>0.19667539877300599</v>
      </c>
      <c r="AV33" s="311">
        <v>0.16486938548780483</v>
      </c>
      <c r="AW33" s="311">
        <v>0.20483454545454532</v>
      </c>
      <c r="AX33" s="311">
        <v>0.211969518072289</v>
      </c>
      <c r="AY33" s="311">
        <v>0.17945069286287416</v>
      </c>
      <c r="AZ33" s="311">
        <v>0.17282769694285699</v>
      </c>
      <c r="BA33" s="311">
        <v>0.18601127963786965</v>
      </c>
      <c r="BB33" s="311">
        <v>0.18134999999999998</v>
      </c>
      <c r="BC33" s="311">
        <v>0.16082894734157893</v>
      </c>
      <c r="BD33" s="311">
        <v>0.18000200015285536</v>
      </c>
      <c r="BE33" s="312">
        <v>0.16549146122448977</v>
      </c>
      <c r="BF33" s="285">
        <v>-8.312519515350647E-2</v>
      </c>
      <c r="BG33" s="285">
        <v>1.4721634524206273E-4</v>
      </c>
      <c r="BH33" s="285">
        <v>4.3364809000422892E-3</v>
      </c>
    </row>
    <row r="34" spans="1:60" x14ac:dyDescent="0.15">
      <c r="A34" s="162" t="s">
        <v>166</v>
      </c>
      <c r="B34" s="311">
        <v>8.0100000000000015E-3</v>
      </c>
      <c r="C34" s="311">
        <v>1.7299999999999999E-2</v>
      </c>
      <c r="D34" s="311">
        <v>1.6600000000000004E-2</v>
      </c>
      <c r="E34" s="311">
        <v>1.3680000000000001E-2</v>
      </c>
      <c r="F34" s="311">
        <v>2.0550000000000006E-2</v>
      </c>
      <c r="G34" s="311">
        <v>2.6360000000000001E-2</v>
      </c>
      <c r="H34" s="311">
        <v>2.6520000000000002E-2</v>
      </c>
      <c r="I34" s="311">
        <v>2.6770000000000002E-2</v>
      </c>
      <c r="J34" s="311">
        <v>2.223E-2</v>
      </c>
      <c r="K34" s="311">
        <v>2.3470000000000001E-2</v>
      </c>
      <c r="L34" s="311">
        <v>2.0149999999999998E-2</v>
      </c>
      <c r="M34" s="311">
        <v>1.8789999999999998E-2</v>
      </c>
      <c r="N34" s="311">
        <v>1.9219999999999998E-2</v>
      </c>
      <c r="O34" s="311">
        <v>2.988E-2</v>
      </c>
      <c r="P34" s="311">
        <v>3.5659999999999997E-2</v>
      </c>
      <c r="Q34" s="311">
        <v>3.4049999999999997E-2</v>
      </c>
      <c r="R34" s="311">
        <v>3.4070000000000003E-2</v>
      </c>
      <c r="S34" s="311">
        <v>3.5610000000000003E-2</v>
      </c>
      <c r="T34" s="311">
        <v>2.3399999999999997E-2</v>
      </c>
      <c r="U34" s="311">
        <v>2.8620000000000003E-2</v>
      </c>
      <c r="V34" s="311">
        <v>2.8050000000000002E-2</v>
      </c>
      <c r="W34" s="311">
        <v>3.2349999999999997E-2</v>
      </c>
      <c r="X34" s="311">
        <v>2.7799999999999998E-2</v>
      </c>
      <c r="Y34" s="311">
        <v>2.3659999999999997E-2</v>
      </c>
      <c r="Z34" s="311">
        <v>1.9000000000000003E-2</v>
      </c>
      <c r="AA34" s="311">
        <v>1.7690000000000001E-2</v>
      </c>
      <c r="AB34" s="311">
        <v>3.0990000000000004E-2</v>
      </c>
      <c r="AC34" s="311">
        <v>2.2030000000000004E-2</v>
      </c>
      <c r="AD34" s="311">
        <v>2.2820000000000003E-2</v>
      </c>
      <c r="AE34" s="311">
        <v>2.5990000000000003E-2</v>
      </c>
      <c r="AF34" s="311">
        <v>3.5290000000000002E-2</v>
      </c>
      <c r="AG34" s="311">
        <v>4.3480000000000005E-2</v>
      </c>
      <c r="AH34" s="311">
        <v>3.882E-2</v>
      </c>
      <c r="AI34" s="311">
        <v>3.7170000000000002E-2</v>
      </c>
      <c r="AJ34" s="311">
        <v>4.5919999999999996E-2</v>
      </c>
      <c r="AK34" s="311">
        <v>3.6930000000000004E-2</v>
      </c>
      <c r="AL34" s="311">
        <v>2.0833831168831168E-2</v>
      </c>
      <c r="AM34" s="311">
        <v>2.7638709677419358E-2</v>
      </c>
      <c r="AN34" s="311">
        <v>4.6743461538461532E-2</v>
      </c>
      <c r="AO34" s="311">
        <v>4.5529681528662408E-2</v>
      </c>
      <c r="AP34" s="311">
        <v>4.8582341772151885E-2</v>
      </c>
      <c r="AQ34" s="311">
        <v>5.6436792452830183E-2</v>
      </c>
      <c r="AR34" s="311">
        <v>2.4776437499999988E-2</v>
      </c>
      <c r="AS34" s="311">
        <v>3.1474285714285698E-2</v>
      </c>
      <c r="AT34" s="311">
        <v>5.0754444444444421E-2</v>
      </c>
      <c r="AU34" s="311">
        <v>7.0023312883435551E-2</v>
      </c>
      <c r="AV34" s="311">
        <v>3.7419695121951202E-2</v>
      </c>
      <c r="AW34" s="311">
        <v>4.082781818181816E-2</v>
      </c>
      <c r="AX34" s="311">
        <v>5.8490240963855383E-2</v>
      </c>
      <c r="AY34" s="311">
        <v>4.1007664670658646E-2</v>
      </c>
      <c r="AZ34" s="311">
        <v>5.5535357142857095E-2</v>
      </c>
      <c r="BA34" s="311">
        <v>5.0182189349112373E-2</v>
      </c>
      <c r="BB34" s="311">
        <v>3.5662922999999999E-2</v>
      </c>
      <c r="BC34" s="311">
        <v>5.1388745263157891E-2</v>
      </c>
      <c r="BD34" s="311">
        <v>3.5457969029086434E-2</v>
      </c>
      <c r="BE34" s="312">
        <v>3.0550645879748633E-2</v>
      </c>
      <c r="BF34" s="285">
        <v>-0.14075241746919498</v>
      </c>
      <c r="BG34" s="285">
        <v>-3.5229583713698442E-2</v>
      </c>
      <c r="BH34" s="285">
        <v>8.00538537524742E-4</v>
      </c>
    </row>
    <row r="35" spans="1:60" x14ac:dyDescent="0.15">
      <c r="A35" s="162" t="s">
        <v>165</v>
      </c>
      <c r="B35" s="311">
        <v>7.5000000000000002E-4</v>
      </c>
      <c r="C35" s="311">
        <v>1E-3</v>
      </c>
      <c r="D35" s="311">
        <v>8.1999999999999998E-4</v>
      </c>
      <c r="E35" s="311">
        <v>8.9000000000000006E-4</v>
      </c>
      <c r="F35" s="311">
        <v>9.5E-4</v>
      </c>
      <c r="G35" s="311">
        <v>8.7999999999999992E-4</v>
      </c>
      <c r="H35" s="311">
        <v>9.6000000000000002E-4</v>
      </c>
      <c r="I35" s="311">
        <v>1.1000000000000001E-3</v>
      </c>
      <c r="J35" s="311">
        <v>1.01E-3</v>
      </c>
      <c r="K35" s="311">
        <v>8.1000000000000017E-4</v>
      </c>
      <c r="L35" s="311">
        <v>1.6300000000000004E-3</v>
      </c>
      <c r="M35" s="311">
        <v>1.65E-3</v>
      </c>
      <c r="N35" s="311">
        <v>1.49E-3</v>
      </c>
      <c r="O35" s="311">
        <v>1.3800000000000004E-3</v>
      </c>
      <c r="P35" s="311">
        <v>1.4600000000000001E-3</v>
      </c>
      <c r="Q35" s="311">
        <v>1.1200000000000001E-3</v>
      </c>
      <c r="R35" s="311">
        <v>1.6800000000000001E-3</v>
      </c>
      <c r="S35" s="311">
        <v>1.5900000000000001E-3</v>
      </c>
      <c r="T35" s="311">
        <v>1.5499999999999999E-3</v>
      </c>
      <c r="U35" s="311">
        <v>1.8100000000000002E-3</v>
      </c>
      <c r="V35" s="311">
        <v>1.5499999999999999E-3</v>
      </c>
      <c r="W35" s="311">
        <v>1.5400000000000001E-3</v>
      </c>
      <c r="X35" s="311">
        <v>1.6900000000000001E-3</v>
      </c>
      <c r="Y35" s="311">
        <v>1.6900000000000001E-3</v>
      </c>
      <c r="Z35" s="311">
        <v>1.58E-3</v>
      </c>
      <c r="AA35" s="311">
        <v>1.7800000000000001E-3</v>
      </c>
      <c r="AB35" s="311">
        <v>1.9399999999999999E-3</v>
      </c>
      <c r="AC35" s="311">
        <v>1.58E-3</v>
      </c>
      <c r="AD35" s="311">
        <v>1.6600000000000002E-3</v>
      </c>
      <c r="AE35" s="311">
        <v>1.6100000000000003E-3</v>
      </c>
      <c r="AF35" s="311">
        <v>1.6300000000000004E-3</v>
      </c>
      <c r="AG35" s="311">
        <v>2.0699999999999998E-3</v>
      </c>
      <c r="AH35" s="311">
        <v>2.16E-3</v>
      </c>
      <c r="AI35" s="311">
        <v>1.5499999999999999E-3</v>
      </c>
      <c r="AJ35" s="311">
        <v>1.8100000000000002E-3</v>
      </c>
      <c r="AK35" s="311">
        <v>1.7800000000000001E-3</v>
      </c>
      <c r="AL35" s="311">
        <v>1.847922077922078E-3</v>
      </c>
      <c r="AM35" s="311">
        <v>1.9149677419354836E-3</v>
      </c>
      <c r="AN35" s="311">
        <v>1.6771153846153843E-3</v>
      </c>
      <c r="AO35" s="311">
        <v>1.997770700636942E-3</v>
      </c>
      <c r="AP35" s="311">
        <v>1.9560759493670882E-3</v>
      </c>
      <c r="AQ35" s="311">
        <v>1.7898113207547163E-3</v>
      </c>
      <c r="AR35" s="311">
        <v>2.0081249999999991E-3</v>
      </c>
      <c r="AS35" s="311">
        <v>2.0241614906832284E-3</v>
      </c>
      <c r="AT35" s="311">
        <v>2.1533333333333322E-3</v>
      </c>
      <c r="AU35" s="311">
        <v>1.7646625766871156E-3</v>
      </c>
      <c r="AV35" s="311">
        <v>2.071097560975608E-3</v>
      </c>
      <c r="AW35" s="311">
        <v>1.9750909090909072E-3</v>
      </c>
      <c r="AX35" s="311">
        <v>1.9631927710843356E-3</v>
      </c>
      <c r="AY35" s="311">
        <v>2.75766467065868E-3</v>
      </c>
      <c r="AZ35" s="311">
        <v>2.1310714285714271E-3</v>
      </c>
      <c r="BA35" s="311">
        <v>2.3447928994082814E-3</v>
      </c>
      <c r="BB35" s="311">
        <v>1.98E-3</v>
      </c>
      <c r="BC35" s="311">
        <v>1.9863157894736841E-3</v>
      </c>
      <c r="BD35" s="311">
        <v>1.95224907824662E-3</v>
      </c>
      <c r="BE35" s="312">
        <v>2.1671183673469385E-3</v>
      </c>
      <c r="BF35" s="285">
        <v>0.10702947845804989</v>
      </c>
      <c r="BG35" s="285">
        <v>-9.7555971657411478E-3</v>
      </c>
      <c r="BH35" s="285">
        <v>5.6786418698562686E-5</v>
      </c>
    </row>
    <row r="36" spans="1:60" x14ac:dyDescent="0.15">
      <c r="A36" s="162" t="s">
        <v>164</v>
      </c>
      <c r="B36" s="311">
        <v>6.4069999999999804E-3</v>
      </c>
      <c r="C36" s="311">
        <v>6.2389999999999815E-3</v>
      </c>
      <c r="D36" s="311">
        <v>6.6449999999999817E-3</v>
      </c>
      <c r="E36" s="311">
        <v>6.8689999999999819E-3</v>
      </c>
      <c r="F36" s="311">
        <v>8.6009999999999767E-3</v>
      </c>
      <c r="G36" s="311">
        <v>1.4128999999999959E-2</v>
      </c>
      <c r="H36" s="311">
        <v>1.5395999999999958E-2</v>
      </c>
      <c r="I36" s="311">
        <v>1.7025999999999954E-2</v>
      </c>
      <c r="J36" s="311">
        <v>2.1809999999999944E-2</v>
      </c>
      <c r="K36" s="311">
        <v>2.2581999999999935E-2</v>
      </c>
      <c r="L36" s="311">
        <v>2.2055999999999937E-2</v>
      </c>
      <c r="M36" s="311">
        <v>2.349499999999994E-2</v>
      </c>
      <c r="N36" s="311">
        <v>2.5196999999999931E-2</v>
      </c>
      <c r="O36" s="311">
        <v>2.6049999999999931E-2</v>
      </c>
      <c r="P36" s="311">
        <v>2.8190999999999921E-2</v>
      </c>
      <c r="Q36" s="311">
        <v>3.0531999999999913E-2</v>
      </c>
      <c r="R36" s="311">
        <v>3.0844999999999918E-2</v>
      </c>
      <c r="S36" s="311">
        <v>3.4070999999999907E-2</v>
      </c>
      <c r="T36" s="311">
        <v>3.5878999999999897E-2</v>
      </c>
      <c r="U36" s="311">
        <v>3.7378999999999898E-2</v>
      </c>
      <c r="V36" s="311">
        <v>3.6628999999999898E-2</v>
      </c>
      <c r="W36" s="311">
        <v>3.841799999999989E-2</v>
      </c>
      <c r="X36" s="311">
        <v>3.9139999999999897E-2</v>
      </c>
      <c r="Y36" s="311">
        <v>4.1639999999999885E-2</v>
      </c>
      <c r="Z36" s="311">
        <v>4.2131999999999885E-2</v>
      </c>
      <c r="AA36" s="311">
        <v>4.1536999999999887E-2</v>
      </c>
      <c r="AB36" s="311">
        <v>4.1536999999999887E-2</v>
      </c>
      <c r="AC36" s="311">
        <v>4.3042980000000002E-2</v>
      </c>
      <c r="AD36" s="311">
        <v>4.4609980000000007E-2</v>
      </c>
      <c r="AE36" s="311">
        <v>4.5092949999999993E-2</v>
      </c>
      <c r="AF36" s="311">
        <v>4.6771869999999993E-2</v>
      </c>
      <c r="AG36" s="311">
        <v>4.7623140000000008E-2</v>
      </c>
      <c r="AH36" s="311">
        <v>5.2013049999999998E-2</v>
      </c>
      <c r="AI36" s="311">
        <v>5.6155759999999999E-2</v>
      </c>
      <c r="AJ36" s="311">
        <v>6.0418410000000006E-2</v>
      </c>
      <c r="AK36" s="311">
        <v>6.3504880000000014E-2</v>
      </c>
      <c r="AL36" s="311">
        <v>6.5299158116883124E-2</v>
      </c>
      <c r="AM36" s="311">
        <v>6.8807377161290317E-2</v>
      </c>
      <c r="AN36" s="311">
        <v>6.9461287373076899E-2</v>
      </c>
      <c r="AO36" s="311">
        <v>6.9501889107515924E-2</v>
      </c>
      <c r="AP36" s="311">
        <v>6.7932833307721499E-2</v>
      </c>
      <c r="AQ36" s="311">
        <v>7.0139405883396205E-2</v>
      </c>
      <c r="AR36" s="311">
        <v>8.0265093232499959E-2</v>
      </c>
      <c r="AS36" s="311">
        <v>0.11809921137652171</v>
      </c>
      <c r="AT36" s="311">
        <v>0.11597156947222217</v>
      </c>
      <c r="AU36" s="311">
        <v>0.11819561569950914</v>
      </c>
      <c r="AV36" s="311">
        <v>0.11667965488243895</v>
      </c>
      <c r="AW36" s="311">
        <v>0.11439327663327264</v>
      </c>
      <c r="AX36" s="311">
        <v>0.11855512374234931</v>
      </c>
      <c r="AY36" s="311">
        <v>0.11793840031185619</v>
      </c>
      <c r="AZ36" s="311">
        <v>0.12550343924089274</v>
      </c>
      <c r="BA36" s="311">
        <v>0.12194368063242594</v>
      </c>
      <c r="BB36" s="311">
        <v>0.12652850014200004</v>
      </c>
      <c r="BC36" s="311">
        <v>0.1235881747368421</v>
      </c>
      <c r="BD36" s="311">
        <v>0.12000061396162227</v>
      </c>
      <c r="BE36" s="312">
        <v>0.11692753864987937</v>
      </c>
      <c r="BF36" s="285">
        <v>-2.8271100864071363E-2</v>
      </c>
      <c r="BG36" s="285">
        <v>3.4210172484379076E-3</v>
      </c>
      <c r="BH36" s="285">
        <v>3.0639287023778087E-3</v>
      </c>
    </row>
    <row r="37" spans="1:60" x14ac:dyDescent="0.15">
      <c r="A37" s="162" t="s">
        <v>163</v>
      </c>
      <c r="B37" s="311">
        <v>9.4203000000000012E-3</v>
      </c>
      <c r="C37" s="311">
        <v>8.4898999999999999E-3</v>
      </c>
      <c r="D37" s="311">
        <v>8.0247000000000009E-3</v>
      </c>
      <c r="E37" s="311">
        <v>7.6758000000000009E-3</v>
      </c>
      <c r="F37" s="311">
        <v>5.8150000000000016E-3</v>
      </c>
      <c r="G37" s="311">
        <v>8.0247000000000009E-3</v>
      </c>
      <c r="H37" s="311">
        <v>4.6520000000000008E-3</v>
      </c>
      <c r="I37" s="311">
        <v>6.8617000000000001E-3</v>
      </c>
      <c r="J37" s="311">
        <v>6.3965000000000003E-3</v>
      </c>
      <c r="K37" s="311">
        <v>7.9084000000000012E-3</v>
      </c>
      <c r="L37" s="311">
        <v>5.2335000000000003E-3</v>
      </c>
      <c r="M37" s="311">
        <v>5.9313000000000005E-3</v>
      </c>
      <c r="N37" s="311">
        <v>7.4432000000000005E-3</v>
      </c>
      <c r="O37" s="311">
        <v>6.9779999999999998E-3</v>
      </c>
      <c r="P37" s="311">
        <v>8.2573000000000021E-3</v>
      </c>
      <c r="Q37" s="311">
        <v>8.3736000000000019E-3</v>
      </c>
      <c r="R37" s="311">
        <v>8.6062000000000013E-3</v>
      </c>
      <c r="S37" s="311">
        <v>8.0247000000000009E-3</v>
      </c>
      <c r="T37" s="311">
        <v>7.7921000000000015E-3</v>
      </c>
      <c r="U37" s="311">
        <v>6.8617000000000001E-3</v>
      </c>
      <c r="V37" s="311">
        <v>8.3736000000000019E-3</v>
      </c>
      <c r="W37" s="311">
        <v>9.1877000000000018E-3</v>
      </c>
      <c r="X37" s="311">
        <v>6.8617000000000001E-3</v>
      </c>
      <c r="Y37" s="311">
        <v>8.7225000000000011E-3</v>
      </c>
      <c r="Z37" s="311">
        <v>6.9779999999999998E-3</v>
      </c>
      <c r="AA37" s="311">
        <v>6.9700000000000005E-3</v>
      </c>
      <c r="AB37" s="311">
        <v>7.4600000000000014E-3</v>
      </c>
      <c r="AC37" s="311">
        <v>8.1700000000000002E-3</v>
      </c>
      <c r="AD37" s="311">
        <v>7.6499999999999988E-3</v>
      </c>
      <c r="AE37" s="311">
        <v>9.2000000000000033E-3</v>
      </c>
      <c r="AF37" s="311">
        <v>7.1299999999999992E-3</v>
      </c>
      <c r="AG37" s="311">
        <v>7.2200000000000007E-3</v>
      </c>
      <c r="AH37" s="311">
        <v>6.7800000000000013E-3</v>
      </c>
      <c r="AI37" s="311">
        <v>9.1600000000000032E-3</v>
      </c>
      <c r="AJ37" s="311">
        <v>8.4600000000000022E-3</v>
      </c>
      <c r="AK37" s="311">
        <v>8.460000000000004E-3</v>
      </c>
      <c r="AL37" s="311">
        <v>5.9212987012987007E-3</v>
      </c>
      <c r="AM37" s="311">
        <v>9.0023225806451605E-3</v>
      </c>
      <c r="AN37" s="311">
        <v>5.8650000000000013E-3</v>
      </c>
      <c r="AO37" s="311">
        <v>6.1394904458598716E-3</v>
      </c>
      <c r="AP37" s="311">
        <v>6.112834177215188E-3</v>
      </c>
      <c r="AQ37" s="311">
        <v>6.9694194339622621E-3</v>
      </c>
      <c r="AR37" s="311">
        <v>6.374132999999998E-3</v>
      </c>
      <c r="AS37" s="311">
        <v>9.2020757142857075E-3</v>
      </c>
      <c r="AT37" s="311">
        <v>8.5163766666666602E-3</v>
      </c>
      <c r="AU37" s="311">
        <v>5.6246836196318971E-3</v>
      </c>
      <c r="AV37" s="311">
        <v>6.5928726219512141E-3</v>
      </c>
      <c r="AW37" s="311">
        <v>7.4399634545454507E-3</v>
      </c>
      <c r="AX37" s="311">
        <v>5.525484397590358E-3</v>
      </c>
      <c r="AY37" s="311">
        <v>6.4924588023952037E-3</v>
      </c>
      <c r="AZ37" s="311">
        <v>7.3448196428571363E-3</v>
      </c>
      <c r="BA37" s="311">
        <v>6.1654926035502895E-3</v>
      </c>
      <c r="BB37" s="311">
        <v>6.2244269999999994E-3</v>
      </c>
      <c r="BC37" s="311">
        <v>6.2102789473684212E-3</v>
      </c>
      <c r="BD37" s="311">
        <v>7.9033346749382526E-3</v>
      </c>
      <c r="BE37" s="312">
        <v>8.2901218614055069E-3</v>
      </c>
      <c r="BF37" s="285">
        <v>4.6073789769176754E-2</v>
      </c>
      <c r="BG37" s="285">
        <v>-7.4427838177186789E-3</v>
      </c>
      <c r="BH37" s="285">
        <v>2.1723148037373216E-4</v>
      </c>
    </row>
    <row r="38" spans="1:60" x14ac:dyDescent="0.15">
      <c r="A38" s="162" t="s">
        <v>162</v>
      </c>
      <c r="B38" s="311">
        <v>0.42634</v>
      </c>
      <c r="C38" s="311">
        <v>0.43720000000000003</v>
      </c>
      <c r="D38" s="311">
        <v>0.4234</v>
      </c>
      <c r="E38" s="311">
        <v>0.42677000000000004</v>
      </c>
      <c r="F38" s="311">
        <v>0.41166000000000003</v>
      </c>
      <c r="G38" s="311">
        <v>0.40373000000000009</v>
      </c>
      <c r="H38" s="311">
        <v>0.39078999999999997</v>
      </c>
      <c r="I38" s="311">
        <v>0.41347999999999996</v>
      </c>
      <c r="J38" s="311">
        <v>0.37523000000000001</v>
      </c>
      <c r="K38" s="311">
        <v>0.37795000000000001</v>
      </c>
      <c r="L38" s="311">
        <v>0.41021000000000002</v>
      </c>
      <c r="M38" s="311">
        <v>0.39176</v>
      </c>
      <c r="N38" s="311">
        <v>0.5113899999999999</v>
      </c>
      <c r="O38" s="311">
        <v>0.45491000000000004</v>
      </c>
      <c r="P38" s="311">
        <v>0.45947000000000005</v>
      </c>
      <c r="Q38" s="311">
        <v>0.45244000000000006</v>
      </c>
      <c r="R38" s="311">
        <v>0.43034000000000006</v>
      </c>
      <c r="S38" s="311">
        <v>0.41461000000000003</v>
      </c>
      <c r="T38" s="311">
        <v>0.4144500000000001</v>
      </c>
      <c r="U38" s="311">
        <v>0.42400999999999994</v>
      </c>
      <c r="V38" s="311">
        <v>0.41092000000000001</v>
      </c>
      <c r="W38" s="311">
        <v>0.41096000000000005</v>
      </c>
      <c r="X38" s="311">
        <v>0.39505000000000001</v>
      </c>
      <c r="Y38" s="311">
        <v>0.40676000000000007</v>
      </c>
      <c r="Z38" s="311">
        <v>0.34056999999999993</v>
      </c>
      <c r="AA38" s="311">
        <v>0.3162600000000001</v>
      </c>
      <c r="AB38" s="311">
        <v>0.4223900000000001</v>
      </c>
      <c r="AC38" s="311">
        <v>0.42200000000000004</v>
      </c>
      <c r="AD38" s="311">
        <v>0.41425000000000006</v>
      </c>
      <c r="AE38" s="311">
        <v>0.44658000000000009</v>
      </c>
      <c r="AF38" s="311">
        <v>0.37782000000000004</v>
      </c>
      <c r="AG38" s="311">
        <v>0.42037000000000008</v>
      </c>
      <c r="AH38" s="311">
        <v>0.41603000000000007</v>
      </c>
      <c r="AI38" s="311">
        <v>0.41219999999999996</v>
      </c>
      <c r="AJ38" s="311">
        <v>0.45365000000000005</v>
      </c>
      <c r="AK38" s="311">
        <v>0.442</v>
      </c>
      <c r="AL38" s="311">
        <v>0.46507032467532466</v>
      </c>
      <c r="AM38" s="311">
        <v>0.39009077419354837</v>
      </c>
      <c r="AN38" s="311">
        <v>0.35964807692307688</v>
      </c>
      <c r="AO38" s="311">
        <v>0.41259324840764322</v>
      </c>
      <c r="AP38" s="311">
        <v>0.34925639240506329</v>
      </c>
      <c r="AQ38" s="311">
        <v>0.35597999999999991</v>
      </c>
      <c r="AR38" s="311">
        <v>0.31379343749999988</v>
      </c>
      <c r="AS38" s="311">
        <v>0.39554776397515512</v>
      </c>
      <c r="AT38" s="311">
        <v>0.46408111111111089</v>
      </c>
      <c r="AU38" s="311">
        <v>0.47980987730061325</v>
      </c>
      <c r="AV38" s="311">
        <v>0.42749506097560941</v>
      </c>
      <c r="AW38" s="311">
        <v>0.38829545454545433</v>
      </c>
      <c r="AX38" s="311">
        <v>0.48641096385542132</v>
      </c>
      <c r="AY38" s="311">
        <v>0.53637035928143673</v>
      </c>
      <c r="AZ38" s="311">
        <v>0.40167326785714252</v>
      </c>
      <c r="BA38" s="311">
        <v>0.36762369230769198</v>
      </c>
      <c r="BB38" s="311">
        <v>0.30935465999999989</v>
      </c>
      <c r="BC38" s="311">
        <v>0.43685347368421057</v>
      </c>
      <c r="BD38" s="311">
        <v>0.41323942646456369</v>
      </c>
      <c r="BE38" s="312">
        <v>0.41474347368999848</v>
      </c>
      <c r="BF38" s="285">
        <v>8.9746600111295649E-4</v>
      </c>
      <c r="BG38" s="285">
        <v>-1.1536161790455468E-2</v>
      </c>
      <c r="BH38" s="285">
        <v>1.0867794258183275E-2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2.9786756000000008E-2</v>
      </c>
      <c r="W39" s="311">
        <v>3.0007726000000002E-2</v>
      </c>
      <c r="X39" s="311">
        <v>3.6990378000000004E-2</v>
      </c>
      <c r="Y39" s="311">
        <v>3.0007726000000002E-2</v>
      </c>
      <c r="Z39" s="311">
        <v>3.6062304000000003E-2</v>
      </c>
      <c r="AA39" s="311">
        <v>4.4960000000000007E-2</v>
      </c>
      <c r="AB39" s="311">
        <v>3.2750000000000001E-2</v>
      </c>
      <c r="AC39" s="311">
        <v>2.5210000000000003E-2</v>
      </c>
      <c r="AD39" s="311">
        <v>2.8760000000000004E-2</v>
      </c>
      <c r="AE39" s="311">
        <v>3.3049999999999996E-2</v>
      </c>
      <c r="AF39" s="311">
        <v>2.9370000000000004E-2</v>
      </c>
      <c r="AG39" s="311">
        <v>1.8600000000000002E-2</v>
      </c>
      <c r="AH39" s="311">
        <v>2.9530000000000001E-2</v>
      </c>
      <c r="AI39" s="311">
        <v>4.3159999999999997E-2</v>
      </c>
      <c r="AJ39" s="311">
        <v>2.7570000000000004E-2</v>
      </c>
      <c r="AK39" s="311">
        <v>2.819E-2</v>
      </c>
      <c r="AL39" s="311">
        <v>2.8146038961038965E-2</v>
      </c>
      <c r="AM39" s="311">
        <v>2.4322064516129033E-2</v>
      </c>
      <c r="AN39" s="311">
        <v>2.2224230769230763E-2</v>
      </c>
      <c r="AO39" s="311">
        <v>3.0297898089171965E-2</v>
      </c>
      <c r="AP39" s="311">
        <v>3.220746835443037E-2</v>
      </c>
      <c r="AQ39" s="311">
        <v>2.5961886792452819E-2</v>
      </c>
      <c r="AR39" s="311">
        <v>2.6134312499999993E-2</v>
      </c>
      <c r="AS39" s="311">
        <v>2.9545155279503091E-2</v>
      </c>
      <c r="AT39" s="311">
        <v>3.2649444444444425E-2</v>
      </c>
      <c r="AU39" s="311">
        <v>3.3040490797545993E-2</v>
      </c>
      <c r="AV39" s="311">
        <v>2.6933597560975596E-2</v>
      </c>
      <c r="AW39" s="311">
        <v>3.4309090909090886E-2</v>
      </c>
      <c r="AX39" s="311">
        <v>2.6839518072289133E-2</v>
      </c>
      <c r="AY39" s="311">
        <v>1.8268383233532914E-2</v>
      </c>
      <c r="AZ39" s="311">
        <v>1.701214285714284E-2</v>
      </c>
      <c r="BA39" s="311">
        <v>2.2895680473372759E-2</v>
      </c>
      <c r="BB39" s="311">
        <v>3.9425580000000002E-2</v>
      </c>
      <c r="BC39" s="311">
        <v>2.1756143684210524E-2</v>
      </c>
      <c r="BD39" s="311">
        <v>1.878753586235149E-2</v>
      </c>
      <c r="BE39" s="312">
        <v>2.3127771428571427E-2</v>
      </c>
      <c r="BF39" s="285">
        <v>0.227653321076142</v>
      </c>
      <c r="BG39" s="285">
        <v>-5.3764140074342048E-2</v>
      </c>
      <c r="BH39" s="285">
        <v>6.0603210775023457E-4</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3.9332660000000004E-3</v>
      </c>
      <c r="W40" s="311">
        <v>3.8448780000000004E-3</v>
      </c>
      <c r="X40" s="311">
        <v>3.6239080000000008E-3</v>
      </c>
      <c r="Y40" s="311">
        <v>3.8448780000000004E-3</v>
      </c>
      <c r="Z40" s="311">
        <v>3.8448780000000004E-3</v>
      </c>
      <c r="AA40" s="311">
        <v>4.1399999999999996E-3</v>
      </c>
      <c r="AB40" s="311">
        <v>3.3800000000000002E-3</v>
      </c>
      <c r="AC40" s="311">
        <v>3.1099999999999999E-3</v>
      </c>
      <c r="AD40" s="311">
        <v>3.9300000000000003E-3</v>
      </c>
      <c r="AE40" s="311">
        <v>4.5199999999999997E-3</v>
      </c>
      <c r="AF40" s="311">
        <v>3.7299999999999998E-3</v>
      </c>
      <c r="AG40" s="311">
        <v>3.2600000000000007E-3</v>
      </c>
      <c r="AH40" s="311">
        <v>2.9500000000000004E-3</v>
      </c>
      <c r="AI40" s="311">
        <v>4.1700000000000001E-3</v>
      </c>
      <c r="AJ40" s="311">
        <v>4.1399999999999996E-3</v>
      </c>
      <c r="AK40" s="311">
        <v>3.393000000000001E-3</v>
      </c>
      <c r="AL40" s="311">
        <v>3.2338636363636358E-3</v>
      </c>
      <c r="AM40" s="311">
        <v>3.4864258064516125E-3</v>
      </c>
      <c r="AN40" s="311">
        <v>3.188480769230769E-3</v>
      </c>
      <c r="AO40" s="311">
        <v>4.0978662420382153E-3</v>
      </c>
      <c r="AP40" s="311">
        <v>4.3643734177215175E-3</v>
      </c>
      <c r="AQ40" s="311">
        <v>3.821150943396225E-3</v>
      </c>
      <c r="AR40" s="311">
        <v>4.0219874999999983E-3</v>
      </c>
      <c r="AS40" s="311">
        <v>3.8192981366459607E-3</v>
      </c>
      <c r="AT40" s="311">
        <v>4.0072777777777754E-3</v>
      </c>
      <c r="AU40" s="311">
        <v>5.0687116564417153E-3</v>
      </c>
      <c r="AV40" s="311">
        <v>4.4771158536585339E-3</v>
      </c>
      <c r="AW40" s="311">
        <v>3.9158727272727237E-3</v>
      </c>
      <c r="AX40" s="311">
        <v>4.8038313253012015E-3</v>
      </c>
      <c r="AY40" s="311">
        <v>3.6481796407185599E-3</v>
      </c>
      <c r="AZ40" s="311">
        <v>3.1838571428571406E-3</v>
      </c>
      <c r="BA40" s="311">
        <v>4.1092721893491082E-3</v>
      </c>
      <c r="BB40" s="311">
        <v>5.4215999999999995E-3</v>
      </c>
      <c r="BC40" s="311">
        <v>4.0263157894736843E-3</v>
      </c>
      <c r="BD40" s="311">
        <v>3.0790266284309725E-3</v>
      </c>
      <c r="BE40" s="312">
        <v>2.6654324990883641E-3</v>
      </c>
      <c r="BF40" s="285">
        <v>-0.13669148811928489</v>
      </c>
      <c r="BG40" s="285">
        <v>-2.6005735058441504E-2</v>
      </c>
      <c r="BH40" s="285">
        <v>6.9844069519510717E-5</v>
      </c>
    </row>
    <row r="41" spans="1:60" x14ac:dyDescent="0.15">
      <c r="A41" s="162" t="s">
        <v>159</v>
      </c>
      <c r="B41" s="311">
        <v>8.6412000000000121E-4</v>
      </c>
      <c r="C41" s="311">
        <v>7.7758999999999988E-4</v>
      </c>
      <c r="D41" s="311">
        <v>8.7757000000000113E-4</v>
      </c>
      <c r="E41" s="311">
        <v>8.9631999999999819E-4</v>
      </c>
      <c r="F41" s="311">
        <v>7.7996999999999789E-4</v>
      </c>
      <c r="G41" s="311">
        <v>8.6213999999999909E-4</v>
      </c>
      <c r="H41" s="311">
        <v>4.8729999999999954E-4</v>
      </c>
      <c r="I41" s="311">
        <v>5.7461999999999964E-4</v>
      </c>
      <c r="J41" s="311">
        <v>5.0732999999999855E-4</v>
      </c>
      <c r="K41" s="311">
        <v>7.4938999999999735E-4</v>
      </c>
      <c r="L41" s="311">
        <v>6.4744999999999994E-4</v>
      </c>
      <c r="M41" s="311">
        <v>4.0793999999999987E-4</v>
      </c>
      <c r="N41" s="311">
        <v>7.8625000000000006E-4</v>
      </c>
      <c r="O41" s="311">
        <v>7.480500000000001E-4</v>
      </c>
      <c r="P41" s="311">
        <v>8.165599999999996E-4</v>
      </c>
      <c r="Q41" s="311">
        <v>8.6242000000000046E-4</v>
      </c>
      <c r="R41" s="311">
        <v>9.2201999999999996E-4</v>
      </c>
      <c r="S41" s="311">
        <v>8.1869999999999946E-4</v>
      </c>
      <c r="T41" s="311">
        <v>8.0732999999999977E-4</v>
      </c>
      <c r="U41" s="311">
        <v>8.5907999999999948E-4</v>
      </c>
      <c r="V41" s="311">
        <v>6.9611000000000065E-4</v>
      </c>
      <c r="W41" s="311">
        <v>8.6090999999999945E-4</v>
      </c>
      <c r="X41" s="311">
        <v>1.0008100000000004E-3</v>
      </c>
      <c r="Y41" s="311">
        <v>9.1970000000000073E-4</v>
      </c>
      <c r="Z41" s="311">
        <v>7.006400000000015E-4</v>
      </c>
      <c r="AA41" s="311">
        <v>7.000000000000001E-4</v>
      </c>
      <c r="AB41" s="311">
        <v>8.4000000000000047E-4</v>
      </c>
      <c r="AC41" s="311">
        <v>6.9999999999999837E-4</v>
      </c>
      <c r="AD41" s="311">
        <v>6.7000000000000046E-4</v>
      </c>
      <c r="AE41" s="311">
        <v>8.5999999999999965E-4</v>
      </c>
      <c r="AF41" s="311">
        <v>8.8000000000000057E-4</v>
      </c>
      <c r="AG41" s="311">
        <v>5.9999999999999984E-4</v>
      </c>
      <c r="AH41" s="311">
        <v>8.3000000000000261E-4</v>
      </c>
      <c r="AI41" s="311">
        <v>1.15E-3</v>
      </c>
      <c r="AJ41" s="311">
        <v>8.4999999999999919E-4</v>
      </c>
      <c r="AK41" s="311">
        <v>1.2350400000000006E-3</v>
      </c>
      <c r="AL41" s="311">
        <v>1.1726555844155852E-3</v>
      </c>
      <c r="AM41" s="311">
        <v>9.8444148387096669E-4</v>
      </c>
      <c r="AN41" s="311">
        <v>7.7892692307692142E-4</v>
      </c>
      <c r="AO41" s="311">
        <v>1.0140684076433131E-3</v>
      </c>
      <c r="AP41" s="311">
        <v>8.9997892405063121E-4</v>
      </c>
      <c r="AQ41" s="311">
        <v>1.0711154716981121E-3</v>
      </c>
      <c r="AR41" s="311">
        <v>1.1159628749999994E-3</v>
      </c>
      <c r="AS41" s="311">
        <v>1.2554932919254663E-3</v>
      </c>
      <c r="AT41" s="311">
        <v>9.9959055555555367E-4</v>
      </c>
      <c r="AU41" s="311">
        <v>1.0105603067484675E-3</v>
      </c>
      <c r="AV41" s="311">
        <v>5.877439024390245E-4</v>
      </c>
      <c r="AW41" s="311">
        <v>9.1152763636363765E-4</v>
      </c>
      <c r="AX41" s="311">
        <v>1.0986045180722912E-3</v>
      </c>
      <c r="AY41" s="311">
        <v>9.8751880239520903E-4</v>
      </c>
      <c r="AZ41" s="311">
        <v>9.0391124999999843E-4</v>
      </c>
      <c r="BA41" s="311">
        <v>1.0448451479289928E-3</v>
      </c>
      <c r="BB41" s="311">
        <v>7.7084100000000128E-4</v>
      </c>
      <c r="BC41" s="311">
        <v>8.3011894736842104E-4</v>
      </c>
      <c r="BD41" s="311">
        <v>9.5308086849651887E-4</v>
      </c>
      <c r="BE41" s="312">
        <v>8.3194963215599271E-4</v>
      </c>
      <c r="BF41" s="285">
        <v>-0.12947938296343275</v>
      </c>
      <c r="BG41" s="285">
        <v>-4.7532666894622988E-3</v>
      </c>
      <c r="BH41" s="285">
        <v>2.1800119854810916E-5</v>
      </c>
    </row>
    <row r="42" spans="1:60" x14ac:dyDescent="0.15">
      <c r="A42" s="162" t="s">
        <v>158</v>
      </c>
      <c r="B42" s="311">
        <v>0</v>
      </c>
      <c r="C42" s="311">
        <v>0</v>
      </c>
      <c r="D42" s="311">
        <v>0</v>
      </c>
      <c r="E42" s="311">
        <v>0</v>
      </c>
      <c r="F42" s="311">
        <v>0</v>
      </c>
      <c r="G42" s="311">
        <v>0</v>
      </c>
      <c r="H42" s="311">
        <v>0</v>
      </c>
      <c r="I42" s="311">
        <v>0</v>
      </c>
      <c r="J42" s="311">
        <v>0</v>
      </c>
      <c r="K42" s="311">
        <v>0</v>
      </c>
      <c r="L42" s="311">
        <v>0</v>
      </c>
      <c r="M42" s="311">
        <v>0</v>
      </c>
      <c r="N42" s="311">
        <v>0</v>
      </c>
      <c r="O42" s="311">
        <v>0</v>
      </c>
      <c r="P42" s="311">
        <v>0</v>
      </c>
      <c r="Q42" s="311">
        <v>0</v>
      </c>
      <c r="R42" s="311">
        <v>0</v>
      </c>
      <c r="S42" s="311">
        <v>0</v>
      </c>
      <c r="T42" s="311">
        <v>0</v>
      </c>
      <c r="U42" s="311">
        <v>0</v>
      </c>
      <c r="V42" s="311">
        <v>3.0000000000000001E-5</v>
      </c>
      <c r="W42" s="311">
        <v>3.0000000000000001E-5</v>
      </c>
      <c r="X42" s="311">
        <v>1.0000000000000001E-5</v>
      </c>
      <c r="Y42" s="311">
        <v>2.0000000000000002E-5</v>
      </c>
      <c r="Z42" s="311">
        <v>3.6999999999999999E-4</v>
      </c>
      <c r="AA42" s="311">
        <v>8.4999999999999995E-4</v>
      </c>
      <c r="AB42" s="311">
        <v>1.0400000000000003E-3</v>
      </c>
      <c r="AC42" s="311">
        <v>1.1999999999999999E-3</v>
      </c>
      <c r="AD42" s="311">
        <v>9.2000000000000003E-4</v>
      </c>
      <c r="AE42" s="311">
        <v>1E-3</v>
      </c>
      <c r="AF42" s="311">
        <v>8.7999999999999992E-4</v>
      </c>
      <c r="AG42" s="311">
        <v>8.0000000000000004E-4</v>
      </c>
      <c r="AH42" s="311">
        <v>9.2000000000000003E-4</v>
      </c>
      <c r="AI42" s="311">
        <v>1.1230999999999999E-3</v>
      </c>
      <c r="AJ42" s="311">
        <v>9.0249000000000004E-4</v>
      </c>
      <c r="AK42" s="311">
        <v>1.4239299999999999E-3</v>
      </c>
      <c r="AL42" s="311">
        <v>1.1656215584415583E-3</v>
      </c>
      <c r="AM42" s="311">
        <v>1.0822134193548385E-3</v>
      </c>
      <c r="AN42" s="311">
        <v>7.0637942307692314E-4</v>
      </c>
      <c r="AO42" s="311">
        <v>9.3292968152866216E-4</v>
      </c>
      <c r="AP42" s="311">
        <v>8.5215189873417681E-4</v>
      </c>
      <c r="AQ42" s="311">
        <v>1.012292264150943E-3</v>
      </c>
      <c r="AR42" s="311">
        <v>1.0231874999999996E-3</v>
      </c>
      <c r="AS42" s="311">
        <v>9.5031055900621079E-4</v>
      </c>
      <c r="AT42" s="311">
        <v>9.182077777777775E-4</v>
      </c>
      <c r="AU42" s="311">
        <v>9.7776386503067446E-4</v>
      </c>
      <c r="AV42" s="311">
        <v>5.3176829268292646E-4</v>
      </c>
      <c r="AW42" s="311">
        <v>9.6796145454545394E-4</v>
      </c>
      <c r="AX42" s="311">
        <v>1.0535985542168666E-3</v>
      </c>
      <c r="AY42" s="311">
        <v>1.025420658682634E-3</v>
      </c>
      <c r="AZ42" s="311">
        <v>8.4696428571428499E-4</v>
      </c>
      <c r="BA42" s="311">
        <v>9.06040650887573E-4</v>
      </c>
      <c r="BB42" s="311">
        <v>5.4681299999999994E-4</v>
      </c>
      <c r="BC42" s="311">
        <v>6.4732421052631558E-4</v>
      </c>
      <c r="BD42" s="311">
        <v>6.6128648914379358E-4</v>
      </c>
      <c r="BE42" s="312">
        <v>4.1182354285714288E-4</v>
      </c>
      <c r="BF42" s="285">
        <v>-0.37894037053119001</v>
      </c>
      <c r="BG42" s="285">
        <v>-3.2290803688968306E-2</v>
      </c>
      <c r="BH42" s="285">
        <v>1.0791281402520308E-5</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4.9100000000000003E-3</v>
      </c>
      <c r="AB43" s="311">
        <v>8.4799999999999997E-3</v>
      </c>
      <c r="AC43" s="311">
        <v>8.4799999999999997E-3</v>
      </c>
      <c r="AD43" s="311">
        <v>5.2199999999999998E-3</v>
      </c>
      <c r="AE43" s="311">
        <v>6.9500000000000004E-3</v>
      </c>
      <c r="AF43" s="311">
        <v>8.0100000000000015E-3</v>
      </c>
      <c r="AG43" s="311">
        <v>8.5000000000000006E-3</v>
      </c>
      <c r="AH43" s="311">
        <v>8.9999999999999993E-3</v>
      </c>
      <c r="AI43" s="311">
        <v>1.0829999999999999E-2</v>
      </c>
      <c r="AJ43" s="311">
        <v>1.3890000000000001E-2</v>
      </c>
      <c r="AK43" s="311">
        <v>1.1699999999999999E-2</v>
      </c>
      <c r="AL43" s="311">
        <v>6.219350649350649E-3</v>
      </c>
      <c r="AM43" s="311">
        <v>7.4723225806451604E-3</v>
      </c>
      <c r="AN43" s="311">
        <v>1.347576923076923E-2</v>
      </c>
      <c r="AO43" s="311">
        <v>1.44424203821656E-2</v>
      </c>
      <c r="AP43" s="311">
        <v>1.4447848101265818E-2</v>
      </c>
      <c r="AQ43" s="311">
        <v>1.5877358490566033E-2</v>
      </c>
      <c r="AR43" s="311">
        <v>9.6581249999999966E-3</v>
      </c>
      <c r="AS43" s="311">
        <v>7.98260869565217E-3</v>
      </c>
      <c r="AT43" s="311">
        <v>1.1994444444444438E-2</v>
      </c>
      <c r="AU43" s="311">
        <v>2.28185889570552E-2</v>
      </c>
      <c r="AV43" s="311">
        <v>1.3368841463414625E-2</v>
      </c>
      <c r="AW43" s="311">
        <v>9.6529090909090818E-3</v>
      </c>
      <c r="AX43" s="311">
        <v>1.4599213915662639E-2</v>
      </c>
      <c r="AY43" s="311">
        <v>1.1054946287425142E-2</v>
      </c>
      <c r="AZ43" s="311">
        <v>1.6986579107142845E-2</v>
      </c>
      <c r="BA43" s="311">
        <v>1.7177147041420104E-2</v>
      </c>
      <c r="BB43" s="311">
        <v>9.9925110000000008E-3</v>
      </c>
      <c r="BC43" s="311">
        <v>1.6028029473684209E-2</v>
      </c>
      <c r="BD43" s="311">
        <v>1.0373431478902089E-2</v>
      </c>
      <c r="BE43" s="312">
        <v>1.1343114971428573E-2</v>
      </c>
      <c r="BF43" s="285">
        <v>9.0489957641052277E-2</v>
      </c>
      <c r="BG43" s="285">
        <v>-1.4414670119534123E-2</v>
      </c>
      <c r="BH43" s="285">
        <v>2.9723105383581337E-4</v>
      </c>
    </row>
    <row r="44" spans="1:60" x14ac:dyDescent="0.15">
      <c r="A44" s="162" t="s">
        <v>156</v>
      </c>
      <c r="B44" s="311">
        <v>0.4945199999999999</v>
      </c>
      <c r="C44" s="311">
        <v>0.48743999999999998</v>
      </c>
      <c r="D44" s="311">
        <v>0.53300999999999998</v>
      </c>
      <c r="E44" s="311">
        <v>0.60204999999999997</v>
      </c>
      <c r="F44" s="311">
        <v>0.57371000000000005</v>
      </c>
      <c r="G44" s="311">
        <v>0.57808000000000004</v>
      </c>
      <c r="H44" s="311">
        <v>0.63244999999999996</v>
      </c>
      <c r="I44" s="311">
        <v>0.67417000000000005</v>
      </c>
      <c r="J44" s="311">
        <v>0.72866999999999993</v>
      </c>
      <c r="K44" s="311">
        <v>0.76597000000000015</v>
      </c>
      <c r="L44" s="311">
        <v>0.77329999999999999</v>
      </c>
      <c r="M44" s="311">
        <v>0.81933000000000011</v>
      </c>
      <c r="N44" s="311">
        <v>0.72022000000000008</v>
      </c>
      <c r="O44" s="311">
        <v>0.80706000000000011</v>
      </c>
      <c r="P44" s="311">
        <v>0.8869800000000001</v>
      </c>
      <c r="Q44" s="311">
        <v>0.83613000000000015</v>
      </c>
      <c r="R44" s="311">
        <v>0.92834000000000005</v>
      </c>
      <c r="S44" s="311">
        <v>0.9249900000000002</v>
      </c>
      <c r="T44" s="311">
        <v>1.05688</v>
      </c>
      <c r="U44" s="311">
        <v>1.0590300000000001</v>
      </c>
      <c r="V44" s="311">
        <v>1.02383</v>
      </c>
      <c r="W44" s="311">
        <v>0.96201000000000025</v>
      </c>
      <c r="X44" s="311">
        <v>1.0327300000000001</v>
      </c>
      <c r="Y44" s="311">
        <v>1.08857</v>
      </c>
      <c r="Z44" s="311">
        <v>1.1840000000000002</v>
      </c>
      <c r="AA44" s="311">
        <v>1.2114499999999999</v>
      </c>
      <c r="AB44" s="311">
        <v>1.10134</v>
      </c>
      <c r="AC44" s="311">
        <v>1.1667099999999999</v>
      </c>
      <c r="AD44" s="311">
        <v>1.1923300000000001</v>
      </c>
      <c r="AE44" s="311">
        <v>1.1164300000000003</v>
      </c>
      <c r="AF44" s="311">
        <v>1.2152999999999998</v>
      </c>
      <c r="AG44" s="311">
        <v>1.0386199999999999</v>
      </c>
      <c r="AH44" s="311">
        <v>1.09775</v>
      </c>
      <c r="AI44" s="311">
        <v>1.15703</v>
      </c>
      <c r="AJ44" s="311">
        <v>1.21452</v>
      </c>
      <c r="AK44" s="311">
        <v>1.4181800000000004</v>
      </c>
      <c r="AL44" s="311">
        <v>1.1968077272727271</v>
      </c>
      <c r="AM44" s="311">
        <v>1.277026838709677</v>
      </c>
      <c r="AN44" s="311">
        <v>1.0345153846153843</v>
      </c>
      <c r="AO44" s="311">
        <v>1.0600950955414008</v>
      </c>
      <c r="AP44" s="311">
        <v>1.3139407594936705</v>
      </c>
      <c r="AQ44" s="311">
        <v>1.1486450943396223</v>
      </c>
      <c r="AR44" s="311">
        <v>1.2780854999999993</v>
      </c>
      <c r="AS44" s="311">
        <v>1.3213498136645956</v>
      </c>
      <c r="AT44" s="311">
        <v>1.1832283333333327</v>
      </c>
      <c r="AU44" s="311">
        <v>1.0958742331288338</v>
      </c>
      <c r="AV44" s="311">
        <v>1.122227012195121</v>
      </c>
      <c r="AW44" s="311">
        <v>1.3142978181818175</v>
      </c>
      <c r="AX44" s="311">
        <v>1.1811784337349387</v>
      </c>
      <c r="AY44" s="311">
        <v>1.2408483233532925</v>
      </c>
      <c r="AZ44" s="311">
        <v>1.2504289285714276</v>
      </c>
      <c r="BA44" s="311">
        <v>1.2893463905325433</v>
      </c>
      <c r="BB44" s="311">
        <v>1.2775949999999998</v>
      </c>
      <c r="BC44" s="311">
        <v>1.2436060821052632</v>
      </c>
      <c r="BD44" s="311">
        <v>1.1155989184760342</v>
      </c>
      <c r="BE44" s="312">
        <v>1.2520641271589781</v>
      </c>
      <c r="BF44" s="285">
        <v>0.1192581547376812</v>
      </c>
      <c r="BG44" s="285">
        <v>-5.8682313897863159E-3</v>
      </c>
      <c r="BH44" s="285">
        <v>3.2808654494190612E-2</v>
      </c>
    </row>
    <row r="45" spans="1:60" x14ac:dyDescent="0.15">
      <c r="A45" s="162" t="s">
        <v>155</v>
      </c>
      <c r="B45" s="311">
        <v>8.9600000000000009E-3</v>
      </c>
      <c r="C45" s="311">
        <v>8.9600000000000027E-3</v>
      </c>
      <c r="D45" s="311">
        <v>9.5700000000000004E-3</v>
      </c>
      <c r="E45" s="311">
        <v>1.0049999999999998E-2</v>
      </c>
      <c r="F45" s="311">
        <v>8.1000000000000013E-3</v>
      </c>
      <c r="G45" s="311">
        <v>1.7709999999999997E-2</v>
      </c>
      <c r="H45" s="311">
        <v>1.5690000000000006E-2</v>
      </c>
      <c r="I45" s="311">
        <v>1.503E-2</v>
      </c>
      <c r="J45" s="311">
        <v>1.4559999999999998E-2</v>
      </c>
      <c r="K45" s="311">
        <v>2.1220000000000003E-2</v>
      </c>
      <c r="L45" s="311">
        <v>1.9900000000000001E-2</v>
      </c>
      <c r="M45" s="311">
        <v>1.6450000000000003E-2</v>
      </c>
      <c r="N45" s="311">
        <v>1.9570000000000004E-2</v>
      </c>
      <c r="O45" s="311">
        <v>1.9510000000000007E-2</v>
      </c>
      <c r="P45" s="311">
        <v>1.8069999999999999E-2</v>
      </c>
      <c r="Q45" s="311">
        <v>2.3489999999999997E-2</v>
      </c>
      <c r="R45" s="311">
        <v>2.1370000000000004E-2</v>
      </c>
      <c r="S45" s="311">
        <v>1.5430000000000003E-2</v>
      </c>
      <c r="T45" s="311">
        <v>1.6750000000000001E-2</v>
      </c>
      <c r="U45" s="311">
        <v>1.4079999999999999E-2</v>
      </c>
      <c r="V45" s="311">
        <v>1.8519999999999991E-2</v>
      </c>
      <c r="W45" s="311">
        <v>1.5489999999999993E-2</v>
      </c>
      <c r="X45" s="311">
        <v>1.6609999999999993E-2</v>
      </c>
      <c r="Y45" s="311">
        <v>1.7929999999999998E-2</v>
      </c>
      <c r="Z45" s="311">
        <v>1.609E-2</v>
      </c>
      <c r="AA45" s="311">
        <v>1.4170000000000006E-2</v>
      </c>
      <c r="AB45" s="311">
        <v>1.4250000000000002E-2</v>
      </c>
      <c r="AC45" s="311">
        <v>1.507000000000001E-2</v>
      </c>
      <c r="AD45" s="311">
        <v>1.4880000000000001E-2</v>
      </c>
      <c r="AE45" s="311">
        <v>1.7329999999999998E-2</v>
      </c>
      <c r="AF45" s="311">
        <v>1.8869999999999994E-2</v>
      </c>
      <c r="AG45" s="311">
        <v>1.9310000000000001E-2</v>
      </c>
      <c r="AH45" s="311">
        <v>1.9609999999999999E-2</v>
      </c>
      <c r="AI45" s="311">
        <v>2.3089999999999999E-2</v>
      </c>
      <c r="AJ45" s="311">
        <v>2.1549999999999993E-2</v>
      </c>
      <c r="AK45" s="311">
        <v>2.1059999999999992E-2</v>
      </c>
      <c r="AL45" s="311">
        <v>2.3099025974025966E-2</v>
      </c>
      <c r="AM45" s="311">
        <v>2.2495935483870969E-2</v>
      </c>
      <c r="AN45" s="311">
        <v>1.6388653846153841E-2</v>
      </c>
      <c r="AO45" s="311">
        <v>2.028955414012739E-2</v>
      </c>
      <c r="AP45" s="311">
        <v>2.1313481012658224E-2</v>
      </c>
      <c r="AQ45" s="311">
        <v>1.9649433962264144E-2</v>
      </c>
      <c r="AR45" s="311">
        <v>2.249099999999999E-2</v>
      </c>
      <c r="AS45" s="311">
        <v>2.0460186335403717E-2</v>
      </c>
      <c r="AT45" s="311">
        <v>2.2430555555555547E-2</v>
      </c>
      <c r="AU45" s="311">
        <v>2.7408588957055197E-2</v>
      </c>
      <c r="AV45" s="311">
        <v>2.1755853658536571E-2</v>
      </c>
      <c r="AW45" s="311">
        <v>1.8888545454545443E-2</v>
      </c>
      <c r="AX45" s="311">
        <v>2.2479939759036123E-2</v>
      </c>
      <c r="AY45" s="311">
        <v>1.9999940119760463E-2</v>
      </c>
      <c r="AZ45" s="311">
        <v>1.66842857142857E-2</v>
      </c>
      <c r="BA45" s="311">
        <v>1.9364911242603533E-2</v>
      </c>
      <c r="BB45" s="311">
        <v>2.3040000000000005E-2</v>
      </c>
      <c r="BC45" s="311">
        <v>1.7626315789473684E-2</v>
      </c>
      <c r="BD45" s="311">
        <v>1.7418697255223266E-2</v>
      </c>
      <c r="BE45" s="312">
        <v>1.8784653061224493E-2</v>
      </c>
      <c r="BF45" s="285">
        <v>7.5472441942530555E-2</v>
      </c>
      <c r="BG45" s="285">
        <v>-2.4970930195176377E-2</v>
      </c>
      <c r="BH45" s="285">
        <v>4.9222653912893487E-4</v>
      </c>
    </row>
    <row r="46" spans="1:60" x14ac:dyDescent="0.15">
      <c r="A46" s="162" t="s">
        <v>154</v>
      </c>
      <c r="B46" s="311">
        <v>3.9750000000000001E-2</v>
      </c>
      <c r="C46" s="311">
        <v>5.2760000000000001E-2</v>
      </c>
      <c r="D46" s="311">
        <v>5.4810000000000005E-2</v>
      </c>
      <c r="E46" s="311">
        <v>5.1880000000000003E-2</v>
      </c>
      <c r="F46" s="311">
        <v>6.3109999999999999E-2</v>
      </c>
      <c r="G46" s="311">
        <v>5.8040000000000008E-2</v>
      </c>
      <c r="H46" s="311">
        <v>6.1700000000000005E-2</v>
      </c>
      <c r="I46" s="311">
        <v>7.086000000000002E-2</v>
      </c>
      <c r="J46" s="311">
        <v>7.3249999999999996E-2</v>
      </c>
      <c r="K46" s="311">
        <v>7.8280000000000002E-2</v>
      </c>
      <c r="L46" s="311">
        <v>6.409999999999999E-2</v>
      </c>
      <c r="M46" s="311">
        <v>4.7870000000000003E-2</v>
      </c>
      <c r="N46" s="311">
        <v>9.9660000000000012E-2</v>
      </c>
      <c r="O46" s="311">
        <v>0.10811</v>
      </c>
      <c r="P46" s="311">
        <v>0.11213000000000001</v>
      </c>
      <c r="Q46" s="311">
        <v>8.0150000000000027E-2</v>
      </c>
      <c r="R46" s="311">
        <v>5.0190000000000005E-2</v>
      </c>
      <c r="S46" s="311">
        <v>6.9210000000000008E-2</v>
      </c>
      <c r="T46" s="311">
        <v>8.0260000000000012E-2</v>
      </c>
      <c r="U46" s="311">
        <v>9.7650000000000001E-2</v>
      </c>
      <c r="V46" s="311">
        <v>0.10692999999999998</v>
      </c>
      <c r="W46" s="311">
        <v>8.5140000000000007E-2</v>
      </c>
      <c r="X46" s="311">
        <v>9.1530000000000014E-2</v>
      </c>
      <c r="Y46" s="311">
        <v>0.12233000000000001</v>
      </c>
      <c r="Z46" s="311">
        <v>5.8190000000000006E-2</v>
      </c>
      <c r="AA46" s="311">
        <v>9.1569999999999999E-2</v>
      </c>
      <c r="AB46" s="311">
        <v>9.0430000000000024E-2</v>
      </c>
      <c r="AC46" s="311">
        <v>4.6460000000000001E-2</v>
      </c>
      <c r="AD46" s="311">
        <v>8.5379999999999998E-2</v>
      </c>
      <c r="AE46" s="311">
        <v>0.10657999999999999</v>
      </c>
      <c r="AF46" s="311">
        <v>8.3430000000000004E-2</v>
      </c>
      <c r="AG46" s="311">
        <v>0.14761000000000005</v>
      </c>
      <c r="AH46" s="311">
        <v>0.13105</v>
      </c>
      <c r="AI46" s="311">
        <v>0.12983000000000003</v>
      </c>
      <c r="AJ46" s="311">
        <v>7.2860000000000022E-2</v>
      </c>
      <c r="AK46" s="311">
        <v>0.11323</v>
      </c>
      <c r="AL46" s="311">
        <v>0.1394287012987013</v>
      </c>
      <c r="AM46" s="311">
        <v>7.6993548387096752E-2</v>
      </c>
      <c r="AN46" s="311">
        <v>0.15420634615384615</v>
      </c>
      <c r="AO46" s="311">
        <v>9.6175605095541405E-2</v>
      </c>
      <c r="AP46" s="311">
        <v>4.5812848101265818E-2</v>
      </c>
      <c r="AQ46" s="311">
        <v>0.1050696226415094</v>
      </c>
      <c r="AR46" s="311">
        <v>9.5883187499999953E-2</v>
      </c>
      <c r="AS46" s="311">
        <v>6.4611614906832274E-2</v>
      </c>
      <c r="AT46" s="311">
        <v>7.8247222222222176E-2</v>
      </c>
      <c r="AU46" s="311">
        <v>0.15157325153374224</v>
      </c>
      <c r="AV46" s="311">
        <v>0.10762243902439018</v>
      </c>
      <c r="AW46" s="311">
        <v>5.2131272727272686E-2</v>
      </c>
      <c r="AX46" s="311">
        <v>0.12654759036144569</v>
      </c>
      <c r="AY46" s="311">
        <v>0.14263814371257472</v>
      </c>
      <c r="AZ46" s="311">
        <v>7.8872467888928502E-2</v>
      </c>
      <c r="BA46" s="311">
        <v>0.14234431952662707</v>
      </c>
      <c r="BB46" s="311">
        <v>5.3072999999999995E-2</v>
      </c>
      <c r="BC46" s="311">
        <v>0.11088473684210524</v>
      </c>
      <c r="BD46" s="311">
        <v>7.8606997132322817E-2</v>
      </c>
      <c r="BE46" s="312">
        <v>0.11047862857142858</v>
      </c>
      <c r="BF46" s="285">
        <v>0.40161535759390765</v>
      </c>
      <c r="BG46" s="285">
        <v>4.5884398471507382E-4</v>
      </c>
      <c r="BH46" s="285">
        <v>2.8949436975058253E-3</v>
      </c>
    </row>
    <row r="47" spans="1:60" x14ac:dyDescent="0.15">
      <c r="A47" s="162" t="s">
        <v>153</v>
      </c>
      <c r="B47" s="311">
        <v>1.0050000000000002E-2</v>
      </c>
      <c r="C47" s="311">
        <v>1.035E-2</v>
      </c>
      <c r="D47" s="311">
        <v>1.4760000000000002E-2</v>
      </c>
      <c r="E47" s="311">
        <v>1.5619999999999998E-2</v>
      </c>
      <c r="F47" s="311">
        <v>2.2170000000000006E-2</v>
      </c>
      <c r="G47" s="311">
        <v>2.7730000000000005E-2</v>
      </c>
      <c r="H47" s="311">
        <v>4.4950000000000004E-2</v>
      </c>
      <c r="I47" s="311">
        <v>7.3430000000000009E-2</v>
      </c>
      <c r="J47" s="311">
        <v>7.5469999999999995E-2</v>
      </c>
      <c r="K47" s="311">
        <v>8.4760000000000016E-2</v>
      </c>
      <c r="L47" s="311">
        <v>9.3610000000000013E-2</v>
      </c>
      <c r="M47" s="311">
        <v>8.1069999999999989E-2</v>
      </c>
      <c r="N47" s="311">
        <v>9.3450000000000005E-2</v>
      </c>
      <c r="O47" s="311">
        <v>0.10614000000000001</v>
      </c>
      <c r="P47" s="311">
        <v>0.11339000000000002</v>
      </c>
      <c r="Q47" s="311">
        <v>0.12637000000000001</v>
      </c>
      <c r="R47" s="311">
        <v>0.12737000000000001</v>
      </c>
      <c r="S47" s="311">
        <v>0.11854000000000002</v>
      </c>
      <c r="T47" s="311">
        <v>0.10038000000000001</v>
      </c>
      <c r="U47" s="311">
        <v>0.11326</v>
      </c>
      <c r="V47" s="311">
        <v>0.12713000000000002</v>
      </c>
      <c r="W47" s="311">
        <v>0.10809999999999999</v>
      </c>
      <c r="X47" s="311">
        <v>0.11209000000000002</v>
      </c>
      <c r="Y47" s="311">
        <v>0.14776</v>
      </c>
      <c r="Z47" s="311">
        <v>0.13678000000000001</v>
      </c>
      <c r="AA47" s="311">
        <v>0.11411</v>
      </c>
      <c r="AB47" s="311">
        <v>0.14587999999999998</v>
      </c>
      <c r="AC47" s="311">
        <v>0.11700000000000003</v>
      </c>
      <c r="AD47" s="311">
        <v>0.12768000000000002</v>
      </c>
      <c r="AE47" s="311">
        <v>0.13046000000000002</v>
      </c>
      <c r="AF47" s="311">
        <v>0.16693</v>
      </c>
      <c r="AG47" s="311">
        <v>0.15755000000000002</v>
      </c>
      <c r="AH47" s="311">
        <v>0.17509</v>
      </c>
      <c r="AI47" s="311">
        <v>0.18879000000000001</v>
      </c>
      <c r="AJ47" s="311">
        <v>0.18290000000000001</v>
      </c>
      <c r="AK47" s="311">
        <v>0.14777999999999999</v>
      </c>
      <c r="AL47" s="311">
        <v>0.14826097402597402</v>
      </c>
      <c r="AM47" s="311">
        <v>0.15838954838709676</v>
      </c>
      <c r="AN47" s="311">
        <v>0.13004019230769229</v>
      </c>
      <c r="AO47" s="311">
        <v>0.16092286624203817</v>
      </c>
      <c r="AP47" s="311">
        <v>0.19567537974683538</v>
      </c>
      <c r="AQ47" s="311">
        <v>0.17663320754716977</v>
      </c>
      <c r="AR47" s="311">
        <v>0.15267487499999993</v>
      </c>
      <c r="AS47" s="311">
        <v>0.16340590062111796</v>
      </c>
      <c r="AT47" s="311">
        <v>0.14670999999999992</v>
      </c>
      <c r="AU47" s="311">
        <v>0.18663184049079745</v>
      </c>
      <c r="AV47" s="311">
        <v>0.13740146341463408</v>
      </c>
      <c r="AW47" s="311">
        <v>0.11188472727272718</v>
      </c>
      <c r="AX47" s="311">
        <v>0.13634972891566255</v>
      </c>
      <c r="AY47" s="311">
        <v>0.16970631736526931</v>
      </c>
      <c r="AZ47" s="311">
        <v>0.15147910714285701</v>
      </c>
      <c r="BA47" s="311">
        <v>0.163212071005917</v>
      </c>
      <c r="BB47" s="311">
        <v>0.13044599999999995</v>
      </c>
      <c r="BC47" s="311">
        <v>0.15804542105263156</v>
      </c>
      <c r="BD47" s="311">
        <v>0.13889424045882834</v>
      </c>
      <c r="BE47" s="312">
        <v>0.13400061696351215</v>
      </c>
      <c r="BF47" s="285">
        <v>-3.7868707746360419E-2</v>
      </c>
      <c r="BG47" s="285">
        <v>-5.4595487599412573E-3</v>
      </c>
      <c r="BH47" s="285">
        <v>3.511305729954858E-3</v>
      </c>
    </row>
    <row r="48" spans="1:60" x14ac:dyDescent="0.15">
      <c r="A48" s="162" t="s">
        <v>152</v>
      </c>
      <c r="B48" s="311">
        <v>2.2229582000000001E-2</v>
      </c>
      <c r="C48" s="311">
        <v>2.1301508000000004E-2</v>
      </c>
      <c r="D48" s="311">
        <v>1.8252122000000003E-2</v>
      </c>
      <c r="E48" s="311">
        <v>1.6749526000000004E-2</v>
      </c>
      <c r="F48" s="311">
        <v>1.3037230000000002E-2</v>
      </c>
      <c r="G48" s="311">
        <v>1.9666330000000006E-2</v>
      </c>
      <c r="H48" s="311">
        <v>1.4760000000000002E-2</v>
      </c>
      <c r="I48" s="311">
        <v>1.5460000000000003E-2</v>
      </c>
      <c r="J48" s="311">
        <v>1.3220000000000001E-2</v>
      </c>
      <c r="K48" s="311">
        <v>2.223E-2</v>
      </c>
      <c r="L48" s="311">
        <v>2.0020000000000003E-2</v>
      </c>
      <c r="M48" s="311">
        <v>2.0190000000000007E-2</v>
      </c>
      <c r="N48" s="311">
        <v>2.4079999999999997E-2</v>
      </c>
      <c r="O48" s="311">
        <v>2.2589999999999999E-2</v>
      </c>
      <c r="P48" s="311">
        <v>1.8840000000000003E-2</v>
      </c>
      <c r="Q48" s="311">
        <v>2.2570000000000003E-2</v>
      </c>
      <c r="R48" s="311">
        <v>1.966E-2</v>
      </c>
      <c r="S48" s="311">
        <v>1.7260000000000001E-2</v>
      </c>
      <c r="T48" s="311">
        <v>1.8319999999999999E-2</v>
      </c>
      <c r="U48" s="311">
        <v>1.5550000000000001E-2</v>
      </c>
      <c r="V48" s="311">
        <v>2.1170000000000001E-2</v>
      </c>
      <c r="W48" s="311">
        <v>1.6750000000000001E-2</v>
      </c>
      <c r="X48" s="311">
        <v>1.932E-2</v>
      </c>
      <c r="Y48" s="311">
        <v>1.755E-2</v>
      </c>
      <c r="Z48" s="311">
        <v>1.9620000000000002E-2</v>
      </c>
      <c r="AA48" s="311">
        <v>1.8799999999999997E-2</v>
      </c>
      <c r="AB48" s="311">
        <v>1.4080000000000006E-2</v>
      </c>
      <c r="AC48" s="311">
        <v>1.9369999999999998E-2</v>
      </c>
      <c r="AD48" s="311">
        <v>3.4669999999999999E-2</v>
      </c>
      <c r="AE48" s="311">
        <v>4.3550000000000012E-2</v>
      </c>
      <c r="AF48" s="311">
        <v>4.8800000000000003E-2</v>
      </c>
      <c r="AG48" s="311">
        <v>4.2270000000000002E-2</v>
      </c>
      <c r="AH48" s="311">
        <v>4.0640000000000003E-2</v>
      </c>
      <c r="AI48" s="311">
        <v>4.2670000000000007E-2</v>
      </c>
      <c r="AJ48" s="311">
        <v>4.4739999999999995E-2</v>
      </c>
      <c r="AK48" s="311">
        <v>4.6150000000000017E-2</v>
      </c>
      <c r="AL48" s="311">
        <v>4.895006493506493E-2</v>
      </c>
      <c r="AM48" s="311">
        <v>5.2000258064516122E-2</v>
      </c>
      <c r="AN48" s="311">
        <v>3.2247692307692304E-2</v>
      </c>
      <c r="AO48" s="311">
        <v>3.8912675159235646E-2</v>
      </c>
      <c r="AP48" s="311">
        <v>4.3769620253164547E-2</v>
      </c>
      <c r="AQ48" s="311">
        <v>4.1184905660377344E-2</v>
      </c>
      <c r="AR48" s="311">
        <v>4.131956249999999E-2</v>
      </c>
      <c r="AS48" s="311">
        <v>3.8791677018633515E-2</v>
      </c>
      <c r="AT48" s="311">
        <v>4.1801111111111094E-2</v>
      </c>
      <c r="AU48" s="311">
        <v>4.7861779141104274E-2</v>
      </c>
      <c r="AV48" s="311">
        <v>3.3939878048780465E-2</v>
      </c>
      <c r="AW48" s="311">
        <v>3.7165090909090884E-2</v>
      </c>
      <c r="AX48" s="311">
        <v>4.3724819277108404E-2</v>
      </c>
      <c r="AY48" s="311">
        <v>3.9569281437125715E-2</v>
      </c>
      <c r="AZ48" s="311">
        <v>3.7038749999999968E-2</v>
      </c>
      <c r="BA48" s="311">
        <v>3.8575917159763273E-2</v>
      </c>
      <c r="BB48" s="311">
        <v>3.8915999999999992E-2</v>
      </c>
      <c r="BC48" s="311">
        <v>3.2121052631578946E-2</v>
      </c>
      <c r="BD48" s="311">
        <v>3.8831036460467025E-2</v>
      </c>
      <c r="BE48" s="312">
        <v>3.9955415928435808E-2</v>
      </c>
      <c r="BF48" s="285">
        <v>2.6144336011200364E-2</v>
      </c>
      <c r="BG48" s="285">
        <v>-7.3432143946079442E-3</v>
      </c>
      <c r="BH48" s="285">
        <v>1.0469778727246325E-3</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2.9740000000000003E-2</v>
      </c>
      <c r="AB49" s="311">
        <v>3.6080000000000008E-2</v>
      </c>
      <c r="AC49" s="311">
        <v>3.4229999999999997E-2</v>
      </c>
      <c r="AD49" s="311">
        <v>3.0350000000000002E-2</v>
      </c>
      <c r="AE49" s="311">
        <v>3.3989999999999999E-2</v>
      </c>
      <c r="AF49" s="311">
        <v>3.252E-2</v>
      </c>
      <c r="AG49" s="311">
        <v>3.6680000000000004E-2</v>
      </c>
      <c r="AH49" s="311">
        <v>3.0910000000000003E-2</v>
      </c>
      <c r="AI49" s="311">
        <v>3.4500000000000003E-2</v>
      </c>
      <c r="AJ49" s="311">
        <v>3.739E-2</v>
      </c>
      <c r="AK49" s="311">
        <v>3.8340000000000006E-2</v>
      </c>
      <c r="AL49" s="311">
        <v>3.7713506493506493E-2</v>
      </c>
      <c r="AM49" s="311">
        <v>3.2702516129032251E-2</v>
      </c>
      <c r="AN49" s="311">
        <v>2.9001346153846145E-2</v>
      </c>
      <c r="AO49" s="311">
        <v>3.9906687898089162E-2</v>
      </c>
      <c r="AP49" s="311">
        <v>3.3514746835443032E-2</v>
      </c>
      <c r="AQ49" s="311">
        <v>3.4554905660377354E-2</v>
      </c>
      <c r="AR49" s="311">
        <v>3.1231124999999988E-2</v>
      </c>
      <c r="AS49" s="311">
        <v>3.8183478260869548E-2</v>
      </c>
      <c r="AT49" s="311">
        <v>4.4530555555555532E-2</v>
      </c>
      <c r="AU49" s="311">
        <v>4.240822085889568E-2</v>
      </c>
      <c r="AV49" s="311">
        <v>3.323085365853657E-2</v>
      </c>
      <c r="AW49" s="311">
        <v>3.6154363636363603E-2</v>
      </c>
      <c r="AX49" s="311">
        <v>4.2664879518072255E-2</v>
      </c>
      <c r="AY49" s="311">
        <v>5.5812934131736477E-2</v>
      </c>
      <c r="AZ49" s="311">
        <v>3.4679999999999975E-2</v>
      </c>
      <c r="BA49" s="311">
        <v>4.076680473372777E-2</v>
      </c>
      <c r="BB49" s="311">
        <v>3.4815104999999992E-2</v>
      </c>
      <c r="BC49" s="311">
        <v>4.2091284210526318E-2</v>
      </c>
      <c r="BD49" s="311">
        <v>3.9931035215075787E-2</v>
      </c>
      <c r="BE49" s="312">
        <v>4.3698183314285724E-2</v>
      </c>
      <c r="BF49" s="285">
        <v>9.1351354556194586E-2</v>
      </c>
      <c r="BG49" s="285">
        <v>-1.0842961546887353E-2</v>
      </c>
      <c r="BH49" s="285">
        <v>1.1450520522741305E-3</v>
      </c>
    </row>
    <row r="50" spans="1:60" x14ac:dyDescent="0.15">
      <c r="A50" s="162" t="s">
        <v>150</v>
      </c>
      <c r="B50" s="311">
        <v>0.19687000000000002</v>
      </c>
      <c r="C50" s="311">
        <v>0.27257999999999999</v>
      </c>
      <c r="D50" s="311">
        <v>0.22656999999999999</v>
      </c>
      <c r="E50" s="311">
        <v>0.24388000000000001</v>
      </c>
      <c r="F50" s="311">
        <v>0.30603000000000002</v>
      </c>
      <c r="G50" s="311">
        <v>0.27771999999999997</v>
      </c>
      <c r="H50" s="311">
        <v>0.31816000000000005</v>
      </c>
      <c r="I50" s="311">
        <v>0.35468999999999995</v>
      </c>
      <c r="J50" s="311">
        <v>0.28912000000000004</v>
      </c>
      <c r="K50" s="311">
        <v>0.30568000000000006</v>
      </c>
      <c r="L50" s="311">
        <v>0.26064999999999999</v>
      </c>
      <c r="M50" s="311">
        <v>0.20932000000000003</v>
      </c>
      <c r="N50" s="311">
        <v>0.39627999999999997</v>
      </c>
      <c r="O50" s="311">
        <v>0.40251000000000003</v>
      </c>
      <c r="P50" s="311">
        <v>0.46397000000000005</v>
      </c>
      <c r="Q50" s="311">
        <v>0.29550000000000004</v>
      </c>
      <c r="R50" s="311">
        <v>0.21942000000000003</v>
      </c>
      <c r="S50" s="311">
        <v>0.26331000000000004</v>
      </c>
      <c r="T50" s="311">
        <v>0.27046999999999999</v>
      </c>
      <c r="U50" s="311">
        <v>0.31484000000000001</v>
      </c>
      <c r="V50" s="311">
        <v>0.31286999999999998</v>
      </c>
      <c r="W50" s="311">
        <v>0.26494000000000001</v>
      </c>
      <c r="X50" s="311">
        <v>0.27383000000000007</v>
      </c>
      <c r="Y50" s="311">
        <v>0.35246000000000005</v>
      </c>
      <c r="Z50" s="311">
        <v>0.19349</v>
      </c>
      <c r="AA50" s="311">
        <v>0.25414000000000003</v>
      </c>
      <c r="AB50" s="311">
        <v>0.27282000000000001</v>
      </c>
      <c r="AC50" s="311">
        <v>0.18920000000000003</v>
      </c>
      <c r="AD50" s="311">
        <v>0.24377000000000001</v>
      </c>
      <c r="AE50" s="311">
        <v>0.28180000000000005</v>
      </c>
      <c r="AF50" s="311">
        <v>0.23111999999999999</v>
      </c>
      <c r="AG50" s="311">
        <v>0.39801999999999998</v>
      </c>
      <c r="AH50" s="311">
        <v>0.34778000000000009</v>
      </c>
      <c r="AI50" s="311">
        <v>0.34004999999999996</v>
      </c>
      <c r="AJ50" s="311">
        <v>0.22863</v>
      </c>
      <c r="AK50" s="311">
        <v>0.29570000000000007</v>
      </c>
      <c r="AL50" s="311">
        <v>0.4076059090909091</v>
      </c>
      <c r="AM50" s="311">
        <v>0.22624258064516126</v>
      </c>
      <c r="AN50" s="311">
        <v>0.40264499999999992</v>
      </c>
      <c r="AO50" s="311">
        <v>0.30868968152866239</v>
      </c>
      <c r="AP50" s="311">
        <v>0.17306430379746834</v>
      </c>
      <c r="AQ50" s="311">
        <v>0.24913018867924516</v>
      </c>
      <c r="AR50" s="311">
        <v>0.26041556249999986</v>
      </c>
      <c r="AS50" s="311">
        <v>0.22362708074534152</v>
      </c>
      <c r="AT50" s="311">
        <v>0.24888451355634186</v>
      </c>
      <c r="AU50" s="311">
        <v>0.39456819139348759</v>
      </c>
      <c r="AV50" s="311">
        <v>0.28543829267207871</v>
      </c>
      <c r="AW50" s="311">
        <v>0.19050818181818163</v>
      </c>
      <c r="AX50" s="311">
        <v>0.33899544892568595</v>
      </c>
      <c r="AY50" s="311">
        <v>0.35885371257484994</v>
      </c>
      <c r="AZ50" s="311">
        <v>0.25627499999999981</v>
      </c>
      <c r="BA50" s="311">
        <v>0.32940783055227091</v>
      </c>
      <c r="BB50" s="311">
        <v>0.16489799999999999</v>
      </c>
      <c r="BC50" s="311">
        <v>0.30719894736842102</v>
      </c>
      <c r="BD50" s="311">
        <v>0.20044942320688242</v>
      </c>
      <c r="BE50" s="312">
        <v>0.2442061824407453</v>
      </c>
      <c r="BF50" s="285">
        <v>0.2149645957460391</v>
      </c>
      <c r="BG50" s="285">
        <v>-2.1410179836775289E-2</v>
      </c>
      <c r="BH50" s="285">
        <v>6.3990941767684516E-3</v>
      </c>
    </row>
    <row r="51" spans="1:60" x14ac:dyDescent="0.15">
      <c r="A51" s="162" t="s">
        <v>149</v>
      </c>
      <c r="B51" s="311">
        <v>0.46423000000000009</v>
      </c>
      <c r="C51" s="311">
        <v>0.45489000000000002</v>
      </c>
      <c r="D51" s="311">
        <v>0.49286000000000008</v>
      </c>
      <c r="E51" s="311">
        <v>0.48738999999999999</v>
      </c>
      <c r="F51" s="311">
        <v>0.41830000000000006</v>
      </c>
      <c r="G51" s="311">
        <v>0.41488999999999998</v>
      </c>
      <c r="H51" s="311">
        <v>0.52012000000000014</v>
      </c>
      <c r="I51" s="311">
        <v>0.53742999999999996</v>
      </c>
      <c r="J51" s="311">
        <v>0.59872000000000003</v>
      </c>
      <c r="K51" s="311">
        <v>0.57264999999999999</v>
      </c>
      <c r="L51" s="311">
        <v>0.5764800000000001</v>
      </c>
      <c r="M51" s="311">
        <v>0.54831999999999992</v>
      </c>
      <c r="N51" s="311">
        <v>0.53495000000000004</v>
      </c>
      <c r="O51" s="311">
        <v>0.57752999999999999</v>
      </c>
      <c r="P51" s="311">
        <v>0.61080000000000001</v>
      </c>
      <c r="Q51" s="311">
        <v>0.58868000000000009</v>
      </c>
      <c r="R51" s="311">
        <v>0.59753000000000012</v>
      </c>
      <c r="S51" s="311">
        <v>0.55065999999999993</v>
      </c>
      <c r="T51" s="311">
        <v>0.63544</v>
      </c>
      <c r="U51" s="311">
        <v>0.67905999999999989</v>
      </c>
      <c r="V51" s="311">
        <v>0.70988000000000007</v>
      </c>
      <c r="W51" s="311">
        <v>0.60933000000000004</v>
      </c>
      <c r="X51" s="311">
        <v>0.71854000000000007</v>
      </c>
      <c r="Y51" s="311">
        <v>0.69883000000000017</v>
      </c>
      <c r="Z51" s="311">
        <v>0.71749999999999992</v>
      </c>
      <c r="AA51" s="311">
        <v>0.72509000000000012</v>
      </c>
      <c r="AB51" s="311">
        <v>0.63249000000000011</v>
      </c>
      <c r="AC51" s="311">
        <v>0.74363999999999997</v>
      </c>
      <c r="AD51" s="311">
        <v>0.74647000000000008</v>
      </c>
      <c r="AE51" s="311">
        <v>0.59097</v>
      </c>
      <c r="AF51" s="311">
        <v>0.6809599999999999</v>
      </c>
      <c r="AG51" s="311">
        <v>0.51740000000000008</v>
      </c>
      <c r="AH51" s="311">
        <v>0.69056000000000006</v>
      </c>
      <c r="AI51" s="311">
        <v>0.74743000000000004</v>
      </c>
      <c r="AJ51" s="311">
        <v>0.71691000000000016</v>
      </c>
      <c r="AK51" s="311">
        <v>0.78584000000000021</v>
      </c>
      <c r="AL51" s="311">
        <v>0.78547616883116866</v>
      </c>
      <c r="AM51" s="311">
        <v>0.65501767741935468</v>
      </c>
      <c r="AN51" s="311">
        <v>0.52510384615384609</v>
      </c>
      <c r="AO51" s="311">
        <v>0.5904435668789807</v>
      </c>
      <c r="AP51" s="311">
        <v>0.70391620253164544</v>
      </c>
      <c r="AQ51" s="311">
        <v>0.59312037735849032</v>
      </c>
      <c r="AR51" s="311">
        <v>0.63268368749999981</v>
      </c>
      <c r="AS51" s="311">
        <v>0.65568577639751524</v>
      </c>
      <c r="AT51" s="311">
        <v>0.61779888888888845</v>
      </c>
      <c r="AU51" s="311">
        <v>0.62324503067484627</v>
      </c>
      <c r="AV51" s="311">
        <v>0.62565804878048747</v>
      </c>
      <c r="AW51" s="311">
        <v>0.73197981818181768</v>
      </c>
      <c r="AX51" s="311">
        <v>0.5655562048192766</v>
      </c>
      <c r="AY51" s="311">
        <v>0.58417598802395165</v>
      </c>
      <c r="AZ51" s="311">
        <v>0.68587714285714219</v>
      </c>
      <c r="BA51" s="311">
        <v>0.56146473372781014</v>
      </c>
      <c r="BB51" s="311">
        <v>0.58467600000000008</v>
      </c>
      <c r="BC51" s="311">
        <v>0.55518421052631572</v>
      </c>
      <c r="BD51" s="311">
        <v>0.58127993445309301</v>
      </c>
      <c r="BE51" s="312">
        <v>0.65140945358038516</v>
      </c>
      <c r="BF51" s="285">
        <v>0.11758484651870948</v>
      </c>
      <c r="BG51" s="285">
        <v>-6.07452762619487E-3</v>
      </c>
      <c r="BH51" s="285">
        <v>1.7069307580325484E-2</v>
      </c>
    </row>
    <row r="52" spans="1:60" x14ac:dyDescent="0.15">
      <c r="A52" s="162" t="s">
        <v>148</v>
      </c>
      <c r="B52" s="311">
        <v>0.24097281999999998</v>
      </c>
      <c r="C52" s="311">
        <v>0.27518608</v>
      </c>
      <c r="D52" s="311">
        <v>0.29850212400000004</v>
      </c>
      <c r="E52" s="311">
        <v>0.29515338000000008</v>
      </c>
      <c r="F52" s="311">
        <v>0.28245131400000001</v>
      </c>
      <c r="G52" s="311">
        <v>0.29172627600000012</v>
      </c>
      <c r="H52" s="311">
        <v>0.29043726000000009</v>
      </c>
      <c r="I52" s="311">
        <v>0.24234033600000002</v>
      </c>
      <c r="J52" s="311">
        <v>0.26586606600000001</v>
      </c>
      <c r="K52" s="311">
        <v>0.27850392400000001</v>
      </c>
      <c r="L52" s="311">
        <v>0.32235789600000009</v>
      </c>
      <c r="M52" s="311">
        <v>0.25849402799999999</v>
      </c>
      <c r="N52" s="311">
        <v>0.348898818</v>
      </c>
      <c r="O52" s="311">
        <v>0.31560525800000006</v>
      </c>
      <c r="P52" s="311">
        <v>0.29684379200000011</v>
      </c>
      <c r="Q52" s="311">
        <v>0.33447933400000002</v>
      </c>
      <c r="R52" s="311">
        <v>0.35125078600000004</v>
      </c>
      <c r="S52" s="311">
        <v>0.35971410800000003</v>
      </c>
      <c r="T52" s="311">
        <v>0.35062851800000006</v>
      </c>
      <c r="U52" s="311">
        <v>0.29893864200000009</v>
      </c>
      <c r="V52" s="311">
        <v>0.32052070707070712</v>
      </c>
      <c r="W52" s="311">
        <v>0.32905282828282834</v>
      </c>
      <c r="X52" s="311">
        <v>0.34674696969696972</v>
      </c>
      <c r="Y52" s="311">
        <v>0.35795070707070709</v>
      </c>
      <c r="Z52" s="311">
        <v>0.29774929292929292</v>
      </c>
      <c r="AA52" s="311">
        <v>0.29797848484848494</v>
      </c>
      <c r="AB52" s="311">
        <v>0.32080161616161618</v>
      </c>
      <c r="AC52" s="311">
        <v>0.32703656565656569</v>
      </c>
      <c r="AD52" s="311">
        <v>0.35781191919191924</v>
      </c>
      <c r="AE52" s="311">
        <v>0.39072555555555555</v>
      </c>
      <c r="AF52" s="311">
        <v>0.35171565656565656</v>
      </c>
      <c r="AG52" s="311">
        <v>0.28747979797979795</v>
      </c>
      <c r="AH52" s="311">
        <v>0.34046454545454563</v>
      </c>
      <c r="AI52" s="311">
        <v>0.33475414141414145</v>
      </c>
      <c r="AJ52" s="311">
        <v>0.40008262626262631</v>
      </c>
      <c r="AK52" s="311">
        <v>0.36837333333333333</v>
      </c>
      <c r="AL52" s="311">
        <v>0.41054548406139318</v>
      </c>
      <c r="AM52" s="311">
        <v>0.34717988269794725</v>
      </c>
      <c r="AN52" s="311">
        <v>0.34098532634032636</v>
      </c>
      <c r="AO52" s="311">
        <v>0.32891800810654309</v>
      </c>
      <c r="AP52" s="311">
        <v>0.30241611047180661</v>
      </c>
      <c r="AQ52" s="311">
        <v>0.2979348656375071</v>
      </c>
      <c r="AR52" s="311">
        <v>0.33711067613636347</v>
      </c>
      <c r="AS52" s="311">
        <v>0.34248607001693931</v>
      </c>
      <c r="AT52" s="311">
        <v>0.33742271604938257</v>
      </c>
      <c r="AU52" s="311">
        <v>0.33851750139431103</v>
      </c>
      <c r="AV52" s="311">
        <v>0.30220638026607521</v>
      </c>
      <c r="AW52" s="311">
        <v>0.35796520661157</v>
      </c>
      <c r="AX52" s="311">
        <v>0.35452420043811589</v>
      </c>
      <c r="AY52" s="311">
        <v>0.34851064235166007</v>
      </c>
      <c r="AZ52" s="311">
        <v>0.34845612012986982</v>
      </c>
      <c r="BA52" s="311">
        <v>0.31349545454545424</v>
      </c>
      <c r="BB52" s="311">
        <v>0.30685827272727273</v>
      </c>
      <c r="BC52" s="311">
        <v>0.30966118189761505</v>
      </c>
      <c r="BD52" s="311">
        <v>0.3354834761624334</v>
      </c>
      <c r="BE52" s="312">
        <v>0.33478398584183672</v>
      </c>
      <c r="BF52" s="285">
        <v>-4.8115653351740173E-3</v>
      </c>
      <c r="BG52" s="285">
        <v>-5.762130041945257E-4</v>
      </c>
      <c r="BH52" s="285">
        <v>8.7725635479996289E-3</v>
      </c>
    </row>
    <row r="53" spans="1:60" x14ac:dyDescent="0.15">
      <c r="A53" s="162" t="s">
        <v>147</v>
      </c>
      <c r="B53" s="311">
        <v>2.179E-2</v>
      </c>
      <c r="C53" s="311">
        <v>2.3380999999999999E-2</v>
      </c>
      <c r="D53" s="311">
        <v>2.3818000000000006E-2</v>
      </c>
      <c r="E53" s="311">
        <v>3.1748000000000005E-2</v>
      </c>
      <c r="F53" s="311">
        <v>3.4449E-2</v>
      </c>
      <c r="G53" s="311">
        <v>3.0328000000000008E-2</v>
      </c>
      <c r="H53" s="311">
        <v>2.6102E-2</v>
      </c>
      <c r="I53" s="311">
        <v>3.2042000000000001E-2</v>
      </c>
      <c r="J53" s="311">
        <v>2.6033999999999998E-2</v>
      </c>
      <c r="K53" s="311">
        <v>3.3558000000000004E-2</v>
      </c>
      <c r="L53" s="311">
        <v>5.9036000000000005E-2</v>
      </c>
      <c r="M53" s="311">
        <v>8.3747999999999989E-2</v>
      </c>
      <c r="N53" s="311">
        <v>8.5723000000000008E-2</v>
      </c>
      <c r="O53" s="311">
        <v>9.3348E-2</v>
      </c>
      <c r="P53" s="311">
        <v>0.10288899999999999</v>
      </c>
      <c r="Q53" s="311">
        <v>0.11348200000000001</v>
      </c>
      <c r="R53" s="311">
        <v>0.12616100000000002</v>
      </c>
      <c r="S53" s="311">
        <v>0.14166700000000002</v>
      </c>
      <c r="T53" s="311">
        <v>0.11342700000000003</v>
      </c>
      <c r="U53" s="311">
        <v>0.13426299999999999</v>
      </c>
      <c r="V53" s="311">
        <v>0.120449</v>
      </c>
      <c r="W53" s="311">
        <v>0.118726</v>
      </c>
      <c r="X53" s="311">
        <v>0.18617800000000001</v>
      </c>
      <c r="Y53" s="311">
        <v>0.28949599999999998</v>
      </c>
      <c r="Z53" s="311">
        <v>0.179396</v>
      </c>
      <c r="AA53" s="311">
        <v>0.23147599999999999</v>
      </c>
      <c r="AB53" s="311">
        <v>0.22683299999999998</v>
      </c>
      <c r="AC53" s="311">
        <v>0.26568000000000003</v>
      </c>
      <c r="AD53" s="311">
        <v>0.33950900000000006</v>
      </c>
      <c r="AE53" s="311">
        <v>0.30585899999999999</v>
      </c>
      <c r="AF53" s="311">
        <v>0.35540899999999997</v>
      </c>
      <c r="AG53" s="311">
        <v>0.404752</v>
      </c>
      <c r="AH53" s="311">
        <v>0.39816099999999999</v>
      </c>
      <c r="AI53" s="311">
        <v>0.42229</v>
      </c>
      <c r="AJ53" s="311">
        <v>0.346775</v>
      </c>
      <c r="AK53" s="311">
        <v>0.30878500000000003</v>
      </c>
      <c r="AL53" s="311">
        <v>0.23853991558441559</v>
      </c>
      <c r="AM53" s="311">
        <v>0.33249170322580646</v>
      </c>
      <c r="AN53" s="311">
        <v>0.34650086538461539</v>
      </c>
      <c r="AO53" s="311">
        <v>0.44909592993630559</v>
      </c>
      <c r="AP53" s="311">
        <v>0.38308585443037957</v>
      </c>
      <c r="AQ53" s="311">
        <v>0.42574607547169796</v>
      </c>
      <c r="AR53" s="311">
        <v>0.34282327499999993</v>
      </c>
      <c r="AS53" s="311">
        <v>0.31616642236024839</v>
      </c>
      <c r="AT53" s="311">
        <v>0.33960711111111097</v>
      </c>
      <c r="AU53" s="311">
        <v>0.4861782441717788</v>
      </c>
      <c r="AV53" s="311">
        <v>0.48828046829268268</v>
      </c>
      <c r="AW53" s="311">
        <v>0.53656645636363598</v>
      </c>
      <c r="AX53" s="311">
        <v>0.54767096566265017</v>
      </c>
      <c r="AY53" s="311">
        <v>0.37237359880239496</v>
      </c>
      <c r="AZ53" s="311">
        <v>0.61150675714285652</v>
      </c>
      <c r="BA53" s="311">
        <v>0.60865844378698153</v>
      </c>
      <c r="BB53" s="311">
        <v>0.5239665</v>
      </c>
      <c r="BC53" s="311">
        <v>0.53629184210526315</v>
      </c>
      <c r="BD53" s="311">
        <v>0.79180013437115926</v>
      </c>
      <c r="BE53" s="312">
        <v>0.69333067687438654</v>
      </c>
      <c r="BF53" s="285">
        <v>-0.12675396132403971</v>
      </c>
      <c r="BG53" s="285">
        <v>8.8338216683661486E-2</v>
      </c>
      <c r="BH53" s="285">
        <v>1.8167796788020892E-2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0.10712625600000002</v>
      </c>
      <c r="W54" s="311">
        <v>0.10655173400000001</v>
      </c>
      <c r="X54" s="311">
        <v>9.5945173999999994E-2</v>
      </c>
      <c r="Y54" s="311">
        <v>0.11932380000000002</v>
      </c>
      <c r="Z54" s="311">
        <v>0.10129264800000001</v>
      </c>
      <c r="AA54" s="311">
        <v>0.10514000000000003</v>
      </c>
      <c r="AB54" s="311">
        <v>0.11710000000000001</v>
      </c>
      <c r="AC54" s="311">
        <v>7.8829999999999997E-2</v>
      </c>
      <c r="AD54" s="311">
        <v>0.11039</v>
      </c>
      <c r="AE54" s="311">
        <v>0.12118</v>
      </c>
      <c r="AF54" s="311">
        <v>9.9530000000000007E-2</v>
      </c>
      <c r="AG54" s="311">
        <v>8.6319999999999994E-2</v>
      </c>
      <c r="AH54" s="311">
        <v>9.8559999999999995E-2</v>
      </c>
      <c r="AI54" s="311">
        <v>0.15739</v>
      </c>
      <c r="AJ54" s="311">
        <v>0.14323999999999998</v>
      </c>
      <c r="AK54" s="311">
        <v>0.11274000000000003</v>
      </c>
      <c r="AL54" s="311">
        <v>0.11953870129870128</v>
      </c>
      <c r="AM54" s="311">
        <v>9.5027806451612892E-2</v>
      </c>
      <c r="AN54" s="311">
        <v>9.0603461538461522E-2</v>
      </c>
      <c r="AO54" s="311">
        <v>0.11453560509554137</v>
      </c>
      <c r="AP54" s="311">
        <v>0.11971765822784806</v>
      </c>
      <c r="AQ54" s="311">
        <v>0.12399735849056599</v>
      </c>
      <c r="AR54" s="311">
        <v>9.6992437499999945E-2</v>
      </c>
      <c r="AS54" s="311">
        <v>0.10939975155279498</v>
      </c>
      <c r="AT54" s="311">
        <v>0.11272888888888882</v>
      </c>
      <c r="AU54" s="311">
        <v>0.12345128834355822</v>
      </c>
      <c r="AV54" s="311">
        <v>0.10209792621951214</v>
      </c>
      <c r="AW54" s="311">
        <v>9.7165478181818102E-2</v>
      </c>
      <c r="AX54" s="311">
        <v>0.1272371042168674</v>
      </c>
      <c r="AY54" s="311">
        <v>7.7675168263472996E-2</v>
      </c>
      <c r="AZ54" s="311">
        <v>4.9145057142857107E-2</v>
      </c>
      <c r="BA54" s="311">
        <v>6.9490970414201117E-2</v>
      </c>
      <c r="BB54" s="311">
        <v>8.0528492519999995E-2</v>
      </c>
      <c r="BC54" s="311">
        <v>9.330047368421053E-2</v>
      </c>
      <c r="BD54" s="311">
        <v>5.8017455141335529E-2</v>
      </c>
      <c r="BE54" s="312">
        <v>5.5709927434022193E-2</v>
      </c>
      <c r="BF54" s="285">
        <v>-4.2396561824499135E-2</v>
      </c>
      <c r="BG54" s="285">
        <v>-6.4266140112581915E-2</v>
      </c>
      <c r="BH54" s="285">
        <v>1.4598036326035468E-3</v>
      </c>
    </row>
    <row r="55" spans="1:60" x14ac:dyDescent="0.15">
      <c r="A55" s="162" t="s">
        <v>145</v>
      </c>
      <c r="B55" s="311">
        <v>4.6120000000000001E-2</v>
      </c>
      <c r="C55" s="311">
        <v>4.5360000000000004E-2</v>
      </c>
      <c r="D55" s="311">
        <v>4.8850000000000005E-2</v>
      </c>
      <c r="E55" s="311">
        <v>3.7219999999999996E-2</v>
      </c>
      <c r="F55" s="311">
        <v>3.2560000000000006E-2</v>
      </c>
      <c r="G55" s="311">
        <v>4.5360000000000004E-2</v>
      </c>
      <c r="H55" s="311">
        <v>3.3730000000000003E-2</v>
      </c>
      <c r="I55" s="311">
        <v>3.3730000000000003E-2</v>
      </c>
      <c r="J55" s="311">
        <v>3.8380000000000011E-2</v>
      </c>
      <c r="K55" s="311">
        <v>4.0710000000000003E-2</v>
      </c>
      <c r="L55" s="311">
        <v>3.8380000000000011E-2</v>
      </c>
      <c r="M55" s="311">
        <v>4.5360000000000004E-2</v>
      </c>
      <c r="N55" s="311">
        <v>3.9540000000000006E-2</v>
      </c>
      <c r="O55" s="311">
        <v>4.0710000000000003E-2</v>
      </c>
      <c r="P55" s="311">
        <v>4.3029999999999999E-2</v>
      </c>
      <c r="Q55" s="311">
        <v>3.9540000000000006E-2</v>
      </c>
      <c r="R55" s="311">
        <v>4.4190000000000007E-2</v>
      </c>
      <c r="S55" s="311">
        <v>4.5360000000000004E-2</v>
      </c>
      <c r="T55" s="311">
        <v>4.5360000000000004E-2</v>
      </c>
      <c r="U55" s="311">
        <v>4.5360000000000004E-2</v>
      </c>
      <c r="V55" s="311">
        <v>3.9542000000000001E-2</v>
      </c>
      <c r="W55" s="311">
        <v>4.7682999999999996E-2</v>
      </c>
      <c r="X55" s="311">
        <v>4.1868000000000002E-2</v>
      </c>
      <c r="Y55" s="311">
        <v>4.884599999999998E-2</v>
      </c>
      <c r="Z55" s="311">
        <v>4.7682999999999989E-2</v>
      </c>
      <c r="AA55" s="311">
        <v>5.1172000000000009E-2</v>
      </c>
      <c r="AB55" s="311">
        <v>4.5357000000000015E-2</v>
      </c>
      <c r="AC55" s="311">
        <v>5.3498000000000018E-2</v>
      </c>
      <c r="AD55" s="311">
        <v>4.3031000000000014E-2</v>
      </c>
      <c r="AE55" s="311">
        <v>5.1172000000000009E-2</v>
      </c>
      <c r="AF55" s="311">
        <v>4.6519999999999992E-2</v>
      </c>
      <c r="AG55" s="311">
        <v>3.39596E-2</v>
      </c>
      <c r="AH55" s="311">
        <v>4.3961400000000012E-2</v>
      </c>
      <c r="AI55" s="311">
        <v>5.1176143592000012E-2</v>
      </c>
      <c r="AJ55" s="311">
        <v>5.3355972735999978E-2</v>
      </c>
      <c r="AK55" s="311">
        <v>5.0857453521350002E-2</v>
      </c>
      <c r="AL55" s="311">
        <v>4.0283192733191586E-2</v>
      </c>
      <c r="AM55" s="311">
        <v>4.7257104992489904E-2</v>
      </c>
      <c r="AN55" s="311">
        <v>3.1656292904040567E-2</v>
      </c>
      <c r="AO55" s="311">
        <v>4.7210346195776368E-2</v>
      </c>
      <c r="AP55" s="311">
        <v>4.7671121414400344E-2</v>
      </c>
      <c r="AQ55" s="311">
        <v>4.4200707304245274E-2</v>
      </c>
      <c r="AR55" s="311">
        <v>4.8551723324999969E-2</v>
      </c>
      <c r="AS55" s="311">
        <v>4.8857235935612406E-2</v>
      </c>
      <c r="AT55" s="311">
        <v>4.9374540567183565E-2</v>
      </c>
      <c r="AU55" s="311">
        <v>3.3710459881647288E-2</v>
      </c>
      <c r="AV55" s="311">
        <v>5.309986436468081E-2</v>
      </c>
      <c r="AW55" s="311">
        <v>4.9229542705571137E-2</v>
      </c>
      <c r="AX55" s="311">
        <v>4.3333184516124085E-2</v>
      </c>
      <c r="AY55" s="311">
        <v>5.3942567715668049E-2</v>
      </c>
      <c r="AZ55" s="311">
        <v>5.7350124147790692E-2</v>
      </c>
      <c r="BA55" s="311">
        <v>4.8621269409499623E-2</v>
      </c>
      <c r="BB55" s="311">
        <v>5.2936831125854983E-2</v>
      </c>
      <c r="BC55" s="311">
        <v>4.8708147698065529E-2</v>
      </c>
      <c r="BD55" s="311">
        <v>5.2905058582548126E-2</v>
      </c>
      <c r="BE55" s="312">
        <v>5.7542321632653062E-2</v>
      </c>
      <c r="BF55" s="285">
        <v>8.4680817149119791E-2</v>
      </c>
      <c r="BG55" s="285">
        <v>6.9303083543219568E-3</v>
      </c>
      <c r="BH55" s="285">
        <v>1.5078190551813442E-3</v>
      </c>
    </row>
    <row r="56" spans="1:60" x14ac:dyDescent="0.15">
      <c r="A56" s="162" t="s">
        <v>144</v>
      </c>
      <c r="B56" s="311">
        <v>9.40833685E-2</v>
      </c>
      <c r="C56" s="311">
        <v>0.10355472116</v>
      </c>
      <c r="D56" s="311">
        <v>0.11187607381999999</v>
      </c>
      <c r="E56" s="311">
        <v>0.12351742648000003</v>
      </c>
      <c r="F56" s="311">
        <v>0.15340877914000003</v>
      </c>
      <c r="G56" s="311">
        <v>0.15393013179999998</v>
      </c>
      <c r="H56" s="311">
        <v>0.16523876598000001</v>
      </c>
      <c r="I56" s="311">
        <v>0.19065740015999999</v>
      </c>
      <c r="J56" s="311">
        <v>0.17704603434000002</v>
      </c>
      <c r="K56" s="311">
        <v>0.22141466852</v>
      </c>
      <c r="L56" s="311">
        <v>0.21092330270000001</v>
      </c>
      <c r="M56" s="311">
        <v>0.22629193688000002</v>
      </c>
      <c r="N56" s="311">
        <v>0.26728057105999997</v>
      </c>
      <c r="O56" s="311">
        <v>0.27771920524000004</v>
      </c>
      <c r="P56" s="311">
        <v>0.29432783941999996</v>
      </c>
      <c r="Q56" s="311">
        <v>0.31642647360000004</v>
      </c>
      <c r="R56" s="311">
        <v>0.28533702914000003</v>
      </c>
      <c r="S56" s="311">
        <v>0.26841758467999993</v>
      </c>
      <c r="T56" s="311">
        <v>0.25226814021999994</v>
      </c>
      <c r="U56" s="311">
        <v>0.28830869576000001</v>
      </c>
      <c r="V56" s="311">
        <v>0.33012698529999995</v>
      </c>
      <c r="W56" s="311">
        <v>0.37545652884000003</v>
      </c>
      <c r="X56" s="311">
        <v>0.38675288437999994</v>
      </c>
      <c r="Y56" s="311">
        <v>0.38687674792000004</v>
      </c>
      <c r="Z56" s="311">
        <v>0.35642399545999998</v>
      </c>
      <c r="AA56" s="311">
        <v>0.23285195829292932</v>
      </c>
      <c r="AB56" s="311">
        <v>0.28506133085252527</v>
      </c>
      <c r="AC56" s="311">
        <v>0.24701714361212124</v>
      </c>
      <c r="AD56" s="311">
        <v>0.22613781385252524</v>
      </c>
      <c r="AE56" s="311">
        <v>0.25488779993737376</v>
      </c>
      <c r="AF56" s="311">
        <v>0.25601663998383839</v>
      </c>
      <c r="AG56" s="311">
        <v>0.31927510107676771</v>
      </c>
      <c r="AH56" s="311">
        <v>0.28956454018989897</v>
      </c>
      <c r="AI56" s="311">
        <v>0.29221755585454545</v>
      </c>
      <c r="AJ56" s="311">
        <v>0.31415347896363632</v>
      </c>
      <c r="AK56" s="311">
        <v>0.28054867849494958</v>
      </c>
      <c r="AL56" s="311">
        <v>0.27044643635218418</v>
      </c>
      <c r="AM56" s="311">
        <v>0.26835346035859237</v>
      </c>
      <c r="AN56" s="311">
        <v>0.26528437903787727</v>
      </c>
      <c r="AO56" s="311">
        <v>0.30529249582061224</v>
      </c>
      <c r="AP56" s="311">
        <v>0.31017866263497973</v>
      </c>
      <c r="AQ56" s="311">
        <v>0.28792427548713539</v>
      </c>
      <c r="AR56" s="311">
        <v>0.24422216507295155</v>
      </c>
      <c r="AS56" s="311">
        <v>0.26156413963907527</v>
      </c>
      <c r="AT56" s="311">
        <v>0.30153024561818448</v>
      </c>
      <c r="AU56" s="311">
        <v>0.38064179058561043</v>
      </c>
      <c r="AV56" s="311">
        <v>0.2510790841906872</v>
      </c>
      <c r="AW56" s="311">
        <v>0.25586334931509624</v>
      </c>
      <c r="AX56" s="311">
        <v>0.33208333661560768</v>
      </c>
      <c r="AY56" s="311">
        <v>0.29839174407239905</v>
      </c>
      <c r="AZ56" s="311">
        <v>0.29421085993922591</v>
      </c>
      <c r="BA56" s="311">
        <v>0.32305673712501587</v>
      </c>
      <c r="BB56" s="311">
        <v>0.25886021811775267</v>
      </c>
      <c r="BC56" s="311">
        <v>0.3471508676077748</v>
      </c>
      <c r="BD56" s="311">
        <v>0.28643452104323819</v>
      </c>
      <c r="BE56" s="312">
        <v>0.26117868786158904</v>
      </c>
      <c r="BF56" s="285">
        <v>-9.0664477379904906E-2</v>
      </c>
      <c r="BG56" s="285">
        <v>-5.1228697240623955E-3</v>
      </c>
      <c r="BH56" s="285">
        <v>6.8438358271156758E-3</v>
      </c>
    </row>
    <row r="57" spans="1:60" s="161" customFormat="1" x14ac:dyDescent="0.15">
      <c r="A57" s="163" t="s">
        <v>143</v>
      </c>
      <c r="B57" s="313">
        <v>3.0219535280353549</v>
      </c>
      <c r="C57" s="313">
        <v>3.2456988939680809</v>
      </c>
      <c r="D57" s="313">
        <v>3.2446274371129289</v>
      </c>
      <c r="E57" s="313">
        <v>3.3623667793688892</v>
      </c>
      <c r="F57" s="313">
        <v>3.3097590865945463</v>
      </c>
      <c r="G57" s="313">
        <v>3.460780688042425</v>
      </c>
      <c r="H57" s="313">
        <v>3.4956315407880809</v>
      </c>
      <c r="I57" s="313">
        <v>3.6383296499579805</v>
      </c>
      <c r="J57" s="313">
        <v>3.6931271461379804</v>
      </c>
      <c r="K57" s="313">
        <v>3.9929128475503037</v>
      </c>
      <c r="L57" s="313">
        <v>4.0751076617909092</v>
      </c>
      <c r="M57" s="313">
        <v>3.7683469986981821</v>
      </c>
      <c r="N57" s="313">
        <v>4.5627163908781823</v>
      </c>
      <c r="O57" s="313">
        <v>4.5552870822298992</v>
      </c>
      <c r="P57" s="313">
        <v>4.7914988241270704</v>
      </c>
      <c r="Q57" s="313">
        <v>4.6476664707717186</v>
      </c>
      <c r="R57" s="313">
        <v>4.7043538796854554</v>
      </c>
      <c r="S57" s="313">
        <v>4.6630964895688907</v>
      </c>
      <c r="T57" s="313">
        <v>4.8012584910280811</v>
      </c>
      <c r="U57" s="313">
        <v>4.8519353452347476</v>
      </c>
      <c r="V57" s="313">
        <v>5.0299454067141411</v>
      </c>
      <c r="W57" s="313">
        <v>4.8609318350218196</v>
      </c>
      <c r="X57" s="313">
        <v>5.2950565940365655</v>
      </c>
      <c r="Y57" s="313">
        <v>5.6746900136169698</v>
      </c>
      <c r="Z57" s="313">
        <v>4.9380593066923231</v>
      </c>
      <c r="AA57" s="313">
        <v>5.0245715037474739</v>
      </c>
      <c r="AB57" s="313">
        <v>5.1309177449939405</v>
      </c>
      <c r="AC57" s="313">
        <v>5.2965664973494961</v>
      </c>
      <c r="AD57" s="313">
        <v>5.5046676467818187</v>
      </c>
      <c r="AE57" s="313">
        <v>5.5719662852909115</v>
      </c>
      <c r="AF57" s="313">
        <v>5.6488990936202024</v>
      </c>
      <c r="AG57" s="313">
        <v>5.4808629409757579</v>
      </c>
      <c r="AH57" s="313">
        <v>5.6767897196848489</v>
      </c>
      <c r="AI57" s="313">
        <v>5.9390416167192726</v>
      </c>
      <c r="AJ57" s="313">
        <v>5.9818085293966057</v>
      </c>
      <c r="AK57" s="313">
        <v>6.1766351996420124</v>
      </c>
      <c r="AL57" s="313">
        <v>6.0806666960895424</v>
      </c>
      <c r="AM57" s="313">
        <v>5.566657667079947</v>
      </c>
      <c r="AN57" s="313">
        <v>5.1938449288504138</v>
      </c>
      <c r="AO57" s="313">
        <v>5.5562719300758427</v>
      </c>
      <c r="AP57" s="313">
        <v>5.5363262155633466</v>
      </c>
      <c r="AQ57" s="313">
        <v>5.4070476781504837</v>
      </c>
      <c r="AR57" s="313">
        <v>5.392901968550361</v>
      </c>
      <c r="AS57" s="313">
        <v>5.6356565395220457</v>
      </c>
      <c r="AT57" s="313">
        <v>5.5698127031521212</v>
      </c>
      <c r="AU57" s="313">
        <v>6.0993512588351138</v>
      </c>
      <c r="AV57" s="313">
        <v>5.3144049202913219</v>
      </c>
      <c r="AW57" s="313">
        <v>5.8040091703377756</v>
      </c>
      <c r="AX57" s="313">
        <v>6.0993976422937424</v>
      </c>
      <c r="AY57" s="313">
        <v>5.9006619578819501</v>
      </c>
      <c r="AZ57" s="313">
        <v>5.7922547497594543</v>
      </c>
      <c r="BA57" s="313">
        <v>5.8940865844978605</v>
      </c>
      <c r="BB57" s="313">
        <v>5.2588772074510626</v>
      </c>
      <c r="BC57" s="313">
        <v>5.7859657242154219</v>
      </c>
      <c r="BD57" s="313">
        <v>5.5976420092271288</v>
      </c>
      <c r="BE57" s="313">
        <v>5.8204906501102478</v>
      </c>
      <c r="BF57" s="286">
        <v>3.6970149327816282E-2</v>
      </c>
      <c r="BG57" s="286">
        <v>4.9852541417449991E-4</v>
      </c>
      <c r="BH57" s="286">
        <v>0.15251811994601375</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5"/>
      <c r="BG58" s="285"/>
      <c r="BH58" s="285"/>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1.3125618000000002E-2</v>
      </c>
      <c r="W59" s="311">
        <v>8.0433080000000007E-3</v>
      </c>
      <c r="X59" s="311">
        <v>8.0433080000000007E-3</v>
      </c>
      <c r="Y59" s="311">
        <v>6.9826519999999998E-3</v>
      </c>
      <c r="Z59" s="311">
        <v>6.9826519999999998E-3</v>
      </c>
      <c r="AA59" s="311">
        <v>1.6579999999999998E-2</v>
      </c>
      <c r="AB59" s="311">
        <v>1.7593000000000004E-2</v>
      </c>
      <c r="AC59" s="311">
        <v>1.7473000000000002E-2</v>
      </c>
      <c r="AD59" s="311">
        <v>2.4260000000000004E-2</v>
      </c>
      <c r="AE59" s="311">
        <v>1.83E-2</v>
      </c>
      <c r="AF59" s="311">
        <v>1.5560000000000003E-2</v>
      </c>
      <c r="AG59" s="311">
        <v>1.537E-2</v>
      </c>
      <c r="AH59" s="311">
        <v>1.712E-2</v>
      </c>
      <c r="AI59" s="311">
        <v>1.9510000000000003E-2</v>
      </c>
      <c r="AJ59" s="311">
        <v>1.5060000000000002E-2</v>
      </c>
      <c r="AK59" s="311">
        <v>1.5340000000000001E-2</v>
      </c>
      <c r="AL59" s="311">
        <v>1.2925519480519478E-2</v>
      </c>
      <c r="AM59" s="311">
        <v>1.9939354838709674E-2</v>
      </c>
      <c r="AN59" s="311">
        <v>2.4224999999999997E-2</v>
      </c>
      <c r="AO59" s="311">
        <v>2.6848089171974513E-2</v>
      </c>
      <c r="AP59" s="311">
        <v>2.9141658227848099E-2</v>
      </c>
      <c r="AQ59" s="311">
        <v>2.4229811320754711E-2</v>
      </c>
      <c r="AR59" s="311">
        <v>2.260574999999999E-2</v>
      </c>
      <c r="AS59" s="311">
        <v>2.1210931677018624E-2</v>
      </c>
      <c r="AT59" s="311">
        <v>2.180155555555555E-2</v>
      </c>
      <c r="AU59" s="311">
        <v>3.2348705521472378E-2</v>
      </c>
      <c r="AV59" s="311">
        <v>2.4963256097560962E-2</v>
      </c>
      <c r="AW59" s="311">
        <v>1.6885636363636353E-2</v>
      </c>
      <c r="AX59" s="311">
        <v>1.3724837349397579E-2</v>
      </c>
      <c r="AY59" s="311">
        <v>1.1907431137724541E-2</v>
      </c>
      <c r="AZ59" s="311">
        <v>1.4912946428571414E-2</v>
      </c>
      <c r="BA59" s="311">
        <v>1.7738041420118325E-2</v>
      </c>
      <c r="BB59" s="311">
        <v>1.5717600000000002E-2</v>
      </c>
      <c r="BC59" s="311">
        <v>1.581894736842105E-2</v>
      </c>
      <c r="BD59" s="311">
        <v>1.3949220811142972E-2</v>
      </c>
      <c r="BE59" s="312">
        <v>9.4855836734693867E-3</v>
      </c>
      <c r="BF59" s="285">
        <v>-0.32184980750823911</v>
      </c>
      <c r="BG59" s="285">
        <v>-4.3673375842152584E-2</v>
      </c>
      <c r="BH59" s="285">
        <v>2.4855694741829896E-4</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2.0000000000000001E-4</v>
      </c>
      <c r="W60" s="311">
        <v>2.0000000000000001E-4</v>
      </c>
      <c r="X60" s="311">
        <v>2.0000000000000001E-4</v>
      </c>
      <c r="Y60" s="311">
        <v>2.0000000000000001E-4</v>
      </c>
      <c r="Z60" s="311">
        <v>2.0000000000000001E-4</v>
      </c>
      <c r="AA60" s="311">
        <v>2.0000000000000001E-4</v>
      </c>
      <c r="AB60" s="311">
        <v>1.8000000000000001E-4</v>
      </c>
      <c r="AC60" s="311">
        <v>1.7000000000000001E-4</v>
      </c>
      <c r="AD60" s="311">
        <v>1.8999999999999998E-4</v>
      </c>
      <c r="AE60" s="311">
        <v>1.8999999999999998E-4</v>
      </c>
      <c r="AF60" s="311">
        <v>2.0000000000000001E-4</v>
      </c>
      <c r="AG60" s="311">
        <v>1.6000000000000001E-4</v>
      </c>
      <c r="AH60" s="311">
        <v>2.1000000000000001E-4</v>
      </c>
      <c r="AI60" s="311">
        <v>2.8000000000000003E-4</v>
      </c>
      <c r="AJ60" s="311">
        <v>1.8999999999999998E-4</v>
      </c>
      <c r="AK60" s="311">
        <v>2.7E-4</v>
      </c>
      <c r="AL60" s="311">
        <v>2.9805194805194806E-4</v>
      </c>
      <c r="AM60" s="311">
        <v>2.8625806451612899E-4</v>
      </c>
      <c r="AN60" s="311">
        <v>2.746153846153846E-4</v>
      </c>
      <c r="AO60" s="311">
        <v>3.2159235668789802E-4</v>
      </c>
      <c r="AP60" s="311">
        <v>3.4860759493670886E-4</v>
      </c>
      <c r="AQ60" s="311">
        <v>3.3679245283018859E-4</v>
      </c>
      <c r="AR60" s="311">
        <v>3.3468749999999986E-4</v>
      </c>
      <c r="AS60" s="311">
        <v>3.7062111801242222E-4</v>
      </c>
      <c r="AT60" s="311">
        <v>4.2499999999999976E-4</v>
      </c>
      <c r="AU60" s="311">
        <v>4.2239263803680953E-4</v>
      </c>
      <c r="AV60" s="311">
        <v>3.9182926829268267E-4</v>
      </c>
      <c r="AW60" s="311">
        <v>6.676363636363632E-4</v>
      </c>
      <c r="AX60" s="311">
        <v>1.2719277108433726E-3</v>
      </c>
      <c r="AY60" s="311">
        <v>1.1085628742514959E-3</v>
      </c>
      <c r="AZ60" s="311">
        <v>1.0108928571428565E-3</v>
      </c>
      <c r="BA60" s="311">
        <v>1.2855621301775136E-3</v>
      </c>
      <c r="BB60" s="311">
        <v>3.6540000000000001E-3</v>
      </c>
      <c r="BC60" s="311">
        <v>2.8989473684210526E-3</v>
      </c>
      <c r="BD60" s="311">
        <v>3.1289471528062273E-3</v>
      </c>
      <c r="BE60" s="312">
        <v>3.1382439269995203E-3</v>
      </c>
      <c r="BF60" s="285">
        <v>2.3085632291053315E-4</v>
      </c>
      <c r="BG60" s="285">
        <v>0.22095857630365856</v>
      </c>
      <c r="BH60" s="285">
        <v>8.2233456327070298E-5</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5.2104725999999997E-2</v>
      </c>
      <c r="W61" s="311">
        <v>4.7817908000000013E-2</v>
      </c>
      <c r="X61" s="311">
        <v>5.7319618000000003E-2</v>
      </c>
      <c r="Y61" s="311">
        <v>6.9914907999999998E-2</v>
      </c>
      <c r="Z61" s="311">
        <v>7.2920100000000002E-2</v>
      </c>
      <c r="AA61" s="311">
        <v>7.3660000000000017E-2</v>
      </c>
      <c r="AB61" s="311">
        <v>7.1999999999999995E-2</v>
      </c>
      <c r="AC61" s="311">
        <v>6.8660000000000013E-2</v>
      </c>
      <c r="AD61" s="311">
        <v>7.6290000000000011E-2</v>
      </c>
      <c r="AE61" s="311">
        <v>9.1790000000000024E-2</v>
      </c>
      <c r="AF61" s="311">
        <v>8.3310000000000009E-2</v>
      </c>
      <c r="AG61" s="311">
        <v>7.3310000000000014E-2</v>
      </c>
      <c r="AH61" s="311">
        <v>6.4990000000000006E-2</v>
      </c>
      <c r="AI61" s="311">
        <v>6.1409999999999999E-2</v>
      </c>
      <c r="AJ61" s="311">
        <v>6.1320000000000006E-2</v>
      </c>
      <c r="AK61" s="311">
        <v>7.5310505999999985E-2</v>
      </c>
      <c r="AL61" s="311">
        <v>8.0286636740259723E-2</v>
      </c>
      <c r="AM61" s="311">
        <v>8.7748391206451615E-2</v>
      </c>
      <c r="AN61" s="311">
        <v>8.4586838538461537E-2</v>
      </c>
      <c r="AO61" s="311">
        <v>7.8514006242038206E-2</v>
      </c>
      <c r="AP61" s="311">
        <v>7.6073630639240497E-2</v>
      </c>
      <c r="AQ61" s="311">
        <v>7.4749349943396201E-2</v>
      </c>
      <c r="AR61" s="311">
        <v>7.8139073699999964E-2</v>
      </c>
      <c r="AS61" s="311">
        <v>7.0891540770186293E-2</v>
      </c>
      <c r="AT61" s="311">
        <v>6.4969320277777742E-2</v>
      </c>
      <c r="AU61" s="311">
        <v>7.5298743496932483E-2</v>
      </c>
      <c r="AV61" s="311">
        <v>7.3545632506097525E-2</v>
      </c>
      <c r="AW61" s="311">
        <v>7.0818283799999951E-2</v>
      </c>
      <c r="AX61" s="311">
        <v>7.1253417090361398E-2</v>
      </c>
      <c r="AY61" s="311">
        <v>7.570138489221552E-2</v>
      </c>
      <c r="AZ61" s="311">
        <v>8.4415841142857051E-2</v>
      </c>
      <c r="BA61" s="311">
        <v>0.10520573234911232</v>
      </c>
      <c r="BB61" s="311">
        <v>0.10089166229999998</v>
      </c>
      <c r="BC61" s="311">
        <v>9.2840901052631569E-2</v>
      </c>
      <c r="BD61" s="311">
        <v>8.9087265664891419E-2</v>
      </c>
      <c r="BE61" s="312">
        <v>8.7004038005932385E-2</v>
      </c>
      <c r="BF61" s="285">
        <v>-2.6052473296523937E-2</v>
      </c>
      <c r="BG61" s="285">
        <v>3.207374616530978E-2</v>
      </c>
      <c r="BH61" s="285">
        <v>2.2798236612793098E-3</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1.5972595480000003</v>
      </c>
      <c r="W62" s="311">
        <v>1.6433096960000002</v>
      </c>
      <c r="X62" s="311">
        <v>1.6252785440000004</v>
      </c>
      <c r="Y62" s="311">
        <v>1.6092361220000002</v>
      </c>
      <c r="Z62" s="311">
        <v>1.5972595480000003</v>
      </c>
      <c r="AA62" s="311">
        <v>1.6684560820000001</v>
      </c>
      <c r="AB62" s="311">
        <v>1.6809400000000003</v>
      </c>
      <c r="AC62" s="311">
        <v>1.7259400000000003</v>
      </c>
      <c r="AD62" s="311">
        <v>1.7428900000000003</v>
      </c>
      <c r="AE62" s="311">
        <v>1.7592600000000003</v>
      </c>
      <c r="AF62" s="311">
        <v>1.7625520000000001</v>
      </c>
      <c r="AG62" s="311">
        <v>1.5430900000000001</v>
      </c>
      <c r="AH62" s="311">
        <v>1.5743400000000001</v>
      </c>
      <c r="AI62" s="311">
        <v>1.5849700000000002</v>
      </c>
      <c r="AJ62" s="311">
        <v>1.6049199999999999</v>
      </c>
      <c r="AK62" s="311">
        <v>1.6407600000000002</v>
      </c>
      <c r="AL62" s="311">
        <v>1.727697857142857</v>
      </c>
      <c r="AM62" s="311">
        <v>1.6008143225806448</v>
      </c>
      <c r="AN62" s="311">
        <v>1.5267634615384615</v>
      </c>
      <c r="AO62" s="311">
        <v>1.7120115286624198</v>
      </c>
      <c r="AP62" s="311">
        <v>1.6714862658227843</v>
      </c>
      <c r="AQ62" s="311">
        <v>1.6674594339622635</v>
      </c>
      <c r="AR62" s="311">
        <v>1.6929928124999996</v>
      </c>
      <c r="AS62" s="311">
        <v>1.5659217391304341</v>
      </c>
      <c r="AT62" s="311">
        <v>1.6452127777777767</v>
      </c>
      <c r="AU62" s="311">
        <v>1.5626997607361957</v>
      </c>
      <c r="AV62" s="311">
        <v>1.5211857073170723</v>
      </c>
      <c r="AW62" s="311">
        <v>1.5156671454545447</v>
      </c>
      <c r="AX62" s="311">
        <v>1.6696456807228903</v>
      </c>
      <c r="AY62" s="311">
        <v>1.5885843413173639</v>
      </c>
      <c r="AZ62" s="311">
        <v>1.5299405212499986</v>
      </c>
      <c r="BA62" s="311">
        <v>1.6713373441420103</v>
      </c>
      <c r="BB62" s="311">
        <v>1.6664669999999997</v>
      </c>
      <c r="BC62" s="311">
        <v>1.7057044842105262</v>
      </c>
      <c r="BD62" s="311">
        <v>1.7327426490782465</v>
      </c>
      <c r="BE62" s="312">
        <v>1.8867986755918367</v>
      </c>
      <c r="BF62" s="285">
        <v>8.5933614524101865E-2</v>
      </c>
      <c r="BG62" s="285">
        <v>5.1970355232235921E-3</v>
      </c>
      <c r="BH62" s="285">
        <v>4.9441018638599628E-2</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3.0000000000000001E-5</v>
      </c>
      <c r="W63" s="311">
        <v>3.0000000000000001E-5</v>
      </c>
      <c r="X63" s="311">
        <v>3.0000000000000001E-5</v>
      </c>
      <c r="Y63" s="311">
        <v>3.0000000000000001E-5</v>
      </c>
      <c r="Z63" s="311">
        <v>3.0000000000000001E-5</v>
      </c>
      <c r="AA63" s="311">
        <v>3.0000000000000001E-5</v>
      </c>
      <c r="AB63" s="311">
        <v>3.0000000000000001E-5</v>
      </c>
      <c r="AC63" s="311">
        <v>4.2000000000000011E-5</v>
      </c>
      <c r="AD63" s="311">
        <v>5.0000000000000002E-5</v>
      </c>
      <c r="AE63" s="311">
        <v>4.0000000000000003E-5</v>
      </c>
      <c r="AF63" s="311">
        <v>4.0000000000000003E-5</v>
      </c>
      <c r="AG63" s="311">
        <v>5.0000000000000002E-5</v>
      </c>
      <c r="AH63" s="311">
        <v>5.0000000000000002E-5</v>
      </c>
      <c r="AI63" s="311">
        <v>6.0000000000000002E-5</v>
      </c>
      <c r="AJ63" s="311">
        <v>5.0000000000000002E-5</v>
      </c>
      <c r="AK63" s="311">
        <v>3.1540000000000006E-5</v>
      </c>
      <c r="AL63" s="311">
        <v>3.1335194805194807E-5</v>
      </c>
      <c r="AM63" s="311">
        <v>3.1133032258064514E-5</v>
      </c>
      <c r="AN63" s="311">
        <v>3.0933461538461533E-5</v>
      </c>
      <c r="AO63" s="311">
        <v>3.0736433121019104E-5</v>
      </c>
      <c r="AP63" s="311">
        <v>3.0541898734177206E-5</v>
      </c>
      <c r="AQ63" s="311">
        <v>3.034981132075471E-5</v>
      </c>
      <c r="AR63" s="311">
        <v>3.0160124999999984E-5</v>
      </c>
      <c r="AS63" s="311">
        <v>2.9972795031055882E-5</v>
      </c>
      <c r="AT63" s="311">
        <v>2.9787777777777765E-5</v>
      </c>
      <c r="AU63" s="311">
        <v>2.9605030674846606E-5</v>
      </c>
      <c r="AV63" s="311">
        <v>2.9424512195121932E-5</v>
      </c>
      <c r="AW63" s="311">
        <v>2.9246181818181795E-5</v>
      </c>
      <c r="AX63" s="311">
        <v>2.9069999999999974E-5</v>
      </c>
      <c r="AY63" s="311">
        <v>2.8895928143712549E-5</v>
      </c>
      <c r="AZ63" s="311">
        <v>2.8723928571428546E-5</v>
      </c>
      <c r="BA63" s="311">
        <v>2.8553964497041393E-5</v>
      </c>
      <c r="BB63" s="311">
        <v>2.8385999999999999E-5</v>
      </c>
      <c r="BC63" s="311">
        <v>2.8219999999999994E-5</v>
      </c>
      <c r="BD63" s="311">
        <v>2.8115952478492424E-5</v>
      </c>
      <c r="BE63" s="312">
        <v>2.8012669387755104E-5</v>
      </c>
      <c r="BF63" s="285">
        <v>-6.3956730233076797E-3</v>
      </c>
      <c r="BG63" s="285">
        <v>-5.7594552361317497E-3</v>
      </c>
      <c r="BH63" s="285">
        <v>7.3403428104617519E-7</v>
      </c>
    </row>
    <row r="64" spans="1:60" x14ac:dyDescent="0.15">
      <c r="A64" s="162" t="s">
        <v>137</v>
      </c>
      <c r="B64" s="311">
        <v>0.81433999999999995</v>
      </c>
      <c r="C64" s="311">
        <v>0.9182300000000001</v>
      </c>
      <c r="D64" s="311">
        <v>0.88571</v>
      </c>
      <c r="E64" s="311">
        <v>1.0404</v>
      </c>
      <c r="F64" s="311">
        <v>1.15181</v>
      </c>
      <c r="G64" s="311">
        <v>1.24377</v>
      </c>
      <c r="H64" s="311">
        <v>1.2609900000000001</v>
      </c>
      <c r="I64" s="311">
        <v>1.22899</v>
      </c>
      <c r="J64" s="311">
        <v>1.2234500000000001</v>
      </c>
      <c r="K64" s="311">
        <v>1.3203</v>
      </c>
      <c r="L64" s="311">
        <v>1.2598699999999998</v>
      </c>
      <c r="M64" s="311">
        <v>1.3573500000000001</v>
      </c>
      <c r="N64" s="311">
        <v>1.4701400000000002</v>
      </c>
      <c r="O64" s="311">
        <v>1.6970099999999999</v>
      </c>
      <c r="P64" s="311">
        <v>1.7202299999999997</v>
      </c>
      <c r="Q64" s="311">
        <v>1.8393800000000002</v>
      </c>
      <c r="R64" s="311">
        <v>1.8674400000000002</v>
      </c>
      <c r="S64" s="311">
        <v>1.7467699999999999</v>
      </c>
      <c r="T64" s="311">
        <v>1.80362</v>
      </c>
      <c r="U64" s="311">
        <v>2.0298800000000004</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5.4314426000000006E-2</v>
      </c>
      <c r="W65" s="311">
        <v>4.6182730000000005E-2</v>
      </c>
      <c r="X65" s="311">
        <v>6.7705208000000017E-2</v>
      </c>
      <c r="Y65" s="311">
        <v>7.1638474000000008E-2</v>
      </c>
      <c r="Z65" s="311">
        <v>5.5021530000000006E-2</v>
      </c>
      <c r="AA65" s="311">
        <v>6.6480000000000011E-2</v>
      </c>
      <c r="AB65" s="311">
        <v>6.0310000000000002E-2</v>
      </c>
      <c r="AC65" s="311">
        <v>6.2810000000000005E-2</v>
      </c>
      <c r="AD65" s="311">
        <v>7.3580000000000007E-2</v>
      </c>
      <c r="AE65" s="311">
        <v>7.1560000000000012E-2</v>
      </c>
      <c r="AF65" s="311">
        <v>6.1880000000000004E-2</v>
      </c>
      <c r="AG65" s="311">
        <v>6.5250000000000002E-2</v>
      </c>
      <c r="AH65" s="311">
        <v>5.7770000000000009E-2</v>
      </c>
      <c r="AI65" s="311">
        <v>5.7579999999999999E-2</v>
      </c>
      <c r="AJ65" s="311">
        <v>5.6920000000000012E-2</v>
      </c>
      <c r="AK65" s="311">
        <v>5.8790000000000009E-2</v>
      </c>
      <c r="AL65" s="311">
        <v>5.9779285714285722E-2</v>
      </c>
      <c r="AM65" s="311">
        <v>6.1061806451612896E-2</v>
      </c>
      <c r="AN65" s="311">
        <v>7.0172788502565336E-2</v>
      </c>
      <c r="AO65" s="311">
        <v>6.3279800298925173E-2</v>
      </c>
      <c r="AP65" s="311">
        <v>6.6580217354852839E-2</v>
      </c>
      <c r="AQ65" s="311">
        <v>5.6289782745248561E-2</v>
      </c>
      <c r="AR65" s="311">
        <v>6.1746018749999972E-2</v>
      </c>
      <c r="AS65" s="311">
        <v>4.1679670807453398E-2</v>
      </c>
      <c r="AT65" s="311">
        <v>6.1231166666666635E-2</v>
      </c>
      <c r="AU65" s="311">
        <v>7.6895171779141069E-2</v>
      </c>
      <c r="AV65" s="311">
        <v>5.3375542682926796E-2</v>
      </c>
      <c r="AW65" s="311">
        <v>5.8928007513337544E-2</v>
      </c>
      <c r="AX65" s="311">
        <v>5.7789759036144528E-2</v>
      </c>
      <c r="AY65" s="311">
        <v>5.6665045771979478E-2</v>
      </c>
      <c r="AZ65" s="311">
        <v>5.4829508762719185E-2</v>
      </c>
      <c r="BA65" s="311">
        <v>6.6334254497041362E-2</v>
      </c>
      <c r="BB65" s="311">
        <v>7.5846284999999999E-2</v>
      </c>
      <c r="BC65" s="311">
        <v>5.2765315789473688E-2</v>
      </c>
      <c r="BD65" s="311">
        <v>5.7743632966097982E-2</v>
      </c>
      <c r="BE65" s="312">
        <v>6.0457100276819678E-2</v>
      </c>
      <c r="BF65" s="285">
        <v>4.4130994981354199E-2</v>
      </c>
      <c r="BG65" s="285">
        <v>-5.8471611722030747E-3</v>
      </c>
      <c r="BH65" s="285">
        <v>1.5841969046773592E-3</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0.22388680400000005</v>
      </c>
      <c r="W66" s="311">
        <v>0.20643017400000002</v>
      </c>
      <c r="X66" s="311">
        <v>0.21120312600000002</v>
      </c>
      <c r="Y66" s="311">
        <v>0.29119426600000003</v>
      </c>
      <c r="Z66" s="311">
        <v>0.25915361600000009</v>
      </c>
      <c r="AA66" s="311">
        <v>0.28698000000000001</v>
      </c>
      <c r="AB66" s="311">
        <v>0.28353</v>
      </c>
      <c r="AC66" s="311">
        <v>0.28491</v>
      </c>
      <c r="AD66" s="311">
        <v>0.30853000000000008</v>
      </c>
      <c r="AE66" s="311">
        <v>0.32216</v>
      </c>
      <c r="AF66" s="311">
        <v>0.27961000000000003</v>
      </c>
      <c r="AG66" s="311">
        <v>0.29093000000000002</v>
      </c>
      <c r="AH66" s="311">
        <v>0.26406000000000007</v>
      </c>
      <c r="AI66" s="311">
        <v>0.25956999999999997</v>
      </c>
      <c r="AJ66" s="311">
        <v>0.29318</v>
      </c>
      <c r="AK66" s="311">
        <v>0.29380000000000006</v>
      </c>
      <c r="AL66" s="311">
        <v>0.27793344155844157</v>
      </c>
      <c r="AM66" s="311">
        <v>0.27660425806451611</v>
      </c>
      <c r="AN66" s="311">
        <v>0.31152173076923073</v>
      </c>
      <c r="AO66" s="311">
        <v>0.31934413375796167</v>
      </c>
      <c r="AP66" s="311">
        <v>0.32081969620253153</v>
      </c>
      <c r="AQ66" s="311">
        <v>0.31323815094339613</v>
      </c>
      <c r="AR66" s="311">
        <v>0.31875254999999991</v>
      </c>
      <c r="AS66" s="311">
        <v>0.27337583850931663</v>
      </c>
      <c r="AT66" s="311">
        <v>0.26822883333333319</v>
      </c>
      <c r="AU66" s="311">
        <v>0.28765501840490776</v>
      </c>
      <c r="AV66" s="311">
        <v>0.31129062804878027</v>
      </c>
      <c r="AW66" s="311">
        <v>0.31243434545454529</v>
      </c>
      <c r="AX66" s="311">
        <v>0.30097772891566243</v>
      </c>
      <c r="AY66" s="311">
        <v>0.29205776047904169</v>
      </c>
      <c r="AZ66" s="311">
        <v>0.27677517857142836</v>
      </c>
      <c r="BA66" s="311">
        <v>0.27767689349112401</v>
      </c>
      <c r="BB66" s="311">
        <v>0.30501719999999999</v>
      </c>
      <c r="BC66" s="311">
        <v>0.31590384210526312</v>
      </c>
      <c r="BD66" s="311">
        <v>0.31824601720606305</v>
      </c>
      <c r="BE66" s="312">
        <v>0.31193167096766328</v>
      </c>
      <c r="BF66" s="285">
        <v>-2.2519114697380993E-2</v>
      </c>
      <c r="BG66" s="285">
        <v>1.7245439860263723E-2</v>
      </c>
      <c r="BH66" s="285">
        <v>8.1737494083433376E-3</v>
      </c>
    </row>
    <row r="67" spans="1:60" s="161" customFormat="1" x14ac:dyDescent="0.15">
      <c r="A67" s="163" t="s">
        <v>134</v>
      </c>
      <c r="B67" s="313">
        <v>0.81433999999999995</v>
      </c>
      <c r="C67" s="313">
        <v>0.9182300000000001</v>
      </c>
      <c r="D67" s="313">
        <v>0.88571</v>
      </c>
      <c r="E67" s="313">
        <v>1.0404</v>
      </c>
      <c r="F67" s="313">
        <v>1.15181</v>
      </c>
      <c r="G67" s="313">
        <v>1.24377</v>
      </c>
      <c r="H67" s="313">
        <v>1.2609900000000001</v>
      </c>
      <c r="I67" s="313">
        <v>1.22899</v>
      </c>
      <c r="J67" s="313">
        <v>1.2234500000000001</v>
      </c>
      <c r="K67" s="313">
        <v>1.3203</v>
      </c>
      <c r="L67" s="313">
        <v>1.2598699999999998</v>
      </c>
      <c r="M67" s="313">
        <v>1.3573500000000001</v>
      </c>
      <c r="N67" s="313">
        <v>1.4701400000000002</v>
      </c>
      <c r="O67" s="313">
        <v>1.6970099999999999</v>
      </c>
      <c r="P67" s="313">
        <v>1.7202299999999997</v>
      </c>
      <c r="Q67" s="313">
        <v>1.8393800000000002</v>
      </c>
      <c r="R67" s="313">
        <v>1.8674400000000002</v>
      </c>
      <c r="S67" s="313">
        <v>1.7467699999999999</v>
      </c>
      <c r="T67" s="313">
        <v>1.80362</v>
      </c>
      <c r="U67" s="313">
        <v>2.0298800000000004</v>
      </c>
      <c r="V67" s="313">
        <v>1.9409211220000002</v>
      </c>
      <c r="W67" s="313">
        <v>1.9520138160000002</v>
      </c>
      <c r="X67" s="313">
        <v>1.9697798040000005</v>
      </c>
      <c r="Y67" s="313">
        <v>2.0491964220000005</v>
      </c>
      <c r="Z67" s="313">
        <v>1.9915674460000004</v>
      </c>
      <c r="AA67" s="313">
        <v>2.1123860820000004</v>
      </c>
      <c r="AB67" s="313">
        <v>2.1145830000000005</v>
      </c>
      <c r="AC67" s="313">
        <v>2.1600050000000004</v>
      </c>
      <c r="AD67" s="313">
        <v>2.2257900000000004</v>
      </c>
      <c r="AE67" s="313">
        <v>2.2633000000000001</v>
      </c>
      <c r="AF67" s="313">
        <v>2.2031519999999998</v>
      </c>
      <c r="AG67" s="313">
        <v>1.9881600000000001</v>
      </c>
      <c r="AH67" s="313">
        <v>1.9785400000000002</v>
      </c>
      <c r="AI67" s="313">
        <v>1.9833800000000001</v>
      </c>
      <c r="AJ67" s="313">
        <v>2.0316399999999994</v>
      </c>
      <c r="AK67" s="313">
        <v>2.0843020460000004</v>
      </c>
      <c r="AL67" s="313">
        <v>2.1589521277792203</v>
      </c>
      <c r="AM67" s="313">
        <v>2.046485524238709</v>
      </c>
      <c r="AN67" s="313">
        <v>2.0175753681948727</v>
      </c>
      <c r="AO67" s="313">
        <v>2.2003498869231279</v>
      </c>
      <c r="AP67" s="313">
        <v>2.1644806177409279</v>
      </c>
      <c r="AQ67" s="313">
        <v>2.13633367117921</v>
      </c>
      <c r="AR67" s="313">
        <v>2.1746010525749999</v>
      </c>
      <c r="AS67" s="313">
        <v>1.9734803148074525</v>
      </c>
      <c r="AT67" s="313">
        <v>2.0618984413888874</v>
      </c>
      <c r="AU67" s="313">
        <v>2.0353493976073609</v>
      </c>
      <c r="AV67" s="313">
        <v>1.9847820204329258</v>
      </c>
      <c r="AW67" s="313">
        <v>1.9754303011315184</v>
      </c>
      <c r="AX67" s="313">
        <v>2.1146924208252997</v>
      </c>
      <c r="AY67" s="313">
        <v>2.0260534224007203</v>
      </c>
      <c r="AZ67" s="313">
        <v>1.9619136129412889</v>
      </c>
      <c r="BA67" s="313">
        <v>2.1396063819940805</v>
      </c>
      <c r="BB67" s="313">
        <v>2.1676221332999996</v>
      </c>
      <c r="BC67" s="313">
        <v>2.1859606578947366</v>
      </c>
      <c r="BD67" s="313">
        <v>2.2149258488317267</v>
      </c>
      <c r="BE67" s="313">
        <v>2.3588433251121086</v>
      </c>
      <c r="BF67" s="286">
        <v>6.2066434068255516E-2</v>
      </c>
      <c r="BG67" s="286">
        <v>7.184867611343515E-3</v>
      </c>
      <c r="BH67" s="286">
        <v>6.1810313050926047E-2</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1.7191466000000002E-2</v>
      </c>
      <c r="C69" s="311">
        <v>1.8473092000000003E-2</v>
      </c>
      <c r="D69" s="311">
        <v>1.9887300000000004E-2</v>
      </c>
      <c r="E69" s="311">
        <v>2.1389895999999999E-2</v>
      </c>
      <c r="F69" s="311">
        <v>2.3025074000000006E-2</v>
      </c>
      <c r="G69" s="311">
        <v>2.4792834000000007E-2</v>
      </c>
      <c r="H69" s="311">
        <v>2.6648982000000005E-2</v>
      </c>
      <c r="I69" s="311">
        <v>3.500164800000001E-2</v>
      </c>
      <c r="J69" s="311">
        <v>2.9654174000000002E-2</v>
      </c>
      <c r="K69" s="311">
        <v>3.2659365999999995E-2</v>
      </c>
      <c r="L69" s="311">
        <v>3.429454400000001E-2</v>
      </c>
      <c r="M69" s="311">
        <v>3.8360392E-2</v>
      </c>
      <c r="N69" s="311">
        <v>3.9642018000000015E-2</v>
      </c>
      <c r="O69" s="311">
        <v>6.2092570000000007E-2</v>
      </c>
      <c r="P69" s="311">
        <v>5.3828292000000014E-2</v>
      </c>
      <c r="Q69" s="311">
        <v>5.5817022000000008E-2</v>
      </c>
      <c r="R69" s="311">
        <v>6.0943526000000012E-2</v>
      </c>
      <c r="S69" s="311">
        <v>6.3948718000000002E-2</v>
      </c>
      <c r="T69" s="311">
        <v>6.2578703999999999E-2</v>
      </c>
      <c r="U69" s="311">
        <v>5.8512856000000016E-2</v>
      </c>
      <c r="V69" s="311">
        <v>5.8990000000000008E-2</v>
      </c>
      <c r="W69" s="311">
        <v>7.0499999999999993E-2</v>
      </c>
      <c r="X69" s="311">
        <v>7.8159999999999993E-2</v>
      </c>
      <c r="Y69" s="311">
        <v>8.2460000000000006E-2</v>
      </c>
      <c r="Z69" s="311">
        <v>6.7319999999999991E-2</v>
      </c>
      <c r="AA69" s="311">
        <v>7.3810000000000014E-2</v>
      </c>
      <c r="AB69" s="311">
        <v>5.6070000000000009E-2</v>
      </c>
      <c r="AC69" s="311">
        <v>9.2040000000000025E-2</v>
      </c>
      <c r="AD69" s="311">
        <v>0.10532999999999998</v>
      </c>
      <c r="AE69" s="311">
        <v>6.8959999999999994E-2</v>
      </c>
      <c r="AF69" s="311">
        <v>8.3230000000000012E-2</v>
      </c>
      <c r="AG69" s="311">
        <v>8.814000000000001E-2</v>
      </c>
      <c r="AH69" s="311">
        <v>5.9409999999999998E-2</v>
      </c>
      <c r="AI69" s="311">
        <v>7.4880000000000016E-2</v>
      </c>
      <c r="AJ69" s="311">
        <v>5.1429999999999997E-2</v>
      </c>
      <c r="AK69" s="311">
        <v>3.7810000000000003E-2</v>
      </c>
      <c r="AL69" s="311">
        <v>4.0952337662337662E-2</v>
      </c>
      <c r="AM69" s="311">
        <v>7.9086193548387085E-2</v>
      </c>
      <c r="AN69" s="311">
        <v>9.4036153846153839E-2</v>
      </c>
      <c r="AO69" s="311">
        <v>0.11628974522292992</v>
      </c>
      <c r="AP69" s="311">
        <v>0.13990784810126577</v>
      </c>
      <c r="AQ69" s="311">
        <v>0.17810547169811314</v>
      </c>
      <c r="AR69" s="311">
        <v>0.17173293749999993</v>
      </c>
      <c r="AS69" s="311">
        <v>7.0684099378881954E-2</v>
      </c>
      <c r="AT69" s="311">
        <v>6.3494999999999968E-2</v>
      </c>
      <c r="AU69" s="311">
        <v>9.6230429447852719E-2</v>
      </c>
      <c r="AV69" s="311">
        <v>9.9673902439024326E-2</v>
      </c>
      <c r="AW69" s="311">
        <v>0.1159276363636363</v>
      </c>
      <c r="AX69" s="311">
        <v>0.13478746987951798</v>
      </c>
      <c r="AY69" s="311">
        <v>0.13288095808383224</v>
      </c>
      <c r="AZ69" s="311">
        <v>0.12068785714285704</v>
      </c>
      <c r="BA69" s="311">
        <v>0.13961928994082828</v>
      </c>
      <c r="BB69" s="311">
        <v>0.15508799999999998</v>
      </c>
      <c r="BC69" s="311">
        <v>0.10192370320081307</v>
      </c>
      <c r="BD69" s="311">
        <v>0.25818816626444191</v>
      </c>
      <c r="BE69" s="312">
        <v>0.18803752217732742</v>
      </c>
      <c r="BF69" s="285">
        <v>-0.27369344161395237</v>
      </c>
      <c r="BG69" s="285">
        <v>0.15058757687628965</v>
      </c>
      <c r="BH69" s="285">
        <v>4.9272700680740075E-3</v>
      </c>
    </row>
    <row r="70" spans="1:60" x14ac:dyDescent="0.15">
      <c r="A70" s="168" t="s">
        <v>132</v>
      </c>
      <c r="B70" s="311">
        <v>7.0710400000000007E-4</v>
      </c>
      <c r="C70" s="311">
        <v>9.2807399999999998E-4</v>
      </c>
      <c r="D70" s="311">
        <v>1.0606560000000003E-3</v>
      </c>
      <c r="E70" s="311">
        <v>1.2816260000000001E-3</v>
      </c>
      <c r="F70" s="311">
        <v>1.4142080000000001E-3</v>
      </c>
      <c r="G70" s="311">
        <v>1.7235660000000002E-3</v>
      </c>
      <c r="H70" s="311">
        <v>2E-3</v>
      </c>
      <c r="I70" s="311">
        <v>2E-3</v>
      </c>
      <c r="J70" s="311">
        <v>2.8999999999999998E-3</v>
      </c>
      <c r="K70" s="311">
        <v>4.0000000000000001E-3</v>
      </c>
      <c r="L70" s="311">
        <v>4.6100000000000012E-3</v>
      </c>
      <c r="M70" s="311">
        <v>4.5899999999999995E-3</v>
      </c>
      <c r="N70" s="311">
        <v>5.660000000000001E-3</v>
      </c>
      <c r="O70" s="311">
        <v>7.0799999999999995E-3</v>
      </c>
      <c r="P70" s="311">
        <v>1.0320000000000003E-2</v>
      </c>
      <c r="Q70" s="311">
        <v>6.9000000000000008E-3</v>
      </c>
      <c r="R70" s="311">
        <v>6.0999999999999995E-3</v>
      </c>
      <c r="S70" s="311">
        <v>6.0000000000000001E-3</v>
      </c>
      <c r="T70" s="311">
        <v>6.0000000000000001E-3</v>
      </c>
      <c r="U70" s="311">
        <v>6.0999999999999995E-3</v>
      </c>
      <c r="V70" s="311">
        <v>6.0999999999999995E-3</v>
      </c>
      <c r="W70" s="311">
        <v>6.0000000000000001E-3</v>
      </c>
      <c r="X70" s="311">
        <v>2.5999999999999999E-2</v>
      </c>
      <c r="Y70" s="311">
        <v>2.5999999999999999E-2</v>
      </c>
      <c r="Z70" s="311">
        <v>2.5999999999999999E-2</v>
      </c>
      <c r="AA70" s="311">
        <v>4.6502640000000005E-2</v>
      </c>
      <c r="AB70" s="311">
        <v>2.1451840000000003E-2</v>
      </c>
      <c r="AC70" s="311">
        <v>5.2190659999999993E-2</v>
      </c>
      <c r="AD70" s="311">
        <v>6.1617319999999996E-2</v>
      </c>
      <c r="AE70" s="311">
        <v>6.2477610000000003E-2</v>
      </c>
      <c r="AF70" s="311">
        <v>7.1197070000000015E-2</v>
      </c>
      <c r="AG70" s="311">
        <v>6.489375E-2</v>
      </c>
      <c r="AH70" s="311">
        <v>6.6080550000000002E-2</v>
      </c>
      <c r="AI70" s="311">
        <v>6.1975600000000006E-2</v>
      </c>
      <c r="AJ70" s="311">
        <v>3.5590499999999997E-2</v>
      </c>
      <c r="AK70" s="311">
        <v>3.1965770000000004E-2</v>
      </c>
      <c r="AL70" s="311">
        <v>3.6769734935064941E-2</v>
      </c>
      <c r="AM70" s="311">
        <v>4.5012007741935478E-2</v>
      </c>
      <c r="AN70" s="311">
        <v>4.6644403846153829E-2</v>
      </c>
      <c r="AO70" s="311">
        <v>5.6034281464968139E-2</v>
      </c>
      <c r="AP70" s="311">
        <v>4.7389513101265809E-2</v>
      </c>
      <c r="AQ70" s="311">
        <v>4.8024294339622638E-2</v>
      </c>
      <c r="AR70" s="311">
        <v>4.366533937499998E-2</v>
      </c>
      <c r="AS70" s="311">
        <v>2.7863447701863345E-2</v>
      </c>
      <c r="AT70" s="311">
        <v>2.6729761111111097E-2</v>
      </c>
      <c r="AU70" s="311">
        <v>3.3932884417177886E-2</v>
      </c>
      <c r="AV70" s="311">
        <v>3.1714931524390221E-2</v>
      </c>
      <c r="AW70" s="311">
        <v>4.0771337999999963E-2</v>
      </c>
      <c r="AX70" s="311">
        <v>4.2477970662650563E-2</v>
      </c>
      <c r="AY70" s="311">
        <v>2.597520395209579E-2</v>
      </c>
      <c r="AZ70" s="311">
        <v>2.3188033392857122E-2</v>
      </c>
      <c r="BA70" s="311">
        <v>3.0520639171597599E-2</v>
      </c>
      <c r="BB70" s="311">
        <v>1.9584747E-2</v>
      </c>
      <c r="BC70" s="311">
        <v>1.6263649473684208E-2</v>
      </c>
      <c r="BD70" s="311">
        <v>2.2087951102007373E-2</v>
      </c>
      <c r="BE70" s="312">
        <v>2.1855051232653064E-2</v>
      </c>
      <c r="BF70" s="285">
        <v>-1.3247635452332207E-2</v>
      </c>
      <c r="BG70" s="285">
        <v>-1.8893765485150094E-2</v>
      </c>
      <c r="BH70" s="285">
        <v>5.7268218878848618E-4</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2.0000000000000002E-5</v>
      </c>
      <c r="S71" s="311">
        <v>2.0000000000000002E-5</v>
      </c>
      <c r="T71" s="311">
        <v>1.0000000000000001E-5</v>
      </c>
      <c r="U71" s="311">
        <v>2.0000000000000002E-5</v>
      </c>
      <c r="V71" s="311">
        <v>2.0000000000000002E-5</v>
      </c>
      <c r="W71" s="311">
        <v>6.0000000000000002E-5</v>
      </c>
      <c r="X71" s="311">
        <v>1E-4</v>
      </c>
      <c r="Y71" s="311">
        <v>1E-4</v>
      </c>
      <c r="Z71" s="311">
        <v>3.0000000000000001E-5</v>
      </c>
      <c r="AA71" s="311">
        <v>3.0000000000000001E-5</v>
      </c>
      <c r="AB71" s="311">
        <v>6.0000000000000002E-5</v>
      </c>
      <c r="AC71" s="311">
        <v>2.9E-4</v>
      </c>
      <c r="AD71" s="311">
        <v>2.6000000000000009E-4</v>
      </c>
      <c r="AE71" s="311">
        <v>2.3000000000000001E-4</v>
      </c>
      <c r="AF71" s="311">
        <v>2.5000000000000001E-4</v>
      </c>
      <c r="AG71" s="311">
        <v>2.4000000000000001E-4</v>
      </c>
      <c r="AH71" s="311">
        <v>2.5000000000000001E-4</v>
      </c>
      <c r="AI71" s="311">
        <v>2.5000000000000001E-4</v>
      </c>
      <c r="AJ71" s="311">
        <v>3.3000000000000005E-4</v>
      </c>
      <c r="AK71" s="311">
        <v>3.1E-4</v>
      </c>
      <c r="AL71" s="311">
        <v>9.9350649350649344E-5</v>
      </c>
      <c r="AM71" s="311">
        <v>2.0729032258064514E-4</v>
      </c>
      <c r="AN71" s="311">
        <v>3.0403846153846149E-4</v>
      </c>
      <c r="AO71" s="311">
        <v>2.7286624203821654E-4</v>
      </c>
      <c r="AP71" s="311">
        <v>2.7113924050632904E-4</v>
      </c>
      <c r="AQ71" s="311">
        <v>1.4433962264150937E-4</v>
      </c>
      <c r="AR71" s="311">
        <v>1.3387499999999993E-4</v>
      </c>
      <c r="AS71" s="311">
        <v>1.5204968944099374E-4</v>
      </c>
      <c r="AT71" s="311">
        <v>2.2666666666666655E-4</v>
      </c>
      <c r="AU71" s="311">
        <v>2.9098159509202438E-4</v>
      </c>
      <c r="AV71" s="311">
        <v>2.7054878048780472E-4</v>
      </c>
      <c r="AW71" s="311">
        <v>3.0599999999999985E-4</v>
      </c>
      <c r="AX71" s="311">
        <v>2.5530722891566244E-4</v>
      </c>
      <c r="AY71" s="311">
        <v>1.1635329341317355E-4</v>
      </c>
      <c r="AZ71" s="311">
        <v>2.231249999999998E-4</v>
      </c>
      <c r="BA71" s="311">
        <v>0</v>
      </c>
      <c r="BB71" s="311">
        <v>0</v>
      </c>
      <c r="BC71" s="311">
        <v>0</v>
      </c>
      <c r="BD71" s="311">
        <v>0</v>
      </c>
      <c r="BE71" s="312">
        <v>0</v>
      </c>
      <c r="BF71" s="285">
        <v>0</v>
      </c>
      <c r="BG71" s="285">
        <v>-1</v>
      </c>
      <c r="BH71" s="285">
        <v>0</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0</v>
      </c>
      <c r="AY72" s="311">
        <v>0</v>
      </c>
      <c r="AZ72" s="311">
        <v>0</v>
      </c>
      <c r="BA72" s="311">
        <v>0</v>
      </c>
      <c r="BB72" s="311">
        <v>0</v>
      </c>
      <c r="BC72" s="311">
        <v>0</v>
      </c>
      <c r="BD72" s="311">
        <v>0</v>
      </c>
      <c r="BE72" s="312">
        <v>0</v>
      </c>
      <c r="BF72" s="285">
        <v>0</v>
      </c>
      <c r="BG72" s="285">
        <v>0</v>
      </c>
      <c r="BH72" s="285">
        <v>0</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0</v>
      </c>
      <c r="AY73" s="311">
        <v>0</v>
      </c>
      <c r="AZ73" s="311">
        <v>0</v>
      </c>
      <c r="BA73" s="311">
        <v>0</v>
      </c>
      <c r="BB73" s="311">
        <v>0</v>
      </c>
      <c r="BC73" s="311">
        <v>0</v>
      </c>
      <c r="BD73" s="311">
        <v>0</v>
      </c>
      <c r="BE73" s="312">
        <v>0</v>
      </c>
      <c r="BF73" s="285">
        <v>0</v>
      </c>
      <c r="BG73" s="285">
        <v>0</v>
      </c>
      <c r="BH73" s="285">
        <v>0</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0</v>
      </c>
      <c r="AW74" s="311">
        <v>0</v>
      </c>
      <c r="AX74" s="311">
        <v>0</v>
      </c>
      <c r="AY74" s="311">
        <v>0</v>
      </c>
      <c r="AZ74" s="311">
        <v>0</v>
      </c>
      <c r="BA74" s="311">
        <v>0</v>
      </c>
      <c r="BB74" s="311">
        <v>0</v>
      </c>
      <c r="BC74" s="311">
        <v>0</v>
      </c>
      <c r="BD74" s="311">
        <v>0</v>
      </c>
      <c r="BE74" s="312">
        <v>0</v>
      </c>
      <c r="BF74" s="285">
        <v>0</v>
      </c>
      <c r="BG74" s="285">
        <v>0</v>
      </c>
      <c r="BH74" s="285">
        <v>0</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0</v>
      </c>
      <c r="AT75" s="311">
        <v>0</v>
      </c>
      <c r="AU75" s="311">
        <v>0</v>
      </c>
      <c r="AV75" s="311">
        <v>0</v>
      </c>
      <c r="AW75" s="311">
        <v>0</v>
      </c>
      <c r="AX75" s="311">
        <v>0</v>
      </c>
      <c r="AY75" s="311">
        <v>0</v>
      </c>
      <c r="AZ75" s="311">
        <v>0</v>
      </c>
      <c r="BA75" s="311">
        <v>0</v>
      </c>
      <c r="BB75" s="311">
        <v>0</v>
      </c>
      <c r="BC75" s="311">
        <v>0</v>
      </c>
      <c r="BD75" s="311">
        <v>0</v>
      </c>
      <c r="BE75" s="312">
        <v>0</v>
      </c>
      <c r="BF75" s="285">
        <v>0</v>
      </c>
      <c r="BG75" s="285">
        <v>0</v>
      </c>
      <c r="BH75" s="285">
        <v>0</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0</v>
      </c>
      <c r="AU76" s="311">
        <v>0</v>
      </c>
      <c r="AV76" s="311">
        <v>0</v>
      </c>
      <c r="AW76" s="311">
        <v>0</v>
      </c>
      <c r="AX76" s="311">
        <v>0</v>
      </c>
      <c r="AY76" s="311">
        <v>0</v>
      </c>
      <c r="AZ76" s="311">
        <v>0</v>
      </c>
      <c r="BA76" s="311">
        <v>0</v>
      </c>
      <c r="BB76" s="311">
        <v>0</v>
      </c>
      <c r="BC76" s="311">
        <v>0</v>
      </c>
      <c r="BD76" s="311">
        <v>0</v>
      </c>
      <c r="BE76" s="312">
        <v>0</v>
      </c>
      <c r="BF76" s="285">
        <v>0</v>
      </c>
      <c r="BG76" s="285">
        <v>0</v>
      </c>
      <c r="BH76" s="285">
        <v>0</v>
      </c>
    </row>
    <row r="77" spans="1:60" x14ac:dyDescent="0.15">
      <c r="A77" s="168" t="s">
        <v>125</v>
      </c>
      <c r="B77" s="311">
        <v>5.5599999999999998E-3</v>
      </c>
      <c r="C77" s="311">
        <v>6.0600000000000011E-3</v>
      </c>
      <c r="D77" s="311">
        <v>7.340000000000001E-3</v>
      </c>
      <c r="E77" s="311">
        <v>8.1400000000000014E-3</v>
      </c>
      <c r="F77" s="311">
        <v>9.5200000000000007E-3</v>
      </c>
      <c r="G77" s="311">
        <v>9.2800000000000001E-3</v>
      </c>
      <c r="H77" s="311">
        <v>8.8999999999999999E-3</v>
      </c>
      <c r="I77" s="311">
        <v>8.6900000000000015E-3</v>
      </c>
      <c r="J77" s="311">
        <v>4.9500000000000013E-3</v>
      </c>
      <c r="K77" s="311">
        <v>1.15E-2</v>
      </c>
      <c r="L77" s="311">
        <v>1.55E-2</v>
      </c>
      <c r="M77" s="311">
        <v>2.0299999999999999E-2</v>
      </c>
      <c r="N77" s="311">
        <v>2.5680000000000001E-2</v>
      </c>
      <c r="O77" s="311">
        <v>2.8950000000000004E-2</v>
      </c>
      <c r="P77" s="311">
        <v>3.2010000000000011E-2</v>
      </c>
      <c r="Q77" s="311">
        <v>3.4110000000000001E-2</v>
      </c>
      <c r="R77" s="311">
        <v>3.508E-2</v>
      </c>
      <c r="S77" s="311">
        <v>3.6089999999999997E-2</v>
      </c>
      <c r="T77" s="311">
        <v>3.3620000000000004E-2</v>
      </c>
      <c r="U77" s="311">
        <v>3.9100000000000003E-2</v>
      </c>
      <c r="V77" s="311">
        <v>3.9269999999999999E-2</v>
      </c>
      <c r="W77" s="311">
        <v>3.4230000000000003E-2</v>
      </c>
      <c r="X77" s="311">
        <v>3.4889999999999997E-2</v>
      </c>
      <c r="Y77" s="311">
        <v>3.4429999999999995E-2</v>
      </c>
      <c r="Z77" s="311">
        <v>3.2890000000000003E-2</v>
      </c>
      <c r="AA77" s="311">
        <v>3.2390000000000002E-2</v>
      </c>
      <c r="AB77" s="311">
        <v>3.2510000000000004E-2</v>
      </c>
      <c r="AC77" s="311">
        <v>3.3750000000000002E-2</v>
      </c>
      <c r="AD77" s="311">
        <v>3.3260000000000005E-2</v>
      </c>
      <c r="AE77" s="311">
        <v>3.3830000000000006E-2</v>
      </c>
      <c r="AF77" s="311">
        <v>3.1850000000000003E-2</v>
      </c>
      <c r="AG77" s="311">
        <v>3.3710000000000011E-2</v>
      </c>
      <c r="AH77" s="311">
        <v>3.3529999999999997E-2</v>
      </c>
      <c r="AI77" s="311">
        <v>3.5000000000000003E-2</v>
      </c>
      <c r="AJ77" s="311">
        <v>3.066E-2</v>
      </c>
      <c r="AK77" s="311">
        <v>3.7136000000000002E-2</v>
      </c>
      <c r="AL77" s="311">
        <v>3.7602134415584409E-2</v>
      </c>
      <c r="AM77" s="311">
        <v>4.1762495032258061E-2</v>
      </c>
      <c r="AN77" s="311">
        <v>4.0306506346153841E-2</v>
      </c>
      <c r="AO77" s="311">
        <v>5.2345870509554131E-2</v>
      </c>
      <c r="AP77" s="311">
        <v>4.4043509620253163E-2</v>
      </c>
      <c r="AQ77" s="311">
        <v>4.5606153396226402E-2</v>
      </c>
      <c r="AR77" s="311">
        <v>3.9842175374999983E-2</v>
      </c>
      <c r="AS77" s="311">
        <v>3.1402033602484461E-2</v>
      </c>
      <c r="AT77" s="311">
        <v>2.398050222222221E-2</v>
      </c>
      <c r="AU77" s="311">
        <v>3.2780034110429429E-2</v>
      </c>
      <c r="AV77" s="311">
        <v>3.8653444207317041E-2</v>
      </c>
      <c r="AW77" s="311">
        <v>4.1499738545454516E-2</v>
      </c>
      <c r="AX77" s="311">
        <v>3.9165575963855392E-2</v>
      </c>
      <c r="AY77" s="311">
        <v>2.3743199640718544E-2</v>
      </c>
      <c r="AZ77" s="311">
        <v>8.6039641071428488E-3</v>
      </c>
      <c r="BA77" s="311">
        <v>1.2246744674556203E-2</v>
      </c>
      <c r="BB77" s="311">
        <v>1.0860065999999998E-2</v>
      </c>
      <c r="BC77" s="311">
        <v>1.0059964736842102E-2</v>
      </c>
      <c r="BD77" s="311">
        <v>1.5487985317492832E-2</v>
      </c>
      <c r="BE77" s="312">
        <v>1.6004106971428574E-2</v>
      </c>
      <c r="BF77" s="285">
        <v>3.0500712392479423E-2</v>
      </c>
      <c r="BG77" s="285">
        <v>-4.2775809406599641E-2</v>
      </c>
      <c r="BH77" s="285">
        <v>4.1936607297031632E-4</v>
      </c>
    </row>
    <row r="78" spans="1:60" s="161" customFormat="1" x14ac:dyDescent="0.15">
      <c r="A78" s="163" t="s">
        <v>124</v>
      </c>
      <c r="B78" s="313">
        <v>2.3458570000000002E-2</v>
      </c>
      <c r="C78" s="313">
        <v>2.5461166000000007E-2</v>
      </c>
      <c r="D78" s="313">
        <v>2.8287956000000003E-2</v>
      </c>
      <c r="E78" s="313">
        <v>3.0811522000000001E-2</v>
      </c>
      <c r="F78" s="313">
        <v>3.3959282000000007E-2</v>
      </c>
      <c r="G78" s="313">
        <v>3.5796400000000013E-2</v>
      </c>
      <c r="H78" s="313">
        <v>3.7548982000000009E-2</v>
      </c>
      <c r="I78" s="313">
        <v>4.5691648000000015E-2</v>
      </c>
      <c r="J78" s="313">
        <v>3.7504174000000001E-2</v>
      </c>
      <c r="K78" s="313">
        <v>4.8159365999999995E-2</v>
      </c>
      <c r="L78" s="313">
        <v>5.4404544000000013E-2</v>
      </c>
      <c r="M78" s="313">
        <v>6.3250392000000003E-2</v>
      </c>
      <c r="N78" s="313">
        <v>7.0982018000000008E-2</v>
      </c>
      <c r="O78" s="313">
        <v>9.812257000000002E-2</v>
      </c>
      <c r="P78" s="313">
        <v>9.6158292000000006E-2</v>
      </c>
      <c r="Q78" s="313">
        <v>9.6827022000000026E-2</v>
      </c>
      <c r="R78" s="313">
        <v>0.10214352600000003</v>
      </c>
      <c r="S78" s="313">
        <v>0.10605871800000001</v>
      </c>
      <c r="T78" s="313">
        <v>0.102208704</v>
      </c>
      <c r="U78" s="313">
        <v>0.10373285600000001</v>
      </c>
      <c r="V78" s="313">
        <v>0.10438</v>
      </c>
      <c r="W78" s="313">
        <v>0.11079</v>
      </c>
      <c r="X78" s="313">
        <v>0.13915</v>
      </c>
      <c r="Y78" s="313">
        <v>0.14299000000000001</v>
      </c>
      <c r="Z78" s="313">
        <v>0.12623999999999999</v>
      </c>
      <c r="AA78" s="313">
        <v>0.15273264000000003</v>
      </c>
      <c r="AB78" s="313">
        <v>0.11009184000000002</v>
      </c>
      <c r="AC78" s="313">
        <v>0.17827066000000005</v>
      </c>
      <c r="AD78" s="313">
        <v>0.20046732</v>
      </c>
      <c r="AE78" s="313">
        <v>0.16549760999999999</v>
      </c>
      <c r="AF78" s="313">
        <v>0.18652707000000002</v>
      </c>
      <c r="AG78" s="313">
        <v>0.18698375</v>
      </c>
      <c r="AH78" s="313">
        <v>0.15927055000000001</v>
      </c>
      <c r="AI78" s="313">
        <v>0.17210560000000003</v>
      </c>
      <c r="AJ78" s="313">
        <v>0.11801049999999999</v>
      </c>
      <c r="AK78" s="313">
        <v>0.10722177000000002</v>
      </c>
      <c r="AL78" s="313">
        <v>0.11542355766233767</v>
      </c>
      <c r="AM78" s="313">
        <v>0.16606798664516126</v>
      </c>
      <c r="AN78" s="313">
        <v>0.18129110249999997</v>
      </c>
      <c r="AO78" s="313">
        <v>0.22494276343949041</v>
      </c>
      <c r="AP78" s="313">
        <v>0.23161201006329107</v>
      </c>
      <c r="AQ78" s="313">
        <v>0.27188025905660368</v>
      </c>
      <c r="AR78" s="313">
        <v>0.25537432724999992</v>
      </c>
      <c r="AS78" s="313">
        <v>0.13010163037267075</v>
      </c>
      <c r="AT78" s="313">
        <v>0.11443192999999995</v>
      </c>
      <c r="AU78" s="313">
        <v>0.16323432957055206</v>
      </c>
      <c r="AV78" s="313">
        <v>0.17031282695121938</v>
      </c>
      <c r="AW78" s="313">
        <v>0.19850471290909077</v>
      </c>
      <c r="AX78" s="313">
        <v>0.21668632373493962</v>
      </c>
      <c r="AY78" s="313">
        <v>0.18271571497005973</v>
      </c>
      <c r="AZ78" s="313">
        <v>0.15270297964285701</v>
      </c>
      <c r="BA78" s="313">
        <v>0.18238667378698209</v>
      </c>
      <c r="BB78" s="313">
        <v>0.18553281299999996</v>
      </c>
      <c r="BC78" s="313">
        <v>0.12824731741133938</v>
      </c>
      <c r="BD78" s="313">
        <v>0.29576410268394215</v>
      </c>
      <c r="BE78" s="313">
        <v>0.22589668038140903</v>
      </c>
      <c r="BF78" s="286">
        <v>-0.23831366182599922</v>
      </c>
      <c r="BG78" s="286">
        <v>9.9612894503647853E-2</v>
      </c>
      <c r="BH78" s="286">
        <v>5.9193183298328093E-3</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4.0000000000000001E-3</v>
      </c>
      <c r="C80" s="311">
        <v>3.5499999999999998E-3</v>
      </c>
      <c r="D80" s="311">
        <v>4.0999999999999995E-3</v>
      </c>
      <c r="E80" s="311">
        <v>5.6300000000000005E-3</v>
      </c>
      <c r="F80" s="311">
        <v>3.6099999999999999E-3</v>
      </c>
      <c r="G80" s="311">
        <v>5.7999999999999996E-3</v>
      </c>
      <c r="H80" s="311">
        <v>3.3E-3</v>
      </c>
      <c r="I80" s="311">
        <v>4.9500000000000004E-3</v>
      </c>
      <c r="J80" s="311">
        <v>7.5199999999999998E-3</v>
      </c>
      <c r="K80" s="311">
        <v>4.9699999999999996E-3</v>
      </c>
      <c r="L80" s="311">
        <v>3.2799999999999999E-3</v>
      </c>
      <c r="M80" s="311">
        <v>3.8900000000000007E-3</v>
      </c>
      <c r="N80" s="311">
        <v>2.6900000000000006E-3</v>
      </c>
      <c r="O80" s="311">
        <v>2.5000000000000001E-3</v>
      </c>
      <c r="P80" s="311">
        <v>2.9100000000000003E-3</v>
      </c>
      <c r="Q80" s="311">
        <v>2.5699999999999998E-3</v>
      </c>
      <c r="R80" s="311">
        <v>3.6600000000000001E-3</v>
      </c>
      <c r="S80" s="311">
        <v>4.79E-3</v>
      </c>
      <c r="T80" s="311">
        <v>2.3500000000000001E-3</v>
      </c>
      <c r="U80" s="311">
        <v>4.5199999999999997E-3</v>
      </c>
      <c r="V80" s="311">
        <v>6.4599999999999996E-3</v>
      </c>
      <c r="W80" s="311">
        <v>2.5000000000000001E-3</v>
      </c>
      <c r="X80" s="311">
        <v>4.9900000000000005E-3</v>
      </c>
      <c r="Y80" s="311">
        <v>1.83E-3</v>
      </c>
      <c r="Z80" s="311">
        <v>2.2599999999999999E-3</v>
      </c>
      <c r="AA80" s="311">
        <v>1.3500000000000003E-3</v>
      </c>
      <c r="AB80" s="311">
        <v>2.9300000000000003E-3</v>
      </c>
      <c r="AC80" s="311">
        <v>1.99E-3</v>
      </c>
      <c r="AD80" s="311">
        <v>3.5299999999999997E-3</v>
      </c>
      <c r="AE80" s="311">
        <v>1.6600000000000002E-3</v>
      </c>
      <c r="AF80" s="311">
        <v>1.9300000000000001E-3</v>
      </c>
      <c r="AG80" s="311">
        <v>1.3500000000000003E-3</v>
      </c>
      <c r="AH80" s="311">
        <v>7.5000000000000002E-4</v>
      </c>
      <c r="AI80" s="311">
        <v>2.15E-3</v>
      </c>
      <c r="AJ80" s="311">
        <v>2.0300000000000001E-3</v>
      </c>
      <c r="AK80" s="311">
        <v>5.4000000000000001E-4</v>
      </c>
      <c r="AL80" s="311">
        <v>6.8551948051948054E-4</v>
      </c>
      <c r="AM80" s="311">
        <v>5.6264516129032264E-4</v>
      </c>
      <c r="AN80" s="311">
        <v>2.5990384615384608E-3</v>
      </c>
      <c r="AO80" s="311">
        <v>2.4460509554140118E-3</v>
      </c>
      <c r="AP80" s="311">
        <v>5.377272151898733E-3</v>
      </c>
      <c r="AQ80" s="311">
        <v>2.0938867924528291E-3</v>
      </c>
      <c r="AR80" s="311">
        <v>2.1611249999999994E-3</v>
      </c>
      <c r="AS80" s="311">
        <v>2.6893788819875764E-3</v>
      </c>
      <c r="AT80" s="311">
        <v>3.2299999999999981E-3</v>
      </c>
      <c r="AU80" s="311">
        <v>1.6238650306748459E-3</v>
      </c>
      <c r="AV80" s="311">
        <v>3.5264634146341435E-3</v>
      </c>
      <c r="AW80" s="311">
        <v>3.607090909090907E-3</v>
      </c>
      <c r="AX80" s="311">
        <v>9.1246987951807161E-4</v>
      </c>
      <c r="AY80" s="311">
        <v>1.7682035928143697E-3</v>
      </c>
      <c r="AZ80" s="311">
        <v>1.3205357142857131E-3</v>
      </c>
      <c r="BA80" s="311">
        <v>6.5183431952662674E-4</v>
      </c>
      <c r="BB80" s="311">
        <v>5.0399999999999989E-4</v>
      </c>
      <c r="BC80" s="311">
        <v>1.0468421052631581E-3</v>
      </c>
      <c r="BD80" s="311">
        <v>1.3549856616140922E-3</v>
      </c>
      <c r="BE80" s="312">
        <v>4.4408163265306121E-4</v>
      </c>
      <c r="BF80" s="285">
        <v>-0.67315647138924595</v>
      </c>
      <c r="BG80" s="285">
        <v>-8.3202927757334177E-2</v>
      </c>
      <c r="BH80" s="285">
        <v>1.1636561208721862E-5</v>
      </c>
    </row>
    <row r="81" spans="1:60" x14ac:dyDescent="0.15">
      <c r="A81" s="162" t="s">
        <v>122</v>
      </c>
      <c r="B81" s="311">
        <v>1.7324048000000002E-2</v>
      </c>
      <c r="C81" s="311">
        <v>1.8252122000000003E-2</v>
      </c>
      <c r="D81" s="311">
        <v>1.9666330000000006E-2</v>
      </c>
      <c r="E81" s="311">
        <v>3.0007726000000002E-2</v>
      </c>
      <c r="F81" s="311">
        <v>3.9907182000000006E-2</v>
      </c>
      <c r="G81" s="311">
        <v>4.6889833999999998E-2</v>
      </c>
      <c r="H81" s="311">
        <v>5.046954800000001E-2</v>
      </c>
      <c r="I81" s="311">
        <v>5.1618592000000005E-2</v>
      </c>
      <c r="J81" s="311">
        <v>5.153020400000001E-2</v>
      </c>
      <c r="K81" s="311">
        <v>6.1164496000000013E-2</v>
      </c>
      <c r="L81" s="311">
        <v>6.7926178000000018E-2</v>
      </c>
      <c r="M81" s="311">
        <v>8.0035334E-2</v>
      </c>
      <c r="N81" s="311">
        <v>9.0376730000000002E-2</v>
      </c>
      <c r="O81" s="311">
        <v>9.9303918000000019E-2</v>
      </c>
      <c r="P81" s="311">
        <v>9.6077756000000028E-2</v>
      </c>
      <c r="Q81" s="311">
        <v>9.8022292000000011E-2</v>
      </c>
      <c r="R81" s="311">
        <v>0.10213233400000003</v>
      </c>
      <c r="S81" s="311">
        <v>0.10491655600000001</v>
      </c>
      <c r="T81" s="311">
        <v>9.8154874000000017E-2</v>
      </c>
      <c r="U81" s="311">
        <v>9.6298726000000015E-2</v>
      </c>
      <c r="V81" s="311">
        <v>9.1479999999999992E-2</v>
      </c>
      <c r="W81" s="311">
        <v>8.9719999999999994E-2</v>
      </c>
      <c r="X81" s="311">
        <v>8.9694999999999997E-2</v>
      </c>
      <c r="Y81" s="311">
        <v>8.8290000000000021E-2</v>
      </c>
      <c r="Z81" s="311">
        <v>9.487000000000001E-2</v>
      </c>
      <c r="AA81" s="311">
        <v>9.9529999999999993E-2</v>
      </c>
      <c r="AB81" s="311">
        <v>9.9159999999999998E-2</v>
      </c>
      <c r="AC81" s="311">
        <v>9.8000000000000004E-2</v>
      </c>
      <c r="AD81" s="311">
        <v>0.100925</v>
      </c>
      <c r="AE81" s="311">
        <v>0.10727999999999999</v>
      </c>
      <c r="AF81" s="311">
        <v>0.11192000000000001</v>
      </c>
      <c r="AG81" s="311">
        <v>0.11484000000000001</v>
      </c>
      <c r="AH81" s="311">
        <v>0.11771000000000001</v>
      </c>
      <c r="AI81" s="311">
        <v>0.121045</v>
      </c>
      <c r="AJ81" s="311">
        <v>0.134405</v>
      </c>
      <c r="AK81" s="311">
        <v>0.14177999999999999</v>
      </c>
      <c r="AL81" s="311">
        <v>0.14319905844155845</v>
      </c>
      <c r="AM81" s="311">
        <v>0.13813925806451613</v>
      </c>
      <c r="AN81" s="311">
        <v>0.12690173076923075</v>
      </c>
      <c r="AO81" s="311">
        <v>0.12504582802547767</v>
      </c>
      <c r="AP81" s="311">
        <v>0.12243873417721515</v>
      </c>
      <c r="AQ81" s="311">
        <v>0.12302066037735844</v>
      </c>
      <c r="AR81" s="311">
        <v>0.13595484374999997</v>
      </c>
      <c r="AS81" s="311">
        <v>0.14345888198757756</v>
      </c>
      <c r="AT81" s="311">
        <v>0.13007361111111104</v>
      </c>
      <c r="AU81" s="311">
        <v>0.12159745398772998</v>
      </c>
      <c r="AV81" s="311">
        <v>0.12118719512195114</v>
      </c>
      <c r="AW81" s="311">
        <v>0.12080045454545446</v>
      </c>
      <c r="AX81" s="311">
        <v>0.12199906626506016</v>
      </c>
      <c r="AY81" s="311">
        <v>0.12447970059880228</v>
      </c>
      <c r="AZ81" s="311">
        <v>0.12461758928571418</v>
      </c>
      <c r="BA81" s="311">
        <v>0.11948032544378685</v>
      </c>
      <c r="BB81" s="311">
        <v>0.115092</v>
      </c>
      <c r="BC81" s="311">
        <v>0.11463856947368421</v>
      </c>
      <c r="BD81" s="311">
        <v>0.11779201646538304</v>
      </c>
      <c r="BE81" s="312">
        <v>0.11669622474710205</v>
      </c>
      <c r="BF81" s="285">
        <v>-1.200959033428628E-2</v>
      </c>
      <c r="BG81" s="285">
        <v>-9.8689820575823539E-3</v>
      </c>
      <c r="BH81" s="285">
        <v>3.0578674330296132E-3</v>
      </c>
    </row>
    <row r="82" spans="1:60" x14ac:dyDescent="0.15">
      <c r="A82" s="162" t="s">
        <v>121</v>
      </c>
      <c r="B82" s="311">
        <v>1.2130000000000002E-2</v>
      </c>
      <c r="C82" s="311">
        <v>1.0539999999999999E-2</v>
      </c>
      <c r="D82" s="311">
        <v>9.3200000000000019E-3</v>
      </c>
      <c r="E82" s="311">
        <v>1.0580000000000001E-2</v>
      </c>
      <c r="F82" s="311">
        <v>1.3680000000000001E-2</v>
      </c>
      <c r="G82" s="311">
        <v>1.3460000000000003E-2</v>
      </c>
      <c r="H82" s="311">
        <v>1.52E-2</v>
      </c>
      <c r="I82" s="311">
        <v>1.5960000000000002E-2</v>
      </c>
      <c r="J82" s="311">
        <v>1.192E-2</v>
      </c>
      <c r="K82" s="311">
        <v>1.337E-2</v>
      </c>
      <c r="L82" s="311">
        <v>1.0160000000000001E-2</v>
      </c>
      <c r="M82" s="311">
        <v>9.980000000000001E-3</v>
      </c>
      <c r="N82" s="311">
        <v>1.3650000000000001E-2</v>
      </c>
      <c r="O82" s="311">
        <v>1.4159999999999999E-2</v>
      </c>
      <c r="P82" s="311">
        <v>1.5820000000000001E-2</v>
      </c>
      <c r="Q82" s="311">
        <v>1.515E-2</v>
      </c>
      <c r="R82" s="311">
        <v>1.0240000000000001E-2</v>
      </c>
      <c r="S82" s="311">
        <v>5.7200000000000003E-3</v>
      </c>
      <c r="T82" s="311">
        <v>4.81E-3</v>
      </c>
      <c r="U82" s="311">
        <v>3.6600000000000001E-3</v>
      </c>
      <c r="V82" s="311">
        <v>4.8600000000000006E-3</v>
      </c>
      <c r="W82" s="311">
        <v>6.4300000000000008E-3</v>
      </c>
      <c r="X82" s="311">
        <v>8.2500000000000021E-3</v>
      </c>
      <c r="Y82" s="311">
        <v>9.360000000000002E-3</v>
      </c>
      <c r="Z82" s="311">
        <v>1.157E-2</v>
      </c>
      <c r="AA82" s="311">
        <v>1.2199999999999999E-2</v>
      </c>
      <c r="AB82" s="311">
        <v>1.2260000000000002E-2</v>
      </c>
      <c r="AC82" s="311">
        <v>9.640000000000001E-3</v>
      </c>
      <c r="AD82" s="311">
        <v>4.4299999999999999E-3</v>
      </c>
      <c r="AE82" s="311">
        <v>8.4000000000000012E-3</v>
      </c>
      <c r="AF82" s="311">
        <v>6.11E-3</v>
      </c>
      <c r="AG82" s="311">
        <v>1.9570000000000001E-2</v>
      </c>
      <c r="AH82" s="311">
        <v>2.0830000000000005E-2</v>
      </c>
      <c r="AI82" s="311">
        <v>1.7770000000000005E-2</v>
      </c>
      <c r="AJ82" s="311">
        <v>8.2500000000000021E-3</v>
      </c>
      <c r="AK82" s="311">
        <v>7.1799999999999989E-3</v>
      </c>
      <c r="AL82" s="311">
        <v>8.5670064935064929E-3</v>
      </c>
      <c r="AM82" s="311">
        <v>8.3113548387096763E-3</v>
      </c>
      <c r="AN82" s="311">
        <v>1.4139864864864862E-2</v>
      </c>
      <c r="AO82" s="311">
        <v>1.5507573248407638E-2</v>
      </c>
      <c r="AP82" s="311">
        <v>9.3417151898734143E-3</v>
      </c>
      <c r="AQ82" s="311">
        <v>9.4542452830188653E-3</v>
      </c>
      <c r="AR82" s="311">
        <v>8.6253749999999976E-3</v>
      </c>
      <c r="AS82" s="311">
        <v>8.7029440993788773E-3</v>
      </c>
      <c r="AT82" s="311">
        <v>2.4256166666666655E-2</v>
      </c>
      <c r="AU82" s="311">
        <v>3.2550515337423307E-2</v>
      </c>
      <c r="AV82" s="311">
        <v>1.8708914634146333E-2</v>
      </c>
      <c r="AW82" s="311">
        <v>1.5123818181818172E-2</v>
      </c>
      <c r="AX82" s="311">
        <v>2.5668975903614437E-2</v>
      </c>
      <c r="AY82" s="311">
        <v>1.5001329341317352E-2</v>
      </c>
      <c r="AZ82" s="311">
        <v>1.7166964285714265E-2</v>
      </c>
      <c r="BA82" s="311">
        <v>1.1368171597633125E-2</v>
      </c>
      <c r="BB82" s="311">
        <v>1.0662408E-2</v>
      </c>
      <c r="BC82" s="311">
        <v>1.5151858421052633E-2</v>
      </c>
      <c r="BD82" s="311">
        <v>1.1256908873412533E-2</v>
      </c>
      <c r="BE82" s="312">
        <v>1.0187998173441536E-2</v>
      </c>
      <c r="BF82" s="285">
        <v>-9.7428767780518677E-2</v>
      </c>
      <c r="BG82" s="285">
        <v>-7.389613169941367E-2</v>
      </c>
      <c r="BH82" s="285">
        <v>2.6696277355883958E-4</v>
      </c>
    </row>
    <row r="83" spans="1:60" x14ac:dyDescent="0.15">
      <c r="A83" s="162" t="s">
        <v>120</v>
      </c>
      <c r="B83" s="311">
        <v>3.6999999999999999E-4</v>
      </c>
      <c r="C83" s="311">
        <v>3.6000000000000002E-4</v>
      </c>
      <c r="D83" s="311">
        <v>2.6000000000000009E-4</v>
      </c>
      <c r="E83" s="311">
        <v>2.4000000000000001E-4</v>
      </c>
      <c r="F83" s="311">
        <v>2.1000000000000001E-4</v>
      </c>
      <c r="G83" s="311">
        <v>2.5000000000000001E-4</v>
      </c>
      <c r="H83" s="311">
        <v>1.1200000000000001E-3</v>
      </c>
      <c r="I83" s="311">
        <v>8.3400000000000002E-3</v>
      </c>
      <c r="J83" s="311">
        <v>9.8499999999999994E-3</v>
      </c>
      <c r="K83" s="311">
        <v>1.1320000000000002E-2</v>
      </c>
      <c r="L83" s="311">
        <v>1.1200000000000002E-2</v>
      </c>
      <c r="M83" s="311">
        <v>1.8760000000000002E-2</v>
      </c>
      <c r="N83" s="311">
        <v>1.9440000000000002E-2</v>
      </c>
      <c r="O83" s="311">
        <v>1.907E-2</v>
      </c>
      <c r="P83" s="311">
        <v>1.1440000000000001E-2</v>
      </c>
      <c r="Q83" s="311">
        <v>9.92E-3</v>
      </c>
      <c r="R83" s="311">
        <v>1.653E-2</v>
      </c>
      <c r="S83" s="311">
        <v>1.0159999999999999E-2</v>
      </c>
      <c r="T83" s="311">
        <v>5.9500000000000039E-3</v>
      </c>
      <c r="U83" s="311">
        <v>5.6000000000000008E-3</v>
      </c>
      <c r="V83" s="311">
        <v>6.2399999999999956E-3</v>
      </c>
      <c r="W83" s="311">
        <v>1.6229999999999994E-2</v>
      </c>
      <c r="X83" s="311">
        <v>1.6169999999999997E-2</v>
      </c>
      <c r="Y83" s="311">
        <v>3.1619999999999995E-2</v>
      </c>
      <c r="Z83" s="311">
        <v>2.759E-2</v>
      </c>
      <c r="AA83" s="311">
        <v>1.0100000000000005E-2</v>
      </c>
      <c r="AB83" s="311">
        <v>1.9800000000000009E-2</v>
      </c>
      <c r="AC83" s="311">
        <v>7.5200001518250723E-3</v>
      </c>
      <c r="AD83" s="311">
        <v>1.4600003798386704E-3</v>
      </c>
      <c r="AE83" s="311">
        <v>1.0739999103601411E-2</v>
      </c>
      <c r="AF83" s="311">
        <v>5.2899995887557335E-3</v>
      </c>
      <c r="AG83" s="311">
        <v>1.3189998630097934E-2</v>
      </c>
      <c r="AH83" s="311">
        <v>2.0920000342243554E-2</v>
      </c>
      <c r="AI83" s="311">
        <v>1.5950000292363389E-2</v>
      </c>
      <c r="AJ83" s="311">
        <v>7.2599991563943103E-3</v>
      </c>
      <c r="AK83" s="311">
        <v>1.1009998658860969E-2</v>
      </c>
      <c r="AL83" s="311">
        <v>1.7098246478149299E-2</v>
      </c>
      <c r="AM83" s="311">
        <v>2.0571097068534747E-2</v>
      </c>
      <c r="AN83" s="311">
        <v>8.115003253319656E-3</v>
      </c>
      <c r="AO83" s="311">
        <v>9.2573676408778463E-3</v>
      </c>
      <c r="AP83" s="311">
        <v>1.2897901830150067E-2</v>
      </c>
      <c r="AQ83" s="311">
        <v>2.7882756666979199E-2</v>
      </c>
      <c r="AR83" s="311">
        <v>2.7402489437810578E-2</v>
      </c>
      <c r="AS83" s="311">
        <v>1.1970300452538229E-2</v>
      </c>
      <c r="AT83" s="311">
        <v>1.3709743565872397E-2</v>
      </c>
      <c r="AU83" s="311">
        <v>1.072783258127771E-2</v>
      </c>
      <c r="AV83" s="311">
        <v>2.85832379901441E-2</v>
      </c>
      <c r="AW83" s="311">
        <v>9.4443638988585855E-3</v>
      </c>
      <c r="AX83" s="311">
        <v>1.0174645709261979E-2</v>
      </c>
      <c r="AY83" s="311">
        <v>1.6445759026917934E-2</v>
      </c>
      <c r="AZ83" s="311">
        <v>5.3788257575757559E-3</v>
      </c>
      <c r="BA83" s="311">
        <v>9.2933028509951422E-3</v>
      </c>
      <c r="BB83" s="311">
        <v>1.7655545454545441E-2</v>
      </c>
      <c r="BC83" s="311">
        <v>1.0466251993620411E-2</v>
      </c>
      <c r="BD83" s="311">
        <v>8.682252155971848E-3</v>
      </c>
      <c r="BE83" s="312">
        <v>4.4338254947845698E-3</v>
      </c>
      <c r="BF83" s="285">
        <v>-0.49071840600309413</v>
      </c>
      <c r="BG83" s="285">
        <v>-4.465484306530132E-2</v>
      </c>
      <c r="BH83" s="285">
        <v>1.1618242675476817E-4</v>
      </c>
    </row>
    <row r="84" spans="1:60" x14ac:dyDescent="0.15">
      <c r="A84" s="162" t="s">
        <v>119</v>
      </c>
      <c r="B84" s="311">
        <v>6.047535583314001E-2</v>
      </c>
      <c r="C84" s="311">
        <v>7.1675771805559993E-2</v>
      </c>
      <c r="D84" s="311">
        <v>7.010666915489E-2</v>
      </c>
      <c r="E84" s="311">
        <v>7.1977828122100004E-2</v>
      </c>
      <c r="F84" s="311">
        <v>7.9119015867270007E-2</v>
      </c>
      <c r="G84" s="311">
        <v>0.11339996030781999</v>
      </c>
      <c r="H84" s="311">
        <v>8.9030693410440009E-2</v>
      </c>
      <c r="I84" s="311">
        <v>0.10891284238176001</v>
      </c>
      <c r="J84" s="311">
        <v>0.11249310159372999</v>
      </c>
      <c r="K84" s="311">
        <v>0.14267527754767001</v>
      </c>
      <c r="L84" s="311">
        <v>0.15188581642307999</v>
      </c>
      <c r="M84" s="311">
        <v>0.16743711099246003</v>
      </c>
      <c r="N84" s="311">
        <v>0.19092784823891001</v>
      </c>
      <c r="O84" s="311">
        <v>0.18238818291894998</v>
      </c>
      <c r="P84" s="311">
        <v>0.19774999999999995</v>
      </c>
      <c r="Q84" s="311">
        <v>0.18078555155875303</v>
      </c>
      <c r="R84" s="311">
        <v>0.18878672661870508</v>
      </c>
      <c r="S84" s="311">
        <v>0.19574581534772187</v>
      </c>
      <c r="T84" s="311">
        <v>0.19379672661870512</v>
      </c>
      <c r="U84" s="311">
        <v>0.1888710071942446</v>
      </c>
      <c r="V84" s="311">
        <v>0.19691685051958432</v>
      </c>
      <c r="W84" s="311">
        <v>0.18845373301358914</v>
      </c>
      <c r="X84" s="311">
        <v>0.16426960308424465</v>
      </c>
      <c r="Y84" s="311">
        <v>0.18618456357139887</v>
      </c>
      <c r="Z84" s="311">
        <v>0.18026214767127102</v>
      </c>
      <c r="AA84" s="311">
        <v>0.21345568214147081</v>
      </c>
      <c r="AB84" s="311">
        <v>0.21742557099630699</v>
      </c>
      <c r="AC84" s="311">
        <v>0.19632989649222224</v>
      </c>
      <c r="AD84" s="311">
        <v>0.20532532482471624</v>
      </c>
      <c r="AE84" s="311">
        <v>0.20672321384023179</v>
      </c>
      <c r="AF84" s="311">
        <v>0.20861897915791369</v>
      </c>
      <c r="AG84" s="311">
        <v>0.20735676811194242</v>
      </c>
      <c r="AH84" s="311">
        <v>0.21813017528</v>
      </c>
      <c r="AI84" s="311">
        <v>0.27865045849999992</v>
      </c>
      <c r="AJ84" s="311">
        <v>0.29365874407000003</v>
      </c>
      <c r="AK84" s="311">
        <v>0.30854148745000004</v>
      </c>
      <c r="AL84" s="311">
        <v>0.34731429937777292</v>
      </c>
      <c r="AM84" s="311">
        <v>0.37508111002444638</v>
      </c>
      <c r="AN84" s="311">
        <v>0.37640830169480766</v>
      </c>
      <c r="AO84" s="311">
        <v>0.37959369415517463</v>
      </c>
      <c r="AP84" s="311">
        <v>0.3898945576106787</v>
      </c>
      <c r="AQ84" s="311">
        <v>0.40953563109896635</v>
      </c>
      <c r="AR84" s="311">
        <v>0.44357229293495404</v>
      </c>
      <c r="AS84" s="311">
        <v>0.43512517111914201</v>
      </c>
      <c r="AT84" s="311">
        <v>0.45352451703107344</v>
      </c>
      <c r="AU84" s="311">
        <v>0.50661064153971114</v>
      </c>
      <c r="AV84" s="311">
        <v>0.51883296180931848</v>
      </c>
      <c r="AW84" s="311">
        <v>0.53838478690863456</v>
      </c>
      <c r="AX84" s="311">
        <v>0.5692134357414369</v>
      </c>
      <c r="AY84" s="311">
        <v>0.60456522421433723</v>
      </c>
      <c r="AZ84" s="311">
        <v>0.59455488478132013</v>
      </c>
      <c r="BA84" s="311">
        <v>0.55958437243625292</v>
      </c>
      <c r="BB84" s="311">
        <v>0.57954793788115899</v>
      </c>
      <c r="BC84" s="311">
        <v>0.61754279399551315</v>
      </c>
      <c r="BD84" s="311">
        <v>0.61224107693676222</v>
      </c>
      <c r="BE84" s="312">
        <v>0.64549878609642253</v>
      </c>
      <c r="BF84" s="285">
        <v>5.1440604788763666E-2</v>
      </c>
      <c r="BG84" s="285">
        <v>3.0462447009805604E-2</v>
      </c>
      <c r="BH84" s="285">
        <v>1.6914426497875341E-2</v>
      </c>
    </row>
    <row r="85" spans="1:60" x14ac:dyDescent="0.15">
      <c r="A85" s="162" t="s">
        <v>118</v>
      </c>
      <c r="B85" s="311">
        <v>3.935000000000001E-2</v>
      </c>
      <c r="C85" s="311">
        <v>4.0930000000000008E-2</v>
      </c>
      <c r="D85" s="311">
        <v>3.8460000000000008E-2</v>
      </c>
      <c r="E85" s="311">
        <v>4.0120000000000003E-2</v>
      </c>
      <c r="F85" s="311">
        <v>4.36E-2</v>
      </c>
      <c r="G85" s="311">
        <v>4.8650000000000013E-2</v>
      </c>
      <c r="H85" s="311">
        <v>5.1900000000000002E-2</v>
      </c>
      <c r="I85" s="311">
        <v>5.3100000000000001E-2</v>
      </c>
      <c r="J85" s="311">
        <v>5.7560000000000014E-2</v>
      </c>
      <c r="K85" s="311">
        <v>5.6509999999999998E-2</v>
      </c>
      <c r="L85" s="311">
        <v>6.2069999999999993E-2</v>
      </c>
      <c r="M85" s="311">
        <v>5.9750000000000004E-2</v>
      </c>
      <c r="N85" s="311">
        <v>6.132E-2</v>
      </c>
      <c r="O85" s="311">
        <v>6.1609999999999998E-2</v>
      </c>
      <c r="P85" s="311">
        <v>6.298999999999999E-2</v>
      </c>
      <c r="Q85" s="311">
        <v>6.6390000000000018E-2</v>
      </c>
      <c r="R85" s="311">
        <v>7.012000000000003E-2</v>
      </c>
      <c r="S85" s="311">
        <v>7.3000000000000009E-2</v>
      </c>
      <c r="T85" s="311">
        <v>7.7089999999999992E-2</v>
      </c>
      <c r="U85" s="311">
        <v>8.0650000000000027E-2</v>
      </c>
      <c r="V85" s="311">
        <v>9.1450000000000004E-2</v>
      </c>
      <c r="W85" s="311">
        <v>9.4380000000000033E-2</v>
      </c>
      <c r="X85" s="311">
        <v>9.4540000000000027E-2</v>
      </c>
      <c r="Y85" s="311">
        <v>9.6040000000000014E-2</v>
      </c>
      <c r="Z85" s="311">
        <v>0.11446000000000001</v>
      </c>
      <c r="AA85" s="311">
        <v>0.10288000000000003</v>
      </c>
      <c r="AB85" s="311">
        <v>9.9760000000000015E-2</v>
      </c>
      <c r="AC85" s="311">
        <v>0.10821</v>
      </c>
      <c r="AD85" s="311">
        <v>0.10213000000000001</v>
      </c>
      <c r="AE85" s="311">
        <v>9.7320000000000004E-2</v>
      </c>
      <c r="AF85" s="311">
        <v>0.10831</v>
      </c>
      <c r="AG85" s="311">
        <v>0.10866999999999999</v>
      </c>
      <c r="AH85" s="311">
        <v>0.10138</v>
      </c>
      <c r="AI85" s="311">
        <v>9.9250000000000019E-2</v>
      </c>
      <c r="AJ85" s="311">
        <v>0.10329000000000001</v>
      </c>
      <c r="AK85" s="311">
        <v>0.11359800000190733</v>
      </c>
      <c r="AL85" s="311">
        <v>0.11547327272916769</v>
      </c>
      <c r="AM85" s="311">
        <v>0.11550118064421989</v>
      </c>
      <c r="AN85" s="311">
        <v>0.11881921153939684</v>
      </c>
      <c r="AO85" s="311">
        <v>0.13621092993444694</v>
      </c>
      <c r="AP85" s="311">
        <v>0.13998725316270993</v>
      </c>
      <c r="AQ85" s="311">
        <v>0.15053660377358483</v>
      </c>
      <c r="AR85" s="311">
        <v>0.14460412499999992</v>
      </c>
      <c r="AS85" s="311">
        <v>0.15387428571428566</v>
      </c>
      <c r="AT85" s="311">
        <v>0.15224444444444435</v>
      </c>
      <c r="AU85" s="311">
        <v>0.15788849079933628</v>
      </c>
      <c r="AV85" s="311">
        <v>0.15967975609756085</v>
      </c>
      <c r="AW85" s="311">
        <v>0.15693534545542964</v>
      </c>
      <c r="AX85" s="311">
        <v>0.17851136747075841</v>
      </c>
      <c r="AY85" s="311">
        <v>0.18701455688447999</v>
      </c>
      <c r="AZ85" s="311">
        <v>0.1887418928562741</v>
      </c>
      <c r="BA85" s="311">
        <v>0.19458702958493523</v>
      </c>
      <c r="BB85" s="311">
        <v>0.22165154881787108</v>
      </c>
      <c r="BC85" s="311">
        <v>0.23981440329469578</v>
      </c>
      <c r="BD85" s="311">
        <v>0.25863552195101319</v>
      </c>
      <c r="BE85" s="312">
        <v>0.27066605514965097</v>
      </c>
      <c r="BF85" s="285">
        <v>4.365606229422081E-2</v>
      </c>
      <c r="BG85" s="285">
        <v>5.4422517536961257E-2</v>
      </c>
      <c r="BH85" s="285">
        <v>7.0924395117526583E-3</v>
      </c>
    </row>
    <row r="86" spans="1:60" x14ac:dyDescent="0.15">
      <c r="A86" s="162" t="s">
        <v>117</v>
      </c>
      <c r="B86" s="311">
        <v>4.7769479141899999E-3</v>
      </c>
      <c r="C86" s="311">
        <v>9.3121475695500007E-3</v>
      </c>
      <c r="D86" s="311">
        <v>1.934336443615E-2</v>
      </c>
      <c r="E86" s="311">
        <v>3.0147851526240003E-2</v>
      </c>
      <c r="F86" s="311">
        <v>3.9912698340900006E-2</v>
      </c>
      <c r="G86" s="311">
        <v>4.6474503847700008E-2</v>
      </c>
      <c r="H86" s="311">
        <v>4.7643667630500007E-2</v>
      </c>
      <c r="I86" s="311">
        <v>5.1770529772000008E-2</v>
      </c>
      <c r="J86" s="311">
        <v>6.0653769921600001E-2</v>
      </c>
      <c r="K86" s="311">
        <v>6.5160969345900016E-2</v>
      </c>
      <c r="L86" s="311">
        <v>6.921770528850002E-2</v>
      </c>
      <c r="M86" s="311">
        <v>7.6143887405699995E-2</v>
      </c>
      <c r="N86" s="311">
        <v>7.9343102986400002E-2</v>
      </c>
      <c r="O86" s="311">
        <v>7.0447286486800001E-2</v>
      </c>
      <c r="P86" s="311">
        <v>9.5124573838800006E-2</v>
      </c>
      <c r="Q86" s="311">
        <v>9.6779999999999991E-2</v>
      </c>
      <c r="R86" s="311">
        <v>9.6870000000000012E-2</v>
      </c>
      <c r="S86" s="311">
        <v>9.4390000000000002E-2</v>
      </c>
      <c r="T86" s="311">
        <v>5.7360000000000001E-2</v>
      </c>
      <c r="U86" s="311">
        <v>5.1330000000000001E-2</v>
      </c>
      <c r="V86" s="311">
        <v>8.2129999999999995E-2</v>
      </c>
      <c r="W86" s="311">
        <v>9.9690000000000001E-2</v>
      </c>
      <c r="X86" s="311">
        <v>9.7670000000000007E-2</v>
      </c>
      <c r="Y86" s="311">
        <v>0.10821</v>
      </c>
      <c r="Z86" s="311">
        <v>0.11741</v>
      </c>
      <c r="AA86" s="311">
        <v>0.11917090909090911</v>
      </c>
      <c r="AB86" s="311">
        <v>0.13887131313131315</v>
      </c>
      <c r="AC86" s="311">
        <v>0.14273202020202019</v>
      </c>
      <c r="AD86" s="311">
        <v>0.13667474747474748</v>
      </c>
      <c r="AE86" s="311">
        <v>0.13467727272727273</v>
      </c>
      <c r="AF86" s="311">
        <v>0.14167979</v>
      </c>
      <c r="AG86" s="311">
        <v>0.14687782000000002</v>
      </c>
      <c r="AH86" s="311">
        <v>0.15026479999999998</v>
      </c>
      <c r="AI86" s="311">
        <v>0.11908342000000001</v>
      </c>
      <c r="AJ86" s="311">
        <v>0.13960686999999999</v>
      </c>
      <c r="AK86" s="311">
        <v>0.14956967999809267</v>
      </c>
      <c r="AL86" s="311">
        <v>0.15250306792018295</v>
      </c>
      <c r="AM86" s="311">
        <v>0.16223779451989453</v>
      </c>
      <c r="AN86" s="311">
        <v>0.14484874846153842</v>
      </c>
      <c r="AO86" s="311">
        <v>0.16396687432749266</v>
      </c>
      <c r="AP86" s="311">
        <v>0.15912264360020692</v>
      </c>
      <c r="AQ86" s="311">
        <v>0.14353774867924524</v>
      </c>
      <c r="AR86" s="311">
        <v>0.12765380006249996</v>
      </c>
      <c r="AS86" s="311">
        <v>0.14755194559934243</v>
      </c>
      <c r="AT86" s="311">
        <v>0.14400581020579015</v>
      </c>
      <c r="AU86" s="311">
        <v>0.1577860653333642</v>
      </c>
      <c r="AV86" s="311">
        <v>0.15857170956178235</v>
      </c>
      <c r="AW86" s="311">
        <v>0.16158734221669244</v>
      </c>
      <c r="AX86" s="311">
        <v>0.15854517173339097</v>
      </c>
      <c r="AY86" s="311">
        <v>0.16266504652088995</v>
      </c>
      <c r="AZ86" s="311">
        <v>0.14133795727098725</v>
      </c>
      <c r="BA86" s="311">
        <v>0.14329663178089735</v>
      </c>
      <c r="BB86" s="311">
        <v>0.16717875998057385</v>
      </c>
      <c r="BC86" s="311">
        <v>0.17572825292118877</v>
      </c>
      <c r="BD86" s="311">
        <v>0.19715965067547295</v>
      </c>
      <c r="BE86" s="312">
        <v>0.19798877853270652</v>
      </c>
      <c r="BF86" s="285">
        <v>1.4616322834597462E-3</v>
      </c>
      <c r="BG86" s="285">
        <v>3.191470790398987E-2</v>
      </c>
      <c r="BH86" s="285">
        <v>5.1880293410735256E-3</v>
      </c>
    </row>
    <row r="87" spans="1:60" x14ac:dyDescent="0.15">
      <c r="A87" s="162" t="s">
        <v>116</v>
      </c>
      <c r="B87" s="311">
        <v>4.2000000000000002E-4</v>
      </c>
      <c r="C87" s="311">
        <v>2.7E-4</v>
      </c>
      <c r="D87" s="311">
        <v>3.6999999999999999E-4</v>
      </c>
      <c r="E87" s="311">
        <v>3.3000000000000005E-4</v>
      </c>
      <c r="F87" s="311">
        <v>3.9000000000000005E-4</v>
      </c>
      <c r="G87" s="311">
        <v>4.0999999999999999E-4</v>
      </c>
      <c r="H87" s="311">
        <v>5.0000000000000001E-4</v>
      </c>
      <c r="I87" s="311">
        <v>5.2999999999999998E-4</v>
      </c>
      <c r="J87" s="311">
        <v>7.1000000000000013E-4</v>
      </c>
      <c r="K87" s="311">
        <v>2.1999999999999998E-4</v>
      </c>
      <c r="L87" s="311">
        <v>3.1E-4</v>
      </c>
      <c r="M87" s="311">
        <v>5.2999999999999998E-4</v>
      </c>
      <c r="N87" s="311">
        <v>2.9999999999999997E-4</v>
      </c>
      <c r="O87" s="311">
        <v>2.8000000000000003E-4</v>
      </c>
      <c r="P87" s="311">
        <v>4.0000000000000002E-4</v>
      </c>
      <c r="Q87" s="311">
        <v>2.3000000000000001E-4</v>
      </c>
      <c r="R87" s="311">
        <v>2.9E-4</v>
      </c>
      <c r="S87" s="311">
        <v>3.9000000000000005E-4</v>
      </c>
      <c r="T87" s="311">
        <v>2.9999999999999997E-4</v>
      </c>
      <c r="U87" s="311">
        <v>6.7000000000000013E-4</v>
      </c>
      <c r="V87" s="311">
        <v>1.09E-3</v>
      </c>
      <c r="W87" s="311">
        <v>5.2000000000000017E-4</v>
      </c>
      <c r="X87" s="311">
        <v>1.1299999999999999E-3</v>
      </c>
      <c r="Y87" s="311">
        <v>4.6999999999999999E-4</v>
      </c>
      <c r="Z87" s="311">
        <v>3.4000000000000002E-4</v>
      </c>
      <c r="AA87" s="311">
        <v>4.3999999999999996E-4</v>
      </c>
      <c r="AB87" s="311">
        <v>1.0480000000000003E-3</v>
      </c>
      <c r="AC87" s="311">
        <v>6.5099999999999989E-4</v>
      </c>
      <c r="AD87" s="311">
        <v>6.4000000000000005E-4</v>
      </c>
      <c r="AE87" s="311">
        <v>4.0000000000000002E-4</v>
      </c>
      <c r="AF87" s="311">
        <v>3.9000000000000005E-4</v>
      </c>
      <c r="AG87" s="311">
        <v>6.7000000000000013E-4</v>
      </c>
      <c r="AH87" s="311">
        <v>4.3999999999999996E-4</v>
      </c>
      <c r="AI87" s="311">
        <v>7.3000000000000007E-4</v>
      </c>
      <c r="AJ87" s="311">
        <v>8.9999999999999998E-4</v>
      </c>
      <c r="AK87" s="311">
        <v>6.4000000000000005E-4</v>
      </c>
      <c r="AL87" s="311">
        <v>5.3649350649350651E-4</v>
      </c>
      <c r="AM87" s="311">
        <v>6.3174193548387093E-4</v>
      </c>
      <c r="AN87" s="311">
        <v>1.6280769230769231E-3</v>
      </c>
      <c r="AO87" s="311">
        <v>1.4910191082802544E-3</v>
      </c>
      <c r="AP87" s="311">
        <v>1.4041139240506325E-3</v>
      </c>
      <c r="AQ87" s="311">
        <v>8.8528301886792421E-4</v>
      </c>
      <c r="AR87" s="311">
        <v>4.6856249999999985E-4</v>
      </c>
      <c r="AS87" s="311">
        <v>3.6111801242236002E-4</v>
      </c>
      <c r="AT87" s="311">
        <v>7.4611111111111059E-4</v>
      </c>
      <c r="AU87" s="311">
        <v>4.6932515337423284E-4</v>
      </c>
      <c r="AV87" s="311">
        <v>5.0378048780487777E-4</v>
      </c>
      <c r="AW87" s="311">
        <v>1.0199999999999992E-3</v>
      </c>
      <c r="AX87" s="311">
        <v>5.530120481927706E-4</v>
      </c>
      <c r="AY87" s="311">
        <v>5.1305389221556843E-4</v>
      </c>
      <c r="AZ87" s="311">
        <v>6.2839285714285666E-4</v>
      </c>
      <c r="BA87" s="311">
        <v>4.0739644970414163E-4</v>
      </c>
      <c r="BB87" s="311">
        <v>1.5660000000000001E-4</v>
      </c>
      <c r="BC87" s="311">
        <v>1.4763157894736841E-4</v>
      </c>
      <c r="BD87" s="311">
        <v>5.8656616140925842E-4</v>
      </c>
      <c r="BE87" s="312">
        <v>4.0855510204081634E-4</v>
      </c>
      <c r="BF87" s="285">
        <v>-0.30538299329896879</v>
      </c>
      <c r="BG87" s="285">
        <v>-2.3771797899171498E-2</v>
      </c>
      <c r="BH87" s="285">
        <v>1.0705636312024115E-5</v>
      </c>
    </row>
    <row r="88" spans="1:60" x14ac:dyDescent="0.15">
      <c r="A88" s="162" t="s">
        <v>115</v>
      </c>
      <c r="B88" s="311">
        <v>2.1000000000000001E-4</v>
      </c>
      <c r="C88" s="311">
        <v>2.1000000000000001E-4</v>
      </c>
      <c r="D88" s="311">
        <v>2.8000000000000003E-4</v>
      </c>
      <c r="E88" s="311">
        <v>3.5000000000000005E-4</v>
      </c>
      <c r="F88" s="311">
        <v>5.8E-4</v>
      </c>
      <c r="G88" s="311">
        <v>9.6999999999999994E-4</v>
      </c>
      <c r="H88" s="311">
        <v>9.6999999999999994E-4</v>
      </c>
      <c r="I88" s="311">
        <v>1.15E-3</v>
      </c>
      <c r="J88" s="311">
        <v>1.2199999999999999E-3</v>
      </c>
      <c r="K88" s="311">
        <v>1.2800000000000001E-3</v>
      </c>
      <c r="L88" s="311">
        <v>1.1299999999999999E-3</v>
      </c>
      <c r="M88" s="311">
        <v>1.4499999999999999E-3</v>
      </c>
      <c r="N88" s="311">
        <v>1.24E-3</v>
      </c>
      <c r="O88" s="311">
        <v>1.3310000000000001E-2</v>
      </c>
      <c r="P88" s="311">
        <v>1.3140000000000001E-2</v>
      </c>
      <c r="Q88" s="311">
        <v>1.3270000000000001E-2</v>
      </c>
      <c r="R88" s="311">
        <v>1.3299999999999999E-2</v>
      </c>
      <c r="S88" s="311">
        <v>1.295E-2</v>
      </c>
      <c r="T88" s="311">
        <v>1.2660000000000001E-2</v>
      </c>
      <c r="U88" s="311">
        <v>1.3299999999999999E-2</v>
      </c>
      <c r="V88" s="311">
        <v>1.387E-2</v>
      </c>
      <c r="W88" s="311">
        <v>1.353E-2</v>
      </c>
      <c r="X88" s="311">
        <v>1.3850000000000001E-2</v>
      </c>
      <c r="Y88" s="311">
        <v>1.3930000000000001E-2</v>
      </c>
      <c r="Z88" s="311">
        <v>1.4000000000000002E-2</v>
      </c>
      <c r="AA88" s="311">
        <v>1.3420000000000003E-2</v>
      </c>
      <c r="AB88" s="311">
        <v>1.5260000000000001E-2</v>
      </c>
      <c r="AC88" s="311">
        <v>1.353E-2</v>
      </c>
      <c r="AD88" s="311">
        <v>1.171E-2</v>
      </c>
      <c r="AE88" s="311">
        <v>8.7600000000000004E-3</v>
      </c>
      <c r="AF88" s="311">
        <v>1.3440000000000001E-2</v>
      </c>
      <c r="AG88" s="311">
        <v>1.064E-2</v>
      </c>
      <c r="AH88" s="311">
        <v>8.0999999999999996E-3</v>
      </c>
      <c r="AI88" s="311">
        <v>1.192E-2</v>
      </c>
      <c r="AJ88" s="311">
        <v>1.7441999938964843E-2</v>
      </c>
      <c r="AK88" s="311">
        <v>1.9599000061035158E-2</v>
      </c>
      <c r="AL88" s="311">
        <v>1.8013266233766236E-2</v>
      </c>
      <c r="AM88" s="311">
        <v>1.9787341875236265E-2</v>
      </c>
      <c r="AN88" s="311">
        <v>1.9328999880277191E-2</v>
      </c>
      <c r="AO88" s="311">
        <v>1.8266445800392488E-2</v>
      </c>
      <c r="AP88" s="311">
        <v>2.2007791257447833E-2</v>
      </c>
      <c r="AQ88" s="311">
        <v>2.0687524587033823E-2</v>
      </c>
      <c r="AR88" s="311">
        <v>2.1251508633270254E-2</v>
      </c>
      <c r="AS88" s="311">
        <v>1.9561192488581489E-2</v>
      </c>
      <c r="AT88" s="311">
        <v>2.0398110995822474E-2</v>
      </c>
      <c r="AU88" s="311">
        <v>1.9108104351769184E-2</v>
      </c>
      <c r="AV88" s="311">
        <v>2.0775347560975599E-2</v>
      </c>
      <c r="AW88" s="311">
        <v>2.1927218125221928E-2</v>
      </c>
      <c r="AX88" s="311">
        <v>1.8683511935682167E-2</v>
      </c>
      <c r="AY88" s="311">
        <v>2.1092012087884759E-2</v>
      </c>
      <c r="AZ88" s="311">
        <v>2.0638607254028302E-2</v>
      </c>
      <c r="BA88" s="311">
        <v>1.801597644187429E-2</v>
      </c>
      <c r="BB88" s="311">
        <v>1.9899899999999998E-2</v>
      </c>
      <c r="BC88" s="311">
        <v>1.6720483970240542E-2</v>
      </c>
      <c r="BD88" s="311">
        <v>1.5482137245237608E-2</v>
      </c>
      <c r="BE88" s="312">
        <v>1.9974436332908165E-2</v>
      </c>
      <c r="BF88" s="285">
        <v>0.28663511081956106</v>
      </c>
      <c r="BG88" s="285">
        <v>-2.7198803167998165E-2</v>
      </c>
      <c r="BH88" s="285">
        <v>5.2340320766923638E-4</v>
      </c>
    </row>
    <row r="89" spans="1:60" s="161" customFormat="1" x14ac:dyDescent="0.15">
      <c r="A89" s="163" t="s">
        <v>114</v>
      </c>
      <c r="B89" s="313">
        <v>0.13905635174733</v>
      </c>
      <c r="C89" s="313">
        <v>0.15510004137510996</v>
      </c>
      <c r="D89" s="313">
        <v>0.16190636359103999</v>
      </c>
      <c r="E89" s="313">
        <v>0.18938340564834003</v>
      </c>
      <c r="F89" s="313">
        <v>0.22100889620817002</v>
      </c>
      <c r="G89" s="313">
        <v>0.27630429815551993</v>
      </c>
      <c r="H89" s="313">
        <v>0.26013390904093997</v>
      </c>
      <c r="I89" s="313">
        <v>0.29633196415376001</v>
      </c>
      <c r="J89" s="313">
        <v>0.31345707551533009</v>
      </c>
      <c r="K89" s="313">
        <v>0.35667074289357004</v>
      </c>
      <c r="L89" s="313">
        <v>0.37717969971158016</v>
      </c>
      <c r="M89" s="313">
        <v>0.41797633239816001</v>
      </c>
      <c r="N89" s="313">
        <v>0.45928768122531005</v>
      </c>
      <c r="O89" s="313">
        <v>0.46306938740575004</v>
      </c>
      <c r="P89" s="313">
        <v>0.49565232983879992</v>
      </c>
      <c r="Q89" s="313">
        <v>0.48311784355875309</v>
      </c>
      <c r="R89" s="313">
        <v>0.50192906061870513</v>
      </c>
      <c r="S89" s="313">
        <v>0.50206237134772191</v>
      </c>
      <c r="T89" s="313">
        <v>0.45247160061870517</v>
      </c>
      <c r="U89" s="313">
        <v>0.44489973319424464</v>
      </c>
      <c r="V89" s="313">
        <v>0.49449685051958436</v>
      </c>
      <c r="W89" s="313">
        <v>0.5114537330135891</v>
      </c>
      <c r="X89" s="313">
        <v>0.49056460308424477</v>
      </c>
      <c r="Y89" s="313">
        <v>0.53593456357139901</v>
      </c>
      <c r="Z89" s="313">
        <v>0.56276214767127097</v>
      </c>
      <c r="AA89" s="313">
        <v>0.57254659123238005</v>
      </c>
      <c r="AB89" s="313">
        <v>0.60651488412762</v>
      </c>
      <c r="AC89" s="313">
        <v>0.57860291684606768</v>
      </c>
      <c r="AD89" s="313">
        <v>0.56682507267930227</v>
      </c>
      <c r="AE89" s="313">
        <v>0.57596048567110592</v>
      </c>
      <c r="AF89" s="313">
        <v>0.59768876874666943</v>
      </c>
      <c r="AG89" s="313">
        <v>0.62316458674204034</v>
      </c>
      <c r="AH89" s="313">
        <v>0.63852497562224364</v>
      </c>
      <c r="AI89" s="313">
        <v>0.66654887879236335</v>
      </c>
      <c r="AJ89" s="313">
        <v>0.70684261316535912</v>
      </c>
      <c r="AK89" s="313">
        <v>0.75245816616989614</v>
      </c>
      <c r="AL89" s="313">
        <v>0.80339023066111692</v>
      </c>
      <c r="AM89" s="313">
        <v>0.84082352413233175</v>
      </c>
      <c r="AN89" s="313">
        <v>0.81278897584805065</v>
      </c>
      <c r="AO89" s="313">
        <v>0.85178578319596399</v>
      </c>
      <c r="AP89" s="313">
        <v>0.86247198290423133</v>
      </c>
      <c r="AQ89" s="313">
        <v>0.88763434027750754</v>
      </c>
      <c r="AR89" s="313">
        <v>0.91169412231853464</v>
      </c>
      <c r="AS89" s="313">
        <v>0.92329521835525596</v>
      </c>
      <c r="AT89" s="313">
        <v>0.94218851513189161</v>
      </c>
      <c r="AU89" s="313">
        <v>1.0083622941146611</v>
      </c>
      <c r="AV89" s="313">
        <v>1.0303693666783178</v>
      </c>
      <c r="AW89" s="313">
        <v>1.0288304202412009</v>
      </c>
      <c r="AX89" s="313">
        <v>1.0842616566869159</v>
      </c>
      <c r="AY89" s="313">
        <v>1.1335448861596598</v>
      </c>
      <c r="AZ89" s="313">
        <v>1.0943856500630424</v>
      </c>
      <c r="BA89" s="313">
        <v>1.0566850409056057</v>
      </c>
      <c r="BB89" s="313">
        <v>1.1323487001341492</v>
      </c>
      <c r="BC89" s="313">
        <v>1.1912570877542059</v>
      </c>
      <c r="BD89" s="313">
        <v>1.2231911161262767</v>
      </c>
      <c r="BE89" s="313">
        <v>1.2662987412617099</v>
      </c>
      <c r="BF89" s="286">
        <v>3.241340783654123E-2</v>
      </c>
      <c r="BG89" s="286">
        <v>2.6444923617312543E-2</v>
      </c>
      <c r="BH89" s="286">
        <v>3.3181653389234719E-2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7.6897560000000004E-2</v>
      </c>
      <c r="C91" s="311">
        <v>7.3450428000000012E-2</v>
      </c>
      <c r="D91" s="311">
        <v>7.6057874000000011E-2</v>
      </c>
      <c r="E91" s="311">
        <v>7.9505006000000017E-2</v>
      </c>
      <c r="F91" s="311">
        <v>8.6841210000000002E-2</v>
      </c>
      <c r="G91" s="311">
        <v>0.10170687</v>
      </c>
      <c r="H91" s="311">
        <v>0.11507442800000002</v>
      </c>
      <c r="I91" s="311">
        <v>0.11553314400000003</v>
      </c>
      <c r="J91" s="311">
        <v>0.12285839200000001</v>
      </c>
      <c r="K91" s="311">
        <v>0.13873920199999998</v>
      </c>
      <c r="L91" s="311">
        <v>0.14887801600000003</v>
      </c>
      <c r="M91" s="311">
        <v>0.14153858800000002</v>
      </c>
      <c r="N91" s="311">
        <v>0.13543950199999999</v>
      </c>
      <c r="O91" s="311">
        <v>0.14675349400000004</v>
      </c>
      <c r="P91" s="311">
        <v>0.14246055600000002</v>
      </c>
      <c r="Q91" s="311">
        <v>0.13466597800000002</v>
      </c>
      <c r="R91" s="311">
        <v>0.138663438</v>
      </c>
      <c r="S91" s="311">
        <v>0.12770334000000003</v>
      </c>
      <c r="T91" s="311">
        <v>0.12123648000000002</v>
      </c>
      <c r="U91" s="311">
        <v>0.13125948800000004</v>
      </c>
      <c r="V91" s="311">
        <v>0.13940510600000003</v>
      </c>
      <c r="W91" s="311">
        <v>0.140257988</v>
      </c>
      <c r="X91" s="311">
        <v>0.13613796000000003</v>
      </c>
      <c r="Y91" s="311">
        <v>0.14334443600000002</v>
      </c>
      <c r="Z91" s="311">
        <v>0.14253669000000002</v>
      </c>
      <c r="AA91" s="311">
        <v>0.147595</v>
      </c>
      <c r="AB91" s="311">
        <v>0.15653500000000001</v>
      </c>
      <c r="AC91" s="311">
        <v>0.159415</v>
      </c>
      <c r="AD91" s="311">
        <v>0.16387000000000002</v>
      </c>
      <c r="AE91" s="311">
        <v>0.1615</v>
      </c>
      <c r="AF91" s="311">
        <v>0.15631000000000003</v>
      </c>
      <c r="AG91" s="311">
        <v>0.15968499999999999</v>
      </c>
      <c r="AH91" s="311">
        <v>0.15952500000000003</v>
      </c>
      <c r="AI91" s="311">
        <v>0.15797999999999998</v>
      </c>
      <c r="AJ91" s="311">
        <v>0.16281499999999999</v>
      </c>
      <c r="AK91" s="311">
        <v>0.16466500000000001</v>
      </c>
      <c r="AL91" s="311">
        <v>0.16018801948051947</v>
      </c>
      <c r="AM91" s="311">
        <v>0.15887322580645161</v>
      </c>
      <c r="AN91" s="311">
        <v>0.1589880865384615</v>
      </c>
      <c r="AO91" s="311">
        <v>0.15286990127388533</v>
      </c>
      <c r="AP91" s="311">
        <v>0.14976279113924049</v>
      </c>
      <c r="AQ91" s="311">
        <v>0.14381133962264148</v>
      </c>
      <c r="AR91" s="311">
        <v>0.12478058437499996</v>
      </c>
      <c r="AS91" s="311">
        <v>0.11228061801242231</v>
      </c>
      <c r="AT91" s="311">
        <v>0.11939713888888882</v>
      </c>
      <c r="AU91" s="311">
        <v>0.1290268711656441</v>
      </c>
      <c r="AV91" s="311">
        <v>0.1825924390243901</v>
      </c>
      <c r="AW91" s="311">
        <v>0.1579701818181817</v>
      </c>
      <c r="AX91" s="311">
        <v>0.17594078313253</v>
      </c>
      <c r="AY91" s="311">
        <v>0.13269772455089807</v>
      </c>
      <c r="AZ91" s="311">
        <v>0.12828866463334249</v>
      </c>
      <c r="BA91" s="311">
        <v>0.15960391546320496</v>
      </c>
      <c r="BB91" s="311">
        <v>0.12149772861990203</v>
      </c>
      <c r="BC91" s="311">
        <v>0.15513270451139674</v>
      </c>
      <c r="BD91" s="311">
        <v>0.12581638059300576</v>
      </c>
      <c r="BE91" s="312">
        <v>0.12909137229514323</v>
      </c>
      <c r="BF91" s="285">
        <v>2.3226570506089006E-2</v>
      </c>
      <c r="BG91" s="285">
        <v>5.2505670578115726E-3</v>
      </c>
      <c r="BH91" s="285">
        <v>3.3826655839286055E-3</v>
      </c>
    </row>
    <row r="92" spans="1:60" x14ac:dyDescent="0.15">
      <c r="A92" s="162" t="s">
        <v>112</v>
      </c>
      <c r="B92" s="311">
        <v>0</v>
      </c>
      <c r="C92" s="311">
        <v>0</v>
      </c>
      <c r="D92" s="311">
        <v>0</v>
      </c>
      <c r="E92" s="311">
        <v>0</v>
      </c>
      <c r="F92" s="311">
        <v>0</v>
      </c>
      <c r="G92" s="311">
        <v>0</v>
      </c>
      <c r="H92" s="311">
        <v>0</v>
      </c>
      <c r="I92" s="311">
        <v>1.7500000000000005E-3</v>
      </c>
      <c r="J92" s="311">
        <v>3.3100000000000004E-3</v>
      </c>
      <c r="K92" s="311">
        <v>2.4300000000000003E-3</v>
      </c>
      <c r="L92" s="311">
        <v>4.3600000000000002E-3</v>
      </c>
      <c r="M92" s="311">
        <v>4.9400000000000008E-3</v>
      </c>
      <c r="N92" s="311">
        <v>4.3699999999999998E-3</v>
      </c>
      <c r="O92" s="311">
        <v>5.0599999999999994E-3</v>
      </c>
      <c r="P92" s="311">
        <v>5.8700000000000002E-3</v>
      </c>
      <c r="Q92" s="311">
        <v>5.8299999999999992E-3</v>
      </c>
      <c r="R92" s="311">
        <v>6.2500000000000003E-3</v>
      </c>
      <c r="S92" s="311">
        <v>5.2300000000000011E-3</v>
      </c>
      <c r="T92" s="311">
        <v>6.6200000000000009E-3</v>
      </c>
      <c r="U92" s="311">
        <v>8.9700000000000023E-3</v>
      </c>
      <c r="V92" s="311">
        <v>7.3900000000000007E-3</v>
      </c>
      <c r="W92" s="311">
        <v>4.4999999999999997E-3</v>
      </c>
      <c r="X92" s="311">
        <v>5.1700000000000001E-3</v>
      </c>
      <c r="Y92" s="311">
        <v>6.7499999999999999E-3</v>
      </c>
      <c r="Z92" s="311">
        <v>9.1999999999999998E-3</v>
      </c>
      <c r="AA92" s="311">
        <v>8.8400000000000006E-3</v>
      </c>
      <c r="AB92" s="311">
        <v>8.3800000000000003E-3</v>
      </c>
      <c r="AC92" s="311">
        <v>7.9600000000000001E-3</v>
      </c>
      <c r="AD92" s="311">
        <v>6.0799999999999995E-3</v>
      </c>
      <c r="AE92" s="311">
        <v>8.4700000000000001E-3</v>
      </c>
      <c r="AF92" s="311">
        <v>3.7200000000000006E-3</v>
      </c>
      <c r="AG92" s="311">
        <v>7.3900000000000007E-3</v>
      </c>
      <c r="AH92" s="311">
        <v>7.1900000000000011E-3</v>
      </c>
      <c r="AI92" s="311">
        <v>8.6499999999999997E-3</v>
      </c>
      <c r="AJ92" s="311">
        <v>8.3300000000000006E-3</v>
      </c>
      <c r="AK92" s="311">
        <v>7.490000000000001E-3</v>
      </c>
      <c r="AL92" s="311">
        <v>9.8655194805194815E-3</v>
      </c>
      <c r="AM92" s="311">
        <v>7.3933548387096776E-3</v>
      </c>
      <c r="AN92" s="311">
        <v>7.3459615384615373E-3</v>
      </c>
      <c r="AO92" s="311">
        <v>7.299171974522292E-3</v>
      </c>
      <c r="AP92" s="311">
        <v>7.2529746835443025E-3</v>
      </c>
      <c r="AQ92" s="311">
        <v>7.2073584905660354E-3</v>
      </c>
      <c r="AR92" s="311">
        <v>7.1623124999999968E-3</v>
      </c>
      <c r="AS92" s="311">
        <v>9.0279503105590037E-3</v>
      </c>
      <c r="AT92" s="311">
        <v>3.938333333333331E-3</v>
      </c>
      <c r="AU92" s="311">
        <v>6.8427607361963147E-3</v>
      </c>
      <c r="AV92" s="311">
        <v>8.1351219512195063E-3</v>
      </c>
      <c r="AW92" s="311">
        <v>7.2049090909090865E-3</v>
      </c>
      <c r="AX92" s="311">
        <v>6.7133702038554175E-3</v>
      </c>
      <c r="AY92" s="311">
        <v>5.189663234371253E-3</v>
      </c>
      <c r="AZ92" s="311">
        <v>8.1795480723214197E-3</v>
      </c>
      <c r="BA92" s="311">
        <v>8.008803966568041E-3</v>
      </c>
      <c r="BB92" s="311">
        <v>9.2657527919999989E-3</v>
      </c>
      <c r="BC92" s="311">
        <v>7.7431520547368415E-3</v>
      </c>
      <c r="BD92" s="311">
        <v>7.3373471006308892E-3</v>
      </c>
      <c r="BE92" s="312">
        <v>6.2231000967836727E-3</v>
      </c>
      <c r="BF92" s="285">
        <v>-0.15417697896271876</v>
      </c>
      <c r="BG92" s="285">
        <v>6.419854131172964E-2</v>
      </c>
      <c r="BH92" s="285">
        <v>1.6306795836521515E-4</v>
      </c>
    </row>
    <row r="93" spans="1:60" x14ac:dyDescent="0.15">
      <c r="A93" s="162" t="s">
        <v>110</v>
      </c>
      <c r="B93" s="311">
        <v>0.22097000000000003</v>
      </c>
      <c r="C93" s="311">
        <v>0.22485907200000002</v>
      </c>
      <c r="D93" s="311">
        <v>0.19383488399999999</v>
      </c>
      <c r="E93" s="311">
        <v>0.22870395000000007</v>
      </c>
      <c r="F93" s="311">
        <v>0.23259302200000004</v>
      </c>
      <c r="G93" s="311">
        <v>0.24037116600000002</v>
      </c>
      <c r="H93" s="311">
        <v>0.29075232600000001</v>
      </c>
      <c r="I93" s="311">
        <v>0.329510464</v>
      </c>
      <c r="J93" s="311">
        <v>0.368268602</v>
      </c>
      <c r="K93" s="311">
        <v>0.41674942000000004</v>
      </c>
      <c r="L93" s="311">
        <v>0.43610639200000001</v>
      </c>
      <c r="M93" s="311">
        <v>0.44194000000000006</v>
      </c>
      <c r="N93" s="311">
        <v>0.46134116599999997</v>
      </c>
      <c r="O93" s="311">
        <v>0.43226151400000007</v>
      </c>
      <c r="P93" s="311">
        <v>0.48555947800000004</v>
      </c>
      <c r="Q93" s="311">
        <v>0.58221175600000019</v>
      </c>
      <c r="R93" s="311">
        <v>0.65513185600000023</v>
      </c>
      <c r="S93" s="311">
        <v>0.744138572</v>
      </c>
      <c r="T93" s="311">
        <v>0.86416947600000027</v>
      </c>
      <c r="U93" s="311">
        <v>0.86814693600000004</v>
      </c>
      <c r="V93" s="311">
        <v>0.92387557000000031</v>
      </c>
      <c r="W93" s="311">
        <v>0.94548643600000015</v>
      </c>
      <c r="X93" s="311">
        <v>1.000242802</v>
      </c>
      <c r="Y93" s="311">
        <v>1.091680188</v>
      </c>
      <c r="Z93" s="311">
        <v>1.1840898420000001</v>
      </c>
      <c r="AA93" s="311">
        <v>1.2674397260000003</v>
      </c>
      <c r="AB93" s="311">
        <v>1.2468895160000002</v>
      </c>
      <c r="AC93" s="311">
        <v>1.3068607740000002</v>
      </c>
      <c r="AD93" s="311">
        <v>1.518461646</v>
      </c>
      <c r="AE93" s="311">
        <v>1.6742896900000002</v>
      </c>
      <c r="AF93" s="311">
        <v>1.9057999999999999</v>
      </c>
      <c r="AG93" s="311">
        <v>1.8797000000000001</v>
      </c>
      <c r="AH93" s="311">
        <v>1.9598</v>
      </c>
      <c r="AI93" s="311">
        <v>1.9889000000000001</v>
      </c>
      <c r="AJ93" s="311">
        <v>1.9658</v>
      </c>
      <c r="AK93" s="311">
        <v>2.2241</v>
      </c>
      <c r="AL93" s="311">
        <v>2.756285064935065</v>
      </c>
      <c r="AM93" s="311">
        <v>2.8425425806451612</v>
      </c>
      <c r="AN93" s="311">
        <v>2.7822461538461534</v>
      </c>
      <c r="AO93" s="311">
        <v>3.4453650955414004</v>
      </c>
      <c r="AP93" s="311">
        <v>3.844531708860758</v>
      </c>
      <c r="AQ93" s="311">
        <v>4.193412452830187</v>
      </c>
      <c r="AR93" s="311">
        <v>4.6403369999999979</v>
      </c>
      <c r="AS93" s="311">
        <v>6.0530981366459597</v>
      </c>
      <c r="AT93" s="311">
        <v>5.814415555555553</v>
      </c>
      <c r="AU93" s="311">
        <v>6.6774000257668673</v>
      </c>
      <c r="AV93" s="311">
        <v>6.4189564024390195</v>
      </c>
      <c r="AW93" s="311">
        <v>8.0004544745454478</v>
      </c>
      <c r="AX93" s="311">
        <v>8.3837757729036078</v>
      </c>
      <c r="AY93" s="311">
        <v>9.7085524257484952</v>
      </c>
      <c r="AZ93" s="311">
        <v>10.150051055357133</v>
      </c>
      <c r="BA93" s="311">
        <v>10.440824112426023</v>
      </c>
      <c r="BB93" s="311">
        <v>10.485585</v>
      </c>
      <c r="BC93" s="311">
        <v>10.726883684210526</v>
      </c>
      <c r="BD93" s="311">
        <v>11.343886472757067</v>
      </c>
      <c r="BE93" s="312">
        <v>11.74159927130585</v>
      </c>
      <c r="BF93" s="285">
        <v>3.2231627767158599E-2</v>
      </c>
      <c r="BG93" s="285">
        <v>6.9117849533595566E-2</v>
      </c>
      <c r="BH93" s="285">
        <v>0.30767279833790867</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0</v>
      </c>
      <c r="AR94" s="311">
        <v>0</v>
      </c>
      <c r="AS94" s="311">
        <v>0</v>
      </c>
      <c r="AT94" s="311">
        <v>0</v>
      </c>
      <c r="AU94" s="311">
        <v>0</v>
      </c>
      <c r="AV94" s="311">
        <v>0</v>
      </c>
      <c r="AW94" s="311">
        <v>0</v>
      </c>
      <c r="AX94" s="311">
        <v>0</v>
      </c>
      <c r="AY94" s="311">
        <v>0</v>
      </c>
      <c r="AZ94" s="311">
        <v>0</v>
      </c>
      <c r="BA94" s="311">
        <v>0</v>
      </c>
      <c r="BB94" s="311">
        <v>0</v>
      </c>
      <c r="BC94" s="311">
        <v>0</v>
      </c>
      <c r="BD94" s="311">
        <v>0</v>
      </c>
      <c r="BE94" s="312">
        <v>0</v>
      </c>
      <c r="BF94" s="285">
        <v>0</v>
      </c>
      <c r="BG94" s="285">
        <v>0</v>
      </c>
      <c r="BH94" s="285">
        <v>0</v>
      </c>
    </row>
    <row r="95" spans="1:60" x14ac:dyDescent="0.15">
      <c r="A95" s="162" t="s">
        <v>108</v>
      </c>
      <c r="B95" s="311">
        <v>0.19166937800000003</v>
      </c>
      <c r="C95" s="311">
        <v>0.20015462600000003</v>
      </c>
      <c r="D95" s="311">
        <v>0.22397519200000002</v>
      </c>
      <c r="E95" s="311">
        <v>0.25849070600000007</v>
      </c>
      <c r="F95" s="311">
        <v>0.28699583600000006</v>
      </c>
      <c r="G95" s="311">
        <v>0.30436407800000004</v>
      </c>
      <c r="H95" s="311">
        <v>0.33384147600000008</v>
      </c>
      <c r="I95" s="311">
        <v>0.3240304080000001</v>
      </c>
      <c r="J95" s="311">
        <v>0.34506675200000009</v>
      </c>
      <c r="K95" s="311">
        <v>0.33202952199999997</v>
      </c>
      <c r="L95" s="311">
        <v>0.39668534400000011</v>
      </c>
      <c r="M95" s="311">
        <v>0.41498166000000009</v>
      </c>
      <c r="N95" s="311">
        <v>0.45276753000000014</v>
      </c>
      <c r="O95" s="311">
        <v>0.56174993400000017</v>
      </c>
      <c r="P95" s="311">
        <v>0.54168585800000002</v>
      </c>
      <c r="Q95" s="311">
        <v>0.55441372999999994</v>
      </c>
      <c r="R95" s="311">
        <v>0.59082958600000002</v>
      </c>
      <c r="S95" s="311">
        <v>0.49859670800000011</v>
      </c>
      <c r="T95" s="311">
        <v>0.48043297400000012</v>
      </c>
      <c r="U95" s="311">
        <v>0.53682451800000008</v>
      </c>
      <c r="V95" s="311">
        <v>0.51813045599999996</v>
      </c>
      <c r="W95" s="311">
        <v>0.52568762999999996</v>
      </c>
      <c r="X95" s="311">
        <v>0.48962532599999997</v>
      </c>
      <c r="Y95" s="311">
        <v>0.54614945199999998</v>
      </c>
      <c r="Z95" s="311">
        <v>0.63369776600000016</v>
      </c>
      <c r="AA95" s="311">
        <v>0.66397065600000016</v>
      </c>
      <c r="AB95" s="311">
        <v>0.73918884400000007</v>
      </c>
      <c r="AC95" s="311">
        <v>0.70060748200000011</v>
      </c>
      <c r="AD95" s="311">
        <v>0.70732497000000016</v>
      </c>
      <c r="AE95" s="311">
        <v>0.80212109999999992</v>
      </c>
      <c r="AF95" s="311">
        <v>0.75920872600000011</v>
      </c>
      <c r="AG95" s="311">
        <v>0.69057544400000004</v>
      </c>
      <c r="AH95" s="311">
        <v>0.70211007800000003</v>
      </c>
      <c r="AI95" s="311">
        <v>0.83632725600000013</v>
      </c>
      <c r="AJ95" s="311">
        <v>0.82249453400000028</v>
      </c>
      <c r="AK95" s="311">
        <v>0.76990367400000015</v>
      </c>
      <c r="AL95" s="311">
        <v>0.71555280229870144</v>
      </c>
      <c r="AM95" s="311">
        <v>0.67660443754838706</v>
      </c>
      <c r="AN95" s="311">
        <v>0.67963572923076909</v>
      </c>
      <c r="AO95" s="311">
        <v>0.98072025477706981</v>
      </c>
      <c r="AP95" s="311">
        <v>0.9433708860759491</v>
      </c>
      <c r="AQ95" s="311">
        <v>1.0836762166166964</v>
      </c>
      <c r="AR95" s="311">
        <v>1.1724877448437496</v>
      </c>
      <c r="AS95" s="311">
        <v>1.0944633577639746</v>
      </c>
      <c r="AT95" s="311">
        <v>1.0043035930555548</v>
      </c>
      <c r="AU95" s="311">
        <v>1.0207268047546008</v>
      </c>
      <c r="AV95" s="311">
        <v>1.2287075254573163</v>
      </c>
      <c r="AW95" s="311">
        <v>1.0735627499999993</v>
      </c>
      <c r="AX95" s="311">
        <v>1.2164700036144567</v>
      </c>
      <c r="AY95" s="311">
        <v>1.2734390869760466</v>
      </c>
      <c r="AZ95" s="311">
        <v>1.2138231024308022</v>
      </c>
      <c r="BA95" s="311">
        <v>1.162271415824067</v>
      </c>
      <c r="BB95" s="311">
        <v>1.22240979653175</v>
      </c>
      <c r="BC95" s="311">
        <v>1.2504218386536841</v>
      </c>
      <c r="BD95" s="311">
        <v>1.4442661989304053</v>
      </c>
      <c r="BE95" s="312">
        <v>1.4533913092112196</v>
      </c>
      <c r="BF95" s="285">
        <v>3.56866052711724E-3</v>
      </c>
      <c r="BG95" s="285">
        <v>3.6998726586984443E-2</v>
      </c>
      <c r="BH95" s="285">
        <v>3.8084162204190135E-2</v>
      </c>
    </row>
    <row r="96" spans="1:60" x14ac:dyDescent="0.15">
      <c r="A96" s="162" t="s">
        <v>107</v>
      </c>
      <c r="B96" s="311">
        <v>1.8252122000000003E-2</v>
      </c>
      <c r="C96" s="311">
        <v>2.3732178000000003E-2</v>
      </c>
      <c r="D96" s="311">
        <v>2.6648982000000005E-2</v>
      </c>
      <c r="E96" s="311">
        <v>3.292453E-2</v>
      </c>
      <c r="F96" s="311">
        <v>3.4427126000000002E-2</v>
      </c>
      <c r="G96" s="311">
        <v>4.1851717999999996E-2</v>
      </c>
      <c r="H96" s="311">
        <v>1.3788528000000001E-2</v>
      </c>
      <c r="I96" s="311">
        <v>1.2330126000000004E-2</v>
      </c>
      <c r="J96" s="311">
        <v>1.5556288000000001E-2</v>
      </c>
      <c r="K96" s="311">
        <v>1.7235660000000003E-2</v>
      </c>
      <c r="L96" s="311">
        <v>1.8075345999999999E-2</v>
      </c>
      <c r="M96" s="311">
        <v>1.0606560000000003E-2</v>
      </c>
      <c r="N96" s="311">
        <v>1.7633406000000004E-2</v>
      </c>
      <c r="O96" s="311">
        <v>1.259529E-2</v>
      </c>
      <c r="P96" s="311">
        <v>1.4009498E-2</v>
      </c>
      <c r="Q96" s="311">
        <v>1.2683678000000004E-2</v>
      </c>
      <c r="R96" s="311">
        <v>1.2639484000000005E-2</v>
      </c>
      <c r="S96" s="311">
        <v>1.3788528000000001E-2</v>
      </c>
      <c r="T96" s="311">
        <v>2.0726986000000003E-2</v>
      </c>
      <c r="U96" s="311">
        <v>2.2627328000000002E-2</v>
      </c>
      <c r="V96" s="311">
        <v>2.7665444000000008E-2</v>
      </c>
      <c r="W96" s="311">
        <v>4.4547552000000011E-2</v>
      </c>
      <c r="X96" s="311">
        <v>4.5829178000000005E-2</v>
      </c>
      <c r="Y96" s="311">
        <v>5.0336966000000011E-2</v>
      </c>
      <c r="Z96" s="311">
        <v>6.2799673999999986E-2</v>
      </c>
      <c r="AA96" s="311">
        <v>6.4924399999999993E-2</v>
      </c>
      <c r="AB96" s="311">
        <v>7.409170000000001E-2</v>
      </c>
      <c r="AC96" s="311">
        <v>9.6454799999999993E-2</v>
      </c>
      <c r="AD96" s="311">
        <v>8.8910800000000026E-2</v>
      </c>
      <c r="AE96" s="311">
        <v>7.9829399999999995E-2</v>
      </c>
      <c r="AF96" s="311">
        <v>8.2931400000000002E-2</v>
      </c>
      <c r="AG96" s="311">
        <v>8.8243700000000036E-2</v>
      </c>
      <c r="AH96" s="311">
        <v>5.8656200000000006E-2</v>
      </c>
      <c r="AI96" s="311">
        <v>0.103635</v>
      </c>
      <c r="AJ96" s="311">
        <v>0.10379780000000001</v>
      </c>
      <c r="AK96" s="311">
        <v>0.10016</v>
      </c>
      <c r="AL96" s="311">
        <v>0.11579318181818181</v>
      </c>
      <c r="AM96" s="311">
        <v>9.8048322580645164E-2</v>
      </c>
      <c r="AN96" s="311">
        <v>8.9240192307692298E-2</v>
      </c>
      <c r="AO96" s="311">
        <v>9.42752866242038E-2</v>
      </c>
      <c r="AP96" s="311">
        <v>0.10385601265822782</v>
      </c>
      <c r="AQ96" s="311">
        <v>9.2598679245282964E-2</v>
      </c>
      <c r="AR96" s="311">
        <v>0.10792237499999996</v>
      </c>
      <c r="AS96" s="311">
        <v>0.10955417701863349</v>
      </c>
      <c r="AT96" s="311">
        <v>0.10751413888888883</v>
      </c>
      <c r="AU96" s="311">
        <v>0.16385286257668705</v>
      </c>
      <c r="AV96" s="311">
        <v>0.11585924999999993</v>
      </c>
      <c r="AW96" s="311">
        <v>0.11868265636363629</v>
      </c>
      <c r="AX96" s="311">
        <v>0.15597502048192757</v>
      </c>
      <c r="AY96" s="311">
        <v>0.13890283652694602</v>
      </c>
      <c r="AZ96" s="311">
        <v>0.12513696964285703</v>
      </c>
      <c r="BA96" s="311">
        <v>0.16908663727810636</v>
      </c>
      <c r="BB96" s="311">
        <v>0.16769151000000002</v>
      </c>
      <c r="BC96" s="311">
        <v>0.15056076842105265</v>
      </c>
      <c r="BD96" s="311">
        <v>0.14749732077017613</v>
      </c>
      <c r="BE96" s="312">
        <v>0.17278664534256852</v>
      </c>
      <c r="BF96" s="285">
        <v>0.16825546242738598</v>
      </c>
      <c r="BG96" s="285">
        <v>3.2123948298542704E-2</v>
      </c>
      <c r="BH96" s="285">
        <v>4.5276413765784574E-3</v>
      </c>
    </row>
    <row r="97" spans="1:60" x14ac:dyDescent="0.15">
      <c r="A97" s="162" t="s">
        <v>106</v>
      </c>
      <c r="B97" s="311">
        <v>0.76070000000000004</v>
      </c>
      <c r="C97" s="311">
        <v>0.79350000000000009</v>
      </c>
      <c r="D97" s="311">
        <v>0.6855</v>
      </c>
      <c r="E97" s="311">
        <v>0.73450000000000004</v>
      </c>
      <c r="F97" s="311">
        <v>0.75350000000000006</v>
      </c>
      <c r="G97" s="311">
        <v>0.75400000000000023</v>
      </c>
      <c r="H97" s="311">
        <v>0.84199999999999997</v>
      </c>
      <c r="I97" s="311">
        <v>0.85099999999999998</v>
      </c>
      <c r="J97" s="311">
        <v>0.66777999999999993</v>
      </c>
      <c r="K97" s="311">
        <v>0.82679999999999998</v>
      </c>
      <c r="L97" s="311">
        <v>0.83406000000000013</v>
      </c>
      <c r="M97" s="311">
        <v>0.83589999999999998</v>
      </c>
      <c r="N97" s="311">
        <v>0.72967999999999988</v>
      </c>
      <c r="O97" s="311">
        <v>0.70047000000000015</v>
      </c>
      <c r="P97" s="311">
        <v>0.80742999999999998</v>
      </c>
      <c r="Q97" s="311">
        <v>0.88292000000000004</v>
      </c>
      <c r="R97" s="311">
        <v>0.87594000000000005</v>
      </c>
      <c r="S97" s="311">
        <v>0.81606000000000012</v>
      </c>
      <c r="T97" s="311">
        <v>0.84272999999999998</v>
      </c>
      <c r="U97" s="311">
        <v>0.71617000000000008</v>
      </c>
      <c r="V97" s="311">
        <v>0.82873999999999992</v>
      </c>
      <c r="W97" s="311">
        <v>0.80815999999999999</v>
      </c>
      <c r="X97" s="311">
        <v>0.74787000000000015</v>
      </c>
      <c r="Y97" s="311">
        <v>0.9029100000000001</v>
      </c>
      <c r="Z97" s="311">
        <v>0.91740999999999995</v>
      </c>
      <c r="AA97" s="311">
        <v>0.86895</v>
      </c>
      <c r="AB97" s="311">
        <v>0.94415999999999989</v>
      </c>
      <c r="AC97" s="311">
        <v>0.80045999999999995</v>
      </c>
      <c r="AD97" s="311">
        <v>0.92579999999999996</v>
      </c>
      <c r="AE97" s="311">
        <v>0.64462000000000008</v>
      </c>
      <c r="AF97" s="311">
        <v>0.78793000000000002</v>
      </c>
      <c r="AG97" s="311">
        <v>0.77173000000000014</v>
      </c>
      <c r="AH97" s="311">
        <v>0.86440000000000006</v>
      </c>
      <c r="AI97" s="311">
        <v>0.89079000000000008</v>
      </c>
      <c r="AJ97" s="311">
        <v>0.83792000000000011</v>
      </c>
      <c r="AK97" s="311">
        <v>0.8446800000000001</v>
      </c>
      <c r="AL97" s="311">
        <v>0.81007538961038961</v>
      </c>
      <c r="AM97" s="311">
        <v>0.79560000000000008</v>
      </c>
      <c r="AN97" s="311">
        <v>0.90693692307692297</v>
      </c>
      <c r="AO97" s="311">
        <v>0.8933153503184712</v>
      </c>
      <c r="AP97" s="311">
        <v>0.7510702133665772</v>
      </c>
      <c r="AQ97" s="311">
        <v>0.85455798286304796</v>
      </c>
      <c r="AR97" s="311">
        <v>0.71249939180796562</v>
      </c>
      <c r="AS97" s="311">
        <v>0.71429497247212193</v>
      </c>
      <c r="AT97" s="311">
        <v>0.6655143008558877</v>
      </c>
      <c r="AU97" s="311">
        <v>0.83073111797106014</v>
      </c>
      <c r="AV97" s="311">
        <v>0.76954112070695435</v>
      </c>
      <c r="AW97" s="311">
        <v>0.71492718246338915</v>
      </c>
      <c r="AX97" s="311">
        <v>0.73118857177085439</v>
      </c>
      <c r="AY97" s="311">
        <v>0.74858757130567899</v>
      </c>
      <c r="AZ97" s="311">
        <v>0.78107516183270875</v>
      </c>
      <c r="BA97" s="311">
        <v>0.71906265499047251</v>
      </c>
      <c r="BB97" s="311">
        <v>0.71362212701400007</v>
      </c>
      <c r="BC97" s="311">
        <v>0.72569232736473688</v>
      </c>
      <c r="BD97" s="311">
        <v>0.65645944053984429</v>
      </c>
      <c r="BE97" s="312">
        <v>0.68866817706858185</v>
      </c>
      <c r="BF97" s="285">
        <v>4.6198024759346534E-2</v>
      </c>
      <c r="BG97" s="285">
        <v>-1.3689836872692318E-3</v>
      </c>
      <c r="BH97" s="285">
        <v>1.80456222588656E-2</v>
      </c>
    </row>
    <row r="98" spans="1:60" x14ac:dyDescent="0.15">
      <c r="A98" s="162" t="s">
        <v>105</v>
      </c>
      <c r="B98" s="311">
        <v>5.8700000000000002E-3</v>
      </c>
      <c r="C98" s="311">
        <v>6.9200000000000008E-3</v>
      </c>
      <c r="D98" s="311">
        <v>7.2500000000000004E-3</v>
      </c>
      <c r="E98" s="311">
        <v>8.0400000000000003E-3</v>
      </c>
      <c r="F98" s="311">
        <v>1.014E-2</v>
      </c>
      <c r="G98" s="311">
        <v>1.2019999999999999E-2</v>
      </c>
      <c r="H98" s="311">
        <v>1.0460000000000002E-2</v>
      </c>
      <c r="I98" s="311">
        <v>1.154E-2</v>
      </c>
      <c r="J98" s="311">
        <v>1.1080000000000001E-2</v>
      </c>
      <c r="K98" s="311">
        <v>1.0060000000000001E-2</v>
      </c>
      <c r="L98" s="311">
        <v>1.0050000000000002E-2</v>
      </c>
      <c r="M98" s="311">
        <v>9.4800000000000006E-3</v>
      </c>
      <c r="N98" s="311">
        <v>7.6900000000000015E-3</v>
      </c>
      <c r="O98" s="311">
        <v>9.0395061728395076E-3</v>
      </c>
      <c r="P98" s="311">
        <v>1.103524130190797E-2</v>
      </c>
      <c r="Q98" s="311">
        <v>1.4087542087542086E-2</v>
      </c>
      <c r="R98" s="311">
        <v>1.5613692480359148E-2</v>
      </c>
      <c r="S98" s="311">
        <v>1.5026711560044894E-2</v>
      </c>
      <c r="T98" s="311">
        <v>1.7492031425364762E-2</v>
      </c>
      <c r="U98" s="311">
        <v>3.4514478114478123E-2</v>
      </c>
      <c r="V98" s="311">
        <v>3.7684175084175084E-2</v>
      </c>
      <c r="W98" s="311">
        <v>4.12060606060606E-2</v>
      </c>
      <c r="X98" s="311">
        <v>4.9658585858585867E-2</v>
      </c>
      <c r="Y98" s="311">
        <v>5.7289337822671156E-2</v>
      </c>
      <c r="Z98" s="311">
        <v>5.2945679012345676E-2</v>
      </c>
      <c r="AA98" s="311">
        <v>4.0266891133557796E-2</v>
      </c>
      <c r="AB98" s="311">
        <v>4.4493153759820429E-2</v>
      </c>
      <c r="AC98" s="311">
        <v>4.2860000000000009E-2</v>
      </c>
      <c r="AD98" s="311">
        <v>4.8530000000000004E-2</v>
      </c>
      <c r="AE98" s="311">
        <v>6.4830000000000013E-2</v>
      </c>
      <c r="AF98" s="311">
        <v>6.2179999999999999E-2</v>
      </c>
      <c r="AG98" s="311">
        <v>5.1840000000000011E-2</v>
      </c>
      <c r="AH98" s="311">
        <v>4.1729999999999996E-2</v>
      </c>
      <c r="AI98" s="311">
        <v>4.4569999999999999E-2</v>
      </c>
      <c r="AJ98" s="311">
        <v>7.551999999999999E-2</v>
      </c>
      <c r="AK98" s="311">
        <v>6.9940000000000002E-2</v>
      </c>
      <c r="AL98" s="311">
        <v>6.0266103896103887E-2</v>
      </c>
      <c r="AM98" s="311">
        <v>5.3451290322580641E-2</v>
      </c>
      <c r="AN98" s="311">
        <v>4.9921153846153837E-2</v>
      </c>
      <c r="AO98" s="311">
        <v>5.4310127388535023E-2</v>
      </c>
      <c r="AP98" s="311">
        <v>5.8169050632911376E-2</v>
      </c>
      <c r="AQ98" s="311">
        <v>6.0843962264150925E-2</v>
      </c>
      <c r="AR98" s="311">
        <v>5.6963812499999975E-2</v>
      </c>
      <c r="AS98" s="311">
        <v>7.4190745341614878E-2</v>
      </c>
      <c r="AT98" s="311">
        <v>6.5072222222222198E-2</v>
      </c>
      <c r="AU98" s="311">
        <v>5.9707546012269901E-2</v>
      </c>
      <c r="AV98" s="311">
        <v>7.5156585365853595E-2</v>
      </c>
      <c r="AW98" s="311">
        <v>8.5781999999999928E-2</v>
      </c>
      <c r="AX98" s="311">
        <v>0.10874705421686738</v>
      </c>
      <c r="AY98" s="311">
        <v>0.12265652694610768</v>
      </c>
      <c r="AZ98" s="311">
        <v>0.12680785714285703</v>
      </c>
      <c r="BA98" s="311">
        <v>0.18128236686390517</v>
      </c>
      <c r="BB98" s="311">
        <v>0.241614</v>
      </c>
      <c r="BC98" s="311">
        <v>0.23553947368421049</v>
      </c>
      <c r="BD98" s="311">
        <v>0.22969675655462118</v>
      </c>
      <c r="BE98" s="312">
        <v>0.1803233218147281</v>
      </c>
      <c r="BF98" s="285">
        <v>-0.21709545297675981</v>
      </c>
      <c r="BG98" s="285">
        <v>0.13442534925711769</v>
      </c>
      <c r="BH98" s="285">
        <v>4.7251298350735093E-3</v>
      </c>
    </row>
    <row r="99" spans="1:60" x14ac:dyDescent="0.15">
      <c r="A99" s="162" t="s">
        <v>104</v>
      </c>
      <c r="B99" s="311">
        <v>0.10018779800000005</v>
      </c>
      <c r="C99" s="311">
        <v>0.10805433000000002</v>
      </c>
      <c r="D99" s="311">
        <v>0.11220856600000001</v>
      </c>
      <c r="E99" s="311">
        <v>0.11773281600000005</v>
      </c>
      <c r="F99" s="311">
        <v>0.11636280200000002</v>
      </c>
      <c r="G99" s="311">
        <v>0.12670419800000002</v>
      </c>
      <c r="H99" s="311">
        <v>0.14393985800000003</v>
      </c>
      <c r="I99" s="311">
        <v>0.15264607600000002</v>
      </c>
      <c r="J99" s="311">
        <v>0.15096670399999998</v>
      </c>
      <c r="K99" s="311">
        <v>0.15188888888888891</v>
      </c>
      <c r="L99" s="311">
        <v>0.16663636363636367</v>
      </c>
      <c r="M99" s="311">
        <v>0.15498989898989901</v>
      </c>
      <c r="N99" s="311">
        <v>0.1472020202020202</v>
      </c>
      <c r="O99" s="311">
        <v>0.15659595959595965</v>
      </c>
      <c r="P99" s="311">
        <v>0.18443434343434345</v>
      </c>
      <c r="Q99" s="311">
        <v>0.19364646464646471</v>
      </c>
      <c r="R99" s="311">
        <v>0.19679797979797983</v>
      </c>
      <c r="S99" s="311">
        <v>0.18304040404040403</v>
      </c>
      <c r="T99" s="311">
        <v>0.19751515151515156</v>
      </c>
      <c r="U99" s="311">
        <v>0.20376767676767682</v>
      </c>
      <c r="V99" s="311">
        <v>0.19707858585858587</v>
      </c>
      <c r="W99" s="311">
        <v>0.22097696969696975</v>
      </c>
      <c r="X99" s="311">
        <v>0.21928555555555557</v>
      </c>
      <c r="Y99" s="311">
        <v>0.22962656565656567</v>
      </c>
      <c r="Z99" s="311">
        <v>0.22558858585858593</v>
      </c>
      <c r="AA99" s="311">
        <v>0.23185303030303031</v>
      </c>
      <c r="AB99" s="311">
        <v>0.22894464646464649</v>
      </c>
      <c r="AC99" s="311">
        <v>0.21092666666666668</v>
      </c>
      <c r="AD99" s="311">
        <v>0.23492898989898992</v>
      </c>
      <c r="AE99" s="311">
        <v>0.25837080808080809</v>
      </c>
      <c r="AF99" s="311">
        <v>0.27534757575757574</v>
      </c>
      <c r="AG99" s="311">
        <v>0.26182929292929291</v>
      </c>
      <c r="AH99" s="311">
        <v>0.23258161616161624</v>
      </c>
      <c r="AI99" s="311">
        <v>0.25319333333333338</v>
      </c>
      <c r="AJ99" s="311">
        <v>0.22919535353535359</v>
      </c>
      <c r="AK99" s="311">
        <v>0.24434969696969699</v>
      </c>
      <c r="AL99" s="311">
        <v>0.21540374852420308</v>
      </c>
      <c r="AM99" s="311">
        <v>0.24552082699061581</v>
      </c>
      <c r="AN99" s="311">
        <v>0.23168511993036131</v>
      </c>
      <c r="AO99" s="311">
        <v>0.26546072514620722</v>
      </c>
      <c r="AP99" s="311">
        <v>0.22589341477733019</v>
      </c>
      <c r="AQ99" s="311">
        <v>0.22683664965694678</v>
      </c>
      <c r="AR99" s="311">
        <v>0.22606227242159083</v>
      </c>
      <c r="AS99" s="311">
        <v>0.21236910925877009</v>
      </c>
      <c r="AT99" s="311">
        <v>0.22872027821083046</v>
      </c>
      <c r="AU99" s="311">
        <v>0.23209542669407696</v>
      </c>
      <c r="AV99" s="311">
        <v>0.23426415166277706</v>
      </c>
      <c r="AW99" s="311">
        <v>0.2123144467833317</v>
      </c>
      <c r="AX99" s="311">
        <v>0.21225591327532506</v>
      </c>
      <c r="AY99" s="311">
        <v>0.22279420936759795</v>
      </c>
      <c r="AZ99" s="311">
        <v>0.22339769406250928</v>
      </c>
      <c r="BA99" s="311">
        <v>0.23468308557899706</v>
      </c>
      <c r="BB99" s="311">
        <v>0.22455261751767094</v>
      </c>
      <c r="BC99" s="311">
        <v>0.23525017981306789</v>
      </c>
      <c r="BD99" s="311">
        <v>0.22800488713762607</v>
      </c>
      <c r="BE99" s="312">
        <v>0.21520136378432864</v>
      </c>
      <c r="BF99" s="285">
        <v>-5.8733413084594899E-2</v>
      </c>
      <c r="BG99" s="285">
        <v>-3.1322102166864152E-4</v>
      </c>
      <c r="BH99" s="285">
        <v>5.6390619601085143E-3</v>
      </c>
    </row>
    <row r="100" spans="1:60" x14ac:dyDescent="0.15">
      <c r="A100" s="162" t="s">
        <v>103</v>
      </c>
      <c r="B100" s="311">
        <v>2.1964418000000003E-2</v>
      </c>
      <c r="C100" s="311">
        <v>2.1964418000000003E-2</v>
      </c>
      <c r="D100" s="311">
        <v>2.6030266000000003E-2</v>
      </c>
      <c r="E100" s="311">
        <v>3.1289351999999999E-2</v>
      </c>
      <c r="F100" s="311">
        <v>3.3012918000000009E-2</v>
      </c>
      <c r="G100" s="311">
        <v>2.9212234000000004E-2</v>
      </c>
      <c r="H100" s="311">
        <v>3.8139422000000006E-2</v>
      </c>
      <c r="I100" s="311">
        <v>4.0128152000000007E-2</v>
      </c>
      <c r="J100" s="311">
        <v>4.2337852000000002E-2</v>
      </c>
      <c r="K100" s="311">
        <v>4.2558822000000003E-2</v>
      </c>
      <c r="L100" s="311">
        <v>4.8966952000000001E-2</v>
      </c>
      <c r="M100" s="311">
        <v>5.3165382000000025E-2</v>
      </c>
      <c r="N100" s="311">
        <v>6.3153226000000007E-2</v>
      </c>
      <c r="O100" s="311">
        <v>7.8400156000000026E-2</v>
      </c>
      <c r="P100" s="311">
        <v>8.4764092000000013E-2</v>
      </c>
      <c r="Q100" s="311">
        <v>8.8874134000000007E-2</v>
      </c>
      <c r="R100" s="311">
        <v>9.2807399999999998E-2</v>
      </c>
      <c r="S100" s="311">
        <v>0.10443042200000002</v>
      </c>
      <c r="T100" s="311">
        <v>0.12095897800000001</v>
      </c>
      <c r="U100" s="311">
        <v>0.12537837800000001</v>
      </c>
      <c r="V100" s="311">
        <v>0.130239718</v>
      </c>
      <c r="W100" s="311">
        <v>0.12453869200000002</v>
      </c>
      <c r="X100" s="311">
        <v>0.16373877000000001</v>
      </c>
      <c r="Y100" s="311">
        <v>0.17164949600000007</v>
      </c>
      <c r="Z100" s="311">
        <v>0.17443371800000002</v>
      </c>
      <c r="AA100" s="311">
        <v>0.170854004</v>
      </c>
      <c r="AB100" s="311">
        <v>0.18283057799999999</v>
      </c>
      <c r="AC100" s="311">
        <v>0.19944752200000002</v>
      </c>
      <c r="AD100" s="311">
        <v>0.21933482200000004</v>
      </c>
      <c r="AE100" s="311">
        <v>0.21526897400000003</v>
      </c>
      <c r="AF100" s="311">
        <v>0.22746651800000001</v>
      </c>
      <c r="AG100" s="311">
        <v>0.24797253400000002</v>
      </c>
      <c r="AH100" s="311">
        <v>0.18446575600000004</v>
      </c>
      <c r="AI100" s="311">
        <v>0.24107827000000004</v>
      </c>
      <c r="AJ100" s="311">
        <v>0.21504800400000001</v>
      </c>
      <c r="AK100" s="311">
        <v>0.17558276200000006</v>
      </c>
      <c r="AL100" s="311">
        <v>0.18173118050649351</v>
      </c>
      <c r="AM100" s="311">
        <v>0.20154174735483874</v>
      </c>
      <c r="AN100" s="311">
        <v>0.2412447115384615</v>
      </c>
      <c r="AO100" s="311">
        <v>0.25548076433121014</v>
      </c>
      <c r="AP100" s="311">
        <v>0.29728127993580211</v>
      </c>
      <c r="AQ100" s="311">
        <v>0.29109338042676763</v>
      </c>
      <c r="AR100" s="311">
        <v>0.30292791063834063</v>
      </c>
      <c r="AS100" s="311">
        <v>0.25980601338328263</v>
      </c>
      <c r="AT100" s="311">
        <v>0.27148756961231596</v>
      </c>
      <c r="AU100" s="311">
        <v>0.27981148561416169</v>
      </c>
      <c r="AV100" s="311">
        <v>0.2854235467775596</v>
      </c>
      <c r="AW100" s="311">
        <v>9.9649735282550028E-2</v>
      </c>
      <c r="AX100" s="311">
        <v>0.29020122308492624</v>
      </c>
      <c r="AY100" s="311">
        <v>0.29662124252429123</v>
      </c>
      <c r="AZ100" s="311">
        <v>0.29852732202022364</v>
      </c>
      <c r="BA100" s="311">
        <v>0.31304019239149111</v>
      </c>
      <c r="BB100" s="311">
        <v>0.27183660307557972</v>
      </c>
      <c r="BC100" s="311">
        <v>0.26376665394584398</v>
      </c>
      <c r="BD100" s="311">
        <v>0.32362587563251383</v>
      </c>
      <c r="BE100" s="312">
        <v>0.35781863681152315</v>
      </c>
      <c r="BF100" s="285">
        <v>0.10263429821681092</v>
      </c>
      <c r="BG100" s="285">
        <v>1.772238938192916E-2</v>
      </c>
      <c r="BH100" s="285">
        <v>9.376155559515471E-3</v>
      </c>
    </row>
    <row r="101" spans="1:60" x14ac:dyDescent="0.15">
      <c r="A101" s="162" t="s">
        <v>102</v>
      </c>
      <c r="B101" s="311">
        <v>1.55E-2</v>
      </c>
      <c r="C101" s="311">
        <v>1.52E-2</v>
      </c>
      <c r="D101" s="311">
        <v>1.6800000000000002E-2</v>
      </c>
      <c r="E101" s="311">
        <v>1.72E-2</v>
      </c>
      <c r="F101" s="311">
        <v>1.8149999999999999E-2</v>
      </c>
      <c r="G101" s="311">
        <v>2.0969999999999999E-2</v>
      </c>
      <c r="H101" s="311">
        <v>1.933E-2</v>
      </c>
      <c r="I101" s="311">
        <v>2.2069999999999999E-2</v>
      </c>
      <c r="J101" s="311">
        <v>2.3739999999999997E-2</v>
      </c>
      <c r="K101" s="311">
        <v>2.051E-2</v>
      </c>
      <c r="L101" s="311">
        <v>2.2720000000000004E-2</v>
      </c>
      <c r="M101" s="311">
        <v>2.7949999999999999E-2</v>
      </c>
      <c r="N101" s="311">
        <v>2.1139999999999999E-2</v>
      </c>
      <c r="O101" s="311">
        <v>2.8110000000000003E-2</v>
      </c>
      <c r="P101" s="311">
        <v>2.8810000000000002E-2</v>
      </c>
      <c r="Q101" s="311">
        <v>3.5220000000000001E-2</v>
      </c>
      <c r="R101" s="311">
        <v>3.7249999999999998E-2</v>
      </c>
      <c r="S101" s="311">
        <v>3.7730000000000007E-2</v>
      </c>
      <c r="T101" s="311">
        <v>3.968E-2</v>
      </c>
      <c r="U101" s="311">
        <v>5.2780000000000007E-2</v>
      </c>
      <c r="V101" s="311">
        <v>5.5530000000000003E-2</v>
      </c>
      <c r="W101" s="311">
        <v>6.0170000000000008E-2</v>
      </c>
      <c r="X101" s="311">
        <v>5.2470000000000003E-2</v>
      </c>
      <c r="Y101" s="311">
        <v>6.2640000000000001E-2</v>
      </c>
      <c r="Z101" s="311">
        <v>6.4849999999999991E-2</v>
      </c>
      <c r="AA101" s="311">
        <v>6.0620000000000007E-2</v>
      </c>
      <c r="AB101" s="311">
        <v>5.1450000000000003E-2</v>
      </c>
      <c r="AC101" s="311">
        <v>4.4400000000000009E-2</v>
      </c>
      <c r="AD101" s="311">
        <v>5.0299999999999997E-2</v>
      </c>
      <c r="AE101" s="311">
        <v>5.8620000000000005E-2</v>
      </c>
      <c r="AF101" s="311">
        <v>6.2320000000000007E-2</v>
      </c>
      <c r="AG101" s="311">
        <v>7.0300000000000001E-2</v>
      </c>
      <c r="AH101" s="311">
        <v>6.0690000000000008E-2</v>
      </c>
      <c r="AI101" s="311">
        <v>5.0659999999999997E-2</v>
      </c>
      <c r="AJ101" s="311">
        <v>7.8400000000000011E-2</v>
      </c>
      <c r="AK101" s="311">
        <v>7.798999999999999E-2</v>
      </c>
      <c r="AL101" s="311">
        <v>7.0578701298701307E-2</v>
      </c>
      <c r="AM101" s="311">
        <v>6.9422249612903233E-2</v>
      </c>
      <c r="AN101" s="311">
        <v>7.7184773076923049E-2</v>
      </c>
      <c r="AO101" s="311">
        <v>8.3737591910827996E-2</v>
      </c>
      <c r="AP101" s="311">
        <v>8.1213687911392385E-2</v>
      </c>
      <c r="AQ101" s="311">
        <v>9.5643408113207512E-2</v>
      </c>
      <c r="AR101" s="311">
        <v>8.1887828062499973E-2</v>
      </c>
      <c r="AS101" s="311">
        <v>9.3534639875776343E-2</v>
      </c>
      <c r="AT101" s="311">
        <v>9.2438132777777723E-2</v>
      </c>
      <c r="AU101" s="311">
        <v>7.3246684969325099E-2</v>
      </c>
      <c r="AV101" s="311">
        <v>9.0470877804877961E-2</v>
      </c>
      <c r="AW101" s="311">
        <v>9.5065242545454468E-2</v>
      </c>
      <c r="AX101" s="311">
        <v>9.234663397590355E-2</v>
      </c>
      <c r="AY101" s="311">
        <v>8.3712740658682547E-2</v>
      </c>
      <c r="AZ101" s="311">
        <v>7.891410321428563E-2</v>
      </c>
      <c r="BA101" s="311">
        <v>7.3430177218934842E-2</v>
      </c>
      <c r="BB101" s="311">
        <v>8.6497191000000015E-2</v>
      </c>
      <c r="BC101" s="311">
        <v>8.3959942018365652E-2</v>
      </c>
      <c r="BD101" s="311">
        <v>7.1542280180253992E-2</v>
      </c>
      <c r="BE101" s="312">
        <v>6.3876870791836737E-2</v>
      </c>
      <c r="BF101" s="285">
        <v>-0.10958465872265721</v>
      </c>
      <c r="BG101" s="285">
        <v>-2.5299561716210395E-2</v>
      </c>
      <c r="BH101" s="285">
        <v>1.6738073861558122E-3</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0</v>
      </c>
      <c r="X102" s="311">
        <v>0</v>
      </c>
      <c r="Y102" s="311">
        <v>0</v>
      </c>
      <c r="Z102" s="311">
        <v>0</v>
      </c>
      <c r="AA102" s="311">
        <v>0</v>
      </c>
      <c r="AB102" s="311">
        <v>0</v>
      </c>
      <c r="AC102" s="311">
        <v>0</v>
      </c>
      <c r="AD102" s="311">
        <v>0</v>
      </c>
      <c r="AE102" s="311">
        <v>0</v>
      </c>
      <c r="AF102" s="311">
        <v>0</v>
      </c>
      <c r="AG102" s="311">
        <v>0</v>
      </c>
      <c r="AH102" s="311">
        <v>0</v>
      </c>
      <c r="AI102" s="311">
        <v>0</v>
      </c>
      <c r="AJ102" s="311">
        <v>0</v>
      </c>
      <c r="AK102" s="311">
        <v>0</v>
      </c>
      <c r="AL102" s="311">
        <v>0</v>
      </c>
      <c r="AM102" s="311">
        <v>0</v>
      </c>
      <c r="AN102" s="311">
        <v>0</v>
      </c>
      <c r="AO102" s="311">
        <v>0</v>
      </c>
      <c r="AP102" s="311">
        <v>0</v>
      </c>
      <c r="AQ102" s="311">
        <v>0</v>
      </c>
      <c r="AR102" s="311">
        <v>0</v>
      </c>
      <c r="AS102" s="311">
        <v>0</v>
      </c>
      <c r="AT102" s="311">
        <v>0</v>
      </c>
      <c r="AU102" s="311">
        <v>0</v>
      </c>
      <c r="AV102" s="311">
        <v>0</v>
      </c>
      <c r="AW102" s="311">
        <v>0</v>
      </c>
      <c r="AX102" s="311">
        <v>0</v>
      </c>
      <c r="AY102" s="311">
        <v>0</v>
      </c>
      <c r="AZ102" s="311">
        <v>0</v>
      </c>
      <c r="BA102" s="311">
        <v>0</v>
      </c>
      <c r="BB102" s="311">
        <v>0</v>
      </c>
      <c r="BC102" s="311">
        <v>0</v>
      </c>
      <c r="BD102" s="311">
        <v>0</v>
      </c>
      <c r="BE102" s="312">
        <v>0</v>
      </c>
      <c r="BF102" s="285">
        <v>0</v>
      </c>
      <c r="BG102" s="285">
        <v>0</v>
      </c>
      <c r="BH102" s="285">
        <v>0</v>
      </c>
    </row>
    <row r="103" spans="1:60" x14ac:dyDescent="0.15">
      <c r="A103" s="162" t="s">
        <v>100</v>
      </c>
      <c r="B103" s="311">
        <v>7.1042700000000002E-3</v>
      </c>
      <c r="C103" s="311">
        <v>9.8532200000000011E-3</v>
      </c>
      <c r="D103" s="311">
        <v>9.5317100000000005E-3</v>
      </c>
      <c r="E103" s="311">
        <v>9.2948299999999987E-3</v>
      </c>
      <c r="F103" s="311">
        <v>1.4285120000000002E-2</v>
      </c>
      <c r="G103" s="311">
        <v>1.2206840000000002E-2</v>
      </c>
      <c r="H103" s="311">
        <v>1.319976E-2</v>
      </c>
      <c r="I103" s="311">
        <v>1.3680760000000004E-2</v>
      </c>
      <c r="J103" s="311">
        <v>1.2844649999999999E-2</v>
      </c>
      <c r="K103" s="311">
        <v>1.9058580000000002E-2</v>
      </c>
      <c r="L103" s="311">
        <v>1.682809E-2</v>
      </c>
      <c r="M103" s="311">
        <v>1.7886610000000001E-2</v>
      </c>
      <c r="N103" s="311">
        <v>1.3927290000000002E-2</v>
      </c>
      <c r="O103" s="311">
        <v>1.8075239999999996E-2</v>
      </c>
      <c r="P103" s="311">
        <v>2.2961680000000002E-2</v>
      </c>
      <c r="Q103" s="311">
        <v>1.9203749999999999E-2</v>
      </c>
      <c r="R103" s="311">
        <v>2.5977070000000005E-2</v>
      </c>
      <c r="S103" s="311">
        <v>1.7153620000000001E-2</v>
      </c>
      <c r="T103" s="311">
        <v>2.2941910000000003E-2</v>
      </c>
      <c r="U103" s="311">
        <v>1.9981430000000008E-2</v>
      </c>
      <c r="V103" s="311">
        <v>3.1849660000000002E-2</v>
      </c>
      <c r="W103" s="311">
        <v>3.1098800000000003E-2</v>
      </c>
      <c r="X103" s="311">
        <v>3.9653710000000002E-2</v>
      </c>
      <c r="Y103" s="311">
        <v>1.9872320000000002E-2</v>
      </c>
      <c r="Z103" s="311">
        <v>2.963969E-2</v>
      </c>
      <c r="AA103" s="311">
        <v>4.6839459999999999E-2</v>
      </c>
      <c r="AB103" s="311">
        <v>3.486046000000001E-2</v>
      </c>
      <c r="AC103" s="311">
        <v>3.0974479999999992E-2</v>
      </c>
      <c r="AD103" s="311">
        <v>4.2275489999999999E-2</v>
      </c>
      <c r="AE103" s="311">
        <v>2.346092E-2</v>
      </c>
      <c r="AF103" s="311">
        <v>2.7599229999999999E-2</v>
      </c>
      <c r="AG103" s="311">
        <v>2.4243570000000002E-2</v>
      </c>
      <c r="AH103" s="311">
        <v>2.8139920000000002E-2</v>
      </c>
      <c r="AI103" s="311">
        <v>4.2794179999999987E-2</v>
      </c>
      <c r="AJ103" s="311">
        <v>4.1592600000000007E-2</v>
      </c>
      <c r="AK103" s="311">
        <v>4.0095530000000011E-2</v>
      </c>
      <c r="AL103" s="311">
        <v>2.3148093183311687E-2</v>
      </c>
      <c r="AM103" s="311">
        <v>3.1910645380645156E-2</v>
      </c>
      <c r="AN103" s="311">
        <v>4.7916231195000013E-2</v>
      </c>
      <c r="AO103" s="311">
        <v>4.201242787261146E-2</v>
      </c>
      <c r="AP103" s="311">
        <v>3.5570559369303784E-2</v>
      </c>
      <c r="AQ103" s="311">
        <v>3.3366872640566037E-2</v>
      </c>
      <c r="AR103" s="311">
        <v>3.472764560887498E-2</v>
      </c>
      <c r="AS103" s="311">
        <v>2.9175596618198747E-2</v>
      </c>
      <c r="AT103" s="311">
        <v>2.65688388561111E-2</v>
      </c>
      <c r="AU103" s="311">
        <v>3.4560815650122673E-2</v>
      </c>
      <c r="AV103" s="311">
        <v>4.2892872947012176E-2</v>
      </c>
      <c r="AW103" s="311">
        <v>3.6803809069404496E-2</v>
      </c>
      <c r="AX103" s="311">
        <v>3.9533609471725288E-2</v>
      </c>
      <c r="AY103" s="311">
        <v>2.5207609727320585E-2</v>
      </c>
      <c r="AZ103" s="311">
        <v>1.9541372253885525E-2</v>
      </c>
      <c r="BA103" s="311">
        <v>2.5768053710905715E-2</v>
      </c>
      <c r="BB103" s="311">
        <v>2.5279384329000003E-2</v>
      </c>
      <c r="BC103" s="311">
        <v>3.0057949074399473E-2</v>
      </c>
      <c r="BD103" s="311">
        <v>2.4859340734142674E-2</v>
      </c>
      <c r="BE103" s="312">
        <v>3.4442802677551017E-2</v>
      </c>
      <c r="BF103" s="285">
        <v>0.38172194615485755</v>
      </c>
      <c r="BG103" s="285">
        <v>-6.6284831338266903E-3</v>
      </c>
      <c r="BH103" s="285">
        <v>9.0252726545520824E-4</v>
      </c>
    </row>
    <row r="104" spans="1:60" x14ac:dyDescent="0.15">
      <c r="A104" s="162" t="s">
        <v>99</v>
      </c>
      <c r="B104" s="311">
        <v>3.65E-3</v>
      </c>
      <c r="C104" s="311">
        <v>3.9900000000000005E-3</v>
      </c>
      <c r="D104" s="311">
        <v>4.0999999999999995E-3</v>
      </c>
      <c r="E104" s="311">
        <v>4.7400000000000003E-3</v>
      </c>
      <c r="F104" s="311">
        <v>5.490000000000001E-3</v>
      </c>
      <c r="G104" s="311">
        <v>7.4030000000000007E-3</v>
      </c>
      <c r="H104" s="311">
        <v>8.2550000000000002E-3</v>
      </c>
      <c r="I104" s="311">
        <v>8.4710000000000011E-3</v>
      </c>
      <c r="J104" s="311">
        <v>6.9570000000000014E-3</v>
      </c>
      <c r="K104" s="311">
        <v>9.9760000000000005E-3</v>
      </c>
      <c r="L104" s="311">
        <v>1.0766000000000001E-2</v>
      </c>
      <c r="M104" s="311">
        <v>1.1095000000000001E-2</v>
      </c>
      <c r="N104" s="311">
        <v>1.2138999999999999E-2</v>
      </c>
      <c r="O104" s="311">
        <v>1.3663000000000002E-2</v>
      </c>
      <c r="P104" s="311">
        <v>1.4618000000000001E-2</v>
      </c>
      <c r="Q104" s="311">
        <v>1.4801000000000002E-2</v>
      </c>
      <c r="R104" s="311">
        <v>1.5716000000000001E-2</v>
      </c>
      <c r="S104" s="311">
        <v>1.6076E-2</v>
      </c>
      <c r="T104" s="311">
        <v>1.2172000000000001E-2</v>
      </c>
      <c r="U104" s="311">
        <v>2.0922E-2</v>
      </c>
      <c r="V104" s="311">
        <v>2.3955999999999998E-2</v>
      </c>
      <c r="W104" s="311">
        <v>2.6450999999999995E-2</v>
      </c>
      <c r="X104" s="311">
        <v>2.1770000000000001E-2</v>
      </c>
      <c r="Y104" s="311">
        <v>2.5966999999999994E-2</v>
      </c>
      <c r="Z104" s="311">
        <v>2.8012000000000002E-2</v>
      </c>
      <c r="AA104" s="311">
        <v>3.1448000000000004E-2</v>
      </c>
      <c r="AB104" s="311">
        <v>3.1165999999999999E-2</v>
      </c>
      <c r="AC104" s="311">
        <v>2.8999000000000004E-2</v>
      </c>
      <c r="AD104" s="311">
        <v>3.7960000000000001E-2</v>
      </c>
      <c r="AE104" s="311">
        <v>4.0890999999999997E-2</v>
      </c>
      <c r="AF104" s="311">
        <v>4.5141000000000014E-2</v>
      </c>
      <c r="AG104" s="311">
        <v>3.2518999999999999E-2</v>
      </c>
      <c r="AH104" s="311">
        <v>3.4472700000000002E-2</v>
      </c>
      <c r="AI104" s="311">
        <v>3.9149500000000004E-2</v>
      </c>
      <c r="AJ104" s="311">
        <v>4.1774936009200014E-2</v>
      </c>
      <c r="AK104" s="311">
        <v>3.2042075883600002E-2</v>
      </c>
      <c r="AL104" s="311">
        <v>3.0975979350027268E-2</v>
      </c>
      <c r="AM104" s="311">
        <v>2.6655676574341928E-2</v>
      </c>
      <c r="AN104" s="311">
        <v>3.2549197237326917E-2</v>
      </c>
      <c r="AO104" s="311">
        <v>2.8935736916961774E-2</v>
      </c>
      <c r="AP104" s="311">
        <v>3.3500528636274673E-2</v>
      </c>
      <c r="AQ104" s="311">
        <v>4.4681551123867909E-2</v>
      </c>
      <c r="AR104" s="311">
        <v>3.7833775096443735E-2</v>
      </c>
      <c r="AS104" s="311">
        <v>3.9335187288778863E-2</v>
      </c>
      <c r="AT104" s="311">
        <v>3.6749382341566654E-2</v>
      </c>
      <c r="AU104" s="311">
        <v>5.2982672776862541E-2</v>
      </c>
      <c r="AV104" s="311">
        <v>4.2764355165139011E-2</v>
      </c>
      <c r="AW104" s="311">
        <v>3.0620061749083612E-2</v>
      </c>
      <c r="AX104" s="311">
        <v>6.3865909991559E-2</v>
      </c>
      <c r="AY104" s="311">
        <v>4.180151041077123E-2</v>
      </c>
      <c r="AZ104" s="311">
        <v>5.4459712499999938E-2</v>
      </c>
      <c r="BA104" s="311">
        <v>3.8309208284023628E-2</v>
      </c>
      <c r="BB104" s="311">
        <v>3.6282239999999993E-2</v>
      </c>
      <c r="BC104" s="311">
        <v>5.7365694736842096E-2</v>
      </c>
      <c r="BD104" s="311">
        <v>4.3175141626667406E-2</v>
      </c>
      <c r="BE104" s="312">
        <v>4.4197154929281814E-2</v>
      </c>
      <c r="BF104" s="285">
        <v>2.0874420204625377E-2</v>
      </c>
      <c r="BG104" s="285">
        <v>1.624488492545928E-2</v>
      </c>
      <c r="BH104" s="285">
        <v>1.1581269315584376E-3</v>
      </c>
    </row>
    <row r="105" spans="1:60" x14ac:dyDescent="0.15">
      <c r="A105" s="162" t="s">
        <v>98</v>
      </c>
      <c r="B105" s="311">
        <v>2.5860000000000005E-2</v>
      </c>
      <c r="C105" s="311">
        <v>2.6610000000000002E-2</v>
      </c>
      <c r="D105" s="311">
        <v>2.6339999999999999E-2</v>
      </c>
      <c r="E105" s="311">
        <v>3.8640000000000001E-2</v>
      </c>
      <c r="F105" s="311">
        <v>3.0520000000000002E-2</v>
      </c>
      <c r="G105" s="311">
        <v>2.8649999999999998E-2</v>
      </c>
      <c r="H105" s="311">
        <v>3.0910000000000003E-2</v>
      </c>
      <c r="I105" s="311">
        <v>3.6359999999999996E-2</v>
      </c>
      <c r="J105" s="311">
        <v>3.3989999999999999E-2</v>
      </c>
      <c r="K105" s="311">
        <v>4.7049999999999995E-2</v>
      </c>
      <c r="L105" s="311">
        <v>5.2610000000000004E-2</v>
      </c>
      <c r="M105" s="311">
        <v>4.2819999999999997E-2</v>
      </c>
      <c r="N105" s="311">
        <v>4.0229999999999995E-2</v>
      </c>
      <c r="O105" s="311">
        <v>4.966000000000001E-2</v>
      </c>
      <c r="P105" s="311">
        <v>4.5670000000000009E-2</v>
      </c>
      <c r="Q105" s="311">
        <v>2.9260000000000005E-2</v>
      </c>
      <c r="R105" s="311">
        <v>4.7910000000000008E-2</v>
      </c>
      <c r="S105" s="311">
        <v>4.7812242439999993E-2</v>
      </c>
      <c r="T105" s="311">
        <v>4.9877501390000002E-2</v>
      </c>
      <c r="U105" s="311">
        <v>4.3853020569999991E-2</v>
      </c>
      <c r="V105" s="311">
        <v>6.0011297400000017E-2</v>
      </c>
      <c r="W105" s="311">
        <v>6.1299213309999989E-2</v>
      </c>
      <c r="X105" s="311">
        <v>5.508951108E-2</v>
      </c>
      <c r="Y105" s="311">
        <v>4.6738656460000014E-2</v>
      </c>
      <c r="Z105" s="311">
        <v>4.8634553040000007E-2</v>
      </c>
      <c r="AA105" s="311">
        <v>6.3811797000000003E-2</v>
      </c>
      <c r="AB105" s="311">
        <v>3.8536473140000013E-2</v>
      </c>
      <c r="AC105" s="311">
        <v>6.5559928560000022E-2</v>
      </c>
      <c r="AD105" s="311">
        <v>4.1088311169999989E-2</v>
      </c>
      <c r="AE105" s="311">
        <v>5.0615251360000002E-2</v>
      </c>
      <c r="AF105" s="311">
        <v>4.8394620020000001E-2</v>
      </c>
      <c r="AG105" s="311">
        <v>4.7430541579999999E-2</v>
      </c>
      <c r="AH105" s="311">
        <v>5.2454823369999994E-2</v>
      </c>
      <c r="AI105" s="311">
        <v>6.2018574910000013E-2</v>
      </c>
      <c r="AJ105" s="311">
        <v>5.0510247150000007E-2</v>
      </c>
      <c r="AK105" s="311">
        <v>4.5599803519999996E-2</v>
      </c>
      <c r="AL105" s="311">
        <v>5.0572439519610393E-2</v>
      </c>
      <c r="AM105" s="311">
        <v>2.7430443047032255E-2</v>
      </c>
      <c r="AN105" s="311">
        <v>2.9761603448076913E-2</v>
      </c>
      <c r="AO105" s="311">
        <v>3.1280890744777065E-2</v>
      </c>
      <c r="AP105" s="311">
        <v>3.9425326594177204E-2</v>
      </c>
      <c r="AQ105" s="311">
        <v>3.9340733795660353E-2</v>
      </c>
      <c r="AR105" s="311">
        <v>4.2242820966562483E-2</v>
      </c>
      <c r="AS105" s="311">
        <v>4.0911869054347808E-2</v>
      </c>
      <c r="AT105" s="311">
        <v>3.5400499572222209E-2</v>
      </c>
      <c r="AU105" s="311">
        <v>3.9367944774110396E-2</v>
      </c>
      <c r="AV105" s="311">
        <v>3.7314521606524376E-2</v>
      </c>
      <c r="AW105" s="311">
        <v>5.2572264738545427E-2</v>
      </c>
      <c r="AX105" s="311">
        <v>4.9982055862228869E-2</v>
      </c>
      <c r="AY105" s="311">
        <v>3.9558854697844266E-2</v>
      </c>
      <c r="AZ105" s="311">
        <v>4.0710259352678538E-2</v>
      </c>
      <c r="BA105" s="311">
        <v>5.9407825519171543E-2</v>
      </c>
      <c r="BB105" s="311">
        <v>4.9021333082999989E-2</v>
      </c>
      <c r="BC105" s="311">
        <v>4.0098384517894735E-2</v>
      </c>
      <c r="BD105" s="311">
        <v>4.9428414201917244E-2</v>
      </c>
      <c r="BE105" s="312">
        <v>2.6840341394285715E-2</v>
      </c>
      <c r="BF105" s="285">
        <v>-0.4584692315064629</v>
      </c>
      <c r="BG105" s="285">
        <v>3.3943312710654983E-2</v>
      </c>
      <c r="BH105" s="285">
        <v>7.0331500456719876E-4</v>
      </c>
    </row>
    <row r="106" spans="1:60" x14ac:dyDescent="0.15">
      <c r="A106" s="162" t="s">
        <v>97</v>
      </c>
      <c r="B106" s="311">
        <v>8.4100000000000008E-3</v>
      </c>
      <c r="C106" s="311">
        <v>1.064E-2</v>
      </c>
      <c r="D106" s="311">
        <v>1.3680000000000001E-2</v>
      </c>
      <c r="E106" s="311">
        <v>1.405E-2</v>
      </c>
      <c r="F106" s="311">
        <v>1.0460000000000002E-2</v>
      </c>
      <c r="G106" s="311">
        <v>1.7870000000000004E-2</v>
      </c>
      <c r="H106" s="311">
        <v>2.0480000000000002E-2</v>
      </c>
      <c r="I106" s="311">
        <v>1.728E-2</v>
      </c>
      <c r="J106" s="311">
        <v>1.8800000000000001E-2</v>
      </c>
      <c r="K106" s="311">
        <v>2.4580000000000005E-2</v>
      </c>
      <c r="L106" s="311">
        <v>3.3989999999999999E-2</v>
      </c>
      <c r="M106" s="311">
        <v>3.637E-2</v>
      </c>
      <c r="N106" s="311">
        <v>3.2649999999999998E-2</v>
      </c>
      <c r="O106" s="311">
        <v>2.1100000000000001E-2</v>
      </c>
      <c r="P106" s="311">
        <v>3.2629999999999999E-2</v>
      </c>
      <c r="Q106" s="311">
        <v>1.2730000000000002E-2</v>
      </c>
      <c r="R106" s="311">
        <v>2.9740000000000003E-2</v>
      </c>
      <c r="S106" s="311">
        <v>3.8359999999999998E-2</v>
      </c>
      <c r="T106" s="311">
        <v>3.6600000000000001E-2</v>
      </c>
      <c r="U106" s="311">
        <v>4.0810000000000006E-2</v>
      </c>
      <c r="V106" s="311">
        <v>3.6909999999999998E-2</v>
      </c>
      <c r="W106" s="311">
        <v>5.5316999999999998E-2</v>
      </c>
      <c r="X106" s="311">
        <v>4.0562299999999996E-2</v>
      </c>
      <c r="Y106" s="311">
        <v>3.7181700000000005E-2</v>
      </c>
      <c r="Z106" s="311">
        <v>5.51221E-2</v>
      </c>
      <c r="AA106" s="311">
        <v>4.9001100000000006E-2</v>
      </c>
      <c r="AB106" s="311">
        <v>4.5053500000000017E-2</v>
      </c>
      <c r="AC106" s="311">
        <v>4.1589400000000006E-2</v>
      </c>
      <c r="AD106" s="311">
        <v>3.6125010000000013E-2</v>
      </c>
      <c r="AE106" s="311">
        <v>4.4036020000000002E-2</v>
      </c>
      <c r="AF106" s="311">
        <v>6.593011E-2</v>
      </c>
      <c r="AG106" s="311">
        <v>7.2150019999999995E-2</v>
      </c>
      <c r="AH106" s="311">
        <v>7.0819999999999994E-2</v>
      </c>
      <c r="AI106" s="311">
        <v>5.0888220000000005E-2</v>
      </c>
      <c r="AJ106" s="311">
        <v>3.4096680000000004E-2</v>
      </c>
      <c r="AK106" s="311">
        <v>5.8914439999999998E-2</v>
      </c>
      <c r="AL106" s="311">
        <v>6.1342518506493506E-2</v>
      </c>
      <c r="AM106" s="311">
        <v>7.2718827096774158E-2</v>
      </c>
      <c r="AN106" s="311">
        <v>7.0691443269230769E-2</v>
      </c>
      <c r="AO106" s="311">
        <v>5.7460699490445848E-2</v>
      </c>
      <c r="AP106" s="311">
        <v>5.4917132468354425E-2</v>
      </c>
      <c r="AQ106" s="311">
        <v>7.6500481132075429E-2</v>
      </c>
      <c r="AR106" s="311">
        <v>7.6130476312499973E-2</v>
      </c>
      <c r="AS106" s="311">
        <v>6.6053140993788798E-2</v>
      </c>
      <c r="AT106" s="311">
        <v>6.5787506666666634E-2</v>
      </c>
      <c r="AU106" s="311">
        <v>5.0187313435582803E-2</v>
      </c>
      <c r="AV106" s="311">
        <v>7.4027016219512132E-2</v>
      </c>
      <c r="AW106" s="311">
        <v>7.8180375818181755E-2</v>
      </c>
      <c r="AX106" s="311">
        <v>4.9882460963855374E-2</v>
      </c>
      <c r="AY106" s="311">
        <v>4.7306986167664627E-2</v>
      </c>
      <c r="AZ106" s="311">
        <v>3.4249532678571393E-2</v>
      </c>
      <c r="BA106" s="311">
        <v>3.20763866272189E-2</v>
      </c>
      <c r="BB106" s="311">
        <v>4.2184673999999991E-2</v>
      </c>
      <c r="BC106" s="311">
        <v>6.7973274210526319E-2</v>
      </c>
      <c r="BD106" s="311">
        <v>5.6249359311757473E-2</v>
      </c>
      <c r="BE106" s="312">
        <v>4.0321262236734698E-2</v>
      </c>
      <c r="BF106" s="285">
        <v>-0.28512794908991734</v>
      </c>
      <c r="BG106" s="285">
        <v>-1.5541495010957251E-2</v>
      </c>
      <c r="BH106" s="285">
        <v>1.0565643826058707E-3</v>
      </c>
    </row>
    <row r="107" spans="1:60" x14ac:dyDescent="0.15">
      <c r="A107" s="162" t="s">
        <v>96</v>
      </c>
      <c r="B107" s="311">
        <v>3.3999999999999998E-3</v>
      </c>
      <c r="C107" s="311">
        <v>3.8999999999999998E-3</v>
      </c>
      <c r="D107" s="311">
        <v>4.3E-3</v>
      </c>
      <c r="E107" s="311">
        <v>4.7999999999999996E-3</v>
      </c>
      <c r="F107" s="311">
        <v>5.4000000000000012E-3</v>
      </c>
      <c r="G107" s="311">
        <v>6.0000000000000001E-3</v>
      </c>
      <c r="H107" s="311">
        <v>6.1400000000000005E-3</v>
      </c>
      <c r="I107" s="311">
        <v>4.2199999999999998E-3</v>
      </c>
      <c r="J107" s="311">
        <v>4.2000000000000006E-3</v>
      </c>
      <c r="K107" s="311">
        <v>4.2000000000000006E-3</v>
      </c>
      <c r="L107" s="311">
        <v>5.0000000000000001E-3</v>
      </c>
      <c r="M107" s="311">
        <v>5.5700000000000012E-3</v>
      </c>
      <c r="N107" s="311">
        <v>6.0000000000000001E-3</v>
      </c>
      <c r="O107" s="311">
        <v>8.0000000000000002E-3</v>
      </c>
      <c r="P107" s="311">
        <v>0.01</v>
      </c>
      <c r="Q107" s="311">
        <v>1.4880000000000003E-2</v>
      </c>
      <c r="R107" s="311">
        <v>1.5070000000000002E-2</v>
      </c>
      <c r="S107" s="311">
        <v>1.5599999999999999E-2</v>
      </c>
      <c r="T107" s="311">
        <v>1.2230000000000003E-2</v>
      </c>
      <c r="U107" s="311">
        <v>1.5990000000000001E-2</v>
      </c>
      <c r="V107" s="311">
        <v>1.4770000000000002E-2</v>
      </c>
      <c r="W107" s="311">
        <v>1.4070000000000001E-2</v>
      </c>
      <c r="X107" s="311">
        <v>1.3840000000000002E-2</v>
      </c>
      <c r="Y107" s="311">
        <v>1.7909999999999999E-2</v>
      </c>
      <c r="Z107" s="311">
        <v>3.8380000000000011E-2</v>
      </c>
      <c r="AA107" s="311">
        <v>5.3689999999999988E-2</v>
      </c>
      <c r="AB107" s="311">
        <v>6.3170000000000004E-2</v>
      </c>
      <c r="AC107" s="311">
        <v>7.2279999999999997E-2</v>
      </c>
      <c r="AD107" s="311">
        <v>7.9650000000000012E-2</v>
      </c>
      <c r="AE107" s="311">
        <v>9.2430000000000026E-2</v>
      </c>
      <c r="AF107" s="311">
        <v>0.10582000000000003</v>
      </c>
      <c r="AG107" s="311">
        <v>0.12008000000000001</v>
      </c>
      <c r="AH107" s="311">
        <v>0.11656999999999999</v>
      </c>
      <c r="AI107" s="311">
        <v>0.11095000000000001</v>
      </c>
      <c r="AJ107" s="311">
        <v>0.13774</v>
      </c>
      <c r="AK107" s="311">
        <v>0.14551</v>
      </c>
      <c r="AL107" s="311">
        <v>0.18091753246753245</v>
      </c>
      <c r="AM107" s="311">
        <v>0.17963187096774194</v>
      </c>
      <c r="AN107" s="311">
        <v>0.18620884615384614</v>
      </c>
      <c r="AO107" s="311">
        <v>0.17364038216560504</v>
      </c>
      <c r="AP107" s="311">
        <v>0.16011740506329109</v>
      </c>
      <c r="AQ107" s="311">
        <v>0.18967188679245275</v>
      </c>
      <c r="AR107" s="311">
        <v>0.21455381249999991</v>
      </c>
      <c r="AS107" s="311">
        <v>0.24692869565217382</v>
      </c>
      <c r="AT107" s="311">
        <v>0.28311611111111096</v>
      </c>
      <c r="AU107" s="311">
        <v>0.26774408650306725</v>
      </c>
      <c r="AV107" s="311">
        <v>0.38320594845161027</v>
      </c>
      <c r="AW107" s="311">
        <v>0.49428615818181781</v>
      </c>
      <c r="AX107" s="311">
        <v>0.53291640397168794</v>
      </c>
      <c r="AY107" s="311">
        <v>0.56953503948377249</v>
      </c>
      <c r="AZ107" s="311">
        <v>0.52066304046491008</v>
      </c>
      <c r="BA107" s="311">
        <v>0.59794549145214149</v>
      </c>
      <c r="BB107" s="311">
        <v>0.79885892532817315</v>
      </c>
      <c r="BC107" s="311">
        <v>0.75592128129120661</v>
      </c>
      <c r="BD107" s="311">
        <v>0.60370390922369799</v>
      </c>
      <c r="BE107" s="312">
        <v>0.61252106981728593</v>
      </c>
      <c r="BF107" s="285">
        <v>1.1832962564723992E-2</v>
      </c>
      <c r="BG107" s="285">
        <v>7.8663393547227178E-2</v>
      </c>
      <c r="BH107" s="285">
        <v>1.6050289848688955E-2</v>
      </c>
    </row>
    <row r="108" spans="1:60" x14ac:dyDescent="0.15">
      <c r="A108" s="162" t="s">
        <v>95</v>
      </c>
      <c r="B108" s="311">
        <v>0.10046000000000001</v>
      </c>
      <c r="C108" s="311">
        <v>0.10028999999999999</v>
      </c>
      <c r="D108" s="311">
        <v>0.10241</v>
      </c>
      <c r="E108" s="311">
        <v>0.10258</v>
      </c>
      <c r="F108" s="311">
        <v>0.10346</v>
      </c>
      <c r="G108" s="311">
        <v>0.10377</v>
      </c>
      <c r="H108" s="311">
        <v>0.10650999999999999</v>
      </c>
      <c r="I108" s="311">
        <v>0.11061</v>
      </c>
      <c r="J108" s="311">
        <v>0.11235999999999999</v>
      </c>
      <c r="K108" s="311">
        <v>0.11518</v>
      </c>
      <c r="L108" s="311">
        <v>0.11871</v>
      </c>
      <c r="M108" s="311">
        <v>0.12329999999999999</v>
      </c>
      <c r="N108" s="311">
        <v>0.12501999999999999</v>
      </c>
      <c r="O108" s="311">
        <v>0.12893000000000002</v>
      </c>
      <c r="P108" s="311">
        <v>0.13788000000000003</v>
      </c>
      <c r="Q108" s="311">
        <v>0.13904415525252525</v>
      </c>
      <c r="R108" s="311">
        <v>0.14096039535353536</v>
      </c>
      <c r="S108" s="311">
        <v>0.1459253262626263</v>
      </c>
      <c r="T108" s="311">
        <v>0.14803021965656565</v>
      </c>
      <c r="U108" s="311">
        <v>0.15207168680808084</v>
      </c>
      <c r="V108" s="311">
        <v>0.16721012194949494</v>
      </c>
      <c r="W108" s="311">
        <v>0.17782368040861804</v>
      </c>
      <c r="X108" s="311">
        <v>0.18796911381909734</v>
      </c>
      <c r="Y108" s="311">
        <v>0.20781649869696966</v>
      </c>
      <c r="Z108" s="311">
        <v>0.21309500077045354</v>
      </c>
      <c r="AA108" s="311">
        <v>0.2226113639070923</v>
      </c>
      <c r="AB108" s="311">
        <v>0.21549285236901547</v>
      </c>
      <c r="AC108" s="311">
        <v>0.20645144868030302</v>
      </c>
      <c r="AD108" s="311">
        <v>0.20222916703999999</v>
      </c>
      <c r="AE108" s="311">
        <v>0.21362881248969701</v>
      </c>
      <c r="AF108" s="311">
        <v>0.21824513898424247</v>
      </c>
      <c r="AG108" s="311">
        <v>0.20840530483949496</v>
      </c>
      <c r="AH108" s="311">
        <v>0.18534058311585863</v>
      </c>
      <c r="AI108" s="311">
        <v>0.18515861252442464</v>
      </c>
      <c r="AJ108" s="311">
        <v>0.19739449702572553</v>
      </c>
      <c r="AK108" s="311">
        <v>0.21550589393381553</v>
      </c>
      <c r="AL108" s="311">
        <v>0.22489636483265732</v>
      </c>
      <c r="AM108" s="311">
        <v>0.22704440824987132</v>
      </c>
      <c r="AN108" s="311">
        <v>0.2376879843456714</v>
      </c>
      <c r="AO108" s="311">
        <v>0.24722967192197942</v>
      </c>
      <c r="AP108" s="311">
        <v>0.26330605105837573</v>
      </c>
      <c r="AQ108" s="311">
        <v>0.28120858352215089</v>
      </c>
      <c r="AR108" s="311">
        <v>0.31039343483273896</v>
      </c>
      <c r="AS108" s="311">
        <v>0.32695558994077167</v>
      </c>
      <c r="AT108" s="311">
        <v>0.32261959845267729</v>
      </c>
      <c r="AU108" s="311">
        <v>0.38454933980934197</v>
      </c>
      <c r="AV108" s="311">
        <v>0.43840870160095041</v>
      </c>
      <c r="AW108" s="311">
        <v>0.44328760792341598</v>
      </c>
      <c r="AX108" s="311">
        <v>0.49302078436599356</v>
      </c>
      <c r="AY108" s="311">
        <v>0.48686805703150038</v>
      </c>
      <c r="AZ108" s="311">
        <v>0.45436009057290688</v>
      </c>
      <c r="BA108" s="311">
        <v>0.52545661329453053</v>
      </c>
      <c r="BB108" s="311">
        <v>0.54675261233686623</v>
      </c>
      <c r="BC108" s="311">
        <v>0.53149027209974209</v>
      </c>
      <c r="BD108" s="311">
        <v>0.61436714844872053</v>
      </c>
      <c r="BE108" s="312">
        <v>0.63899402526010007</v>
      </c>
      <c r="BF108" s="285">
        <v>3.7243188465131638E-2</v>
      </c>
      <c r="BG108" s="285">
        <v>6.6531590878881053E-2</v>
      </c>
      <c r="BH108" s="285">
        <v>1.6743977999098769E-2</v>
      </c>
    </row>
    <row r="109" spans="1:60" s="161" customFormat="1" x14ac:dyDescent="0.15">
      <c r="A109" s="163" t="s">
        <v>94</v>
      </c>
      <c r="B109" s="313">
        <v>1.5608955460000002</v>
      </c>
      <c r="C109" s="313">
        <v>1.6231182720000006</v>
      </c>
      <c r="D109" s="313">
        <v>1.5286674739999997</v>
      </c>
      <c r="E109" s="313">
        <v>1.6824911899999997</v>
      </c>
      <c r="F109" s="313">
        <v>1.7416380340000006</v>
      </c>
      <c r="G109" s="313">
        <v>1.8071001040000001</v>
      </c>
      <c r="H109" s="313">
        <v>1.9928207979999999</v>
      </c>
      <c r="I109" s="313">
        <v>2.05116013</v>
      </c>
      <c r="J109" s="313">
        <v>1.9401162399999996</v>
      </c>
      <c r="K109" s="313">
        <v>2.1790460948888888</v>
      </c>
      <c r="L109" s="313">
        <v>2.3244425036363641</v>
      </c>
      <c r="M109" s="313">
        <v>2.332533698989899</v>
      </c>
      <c r="N109" s="313">
        <v>2.27038314020202</v>
      </c>
      <c r="O109" s="313">
        <v>2.3704640937687995</v>
      </c>
      <c r="P109" s="313">
        <v>2.5698187467362512</v>
      </c>
      <c r="Q109" s="313">
        <v>2.7344721879865315</v>
      </c>
      <c r="R109" s="313">
        <v>2.8972969016318744</v>
      </c>
      <c r="S109" s="313">
        <v>2.8266718743030763</v>
      </c>
      <c r="T109" s="313">
        <v>2.9934137079870822</v>
      </c>
      <c r="U109" s="313">
        <v>2.9940669402602365</v>
      </c>
      <c r="V109" s="313">
        <v>3.2004461342922563</v>
      </c>
      <c r="W109" s="313">
        <v>3.2815910220216482</v>
      </c>
      <c r="X109" s="313">
        <v>3.2689128123132396</v>
      </c>
      <c r="Y109" s="313">
        <v>3.6178626166362071</v>
      </c>
      <c r="Z109" s="313">
        <v>3.8804352986813853</v>
      </c>
      <c r="AA109" s="313">
        <v>3.992715428343681</v>
      </c>
      <c r="AB109" s="313">
        <v>4.1052427237334825</v>
      </c>
      <c r="AC109" s="313">
        <v>4.0152465019069696</v>
      </c>
      <c r="AD109" s="313">
        <v>4.4028692061089902</v>
      </c>
      <c r="AE109" s="313">
        <v>4.432981975930506</v>
      </c>
      <c r="AF109" s="313">
        <v>4.8343443187618194</v>
      </c>
      <c r="AG109" s="313">
        <v>4.7340944073487892</v>
      </c>
      <c r="AH109" s="313">
        <v>4.7589466766474748</v>
      </c>
      <c r="AI109" s="313">
        <v>5.0667429467677589</v>
      </c>
      <c r="AJ109" s="313">
        <v>5.0024296517202798</v>
      </c>
      <c r="AK109" s="313">
        <v>5.2165288763071116</v>
      </c>
      <c r="AL109" s="313">
        <v>5.6675926397085101</v>
      </c>
      <c r="AM109" s="313">
        <v>5.7143899070166997</v>
      </c>
      <c r="AN109" s="313">
        <v>5.8292441105795119</v>
      </c>
      <c r="AO109" s="313">
        <v>6.8133940783987139</v>
      </c>
      <c r="AP109" s="313">
        <v>7.0492390232315092</v>
      </c>
      <c r="AQ109" s="313">
        <v>7.7144515391362694</v>
      </c>
      <c r="AR109" s="313">
        <v>8.1489131974662659</v>
      </c>
      <c r="AS109" s="313">
        <v>9.4819797996311745</v>
      </c>
      <c r="AT109" s="313">
        <v>9.1430432004016087</v>
      </c>
      <c r="AU109" s="313">
        <v>10.302833759209978</v>
      </c>
      <c r="AV109" s="313">
        <v>10.427720437180717</v>
      </c>
      <c r="AW109" s="313">
        <v>11.701363856373348</v>
      </c>
      <c r="AX109" s="313">
        <v>12.602815571287303</v>
      </c>
      <c r="AY109" s="313">
        <v>13.943432085357991</v>
      </c>
      <c r="AZ109" s="313">
        <v>14.258185486231994</v>
      </c>
      <c r="BA109" s="313">
        <v>14.740256940889765</v>
      </c>
      <c r="BB109" s="313">
        <v>15.042951495627943</v>
      </c>
      <c r="BC109" s="313">
        <v>15.317857580608232</v>
      </c>
      <c r="BD109" s="313">
        <v>15.969916273743046</v>
      </c>
      <c r="BE109" s="313">
        <v>16.406296724837802</v>
      </c>
      <c r="BF109" s="286">
        <v>2.4518256517281234E-2</v>
      </c>
      <c r="BG109" s="286">
        <v>5.7355884834434212E-2</v>
      </c>
      <c r="BH109" s="286">
        <v>0.42990491389266439</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166" customFormat="1" x14ac:dyDescent="0.15">
      <c r="A111" s="840" t="s">
        <v>93</v>
      </c>
      <c r="B111" s="841">
        <v>9.2319792385139454</v>
      </c>
      <c r="C111" s="841">
        <v>9.8381703703831569</v>
      </c>
      <c r="D111" s="841">
        <v>10.057426517183432</v>
      </c>
      <c r="E111" s="841">
        <v>10.592890077223549</v>
      </c>
      <c r="F111" s="841">
        <v>11.217432210732841</v>
      </c>
      <c r="G111" s="841">
        <v>11.74647576107798</v>
      </c>
      <c r="H111" s="841">
        <v>12.270650048078469</v>
      </c>
      <c r="I111" s="841">
        <v>12.846303682331019</v>
      </c>
      <c r="J111" s="841">
        <v>13.030094877727626</v>
      </c>
      <c r="K111" s="841">
        <v>14.312649839854066</v>
      </c>
      <c r="L111" s="841">
        <v>14.488896517184449</v>
      </c>
      <c r="M111" s="841">
        <v>14.431347056819874</v>
      </c>
      <c r="N111" s="841">
        <v>14.916716096238527</v>
      </c>
      <c r="O111" s="841">
        <v>16.143877251644444</v>
      </c>
      <c r="P111" s="841">
        <v>16.951891944288896</v>
      </c>
      <c r="Q111" s="841">
        <v>17.316524509491458</v>
      </c>
      <c r="R111" s="841">
        <v>17.689037246085658</v>
      </c>
      <c r="S111" s="841">
        <v>18.009089205851751</v>
      </c>
      <c r="T111" s="841">
        <v>18.777693763869181</v>
      </c>
      <c r="U111" s="841">
        <v>19.4137555629856</v>
      </c>
      <c r="V111" s="841">
        <v>19.797748477006269</v>
      </c>
      <c r="W111" s="841">
        <v>20.065716475425742</v>
      </c>
      <c r="X111" s="841">
        <v>20.337063977373436</v>
      </c>
      <c r="Y111" s="841">
        <v>20.987209841885175</v>
      </c>
      <c r="Z111" s="841">
        <v>20.875709129207642</v>
      </c>
      <c r="AA111" s="841">
        <v>21.589062561424072</v>
      </c>
      <c r="AB111" s="841">
        <v>22.094104038117852</v>
      </c>
      <c r="AC111" s="841">
        <v>22.090742547601657</v>
      </c>
      <c r="AD111" s="841">
        <v>23.412447915432853</v>
      </c>
      <c r="AE111" s="841">
        <v>23.568818247214995</v>
      </c>
      <c r="AF111" s="841">
        <v>24.856334113361967</v>
      </c>
      <c r="AG111" s="841">
        <v>25.204989937469545</v>
      </c>
      <c r="AH111" s="841">
        <v>25.661353698195516</v>
      </c>
      <c r="AI111" s="841">
        <v>25.869420147375244</v>
      </c>
      <c r="AJ111" s="841">
        <v>26.056764654935122</v>
      </c>
      <c r="AK111" s="841">
        <v>26.519625393428555</v>
      </c>
      <c r="AL111" s="841">
        <v>25.671097697359603</v>
      </c>
      <c r="AM111" s="841">
        <v>25.978880757510851</v>
      </c>
      <c r="AN111" s="841">
        <v>25.770735802341456</v>
      </c>
      <c r="AO111" s="841">
        <v>27.488791080614558</v>
      </c>
      <c r="AP111" s="841">
        <v>28.241439385437335</v>
      </c>
      <c r="AQ111" s="841">
        <v>29.134264521903617</v>
      </c>
      <c r="AR111" s="841">
        <v>29.446150258447013</v>
      </c>
      <c r="AS111" s="841">
        <v>30.955314909494131</v>
      </c>
      <c r="AT111" s="841">
        <v>30.718040476213325</v>
      </c>
      <c r="AU111" s="841">
        <v>32.249864713908799</v>
      </c>
      <c r="AV111" s="841">
        <v>32.662616714251357</v>
      </c>
      <c r="AW111" s="841">
        <v>33.843705610796817</v>
      </c>
      <c r="AX111" s="841">
        <v>34.986583568588848</v>
      </c>
      <c r="AY111" s="841">
        <v>35.67776530071454</v>
      </c>
      <c r="AZ111" s="841">
        <v>35.381362372197223</v>
      </c>
      <c r="BA111" s="841">
        <v>36.382056417047721</v>
      </c>
      <c r="BB111" s="841">
        <v>36.600464476053091</v>
      </c>
      <c r="BC111" s="841">
        <v>37.370361804355539</v>
      </c>
      <c r="BD111" s="841">
        <v>37.688955419027053</v>
      </c>
      <c r="BE111" s="841">
        <v>38.162617347830569</v>
      </c>
      <c r="BF111" s="842">
        <v>9.8010804064758705E-3</v>
      </c>
      <c r="BG111" s="842">
        <v>2.066226622370837E-2</v>
      </c>
      <c r="BH111" s="842">
        <v>1</v>
      </c>
    </row>
    <row r="112" spans="1:60" x14ac:dyDescent="0.15">
      <c r="A112" s="168" t="s">
        <v>92</v>
      </c>
      <c r="B112" s="311">
        <v>7.1769401407798288</v>
      </c>
      <c r="C112" s="311">
        <v>7.5881534151983843</v>
      </c>
      <c r="D112" s="311">
        <v>7.7891301819957519</v>
      </c>
      <c r="E112" s="311">
        <v>8.0057391742977959</v>
      </c>
      <c r="F112" s="311">
        <v>8.3821243964654357</v>
      </c>
      <c r="G112" s="311">
        <v>8.6221595230375314</v>
      </c>
      <c r="H112" s="311">
        <v>8.9831508947758127</v>
      </c>
      <c r="I112" s="311">
        <v>9.3734623185254797</v>
      </c>
      <c r="J112" s="311">
        <v>9.3951213555905824</v>
      </c>
      <c r="K112" s="311">
        <v>10.300582050161276</v>
      </c>
      <c r="L112" s="311">
        <v>10.312318040848488</v>
      </c>
      <c r="M112" s="311">
        <v>9.9476789850707057</v>
      </c>
      <c r="N112" s="311">
        <v>10.019125347979799</v>
      </c>
      <c r="O112" s="311">
        <v>10.735452061494952</v>
      </c>
      <c r="P112" s="311">
        <v>11.195673857070707</v>
      </c>
      <c r="Q112" s="311">
        <v>11.121957500929298</v>
      </c>
      <c r="R112" s="311">
        <v>11.288446354505053</v>
      </c>
      <c r="S112" s="311">
        <v>11.593624689535357</v>
      </c>
      <c r="T112" s="311">
        <v>12.102927965454548</v>
      </c>
      <c r="U112" s="311">
        <v>12.133249817979799</v>
      </c>
      <c r="V112" s="311">
        <v>12.127939770101003</v>
      </c>
      <c r="W112" s="311">
        <v>12.068821536747471</v>
      </c>
      <c r="X112" s="311">
        <v>12.08766525515151</v>
      </c>
      <c r="Y112" s="311">
        <v>12.237954393414137</v>
      </c>
      <c r="Z112" s="311">
        <v>11.910389995757564</v>
      </c>
      <c r="AA112" s="311">
        <v>12.294821653939389</v>
      </c>
      <c r="AB112" s="311">
        <v>12.436626560101004</v>
      </c>
      <c r="AC112" s="311">
        <v>12.307533108080806</v>
      </c>
      <c r="AD112" s="311">
        <v>13.069389182727265</v>
      </c>
      <c r="AE112" s="311">
        <v>12.642761068080803</v>
      </c>
      <c r="AF112" s="311">
        <v>13.518692811010094</v>
      </c>
      <c r="AG112" s="311">
        <v>13.875514947863469</v>
      </c>
      <c r="AH112" s="311">
        <v>14.117739192121206</v>
      </c>
      <c r="AI112" s="311">
        <v>13.786342398541487</v>
      </c>
      <c r="AJ112" s="311">
        <v>13.914637430432963</v>
      </c>
      <c r="AK112" s="311">
        <v>13.951637010945037</v>
      </c>
      <c r="AL112" s="311">
        <v>12.851117500523966</v>
      </c>
      <c r="AM112" s="311">
        <v>12.9957406123712</v>
      </c>
      <c r="AN112" s="311">
        <v>12.672771480454207</v>
      </c>
      <c r="AO112" s="311">
        <v>12.889466541748391</v>
      </c>
      <c r="AP112" s="311">
        <v>12.929507576310383</v>
      </c>
      <c r="AQ112" s="311">
        <v>13.074272576717178</v>
      </c>
      <c r="AR112" s="311">
        <v>12.652697490194665</v>
      </c>
      <c r="AS112" s="311">
        <v>13.094923820655939</v>
      </c>
      <c r="AT112" s="311">
        <v>12.85692236902208</v>
      </c>
      <c r="AU112" s="311">
        <v>13.12629004152023</v>
      </c>
      <c r="AV112" s="311">
        <v>13.401529476619332</v>
      </c>
      <c r="AW112" s="311">
        <v>13.368185754088168</v>
      </c>
      <c r="AX112" s="311">
        <v>13.449687416119152</v>
      </c>
      <c r="AY112" s="311">
        <v>13.173352494227535</v>
      </c>
      <c r="AZ112" s="311">
        <v>12.951754890861075</v>
      </c>
      <c r="BA112" s="311">
        <v>13.11963396318176</v>
      </c>
      <c r="BB112" s="311">
        <v>13.007964378576698</v>
      </c>
      <c r="BC112" s="311">
        <v>13.252325204962021</v>
      </c>
      <c r="BD112" s="311">
        <v>12.874211439836573</v>
      </c>
      <c r="BE112" s="312">
        <v>13.142109424070693</v>
      </c>
      <c r="BF112" s="285">
        <v>1.801978960189099E-2</v>
      </c>
      <c r="BG112" s="285">
        <v>1.3439155282801707E-4</v>
      </c>
      <c r="BH112" s="285">
        <v>0.34437128104416515</v>
      </c>
    </row>
    <row r="113" spans="1:60" x14ac:dyDescent="0.15">
      <c r="A113" s="168" t="s">
        <v>91</v>
      </c>
      <c r="B113" s="311">
        <v>2.0550390977341202</v>
      </c>
      <c r="C113" s="311">
        <v>2.2500169551847771</v>
      </c>
      <c r="D113" s="311">
        <v>2.2682963351876788</v>
      </c>
      <c r="E113" s="311">
        <v>2.5871509029257536</v>
      </c>
      <c r="F113" s="311">
        <v>2.8353078142674044</v>
      </c>
      <c r="G113" s="311">
        <v>3.1243162380404543</v>
      </c>
      <c r="H113" s="311">
        <v>3.287499153302651</v>
      </c>
      <c r="I113" s="311">
        <v>3.4728413638055398</v>
      </c>
      <c r="J113" s="311">
        <v>3.6349735221370421</v>
      </c>
      <c r="K113" s="311">
        <v>4.0120677896927868</v>
      </c>
      <c r="L113" s="311">
        <v>4.1765784763359664</v>
      </c>
      <c r="M113" s="311">
        <v>4.4836680717491646</v>
      </c>
      <c r="N113" s="311">
        <v>4.8975907482587262</v>
      </c>
      <c r="O113" s="311">
        <v>5.4084251901494964</v>
      </c>
      <c r="P113" s="311">
        <v>5.7562180872181834</v>
      </c>
      <c r="Q113" s="311">
        <v>6.1945670085621574</v>
      </c>
      <c r="R113" s="311">
        <v>6.4005908915806007</v>
      </c>
      <c r="S113" s="311">
        <v>6.4154645163163924</v>
      </c>
      <c r="T113" s="311">
        <v>6.6747657984146365</v>
      </c>
      <c r="U113" s="311">
        <v>7.2805057450058035</v>
      </c>
      <c r="V113" s="311">
        <v>7.6698087069052558</v>
      </c>
      <c r="W113" s="311">
        <v>7.9968949386782677</v>
      </c>
      <c r="X113" s="311">
        <v>8.2493987222219243</v>
      </c>
      <c r="Y113" s="311">
        <v>8.7492554484710414</v>
      </c>
      <c r="Z113" s="311">
        <v>8.9653191334500697</v>
      </c>
      <c r="AA113" s="311">
        <v>9.2942409074846779</v>
      </c>
      <c r="AB113" s="311">
        <v>9.6574774780168404</v>
      </c>
      <c r="AC113" s="311">
        <v>9.7832094395208546</v>
      </c>
      <c r="AD113" s="311">
        <v>10.343058732705581</v>
      </c>
      <c r="AE113" s="311">
        <v>10.926057179134197</v>
      </c>
      <c r="AF113" s="311">
        <v>11.337641302351871</v>
      </c>
      <c r="AG113" s="311">
        <v>11.329474989606078</v>
      </c>
      <c r="AH113" s="311">
        <v>11.543614506074313</v>
      </c>
      <c r="AI113" s="311">
        <v>12.083077748833761</v>
      </c>
      <c r="AJ113" s="311">
        <v>12.142127224502159</v>
      </c>
      <c r="AK113" s="311">
        <v>12.567988382483518</v>
      </c>
      <c r="AL113" s="311">
        <v>12.819980196835646</v>
      </c>
      <c r="AM113" s="311">
        <v>12.983140145139668</v>
      </c>
      <c r="AN113" s="311">
        <v>13.097964321887243</v>
      </c>
      <c r="AO113" s="311">
        <v>14.599324538866149</v>
      </c>
      <c r="AP113" s="311">
        <v>15.311931809126948</v>
      </c>
      <c r="AQ113" s="311">
        <v>16.059991945186415</v>
      </c>
      <c r="AR113" s="311">
        <v>16.793452768252326</v>
      </c>
      <c r="AS113" s="311">
        <v>17.860391088838188</v>
      </c>
      <c r="AT113" s="311">
        <v>17.861118107191256</v>
      </c>
      <c r="AU113" s="311">
        <v>19.12357467238856</v>
      </c>
      <c r="AV113" s="311">
        <v>19.261087237632019</v>
      </c>
      <c r="AW113" s="311">
        <v>20.475519856708654</v>
      </c>
      <c r="AX113" s="311">
        <v>21.53689615246968</v>
      </c>
      <c r="AY113" s="311">
        <v>22.504412806486997</v>
      </c>
      <c r="AZ113" s="311">
        <v>22.429607481336152</v>
      </c>
      <c r="BA113" s="311">
        <v>23.262422453865966</v>
      </c>
      <c r="BB113" s="311">
        <v>23.59250009747641</v>
      </c>
      <c r="BC113" s="311">
        <v>24.118036599393545</v>
      </c>
      <c r="BD113" s="311">
        <v>24.814743979190471</v>
      </c>
      <c r="BE113" s="312">
        <v>25.020507923759869</v>
      </c>
      <c r="BF113" s="285">
        <v>5.5371073413887917E-3</v>
      </c>
      <c r="BG113" s="285">
        <v>3.3427741542964018E-2</v>
      </c>
      <c r="BH113" s="285">
        <v>0.65562871895583463</v>
      </c>
    </row>
    <row r="114" spans="1:60" x14ac:dyDescent="0.15">
      <c r="A114" s="272" t="s">
        <v>90</v>
      </c>
      <c r="B114" s="321">
        <v>2.1180603395353539</v>
      </c>
      <c r="C114" s="321">
        <v>2.3045380928080812</v>
      </c>
      <c r="D114" s="321">
        <v>2.2219262392929298</v>
      </c>
      <c r="E114" s="321">
        <v>2.2658089728888888</v>
      </c>
      <c r="F114" s="321">
        <v>2.2245789934545455</v>
      </c>
      <c r="G114" s="321">
        <v>2.3472272802424241</v>
      </c>
      <c r="H114" s="321">
        <v>2.332277514808081</v>
      </c>
      <c r="I114" s="321">
        <v>2.44836391379798</v>
      </c>
      <c r="J114" s="321">
        <v>2.4353210457979801</v>
      </c>
      <c r="K114" s="321">
        <v>2.6301742550303029</v>
      </c>
      <c r="L114" s="321">
        <v>2.6490544630909092</v>
      </c>
      <c r="M114" s="321">
        <v>2.3116280338181818</v>
      </c>
      <c r="N114" s="321">
        <v>3.0758570018181821</v>
      </c>
      <c r="O114" s="321">
        <v>2.9947946189898986</v>
      </c>
      <c r="P114" s="321">
        <v>3.1392371927070712</v>
      </c>
      <c r="Q114" s="321">
        <v>2.9770766631717174</v>
      </c>
      <c r="R114" s="321">
        <v>2.9382300645454551</v>
      </c>
      <c r="S114" s="321">
        <v>2.8888767968888889</v>
      </c>
      <c r="T114" s="321">
        <v>2.9468158328080811</v>
      </c>
      <c r="U114" s="321">
        <v>2.9886560074747477</v>
      </c>
      <c r="V114" s="321">
        <v>3.0517214583434349</v>
      </c>
      <c r="W114" s="321">
        <v>2.8830337438989906</v>
      </c>
      <c r="X114" s="321">
        <v>3.1656955659595964</v>
      </c>
      <c r="Y114" s="321">
        <v>3.3419867586262626</v>
      </c>
      <c r="Z114" s="321">
        <v>2.7293823703030298</v>
      </c>
      <c r="AA114" s="321">
        <v>2.8480560606060608</v>
      </c>
      <c r="AB114" s="321">
        <v>2.9844077979797983</v>
      </c>
      <c r="AC114" s="321">
        <v>3.1062718080808081</v>
      </c>
      <c r="AD114" s="321">
        <v>3.1856279337373734</v>
      </c>
      <c r="AE114" s="321">
        <v>3.2796689797979801</v>
      </c>
      <c r="AF114" s="321">
        <v>3.2696259270707069</v>
      </c>
      <c r="AG114" s="321">
        <v>3.2543333019191918</v>
      </c>
      <c r="AH114" s="321">
        <v>3.3473151840404043</v>
      </c>
      <c r="AI114" s="321">
        <v>3.457198015858586</v>
      </c>
      <c r="AJ114" s="321">
        <v>3.4353730414343433</v>
      </c>
      <c r="AK114" s="321">
        <v>3.5619458542923792</v>
      </c>
      <c r="AL114" s="321">
        <v>3.7329867300206945</v>
      </c>
      <c r="AM114" s="321">
        <v>3.1230411709018848</v>
      </c>
      <c r="AN114" s="321">
        <v>3.0013621624258615</v>
      </c>
      <c r="AO114" s="321">
        <v>3.1671801398899815</v>
      </c>
      <c r="AP114" s="321">
        <v>2.9769353674812757</v>
      </c>
      <c r="AQ114" s="321">
        <v>2.9925825370457479</v>
      </c>
      <c r="AR114" s="321">
        <v>2.9551929732835465</v>
      </c>
      <c r="AS114" s="321">
        <v>3.109751286280606</v>
      </c>
      <c r="AT114" s="321">
        <v>3.1179548536673716</v>
      </c>
      <c r="AU114" s="321">
        <v>3.4999635366728086</v>
      </c>
      <c r="AV114" s="321">
        <v>2.8653656884167082</v>
      </c>
      <c r="AW114" s="321">
        <v>3.0688751332540853</v>
      </c>
      <c r="AX114" s="321">
        <v>3.3802160794514284</v>
      </c>
      <c r="AY114" s="321">
        <v>3.3799265667237832</v>
      </c>
      <c r="AZ114" s="321">
        <v>3.0386668843373914</v>
      </c>
      <c r="BA114" s="321">
        <v>3.1022964910103177</v>
      </c>
      <c r="BB114" s="321">
        <v>2.6216108818181816</v>
      </c>
      <c r="BC114" s="321">
        <v>3.067630924906704</v>
      </c>
      <c r="BD114" s="321">
        <v>2.8270284000098558</v>
      </c>
      <c r="BE114" s="313">
        <v>3.0376102696854748</v>
      </c>
      <c r="BF114" s="292">
        <v>7.1553008828546316E-2</v>
      </c>
      <c r="BG114" s="292">
        <v>-9.747300755050925E-3</v>
      </c>
      <c r="BH114" s="292">
        <v>7.9596486844688438E-2</v>
      </c>
    </row>
    <row r="116" spans="1:60" x14ac:dyDescent="0.15">
      <c r="A116" s="168" t="s">
        <v>89</v>
      </c>
    </row>
    <row r="117" spans="1:60" x14ac:dyDescent="0.15">
      <c r="A117" s="281" t="s">
        <v>905</v>
      </c>
    </row>
    <row r="118" spans="1:60" x14ac:dyDescent="0.15">
      <c r="A118" s="168" t="s">
        <v>906</v>
      </c>
    </row>
    <row r="119" spans="1:60" x14ac:dyDescent="0.15">
      <c r="A119" s="168" t="s">
        <v>86</v>
      </c>
    </row>
    <row r="120" spans="1:60" x14ac:dyDescent="0.15">
      <c r="A120" s="168" t="s">
        <v>326</v>
      </c>
    </row>
    <row r="121" spans="1:60" x14ac:dyDescent="0.15">
      <c r="A121" s="168" t="s">
        <v>84</v>
      </c>
    </row>
    <row r="122" spans="1:60" x14ac:dyDescent="0.15">
      <c r="A122" s="168" t="s">
        <v>83</v>
      </c>
    </row>
    <row r="123" spans="1:60" x14ac:dyDescent="0.15">
      <c r="A123" s="168" t="s">
        <v>661</v>
      </c>
    </row>
    <row r="124" spans="1:60" x14ac:dyDescent="0.15">
      <c r="A124" s="161" t="s">
        <v>908</v>
      </c>
    </row>
    <row r="125" spans="1:60" x14ac:dyDescent="0.15">
      <c r="A125" s="161" t="s">
        <v>223</v>
      </c>
    </row>
  </sheetData>
  <mergeCells count="1">
    <mergeCell ref="BF2:BG2"/>
  </mergeCells>
  <conditionalFormatting sqref="BF4:BH53 BF55:BH114">
    <cfRule type="cellIs" dxfId="191" priority="7" operator="lessThanOrEqual">
      <formula>0</formula>
    </cfRule>
    <cfRule type="cellIs" dxfId="190" priority="8" operator="greaterThan">
      <formula>0</formula>
    </cfRule>
  </conditionalFormatting>
  <conditionalFormatting sqref="BF4:BH53 BF55:BH56">
    <cfRule type="cellIs" dxfId="189" priority="5" operator="lessThanOrEqual">
      <formula>0</formula>
    </cfRule>
    <cfRule type="cellIs" dxfId="188" priority="6" operator="greaterThan">
      <formula>0</formula>
    </cfRule>
  </conditionalFormatting>
  <conditionalFormatting sqref="BF54:BH54">
    <cfRule type="cellIs" dxfId="187" priority="1" operator="lessThanOrEqual">
      <formula>0</formula>
    </cfRule>
    <cfRule type="cellIs" dxfId="186" priority="2" operator="greaterThan">
      <formula>0</formula>
    </cfRule>
  </conditionalFormatting>
  <conditionalFormatting sqref="BF54:BH54">
    <cfRule type="cellIs" dxfId="185" priority="3" operator="lessThanOrEqual">
      <formula>0</formula>
    </cfRule>
    <cfRule type="cellIs" dxfId="184" priority="4" operator="greaterThan">
      <formula>0</formula>
    </cfRule>
  </conditionalFormatting>
  <hyperlinks>
    <hyperlink ref="L1" location="Contents!A1" display="Contents" xr:uid="{4C5424E2-17EF-4F7F-AB9F-18B00188A15A}"/>
    <hyperlink ref="BJ1" location="Contents!A1" display="Contents" xr:uid="{FA7C0988-DB98-4A09-86D6-C90B3CCD0006}"/>
  </hyperlink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6F8F0-3E0C-404C-98FE-6B050AFAB238}">
  <dimension ref="A1:BJ126"/>
  <sheetViews>
    <sheetView showGridLines="0" workbookViewId="0">
      <pane xSplit="1" ySplit="3" topLeftCell="AQ109"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10" style="168" customWidth="1"/>
    <col min="59" max="59" width="12" style="168" customWidth="1"/>
    <col min="60" max="16384" width="9" style="168"/>
  </cols>
  <sheetData>
    <row r="1" spans="1:62" ht="13" x14ac:dyDescent="0.15">
      <c r="A1" s="843" t="s">
        <v>912</v>
      </c>
      <c r="L1" s="30" t="s">
        <v>199</v>
      </c>
      <c r="BH1" s="829"/>
      <c r="BJ1" s="30" t="s">
        <v>199</v>
      </c>
    </row>
    <row r="2" spans="1:62" x14ac:dyDescent="0.15">
      <c r="BF2" s="1229" t="s">
        <v>197</v>
      </c>
      <c r="BG2" s="1229"/>
      <c r="BH2" s="829" t="s">
        <v>196</v>
      </c>
    </row>
    <row r="3" spans="1:62" x14ac:dyDescent="0.15">
      <c r="A3" s="168" t="s">
        <v>904</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v>
      </c>
      <c r="C5" s="311">
        <v>0</v>
      </c>
      <c r="D5" s="311">
        <v>0</v>
      </c>
      <c r="E5" s="311">
        <v>0</v>
      </c>
      <c r="F5" s="311">
        <v>0</v>
      </c>
      <c r="G5" s="311">
        <v>0</v>
      </c>
      <c r="H5" s="311">
        <v>0</v>
      </c>
      <c r="I5" s="311">
        <v>0</v>
      </c>
      <c r="J5" s="311">
        <v>0</v>
      </c>
      <c r="K5" s="311">
        <v>0</v>
      </c>
      <c r="L5" s="311">
        <v>0</v>
      </c>
      <c r="M5" s="311">
        <v>7.0699999999999999E-3</v>
      </c>
      <c r="N5" s="311">
        <v>1.069E-2</v>
      </c>
      <c r="O5" s="311">
        <v>1.1320000000000002E-2</v>
      </c>
      <c r="P5" s="311">
        <v>1.345E-2</v>
      </c>
      <c r="Q5" s="311">
        <v>1.2999999999999999E-2</v>
      </c>
      <c r="R5" s="311">
        <v>1.898E-2</v>
      </c>
      <c r="S5" s="311">
        <v>2.1390000000000003E-2</v>
      </c>
      <c r="T5" s="311">
        <v>2.085E-2</v>
      </c>
      <c r="U5" s="311">
        <v>2.3370000000000005E-2</v>
      </c>
      <c r="V5" s="311">
        <v>1.678E-2</v>
      </c>
      <c r="W5" s="311">
        <v>1.866E-2</v>
      </c>
      <c r="X5" s="311">
        <v>2.3129999999999998E-2</v>
      </c>
      <c r="Y5" s="311">
        <v>2.486E-2</v>
      </c>
      <c r="Z5" s="311">
        <v>3.4780000000000005E-2</v>
      </c>
      <c r="AA5" s="311">
        <v>3.9559191919191924E-2</v>
      </c>
      <c r="AB5" s="311">
        <v>3.9859191919191919E-2</v>
      </c>
      <c r="AC5" s="311">
        <v>4.5260526319999994E-2</v>
      </c>
      <c r="AD5" s="311">
        <v>4.878052632000001E-2</v>
      </c>
      <c r="AE5" s="311">
        <v>5.7940526320000005E-2</v>
      </c>
      <c r="AF5" s="311">
        <v>7.2007079076128105E-2</v>
      </c>
      <c r="AG5" s="311">
        <v>7.5964095372853077E-2</v>
      </c>
      <c r="AH5" s="311">
        <v>8.237166888359386E-2</v>
      </c>
      <c r="AI5" s="311">
        <v>9.5039953493883236E-2</v>
      </c>
      <c r="AJ5" s="311">
        <v>9.6371537539218288E-2</v>
      </c>
      <c r="AK5" s="311">
        <v>9.7547815361741161E-2</v>
      </c>
      <c r="AL5" s="311">
        <v>0.1051145393962877</v>
      </c>
      <c r="AM5" s="311">
        <v>0.10894490021184429</v>
      </c>
      <c r="AN5" s="311">
        <v>0.1054047371750316</v>
      </c>
      <c r="AO5" s="311">
        <v>0.11096410374953014</v>
      </c>
      <c r="AP5" s="311">
        <v>0.11101697886324939</v>
      </c>
      <c r="AQ5" s="311">
        <v>0.11700678587958666</v>
      </c>
      <c r="AR5" s="311">
        <v>0.14253511755729259</v>
      </c>
      <c r="AS5" s="311">
        <v>0.14559976384974876</v>
      </c>
      <c r="AT5" s="311">
        <v>0.18036199114321502</v>
      </c>
      <c r="AU5" s="311">
        <v>0.21841182713267676</v>
      </c>
      <c r="AV5" s="311">
        <v>0.25610473914762732</v>
      </c>
      <c r="AW5" s="311">
        <v>0.29312017350979669</v>
      </c>
      <c r="AX5" s="311">
        <v>0.29555789976278668</v>
      </c>
      <c r="AY5" s="311">
        <v>0.30634926123410267</v>
      </c>
      <c r="AZ5" s="311">
        <v>0.43780513255249076</v>
      </c>
      <c r="BA5" s="311">
        <v>0.4916028922747448</v>
      </c>
      <c r="BB5" s="311">
        <v>0.46000448179085512</v>
      </c>
      <c r="BC5" s="311">
        <v>0.5128060974003541</v>
      </c>
      <c r="BD5" s="311">
        <v>0.5131182027694835</v>
      </c>
      <c r="BE5" s="312">
        <v>0.53579891759919884</v>
      </c>
      <c r="BF5" s="285">
        <v>4.1348724809119108E-2</v>
      </c>
      <c r="BG5" s="285">
        <v>0.11021538163073252</v>
      </c>
      <c r="BH5" s="285">
        <v>1.6895999452092161E-2</v>
      </c>
    </row>
    <row r="6" spans="1:62" x14ac:dyDescent="0.15">
      <c r="A6" s="168" t="s">
        <v>192</v>
      </c>
      <c r="B6" s="311">
        <v>0</v>
      </c>
      <c r="C6" s="311">
        <v>0</v>
      </c>
      <c r="D6" s="311">
        <v>0</v>
      </c>
      <c r="E6" s="311">
        <v>0</v>
      </c>
      <c r="F6" s="311">
        <v>0</v>
      </c>
      <c r="G6" s="311">
        <v>0</v>
      </c>
      <c r="H6" s="311">
        <v>0</v>
      </c>
      <c r="I6" s="311">
        <v>0</v>
      </c>
      <c r="J6" s="311">
        <v>1.6100000000000003E-3</v>
      </c>
      <c r="K6" s="311">
        <v>4.6300000000000004E-3</v>
      </c>
      <c r="L6" s="311">
        <v>5.1799999999999997E-3</v>
      </c>
      <c r="M6" s="311">
        <v>5.7899999999999991E-3</v>
      </c>
      <c r="N6" s="311">
        <v>5.9199999999999999E-3</v>
      </c>
      <c r="O6" s="311">
        <v>5.9799999999999983E-3</v>
      </c>
      <c r="P6" s="311">
        <v>1.0190000000000001E-2</v>
      </c>
      <c r="Q6" s="311">
        <v>9.1500000000000001E-3</v>
      </c>
      <c r="R6" s="311">
        <v>9.640000000000001E-3</v>
      </c>
      <c r="S6" s="311">
        <v>1.2960000000000003E-2</v>
      </c>
      <c r="T6" s="311">
        <v>1.353E-2</v>
      </c>
      <c r="U6" s="311">
        <v>1.4240000000000001E-2</v>
      </c>
      <c r="V6" s="311">
        <v>1.6410000000000001E-2</v>
      </c>
      <c r="W6" s="311">
        <v>3.3939999999999998E-2</v>
      </c>
      <c r="X6" s="311">
        <v>4.4180000000000004E-2</v>
      </c>
      <c r="Y6" s="311">
        <v>4.6329999999999996E-2</v>
      </c>
      <c r="Z6" s="311">
        <v>4.675E-2</v>
      </c>
      <c r="AA6" s="311">
        <v>5.1259999999999993E-2</v>
      </c>
      <c r="AB6" s="311">
        <v>5.8355124753775446E-2</v>
      </c>
      <c r="AC6" s="311">
        <v>6.3695229809586348E-2</v>
      </c>
      <c r="AD6" s="311">
        <v>6.5047606697307955E-2</v>
      </c>
      <c r="AE6" s="311">
        <v>6.2285254000069123E-2</v>
      </c>
      <c r="AF6" s="311">
        <v>6.4264434806648937E-2</v>
      </c>
      <c r="AG6" s="311">
        <v>6.196555154300723E-2</v>
      </c>
      <c r="AH6" s="311">
        <v>5.901246224556797E-2</v>
      </c>
      <c r="AI6" s="311">
        <v>6.1605860317240912E-2</v>
      </c>
      <c r="AJ6" s="311">
        <v>6.0840013131976359E-2</v>
      </c>
      <c r="AK6" s="311">
        <v>6.7116614041579897E-2</v>
      </c>
      <c r="AL6" s="311">
        <v>6.565820647244551E-2</v>
      </c>
      <c r="AM6" s="311">
        <v>6.3335750231909779E-2</v>
      </c>
      <c r="AN6" s="311">
        <v>7.1507175198791254E-2</v>
      </c>
      <c r="AO6" s="311">
        <v>7.4194783979700737E-2</v>
      </c>
      <c r="AP6" s="311">
        <v>8.2562018121035682E-2</v>
      </c>
      <c r="AQ6" s="311">
        <v>7.6139956810506337E-2</v>
      </c>
      <c r="AR6" s="311">
        <v>8.4766026153691193E-2</v>
      </c>
      <c r="AS6" s="311">
        <v>8.117968911522172E-2</v>
      </c>
      <c r="AT6" s="311">
        <v>8.0985589660982391E-2</v>
      </c>
      <c r="AU6" s="311">
        <v>8.5812971585365258E-2</v>
      </c>
      <c r="AV6" s="311">
        <v>8.8183301374198289E-2</v>
      </c>
      <c r="AW6" s="311">
        <v>0.10181718847159624</v>
      </c>
      <c r="AX6" s="311">
        <v>0.11131208723133922</v>
      </c>
      <c r="AY6" s="311">
        <v>0.13289665418839852</v>
      </c>
      <c r="AZ6" s="311">
        <v>0.15802475025293333</v>
      </c>
      <c r="BA6" s="311">
        <v>0.17159922143771317</v>
      </c>
      <c r="BB6" s="311">
        <v>0.1872336770993912</v>
      </c>
      <c r="BC6" s="311">
        <v>0.23958572094478764</v>
      </c>
      <c r="BD6" s="311">
        <v>0.29598285023484516</v>
      </c>
      <c r="BE6" s="312">
        <v>0.35588152310597149</v>
      </c>
      <c r="BF6" s="285">
        <v>0.19908693674685551</v>
      </c>
      <c r="BG6" s="285">
        <v>0.13837639015774905</v>
      </c>
      <c r="BH6" s="285">
        <v>1.1222445253064485E-2</v>
      </c>
    </row>
    <row r="7" spans="1:62" x14ac:dyDescent="0.15">
      <c r="A7" s="168" t="s">
        <v>191</v>
      </c>
      <c r="B7" s="311">
        <v>0.13332232095652646</v>
      </c>
      <c r="C7" s="311">
        <v>0.14062006895272863</v>
      </c>
      <c r="D7" s="311">
        <v>0.14073570742648039</v>
      </c>
      <c r="E7" s="311">
        <v>0.15546045096175942</v>
      </c>
      <c r="F7" s="311">
        <v>0.16227060376537181</v>
      </c>
      <c r="G7" s="311">
        <v>0.16235902533954941</v>
      </c>
      <c r="H7" s="311">
        <v>0.16584413973581333</v>
      </c>
      <c r="I7" s="311">
        <v>0.18672978440292398</v>
      </c>
      <c r="J7" s="311">
        <v>0.19989691771854276</v>
      </c>
      <c r="K7" s="311">
        <v>0.20404264805821332</v>
      </c>
      <c r="L7" s="311">
        <v>0.19754301961701326</v>
      </c>
      <c r="M7" s="311">
        <v>0.22564753541853655</v>
      </c>
      <c r="N7" s="311">
        <v>0.23536121862459236</v>
      </c>
      <c r="O7" s="311">
        <v>0.24678786657309668</v>
      </c>
      <c r="P7" s="311">
        <v>0.2575603724229939</v>
      </c>
      <c r="Q7" s="311">
        <v>0.26656116318123241</v>
      </c>
      <c r="R7" s="311">
        <v>0.27377603273290652</v>
      </c>
      <c r="S7" s="311">
        <v>0.26405048945355969</v>
      </c>
      <c r="T7" s="311">
        <v>0.29810294113669267</v>
      </c>
      <c r="U7" s="311">
        <v>0.35607182700809914</v>
      </c>
      <c r="V7" s="311">
        <v>0.36409451999645986</v>
      </c>
      <c r="W7" s="311">
        <v>0.38720077251177359</v>
      </c>
      <c r="X7" s="311">
        <v>0.42679612973772679</v>
      </c>
      <c r="Y7" s="311">
        <v>0.42404126916216306</v>
      </c>
      <c r="Z7" s="311">
        <v>0.51240776985645931</v>
      </c>
      <c r="AA7" s="311">
        <v>0.66670664146996284</v>
      </c>
      <c r="AB7" s="311">
        <v>0.70990717197528863</v>
      </c>
      <c r="AC7" s="311">
        <v>0.76077045724165515</v>
      </c>
      <c r="AD7" s="311">
        <v>0.79709483556038441</v>
      </c>
      <c r="AE7" s="311">
        <v>0.80723320060771242</v>
      </c>
      <c r="AF7" s="311">
        <v>0.78115023774435466</v>
      </c>
      <c r="AG7" s="311">
        <v>0.7662395677298266</v>
      </c>
      <c r="AH7" s="311">
        <v>0.7979136527033065</v>
      </c>
      <c r="AI7" s="311">
        <v>0.80377568974081703</v>
      </c>
      <c r="AJ7" s="311">
        <v>0.83152878757548576</v>
      </c>
      <c r="AK7" s="311">
        <v>0.86072249910901566</v>
      </c>
      <c r="AL7" s="311">
        <v>0.87880550282815073</v>
      </c>
      <c r="AM7" s="311">
        <v>0.98687278946670254</v>
      </c>
      <c r="AN7" s="311">
        <v>1.0457926382507199</v>
      </c>
      <c r="AO7" s="311">
        <v>1.1366892866443163</v>
      </c>
      <c r="AP7" s="311">
        <v>1.2227812710097874</v>
      </c>
      <c r="AQ7" s="311">
        <v>1.4437402421982644</v>
      </c>
      <c r="AR7" s="311">
        <v>1.6484443525362777</v>
      </c>
      <c r="AS7" s="311">
        <v>2.0639108989555672</v>
      </c>
      <c r="AT7" s="311">
        <v>2.3447157964339942</v>
      </c>
      <c r="AU7" s="311">
        <v>2.6986624068158571</v>
      </c>
      <c r="AV7" s="311">
        <v>3.0328255953032555</v>
      </c>
      <c r="AW7" s="311">
        <v>3.2670105225868862</v>
      </c>
      <c r="AX7" s="311">
        <v>3.6966917859250454</v>
      </c>
      <c r="AY7" s="311">
        <v>3.9786660846536974</v>
      </c>
      <c r="AZ7" s="311">
        <v>4.1859337898363034</v>
      </c>
      <c r="BA7" s="311">
        <v>4.7429292633048421</v>
      </c>
      <c r="BB7" s="311">
        <v>5.1739647296390574</v>
      </c>
      <c r="BC7" s="311">
        <v>5.4398599261534493</v>
      </c>
      <c r="BD7" s="311">
        <v>5.7098582879817474</v>
      </c>
      <c r="BE7" s="312">
        <v>6.1498778719175062</v>
      </c>
      <c r="BF7" s="285">
        <v>7.4120340223034153E-2</v>
      </c>
      <c r="BG7" s="285">
        <v>9.3083936244388266E-2</v>
      </c>
      <c r="BH7" s="285">
        <v>0.19393158466975458</v>
      </c>
    </row>
    <row r="8" spans="1:62" s="161" customFormat="1" x14ac:dyDescent="0.15">
      <c r="A8" s="163" t="s">
        <v>190</v>
      </c>
      <c r="B8" s="313">
        <v>0.13332232095652646</v>
      </c>
      <c r="C8" s="313">
        <v>0.14062006895272863</v>
      </c>
      <c r="D8" s="313">
        <v>0.14073570742648039</v>
      </c>
      <c r="E8" s="313">
        <v>0.15546045096175942</v>
      </c>
      <c r="F8" s="313">
        <v>0.16227060376537181</v>
      </c>
      <c r="G8" s="313">
        <v>0.16235902533954941</v>
      </c>
      <c r="H8" s="313">
        <v>0.16584413973581333</v>
      </c>
      <c r="I8" s="313">
        <v>0.18672978440292398</v>
      </c>
      <c r="J8" s="313">
        <v>0.20150691771854276</v>
      </c>
      <c r="K8" s="313">
        <v>0.20867264805821331</v>
      </c>
      <c r="L8" s="313">
        <v>0.20272301961701325</v>
      </c>
      <c r="M8" s="313">
        <v>0.23850753541853653</v>
      </c>
      <c r="N8" s="313">
        <v>0.25197121862459237</v>
      </c>
      <c r="O8" s="313">
        <v>0.26408786657309669</v>
      </c>
      <c r="P8" s="313">
        <v>0.28120037242299389</v>
      </c>
      <c r="Q8" s="313">
        <v>0.28871116318123241</v>
      </c>
      <c r="R8" s="313">
        <v>0.30239603273290649</v>
      </c>
      <c r="S8" s="313">
        <v>0.29840048945355974</v>
      </c>
      <c r="T8" s="313">
        <v>0.33248294113669263</v>
      </c>
      <c r="U8" s="313">
        <v>0.39368182700809912</v>
      </c>
      <c r="V8" s="313">
        <v>0.39728451999645986</v>
      </c>
      <c r="W8" s="313">
        <v>0.43980077251177363</v>
      </c>
      <c r="X8" s="313">
        <v>0.49410612973772677</v>
      </c>
      <c r="Y8" s="313">
        <v>0.49523126916216303</v>
      </c>
      <c r="Z8" s="313">
        <v>0.5939377698564593</v>
      </c>
      <c r="AA8" s="313">
        <v>0.75752583338915469</v>
      </c>
      <c r="AB8" s="313">
        <v>0.80812148864825606</v>
      </c>
      <c r="AC8" s="313">
        <v>0.86972621337124145</v>
      </c>
      <c r="AD8" s="313">
        <v>0.91092296857769228</v>
      </c>
      <c r="AE8" s="313">
        <v>0.92745898092778156</v>
      </c>
      <c r="AF8" s="313">
        <v>0.91742175162713169</v>
      </c>
      <c r="AG8" s="313">
        <v>0.90416921464568689</v>
      </c>
      <c r="AH8" s="313">
        <v>0.93929778383246831</v>
      </c>
      <c r="AI8" s="313">
        <v>0.96042150355194122</v>
      </c>
      <c r="AJ8" s="313">
        <v>0.98874033824668039</v>
      </c>
      <c r="AK8" s="313">
        <v>1.0253869285123367</v>
      </c>
      <c r="AL8" s="313">
        <v>1.0495782486968839</v>
      </c>
      <c r="AM8" s="313">
        <v>1.1591534399104566</v>
      </c>
      <c r="AN8" s="313">
        <v>1.2227045506245426</v>
      </c>
      <c r="AO8" s="313">
        <v>1.3218481743735473</v>
      </c>
      <c r="AP8" s="313">
        <v>1.4163602679940723</v>
      </c>
      <c r="AQ8" s="313">
        <v>1.6368869848883574</v>
      </c>
      <c r="AR8" s="313">
        <v>1.8757454962472615</v>
      </c>
      <c r="AS8" s="313">
        <v>2.2906903519205377</v>
      </c>
      <c r="AT8" s="313">
        <v>2.6060633772381916</v>
      </c>
      <c r="AU8" s="313">
        <v>3.0028872055338991</v>
      </c>
      <c r="AV8" s="313">
        <v>3.3771136358250811</v>
      </c>
      <c r="AW8" s="313">
        <v>3.6619478845682791</v>
      </c>
      <c r="AX8" s="313">
        <v>4.1035617729191713</v>
      </c>
      <c r="AY8" s="313">
        <v>4.4179120000761989</v>
      </c>
      <c r="AZ8" s="313">
        <v>4.7817636726417279</v>
      </c>
      <c r="BA8" s="313">
        <v>5.4061313770173003</v>
      </c>
      <c r="BB8" s="313">
        <v>5.8212028885293039</v>
      </c>
      <c r="BC8" s="313">
        <v>6.1922517444985905</v>
      </c>
      <c r="BD8" s="313">
        <v>6.5189593409860755</v>
      </c>
      <c r="BE8" s="313">
        <v>7.0415583126226764</v>
      </c>
      <c r="BF8" s="286">
        <v>7.7214738571770969E-2</v>
      </c>
      <c r="BG8" s="286">
        <v>9.6022147042905237E-2</v>
      </c>
      <c r="BH8" s="286">
        <v>0.22205002937491122</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v>
      </c>
      <c r="C10" s="311">
        <v>0</v>
      </c>
      <c r="D10" s="311">
        <v>0</v>
      </c>
      <c r="E10" s="311">
        <v>0</v>
      </c>
      <c r="F10" s="311">
        <v>0</v>
      </c>
      <c r="G10" s="311">
        <v>4.7540991253644326E-4</v>
      </c>
      <c r="H10" s="311">
        <v>4.9864613702623915E-4</v>
      </c>
      <c r="I10" s="311">
        <v>6.4353151927437635E-4</v>
      </c>
      <c r="J10" s="311">
        <v>4.9042434402332366E-4</v>
      </c>
      <c r="K10" s="311">
        <v>5.0067671428571426E-4</v>
      </c>
      <c r="L10" s="311">
        <v>5.4922641509433964E-4</v>
      </c>
      <c r="M10" s="311">
        <v>5.0202791545189522E-4</v>
      </c>
      <c r="N10" s="311">
        <v>5.3855107816711586E-4</v>
      </c>
      <c r="O10" s="311">
        <v>5.4136662087912095E-4</v>
      </c>
      <c r="P10" s="311">
        <v>8.4393763392857154E-4</v>
      </c>
      <c r="Q10" s="311">
        <v>8.6251567944250877E-4</v>
      </c>
      <c r="R10" s="311">
        <v>7.4722499999999991E-4</v>
      </c>
      <c r="S10" s="311">
        <v>9.5912465437788023E-4</v>
      </c>
      <c r="T10" s="311">
        <v>1.3731478405315618E-3</v>
      </c>
      <c r="U10" s="311">
        <v>9.7392791811846675E-4</v>
      </c>
      <c r="V10" s="311">
        <v>1.0332161428571432E-3</v>
      </c>
      <c r="W10" s="311">
        <v>1.0707892080745341E-3</v>
      </c>
      <c r="X10" s="311">
        <v>1.0815682330827068E-3</v>
      </c>
      <c r="Y10" s="311">
        <v>1.2111604735152489E-3</v>
      </c>
      <c r="Z10" s="311">
        <v>1.1937690789473685E-3</v>
      </c>
      <c r="AA10" s="311">
        <v>1.0676328373015872E-3</v>
      </c>
      <c r="AB10" s="311">
        <v>9.9600404312668472E-4</v>
      </c>
      <c r="AC10" s="311">
        <v>1.018654945054945E-3</v>
      </c>
      <c r="AD10" s="311">
        <v>1.074384027777778E-3</v>
      </c>
      <c r="AE10" s="311">
        <v>1.1929003759398498E-3</v>
      </c>
      <c r="AF10" s="311">
        <v>1.1559245729813668E-3</v>
      </c>
      <c r="AG10" s="311">
        <v>3.6101549206349207E-3</v>
      </c>
      <c r="AH10" s="311">
        <v>4.6022404999999994E-3</v>
      </c>
      <c r="AI10" s="311">
        <v>4.9643920300751878E-3</v>
      </c>
      <c r="AJ10" s="311">
        <v>6.8526214285714281E-3</v>
      </c>
      <c r="AK10" s="311">
        <v>7.0980831010452952E-3</v>
      </c>
      <c r="AL10" s="311">
        <v>6.5445238369371758E-3</v>
      </c>
      <c r="AM10" s="311">
        <v>9.1178191996570575E-3</v>
      </c>
      <c r="AN10" s="311">
        <v>1.071096957234691E-2</v>
      </c>
      <c r="AO10" s="311">
        <v>9.480260943564198E-3</v>
      </c>
      <c r="AP10" s="311">
        <v>1.1096117441538723E-2</v>
      </c>
      <c r="AQ10" s="311">
        <v>1.5753614347661423E-2</v>
      </c>
      <c r="AR10" s="311">
        <v>1.5657738822144173E-2</v>
      </c>
      <c r="AS10" s="311">
        <v>1.6493886194773578E-2</v>
      </c>
      <c r="AT10" s="311">
        <v>1.6675713425318536E-2</v>
      </c>
      <c r="AU10" s="311">
        <v>4.0460481507274083E-2</v>
      </c>
      <c r="AV10" s="311">
        <v>5.2178753810225166E-2</v>
      </c>
      <c r="AW10" s="311">
        <v>6.5131591488299334E-2</v>
      </c>
      <c r="AX10" s="311">
        <v>6.981514691340332E-2</v>
      </c>
      <c r="AY10" s="311">
        <v>7.6920544033284063E-2</v>
      </c>
      <c r="AZ10" s="311">
        <v>8.1667993011020165E-2</v>
      </c>
      <c r="BA10" s="311">
        <v>8.0593693299611469E-2</v>
      </c>
      <c r="BB10" s="311">
        <v>9.3445349460716753E-2</v>
      </c>
      <c r="BC10" s="311">
        <v>8.1179041384531303E-2</v>
      </c>
      <c r="BD10" s="311">
        <v>0.12191034814950856</v>
      </c>
      <c r="BE10" s="312">
        <v>0.13445365789344732</v>
      </c>
      <c r="BF10" s="285">
        <v>9.9876263235554541E-2</v>
      </c>
      <c r="BG10" s="285">
        <v>0.22010052737115604</v>
      </c>
      <c r="BH10" s="285">
        <v>4.2398908536034523E-3</v>
      </c>
    </row>
    <row r="11" spans="1:62" x14ac:dyDescent="0.15">
      <c r="A11" s="168" t="s">
        <v>188</v>
      </c>
      <c r="B11" s="311">
        <v>0</v>
      </c>
      <c r="C11" s="311">
        <v>0</v>
      </c>
      <c r="D11" s="311">
        <v>0</v>
      </c>
      <c r="E11" s="311">
        <v>0</v>
      </c>
      <c r="F11" s="311">
        <v>0</v>
      </c>
      <c r="G11" s="311">
        <v>9.2601194296000021E-3</v>
      </c>
      <c r="H11" s="311">
        <v>1.2011962962600002E-2</v>
      </c>
      <c r="I11" s="311">
        <v>1.59062612879E-2</v>
      </c>
      <c r="J11" s="311">
        <v>1.4415504667100003E-2</v>
      </c>
      <c r="K11" s="311">
        <v>1.2098848661E-2</v>
      </c>
      <c r="L11" s="311">
        <v>1.22931839978E-2</v>
      </c>
      <c r="M11" s="311">
        <v>1.2488329216800001E-2</v>
      </c>
      <c r="N11" s="311">
        <v>2.5452898269100001E-2</v>
      </c>
      <c r="O11" s="311">
        <v>4.6983093814720003E-2</v>
      </c>
      <c r="P11" s="311">
        <v>6.7705967063060007E-2</v>
      </c>
      <c r="Q11" s="311">
        <v>7.7573854982940005E-2</v>
      </c>
      <c r="R11" s="311">
        <v>7.4058037022920006E-2</v>
      </c>
      <c r="S11" s="311">
        <v>0.10268418795934001</v>
      </c>
      <c r="T11" s="311">
        <v>0.14190675206629999</v>
      </c>
      <c r="U11" s="311">
        <v>0.17268389195780001</v>
      </c>
      <c r="V11" s="311">
        <v>0.20799588003910235</v>
      </c>
      <c r="W11" s="311">
        <v>0.26571113773179317</v>
      </c>
      <c r="X11" s="311">
        <v>0.27372723561728918</v>
      </c>
      <c r="Y11" s="311">
        <v>0.28561384144193847</v>
      </c>
      <c r="Z11" s="311">
        <v>0.3064689564889933</v>
      </c>
      <c r="AA11" s="311">
        <v>0.28373072464892002</v>
      </c>
      <c r="AB11" s="311">
        <v>0.29555846649785994</v>
      </c>
      <c r="AC11" s="311">
        <v>0.29936235146657203</v>
      </c>
      <c r="AD11" s="311">
        <v>0.3106139989922444</v>
      </c>
      <c r="AE11" s="311">
        <v>0.33202931139277486</v>
      </c>
      <c r="AF11" s="311">
        <v>0.34355268390414301</v>
      </c>
      <c r="AG11" s="311">
        <v>0.36697249989942038</v>
      </c>
      <c r="AH11" s="311">
        <v>0.36313359255452704</v>
      </c>
      <c r="AI11" s="311">
        <v>0.35907962304442115</v>
      </c>
      <c r="AJ11" s="311">
        <v>0.36841128991494726</v>
      </c>
      <c r="AK11" s="311">
        <v>0.32224275604658004</v>
      </c>
      <c r="AL11" s="311">
        <v>0.30814422262594449</v>
      </c>
      <c r="AM11" s="311">
        <v>0.34828606498109477</v>
      </c>
      <c r="AN11" s="311">
        <v>0.35178062610072586</v>
      </c>
      <c r="AO11" s="311">
        <v>0.38365823283522876</v>
      </c>
      <c r="AP11" s="311">
        <v>0.41548652884782528</v>
      </c>
      <c r="AQ11" s="311">
        <v>0.40908942019330735</v>
      </c>
      <c r="AR11" s="311">
        <v>0.54552847660725401</v>
      </c>
      <c r="AS11" s="311">
        <v>0.68928571207664546</v>
      </c>
      <c r="AT11" s="311">
        <v>0.7650151421041238</v>
      </c>
      <c r="AU11" s="311">
        <v>0.89421838954314126</v>
      </c>
      <c r="AV11" s="311">
        <v>0.85382574589221227</v>
      </c>
      <c r="AW11" s="311">
        <v>0.87476876666978531</v>
      </c>
      <c r="AX11" s="311">
        <v>1.0211468983564576</v>
      </c>
      <c r="AY11" s="311">
        <v>1.1868062008970923</v>
      </c>
      <c r="AZ11" s="311">
        <v>1.4144132690362468</v>
      </c>
      <c r="BA11" s="311">
        <v>1.4619164648654448</v>
      </c>
      <c r="BB11" s="311">
        <v>1.5932157804535125</v>
      </c>
      <c r="BC11" s="311">
        <v>1.79593343636097</v>
      </c>
      <c r="BD11" s="311">
        <v>1.9860790498187904</v>
      </c>
      <c r="BE11" s="312">
        <v>2.0059163774395783</v>
      </c>
      <c r="BF11" s="285">
        <v>7.2286557688119313E-3</v>
      </c>
      <c r="BG11" s="285">
        <v>0.10010122908562669</v>
      </c>
      <c r="BH11" s="285">
        <v>6.3255002764888907E-2</v>
      </c>
    </row>
    <row r="12" spans="1:62" x14ac:dyDescent="0.15">
      <c r="A12" s="168" t="s">
        <v>187</v>
      </c>
      <c r="B12" s="311">
        <v>0</v>
      </c>
      <c r="C12" s="311">
        <v>0</v>
      </c>
      <c r="D12" s="311">
        <v>0</v>
      </c>
      <c r="E12" s="311">
        <v>0</v>
      </c>
      <c r="F12" s="311">
        <v>0</v>
      </c>
      <c r="G12" s="311">
        <v>0</v>
      </c>
      <c r="H12" s="311">
        <v>6.600000000000001E-4</v>
      </c>
      <c r="I12" s="311">
        <v>5.7000000000000009E-4</v>
      </c>
      <c r="J12" s="311">
        <v>5.1000000000000004E-4</v>
      </c>
      <c r="K12" s="311">
        <v>4.6000000000000001E-4</v>
      </c>
      <c r="L12" s="311">
        <v>5.1000000000000004E-4</v>
      </c>
      <c r="M12" s="311">
        <v>7.3000000000000007E-4</v>
      </c>
      <c r="N12" s="311">
        <v>8.0000000000000004E-4</v>
      </c>
      <c r="O12" s="311">
        <v>9.0999999999999989E-4</v>
      </c>
      <c r="P12" s="311">
        <v>9.3999999999999997E-4</v>
      </c>
      <c r="Q12" s="311">
        <v>1.0500000000000002E-3</v>
      </c>
      <c r="R12" s="311">
        <v>1.1000000000000001E-3</v>
      </c>
      <c r="S12" s="311">
        <v>1.3700000000000003E-3</v>
      </c>
      <c r="T12" s="311">
        <v>2.0800000000000007E-3</v>
      </c>
      <c r="U12" s="311">
        <v>2.0100000000000001E-3</v>
      </c>
      <c r="V12" s="311">
        <v>1.9499999999999999E-3</v>
      </c>
      <c r="W12" s="311">
        <v>2.8000000000000004E-3</v>
      </c>
      <c r="X12" s="311">
        <v>2.7100000000000002E-3</v>
      </c>
      <c r="Y12" s="311">
        <v>3.2700000000000003E-3</v>
      </c>
      <c r="Z12" s="311">
        <v>3.2100000000000006E-3</v>
      </c>
      <c r="AA12" s="311">
        <v>9.6300000000000014E-3</v>
      </c>
      <c r="AB12" s="311">
        <v>1.0330000000000001E-2</v>
      </c>
      <c r="AC12" s="311">
        <v>1.7430000000000001E-2</v>
      </c>
      <c r="AD12" s="311">
        <v>1.7500000000000002E-2</v>
      </c>
      <c r="AE12" s="311">
        <v>1.7860000000000001E-2</v>
      </c>
      <c r="AF12" s="311">
        <v>1.8789999999999998E-2</v>
      </c>
      <c r="AG12" s="311">
        <v>1.738E-2</v>
      </c>
      <c r="AH12" s="311">
        <v>1.7430000000000001E-2</v>
      </c>
      <c r="AI12" s="311">
        <v>1.1610000000000001E-2</v>
      </c>
      <c r="AJ12" s="311">
        <v>1.4500000000000001E-2</v>
      </c>
      <c r="AK12" s="311">
        <v>1.375E-2</v>
      </c>
      <c r="AL12" s="311">
        <v>1.6790259740259741E-2</v>
      </c>
      <c r="AM12" s="311">
        <v>1.7649290322580641E-2</v>
      </c>
      <c r="AN12" s="311">
        <v>1.6692692307692304E-2</v>
      </c>
      <c r="AO12" s="311">
        <v>1.9841273885350313E-2</v>
      </c>
      <c r="AP12" s="311">
        <v>1.7401329113924044E-2</v>
      </c>
      <c r="AQ12" s="311">
        <v>1.3837358490566033E-2</v>
      </c>
      <c r="AR12" s="311">
        <v>2.588759999999999E-2</v>
      </c>
      <c r="AS12" s="311">
        <v>3.4461534271304363E-2</v>
      </c>
      <c r="AT12" s="311">
        <v>3.2778795891777769E-2</v>
      </c>
      <c r="AU12" s="311">
        <v>3.5084901559141103E-2</v>
      </c>
      <c r="AV12" s="311">
        <v>4.339995893451222E-2</v>
      </c>
      <c r="AW12" s="311">
        <v>5.9270358016329357E-2</v>
      </c>
      <c r="AX12" s="311">
        <v>6.8645738806265039E-2</v>
      </c>
      <c r="AY12" s="311">
        <v>6.3139583464491111E-2</v>
      </c>
      <c r="AZ12" s="311">
        <v>8.2336566634821265E-2</v>
      </c>
      <c r="BA12" s="311">
        <v>0.10614324465671553</v>
      </c>
      <c r="BB12" s="311">
        <v>0.13473736005672299</v>
      </c>
      <c r="BC12" s="311">
        <v>0.1598346040813701</v>
      </c>
      <c r="BD12" s="311">
        <v>0.18490203188420487</v>
      </c>
      <c r="BE12" s="312">
        <v>0.20941795691971479</v>
      </c>
      <c r="BF12" s="285">
        <v>0.12949422232602381</v>
      </c>
      <c r="BG12" s="285">
        <v>0.18887137032263368</v>
      </c>
      <c r="BH12" s="285">
        <v>6.6038313426018975E-3</v>
      </c>
    </row>
    <row r="13" spans="1:62" x14ac:dyDescent="0.15">
      <c r="A13" s="168" t="s">
        <v>186</v>
      </c>
      <c r="B13" s="311">
        <v>0</v>
      </c>
      <c r="C13" s="311">
        <v>0</v>
      </c>
      <c r="D13" s="311">
        <v>0</v>
      </c>
      <c r="E13" s="311">
        <v>0</v>
      </c>
      <c r="F13" s="311">
        <v>0</v>
      </c>
      <c r="G13" s="311">
        <v>0</v>
      </c>
      <c r="H13" s="311">
        <v>0</v>
      </c>
      <c r="I13" s="311">
        <v>0</v>
      </c>
      <c r="J13" s="311">
        <v>0</v>
      </c>
      <c r="K13" s="311">
        <v>0</v>
      </c>
      <c r="L13" s="311">
        <v>1.89E-3</v>
      </c>
      <c r="M13" s="311">
        <v>2.0200000000000001E-3</v>
      </c>
      <c r="N13" s="311">
        <v>1.92E-3</v>
      </c>
      <c r="O13" s="311">
        <v>2.0600000000000002E-3</v>
      </c>
      <c r="P13" s="311">
        <v>2.16E-3</v>
      </c>
      <c r="Q13" s="311">
        <v>2.2699999999999999E-3</v>
      </c>
      <c r="R13" s="311">
        <v>2.1199999999999999E-3</v>
      </c>
      <c r="S13" s="311">
        <v>2.31E-3</v>
      </c>
      <c r="T13" s="311">
        <v>2.3400000000000005E-3</v>
      </c>
      <c r="U13" s="311">
        <v>2.5499999999999997E-3</v>
      </c>
      <c r="V13" s="311">
        <v>2.6700000000000001E-3</v>
      </c>
      <c r="W13" s="311">
        <v>2.66E-3</v>
      </c>
      <c r="X13" s="311">
        <v>2.6800000000000005E-3</v>
      </c>
      <c r="Y13" s="311">
        <v>2.7400000000000007E-3</v>
      </c>
      <c r="Z13" s="311">
        <v>2.7400000000000007E-3</v>
      </c>
      <c r="AA13" s="311">
        <v>2.7400000000000007E-3</v>
      </c>
      <c r="AB13" s="311">
        <v>2.6900000000000006E-3</v>
      </c>
      <c r="AC13" s="311">
        <v>3.3999999999999998E-3</v>
      </c>
      <c r="AD13" s="311">
        <v>3.8900000000000007E-3</v>
      </c>
      <c r="AE13" s="311">
        <v>4.4400000000000004E-3</v>
      </c>
      <c r="AF13" s="311">
        <v>4.7699999999999999E-3</v>
      </c>
      <c r="AG13" s="311">
        <v>4.96E-3</v>
      </c>
      <c r="AH13" s="311">
        <v>4.8300000000000001E-3</v>
      </c>
      <c r="AI13" s="311">
        <v>5.3200000000000001E-3</v>
      </c>
      <c r="AJ13" s="311">
        <v>4.5700000000000003E-3</v>
      </c>
      <c r="AK13" s="311">
        <v>4.9783501369863011E-3</v>
      </c>
      <c r="AL13" s="311">
        <v>4.9543064123376617E-3</v>
      </c>
      <c r="AM13" s="311">
        <v>4.8925574999999994E-3</v>
      </c>
      <c r="AN13" s="311">
        <v>4.9176259615384601E-3</v>
      </c>
      <c r="AO13" s="311">
        <v>5.1351645912224063E-3</v>
      </c>
      <c r="AP13" s="311">
        <v>6.0572850621062558E-3</v>
      </c>
      <c r="AQ13" s="311">
        <v>1.0787812755967061E-2</v>
      </c>
      <c r="AR13" s="311">
        <v>1.149849087808652E-2</v>
      </c>
      <c r="AS13" s="311">
        <v>1.4642554253131707E-2</v>
      </c>
      <c r="AT13" s="311">
        <v>2.4683727389368033E-2</v>
      </c>
      <c r="AU13" s="311">
        <v>3.324088373864597E-2</v>
      </c>
      <c r="AV13" s="311">
        <v>3.8959080705976645E-2</v>
      </c>
      <c r="AW13" s="311">
        <v>4.1098444868001377E-2</v>
      </c>
      <c r="AX13" s="311">
        <v>4.0179136098983131E-2</v>
      </c>
      <c r="AY13" s="311">
        <v>4.4680794057512546E-2</v>
      </c>
      <c r="AZ13" s="311">
        <v>4.7063607348437661E-2</v>
      </c>
      <c r="BA13" s="311">
        <v>4.743434789482219E-2</v>
      </c>
      <c r="BB13" s="311">
        <v>4.8368365980777178E-2</v>
      </c>
      <c r="BC13" s="311">
        <v>5.4033873435399477E-2</v>
      </c>
      <c r="BD13" s="311">
        <v>5.8253831059898661E-2</v>
      </c>
      <c r="BE13" s="312">
        <v>5.4554713979266638E-2</v>
      </c>
      <c r="BF13" s="285">
        <v>-6.6058722768755906E-2</v>
      </c>
      <c r="BG13" s="285">
        <v>8.9660918955600799E-2</v>
      </c>
      <c r="BH13" s="285">
        <v>1.7203402008218465E-3</v>
      </c>
    </row>
    <row r="14" spans="1:62"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3.1580077070063689E-5</v>
      </c>
      <c r="AP14" s="311">
        <v>9.9613335179050575E-4</v>
      </c>
      <c r="AQ14" s="311">
        <v>1.4007737341211316E-3</v>
      </c>
      <c r="AR14" s="311">
        <v>2.1011972714999995E-3</v>
      </c>
      <c r="AS14" s="311">
        <v>2.0054746788819868E-3</v>
      </c>
      <c r="AT14" s="311">
        <v>2.0752475380677766E-3</v>
      </c>
      <c r="AU14" s="311">
        <v>2.3512151315143795E-3</v>
      </c>
      <c r="AV14" s="311">
        <v>2.7086881209261123E-3</v>
      </c>
      <c r="AW14" s="311">
        <v>2.884859562358164E-3</v>
      </c>
      <c r="AX14" s="311">
        <v>3.3940221902509378E-3</v>
      </c>
      <c r="AY14" s="311">
        <v>4.7369256727119967E-3</v>
      </c>
      <c r="AZ14" s="311">
        <v>5.2766007088973855E-3</v>
      </c>
      <c r="BA14" s="311">
        <v>6.0202542371916084E-3</v>
      </c>
      <c r="BB14" s="311">
        <v>5.7168642175201472E-3</v>
      </c>
      <c r="BC14" s="311">
        <v>5.6281866815718548E-3</v>
      </c>
      <c r="BD14" s="311">
        <v>7.1814169131573669E-3</v>
      </c>
      <c r="BE14" s="312">
        <v>7.8765424198600047E-3</v>
      </c>
      <c r="BF14" s="285">
        <v>9.3798327982318241E-2</v>
      </c>
      <c r="BG14" s="285">
        <v>0.13217620559858378</v>
      </c>
      <c r="BH14" s="285">
        <v>2.4838059958509759E-4</v>
      </c>
    </row>
    <row r="15" spans="1:62" x14ac:dyDescent="0.15">
      <c r="A15" s="168" t="s">
        <v>184</v>
      </c>
      <c r="B15" s="311">
        <v>0</v>
      </c>
      <c r="C15" s="311">
        <v>0</v>
      </c>
      <c r="D15" s="311">
        <v>0</v>
      </c>
      <c r="E15" s="311">
        <v>0</v>
      </c>
      <c r="F15" s="311">
        <v>0</v>
      </c>
      <c r="G15" s="311">
        <v>0</v>
      </c>
      <c r="H15" s="311">
        <v>2.2699999999999999E-3</v>
      </c>
      <c r="I15" s="311">
        <v>2.2699999999999999E-3</v>
      </c>
      <c r="J15" s="311">
        <v>2.3E-3</v>
      </c>
      <c r="K15" s="311">
        <v>2.66E-3</v>
      </c>
      <c r="L15" s="311">
        <v>2.66E-3</v>
      </c>
      <c r="M15" s="311">
        <v>2.4500000000000004E-3</v>
      </c>
      <c r="N15" s="311">
        <v>2.4199999999999998E-3</v>
      </c>
      <c r="O15" s="311">
        <v>2.15E-3</v>
      </c>
      <c r="P15" s="311">
        <v>1.6300000000000004E-3</v>
      </c>
      <c r="Q15" s="311">
        <v>8.4999999999999995E-4</v>
      </c>
      <c r="R15" s="311">
        <v>7.5999999999999993E-4</v>
      </c>
      <c r="S15" s="311">
        <v>1.5100000000000003E-3</v>
      </c>
      <c r="T15" s="311">
        <v>1.4499999999999999E-3</v>
      </c>
      <c r="U15" s="311">
        <v>1.4200000000000003E-3</v>
      </c>
      <c r="V15" s="311">
        <v>1.6900000000000001E-3</v>
      </c>
      <c r="W15" s="311">
        <v>1.5400000000000001E-3</v>
      </c>
      <c r="X15" s="311">
        <v>1.3600000000000001E-3</v>
      </c>
      <c r="Y15" s="311">
        <v>1.3600000000000001E-3</v>
      </c>
      <c r="Z15" s="311">
        <v>1.4499999999999999E-3</v>
      </c>
      <c r="AA15" s="311">
        <v>1.3600000000000001E-3</v>
      </c>
      <c r="AB15" s="311">
        <v>1.33E-3</v>
      </c>
      <c r="AC15" s="311">
        <v>1.33E-3</v>
      </c>
      <c r="AD15" s="311">
        <v>1.09E-3</v>
      </c>
      <c r="AE15" s="311">
        <v>1.1900000000000001E-3</v>
      </c>
      <c r="AF15" s="311">
        <v>1.4200000000000003E-3</v>
      </c>
      <c r="AG15" s="311">
        <v>1.3740000000000004E-3</v>
      </c>
      <c r="AH15" s="311">
        <v>1.5460000000000001E-3</v>
      </c>
      <c r="AI15" s="311">
        <v>1.2650000000000001E-3</v>
      </c>
      <c r="AJ15" s="311">
        <v>1.3960000000000001E-3</v>
      </c>
      <c r="AK15" s="311">
        <v>1.588E-3</v>
      </c>
      <c r="AL15" s="311">
        <v>1.6313376623376626E-3</v>
      </c>
      <c r="AM15" s="311">
        <v>2.4701050517783453E-3</v>
      </c>
      <c r="AN15" s="311">
        <v>2.5680012539964357E-3</v>
      </c>
      <c r="AO15" s="311">
        <v>1.9200624688312747E-3</v>
      </c>
      <c r="AP15" s="311">
        <v>3.6625117990676664E-3</v>
      </c>
      <c r="AQ15" s="311">
        <v>6.6338423731262738E-3</v>
      </c>
      <c r="AR15" s="311">
        <v>7.3680013527077691E-3</v>
      </c>
      <c r="AS15" s="311">
        <v>8.317116589564421E-3</v>
      </c>
      <c r="AT15" s="311">
        <v>1.1023014719045427E-2</v>
      </c>
      <c r="AU15" s="311">
        <v>1.4479685613682179E-2</v>
      </c>
      <c r="AV15" s="311">
        <v>1.5018649698506751E-2</v>
      </c>
      <c r="AW15" s="311">
        <v>2.0425172296001951E-2</v>
      </c>
      <c r="AX15" s="311">
        <v>2.5328366851019617E-2</v>
      </c>
      <c r="AY15" s="311">
        <v>3.018145510815505E-2</v>
      </c>
      <c r="AZ15" s="311">
        <v>3.0695748493652825E-2</v>
      </c>
      <c r="BA15" s="311">
        <v>3.2427699420587153E-2</v>
      </c>
      <c r="BB15" s="311">
        <v>3.359378310973811E-2</v>
      </c>
      <c r="BC15" s="311">
        <v>4.0211808591439975E-2</v>
      </c>
      <c r="BD15" s="311">
        <v>4.22407898798388E-2</v>
      </c>
      <c r="BE15" s="312">
        <v>4.5302239924485205E-2</v>
      </c>
      <c r="BF15" s="285">
        <v>6.9545892517341334E-2</v>
      </c>
      <c r="BG15" s="285">
        <v>0.14378175422000194</v>
      </c>
      <c r="BH15" s="285">
        <v>1.4285706741856885E-3</v>
      </c>
    </row>
    <row r="16" spans="1:62" x14ac:dyDescent="0.15">
      <c r="A16" s="168" t="s">
        <v>183</v>
      </c>
      <c r="B16" s="311">
        <v>0</v>
      </c>
      <c r="C16" s="311">
        <v>0</v>
      </c>
      <c r="D16" s="311">
        <v>0</v>
      </c>
      <c r="E16" s="311">
        <v>0</v>
      </c>
      <c r="F16" s="311">
        <v>0</v>
      </c>
      <c r="G16" s="311">
        <v>0</v>
      </c>
      <c r="H16" s="311">
        <v>3.5000000000000005E-4</v>
      </c>
      <c r="I16" s="311">
        <v>3.5000000000000005E-4</v>
      </c>
      <c r="J16" s="311">
        <v>2.9E-4</v>
      </c>
      <c r="K16" s="311">
        <v>2.5000000000000001E-4</v>
      </c>
      <c r="L16" s="311">
        <v>2.3000000000000001E-4</v>
      </c>
      <c r="M16" s="311">
        <v>1.8999999999999998E-4</v>
      </c>
      <c r="N16" s="311">
        <v>2.3000000000000001E-4</v>
      </c>
      <c r="O16" s="311">
        <v>2.9E-4</v>
      </c>
      <c r="P16" s="311">
        <v>2.9E-4</v>
      </c>
      <c r="Q16" s="311">
        <v>2.6000000000000009E-4</v>
      </c>
      <c r="R16" s="311">
        <v>1.8999999999999998E-4</v>
      </c>
      <c r="S16" s="311">
        <v>1.8000000000000001E-4</v>
      </c>
      <c r="T16" s="311">
        <v>1.6000000000000001E-4</v>
      </c>
      <c r="U16" s="311">
        <v>1.3000000000000004E-4</v>
      </c>
      <c r="V16" s="311">
        <v>1.7000000000000001E-4</v>
      </c>
      <c r="W16" s="311">
        <v>2.6000000000000009E-4</v>
      </c>
      <c r="X16" s="311">
        <v>3.1E-4</v>
      </c>
      <c r="Y16" s="311">
        <v>2.7E-4</v>
      </c>
      <c r="Z16" s="311">
        <v>2.6000000000000009E-4</v>
      </c>
      <c r="AA16" s="311">
        <v>3.1E-4</v>
      </c>
      <c r="AB16" s="311">
        <v>2.5000000000000001E-4</v>
      </c>
      <c r="AC16" s="311">
        <v>2.9999999999999997E-4</v>
      </c>
      <c r="AD16" s="311">
        <v>2.8000000000000003E-4</v>
      </c>
      <c r="AE16" s="311">
        <v>3.2000000000000003E-4</v>
      </c>
      <c r="AF16" s="311">
        <v>3.3000000000000005E-4</v>
      </c>
      <c r="AG16" s="311">
        <v>1.7000000000000001E-4</v>
      </c>
      <c r="AH16" s="311">
        <v>1.8000000000000001E-4</v>
      </c>
      <c r="AI16" s="311">
        <v>1.8000000000000001E-4</v>
      </c>
      <c r="AJ16" s="311">
        <v>1.8000000000000001E-4</v>
      </c>
      <c r="AK16" s="311">
        <v>2.0127E-4</v>
      </c>
      <c r="AL16" s="311">
        <v>2.9442564935064933E-4</v>
      </c>
      <c r="AM16" s="311">
        <v>2.6617064516129031E-4</v>
      </c>
      <c r="AN16" s="311">
        <v>1.3238423076923075E-4</v>
      </c>
      <c r="AO16" s="311">
        <v>2.4533598726114643E-4</v>
      </c>
      <c r="AP16" s="311">
        <v>2.3568778481012647E-4</v>
      </c>
      <c r="AQ16" s="311">
        <v>2.7603509433962254E-4</v>
      </c>
      <c r="AR16" s="311">
        <v>2.0923706249999986E-4</v>
      </c>
      <c r="AS16" s="311">
        <v>2.1980683229813654E-4</v>
      </c>
      <c r="AT16" s="311">
        <v>2.128305555555554E-4</v>
      </c>
      <c r="AU16" s="311">
        <v>3.7583558282208565E-5</v>
      </c>
      <c r="AV16" s="311">
        <v>3.7354390243902407E-5</v>
      </c>
      <c r="AW16" s="311">
        <v>3.7127999999999974E-5</v>
      </c>
      <c r="AX16" s="311">
        <v>3.6904337349397553E-5</v>
      </c>
      <c r="AY16" s="311">
        <v>4.1117604790419134E-5</v>
      </c>
      <c r="AZ16" s="311">
        <v>4.6910892857142817E-5</v>
      </c>
      <c r="BA16" s="311">
        <v>4.6633313609467414E-5</v>
      </c>
      <c r="BB16" s="311">
        <v>4.6359000000000001E-5</v>
      </c>
      <c r="BC16" s="311">
        <v>4.1784129330006081E-5</v>
      </c>
      <c r="BD16" s="311">
        <v>4.1630070680284636E-5</v>
      </c>
      <c r="BE16" s="312">
        <v>4.1486106122448993E-5</v>
      </c>
      <c r="BF16" s="285">
        <v>-6.1809785657055416E-3</v>
      </c>
      <c r="BG16" s="285">
        <v>-0.15055098525339705</v>
      </c>
      <c r="BH16" s="285">
        <v>1.3082318819439578E-6</v>
      </c>
    </row>
    <row r="17" spans="1:60" x14ac:dyDescent="0.15">
      <c r="A17" s="168" t="s">
        <v>182</v>
      </c>
      <c r="B17" s="311">
        <v>0</v>
      </c>
      <c r="C17" s="311">
        <v>0</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c r="AM17" s="311">
        <v>0</v>
      </c>
      <c r="AN17" s="311">
        <v>0</v>
      </c>
      <c r="AO17" s="311">
        <v>0</v>
      </c>
      <c r="AP17" s="311">
        <v>0</v>
      </c>
      <c r="AQ17" s="311">
        <v>0</v>
      </c>
      <c r="AR17" s="311">
        <v>0</v>
      </c>
      <c r="AS17" s="311">
        <v>0</v>
      </c>
      <c r="AT17" s="311">
        <v>0</v>
      </c>
      <c r="AU17" s="311">
        <v>2.3090797546012255E-5</v>
      </c>
      <c r="AV17" s="311">
        <v>2.7801219512195103E-5</v>
      </c>
      <c r="AW17" s="311">
        <v>4.8403636363636323E-5</v>
      </c>
      <c r="AX17" s="311">
        <v>4.9285512782838638E-5</v>
      </c>
      <c r="AY17" s="311">
        <v>6.1821206367752249E-5</v>
      </c>
      <c r="AZ17" s="311">
        <v>9.1480139372822228E-5</v>
      </c>
      <c r="BA17" s="311">
        <v>9.0854010397466167E-5</v>
      </c>
      <c r="BB17" s="311">
        <v>9.0072800246989782E-5</v>
      </c>
      <c r="BC17" s="311">
        <v>8.4572775210695606E-5</v>
      </c>
      <c r="BD17" s="311">
        <v>1.1206707025096556E-4</v>
      </c>
      <c r="BE17" s="312">
        <v>1.1165539529902324E-4</v>
      </c>
      <c r="BF17" s="285">
        <v>-6.3956730233076797E-3</v>
      </c>
      <c r="BG17" s="285">
        <v>0</v>
      </c>
      <c r="BH17" s="285">
        <v>3.5209654887855472E-6</v>
      </c>
    </row>
    <row r="18" spans="1:60" x14ac:dyDescent="0.15">
      <c r="A18" s="168" t="s">
        <v>181</v>
      </c>
      <c r="B18" s="311">
        <v>0</v>
      </c>
      <c r="C18" s="311">
        <v>0</v>
      </c>
      <c r="D18" s="311">
        <v>0</v>
      </c>
      <c r="E18" s="311">
        <v>0</v>
      </c>
      <c r="F18" s="311">
        <v>0</v>
      </c>
      <c r="G18" s="311">
        <v>0</v>
      </c>
      <c r="H18" s="311">
        <v>1.0700000000000002E-3</v>
      </c>
      <c r="I18" s="311">
        <v>1.41E-3</v>
      </c>
      <c r="J18" s="311">
        <v>1.17E-3</v>
      </c>
      <c r="K18" s="311">
        <v>1.5600000000000002E-3</v>
      </c>
      <c r="L18" s="311">
        <v>3.3800000000000002E-3</v>
      </c>
      <c r="M18" s="311">
        <v>7.2399999999999999E-3</v>
      </c>
      <c r="N18" s="311">
        <v>6.9900000000000014E-3</v>
      </c>
      <c r="O18" s="311">
        <v>7.5200000000000006E-3</v>
      </c>
      <c r="P18" s="311">
        <v>6.4200000000000004E-3</v>
      </c>
      <c r="Q18" s="311">
        <v>6.8210526315789473E-3</v>
      </c>
      <c r="R18" s="311">
        <v>1.1091052631578948E-2</v>
      </c>
      <c r="S18" s="311">
        <v>1.1981052631578948E-2</v>
      </c>
      <c r="T18" s="311">
        <v>1.0261052631578949E-2</v>
      </c>
      <c r="U18" s="311">
        <v>1.2371052631578948E-2</v>
      </c>
      <c r="V18" s="311">
        <v>9.3699000000000022E-3</v>
      </c>
      <c r="W18" s="311">
        <v>8.6075000000000006E-3</v>
      </c>
      <c r="X18" s="311">
        <v>9.105160000000001E-3</v>
      </c>
      <c r="Y18" s="311">
        <v>8.8396199999999994E-3</v>
      </c>
      <c r="Z18" s="311">
        <v>1.171867E-2</v>
      </c>
      <c r="AA18" s="311">
        <v>1.2207556315789474E-2</v>
      </c>
      <c r="AB18" s="311">
        <v>1.3350639157894736E-2</v>
      </c>
      <c r="AC18" s="311">
        <v>1.8216531736842106E-2</v>
      </c>
      <c r="AD18" s="311">
        <v>1.7220100210526317E-2</v>
      </c>
      <c r="AE18" s="311">
        <v>1.6930572210526317E-2</v>
      </c>
      <c r="AF18" s="311">
        <v>1.7508388947368423E-2</v>
      </c>
      <c r="AG18" s="311">
        <v>1.7620156584879049E-2</v>
      </c>
      <c r="AH18" s="311">
        <v>1.9265448341578947E-2</v>
      </c>
      <c r="AI18" s="311">
        <v>1.6785293609942107E-2</v>
      </c>
      <c r="AJ18" s="311">
        <v>2.5133575170384212E-2</v>
      </c>
      <c r="AK18" s="311">
        <v>2.9805969434947371E-2</v>
      </c>
      <c r="AL18" s="311">
        <v>3.2117078437655849E-2</v>
      </c>
      <c r="AM18" s="311">
        <v>3.5344455315634633E-2</v>
      </c>
      <c r="AN18" s="311">
        <v>3.7038363768173078E-2</v>
      </c>
      <c r="AO18" s="311">
        <v>3.874319182897451E-2</v>
      </c>
      <c r="AP18" s="311">
        <v>4.065707687879113E-2</v>
      </c>
      <c r="AQ18" s="311">
        <v>4.3952327744364764E-2</v>
      </c>
      <c r="AR18" s="311">
        <v>4.7777720601956231E-2</v>
      </c>
      <c r="AS18" s="311">
        <v>4.862922096144718E-2</v>
      </c>
      <c r="AT18" s="311">
        <v>5.3985787787383138E-2</v>
      </c>
      <c r="AU18" s="311">
        <v>6.1486189895523902E-2</v>
      </c>
      <c r="AV18" s="311">
        <v>6.2989406129774023E-2</v>
      </c>
      <c r="AW18" s="311">
        <v>7.4268945220514915E-2</v>
      </c>
      <c r="AX18" s="311">
        <v>8.0750863645879134E-2</v>
      </c>
      <c r="AY18" s="311">
        <v>9.2634017826718526E-2</v>
      </c>
      <c r="AZ18" s="311">
        <v>0.10726641318919877</v>
      </c>
      <c r="BA18" s="311">
        <v>0.11984014993095622</v>
      </c>
      <c r="BB18" s="311">
        <v>0.12115334841312497</v>
      </c>
      <c r="BC18" s="311">
        <v>0.14168335720769842</v>
      </c>
      <c r="BD18" s="311">
        <v>0.15383952673806955</v>
      </c>
      <c r="BE18" s="312">
        <v>0.14487513993416939</v>
      </c>
      <c r="BF18" s="285">
        <v>-6.0844054307994666E-2</v>
      </c>
      <c r="BG18" s="285">
        <v>0.1103984559282194</v>
      </c>
      <c r="BH18" s="285">
        <v>4.5685241319964199E-3</v>
      </c>
    </row>
    <row r="19" spans="1:60" x14ac:dyDescent="0.15">
      <c r="A19" s="168" t="s">
        <v>180</v>
      </c>
      <c r="B19" s="311">
        <v>3.2507501594787172E-2</v>
      </c>
      <c r="C19" s="311">
        <v>3.315543732063761E-2</v>
      </c>
      <c r="D19" s="311">
        <v>3.3781375518832611E-2</v>
      </c>
      <c r="E19" s="311">
        <v>3.4393680237241181E-2</v>
      </c>
      <c r="F19" s="311">
        <v>3.5006332435644306E-2</v>
      </c>
      <c r="G19" s="311">
        <v>3.5627422265915261E-2</v>
      </c>
      <c r="H19" s="311">
        <v>4.5960399999999998E-2</v>
      </c>
      <c r="I19" s="311">
        <v>4.6178400000000008E-2</v>
      </c>
      <c r="J19" s="311">
        <v>4.8184400000000009E-2</v>
      </c>
      <c r="K19" s="311">
        <v>4.9396800000000005E-2</v>
      </c>
      <c r="L19" s="311">
        <v>4.7827600000000005E-2</v>
      </c>
      <c r="M19" s="311">
        <v>4.9916800000000004E-2</v>
      </c>
      <c r="N19" s="311">
        <v>5.4729600000000003E-2</v>
      </c>
      <c r="O19" s="311">
        <v>5.5224800000000004E-2</v>
      </c>
      <c r="P19" s="311">
        <v>5.6547200000000006E-2</v>
      </c>
      <c r="Q19" s="311">
        <v>6.0892000000000009E-2</v>
      </c>
      <c r="R19" s="311">
        <v>5.5852800000000008E-2</v>
      </c>
      <c r="S19" s="311">
        <v>5.9593200000000006E-2</v>
      </c>
      <c r="T19" s="311">
        <v>6.2961199999999995E-2</v>
      </c>
      <c r="U19" s="311">
        <v>6.1585600000000004E-2</v>
      </c>
      <c r="V19" s="311">
        <v>6.3251199999999994E-2</v>
      </c>
      <c r="W19" s="311">
        <v>6.5429200000000007E-2</v>
      </c>
      <c r="X19" s="311">
        <v>6.6398799999999994E-2</v>
      </c>
      <c r="Y19" s="311">
        <v>6.9320799999999988E-2</v>
      </c>
      <c r="Z19" s="311">
        <v>6.9526799999999986E-2</v>
      </c>
      <c r="AA19" s="311">
        <v>7.3122421052631573E-2</v>
      </c>
      <c r="AB19" s="311">
        <v>7.1218021052631586E-2</v>
      </c>
      <c r="AC19" s="311">
        <v>6.0447600000000004E-2</v>
      </c>
      <c r="AD19" s="311">
        <v>4.7265971717171722E-2</v>
      </c>
      <c r="AE19" s="311">
        <v>4.7862577777777783E-2</v>
      </c>
      <c r="AF19" s="311">
        <v>4.8367377777777783E-2</v>
      </c>
      <c r="AG19" s="311">
        <v>4.917216716959065E-2</v>
      </c>
      <c r="AH19" s="311">
        <v>5.040861527979798E-2</v>
      </c>
      <c r="AI19" s="311">
        <v>4.9275586328888885E-2</v>
      </c>
      <c r="AJ19" s="311">
        <v>4.9699359098001064E-2</v>
      </c>
      <c r="AK19" s="311">
        <v>5.1245001359347939E-2</v>
      </c>
      <c r="AL19" s="311">
        <v>4.8972965881897458E-2</v>
      </c>
      <c r="AM19" s="311">
        <v>4.6344964787625516E-2</v>
      </c>
      <c r="AN19" s="311">
        <v>4.4702254552142801E-2</v>
      </c>
      <c r="AO19" s="311">
        <v>4.4908139386156107E-2</v>
      </c>
      <c r="AP19" s="311">
        <v>4.0185258941201396E-2</v>
      </c>
      <c r="AQ19" s="311">
        <v>3.0480763982769263E-2</v>
      </c>
      <c r="AR19" s="311">
        <v>2.0939444992828786E-2</v>
      </c>
      <c r="AS19" s="311">
        <v>2.1270810014971504E-2</v>
      </c>
      <c r="AT19" s="311">
        <v>2.1210438613489785E-2</v>
      </c>
      <c r="AU19" s="311">
        <v>2.2333408149765688E-2</v>
      </c>
      <c r="AV19" s="311">
        <v>2.4679741143985891E-2</v>
      </c>
      <c r="AW19" s="311">
        <v>2.9140088818543766E-2</v>
      </c>
      <c r="AX19" s="311">
        <v>3.3618717440591306E-2</v>
      </c>
      <c r="AY19" s="311">
        <v>3.2892785314015807E-2</v>
      </c>
      <c r="AZ19" s="311">
        <v>3.4931615863504718E-2</v>
      </c>
      <c r="BA19" s="311">
        <v>3.6052367461432318E-2</v>
      </c>
      <c r="BB19" s="311">
        <v>3.9182934287662549E-2</v>
      </c>
      <c r="BC19" s="311">
        <v>4.0258856762385074E-2</v>
      </c>
      <c r="BD19" s="311">
        <v>5.0000899943003212E-2</v>
      </c>
      <c r="BE19" s="312">
        <v>5.5868033494641728E-2</v>
      </c>
      <c r="BF19" s="285">
        <v>0.11428771597899168</v>
      </c>
      <c r="BG19" s="285">
        <v>8.9539092198502646E-2</v>
      </c>
      <c r="BH19" s="285">
        <v>1.7617547036947291E-3</v>
      </c>
    </row>
    <row r="20" spans="1:60" x14ac:dyDescent="0.15">
      <c r="A20" s="168" t="s">
        <v>179</v>
      </c>
      <c r="B20" s="311">
        <v>0</v>
      </c>
      <c r="C20" s="311">
        <v>0</v>
      </c>
      <c r="D20" s="311">
        <v>0</v>
      </c>
      <c r="E20" s="311">
        <v>0</v>
      </c>
      <c r="F20" s="311">
        <v>0</v>
      </c>
      <c r="G20" s="311">
        <v>0</v>
      </c>
      <c r="H20" s="311">
        <v>5.5999999999999995E-4</v>
      </c>
      <c r="I20" s="311">
        <v>5.9000000000000003E-4</v>
      </c>
      <c r="J20" s="311">
        <v>6.0999999999999997E-4</v>
      </c>
      <c r="K20" s="311">
        <v>6.6E-4</v>
      </c>
      <c r="L20" s="311">
        <v>6.3000000000000003E-4</v>
      </c>
      <c r="M20" s="311">
        <v>7.1999999999999994E-4</v>
      </c>
      <c r="N20" s="311">
        <v>7.3999999999999999E-4</v>
      </c>
      <c r="O20" s="311">
        <v>5.5999999999999995E-4</v>
      </c>
      <c r="P20" s="311">
        <v>7.899999999999999E-4</v>
      </c>
      <c r="Q20" s="311">
        <v>8.4000000000000003E-4</v>
      </c>
      <c r="R20" s="311">
        <v>1.0658455999999999E-3</v>
      </c>
      <c r="S20" s="311">
        <v>1.2784383999999999E-3</v>
      </c>
      <c r="T20" s="311">
        <v>1.1100648000000001E-3</v>
      </c>
      <c r="U20" s="311">
        <v>1.302416E-3</v>
      </c>
      <c r="V20" s="311">
        <v>1.3351856E-3</v>
      </c>
      <c r="W20" s="311">
        <v>1.2681001599999999E-3</v>
      </c>
      <c r="X20" s="311">
        <v>1.7585836400000002E-3</v>
      </c>
      <c r="Y20" s="311">
        <v>1.7784065600000003E-3</v>
      </c>
      <c r="Z20" s="311">
        <v>1.5704837599999999E-3</v>
      </c>
      <c r="AA20" s="311">
        <v>1.7505804E-3</v>
      </c>
      <c r="AB20" s="311">
        <v>1.865035128421053E-3</v>
      </c>
      <c r="AC20" s="311">
        <v>1.989532972631579E-3</v>
      </c>
      <c r="AD20" s="311">
        <v>2.0877387536842101E-3</v>
      </c>
      <c r="AE20" s="311">
        <v>1.6983249726315788E-3</v>
      </c>
      <c r="AF20" s="311">
        <v>1.4691985094736843E-3</v>
      </c>
      <c r="AG20" s="311">
        <v>1.3084143936842104E-3</v>
      </c>
      <c r="AH20" s="311">
        <v>1.2834987368421052E-3</v>
      </c>
      <c r="AI20" s="311">
        <v>1.3820977368421052E-3</v>
      </c>
      <c r="AJ20" s="311">
        <v>1.5308578968421054E-3</v>
      </c>
      <c r="AK20" s="311">
        <v>1.102623747723547E-3</v>
      </c>
      <c r="AL20" s="311">
        <v>1.0870185637385445E-3</v>
      </c>
      <c r="AM20" s="311">
        <v>1.2193650889511512E-3</v>
      </c>
      <c r="AN20" s="311">
        <v>1.1897271307057301E-3</v>
      </c>
      <c r="AO20" s="311">
        <v>1.1092872817603913E-3</v>
      </c>
      <c r="AP20" s="311">
        <v>1.7267263576313347E-3</v>
      </c>
      <c r="AQ20" s="311">
        <v>1.7360642682007804E-3</v>
      </c>
      <c r="AR20" s="311">
        <v>2.7656650069441298E-3</v>
      </c>
      <c r="AS20" s="311">
        <v>1.0745225962333222E-2</v>
      </c>
      <c r="AT20" s="311">
        <v>1.2774218095913168E-2</v>
      </c>
      <c r="AU20" s="311">
        <v>1.5744862227667921E-2</v>
      </c>
      <c r="AV20" s="311">
        <v>1.7471499854760472E-2</v>
      </c>
      <c r="AW20" s="311">
        <v>1.9900574197724223E-2</v>
      </c>
      <c r="AX20" s="311">
        <v>2.3135394743987122E-2</v>
      </c>
      <c r="AY20" s="311">
        <v>3.4857548837692362E-2</v>
      </c>
      <c r="AZ20" s="311">
        <v>5.410209652643648E-2</v>
      </c>
      <c r="BA20" s="311">
        <v>7.140991743512376E-2</v>
      </c>
      <c r="BB20" s="311">
        <v>7.7911037619130236E-2</v>
      </c>
      <c r="BC20" s="311">
        <v>8.8765641302668924E-2</v>
      </c>
      <c r="BD20" s="311">
        <v>8.8594044223474097E-2</v>
      </c>
      <c r="BE20" s="312">
        <v>9.3426661395612981E-2</v>
      </c>
      <c r="BF20" s="285">
        <v>5.1666600278670316E-2</v>
      </c>
      <c r="BG20" s="285">
        <v>0.2136878939707112</v>
      </c>
      <c r="BH20" s="285">
        <v>2.9461366342884098E-3</v>
      </c>
    </row>
    <row r="21" spans="1:60" s="161" customFormat="1" x14ac:dyDescent="0.15">
      <c r="A21" s="163" t="s">
        <v>178</v>
      </c>
      <c r="B21" s="313">
        <v>3.2507501594787172E-2</v>
      </c>
      <c r="C21" s="313">
        <v>3.315543732063761E-2</v>
      </c>
      <c r="D21" s="313">
        <v>3.3781375518832611E-2</v>
      </c>
      <c r="E21" s="313">
        <v>3.4393680237241181E-2</v>
      </c>
      <c r="F21" s="313">
        <v>3.5006332435644306E-2</v>
      </c>
      <c r="G21" s="313">
        <v>4.5362951608051705E-2</v>
      </c>
      <c r="H21" s="313">
        <v>6.3381009099626254E-2</v>
      </c>
      <c r="I21" s="313">
        <v>6.7918192807174385E-2</v>
      </c>
      <c r="J21" s="313">
        <v>6.7970329011123334E-2</v>
      </c>
      <c r="K21" s="313">
        <v>6.7586325375285722E-2</v>
      </c>
      <c r="L21" s="313">
        <v>6.9970010412894343E-2</v>
      </c>
      <c r="M21" s="313">
        <v>7.625715713225191E-2</v>
      </c>
      <c r="N21" s="313">
        <v>9.3821049347267135E-2</v>
      </c>
      <c r="O21" s="313">
        <v>0.11623926043559912</v>
      </c>
      <c r="P21" s="313">
        <v>0.13732710469698864</v>
      </c>
      <c r="Q21" s="313">
        <v>0.15141942329396149</v>
      </c>
      <c r="R21" s="313">
        <v>0.14698496025449895</v>
      </c>
      <c r="S21" s="313">
        <v>0.18186600364529681</v>
      </c>
      <c r="T21" s="313">
        <v>0.2236422173384105</v>
      </c>
      <c r="U21" s="313">
        <v>0.25502688850749738</v>
      </c>
      <c r="V21" s="313">
        <v>0.28946538178195946</v>
      </c>
      <c r="W21" s="313">
        <v>0.34934672709986769</v>
      </c>
      <c r="X21" s="313">
        <v>0.3591313474903719</v>
      </c>
      <c r="Y21" s="313">
        <v>0.37440382847545367</v>
      </c>
      <c r="Z21" s="313">
        <v>0.39813867932794067</v>
      </c>
      <c r="AA21" s="313">
        <v>0.38591891525464272</v>
      </c>
      <c r="AB21" s="313">
        <v>0.39758816587993412</v>
      </c>
      <c r="AC21" s="313">
        <v>0.40349467112110066</v>
      </c>
      <c r="AD21" s="313">
        <v>0.40102219370140441</v>
      </c>
      <c r="AE21" s="313">
        <v>0.42352368672965035</v>
      </c>
      <c r="AF21" s="313">
        <v>0.43736357371174422</v>
      </c>
      <c r="AG21" s="313">
        <v>0.4625673929682092</v>
      </c>
      <c r="AH21" s="313">
        <v>0.46267939541274605</v>
      </c>
      <c r="AI21" s="313">
        <v>0.44986199275016941</v>
      </c>
      <c r="AJ21" s="313">
        <v>0.47227370350874609</v>
      </c>
      <c r="AK21" s="313">
        <v>0.43201205382663055</v>
      </c>
      <c r="AL21" s="313">
        <v>0.42053613881045926</v>
      </c>
      <c r="AM21" s="313">
        <v>0.4655907928924834</v>
      </c>
      <c r="AN21" s="313">
        <v>0.46973264487809074</v>
      </c>
      <c r="AO21" s="313">
        <v>0.50507252928541913</v>
      </c>
      <c r="AP21" s="313">
        <v>0.53750465557868654</v>
      </c>
      <c r="AQ21" s="313">
        <v>0.53394801298442374</v>
      </c>
      <c r="AR21" s="313">
        <v>0.67973357259592149</v>
      </c>
      <c r="AS21" s="313">
        <v>0.8460713418353516</v>
      </c>
      <c r="AT21" s="313">
        <v>0.94043491612004293</v>
      </c>
      <c r="AU21" s="313">
        <v>1.119460691722185</v>
      </c>
      <c r="AV21" s="313">
        <v>1.1112966799006356</v>
      </c>
      <c r="AW21" s="313">
        <v>1.1869743327739219</v>
      </c>
      <c r="AX21" s="313">
        <v>1.3661004748969696</v>
      </c>
      <c r="AY21" s="313">
        <v>1.5669527940228323</v>
      </c>
      <c r="AZ21" s="313">
        <v>1.8578923018444458</v>
      </c>
      <c r="BA21" s="313">
        <v>1.9619756265258921</v>
      </c>
      <c r="BB21" s="313">
        <v>2.1474612553991532</v>
      </c>
      <c r="BC21" s="313">
        <v>2.4076551627125755</v>
      </c>
      <c r="BD21" s="313">
        <v>2.6931556357508755</v>
      </c>
      <c r="BE21" s="313">
        <v>2.7518444649021974</v>
      </c>
      <c r="BF21" s="286">
        <v>1.9000063623608066E-2</v>
      </c>
      <c r="BG21" s="286">
        <v>0.11094682128959099</v>
      </c>
      <c r="BH21" s="286">
        <v>8.677726110303717E-2</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v>
      </c>
      <c r="C23" s="311">
        <v>0</v>
      </c>
      <c r="D23" s="311">
        <v>0</v>
      </c>
      <c r="E23" s="311">
        <v>0</v>
      </c>
      <c r="F23" s="311">
        <v>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1.2875009999999999E-2</v>
      </c>
      <c r="X23" s="311">
        <v>9.0581600000000009E-3</v>
      </c>
      <c r="Y23" s="311">
        <v>1.0469600000000001E-2</v>
      </c>
      <c r="Z23" s="311">
        <v>1.10445E-2</v>
      </c>
      <c r="AA23" s="311">
        <v>1.1690453073189E-2</v>
      </c>
      <c r="AB23" s="311">
        <v>1.2553124327737621E-2</v>
      </c>
      <c r="AC23" s="311">
        <v>1.3618154312379798E-2</v>
      </c>
      <c r="AD23" s="311">
        <v>1.3996443328669545E-2</v>
      </c>
      <c r="AE23" s="311">
        <v>1.238019266540155E-2</v>
      </c>
      <c r="AF23" s="311">
        <v>1.9064630276304447E-2</v>
      </c>
      <c r="AG23" s="311">
        <v>1.641776020798582E-2</v>
      </c>
      <c r="AH23" s="311">
        <v>1.78825868612827E-2</v>
      </c>
      <c r="AI23" s="311">
        <v>1.9459085405503618E-2</v>
      </c>
      <c r="AJ23" s="311">
        <v>1.7159833262236832E-2</v>
      </c>
      <c r="AK23" s="311">
        <v>1.6695400497223407E-2</v>
      </c>
      <c r="AL23" s="311">
        <v>1.9145790800035586E-2</v>
      </c>
      <c r="AM23" s="311">
        <v>1.7946642708240337E-2</v>
      </c>
      <c r="AN23" s="311">
        <v>2.1404405988480618E-2</v>
      </c>
      <c r="AO23" s="311">
        <v>3.0147275512885412E-2</v>
      </c>
      <c r="AP23" s="311">
        <v>4.0099301833843123E-2</v>
      </c>
      <c r="AQ23" s="311">
        <v>6.0463745880480327E-2</v>
      </c>
      <c r="AR23" s="311">
        <v>7.2789925221286911E-2</v>
      </c>
      <c r="AS23" s="311">
        <v>7.7593056541322258E-2</v>
      </c>
      <c r="AT23" s="311">
        <v>8.1284127124465699E-2</v>
      </c>
      <c r="AU23" s="311">
        <v>8.3510416572069313E-2</v>
      </c>
      <c r="AV23" s="311">
        <v>8.3340488345346034E-2</v>
      </c>
      <c r="AW23" s="311">
        <v>8.9975496646793551E-2</v>
      </c>
      <c r="AX23" s="311">
        <v>9.5818000165230358E-2</v>
      </c>
      <c r="AY23" s="311">
        <v>0.10543607932010009</v>
      </c>
      <c r="AZ23" s="311">
        <v>0.12136028664812987</v>
      </c>
      <c r="BA23" s="311">
        <v>0.12276823715116528</v>
      </c>
      <c r="BB23" s="311">
        <v>0.134900385948</v>
      </c>
      <c r="BC23" s="311">
        <v>0.13203052996016151</v>
      </c>
      <c r="BD23" s="311">
        <v>0.14519649610303162</v>
      </c>
      <c r="BE23" s="312">
        <v>0.13982100580688742</v>
      </c>
      <c r="BF23" s="285">
        <v>-3.9653263382391946E-2</v>
      </c>
      <c r="BG23" s="285">
        <v>5.9729536308589237E-2</v>
      </c>
      <c r="BH23" s="285">
        <v>4.4091459685839367E-3</v>
      </c>
    </row>
    <row r="24" spans="1:60" x14ac:dyDescent="0.15">
      <c r="A24" s="162" t="s">
        <v>176</v>
      </c>
      <c r="B24" s="311">
        <v>0</v>
      </c>
      <c r="C24" s="311">
        <v>0</v>
      </c>
      <c r="D24" s="311">
        <v>0</v>
      </c>
      <c r="E24" s="311">
        <v>0</v>
      </c>
      <c r="F24" s="311">
        <v>0</v>
      </c>
      <c r="G24" s="311">
        <v>0</v>
      </c>
      <c r="H24" s="311">
        <v>0</v>
      </c>
      <c r="I24" s="311">
        <v>0</v>
      </c>
      <c r="J24" s="311">
        <v>1.16E-3</v>
      </c>
      <c r="K24" s="311">
        <v>1.08E-3</v>
      </c>
      <c r="L24" s="311">
        <v>8.3000000000000012E-4</v>
      </c>
      <c r="M24" s="311">
        <v>5.7000000000000009E-4</v>
      </c>
      <c r="N24" s="311">
        <v>2.4700000000000004E-3</v>
      </c>
      <c r="O24" s="311">
        <v>2.5999999999999999E-3</v>
      </c>
      <c r="P24" s="311">
        <v>3.15E-3</v>
      </c>
      <c r="Q24" s="311">
        <v>3.0000000000000001E-3</v>
      </c>
      <c r="R24" s="311">
        <v>2.9100000000000003E-3</v>
      </c>
      <c r="S24" s="311">
        <v>4.6000000000000001E-4</v>
      </c>
      <c r="T24" s="311">
        <v>2.1999999999999998E-4</v>
      </c>
      <c r="U24" s="311">
        <v>2.4000000000000001E-4</v>
      </c>
      <c r="V24" s="311">
        <v>5.2999999999999998E-4</v>
      </c>
      <c r="W24" s="311">
        <v>1.1900000000000001E-3</v>
      </c>
      <c r="X24" s="311">
        <v>1.4800000000000002E-3</v>
      </c>
      <c r="Y24" s="311">
        <v>1.8799999999999999E-3</v>
      </c>
      <c r="Z24" s="311">
        <v>1.9800000000000004E-3</v>
      </c>
      <c r="AA24" s="311">
        <v>2.8900000000000006E-3</v>
      </c>
      <c r="AB24" s="311">
        <v>3.0699999999999994E-3</v>
      </c>
      <c r="AC24" s="311">
        <v>2.7599999999999999E-3</v>
      </c>
      <c r="AD24" s="311">
        <v>2.5300000000000006E-3</v>
      </c>
      <c r="AE24" s="311">
        <v>2.5400000000000002E-3</v>
      </c>
      <c r="AF24" s="311">
        <v>3.3000000000000004E-3</v>
      </c>
      <c r="AG24" s="311">
        <v>3.2200000000000006E-3</v>
      </c>
      <c r="AH24" s="311">
        <v>2.8300000000000005E-3</v>
      </c>
      <c r="AI24" s="311">
        <v>3.6999999999999993E-3</v>
      </c>
      <c r="AJ24" s="311">
        <v>5.0899999999999999E-3</v>
      </c>
      <c r="AK24" s="311">
        <v>5.8400000000000014E-3</v>
      </c>
      <c r="AL24" s="311">
        <v>6.2988311688311682E-3</v>
      </c>
      <c r="AM24" s="311">
        <v>7.6796129032258055E-3</v>
      </c>
      <c r="AN24" s="311">
        <v>9.2682692307692275E-3</v>
      </c>
      <c r="AO24" s="311">
        <v>1.1499363057324838E-2</v>
      </c>
      <c r="AP24" s="311">
        <v>1.7604683544303792E-2</v>
      </c>
      <c r="AQ24" s="311">
        <v>2.4951509433962252E-2</v>
      </c>
      <c r="AR24" s="311">
        <v>2.9615062499999987E-2</v>
      </c>
      <c r="AS24" s="311">
        <v>3.8088447204968935E-2</v>
      </c>
      <c r="AT24" s="311">
        <v>5.3761191917249866E-2</v>
      </c>
      <c r="AU24" s="311">
        <v>7.2924628474027448E-2</v>
      </c>
      <c r="AV24" s="311">
        <v>9.1048631034234162E-2</v>
      </c>
      <c r="AW24" s="311">
        <v>0.10821265851977392</v>
      </c>
      <c r="AX24" s="311">
        <v>0.11847395111959574</v>
      </c>
      <c r="AY24" s="311">
        <v>0.12699365400228607</v>
      </c>
      <c r="AZ24" s="311">
        <v>0.14006542964524546</v>
      </c>
      <c r="BA24" s="311">
        <v>0.14478097107402385</v>
      </c>
      <c r="BB24" s="311">
        <v>0.16001815755081228</v>
      </c>
      <c r="BC24" s="311">
        <v>0.17010826944501325</v>
      </c>
      <c r="BD24" s="311">
        <v>0.19078825189356868</v>
      </c>
      <c r="BE24" s="312">
        <v>0.23290352902355552</v>
      </c>
      <c r="BF24" s="285">
        <v>0.21740819090459929</v>
      </c>
      <c r="BG24" s="285">
        <v>0.13503243965466871</v>
      </c>
      <c r="BH24" s="285">
        <v>7.3444304747849101E-3</v>
      </c>
    </row>
    <row r="25" spans="1:60" x14ac:dyDescent="0.15">
      <c r="A25" s="162" t="s">
        <v>175</v>
      </c>
      <c r="B25" s="311">
        <v>0</v>
      </c>
      <c r="C25" s="311">
        <v>0</v>
      </c>
      <c r="D25" s="311">
        <v>0</v>
      </c>
      <c r="E25" s="311">
        <v>0</v>
      </c>
      <c r="F25" s="311">
        <v>0</v>
      </c>
      <c r="G25" s="311">
        <v>0</v>
      </c>
      <c r="H25" s="311">
        <v>0</v>
      </c>
      <c r="I25" s="311">
        <v>0</v>
      </c>
      <c r="J25" s="311">
        <v>0</v>
      </c>
      <c r="K25" s="311">
        <v>0</v>
      </c>
      <c r="L25" s="311">
        <v>0</v>
      </c>
      <c r="M25" s="311">
        <v>0</v>
      </c>
      <c r="N25" s="311">
        <v>0</v>
      </c>
      <c r="O25" s="311">
        <v>0</v>
      </c>
      <c r="P25" s="311">
        <v>0</v>
      </c>
      <c r="Q25" s="311">
        <v>0</v>
      </c>
      <c r="R25" s="311">
        <v>0</v>
      </c>
      <c r="S25" s="311">
        <v>0</v>
      </c>
      <c r="T25" s="311">
        <v>0</v>
      </c>
      <c r="U25" s="311">
        <v>0</v>
      </c>
      <c r="V25" s="311">
        <v>0</v>
      </c>
      <c r="W25" s="311">
        <v>0</v>
      </c>
      <c r="X25" s="311">
        <v>0</v>
      </c>
      <c r="Y25" s="311">
        <v>0</v>
      </c>
      <c r="Z25" s="311">
        <v>0</v>
      </c>
      <c r="AA25" s="311">
        <v>0</v>
      </c>
      <c r="AB25" s="311">
        <v>0</v>
      </c>
      <c r="AC25" s="311">
        <v>0</v>
      </c>
      <c r="AD25" s="311">
        <v>0</v>
      </c>
      <c r="AE25" s="311">
        <v>0</v>
      </c>
      <c r="AF25" s="311">
        <v>0</v>
      </c>
      <c r="AG25" s="311">
        <v>0</v>
      </c>
      <c r="AH25" s="311">
        <v>0</v>
      </c>
      <c r="AI25" s="311">
        <v>0</v>
      </c>
      <c r="AJ25" s="311">
        <v>0</v>
      </c>
      <c r="AK25" s="311">
        <v>0</v>
      </c>
      <c r="AL25" s="311">
        <v>0</v>
      </c>
      <c r="AM25" s="311">
        <v>0</v>
      </c>
      <c r="AN25" s="311">
        <v>0</v>
      </c>
      <c r="AO25" s="311">
        <v>9.7452229299363051E-6</v>
      </c>
      <c r="AP25" s="311">
        <v>4.8417721518987332E-5</v>
      </c>
      <c r="AQ25" s="311">
        <v>1.9245283018867919E-4</v>
      </c>
      <c r="AR25" s="311">
        <v>4.494374999999998E-4</v>
      </c>
      <c r="AS25" s="311">
        <v>1.3854093273537491E-3</v>
      </c>
      <c r="AT25" s="311">
        <v>2.5642432879341959E-3</v>
      </c>
      <c r="AU25" s="311">
        <v>7.5275332483279904E-3</v>
      </c>
      <c r="AV25" s="311">
        <v>1.0200208248324504E-2</v>
      </c>
      <c r="AW25" s="311">
        <v>2.299698390960692E-2</v>
      </c>
      <c r="AX25" s="311">
        <v>3.080415322724674E-2</v>
      </c>
      <c r="AY25" s="311">
        <v>3.0042588738635377E-2</v>
      </c>
      <c r="AZ25" s="311">
        <v>3.428134787466864E-2</v>
      </c>
      <c r="BA25" s="311">
        <v>3.5344838251546801E-2</v>
      </c>
      <c r="BB25" s="311">
        <v>3.6544860716857905E-2</v>
      </c>
      <c r="BC25" s="311">
        <v>4.4780777745666502E-2</v>
      </c>
      <c r="BD25" s="311">
        <v>4.8301857856616136E-2</v>
      </c>
      <c r="BE25" s="312">
        <v>5.0147882141224703E-2</v>
      </c>
      <c r="BF25" s="285">
        <v>3.5381831859504054E-2</v>
      </c>
      <c r="BG25" s="285">
        <v>0.34122135852696633</v>
      </c>
      <c r="BH25" s="285">
        <v>1.5813742084031821E-3</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0</v>
      </c>
      <c r="AB26" s="311">
        <v>0</v>
      </c>
      <c r="AC26" s="311">
        <v>6.0000000000000002E-5</v>
      </c>
      <c r="AD26" s="311">
        <v>1.8999999999999998E-4</v>
      </c>
      <c r="AE26" s="311">
        <v>6.0000000000000002E-5</v>
      </c>
      <c r="AF26" s="311">
        <v>5.0000000000000002E-5</v>
      </c>
      <c r="AG26" s="311">
        <v>1E-4</v>
      </c>
      <c r="AH26" s="311">
        <v>2.0000000000000002E-5</v>
      </c>
      <c r="AI26" s="311">
        <v>5.0000000000000002E-5</v>
      </c>
      <c r="AJ26" s="311">
        <v>2.0000000000000002E-5</v>
      </c>
      <c r="AK26" s="311">
        <v>1.0000000000000001E-5</v>
      </c>
      <c r="AL26" s="311">
        <v>0</v>
      </c>
      <c r="AM26" s="311">
        <v>0</v>
      </c>
      <c r="AN26" s="311">
        <v>0</v>
      </c>
      <c r="AO26" s="311">
        <v>5.8471337579617827E-5</v>
      </c>
      <c r="AP26" s="311">
        <v>2.3240506329113918E-4</v>
      </c>
      <c r="AQ26" s="311">
        <v>2.8867924528301874E-4</v>
      </c>
      <c r="AR26" s="311">
        <v>5.1243606382978706E-4</v>
      </c>
      <c r="AS26" s="311">
        <v>7.2749115589196647E-4</v>
      </c>
      <c r="AT26" s="311">
        <v>1.0741789729051322E-3</v>
      </c>
      <c r="AU26" s="311">
        <v>1.6146330669938643E-3</v>
      </c>
      <c r="AV26" s="311">
        <v>2.5328862799999987E-3</v>
      </c>
      <c r="AW26" s="311">
        <v>5.1256890909090885E-3</v>
      </c>
      <c r="AX26" s="311">
        <v>7.3386638389758996E-3</v>
      </c>
      <c r="AY26" s="311">
        <v>9.7541192814371187E-3</v>
      </c>
      <c r="AZ26" s="311">
        <v>1.1202652857142848E-2</v>
      </c>
      <c r="BA26" s="311">
        <v>1.3721827455621288E-2</v>
      </c>
      <c r="BB26" s="311">
        <v>1.6297539999999999E-2</v>
      </c>
      <c r="BC26" s="311">
        <v>1.9747585263157893E-2</v>
      </c>
      <c r="BD26" s="311">
        <v>2.5089656434412119E-2</v>
      </c>
      <c r="BE26" s="312">
        <v>2.8110444715465338E-2</v>
      </c>
      <c r="BF26" s="285">
        <v>0.11733854526829024</v>
      </c>
      <c r="BG26" s="285">
        <v>0.37038250874223211</v>
      </c>
      <c r="BH26" s="285">
        <v>8.8644086971794865E-4</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7.3576433121019108E-6</v>
      </c>
      <c r="AP27" s="311">
        <v>8.9185443037974651E-6</v>
      </c>
      <c r="AQ27" s="311">
        <v>1.4549433962264147E-5</v>
      </c>
      <c r="AR27" s="311">
        <v>7.0303074383349138E-5</v>
      </c>
      <c r="AS27" s="311">
        <v>7.3794234280178349E-4</v>
      </c>
      <c r="AT27" s="311">
        <v>9.2512382304662014E-4</v>
      </c>
      <c r="AU27" s="311">
        <v>1.27721472392638E-3</v>
      </c>
      <c r="AV27" s="311">
        <v>2.3266097560975599E-3</v>
      </c>
      <c r="AW27" s="311">
        <v>3.0490909090909071E-3</v>
      </c>
      <c r="AX27" s="311">
        <v>3.6429156626505998E-3</v>
      </c>
      <c r="AY27" s="311">
        <v>3.3204131736526924E-3</v>
      </c>
      <c r="AZ27" s="311">
        <v>4.0475985714285689E-3</v>
      </c>
      <c r="BA27" s="311">
        <v>4.2145459763313579E-3</v>
      </c>
      <c r="BB27" s="311">
        <v>4.2758800000000001E-3</v>
      </c>
      <c r="BC27" s="311">
        <v>4.5242294736842102E-3</v>
      </c>
      <c r="BD27" s="311">
        <v>5.0383186005735344E-3</v>
      </c>
      <c r="BE27" s="312">
        <v>6.6204057061224507E-3</v>
      </c>
      <c r="BF27" s="285">
        <v>0.31042073543944126</v>
      </c>
      <c r="BG27" s="285">
        <v>0.18470051218325034</v>
      </c>
      <c r="BH27" s="285">
        <v>2.0876931160011735E-4</v>
      </c>
    </row>
    <row r="28" spans="1:60" x14ac:dyDescent="0.15">
      <c r="A28" s="162" t="s">
        <v>172</v>
      </c>
      <c r="B28" s="311">
        <v>0</v>
      </c>
      <c r="C28" s="311">
        <v>0</v>
      </c>
      <c r="D28" s="311">
        <v>0</v>
      </c>
      <c r="E28" s="311">
        <v>0</v>
      </c>
      <c r="F28" s="311">
        <v>0</v>
      </c>
      <c r="G28" s="311">
        <v>0</v>
      </c>
      <c r="H28" s="311">
        <v>0</v>
      </c>
      <c r="I28" s="311">
        <v>0</v>
      </c>
      <c r="J28" s="311">
        <v>0</v>
      </c>
      <c r="K28" s="311">
        <v>0</v>
      </c>
      <c r="L28" s="311">
        <v>0</v>
      </c>
      <c r="M28" s="311">
        <v>0</v>
      </c>
      <c r="N28" s="311">
        <v>0</v>
      </c>
      <c r="O28" s="311">
        <v>0</v>
      </c>
      <c r="P28" s="311">
        <v>0</v>
      </c>
      <c r="Q28" s="311">
        <v>0</v>
      </c>
      <c r="R28" s="311">
        <v>0</v>
      </c>
      <c r="S28" s="311">
        <v>0</v>
      </c>
      <c r="T28" s="311">
        <v>0</v>
      </c>
      <c r="U28" s="311">
        <v>0</v>
      </c>
      <c r="V28" s="311">
        <v>0</v>
      </c>
      <c r="W28" s="311">
        <v>0</v>
      </c>
      <c r="X28" s="311">
        <v>0</v>
      </c>
      <c r="Y28" s="311">
        <v>0</v>
      </c>
      <c r="Z28" s="311">
        <v>0</v>
      </c>
      <c r="AA28" s="311">
        <v>0</v>
      </c>
      <c r="AB28" s="311">
        <v>0</v>
      </c>
      <c r="AC28" s="311">
        <v>7.1578258909199891E-5</v>
      </c>
      <c r="AD28" s="311">
        <v>2.3635106677832927E-3</v>
      </c>
      <c r="AE28" s="311">
        <v>3.3830223496026696E-3</v>
      </c>
      <c r="AF28" s="311">
        <v>4.7129933429147577E-3</v>
      </c>
      <c r="AG28" s="311">
        <v>3.8383023584827778E-3</v>
      </c>
      <c r="AH28" s="311">
        <v>6.2885783460267693E-3</v>
      </c>
      <c r="AI28" s="311">
        <v>7.3374528428022034E-3</v>
      </c>
      <c r="AJ28" s="311">
        <v>8.6693247166844713E-3</v>
      </c>
      <c r="AK28" s="311">
        <v>7.6738162256851337E-3</v>
      </c>
      <c r="AL28" s="311">
        <v>6.9991181121513198E-3</v>
      </c>
      <c r="AM28" s="311">
        <v>7.5276426059272391E-3</v>
      </c>
      <c r="AN28" s="311">
        <v>7.3780595005982835E-3</v>
      </c>
      <c r="AO28" s="311">
        <v>7.052453609449112E-3</v>
      </c>
      <c r="AP28" s="311">
        <v>6.5956743400662843E-3</v>
      </c>
      <c r="AQ28" s="311">
        <v>1.0012119667268428E-2</v>
      </c>
      <c r="AR28" s="311">
        <v>1.3343760187499994E-2</v>
      </c>
      <c r="AS28" s="311">
        <v>2.0881712509953271E-2</v>
      </c>
      <c r="AT28" s="311">
        <v>2.9318891802368151E-2</v>
      </c>
      <c r="AU28" s="311">
        <v>3.8849158054420123E-2</v>
      </c>
      <c r="AV28" s="311">
        <v>6.124618931619781E-2</v>
      </c>
      <c r="AW28" s="311">
        <v>6.6697198452991796E-2</v>
      </c>
      <c r="AX28" s="311">
        <v>7.1900294548339794E-2</v>
      </c>
      <c r="AY28" s="311">
        <v>7.9759687889203235E-2</v>
      </c>
      <c r="AZ28" s="311">
        <v>8.1864488910783989E-2</v>
      </c>
      <c r="BA28" s="311">
        <v>7.9536742603550231E-2</v>
      </c>
      <c r="BB28" s="311">
        <v>8.2862356999999984E-2</v>
      </c>
      <c r="BC28" s="311">
        <v>8.247345368421051E-2</v>
      </c>
      <c r="BD28" s="311">
        <v>8.569132208111431E-2</v>
      </c>
      <c r="BE28" s="312">
        <v>8.683793224489797E-2</v>
      </c>
      <c r="BF28" s="285">
        <v>1.0611903653022559E-2</v>
      </c>
      <c r="BG28" s="285">
        <v>0.11321469153813957</v>
      </c>
      <c r="BH28" s="285">
        <v>2.7383662180671905E-3</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3.0000000000000001E-5</v>
      </c>
      <c r="P29" s="311">
        <v>6.0000000000000002E-5</v>
      </c>
      <c r="Q29" s="311">
        <v>1.0499999999999999E-4</v>
      </c>
      <c r="R29" s="311">
        <v>1.0499999999999999E-4</v>
      </c>
      <c r="S29" s="311">
        <v>1.8499999999999994E-4</v>
      </c>
      <c r="T29" s="311">
        <v>6.0100000000000008E-4</v>
      </c>
      <c r="U29" s="311">
        <v>6.6200000000000005E-4</v>
      </c>
      <c r="V29" s="311">
        <v>8.7399999999999999E-4</v>
      </c>
      <c r="W29" s="311">
        <v>1.7660000000000002E-3</v>
      </c>
      <c r="X29" s="311">
        <v>2.3479999999999998E-3</v>
      </c>
      <c r="Y29" s="311">
        <v>3.7170000000000003E-3</v>
      </c>
      <c r="Z29" s="311">
        <v>5.5439999999999994E-3</v>
      </c>
      <c r="AA29" s="311">
        <v>8.2030000000000002E-3</v>
      </c>
      <c r="AB29" s="311">
        <v>1.0951000000000001E-2</v>
      </c>
      <c r="AC29" s="311">
        <v>1.4364000000000002E-2</v>
      </c>
      <c r="AD29" s="311">
        <v>1.7621999999999999E-2</v>
      </c>
      <c r="AE29" s="311">
        <v>1.7103997093737E-2</v>
      </c>
      <c r="AF29" s="311">
        <v>1.8241404554852434E-2</v>
      </c>
      <c r="AG29" s="311">
        <v>2.0592443010683921E-2</v>
      </c>
      <c r="AH29" s="311">
        <v>2.9101868486071887E-2</v>
      </c>
      <c r="AI29" s="311">
        <v>3.8984569760154165E-2</v>
      </c>
      <c r="AJ29" s="311">
        <v>4.3487895301634584E-2</v>
      </c>
      <c r="AK29" s="311">
        <v>5.5420055596681478E-2</v>
      </c>
      <c r="AL29" s="311">
        <v>5.7809943768724628E-2</v>
      </c>
      <c r="AM29" s="311">
        <v>6.6701494787030954E-2</v>
      </c>
      <c r="AN29" s="311">
        <v>7.9007378879960413E-2</v>
      </c>
      <c r="AO29" s="311">
        <v>9.2537759588794066E-2</v>
      </c>
      <c r="AP29" s="311">
        <v>9.480587457088771E-2</v>
      </c>
      <c r="AQ29" s="311">
        <v>8.8499129703078425E-2</v>
      </c>
      <c r="AR29" s="311">
        <v>9.853275039511239E-2</v>
      </c>
      <c r="AS29" s="311">
        <v>9.5958745583501967E-2</v>
      </c>
      <c r="AT29" s="311">
        <v>9.526420624894591E-2</v>
      </c>
      <c r="AU29" s="311">
        <v>0.117640074124717</v>
      </c>
      <c r="AV29" s="311">
        <v>0.13753961283491539</v>
      </c>
      <c r="AW29" s="311">
        <v>0.14633067726936927</v>
      </c>
      <c r="AX29" s="311">
        <v>0.15602588217594709</v>
      </c>
      <c r="AY29" s="311">
        <v>0.17402536970363677</v>
      </c>
      <c r="AZ29" s="311">
        <v>0.18172475867193499</v>
      </c>
      <c r="BA29" s="311">
        <v>0.17625613065850071</v>
      </c>
      <c r="BB29" s="311">
        <v>0.20640800290171279</v>
      </c>
      <c r="BC29" s="311">
        <v>0.19628669449886507</v>
      </c>
      <c r="BD29" s="311">
        <v>0.21737194069339616</v>
      </c>
      <c r="BE29" s="312">
        <v>0.21162939254154697</v>
      </c>
      <c r="BF29" s="285">
        <v>-2.9078134536039135E-2</v>
      </c>
      <c r="BG29" s="285">
        <v>8.5993867781041455E-2</v>
      </c>
      <c r="BH29" s="285">
        <v>6.6735672338616931E-3</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6.0000000000000002E-5</v>
      </c>
      <c r="AG30" s="311">
        <v>5.0000000000000002E-5</v>
      </c>
      <c r="AH30" s="311">
        <v>8.0000000000000007E-5</v>
      </c>
      <c r="AI30" s="311">
        <v>1.2E-4</v>
      </c>
      <c r="AJ30" s="311">
        <v>1.2E-4</v>
      </c>
      <c r="AK30" s="311">
        <v>1.3000000000000002E-4</v>
      </c>
      <c r="AL30" s="311">
        <v>1.0928571428571427E-4</v>
      </c>
      <c r="AM30" s="311">
        <v>2.8033548387096775E-4</v>
      </c>
      <c r="AN30" s="311">
        <v>3.1482692307692304E-4</v>
      </c>
      <c r="AO30" s="311">
        <v>3.761656050955413E-4</v>
      </c>
      <c r="AP30" s="311">
        <v>8.4149999999999991E-4</v>
      </c>
      <c r="AQ30" s="311">
        <v>1.0998679245283014E-3</v>
      </c>
      <c r="AR30" s="311">
        <v>1.2144374999999994E-3</v>
      </c>
      <c r="AS30" s="311">
        <v>1.7526028535814753E-3</v>
      </c>
      <c r="AT30" s="311">
        <v>4.8176707026104095E-3</v>
      </c>
      <c r="AU30" s="311">
        <v>1.0012391241497198E-2</v>
      </c>
      <c r="AV30" s="311">
        <v>1.1122652787545826E-2</v>
      </c>
      <c r="AW30" s="311">
        <v>1.369194458355469E-2</v>
      </c>
      <c r="AX30" s="311">
        <v>1.1355311280587201E-2</v>
      </c>
      <c r="AY30" s="311">
        <v>1.2852107417480094E-2</v>
      </c>
      <c r="AZ30" s="311">
        <v>1.3915899756676797E-2</v>
      </c>
      <c r="BA30" s="311">
        <v>1.3668750288921038E-2</v>
      </c>
      <c r="BB30" s="311">
        <v>2.1888220249447813E-2</v>
      </c>
      <c r="BC30" s="311">
        <v>1.779674908174414E-2</v>
      </c>
      <c r="BD30" s="311">
        <v>1.9804604299060363E-2</v>
      </c>
      <c r="BE30" s="312">
        <v>2.1459420013146734E-2</v>
      </c>
      <c r="BF30" s="285">
        <v>8.0596582232355551E-2</v>
      </c>
      <c r="BG30" s="285">
        <v>0.15184198797373827</v>
      </c>
      <c r="BH30" s="285">
        <v>6.7670601204082191E-4</v>
      </c>
    </row>
    <row r="31" spans="1:60" x14ac:dyDescent="0.15">
      <c r="A31" s="162" t="s">
        <v>169</v>
      </c>
      <c r="B31" s="311">
        <v>0</v>
      </c>
      <c r="C31" s="311">
        <v>0</v>
      </c>
      <c r="D31" s="311">
        <v>0</v>
      </c>
      <c r="E31" s="311">
        <v>0</v>
      </c>
      <c r="F31" s="311">
        <v>0</v>
      </c>
      <c r="G31" s="311">
        <v>0</v>
      </c>
      <c r="H31" s="311">
        <v>0</v>
      </c>
      <c r="I31" s="311">
        <v>0</v>
      </c>
      <c r="J31" s="311">
        <v>0</v>
      </c>
      <c r="K31" s="311">
        <v>0</v>
      </c>
      <c r="L31" s="311">
        <v>0</v>
      </c>
      <c r="M31" s="311">
        <v>0</v>
      </c>
      <c r="N31" s="311">
        <v>0</v>
      </c>
      <c r="O31" s="311">
        <v>0</v>
      </c>
      <c r="P31" s="311">
        <v>0</v>
      </c>
      <c r="Q31" s="311">
        <v>0</v>
      </c>
      <c r="R31" s="311">
        <v>0</v>
      </c>
      <c r="S31" s="311">
        <v>0</v>
      </c>
      <c r="T31" s="311">
        <v>0</v>
      </c>
      <c r="U31" s="311">
        <v>0</v>
      </c>
      <c r="V31" s="311">
        <v>0</v>
      </c>
      <c r="W31" s="311">
        <v>0</v>
      </c>
      <c r="X31" s="311">
        <v>0</v>
      </c>
      <c r="Y31" s="311">
        <v>0</v>
      </c>
      <c r="Z31" s="311">
        <v>0</v>
      </c>
      <c r="AA31" s="311">
        <v>5.1565E-2</v>
      </c>
      <c r="AB31" s="311">
        <v>5.000099999999999E-2</v>
      </c>
      <c r="AC31" s="311">
        <v>4.9530000000000005E-2</v>
      </c>
      <c r="AD31" s="311">
        <v>5.9631000000000003E-2</v>
      </c>
      <c r="AE31" s="311">
        <v>6.4729999999999996E-2</v>
      </c>
      <c r="AF31" s="311">
        <v>6.6196000000000005E-2</v>
      </c>
      <c r="AG31" s="311">
        <v>5.9010000000000007E-2</v>
      </c>
      <c r="AH31" s="311">
        <v>7.9087999999999992E-2</v>
      </c>
      <c r="AI31" s="311">
        <v>9.3573000000000003E-2</v>
      </c>
      <c r="AJ31" s="311">
        <v>8.4134E-2</v>
      </c>
      <c r="AK31" s="311">
        <v>8.6667263157894747E-2</v>
      </c>
      <c r="AL31" s="311">
        <v>8.229303178400546E-2</v>
      </c>
      <c r="AM31" s="311">
        <v>8.8839066986156831E-2</v>
      </c>
      <c r="AN31" s="311">
        <v>9.2215806670761083E-2</v>
      </c>
      <c r="AO31" s="311">
        <v>0.1024505407359572</v>
      </c>
      <c r="AP31" s="311">
        <v>9.344982111925379E-2</v>
      </c>
      <c r="AQ31" s="311">
        <v>0.10503611729428218</v>
      </c>
      <c r="AR31" s="311">
        <v>9.6828000653648341E-2</v>
      </c>
      <c r="AS31" s="311">
        <v>0.10434888668471105</v>
      </c>
      <c r="AT31" s="311">
        <v>9.0438796835670646E-2</v>
      </c>
      <c r="AU31" s="311">
        <v>0.11106715345470926</v>
      </c>
      <c r="AV31" s="311">
        <v>0.11659589207024033</v>
      </c>
      <c r="AW31" s="311">
        <v>0.11525193362677896</v>
      </c>
      <c r="AX31" s="311">
        <v>0.12578303489306145</v>
      </c>
      <c r="AY31" s="311">
        <v>0.1356366584837366</v>
      </c>
      <c r="AZ31" s="311">
        <v>0.14273366088362929</v>
      </c>
      <c r="BA31" s="311">
        <v>0.13825614723452695</v>
      </c>
      <c r="BB31" s="311">
        <v>0.16506990703219912</v>
      </c>
      <c r="BC31" s="311">
        <v>0.18216716831268467</v>
      </c>
      <c r="BD31" s="311">
        <v>0.18928967695929083</v>
      </c>
      <c r="BE31" s="312">
        <v>0.19025693329815727</v>
      </c>
      <c r="BF31" s="285">
        <v>2.3637245276491026E-3</v>
      </c>
      <c r="BG31" s="285">
        <v>7.6656620820587218E-2</v>
      </c>
      <c r="BH31" s="285">
        <v>5.999603461623728E-3</v>
      </c>
    </row>
    <row r="32" spans="1:60" x14ac:dyDescent="0.15">
      <c r="A32" s="162" t="s">
        <v>168</v>
      </c>
      <c r="B32" s="311">
        <v>0</v>
      </c>
      <c r="C32" s="311">
        <v>3.8999999999999998E-3</v>
      </c>
      <c r="D32" s="311">
        <v>6.0499999999999998E-3</v>
      </c>
      <c r="E32" s="311">
        <v>9.2600000000000009E-3</v>
      </c>
      <c r="F32" s="311">
        <v>1.0670000000000001E-2</v>
      </c>
      <c r="G32" s="311">
        <v>1.3702457999999999E-2</v>
      </c>
      <c r="H32" s="311">
        <v>1.3918224E-2</v>
      </c>
      <c r="I32" s="311">
        <v>1.5151953000000001E-2</v>
      </c>
      <c r="J32" s="311">
        <v>1.5500864000000001E-2</v>
      </c>
      <c r="K32" s="311">
        <v>1.5770592E-2</v>
      </c>
      <c r="L32" s="311">
        <v>1.4158848999999999E-2</v>
      </c>
      <c r="M32" s="311">
        <v>1.3329000000000001E-2</v>
      </c>
      <c r="N32" s="311">
        <v>1.3745814000000002E-2</v>
      </c>
      <c r="O32" s="311">
        <v>1.4183880999999999E-2</v>
      </c>
      <c r="P32" s="311">
        <v>1.4840102000000004E-2</v>
      </c>
      <c r="Q32" s="311">
        <v>1.4710235000000002E-2</v>
      </c>
      <c r="R32" s="311">
        <v>1.4921525E-2</v>
      </c>
      <c r="S32" s="311">
        <v>1.5273399999999999E-2</v>
      </c>
      <c r="T32" s="311">
        <v>1.5587000000000002E-2</v>
      </c>
      <c r="U32" s="311">
        <v>1.6223000000000001E-2</v>
      </c>
      <c r="V32" s="311">
        <v>1.6521499999999998E-2</v>
      </c>
      <c r="W32" s="311">
        <v>1.6628E-2</v>
      </c>
      <c r="X32" s="311">
        <v>1.7506000000000001E-2</v>
      </c>
      <c r="Y32" s="311">
        <v>1.7732500000000002E-2</v>
      </c>
      <c r="Z32" s="311">
        <v>1.84145E-2</v>
      </c>
      <c r="AA32" s="311">
        <v>1.9132715259999999E-2</v>
      </c>
      <c r="AB32" s="311">
        <v>2.1024896040000001E-2</v>
      </c>
      <c r="AC32" s="311">
        <v>2.1620563125673235E-2</v>
      </c>
      <c r="AD32" s="311">
        <v>2.1083677323341203E-2</v>
      </c>
      <c r="AE32" s="311">
        <v>2.5572617355116525E-2</v>
      </c>
      <c r="AF32" s="311">
        <v>2.9614093974553911E-2</v>
      </c>
      <c r="AG32" s="311">
        <v>3.3709082182348964E-2</v>
      </c>
      <c r="AH32" s="311">
        <v>3.9159934909695021E-2</v>
      </c>
      <c r="AI32" s="311">
        <v>3.729702522297542E-2</v>
      </c>
      <c r="AJ32" s="311">
        <v>3.9934006171256635E-2</v>
      </c>
      <c r="AK32" s="311">
        <v>4.35335648756024E-2</v>
      </c>
      <c r="AL32" s="311">
        <v>4.7808002762241071E-2</v>
      </c>
      <c r="AM32" s="311">
        <v>5.1567284600998367E-2</v>
      </c>
      <c r="AN32" s="311">
        <v>5.3171288850270365E-2</v>
      </c>
      <c r="AO32" s="311">
        <v>5.6734607399410664E-2</v>
      </c>
      <c r="AP32" s="311">
        <v>7.0612198446241004E-2</v>
      </c>
      <c r="AQ32" s="311">
        <v>8.677353644305219E-2</v>
      </c>
      <c r="AR32" s="311">
        <v>0.13723997018674922</v>
      </c>
      <c r="AS32" s="311">
        <v>0.19051530651282894</v>
      </c>
      <c r="AT32" s="311">
        <v>0.22001578971225966</v>
      </c>
      <c r="AU32" s="311">
        <v>0.24372721636613354</v>
      </c>
      <c r="AV32" s="311">
        <v>0.28015093494783661</v>
      </c>
      <c r="AW32" s="311">
        <v>0.3426005221556308</v>
      </c>
      <c r="AX32" s="311">
        <v>0.37197979737893999</v>
      </c>
      <c r="AY32" s="311">
        <v>0.40531469135780979</v>
      </c>
      <c r="AZ32" s="311">
        <v>0.45902391385039343</v>
      </c>
      <c r="BA32" s="311">
        <v>0.47266780152936322</v>
      </c>
      <c r="BB32" s="311">
        <v>0.51535388637508572</v>
      </c>
      <c r="BC32" s="311">
        <v>0.5610008260312247</v>
      </c>
      <c r="BD32" s="311">
        <v>0.63212401029407084</v>
      </c>
      <c r="BE32" s="312">
        <v>0.68158251312754381</v>
      </c>
      <c r="BF32" s="285">
        <v>7.5295756457191887E-2</v>
      </c>
      <c r="BG32" s="285">
        <v>0.11130903117475999</v>
      </c>
      <c r="BH32" s="285">
        <v>2.1493171020127117E-2</v>
      </c>
    </row>
    <row r="33" spans="1:60" x14ac:dyDescent="0.15">
      <c r="A33" s="162" t="s">
        <v>167</v>
      </c>
      <c r="B33" s="311">
        <v>0</v>
      </c>
      <c r="C33" s="311">
        <v>0</v>
      </c>
      <c r="D33" s="311">
        <v>0</v>
      </c>
      <c r="E33" s="311">
        <v>0</v>
      </c>
      <c r="F33" s="311">
        <v>0</v>
      </c>
      <c r="G33" s="311">
        <v>9.2002016130000013E-3</v>
      </c>
      <c r="H33" s="311">
        <v>1.0010282260000001E-2</v>
      </c>
      <c r="I33" s="311">
        <v>1.01874874E-2</v>
      </c>
      <c r="J33" s="311">
        <v>1.0531048390000002E-2</v>
      </c>
      <c r="K33" s="311">
        <v>1.0762499999999999E-2</v>
      </c>
      <c r="L33" s="311">
        <v>1.124710181E-2</v>
      </c>
      <c r="M33" s="311">
        <v>1.2776852320000002E-2</v>
      </c>
      <c r="N33" s="311">
        <v>1.2465839210000001E-2</v>
      </c>
      <c r="O33" s="311">
        <v>1.317465978E-2</v>
      </c>
      <c r="P33" s="311">
        <v>1.443317792E-2</v>
      </c>
      <c r="Q33" s="311">
        <v>1.9662537800000001E-2</v>
      </c>
      <c r="R33" s="311">
        <v>1.8042376509999999E-2</v>
      </c>
      <c r="S33" s="311">
        <v>1.7988130040000001E-2</v>
      </c>
      <c r="T33" s="311">
        <v>1.5402381550000002E-2</v>
      </c>
      <c r="U33" s="311">
        <v>1.6429448079999999E-2</v>
      </c>
      <c r="V33" s="311">
        <v>1.644029738E-2</v>
      </c>
      <c r="W33" s="311">
        <v>1.5965695560000003E-2</v>
      </c>
      <c r="X33" s="311">
        <v>1.4478492940000001E-2</v>
      </c>
      <c r="Y33" s="311">
        <v>1.645881804E-2</v>
      </c>
      <c r="Z33" s="311">
        <v>1.7752678930000002E-2</v>
      </c>
      <c r="AA33" s="311">
        <v>1.507E-2</v>
      </c>
      <c r="AB33" s="311">
        <v>1.5720000000000001E-2</v>
      </c>
      <c r="AC33" s="311">
        <v>1.8554936180698152E-2</v>
      </c>
      <c r="AD33" s="311">
        <v>2.2564944324769534E-2</v>
      </c>
      <c r="AE33" s="311">
        <v>2.8945428256070639E-2</v>
      </c>
      <c r="AF33" s="311">
        <v>3.6464130075040145E-2</v>
      </c>
      <c r="AG33" s="311">
        <v>4.3452759019139503E-2</v>
      </c>
      <c r="AH33" s="311">
        <v>5.5894944305051701E-2</v>
      </c>
      <c r="AI33" s="311">
        <v>8.1493777590918651E-2</v>
      </c>
      <c r="AJ33" s="311">
        <v>9.6239341276362647E-2</v>
      </c>
      <c r="AK33" s="311">
        <v>0.15228934860301757</v>
      </c>
      <c r="AL33" s="311">
        <v>0.16991344808031336</v>
      </c>
      <c r="AM33" s="311">
        <v>0.2374700269832673</v>
      </c>
      <c r="AN33" s="311">
        <v>0.30246691729020703</v>
      </c>
      <c r="AO33" s="311">
        <v>0.39492652555980817</v>
      </c>
      <c r="AP33" s="311">
        <v>0.48687047995871663</v>
      </c>
      <c r="AQ33" s="311">
        <v>0.61129634547265854</v>
      </c>
      <c r="AR33" s="311">
        <v>0.77226233760781782</v>
      </c>
      <c r="AS33" s="311">
        <v>0.80603534370563468</v>
      </c>
      <c r="AT33" s="311">
        <v>0.83250565274426025</v>
      </c>
      <c r="AU33" s="311">
        <v>0.90415556441717737</v>
      </c>
      <c r="AV33" s="311">
        <v>1.110569085365853</v>
      </c>
      <c r="AW33" s="311">
        <v>1.250647454545454</v>
      </c>
      <c r="AX33" s="311">
        <v>1.3048326385542159</v>
      </c>
      <c r="AY33" s="311">
        <v>1.427744536526945</v>
      </c>
      <c r="AZ33" s="311">
        <v>1.6572762214285699</v>
      </c>
      <c r="BA33" s="311">
        <v>1.6421762807634896</v>
      </c>
      <c r="BB33" s="311">
        <v>1.8785696962509999</v>
      </c>
      <c r="BC33" s="311">
        <v>1.9682212233076781</v>
      </c>
      <c r="BD33" s="311">
        <v>2.101032223186873</v>
      </c>
      <c r="BE33" s="312">
        <v>2.2052697931791592</v>
      </c>
      <c r="BF33" s="285">
        <v>4.6744757935958114E-2</v>
      </c>
      <c r="BG33" s="285">
        <v>9.6994757773475104E-2</v>
      </c>
      <c r="BH33" s="285">
        <v>6.9541456679729177E-2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v>
      </c>
      <c r="V34" s="311">
        <v>0</v>
      </c>
      <c r="W34" s="311">
        <v>0</v>
      </c>
      <c r="X34" s="311">
        <v>1.0000000000000001E-5</v>
      </c>
      <c r="Y34" s="311">
        <v>1.0000000000000001E-5</v>
      </c>
      <c r="Z34" s="311">
        <v>1.0000000000000001E-5</v>
      </c>
      <c r="AA34" s="311">
        <v>2.0000000000000002E-5</v>
      </c>
      <c r="AB34" s="311">
        <v>2.0000000000000002E-5</v>
      </c>
      <c r="AC34" s="311">
        <v>9.0000000000000006E-5</v>
      </c>
      <c r="AD34" s="311">
        <v>4.8000000000000012E-4</v>
      </c>
      <c r="AE34" s="311">
        <v>3.8000000000000002E-4</v>
      </c>
      <c r="AF34" s="311">
        <v>3.5000000000000016E-4</v>
      </c>
      <c r="AG34" s="311">
        <v>3.6000000000000002E-4</v>
      </c>
      <c r="AH34" s="311">
        <v>3.6999999999999999E-4</v>
      </c>
      <c r="AI34" s="311">
        <v>7.3000000000000007E-4</v>
      </c>
      <c r="AJ34" s="311">
        <v>1.6300000000000004E-3</v>
      </c>
      <c r="AK34" s="311">
        <v>4.510000000000001E-3</v>
      </c>
      <c r="AL34" s="311">
        <v>8.2957792207792192E-3</v>
      </c>
      <c r="AM34" s="311">
        <v>7.6697419354838699E-3</v>
      </c>
      <c r="AN34" s="311">
        <v>1.1043461538461535E-2</v>
      </c>
      <c r="AO34" s="311">
        <v>1.2132802547770698E-2</v>
      </c>
      <c r="AP34" s="311">
        <v>1.345044303797468E-2</v>
      </c>
      <c r="AQ34" s="311">
        <v>1.9342467040367843E-2</v>
      </c>
      <c r="AR34" s="311">
        <v>2.2631682418823237E-2</v>
      </c>
      <c r="AS34" s="311">
        <v>2.5980561266217901E-2</v>
      </c>
      <c r="AT34" s="311">
        <v>2.9730332486470532E-2</v>
      </c>
      <c r="AU34" s="311">
        <v>3.3958493281920243E-2</v>
      </c>
      <c r="AV34" s="311">
        <v>4.2877512590920028E-2</v>
      </c>
      <c r="AW34" s="311">
        <v>5.8516657252918547E-2</v>
      </c>
      <c r="AX34" s="311">
        <v>7.9580476078122436E-2</v>
      </c>
      <c r="AY34" s="311">
        <v>7.6881074114588152E-2</v>
      </c>
      <c r="AZ34" s="311">
        <v>8.6365734610421241E-2</v>
      </c>
      <c r="BA34" s="311">
        <v>9.1603922783755592E-2</v>
      </c>
      <c r="BB34" s="311">
        <v>9.5533825155761726E-2</v>
      </c>
      <c r="BC34" s="311">
        <v>0.10013744742105263</v>
      </c>
      <c r="BD34" s="311">
        <v>0.11590193996190087</v>
      </c>
      <c r="BE34" s="312">
        <v>0.13788471959269011</v>
      </c>
      <c r="BF34" s="285">
        <v>0.18641659864670213</v>
      </c>
      <c r="BG34" s="285">
        <v>0.14574796330424022</v>
      </c>
      <c r="BH34" s="285">
        <v>4.3480866985115699E-3</v>
      </c>
    </row>
    <row r="35" spans="1:60" x14ac:dyDescent="0.15">
      <c r="A35" s="162" t="s">
        <v>165</v>
      </c>
      <c r="B35" s="311">
        <v>0</v>
      </c>
      <c r="C35" s="311">
        <v>0</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0</v>
      </c>
      <c r="T35" s="311">
        <v>0</v>
      </c>
      <c r="U35" s="311">
        <v>0</v>
      </c>
      <c r="V35" s="311">
        <v>0</v>
      </c>
      <c r="W35" s="311">
        <v>0</v>
      </c>
      <c r="X35" s="311">
        <v>0</v>
      </c>
      <c r="Y35" s="311">
        <v>0</v>
      </c>
      <c r="Z35" s="311">
        <v>0</v>
      </c>
      <c r="AA35" s="311">
        <v>1.7000000000000001E-4</v>
      </c>
      <c r="AB35" s="311">
        <v>2.4000000000000001E-4</v>
      </c>
      <c r="AC35" s="311">
        <v>4.6000000000000001E-4</v>
      </c>
      <c r="AD35" s="311">
        <v>3.9000000000000005E-4</v>
      </c>
      <c r="AE35" s="311">
        <v>4.4999999999999999E-4</v>
      </c>
      <c r="AF35" s="311">
        <v>5.6000000000000006E-4</v>
      </c>
      <c r="AG35" s="311">
        <v>5.0000000000000001E-4</v>
      </c>
      <c r="AH35" s="311">
        <v>5.2999999999999998E-4</v>
      </c>
      <c r="AI35" s="311">
        <v>5.9999999999999995E-4</v>
      </c>
      <c r="AJ35" s="311">
        <v>6.4999999999999997E-4</v>
      </c>
      <c r="AK35" s="311">
        <v>6.4999999999999997E-4</v>
      </c>
      <c r="AL35" s="311">
        <v>7.0538961038961044E-4</v>
      </c>
      <c r="AM35" s="311">
        <v>4.2445161290322579E-4</v>
      </c>
      <c r="AN35" s="311">
        <v>1.6182692307692306E-3</v>
      </c>
      <c r="AO35" s="311">
        <v>7.1237579617834373E-3</v>
      </c>
      <c r="AP35" s="311">
        <v>1.6259333982245522E-2</v>
      </c>
      <c r="AQ35" s="311">
        <v>1.30324000181378E-2</v>
      </c>
      <c r="AR35" s="311">
        <v>1.7197655169200896E-2</v>
      </c>
      <c r="AS35" s="311">
        <v>2.7215066151816788E-2</v>
      </c>
      <c r="AT35" s="311">
        <v>3.2213725856526682E-2</v>
      </c>
      <c r="AU35" s="311">
        <v>3.3786067073236926E-2</v>
      </c>
      <c r="AV35" s="311">
        <v>2.9826359579430542E-2</v>
      </c>
      <c r="AW35" s="311">
        <v>2.9007480781599551E-2</v>
      </c>
      <c r="AX35" s="311">
        <v>2.9411738068748364E-2</v>
      </c>
      <c r="AY35" s="311">
        <v>3.3943544424639469E-2</v>
      </c>
      <c r="AZ35" s="311">
        <v>3.4547468189784436E-2</v>
      </c>
      <c r="BA35" s="311">
        <v>3.4919938660245786E-2</v>
      </c>
      <c r="BB35" s="311">
        <v>3.6198407766723631E-2</v>
      </c>
      <c r="BC35" s="311">
        <v>3.97186177811472E-2</v>
      </c>
      <c r="BD35" s="311">
        <v>4.8234046947972141E-2</v>
      </c>
      <c r="BE35" s="312">
        <v>5.6851386554621852E-2</v>
      </c>
      <c r="BF35" s="285">
        <v>0.17543640819780748</v>
      </c>
      <c r="BG35" s="285">
        <v>4.1193083119861473E-2</v>
      </c>
      <c r="BH35" s="285">
        <v>1.7927639726889339E-3</v>
      </c>
    </row>
    <row r="36" spans="1:60" x14ac:dyDescent="0.15">
      <c r="A36" s="162" t="s">
        <v>164</v>
      </c>
      <c r="B36" s="311">
        <v>0</v>
      </c>
      <c r="C36" s="311">
        <v>0</v>
      </c>
      <c r="D36" s="311">
        <v>0</v>
      </c>
      <c r="E36" s="311">
        <v>0</v>
      </c>
      <c r="F36" s="311">
        <v>1.9039999999999997E-5</v>
      </c>
      <c r="G36" s="311">
        <v>1.2091000000000003E-4</v>
      </c>
      <c r="H36" s="311">
        <v>1.2033000000000001E-4</v>
      </c>
      <c r="I36" s="311">
        <v>2.1664000000000007E-4</v>
      </c>
      <c r="J36" s="311">
        <v>2.4200000000000003E-4</v>
      </c>
      <c r="K36" s="311">
        <v>5.7510000000000003E-5</v>
      </c>
      <c r="L36" s="311">
        <v>1.8347000000000006E-4</v>
      </c>
      <c r="M36" s="311">
        <v>1.9012000000000003E-4</v>
      </c>
      <c r="N36" s="311">
        <v>1.6126000000000001E-4</v>
      </c>
      <c r="O36" s="311">
        <v>1.8284999999999997E-4</v>
      </c>
      <c r="P36" s="311">
        <v>4.5630000000000003E-4</v>
      </c>
      <c r="Q36" s="311">
        <v>4.4672000000000006E-4</v>
      </c>
      <c r="R36" s="311">
        <v>1.2313300000000001E-3</v>
      </c>
      <c r="S36" s="311">
        <v>1.5896800000000006E-3</v>
      </c>
      <c r="T36" s="311">
        <v>1.71714E-3</v>
      </c>
      <c r="U36" s="311">
        <v>1.73233E-3</v>
      </c>
      <c r="V36" s="311">
        <v>1.7123299999999998E-3</v>
      </c>
      <c r="W36" s="311">
        <v>2.1233899999999997E-3</v>
      </c>
      <c r="X36" s="311">
        <v>2.3413600000000002E-3</v>
      </c>
      <c r="Y36" s="311">
        <v>2.4560800000000007E-3</v>
      </c>
      <c r="Z36" s="311">
        <v>2.5750799999999996E-3</v>
      </c>
      <c r="AA36" s="311">
        <v>2.8291000000000006E-3</v>
      </c>
      <c r="AB36" s="311">
        <v>2.6702499999999994E-3</v>
      </c>
      <c r="AC36" s="311">
        <v>2.2976900000000002E-3</v>
      </c>
      <c r="AD36" s="311">
        <v>2.5427200000000005E-3</v>
      </c>
      <c r="AE36" s="311">
        <v>2.5836499999999998E-3</v>
      </c>
      <c r="AF36" s="311">
        <v>2.8817700000000005E-3</v>
      </c>
      <c r="AG36" s="311">
        <v>3.4313428800000008E-3</v>
      </c>
      <c r="AH36" s="311">
        <v>3.7307241000000004E-3</v>
      </c>
      <c r="AI36" s="311">
        <v>6.5265806700000005E-3</v>
      </c>
      <c r="AJ36" s="311">
        <v>1.1356729999999999E-2</v>
      </c>
      <c r="AK36" s="311">
        <v>1.3226630000000003E-2</v>
      </c>
      <c r="AL36" s="311">
        <v>1.4414418116883114E-2</v>
      </c>
      <c r="AM36" s="311">
        <v>1.4119629828464909E-2</v>
      </c>
      <c r="AN36" s="311">
        <v>1.3776652318772014E-2</v>
      </c>
      <c r="AO36" s="311">
        <v>1.4446150610109515E-2</v>
      </c>
      <c r="AP36" s="311">
        <v>1.6065288792341762E-2</v>
      </c>
      <c r="AQ36" s="311">
        <v>2.5332547009539613E-2</v>
      </c>
      <c r="AR36" s="311">
        <v>3.4239991263572356E-2</v>
      </c>
      <c r="AS36" s="311">
        <v>3.8372941834570108E-2</v>
      </c>
      <c r="AT36" s="311">
        <v>4.3001375427777752E-2</v>
      </c>
      <c r="AU36" s="311">
        <v>4.1913763991226975E-2</v>
      </c>
      <c r="AV36" s="311">
        <v>4.3866463825487784E-2</v>
      </c>
      <c r="AW36" s="311">
        <v>4.8312830349090875E-2</v>
      </c>
      <c r="AX36" s="311">
        <v>4.8484115648734914E-2</v>
      </c>
      <c r="AY36" s="311">
        <v>4.8239647154472508E-2</v>
      </c>
      <c r="AZ36" s="311">
        <v>4.6159699770357103E-2</v>
      </c>
      <c r="BA36" s="311">
        <v>4.6513597236272158E-2</v>
      </c>
      <c r="BB36" s="311">
        <v>4.7209010158999996E-2</v>
      </c>
      <c r="BC36" s="311">
        <v>5.454337051578946E-2</v>
      </c>
      <c r="BD36" s="311">
        <v>5.4428120828316266E-2</v>
      </c>
      <c r="BE36" s="312">
        <v>5.3613497466475091E-2</v>
      </c>
      <c r="BF36" s="285">
        <v>-1.765830443840255E-2</v>
      </c>
      <c r="BG36" s="285">
        <v>2.3844730287656102E-2</v>
      </c>
      <c r="BH36" s="285">
        <v>1.6906596748594515E-3</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1">
        <v>5.0008999999999988E-5</v>
      </c>
      <c r="AD37" s="311">
        <v>1.5002700000000003E-4</v>
      </c>
      <c r="AE37" s="311">
        <v>1.9003419999999999E-4</v>
      </c>
      <c r="AF37" s="311">
        <v>1.6002880000000002E-4</v>
      </c>
      <c r="AG37" s="311">
        <v>4.1007380000000006E-4</v>
      </c>
      <c r="AH37" s="311">
        <v>1.3102357999999999E-3</v>
      </c>
      <c r="AI37" s="311">
        <v>2.5404572000000004E-3</v>
      </c>
      <c r="AJ37" s="311">
        <v>2.7805004000000001E-3</v>
      </c>
      <c r="AK37" s="311">
        <v>3.3906101999999997E-3</v>
      </c>
      <c r="AL37" s="311">
        <v>4.2827837493506484E-3</v>
      </c>
      <c r="AM37" s="311">
        <v>4.6303171780645146E-3</v>
      </c>
      <c r="AN37" s="311">
        <v>5.2971071538461525E-3</v>
      </c>
      <c r="AO37" s="311">
        <v>7.4466904815286613E-3</v>
      </c>
      <c r="AP37" s="311">
        <v>1.2062993825689955E-2</v>
      </c>
      <c r="AQ37" s="311">
        <v>1.6904051339425911E-2</v>
      </c>
      <c r="AR37" s="311">
        <v>2.1190992716985158E-2</v>
      </c>
      <c r="AS37" s="311">
        <v>2.712012503016191E-2</v>
      </c>
      <c r="AT37" s="311">
        <v>3.3474742131127527E-2</v>
      </c>
      <c r="AU37" s="311">
        <v>3.3162732777846468E-2</v>
      </c>
      <c r="AV37" s="311">
        <v>4.6403221128231274E-2</v>
      </c>
      <c r="AW37" s="311">
        <v>4.3768330226269934E-2</v>
      </c>
      <c r="AX37" s="311">
        <v>4.9318575404610591E-2</v>
      </c>
      <c r="AY37" s="311">
        <v>5.5703932424010491E-2</v>
      </c>
      <c r="AZ37" s="311">
        <v>6.7829994232325719E-2</v>
      </c>
      <c r="BA37" s="311">
        <v>6.6368102516380326E-2</v>
      </c>
      <c r="BB37" s="311">
        <v>8.01170788131714E-2</v>
      </c>
      <c r="BC37" s="311">
        <v>9.1477302346592945E-2</v>
      </c>
      <c r="BD37" s="311">
        <v>0.10494492479639493</v>
      </c>
      <c r="BE37" s="312">
        <v>0.11834318746526959</v>
      </c>
      <c r="BF37" s="285">
        <v>0.12458840341242472</v>
      </c>
      <c r="BG37" s="285">
        <v>0.12104854681669441</v>
      </c>
      <c r="BH37" s="285">
        <v>3.7318597796566818E-3</v>
      </c>
    </row>
    <row r="38" spans="1:60" x14ac:dyDescent="0.15">
      <c r="A38" s="162" t="s">
        <v>162</v>
      </c>
      <c r="B38" s="311">
        <v>2.6760000000000006E-2</v>
      </c>
      <c r="C38" s="311">
        <v>3.3509999999999998E-2</v>
      </c>
      <c r="D38" s="311">
        <v>3.4750000000000003E-2</v>
      </c>
      <c r="E38" s="311">
        <v>3.6170000000000001E-2</v>
      </c>
      <c r="F38" s="311">
        <v>3.8120000000000001E-2</v>
      </c>
      <c r="G38" s="311">
        <v>4.2279999999999998E-2</v>
      </c>
      <c r="H38" s="311">
        <v>4.2090000000000002E-2</v>
      </c>
      <c r="I38" s="311">
        <v>3.8069999999999993E-2</v>
      </c>
      <c r="J38" s="311">
        <v>3.8449999999999998E-2</v>
      </c>
      <c r="K38" s="311">
        <v>4.2450000000000002E-2</v>
      </c>
      <c r="L38" s="311">
        <v>3.9860000000000007E-2</v>
      </c>
      <c r="M38" s="311">
        <v>3.8120000000000001E-2</v>
      </c>
      <c r="N38" s="311">
        <v>3.7300000000000007E-2</v>
      </c>
      <c r="O38" s="311">
        <v>3.8110000000000005E-2</v>
      </c>
      <c r="P38" s="311">
        <v>3.8249999999999999E-2</v>
      </c>
      <c r="Q38" s="311">
        <v>3.9600000000000003E-2</v>
      </c>
      <c r="R38" s="311">
        <v>3.4689999999999999E-2</v>
      </c>
      <c r="S38" s="311">
        <v>3.5210000000000005E-2</v>
      </c>
      <c r="T38" s="311">
        <v>3.3930000000000002E-2</v>
      </c>
      <c r="U38" s="311">
        <v>3.4720000000000001E-2</v>
      </c>
      <c r="V38" s="311">
        <v>3.2120000000000003E-2</v>
      </c>
      <c r="W38" s="311">
        <v>3.5009999999999999E-2</v>
      </c>
      <c r="X38" s="311">
        <v>3.6930000000000004E-2</v>
      </c>
      <c r="Y38" s="311">
        <v>3.7869999999999994E-2</v>
      </c>
      <c r="Z38" s="311">
        <v>3.2010202020202022E-2</v>
      </c>
      <c r="AA38" s="311">
        <v>3.276919191919192E-2</v>
      </c>
      <c r="AB38" s="311">
        <v>3.2998787878787871E-2</v>
      </c>
      <c r="AC38" s="311">
        <v>3.566919191919192E-2</v>
      </c>
      <c r="AD38" s="311">
        <v>3.7978383838383839E-2</v>
      </c>
      <c r="AE38" s="311">
        <v>3.5817171717171713E-2</v>
      </c>
      <c r="AF38" s="311">
        <v>3.6756363636363636E-2</v>
      </c>
      <c r="AG38" s="311">
        <v>4.1846666666666671E-2</v>
      </c>
      <c r="AH38" s="311">
        <v>4.6029999999999995E-2</v>
      </c>
      <c r="AI38" s="311">
        <v>5.2570000000000013E-2</v>
      </c>
      <c r="AJ38" s="311">
        <v>5.9499999999999997E-2</v>
      </c>
      <c r="AK38" s="311">
        <v>6.6799999999999998E-2</v>
      </c>
      <c r="AL38" s="311">
        <v>7.487064935064934E-2</v>
      </c>
      <c r="AM38" s="311">
        <v>8.6834903225806448E-2</v>
      </c>
      <c r="AN38" s="311">
        <v>9.9999230769230757E-2</v>
      </c>
      <c r="AO38" s="311">
        <v>0.12230531487543199</v>
      </c>
      <c r="AP38" s="311">
        <v>0.12676275632366168</v>
      </c>
      <c r="AQ38" s="311">
        <v>0.1391039129348873</v>
      </c>
      <c r="AR38" s="311">
        <v>0.14959959337268947</v>
      </c>
      <c r="AS38" s="311">
        <v>0.18591950919371622</v>
      </c>
      <c r="AT38" s="311">
        <v>0.23639525284634588</v>
      </c>
      <c r="AU38" s="311">
        <v>0.29972752655859436</v>
      </c>
      <c r="AV38" s="311">
        <v>0.40289728866914898</v>
      </c>
      <c r="AW38" s="311">
        <v>0.52983509866305234</v>
      </c>
      <c r="AX38" s="311">
        <v>0.59883381614412934</v>
      </c>
      <c r="AY38" s="311">
        <v>0.61441173351093648</v>
      </c>
      <c r="AZ38" s="311">
        <v>0.6328395155906672</v>
      </c>
      <c r="BA38" s="311">
        <v>0.64925015604259717</v>
      </c>
      <c r="BB38" s="311">
        <v>0.66548860161437984</v>
      </c>
      <c r="BC38" s="311">
        <v>0.64472345736879033</v>
      </c>
      <c r="BD38" s="311">
        <v>0.6534962801879558</v>
      </c>
      <c r="BE38" s="312">
        <v>0.67216060200487782</v>
      </c>
      <c r="BF38" s="285">
        <v>2.5750441050742534E-2</v>
      </c>
      <c r="BG38" s="285">
        <v>0.10703266797864042</v>
      </c>
      <c r="BH38" s="285">
        <v>2.1196058428187715E-2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0</v>
      </c>
      <c r="W39" s="311">
        <v>0</v>
      </c>
      <c r="X39" s="311">
        <v>0</v>
      </c>
      <c r="Y39" s="311">
        <v>0</v>
      </c>
      <c r="Z39" s="311">
        <v>0</v>
      </c>
      <c r="AA39" s="311">
        <v>0</v>
      </c>
      <c r="AB39" s="311">
        <v>0</v>
      </c>
      <c r="AC39" s="311">
        <v>0</v>
      </c>
      <c r="AD39" s="311">
        <v>0</v>
      </c>
      <c r="AE39" s="311">
        <v>0</v>
      </c>
      <c r="AF39" s="311">
        <v>0</v>
      </c>
      <c r="AG39" s="311">
        <v>1.0000000000000001E-5</v>
      </c>
      <c r="AH39" s="311">
        <v>2.0000000000000002E-5</v>
      </c>
      <c r="AI39" s="311">
        <v>2.0000000000000002E-5</v>
      </c>
      <c r="AJ39" s="311">
        <v>2.0000000000000002E-5</v>
      </c>
      <c r="AK39" s="311">
        <v>5.0000000000000002E-5</v>
      </c>
      <c r="AL39" s="311">
        <v>5.9610389610389612E-5</v>
      </c>
      <c r="AM39" s="311">
        <v>2.0729032258064514E-4</v>
      </c>
      <c r="AN39" s="311">
        <v>7.0615384615384605E-4</v>
      </c>
      <c r="AO39" s="311">
        <v>8.4783439490445831E-4</v>
      </c>
      <c r="AP39" s="311">
        <v>9.7283544303797438E-4</v>
      </c>
      <c r="AQ39" s="311">
        <v>9.840061360952986E-4</v>
      </c>
      <c r="AR39" s="311">
        <v>9.8243749999999959E-4</v>
      </c>
      <c r="AS39" s="311">
        <v>1.0528198757763969E-3</v>
      </c>
      <c r="AT39" s="311">
        <v>1.0878487501780186E-3</v>
      </c>
      <c r="AU39" s="311">
        <v>2.2048314953388606E-3</v>
      </c>
      <c r="AV39" s="311">
        <v>2.8083442128716439E-3</v>
      </c>
      <c r="AW39" s="311">
        <v>4.5708516317887714E-3</v>
      </c>
      <c r="AX39" s="311">
        <v>6.6225151586233807E-3</v>
      </c>
      <c r="AY39" s="311">
        <v>8.0643204396276362E-3</v>
      </c>
      <c r="AZ39" s="311">
        <v>9.3685524010249481E-3</v>
      </c>
      <c r="BA39" s="311">
        <v>9.164593465063325E-3</v>
      </c>
      <c r="BB39" s="311">
        <v>1.0182191619903566E-2</v>
      </c>
      <c r="BC39" s="311">
        <v>1.1133489017863223E-2</v>
      </c>
      <c r="BD39" s="311">
        <v>1.1272210613273251E-2</v>
      </c>
      <c r="BE39" s="312">
        <v>1.1031472140904577E-2</v>
      </c>
      <c r="BF39" s="285">
        <v>-2.4030699560783186E-2</v>
      </c>
      <c r="BG39" s="285">
        <v>0.26340926604313197</v>
      </c>
      <c r="BH39" s="285">
        <v>3.4786883871221235E-4</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0</v>
      </c>
      <c r="W40" s="311">
        <v>0</v>
      </c>
      <c r="X40" s="311">
        <v>0</v>
      </c>
      <c r="Y40" s="311">
        <v>0</v>
      </c>
      <c r="Z40" s="311">
        <v>0</v>
      </c>
      <c r="AA40" s="311">
        <v>0</v>
      </c>
      <c r="AB40" s="311">
        <v>0</v>
      </c>
      <c r="AC40" s="311">
        <v>0</v>
      </c>
      <c r="AD40" s="311">
        <v>0</v>
      </c>
      <c r="AE40" s="311">
        <v>0</v>
      </c>
      <c r="AF40" s="311">
        <v>0</v>
      </c>
      <c r="AG40" s="311">
        <v>0</v>
      </c>
      <c r="AH40" s="311">
        <v>0</v>
      </c>
      <c r="AI40" s="311">
        <v>0</v>
      </c>
      <c r="AJ40" s="311">
        <v>0</v>
      </c>
      <c r="AK40" s="311">
        <v>0</v>
      </c>
      <c r="AL40" s="311">
        <v>1.9870129870129866E-5</v>
      </c>
      <c r="AM40" s="311">
        <v>3.9483870967741933E-5</v>
      </c>
      <c r="AN40" s="311">
        <v>6.8653846153846149E-5</v>
      </c>
      <c r="AO40" s="311">
        <v>1.0648238012805115E-4</v>
      </c>
      <c r="AP40" s="311">
        <v>2.1930174302099253E-4</v>
      </c>
      <c r="AQ40" s="311">
        <v>1.1788203484737855E-3</v>
      </c>
      <c r="AR40" s="311">
        <v>3.7626730549199083E-3</v>
      </c>
      <c r="AS40" s="311">
        <v>4.4682628823159215E-3</v>
      </c>
      <c r="AT40" s="311">
        <v>4.4985300940649127E-3</v>
      </c>
      <c r="AU40" s="311">
        <v>5.3669526380368078E-3</v>
      </c>
      <c r="AV40" s="311">
        <v>7.7709904878048748E-3</v>
      </c>
      <c r="AW40" s="311">
        <v>9.5809818181818145E-3</v>
      </c>
      <c r="AX40" s="311">
        <v>1.171266337349397E-2</v>
      </c>
      <c r="AY40" s="311">
        <v>1.2880668263473045E-2</v>
      </c>
      <c r="AZ40" s="311">
        <v>1.4938910714285703E-2</v>
      </c>
      <c r="BA40" s="311">
        <v>1.7162575029585785E-2</v>
      </c>
      <c r="BB40" s="311">
        <v>1.9956519999999998E-2</v>
      </c>
      <c r="BC40" s="311">
        <v>1.9068789473684209E-2</v>
      </c>
      <c r="BD40" s="311">
        <v>2.3036067431380581E-2</v>
      </c>
      <c r="BE40" s="312">
        <v>2.5069876237726225E-2</v>
      </c>
      <c r="BF40" s="285">
        <v>8.53145565139799E-2</v>
      </c>
      <c r="BG40" s="285">
        <v>0.17742640503168139</v>
      </c>
      <c r="BH40" s="285">
        <v>7.9055892287840999E-4</v>
      </c>
    </row>
    <row r="41" spans="1:60" x14ac:dyDescent="0.15">
      <c r="A41" s="162" t="s">
        <v>159</v>
      </c>
      <c r="B41" s="311">
        <v>0</v>
      </c>
      <c r="C41" s="311">
        <v>0</v>
      </c>
      <c r="D41" s="311">
        <v>0</v>
      </c>
      <c r="E41" s="311">
        <v>0</v>
      </c>
      <c r="F41" s="311">
        <v>0</v>
      </c>
      <c r="G41" s="311">
        <v>0</v>
      </c>
      <c r="H41" s="311">
        <v>0</v>
      </c>
      <c r="I41" s="311">
        <v>0</v>
      </c>
      <c r="J41" s="311">
        <v>0</v>
      </c>
      <c r="K41" s="311">
        <v>0</v>
      </c>
      <c r="L41" s="311">
        <v>0</v>
      </c>
      <c r="M41" s="311">
        <v>0</v>
      </c>
      <c r="N41" s="311">
        <v>1.3000000000000004E-4</v>
      </c>
      <c r="O41" s="311">
        <v>1.4999999999999999E-4</v>
      </c>
      <c r="P41" s="311">
        <v>1.6000000000000001E-4</v>
      </c>
      <c r="Q41" s="311">
        <v>1.4999999999999999E-4</v>
      </c>
      <c r="R41" s="311">
        <v>1.8000000000000001E-4</v>
      </c>
      <c r="S41" s="311">
        <v>1.8000000000000001E-4</v>
      </c>
      <c r="T41" s="311">
        <v>1.7000000000000001E-4</v>
      </c>
      <c r="U41" s="311">
        <v>1.8999999999999998E-4</v>
      </c>
      <c r="V41" s="311">
        <v>1.8000000000000001E-4</v>
      </c>
      <c r="W41" s="311">
        <v>1.7000000000000001E-4</v>
      </c>
      <c r="X41" s="311">
        <v>2.1999999999999998E-4</v>
      </c>
      <c r="Y41" s="311">
        <v>2.3000000000000001E-4</v>
      </c>
      <c r="Z41" s="311">
        <v>1.8999999999999998E-4</v>
      </c>
      <c r="AA41" s="311">
        <v>1.2505000000000003E-4</v>
      </c>
      <c r="AB41" s="311">
        <v>1.3976000000000003E-4</v>
      </c>
      <c r="AC41" s="311">
        <v>1.177E-4</v>
      </c>
      <c r="AD41" s="311">
        <v>1.4711999999999999E-4</v>
      </c>
      <c r="AE41" s="311">
        <v>1.5079999999999998E-4</v>
      </c>
      <c r="AF41" s="311">
        <v>1.9493000000000003E-4</v>
      </c>
      <c r="AG41" s="311">
        <v>1.5448E-4</v>
      </c>
      <c r="AH41" s="311">
        <v>1.9919E-4</v>
      </c>
      <c r="AI41" s="311">
        <v>2.8067999999999995E-4</v>
      </c>
      <c r="AJ41" s="311">
        <v>3.6850000000000007E-4</v>
      </c>
      <c r="AK41" s="311">
        <v>4.7135000000000005E-4</v>
      </c>
      <c r="AL41" s="311">
        <v>4.9336538961038947E-4</v>
      </c>
      <c r="AM41" s="311">
        <v>5.0887799999999993E-4</v>
      </c>
      <c r="AN41" s="311">
        <v>6.0531115384615379E-4</v>
      </c>
      <c r="AO41" s="311">
        <v>8.8850121019108262E-4</v>
      </c>
      <c r="AP41" s="311">
        <v>1.1243756962025313E-3</v>
      </c>
      <c r="AQ41" s="311">
        <v>1.2924747169811316E-3</v>
      </c>
      <c r="AR41" s="311">
        <v>3.2548284632987973E-3</v>
      </c>
      <c r="AS41" s="311">
        <v>3.2498023466154056E-3</v>
      </c>
      <c r="AT41" s="311">
        <v>3.2317058100891105E-3</v>
      </c>
      <c r="AU41" s="311">
        <v>3.2117681125367632E-3</v>
      </c>
      <c r="AV41" s="311">
        <v>3.6087602145441554E-3</v>
      </c>
      <c r="AW41" s="311">
        <v>3.9068865990558952E-3</v>
      </c>
      <c r="AX41" s="311">
        <v>4.5473952921711086E-3</v>
      </c>
      <c r="AY41" s="311">
        <v>5.5252157818626328E-3</v>
      </c>
      <c r="AZ41" s="311">
        <v>6.4099669283948597E-3</v>
      </c>
      <c r="BA41" s="311">
        <v>6.7349178184834286E-3</v>
      </c>
      <c r="BB41" s="311">
        <v>9.2448423978271476E-3</v>
      </c>
      <c r="BC41" s="311">
        <v>1.0295939589473686E-2</v>
      </c>
      <c r="BD41" s="311">
        <v>1.1506011863662435E-2</v>
      </c>
      <c r="BE41" s="312">
        <v>1.5408281845172081E-2</v>
      </c>
      <c r="BF41" s="285">
        <v>0.33549164528293973</v>
      </c>
      <c r="BG41" s="285">
        <v>0.135401071769367</v>
      </c>
      <c r="BH41" s="285">
        <v>4.8588810664312241E-4</v>
      </c>
    </row>
    <row r="42" spans="1:60" x14ac:dyDescent="0.15">
      <c r="A42" s="162" t="s">
        <v>158</v>
      </c>
      <c r="B42" s="311">
        <v>0</v>
      </c>
      <c r="C42" s="311">
        <v>0</v>
      </c>
      <c r="D42" s="311">
        <v>0</v>
      </c>
      <c r="E42" s="311">
        <v>0</v>
      </c>
      <c r="F42" s="311">
        <v>0</v>
      </c>
      <c r="G42" s="311">
        <v>0</v>
      </c>
      <c r="H42" s="311">
        <v>0</v>
      </c>
      <c r="I42" s="311">
        <v>0</v>
      </c>
      <c r="J42" s="311">
        <v>0</v>
      </c>
      <c r="K42" s="311">
        <v>0</v>
      </c>
      <c r="L42" s="311">
        <v>8.0300000000000007E-3</v>
      </c>
      <c r="M42" s="311">
        <v>8.7200000000000003E-3</v>
      </c>
      <c r="N42" s="311">
        <v>8.6700000000000006E-3</v>
      </c>
      <c r="O42" s="311">
        <v>1.2110000000000001E-2</v>
      </c>
      <c r="P42" s="311">
        <v>1.1060000000000002E-2</v>
      </c>
      <c r="Q42" s="311">
        <v>1.0240000000000001E-2</v>
      </c>
      <c r="R42" s="311">
        <v>1.085E-2</v>
      </c>
      <c r="S42" s="311">
        <v>2.65E-3</v>
      </c>
      <c r="T42" s="311">
        <v>2.31E-3</v>
      </c>
      <c r="U42" s="311">
        <v>1.7000000000000001E-4</v>
      </c>
      <c r="V42" s="311">
        <v>4.4099999999999999E-3</v>
      </c>
      <c r="W42" s="311">
        <v>5.5400000000000007E-3</v>
      </c>
      <c r="X42" s="311">
        <v>7.0400000000000011E-3</v>
      </c>
      <c r="Y42" s="311">
        <v>8.5100000000000002E-3</v>
      </c>
      <c r="Z42" s="311">
        <v>9.2299999999999986E-3</v>
      </c>
      <c r="AA42" s="311">
        <v>7.26E-3</v>
      </c>
      <c r="AB42" s="311">
        <v>8.3800000000000003E-3</v>
      </c>
      <c r="AC42" s="311">
        <v>8.9999999999999993E-3</v>
      </c>
      <c r="AD42" s="311">
        <v>1.038E-2</v>
      </c>
      <c r="AE42" s="311">
        <v>1.17701E-2</v>
      </c>
      <c r="AF42" s="311">
        <v>1.3350000000000002E-2</v>
      </c>
      <c r="AG42" s="311">
        <v>1.755E-2</v>
      </c>
      <c r="AH42" s="311">
        <v>1.9400000000000001E-2</v>
      </c>
      <c r="AI42" s="311">
        <v>2.233781E-2</v>
      </c>
      <c r="AJ42" s="311">
        <v>2.4386080000000001E-2</v>
      </c>
      <c r="AK42" s="311">
        <v>2.849904E-2</v>
      </c>
      <c r="AL42" s="311">
        <v>3.1753401428571422E-2</v>
      </c>
      <c r="AM42" s="311">
        <v>3.8198591999999996E-2</v>
      </c>
      <c r="AN42" s="311">
        <v>3.8213456538461532E-2</v>
      </c>
      <c r="AO42" s="311">
        <v>5.0919238089171953E-2</v>
      </c>
      <c r="AP42" s="311">
        <v>7.1444395822784779E-2</v>
      </c>
      <c r="AQ42" s="311">
        <v>7.8302649207386485E-2</v>
      </c>
      <c r="AR42" s="311">
        <v>8.5384713669921841E-2</v>
      </c>
      <c r="AS42" s="311">
        <v>0.10101960440459633</v>
      </c>
      <c r="AT42" s="311">
        <v>0.11697218694647887</v>
      </c>
      <c r="AU42" s="311">
        <v>0.1138226704397545</v>
      </c>
      <c r="AV42" s="311">
        <v>0.13122732207317067</v>
      </c>
      <c r="AW42" s="311">
        <v>0.13097828854545446</v>
      </c>
      <c r="AX42" s="311">
        <v>0.127623288192771</v>
      </c>
      <c r="AY42" s="311">
        <v>0.12221003766467056</v>
      </c>
      <c r="AZ42" s="311">
        <v>0.14171502892857132</v>
      </c>
      <c r="BA42" s="311">
        <v>0.15001705804733717</v>
      </c>
      <c r="BB42" s="311">
        <v>0.17552447299999999</v>
      </c>
      <c r="BC42" s="311">
        <v>0.19219336894736844</v>
      </c>
      <c r="BD42" s="311">
        <v>0.23312302281851699</v>
      </c>
      <c r="BE42" s="312">
        <v>0.3252554076140487</v>
      </c>
      <c r="BF42" s="285">
        <v>0.39139724474779158</v>
      </c>
      <c r="BG42" s="285">
        <v>7.1396579708315144E-2</v>
      </c>
      <c r="BH42" s="285">
        <v>1.0256674674635806E-2</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0</v>
      </c>
      <c r="AJ43" s="311">
        <v>0</v>
      </c>
      <c r="AK43" s="311">
        <v>0</v>
      </c>
      <c r="AL43" s="311">
        <v>0</v>
      </c>
      <c r="AM43" s="311">
        <v>0</v>
      </c>
      <c r="AN43" s="311">
        <v>0</v>
      </c>
      <c r="AO43" s="311">
        <v>0</v>
      </c>
      <c r="AP43" s="311">
        <v>0</v>
      </c>
      <c r="AQ43" s="311">
        <v>0</v>
      </c>
      <c r="AR43" s="311">
        <v>0</v>
      </c>
      <c r="AS43" s="311">
        <v>5.2921152830123899E-5</v>
      </c>
      <c r="AT43" s="311">
        <v>7.9088648557662964E-5</v>
      </c>
      <c r="AU43" s="311">
        <v>1.8540365345814476E-5</v>
      </c>
      <c r="AV43" s="311">
        <v>2.300121591041727E-5</v>
      </c>
      <c r="AW43" s="311">
        <v>3.5759622344927336E-5</v>
      </c>
      <c r="AX43" s="311">
        <v>1.2118680510911589E-4</v>
      </c>
      <c r="AY43" s="311">
        <v>7.9190088781453814E-4</v>
      </c>
      <c r="AZ43" s="311">
        <v>1.5030732275181143E-3</v>
      </c>
      <c r="BA43" s="311">
        <v>1.5349699990093537E-3</v>
      </c>
      <c r="BB43" s="311">
        <v>1.6772715001379249E-3</v>
      </c>
      <c r="BC43" s="311">
        <v>1.5620798421052628E-3</v>
      </c>
      <c r="BD43" s="311">
        <v>1.6096116390823434E-3</v>
      </c>
      <c r="BE43" s="312">
        <v>1.7598978492591555E-3</v>
      </c>
      <c r="BF43" s="285">
        <v>9.0380649950280167E-2</v>
      </c>
      <c r="BG43" s="285">
        <v>0.35163893952876357</v>
      </c>
      <c r="BH43" s="285">
        <v>5.5497001057893377E-5</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0</v>
      </c>
      <c r="O44" s="311">
        <v>0</v>
      </c>
      <c r="P44" s="311">
        <v>0</v>
      </c>
      <c r="Q44" s="311">
        <v>0</v>
      </c>
      <c r="R44" s="311">
        <v>0</v>
      </c>
      <c r="S44" s="311">
        <v>0</v>
      </c>
      <c r="T44" s="311">
        <v>0</v>
      </c>
      <c r="U44" s="311">
        <v>0</v>
      </c>
      <c r="V44" s="311">
        <v>5.0000000000000002E-5</v>
      </c>
      <c r="W44" s="311">
        <v>2.6000000000000009E-4</v>
      </c>
      <c r="X44" s="311">
        <v>2.1000000000000001E-4</v>
      </c>
      <c r="Y44" s="311">
        <v>2.7E-4</v>
      </c>
      <c r="Z44" s="311">
        <v>2.9E-4</v>
      </c>
      <c r="AA44" s="311">
        <v>2.1299999999999999E-3</v>
      </c>
      <c r="AB44" s="311">
        <v>2.0899999999999998E-3</v>
      </c>
      <c r="AC44" s="311">
        <v>2.2699999999999999E-3</v>
      </c>
      <c r="AD44" s="311">
        <v>2.4300000000000003E-3</v>
      </c>
      <c r="AE44" s="311">
        <v>2.7000000000000006E-3</v>
      </c>
      <c r="AF44" s="311">
        <v>2.8899999999999998E-3</v>
      </c>
      <c r="AG44" s="311">
        <v>3.0299999999999997E-3</v>
      </c>
      <c r="AH44" s="311">
        <v>2.4100000000000002E-3</v>
      </c>
      <c r="AI44" s="311">
        <v>2.7000000000000006E-3</v>
      </c>
      <c r="AJ44" s="311">
        <v>2.8727600000000002E-3</v>
      </c>
      <c r="AK44" s="311">
        <v>2.9149900000000001E-3</v>
      </c>
      <c r="AL44" s="311">
        <v>2.8718099999999998E-3</v>
      </c>
      <c r="AM44" s="311">
        <v>2.9040683225806446E-3</v>
      </c>
      <c r="AN44" s="311">
        <v>5.4530376923076921E-3</v>
      </c>
      <c r="AO44" s="311">
        <v>6.088025923566877E-3</v>
      </c>
      <c r="AP44" s="311">
        <v>8.1945056962025292E-3</v>
      </c>
      <c r="AQ44" s="311">
        <v>9.9960559937115976E-3</v>
      </c>
      <c r="AR44" s="311">
        <v>1.3439973115057917E-2</v>
      </c>
      <c r="AS44" s="311">
        <v>1.5804446028294651E-2</v>
      </c>
      <c r="AT44" s="311">
        <v>1.5351986899070507E-2</v>
      </c>
      <c r="AU44" s="311">
        <v>1.6405331903103081E-2</v>
      </c>
      <c r="AV44" s="311">
        <v>2.0087364229012632E-2</v>
      </c>
      <c r="AW44" s="311">
        <v>2.3479617958727002E-2</v>
      </c>
      <c r="AX44" s="311">
        <v>2.6514599571838715E-2</v>
      </c>
      <c r="AY44" s="311">
        <v>2.7990864724430863E-2</v>
      </c>
      <c r="AZ44" s="311">
        <v>3.1319544184698567E-2</v>
      </c>
      <c r="BA44" s="311">
        <v>3.5651031685165369E-2</v>
      </c>
      <c r="BB44" s="311">
        <v>4.9681414528073085E-2</v>
      </c>
      <c r="BC44" s="311">
        <v>5.3303044964417061E-2</v>
      </c>
      <c r="BD44" s="311">
        <v>7.316246241341659E-2</v>
      </c>
      <c r="BE44" s="312">
        <v>0.11151376549493111</v>
      </c>
      <c r="BF44" s="285">
        <v>0.52002925280372247</v>
      </c>
      <c r="BG44" s="285">
        <v>0.1689942427641471</v>
      </c>
      <c r="BH44" s="285">
        <v>3.5164993037789354E-3</v>
      </c>
    </row>
    <row r="45" spans="1:60" x14ac:dyDescent="0.15">
      <c r="A45" s="162" t="s">
        <v>155</v>
      </c>
      <c r="B45" s="311">
        <v>2.6000000000000009E-4</v>
      </c>
      <c r="C45" s="311">
        <v>3.7999999999999997E-4</v>
      </c>
      <c r="D45" s="311">
        <v>4.3999999999999996E-4</v>
      </c>
      <c r="E45" s="311">
        <v>4.6999999999999999E-4</v>
      </c>
      <c r="F45" s="311">
        <v>8.4000000000000003E-4</v>
      </c>
      <c r="G45" s="311">
        <v>5.8999999999999992E-4</v>
      </c>
      <c r="H45" s="311">
        <v>1.01E-3</v>
      </c>
      <c r="I45" s="311">
        <v>1.8500000000000001E-3</v>
      </c>
      <c r="J45" s="311">
        <v>2.2300000000000002E-3</v>
      </c>
      <c r="K45" s="311">
        <v>2.3500000000000001E-3</v>
      </c>
      <c r="L45" s="311">
        <v>2.1099999999999999E-3</v>
      </c>
      <c r="M45" s="311">
        <v>1.83E-3</v>
      </c>
      <c r="N45" s="311">
        <v>2.65E-3</v>
      </c>
      <c r="O45" s="311">
        <v>2.6199999999999999E-3</v>
      </c>
      <c r="P45" s="311">
        <v>2.3999999999999998E-3</v>
      </c>
      <c r="Q45" s="311">
        <v>2.48E-3</v>
      </c>
      <c r="R45" s="311">
        <v>2.6900000000000006E-3</v>
      </c>
      <c r="S45" s="311">
        <v>2.6900000000000006E-3</v>
      </c>
      <c r="T45" s="311">
        <v>3.6200000000000004E-3</v>
      </c>
      <c r="U45" s="311">
        <v>3.4500000000000004E-3</v>
      </c>
      <c r="V45" s="311">
        <v>3.9700000000000004E-3</v>
      </c>
      <c r="W45" s="311">
        <v>3.6800000000000001E-3</v>
      </c>
      <c r="X45" s="311">
        <v>1.9300000000000001E-3</v>
      </c>
      <c r="Y45" s="311">
        <v>9.3999999999999997E-4</v>
      </c>
      <c r="Z45" s="311">
        <v>1.0300000000000001E-3</v>
      </c>
      <c r="AA45" s="311">
        <v>5.5000000000000003E-4</v>
      </c>
      <c r="AB45" s="311">
        <v>8.3000000000000012E-4</v>
      </c>
      <c r="AC45" s="311">
        <v>1.1100000000000001E-3</v>
      </c>
      <c r="AD45" s="311">
        <v>6.0999999999999997E-4</v>
      </c>
      <c r="AE45" s="311">
        <v>5.1000000000000004E-4</v>
      </c>
      <c r="AF45" s="311">
        <v>6.8000000000000016E-4</v>
      </c>
      <c r="AG45" s="311">
        <v>1.33E-3</v>
      </c>
      <c r="AH45" s="311">
        <v>1.7100000000000001E-3</v>
      </c>
      <c r="AI45" s="311">
        <v>2.2400000000000002E-3</v>
      </c>
      <c r="AJ45" s="311">
        <v>1.97E-3</v>
      </c>
      <c r="AK45" s="311">
        <v>2.2600000000000003E-3</v>
      </c>
      <c r="AL45" s="311">
        <v>4.5502597402597407E-3</v>
      </c>
      <c r="AM45" s="311">
        <v>4.8170322580645157E-3</v>
      </c>
      <c r="AN45" s="311">
        <v>6.8578583444448612E-3</v>
      </c>
      <c r="AO45" s="311">
        <v>1.0233977433300625E-2</v>
      </c>
      <c r="AP45" s="311">
        <v>1.8002431541104254E-2</v>
      </c>
      <c r="AQ45" s="311">
        <v>2.5405909445866993E-2</v>
      </c>
      <c r="AR45" s="311">
        <v>3.3451140693283067E-2</v>
      </c>
      <c r="AS45" s="311">
        <v>6.0581884668494138E-2</v>
      </c>
      <c r="AT45" s="311">
        <v>8.5467269513956667E-2</v>
      </c>
      <c r="AU45" s="311">
        <v>0.10153514969325149</v>
      </c>
      <c r="AV45" s="311">
        <v>0.12917367317073164</v>
      </c>
      <c r="AW45" s="311">
        <v>0.16908612727272715</v>
      </c>
      <c r="AX45" s="311">
        <v>0.16544545060240956</v>
      </c>
      <c r="AY45" s="311">
        <v>0.1909403329341316</v>
      </c>
      <c r="AZ45" s="311">
        <v>0.21534532857142841</v>
      </c>
      <c r="BA45" s="311">
        <v>0.20537471597633117</v>
      </c>
      <c r="BB45" s="311">
        <v>0.2193194</v>
      </c>
      <c r="BC45" s="311">
        <v>0.21390334736842104</v>
      </c>
      <c r="BD45" s="311">
        <v>0.25065689957083165</v>
      </c>
      <c r="BE45" s="312">
        <v>0.26642363957551018</v>
      </c>
      <c r="BF45" s="285">
        <v>5.9997576723259671E-2</v>
      </c>
      <c r="BG45" s="285">
        <v>0.11359682336201993</v>
      </c>
      <c r="BH45" s="285">
        <v>8.401460922060941E-3</v>
      </c>
    </row>
    <row r="46" spans="1:60" x14ac:dyDescent="0.15">
      <c r="A46" s="162" t="s">
        <v>154</v>
      </c>
      <c r="B46" s="311">
        <v>2.0699999999999998E-3</v>
      </c>
      <c r="C46" s="311">
        <v>2E-3</v>
      </c>
      <c r="D46" s="311">
        <v>1.92E-3</v>
      </c>
      <c r="E46" s="311">
        <v>2.2800000000000003E-3</v>
      </c>
      <c r="F46" s="311">
        <v>2.8000000000000004E-3</v>
      </c>
      <c r="G46" s="311">
        <v>1.8600000000000003E-3</v>
      </c>
      <c r="H46" s="311">
        <v>1.4300000000000001E-3</v>
      </c>
      <c r="I46" s="311">
        <v>1.1299999999999999E-3</v>
      </c>
      <c r="J46" s="311">
        <v>2E-3</v>
      </c>
      <c r="K46" s="311">
        <v>1.8E-3</v>
      </c>
      <c r="L46" s="311">
        <v>2.3599999999999997E-3</v>
      </c>
      <c r="M46" s="311">
        <v>2.3E-3</v>
      </c>
      <c r="N46" s="311">
        <v>2.3400000000000005E-3</v>
      </c>
      <c r="O46" s="311">
        <v>2.32E-3</v>
      </c>
      <c r="P46" s="311">
        <v>2.5800000000000007E-3</v>
      </c>
      <c r="Q46" s="311">
        <v>3.2000000000000006E-3</v>
      </c>
      <c r="R46" s="311">
        <v>3.1099999999999999E-3</v>
      </c>
      <c r="S46" s="311">
        <v>3.5299999999999997E-3</v>
      </c>
      <c r="T46" s="311">
        <v>4.0499999999999998E-3</v>
      </c>
      <c r="U46" s="311">
        <v>3.7300000000000002E-3</v>
      </c>
      <c r="V46" s="311">
        <v>5.4800000000000005E-3</v>
      </c>
      <c r="W46" s="311">
        <v>6.0600000000000011E-3</v>
      </c>
      <c r="X46" s="311">
        <v>6.1400000000000005E-3</v>
      </c>
      <c r="Y46" s="311">
        <v>6.5300000000000002E-3</v>
      </c>
      <c r="Z46" s="311">
        <v>6.6301010101010105E-3</v>
      </c>
      <c r="AA46" s="311">
        <v>6.9395959595959598E-3</v>
      </c>
      <c r="AB46" s="311">
        <v>8.1395959595959595E-3</v>
      </c>
      <c r="AC46" s="311">
        <v>8.9083838383838387E-3</v>
      </c>
      <c r="AD46" s="311">
        <v>9.1555555555555557E-3</v>
      </c>
      <c r="AE46" s="311">
        <v>9.8399999999999998E-3</v>
      </c>
      <c r="AF46" s="311">
        <v>1.0460000000000002E-2</v>
      </c>
      <c r="AG46" s="311">
        <v>1.03E-2</v>
      </c>
      <c r="AH46" s="311">
        <v>1.1259999999999999E-2</v>
      </c>
      <c r="AI46" s="311">
        <v>1.1694000000000001E-2</v>
      </c>
      <c r="AJ46" s="311">
        <v>1.3621999999999999E-2</v>
      </c>
      <c r="AK46" s="311">
        <v>1.5454000000000004E-2</v>
      </c>
      <c r="AL46" s="311">
        <v>1.6965116883116884E-2</v>
      </c>
      <c r="AM46" s="311">
        <v>1.9078606451612901E-2</v>
      </c>
      <c r="AN46" s="311">
        <v>1.9444730769230766E-2</v>
      </c>
      <c r="AO46" s="311">
        <v>2.3874821656050951E-2</v>
      </c>
      <c r="AP46" s="311">
        <v>3.3880784810126574E-2</v>
      </c>
      <c r="AQ46" s="311">
        <v>4.8391371283018854E-2</v>
      </c>
      <c r="AR46" s="311">
        <v>6.4400752999999963E-2</v>
      </c>
      <c r="AS46" s="311">
        <v>8.0301837214267049E-2</v>
      </c>
      <c r="AT46" s="311">
        <v>0.10394249954999996</v>
      </c>
      <c r="AU46" s="311">
        <v>0.12827784932685271</v>
      </c>
      <c r="AV46" s="311">
        <v>0.1301979863650731</v>
      </c>
      <c r="AW46" s="311">
        <v>0.13919538625532296</v>
      </c>
      <c r="AX46" s="311">
        <v>0.15662179655338812</v>
      </c>
      <c r="AY46" s="311">
        <v>0.15811462516074792</v>
      </c>
      <c r="AZ46" s="311">
        <v>0.15774601596621413</v>
      </c>
      <c r="BA46" s="311">
        <v>0.16148761626458474</v>
      </c>
      <c r="BB46" s="311">
        <v>0.16077020203347778</v>
      </c>
      <c r="BC46" s="311">
        <v>0.16399206128082</v>
      </c>
      <c r="BD46" s="311">
        <v>0.17750134462908643</v>
      </c>
      <c r="BE46" s="312">
        <v>0.17114723566386533</v>
      </c>
      <c r="BF46" s="285">
        <v>-3.8431958797071286E-2</v>
      </c>
      <c r="BG46" s="285">
        <v>5.4971795762462028E-2</v>
      </c>
      <c r="BH46" s="285">
        <v>5.3969941054768577E-3</v>
      </c>
    </row>
    <row r="47" spans="1:60" x14ac:dyDescent="0.15">
      <c r="A47" s="162" t="s">
        <v>153</v>
      </c>
      <c r="B47" s="311">
        <v>0</v>
      </c>
      <c r="C47" s="311">
        <v>0</v>
      </c>
      <c r="D47" s="311">
        <v>0</v>
      </c>
      <c r="E47" s="311">
        <v>0</v>
      </c>
      <c r="F47" s="311">
        <v>0</v>
      </c>
      <c r="G47" s="311">
        <v>0</v>
      </c>
      <c r="H47" s="311">
        <v>0</v>
      </c>
      <c r="I47" s="311">
        <v>0</v>
      </c>
      <c r="J47" s="311">
        <v>0</v>
      </c>
      <c r="K47" s="311">
        <v>0</v>
      </c>
      <c r="L47" s="311">
        <v>0</v>
      </c>
      <c r="M47" s="311">
        <v>0</v>
      </c>
      <c r="N47" s="311">
        <v>0</v>
      </c>
      <c r="O47" s="311">
        <v>0</v>
      </c>
      <c r="P47" s="311">
        <v>0</v>
      </c>
      <c r="Q47" s="311">
        <v>0</v>
      </c>
      <c r="R47" s="311">
        <v>0</v>
      </c>
      <c r="S47" s="311">
        <v>0</v>
      </c>
      <c r="T47" s="311">
        <v>0</v>
      </c>
      <c r="U47" s="311">
        <v>0</v>
      </c>
      <c r="V47" s="311">
        <v>0</v>
      </c>
      <c r="W47" s="311">
        <v>0</v>
      </c>
      <c r="X47" s="311">
        <v>0</v>
      </c>
      <c r="Y47" s="311">
        <v>0</v>
      </c>
      <c r="Z47" s="311">
        <v>0</v>
      </c>
      <c r="AA47" s="311">
        <v>2.0627325890483786E-5</v>
      </c>
      <c r="AB47" s="311">
        <v>0</v>
      </c>
      <c r="AC47" s="311">
        <v>2.0000000000000002E-5</v>
      </c>
      <c r="AD47" s="311">
        <v>1.0000000000000001E-5</v>
      </c>
      <c r="AE47" s="311">
        <v>0</v>
      </c>
      <c r="AF47" s="311">
        <v>0</v>
      </c>
      <c r="AG47" s="311">
        <v>0</v>
      </c>
      <c r="AH47" s="311">
        <v>1.0999999999999999E-4</v>
      </c>
      <c r="AI47" s="311">
        <v>1.0999999999999999E-4</v>
      </c>
      <c r="AJ47" s="311">
        <v>0</v>
      </c>
      <c r="AK47" s="311">
        <v>0</v>
      </c>
      <c r="AL47" s="311">
        <v>0</v>
      </c>
      <c r="AM47" s="311">
        <v>2.9612903225806452E-5</v>
      </c>
      <c r="AN47" s="311">
        <v>2.942307692307692E-5</v>
      </c>
      <c r="AO47" s="311">
        <v>3.898089171974522E-5</v>
      </c>
      <c r="AP47" s="311">
        <v>5.8101265822784796E-5</v>
      </c>
      <c r="AQ47" s="311">
        <v>4.8113207547169804E-5</v>
      </c>
      <c r="AR47" s="311">
        <v>2.0869363618368961E-3</v>
      </c>
      <c r="AS47" s="311">
        <v>4.7373169619911734E-3</v>
      </c>
      <c r="AT47" s="311">
        <v>6.7939334039253934E-3</v>
      </c>
      <c r="AU47" s="311">
        <v>8.7015344116006671E-3</v>
      </c>
      <c r="AV47" s="311">
        <v>2.2588419512195111E-2</v>
      </c>
      <c r="AW47" s="311">
        <v>3.3795599999999981E-2</v>
      </c>
      <c r="AX47" s="311">
        <v>5.4255575903614434E-2</v>
      </c>
      <c r="AY47" s="311">
        <v>6.5322862275449048E-2</v>
      </c>
      <c r="AZ47" s="311">
        <v>9.375204999999992E-2</v>
      </c>
      <c r="BA47" s="311">
        <v>9.1267747928994003E-2</v>
      </c>
      <c r="BB47" s="311">
        <v>9.9558112000000004E-2</v>
      </c>
      <c r="BC47" s="311">
        <v>8.8574015789473687E-2</v>
      </c>
      <c r="BD47" s="311">
        <v>9.6217388709545271E-2</v>
      </c>
      <c r="BE47" s="312">
        <v>9.7185928909470531E-2</v>
      </c>
      <c r="BF47" s="285">
        <v>7.3064223054126742E-3</v>
      </c>
      <c r="BG47" s="285">
        <v>0.30350658083263915</v>
      </c>
      <c r="BH47" s="285">
        <v>3.0646821926464023E-3</v>
      </c>
    </row>
    <row r="48" spans="1:60" x14ac:dyDescent="0.15">
      <c r="A48" s="162" t="s">
        <v>152</v>
      </c>
      <c r="B48" s="311">
        <v>0</v>
      </c>
      <c r="C48" s="311">
        <v>0</v>
      </c>
      <c r="D48" s="311">
        <v>0</v>
      </c>
      <c r="E48" s="311">
        <v>0</v>
      </c>
      <c r="F48" s="311">
        <v>0</v>
      </c>
      <c r="G48" s="311">
        <v>0</v>
      </c>
      <c r="H48" s="311">
        <v>0</v>
      </c>
      <c r="I48" s="311">
        <v>0</v>
      </c>
      <c r="J48" s="311">
        <v>0</v>
      </c>
      <c r="K48" s="311">
        <v>0</v>
      </c>
      <c r="L48" s="311">
        <v>0</v>
      </c>
      <c r="M48" s="311">
        <v>0</v>
      </c>
      <c r="N48" s="311">
        <v>0</v>
      </c>
      <c r="O48" s="311">
        <v>0</v>
      </c>
      <c r="P48" s="311">
        <v>0</v>
      </c>
      <c r="Q48" s="311">
        <v>0</v>
      </c>
      <c r="R48" s="311">
        <v>0</v>
      </c>
      <c r="S48" s="311">
        <v>0</v>
      </c>
      <c r="T48" s="311">
        <v>0</v>
      </c>
      <c r="U48" s="311">
        <v>0</v>
      </c>
      <c r="V48" s="311">
        <v>0</v>
      </c>
      <c r="W48" s="311">
        <v>0</v>
      </c>
      <c r="X48" s="311">
        <v>0</v>
      </c>
      <c r="Y48" s="311">
        <v>0</v>
      </c>
      <c r="Z48" s="311">
        <v>0</v>
      </c>
      <c r="AA48" s="311">
        <v>0</v>
      </c>
      <c r="AB48" s="311">
        <v>0</v>
      </c>
      <c r="AC48" s="311">
        <v>0</v>
      </c>
      <c r="AD48" s="311">
        <v>0</v>
      </c>
      <c r="AE48" s="311">
        <v>0</v>
      </c>
      <c r="AF48" s="311">
        <v>0</v>
      </c>
      <c r="AG48" s="311">
        <v>0</v>
      </c>
      <c r="AH48" s="311">
        <v>0</v>
      </c>
      <c r="AI48" s="311">
        <v>0</v>
      </c>
      <c r="AJ48" s="311">
        <v>0</v>
      </c>
      <c r="AK48" s="311">
        <v>0</v>
      </c>
      <c r="AL48" s="311">
        <v>2.7509992942810059E-3</v>
      </c>
      <c r="AM48" s="311">
        <v>1.6113701948042836E-3</v>
      </c>
      <c r="AN48" s="311">
        <v>1.0645656536267352E-3</v>
      </c>
      <c r="AO48" s="311">
        <v>2.9037016145325005E-4</v>
      </c>
      <c r="AP48" s="311">
        <v>7.8465656940846494E-4</v>
      </c>
      <c r="AQ48" s="311">
        <v>5.5691297459908237E-3</v>
      </c>
      <c r="AR48" s="311">
        <v>7.1054944023132317E-3</v>
      </c>
      <c r="AS48" s="311">
        <v>8.0010601882318511E-3</v>
      </c>
      <c r="AT48" s="311">
        <v>8.6551111935933411E-3</v>
      </c>
      <c r="AU48" s="311">
        <v>1.0464396765838808E-2</v>
      </c>
      <c r="AV48" s="311">
        <v>1.6197636585365847E-2</v>
      </c>
      <c r="AW48" s="311">
        <v>1.6647909090909081E-2</v>
      </c>
      <c r="AX48" s="311">
        <v>1.8139385542168665E-2</v>
      </c>
      <c r="AY48" s="311">
        <v>2.4195986826347292E-2</v>
      </c>
      <c r="AZ48" s="311">
        <v>2.6043328571428555E-2</v>
      </c>
      <c r="BA48" s="311">
        <v>2.6450836394585373E-2</v>
      </c>
      <c r="BB48" s="311">
        <v>2.5986199999999997E-2</v>
      </c>
      <c r="BC48" s="311">
        <v>2.5908368421052631E-2</v>
      </c>
      <c r="BD48" s="311">
        <v>2.6769299959033186E-2</v>
      </c>
      <c r="BE48" s="312">
        <v>2.6409912645587591E-2</v>
      </c>
      <c r="BF48" s="285">
        <v>-1.6120912589351111E-2</v>
      </c>
      <c r="BG48" s="285">
        <v>0.11953180550828746</v>
      </c>
      <c r="BH48" s="285">
        <v>8.328159220423125E-4</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0</v>
      </c>
      <c r="AB49" s="311">
        <v>0</v>
      </c>
      <c r="AC49" s="311">
        <v>0</v>
      </c>
      <c r="AD49" s="311">
        <v>0</v>
      </c>
      <c r="AE49" s="311">
        <v>0</v>
      </c>
      <c r="AF49" s="311">
        <v>0</v>
      </c>
      <c r="AG49" s="311">
        <v>0</v>
      </c>
      <c r="AH49" s="311">
        <v>0</v>
      </c>
      <c r="AI49" s="311">
        <v>0</v>
      </c>
      <c r="AJ49" s="311">
        <v>3.1E-4</v>
      </c>
      <c r="AK49" s="311">
        <v>7.000000000000001E-4</v>
      </c>
      <c r="AL49" s="311">
        <v>7.1532467532467545E-4</v>
      </c>
      <c r="AM49" s="311">
        <v>1.0068387096774194E-3</v>
      </c>
      <c r="AN49" s="311">
        <v>1.1965384615384611E-3</v>
      </c>
      <c r="AO49" s="311">
        <v>1.1791719745222926E-3</v>
      </c>
      <c r="AP49" s="311">
        <v>1.0651898734177212E-3</v>
      </c>
      <c r="AQ49" s="311">
        <v>1.1376538065874348E-3</v>
      </c>
      <c r="AR49" s="311">
        <v>1.5762948341608045E-3</v>
      </c>
      <c r="AS49" s="311">
        <v>3.8071247258032312E-3</v>
      </c>
      <c r="AT49" s="311">
        <v>3.1249649161550729E-3</v>
      </c>
      <c r="AU49" s="311">
        <v>4.0694493006466345E-3</v>
      </c>
      <c r="AV49" s="311">
        <v>4.459484214122119E-3</v>
      </c>
      <c r="AW49" s="311">
        <v>6.1256711083152058E-3</v>
      </c>
      <c r="AX49" s="311">
        <v>6.8948342374539496E-3</v>
      </c>
      <c r="AY49" s="311">
        <v>6.5582434645089522E-3</v>
      </c>
      <c r="AZ49" s="311">
        <v>6.2226616521392514E-3</v>
      </c>
      <c r="BA49" s="311">
        <v>5.8144692172437838E-3</v>
      </c>
      <c r="BB49" s="311">
        <v>6.2655332010192865E-3</v>
      </c>
      <c r="BC49" s="311">
        <v>7.8045335077040799E-3</v>
      </c>
      <c r="BD49" s="311">
        <v>8.9963414004096687E-3</v>
      </c>
      <c r="BE49" s="312">
        <v>9.1544546732300058E-3</v>
      </c>
      <c r="BF49" s="285">
        <v>1.4795025628522973E-2</v>
      </c>
      <c r="BG49" s="285">
        <v>0.11153227655091302</v>
      </c>
      <c r="BH49" s="285">
        <v>2.8867856216686016E-4</v>
      </c>
    </row>
    <row r="50" spans="1:60" x14ac:dyDescent="0.15">
      <c r="A50" s="162" t="s">
        <v>150</v>
      </c>
      <c r="B50" s="311">
        <v>0</v>
      </c>
      <c r="C50" s="311">
        <v>0</v>
      </c>
      <c r="D50" s="311">
        <v>0</v>
      </c>
      <c r="E50" s="311">
        <v>0</v>
      </c>
      <c r="F50" s="311">
        <v>0</v>
      </c>
      <c r="G50" s="311">
        <v>4.6999999999999999E-4</v>
      </c>
      <c r="H50" s="311">
        <v>5.2000000000000017E-4</v>
      </c>
      <c r="I50" s="311">
        <v>6.0999999999999997E-4</v>
      </c>
      <c r="J50" s="311">
        <v>5.6000000000000006E-4</v>
      </c>
      <c r="K50" s="311">
        <v>5.1000000000000004E-4</v>
      </c>
      <c r="L50" s="311">
        <v>1.1299999999999999E-3</v>
      </c>
      <c r="M50" s="311">
        <v>1.8700000000000004E-3</v>
      </c>
      <c r="N50" s="311">
        <v>3.0900000000000003E-3</v>
      </c>
      <c r="O50" s="311">
        <v>3.16E-3</v>
      </c>
      <c r="P50" s="311">
        <v>2.5099999999999996E-3</v>
      </c>
      <c r="Q50" s="311">
        <v>3.6200000000000004E-3</v>
      </c>
      <c r="R50" s="311">
        <v>4.2399999999999998E-3</v>
      </c>
      <c r="S50" s="311">
        <v>4.8700000000000002E-3</v>
      </c>
      <c r="T50" s="311">
        <v>5.6000000000000008E-3</v>
      </c>
      <c r="U50" s="311">
        <v>5.5000000000000005E-3</v>
      </c>
      <c r="V50" s="311">
        <v>6.11E-3</v>
      </c>
      <c r="W50" s="311">
        <v>5.3800000000000011E-3</v>
      </c>
      <c r="X50" s="311">
        <v>5.6300000000000005E-3</v>
      </c>
      <c r="Y50" s="311">
        <v>6.7300000000000016E-3</v>
      </c>
      <c r="Z50" s="311">
        <v>5.9706060606060608E-3</v>
      </c>
      <c r="AA50" s="311">
        <v>5.6200000000000009E-3</v>
      </c>
      <c r="AB50" s="311">
        <v>5.64E-3</v>
      </c>
      <c r="AC50" s="311">
        <v>6.8600000000000015E-3</v>
      </c>
      <c r="AD50" s="311">
        <v>7.0399999999999994E-3</v>
      </c>
      <c r="AE50" s="311">
        <v>8.2400000000000008E-3</v>
      </c>
      <c r="AF50" s="311">
        <v>1.2960000000000001E-2</v>
      </c>
      <c r="AG50" s="311">
        <v>1.4589999999999999E-2</v>
      </c>
      <c r="AH50" s="311">
        <v>2.2180000000000002E-2</v>
      </c>
      <c r="AI50" s="311">
        <v>2.8980000000000002E-2</v>
      </c>
      <c r="AJ50" s="311">
        <v>4.4850000000000001E-2</v>
      </c>
      <c r="AK50" s="311">
        <v>6.535100153871469E-2</v>
      </c>
      <c r="AL50" s="311">
        <v>8.65521334521476E-2</v>
      </c>
      <c r="AM50" s="311">
        <v>0.12380450353165424</v>
      </c>
      <c r="AN50" s="311">
        <v>0.15800711225788805</v>
      </c>
      <c r="AO50" s="311">
        <v>0.19332290837090743</v>
      </c>
      <c r="AP50" s="311">
        <v>0.24173559127673525</v>
      </c>
      <c r="AQ50" s="311">
        <v>0.25902938741832304</v>
      </c>
      <c r="AR50" s="311">
        <v>0.30255210121722681</v>
      </c>
      <c r="AS50" s="311">
        <v>0.37684738311960503</v>
      </c>
      <c r="AT50" s="311">
        <v>0.46017487759359882</v>
      </c>
      <c r="AU50" s="311">
        <v>0.57182328973873975</v>
      </c>
      <c r="AV50" s="311">
        <v>0.59013067355916127</v>
      </c>
      <c r="AW50" s="311">
        <v>0.70373692538623378</v>
      </c>
      <c r="AX50" s="311">
        <v>0.72163063311162812</v>
      </c>
      <c r="AY50" s="311">
        <v>0.6915086134662306</v>
      </c>
      <c r="AZ50" s="311">
        <v>0.668995061088137</v>
      </c>
      <c r="BA50" s="311">
        <v>0.66419860377226392</v>
      </c>
      <c r="BB50" s="311">
        <v>0.68035941353999996</v>
      </c>
      <c r="BC50" s="311">
        <v>0.69494591988526322</v>
      </c>
      <c r="BD50" s="311">
        <v>0.72832646085654396</v>
      </c>
      <c r="BE50" s="312">
        <v>0.76573315879861625</v>
      </c>
      <c r="BF50" s="285">
        <v>4.8487227554520285E-2</v>
      </c>
      <c r="BG50" s="285">
        <v>4.6984659271456231E-2</v>
      </c>
      <c r="BH50" s="285">
        <v>2.4146795759651542E-2</v>
      </c>
    </row>
    <row r="51" spans="1:60" x14ac:dyDescent="0.15">
      <c r="A51" s="162" t="s">
        <v>149</v>
      </c>
      <c r="B51" s="311">
        <v>0</v>
      </c>
      <c r="C51" s="311">
        <v>0</v>
      </c>
      <c r="D51" s="311">
        <v>0</v>
      </c>
      <c r="E51" s="311">
        <v>0</v>
      </c>
      <c r="F51" s="311">
        <v>0</v>
      </c>
      <c r="G51" s="311">
        <v>1.2999999999999999E-3</v>
      </c>
      <c r="H51" s="311">
        <v>1.6000000000000001E-3</v>
      </c>
      <c r="I51" s="311">
        <v>2.2599999999999999E-3</v>
      </c>
      <c r="J51" s="311">
        <v>3.9900000000000005E-3</v>
      </c>
      <c r="K51" s="311">
        <v>3.5700000000000003E-3</v>
      </c>
      <c r="L51" s="311">
        <v>3.0999999999999999E-3</v>
      </c>
      <c r="M51" s="311">
        <v>3.5399999999999997E-3</v>
      </c>
      <c r="N51" s="311">
        <v>3.5999999999999999E-3</v>
      </c>
      <c r="O51" s="311">
        <v>2.7600000000000007E-3</v>
      </c>
      <c r="P51" s="311">
        <v>3.4700000000000004E-3</v>
      </c>
      <c r="Q51" s="311">
        <v>7.2100000000000003E-3</v>
      </c>
      <c r="R51" s="311">
        <v>9.2100000000000029E-3</v>
      </c>
      <c r="S51" s="311">
        <v>1.0019999999999999E-2</v>
      </c>
      <c r="T51" s="311">
        <v>1.4500000000000001E-2</v>
      </c>
      <c r="U51" s="311">
        <v>1.8530000000000001E-2</v>
      </c>
      <c r="V51" s="311">
        <v>1.8080000000000002E-2</v>
      </c>
      <c r="W51" s="311">
        <v>1.9860000000000003E-2</v>
      </c>
      <c r="X51" s="311">
        <v>1.9650000000000004E-2</v>
      </c>
      <c r="Y51" s="311">
        <v>2.0460000000000002E-2</v>
      </c>
      <c r="Z51" s="311">
        <v>2.1940000000000005E-2</v>
      </c>
      <c r="AA51" s="311">
        <v>1.949E-2</v>
      </c>
      <c r="AB51" s="311">
        <v>1.8730000000000004E-2</v>
      </c>
      <c r="AC51" s="311">
        <v>2.0410000000000005E-2</v>
      </c>
      <c r="AD51" s="311">
        <v>2.2240000000000003E-2</v>
      </c>
      <c r="AE51" s="311">
        <v>2.3050000000000005E-2</v>
      </c>
      <c r="AF51" s="311">
        <v>2.4599999999999997E-2</v>
      </c>
      <c r="AG51" s="311">
        <v>2.2630000000000001E-2</v>
      </c>
      <c r="AH51" s="311">
        <v>2.9770000000000005E-2</v>
      </c>
      <c r="AI51" s="311">
        <v>3.0890000000000001E-2</v>
      </c>
      <c r="AJ51" s="311">
        <v>3.056E-2</v>
      </c>
      <c r="AK51" s="311">
        <v>4.5559999999999996E-2</v>
      </c>
      <c r="AL51" s="311">
        <v>4.2333311688311698E-2</v>
      </c>
      <c r="AM51" s="311">
        <v>4.7232580645161289E-2</v>
      </c>
      <c r="AN51" s="311">
        <v>5.0911730769230758E-2</v>
      </c>
      <c r="AO51" s="311">
        <v>7.8478280254777058E-2</v>
      </c>
      <c r="AP51" s="311">
        <v>8.782286958917912E-2</v>
      </c>
      <c r="AQ51" s="311">
        <v>9.7064285451656213E-2</v>
      </c>
      <c r="AR51" s="311">
        <v>0.11557364851765715</v>
      </c>
      <c r="AS51" s="311">
        <v>0.13029503931345737</v>
      </c>
      <c r="AT51" s="311">
        <v>0.14364081557290187</v>
      </c>
      <c r="AU51" s="311">
        <v>0.16701766649971272</v>
      </c>
      <c r="AV51" s="311">
        <v>0.18735221399898278</v>
      </c>
      <c r="AW51" s="311">
        <v>0.20660335146057185</v>
      </c>
      <c r="AX51" s="311">
        <v>0.22327202281255559</v>
      </c>
      <c r="AY51" s="311">
        <v>0.23692867831889997</v>
      </c>
      <c r="AZ51" s="311">
        <v>0.28979043846004449</v>
      </c>
      <c r="BA51" s="311">
        <v>0.30083022689201555</v>
      </c>
      <c r="BB51" s="311">
        <v>0.33195548493857568</v>
      </c>
      <c r="BC51" s="311">
        <v>0.31818263221028759</v>
      </c>
      <c r="BD51" s="311">
        <v>0.36035911962026418</v>
      </c>
      <c r="BE51" s="312">
        <v>0.41192208104564859</v>
      </c>
      <c r="BF51" s="285">
        <v>0.13996452014796401</v>
      </c>
      <c r="BG51" s="285">
        <v>9.6341276965736133E-2</v>
      </c>
      <c r="BH51" s="285">
        <v>1.2989640380084166E-2</v>
      </c>
    </row>
    <row r="52" spans="1:60" x14ac:dyDescent="0.15">
      <c r="A52" s="162" t="s">
        <v>148</v>
      </c>
      <c r="B52" s="311">
        <v>0</v>
      </c>
      <c r="C52" s="311">
        <v>0</v>
      </c>
      <c r="D52" s="311">
        <v>0</v>
      </c>
      <c r="E52" s="311">
        <v>0</v>
      </c>
      <c r="F52" s="311">
        <v>0</v>
      </c>
      <c r="G52" s="311">
        <v>0</v>
      </c>
      <c r="H52" s="311">
        <v>0</v>
      </c>
      <c r="I52" s="311">
        <v>0</v>
      </c>
      <c r="J52" s="311">
        <v>0</v>
      </c>
      <c r="K52" s="311">
        <v>0</v>
      </c>
      <c r="L52" s="311">
        <v>0</v>
      </c>
      <c r="M52" s="311">
        <v>0</v>
      </c>
      <c r="N52" s="311">
        <v>0</v>
      </c>
      <c r="O52" s="311">
        <v>9.8000000000000019E-4</v>
      </c>
      <c r="P52" s="311">
        <v>2.8700000000000006E-3</v>
      </c>
      <c r="Q52" s="311">
        <v>1.7300000000000002E-3</v>
      </c>
      <c r="R52" s="311">
        <v>4.3600000000000002E-3</v>
      </c>
      <c r="S52" s="311">
        <v>3.8999999999999998E-3</v>
      </c>
      <c r="T52" s="311">
        <v>3.96E-3</v>
      </c>
      <c r="U52" s="311">
        <v>3.6900000000000006E-3</v>
      </c>
      <c r="V52" s="311">
        <v>3.65E-3</v>
      </c>
      <c r="W52" s="311">
        <v>4.5799999999999999E-3</v>
      </c>
      <c r="X52" s="311">
        <v>5.1100000000000008E-3</v>
      </c>
      <c r="Y52" s="311">
        <v>5.13E-3</v>
      </c>
      <c r="Z52" s="311">
        <v>5.2900000000000004E-3</v>
      </c>
      <c r="AA52" s="311">
        <v>4.3899999999999998E-3</v>
      </c>
      <c r="AB52" s="311">
        <v>4.3800000000000002E-3</v>
      </c>
      <c r="AC52" s="311">
        <v>4.8799999999999989E-3</v>
      </c>
      <c r="AD52" s="311">
        <v>4.9500000000000004E-3</v>
      </c>
      <c r="AE52" s="311">
        <v>5.5500000000000002E-3</v>
      </c>
      <c r="AF52" s="311">
        <v>5.8000000000000013E-3</v>
      </c>
      <c r="AG52" s="311">
        <v>6.2199999999999998E-3</v>
      </c>
      <c r="AH52" s="311">
        <v>6.6700000000000006E-3</v>
      </c>
      <c r="AI52" s="311">
        <v>7.0000000000000001E-3</v>
      </c>
      <c r="AJ52" s="311">
        <v>7.6200000000000009E-3</v>
      </c>
      <c r="AK52" s="311">
        <v>8.4700000000000001E-3</v>
      </c>
      <c r="AL52" s="311">
        <v>8.872012987012989E-3</v>
      </c>
      <c r="AM52" s="311">
        <v>9.1701290322580634E-3</v>
      </c>
      <c r="AN52" s="311">
        <v>9.3467307692307669E-3</v>
      </c>
      <c r="AO52" s="311">
        <v>9.6867515923566867E-3</v>
      </c>
      <c r="AP52" s="311">
        <v>1.0119303797468351E-2</v>
      </c>
      <c r="AQ52" s="311">
        <v>1.129698113207547E-2</v>
      </c>
      <c r="AR52" s="311">
        <v>1.1704499999999996E-2</v>
      </c>
      <c r="AS52" s="311">
        <v>1.2396440839130031E-2</v>
      </c>
      <c r="AT52" s="311">
        <v>1.2546216835318058E-2</v>
      </c>
      <c r="AU52" s="311">
        <v>1.3502319484897678E-2</v>
      </c>
      <c r="AV52" s="311">
        <v>1.5501194414241604E-2</v>
      </c>
      <c r="AW52" s="311">
        <v>1.8154735856586512E-2</v>
      </c>
      <c r="AX52" s="311">
        <v>2.0693551644666779E-2</v>
      </c>
      <c r="AY52" s="311">
        <v>2.4849097154490997E-2</v>
      </c>
      <c r="AZ52" s="311">
        <v>2.7863459885714266E-2</v>
      </c>
      <c r="BA52" s="311">
        <v>3.2024034804733703E-2</v>
      </c>
      <c r="BB52" s="311">
        <v>3.8205790400000002E-2</v>
      </c>
      <c r="BC52" s="311">
        <v>4.1531624536842102E-2</v>
      </c>
      <c r="BD52" s="311">
        <v>4.480563917050389E-2</v>
      </c>
      <c r="BE52" s="312">
        <v>4.9427900317612419E-2</v>
      </c>
      <c r="BF52" s="285">
        <v>0.10014838136916704</v>
      </c>
      <c r="BG52" s="285">
        <v>0.13574802112985762</v>
      </c>
      <c r="BH52" s="285">
        <v>1.5586701451852543E-3</v>
      </c>
    </row>
    <row r="53" spans="1:60" x14ac:dyDescent="0.15">
      <c r="A53" s="162" t="s">
        <v>147</v>
      </c>
      <c r="B53" s="311">
        <v>1E-3</v>
      </c>
      <c r="C53" s="311">
        <v>1.2199999999999999E-3</v>
      </c>
      <c r="D53" s="311">
        <v>1.7300000000000002E-3</v>
      </c>
      <c r="E53" s="311">
        <v>1.7900000000000001E-3</v>
      </c>
      <c r="F53" s="311">
        <v>1.7800000000000001E-3</v>
      </c>
      <c r="G53" s="311">
        <v>1.6600000000000002E-3</v>
      </c>
      <c r="H53" s="311">
        <v>1.6200000000000003E-3</v>
      </c>
      <c r="I53" s="311">
        <v>1.7500000000000005E-3</v>
      </c>
      <c r="J53" s="311">
        <v>1.9700000000000004E-3</v>
      </c>
      <c r="K53" s="311">
        <v>2.0699999999999998E-3</v>
      </c>
      <c r="L53" s="311">
        <v>2.2000000000000001E-3</v>
      </c>
      <c r="M53" s="311">
        <v>1.6100000000000003E-3</v>
      </c>
      <c r="N53" s="311">
        <v>2.1800000000000001E-3</v>
      </c>
      <c r="O53" s="311">
        <v>1.3700000000000003E-3</v>
      </c>
      <c r="P53" s="311">
        <v>1.4499999999999999E-3</v>
      </c>
      <c r="Q53" s="311">
        <v>1.3600000000000001E-3</v>
      </c>
      <c r="R53" s="311">
        <v>1.1000000000000001E-3</v>
      </c>
      <c r="S53" s="311">
        <v>0</v>
      </c>
      <c r="T53" s="311">
        <v>0</v>
      </c>
      <c r="U53" s="311">
        <v>2.2100000000000003E-4</v>
      </c>
      <c r="V53" s="311">
        <v>6.0000000000000002E-5</v>
      </c>
      <c r="W53" s="311">
        <v>4.3600000000000008E-4</v>
      </c>
      <c r="X53" s="311">
        <v>5.7899999999999998E-4</v>
      </c>
      <c r="Y53" s="311">
        <v>6.8400000000000004E-4</v>
      </c>
      <c r="Z53" s="311">
        <v>6.2600000000000015E-4</v>
      </c>
      <c r="AA53" s="311">
        <v>8.0099999999999995E-4</v>
      </c>
      <c r="AB53" s="311">
        <v>1.1969999999999999E-3</v>
      </c>
      <c r="AC53" s="311">
        <v>1.1670000000000001E-3</v>
      </c>
      <c r="AD53" s="311">
        <v>1.34E-3</v>
      </c>
      <c r="AE53" s="311">
        <v>1.2999999999999999E-3</v>
      </c>
      <c r="AF53" s="311">
        <v>3.0830000000000002E-3</v>
      </c>
      <c r="AG53" s="311">
        <v>2.5910000000000004E-3</v>
      </c>
      <c r="AH53" s="311">
        <v>3.7679999999999996E-3</v>
      </c>
      <c r="AI53" s="311">
        <v>3.3150000000000002E-3</v>
      </c>
      <c r="AJ53" s="311">
        <v>2.3440000000000002E-3</v>
      </c>
      <c r="AK53" s="311">
        <v>2.7490000000000006E-3</v>
      </c>
      <c r="AL53" s="311">
        <v>3.3381818181818183E-3</v>
      </c>
      <c r="AM53" s="311">
        <v>2.7895354838709673E-3</v>
      </c>
      <c r="AN53" s="311">
        <v>2.2459615384615378E-3</v>
      </c>
      <c r="AO53" s="311">
        <v>2.2111910828025473E-3</v>
      </c>
      <c r="AP53" s="311">
        <v>1.8146962025316451E-3</v>
      </c>
      <c r="AQ53" s="311">
        <v>3.4924622641509424E-3</v>
      </c>
      <c r="AR53" s="311">
        <v>6.3132766249999975E-3</v>
      </c>
      <c r="AS53" s="311">
        <v>1.1577927639751547E-2</v>
      </c>
      <c r="AT53" s="311">
        <v>2.0893146111111097E-2</v>
      </c>
      <c r="AU53" s="311">
        <v>3.7053847975460102E-2</v>
      </c>
      <c r="AV53" s="311">
        <v>5.4431393194183816E-2</v>
      </c>
      <c r="AW53" s="311">
        <v>7.1239176208065857E-2</v>
      </c>
      <c r="AX53" s="311">
        <v>0.10603802109360512</v>
      </c>
      <c r="AY53" s="311">
        <v>0.11555966119760469</v>
      </c>
      <c r="AZ53" s="311">
        <v>0.15465062897062615</v>
      </c>
      <c r="BA53" s="311">
        <v>0.21257100986434263</v>
      </c>
      <c r="BB53" s="311">
        <v>0.26589555263722037</v>
      </c>
      <c r="BC53" s="311">
        <v>0.34447495937544631</v>
      </c>
      <c r="BD53" s="311">
        <v>0.3927112381087835</v>
      </c>
      <c r="BE53" s="312">
        <v>0.44666560414732659</v>
      </c>
      <c r="BF53" s="285">
        <v>0.13428179052618883</v>
      </c>
      <c r="BG53" s="285">
        <v>0.3409325987160321</v>
      </c>
      <c r="BH53" s="285">
        <v>1.4085250184448915E-2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v>
      </c>
      <c r="W54" s="311">
        <v>0</v>
      </c>
      <c r="X54" s="311">
        <v>0</v>
      </c>
      <c r="Y54" s="311">
        <v>0</v>
      </c>
      <c r="Z54" s="311">
        <v>0</v>
      </c>
      <c r="AA54" s="311">
        <v>0</v>
      </c>
      <c r="AB54" s="311">
        <v>0</v>
      </c>
      <c r="AC54" s="311">
        <v>0</v>
      </c>
      <c r="AD54" s="311">
        <v>0</v>
      </c>
      <c r="AE54" s="311">
        <v>0</v>
      </c>
      <c r="AF54" s="311">
        <v>0</v>
      </c>
      <c r="AG54" s="311">
        <v>0</v>
      </c>
      <c r="AH54" s="311">
        <v>0</v>
      </c>
      <c r="AI54" s="311">
        <v>3.0000000000000001E-5</v>
      </c>
      <c r="AJ54" s="311">
        <v>3.0000000000000001E-5</v>
      </c>
      <c r="AK54" s="311">
        <v>6.0000000000000002E-5</v>
      </c>
      <c r="AL54" s="311">
        <v>1.5896103896103893E-4</v>
      </c>
      <c r="AM54" s="311">
        <v>2.1716129032258057E-4</v>
      </c>
      <c r="AN54" s="311">
        <v>3.0403846153846149E-4</v>
      </c>
      <c r="AO54" s="311">
        <v>3.2159235668789802E-4</v>
      </c>
      <c r="AP54" s="311">
        <v>3.6797468354430365E-4</v>
      </c>
      <c r="AQ54" s="311">
        <v>3.3679245283018859E-4</v>
      </c>
      <c r="AR54" s="311">
        <v>3.1173749999999991E-3</v>
      </c>
      <c r="AS54" s="311">
        <v>2.9364596273291914E-3</v>
      </c>
      <c r="AT54" s="311">
        <v>1.7188888888888881E-3</v>
      </c>
      <c r="AU54" s="311">
        <v>2.2339877300613484E-3</v>
      </c>
      <c r="AV54" s="311">
        <v>2.3659024390243885E-3</v>
      </c>
      <c r="AW54" s="311">
        <v>7.0055454545454501E-3</v>
      </c>
      <c r="AX54" s="311">
        <v>1.3839209638554208E-2</v>
      </c>
      <c r="AY54" s="311">
        <v>1.7191104191616756E-2</v>
      </c>
      <c r="AZ54" s="311">
        <v>1.6956274999999989E-2</v>
      </c>
      <c r="BA54" s="311">
        <v>1.5863973964497027E-2</v>
      </c>
      <c r="BB54" s="311">
        <v>1.9111E-2</v>
      </c>
      <c r="BC54" s="311">
        <v>2.4731747368421049E-2</v>
      </c>
      <c r="BD54" s="311">
        <v>5.0651767535288307E-2</v>
      </c>
      <c r="BE54" s="312">
        <v>8.9358473234139646E-2</v>
      </c>
      <c r="BF54" s="285">
        <v>0.75935270843375813</v>
      </c>
      <c r="BG54" s="285">
        <v>0.40260273067894503</v>
      </c>
      <c r="BH54" s="285">
        <v>2.817849505125751E-3</v>
      </c>
    </row>
    <row r="55" spans="1:60" x14ac:dyDescent="0.15">
      <c r="A55" s="162" t="s">
        <v>145</v>
      </c>
      <c r="B55" s="311">
        <v>0</v>
      </c>
      <c r="C55" s="311">
        <v>0</v>
      </c>
      <c r="D55" s="311">
        <v>0</v>
      </c>
      <c r="E55" s="311">
        <v>0</v>
      </c>
      <c r="F55" s="311">
        <v>0</v>
      </c>
      <c r="G55" s="311">
        <v>0</v>
      </c>
      <c r="H55" s="311">
        <v>0</v>
      </c>
      <c r="I55" s="311">
        <v>0</v>
      </c>
      <c r="J55" s="311">
        <v>0</v>
      </c>
      <c r="K55" s="311">
        <v>0</v>
      </c>
      <c r="L55" s="311">
        <v>0</v>
      </c>
      <c r="M55" s="311">
        <v>0</v>
      </c>
      <c r="N55" s="311">
        <v>0</v>
      </c>
      <c r="O55" s="311">
        <v>0</v>
      </c>
      <c r="P55" s="311">
        <v>0</v>
      </c>
      <c r="Q55" s="311">
        <v>0</v>
      </c>
      <c r="R55" s="311">
        <v>0</v>
      </c>
      <c r="S55" s="311">
        <v>0</v>
      </c>
      <c r="T55" s="311">
        <v>0</v>
      </c>
      <c r="U55" s="311">
        <v>1.01010101010101E-5</v>
      </c>
      <c r="V55" s="311">
        <v>1.01010101010101E-5</v>
      </c>
      <c r="W55" s="311">
        <v>1.01010101010101E-5</v>
      </c>
      <c r="X55" s="311">
        <v>0</v>
      </c>
      <c r="Y55" s="311">
        <v>1.01010101010101E-5</v>
      </c>
      <c r="Z55" s="311">
        <v>9.0000000000000006E-5</v>
      </c>
      <c r="AA55" s="311">
        <v>6.0480000000000013E-3</v>
      </c>
      <c r="AB55" s="311">
        <v>6.9689999999999995E-3</v>
      </c>
      <c r="AC55" s="311">
        <v>9.6720000000000018E-3</v>
      </c>
      <c r="AD55" s="311">
        <v>1.4150000000000003E-2</v>
      </c>
      <c r="AE55" s="311">
        <v>1.8624999999999999E-2</v>
      </c>
      <c r="AF55" s="311">
        <v>2.0336E-2</v>
      </c>
      <c r="AG55" s="311">
        <v>2.2925999999999998E-2</v>
      </c>
      <c r="AH55" s="311">
        <v>2.7768000000000001E-2</v>
      </c>
      <c r="AI55" s="311">
        <v>3.5311999999999996E-2</v>
      </c>
      <c r="AJ55" s="311">
        <v>4.2800999999999999E-2</v>
      </c>
      <c r="AK55" s="311">
        <v>4.8288000000000011E-2</v>
      </c>
      <c r="AL55" s="311">
        <v>5.4573311688311685E-2</v>
      </c>
      <c r="AM55" s="311">
        <v>6.2667782432355712E-2</v>
      </c>
      <c r="AN55" s="311">
        <v>7.3895218889610897E-2</v>
      </c>
      <c r="AO55" s="311">
        <v>9.1316435490777656E-2</v>
      </c>
      <c r="AP55" s="311">
        <v>0.11933491745723329</v>
      </c>
      <c r="AQ55" s="311">
        <v>0.13756319133803058</v>
      </c>
      <c r="AR55" s="311">
        <v>0.15422368447697354</v>
      </c>
      <c r="AS55" s="311">
        <v>0.19256879554703143</v>
      </c>
      <c r="AT55" s="311">
        <v>0.23026993629129061</v>
      </c>
      <c r="AU55" s="311">
        <v>0.25996827099893227</v>
      </c>
      <c r="AV55" s="311">
        <v>0.31978260591475827</v>
      </c>
      <c r="AW55" s="311">
        <v>0.37056595440076556</v>
      </c>
      <c r="AX55" s="311">
        <v>0.48978336318579213</v>
      </c>
      <c r="AY55" s="311">
        <v>0.58591773069083863</v>
      </c>
      <c r="AZ55" s="311">
        <v>0.74080330843877151</v>
      </c>
      <c r="BA55" s="311">
        <v>0.74229599285926828</v>
      </c>
      <c r="BB55" s="311">
        <v>0.87611019411093938</v>
      </c>
      <c r="BC55" s="311">
        <v>0.98964157868070313</v>
      </c>
      <c r="BD55" s="311">
        <v>1.0900704863886619</v>
      </c>
      <c r="BE55" s="312">
        <v>1.2010743561497024</v>
      </c>
      <c r="BF55" s="285">
        <v>9.8821358051818686E-2</v>
      </c>
      <c r="BG55" s="285">
        <v>0.16821219099033957</v>
      </c>
      <c r="BH55" s="285">
        <v>3.7874939640336558E-2</v>
      </c>
    </row>
    <row r="56" spans="1:60" x14ac:dyDescent="0.15">
      <c r="A56" s="162" t="s">
        <v>144</v>
      </c>
      <c r="B56" s="311">
        <v>0</v>
      </c>
      <c r="C56" s="311">
        <v>0</v>
      </c>
      <c r="D56" s="311">
        <v>0</v>
      </c>
      <c r="E56" s="311">
        <v>0</v>
      </c>
      <c r="F56" s="311">
        <v>0</v>
      </c>
      <c r="G56" s="311">
        <v>0</v>
      </c>
      <c r="H56" s="311">
        <v>0</v>
      </c>
      <c r="I56" s="311">
        <v>0</v>
      </c>
      <c r="J56" s="311">
        <v>0</v>
      </c>
      <c r="K56" s="311">
        <v>0</v>
      </c>
      <c r="L56" s="311">
        <v>0</v>
      </c>
      <c r="M56" s="311">
        <v>0</v>
      </c>
      <c r="N56" s="311">
        <v>0</v>
      </c>
      <c r="O56" s="311">
        <v>0</v>
      </c>
      <c r="P56" s="311">
        <v>0</v>
      </c>
      <c r="Q56" s="311">
        <v>0</v>
      </c>
      <c r="R56" s="311">
        <v>0</v>
      </c>
      <c r="S56" s="311">
        <v>0</v>
      </c>
      <c r="T56" s="311">
        <v>0</v>
      </c>
      <c r="U56" s="311">
        <v>0</v>
      </c>
      <c r="V56" s="311">
        <v>0</v>
      </c>
      <c r="W56" s="311">
        <v>0</v>
      </c>
      <c r="X56" s="311">
        <v>0</v>
      </c>
      <c r="Y56" s="311">
        <v>0</v>
      </c>
      <c r="Z56" s="311">
        <v>0</v>
      </c>
      <c r="AA56" s="311">
        <v>0</v>
      </c>
      <c r="AB56" s="311">
        <v>0</v>
      </c>
      <c r="AC56" s="311">
        <v>0</v>
      </c>
      <c r="AD56" s="311">
        <v>4.2727272727272748E-6</v>
      </c>
      <c r="AE56" s="311">
        <v>6.1111111111111112E-6</v>
      </c>
      <c r="AF56" s="311">
        <v>5.7575757575757586E-6</v>
      </c>
      <c r="AG56" s="311">
        <v>1.4871358585858587E-4</v>
      </c>
      <c r="AH56" s="311">
        <v>1.3412555555555557E-4</v>
      </c>
      <c r="AI56" s="311">
        <v>1.4837015151515152E-4</v>
      </c>
      <c r="AJ56" s="311">
        <v>1.2369676767676768E-4</v>
      </c>
      <c r="AK56" s="311">
        <v>1.1839282828282828E-4</v>
      </c>
      <c r="AL56" s="311">
        <v>1.1689190968122786E-4</v>
      </c>
      <c r="AM56" s="311">
        <v>1.1133055718475072E-4</v>
      </c>
      <c r="AN56" s="311">
        <v>1.4137525932400932E-4</v>
      </c>
      <c r="AO56" s="311">
        <v>3.3476642154024315E-4</v>
      </c>
      <c r="AP56" s="311">
        <v>3.7872791714614487E-4</v>
      </c>
      <c r="AQ56" s="311">
        <v>4.5357117809027365E-4</v>
      </c>
      <c r="AR56" s="311">
        <v>5.7717258888860155E-4</v>
      </c>
      <c r="AS56" s="311">
        <v>4.7882918972332001E-4</v>
      </c>
      <c r="AT56" s="311">
        <v>5.4236207924651225E-4</v>
      </c>
      <c r="AU56" s="311">
        <v>5.7464941262967174E-4</v>
      </c>
      <c r="AV56" s="311">
        <v>7.5330005239217571E-4</v>
      </c>
      <c r="AW56" s="311">
        <v>1.033446812857225E-3</v>
      </c>
      <c r="AX56" s="311">
        <v>1.5442428494000047E-3</v>
      </c>
      <c r="AY56" s="311">
        <v>2.1387014652994784E-3</v>
      </c>
      <c r="AZ56" s="311">
        <v>2.6918375420844497E-3</v>
      </c>
      <c r="BA56" s="311">
        <v>3.5260917866573381E-3</v>
      </c>
      <c r="BB56" s="311">
        <v>6.1365365984023717E-3</v>
      </c>
      <c r="BC56" s="311">
        <v>9.2346574460430413E-3</v>
      </c>
      <c r="BD56" s="311">
        <v>1.9702230232497713E-2</v>
      </c>
      <c r="BE56" s="312">
        <v>2.1362429139806256E-2</v>
      </c>
      <c r="BF56" s="285">
        <v>8.1302045284939561E-2</v>
      </c>
      <c r="BG56" s="285">
        <v>0.43226245400294538</v>
      </c>
      <c r="BH56" s="285">
        <v>6.7364748077285738E-4</v>
      </c>
    </row>
    <row r="57" spans="1:60" s="161" customFormat="1" x14ac:dyDescent="0.15">
      <c r="A57" s="163" t="s">
        <v>143</v>
      </c>
      <c r="B57" s="313">
        <v>3.0090000000000006E-2</v>
      </c>
      <c r="C57" s="313">
        <v>4.1009999999999998E-2</v>
      </c>
      <c r="D57" s="313">
        <v>4.4889999999999999E-2</v>
      </c>
      <c r="E57" s="313">
        <v>4.9970000000000001E-2</v>
      </c>
      <c r="F57" s="313">
        <v>5.4229040000000006E-2</v>
      </c>
      <c r="G57" s="313">
        <v>7.1183569613E-2</v>
      </c>
      <c r="H57" s="313">
        <v>7.2318836260000005E-2</v>
      </c>
      <c r="I57" s="313">
        <v>7.1226080400000003E-2</v>
      </c>
      <c r="J57" s="313">
        <v>7.6633912390000003E-2</v>
      </c>
      <c r="K57" s="313">
        <v>8.0420601999999994E-2</v>
      </c>
      <c r="L57" s="313">
        <v>8.5209420809999992E-2</v>
      </c>
      <c r="M57" s="313">
        <v>8.485597232E-2</v>
      </c>
      <c r="N57" s="313">
        <v>8.8802913210000001E-2</v>
      </c>
      <c r="O57" s="313">
        <v>9.3751390779999999E-2</v>
      </c>
      <c r="P57" s="313">
        <v>9.7689579919999991E-2</v>
      </c>
      <c r="Q57" s="313">
        <v>0.1075144928</v>
      </c>
      <c r="R57" s="313">
        <v>0.10764023151</v>
      </c>
      <c r="S57" s="313">
        <v>9.8546210040000012E-2</v>
      </c>
      <c r="T57" s="313">
        <v>0.10166752155</v>
      </c>
      <c r="U57" s="313">
        <v>0.10549787909010101</v>
      </c>
      <c r="V57" s="313">
        <v>0.11019822839010102</v>
      </c>
      <c r="W57" s="313">
        <v>0.13153419657010101</v>
      </c>
      <c r="X57" s="313">
        <v>0.13066101294000002</v>
      </c>
      <c r="Y57" s="313">
        <v>0.140088099050101</v>
      </c>
      <c r="Z57" s="313">
        <v>0.14061766802090908</v>
      </c>
      <c r="AA57" s="313">
        <v>0.19771373353786734</v>
      </c>
      <c r="AB57" s="313">
        <v>0.20574441420612141</v>
      </c>
      <c r="AC57" s="313">
        <v>0.2235612066352361</v>
      </c>
      <c r="AD57" s="313">
        <v>0.25397965476577572</v>
      </c>
      <c r="AE57" s="313">
        <v>0.27587812474821116</v>
      </c>
      <c r="AF57" s="313">
        <v>0.31277110223578697</v>
      </c>
      <c r="AG57" s="313">
        <v>0.32841862371116626</v>
      </c>
      <c r="AH57" s="313">
        <v>0.40771618836368367</v>
      </c>
      <c r="AI57" s="313">
        <v>0.49003980884386916</v>
      </c>
      <c r="AJ57" s="313">
        <v>0.54264966789585201</v>
      </c>
      <c r="AK57" s="313">
        <v>0.67778246352310223</v>
      </c>
      <c r="AL57" s="313">
        <v>0.74907103475189285</v>
      </c>
      <c r="AM57" s="313">
        <v>0.90608594684576238</v>
      </c>
      <c r="AN57" s="313">
        <v>1.065453571673175</v>
      </c>
      <c r="AO57" s="313">
        <v>1.3293943114340299</v>
      </c>
      <c r="AP57" s="313">
        <v>1.5930907504893066</v>
      </c>
      <c r="AQ57" s="313">
        <v>1.8838862867979191</v>
      </c>
      <c r="AR57" s="313">
        <v>2.2772253393521367</v>
      </c>
      <c r="AS57" s="313">
        <v>2.652811103624277</v>
      </c>
      <c r="AT57" s="313">
        <v>3.0057766710183897</v>
      </c>
      <c r="AU57" s="313">
        <v>3.4811070737195648</v>
      </c>
      <c r="AV57" s="313">
        <v>4.111004302633356</v>
      </c>
      <c r="AW57" s="313">
        <v>4.789762262465338</v>
      </c>
      <c r="AX57" s="313">
        <v>5.2588830997583793</v>
      </c>
      <c r="AY57" s="313">
        <v>5.6367484824316163</v>
      </c>
      <c r="AZ57" s="313">
        <v>6.3213541420232424</v>
      </c>
      <c r="BA57" s="313">
        <v>6.4140184559964508</v>
      </c>
      <c r="BB57" s="313">
        <v>7.1426759500397266</v>
      </c>
      <c r="BC57" s="313">
        <v>7.5202198599428538</v>
      </c>
      <c r="BD57" s="313">
        <v>8.2372112740853343</v>
      </c>
      <c r="BE57" s="313">
        <v>8.9393965203642001</v>
      </c>
      <c r="BF57" s="286">
        <v>8.228035473053863E-2</v>
      </c>
      <c r="BG57" s="286">
        <v>0.10606932889177179</v>
      </c>
      <c r="BH57" s="286">
        <v>0.28189687166014898</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5"/>
      <c r="BG58" s="285"/>
      <c r="BH58" s="285"/>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v>
      </c>
      <c r="W59" s="311">
        <v>0</v>
      </c>
      <c r="X59" s="311">
        <v>0</v>
      </c>
      <c r="Y59" s="311">
        <v>0</v>
      </c>
      <c r="Z59" s="311">
        <v>0</v>
      </c>
      <c r="AA59" s="311">
        <v>0</v>
      </c>
      <c r="AB59" s="311">
        <v>0</v>
      </c>
      <c r="AC59" s="311">
        <v>0</v>
      </c>
      <c r="AD59" s="311">
        <v>0</v>
      </c>
      <c r="AE59" s="311">
        <v>0</v>
      </c>
      <c r="AF59" s="311">
        <v>0</v>
      </c>
      <c r="AG59" s="311">
        <v>0</v>
      </c>
      <c r="AH59" s="311">
        <v>0</v>
      </c>
      <c r="AI59" s="311">
        <v>0</v>
      </c>
      <c r="AJ59" s="311">
        <v>0</v>
      </c>
      <c r="AK59" s="311">
        <v>0</v>
      </c>
      <c r="AL59" s="311">
        <v>0</v>
      </c>
      <c r="AM59" s="311">
        <v>0</v>
      </c>
      <c r="AN59" s="311">
        <v>0</v>
      </c>
      <c r="AO59" s="311">
        <v>0</v>
      </c>
      <c r="AP59" s="311">
        <v>0</v>
      </c>
      <c r="AQ59" s="311">
        <v>0</v>
      </c>
      <c r="AR59" s="311">
        <v>0</v>
      </c>
      <c r="AS59" s="311">
        <v>0</v>
      </c>
      <c r="AT59" s="311">
        <v>1.9833333333333322E-5</v>
      </c>
      <c r="AU59" s="311">
        <v>4.6932515337423285E-6</v>
      </c>
      <c r="AV59" s="311">
        <v>0</v>
      </c>
      <c r="AW59" s="311">
        <v>0</v>
      </c>
      <c r="AX59" s="311">
        <v>6.3227710843373431E-4</v>
      </c>
      <c r="AY59" s="311">
        <v>8.4470658682634671E-4</v>
      </c>
      <c r="AZ59" s="311">
        <v>9.1162499999999924E-4</v>
      </c>
      <c r="BA59" s="311">
        <v>1.3158905325443774E-3</v>
      </c>
      <c r="BB59" s="311">
        <v>1.3000500000000001E-3</v>
      </c>
      <c r="BC59" s="311">
        <v>1.816852631578947E-3</v>
      </c>
      <c r="BD59" s="311">
        <v>2.2067546087668989E-3</v>
      </c>
      <c r="BE59" s="312">
        <v>2.1361956857312652E-3</v>
      </c>
      <c r="BF59" s="285">
        <v>-3.4618948099789382E-2</v>
      </c>
      <c r="BG59" s="285">
        <v>0.60190159248928787</v>
      </c>
      <c r="BH59" s="285">
        <v>6.7363258771411646E-5</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v>
      </c>
      <c r="W60" s="311">
        <v>0</v>
      </c>
      <c r="X60" s="311">
        <v>0</v>
      </c>
      <c r="Y60" s="311">
        <v>0</v>
      </c>
      <c r="Z60" s="311">
        <v>0</v>
      </c>
      <c r="AA60" s="311">
        <v>0</v>
      </c>
      <c r="AB60" s="311">
        <v>0</v>
      </c>
      <c r="AC60" s="311">
        <v>0</v>
      </c>
      <c r="AD60" s="311">
        <v>0</v>
      </c>
      <c r="AE60" s="311">
        <v>0</v>
      </c>
      <c r="AF60" s="311">
        <v>0</v>
      </c>
      <c r="AG60" s="311">
        <v>0</v>
      </c>
      <c r="AH60" s="311">
        <v>0</v>
      </c>
      <c r="AI60" s="311">
        <v>0</v>
      </c>
      <c r="AJ60" s="311">
        <v>0</v>
      </c>
      <c r="AK60" s="311">
        <v>0</v>
      </c>
      <c r="AL60" s="311">
        <v>0</v>
      </c>
      <c r="AM60" s="311">
        <v>0</v>
      </c>
      <c r="AN60" s="311">
        <v>0</v>
      </c>
      <c r="AO60" s="311">
        <v>9.8436595251881861E-6</v>
      </c>
      <c r="AP60" s="311">
        <v>9.6835443037974654E-6</v>
      </c>
      <c r="AQ60" s="311">
        <v>2.886792452830188E-5</v>
      </c>
      <c r="AR60" s="311">
        <v>1.4343749999999993E-4</v>
      </c>
      <c r="AS60" s="311">
        <v>6.191055900621117E-4</v>
      </c>
      <c r="AT60" s="311">
        <v>1.4271111111111108E-3</v>
      </c>
      <c r="AU60" s="311">
        <v>2.2038527607361955E-3</v>
      </c>
      <c r="AV60" s="311">
        <v>2.0705975609756093E-3</v>
      </c>
      <c r="AW60" s="311">
        <v>2.1575454545454541E-3</v>
      </c>
      <c r="AX60" s="311">
        <v>1.7952048192771079E-3</v>
      </c>
      <c r="AY60" s="311">
        <v>1.8503733914285244E-3</v>
      </c>
      <c r="AZ60" s="311">
        <v>2.100552555394721E-3</v>
      </c>
      <c r="BA60" s="311">
        <v>2.4810879924404327E-3</v>
      </c>
      <c r="BB60" s="311">
        <v>3.3620238764044941E-3</v>
      </c>
      <c r="BC60" s="311">
        <v>3.4319472992145055E-3</v>
      </c>
      <c r="BD60" s="311">
        <v>4.5229386495939635E-3</v>
      </c>
      <c r="BE60" s="312">
        <v>4.7248196655110576E-3</v>
      </c>
      <c r="BF60" s="285">
        <v>4.1780728683036283E-2</v>
      </c>
      <c r="BG60" s="285">
        <v>0.12226725367344593</v>
      </c>
      <c r="BH60" s="285">
        <v>1.4899348964236963E-4</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v>
      </c>
      <c r="W61" s="311">
        <v>0</v>
      </c>
      <c r="X61" s="311">
        <v>0</v>
      </c>
      <c r="Y61" s="311">
        <v>0</v>
      </c>
      <c r="Z61" s="311">
        <v>0</v>
      </c>
      <c r="AA61" s="311">
        <v>0</v>
      </c>
      <c r="AB61" s="311">
        <v>0</v>
      </c>
      <c r="AC61" s="311">
        <v>0</v>
      </c>
      <c r="AD61" s="311">
        <v>0</v>
      </c>
      <c r="AE61" s="311">
        <v>0</v>
      </c>
      <c r="AF61" s="311">
        <v>0</v>
      </c>
      <c r="AG61" s="311">
        <v>0</v>
      </c>
      <c r="AH61" s="311">
        <v>0</v>
      </c>
      <c r="AI61" s="311">
        <v>0</v>
      </c>
      <c r="AJ61" s="311">
        <v>0</v>
      </c>
      <c r="AK61" s="311">
        <v>0</v>
      </c>
      <c r="AL61" s="311">
        <v>0</v>
      </c>
      <c r="AM61" s="311">
        <v>0</v>
      </c>
      <c r="AN61" s="311">
        <v>0</v>
      </c>
      <c r="AO61" s="311">
        <v>0</v>
      </c>
      <c r="AP61" s="311">
        <v>0</v>
      </c>
      <c r="AQ61" s="311">
        <v>0</v>
      </c>
      <c r="AR61" s="311">
        <v>0</v>
      </c>
      <c r="AS61" s="311">
        <v>0</v>
      </c>
      <c r="AT61" s="311">
        <v>0</v>
      </c>
      <c r="AU61" s="311">
        <v>0</v>
      </c>
      <c r="AV61" s="311">
        <v>1.3714024390243892E-6</v>
      </c>
      <c r="AW61" s="311">
        <v>2.4906545454545441E-5</v>
      </c>
      <c r="AX61" s="311">
        <v>4.9182126506024072E-5</v>
      </c>
      <c r="AY61" s="311">
        <v>1.3288279041916157E-4</v>
      </c>
      <c r="AZ61" s="311">
        <v>1.6244346964285699E-3</v>
      </c>
      <c r="BA61" s="311">
        <v>3.3066640650887547E-3</v>
      </c>
      <c r="BB61" s="311">
        <v>3.9109805999999999E-3</v>
      </c>
      <c r="BC61" s="311">
        <v>4.7332214210526304E-3</v>
      </c>
      <c r="BD61" s="311">
        <v>9.836740378533387E-3</v>
      </c>
      <c r="BE61" s="312">
        <v>3.2976562729992769E-2</v>
      </c>
      <c r="BF61" s="285">
        <v>2.3432276919284321</v>
      </c>
      <c r="BG61" s="285">
        <v>0</v>
      </c>
      <c r="BH61" s="285">
        <v>1.0398900921905739E-3</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0</v>
      </c>
      <c r="W62" s="311">
        <v>0</v>
      </c>
      <c r="X62" s="311">
        <v>0</v>
      </c>
      <c r="Y62" s="311">
        <v>0</v>
      </c>
      <c r="Z62" s="311">
        <v>0</v>
      </c>
      <c r="AA62" s="311">
        <v>6.4999999999999997E-4</v>
      </c>
      <c r="AB62" s="311">
        <v>6.4999999999999997E-4</v>
      </c>
      <c r="AC62" s="311">
        <v>6.3000000000000003E-4</v>
      </c>
      <c r="AD62" s="311">
        <v>6.0000000000000006E-4</v>
      </c>
      <c r="AE62" s="311">
        <v>6.0999999999999997E-4</v>
      </c>
      <c r="AF62" s="311">
        <v>5.9000000000000003E-4</v>
      </c>
      <c r="AG62" s="311">
        <v>5.6999999999999998E-4</v>
      </c>
      <c r="AH62" s="311">
        <v>5.6999999999999998E-4</v>
      </c>
      <c r="AI62" s="311">
        <v>5.8E-4</v>
      </c>
      <c r="AJ62" s="311">
        <v>5.8E-4</v>
      </c>
      <c r="AK62" s="311">
        <v>8.1000000000000017E-4</v>
      </c>
      <c r="AL62" s="311">
        <v>1.1643896103896104E-3</v>
      </c>
      <c r="AM62" s="311">
        <v>1.7718387096774192E-3</v>
      </c>
      <c r="AN62" s="311">
        <v>3.6719999999999995E-3</v>
      </c>
      <c r="AO62" s="311">
        <v>4.4516178343949036E-3</v>
      </c>
      <c r="AP62" s="311">
        <v>4.4360316455696186E-3</v>
      </c>
      <c r="AQ62" s="311">
        <v>4.91620754716981E-3</v>
      </c>
      <c r="AR62" s="311">
        <v>4.6961437499999986E-3</v>
      </c>
      <c r="AS62" s="311">
        <v>4.6954844720496864E-3</v>
      </c>
      <c r="AT62" s="311">
        <v>4.7335555555555534E-3</v>
      </c>
      <c r="AU62" s="311">
        <v>5.0790368098159473E-3</v>
      </c>
      <c r="AV62" s="311">
        <v>5.2598414634146308E-3</v>
      </c>
      <c r="AW62" s="311">
        <v>4.7505248816936459E-3</v>
      </c>
      <c r="AX62" s="311">
        <v>4.5789397590361419E-3</v>
      </c>
      <c r="AY62" s="311">
        <v>7.425593892215563E-3</v>
      </c>
      <c r="AZ62" s="311">
        <v>8.7869083928571352E-3</v>
      </c>
      <c r="BA62" s="311">
        <v>1.1036457781065078E-2</v>
      </c>
      <c r="BB62" s="311">
        <v>1.3657611000000002E-2</v>
      </c>
      <c r="BC62" s="311">
        <v>1.6639252105263156E-2</v>
      </c>
      <c r="BD62" s="311">
        <v>2.1939791773863168E-2</v>
      </c>
      <c r="BE62" s="312">
        <v>3.7694789355102044E-2</v>
      </c>
      <c r="BF62" s="285">
        <v>0.71340724264023803</v>
      </c>
      <c r="BG62" s="285">
        <v>0.16574752556268502</v>
      </c>
      <c r="BH62" s="285">
        <v>1.1886756754647947E-3</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v>
      </c>
      <c r="W63" s="311">
        <v>0</v>
      </c>
      <c r="X63" s="311">
        <v>0</v>
      </c>
      <c r="Y63" s="311">
        <v>0</v>
      </c>
      <c r="Z63" s="311">
        <v>0</v>
      </c>
      <c r="AA63" s="311">
        <v>0</v>
      </c>
      <c r="AB63" s="311">
        <v>0</v>
      </c>
      <c r="AC63" s="311">
        <v>0</v>
      </c>
      <c r="AD63" s="311">
        <v>0</v>
      </c>
      <c r="AE63" s="311">
        <v>0</v>
      </c>
      <c r="AF63" s="311">
        <v>0</v>
      </c>
      <c r="AG63" s="311">
        <v>0</v>
      </c>
      <c r="AH63" s="311">
        <v>0</v>
      </c>
      <c r="AI63" s="311">
        <v>0</v>
      </c>
      <c r="AJ63" s="311">
        <v>0</v>
      </c>
      <c r="AK63" s="311">
        <v>0</v>
      </c>
      <c r="AL63" s="311">
        <v>0</v>
      </c>
      <c r="AM63" s="311">
        <v>0</v>
      </c>
      <c r="AN63" s="311">
        <v>0</v>
      </c>
      <c r="AO63" s="311">
        <v>0</v>
      </c>
      <c r="AP63" s="311">
        <v>0</v>
      </c>
      <c r="AQ63" s="311">
        <v>0</v>
      </c>
      <c r="AR63" s="311">
        <v>0</v>
      </c>
      <c r="AS63" s="311">
        <v>0</v>
      </c>
      <c r="AT63" s="311">
        <v>0</v>
      </c>
      <c r="AU63" s="311">
        <v>1.4971472392638027E-6</v>
      </c>
      <c r="AV63" s="311">
        <v>4.2611432926829242E-6</v>
      </c>
      <c r="AW63" s="311">
        <v>9.1005466998754615E-6</v>
      </c>
      <c r="AX63" s="311">
        <v>1.7039683734939747E-5</v>
      </c>
      <c r="AY63" s="311">
        <v>2.8561526946107757E-5</v>
      </c>
      <c r="AZ63" s="311">
        <v>4.7539285714285666E-5</v>
      </c>
      <c r="BA63" s="311">
        <v>6.3183282807813824E-5</v>
      </c>
      <c r="BB63" s="311">
        <v>6.2639999999999983E-5</v>
      </c>
      <c r="BC63" s="311">
        <v>6.2273684210526308E-5</v>
      </c>
      <c r="BD63" s="311">
        <v>6.2044080294961073E-5</v>
      </c>
      <c r="BE63" s="312">
        <v>6.181616326530612E-5</v>
      </c>
      <c r="BF63" s="285">
        <v>-6.3956730233075687E-3</v>
      </c>
      <c r="BG63" s="285">
        <v>0</v>
      </c>
      <c r="BH63" s="285">
        <v>1.9493243199164938E-6</v>
      </c>
    </row>
    <row r="64" spans="1:60" x14ac:dyDescent="0.15">
      <c r="A64" s="162" t="s">
        <v>137</v>
      </c>
      <c r="B64" s="311">
        <v>0</v>
      </c>
      <c r="C64" s="311">
        <v>0</v>
      </c>
      <c r="D64" s="311">
        <v>0</v>
      </c>
      <c r="E64" s="311">
        <v>0</v>
      </c>
      <c r="F64" s="311">
        <v>0</v>
      </c>
      <c r="G64" s="311">
        <v>0</v>
      </c>
      <c r="H64" s="311">
        <v>0</v>
      </c>
      <c r="I64" s="311">
        <v>0</v>
      </c>
      <c r="J64" s="311">
        <v>0</v>
      </c>
      <c r="K64" s="311">
        <v>0</v>
      </c>
      <c r="L64" s="311">
        <v>0</v>
      </c>
      <c r="M64" s="311">
        <v>0</v>
      </c>
      <c r="N64" s="311">
        <v>0</v>
      </c>
      <c r="O64" s="311">
        <v>0</v>
      </c>
      <c r="P64" s="311">
        <v>0</v>
      </c>
      <c r="Q64" s="311">
        <v>0</v>
      </c>
      <c r="R64" s="311">
        <v>0</v>
      </c>
      <c r="S64" s="311">
        <v>0</v>
      </c>
      <c r="T64" s="311">
        <v>0</v>
      </c>
      <c r="U64" s="311">
        <v>0</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0</v>
      </c>
      <c r="W65" s="311">
        <v>0</v>
      </c>
      <c r="X65" s="311">
        <v>0</v>
      </c>
      <c r="Y65" s="311">
        <v>0</v>
      </c>
      <c r="Z65" s="311">
        <v>0</v>
      </c>
      <c r="AA65" s="311">
        <v>0</v>
      </c>
      <c r="AB65" s="311">
        <v>0</v>
      </c>
      <c r="AC65" s="311">
        <v>0</v>
      </c>
      <c r="AD65" s="311">
        <v>0</v>
      </c>
      <c r="AE65" s="311">
        <v>0</v>
      </c>
      <c r="AF65" s="311">
        <v>0</v>
      </c>
      <c r="AG65" s="311">
        <v>0</v>
      </c>
      <c r="AH65" s="311">
        <v>0</v>
      </c>
      <c r="AI65" s="311">
        <v>0</v>
      </c>
      <c r="AJ65" s="311">
        <v>0</v>
      </c>
      <c r="AK65" s="311">
        <v>0</v>
      </c>
      <c r="AL65" s="311">
        <v>0</v>
      </c>
      <c r="AM65" s="311">
        <v>0</v>
      </c>
      <c r="AN65" s="311">
        <v>0</v>
      </c>
      <c r="AO65" s="311">
        <v>0</v>
      </c>
      <c r="AP65" s="311">
        <v>0</v>
      </c>
      <c r="AQ65" s="311">
        <v>0</v>
      </c>
      <c r="AR65" s="311">
        <v>0</v>
      </c>
      <c r="AS65" s="311">
        <v>0</v>
      </c>
      <c r="AT65" s="311">
        <v>0</v>
      </c>
      <c r="AU65" s="311">
        <v>0</v>
      </c>
      <c r="AV65" s="311">
        <v>0</v>
      </c>
      <c r="AW65" s="311">
        <v>0</v>
      </c>
      <c r="AX65" s="311">
        <v>0</v>
      </c>
      <c r="AY65" s="311">
        <v>0</v>
      </c>
      <c r="AZ65" s="311">
        <v>0</v>
      </c>
      <c r="BA65" s="311">
        <v>2.7159763313609437E-6</v>
      </c>
      <c r="BB65" s="311">
        <v>6.2999999999999998E-6</v>
      </c>
      <c r="BC65" s="311">
        <v>6.1083684210526301E-5</v>
      </c>
      <c r="BD65" s="311">
        <v>1.3817287996722652E-4</v>
      </c>
      <c r="BE65" s="312">
        <v>1.3766530612244898E-4</v>
      </c>
      <c r="BF65" s="285">
        <v>-6.3956730233074577E-3</v>
      </c>
      <c r="BG65" s="285">
        <v>0</v>
      </c>
      <c r="BH65" s="285">
        <v>4.3411676664806974E-6</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v>
      </c>
      <c r="W66" s="311">
        <v>0</v>
      </c>
      <c r="X66" s="311">
        <v>0</v>
      </c>
      <c r="Y66" s="311">
        <v>0</v>
      </c>
      <c r="Z66" s="311">
        <v>0</v>
      </c>
      <c r="AA66" s="311">
        <v>0</v>
      </c>
      <c r="AB66" s="311">
        <v>0</v>
      </c>
      <c r="AC66" s="311">
        <v>0</v>
      </c>
      <c r="AD66" s="311">
        <v>0</v>
      </c>
      <c r="AE66" s="311">
        <v>0</v>
      </c>
      <c r="AF66" s="311">
        <v>0</v>
      </c>
      <c r="AG66" s="311">
        <v>0</v>
      </c>
      <c r="AH66" s="311">
        <v>0</v>
      </c>
      <c r="AI66" s="311">
        <v>0</v>
      </c>
      <c r="AJ66" s="311">
        <v>0</v>
      </c>
      <c r="AK66" s="311">
        <v>0</v>
      </c>
      <c r="AL66" s="311">
        <v>0</v>
      </c>
      <c r="AM66" s="311">
        <v>0</v>
      </c>
      <c r="AN66" s="311">
        <v>0</v>
      </c>
      <c r="AO66" s="311">
        <v>0</v>
      </c>
      <c r="AP66" s="311">
        <v>0</v>
      </c>
      <c r="AQ66" s="311">
        <v>2.5018867924528291E-5</v>
      </c>
      <c r="AR66" s="311">
        <v>2.7731249999999986E-5</v>
      </c>
      <c r="AS66" s="311">
        <v>1.8055900621118003E-5</v>
      </c>
      <c r="AT66" s="311">
        <v>4.0680763888888868E-5</v>
      </c>
      <c r="AU66" s="311">
        <v>3.9241449386503046E-5</v>
      </c>
      <c r="AV66" s="311">
        <v>2.953646341463413E-5</v>
      </c>
      <c r="AW66" s="311">
        <v>4.9366335990037328E-5</v>
      </c>
      <c r="AX66" s="311">
        <v>1.0145697289156618E-4</v>
      </c>
      <c r="AY66" s="311">
        <v>2.3930986526946089E-4</v>
      </c>
      <c r="AZ66" s="311">
        <v>2.8367611607142836E-4</v>
      </c>
      <c r="BA66" s="311">
        <v>2.6949461173705089E-4</v>
      </c>
      <c r="BB66" s="311">
        <v>3.8019374999999995E-4</v>
      </c>
      <c r="BC66" s="311">
        <v>6.3297039473684201E-4</v>
      </c>
      <c r="BD66" s="311">
        <v>1.3259582138467839E-3</v>
      </c>
      <c r="BE66" s="312">
        <v>1.2958651517805942E-3</v>
      </c>
      <c r="BF66" s="285">
        <v>-2.5365563472330988E-2</v>
      </c>
      <c r="BG66" s="285">
        <v>0.4168180265495911</v>
      </c>
      <c r="BH66" s="285">
        <v>4.0864093179913106E-5</v>
      </c>
    </row>
    <row r="67" spans="1:60" s="161" customFormat="1" x14ac:dyDescent="0.15">
      <c r="A67" s="163" t="s">
        <v>134</v>
      </c>
      <c r="B67" s="313">
        <v>0</v>
      </c>
      <c r="C67" s="313">
        <v>0</v>
      </c>
      <c r="D67" s="313">
        <v>0</v>
      </c>
      <c r="E67" s="313">
        <v>0</v>
      </c>
      <c r="F67" s="313">
        <v>0</v>
      </c>
      <c r="G67" s="313">
        <v>0</v>
      </c>
      <c r="H67" s="313">
        <v>0</v>
      </c>
      <c r="I67" s="313">
        <v>0</v>
      </c>
      <c r="J67" s="313">
        <v>0</v>
      </c>
      <c r="K67" s="313">
        <v>0</v>
      </c>
      <c r="L67" s="313">
        <v>0</v>
      </c>
      <c r="M67" s="313">
        <v>0</v>
      </c>
      <c r="N67" s="313">
        <v>0</v>
      </c>
      <c r="O67" s="313">
        <v>0</v>
      </c>
      <c r="P67" s="313">
        <v>0</v>
      </c>
      <c r="Q67" s="313">
        <v>0</v>
      </c>
      <c r="R67" s="313">
        <v>0</v>
      </c>
      <c r="S67" s="313">
        <v>0</v>
      </c>
      <c r="T67" s="313">
        <v>0</v>
      </c>
      <c r="U67" s="313">
        <v>0</v>
      </c>
      <c r="V67" s="313">
        <v>0</v>
      </c>
      <c r="W67" s="313">
        <v>0</v>
      </c>
      <c r="X67" s="313">
        <v>0</v>
      </c>
      <c r="Y67" s="313">
        <v>0</v>
      </c>
      <c r="Z67" s="313">
        <v>0</v>
      </c>
      <c r="AA67" s="313">
        <v>6.4999999999999997E-4</v>
      </c>
      <c r="AB67" s="313">
        <v>6.4999999999999997E-4</v>
      </c>
      <c r="AC67" s="313">
        <v>6.3000000000000003E-4</v>
      </c>
      <c r="AD67" s="313">
        <v>6.0000000000000006E-4</v>
      </c>
      <c r="AE67" s="313">
        <v>6.0999999999999997E-4</v>
      </c>
      <c r="AF67" s="313">
        <v>5.9000000000000003E-4</v>
      </c>
      <c r="AG67" s="313">
        <v>5.6999999999999998E-4</v>
      </c>
      <c r="AH67" s="313">
        <v>5.6999999999999998E-4</v>
      </c>
      <c r="AI67" s="313">
        <v>5.8E-4</v>
      </c>
      <c r="AJ67" s="313">
        <v>5.8E-4</v>
      </c>
      <c r="AK67" s="313">
        <v>8.1000000000000017E-4</v>
      </c>
      <c r="AL67" s="313">
        <v>1.1643896103896104E-3</v>
      </c>
      <c r="AM67" s="313">
        <v>1.7718387096774192E-3</v>
      </c>
      <c r="AN67" s="313">
        <v>3.6719999999999995E-3</v>
      </c>
      <c r="AO67" s="313">
        <v>4.4614614939200914E-3</v>
      </c>
      <c r="AP67" s="313">
        <v>4.4457151898734159E-3</v>
      </c>
      <c r="AQ67" s="313">
        <v>4.9700943396226403E-3</v>
      </c>
      <c r="AR67" s="313">
        <v>4.8673124999999984E-3</v>
      </c>
      <c r="AS67" s="313">
        <v>5.3326459627329164E-3</v>
      </c>
      <c r="AT67" s="313">
        <v>6.2211807638888859E-3</v>
      </c>
      <c r="AU67" s="313">
        <v>7.3283214187116518E-3</v>
      </c>
      <c r="AV67" s="313">
        <v>7.3656080335365815E-3</v>
      </c>
      <c r="AW67" s="313">
        <v>6.9914437643835581E-3</v>
      </c>
      <c r="AX67" s="313">
        <v>7.1741004698795139E-3</v>
      </c>
      <c r="AY67" s="313">
        <v>1.0521428053105164E-2</v>
      </c>
      <c r="AZ67" s="313">
        <v>1.375473604646614E-2</v>
      </c>
      <c r="BA67" s="313">
        <v>1.8475494242014869E-2</v>
      </c>
      <c r="BB67" s="313">
        <v>2.2679799226404496E-2</v>
      </c>
      <c r="BC67" s="313">
        <v>2.7377601220267136E-2</v>
      </c>
      <c r="BD67" s="313">
        <v>4.0032400584866387E-2</v>
      </c>
      <c r="BE67" s="313">
        <v>7.9027714057505485E-2</v>
      </c>
      <c r="BF67" s="286">
        <v>0.96870010766466286</v>
      </c>
      <c r="BG67" s="286">
        <v>0.20463057342728863</v>
      </c>
      <c r="BH67" s="286">
        <v>2.4920771012354602E-3</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0</v>
      </c>
      <c r="C69" s="311">
        <v>0</v>
      </c>
      <c r="D69" s="311">
        <v>0</v>
      </c>
      <c r="E69" s="311">
        <v>0</v>
      </c>
      <c r="F69" s="311">
        <v>0</v>
      </c>
      <c r="G69" s="311">
        <v>0</v>
      </c>
      <c r="H69" s="311">
        <v>0</v>
      </c>
      <c r="I69" s="311">
        <v>0</v>
      </c>
      <c r="J69" s="311">
        <v>0</v>
      </c>
      <c r="K69" s="311">
        <v>0</v>
      </c>
      <c r="L69" s="311">
        <v>0</v>
      </c>
      <c r="M69" s="311">
        <v>0</v>
      </c>
      <c r="N69" s="311">
        <v>0</v>
      </c>
      <c r="O69" s="311">
        <v>0</v>
      </c>
      <c r="P69" s="311">
        <v>0</v>
      </c>
      <c r="Q69" s="311">
        <v>0</v>
      </c>
      <c r="R69" s="311">
        <v>0</v>
      </c>
      <c r="S69" s="311">
        <v>0</v>
      </c>
      <c r="T69" s="311">
        <v>0</v>
      </c>
      <c r="U69" s="311">
        <v>0</v>
      </c>
      <c r="V69" s="311">
        <v>0</v>
      </c>
      <c r="W69" s="311">
        <v>0</v>
      </c>
      <c r="X69" s="311">
        <v>0</v>
      </c>
      <c r="Y69" s="311">
        <v>0</v>
      </c>
      <c r="Z69" s="311">
        <v>0</v>
      </c>
      <c r="AA69" s="311">
        <v>0</v>
      </c>
      <c r="AB69" s="311">
        <v>0</v>
      </c>
      <c r="AC69" s="311">
        <v>0</v>
      </c>
      <c r="AD69" s="311">
        <v>0</v>
      </c>
      <c r="AE69" s="311">
        <v>0</v>
      </c>
      <c r="AF69" s="311">
        <v>0</v>
      </c>
      <c r="AG69" s="311">
        <v>0</v>
      </c>
      <c r="AH69" s="311">
        <v>0</v>
      </c>
      <c r="AI69" s="311">
        <v>0</v>
      </c>
      <c r="AJ69" s="311">
        <v>3.5000000000000005E-4</v>
      </c>
      <c r="AK69" s="311">
        <v>3.6500000000000004E-4</v>
      </c>
      <c r="AL69" s="311">
        <v>3.3481168831168832E-4</v>
      </c>
      <c r="AM69" s="311">
        <v>2.9909032258064515E-4</v>
      </c>
      <c r="AN69" s="311">
        <v>2.7069230769230767E-4</v>
      </c>
      <c r="AO69" s="311">
        <v>4.5120382165605088E-4</v>
      </c>
      <c r="AP69" s="311">
        <v>6.8656329113924027E-4</v>
      </c>
      <c r="AQ69" s="311">
        <v>1.2066792452830185E-3</v>
      </c>
      <c r="AR69" s="311">
        <v>1.3483124999999993E-3</v>
      </c>
      <c r="AS69" s="311">
        <v>1.862608695652173E-3</v>
      </c>
      <c r="AT69" s="311">
        <v>2.1552222222222211E-3</v>
      </c>
      <c r="AU69" s="311">
        <v>2.0631533742331274E-3</v>
      </c>
      <c r="AV69" s="311">
        <v>2.2035731707317056E-3</v>
      </c>
      <c r="AW69" s="311">
        <v>2.1104727272727259E-3</v>
      </c>
      <c r="AX69" s="311">
        <v>2.1318614457831314E-3</v>
      </c>
      <c r="AY69" s="311">
        <v>2.2446107784431118E-3</v>
      </c>
      <c r="AZ69" s="311">
        <v>2.3678571428571407E-3</v>
      </c>
      <c r="BA69" s="311">
        <v>2.6354023668639036E-3</v>
      </c>
      <c r="BB69" s="311">
        <v>3.7485269999999989E-3</v>
      </c>
      <c r="BC69" s="311">
        <v>7.4409447368421052E-3</v>
      </c>
      <c r="BD69" s="311">
        <v>8.3445109783330702E-3</v>
      </c>
      <c r="BE69" s="312">
        <v>8.654566024925734E-3</v>
      </c>
      <c r="BF69" s="285">
        <v>3.432300491628304E-2</v>
      </c>
      <c r="BG69" s="285">
        <v>0.14496149969889083</v>
      </c>
      <c r="BH69" s="285">
        <v>2.7291496494702752E-4</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4.2674096385542131E-4</v>
      </c>
      <c r="AY70" s="311">
        <v>5.2496407185628703E-4</v>
      </c>
      <c r="AZ70" s="311">
        <v>5.2188482142857091E-4</v>
      </c>
      <c r="BA70" s="311">
        <v>5.1879674556212958E-4</v>
      </c>
      <c r="BB70" s="311">
        <v>5.1574499999999996E-4</v>
      </c>
      <c r="BC70" s="311">
        <v>3.369086842105263E-3</v>
      </c>
      <c r="BD70" s="311">
        <v>3.3566649733715692E-3</v>
      </c>
      <c r="BE70" s="312">
        <v>3.3443343673469389E-3</v>
      </c>
      <c r="BF70" s="285">
        <v>-6.3956730233076797E-3</v>
      </c>
      <c r="BG70" s="285">
        <v>0</v>
      </c>
      <c r="BH70" s="285">
        <v>1.0546096638548221E-4</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0</v>
      </c>
      <c r="S71" s="311">
        <v>0</v>
      </c>
      <c r="T71" s="311">
        <v>0</v>
      </c>
      <c r="U71" s="311">
        <v>0</v>
      </c>
      <c r="V71" s="311">
        <v>0</v>
      </c>
      <c r="W71" s="311">
        <v>0</v>
      </c>
      <c r="X71" s="311">
        <v>0</v>
      </c>
      <c r="Y71" s="311">
        <v>0</v>
      </c>
      <c r="Z71" s="311">
        <v>0</v>
      </c>
      <c r="AA71" s="311">
        <v>0</v>
      </c>
      <c r="AB71" s="311">
        <v>0</v>
      </c>
      <c r="AC71" s="311">
        <v>0</v>
      </c>
      <c r="AD71" s="311">
        <v>0</v>
      </c>
      <c r="AE71" s="311">
        <v>0</v>
      </c>
      <c r="AF71" s="311">
        <v>0</v>
      </c>
      <c r="AG71" s="311">
        <v>0</v>
      </c>
      <c r="AH71" s="311">
        <v>0</v>
      </c>
      <c r="AI71" s="311">
        <v>0</v>
      </c>
      <c r="AJ71" s="311">
        <v>0</v>
      </c>
      <c r="AK71" s="311">
        <v>0</v>
      </c>
      <c r="AL71" s="311">
        <v>9.9350649350649344E-5</v>
      </c>
      <c r="AM71" s="311">
        <v>6.8324062675849493E-4</v>
      </c>
      <c r="AN71" s="311">
        <v>7.1363599231163098E-4</v>
      </c>
      <c r="AO71" s="311">
        <v>7.2442483987074119E-4</v>
      </c>
      <c r="AP71" s="311">
        <v>7.6631378102745139E-4</v>
      </c>
      <c r="AQ71" s="311">
        <v>4.5804936647035724E-4</v>
      </c>
      <c r="AR71" s="311">
        <v>4.1488054533178029E-4</v>
      </c>
      <c r="AS71" s="311">
        <v>4.9258893779489271E-4</v>
      </c>
      <c r="AT71" s="311">
        <v>1.0701562847093508E-3</v>
      </c>
      <c r="AU71" s="311">
        <v>1.7109557497860962E-3</v>
      </c>
      <c r="AV71" s="311">
        <v>3.0176551234723536E-3</v>
      </c>
      <c r="AW71" s="311">
        <v>4.6380252594630028E-3</v>
      </c>
      <c r="AX71" s="311">
        <v>5.3467214152886633E-3</v>
      </c>
      <c r="AY71" s="311">
        <v>9.0096403092085036E-3</v>
      </c>
      <c r="AZ71" s="311">
        <v>1.217269321554135E-2</v>
      </c>
      <c r="BA71" s="311">
        <v>1.6767646707808649E-2</v>
      </c>
      <c r="BB71" s="311">
        <v>1.6738087794352867E-2</v>
      </c>
      <c r="BC71" s="311">
        <v>1.8266566964849944E-2</v>
      </c>
      <c r="BD71" s="311">
        <v>2.9635753129588195E-2</v>
      </c>
      <c r="BE71" s="312">
        <v>5.0557900590506064E-2</v>
      </c>
      <c r="BF71" s="285">
        <v>0.70131543577193556</v>
      </c>
      <c r="BG71" s="285">
        <v>0.39391687641371709</v>
      </c>
      <c r="BH71" s="285">
        <v>1.5943038192457104E-3</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1.6774698795180711E-6</v>
      </c>
      <c r="AY72" s="311">
        <v>3.0031976047904166E-5</v>
      </c>
      <c r="AZ72" s="311">
        <v>4.6355357142857096E-5</v>
      </c>
      <c r="BA72" s="311">
        <v>4.4192556213017706E-4</v>
      </c>
      <c r="BB72" s="311">
        <v>6.1896599999999998E-4</v>
      </c>
      <c r="BC72" s="311">
        <v>7.8928315789473678E-4</v>
      </c>
      <c r="BD72" s="311">
        <v>1.5220056100862683E-3</v>
      </c>
      <c r="BE72" s="312">
        <v>1.5164145690696248E-3</v>
      </c>
      <c r="BF72" s="285">
        <v>-6.3956730233076797E-3</v>
      </c>
      <c r="BG72" s="285">
        <v>0</v>
      </c>
      <c r="BH72" s="285">
        <v>4.7818946411741052E-5</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1.1060240963855412E-5</v>
      </c>
      <c r="AY73" s="311">
        <v>1.0994011976047893E-5</v>
      </c>
      <c r="AZ73" s="311">
        <v>3.3696428571428546E-5</v>
      </c>
      <c r="BA73" s="311">
        <v>3.7987455621301742E-5</v>
      </c>
      <c r="BB73" s="311">
        <v>1.4003999999999999E-4</v>
      </c>
      <c r="BC73" s="311">
        <v>1.4058105263157895E-4</v>
      </c>
      <c r="BD73" s="311">
        <v>1.4758026708769343E-4</v>
      </c>
      <c r="BE73" s="312">
        <v>1.8301669193580635E-3</v>
      </c>
      <c r="BF73" s="285">
        <v>11.367279849207174</v>
      </c>
      <c r="BG73" s="285">
        <v>0</v>
      </c>
      <c r="BH73" s="285">
        <v>5.7712881178013931E-5</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1.0816167073170722E-3</v>
      </c>
      <c r="AW74" s="311">
        <v>1.0750614545454538E-3</v>
      </c>
      <c r="AX74" s="311">
        <v>1.0930743975903605E-3</v>
      </c>
      <c r="AY74" s="311">
        <v>1.1117694610778431E-3</v>
      </c>
      <c r="AZ74" s="311">
        <v>1.1051517857142846E-3</v>
      </c>
      <c r="BA74" s="311">
        <v>1.1154333727810641E-3</v>
      </c>
      <c r="BB74" s="311">
        <v>1.1088719999999999E-3</v>
      </c>
      <c r="BC74" s="311">
        <v>1.1023873684210526E-3</v>
      </c>
      <c r="BD74" s="311">
        <v>1.0983228512904547E-3</v>
      </c>
      <c r="BE74" s="312">
        <v>1.0942881959183674E-3</v>
      </c>
      <c r="BF74" s="285">
        <v>-6.3956730233075687E-3</v>
      </c>
      <c r="BG74" s="285">
        <v>0</v>
      </c>
      <c r="BH74" s="285">
        <v>3.4507521667855086E-5</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5.7873913043478227E-6</v>
      </c>
      <c r="AT75" s="311">
        <v>5.7516666666666627E-6</v>
      </c>
      <c r="AU75" s="311">
        <v>3.8381411042944762E-5</v>
      </c>
      <c r="AV75" s="311">
        <v>5.0303414634146309E-5</v>
      </c>
      <c r="AW75" s="311">
        <v>2.3772490909090889E-4</v>
      </c>
      <c r="AX75" s="311">
        <v>3.9148644578313217E-4</v>
      </c>
      <c r="AY75" s="311">
        <v>4.2034688622754452E-4</v>
      </c>
      <c r="AZ75" s="311">
        <v>4.17844821428571E-4</v>
      </c>
      <c r="BA75" s="311">
        <v>4.1537236686390488E-4</v>
      </c>
      <c r="BB75" s="311">
        <v>5.8532399999999991E-4</v>
      </c>
      <c r="BC75" s="311">
        <v>1.9143431578947366E-3</v>
      </c>
      <c r="BD75" s="311">
        <v>9.2527323508576811E-3</v>
      </c>
      <c r="BE75" s="312">
        <v>9.218742721813715E-3</v>
      </c>
      <c r="BF75" s="285">
        <v>-6.3956730233075687E-3</v>
      </c>
      <c r="BG75" s="285">
        <v>1.0924140574483792</v>
      </c>
      <c r="BH75" s="285">
        <v>2.9070583545534216E-4</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6.0009999999999969E-5</v>
      </c>
      <c r="AU76" s="311">
        <v>1.7293693251533733E-4</v>
      </c>
      <c r="AV76" s="311">
        <v>1.9307853658536572E-4</v>
      </c>
      <c r="AW76" s="311">
        <v>2.2478945454545434E-4</v>
      </c>
      <c r="AX76" s="311">
        <v>8.0197807228915585E-4</v>
      </c>
      <c r="AY76" s="311">
        <v>2.9079986227544892E-3</v>
      </c>
      <c r="AZ76" s="311">
        <v>2.8842685714285683E-3</v>
      </c>
      <c r="BA76" s="311">
        <v>3.123571952662719E-3</v>
      </c>
      <c r="BB76" s="311">
        <v>7.1214389999999994E-3</v>
      </c>
      <c r="BC76" s="311">
        <v>1.1811279513694768E-2</v>
      </c>
      <c r="BD76" s="311">
        <v>3.7216452169912519E-2</v>
      </c>
      <c r="BE76" s="312">
        <v>4.9374069489100066E-2</v>
      </c>
      <c r="BF76" s="285">
        <v>0.32304840437482829</v>
      </c>
      <c r="BG76" s="285">
        <v>0.90217791167933648</v>
      </c>
      <c r="BH76" s="285">
        <v>1.5569726321459862E-3</v>
      </c>
    </row>
    <row r="77" spans="1:60" x14ac:dyDescent="0.15">
      <c r="A77" s="168" t="s">
        <v>125</v>
      </c>
      <c r="B77" s="311">
        <v>0</v>
      </c>
      <c r="C77" s="311">
        <v>0</v>
      </c>
      <c r="D77" s="311">
        <v>0</v>
      </c>
      <c r="E77" s="311">
        <v>0</v>
      </c>
      <c r="F77" s="311">
        <v>0</v>
      </c>
      <c r="G77" s="311">
        <v>0</v>
      </c>
      <c r="H77" s="311">
        <v>0</v>
      </c>
      <c r="I77" s="311">
        <v>0</v>
      </c>
      <c r="J77" s="311">
        <v>0</v>
      </c>
      <c r="K77" s="311">
        <v>0</v>
      </c>
      <c r="L77" s="311">
        <v>0</v>
      </c>
      <c r="M77" s="311">
        <v>0</v>
      </c>
      <c r="N77" s="311">
        <v>0</v>
      </c>
      <c r="O77" s="311">
        <v>0</v>
      </c>
      <c r="P77" s="311">
        <v>0</v>
      </c>
      <c r="Q77" s="311">
        <v>0</v>
      </c>
      <c r="R77" s="311">
        <v>0</v>
      </c>
      <c r="S77" s="311">
        <v>0</v>
      </c>
      <c r="T77" s="311">
        <v>0</v>
      </c>
      <c r="U77" s="311">
        <v>0</v>
      </c>
      <c r="V77" s="311">
        <v>0</v>
      </c>
      <c r="W77" s="311">
        <v>0</v>
      </c>
      <c r="X77" s="311">
        <v>0</v>
      </c>
      <c r="Y77" s="311">
        <v>0</v>
      </c>
      <c r="Z77" s="311">
        <v>0</v>
      </c>
      <c r="AA77" s="311">
        <v>1.0000000000000001E-5</v>
      </c>
      <c r="AB77" s="311">
        <v>1.0000000000000001E-5</v>
      </c>
      <c r="AC77" s="311">
        <v>1.0000000000000001E-5</v>
      </c>
      <c r="AD77" s="311">
        <v>1.0000000000000001E-5</v>
      </c>
      <c r="AE77" s="311">
        <v>1.0000000000000001E-5</v>
      </c>
      <c r="AF77" s="311">
        <v>1.0000000000000001E-5</v>
      </c>
      <c r="AG77" s="311">
        <v>1.0000000000000001E-5</v>
      </c>
      <c r="AH77" s="311">
        <v>3.0000000000000001E-5</v>
      </c>
      <c r="AI77" s="311">
        <v>3.0000000000000001E-5</v>
      </c>
      <c r="AJ77" s="311">
        <v>3.0000000000000001E-5</v>
      </c>
      <c r="AK77" s="311">
        <v>6.0000000000000002E-5</v>
      </c>
      <c r="AL77" s="311">
        <v>7.9480519480519478E-5</v>
      </c>
      <c r="AM77" s="311">
        <v>7.896774193548388E-5</v>
      </c>
      <c r="AN77" s="311">
        <v>8.8269230769230756E-5</v>
      </c>
      <c r="AO77" s="311">
        <v>9.8426751592356666E-5</v>
      </c>
      <c r="AP77" s="311">
        <v>8.8120253164556948E-5</v>
      </c>
      <c r="AQ77" s="311">
        <v>9.718867924528299E-5</v>
      </c>
      <c r="AR77" s="311">
        <v>1.3483124999999997E-4</v>
      </c>
      <c r="AS77" s="311">
        <v>1.6155279503105586E-4</v>
      </c>
      <c r="AT77" s="311">
        <v>1.4449999999999991E-4</v>
      </c>
      <c r="AU77" s="311">
        <v>1.768276380368097E-4</v>
      </c>
      <c r="AV77" s="311">
        <v>1.8735969512195111E-4</v>
      </c>
      <c r="AW77" s="311">
        <v>2.0894795267745937E-4</v>
      </c>
      <c r="AX77" s="311">
        <v>2.999168674698793E-4</v>
      </c>
      <c r="AY77" s="311">
        <v>5.2636122754490971E-4</v>
      </c>
      <c r="AZ77" s="311">
        <v>2.9957946428571403E-3</v>
      </c>
      <c r="BA77" s="311">
        <v>9.6308520710059083E-3</v>
      </c>
      <c r="BB77" s="311">
        <v>1.4993324999999997E-2</v>
      </c>
      <c r="BC77" s="311">
        <v>2.4422065789473681E-2</v>
      </c>
      <c r="BD77" s="311">
        <v>3.2361131752364838E-2</v>
      </c>
      <c r="BE77" s="312">
        <v>3.9810291877695747E-2</v>
      </c>
      <c r="BF77" s="285">
        <v>0.22682732149845708</v>
      </c>
      <c r="BG77" s="285">
        <v>0.71797003854636099</v>
      </c>
      <c r="BH77" s="285">
        <v>1.2553863915349241E-3</v>
      </c>
    </row>
    <row r="78" spans="1:60" s="161" customFormat="1" x14ac:dyDescent="0.15">
      <c r="A78" s="163" t="s">
        <v>124</v>
      </c>
      <c r="B78" s="313">
        <v>0</v>
      </c>
      <c r="C78" s="313">
        <v>0</v>
      </c>
      <c r="D78" s="313">
        <v>0</v>
      </c>
      <c r="E78" s="313">
        <v>0</v>
      </c>
      <c r="F78" s="313">
        <v>0</v>
      </c>
      <c r="G78" s="313">
        <v>0</v>
      </c>
      <c r="H78" s="313">
        <v>0</v>
      </c>
      <c r="I78" s="313">
        <v>0</v>
      </c>
      <c r="J78" s="313">
        <v>0</v>
      </c>
      <c r="K78" s="313">
        <v>0</v>
      </c>
      <c r="L78" s="313">
        <v>0</v>
      </c>
      <c r="M78" s="313">
        <v>0</v>
      </c>
      <c r="N78" s="313">
        <v>0</v>
      </c>
      <c r="O78" s="313">
        <v>0</v>
      </c>
      <c r="P78" s="313">
        <v>0</v>
      </c>
      <c r="Q78" s="313">
        <v>0</v>
      </c>
      <c r="R78" s="313">
        <v>0</v>
      </c>
      <c r="S78" s="313">
        <v>0</v>
      </c>
      <c r="T78" s="313">
        <v>0</v>
      </c>
      <c r="U78" s="313">
        <v>0</v>
      </c>
      <c r="V78" s="313">
        <v>0</v>
      </c>
      <c r="W78" s="313">
        <v>0</v>
      </c>
      <c r="X78" s="313">
        <v>0</v>
      </c>
      <c r="Y78" s="313">
        <v>0</v>
      </c>
      <c r="Z78" s="313">
        <v>0</v>
      </c>
      <c r="AA78" s="313">
        <v>1.0000000000000001E-5</v>
      </c>
      <c r="AB78" s="313">
        <v>1.0000000000000001E-5</v>
      </c>
      <c r="AC78" s="313">
        <v>1.0000000000000001E-5</v>
      </c>
      <c r="AD78" s="313">
        <v>1.0000000000000001E-5</v>
      </c>
      <c r="AE78" s="313">
        <v>1.0000000000000001E-5</v>
      </c>
      <c r="AF78" s="313">
        <v>1.0000000000000001E-5</v>
      </c>
      <c r="AG78" s="313">
        <v>1.0000000000000001E-5</v>
      </c>
      <c r="AH78" s="313">
        <v>3.0000000000000001E-5</v>
      </c>
      <c r="AI78" s="313">
        <v>3.0000000000000001E-5</v>
      </c>
      <c r="AJ78" s="313">
        <v>3.8000000000000008E-4</v>
      </c>
      <c r="AK78" s="313">
        <v>4.2500000000000003E-4</v>
      </c>
      <c r="AL78" s="313">
        <v>5.1364285714285715E-4</v>
      </c>
      <c r="AM78" s="313">
        <v>1.0612986912746239E-3</v>
      </c>
      <c r="AN78" s="313">
        <v>1.0725975307731693E-3</v>
      </c>
      <c r="AO78" s="313">
        <v>1.2740554131191488E-3</v>
      </c>
      <c r="AP78" s="313">
        <v>1.5409973253312484E-3</v>
      </c>
      <c r="AQ78" s="313">
        <v>1.7619172909986585E-3</v>
      </c>
      <c r="AR78" s="313">
        <v>1.8980242953317795E-3</v>
      </c>
      <c r="AS78" s="313">
        <v>2.5225378197824698E-3</v>
      </c>
      <c r="AT78" s="313">
        <v>3.4356401735982384E-3</v>
      </c>
      <c r="AU78" s="313">
        <v>4.162255105614316E-3</v>
      </c>
      <c r="AV78" s="313">
        <v>6.7335866478625949E-3</v>
      </c>
      <c r="AW78" s="313">
        <v>8.495021757595006E-3</v>
      </c>
      <c r="AX78" s="313">
        <v>1.0504517318903115E-2</v>
      </c>
      <c r="AY78" s="313">
        <v>1.6786717345136641E-2</v>
      </c>
      <c r="AZ78" s="313">
        <v>2.2545546786969912E-2</v>
      </c>
      <c r="BA78" s="313">
        <v>3.4686988601299748E-2</v>
      </c>
      <c r="BB78" s="313">
        <v>4.5570325794352849E-2</v>
      </c>
      <c r="BC78" s="313">
        <v>6.9256538583807883E-2</v>
      </c>
      <c r="BD78" s="313">
        <v>0.12293515408289228</v>
      </c>
      <c r="BE78" s="313">
        <v>0.16540077475573428</v>
      </c>
      <c r="BF78" s="286">
        <v>0.34175501955598619</v>
      </c>
      <c r="BG78" s="286">
        <v>0.43010143276598201</v>
      </c>
      <c r="BH78" s="286">
        <v>5.2157839589720813E-3</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0</v>
      </c>
      <c r="C80" s="311">
        <v>0</v>
      </c>
      <c r="D80" s="311">
        <v>0</v>
      </c>
      <c r="E80" s="311">
        <v>0</v>
      </c>
      <c r="F80" s="311">
        <v>0</v>
      </c>
      <c r="G80" s="311">
        <v>0</v>
      </c>
      <c r="H80" s="311">
        <v>0</v>
      </c>
      <c r="I80" s="311">
        <v>0</v>
      </c>
      <c r="J80" s="311">
        <v>0</v>
      </c>
      <c r="K80" s="311">
        <v>0</v>
      </c>
      <c r="L80" s="311">
        <v>0</v>
      </c>
      <c r="M80" s="311">
        <v>0</v>
      </c>
      <c r="N80" s="311">
        <v>0</v>
      </c>
      <c r="O80" s="311">
        <v>0</v>
      </c>
      <c r="P80" s="311">
        <v>0</v>
      </c>
      <c r="Q80" s="311">
        <v>0</v>
      </c>
      <c r="R80" s="311">
        <v>0</v>
      </c>
      <c r="S80" s="311">
        <v>0</v>
      </c>
      <c r="T80" s="311">
        <v>0</v>
      </c>
      <c r="U80" s="311">
        <v>0</v>
      </c>
      <c r="V80" s="311">
        <v>0</v>
      </c>
      <c r="W80" s="311">
        <v>0</v>
      </c>
      <c r="X80" s="311">
        <v>0</v>
      </c>
      <c r="Y80" s="311">
        <v>0</v>
      </c>
      <c r="Z80" s="311">
        <v>0</v>
      </c>
      <c r="AA80" s="311">
        <v>0</v>
      </c>
      <c r="AB80" s="311">
        <v>0</v>
      </c>
      <c r="AC80" s="311">
        <v>0</v>
      </c>
      <c r="AD80" s="311">
        <v>0</v>
      </c>
      <c r="AE80" s="311">
        <v>0</v>
      </c>
      <c r="AF80" s="311">
        <v>0</v>
      </c>
      <c r="AG80" s="311">
        <v>0</v>
      </c>
      <c r="AH80" s="311">
        <v>0</v>
      </c>
      <c r="AI80" s="311">
        <v>0</v>
      </c>
      <c r="AJ80" s="311">
        <v>0</v>
      </c>
      <c r="AK80" s="311">
        <v>0</v>
      </c>
      <c r="AL80" s="311">
        <v>0</v>
      </c>
      <c r="AM80" s="311">
        <v>0</v>
      </c>
      <c r="AN80" s="311">
        <v>0</v>
      </c>
      <c r="AO80" s="311">
        <v>0</v>
      </c>
      <c r="AP80" s="311">
        <v>0</v>
      </c>
      <c r="AQ80" s="311">
        <v>0</v>
      </c>
      <c r="AR80" s="311">
        <v>0</v>
      </c>
      <c r="AS80" s="311">
        <v>0</v>
      </c>
      <c r="AT80" s="311">
        <v>0</v>
      </c>
      <c r="AU80" s="311">
        <v>8.5417177914110391E-5</v>
      </c>
      <c r="AV80" s="311">
        <v>1.6903467987804864E-4</v>
      </c>
      <c r="AW80" s="311">
        <v>2.4779521793275201E-4</v>
      </c>
      <c r="AX80" s="311">
        <v>2.6360240963855402E-4</v>
      </c>
      <c r="AY80" s="311">
        <v>5.5886227544910138E-4</v>
      </c>
      <c r="AZ80" s="311">
        <v>7.0124999999999929E-4</v>
      </c>
      <c r="BA80" s="311">
        <v>2.3905304368971366E-3</v>
      </c>
      <c r="BB80" s="311">
        <v>4.7069999999999994E-3</v>
      </c>
      <c r="BC80" s="311">
        <v>5.4847368421052619E-3</v>
      </c>
      <c r="BD80" s="311">
        <v>5.5714870954526822E-3</v>
      </c>
      <c r="BE80" s="312">
        <v>5.4000326530612239E-3</v>
      </c>
      <c r="BF80" s="285">
        <v>-3.3421710717073561E-2</v>
      </c>
      <c r="BG80" s="285">
        <v>0</v>
      </c>
      <c r="BH80" s="285">
        <v>1.7028580265937186E-4</v>
      </c>
    </row>
    <row r="81" spans="1:60" x14ac:dyDescent="0.15">
      <c r="A81" s="162" t="s">
        <v>122</v>
      </c>
      <c r="B81" s="311">
        <v>0</v>
      </c>
      <c r="C81" s="311">
        <v>0</v>
      </c>
      <c r="D81" s="311">
        <v>0</v>
      </c>
      <c r="E81" s="311">
        <v>0</v>
      </c>
      <c r="F81" s="311">
        <v>0</v>
      </c>
      <c r="G81" s="311">
        <v>0</v>
      </c>
      <c r="H81" s="311">
        <v>0</v>
      </c>
      <c r="I81" s="311">
        <v>0</v>
      </c>
      <c r="J81" s="311">
        <v>0</v>
      </c>
      <c r="K81" s="311">
        <v>0</v>
      </c>
      <c r="L81" s="311">
        <v>0</v>
      </c>
      <c r="M81" s="311">
        <v>0</v>
      </c>
      <c r="N81" s="311">
        <v>0</v>
      </c>
      <c r="O81" s="311">
        <v>0</v>
      </c>
      <c r="P81" s="311">
        <v>0</v>
      </c>
      <c r="Q81" s="311">
        <v>0</v>
      </c>
      <c r="R81" s="311">
        <v>0</v>
      </c>
      <c r="S81" s="311">
        <v>0</v>
      </c>
      <c r="T81" s="311">
        <v>0</v>
      </c>
      <c r="U81" s="311">
        <v>0</v>
      </c>
      <c r="V81" s="311">
        <v>0</v>
      </c>
      <c r="W81" s="311">
        <v>0</v>
      </c>
      <c r="X81" s="311">
        <v>0</v>
      </c>
      <c r="Y81" s="311">
        <v>0</v>
      </c>
      <c r="Z81" s="311">
        <v>0</v>
      </c>
      <c r="AA81" s="311">
        <v>0</v>
      </c>
      <c r="AB81" s="311">
        <v>0</v>
      </c>
      <c r="AC81" s="311">
        <v>0</v>
      </c>
      <c r="AD81" s="311">
        <v>0</v>
      </c>
      <c r="AE81" s="311">
        <v>0</v>
      </c>
      <c r="AF81" s="311">
        <v>0</v>
      </c>
      <c r="AG81" s="311">
        <v>0</v>
      </c>
      <c r="AH81" s="311">
        <v>0</v>
      </c>
      <c r="AI81" s="311">
        <v>0</v>
      </c>
      <c r="AJ81" s="311">
        <v>1.2E-4</v>
      </c>
      <c r="AK81" s="311">
        <v>8.0700000000000021E-4</v>
      </c>
      <c r="AL81" s="311">
        <v>1.7873181818181816E-3</v>
      </c>
      <c r="AM81" s="311">
        <v>2.1074516129032258E-3</v>
      </c>
      <c r="AN81" s="311">
        <v>2.8148076923076924E-3</v>
      </c>
      <c r="AO81" s="311">
        <v>4.9218297625940929E-3</v>
      </c>
      <c r="AP81" s="311">
        <v>4.9493670886075949E-3</v>
      </c>
      <c r="AQ81" s="311">
        <v>5.8319039451114911E-3</v>
      </c>
      <c r="AR81" s="311">
        <v>6.3460227272727236E-3</v>
      </c>
      <c r="AS81" s="311">
        <v>8.8503670242800619E-3</v>
      </c>
      <c r="AT81" s="311">
        <v>9.8164983164983118E-3</v>
      </c>
      <c r="AU81" s="311">
        <v>1.3463469046291124E-2</v>
      </c>
      <c r="AV81" s="311">
        <v>1.6227272727272715E-2</v>
      </c>
      <c r="AW81" s="311">
        <v>1.7065564738291995E-2</v>
      </c>
      <c r="AX81" s="311">
        <v>1.4765607886089804E-2</v>
      </c>
      <c r="AY81" s="311">
        <v>1.0697876973326066E-2</v>
      </c>
      <c r="AZ81" s="311">
        <v>1.7636396103896092E-2</v>
      </c>
      <c r="BA81" s="311">
        <v>2.3812802582033329E-2</v>
      </c>
      <c r="BB81" s="311">
        <v>2.4409090909090908E-2</v>
      </c>
      <c r="BC81" s="311">
        <v>3.1677299308878255E-2</v>
      </c>
      <c r="BD81" s="311">
        <v>5.7664328661460977E-2</v>
      </c>
      <c r="BE81" s="312">
        <v>8.6017266542980822E-2</v>
      </c>
      <c r="BF81" s="285">
        <v>0.48761372377459811</v>
      </c>
      <c r="BG81" s="285">
        <v>0.19369964410040619</v>
      </c>
      <c r="BH81" s="285">
        <v>2.7124871675605687E-3</v>
      </c>
    </row>
    <row r="82" spans="1:60" x14ac:dyDescent="0.15">
      <c r="A82" s="162" t="s">
        <v>121</v>
      </c>
      <c r="B82" s="311">
        <v>0</v>
      </c>
      <c r="C82" s="311">
        <v>0</v>
      </c>
      <c r="D82" s="311">
        <v>0</v>
      </c>
      <c r="E82" s="311">
        <v>0</v>
      </c>
      <c r="F82" s="311">
        <v>0</v>
      </c>
      <c r="G82" s="311">
        <v>0</v>
      </c>
      <c r="H82" s="311">
        <v>0</v>
      </c>
      <c r="I82" s="311">
        <v>0</v>
      </c>
      <c r="J82" s="311">
        <v>0</v>
      </c>
      <c r="K82" s="311">
        <v>0</v>
      </c>
      <c r="L82" s="311">
        <v>0</v>
      </c>
      <c r="M82" s="311">
        <v>0</v>
      </c>
      <c r="N82" s="311">
        <v>0</v>
      </c>
      <c r="O82" s="311">
        <v>0</v>
      </c>
      <c r="P82" s="311">
        <v>0</v>
      </c>
      <c r="Q82" s="311">
        <v>0</v>
      </c>
      <c r="R82" s="311">
        <v>0</v>
      </c>
      <c r="S82" s="311">
        <v>0</v>
      </c>
      <c r="T82" s="311">
        <v>0</v>
      </c>
      <c r="U82" s="311">
        <v>0</v>
      </c>
      <c r="V82" s="311">
        <v>0</v>
      </c>
      <c r="W82" s="311">
        <v>0</v>
      </c>
      <c r="X82" s="311">
        <v>0</v>
      </c>
      <c r="Y82" s="311">
        <v>0</v>
      </c>
      <c r="Z82" s="311">
        <v>0</v>
      </c>
      <c r="AA82" s="311">
        <v>0</v>
      </c>
      <c r="AB82" s="311">
        <v>0</v>
      </c>
      <c r="AC82" s="311">
        <v>0</v>
      </c>
      <c r="AD82" s="311">
        <v>0</v>
      </c>
      <c r="AE82" s="311">
        <v>0</v>
      </c>
      <c r="AF82" s="311">
        <v>0</v>
      </c>
      <c r="AG82" s="311">
        <v>0</v>
      </c>
      <c r="AH82" s="311">
        <v>0</v>
      </c>
      <c r="AI82" s="311">
        <v>0</v>
      </c>
      <c r="AJ82" s="311">
        <v>0</v>
      </c>
      <c r="AK82" s="311">
        <v>6.4000000000000005E-4</v>
      </c>
      <c r="AL82" s="311">
        <v>2.0446363636363635E-3</v>
      </c>
      <c r="AM82" s="311">
        <v>1.9149777126099706E-3</v>
      </c>
      <c r="AN82" s="311">
        <v>1.9899906759906758E-3</v>
      </c>
      <c r="AO82" s="311">
        <v>1.9393092067168498E-3</v>
      </c>
      <c r="AP82" s="311">
        <v>1.9986933256616801E-3</v>
      </c>
      <c r="AQ82" s="311">
        <v>1.763839908519153E-3</v>
      </c>
      <c r="AR82" s="311">
        <v>2.6679471590909079E-3</v>
      </c>
      <c r="AS82" s="311">
        <v>2.8347859966120817E-3</v>
      </c>
      <c r="AT82" s="311">
        <v>3.6946762065095378E-3</v>
      </c>
      <c r="AU82" s="311">
        <v>6.1847763524818695E-3</v>
      </c>
      <c r="AV82" s="311">
        <v>6.4586618625277125E-3</v>
      </c>
      <c r="AW82" s="311">
        <v>6.7514846225895254E-3</v>
      </c>
      <c r="AX82" s="311">
        <v>1.1198503285870747E-2</v>
      </c>
      <c r="AY82" s="311">
        <v>1.7626158954817624E-2</v>
      </c>
      <c r="AZ82" s="311">
        <v>2.2996446428571404E-2</v>
      </c>
      <c r="BA82" s="311">
        <v>3.0795550295857954E-2</v>
      </c>
      <c r="BB82" s="311">
        <v>3.1051800000000004E-2</v>
      </c>
      <c r="BC82" s="311">
        <v>4.2865929473684228E-2</v>
      </c>
      <c r="BD82" s="311">
        <v>5.5988114510446559E-2</v>
      </c>
      <c r="BE82" s="312">
        <v>6.191515086721458E-2</v>
      </c>
      <c r="BF82" s="285">
        <v>0.1028409212962782</v>
      </c>
      <c r="BG82" s="285">
        <v>0.31235686026908227</v>
      </c>
      <c r="BH82" s="285">
        <v>1.9524458164568439E-3</v>
      </c>
    </row>
    <row r="83" spans="1:60" x14ac:dyDescent="0.15">
      <c r="A83" s="162" t="s">
        <v>120</v>
      </c>
      <c r="B83" s="311">
        <v>0</v>
      </c>
      <c r="C83" s="311">
        <v>0</v>
      </c>
      <c r="D83" s="311">
        <v>0</v>
      </c>
      <c r="E83" s="311">
        <v>0</v>
      </c>
      <c r="F83" s="311">
        <v>0</v>
      </c>
      <c r="G83" s="311">
        <v>0</v>
      </c>
      <c r="H83" s="311">
        <v>0</v>
      </c>
      <c r="I83" s="311">
        <v>0</v>
      </c>
      <c r="J83" s="311">
        <v>0</v>
      </c>
      <c r="K83" s="311">
        <v>0</v>
      </c>
      <c r="L83" s="311">
        <v>0</v>
      </c>
      <c r="M83" s="311">
        <v>0</v>
      </c>
      <c r="N83" s="311">
        <v>0</v>
      </c>
      <c r="O83" s="311">
        <v>0</v>
      </c>
      <c r="P83" s="311">
        <v>0</v>
      </c>
      <c r="Q83" s="311">
        <v>0</v>
      </c>
      <c r="R83" s="311">
        <v>0</v>
      </c>
      <c r="S83" s="311">
        <v>0</v>
      </c>
      <c r="T83" s="311">
        <v>0</v>
      </c>
      <c r="U83" s="311">
        <v>0</v>
      </c>
      <c r="V83" s="311">
        <v>0</v>
      </c>
      <c r="W83" s="311">
        <v>0</v>
      </c>
      <c r="X83" s="311">
        <v>0</v>
      </c>
      <c r="Y83" s="311">
        <v>0</v>
      </c>
      <c r="Z83" s="311">
        <v>0</v>
      </c>
      <c r="AA83" s="311">
        <v>0</v>
      </c>
      <c r="AB83" s="311">
        <v>0</v>
      </c>
      <c r="AC83" s="311">
        <v>0</v>
      </c>
      <c r="AD83" s="311">
        <v>0</v>
      </c>
      <c r="AE83" s="311">
        <v>0</v>
      </c>
      <c r="AF83" s="311">
        <v>0</v>
      </c>
      <c r="AG83" s="311">
        <v>5.9999999999999995E-4</v>
      </c>
      <c r="AH83" s="311">
        <v>1.4600000000000001E-3</v>
      </c>
      <c r="AI83" s="311">
        <v>2.31E-3</v>
      </c>
      <c r="AJ83" s="311">
        <v>1.9700000000000004E-3</v>
      </c>
      <c r="AK83" s="311">
        <v>4.8680000000000017E-3</v>
      </c>
      <c r="AL83" s="311">
        <v>4.3108246753246751E-3</v>
      </c>
      <c r="AM83" s="311">
        <v>6.4332348809454628E-3</v>
      </c>
      <c r="AN83" s="311">
        <v>6.1493917477928239E-3</v>
      </c>
      <c r="AO83" s="311">
        <v>6.282012934107171E-3</v>
      </c>
      <c r="AP83" s="311">
        <v>5.2736112647698685E-3</v>
      </c>
      <c r="AQ83" s="311">
        <v>4.4567123665216401E-3</v>
      </c>
      <c r="AR83" s="311">
        <v>7.2450440237211179E-3</v>
      </c>
      <c r="AS83" s="311">
        <v>6.8292722221620621E-3</v>
      </c>
      <c r="AT83" s="311">
        <v>5.8357850872875813E-3</v>
      </c>
      <c r="AU83" s="311">
        <v>4.8694194785269792E-3</v>
      </c>
      <c r="AV83" s="311">
        <v>6.6208415378699497E-3</v>
      </c>
      <c r="AW83" s="311">
        <v>7.0557177619898414E-3</v>
      </c>
      <c r="AX83" s="311">
        <v>8.9417211599626244E-3</v>
      </c>
      <c r="AY83" s="311">
        <v>2.5622952727888032E-2</v>
      </c>
      <c r="AZ83" s="311">
        <v>5.8835548537761975E-2</v>
      </c>
      <c r="BA83" s="311">
        <v>7.3506816379876314E-2</v>
      </c>
      <c r="BB83" s="311">
        <v>9.7121747350429138E-2</v>
      </c>
      <c r="BC83" s="311">
        <v>0.10509628624836048</v>
      </c>
      <c r="BD83" s="311">
        <v>0.10971847627810126</v>
      </c>
      <c r="BE83" s="312">
        <v>0.11453091233230205</v>
      </c>
      <c r="BF83" s="285">
        <v>4.1009593068144667E-2</v>
      </c>
      <c r="BG83" s="285">
        <v>0.34096686845276913</v>
      </c>
      <c r="BH83" s="285">
        <v>3.6116426675235304E-3</v>
      </c>
    </row>
    <row r="84" spans="1:60" x14ac:dyDescent="0.15">
      <c r="A84" s="162" t="s">
        <v>119</v>
      </c>
      <c r="B84" s="311">
        <v>0</v>
      </c>
      <c r="C84" s="311">
        <v>0</v>
      </c>
      <c r="D84" s="311">
        <v>0</v>
      </c>
      <c r="E84" s="311">
        <v>0</v>
      </c>
      <c r="F84" s="311">
        <v>0</v>
      </c>
      <c r="G84" s="311">
        <v>0</v>
      </c>
      <c r="H84" s="311">
        <v>1.2600000000000001E-3</v>
      </c>
      <c r="I84" s="311">
        <v>1.2700000000000003E-3</v>
      </c>
      <c r="J84" s="311">
        <v>1.32E-3</v>
      </c>
      <c r="K84" s="311">
        <v>1.3600000000000001E-3</v>
      </c>
      <c r="L84" s="311">
        <v>1.33E-3</v>
      </c>
      <c r="M84" s="311">
        <v>1.4599999999999999E-3</v>
      </c>
      <c r="N84" s="311">
        <v>1.49E-3</v>
      </c>
      <c r="O84" s="311">
        <v>1.5499999999999999E-3</v>
      </c>
      <c r="P84" s="311">
        <v>1.6100000000000003E-3</v>
      </c>
      <c r="Q84" s="311">
        <v>1.6700000000000003E-3</v>
      </c>
      <c r="R84" s="311">
        <v>1.7700000000000001E-3</v>
      </c>
      <c r="S84" s="311">
        <v>1.9499999999999999E-3</v>
      </c>
      <c r="T84" s="311">
        <v>1.8900000000000002E-3</v>
      </c>
      <c r="U84" s="311">
        <v>1.9200000000000003E-3</v>
      </c>
      <c r="V84" s="311">
        <v>2.2700000000000003E-3</v>
      </c>
      <c r="W84" s="311">
        <v>6.1700000000000001E-3</v>
      </c>
      <c r="X84" s="311">
        <v>6.1499999999999992E-3</v>
      </c>
      <c r="Y84" s="311">
        <v>5.8300000000000001E-3</v>
      </c>
      <c r="Z84" s="311">
        <v>5.7399999999999994E-3</v>
      </c>
      <c r="AA84" s="311">
        <v>7.1300000000000001E-3</v>
      </c>
      <c r="AB84" s="311">
        <v>7.1600000000000006E-3</v>
      </c>
      <c r="AC84" s="311">
        <v>7.0899999999999999E-3</v>
      </c>
      <c r="AD84" s="311">
        <v>6.980000000000001E-3</v>
      </c>
      <c r="AE84" s="311">
        <v>5.8600000000000006E-3</v>
      </c>
      <c r="AF84" s="311">
        <v>7.3000000000000001E-3</v>
      </c>
      <c r="AG84" s="311">
        <v>8.940930879110345E-3</v>
      </c>
      <c r="AH84" s="311">
        <v>9.1209308791103446E-3</v>
      </c>
      <c r="AI84" s="311">
        <v>1.146501965295753E-2</v>
      </c>
      <c r="AJ84" s="311">
        <v>1.1321861758220688E-2</v>
      </c>
      <c r="AK84" s="311">
        <v>1.4998631578947369E-2</v>
      </c>
      <c r="AL84" s="311">
        <v>1.5854641209793043E-2</v>
      </c>
      <c r="AM84" s="311">
        <v>1.4701296193576626E-2</v>
      </c>
      <c r="AN84" s="311">
        <v>1.8610557115412672E-2</v>
      </c>
      <c r="AO84" s="311">
        <v>2.1279873439759962E-2</v>
      </c>
      <c r="AP84" s="311">
        <v>2.0875775127129442E-2</v>
      </c>
      <c r="AQ84" s="311">
        <v>2.215879754699086E-2</v>
      </c>
      <c r="AR84" s="311">
        <v>2.1285783456385612E-2</v>
      </c>
      <c r="AS84" s="311">
        <v>2.2412725986777769E-2</v>
      </c>
      <c r="AT84" s="311">
        <v>2.5956654900251452E-2</v>
      </c>
      <c r="AU84" s="311">
        <v>2.894603945543946E-2</v>
      </c>
      <c r="AV84" s="311">
        <v>2.9551149176189978E-2</v>
      </c>
      <c r="AW84" s="311">
        <v>3.2479015310809406E-2</v>
      </c>
      <c r="AX84" s="311">
        <v>3.6950664949557288E-2</v>
      </c>
      <c r="AY84" s="311">
        <v>4.930517081991994E-2</v>
      </c>
      <c r="AZ84" s="311">
        <v>6.774107454791968E-2</v>
      </c>
      <c r="BA84" s="311">
        <v>6.9576299391082605E-2</v>
      </c>
      <c r="BB84" s="311">
        <v>7.1184096421624182E-2</v>
      </c>
      <c r="BC84" s="311">
        <v>7.791667208295136E-2</v>
      </c>
      <c r="BD84" s="311">
        <v>9.173931462994088E-2</v>
      </c>
      <c r="BE84" s="312">
        <v>8.8117017939056116E-2</v>
      </c>
      <c r="BF84" s="285">
        <v>-4.2109030202400088E-2</v>
      </c>
      <c r="BG84" s="285">
        <v>0.13456838272834903</v>
      </c>
      <c r="BH84" s="285">
        <v>2.7787011841856574E-3</v>
      </c>
    </row>
    <row r="85" spans="1:60" x14ac:dyDescent="0.15">
      <c r="A85" s="162" t="s">
        <v>118</v>
      </c>
      <c r="B85" s="311">
        <v>0</v>
      </c>
      <c r="C85" s="311">
        <v>0</v>
      </c>
      <c r="D85" s="311">
        <v>0</v>
      </c>
      <c r="E85" s="311">
        <v>0</v>
      </c>
      <c r="F85" s="311">
        <v>0</v>
      </c>
      <c r="G85" s="311">
        <v>0</v>
      </c>
      <c r="H85" s="311">
        <v>0</v>
      </c>
      <c r="I85" s="311">
        <v>0</v>
      </c>
      <c r="J85" s="311">
        <v>0</v>
      </c>
      <c r="K85" s="311">
        <v>0</v>
      </c>
      <c r="L85" s="311">
        <v>0</v>
      </c>
      <c r="M85" s="311">
        <v>0</v>
      </c>
      <c r="N85" s="311">
        <v>0</v>
      </c>
      <c r="O85" s="311">
        <v>0</v>
      </c>
      <c r="P85" s="311">
        <v>0</v>
      </c>
      <c r="Q85" s="311">
        <v>0</v>
      </c>
      <c r="R85" s="311">
        <v>0</v>
      </c>
      <c r="S85" s="311">
        <v>0</v>
      </c>
      <c r="T85" s="311">
        <v>0</v>
      </c>
      <c r="U85" s="311">
        <v>0</v>
      </c>
      <c r="V85" s="311">
        <v>0</v>
      </c>
      <c r="W85" s="311">
        <v>0</v>
      </c>
      <c r="X85" s="311">
        <v>0</v>
      </c>
      <c r="Y85" s="311">
        <v>0</v>
      </c>
      <c r="Z85" s="311">
        <v>0</v>
      </c>
      <c r="AA85" s="311">
        <v>3.0000000000000001E-5</v>
      </c>
      <c r="AB85" s="311">
        <v>8.0000000000000007E-5</v>
      </c>
      <c r="AC85" s="311">
        <v>8.0000000000000007E-5</v>
      </c>
      <c r="AD85" s="311">
        <v>8.0000000000000007E-5</v>
      </c>
      <c r="AE85" s="311">
        <v>9.0000000000000006E-5</v>
      </c>
      <c r="AF85" s="311">
        <v>9.0000000000000006E-5</v>
      </c>
      <c r="AG85" s="311">
        <v>7.0000000000000007E-5</v>
      </c>
      <c r="AH85" s="311">
        <v>7.0000000000000007E-5</v>
      </c>
      <c r="AI85" s="311">
        <v>7.0000000000000007E-5</v>
      </c>
      <c r="AJ85" s="311">
        <v>7.0000000000000007E-5</v>
      </c>
      <c r="AK85" s="311">
        <v>7.0000000000000007E-5</v>
      </c>
      <c r="AL85" s="311">
        <v>7.0022337666482897E-5</v>
      </c>
      <c r="AM85" s="311">
        <v>7.3094515993710489E-5</v>
      </c>
      <c r="AN85" s="311">
        <v>7.4410961572367399E-5</v>
      </c>
      <c r="AO85" s="311">
        <v>7.6344076262348012E-5</v>
      </c>
      <c r="AP85" s="311">
        <v>8.9630886251413342E-5</v>
      </c>
      <c r="AQ85" s="311">
        <v>6.270469245430994E-3</v>
      </c>
      <c r="AR85" s="311">
        <v>8.4615693855900269E-4</v>
      </c>
      <c r="AS85" s="311">
        <v>8.819167069994509E-4</v>
      </c>
      <c r="AT85" s="311">
        <v>8.4327555541031842E-4</v>
      </c>
      <c r="AU85" s="311">
        <v>7.5579184457342163E-4</v>
      </c>
      <c r="AV85" s="311">
        <v>8.0785865863733743E-4</v>
      </c>
      <c r="AW85" s="311">
        <v>8.6294781860856914E-4</v>
      </c>
      <c r="AX85" s="311">
        <v>9.3593602417879E-4</v>
      </c>
      <c r="AY85" s="311">
        <v>1.0113483236427144E-3</v>
      </c>
      <c r="AZ85" s="311">
        <v>7.0761589133939518E-4</v>
      </c>
      <c r="BA85" s="311">
        <v>8.6473064601484055E-4</v>
      </c>
      <c r="BB85" s="311">
        <v>9.2897999249196039E-4</v>
      </c>
      <c r="BC85" s="311">
        <v>1.1430291241606443E-3</v>
      </c>
      <c r="BD85" s="311">
        <v>1.1390172951071089E-3</v>
      </c>
      <c r="BE85" s="312">
        <v>1.1363557914820985E-3</v>
      </c>
      <c r="BF85" s="285">
        <v>-5.0625226625331532E-3</v>
      </c>
      <c r="BG85" s="285">
        <v>3.0519183449155163E-2</v>
      </c>
      <c r="BH85" s="285">
        <v>3.5834090364149699E-5</v>
      </c>
    </row>
    <row r="86" spans="1:60" x14ac:dyDescent="0.15">
      <c r="A86" s="162" t="s">
        <v>117</v>
      </c>
      <c r="B86" s="311">
        <v>0</v>
      </c>
      <c r="C86" s="311">
        <v>0</v>
      </c>
      <c r="D86" s="311">
        <v>0</v>
      </c>
      <c r="E86" s="311">
        <v>0</v>
      </c>
      <c r="F86" s="311">
        <v>0</v>
      </c>
      <c r="G86" s="311">
        <v>0</v>
      </c>
      <c r="H86" s="311">
        <v>3.7999999999999997E-4</v>
      </c>
      <c r="I86" s="311">
        <v>3.7999999999999997E-4</v>
      </c>
      <c r="J86" s="311">
        <v>3.7999999999999997E-4</v>
      </c>
      <c r="K86" s="311">
        <v>3.9000000000000005E-4</v>
      </c>
      <c r="L86" s="311">
        <v>3.9000000000000005E-4</v>
      </c>
      <c r="M86" s="311">
        <v>3.9000000000000005E-4</v>
      </c>
      <c r="N86" s="311">
        <v>4.0000000000000002E-4</v>
      </c>
      <c r="O86" s="311">
        <v>4.0000000000000002E-4</v>
      </c>
      <c r="P86" s="311">
        <v>4.0000000000000002E-4</v>
      </c>
      <c r="Q86" s="311">
        <v>4.0000000000000002E-4</v>
      </c>
      <c r="R86" s="311">
        <v>4.0999999999999999E-4</v>
      </c>
      <c r="S86" s="311">
        <v>4.0999999999999999E-4</v>
      </c>
      <c r="T86" s="311">
        <v>4.0999999999999999E-4</v>
      </c>
      <c r="U86" s="311">
        <v>4.2000000000000002E-4</v>
      </c>
      <c r="V86" s="311">
        <v>4.2000000000000002E-4</v>
      </c>
      <c r="W86" s="311">
        <v>4.2000000000000002E-4</v>
      </c>
      <c r="X86" s="311">
        <v>4.3000000000000004E-4</v>
      </c>
      <c r="Y86" s="311">
        <v>4.3000000000000004E-4</v>
      </c>
      <c r="Z86" s="311">
        <v>4.3000000000000004E-4</v>
      </c>
      <c r="AA86" s="311">
        <v>9.2000000000000003E-4</v>
      </c>
      <c r="AB86" s="311">
        <v>1E-3</v>
      </c>
      <c r="AC86" s="311">
        <v>1.0499999999999999E-3</v>
      </c>
      <c r="AD86" s="311">
        <v>1.1100000000000001E-3</v>
      </c>
      <c r="AE86" s="311">
        <v>1.1840000000000002E-3</v>
      </c>
      <c r="AF86" s="311">
        <v>1.2030000000000001E-3</v>
      </c>
      <c r="AG86" s="311">
        <v>1.3410000000000002E-3</v>
      </c>
      <c r="AH86" s="311">
        <v>1.3519999999999999E-3</v>
      </c>
      <c r="AI86" s="311">
        <v>1.4060000000000001E-3</v>
      </c>
      <c r="AJ86" s="311">
        <v>1.4579999999999999E-3</v>
      </c>
      <c r="AK86" s="311">
        <v>1.6534100000262265E-3</v>
      </c>
      <c r="AL86" s="311">
        <v>1.7368281818097434E-3</v>
      </c>
      <c r="AM86" s="311">
        <v>1.8310842578803607E-3</v>
      </c>
      <c r="AN86" s="311">
        <v>1.7210048076829541E-3</v>
      </c>
      <c r="AO86" s="311">
        <v>2.5997480750574414E-3</v>
      </c>
      <c r="AP86" s="311">
        <v>2.7167416689977985E-3</v>
      </c>
      <c r="AQ86" s="311">
        <v>2.7958467894857418E-3</v>
      </c>
      <c r="AR86" s="311">
        <v>2.7589561267148729E-3</v>
      </c>
      <c r="AS86" s="311">
        <v>2.6984323591650442E-3</v>
      </c>
      <c r="AT86" s="311">
        <v>2.404876667411425E-3</v>
      </c>
      <c r="AU86" s="311">
        <v>2.6265640875574492E-3</v>
      </c>
      <c r="AV86" s="311">
        <v>2.9174487795422797E-3</v>
      </c>
      <c r="AW86" s="311">
        <v>3.3213303409925137E-3</v>
      </c>
      <c r="AX86" s="311">
        <v>4.0210904612103899E-3</v>
      </c>
      <c r="AY86" s="311">
        <v>4.212750301115252E-3</v>
      </c>
      <c r="AZ86" s="311">
        <v>5.7840785976250794E-3</v>
      </c>
      <c r="BA86" s="311">
        <v>6.5455626102908608E-3</v>
      </c>
      <c r="BB86" s="311">
        <v>7.7063526620958119E-3</v>
      </c>
      <c r="BC86" s="311">
        <v>9.0837156503466559E-3</v>
      </c>
      <c r="BD86" s="311">
        <v>9.3141750349165411E-3</v>
      </c>
      <c r="BE86" s="312">
        <v>1.0073834365966143E-2</v>
      </c>
      <c r="BF86" s="285">
        <v>7.8604405724938431E-2</v>
      </c>
      <c r="BG86" s="285">
        <v>0.14499913512333373</v>
      </c>
      <c r="BH86" s="285">
        <v>3.1767048110230381E-4</v>
      </c>
    </row>
    <row r="87" spans="1:60" x14ac:dyDescent="0.15">
      <c r="A87" s="162" t="s">
        <v>116</v>
      </c>
      <c r="B87" s="311">
        <v>0</v>
      </c>
      <c r="C87" s="311">
        <v>0</v>
      </c>
      <c r="D87" s="311">
        <v>0</v>
      </c>
      <c r="E87" s="311">
        <v>0</v>
      </c>
      <c r="F87" s="311">
        <v>0</v>
      </c>
      <c r="G87" s="311">
        <v>0</v>
      </c>
      <c r="H87" s="311">
        <v>0</v>
      </c>
      <c r="I87" s="311">
        <v>0</v>
      </c>
      <c r="J87" s="311">
        <v>0</v>
      </c>
      <c r="K87" s="311">
        <v>0</v>
      </c>
      <c r="L87" s="311">
        <v>0</v>
      </c>
      <c r="M87" s="311">
        <v>0</v>
      </c>
      <c r="N87" s="311">
        <v>0</v>
      </c>
      <c r="O87" s="311">
        <v>0</v>
      </c>
      <c r="P87" s="311">
        <v>0</v>
      </c>
      <c r="Q87" s="311">
        <v>0</v>
      </c>
      <c r="R87" s="311">
        <v>0</v>
      </c>
      <c r="S87" s="311">
        <v>0</v>
      </c>
      <c r="T87" s="311">
        <v>0</v>
      </c>
      <c r="U87" s="311">
        <v>0</v>
      </c>
      <c r="V87" s="311">
        <v>0</v>
      </c>
      <c r="W87" s="311">
        <v>0</v>
      </c>
      <c r="X87" s="311">
        <v>0</v>
      </c>
      <c r="Y87" s="311">
        <v>0</v>
      </c>
      <c r="Z87" s="311">
        <v>0</v>
      </c>
      <c r="AA87" s="311">
        <v>0</v>
      </c>
      <c r="AB87" s="311">
        <v>0</v>
      </c>
      <c r="AC87" s="311">
        <v>0</v>
      </c>
      <c r="AD87" s="311">
        <v>0</v>
      </c>
      <c r="AE87" s="311">
        <v>0</v>
      </c>
      <c r="AF87" s="311">
        <v>0</v>
      </c>
      <c r="AG87" s="311">
        <v>0</v>
      </c>
      <c r="AH87" s="311">
        <v>0</v>
      </c>
      <c r="AI87" s="311">
        <v>0</v>
      </c>
      <c r="AJ87" s="311">
        <v>0</v>
      </c>
      <c r="AK87" s="311">
        <v>2.3000000000000001E-4</v>
      </c>
      <c r="AL87" s="311">
        <v>2.3844155844155845E-4</v>
      </c>
      <c r="AM87" s="311">
        <v>2.961290322580645E-4</v>
      </c>
      <c r="AN87" s="311">
        <v>3.2677269230769226E-4</v>
      </c>
      <c r="AO87" s="311">
        <v>4.3963624203821638E-4</v>
      </c>
      <c r="AP87" s="311">
        <v>4.2518506329113911E-4</v>
      </c>
      <c r="AQ87" s="311">
        <v>3.9167037735849037E-4</v>
      </c>
      <c r="AR87" s="311">
        <v>4.4463712499999983E-4</v>
      </c>
      <c r="AS87" s="311">
        <v>4.1141795031055884E-4</v>
      </c>
      <c r="AT87" s="311">
        <v>9.6416444444444381E-4</v>
      </c>
      <c r="AU87" s="311">
        <v>1.3714138573619626E-3</v>
      </c>
      <c r="AV87" s="311">
        <v>1.1019894969512187E-3</v>
      </c>
      <c r="AW87" s="311">
        <v>1.9401880460772091E-3</v>
      </c>
      <c r="AX87" s="311">
        <v>3.5045732981927682E-3</v>
      </c>
      <c r="AY87" s="311">
        <v>5.0319111826347259E-3</v>
      </c>
      <c r="AZ87" s="311">
        <v>4.7469593303571386E-3</v>
      </c>
      <c r="BA87" s="311">
        <v>5.3526096307854373E-3</v>
      </c>
      <c r="BB87" s="311">
        <v>5.3117797499999996E-3</v>
      </c>
      <c r="BC87" s="311">
        <v>5.6818719736842112E-3</v>
      </c>
      <c r="BD87" s="311">
        <v>6.0745500368701352E-3</v>
      </c>
      <c r="BE87" s="312">
        <v>6.0353906757761441E-3</v>
      </c>
      <c r="BF87" s="285">
        <v>-9.1610899926126699E-3</v>
      </c>
      <c r="BG87" s="285">
        <v>0.20208810631244489</v>
      </c>
      <c r="BH87" s="285">
        <v>1.9032132055809206E-4</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3.2250000088654987E-4</v>
      </c>
      <c r="AD88" s="311">
        <v>1.2470000004380596E-3</v>
      </c>
      <c r="AE88" s="311">
        <v>1.2900000004172E-3</v>
      </c>
      <c r="AF88" s="311">
        <v>1.6770000002294602E-3</v>
      </c>
      <c r="AG88" s="311">
        <v>1.7200000002086002E-3</v>
      </c>
      <c r="AH88" s="311">
        <v>1.9554732030077275E-3</v>
      </c>
      <c r="AI88" s="311">
        <v>1.9704732030077277E-3</v>
      </c>
      <c r="AJ88" s="311">
        <v>2.2193862314558626E-3</v>
      </c>
      <c r="AK88" s="311">
        <v>1.2980000000000003E-3</v>
      </c>
      <c r="AL88" s="311">
        <v>1.4366103896103898E-3</v>
      </c>
      <c r="AM88" s="311">
        <v>1.5339483870967744E-3</v>
      </c>
      <c r="AN88" s="311">
        <v>1.4436923076923073E-3</v>
      </c>
      <c r="AO88" s="311">
        <v>1.5212292993630572E-3</v>
      </c>
      <c r="AP88" s="311">
        <v>1.5435569620253157E-3</v>
      </c>
      <c r="AQ88" s="311">
        <v>1.4510943396226414E-3</v>
      </c>
      <c r="AR88" s="311">
        <v>1.4831437499999997E-3</v>
      </c>
      <c r="AS88" s="311">
        <v>1.4093105590062105E-3</v>
      </c>
      <c r="AT88" s="311">
        <v>1.2476111111111106E-3</v>
      </c>
      <c r="AU88" s="311">
        <v>1.7487055214723917E-3</v>
      </c>
      <c r="AV88" s="311">
        <v>2.552487804878047E-3</v>
      </c>
      <c r="AW88" s="311">
        <v>2.8337454545454524E-3</v>
      </c>
      <c r="AX88" s="311">
        <v>2.7945726506947016E-3</v>
      </c>
      <c r="AY88" s="311">
        <v>2.396512987958252E-3</v>
      </c>
      <c r="AZ88" s="311">
        <v>2.3941668170474541E-3</v>
      </c>
      <c r="BA88" s="311">
        <v>2.5474155645425736E-3</v>
      </c>
      <c r="BB88" s="311">
        <v>2.6704586272710291E-3</v>
      </c>
      <c r="BC88" s="311">
        <v>2.9733447370596934E-3</v>
      </c>
      <c r="BD88" s="311">
        <v>4.2696497302268594E-3</v>
      </c>
      <c r="BE88" s="312">
        <v>4.9421525332973794E-3</v>
      </c>
      <c r="BF88" s="285">
        <v>0.15434513267143934</v>
      </c>
      <c r="BG88" s="285">
        <v>0.1309184816391249</v>
      </c>
      <c r="BH88" s="285">
        <v>1.5584691150349062E-4</v>
      </c>
    </row>
    <row r="89" spans="1:60" s="161" customFormat="1" x14ac:dyDescent="0.15">
      <c r="A89" s="163" t="s">
        <v>114</v>
      </c>
      <c r="B89" s="313">
        <v>0</v>
      </c>
      <c r="C89" s="313">
        <v>0</v>
      </c>
      <c r="D89" s="313">
        <v>0</v>
      </c>
      <c r="E89" s="313">
        <v>0</v>
      </c>
      <c r="F89" s="313">
        <v>0</v>
      </c>
      <c r="G89" s="313">
        <v>0</v>
      </c>
      <c r="H89" s="313">
        <v>1.64E-3</v>
      </c>
      <c r="I89" s="313">
        <v>1.6500000000000002E-3</v>
      </c>
      <c r="J89" s="313">
        <v>1.6999999999999999E-3</v>
      </c>
      <c r="K89" s="313">
        <v>1.7500000000000003E-3</v>
      </c>
      <c r="L89" s="313">
        <v>1.7200000000000002E-3</v>
      </c>
      <c r="M89" s="313">
        <v>1.8500000000000001E-3</v>
      </c>
      <c r="N89" s="313">
        <v>1.89E-3</v>
      </c>
      <c r="O89" s="313">
        <v>1.9499999999999999E-3</v>
      </c>
      <c r="P89" s="313">
        <v>2.0100000000000005E-3</v>
      </c>
      <c r="Q89" s="313">
        <v>2.0700000000000002E-3</v>
      </c>
      <c r="R89" s="313">
        <v>2.1800000000000001E-3</v>
      </c>
      <c r="S89" s="313">
        <v>2.3600000000000001E-3</v>
      </c>
      <c r="T89" s="313">
        <v>2.3E-3</v>
      </c>
      <c r="U89" s="313">
        <v>2.3400000000000001E-3</v>
      </c>
      <c r="V89" s="313">
        <v>2.6900000000000006E-3</v>
      </c>
      <c r="W89" s="313">
        <v>6.5900000000000004E-3</v>
      </c>
      <c r="X89" s="313">
        <v>6.579999999999999E-3</v>
      </c>
      <c r="Y89" s="313">
        <v>6.2599999999999999E-3</v>
      </c>
      <c r="Z89" s="313">
        <v>6.1699999999999993E-3</v>
      </c>
      <c r="AA89" s="313">
        <v>8.0800000000000004E-3</v>
      </c>
      <c r="AB89" s="313">
        <v>8.2400000000000008E-3</v>
      </c>
      <c r="AC89" s="313">
        <v>8.542500000886551E-3</v>
      </c>
      <c r="AD89" s="313">
        <v>9.4170000004380611E-3</v>
      </c>
      <c r="AE89" s="313">
        <v>8.4240000004172019E-3</v>
      </c>
      <c r="AF89" s="313">
        <v>1.0270000000229462E-2</v>
      </c>
      <c r="AG89" s="313">
        <v>1.2671930879318945E-2</v>
      </c>
      <c r="AH89" s="313">
        <v>1.3958404082118072E-2</v>
      </c>
      <c r="AI89" s="313">
        <v>1.7221492855965258E-2</v>
      </c>
      <c r="AJ89" s="313">
        <v>1.7159247989676552E-2</v>
      </c>
      <c r="AK89" s="313">
        <v>2.4565041578973601E-2</v>
      </c>
      <c r="AL89" s="313">
        <v>2.7479322898100442E-2</v>
      </c>
      <c r="AM89" s="313">
        <v>2.8891216593264196E-2</v>
      </c>
      <c r="AN89" s="313">
        <v>3.3130628000759187E-2</v>
      </c>
      <c r="AO89" s="313">
        <v>3.9059983035899151E-2</v>
      </c>
      <c r="AP89" s="313">
        <v>3.7872561386734262E-2</v>
      </c>
      <c r="AQ89" s="313">
        <v>4.512033451904101E-2</v>
      </c>
      <c r="AR89" s="313">
        <v>4.3077691306744242E-2</v>
      </c>
      <c r="AS89" s="313">
        <v>4.6328228805313239E-2</v>
      </c>
      <c r="AT89" s="313">
        <v>5.0763542288924185E-2</v>
      </c>
      <c r="AU89" s="313">
        <v>6.0051596821618758E-2</v>
      </c>
      <c r="AV89" s="313">
        <v>6.6406744723747288E-2</v>
      </c>
      <c r="AW89" s="313">
        <v>7.2557789311837276E-2</v>
      </c>
      <c r="AX89" s="313">
        <v>8.3376272125395681E-2</v>
      </c>
      <c r="AY89" s="313">
        <v>0.11646354454675167</v>
      </c>
      <c r="AZ89" s="313">
        <v>0.18154353625451822</v>
      </c>
      <c r="BA89" s="313">
        <v>0.21539231753738106</v>
      </c>
      <c r="BB89" s="313">
        <v>0.24509130571300305</v>
      </c>
      <c r="BC89" s="313">
        <v>0.28192288544123079</v>
      </c>
      <c r="BD89" s="313">
        <v>0.34147911327252317</v>
      </c>
      <c r="BE89" s="313">
        <v>0.37816811370113657</v>
      </c>
      <c r="BF89" s="286">
        <v>0.10441562259727299</v>
      </c>
      <c r="BG89" s="286">
        <v>0.20998844381424076</v>
      </c>
      <c r="BH89" s="286">
        <v>1.1925235441914008E-2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2.96E-3</v>
      </c>
      <c r="C91" s="311">
        <v>2.8400000000000005E-3</v>
      </c>
      <c r="D91" s="311">
        <v>2.8999999999999998E-3</v>
      </c>
      <c r="E91" s="311">
        <v>2.8200000000000005E-3</v>
      </c>
      <c r="F91" s="311">
        <v>2.8100000000000004E-3</v>
      </c>
      <c r="G91" s="311">
        <v>2.6099999999999999E-3</v>
      </c>
      <c r="H91" s="311">
        <v>2.6300000000000004E-3</v>
      </c>
      <c r="I91" s="311">
        <v>2.8000000000000004E-3</v>
      </c>
      <c r="J91" s="311">
        <v>3.3800000000000002E-3</v>
      </c>
      <c r="K91" s="311">
        <v>4.2900000000000004E-3</v>
      </c>
      <c r="L91" s="311">
        <v>4.8899999999999994E-3</v>
      </c>
      <c r="M91" s="311">
        <v>4.8399999999999997E-3</v>
      </c>
      <c r="N91" s="311">
        <v>4.2900000000000004E-3</v>
      </c>
      <c r="O91" s="311">
        <v>4.0499999999999998E-3</v>
      </c>
      <c r="P91" s="311">
        <v>4.1799999999999997E-3</v>
      </c>
      <c r="Q91" s="311">
        <v>3.8500000000000001E-3</v>
      </c>
      <c r="R91" s="311">
        <v>4.0400000000000002E-3</v>
      </c>
      <c r="S91" s="311">
        <v>5.1600000000000014E-3</v>
      </c>
      <c r="T91" s="311">
        <v>4.3099999999999996E-3</v>
      </c>
      <c r="U91" s="311">
        <v>4.4099999999999999E-3</v>
      </c>
      <c r="V91" s="311">
        <v>4.5600000000000007E-3</v>
      </c>
      <c r="W91" s="311">
        <v>4.5999999999999999E-3</v>
      </c>
      <c r="X91" s="311">
        <v>4.7000000000000002E-3</v>
      </c>
      <c r="Y91" s="311">
        <v>7.3099999999999997E-3</v>
      </c>
      <c r="Z91" s="311">
        <v>8.0999999999999996E-3</v>
      </c>
      <c r="AA91" s="311">
        <v>7.5950000000000011E-3</v>
      </c>
      <c r="AB91" s="311">
        <v>7.2495000000000007E-3</v>
      </c>
      <c r="AC91" s="311">
        <v>6.8210000000000007E-3</v>
      </c>
      <c r="AD91" s="311">
        <v>6.8660000000000006E-3</v>
      </c>
      <c r="AE91" s="311">
        <v>7.1940000000000007E-3</v>
      </c>
      <c r="AF91" s="311">
        <v>8.5365000000000007E-3</v>
      </c>
      <c r="AG91" s="311">
        <v>9.7909999999999994E-3</v>
      </c>
      <c r="AH91" s="311">
        <v>1.0351500000000001E-2</v>
      </c>
      <c r="AI91" s="311">
        <v>1.1346E-2</v>
      </c>
      <c r="AJ91" s="311">
        <v>1.2171000000000001E-2</v>
      </c>
      <c r="AK91" s="311">
        <v>1.2941822246066177E-2</v>
      </c>
      <c r="AL91" s="311">
        <v>1.4028383477637055E-2</v>
      </c>
      <c r="AM91" s="311">
        <v>2.1089930676069263E-2</v>
      </c>
      <c r="AN91" s="311">
        <v>2.6671650131885011E-2</v>
      </c>
      <c r="AO91" s="311">
        <v>3.7809138367532066E-2</v>
      </c>
      <c r="AP91" s="311">
        <v>5.300668042879414E-2</v>
      </c>
      <c r="AQ91" s="311">
        <v>6.2875489883441438E-2</v>
      </c>
      <c r="AR91" s="311">
        <v>7.3960183578317767E-2</v>
      </c>
      <c r="AS91" s="311">
        <v>7.5416218551987851E-2</v>
      </c>
      <c r="AT91" s="311">
        <v>7.6629813332779961E-2</v>
      </c>
      <c r="AU91" s="311">
        <v>8.6866982592606126E-2</v>
      </c>
      <c r="AV91" s="311">
        <v>0.11267579117427097</v>
      </c>
      <c r="AW91" s="311">
        <v>0.13198615325236013</v>
      </c>
      <c r="AX91" s="311">
        <v>0.16275329288610504</v>
      </c>
      <c r="AY91" s="311">
        <v>0.1803633317999582</v>
      </c>
      <c r="AZ91" s="311">
        <v>0.20714544728692999</v>
      </c>
      <c r="BA91" s="311">
        <v>0.22647036794307304</v>
      </c>
      <c r="BB91" s="311">
        <v>0.23851565828414081</v>
      </c>
      <c r="BC91" s="311">
        <v>0.29399559173940648</v>
      </c>
      <c r="BD91" s="311">
        <v>0.37321824527169456</v>
      </c>
      <c r="BE91" s="312">
        <v>0.44860850301191069</v>
      </c>
      <c r="BF91" s="285">
        <v>0.19871630711366661</v>
      </c>
      <c r="BG91" s="285">
        <v>0.17153835059635947</v>
      </c>
      <c r="BH91" s="285">
        <v>1.4146517979274957E-2</v>
      </c>
    </row>
    <row r="92" spans="1:60" x14ac:dyDescent="0.15">
      <c r="A92" s="162" t="s">
        <v>112</v>
      </c>
      <c r="B92" s="311">
        <v>0</v>
      </c>
      <c r="C92" s="311">
        <v>0</v>
      </c>
      <c r="D92" s="311">
        <v>0</v>
      </c>
      <c r="E92" s="311">
        <v>0</v>
      </c>
      <c r="F92" s="311">
        <v>0</v>
      </c>
      <c r="G92" s="311">
        <v>0</v>
      </c>
      <c r="H92" s="311">
        <v>0</v>
      </c>
      <c r="I92" s="311">
        <v>0</v>
      </c>
      <c r="J92" s="311">
        <v>0</v>
      </c>
      <c r="K92" s="311">
        <v>0</v>
      </c>
      <c r="L92" s="311">
        <v>0</v>
      </c>
      <c r="M92" s="311">
        <v>0</v>
      </c>
      <c r="N92" s="311">
        <v>0</v>
      </c>
      <c r="O92" s="311">
        <v>0</v>
      </c>
      <c r="P92" s="311">
        <v>0</v>
      </c>
      <c r="Q92" s="311">
        <v>0</v>
      </c>
      <c r="R92" s="311">
        <v>0</v>
      </c>
      <c r="S92" s="311">
        <v>0</v>
      </c>
      <c r="T92" s="311">
        <v>0</v>
      </c>
      <c r="U92" s="311">
        <v>0</v>
      </c>
      <c r="V92" s="311">
        <v>0</v>
      </c>
      <c r="W92" s="311">
        <v>0</v>
      </c>
      <c r="X92" s="311">
        <v>0</v>
      </c>
      <c r="Y92" s="311">
        <v>0</v>
      </c>
      <c r="Z92" s="311">
        <v>0</v>
      </c>
      <c r="AA92" s="311">
        <v>0</v>
      </c>
      <c r="AB92" s="311">
        <v>0</v>
      </c>
      <c r="AC92" s="311">
        <v>0</v>
      </c>
      <c r="AD92" s="311">
        <v>0</v>
      </c>
      <c r="AE92" s="311">
        <v>0</v>
      </c>
      <c r="AF92" s="311">
        <v>0</v>
      </c>
      <c r="AG92" s="311">
        <v>0</v>
      </c>
      <c r="AH92" s="311">
        <v>0</v>
      </c>
      <c r="AI92" s="311">
        <v>0</v>
      </c>
      <c r="AJ92" s="311">
        <v>0</v>
      </c>
      <c r="AK92" s="311">
        <v>0</v>
      </c>
      <c r="AL92" s="311">
        <v>0</v>
      </c>
      <c r="AM92" s="311">
        <v>9.8709677419354829E-7</v>
      </c>
      <c r="AN92" s="311">
        <v>8.8269230769230766E-6</v>
      </c>
      <c r="AO92" s="311">
        <v>1.8515923566878975E-5</v>
      </c>
      <c r="AP92" s="311">
        <v>3.2924050632911382E-5</v>
      </c>
      <c r="AQ92" s="311">
        <v>6.7358490566037717E-5</v>
      </c>
      <c r="AR92" s="311">
        <v>1.0136249999999996E-4</v>
      </c>
      <c r="AS92" s="311">
        <v>1.7200621118012413E-4</v>
      </c>
      <c r="AT92" s="311">
        <v>2.9466666666666649E-4</v>
      </c>
      <c r="AU92" s="311">
        <v>4.8246625766871126E-4</v>
      </c>
      <c r="AV92" s="311">
        <v>6.2039634146341424E-4</v>
      </c>
      <c r="AW92" s="311">
        <v>9.2727272727272656E-4</v>
      </c>
      <c r="AX92" s="311">
        <v>1.287015722891565E-3</v>
      </c>
      <c r="AY92" s="311">
        <v>1.6311723952095799E-3</v>
      </c>
      <c r="AZ92" s="311">
        <v>1.8774557142857123E-3</v>
      </c>
      <c r="BA92" s="311">
        <v>2.0637527218934889E-3</v>
      </c>
      <c r="BB92" s="311">
        <v>2.3518709999999997E-3</v>
      </c>
      <c r="BC92" s="311">
        <v>2.5323378947368414E-3</v>
      </c>
      <c r="BD92" s="311">
        <v>3.1841252474034184E-3</v>
      </c>
      <c r="BE92" s="312">
        <v>3.7382903618173365E-3</v>
      </c>
      <c r="BF92" s="285">
        <v>0.17083222676780729</v>
      </c>
      <c r="BG92" s="285">
        <v>0.2687203713080959</v>
      </c>
      <c r="BH92" s="285">
        <v>1.1788406028896682E-4</v>
      </c>
    </row>
    <row r="93" spans="1:60" x14ac:dyDescent="0.15">
      <c r="A93" s="162" t="s">
        <v>110</v>
      </c>
      <c r="B93" s="311">
        <v>0</v>
      </c>
      <c r="C93" s="311">
        <v>0</v>
      </c>
      <c r="D93" s="311">
        <v>0</v>
      </c>
      <c r="E93" s="311">
        <v>0</v>
      </c>
      <c r="F93" s="311">
        <v>0</v>
      </c>
      <c r="G93" s="311">
        <v>0</v>
      </c>
      <c r="H93" s="311">
        <v>0</v>
      </c>
      <c r="I93" s="311">
        <v>0</v>
      </c>
      <c r="J93" s="311">
        <v>0</v>
      </c>
      <c r="K93" s="311">
        <v>0</v>
      </c>
      <c r="L93" s="311">
        <v>0</v>
      </c>
      <c r="M93" s="311">
        <v>0</v>
      </c>
      <c r="N93" s="311">
        <v>0</v>
      </c>
      <c r="O93" s="311">
        <v>0</v>
      </c>
      <c r="P93" s="311">
        <v>0</v>
      </c>
      <c r="Q93" s="311">
        <v>0</v>
      </c>
      <c r="R93" s="311">
        <v>0</v>
      </c>
      <c r="S93" s="311">
        <v>0</v>
      </c>
      <c r="T93" s="311">
        <v>0</v>
      </c>
      <c r="U93" s="311">
        <v>0</v>
      </c>
      <c r="V93" s="311">
        <v>0</v>
      </c>
      <c r="W93" s="311">
        <v>0</v>
      </c>
      <c r="X93" s="311">
        <v>0</v>
      </c>
      <c r="Y93" s="311">
        <v>0</v>
      </c>
      <c r="Z93" s="311">
        <v>0</v>
      </c>
      <c r="AA93" s="311">
        <v>6.8020202020202026E-4</v>
      </c>
      <c r="AB93" s="311">
        <v>7.5090909090909104E-4</v>
      </c>
      <c r="AC93" s="311">
        <v>2.4731313131313134E-3</v>
      </c>
      <c r="AD93" s="311">
        <v>3.3312121212121216E-3</v>
      </c>
      <c r="AE93" s="311">
        <v>8.4883838383838402E-3</v>
      </c>
      <c r="AF93" s="311">
        <v>3.637161616161616E-2</v>
      </c>
      <c r="AG93" s="311">
        <v>1.6359393939393941E-2</v>
      </c>
      <c r="AH93" s="311">
        <v>2.9309797979797981E-2</v>
      </c>
      <c r="AI93" s="311">
        <v>2.8495555555555562E-2</v>
      </c>
      <c r="AJ93" s="311">
        <v>3.0107373737373742E-2</v>
      </c>
      <c r="AK93" s="311">
        <v>3.1488989898989898E-2</v>
      </c>
      <c r="AL93" s="311">
        <v>3.2827361275088542E-2</v>
      </c>
      <c r="AM93" s="311">
        <v>3.9990696195946474E-2</v>
      </c>
      <c r="AN93" s="311">
        <v>5.2168390185675796E-2</v>
      </c>
      <c r="AO93" s="311">
        <v>5.912983329873843E-2</v>
      </c>
      <c r="AP93" s="311">
        <v>0.10111407314082055</v>
      </c>
      <c r="AQ93" s="311">
        <v>0.14852669576303451</v>
      </c>
      <c r="AR93" s="311">
        <v>0.19451474954796766</v>
      </c>
      <c r="AS93" s="311">
        <v>0.32700498997189825</v>
      </c>
      <c r="AT93" s="311">
        <v>0.53157593332518283</v>
      </c>
      <c r="AU93" s="311">
        <v>0.77478840630781365</v>
      </c>
      <c r="AV93" s="311">
        <v>1.0517845992386055</v>
      </c>
      <c r="AW93" s="311">
        <v>1.3600291094747374</v>
      </c>
      <c r="AX93" s="311">
        <v>1.8058316194104818</v>
      </c>
      <c r="AY93" s="311">
        <v>2.2349050697379256</v>
      </c>
      <c r="AZ93" s="311">
        <v>2.639944704470262</v>
      </c>
      <c r="BA93" s="311">
        <v>3.4448661406117358</v>
      </c>
      <c r="BB93" s="311">
        <v>4.6107609000154541</v>
      </c>
      <c r="BC93" s="311">
        <v>5.8148284436380671</v>
      </c>
      <c r="BD93" s="311">
        <v>6.7508078340928188</v>
      </c>
      <c r="BE93" s="312">
        <v>7.7913608217936883</v>
      </c>
      <c r="BF93" s="285">
        <v>0.15098416984343666</v>
      </c>
      <c r="BG93" s="285">
        <v>0.28937440092198008</v>
      </c>
      <c r="BH93" s="285">
        <v>0.24569446456880137</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6.678113207547167E-6</v>
      </c>
      <c r="AR94" s="311">
        <v>8.2715624999999962E-6</v>
      </c>
      <c r="AS94" s="311">
        <v>7.6690062111801202E-6</v>
      </c>
      <c r="AT94" s="311">
        <v>1.0379444444444438E-5</v>
      </c>
      <c r="AU94" s="311">
        <v>5.3278965023934336E-4</v>
      </c>
      <c r="AV94" s="311">
        <v>1.5158088903193265E-3</v>
      </c>
      <c r="AW94" s="311">
        <v>5.8952918803938494E-4</v>
      </c>
      <c r="AX94" s="311">
        <v>9.2343981436721447E-4</v>
      </c>
      <c r="AY94" s="311">
        <v>7.1947215796828372E-4</v>
      </c>
      <c r="AZ94" s="311">
        <v>7.665018622362769E-4</v>
      </c>
      <c r="BA94" s="311">
        <v>7.5571293041971606E-4</v>
      </c>
      <c r="BB94" s="311">
        <v>8.7729877805182955E-4</v>
      </c>
      <c r="BC94" s="311">
        <v>8.2493783351632354E-4</v>
      </c>
      <c r="BD94" s="311">
        <v>8.9108352104545817E-4</v>
      </c>
      <c r="BE94" s="312">
        <v>1.2911745914151959E-3</v>
      </c>
      <c r="BF94" s="285">
        <v>0.44503490590239658</v>
      </c>
      <c r="BG94" s="285">
        <v>0.56089766290158583</v>
      </c>
      <c r="BH94" s="285">
        <v>4.0716180030482182E-5</v>
      </c>
    </row>
    <row r="95" spans="1:60" x14ac:dyDescent="0.15">
      <c r="A95" s="162" t="s">
        <v>108</v>
      </c>
      <c r="B95" s="311">
        <v>0</v>
      </c>
      <c r="C95" s="311">
        <v>0</v>
      </c>
      <c r="D95" s="311">
        <v>0</v>
      </c>
      <c r="E95" s="311">
        <v>0</v>
      </c>
      <c r="F95" s="311">
        <v>0</v>
      </c>
      <c r="G95" s="311">
        <v>0</v>
      </c>
      <c r="H95" s="311">
        <v>0</v>
      </c>
      <c r="I95" s="311">
        <v>0</v>
      </c>
      <c r="J95" s="311">
        <v>0</v>
      </c>
      <c r="K95" s="311">
        <v>0</v>
      </c>
      <c r="L95" s="311">
        <v>0</v>
      </c>
      <c r="M95" s="311">
        <v>0</v>
      </c>
      <c r="N95" s="311">
        <v>0</v>
      </c>
      <c r="O95" s="311">
        <v>0</v>
      </c>
      <c r="P95" s="311">
        <v>0</v>
      </c>
      <c r="Q95" s="311">
        <v>0</v>
      </c>
      <c r="R95" s="311">
        <v>0</v>
      </c>
      <c r="S95" s="311">
        <v>0</v>
      </c>
      <c r="T95" s="311">
        <v>0</v>
      </c>
      <c r="U95" s="311">
        <v>0</v>
      </c>
      <c r="V95" s="311">
        <v>0</v>
      </c>
      <c r="W95" s="311">
        <v>0</v>
      </c>
      <c r="X95" s="311">
        <v>0</v>
      </c>
      <c r="Y95" s="311">
        <v>0</v>
      </c>
      <c r="Z95" s="311">
        <v>0</v>
      </c>
      <c r="AA95" s="311">
        <v>6.7889366639366634E-4</v>
      </c>
      <c r="AB95" s="311">
        <v>2.0798132132132134E-3</v>
      </c>
      <c r="AC95" s="311">
        <v>2.0786189189189188E-3</v>
      </c>
      <c r="AD95" s="311">
        <v>3.4681954954954948E-3</v>
      </c>
      <c r="AE95" s="311">
        <v>5.7156528528528533E-3</v>
      </c>
      <c r="AF95" s="311">
        <v>1.0612751460551463E-2</v>
      </c>
      <c r="AG95" s="311">
        <v>1.6405892547092543E-2</v>
      </c>
      <c r="AH95" s="311">
        <v>1.9757272727272727E-2</v>
      </c>
      <c r="AI95" s="311">
        <v>2.3775883838383832E-2</v>
      </c>
      <c r="AJ95" s="311">
        <v>3.1381394348894344E-2</v>
      </c>
      <c r="AK95" s="311">
        <v>3.2751495358995353E-2</v>
      </c>
      <c r="AL95" s="311">
        <v>4.1382138864513862E-2</v>
      </c>
      <c r="AM95" s="311">
        <v>7.2620906848577721E-2</v>
      </c>
      <c r="AN95" s="311">
        <v>8.0980583803474865E-2</v>
      </c>
      <c r="AO95" s="311">
        <v>0.1146410616495242</v>
      </c>
      <c r="AP95" s="311">
        <v>0.12730997406961367</v>
      </c>
      <c r="AQ95" s="311">
        <v>0.1755961293093859</v>
      </c>
      <c r="AR95" s="311">
        <v>0.21876515408882621</v>
      </c>
      <c r="AS95" s="311">
        <v>0.26294097751644102</v>
      </c>
      <c r="AT95" s="311">
        <v>0.29615100127293054</v>
      </c>
      <c r="AU95" s="311">
        <v>0.35740973524689812</v>
      </c>
      <c r="AV95" s="311">
        <v>0.43605841032312154</v>
      </c>
      <c r="AW95" s="311">
        <v>0.50218903582421448</v>
      </c>
      <c r="AX95" s="311">
        <v>0.55876786800366673</v>
      </c>
      <c r="AY95" s="311">
        <v>0.62645583533114824</v>
      </c>
      <c r="AZ95" s="311">
        <v>0.64503537724902915</v>
      </c>
      <c r="BA95" s="311">
        <v>0.78500889446853872</v>
      </c>
      <c r="BB95" s="311">
        <v>0.94655086654675158</v>
      </c>
      <c r="BC95" s="311">
        <v>1.1817699183657402</v>
      </c>
      <c r="BD95" s="311">
        <v>1.3260031933814473</v>
      </c>
      <c r="BE95" s="312">
        <v>1.4305812690127198</v>
      </c>
      <c r="BF95" s="285">
        <v>7.5919412669525288E-2</v>
      </c>
      <c r="BG95" s="285">
        <v>0.16172446797945517</v>
      </c>
      <c r="BH95" s="285">
        <v>4.5112260483313009E-2</v>
      </c>
    </row>
    <row r="96" spans="1:60" x14ac:dyDescent="0.15">
      <c r="A96" s="162" t="s">
        <v>107</v>
      </c>
      <c r="B96" s="311">
        <v>0</v>
      </c>
      <c r="C96" s="311">
        <v>0</v>
      </c>
      <c r="D96" s="311">
        <v>0</v>
      </c>
      <c r="E96" s="311">
        <v>0</v>
      </c>
      <c r="F96" s="311">
        <v>0</v>
      </c>
      <c r="G96" s="311">
        <v>0</v>
      </c>
      <c r="H96" s="311">
        <v>0</v>
      </c>
      <c r="I96" s="311">
        <v>0</v>
      </c>
      <c r="J96" s="311">
        <v>0</v>
      </c>
      <c r="K96" s="311">
        <v>0</v>
      </c>
      <c r="L96" s="311">
        <v>0</v>
      </c>
      <c r="M96" s="311">
        <v>0</v>
      </c>
      <c r="N96" s="311">
        <v>0</v>
      </c>
      <c r="O96" s="311">
        <v>0</v>
      </c>
      <c r="P96" s="311">
        <v>0</v>
      </c>
      <c r="Q96" s="311">
        <v>0</v>
      </c>
      <c r="R96" s="311">
        <v>0</v>
      </c>
      <c r="S96" s="311">
        <v>0</v>
      </c>
      <c r="T96" s="311">
        <v>0</v>
      </c>
      <c r="U96" s="311">
        <v>0</v>
      </c>
      <c r="V96" s="311">
        <v>0</v>
      </c>
      <c r="W96" s="311">
        <v>0</v>
      </c>
      <c r="X96" s="311">
        <v>0</v>
      </c>
      <c r="Y96" s="311">
        <v>0</v>
      </c>
      <c r="Z96" s="311">
        <v>0</v>
      </c>
      <c r="AA96" s="311">
        <v>1.12742E-2</v>
      </c>
      <c r="AB96" s="311">
        <v>1.0514599999999999E-2</v>
      </c>
      <c r="AC96" s="311">
        <v>1.0857399999999998E-2</v>
      </c>
      <c r="AD96" s="311">
        <v>1.0919700000000001E-2</v>
      </c>
      <c r="AE96" s="311">
        <v>1.6039100000000001E-2</v>
      </c>
      <c r="AF96" s="311">
        <v>2.2125300000000004E-2</v>
      </c>
      <c r="AG96" s="311">
        <v>2.34287E-2</v>
      </c>
      <c r="AH96" s="311">
        <v>2.72838E-2</v>
      </c>
      <c r="AI96" s="311">
        <v>3.2865000000000005E-2</v>
      </c>
      <c r="AJ96" s="311">
        <v>3.9407299999999992E-2</v>
      </c>
      <c r="AK96" s="311">
        <v>4.8724000000000003E-2</v>
      </c>
      <c r="AL96" s="311">
        <v>5.9954142857142866E-2</v>
      </c>
      <c r="AM96" s="311">
        <v>6.4050243236748697E-2</v>
      </c>
      <c r="AN96" s="311">
        <v>6.4690420685955582E-2</v>
      </c>
      <c r="AO96" s="311">
        <v>6.7849446989180565E-2</v>
      </c>
      <c r="AP96" s="311">
        <v>6.7742607889392653E-2</v>
      </c>
      <c r="AQ96" s="311">
        <v>6.7501091937344715E-2</v>
      </c>
      <c r="AR96" s="311">
        <v>7.1594458914103223E-2</v>
      </c>
      <c r="AS96" s="311">
        <v>8.3474633797708947E-2</v>
      </c>
      <c r="AT96" s="311">
        <v>9.5844203060572272E-2</v>
      </c>
      <c r="AU96" s="311">
        <v>9.9019202751586294E-2</v>
      </c>
      <c r="AV96" s="311">
        <v>0.10339840852892049</v>
      </c>
      <c r="AW96" s="311">
        <v>0.11397637682709383</v>
      </c>
      <c r="AX96" s="311">
        <v>0.1246213207484398</v>
      </c>
      <c r="AY96" s="311">
        <v>0.15613640641171217</v>
      </c>
      <c r="AZ96" s="311">
        <v>0.12722255159689899</v>
      </c>
      <c r="BA96" s="311">
        <v>0.20134044874673793</v>
      </c>
      <c r="BB96" s="311">
        <v>0.20540050766785284</v>
      </c>
      <c r="BC96" s="311">
        <v>0.25624547807100428</v>
      </c>
      <c r="BD96" s="311">
        <v>0.34609414312267672</v>
      </c>
      <c r="BE96" s="312">
        <v>0.36885541113246234</v>
      </c>
      <c r="BF96" s="285">
        <v>6.2854188007203771E-2</v>
      </c>
      <c r="BG96" s="285">
        <v>0.13700621849010441</v>
      </c>
      <c r="BH96" s="285">
        <v>1.1631566656238112E-2</v>
      </c>
    </row>
    <row r="97" spans="1:60" x14ac:dyDescent="0.15">
      <c r="A97" s="162" t="s">
        <v>106</v>
      </c>
      <c r="B97" s="311">
        <v>0</v>
      </c>
      <c r="C97" s="311">
        <v>0</v>
      </c>
      <c r="D97" s="311">
        <v>0</v>
      </c>
      <c r="E97" s="311">
        <v>0</v>
      </c>
      <c r="F97" s="311">
        <v>0</v>
      </c>
      <c r="G97" s="311">
        <v>2.4270400000000001E-3</v>
      </c>
      <c r="H97" s="311">
        <v>2.3561099999999998E-3</v>
      </c>
      <c r="I97" s="311">
        <v>2.48591E-3</v>
      </c>
      <c r="J97" s="311">
        <v>2.5399799999999998E-3</v>
      </c>
      <c r="K97" s="311">
        <v>3.0754700000000003E-3</v>
      </c>
      <c r="L97" s="311">
        <v>3.7850700000000006E-3</v>
      </c>
      <c r="M97" s="311">
        <v>3.6755300000000002E-3</v>
      </c>
      <c r="N97" s="311">
        <v>5.3377400000000005E-3</v>
      </c>
      <c r="O97" s="311">
        <v>8.2764400000000012E-3</v>
      </c>
      <c r="P97" s="311">
        <v>1.099732E-2</v>
      </c>
      <c r="Q97" s="311">
        <v>1.0914400000000003E-2</v>
      </c>
      <c r="R97" s="311">
        <v>1.136527E-2</v>
      </c>
      <c r="S97" s="311">
        <v>9.8707670000000011E-2</v>
      </c>
      <c r="T97" s="311">
        <v>0.11030233</v>
      </c>
      <c r="U97" s="311">
        <v>0.12119022999999998</v>
      </c>
      <c r="V97" s="311">
        <v>0.12699479</v>
      </c>
      <c r="W97" s="311">
        <v>0.13803359000000001</v>
      </c>
      <c r="X97" s="311">
        <v>0.14792468</v>
      </c>
      <c r="Y97" s="311">
        <v>0.15986553000000001</v>
      </c>
      <c r="Z97" s="311">
        <v>0.17046979000000001</v>
      </c>
      <c r="AA97" s="311">
        <v>0.11341126</v>
      </c>
      <c r="AB97" s="311">
        <v>0.11651857</v>
      </c>
      <c r="AC97" s="311">
        <v>0.11860617000000001</v>
      </c>
      <c r="AD97" s="311">
        <v>0.11582831595959596</v>
      </c>
      <c r="AE97" s="311">
        <v>0.13502493595959597</v>
      </c>
      <c r="AF97" s="311">
        <v>0.14335605595959597</v>
      </c>
      <c r="AG97" s="311">
        <v>0.15304106191919192</v>
      </c>
      <c r="AH97" s="311">
        <v>0.16534889441850009</v>
      </c>
      <c r="AI97" s="311">
        <v>0.16322945957070709</v>
      </c>
      <c r="AJ97" s="311">
        <v>0.16741198636363638</v>
      </c>
      <c r="AK97" s="311">
        <v>0.16564143719178082</v>
      </c>
      <c r="AL97" s="311">
        <v>0.166715150684042</v>
      </c>
      <c r="AM97" s="311">
        <v>0.17814066387096772</v>
      </c>
      <c r="AN97" s="311">
        <v>0.19284296538461537</v>
      </c>
      <c r="AO97" s="311">
        <v>0.2023603154689817</v>
      </c>
      <c r="AP97" s="311">
        <v>0.2442779443742413</v>
      </c>
      <c r="AQ97" s="311">
        <v>0.24707633221251021</v>
      </c>
      <c r="AR97" s="311">
        <v>0.26093532763482363</v>
      </c>
      <c r="AS97" s="311">
        <v>0.25537424031040262</v>
      </c>
      <c r="AT97" s="311">
        <v>0.25361491869911135</v>
      </c>
      <c r="AU97" s="311">
        <v>0.28551284300315311</v>
      </c>
      <c r="AV97" s="311">
        <v>0.29748630031964673</v>
      </c>
      <c r="AW97" s="311">
        <v>0.32568669563304653</v>
      </c>
      <c r="AX97" s="311">
        <v>0.3892199067344585</v>
      </c>
      <c r="AY97" s="311">
        <v>0.48925431285644222</v>
      </c>
      <c r="AZ97" s="311">
        <v>0.63514274325679154</v>
      </c>
      <c r="BA97" s="311">
        <v>0.6705190353925532</v>
      </c>
      <c r="BB97" s="311">
        <v>0.80425416830129459</v>
      </c>
      <c r="BC97" s="311">
        <v>0.90082753853502251</v>
      </c>
      <c r="BD97" s="311">
        <v>1.0084442746395392</v>
      </c>
      <c r="BE97" s="312">
        <v>1.1319431244863651</v>
      </c>
      <c r="BF97" s="285">
        <v>0.11939788057458989</v>
      </c>
      <c r="BG97" s="285">
        <v>0.14801539164868904</v>
      </c>
      <c r="BH97" s="285">
        <v>3.5694940364600899E-2</v>
      </c>
    </row>
    <row r="98" spans="1:60" x14ac:dyDescent="0.15">
      <c r="A98" s="162" t="s">
        <v>105</v>
      </c>
      <c r="B98" s="311">
        <v>0</v>
      </c>
      <c r="C98" s="311">
        <v>0</v>
      </c>
      <c r="D98" s="311">
        <v>0</v>
      </c>
      <c r="E98" s="311">
        <v>0</v>
      </c>
      <c r="F98" s="311">
        <v>0</v>
      </c>
      <c r="G98" s="311">
        <v>0</v>
      </c>
      <c r="H98" s="311">
        <v>0</v>
      </c>
      <c r="I98" s="311">
        <v>0</v>
      </c>
      <c r="J98" s="311">
        <v>0</v>
      </c>
      <c r="K98" s="311">
        <v>0</v>
      </c>
      <c r="L98" s="311">
        <v>0</v>
      </c>
      <c r="M98" s="311">
        <v>0</v>
      </c>
      <c r="N98" s="311">
        <v>0</v>
      </c>
      <c r="O98" s="311">
        <v>0</v>
      </c>
      <c r="P98" s="311">
        <v>0</v>
      </c>
      <c r="Q98" s="311">
        <v>0</v>
      </c>
      <c r="R98" s="311">
        <v>0</v>
      </c>
      <c r="S98" s="311">
        <v>0</v>
      </c>
      <c r="T98" s="311">
        <v>0</v>
      </c>
      <c r="U98" s="311">
        <v>0</v>
      </c>
      <c r="V98" s="311">
        <v>0</v>
      </c>
      <c r="W98" s="311">
        <v>0</v>
      </c>
      <c r="X98" s="311">
        <v>0</v>
      </c>
      <c r="Y98" s="311">
        <v>0</v>
      </c>
      <c r="Z98" s="311">
        <v>0</v>
      </c>
      <c r="AA98" s="311">
        <v>0</v>
      </c>
      <c r="AB98" s="311">
        <v>0</v>
      </c>
      <c r="AC98" s="311">
        <v>0</v>
      </c>
      <c r="AD98" s="311">
        <v>0</v>
      </c>
      <c r="AE98" s="311">
        <v>0</v>
      </c>
      <c r="AF98" s="311">
        <v>0</v>
      </c>
      <c r="AG98" s="311">
        <v>0</v>
      </c>
      <c r="AH98" s="311">
        <v>0</v>
      </c>
      <c r="AI98" s="311">
        <v>0</v>
      </c>
      <c r="AJ98" s="311">
        <v>0</v>
      </c>
      <c r="AK98" s="311">
        <v>5.7090300000000004E-3</v>
      </c>
      <c r="AL98" s="311">
        <v>5.70366116883117E-3</v>
      </c>
      <c r="AM98" s="311">
        <v>3.9918193548387102E-3</v>
      </c>
      <c r="AN98" s="311">
        <v>4.0849038461538457E-3</v>
      </c>
      <c r="AO98" s="311">
        <v>5.6167566878980862E-3</v>
      </c>
      <c r="AP98" s="311">
        <v>5.7374999999999978E-3</v>
      </c>
      <c r="AQ98" s="311">
        <v>6.2631818867924507E-3</v>
      </c>
      <c r="AR98" s="311">
        <v>8.5603293124999966E-3</v>
      </c>
      <c r="AS98" s="311">
        <v>9.3477039130434748E-3</v>
      </c>
      <c r="AT98" s="311">
        <v>1.3344586666666658E-2</v>
      </c>
      <c r="AU98" s="311">
        <v>1.1854726288343552E-2</v>
      </c>
      <c r="AV98" s="311">
        <v>1.5348235591463403E-2</v>
      </c>
      <c r="AW98" s="311">
        <v>1.8801014981818173E-2</v>
      </c>
      <c r="AX98" s="311">
        <v>1.9337141084337338E-2</v>
      </c>
      <c r="AY98" s="311">
        <v>2.0980742514970053E-2</v>
      </c>
      <c r="AZ98" s="311">
        <v>2.5601474285714278E-2</v>
      </c>
      <c r="BA98" s="311">
        <v>2.5962742248520701E-2</v>
      </c>
      <c r="BB98" s="311">
        <v>2.571236E-2</v>
      </c>
      <c r="BC98" s="311">
        <v>3.5984871578947371E-2</v>
      </c>
      <c r="BD98" s="311">
        <v>4.2425660658276902E-2</v>
      </c>
      <c r="BE98" s="312">
        <v>4.4828634599368561E-2</v>
      </c>
      <c r="BF98" s="285">
        <v>5.3752641620956387E-2</v>
      </c>
      <c r="BG98" s="285">
        <v>0.12261889785508262</v>
      </c>
      <c r="BH98" s="285">
        <v>1.4136359009884335E-3</v>
      </c>
    </row>
    <row r="99" spans="1:60" x14ac:dyDescent="0.15">
      <c r="A99" s="162" t="s">
        <v>104</v>
      </c>
      <c r="B99" s="311">
        <v>1.3480000000000002E-2</v>
      </c>
      <c r="C99" s="311">
        <v>1.359E-2</v>
      </c>
      <c r="D99" s="311">
        <v>1.1340000000000001E-2</v>
      </c>
      <c r="E99" s="311">
        <v>1.295E-2</v>
      </c>
      <c r="F99" s="311">
        <v>1.3269999999999999E-2</v>
      </c>
      <c r="G99" s="311">
        <v>1.2730000000000002E-2</v>
      </c>
      <c r="H99" s="311">
        <v>1.2560000000000002E-2</v>
      </c>
      <c r="I99" s="311">
        <v>1.2570000000000001E-2</v>
      </c>
      <c r="J99" s="311">
        <v>1.2430000000000002E-2</v>
      </c>
      <c r="K99" s="311">
        <v>1.7597221052631579E-2</v>
      </c>
      <c r="L99" s="311">
        <v>1.7868273684210526E-2</v>
      </c>
      <c r="M99" s="311">
        <v>1.7355115789473685E-2</v>
      </c>
      <c r="N99" s="311">
        <v>1.6586694736842107E-2</v>
      </c>
      <c r="O99" s="311">
        <v>1.6818273684210527E-2</v>
      </c>
      <c r="P99" s="311">
        <v>1.5582484210526316E-2</v>
      </c>
      <c r="Q99" s="311">
        <v>1.6521431578947369E-2</v>
      </c>
      <c r="R99" s="311">
        <v>1.6192484210526319E-2</v>
      </c>
      <c r="S99" s="311">
        <v>1.6489852631578948E-2</v>
      </c>
      <c r="T99" s="311">
        <v>1.6670484210526318E-2</v>
      </c>
      <c r="U99" s="311">
        <v>1.8190957894736841E-2</v>
      </c>
      <c r="V99" s="311">
        <v>1.6908726315789473E-2</v>
      </c>
      <c r="W99" s="311">
        <v>1.7636989473684212E-2</v>
      </c>
      <c r="X99" s="311">
        <v>1.7585647368421053E-2</v>
      </c>
      <c r="Y99" s="311">
        <v>1.767947368421053E-2</v>
      </c>
      <c r="Z99" s="311">
        <v>2.2609157894736838E-2</v>
      </c>
      <c r="AA99" s="311">
        <v>2.6085368421052635E-2</v>
      </c>
      <c r="AB99" s="311">
        <v>2.7851684210526313E-2</v>
      </c>
      <c r="AC99" s="311">
        <v>2.7617961722488038E-2</v>
      </c>
      <c r="AD99" s="311">
        <v>2.884196384901648E-2</v>
      </c>
      <c r="AE99" s="311">
        <v>2.7376416799574692E-2</v>
      </c>
      <c r="AF99" s="311">
        <v>2.6826401010101007E-2</v>
      </c>
      <c r="AG99" s="311">
        <v>2.6338233152578411E-2</v>
      </c>
      <c r="AH99" s="311">
        <v>2.7309777660818723E-2</v>
      </c>
      <c r="AI99" s="311">
        <v>3.1075268548644345E-2</v>
      </c>
      <c r="AJ99" s="311">
        <v>3.3480581924508243E-2</v>
      </c>
      <c r="AK99" s="311">
        <v>3.5995828176501862E-2</v>
      </c>
      <c r="AL99" s="311">
        <v>3.421582489281054E-2</v>
      </c>
      <c r="AM99" s="311">
        <v>3.288369976818644E-2</v>
      </c>
      <c r="AN99" s="311">
        <v>3.1930375580366731E-2</v>
      </c>
      <c r="AO99" s="311">
        <v>3.4844682031600002E-2</v>
      </c>
      <c r="AP99" s="311">
        <v>4.1088435202156132E-2</v>
      </c>
      <c r="AQ99" s="311">
        <v>4.3408955960915999E-2</v>
      </c>
      <c r="AR99" s="311">
        <v>4.8010568041226054E-2</v>
      </c>
      <c r="AS99" s="311">
        <v>5.5150404444441047E-2</v>
      </c>
      <c r="AT99" s="311">
        <v>6.5270391638955982E-2</v>
      </c>
      <c r="AU99" s="311">
        <v>7.6056499880388623E-2</v>
      </c>
      <c r="AV99" s="311">
        <v>8.186251777312864E-2</v>
      </c>
      <c r="AW99" s="311">
        <v>8.3372582843255619E-2</v>
      </c>
      <c r="AX99" s="311">
        <v>8.5309565713084262E-2</v>
      </c>
      <c r="AY99" s="311">
        <v>9.372661303336785E-2</v>
      </c>
      <c r="AZ99" s="311">
        <v>0.10008136296179976</v>
      </c>
      <c r="BA99" s="311">
        <v>9.9269041621962928E-2</v>
      </c>
      <c r="BB99" s="311">
        <v>9.6712199556049733E-2</v>
      </c>
      <c r="BC99" s="311">
        <v>9.5653296081993314E-2</v>
      </c>
      <c r="BD99" s="311">
        <v>9.7990740181949545E-2</v>
      </c>
      <c r="BE99" s="312">
        <v>9.8540115685854537E-2</v>
      </c>
      <c r="BF99" s="285">
        <v>2.8588437501917419E-3</v>
      </c>
      <c r="BG99" s="285">
        <v>4.1470281862911573E-2</v>
      </c>
      <c r="BH99" s="285">
        <v>3.1073854126049956E-3</v>
      </c>
    </row>
    <row r="100" spans="1:60" x14ac:dyDescent="0.15">
      <c r="A100" s="162" t="s">
        <v>103</v>
      </c>
      <c r="B100" s="311">
        <v>0</v>
      </c>
      <c r="C100" s="311">
        <v>0</v>
      </c>
      <c r="D100" s="311">
        <v>0</v>
      </c>
      <c r="E100" s="311">
        <v>0</v>
      </c>
      <c r="F100" s="311">
        <v>0</v>
      </c>
      <c r="G100" s="311">
        <v>0</v>
      </c>
      <c r="H100" s="311">
        <v>0</v>
      </c>
      <c r="I100" s="311">
        <v>0</v>
      </c>
      <c r="J100" s="311">
        <v>0</v>
      </c>
      <c r="K100" s="311">
        <v>0</v>
      </c>
      <c r="L100" s="311">
        <v>0</v>
      </c>
      <c r="M100" s="311">
        <v>0</v>
      </c>
      <c r="N100" s="311">
        <v>0</v>
      </c>
      <c r="O100" s="311">
        <v>0</v>
      </c>
      <c r="P100" s="311">
        <v>0</v>
      </c>
      <c r="Q100" s="311">
        <v>0</v>
      </c>
      <c r="R100" s="311">
        <v>0</v>
      </c>
      <c r="S100" s="311">
        <v>0</v>
      </c>
      <c r="T100" s="311">
        <v>0</v>
      </c>
      <c r="U100" s="311">
        <v>0</v>
      </c>
      <c r="V100" s="311">
        <v>0</v>
      </c>
      <c r="W100" s="311">
        <v>0</v>
      </c>
      <c r="X100" s="311">
        <v>0</v>
      </c>
      <c r="Y100" s="311">
        <v>0</v>
      </c>
      <c r="Z100" s="311">
        <v>0</v>
      </c>
      <c r="AA100" s="311">
        <v>0</v>
      </c>
      <c r="AB100" s="311">
        <v>0</v>
      </c>
      <c r="AC100" s="311">
        <v>0</v>
      </c>
      <c r="AD100" s="311">
        <v>0</v>
      </c>
      <c r="AE100" s="311">
        <v>0</v>
      </c>
      <c r="AF100" s="311">
        <v>0</v>
      </c>
      <c r="AG100" s="311">
        <v>0</v>
      </c>
      <c r="AH100" s="311">
        <v>0</v>
      </c>
      <c r="AI100" s="311">
        <v>0</v>
      </c>
      <c r="AJ100" s="311">
        <v>0</v>
      </c>
      <c r="AK100" s="311">
        <v>9.2670000000000009E-3</v>
      </c>
      <c r="AL100" s="311">
        <v>8.6643701298701296E-3</v>
      </c>
      <c r="AM100" s="311">
        <v>9.4840258064516122E-3</v>
      </c>
      <c r="AN100" s="311">
        <v>1.021078846153846E-2</v>
      </c>
      <c r="AO100" s="311">
        <v>1.0489757961783436E-2</v>
      </c>
      <c r="AP100" s="311">
        <v>0</v>
      </c>
      <c r="AQ100" s="311">
        <v>0</v>
      </c>
      <c r="AR100" s="311">
        <v>1.9316249999999995E-6</v>
      </c>
      <c r="AS100" s="311">
        <v>1.5052919254658378E-5</v>
      </c>
      <c r="AT100" s="311">
        <v>5.0319999999999979E-5</v>
      </c>
      <c r="AU100" s="311">
        <v>1.2604196319018396E-4</v>
      </c>
      <c r="AV100" s="311">
        <v>2.5030426829268269E-4</v>
      </c>
      <c r="AW100" s="311">
        <v>7.8646636363636298E-4</v>
      </c>
      <c r="AX100" s="311">
        <v>2.7291757145312696E-3</v>
      </c>
      <c r="AY100" s="311">
        <v>5.0510144215162936E-3</v>
      </c>
      <c r="AZ100" s="311">
        <v>9.5255072444727466E-3</v>
      </c>
      <c r="BA100" s="311">
        <v>2.0859393395869931E-2</v>
      </c>
      <c r="BB100" s="311">
        <v>3.7372837745426983E-2</v>
      </c>
      <c r="BC100" s="311">
        <v>4.8383604555480221E-2</v>
      </c>
      <c r="BD100" s="311">
        <v>4.8044460001698708E-2</v>
      </c>
      <c r="BE100" s="312">
        <v>4.4800395290626682E-2</v>
      </c>
      <c r="BF100" s="285">
        <v>-7.0069892815253443E-2</v>
      </c>
      <c r="BG100" s="285">
        <v>0.98605041377993063</v>
      </c>
      <c r="BH100" s="285">
        <v>1.4127453964925152E-3</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1.0000000000000001E-5</v>
      </c>
      <c r="O101" s="311">
        <v>3.0000000000000001E-5</v>
      </c>
      <c r="P101" s="311">
        <v>6.3694000000000016E-3</v>
      </c>
      <c r="Q101" s="311">
        <v>2.0448499999999998E-2</v>
      </c>
      <c r="R101" s="311">
        <v>3.9121900000000008E-2</v>
      </c>
      <c r="S101" s="311">
        <v>3.9078600000000005E-2</v>
      </c>
      <c r="T101" s="311">
        <v>4.9349799999999999E-2</v>
      </c>
      <c r="U101" s="311">
        <v>5.3584599999999996E-2</v>
      </c>
      <c r="V101" s="311">
        <v>5.9421800000000011E-2</v>
      </c>
      <c r="W101" s="311">
        <v>5.5733000000000005E-2</v>
      </c>
      <c r="X101" s="311">
        <v>4.8959700000000009E-2</v>
      </c>
      <c r="Y101" s="311">
        <v>5.2229100000000001E-2</v>
      </c>
      <c r="Z101" s="311">
        <v>5.7016600000000001E-2</v>
      </c>
      <c r="AA101" s="311">
        <v>5.8957599999999999E-2</v>
      </c>
      <c r="AB101" s="311">
        <v>5.7579999999999999E-2</v>
      </c>
      <c r="AC101" s="311">
        <v>5.7000000000000002E-2</v>
      </c>
      <c r="AD101" s="311">
        <v>5.6670000000000012E-2</v>
      </c>
      <c r="AE101" s="311">
        <v>6.3200000000000006E-2</v>
      </c>
      <c r="AF101" s="311">
        <v>6.1350000000000002E-2</v>
      </c>
      <c r="AG101" s="311">
        <v>6.5339999999999995E-2</v>
      </c>
      <c r="AH101" s="311">
        <v>7.2370000000000004E-2</v>
      </c>
      <c r="AI101" s="311">
        <v>8.9139999999999997E-2</v>
      </c>
      <c r="AJ101" s="311">
        <v>0.10594000000000001</v>
      </c>
      <c r="AK101" s="311">
        <v>0.11626</v>
      </c>
      <c r="AL101" s="311">
        <v>0.10374194805194804</v>
      </c>
      <c r="AM101" s="311">
        <v>0.101103318</v>
      </c>
      <c r="AN101" s="311">
        <v>9.6335508461538433E-2</v>
      </c>
      <c r="AO101" s="311">
        <v>0.10019599681528661</v>
      </c>
      <c r="AP101" s="311">
        <v>9.6132921220759879E-2</v>
      </c>
      <c r="AQ101" s="311">
        <v>0.10132563280959916</v>
      </c>
      <c r="AR101" s="311">
        <v>9.955906016435162E-2</v>
      </c>
      <c r="AS101" s="311">
        <v>0.10487095068516024</v>
      </c>
      <c r="AT101" s="311">
        <v>0.10668554322471342</v>
      </c>
      <c r="AU101" s="311">
        <v>0.10283853887233389</v>
      </c>
      <c r="AV101" s="311">
        <v>0.10377549101739346</v>
      </c>
      <c r="AW101" s="311">
        <v>0.1093945740047465</v>
      </c>
      <c r="AX101" s="311">
        <v>0.10534536775210232</v>
      </c>
      <c r="AY101" s="311">
        <v>0.11330095378919045</v>
      </c>
      <c r="AZ101" s="311">
        <v>0.12954272220574145</v>
      </c>
      <c r="BA101" s="311">
        <v>0.14498324082771849</v>
      </c>
      <c r="BB101" s="311">
        <v>0.14226121417397058</v>
      </c>
      <c r="BC101" s="311">
        <v>0.14539181200963525</v>
      </c>
      <c r="BD101" s="311">
        <v>0.14695978771219298</v>
      </c>
      <c r="BE101" s="312">
        <v>0.14667445102102736</v>
      </c>
      <c r="BF101" s="285">
        <v>-4.6685325831234969E-3</v>
      </c>
      <c r="BG101" s="285">
        <v>3.2545728232908466E-2</v>
      </c>
      <c r="BH101" s="285">
        <v>4.625263998649971E-3</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8.4999999999999995E-4</v>
      </c>
      <c r="X102" s="311">
        <v>8.4999999999999995E-4</v>
      </c>
      <c r="Y102" s="311">
        <v>8.4999999999999995E-4</v>
      </c>
      <c r="Z102" s="311">
        <v>8.4999999999999995E-4</v>
      </c>
      <c r="AA102" s="311">
        <v>8.4999999999999995E-4</v>
      </c>
      <c r="AB102" s="311">
        <v>2.4500000000000004E-3</v>
      </c>
      <c r="AC102" s="311">
        <v>2.4500000000000004E-3</v>
      </c>
      <c r="AD102" s="311">
        <v>2.4500000000000004E-3</v>
      </c>
      <c r="AE102" s="311">
        <v>2.4500000000000004E-3</v>
      </c>
      <c r="AF102" s="311">
        <v>2.4500000000000004E-3</v>
      </c>
      <c r="AG102" s="311">
        <v>2.4500000000000004E-3</v>
      </c>
      <c r="AH102" s="311">
        <v>2.4500000000000004E-3</v>
      </c>
      <c r="AI102" s="311">
        <v>2.4500000000000004E-3</v>
      </c>
      <c r="AJ102" s="311">
        <v>2.4500000000000004E-3</v>
      </c>
      <c r="AK102" s="311">
        <v>2.4500000000000004E-3</v>
      </c>
      <c r="AL102" s="311">
        <v>4.6992857142857149E-3</v>
      </c>
      <c r="AM102" s="311">
        <v>4.668967741935484E-3</v>
      </c>
      <c r="AN102" s="311">
        <v>4.8548076923076913E-3</v>
      </c>
      <c r="AO102" s="311">
        <v>4.6679617834394895E-3</v>
      </c>
      <c r="AP102" s="311">
        <v>4.6254296677215173E-3</v>
      </c>
      <c r="AQ102" s="311">
        <v>4.558868830188678E-3</v>
      </c>
      <c r="AR102" s="311">
        <v>4.7201379749999975E-3</v>
      </c>
      <c r="AS102" s="311">
        <v>4.9528234635093163E-3</v>
      </c>
      <c r="AT102" s="311">
        <v>4.9930710388888869E-3</v>
      </c>
      <c r="AU102" s="311">
        <v>5.5403291346625728E-3</v>
      </c>
      <c r="AV102" s="311">
        <v>5.6915975277438977E-3</v>
      </c>
      <c r="AW102" s="311">
        <v>5.9707690854545409E-3</v>
      </c>
      <c r="AX102" s="311">
        <v>6.6201908428504715E-3</v>
      </c>
      <c r="AY102" s="311">
        <v>7.0415133334750532E-3</v>
      </c>
      <c r="AZ102" s="311">
        <v>7.841423641429212E-3</v>
      </c>
      <c r="BA102" s="311">
        <v>8.0575342585352695E-3</v>
      </c>
      <c r="BB102" s="311">
        <v>8.078887045899397E-3</v>
      </c>
      <c r="BC102" s="311">
        <v>8.0316603325019092E-3</v>
      </c>
      <c r="BD102" s="311">
        <v>8.5123044836496256E-3</v>
      </c>
      <c r="BE102" s="312">
        <v>8.6552025409025301E-3</v>
      </c>
      <c r="BF102" s="285">
        <v>1.4009127975615598E-2</v>
      </c>
      <c r="BG102" s="285">
        <v>5.4794703755034924E-2</v>
      </c>
      <c r="BH102" s="285">
        <v>2.7293503698010174E-4</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0</v>
      </c>
      <c r="O103" s="311">
        <v>0</v>
      </c>
      <c r="P103" s="311">
        <v>0</v>
      </c>
      <c r="Q103" s="311">
        <v>0</v>
      </c>
      <c r="R103" s="311">
        <v>0</v>
      </c>
      <c r="S103" s="311">
        <v>0</v>
      </c>
      <c r="T103" s="311">
        <v>0</v>
      </c>
      <c r="U103" s="311">
        <v>0</v>
      </c>
      <c r="V103" s="311">
        <v>0</v>
      </c>
      <c r="W103" s="311">
        <v>0</v>
      </c>
      <c r="X103" s="311">
        <v>0</v>
      </c>
      <c r="Y103" s="311">
        <v>0</v>
      </c>
      <c r="Z103" s="311">
        <v>0</v>
      </c>
      <c r="AA103" s="311">
        <v>1.0000000000000001E-5</v>
      </c>
      <c r="AB103" s="311">
        <v>1.0000000000000001E-5</v>
      </c>
      <c r="AC103" s="311">
        <v>2.0000000000000002E-5</v>
      </c>
      <c r="AD103" s="311">
        <v>3.0000000000000004E-5</v>
      </c>
      <c r="AE103" s="311">
        <v>3.0000000000000004E-5</v>
      </c>
      <c r="AF103" s="311">
        <v>2.5200000000000001E-3</v>
      </c>
      <c r="AG103" s="311">
        <v>4.0600000000000002E-3</v>
      </c>
      <c r="AH103" s="311">
        <v>8.2000000000000009E-4</v>
      </c>
      <c r="AI103" s="311">
        <v>6.4000000000000005E-4</v>
      </c>
      <c r="AJ103" s="311">
        <v>9.7411000000000015E-4</v>
      </c>
      <c r="AK103" s="311">
        <v>1.0096899999999999E-3</v>
      </c>
      <c r="AL103" s="311">
        <v>1.0608066233766232E-3</v>
      </c>
      <c r="AM103" s="311">
        <v>1.9833241935483868E-3</v>
      </c>
      <c r="AN103" s="311">
        <v>2.1637436538461531E-3</v>
      </c>
      <c r="AO103" s="311">
        <v>3.6428875289581516E-3</v>
      </c>
      <c r="AP103" s="311">
        <v>4.47415851202291E-3</v>
      </c>
      <c r="AQ103" s="311">
        <v>7.1508818785947156E-3</v>
      </c>
      <c r="AR103" s="311">
        <v>1.1951524435831872E-2</v>
      </c>
      <c r="AS103" s="311">
        <v>2.0487557936178437E-2</v>
      </c>
      <c r="AT103" s="311">
        <v>2.7554148170370021E-2</v>
      </c>
      <c r="AU103" s="311">
        <v>5.697180416909671E-2</v>
      </c>
      <c r="AV103" s="311">
        <v>8.4903250595647892E-2</v>
      </c>
      <c r="AW103" s="311">
        <v>9.4979440864055104E-2</v>
      </c>
      <c r="AX103" s="311">
        <v>0.11659644572530115</v>
      </c>
      <c r="AY103" s="311">
        <v>0.15363267479305584</v>
      </c>
      <c r="AZ103" s="311">
        <v>0.17636503913189022</v>
      </c>
      <c r="BA103" s="311">
        <v>0.18997268396532485</v>
      </c>
      <c r="BB103" s="311">
        <v>0.23523194502</v>
      </c>
      <c r="BC103" s="311">
        <v>0.27176393284497202</v>
      </c>
      <c r="BD103" s="311">
        <v>0.3014176714766103</v>
      </c>
      <c r="BE103" s="312">
        <v>0.35815445401918644</v>
      </c>
      <c r="BF103" s="285">
        <v>0.18498656096506694</v>
      </c>
      <c r="BG103" s="285">
        <v>0.27027623192463457</v>
      </c>
      <c r="BH103" s="285">
        <v>1.1294120350200554E-2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3.5000000000000004E-5</v>
      </c>
      <c r="AK104" s="311">
        <v>3.8319999999999999E-5</v>
      </c>
      <c r="AL104" s="311">
        <v>4.374504467532468E-5</v>
      </c>
      <c r="AM104" s="311">
        <v>5.0409636108387099E-5</v>
      </c>
      <c r="AN104" s="311">
        <v>5.6980128184615374E-5</v>
      </c>
      <c r="AO104" s="311">
        <v>6.2026575775796174E-5</v>
      </c>
      <c r="AP104" s="311">
        <v>9.0067445043037948E-5</v>
      </c>
      <c r="AQ104" s="311">
        <v>9.1150727275471677E-5</v>
      </c>
      <c r="AR104" s="311">
        <v>8.9717350229999958E-5</v>
      </c>
      <c r="AS104" s="311">
        <v>1.4574797637763971E-4</v>
      </c>
      <c r="AT104" s="311">
        <v>3.1449292951111097E-4</v>
      </c>
      <c r="AU104" s="311">
        <v>8.7169566098650253E-4</v>
      </c>
      <c r="AV104" s="311">
        <v>1.2310957981756089E-3</v>
      </c>
      <c r="AW104" s="311">
        <v>1.6597121626472716E-3</v>
      </c>
      <c r="AX104" s="311">
        <v>2.5379000954024074E-3</v>
      </c>
      <c r="AY104" s="311">
        <v>3.132659118783231E-3</v>
      </c>
      <c r="AZ104" s="311">
        <v>4.0912928571428531E-3</v>
      </c>
      <c r="BA104" s="311">
        <v>4.5248165680473332E-3</v>
      </c>
      <c r="BB104" s="311">
        <v>5.9257800000000003E-3</v>
      </c>
      <c r="BC104" s="311">
        <v>6.5738105263157881E-3</v>
      </c>
      <c r="BD104" s="311">
        <v>7.0638027166879938E-3</v>
      </c>
      <c r="BE104" s="312">
        <v>1.006224051524239E-2</v>
      </c>
      <c r="BF104" s="285">
        <v>0.420587247023686</v>
      </c>
      <c r="BG104" s="285">
        <v>0.36503179576983102</v>
      </c>
      <c r="BH104" s="285">
        <v>3.1730487809520199E-4</v>
      </c>
    </row>
    <row r="105" spans="1:60" x14ac:dyDescent="0.15">
      <c r="A105" s="162" t="s">
        <v>98</v>
      </c>
      <c r="B105" s="311">
        <v>0</v>
      </c>
      <c r="C105" s="311">
        <v>0</v>
      </c>
      <c r="D105" s="311">
        <v>0</v>
      </c>
      <c r="E105" s="311">
        <v>0</v>
      </c>
      <c r="F105" s="311">
        <v>0</v>
      </c>
      <c r="G105" s="311">
        <v>0</v>
      </c>
      <c r="H105" s="311">
        <v>0</v>
      </c>
      <c r="I105" s="311">
        <v>0</v>
      </c>
      <c r="J105" s="311">
        <v>0</v>
      </c>
      <c r="K105" s="311">
        <v>0</v>
      </c>
      <c r="L105" s="311">
        <v>0</v>
      </c>
      <c r="M105" s="311">
        <v>0</v>
      </c>
      <c r="N105" s="311">
        <v>0</v>
      </c>
      <c r="O105" s="311">
        <v>0</v>
      </c>
      <c r="P105" s="311">
        <v>0</v>
      </c>
      <c r="Q105" s="311">
        <v>0</v>
      </c>
      <c r="R105" s="311">
        <v>0</v>
      </c>
      <c r="S105" s="311">
        <v>8.2824899999999987E-5</v>
      </c>
      <c r="T105" s="311">
        <v>4.545145E-5</v>
      </c>
      <c r="U105" s="311">
        <v>3.50599E-5</v>
      </c>
      <c r="V105" s="311">
        <v>2.9558800000000002E-5</v>
      </c>
      <c r="W105" s="311">
        <v>4.5321000000000002E-5</v>
      </c>
      <c r="X105" s="311">
        <v>2.8272000000000003E-5</v>
      </c>
      <c r="Y105" s="311">
        <v>3.1043600000000002E-5</v>
      </c>
      <c r="Z105" s="311">
        <v>3.1721424000000008E-3</v>
      </c>
      <c r="AA105" s="311">
        <v>3.4614379999999998E-3</v>
      </c>
      <c r="AB105" s="311">
        <v>3.9452820200000004E-3</v>
      </c>
      <c r="AC105" s="311">
        <v>4.2111908999999999E-3</v>
      </c>
      <c r="AD105" s="311">
        <v>3.6348286000000003E-3</v>
      </c>
      <c r="AE105" s="311">
        <v>3.8535519000000005E-3</v>
      </c>
      <c r="AF105" s="311">
        <v>5.1678861499999994E-3</v>
      </c>
      <c r="AG105" s="311">
        <v>5.9520045799999997E-3</v>
      </c>
      <c r="AH105" s="311">
        <v>5.2026952200000011E-3</v>
      </c>
      <c r="AI105" s="311">
        <v>6.1722684450000002E-3</v>
      </c>
      <c r="AJ105" s="311">
        <v>7.5307758700000008E-3</v>
      </c>
      <c r="AK105" s="311">
        <v>1.0596316495000001E-2</v>
      </c>
      <c r="AL105" s="311">
        <v>1.368456452181818E-2</v>
      </c>
      <c r="AM105" s="311">
        <v>1.7346572883197419E-2</v>
      </c>
      <c r="AN105" s="311">
        <v>1.897335075922604E-2</v>
      </c>
      <c r="AO105" s="311">
        <v>1.9330426189332933E-2</v>
      </c>
      <c r="AP105" s="311">
        <v>1.9566763855120472E-2</v>
      </c>
      <c r="AQ105" s="311">
        <v>2.116243962509538E-2</v>
      </c>
      <c r="AR105" s="311">
        <v>2.6465529454463191E-2</v>
      </c>
      <c r="AS105" s="311">
        <v>2.4889297180433808E-2</v>
      </c>
      <c r="AT105" s="311">
        <v>2.6439285537878096E-2</v>
      </c>
      <c r="AU105" s="311">
        <v>2.9924086425353515E-2</v>
      </c>
      <c r="AV105" s="311">
        <v>3.4946036213035159E-2</v>
      </c>
      <c r="AW105" s="311">
        <v>3.5504601550301607E-2</v>
      </c>
      <c r="AX105" s="311">
        <v>3.9302179570101514E-2</v>
      </c>
      <c r="AY105" s="311">
        <v>3.8581290195597445E-2</v>
      </c>
      <c r="AZ105" s="311">
        <v>4.1125491824420851E-2</v>
      </c>
      <c r="BA105" s="311">
        <v>4.2165410484276092E-2</v>
      </c>
      <c r="BB105" s="311">
        <v>4.8979386000924295E-2</v>
      </c>
      <c r="BC105" s="311">
        <v>5.8651691367831264E-2</v>
      </c>
      <c r="BD105" s="311">
        <v>7.1742466076167299E-2</v>
      </c>
      <c r="BE105" s="312">
        <v>9.3063731785055656E-2</v>
      </c>
      <c r="BF105" s="285">
        <v>0.29364746390660756</v>
      </c>
      <c r="BG105" s="285">
        <v>0.10497552500780905</v>
      </c>
      <c r="BH105" s="285">
        <v>2.9346919331146915E-3</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0</v>
      </c>
      <c r="S106" s="311">
        <v>0</v>
      </c>
      <c r="T106" s="311">
        <v>0</v>
      </c>
      <c r="U106" s="311">
        <v>0</v>
      </c>
      <c r="V106" s="311">
        <v>0</v>
      </c>
      <c r="W106" s="311">
        <v>0</v>
      </c>
      <c r="X106" s="311">
        <v>4.9200000000000003E-5</v>
      </c>
      <c r="Y106" s="311">
        <v>3.0190000000000007E-4</v>
      </c>
      <c r="Z106" s="311">
        <v>2.1570000000000007E-4</v>
      </c>
      <c r="AA106" s="311">
        <v>2.500899999999999E-4</v>
      </c>
      <c r="AB106" s="311">
        <v>2.9667000000000007E-4</v>
      </c>
      <c r="AC106" s="311">
        <v>2.0861E-4</v>
      </c>
      <c r="AD106" s="311">
        <v>2.9429E-4</v>
      </c>
      <c r="AE106" s="311">
        <v>5.0763540000000002E-4</v>
      </c>
      <c r="AF106" s="311">
        <v>1.4274905999999998E-3</v>
      </c>
      <c r="AG106" s="311">
        <v>2.0712081000000002E-3</v>
      </c>
      <c r="AH106" s="311">
        <v>2.7350026500000011E-3</v>
      </c>
      <c r="AI106" s="311">
        <v>3.0951109499999987E-3</v>
      </c>
      <c r="AJ106" s="311">
        <v>4.4743328699999967E-3</v>
      </c>
      <c r="AK106" s="311">
        <v>5.2689749099999982E-3</v>
      </c>
      <c r="AL106" s="311">
        <v>6.1705480108441508E-3</v>
      </c>
      <c r="AM106" s="311">
        <v>7.4269375194193563E-3</v>
      </c>
      <c r="AN106" s="311">
        <v>1.2078107483076922E-2</v>
      </c>
      <c r="AO106" s="311">
        <v>1.8083900505413999E-2</v>
      </c>
      <c r="AP106" s="311">
        <v>2.1864426753538679E-2</v>
      </c>
      <c r="AQ106" s="311">
        <v>2.6686914637218128E-2</v>
      </c>
      <c r="AR106" s="311">
        <v>2.9447344752605759E-2</v>
      </c>
      <c r="AS106" s="311">
        <v>4.2690529247440025E-2</v>
      </c>
      <c r="AT106" s="311">
        <v>5.1287717776917291E-2</v>
      </c>
      <c r="AU106" s="311">
        <v>6.2953959257727649E-2</v>
      </c>
      <c r="AV106" s="311">
        <v>6.857656444378965E-2</v>
      </c>
      <c r="AW106" s="311">
        <v>8.8319279078334589E-2</v>
      </c>
      <c r="AX106" s="311">
        <v>0.12070513676206615</v>
      </c>
      <c r="AY106" s="311">
        <v>0.14608834977965018</v>
      </c>
      <c r="AZ106" s="311">
        <v>0.15921864713911493</v>
      </c>
      <c r="BA106" s="311">
        <v>0.18270423300108435</v>
      </c>
      <c r="BB106" s="311">
        <v>0.21101435776392249</v>
      </c>
      <c r="BC106" s="311">
        <v>0.24406509547714461</v>
      </c>
      <c r="BD106" s="311">
        <v>0.28424250298330256</v>
      </c>
      <c r="BE106" s="312">
        <v>0.27557233940220022</v>
      </c>
      <c r="BF106" s="285">
        <v>-3.3151598973686691E-2</v>
      </c>
      <c r="BG106" s="285">
        <v>0.18677274654878584</v>
      </c>
      <c r="BH106" s="285">
        <v>8.6899580096469614E-3</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0</v>
      </c>
      <c r="S107" s="311">
        <v>0</v>
      </c>
      <c r="T107" s="311">
        <v>0</v>
      </c>
      <c r="U107" s="311">
        <v>0</v>
      </c>
      <c r="V107" s="311">
        <v>0</v>
      </c>
      <c r="W107" s="311">
        <v>0</v>
      </c>
      <c r="X107" s="311">
        <v>0</v>
      </c>
      <c r="Y107" s="311">
        <v>0</v>
      </c>
      <c r="Z107" s="311">
        <v>0</v>
      </c>
      <c r="AA107" s="311">
        <v>0</v>
      </c>
      <c r="AB107" s="311">
        <v>0</v>
      </c>
      <c r="AC107" s="311">
        <v>0</v>
      </c>
      <c r="AD107" s="311">
        <v>0</v>
      </c>
      <c r="AE107" s="311">
        <v>0</v>
      </c>
      <c r="AF107" s="311">
        <v>0</v>
      </c>
      <c r="AG107" s="311">
        <v>0</v>
      </c>
      <c r="AH107" s="311">
        <v>0</v>
      </c>
      <c r="AI107" s="311">
        <v>0</v>
      </c>
      <c r="AJ107" s="311">
        <v>0</v>
      </c>
      <c r="AK107" s="311">
        <v>0</v>
      </c>
      <c r="AL107" s="311">
        <v>0</v>
      </c>
      <c r="AM107" s="311">
        <v>0</v>
      </c>
      <c r="AN107" s="311">
        <v>0</v>
      </c>
      <c r="AO107" s="311">
        <v>0</v>
      </c>
      <c r="AP107" s="311">
        <v>4.8417721518987327E-4</v>
      </c>
      <c r="AQ107" s="311">
        <v>6.2547169811320738E-4</v>
      </c>
      <c r="AR107" s="311">
        <v>7.554374999999996E-4</v>
      </c>
      <c r="AS107" s="311">
        <v>5.3882608695652158E-4</v>
      </c>
      <c r="AT107" s="311">
        <v>6.9511111111111065E-4</v>
      </c>
      <c r="AU107" s="311">
        <v>9.5363116564417126E-4</v>
      </c>
      <c r="AV107" s="311">
        <v>9.5714560975609692E-4</v>
      </c>
      <c r="AW107" s="311">
        <v>9.6061745454545399E-4</v>
      </c>
      <c r="AX107" s="311">
        <v>1.2239631325301195E-3</v>
      </c>
      <c r="AY107" s="311">
        <v>1.2328776646706578E-3</v>
      </c>
      <c r="AZ107" s="311">
        <v>2.3074676785714262E-3</v>
      </c>
      <c r="BA107" s="311">
        <v>2.5753702366863879E-3</v>
      </c>
      <c r="BB107" s="311">
        <v>3.1870529999999996E-3</v>
      </c>
      <c r="BC107" s="311">
        <v>4.4752976561620627E-3</v>
      </c>
      <c r="BD107" s="311">
        <v>3.6710412621338118E-2</v>
      </c>
      <c r="BE107" s="312">
        <v>8.3966246029084382E-2</v>
      </c>
      <c r="BF107" s="285">
        <v>1.2810103204248606</v>
      </c>
      <c r="BG107" s="285">
        <v>0.48687172751268193</v>
      </c>
      <c r="BH107" s="285">
        <v>2.6478098411592734E-3</v>
      </c>
    </row>
    <row r="108" spans="1:60" x14ac:dyDescent="0.15">
      <c r="A108" s="162" t="s">
        <v>95</v>
      </c>
      <c r="B108" s="311">
        <v>0</v>
      </c>
      <c r="C108" s="311">
        <v>0</v>
      </c>
      <c r="D108" s="311">
        <v>0</v>
      </c>
      <c r="E108" s="311">
        <v>0</v>
      </c>
      <c r="F108" s="311">
        <v>0</v>
      </c>
      <c r="G108" s="311">
        <v>0</v>
      </c>
      <c r="H108" s="311">
        <v>0</v>
      </c>
      <c r="I108" s="311">
        <v>0</v>
      </c>
      <c r="J108" s="311">
        <v>0</v>
      </c>
      <c r="K108" s="311">
        <v>0</v>
      </c>
      <c r="L108" s="311">
        <v>0</v>
      </c>
      <c r="M108" s="311">
        <v>0</v>
      </c>
      <c r="N108" s="311">
        <v>0</v>
      </c>
      <c r="O108" s="311">
        <v>0</v>
      </c>
      <c r="P108" s="311">
        <v>0</v>
      </c>
      <c r="Q108" s="311">
        <v>0</v>
      </c>
      <c r="R108" s="311">
        <v>0</v>
      </c>
      <c r="S108" s="311">
        <v>0</v>
      </c>
      <c r="T108" s="311">
        <v>0</v>
      </c>
      <c r="U108" s="311">
        <v>1.0526315789473684E-5</v>
      </c>
      <c r="V108" s="311">
        <v>0</v>
      </c>
      <c r="W108" s="311">
        <v>0</v>
      </c>
      <c r="X108" s="311">
        <v>0</v>
      </c>
      <c r="Y108" s="311">
        <v>0</v>
      </c>
      <c r="Z108" s="311">
        <v>0</v>
      </c>
      <c r="AA108" s="311">
        <v>4.4999999999999999E-4</v>
      </c>
      <c r="AB108" s="311">
        <v>4.4999999999999999E-4</v>
      </c>
      <c r="AC108" s="311">
        <v>2.0000000000000001E-4</v>
      </c>
      <c r="AD108" s="311">
        <v>2.0000000000000001E-4</v>
      </c>
      <c r="AE108" s="311">
        <v>2.0000000000000001E-4</v>
      </c>
      <c r="AF108" s="311">
        <v>2.0000000000000001E-4</v>
      </c>
      <c r="AG108" s="311">
        <v>2.1640218000000002E-4</v>
      </c>
      <c r="AH108" s="311">
        <v>4.9190919999999998E-5</v>
      </c>
      <c r="AI108" s="311">
        <v>5.8662070000000013E-5</v>
      </c>
      <c r="AJ108" s="311">
        <v>5.8250670000000006E-5</v>
      </c>
      <c r="AK108" s="311">
        <v>1.0138048980181458E-4</v>
      </c>
      <c r="AL108" s="311">
        <v>3.1973888645120516E-4</v>
      </c>
      <c r="AM108" s="311">
        <v>3.8939403947473174E-4</v>
      </c>
      <c r="AN108" s="311">
        <v>4.4735096313737005E-4</v>
      </c>
      <c r="AO108" s="311">
        <v>5.8258529015579863E-4</v>
      </c>
      <c r="AP108" s="311">
        <v>7.1528073701849658E-4</v>
      </c>
      <c r="AQ108" s="311">
        <v>8.6978172034278859E-4</v>
      </c>
      <c r="AR108" s="311">
        <v>9.3897438877177527E-4</v>
      </c>
      <c r="AS108" s="311">
        <v>1.0289868362398087E-3</v>
      </c>
      <c r="AT108" s="311">
        <v>1.2769962090452244E-3</v>
      </c>
      <c r="AU108" s="311">
        <v>1.4547138267246051E-3</v>
      </c>
      <c r="AV108" s="311">
        <v>1.6332211592017614E-3</v>
      </c>
      <c r="AW108" s="311">
        <v>2.2145153028078771E-3</v>
      </c>
      <c r="AX108" s="311">
        <v>2.9666035673900906E-3</v>
      </c>
      <c r="AY108" s="311">
        <v>4.071516756136909E-3</v>
      </c>
      <c r="AZ108" s="311">
        <v>5.423264447950815E-3</v>
      </c>
      <c r="BA108" s="311">
        <v>6.4094377491487834E-3</v>
      </c>
      <c r="BB108" s="311">
        <v>8.0744104182981207E-3</v>
      </c>
      <c r="BC108" s="311">
        <v>1.0795384597857104E-2</v>
      </c>
      <c r="BD108" s="311">
        <v>1.3742255948691801E-2</v>
      </c>
      <c r="BE108" s="312">
        <v>1.5492387394365148E-2</v>
      </c>
      <c r="BF108" s="285">
        <v>0.1242738109916306</v>
      </c>
      <c r="BG108" s="285">
        <v>0.26819735333017358</v>
      </c>
      <c r="BH108" s="285">
        <v>4.8854030930051368E-4</v>
      </c>
    </row>
    <row r="109" spans="1:60" s="161" customFormat="1" x14ac:dyDescent="0.15">
      <c r="A109" s="163" t="s">
        <v>94</v>
      </c>
      <c r="B109" s="313">
        <v>1.6440000000000003E-2</v>
      </c>
      <c r="C109" s="313">
        <v>1.643E-2</v>
      </c>
      <c r="D109" s="313">
        <v>1.4240000000000001E-2</v>
      </c>
      <c r="E109" s="313">
        <v>1.5769999999999999E-2</v>
      </c>
      <c r="F109" s="313">
        <v>1.6080000000000001E-2</v>
      </c>
      <c r="G109" s="313">
        <v>1.7767040000000001E-2</v>
      </c>
      <c r="H109" s="313">
        <v>1.7546110000000004E-2</v>
      </c>
      <c r="I109" s="313">
        <v>1.7855910000000003E-2</v>
      </c>
      <c r="J109" s="313">
        <v>1.8349980000000002E-2</v>
      </c>
      <c r="K109" s="313">
        <v>2.4962691052631582E-2</v>
      </c>
      <c r="L109" s="313">
        <v>2.6543343684210526E-2</v>
      </c>
      <c r="M109" s="313">
        <v>2.5870645789473685E-2</v>
      </c>
      <c r="N109" s="313">
        <v>2.6224434736842106E-2</v>
      </c>
      <c r="O109" s="313">
        <v>2.9174713684210526E-2</v>
      </c>
      <c r="P109" s="313">
        <v>3.7129204210526318E-2</v>
      </c>
      <c r="Q109" s="313">
        <v>5.1734331578947371E-2</v>
      </c>
      <c r="R109" s="313">
        <v>7.0719654210526339E-2</v>
      </c>
      <c r="S109" s="313">
        <v>0.15951894753157897</v>
      </c>
      <c r="T109" s="313">
        <v>0.1806780656605263</v>
      </c>
      <c r="U109" s="313">
        <v>0.19742137411052629</v>
      </c>
      <c r="V109" s="313">
        <v>0.20791487511578946</v>
      </c>
      <c r="W109" s="313">
        <v>0.21689890047368424</v>
      </c>
      <c r="X109" s="313">
        <v>0.22009749936842107</v>
      </c>
      <c r="Y109" s="313">
        <v>0.23826704728421053</v>
      </c>
      <c r="Z109" s="313">
        <v>0.26243339029473683</v>
      </c>
      <c r="AA109" s="313">
        <v>0.22370405210764835</v>
      </c>
      <c r="AB109" s="313">
        <v>0.22969702853464857</v>
      </c>
      <c r="AC109" s="313">
        <v>0.23254408285453829</v>
      </c>
      <c r="AD109" s="313">
        <v>0.23253450602532008</v>
      </c>
      <c r="AE109" s="313">
        <v>0.27007967675040734</v>
      </c>
      <c r="AF109" s="313">
        <v>0.32094400134186468</v>
      </c>
      <c r="AG109" s="313">
        <v>0.32545389641825684</v>
      </c>
      <c r="AH109" s="313">
        <v>0.36298793157638953</v>
      </c>
      <c r="AI109" s="313">
        <v>0.39234320897829084</v>
      </c>
      <c r="AJ109" s="313">
        <v>0.43542210578441276</v>
      </c>
      <c r="AK109" s="313">
        <v>0.47824428476713593</v>
      </c>
      <c r="AL109" s="313">
        <v>0.49321167020333539</v>
      </c>
      <c r="AM109" s="313">
        <v>0.55522189686824475</v>
      </c>
      <c r="AN109" s="313">
        <v>0.59849875414405984</v>
      </c>
      <c r="AO109" s="313">
        <v>0.67932529306716816</v>
      </c>
      <c r="AP109" s="313">
        <v>0.78826336456206625</v>
      </c>
      <c r="AQ109" s="313">
        <v>0.91379305548362633</v>
      </c>
      <c r="AR109" s="313">
        <v>1.0503800628265187</v>
      </c>
      <c r="AS109" s="313">
        <v>1.2685086160548649</v>
      </c>
      <c r="AT109" s="313">
        <v>1.552032580105746</v>
      </c>
      <c r="AU109" s="313">
        <v>1.9541584524544175</v>
      </c>
      <c r="AV109" s="313">
        <v>2.4027151748139759</v>
      </c>
      <c r="AW109" s="313">
        <v>2.877347746618367</v>
      </c>
      <c r="AX109" s="313">
        <v>3.5460781332801079</v>
      </c>
      <c r="AY109" s="313">
        <v>4.2763058060907788</v>
      </c>
      <c r="AZ109" s="313">
        <v>4.9182584748546816</v>
      </c>
      <c r="BA109" s="313">
        <v>6.0585082571721278</v>
      </c>
      <c r="BB109" s="313">
        <v>7.6312617013180359</v>
      </c>
      <c r="BC109" s="313">
        <v>9.3807947031063357</v>
      </c>
      <c r="BD109" s="313">
        <v>10.86749496413719</v>
      </c>
      <c r="BE109" s="313">
        <v>12.356188792673294</v>
      </c>
      <c r="BF109" s="286">
        <v>0.13387940410084287</v>
      </c>
      <c r="BG109" s="286">
        <v>0.21485056889090481</v>
      </c>
      <c r="BH109" s="286">
        <v>0.38964274135978105</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166" customFormat="1" x14ac:dyDescent="0.15">
      <c r="A111" s="844" t="s">
        <v>93</v>
      </c>
      <c r="B111" s="845">
        <v>0.21235982255131364</v>
      </c>
      <c r="C111" s="845">
        <v>0.23121550627336626</v>
      </c>
      <c r="D111" s="845">
        <v>0.233647082945313</v>
      </c>
      <c r="E111" s="845">
        <v>0.25559413119900065</v>
      </c>
      <c r="F111" s="845">
        <v>0.2675859762010161</v>
      </c>
      <c r="G111" s="845">
        <v>0.29667258656060114</v>
      </c>
      <c r="H111" s="845">
        <v>0.32073009509543954</v>
      </c>
      <c r="I111" s="845">
        <v>0.34537996761009837</v>
      </c>
      <c r="J111" s="845">
        <v>0.36616113911966613</v>
      </c>
      <c r="K111" s="845">
        <v>0.38339226648613062</v>
      </c>
      <c r="L111" s="845">
        <v>0.38616579452411809</v>
      </c>
      <c r="M111" s="845">
        <v>0.42734131066026215</v>
      </c>
      <c r="N111" s="845">
        <v>0.46270961591870158</v>
      </c>
      <c r="O111" s="845">
        <v>0.50520323147290636</v>
      </c>
      <c r="P111" s="845">
        <v>0.55535626125050896</v>
      </c>
      <c r="Q111" s="845">
        <v>0.60144941085414116</v>
      </c>
      <c r="R111" s="845">
        <v>0.62992087870793179</v>
      </c>
      <c r="S111" s="845">
        <v>0.74069165067043563</v>
      </c>
      <c r="T111" s="845">
        <v>0.84077074568562937</v>
      </c>
      <c r="U111" s="845">
        <v>0.9539679687162238</v>
      </c>
      <c r="V111" s="845">
        <v>1.0075530052843096</v>
      </c>
      <c r="W111" s="845">
        <v>1.1441705966554268</v>
      </c>
      <c r="X111" s="845">
        <v>1.21057598953652</v>
      </c>
      <c r="Y111" s="845">
        <v>1.2542502439719285</v>
      </c>
      <c r="Z111" s="845">
        <v>1.4012975075000456</v>
      </c>
      <c r="AA111" s="845">
        <v>1.5736025342893132</v>
      </c>
      <c r="AB111" s="845">
        <v>1.6500510972689599</v>
      </c>
      <c r="AC111" s="845">
        <v>1.7385086739830033</v>
      </c>
      <c r="AD111" s="845">
        <v>1.8084863230706305</v>
      </c>
      <c r="AE111" s="845">
        <v>1.9059844691564678</v>
      </c>
      <c r="AF111" s="845">
        <v>1.9993704289167571</v>
      </c>
      <c r="AG111" s="845">
        <v>2.0338610586226378</v>
      </c>
      <c r="AH111" s="845">
        <v>2.1872397032674056</v>
      </c>
      <c r="AI111" s="845">
        <v>2.3104980069802368</v>
      </c>
      <c r="AJ111" s="845">
        <v>2.4572050634253682</v>
      </c>
      <c r="AK111" s="845">
        <v>2.6392257722081793</v>
      </c>
      <c r="AL111" s="845">
        <v>2.7415544478282055</v>
      </c>
      <c r="AM111" s="845">
        <v>3.1177764305111628</v>
      </c>
      <c r="AN111" s="845">
        <v>3.3942647468514</v>
      </c>
      <c r="AO111" s="845">
        <v>3.8804358081031025</v>
      </c>
      <c r="AP111" s="845">
        <v>4.3790783125260715</v>
      </c>
      <c r="AQ111" s="845">
        <v>5.0203666863039889</v>
      </c>
      <c r="AR111" s="845">
        <v>5.9329274991239158</v>
      </c>
      <c r="AS111" s="845">
        <v>7.1122648260228605</v>
      </c>
      <c r="AT111" s="845">
        <v>8.1647279077087802</v>
      </c>
      <c r="AU111" s="845">
        <v>9.6291555967760072</v>
      </c>
      <c r="AV111" s="845">
        <v>11.082635732578193</v>
      </c>
      <c r="AW111" s="845">
        <v>12.604076481259725</v>
      </c>
      <c r="AX111" s="845">
        <v>14.375678370768803</v>
      </c>
      <c r="AY111" s="845">
        <v>16.04169077256643</v>
      </c>
      <c r="AZ111" s="845">
        <v>18.097112410452048</v>
      </c>
      <c r="BA111" s="845">
        <v>20.109188517092473</v>
      </c>
      <c r="BB111" s="845">
        <v>23.055943226019988</v>
      </c>
      <c r="BC111" s="845">
        <v>25.879478495505666</v>
      </c>
      <c r="BD111" s="845">
        <v>28.821267882899761</v>
      </c>
      <c r="BE111" s="845">
        <v>31.711584693076745</v>
      </c>
      <c r="BF111" s="846">
        <v>9.727792502201682E-2</v>
      </c>
      <c r="BG111" s="846">
        <v>0.13442852066790856</v>
      </c>
      <c r="BH111" s="846">
        <v>1</v>
      </c>
    </row>
    <row r="112" spans="1:60" x14ac:dyDescent="0.15">
      <c r="A112" s="168" t="s">
        <v>92</v>
      </c>
      <c r="B112" s="311">
        <v>0.17985232095652645</v>
      </c>
      <c r="C112" s="311">
        <v>0.1980600689527286</v>
      </c>
      <c r="D112" s="311">
        <v>0.19986570742648041</v>
      </c>
      <c r="E112" s="311">
        <v>0.22120045096175942</v>
      </c>
      <c r="F112" s="311">
        <v>0.23257964376537182</v>
      </c>
      <c r="G112" s="311">
        <v>0.25130963495254938</v>
      </c>
      <c r="H112" s="311">
        <v>0.25636908599581332</v>
      </c>
      <c r="I112" s="311">
        <v>0.27638177480292397</v>
      </c>
      <c r="J112" s="311">
        <v>0.29700081010854273</v>
      </c>
      <c r="K112" s="311">
        <v>0.31451594111084497</v>
      </c>
      <c r="L112" s="311">
        <v>0.31687578411122375</v>
      </c>
      <c r="M112" s="311">
        <v>0.35198415352801027</v>
      </c>
      <c r="N112" s="311">
        <v>0.36970856657143442</v>
      </c>
      <c r="O112" s="311">
        <v>0.38995397103730717</v>
      </c>
      <c r="P112" s="311">
        <v>0.41274975655352025</v>
      </c>
      <c r="Q112" s="311">
        <v>0.43083148756017986</v>
      </c>
      <c r="R112" s="311">
        <v>0.44485401845343281</v>
      </c>
      <c r="S112" s="311">
        <v>0.52098422212513862</v>
      </c>
      <c r="T112" s="311">
        <v>0.5698532768972191</v>
      </c>
      <c r="U112" s="311">
        <v>0.64753089399293717</v>
      </c>
      <c r="V112" s="311">
        <v>0.66056626470235036</v>
      </c>
      <c r="W112" s="311">
        <v>0.73706554855555895</v>
      </c>
      <c r="X112" s="311">
        <v>0.80036747004614828</v>
      </c>
      <c r="Y112" s="311">
        <v>0.82618437189647476</v>
      </c>
      <c r="Z112" s="311">
        <v>0.94168438577210511</v>
      </c>
      <c r="AA112" s="311">
        <v>1.1146905680221844</v>
      </c>
      <c r="AB112" s="311">
        <v>1.178515657064904</v>
      </c>
      <c r="AC112" s="311">
        <v>1.2671025517289656</v>
      </c>
      <c r="AD112" s="311">
        <v>1.3376546304248078</v>
      </c>
      <c r="AE112" s="311">
        <v>1.3951963473240523</v>
      </c>
      <c r="AF112" s="311">
        <v>1.4349360532568578</v>
      </c>
      <c r="AG112" s="311">
        <v>1.4479094198427649</v>
      </c>
      <c r="AH112" s="311">
        <v>1.572840018719915</v>
      </c>
      <c r="AI112" s="311">
        <v>1.6733436703636464</v>
      </c>
      <c r="AJ112" s="311">
        <v>1.7643239876629999</v>
      </c>
      <c r="AK112" s="311">
        <v>1.9372981269584919</v>
      </c>
      <c r="AL112" s="311">
        <v>2.036237512979949</v>
      </c>
      <c r="AM112" s="311">
        <v>2.3222039889635973</v>
      </c>
      <c r="AN112" s="311">
        <v>2.5636159745121887</v>
      </c>
      <c r="AO112" s="311">
        <v>2.954829458647322</v>
      </c>
      <c r="AP112" s="311">
        <v>3.3754286197620234</v>
      </c>
      <c r="AQ112" s="311">
        <v>3.9050339938868412</v>
      </c>
      <c r="AR112" s="311">
        <v>4.578815750124078</v>
      </c>
      <c r="AS112" s="311">
        <v>5.3884701844921343</v>
      </c>
      <c r="AT112" s="311">
        <v>6.0797441805591479</v>
      </c>
      <c r="AU112" s="311">
        <v>7.0374910569873963</v>
      </c>
      <c r="AV112" s="311">
        <v>8.1096321655811483</v>
      </c>
      <c r="AW112" s="311">
        <v>9.1196997319707762</v>
      </c>
      <c r="AX112" s="311">
        <v>10.118949732131487</v>
      </c>
      <c r="AY112" s="311">
        <v>10.959905742807944</v>
      </c>
      <c r="AZ112" s="311">
        <v>12.198990439428337</v>
      </c>
      <c r="BA112" s="311">
        <v>13.01125220583336</v>
      </c>
      <c r="BB112" s="311">
        <v>14.354835422746975</v>
      </c>
      <c r="BC112" s="311">
        <v>15.313691915195909</v>
      </c>
      <c r="BD112" s="311">
        <v>16.563422331706871</v>
      </c>
      <c r="BE112" s="312">
        <v>18.038186139984195</v>
      </c>
      <c r="BF112" s="285">
        <v>8.6061872851235455E-2</v>
      </c>
      <c r="BG112" s="285">
        <v>0.1054178596997517</v>
      </c>
      <c r="BH112" s="285">
        <v>0.56882007993508699</v>
      </c>
    </row>
    <row r="113" spans="1:60" x14ac:dyDescent="0.15">
      <c r="A113" s="168" t="s">
        <v>91</v>
      </c>
      <c r="B113" s="311">
        <v>3.2507501594787172E-2</v>
      </c>
      <c r="C113" s="311">
        <v>3.315543732063761E-2</v>
      </c>
      <c r="D113" s="311">
        <v>3.3781375518832611E-2</v>
      </c>
      <c r="E113" s="311">
        <v>3.4393680237241181E-2</v>
      </c>
      <c r="F113" s="311">
        <v>3.5006332435644306E-2</v>
      </c>
      <c r="G113" s="311">
        <v>4.5362951608051705E-2</v>
      </c>
      <c r="H113" s="311">
        <v>6.4361009099626248E-2</v>
      </c>
      <c r="I113" s="311">
        <v>6.8998192807174383E-2</v>
      </c>
      <c r="J113" s="311">
        <v>6.9160329011123345E-2</v>
      </c>
      <c r="K113" s="311">
        <v>6.8876325375285707E-2</v>
      </c>
      <c r="L113" s="311">
        <v>6.9290010412894343E-2</v>
      </c>
      <c r="M113" s="311">
        <v>7.5357157132251912E-2</v>
      </c>
      <c r="N113" s="311">
        <v>9.300104934726712E-2</v>
      </c>
      <c r="O113" s="311">
        <v>0.11524926043559912</v>
      </c>
      <c r="P113" s="311">
        <v>0.14260650469698857</v>
      </c>
      <c r="Q113" s="311">
        <v>0.1706179232939615</v>
      </c>
      <c r="R113" s="311">
        <v>0.18506686025449892</v>
      </c>
      <c r="S113" s="311">
        <v>0.21970742854529682</v>
      </c>
      <c r="T113" s="311">
        <v>0.2709174687884105</v>
      </c>
      <c r="U113" s="311">
        <v>0.30643707472328691</v>
      </c>
      <c r="V113" s="311">
        <v>0.34698674058195955</v>
      </c>
      <c r="W113" s="311">
        <v>0.40710504809986769</v>
      </c>
      <c r="X113" s="311">
        <v>0.4102085194903719</v>
      </c>
      <c r="Y113" s="311">
        <v>0.42806587207545366</v>
      </c>
      <c r="Z113" s="311">
        <v>0.45961312172794067</v>
      </c>
      <c r="AA113" s="311">
        <v>0.45891196626712882</v>
      </c>
      <c r="AB113" s="311">
        <v>0.47153544020405636</v>
      </c>
      <c r="AC113" s="311">
        <v>0.47140612225403744</v>
      </c>
      <c r="AD113" s="311">
        <v>0.47083169264582275</v>
      </c>
      <c r="AE113" s="311">
        <v>0.5107881218324154</v>
      </c>
      <c r="AF113" s="311">
        <v>0.56443437565989885</v>
      </c>
      <c r="AG113" s="311">
        <v>0.58595163877987333</v>
      </c>
      <c r="AH113" s="311">
        <v>0.61439968454749039</v>
      </c>
      <c r="AI113" s="311">
        <v>0.63715433661658916</v>
      </c>
      <c r="AJ113" s="311">
        <v>0.69288107576236746</v>
      </c>
      <c r="AK113" s="311">
        <v>0.70192764524968743</v>
      </c>
      <c r="AL113" s="311">
        <v>0.70531693484825575</v>
      </c>
      <c r="AM113" s="311">
        <v>0.79557244154756634</v>
      </c>
      <c r="AN113" s="311">
        <v>0.83064877233921286</v>
      </c>
      <c r="AO113" s="311">
        <v>0.92560634945577991</v>
      </c>
      <c r="AP113" s="311">
        <v>1.0036496927640459</v>
      </c>
      <c r="AQ113" s="311">
        <v>1.1153326924171481</v>
      </c>
      <c r="AR113" s="311">
        <v>1.3541117489998369</v>
      </c>
      <c r="AS113" s="311">
        <v>1.7237946415307257</v>
      </c>
      <c r="AT113" s="311">
        <v>2.084983727149631</v>
      </c>
      <c r="AU113" s="311">
        <v>2.5916645397886136</v>
      </c>
      <c r="AV113" s="311">
        <v>2.9730035669970478</v>
      </c>
      <c r="AW113" s="311">
        <v>3.4843767492889484</v>
      </c>
      <c r="AX113" s="311">
        <v>4.2567286386373198</v>
      </c>
      <c r="AY113" s="311">
        <v>5.0817850297584721</v>
      </c>
      <c r="AZ113" s="311">
        <v>5.8981219710237136</v>
      </c>
      <c r="BA113" s="311">
        <v>7.0979363112591054</v>
      </c>
      <c r="BB113" s="311">
        <v>8.7011078032730165</v>
      </c>
      <c r="BC113" s="311">
        <v>10.56578658030975</v>
      </c>
      <c r="BD113" s="311">
        <v>12.257845551192876</v>
      </c>
      <c r="BE113" s="312">
        <v>13.67339855309255</v>
      </c>
      <c r="BF113" s="285">
        <v>0.11243362332342421</v>
      </c>
      <c r="BG113" s="285">
        <v>0.19379882615216304</v>
      </c>
      <c r="BH113" s="285">
        <v>0.43117992006491301</v>
      </c>
    </row>
    <row r="114" spans="1:60" x14ac:dyDescent="0.15">
      <c r="A114" s="272" t="s">
        <v>90</v>
      </c>
      <c r="B114" s="321">
        <v>2.9090000000000005E-2</v>
      </c>
      <c r="C114" s="321">
        <v>3.9789999999999999E-2</v>
      </c>
      <c r="D114" s="321">
        <v>4.3160000000000004E-2</v>
      </c>
      <c r="E114" s="321">
        <v>4.8179999999999994E-2</v>
      </c>
      <c r="F114" s="321">
        <v>5.2430000000000004E-2</v>
      </c>
      <c r="G114" s="321">
        <v>6.940265961299999E-2</v>
      </c>
      <c r="H114" s="321">
        <v>7.0578506260000007E-2</v>
      </c>
      <c r="I114" s="321">
        <v>6.9259440399999997E-2</v>
      </c>
      <c r="J114" s="321">
        <v>7.4421912390000011E-2</v>
      </c>
      <c r="K114" s="321">
        <v>7.8293091999999995E-2</v>
      </c>
      <c r="L114" s="321">
        <v>8.2825950810000007E-2</v>
      </c>
      <c r="M114" s="321">
        <v>8.3055852319999998E-2</v>
      </c>
      <c r="N114" s="321">
        <v>8.6461653210000017E-2</v>
      </c>
      <c r="O114" s="321">
        <v>9.1218540779999996E-2</v>
      </c>
      <c r="P114" s="321">
        <v>9.2913279919999994E-2</v>
      </c>
      <c r="Q114" s="321">
        <v>0.10397777279999998</v>
      </c>
      <c r="R114" s="321">
        <v>0.10094890150999999</v>
      </c>
      <c r="S114" s="321">
        <v>9.3056530040000016E-2</v>
      </c>
      <c r="T114" s="321">
        <v>9.5990381550000017E-2</v>
      </c>
      <c r="U114" s="321">
        <v>9.9844448079999995E-2</v>
      </c>
      <c r="V114" s="321">
        <v>0.10471579737999999</v>
      </c>
      <c r="W114" s="321">
        <v>0.12412470556000001</v>
      </c>
      <c r="X114" s="321">
        <v>0.12242065294000001</v>
      </c>
      <c r="Y114" s="321">
        <v>0.13153791803999998</v>
      </c>
      <c r="Z114" s="321">
        <v>0.13174658802090913</v>
      </c>
      <c r="AA114" s="321">
        <v>0.18151563353786734</v>
      </c>
      <c r="AB114" s="321">
        <v>0.18843816420612144</v>
      </c>
      <c r="AC114" s="321">
        <v>0.20327451663523619</v>
      </c>
      <c r="AD114" s="321">
        <v>0.22856266203850301</v>
      </c>
      <c r="AE114" s="321">
        <v>0.2451133636371001</v>
      </c>
      <c r="AF114" s="321">
        <v>0.27777457466002936</v>
      </c>
      <c r="AG114" s="321">
        <v>0.29007156724530764</v>
      </c>
      <c r="AH114" s="321">
        <v>0.36323533870812813</v>
      </c>
      <c r="AI114" s="321">
        <v>0.43500785802235409</v>
      </c>
      <c r="AJ114" s="321">
        <v>0.47550148112817514</v>
      </c>
      <c r="AK114" s="321">
        <v>0.60195545069481937</v>
      </c>
      <c r="AL114" s="321">
        <v>0.66472544719286097</v>
      </c>
      <c r="AM114" s="321">
        <v>0.81410630989872457</v>
      </c>
      <c r="AN114" s="321">
        <v>0.96029055674392982</v>
      </c>
      <c r="AO114" s="321">
        <v>1.2049893979561883</v>
      </c>
      <c r="AP114" s="321">
        <v>1.4368153359428384</v>
      </c>
      <c r="AQ114" s="321">
        <v>1.6954146854294905</v>
      </c>
      <c r="AR114" s="321">
        <v>2.0536093662826449</v>
      </c>
      <c r="AS114" s="321">
        <v>2.3786223417656163</v>
      </c>
      <c r="AT114" s="321">
        <v>2.6813832096800025</v>
      </c>
      <c r="AU114" s="321">
        <v>3.1094683152122333</v>
      </c>
      <c r="AV114" s="321">
        <v>3.6543514329051714</v>
      </c>
      <c r="AW114" s="321">
        <v>4.2502881580053486</v>
      </c>
      <c r="AX114" s="321">
        <v>4.5523862684188687</v>
      </c>
      <c r="AY114" s="321">
        <v>4.8149789007135499</v>
      </c>
      <c r="AZ114" s="321">
        <v>5.3005544476820416</v>
      </c>
      <c r="BA114" s="321">
        <v>5.3255302597136671</v>
      </c>
      <c r="BB114" s="321">
        <v>5.8404807801059544</v>
      </c>
      <c r="BC114" s="321">
        <v>6.0033518592130868</v>
      </c>
      <c r="BD114" s="321">
        <v>6.5124385089977839</v>
      </c>
      <c r="BE114" s="313">
        <v>6.9674641942227069</v>
      </c>
      <c r="BF114" s="292">
        <v>6.694710394679948E-2</v>
      </c>
      <c r="BG114" s="292">
        <v>9.2794435728183577E-2</v>
      </c>
      <c r="BH114" s="292">
        <v>0.2197135293508003</v>
      </c>
    </row>
    <row r="116" spans="1:60" x14ac:dyDescent="0.15">
      <c r="A116" s="168" t="s">
        <v>89</v>
      </c>
    </row>
    <row r="117" spans="1:60" x14ac:dyDescent="0.15">
      <c r="A117" s="168" t="s">
        <v>913</v>
      </c>
    </row>
    <row r="118" spans="1:60" x14ac:dyDescent="0.15">
      <c r="A118" s="168" t="s">
        <v>914</v>
      </c>
    </row>
    <row r="119" spans="1:60" x14ac:dyDescent="0.15">
      <c r="A119" s="168" t="s">
        <v>915</v>
      </c>
    </row>
    <row r="120" spans="1:60" x14ac:dyDescent="0.15">
      <c r="A120" s="168" t="s">
        <v>86</v>
      </c>
    </row>
    <row r="121" spans="1:60" x14ac:dyDescent="0.15">
      <c r="A121" s="168" t="s">
        <v>326</v>
      </c>
    </row>
    <row r="122" spans="1:60" x14ac:dyDescent="0.15">
      <c r="A122" s="168" t="s">
        <v>84</v>
      </c>
    </row>
    <row r="123" spans="1:60" x14ac:dyDescent="0.15">
      <c r="A123" s="168" t="s">
        <v>916</v>
      </c>
    </row>
    <row r="124" spans="1:60" x14ac:dyDescent="0.15">
      <c r="A124" s="168" t="s">
        <v>661</v>
      </c>
    </row>
    <row r="125" spans="1:60" x14ac:dyDescent="0.15">
      <c r="A125" s="161" t="s">
        <v>917</v>
      </c>
    </row>
    <row r="126" spans="1:60" x14ac:dyDescent="0.15">
      <c r="A126" s="161" t="s">
        <v>223</v>
      </c>
    </row>
  </sheetData>
  <mergeCells count="1">
    <mergeCell ref="BF2:BG2"/>
  </mergeCells>
  <conditionalFormatting sqref="BF4:BH53 BF55:BH114">
    <cfRule type="cellIs" dxfId="183" priority="7" operator="lessThanOrEqual">
      <formula>0</formula>
    </cfRule>
    <cfRule type="cellIs" dxfId="182" priority="8" operator="greaterThan">
      <formula>0</formula>
    </cfRule>
  </conditionalFormatting>
  <conditionalFormatting sqref="BF4:BH53 BF55:BH56">
    <cfRule type="cellIs" dxfId="181" priority="5" operator="lessThanOrEqual">
      <formula>0</formula>
    </cfRule>
    <cfRule type="cellIs" dxfId="180" priority="6" operator="greaterThan">
      <formula>0</formula>
    </cfRule>
  </conditionalFormatting>
  <conditionalFormatting sqref="BF54:BH54">
    <cfRule type="cellIs" dxfId="179" priority="3" operator="lessThanOrEqual">
      <formula>0</formula>
    </cfRule>
    <cfRule type="cellIs" dxfId="178" priority="4" operator="greaterThan">
      <formula>0</formula>
    </cfRule>
  </conditionalFormatting>
  <conditionalFormatting sqref="BF54:BH54">
    <cfRule type="cellIs" dxfId="177" priority="1" operator="lessThanOrEqual">
      <formula>0</formula>
    </cfRule>
    <cfRule type="cellIs" dxfId="176" priority="2" operator="greaterThan">
      <formula>0</formula>
    </cfRule>
  </conditionalFormatting>
  <hyperlinks>
    <hyperlink ref="L1" location="Contents!A1" display="Contents" xr:uid="{57B3F3CA-3436-4214-96A6-13B03D54A91B}"/>
    <hyperlink ref="BJ1" location="Contents!A1" display="Contents" xr:uid="{BC0FA284-7233-4ADE-9ECE-24BAB41E0A95}"/>
  </hyperlinks>
  <pageMargins left="0.75" right="0.75" top="1" bottom="1" header="0.5" footer="0.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E6BC-FDB5-4033-B785-DC7C70553DE6}">
  <dimension ref="A1:BJ125"/>
  <sheetViews>
    <sheetView showGridLines="0" workbookViewId="0">
      <pane xSplit="1" ySplit="3" topLeftCell="AQ109" activePane="bottomRight" state="frozen"/>
      <selection activeCell="AL81" sqref="AL81"/>
      <selection pane="topRight" activeCell="AL81" sqref="AL81"/>
      <selection pane="bottomLeft" activeCell="AL81" sqref="AL81"/>
      <selection pane="bottomRight"/>
    </sheetView>
  </sheetViews>
  <sheetFormatPr baseColWidth="10" defaultColWidth="9" defaultRowHeight="11" x14ac:dyDescent="0.15"/>
  <cols>
    <col min="1" max="1" width="30.75" style="168" customWidth="1"/>
    <col min="2" max="56" width="8.5" style="168" customWidth="1"/>
    <col min="57" max="57" width="8.5" style="161" customWidth="1"/>
    <col min="58" max="58" width="8.75" style="168" customWidth="1"/>
    <col min="59" max="59" width="12" style="168" customWidth="1"/>
    <col min="60" max="16384" width="9" style="168"/>
  </cols>
  <sheetData>
    <row r="1" spans="1:62" ht="13" x14ac:dyDescent="0.15">
      <c r="A1" s="843" t="s">
        <v>918</v>
      </c>
      <c r="L1" s="30" t="s">
        <v>199</v>
      </c>
      <c r="BH1" s="829"/>
      <c r="BJ1" s="30" t="s">
        <v>199</v>
      </c>
    </row>
    <row r="2" spans="1:62" x14ac:dyDescent="0.15">
      <c r="BF2" s="1229" t="s">
        <v>197</v>
      </c>
      <c r="BG2" s="1229"/>
      <c r="BH2" s="829" t="s">
        <v>196</v>
      </c>
    </row>
    <row r="3" spans="1:62" x14ac:dyDescent="0.15">
      <c r="A3" s="847" t="s">
        <v>919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05">
        <v>0</v>
      </c>
      <c r="C5" s="305">
        <v>0</v>
      </c>
      <c r="D5" s="305">
        <v>0</v>
      </c>
      <c r="E5" s="305">
        <v>0</v>
      </c>
      <c r="F5" s="305">
        <v>0</v>
      </c>
      <c r="G5" s="305">
        <v>0</v>
      </c>
      <c r="H5" s="305">
        <v>0</v>
      </c>
      <c r="I5" s="305">
        <v>0</v>
      </c>
      <c r="J5" s="305">
        <v>0</v>
      </c>
      <c r="K5" s="305">
        <v>0</v>
      </c>
      <c r="L5" s="305">
        <v>0</v>
      </c>
      <c r="M5" s="305">
        <v>7.0699999999999999E-3</v>
      </c>
      <c r="N5" s="305">
        <v>1.069E-2</v>
      </c>
      <c r="O5" s="305">
        <v>1.1320000000000002E-2</v>
      </c>
      <c r="P5" s="305">
        <v>1.345E-2</v>
      </c>
      <c r="Q5" s="305">
        <v>1.2999999999999999E-2</v>
      </c>
      <c r="R5" s="305">
        <v>1.898E-2</v>
      </c>
      <c r="S5" s="305">
        <v>2.1390000000000003E-2</v>
      </c>
      <c r="T5" s="305">
        <v>2.085E-2</v>
      </c>
      <c r="U5" s="305">
        <v>2.3370000000000005E-2</v>
      </c>
      <c r="V5" s="305">
        <v>1.678E-2</v>
      </c>
      <c r="W5" s="305">
        <v>1.866E-2</v>
      </c>
      <c r="X5" s="305">
        <v>2.3129999999999998E-2</v>
      </c>
      <c r="Y5" s="305">
        <v>2.486E-2</v>
      </c>
      <c r="Z5" s="305">
        <v>3.4780000000000005E-2</v>
      </c>
      <c r="AA5" s="305">
        <v>3.9559191919191924E-2</v>
      </c>
      <c r="AB5" s="305">
        <v>3.9859191919191919E-2</v>
      </c>
      <c r="AC5" s="305">
        <v>4.5260526319999994E-2</v>
      </c>
      <c r="AD5" s="305">
        <v>4.878052632000001E-2</v>
      </c>
      <c r="AE5" s="305">
        <v>5.7940526320000005E-2</v>
      </c>
      <c r="AF5" s="305">
        <v>7.2007079076128105E-2</v>
      </c>
      <c r="AG5" s="305">
        <v>7.5964095372853077E-2</v>
      </c>
      <c r="AH5" s="305">
        <v>8.237166888359386E-2</v>
      </c>
      <c r="AI5" s="305">
        <v>9.0593589857519599E-2</v>
      </c>
      <c r="AJ5" s="305">
        <v>9.1184113296794045E-2</v>
      </c>
      <c r="AK5" s="305">
        <v>9.197463354355935E-2</v>
      </c>
      <c r="AL5" s="305">
        <v>9.9556584850833157E-2</v>
      </c>
      <c r="AM5" s="305">
        <v>0.10338694566638976</v>
      </c>
      <c r="AN5" s="305">
        <v>9.9352742225536667E-2</v>
      </c>
      <c r="AO5" s="305">
        <v>0.1048955279919544</v>
      </c>
      <c r="AP5" s="305">
        <v>0.10385339300466354</v>
      </c>
      <c r="AQ5" s="305">
        <v>0.10977807229394237</v>
      </c>
      <c r="AR5" s="305">
        <v>0.11471949763815784</v>
      </c>
      <c r="AS5" s="305">
        <v>0.11216021800945043</v>
      </c>
      <c r="AT5" s="305">
        <v>0.14820891226298058</v>
      </c>
      <c r="AU5" s="305">
        <v>0.18094127125957657</v>
      </c>
      <c r="AV5" s="305">
        <v>0.19567541256272597</v>
      </c>
      <c r="AW5" s="305">
        <v>0.21425848147890372</v>
      </c>
      <c r="AX5" s="305">
        <v>0.21825591903499145</v>
      </c>
      <c r="AY5" s="305">
        <v>0.22658947238919269</v>
      </c>
      <c r="AZ5" s="305">
        <v>0.36290661833561144</v>
      </c>
      <c r="BA5" s="305">
        <v>0.41939167280654532</v>
      </c>
      <c r="BB5" s="305">
        <v>0.37484472181818185</v>
      </c>
      <c r="BC5" s="305">
        <v>0.42484825814936056</v>
      </c>
      <c r="BD5" s="305">
        <v>0.42021192841326438</v>
      </c>
      <c r="BE5" s="306">
        <v>0.4549322290200058</v>
      </c>
      <c r="BF5" s="284">
        <v>7.9667696490334894E-2</v>
      </c>
      <c r="BG5" s="284">
        <v>0.10983752725589069</v>
      </c>
      <c r="BH5" s="284">
        <v>1.6276319621931837E-2</v>
      </c>
    </row>
    <row r="6" spans="1:62" x14ac:dyDescent="0.15">
      <c r="A6" s="168" t="s">
        <v>192</v>
      </c>
      <c r="B6" s="305">
        <v>0</v>
      </c>
      <c r="C6" s="305">
        <v>0</v>
      </c>
      <c r="D6" s="305">
        <v>0</v>
      </c>
      <c r="E6" s="305">
        <v>0</v>
      </c>
      <c r="F6" s="305">
        <v>0</v>
      </c>
      <c r="G6" s="305">
        <v>0</v>
      </c>
      <c r="H6" s="305">
        <v>0</v>
      </c>
      <c r="I6" s="305">
        <v>0</v>
      </c>
      <c r="J6" s="305">
        <v>1.6100000000000003E-3</v>
      </c>
      <c r="K6" s="305">
        <v>4.6300000000000004E-3</v>
      </c>
      <c r="L6" s="305">
        <v>5.1799999999999997E-3</v>
      </c>
      <c r="M6" s="305">
        <v>5.7899999999999991E-3</v>
      </c>
      <c r="N6" s="305">
        <v>5.9199999999999999E-3</v>
      </c>
      <c r="O6" s="305">
        <v>5.9799999999999983E-3</v>
      </c>
      <c r="P6" s="305">
        <v>1.0190000000000001E-2</v>
      </c>
      <c r="Q6" s="305">
        <v>9.1500000000000001E-3</v>
      </c>
      <c r="R6" s="305">
        <v>9.640000000000001E-3</v>
      </c>
      <c r="S6" s="305">
        <v>1.2960000000000003E-2</v>
      </c>
      <c r="T6" s="305">
        <v>1.353E-2</v>
      </c>
      <c r="U6" s="305">
        <v>1.4240000000000001E-2</v>
      </c>
      <c r="V6" s="305">
        <v>1.6410000000000001E-2</v>
      </c>
      <c r="W6" s="305">
        <v>3.3939999999999998E-2</v>
      </c>
      <c r="X6" s="305">
        <v>4.4180000000000004E-2</v>
      </c>
      <c r="Y6" s="305">
        <v>4.6329999999999996E-2</v>
      </c>
      <c r="Z6" s="305">
        <v>4.675E-2</v>
      </c>
      <c r="AA6" s="305">
        <v>5.126E-2</v>
      </c>
      <c r="AB6" s="305">
        <v>5.8355124753775446E-2</v>
      </c>
      <c r="AC6" s="305">
        <v>6.3695229809586348E-2</v>
      </c>
      <c r="AD6" s="305">
        <v>6.5047606697307955E-2</v>
      </c>
      <c r="AE6" s="305">
        <v>6.2285254000069123E-2</v>
      </c>
      <c r="AF6" s="305">
        <v>6.4264434806648937E-2</v>
      </c>
      <c r="AG6" s="305">
        <v>6.196555154300723E-2</v>
      </c>
      <c r="AH6" s="305">
        <v>5.901246224556797E-2</v>
      </c>
      <c r="AI6" s="305">
        <v>6.1605860317240912E-2</v>
      </c>
      <c r="AJ6" s="305">
        <v>6.0840013131976359E-2</v>
      </c>
      <c r="AK6" s="305">
        <v>6.3846451083388045E-2</v>
      </c>
      <c r="AL6" s="305">
        <v>6.2327600515046343E-2</v>
      </c>
      <c r="AM6" s="305">
        <v>6.0213499120334184E-2</v>
      </c>
      <c r="AN6" s="305">
        <v>6.8425449898807125E-2</v>
      </c>
      <c r="AO6" s="305">
        <v>7.1050805949035831E-2</v>
      </c>
      <c r="AP6" s="305">
        <v>7.9071166355696193E-2</v>
      </c>
      <c r="AQ6" s="305">
        <v>7.257768478301882E-2</v>
      </c>
      <c r="AR6" s="305">
        <v>8.1347354042062434E-2</v>
      </c>
      <c r="AS6" s="305">
        <v>7.764187507378878E-2</v>
      </c>
      <c r="AT6" s="305">
        <v>7.7165097051790074E-2</v>
      </c>
      <c r="AU6" s="305">
        <v>8.1814269749018328E-2</v>
      </c>
      <c r="AV6" s="305">
        <v>8.4488147267438946E-2</v>
      </c>
      <c r="AW6" s="305">
        <v>9.753282183284831E-2</v>
      </c>
      <c r="AX6" s="305">
        <v>0.10703368156831305</v>
      </c>
      <c r="AY6" s="305">
        <v>0.12628300216868238</v>
      </c>
      <c r="AZ6" s="305">
        <v>0.15099138514849658</v>
      </c>
      <c r="BA6" s="305">
        <v>0.16414614324855578</v>
      </c>
      <c r="BB6" s="305">
        <v>0.17936088582553456</v>
      </c>
      <c r="BC6" s="305">
        <v>0.23176052445860101</v>
      </c>
      <c r="BD6" s="305">
        <v>0.28810383272375162</v>
      </c>
      <c r="BE6" s="306">
        <v>0.34795081826954222</v>
      </c>
      <c r="BF6" s="285">
        <v>0.20442734028618403</v>
      </c>
      <c r="BG6" s="285">
        <v>0.14080866949720905</v>
      </c>
      <c r="BH6" s="285">
        <v>1.244879647913171E-2</v>
      </c>
    </row>
    <row r="7" spans="1:62" x14ac:dyDescent="0.15">
      <c r="A7" s="168" t="s">
        <v>191</v>
      </c>
      <c r="B7" s="305">
        <v>0.13332232095652646</v>
      </c>
      <c r="C7" s="305">
        <v>0.14062006895272863</v>
      </c>
      <c r="D7" s="305">
        <v>0.14073570742648039</v>
      </c>
      <c r="E7" s="305">
        <v>0.15546045096175942</v>
      </c>
      <c r="F7" s="305">
        <v>0.16227060376537181</v>
      </c>
      <c r="G7" s="305">
        <v>0.16235902533954941</v>
      </c>
      <c r="H7" s="305">
        <v>0.16584413973581333</v>
      </c>
      <c r="I7" s="305">
        <v>0.18672978440292398</v>
      </c>
      <c r="J7" s="305">
        <v>0.19989691771854276</v>
      </c>
      <c r="K7" s="305">
        <v>0.20404264805821332</v>
      </c>
      <c r="L7" s="305">
        <v>0.19754301961701326</v>
      </c>
      <c r="M7" s="305">
        <v>0.22564753541853655</v>
      </c>
      <c r="N7" s="305">
        <v>0.23536121862459236</v>
      </c>
      <c r="O7" s="305">
        <v>0.24678786657309668</v>
      </c>
      <c r="P7" s="305">
        <v>0.2575603724229939</v>
      </c>
      <c r="Q7" s="305">
        <v>0.26656116318123241</v>
      </c>
      <c r="R7" s="305">
        <v>0.27377603273290652</v>
      </c>
      <c r="S7" s="305">
        <v>0.26405048945355969</v>
      </c>
      <c r="T7" s="305">
        <v>0.29810294113669267</v>
      </c>
      <c r="U7" s="305">
        <v>0.35607182700809914</v>
      </c>
      <c r="V7" s="305">
        <v>0.36409451999645981</v>
      </c>
      <c r="W7" s="305">
        <v>0.38720077251177359</v>
      </c>
      <c r="X7" s="305">
        <v>0.42679612973772679</v>
      </c>
      <c r="Y7" s="305">
        <v>0.42404126916216306</v>
      </c>
      <c r="Z7" s="305">
        <v>0.51240776985645942</v>
      </c>
      <c r="AA7" s="305">
        <v>0.60646877889420525</v>
      </c>
      <c r="AB7" s="305">
        <v>0.64010774616720778</v>
      </c>
      <c r="AC7" s="305">
        <v>0.68140946481741271</v>
      </c>
      <c r="AD7" s="305">
        <v>0.70436074465129361</v>
      </c>
      <c r="AE7" s="305">
        <v>0.70338658444609625</v>
      </c>
      <c r="AF7" s="305">
        <v>0.66975766198677888</v>
      </c>
      <c r="AG7" s="305">
        <v>0.68634037581063467</v>
      </c>
      <c r="AH7" s="305">
        <v>0.69674026886492268</v>
      </c>
      <c r="AI7" s="305">
        <v>0.69198043721556446</v>
      </c>
      <c r="AJ7" s="305">
        <v>0.71529393909063732</v>
      </c>
      <c r="AK7" s="305">
        <v>0.7275109334524501</v>
      </c>
      <c r="AL7" s="305">
        <v>0.73728287461675812</v>
      </c>
      <c r="AM7" s="305">
        <v>0.81780793150804953</v>
      </c>
      <c r="AN7" s="305">
        <v>0.81642433005704351</v>
      </c>
      <c r="AO7" s="305">
        <v>0.84715332212929362</v>
      </c>
      <c r="AP7" s="305">
        <v>0.88446989669949916</v>
      </c>
      <c r="AQ7" s="305">
        <v>0.96961985974287612</v>
      </c>
      <c r="AR7" s="305">
        <v>1.0496074165055318</v>
      </c>
      <c r="AS7" s="305">
        <v>1.245922329222094</v>
      </c>
      <c r="AT7" s="305">
        <v>1.415422625673918</v>
      </c>
      <c r="AU7" s="305">
        <v>1.6302780024872816</v>
      </c>
      <c r="AV7" s="305">
        <v>1.8836218761407681</v>
      </c>
      <c r="AW7" s="305">
        <v>2.1171236864668455</v>
      </c>
      <c r="AX7" s="305">
        <v>2.4539017724053358</v>
      </c>
      <c r="AY7" s="305">
        <v>2.7189710158095268</v>
      </c>
      <c r="AZ7" s="305">
        <v>2.8761042534518082</v>
      </c>
      <c r="BA7" s="305">
        <v>3.326420841901415</v>
      </c>
      <c r="BB7" s="305">
        <v>3.7595637531100476</v>
      </c>
      <c r="BC7" s="305">
        <v>4.0408369911189448</v>
      </c>
      <c r="BD7" s="305">
        <v>4.3115775372589606</v>
      </c>
      <c r="BE7" s="306">
        <v>4.9001314692028775</v>
      </c>
      <c r="BF7" s="285">
        <v>0.13340026698488261</v>
      </c>
      <c r="BG7" s="285">
        <v>0.11782805876971425</v>
      </c>
      <c r="BH7" s="285">
        <v>0.17531425758522196</v>
      </c>
    </row>
    <row r="8" spans="1:62" s="161" customFormat="1" x14ac:dyDescent="0.15">
      <c r="A8" s="163" t="s">
        <v>190</v>
      </c>
      <c r="B8" s="307">
        <v>0.13332232095652646</v>
      </c>
      <c r="C8" s="307">
        <v>0.14062006895272863</v>
      </c>
      <c r="D8" s="307">
        <v>0.14073570742648039</v>
      </c>
      <c r="E8" s="307">
        <v>0.15546045096175942</v>
      </c>
      <c r="F8" s="307">
        <v>0.16227060376537181</v>
      </c>
      <c r="G8" s="307">
        <v>0.16235902533954941</v>
      </c>
      <c r="H8" s="307">
        <v>0.16584413973581333</v>
      </c>
      <c r="I8" s="307">
        <v>0.18672978440292398</v>
      </c>
      <c r="J8" s="307">
        <v>0.20150691771854276</v>
      </c>
      <c r="K8" s="307">
        <v>0.20867264805821331</v>
      </c>
      <c r="L8" s="307">
        <v>0.20272301961701325</v>
      </c>
      <c r="M8" s="307">
        <v>0.23850753541853653</v>
      </c>
      <c r="N8" s="307">
        <v>0.25197121862459237</v>
      </c>
      <c r="O8" s="307">
        <v>0.26408786657309669</v>
      </c>
      <c r="P8" s="307">
        <v>0.28120037242299389</v>
      </c>
      <c r="Q8" s="307">
        <v>0.28871116318123241</v>
      </c>
      <c r="R8" s="307">
        <v>0.30239603273290649</v>
      </c>
      <c r="S8" s="307">
        <v>0.29840048945355974</v>
      </c>
      <c r="T8" s="307">
        <v>0.33248294113669263</v>
      </c>
      <c r="U8" s="307">
        <v>0.39368182700809912</v>
      </c>
      <c r="V8" s="307">
        <v>0.39728451999645981</v>
      </c>
      <c r="W8" s="307">
        <v>0.43980077251177363</v>
      </c>
      <c r="X8" s="307">
        <v>0.49410612973772677</v>
      </c>
      <c r="Y8" s="307">
        <v>0.49523126916216303</v>
      </c>
      <c r="Z8" s="307">
        <v>0.59393776985645941</v>
      </c>
      <c r="AA8" s="307">
        <v>0.69728797081339711</v>
      </c>
      <c r="AB8" s="307">
        <v>0.73832206284017521</v>
      </c>
      <c r="AC8" s="307">
        <v>0.79036522094699901</v>
      </c>
      <c r="AD8" s="307">
        <v>0.81818887766860149</v>
      </c>
      <c r="AE8" s="307">
        <v>0.82361236476616539</v>
      </c>
      <c r="AF8" s="307">
        <v>0.80602917586955591</v>
      </c>
      <c r="AG8" s="307">
        <v>0.82427002272649497</v>
      </c>
      <c r="AH8" s="307">
        <v>0.8381243999940845</v>
      </c>
      <c r="AI8" s="307">
        <v>0.84417988739032501</v>
      </c>
      <c r="AJ8" s="307">
        <v>0.86731806551940771</v>
      </c>
      <c r="AK8" s="307">
        <v>0.88333201807939754</v>
      </c>
      <c r="AL8" s="307">
        <v>0.89916705998263768</v>
      </c>
      <c r="AM8" s="307">
        <v>0.9814083762947734</v>
      </c>
      <c r="AN8" s="307">
        <v>0.98420252218138737</v>
      </c>
      <c r="AO8" s="307">
        <v>1.0230996560702839</v>
      </c>
      <c r="AP8" s="307">
        <v>1.0673944560598589</v>
      </c>
      <c r="AQ8" s="307">
        <v>1.1519756168198374</v>
      </c>
      <c r="AR8" s="307">
        <v>1.245674268185752</v>
      </c>
      <c r="AS8" s="307">
        <v>1.4357244223053334</v>
      </c>
      <c r="AT8" s="307">
        <v>1.6407966349886887</v>
      </c>
      <c r="AU8" s="307">
        <v>1.8930335434958765</v>
      </c>
      <c r="AV8" s="307">
        <v>2.163785435970933</v>
      </c>
      <c r="AW8" s="307">
        <v>2.4289149897785975</v>
      </c>
      <c r="AX8" s="307">
        <v>2.7791913730086399</v>
      </c>
      <c r="AY8" s="307">
        <v>3.0718434903674021</v>
      </c>
      <c r="AZ8" s="307">
        <v>3.3900022569359161</v>
      </c>
      <c r="BA8" s="307">
        <v>3.909958657956516</v>
      </c>
      <c r="BB8" s="307">
        <v>4.3137693607537644</v>
      </c>
      <c r="BC8" s="307">
        <v>4.6974457737269066</v>
      </c>
      <c r="BD8" s="307">
        <v>5.019893298395977</v>
      </c>
      <c r="BE8" s="307">
        <v>5.7030145164924253</v>
      </c>
      <c r="BF8" s="286">
        <v>0.13297876499368755</v>
      </c>
      <c r="BG8" s="286">
        <v>0.11831454366657757</v>
      </c>
      <c r="BH8" s="286">
        <v>0.2040393736862855</v>
      </c>
    </row>
    <row r="9" spans="1:62" x14ac:dyDescent="0.15">
      <c r="B9" s="305"/>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6"/>
      <c r="BF9" s="285"/>
      <c r="BG9" s="285"/>
      <c r="BH9" s="285"/>
    </row>
    <row r="10" spans="1:62" x14ac:dyDescent="0.15">
      <c r="A10" s="168" t="s">
        <v>189</v>
      </c>
      <c r="B10" s="305">
        <v>0</v>
      </c>
      <c r="C10" s="305">
        <v>0</v>
      </c>
      <c r="D10" s="305">
        <v>0</v>
      </c>
      <c r="E10" s="305">
        <v>0</v>
      </c>
      <c r="F10" s="305">
        <v>0</v>
      </c>
      <c r="G10" s="305">
        <v>4.7540991253644326E-4</v>
      </c>
      <c r="H10" s="305">
        <v>4.9864613702623915E-4</v>
      </c>
      <c r="I10" s="305">
        <v>6.4353151927437635E-4</v>
      </c>
      <c r="J10" s="305">
        <v>4.9042434402332366E-4</v>
      </c>
      <c r="K10" s="305">
        <v>5.0067671428571426E-4</v>
      </c>
      <c r="L10" s="305">
        <v>5.4922641509433964E-4</v>
      </c>
      <c r="M10" s="305">
        <v>5.0202791545189522E-4</v>
      </c>
      <c r="N10" s="305">
        <v>5.3855107816711586E-4</v>
      </c>
      <c r="O10" s="305">
        <v>5.4136662087912095E-4</v>
      </c>
      <c r="P10" s="305">
        <v>8.4393763392857154E-4</v>
      </c>
      <c r="Q10" s="305">
        <v>8.6251567944250877E-4</v>
      </c>
      <c r="R10" s="305">
        <v>7.4722499999999991E-4</v>
      </c>
      <c r="S10" s="305">
        <v>9.5912465437788023E-4</v>
      </c>
      <c r="T10" s="305">
        <v>1.3731478405315618E-3</v>
      </c>
      <c r="U10" s="305">
        <v>9.7392791811846675E-4</v>
      </c>
      <c r="V10" s="305">
        <v>1.0332161428571432E-3</v>
      </c>
      <c r="W10" s="305">
        <v>1.0707892080745341E-3</v>
      </c>
      <c r="X10" s="305">
        <v>1.0815682330827068E-3</v>
      </c>
      <c r="Y10" s="305">
        <v>1.2111604735152489E-3</v>
      </c>
      <c r="Z10" s="305">
        <v>1.1937690789473685E-3</v>
      </c>
      <c r="AA10" s="305">
        <v>1.0676328373015872E-3</v>
      </c>
      <c r="AB10" s="305">
        <v>9.9600404312668472E-4</v>
      </c>
      <c r="AC10" s="305">
        <v>1.018654945054945E-3</v>
      </c>
      <c r="AD10" s="305">
        <v>1.074384027777778E-3</v>
      </c>
      <c r="AE10" s="305">
        <v>1.1929003759398498E-3</v>
      </c>
      <c r="AF10" s="305">
        <v>1.1559245729813668E-3</v>
      </c>
      <c r="AG10" s="305">
        <v>3.6101549206349207E-3</v>
      </c>
      <c r="AH10" s="305">
        <v>4.6022404999999994E-3</v>
      </c>
      <c r="AI10" s="305">
        <v>4.9643920300751878E-3</v>
      </c>
      <c r="AJ10" s="305">
        <v>6.8526214285714281E-3</v>
      </c>
      <c r="AK10" s="305">
        <v>7.0980831010452952E-3</v>
      </c>
      <c r="AL10" s="305">
        <v>6.5445238369371758E-3</v>
      </c>
      <c r="AM10" s="305">
        <v>9.1178191996570575E-3</v>
      </c>
      <c r="AN10" s="305">
        <v>1.071096957234691E-2</v>
      </c>
      <c r="AO10" s="305">
        <v>9.480260943564198E-3</v>
      </c>
      <c r="AP10" s="305">
        <v>1.1096117441538723E-2</v>
      </c>
      <c r="AQ10" s="305">
        <v>1.5753614347661423E-2</v>
      </c>
      <c r="AR10" s="305">
        <v>1.5657738822144173E-2</v>
      </c>
      <c r="AS10" s="305">
        <v>1.6493886194773578E-2</v>
      </c>
      <c r="AT10" s="305">
        <v>1.6675713425318536E-2</v>
      </c>
      <c r="AU10" s="305">
        <v>1.9136191589050368E-2</v>
      </c>
      <c r="AV10" s="305">
        <v>2.0696145599990917E-2</v>
      </c>
      <c r="AW10" s="305">
        <v>2.6259033710409559E-2</v>
      </c>
      <c r="AX10" s="305">
        <v>2.6966517336246418E-2</v>
      </c>
      <c r="AY10" s="305">
        <v>2.6912060991911117E-2</v>
      </c>
      <c r="AZ10" s="305">
        <v>2.7196447250546384E-2</v>
      </c>
      <c r="BA10" s="305">
        <v>2.2859835403064886E-2</v>
      </c>
      <c r="BB10" s="305">
        <v>2.7104746569370473E-2</v>
      </c>
      <c r="BC10" s="305">
        <v>1.7840009558769965E-2</v>
      </c>
      <c r="BD10" s="305">
        <v>5.7217914641288989E-2</v>
      </c>
      <c r="BE10" s="306">
        <v>9.972812049101118E-2</v>
      </c>
      <c r="BF10" s="285">
        <v>0.73819056340993749</v>
      </c>
      <c r="BG10" s="285">
        <v>0.13121397105845123</v>
      </c>
      <c r="BH10" s="285">
        <v>3.5680188407466E-3</v>
      </c>
    </row>
    <row r="11" spans="1:62" x14ac:dyDescent="0.15">
      <c r="A11" s="168" t="s">
        <v>188</v>
      </c>
      <c r="B11" s="305">
        <v>0</v>
      </c>
      <c r="C11" s="305">
        <v>0</v>
      </c>
      <c r="D11" s="305">
        <v>0</v>
      </c>
      <c r="E11" s="305">
        <v>0</v>
      </c>
      <c r="F11" s="305">
        <v>0</v>
      </c>
      <c r="G11" s="305">
        <v>5.1469150000000019E-3</v>
      </c>
      <c r="H11" s="305">
        <v>6.3339525000000018E-3</v>
      </c>
      <c r="I11" s="305">
        <v>7.1657018750000004E-3</v>
      </c>
      <c r="J11" s="305">
        <v>7.5080037500000014E-3</v>
      </c>
      <c r="K11" s="305">
        <v>7.851518E-3</v>
      </c>
      <c r="L11" s="305">
        <v>8.671775750000001E-3</v>
      </c>
      <c r="M11" s="305">
        <v>8.6433772500000006E-3</v>
      </c>
      <c r="N11" s="305">
        <v>1.1168454624999999E-2</v>
      </c>
      <c r="O11" s="305">
        <v>1.3319440750000003E-2</v>
      </c>
      <c r="P11" s="305">
        <v>1.7760194000000003E-2</v>
      </c>
      <c r="Q11" s="305">
        <v>1.8055082625E-2</v>
      </c>
      <c r="R11" s="305">
        <v>1.8736228750000004E-2</v>
      </c>
      <c r="S11" s="305">
        <v>2.1784744749999994E-2</v>
      </c>
      <c r="T11" s="305">
        <v>2.9844549499999991E-2</v>
      </c>
      <c r="U11" s="305">
        <v>2.8516788875000008E-2</v>
      </c>
      <c r="V11" s="305">
        <v>3.067125588592233E-2</v>
      </c>
      <c r="W11" s="305">
        <v>3.1939324238673135E-2</v>
      </c>
      <c r="X11" s="305">
        <v>3.5656973147249187E-2</v>
      </c>
      <c r="Y11" s="305">
        <v>3.3397837940938507E-2</v>
      </c>
      <c r="Z11" s="305">
        <v>3.4031623385113265E-2</v>
      </c>
      <c r="AA11" s="305">
        <v>3.859062500000001E-2</v>
      </c>
      <c r="AB11" s="305">
        <v>3.9996125624999997E-2</v>
      </c>
      <c r="AC11" s="305">
        <v>4.9293607379452056E-2</v>
      </c>
      <c r="AD11" s="305">
        <v>4.983937033224442E-2</v>
      </c>
      <c r="AE11" s="305">
        <v>5.3882236487774883E-2</v>
      </c>
      <c r="AF11" s="305">
        <v>5.5937404889583063E-2</v>
      </c>
      <c r="AG11" s="305">
        <v>6.7547096282220373E-2</v>
      </c>
      <c r="AH11" s="305">
        <v>7.3829509982127034E-2</v>
      </c>
      <c r="AI11" s="305">
        <v>7.5102330121601168E-2</v>
      </c>
      <c r="AJ11" s="305">
        <v>8.3780022809587212E-2</v>
      </c>
      <c r="AK11" s="305">
        <v>7.8563629999999995E-2</v>
      </c>
      <c r="AL11" s="305">
        <v>8.9667011103896105E-2</v>
      </c>
      <c r="AM11" s="305">
        <v>0.10154409584567284</v>
      </c>
      <c r="AN11" s="305">
        <v>0.1172555025</v>
      </c>
      <c r="AO11" s="305">
        <v>0.1221666575054786</v>
      </c>
      <c r="AP11" s="305">
        <v>0.13250806389900396</v>
      </c>
      <c r="AQ11" s="305">
        <v>0.14513502041485182</v>
      </c>
      <c r="AR11" s="305">
        <v>0.17906953535995576</v>
      </c>
      <c r="AS11" s="305">
        <v>0.19927306628450908</v>
      </c>
      <c r="AT11" s="305">
        <v>0.2277421256367255</v>
      </c>
      <c r="AU11" s="305">
        <v>0.32025747350590061</v>
      </c>
      <c r="AV11" s="305">
        <v>0.32963859067917334</v>
      </c>
      <c r="AW11" s="305">
        <v>0.37848167161241947</v>
      </c>
      <c r="AX11" s="305">
        <v>0.43828511268840281</v>
      </c>
      <c r="AY11" s="305">
        <v>0.54333796334278028</v>
      </c>
      <c r="AZ11" s="305">
        <v>0.6517521358135312</v>
      </c>
      <c r="BA11" s="305">
        <v>0.76870126145616779</v>
      </c>
      <c r="BB11" s="305">
        <v>0.86505459286864494</v>
      </c>
      <c r="BC11" s="305">
        <v>0.95127356690880083</v>
      </c>
      <c r="BD11" s="305">
        <v>1.0479840408231638</v>
      </c>
      <c r="BE11" s="306">
        <v>1.0688190195661895</v>
      </c>
      <c r="BF11" s="285">
        <v>1.7094447529650836E-2</v>
      </c>
      <c r="BG11" s="285">
        <v>0.16490666456996395</v>
      </c>
      <c r="BH11" s="285">
        <v>3.8239629709096966E-2</v>
      </c>
    </row>
    <row r="12" spans="1:62" x14ac:dyDescent="0.15">
      <c r="A12" s="168" t="s">
        <v>187</v>
      </c>
      <c r="B12" s="305">
        <v>0</v>
      </c>
      <c r="C12" s="305">
        <v>0</v>
      </c>
      <c r="D12" s="305">
        <v>0</v>
      </c>
      <c r="E12" s="305">
        <v>0</v>
      </c>
      <c r="F12" s="305">
        <v>0</v>
      </c>
      <c r="G12" s="305">
        <v>0</v>
      </c>
      <c r="H12" s="305">
        <v>6.600000000000001E-4</v>
      </c>
      <c r="I12" s="305">
        <v>5.7000000000000009E-4</v>
      </c>
      <c r="J12" s="305">
        <v>5.1000000000000004E-4</v>
      </c>
      <c r="K12" s="305">
        <v>4.6000000000000001E-4</v>
      </c>
      <c r="L12" s="305">
        <v>5.1000000000000004E-4</v>
      </c>
      <c r="M12" s="305">
        <v>7.3000000000000007E-4</v>
      </c>
      <c r="N12" s="305">
        <v>8.0000000000000004E-4</v>
      </c>
      <c r="O12" s="305">
        <v>9.0999999999999989E-4</v>
      </c>
      <c r="P12" s="305">
        <v>9.3999999999999997E-4</v>
      </c>
      <c r="Q12" s="305">
        <v>1.0500000000000002E-3</v>
      </c>
      <c r="R12" s="305">
        <v>1.1000000000000001E-3</v>
      </c>
      <c r="S12" s="305">
        <v>1.3700000000000003E-3</v>
      </c>
      <c r="T12" s="305">
        <v>2.0800000000000007E-3</v>
      </c>
      <c r="U12" s="305">
        <v>2.0100000000000001E-3</v>
      </c>
      <c r="V12" s="305">
        <v>1.9499999999999999E-3</v>
      </c>
      <c r="W12" s="305">
        <v>2.8000000000000004E-3</v>
      </c>
      <c r="X12" s="305">
        <v>2.7100000000000002E-3</v>
      </c>
      <c r="Y12" s="305">
        <v>3.2700000000000003E-3</v>
      </c>
      <c r="Z12" s="305">
        <v>3.2100000000000006E-3</v>
      </c>
      <c r="AA12" s="305">
        <v>9.6300000000000014E-3</v>
      </c>
      <c r="AB12" s="305">
        <v>1.0330000000000001E-2</v>
      </c>
      <c r="AC12" s="305">
        <v>1.7430000000000001E-2</v>
      </c>
      <c r="AD12" s="305">
        <v>1.7500000000000002E-2</v>
      </c>
      <c r="AE12" s="305">
        <v>1.7860000000000001E-2</v>
      </c>
      <c r="AF12" s="305">
        <v>1.8789999999999998E-2</v>
      </c>
      <c r="AG12" s="305">
        <v>1.738E-2</v>
      </c>
      <c r="AH12" s="305">
        <v>1.7430000000000001E-2</v>
      </c>
      <c r="AI12" s="305">
        <v>1.1610000000000001E-2</v>
      </c>
      <c r="AJ12" s="305">
        <v>1.4500000000000001E-2</v>
      </c>
      <c r="AK12" s="305">
        <v>1.375E-2</v>
      </c>
      <c r="AL12" s="305">
        <v>1.6790259740259741E-2</v>
      </c>
      <c r="AM12" s="305">
        <v>1.7649290322580641E-2</v>
      </c>
      <c r="AN12" s="305">
        <v>1.6692692307692304E-2</v>
      </c>
      <c r="AO12" s="305">
        <v>1.9841273885350313E-2</v>
      </c>
      <c r="AP12" s="305">
        <v>1.7401329113924044E-2</v>
      </c>
      <c r="AQ12" s="305">
        <v>1.3837358490566033E-2</v>
      </c>
      <c r="AR12" s="305">
        <v>2.588759999999999E-2</v>
      </c>
      <c r="AS12" s="305">
        <v>3.4461534271304363E-2</v>
      </c>
      <c r="AT12" s="305">
        <v>3.2778795891777769E-2</v>
      </c>
      <c r="AU12" s="305">
        <v>3.5084901559141103E-2</v>
      </c>
      <c r="AV12" s="305">
        <v>4.339995893451222E-2</v>
      </c>
      <c r="AW12" s="305">
        <v>5.9270358016329357E-2</v>
      </c>
      <c r="AX12" s="305">
        <v>6.8645738806265039E-2</v>
      </c>
      <c r="AY12" s="305">
        <v>6.3139583464491111E-2</v>
      </c>
      <c r="AZ12" s="305">
        <v>8.2336566634821265E-2</v>
      </c>
      <c r="BA12" s="305">
        <v>0.10614324465671553</v>
      </c>
      <c r="BB12" s="305">
        <v>0.13473736005672299</v>
      </c>
      <c r="BC12" s="305">
        <v>0.15983460408137007</v>
      </c>
      <c r="BD12" s="305">
        <v>0.18490203188420484</v>
      </c>
      <c r="BE12" s="306">
        <v>0.20941795691971479</v>
      </c>
      <c r="BF12" s="285">
        <v>0.12949422232602403</v>
      </c>
      <c r="BG12" s="285">
        <v>0.18887137032263368</v>
      </c>
      <c r="BH12" s="285">
        <v>7.4924425748858917E-3</v>
      </c>
    </row>
    <row r="13" spans="1:62" x14ac:dyDescent="0.15">
      <c r="A13" s="168" t="s">
        <v>186</v>
      </c>
      <c r="B13" s="305">
        <v>0</v>
      </c>
      <c r="C13" s="305">
        <v>0</v>
      </c>
      <c r="D13" s="305">
        <v>0</v>
      </c>
      <c r="E13" s="305">
        <v>0</v>
      </c>
      <c r="F13" s="305">
        <v>0</v>
      </c>
      <c r="G13" s="305">
        <v>0</v>
      </c>
      <c r="H13" s="305">
        <v>0</v>
      </c>
      <c r="I13" s="305">
        <v>0</v>
      </c>
      <c r="J13" s="305">
        <v>0</v>
      </c>
      <c r="K13" s="305">
        <v>0</v>
      </c>
      <c r="L13" s="305">
        <v>1.89E-3</v>
      </c>
      <c r="M13" s="305">
        <v>2.0200000000000001E-3</v>
      </c>
      <c r="N13" s="305">
        <v>1.92E-3</v>
      </c>
      <c r="O13" s="305">
        <v>2.0600000000000002E-3</v>
      </c>
      <c r="P13" s="305">
        <v>2.16E-3</v>
      </c>
      <c r="Q13" s="305">
        <v>2.2699999999999999E-3</v>
      </c>
      <c r="R13" s="305">
        <v>2.1199999999999999E-3</v>
      </c>
      <c r="S13" s="305">
        <v>2.31E-3</v>
      </c>
      <c r="T13" s="305">
        <v>2.3400000000000005E-3</v>
      </c>
      <c r="U13" s="305">
        <v>2.5499999999999997E-3</v>
      </c>
      <c r="V13" s="305">
        <v>2.6700000000000001E-3</v>
      </c>
      <c r="W13" s="305">
        <v>2.66E-3</v>
      </c>
      <c r="X13" s="305">
        <v>2.6800000000000005E-3</v>
      </c>
      <c r="Y13" s="305">
        <v>2.7400000000000007E-3</v>
      </c>
      <c r="Z13" s="305">
        <v>2.7400000000000007E-3</v>
      </c>
      <c r="AA13" s="305">
        <v>2.7400000000000007E-3</v>
      </c>
      <c r="AB13" s="305">
        <v>2.6900000000000006E-3</v>
      </c>
      <c r="AC13" s="305">
        <v>3.3999999999999998E-3</v>
      </c>
      <c r="AD13" s="305">
        <v>3.8900000000000007E-3</v>
      </c>
      <c r="AE13" s="305">
        <v>4.4400000000000004E-3</v>
      </c>
      <c r="AF13" s="305">
        <v>4.7699999999999999E-3</v>
      </c>
      <c r="AG13" s="305">
        <v>4.96E-3</v>
      </c>
      <c r="AH13" s="305">
        <v>4.8300000000000001E-3</v>
      </c>
      <c r="AI13" s="305">
        <v>5.3200000000000001E-3</v>
      </c>
      <c r="AJ13" s="305">
        <v>4.5700000000000003E-3</v>
      </c>
      <c r="AK13" s="305">
        <v>4.9783501369863011E-3</v>
      </c>
      <c r="AL13" s="305">
        <v>4.9543064123376617E-3</v>
      </c>
      <c r="AM13" s="305">
        <v>4.8925574999999994E-3</v>
      </c>
      <c r="AN13" s="305">
        <v>4.9176259615384601E-3</v>
      </c>
      <c r="AO13" s="305">
        <v>5.1351645912224063E-3</v>
      </c>
      <c r="AP13" s="305">
        <v>5.4422608386075931E-3</v>
      </c>
      <c r="AQ13" s="305">
        <v>5.6071851704759361E-3</v>
      </c>
      <c r="AR13" s="305">
        <v>5.326574281729694E-3</v>
      </c>
      <c r="AS13" s="305">
        <v>5.3527904457727022E-3</v>
      </c>
      <c r="AT13" s="305">
        <v>1.0020509444699016E-2</v>
      </c>
      <c r="AU13" s="305">
        <v>1.0780889117819827E-2</v>
      </c>
      <c r="AV13" s="305">
        <v>1.3244386006145768E-2</v>
      </c>
      <c r="AW13" s="305">
        <v>1.4195741404366675E-2</v>
      </c>
      <c r="AX13" s="305">
        <v>1.2941021328351603E-2</v>
      </c>
      <c r="AY13" s="305">
        <v>1.6483260898907705E-2</v>
      </c>
      <c r="AZ13" s="305">
        <v>1.7224135084471719E-2</v>
      </c>
      <c r="BA13" s="305">
        <v>1.8511113995697E-2</v>
      </c>
      <c r="BB13" s="305">
        <v>1.7948976327713556E-2</v>
      </c>
      <c r="BC13" s="305">
        <v>1.956311940040012E-2</v>
      </c>
      <c r="BD13" s="305">
        <v>2.3483670080689256E-2</v>
      </c>
      <c r="BE13" s="306">
        <v>2.3474938189988262E-2</v>
      </c>
      <c r="BF13" s="285">
        <v>-3.1030527099509264E-3</v>
      </c>
      <c r="BG13" s="285">
        <v>8.8899044879537259E-2</v>
      </c>
      <c r="BH13" s="285">
        <v>8.3987366186039254E-4</v>
      </c>
    </row>
    <row r="14" spans="1:62" x14ac:dyDescent="0.15">
      <c r="A14" s="168" t="s">
        <v>185</v>
      </c>
      <c r="B14" s="305">
        <v>0</v>
      </c>
      <c r="C14" s="305">
        <v>0</v>
      </c>
      <c r="D14" s="305">
        <v>0</v>
      </c>
      <c r="E14" s="305">
        <v>0</v>
      </c>
      <c r="F14" s="305">
        <v>0</v>
      </c>
      <c r="G14" s="305">
        <v>0</v>
      </c>
      <c r="H14" s="305">
        <v>0</v>
      </c>
      <c r="I14" s="305">
        <v>0</v>
      </c>
      <c r="J14" s="305">
        <v>0</v>
      </c>
      <c r="K14" s="305">
        <v>0</v>
      </c>
      <c r="L14" s="305">
        <v>0</v>
      </c>
      <c r="M14" s="305">
        <v>0</v>
      </c>
      <c r="N14" s="305">
        <v>0</v>
      </c>
      <c r="O14" s="305">
        <v>0</v>
      </c>
      <c r="P14" s="305">
        <v>0</v>
      </c>
      <c r="Q14" s="305">
        <v>0</v>
      </c>
      <c r="R14" s="305">
        <v>0</v>
      </c>
      <c r="S14" s="305">
        <v>0</v>
      </c>
      <c r="T14" s="305">
        <v>0</v>
      </c>
      <c r="U14" s="305">
        <v>0</v>
      </c>
      <c r="V14" s="305">
        <v>0</v>
      </c>
      <c r="W14" s="305">
        <v>0</v>
      </c>
      <c r="X14" s="305">
        <v>0</v>
      </c>
      <c r="Y14" s="305">
        <v>0</v>
      </c>
      <c r="Z14" s="305">
        <v>0</v>
      </c>
      <c r="AA14" s="305">
        <v>0</v>
      </c>
      <c r="AB14" s="305">
        <v>0</v>
      </c>
      <c r="AC14" s="305">
        <v>0</v>
      </c>
      <c r="AD14" s="305">
        <v>0</v>
      </c>
      <c r="AE14" s="305">
        <v>0</v>
      </c>
      <c r="AF14" s="305">
        <v>0</v>
      </c>
      <c r="AG14" s="305">
        <v>0</v>
      </c>
      <c r="AH14" s="305">
        <v>0</v>
      </c>
      <c r="AI14" s="305">
        <v>0</v>
      </c>
      <c r="AJ14" s="305">
        <v>0</v>
      </c>
      <c r="AK14" s="305">
        <v>0</v>
      </c>
      <c r="AL14" s="305">
        <v>0</v>
      </c>
      <c r="AM14" s="305">
        <v>0</v>
      </c>
      <c r="AN14" s="305">
        <v>0</v>
      </c>
      <c r="AO14" s="305">
        <v>3.1580077070063689E-5</v>
      </c>
      <c r="AP14" s="305">
        <v>9.9613335179050575E-4</v>
      </c>
      <c r="AQ14" s="305">
        <v>1.4007737341211316E-3</v>
      </c>
      <c r="AR14" s="305">
        <v>2.1011972714999991E-3</v>
      </c>
      <c r="AS14" s="305">
        <v>2.0054746788819868E-3</v>
      </c>
      <c r="AT14" s="305">
        <v>2.0752475380677766E-3</v>
      </c>
      <c r="AU14" s="305">
        <v>2.2433434884640479E-3</v>
      </c>
      <c r="AV14" s="305">
        <v>2.6271514316979858E-3</v>
      </c>
      <c r="AW14" s="305">
        <v>2.7732619581539975E-3</v>
      </c>
      <c r="AX14" s="305">
        <v>3.2826289296822267E-3</v>
      </c>
      <c r="AY14" s="305">
        <v>4.5414096289986793E-3</v>
      </c>
      <c r="AZ14" s="305">
        <v>4.9416749816978533E-3</v>
      </c>
      <c r="BA14" s="305">
        <v>5.5452094093294034E-3</v>
      </c>
      <c r="BB14" s="305">
        <v>4.8755699999999992E-3</v>
      </c>
      <c r="BC14" s="305">
        <v>4.8879898400668422E-3</v>
      </c>
      <c r="BD14" s="305">
        <v>6.2998156463094134E-3</v>
      </c>
      <c r="BE14" s="306">
        <v>6.5436925063177684E-3</v>
      </c>
      <c r="BF14" s="285">
        <v>3.5873735268215023E-2</v>
      </c>
      <c r="BG14" s="285">
        <v>0.11744406531747131</v>
      </c>
      <c r="BH14" s="285">
        <v>2.341166968317484E-4</v>
      </c>
    </row>
    <row r="15" spans="1:62" x14ac:dyDescent="0.15">
      <c r="A15" s="168" t="s">
        <v>184</v>
      </c>
      <c r="B15" s="305">
        <v>0</v>
      </c>
      <c r="C15" s="305">
        <v>0</v>
      </c>
      <c r="D15" s="305">
        <v>0</v>
      </c>
      <c r="E15" s="305">
        <v>0</v>
      </c>
      <c r="F15" s="305">
        <v>0</v>
      </c>
      <c r="G15" s="305">
        <v>0</v>
      </c>
      <c r="H15" s="305">
        <v>2.2699999999999999E-3</v>
      </c>
      <c r="I15" s="305">
        <v>2.2699999999999999E-3</v>
      </c>
      <c r="J15" s="305">
        <v>2.3E-3</v>
      </c>
      <c r="K15" s="305">
        <v>2.66E-3</v>
      </c>
      <c r="L15" s="305">
        <v>2.66E-3</v>
      </c>
      <c r="M15" s="305">
        <v>2.4500000000000004E-3</v>
      </c>
      <c r="N15" s="305">
        <v>2.4199999999999998E-3</v>
      </c>
      <c r="O15" s="305">
        <v>2.15E-3</v>
      </c>
      <c r="P15" s="305">
        <v>1.6300000000000004E-3</v>
      </c>
      <c r="Q15" s="305">
        <v>8.4999999999999995E-4</v>
      </c>
      <c r="R15" s="305">
        <v>7.5999999999999993E-4</v>
      </c>
      <c r="S15" s="305">
        <v>1.5100000000000003E-3</v>
      </c>
      <c r="T15" s="305">
        <v>1.4499999999999999E-3</v>
      </c>
      <c r="U15" s="305">
        <v>1.4200000000000003E-3</v>
      </c>
      <c r="V15" s="305">
        <v>1.6900000000000001E-3</v>
      </c>
      <c r="W15" s="305">
        <v>1.5400000000000001E-3</v>
      </c>
      <c r="X15" s="305">
        <v>1.3600000000000001E-3</v>
      </c>
      <c r="Y15" s="305">
        <v>1.3600000000000001E-3</v>
      </c>
      <c r="Z15" s="305">
        <v>1.4499999999999999E-3</v>
      </c>
      <c r="AA15" s="305">
        <v>1.3600000000000001E-3</v>
      </c>
      <c r="AB15" s="305">
        <v>1.33E-3</v>
      </c>
      <c r="AC15" s="305">
        <v>1.33E-3</v>
      </c>
      <c r="AD15" s="305">
        <v>1.09E-3</v>
      </c>
      <c r="AE15" s="305">
        <v>1.1900000000000001E-3</v>
      </c>
      <c r="AF15" s="305">
        <v>1.4200000000000003E-3</v>
      </c>
      <c r="AG15" s="305">
        <v>1.3740000000000004E-3</v>
      </c>
      <c r="AH15" s="305">
        <v>1.5460000000000001E-3</v>
      </c>
      <c r="AI15" s="305">
        <v>1.2650000000000001E-3</v>
      </c>
      <c r="AJ15" s="305">
        <v>1.3960000000000001E-3</v>
      </c>
      <c r="AK15" s="305">
        <v>1.588E-3</v>
      </c>
      <c r="AL15" s="305">
        <v>1.6313376623376626E-3</v>
      </c>
      <c r="AM15" s="305">
        <v>1.8478451612903225E-3</v>
      </c>
      <c r="AN15" s="305">
        <v>1.9340769230769229E-3</v>
      </c>
      <c r="AO15" s="305">
        <v>1.502713375796178E-3</v>
      </c>
      <c r="AP15" s="305">
        <v>3.3814936708860752E-3</v>
      </c>
      <c r="AQ15" s="305">
        <v>3.3602264150943387E-3</v>
      </c>
      <c r="AR15" s="305">
        <v>3.9990374999999993E-3</v>
      </c>
      <c r="AS15" s="305">
        <v>4.3828322981366444E-3</v>
      </c>
      <c r="AT15" s="305">
        <v>4.3557777777777753E-3</v>
      </c>
      <c r="AU15" s="305">
        <v>6.328380368098155E-3</v>
      </c>
      <c r="AV15" s="305">
        <v>6.3084512195121911E-3</v>
      </c>
      <c r="AW15" s="305">
        <v>6.7588909090909042E-3</v>
      </c>
      <c r="AX15" s="305">
        <v>1.067405421686746E-2</v>
      </c>
      <c r="AY15" s="305">
        <v>1.6012778443113759E-2</v>
      </c>
      <c r="AZ15" s="305">
        <v>1.5770196999807515E-2</v>
      </c>
      <c r="BA15" s="305">
        <v>1.6766024336994395E-2</v>
      </c>
      <c r="BB15" s="305">
        <v>1.6488599499000001E-2</v>
      </c>
      <c r="BC15" s="305">
        <v>2.386025791204386E-2</v>
      </c>
      <c r="BD15" s="305">
        <v>2.6279412044244159E-2</v>
      </c>
      <c r="BE15" s="306">
        <v>2.9098267748188272E-2</v>
      </c>
      <c r="BF15" s="285">
        <v>0.1042394797699151</v>
      </c>
      <c r="BG15" s="285">
        <v>0.19689207931086172</v>
      </c>
      <c r="BH15" s="285">
        <v>1.0410621101395652E-3</v>
      </c>
    </row>
    <row r="16" spans="1:62" x14ac:dyDescent="0.15">
      <c r="A16" s="168" t="s">
        <v>183</v>
      </c>
      <c r="B16" s="305">
        <v>0</v>
      </c>
      <c r="C16" s="305">
        <v>0</v>
      </c>
      <c r="D16" s="305">
        <v>0</v>
      </c>
      <c r="E16" s="305">
        <v>0</v>
      </c>
      <c r="F16" s="305">
        <v>0</v>
      </c>
      <c r="G16" s="305">
        <v>0</v>
      </c>
      <c r="H16" s="305">
        <v>3.5000000000000005E-4</v>
      </c>
      <c r="I16" s="305">
        <v>3.5000000000000005E-4</v>
      </c>
      <c r="J16" s="305">
        <v>2.9E-4</v>
      </c>
      <c r="K16" s="305">
        <v>2.5000000000000001E-4</v>
      </c>
      <c r="L16" s="305">
        <v>2.3000000000000001E-4</v>
      </c>
      <c r="M16" s="305">
        <v>1.8999999999999998E-4</v>
      </c>
      <c r="N16" s="305">
        <v>2.3000000000000001E-4</v>
      </c>
      <c r="O16" s="305">
        <v>2.9E-4</v>
      </c>
      <c r="P16" s="305">
        <v>2.9E-4</v>
      </c>
      <c r="Q16" s="305">
        <v>2.6000000000000009E-4</v>
      </c>
      <c r="R16" s="305">
        <v>1.8999999999999998E-4</v>
      </c>
      <c r="S16" s="305">
        <v>1.8000000000000001E-4</v>
      </c>
      <c r="T16" s="305">
        <v>1.6000000000000001E-4</v>
      </c>
      <c r="U16" s="305">
        <v>1.3000000000000004E-4</v>
      </c>
      <c r="V16" s="305">
        <v>1.7000000000000001E-4</v>
      </c>
      <c r="W16" s="305">
        <v>2.6000000000000009E-4</v>
      </c>
      <c r="X16" s="305">
        <v>3.1E-4</v>
      </c>
      <c r="Y16" s="305">
        <v>2.7E-4</v>
      </c>
      <c r="Z16" s="305">
        <v>2.6000000000000009E-4</v>
      </c>
      <c r="AA16" s="305">
        <v>3.1E-4</v>
      </c>
      <c r="AB16" s="305">
        <v>2.5000000000000001E-4</v>
      </c>
      <c r="AC16" s="305">
        <v>2.9999999999999997E-4</v>
      </c>
      <c r="AD16" s="305">
        <v>2.8000000000000003E-4</v>
      </c>
      <c r="AE16" s="305">
        <v>3.2000000000000003E-4</v>
      </c>
      <c r="AF16" s="305">
        <v>3.3000000000000005E-4</v>
      </c>
      <c r="AG16" s="305">
        <v>1.7000000000000001E-4</v>
      </c>
      <c r="AH16" s="305">
        <v>1.8000000000000001E-4</v>
      </c>
      <c r="AI16" s="305">
        <v>1.8000000000000001E-4</v>
      </c>
      <c r="AJ16" s="305">
        <v>1.8000000000000001E-4</v>
      </c>
      <c r="AK16" s="305">
        <v>2.0127E-4</v>
      </c>
      <c r="AL16" s="305">
        <v>2.9442564935064933E-4</v>
      </c>
      <c r="AM16" s="305">
        <v>2.6617064516129031E-4</v>
      </c>
      <c r="AN16" s="305">
        <v>1.3238423076923075E-4</v>
      </c>
      <c r="AO16" s="305">
        <v>2.4533598726114643E-4</v>
      </c>
      <c r="AP16" s="305">
        <v>2.3568778481012647E-4</v>
      </c>
      <c r="AQ16" s="305">
        <v>2.7603509433962254E-4</v>
      </c>
      <c r="AR16" s="305">
        <v>2.0923706249999986E-4</v>
      </c>
      <c r="AS16" s="305">
        <v>2.1980683229813654E-4</v>
      </c>
      <c r="AT16" s="305">
        <v>2.128305555555554E-4</v>
      </c>
      <c r="AU16" s="305">
        <v>3.7583558282208565E-5</v>
      </c>
      <c r="AV16" s="305">
        <v>3.7354390243902407E-5</v>
      </c>
      <c r="AW16" s="305">
        <v>3.7127999999999974E-5</v>
      </c>
      <c r="AX16" s="305">
        <v>3.6904337349397553E-5</v>
      </c>
      <c r="AY16" s="305">
        <v>4.1117604790419134E-5</v>
      </c>
      <c r="AZ16" s="305">
        <v>4.6910892857142817E-5</v>
      </c>
      <c r="BA16" s="305">
        <v>4.6633313609467414E-5</v>
      </c>
      <c r="BB16" s="305">
        <v>4.6359000000000001E-5</v>
      </c>
      <c r="BC16" s="305">
        <v>4.1784129330006081E-5</v>
      </c>
      <c r="BD16" s="305">
        <v>4.1630070680284636E-5</v>
      </c>
      <c r="BE16" s="306">
        <v>4.1486106122448993E-5</v>
      </c>
      <c r="BF16" s="285">
        <v>-6.1809785657055416E-3</v>
      </c>
      <c r="BG16" s="285">
        <v>-0.15055098525339705</v>
      </c>
      <c r="BH16" s="285">
        <v>1.484267501937457E-6</v>
      </c>
    </row>
    <row r="17" spans="1:60" x14ac:dyDescent="0.15">
      <c r="A17" s="168" t="s">
        <v>182</v>
      </c>
      <c r="B17" s="305">
        <v>0</v>
      </c>
      <c r="C17" s="305">
        <v>0</v>
      </c>
      <c r="D17" s="305">
        <v>0</v>
      </c>
      <c r="E17" s="305">
        <v>0</v>
      </c>
      <c r="F17" s="305">
        <v>0</v>
      </c>
      <c r="G17" s="305">
        <v>0</v>
      </c>
      <c r="H17" s="305">
        <v>0</v>
      </c>
      <c r="I17" s="305">
        <v>0</v>
      </c>
      <c r="J17" s="305">
        <v>0</v>
      </c>
      <c r="K17" s="305">
        <v>0</v>
      </c>
      <c r="L17" s="305">
        <v>0</v>
      </c>
      <c r="M17" s="305">
        <v>0</v>
      </c>
      <c r="N17" s="305">
        <v>0</v>
      </c>
      <c r="O17" s="305">
        <v>0</v>
      </c>
      <c r="P17" s="305">
        <v>0</v>
      </c>
      <c r="Q17" s="305">
        <v>0</v>
      </c>
      <c r="R17" s="305">
        <v>0</v>
      </c>
      <c r="S17" s="305">
        <v>0</v>
      </c>
      <c r="T17" s="305">
        <v>0</v>
      </c>
      <c r="U17" s="305">
        <v>0</v>
      </c>
      <c r="V17" s="305">
        <v>0</v>
      </c>
      <c r="W17" s="305">
        <v>0</v>
      </c>
      <c r="X17" s="305">
        <v>0</v>
      </c>
      <c r="Y17" s="305">
        <v>0</v>
      </c>
      <c r="Z17" s="305">
        <v>0</v>
      </c>
      <c r="AA17" s="305">
        <v>0</v>
      </c>
      <c r="AB17" s="305">
        <v>0</v>
      </c>
      <c r="AC17" s="305">
        <v>0</v>
      </c>
      <c r="AD17" s="305">
        <v>0</v>
      </c>
      <c r="AE17" s="305">
        <v>0</v>
      </c>
      <c r="AF17" s="305">
        <v>0</v>
      </c>
      <c r="AG17" s="305">
        <v>0</v>
      </c>
      <c r="AH17" s="305">
        <v>0</v>
      </c>
      <c r="AI17" s="305">
        <v>0</v>
      </c>
      <c r="AJ17" s="305">
        <v>0</v>
      </c>
      <c r="AK17" s="305">
        <v>0</v>
      </c>
      <c r="AL17" s="305">
        <v>0</v>
      </c>
      <c r="AM17" s="305">
        <v>0</v>
      </c>
      <c r="AN17" s="305">
        <v>0</v>
      </c>
      <c r="AO17" s="305">
        <v>0</v>
      </c>
      <c r="AP17" s="305">
        <v>0</v>
      </c>
      <c r="AQ17" s="305">
        <v>0</v>
      </c>
      <c r="AR17" s="305">
        <v>0</v>
      </c>
      <c r="AS17" s="305">
        <v>0</v>
      </c>
      <c r="AT17" s="305">
        <v>0</v>
      </c>
      <c r="AU17" s="305">
        <v>2.3090797546012255E-5</v>
      </c>
      <c r="AV17" s="305">
        <v>2.7801219512195103E-5</v>
      </c>
      <c r="AW17" s="305">
        <v>4.8403636363636323E-5</v>
      </c>
      <c r="AX17" s="305">
        <v>4.9285512782838638E-5</v>
      </c>
      <c r="AY17" s="305">
        <v>6.1821206367752249E-5</v>
      </c>
      <c r="AZ17" s="305">
        <v>9.1480139372822228E-5</v>
      </c>
      <c r="BA17" s="305">
        <v>9.0854010397466167E-5</v>
      </c>
      <c r="BB17" s="305">
        <v>9.0072800246989782E-5</v>
      </c>
      <c r="BC17" s="305">
        <v>8.4572775210695606E-5</v>
      </c>
      <c r="BD17" s="305">
        <v>1.1206707025096556E-4</v>
      </c>
      <c r="BE17" s="306">
        <v>1.1165539529902324E-4</v>
      </c>
      <c r="BF17" s="285">
        <v>-6.3956730233076797E-3</v>
      </c>
      <c r="BG17" s="285">
        <v>0</v>
      </c>
      <c r="BH17" s="285">
        <v>3.994746437980172E-6</v>
      </c>
    </row>
    <row r="18" spans="1:60" x14ac:dyDescent="0.15">
      <c r="A18" s="168" t="s">
        <v>181</v>
      </c>
      <c r="B18" s="305">
        <v>0</v>
      </c>
      <c r="C18" s="305">
        <v>0</v>
      </c>
      <c r="D18" s="305">
        <v>0</v>
      </c>
      <c r="E18" s="305">
        <v>0</v>
      </c>
      <c r="F18" s="305">
        <v>0</v>
      </c>
      <c r="G18" s="305">
        <v>0</v>
      </c>
      <c r="H18" s="305">
        <v>1.0700000000000002E-3</v>
      </c>
      <c r="I18" s="305">
        <v>1.41E-3</v>
      </c>
      <c r="J18" s="305">
        <v>1.17E-3</v>
      </c>
      <c r="K18" s="305">
        <v>1.5600000000000002E-3</v>
      </c>
      <c r="L18" s="305">
        <v>3.3800000000000002E-3</v>
      </c>
      <c r="M18" s="305">
        <v>7.2399999999999999E-3</v>
      </c>
      <c r="N18" s="305">
        <v>6.9900000000000006E-3</v>
      </c>
      <c r="O18" s="305">
        <v>7.5200000000000006E-3</v>
      </c>
      <c r="P18" s="305">
        <v>6.4200000000000004E-3</v>
      </c>
      <c r="Q18" s="305">
        <v>6.8210526315789473E-3</v>
      </c>
      <c r="R18" s="305">
        <v>1.1091052631578948E-2</v>
      </c>
      <c r="S18" s="305">
        <v>1.1981052631578948E-2</v>
      </c>
      <c r="T18" s="305">
        <v>1.026105263157895E-2</v>
      </c>
      <c r="U18" s="305">
        <v>1.2371052631578948E-2</v>
      </c>
      <c r="V18" s="305">
        <v>9.3699000000000005E-3</v>
      </c>
      <c r="W18" s="305">
        <v>8.6075000000000006E-3</v>
      </c>
      <c r="X18" s="305">
        <v>9.105160000000001E-3</v>
      </c>
      <c r="Y18" s="305">
        <v>8.8396199999999994E-3</v>
      </c>
      <c r="Z18" s="305">
        <v>1.171867E-2</v>
      </c>
      <c r="AA18" s="305">
        <v>1.2207556315789476E-2</v>
      </c>
      <c r="AB18" s="305">
        <v>1.3350639157894736E-2</v>
      </c>
      <c r="AC18" s="305">
        <v>1.8216531736842106E-2</v>
      </c>
      <c r="AD18" s="305">
        <v>1.7220100210526317E-2</v>
      </c>
      <c r="AE18" s="305">
        <v>1.6930572210526317E-2</v>
      </c>
      <c r="AF18" s="305">
        <v>1.7508388947368423E-2</v>
      </c>
      <c r="AG18" s="305">
        <v>1.7620156584879053E-2</v>
      </c>
      <c r="AH18" s="305">
        <v>1.9265448341578947E-2</v>
      </c>
      <c r="AI18" s="305">
        <v>1.6785293609942107E-2</v>
      </c>
      <c r="AJ18" s="305">
        <v>2.5133575170384219E-2</v>
      </c>
      <c r="AK18" s="305">
        <v>2.9805969434947368E-2</v>
      </c>
      <c r="AL18" s="305">
        <v>3.2117078437655835E-2</v>
      </c>
      <c r="AM18" s="305">
        <v>3.5344455315634626E-2</v>
      </c>
      <c r="AN18" s="305">
        <v>3.7038363768173078E-2</v>
      </c>
      <c r="AO18" s="305">
        <v>3.874319182897451E-2</v>
      </c>
      <c r="AP18" s="305">
        <v>4.065707687879113E-2</v>
      </c>
      <c r="AQ18" s="305">
        <v>4.3952327744364764E-2</v>
      </c>
      <c r="AR18" s="305">
        <v>4.7777720601956224E-2</v>
      </c>
      <c r="AS18" s="305">
        <v>4.862922096144718E-2</v>
      </c>
      <c r="AT18" s="305">
        <v>5.3985787787383138E-2</v>
      </c>
      <c r="AU18" s="305">
        <v>6.1486189895523888E-2</v>
      </c>
      <c r="AV18" s="305">
        <v>6.2989406129774023E-2</v>
      </c>
      <c r="AW18" s="305">
        <v>7.4268945220514915E-2</v>
      </c>
      <c r="AX18" s="305">
        <v>8.0241663645879119E-2</v>
      </c>
      <c r="AY18" s="305">
        <v>9.1213617826718524E-2</v>
      </c>
      <c r="AZ18" s="305">
        <v>0.10726641318919877</v>
      </c>
      <c r="BA18" s="305">
        <v>0.11984014993095622</v>
      </c>
      <c r="BB18" s="305">
        <v>0.12115334841312497</v>
      </c>
      <c r="BC18" s="305">
        <v>0.14168335720769842</v>
      </c>
      <c r="BD18" s="305">
        <v>0.15383952673806955</v>
      </c>
      <c r="BE18" s="306">
        <v>0.14487513993416939</v>
      </c>
      <c r="BF18" s="285">
        <v>-6.0844054307994666E-2</v>
      </c>
      <c r="BG18" s="285">
        <v>0.1103984559282194</v>
      </c>
      <c r="BH18" s="285">
        <v>5.1832645225426462E-3</v>
      </c>
    </row>
    <row r="19" spans="1:60" x14ac:dyDescent="0.15">
      <c r="A19" s="168" t="s">
        <v>180</v>
      </c>
      <c r="B19" s="305">
        <v>0</v>
      </c>
      <c r="C19" s="305">
        <v>0</v>
      </c>
      <c r="D19" s="305">
        <v>0</v>
      </c>
      <c r="E19" s="305">
        <v>0</v>
      </c>
      <c r="F19" s="305">
        <v>0</v>
      </c>
      <c r="G19" s="305">
        <v>0</v>
      </c>
      <c r="H19" s="305">
        <v>9.700000000000002E-3</v>
      </c>
      <c r="I19" s="305">
        <v>8.3100000000000014E-3</v>
      </c>
      <c r="J19" s="305">
        <v>9.7800000000000022E-3</v>
      </c>
      <c r="K19" s="305">
        <v>9.8400000000000015E-3</v>
      </c>
      <c r="L19" s="305">
        <v>1.0120000000000001E-2</v>
      </c>
      <c r="M19" s="305">
        <v>1.103E-2</v>
      </c>
      <c r="N19" s="305">
        <v>1.1930000000000001E-2</v>
      </c>
      <c r="O19" s="305">
        <v>1.3390000000000003E-2</v>
      </c>
      <c r="P19" s="305">
        <v>1.2890000000000002E-2</v>
      </c>
      <c r="Q19" s="305">
        <v>1.2920000000000003E-2</v>
      </c>
      <c r="R19" s="305">
        <v>1.308E-2</v>
      </c>
      <c r="S19" s="305">
        <v>1.4060000000000001E-2</v>
      </c>
      <c r="T19" s="305">
        <v>1.5150000000000002E-2</v>
      </c>
      <c r="U19" s="305">
        <v>1.289E-2</v>
      </c>
      <c r="V19" s="305">
        <v>1.2090000000000002E-2</v>
      </c>
      <c r="W19" s="305">
        <v>1.2660000000000005E-2</v>
      </c>
      <c r="X19" s="305">
        <v>1.3040000000000001E-2</v>
      </c>
      <c r="Y19" s="305">
        <v>1.4220000000000002E-2</v>
      </c>
      <c r="Z19" s="305">
        <v>1.3890000000000001E-2</v>
      </c>
      <c r="AA19" s="305">
        <v>1.603842105263158E-2</v>
      </c>
      <c r="AB19" s="305">
        <v>1.3678421052631579E-2</v>
      </c>
      <c r="AC19" s="305">
        <v>1.4700000000000001E-2</v>
      </c>
      <c r="AD19" s="305">
        <v>1.0657171717171716E-2</v>
      </c>
      <c r="AE19" s="305">
        <v>1.138777777777778E-2</v>
      </c>
      <c r="AF19" s="305">
        <v>9.5877777777777767E-3</v>
      </c>
      <c r="AG19" s="305">
        <v>1.2295367169590643E-2</v>
      </c>
      <c r="AH19" s="305">
        <v>1.1870215279797978E-2</v>
      </c>
      <c r="AI19" s="305">
        <v>1.0495986328888891E-2</v>
      </c>
      <c r="AJ19" s="305">
        <v>1.2286559098001063E-2</v>
      </c>
      <c r="AK19" s="305">
        <v>1.3751801359347938E-2</v>
      </c>
      <c r="AL19" s="305">
        <v>1.3087765881897459E-2</v>
      </c>
      <c r="AM19" s="305">
        <v>1.2282164787625515E-2</v>
      </c>
      <c r="AN19" s="305">
        <v>1.0103454552142791E-2</v>
      </c>
      <c r="AO19" s="305">
        <v>1.1193739386156105E-2</v>
      </c>
      <c r="AP19" s="305">
        <v>8.4272589412013946E-3</v>
      </c>
      <c r="AQ19" s="305">
        <v>8.5047639827692621E-3</v>
      </c>
      <c r="AR19" s="305">
        <v>8.9598449928287843E-3</v>
      </c>
      <c r="AS19" s="305">
        <v>9.8437319442644319E-3</v>
      </c>
      <c r="AT19" s="305">
        <v>1.0527116037732206E-2</v>
      </c>
      <c r="AU19" s="305">
        <v>1.0316702038156458E-2</v>
      </c>
      <c r="AV19" s="305">
        <v>1.1784985062278684E-2</v>
      </c>
      <c r="AW19" s="305">
        <v>1.715004973293215E-2</v>
      </c>
      <c r="AX19" s="305">
        <v>2.1901202328643208E-2</v>
      </c>
      <c r="AY19" s="305">
        <v>2.1359143061810915E-2</v>
      </c>
      <c r="AZ19" s="305">
        <v>2.3560580924110786E-2</v>
      </c>
      <c r="BA19" s="305">
        <v>2.4386588355371708E-2</v>
      </c>
      <c r="BB19" s="305">
        <v>2.7660373392820591E-2</v>
      </c>
      <c r="BC19" s="305">
        <v>2.8759860959354771E-2</v>
      </c>
      <c r="BD19" s="305">
        <v>3.9590265774851106E-2</v>
      </c>
      <c r="BE19" s="306">
        <v>4.7338503425120255E-2</v>
      </c>
      <c r="BF19" s="285">
        <v>0.19244370624599894</v>
      </c>
      <c r="BG19" s="285">
        <v>0.14163664530833264</v>
      </c>
      <c r="BH19" s="285">
        <v>1.693651412279453E-3</v>
      </c>
    </row>
    <row r="20" spans="1:60" x14ac:dyDescent="0.15">
      <c r="A20" s="168" t="s">
        <v>179</v>
      </c>
      <c r="B20" s="305">
        <v>0</v>
      </c>
      <c r="C20" s="305">
        <v>0</v>
      </c>
      <c r="D20" s="305">
        <v>0</v>
      </c>
      <c r="E20" s="305">
        <v>0</v>
      </c>
      <c r="F20" s="305">
        <v>0</v>
      </c>
      <c r="G20" s="305">
        <v>0</v>
      </c>
      <c r="H20" s="305">
        <v>5.6000000000000006E-4</v>
      </c>
      <c r="I20" s="305">
        <v>5.9000000000000003E-4</v>
      </c>
      <c r="J20" s="305">
        <v>6.1000000000000008E-4</v>
      </c>
      <c r="K20" s="305">
        <v>6.6E-4</v>
      </c>
      <c r="L20" s="305">
        <v>6.3000000000000003E-4</v>
      </c>
      <c r="M20" s="305">
        <v>7.1999999999999994E-4</v>
      </c>
      <c r="N20" s="305">
        <v>7.3999999999999999E-4</v>
      </c>
      <c r="O20" s="305">
        <v>5.5999999999999995E-4</v>
      </c>
      <c r="P20" s="305">
        <v>7.9000000000000001E-4</v>
      </c>
      <c r="Q20" s="305">
        <v>8.4000000000000003E-4</v>
      </c>
      <c r="R20" s="305">
        <v>8.9000000000000006E-4</v>
      </c>
      <c r="S20" s="305">
        <v>9.1E-4</v>
      </c>
      <c r="T20" s="305">
        <v>7.5000000000000002E-4</v>
      </c>
      <c r="U20" s="305">
        <v>8.0000000000000015E-4</v>
      </c>
      <c r="V20" s="305">
        <v>9.5E-4</v>
      </c>
      <c r="W20" s="305">
        <v>9.6999999999999994E-4</v>
      </c>
      <c r="X20" s="305">
        <v>1.1000000000000001E-3</v>
      </c>
      <c r="Y20" s="305">
        <v>1.0700000000000002E-3</v>
      </c>
      <c r="Z20" s="305">
        <v>9.5000000000000011E-4</v>
      </c>
      <c r="AA20" s="305">
        <v>1.1099999999999999E-3</v>
      </c>
      <c r="AB20" s="305">
        <v>1.1189473684210527E-3</v>
      </c>
      <c r="AC20" s="305">
        <v>1.2384210526315792E-3</v>
      </c>
      <c r="AD20" s="305">
        <v>1.3357894736842105E-3</v>
      </c>
      <c r="AE20" s="305">
        <v>1.1984210526315789E-3</v>
      </c>
      <c r="AF20" s="305">
        <v>1.2163157894736843E-3</v>
      </c>
      <c r="AG20" s="305">
        <v>1.1957894736842104E-3</v>
      </c>
      <c r="AH20" s="305">
        <v>1.1578947368421054E-3</v>
      </c>
      <c r="AI20" s="305">
        <v>1.2878947368421053E-3</v>
      </c>
      <c r="AJ20" s="305">
        <v>1.3478947368421054E-3</v>
      </c>
      <c r="AK20" s="305">
        <v>1.0528008277235468E-3</v>
      </c>
      <c r="AL20" s="305">
        <v>1.0690153237385444E-3</v>
      </c>
      <c r="AM20" s="305">
        <v>1.1984310889511514E-3</v>
      </c>
      <c r="AN20" s="305">
        <v>1.1687931307057301E-3</v>
      </c>
      <c r="AO20" s="305">
        <v>1.0984016017603915E-3</v>
      </c>
      <c r="AP20" s="305">
        <v>1.0220879176313347E-3</v>
      </c>
      <c r="AQ20" s="305">
        <v>1.1917802682007805E-3</v>
      </c>
      <c r="AR20" s="305">
        <v>2.2632490069441299E-3</v>
      </c>
      <c r="AS20" s="305">
        <v>9.5339847223332216E-3</v>
      </c>
      <c r="AT20" s="305">
        <v>1.0542653695913168E-2</v>
      </c>
      <c r="AU20" s="305">
        <v>1.2340539276714696E-2</v>
      </c>
      <c r="AV20" s="305">
        <v>1.3350432614760472E-2</v>
      </c>
      <c r="AW20" s="305">
        <v>1.5306817237724224E-2</v>
      </c>
      <c r="AX20" s="305">
        <v>1.7335420703987126E-2</v>
      </c>
      <c r="AY20" s="305">
        <v>2.824156747769236E-2</v>
      </c>
      <c r="AZ20" s="305">
        <v>4.5584051926436477E-2</v>
      </c>
      <c r="BA20" s="305">
        <v>6.1702821635123785E-2</v>
      </c>
      <c r="BB20" s="305">
        <v>6.8244135099130243E-2</v>
      </c>
      <c r="BC20" s="305">
        <v>7.8729881702668911E-2</v>
      </c>
      <c r="BD20" s="305">
        <v>7.7032614703474084E-2</v>
      </c>
      <c r="BE20" s="306">
        <v>8.377334600012587E-2</v>
      </c>
      <c r="BF20" s="285">
        <v>8.4533575787613779E-2</v>
      </c>
      <c r="BG20" s="285">
        <v>0.22003550581930265</v>
      </c>
      <c r="BH20" s="285">
        <v>2.9971975347492306E-3</v>
      </c>
    </row>
    <row r="21" spans="1:60" s="161" customFormat="1" x14ac:dyDescent="0.15">
      <c r="A21" s="163" t="s">
        <v>178</v>
      </c>
      <c r="B21" s="307">
        <v>0</v>
      </c>
      <c r="C21" s="307">
        <v>0</v>
      </c>
      <c r="D21" s="307">
        <v>0</v>
      </c>
      <c r="E21" s="307">
        <v>0</v>
      </c>
      <c r="F21" s="307">
        <v>0</v>
      </c>
      <c r="G21" s="307">
        <v>5.6223249125364454E-3</v>
      </c>
      <c r="H21" s="307">
        <v>2.1442598637026244E-2</v>
      </c>
      <c r="I21" s="307">
        <v>2.1309233394274374E-2</v>
      </c>
      <c r="J21" s="307">
        <v>2.2658428094023325E-2</v>
      </c>
      <c r="K21" s="307">
        <v>2.3782194714285713E-2</v>
      </c>
      <c r="L21" s="307">
        <v>2.8641002165094336E-2</v>
      </c>
      <c r="M21" s="307">
        <v>3.3525405165451889E-2</v>
      </c>
      <c r="N21" s="307">
        <v>3.6737005703167111E-2</v>
      </c>
      <c r="O21" s="307">
        <v>4.0740807370879116E-2</v>
      </c>
      <c r="P21" s="307">
        <v>4.3724131633928583E-2</v>
      </c>
      <c r="Q21" s="307">
        <v>4.3928650936021461E-2</v>
      </c>
      <c r="R21" s="307">
        <v>4.8714506381578954E-2</v>
      </c>
      <c r="S21" s="307">
        <v>5.5064922035956816E-2</v>
      </c>
      <c r="T21" s="307">
        <v>6.3408749972110504E-2</v>
      </c>
      <c r="U21" s="307">
        <v>6.1661769424697414E-2</v>
      </c>
      <c r="V21" s="307">
        <v>6.0594372028779465E-2</v>
      </c>
      <c r="W21" s="307">
        <v>6.2507613446747684E-2</v>
      </c>
      <c r="X21" s="307">
        <v>6.7043701380331874E-2</v>
      </c>
      <c r="Y21" s="307">
        <v>6.6378618414453763E-2</v>
      </c>
      <c r="Z21" s="307">
        <v>6.9444062464060624E-2</v>
      </c>
      <c r="AA21" s="307">
        <v>8.3054235205722679E-2</v>
      </c>
      <c r="AB21" s="307">
        <v>8.3740137247074034E-2</v>
      </c>
      <c r="AC21" s="307">
        <v>0.10692721511398068</v>
      </c>
      <c r="AD21" s="307">
        <v>0.10288681576140446</v>
      </c>
      <c r="AE21" s="307">
        <v>0.10840190790465042</v>
      </c>
      <c r="AF21" s="307">
        <v>0.11071581197718432</v>
      </c>
      <c r="AG21" s="307">
        <v>0.1261525644310092</v>
      </c>
      <c r="AH21" s="307">
        <v>0.13471130884034604</v>
      </c>
      <c r="AI21" s="307">
        <v>0.12701089682734942</v>
      </c>
      <c r="AJ21" s="307">
        <v>0.15004667324338608</v>
      </c>
      <c r="AK21" s="307">
        <v>0.15078990486005051</v>
      </c>
      <c r="AL21" s="307">
        <v>0.16615572404841084</v>
      </c>
      <c r="AM21" s="307">
        <v>0.18414282986657349</v>
      </c>
      <c r="AN21" s="307">
        <v>0.19995386294644543</v>
      </c>
      <c r="AO21" s="307">
        <v>0.20943831918263395</v>
      </c>
      <c r="AP21" s="307">
        <v>0.22116750983818487</v>
      </c>
      <c r="AQ21" s="307">
        <v>0.23901908566244512</v>
      </c>
      <c r="AR21" s="307">
        <v>0.29125173489955869</v>
      </c>
      <c r="AS21" s="307">
        <v>0.33019632863372134</v>
      </c>
      <c r="AT21" s="307">
        <v>0.36891655779095034</v>
      </c>
      <c r="AU21" s="307">
        <v>0.4780352851946974</v>
      </c>
      <c r="AV21" s="307">
        <v>0.50410466328760162</v>
      </c>
      <c r="AW21" s="307">
        <v>0.59455030143830456</v>
      </c>
      <c r="AX21" s="307">
        <v>0.68035954983445746</v>
      </c>
      <c r="AY21" s="307">
        <v>0.81134432394758282</v>
      </c>
      <c r="AZ21" s="307">
        <v>0.97577059383685238</v>
      </c>
      <c r="BA21" s="307">
        <v>1.1445937365034278</v>
      </c>
      <c r="BB21" s="307">
        <v>1.283404134026775</v>
      </c>
      <c r="BC21" s="307">
        <v>1.426559004475715</v>
      </c>
      <c r="BD21" s="307">
        <v>1.616782989477227</v>
      </c>
      <c r="BE21" s="307">
        <v>1.7132221262822471</v>
      </c>
      <c r="BF21" s="286">
        <v>5.6753567195450438E-2</v>
      </c>
      <c r="BG21" s="286">
        <v>0.15923733111440308</v>
      </c>
      <c r="BH21" s="286">
        <v>6.1294736077072427E-2</v>
      </c>
    </row>
    <row r="22" spans="1:60" x14ac:dyDescent="0.15">
      <c r="B22" s="305"/>
      <c r="C22" s="305"/>
      <c r="D22" s="305"/>
      <c r="E22" s="305"/>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6"/>
      <c r="BF22" s="285"/>
      <c r="BG22" s="285"/>
      <c r="BH22" s="285"/>
    </row>
    <row r="23" spans="1:60" x14ac:dyDescent="0.15">
      <c r="A23" s="162" t="s">
        <v>177</v>
      </c>
      <c r="B23" s="305">
        <v>0</v>
      </c>
      <c r="C23" s="305">
        <v>0</v>
      </c>
      <c r="D23" s="305">
        <v>0</v>
      </c>
      <c r="E23" s="305">
        <v>0</v>
      </c>
      <c r="F23" s="305">
        <v>0</v>
      </c>
      <c r="G23" s="305">
        <v>0</v>
      </c>
      <c r="H23" s="305">
        <v>0</v>
      </c>
      <c r="I23" s="305">
        <v>0</v>
      </c>
      <c r="J23" s="305">
        <v>0</v>
      </c>
      <c r="K23" s="305">
        <v>0</v>
      </c>
      <c r="L23" s="305">
        <v>0</v>
      </c>
      <c r="M23" s="305">
        <v>0</v>
      </c>
      <c r="N23" s="305">
        <v>0</v>
      </c>
      <c r="O23" s="305">
        <v>0</v>
      </c>
      <c r="P23" s="305">
        <v>0</v>
      </c>
      <c r="Q23" s="305">
        <v>0</v>
      </c>
      <c r="R23" s="305">
        <v>0</v>
      </c>
      <c r="S23" s="305">
        <v>0</v>
      </c>
      <c r="T23" s="305">
        <v>0</v>
      </c>
      <c r="U23" s="305">
        <v>0</v>
      </c>
      <c r="V23" s="305">
        <v>0</v>
      </c>
      <c r="W23" s="305">
        <v>1.2875009999999999E-2</v>
      </c>
      <c r="X23" s="305">
        <v>9.0581600000000009E-3</v>
      </c>
      <c r="Y23" s="305">
        <v>1.0469600000000001E-2</v>
      </c>
      <c r="Z23" s="305">
        <v>1.10445E-2</v>
      </c>
      <c r="AA23" s="305">
        <v>1.142485E-2</v>
      </c>
      <c r="AB23" s="305">
        <v>1.2258320000000001E-2</v>
      </c>
      <c r="AC23" s="305">
        <v>1.3291639999998916E-2</v>
      </c>
      <c r="AD23" s="305">
        <v>1.3621110000000033E-2</v>
      </c>
      <c r="AE23" s="305">
        <v>1.2115550000000001E-2</v>
      </c>
      <c r="AF23" s="305">
        <v>1.8592210000000001E-2</v>
      </c>
      <c r="AG23" s="305">
        <v>1.5954440000000004E-2</v>
      </c>
      <c r="AH23" s="305">
        <v>1.7333889999999994E-2</v>
      </c>
      <c r="AI23" s="305">
        <v>1.8897770000000001E-2</v>
      </c>
      <c r="AJ23" s="305">
        <v>1.6499118188815172E-2</v>
      </c>
      <c r="AK23" s="305">
        <v>1.5982793199999998E-2</v>
      </c>
      <c r="AL23" s="305">
        <v>1.8328327012987009E-2</v>
      </c>
      <c r="AM23" s="305">
        <v>1.7100898838709674E-2</v>
      </c>
      <c r="AN23" s="305">
        <v>2.0526725192307686E-2</v>
      </c>
      <c r="AO23" s="305">
        <v>2.9252528025477707E-2</v>
      </c>
      <c r="AP23" s="305">
        <v>3.6695301833843119E-2</v>
      </c>
      <c r="AQ23" s="305">
        <v>4.8235245880480324E-2</v>
      </c>
      <c r="AR23" s="305">
        <v>5.8551476421286913E-2</v>
      </c>
      <c r="AS23" s="305">
        <v>6.028467474132225E-2</v>
      </c>
      <c r="AT23" s="305">
        <v>5.9319956924465699E-2</v>
      </c>
      <c r="AU23" s="305">
        <v>6.2102577572069315E-2</v>
      </c>
      <c r="AV23" s="305">
        <v>6.1825605145346019E-2</v>
      </c>
      <c r="AW23" s="305">
        <v>6.8688177646793552E-2</v>
      </c>
      <c r="AX23" s="305">
        <v>7.7085153765230341E-2</v>
      </c>
      <c r="AY23" s="305">
        <v>8.2155596720100088E-2</v>
      </c>
      <c r="AZ23" s="305">
        <v>9.3630423048129893E-2</v>
      </c>
      <c r="BA23" s="305">
        <v>9.9785706551165268E-2</v>
      </c>
      <c r="BB23" s="305">
        <v>0.114852740148</v>
      </c>
      <c r="BC23" s="305">
        <v>0.11108835416016154</v>
      </c>
      <c r="BD23" s="305">
        <v>0.12413065130303161</v>
      </c>
      <c r="BE23" s="306">
        <v>0.12113383784610572</v>
      </c>
      <c r="BF23" s="285">
        <v>-2.6808690618027375E-2</v>
      </c>
      <c r="BG23" s="285">
        <v>7.6633330748791861E-2</v>
      </c>
      <c r="BH23" s="285">
        <v>4.3338610369760763E-3</v>
      </c>
    </row>
    <row r="24" spans="1:60" x14ac:dyDescent="0.15">
      <c r="A24" s="162" t="s">
        <v>176</v>
      </c>
      <c r="B24" s="305">
        <v>0</v>
      </c>
      <c r="C24" s="305">
        <v>0</v>
      </c>
      <c r="D24" s="305">
        <v>0</v>
      </c>
      <c r="E24" s="305">
        <v>0</v>
      </c>
      <c r="F24" s="305">
        <v>0</v>
      </c>
      <c r="G24" s="305">
        <v>0</v>
      </c>
      <c r="H24" s="305">
        <v>0</v>
      </c>
      <c r="I24" s="305">
        <v>0</v>
      </c>
      <c r="J24" s="305">
        <v>1.16E-3</v>
      </c>
      <c r="K24" s="305">
        <v>1.08E-3</v>
      </c>
      <c r="L24" s="305">
        <v>8.3000000000000012E-4</v>
      </c>
      <c r="M24" s="305">
        <v>5.7000000000000009E-4</v>
      </c>
      <c r="N24" s="305">
        <v>2.4700000000000004E-3</v>
      </c>
      <c r="O24" s="305">
        <v>2.5999999999999999E-3</v>
      </c>
      <c r="P24" s="305">
        <v>3.15E-3</v>
      </c>
      <c r="Q24" s="305">
        <v>3.0000000000000001E-3</v>
      </c>
      <c r="R24" s="305">
        <v>2.9100000000000003E-3</v>
      </c>
      <c r="S24" s="305">
        <v>4.6000000000000001E-4</v>
      </c>
      <c r="T24" s="305">
        <v>2.1999999999999998E-4</v>
      </c>
      <c r="U24" s="305">
        <v>2.4000000000000001E-4</v>
      </c>
      <c r="V24" s="305">
        <v>5.2999999999999998E-4</v>
      </c>
      <c r="W24" s="305">
        <v>1.1900000000000001E-3</v>
      </c>
      <c r="X24" s="305">
        <v>1.4800000000000002E-3</v>
      </c>
      <c r="Y24" s="305">
        <v>1.8799999999999999E-3</v>
      </c>
      <c r="Z24" s="305">
        <v>1.9800000000000004E-3</v>
      </c>
      <c r="AA24" s="305">
        <v>2.8900000000000006E-3</v>
      </c>
      <c r="AB24" s="305">
        <v>3.0699999999999994E-3</v>
      </c>
      <c r="AC24" s="305">
        <v>2.7599999999999999E-3</v>
      </c>
      <c r="AD24" s="305">
        <v>2.5300000000000006E-3</v>
      </c>
      <c r="AE24" s="305">
        <v>2.5400000000000002E-3</v>
      </c>
      <c r="AF24" s="305">
        <v>3.3000000000000004E-3</v>
      </c>
      <c r="AG24" s="305">
        <v>3.2200000000000006E-3</v>
      </c>
      <c r="AH24" s="305">
        <v>2.8300000000000005E-3</v>
      </c>
      <c r="AI24" s="305">
        <v>3.6999999999999993E-3</v>
      </c>
      <c r="AJ24" s="305">
        <v>5.0899999999999999E-3</v>
      </c>
      <c r="AK24" s="305">
        <v>5.8400000000000014E-3</v>
      </c>
      <c r="AL24" s="305">
        <v>6.2988311688311682E-3</v>
      </c>
      <c r="AM24" s="305">
        <v>7.6796129032258055E-3</v>
      </c>
      <c r="AN24" s="305">
        <v>9.2682692307692275E-3</v>
      </c>
      <c r="AO24" s="305">
        <v>1.1499363057324838E-2</v>
      </c>
      <c r="AP24" s="305">
        <v>1.7604683544303792E-2</v>
      </c>
      <c r="AQ24" s="305">
        <v>2.4951509433962255E-2</v>
      </c>
      <c r="AR24" s="305">
        <v>2.9615062499999987E-2</v>
      </c>
      <c r="AS24" s="305">
        <v>3.8088447204968935E-2</v>
      </c>
      <c r="AT24" s="305">
        <v>4.8270555555555532E-2</v>
      </c>
      <c r="AU24" s="305">
        <v>5.8031379386503032E-2</v>
      </c>
      <c r="AV24" s="305">
        <v>7.6322128170731668E-2</v>
      </c>
      <c r="AW24" s="305">
        <v>9.366468054545446E-2</v>
      </c>
      <c r="AX24" s="305">
        <v>0.10408258192771075</v>
      </c>
      <c r="AY24" s="305">
        <v>0.10970832934131729</v>
      </c>
      <c r="AZ24" s="305">
        <v>0.12926678571428576</v>
      </c>
      <c r="BA24" s="305">
        <v>0.12658984615384639</v>
      </c>
      <c r="BB24" s="305">
        <v>0.14038470000000047</v>
      </c>
      <c r="BC24" s="305">
        <v>0.15065936842105315</v>
      </c>
      <c r="BD24" s="305">
        <v>0.17127642769356868</v>
      </c>
      <c r="BE24" s="306">
        <v>0.20871752208091426</v>
      </c>
      <c r="BF24" s="285">
        <v>0.21527088362409286</v>
      </c>
      <c r="BG24" s="285">
        <v>0.13501481403270676</v>
      </c>
      <c r="BH24" s="285">
        <v>7.4673827954650921E-3</v>
      </c>
    </row>
    <row r="25" spans="1:60" x14ac:dyDescent="0.15">
      <c r="A25" s="162" t="s">
        <v>175</v>
      </c>
      <c r="B25" s="305">
        <v>0</v>
      </c>
      <c r="C25" s="305">
        <v>0</v>
      </c>
      <c r="D25" s="305">
        <v>0</v>
      </c>
      <c r="E25" s="305">
        <v>0</v>
      </c>
      <c r="F25" s="305">
        <v>0</v>
      </c>
      <c r="G25" s="305">
        <v>0</v>
      </c>
      <c r="H25" s="305">
        <v>0</v>
      </c>
      <c r="I25" s="305">
        <v>0</v>
      </c>
      <c r="J25" s="305">
        <v>0</v>
      </c>
      <c r="K25" s="305">
        <v>0</v>
      </c>
      <c r="L25" s="305">
        <v>0</v>
      </c>
      <c r="M25" s="305">
        <v>0</v>
      </c>
      <c r="N25" s="305">
        <v>0</v>
      </c>
      <c r="O25" s="305">
        <v>0</v>
      </c>
      <c r="P25" s="305">
        <v>0</v>
      </c>
      <c r="Q25" s="305">
        <v>0</v>
      </c>
      <c r="R25" s="305">
        <v>0</v>
      </c>
      <c r="S25" s="305">
        <v>0</v>
      </c>
      <c r="T25" s="305">
        <v>0</v>
      </c>
      <c r="U25" s="305">
        <v>0</v>
      </c>
      <c r="V25" s="305">
        <v>0</v>
      </c>
      <c r="W25" s="305">
        <v>0</v>
      </c>
      <c r="X25" s="305">
        <v>0</v>
      </c>
      <c r="Y25" s="305">
        <v>0</v>
      </c>
      <c r="Z25" s="305">
        <v>0</v>
      </c>
      <c r="AA25" s="305">
        <v>0</v>
      </c>
      <c r="AB25" s="305">
        <v>0</v>
      </c>
      <c r="AC25" s="305">
        <v>0</v>
      </c>
      <c r="AD25" s="305">
        <v>0</v>
      </c>
      <c r="AE25" s="305">
        <v>0</v>
      </c>
      <c r="AF25" s="305">
        <v>0</v>
      </c>
      <c r="AG25" s="305">
        <v>0</v>
      </c>
      <c r="AH25" s="305">
        <v>0</v>
      </c>
      <c r="AI25" s="305">
        <v>0</v>
      </c>
      <c r="AJ25" s="305">
        <v>0</v>
      </c>
      <c r="AK25" s="305">
        <v>0</v>
      </c>
      <c r="AL25" s="305">
        <v>0</v>
      </c>
      <c r="AM25" s="305">
        <v>0</v>
      </c>
      <c r="AN25" s="305">
        <v>0</v>
      </c>
      <c r="AO25" s="305">
        <v>9.7452229299363051E-6</v>
      </c>
      <c r="AP25" s="305">
        <v>4.8417721518987332E-5</v>
      </c>
      <c r="AQ25" s="305">
        <v>1.9245283018867919E-4</v>
      </c>
      <c r="AR25" s="305">
        <v>4.494374999999998E-4</v>
      </c>
      <c r="AS25" s="305">
        <v>1.3114285714285706E-3</v>
      </c>
      <c r="AT25" s="305">
        <v>2.3422222222222208E-3</v>
      </c>
      <c r="AU25" s="305">
        <v>6.8615337423312862E-3</v>
      </c>
      <c r="AV25" s="305">
        <v>9.497195121951213E-3</v>
      </c>
      <c r="AW25" s="305">
        <v>1.9481999999999985E-2</v>
      </c>
      <c r="AX25" s="305">
        <v>2.6237776445783116E-2</v>
      </c>
      <c r="AY25" s="305">
        <v>2.5504202155688598E-2</v>
      </c>
      <c r="AZ25" s="305">
        <v>2.8279363392857117E-2</v>
      </c>
      <c r="BA25" s="305">
        <v>2.8650055739644943E-2</v>
      </c>
      <c r="BB25" s="305">
        <v>2.9727089999999998E-2</v>
      </c>
      <c r="BC25" s="305">
        <v>3.8053139999999999E-2</v>
      </c>
      <c r="BD25" s="305">
        <v>4.0922349856616136E-2</v>
      </c>
      <c r="BE25" s="306">
        <v>4.3863674139824699E-2</v>
      </c>
      <c r="BF25" s="285">
        <v>6.8947120311694921E-2</v>
      </c>
      <c r="BG25" s="285">
        <v>0.3311691575017035</v>
      </c>
      <c r="BH25" s="285">
        <v>1.5693308465526568E-3</v>
      </c>
    </row>
    <row r="26" spans="1:60" x14ac:dyDescent="0.15">
      <c r="A26" s="162" t="s">
        <v>174</v>
      </c>
      <c r="B26" s="305" t="s">
        <v>111</v>
      </c>
      <c r="C26" s="305" t="s">
        <v>111</v>
      </c>
      <c r="D26" s="305" t="s">
        <v>111</v>
      </c>
      <c r="E26" s="305" t="s">
        <v>111</v>
      </c>
      <c r="F26" s="305" t="s">
        <v>111</v>
      </c>
      <c r="G26" s="305" t="s">
        <v>111</v>
      </c>
      <c r="H26" s="305" t="s">
        <v>111</v>
      </c>
      <c r="I26" s="305" t="s">
        <v>111</v>
      </c>
      <c r="J26" s="305" t="s">
        <v>111</v>
      </c>
      <c r="K26" s="305" t="s">
        <v>111</v>
      </c>
      <c r="L26" s="305" t="s">
        <v>111</v>
      </c>
      <c r="M26" s="305" t="s">
        <v>111</v>
      </c>
      <c r="N26" s="305" t="s">
        <v>111</v>
      </c>
      <c r="O26" s="305" t="s">
        <v>111</v>
      </c>
      <c r="P26" s="305" t="s">
        <v>111</v>
      </c>
      <c r="Q26" s="305" t="s">
        <v>111</v>
      </c>
      <c r="R26" s="305" t="s">
        <v>111</v>
      </c>
      <c r="S26" s="305" t="s">
        <v>111</v>
      </c>
      <c r="T26" s="305" t="s">
        <v>111</v>
      </c>
      <c r="U26" s="305" t="s">
        <v>111</v>
      </c>
      <c r="V26" s="305" t="s">
        <v>111</v>
      </c>
      <c r="W26" s="305" t="s">
        <v>111</v>
      </c>
      <c r="X26" s="305" t="s">
        <v>111</v>
      </c>
      <c r="Y26" s="305" t="s">
        <v>111</v>
      </c>
      <c r="Z26" s="305" t="s">
        <v>111</v>
      </c>
      <c r="AA26" s="305">
        <v>0</v>
      </c>
      <c r="AB26" s="305">
        <v>0</v>
      </c>
      <c r="AC26" s="305">
        <v>6.0000000000000002E-5</v>
      </c>
      <c r="AD26" s="305">
        <v>1.8999999999999998E-4</v>
      </c>
      <c r="AE26" s="305">
        <v>6.0000000000000002E-5</v>
      </c>
      <c r="AF26" s="305">
        <v>5.0000000000000002E-5</v>
      </c>
      <c r="AG26" s="305">
        <v>1E-4</v>
      </c>
      <c r="AH26" s="305">
        <v>2.0000000000000002E-5</v>
      </c>
      <c r="AI26" s="305">
        <v>5.0000000000000002E-5</v>
      </c>
      <c r="AJ26" s="305">
        <v>2.0000000000000002E-5</v>
      </c>
      <c r="AK26" s="305">
        <v>1.0000000000000001E-5</v>
      </c>
      <c r="AL26" s="305">
        <v>0</v>
      </c>
      <c r="AM26" s="305">
        <v>0</v>
      </c>
      <c r="AN26" s="305">
        <v>0</v>
      </c>
      <c r="AO26" s="305">
        <v>5.8471337579617827E-5</v>
      </c>
      <c r="AP26" s="305">
        <v>2.3240506329113918E-4</v>
      </c>
      <c r="AQ26" s="305">
        <v>2.8867924528301874E-4</v>
      </c>
      <c r="AR26" s="305">
        <v>4.0162499999999986E-4</v>
      </c>
      <c r="AS26" s="305">
        <v>5.7968944099378856E-4</v>
      </c>
      <c r="AT26" s="305">
        <v>7.4626660444444403E-4</v>
      </c>
      <c r="AU26" s="305">
        <v>1.6146330669938643E-3</v>
      </c>
      <c r="AV26" s="305">
        <v>2.3884462799999982E-3</v>
      </c>
      <c r="AW26" s="305">
        <v>3.9409090909090887E-3</v>
      </c>
      <c r="AX26" s="305">
        <v>6.0213238389758995E-3</v>
      </c>
      <c r="AY26" s="305">
        <v>8.5203592814371183E-3</v>
      </c>
      <c r="AZ26" s="305">
        <v>1.0190892857142848E-2</v>
      </c>
      <c r="BA26" s="305">
        <v>1.3679467455621288E-2</v>
      </c>
      <c r="BB26" s="305">
        <v>1.62747E-2</v>
      </c>
      <c r="BC26" s="305">
        <v>1.8614105263157894E-2</v>
      </c>
      <c r="BD26" s="305">
        <v>2.2470476034412122E-2</v>
      </c>
      <c r="BE26" s="306">
        <v>2.5622910582132005E-2</v>
      </c>
      <c r="BF26" s="285">
        <v>0.1371767376262587</v>
      </c>
      <c r="BG26" s="285">
        <v>0.40563261822723606</v>
      </c>
      <c r="BH26" s="285">
        <v>9.1672265817997322E-4</v>
      </c>
    </row>
    <row r="27" spans="1:60" x14ac:dyDescent="0.15">
      <c r="A27" s="162" t="s">
        <v>173</v>
      </c>
      <c r="B27" s="305">
        <v>0</v>
      </c>
      <c r="C27" s="305">
        <v>0</v>
      </c>
      <c r="D27" s="305">
        <v>0</v>
      </c>
      <c r="E27" s="305">
        <v>0</v>
      </c>
      <c r="F27" s="305">
        <v>0</v>
      </c>
      <c r="G27" s="305">
        <v>0</v>
      </c>
      <c r="H27" s="305">
        <v>0</v>
      </c>
      <c r="I27" s="305">
        <v>0</v>
      </c>
      <c r="J27" s="305">
        <v>0</v>
      </c>
      <c r="K27" s="305">
        <v>0</v>
      </c>
      <c r="L27" s="305">
        <v>0</v>
      </c>
      <c r="M27" s="305">
        <v>0</v>
      </c>
      <c r="N27" s="305">
        <v>0</v>
      </c>
      <c r="O27" s="305">
        <v>0</v>
      </c>
      <c r="P27" s="305">
        <v>0</v>
      </c>
      <c r="Q27" s="305">
        <v>0</v>
      </c>
      <c r="R27" s="305">
        <v>0</v>
      </c>
      <c r="S27" s="305">
        <v>0</v>
      </c>
      <c r="T27" s="305">
        <v>0</v>
      </c>
      <c r="U27" s="305">
        <v>0</v>
      </c>
      <c r="V27" s="305">
        <v>0</v>
      </c>
      <c r="W27" s="305">
        <v>0</v>
      </c>
      <c r="X27" s="305">
        <v>0</v>
      </c>
      <c r="Y27" s="305">
        <v>0</v>
      </c>
      <c r="Z27" s="305">
        <v>0</v>
      </c>
      <c r="AA27" s="305">
        <v>0</v>
      </c>
      <c r="AB27" s="305">
        <v>0</v>
      </c>
      <c r="AC27" s="305">
        <v>0</v>
      </c>
      <c r="AD27" s="305">
        <v>0</v>
      </c>
      <c r="AE27" s="305">
        <v>0</v>
      </c>
      <c r="AF27" s="305">
        <v>0</v>
      </c>
      <c r="AG27" s="305">
        <v>0</v>
      </c>
      <c r="AH27" s="305">
        <v>0</v>
      </c>
      <c r="AI27" s="305">
        <v>0</v>
      </c>
      <c r="AJ27" s="305">
        <v>0</v>
      </c>
      <c r="AK27" s="305">
        <v>0</v>
      </c>
      <c r="AL27" s="305">
        <v>0</v>
      </c>
      <c r="AM27" s="305">
        <v>0</v>
      </c>
      <c r="AN27" s="305">
        <v>0</v>
      </c>
      <c r="AO27" s="305">
        <v>7.3576433121019108E-6</v>
      </c>
      <c r="AP27" s="305">
        <v>8.9185443037974651E-6</v>
      </c>
      <c r="AQ27" s="305">
        <v>1.4549433962264145E-5</v>
      </c>
      <c r="AR27" s="305">
        <v>3.3363562499999987E-5</v>
      </c>
      <c r="AS27" s="305">
        <v>1.4592968944099373E-4</v>
      </c>
      <c r="AT27" s="305">
        <v>2.9613999999999986E-4</v>
      </c>
      <c r="AU27" s="305">
        <v>6.8521472392637996E-4</v>
      </c>
      <c r="AV27" s="305">
        <v>1.66060975609756E-3</v>
      </c>
      <c r="AW27" s="305">
        <v>2.3830909090909076E-3</v>
      </c>
      <c r="AX27" s="305">
        <v>3.0139156626506E-3</v>
      </c>
      <c r="AY27" s="305">
        <v>2.9134131736526922E-3</v>
      </c>
      <c r="AZ27" s="305">
        <v>3.6405985714285682E-3</v>
      </c>
      <c r="BA27" s="305">
        <v>3.8445459763313573E-3</v>
      </c>
      <c r="BB27" s="305">
        <v>3.9169800000000005E-3</v>
      </c>
      <c r="BC27" s="305">
        <v>4.1497894736842109E-3</v>
      </c>
      <c r="BD27" s="305">
        <v>4.5886946005735344E-3</v>
      </c>
      <c r="BE27" s="306">
        <v>5.5480717061224503E-3</v>
      </c>
      <c r="BF27" s="285">
        <v>0.20577059967494393</v>
      </c>
      <c r="BG27" s="285">
        <v>0.31528300399419051</v>
      </c>
      <c r="BH27" s="285">
        <v>1.9849591348753315E-4</v>
      </c>
    </row>
    <row r="28" spans="1:60" x14ac:dyDescent="0.15">
      <c r="A28" s="162" t="s">
        <v>172</v>
      </c>
      <c r="B28" s="305">
        <v>0</v>
      </c>
      <c r="C28" s="305">
        <v>0</v>
      </c>
      <c r="D28" s="305">
        <v>0</v>
      </c>
      <c r="E28" s="305">
        <v>0</v>
      </c>
      <c r="F28" s="305">
        <v>0</v>
      </c>
      <c r="G28" s="305">
        <v>0</v>
      </c>
      <c r="H28" s="305">
        <v>0</v>
      </c>
      <c r="I28" s="305">
        <v>0</v>
      </c>
      <c r="J28" s="305">
        <v>0</v>
      </c>
      <c r="K28" s="305">
        <v>0</v>
      </c>
      <c r="L28" s="305">
        <v>0</v>
      </c>
      <c r="M28" s="305">
        <v>0</v>
      </c>
      <c r="N28" s="305">
        <v>0</v>
      </c>
      <c r="O28" s="305">
        <v>0</v>
      </c>
      <c r="P28" s="305">
        <v>0</v>
      </c>
      <c r="Q28" s="305">
        <v>0</v>
      </c>
      <c r="R28" s="305">
        <v>0</v>
      </c>
      <c r="S28" s="305">
        <v>0</v>
      </c>
      <c r="T28" s="305">
        <v>0</v>
      </c>
      <c r="U28" s="305">
        <v>0</v>
      </c>
      <c r="V28" s="305">
        <v>0</v>
      </c>
      <c r="W28" s="305">
        <v>0</v>
      </c>
      <c r="X28" s="305">
        <v>0</v>
      </c>
      <c r="Y28" s="305">
        <v>0</v>
      </c>
      <c r="Z28" s="305">
        <v>0</v>
      </c>
      <c r="AA28" s="305">
        <v>0</v>
      </c>
      <c r="AB28" s="305">
        <v>0</v>
      </c>
      <c r="AC28" s="305">
        <v>0</v>
      </c>
      <c r="AD28" s="305">
        <v>2.2100000000000002E-3</v>
      </c>
      <c r="AE28" s="305">
        <v>3.0900000000000003E-3</v>
      </c>
      <c r="AF28" s="305">
        <v>4.0499999999999998E-3</v>
      </c>
      <c r="AG28" s="305">
        <v>2.9200000000000003E-3</v>
      </c>
      <c r="AH28" s="305">
        <v>4.9400000000000008E-3</v>
      </c>
      <c r="AI28" s="305">
        <v>5.8700000000000002E-3</v>
      </c>
      <c r="AJ28" s="305">
        <v>6.830000000000001E-3</v>
      </c>
      <c r="AK28" s="305">
        <v>5.1700000000000001E-3</v>
      </c>
      <c r="AL28" s="305">
        <v>5.1086103896103886E-3</v>
      </c>
      <c r="AM28" s="305">
        <v>4.8920516129032253E-3</v>
      </c>
      <c r="AN28" s="305">
        <v>4.844019230769229E-3</v>
      </c>
      <c r="AO28" s="305">
        <v>5.7577798089171956E-3</v>
      </c>
      <c r="AP28" s="305">
        <v>6.4846822784810111E-3</v>
      </c>
      <c r="AQ28" s="305">
        <v>9.2562113207547148E-3</v>
      </c>
      <c r="AR28" s="305">
        <v>1.2566760187499994E-2</v>
      </c>
      <c r="AS28" s="305">
        <v>1.6289501366459617E-2</v>
      </c>
      <c r="AT28" s="305">
        <v>2.1145109999999988E-2</v>
      </c>
      <c r="AU28" s="305">
        <v>2.9074139447852743E-2</v>
      </c>
      <c r="AV28" s="305">
        <v>4.8699983963414607E-2</v>
      </c>
      <c r="AW28" s="305">
        <v>5.5189594363636324E-2</v>
      </c>
      <c r="AX28" s="305">
        <v>6.0314894999999952E-2</v>
      </c>
      <c r="AY28" s="305">
        <v>6.6518105928143653E-2</v>
      </c>
      <c r="AZ28" s="305">
        <v>6.9470059821428509E-2</v>
      </c>
      <c r="BA28" s="305">
        <v>6.6944742603550225E-2</v>
      </c>
      <c r="BB28" s="305">
        <v>6.9740756999999987E-2</v>
      </c>
      <c r="BC28" s="305">
        <v>6.9567453684210509E-2</v>
      </c>
      <c r="BD28" s="305">
        <v>7.1462122081114299E-2</v>
      </c>
      <c r="BE28" s="306">
        <v>7.1265332244897978E-2</v>
      </c>
      <c r="BF28" s="285">
        <v>-5.4784807299590454E-3</v>
      </c>
      <c r="BG28" s="285">
        <v>0.12950093814931973</v>
      </c>
      <c r="BH28" s="285">
        <v>2.5496925730670006E-3</v>
      </c>
    </row>
    <row r="29" spans="1:60" x14ac:dyDescent="0.15">
      <c r="A29" s="162" t="s">
        <v>171</v>
      </c>
      <c r="B29" s="305">
        <v>0</v>
      </c>
      <c r="C29" s="305">
        <v>0</v>
      </c>
      <c r="D29" s="305">
        <v>0</v>
      </c>
      <c r="E29" s="305">
        <v>0</v>
      </c>
      <c r="F29" s="305">
        <v>0</v>
      </c>
      <c r="G29" s="305">
        <v>0</v>
      </c>
      <c r="H29" s="305">
        <v>0</v>
      </c>
      <c r="I29" s="305">
        <v>0</v>
      </c>
      <c r="J29" s="305">
        <v>0</v>
      </c>
      <c r="K29" s="305">
        <v>0</v>
      </c>
      <c r="L29" s="305">
        <v>0</v>
      </c>
      <c r="M29" s="305">
        <v>0</v>
      </c>
      <c r="N29" s="305">
        <v>0</v>
      </c>
      <c r="O29" s="305">
        <v>3.0000000000000001E-5</v>
      </c>
      <c r="P29" s="305">
        <v>6.0000000000000002E-5</v>
      </c>
      <c r="Q29" s="305">
        <v>1.0499999999999999E-4</v>
      </c>
      <c r="R29" s="305">
        <v>1.0499999999999999E-4</v>
      </c>
      <c r="S29" s="305">
        <v>1.8499999999999994E-4</v>
      </c>
      <c r="T29" s="305">
        <v>6.0100000000000008E-4</v>
      </c>
      <c r="U29" s="305">
        <v>6.6200000000000005E-4</v>
      </c>
      <c r="V29" s="305">
        <v>8.7399999999999999E-4</v>
      </c>
      <c r="W29" s="305">
        <v>1.7660000000000002E-3</v>
      </c>
      <c r="X29" s="305">
        <v>2.3479999999999998E-3</v>
      </c>
      <c r="Y29" s="305">
        <v>3.7170000000000003E-3</v>
      </c>
      <c r="Z29" s="305">
        <v>5.5439999999999994E-3</v>
      </c>
      <c r="AA29" s="305">
        <v>8.2030000000000002E-3</v>
      </c>
      <c r="AB29" s="305">
        <v>1.0951000000000001E-2</v>
      </c>
      <c r="AC29" s="305">
        <v>1.4364000000000002E-2</v>
      </c>
      <c r="AD29" s="305">
        <v>1.7621999999999999E-2</v>
      </c>
      <c r="AE29" s="305">
        <v>1.7103997093737E-2</v>
      </c>
      <c r="AF29" s="305">
        <v>1.8241404554852434E-2</v>
      </c>
      <c r="AG29" s="305">
        <v>2.0592443010683921E-2</v>
      </c>
      <c r="AH29" s="305">
        <v>2.9101868486071887E-2</v>
      </c>
      <c r="AI29" s="305">
        <v>3.8984569760154172E-2</v>
      </c>
      <c r="AJ29" s="305">
        <v>4.3487895301634584E-2</v>
      </c>
      <c r="AK29" s="305">
        <v>5.5420055596681478E-2</v>
      </c>
      <c r="AL29" s="305">
        <v>5.7809943768724628E-2</v>
      </c>
      <c r="AM29" s="305">
        <v>6.6701494787030954E-2</v>
      </c>
      <c r="AN29" s="305">
        <v>7.9007378879960413E-2</v>
      </c>
      <c r="AO29" s="305">
        <v>9.2537759588794066E-2</v>
      </c>
      <c r="AP29" s="305">
        <v>9.480587457088771E-2</v>
      </c>
      <c r="AQ29" s="305">
        <v>8.833701883351322E-2</v>
      </c>
      <c r="AR29" s="305">
        <v>9.8290625751081717E-2</v>
      </c>
      <c r="AS29" s="305">
        <v>9.5705714546594323E-2</v>
      </c>
      <c r="AT29" s="305">
        <v>9.4864793924382018E-2</v>
      </c>
      <c r="AU29" s="305">
        <v>0.11648194018404903</v>
      </c>
      <c r="AV29" s="305">
        <v>0.13214291768292674</v>
      </c>
      <c r="AW29" s="305">
        <v>0.13742001515151506</v>
      </c>
      <c r="AX29" s="305">
        <v>0.14704884789156616</v>
      </c>
      <c r="AY29" s="305">
        <v>0.16468912874251485</v>
      </c>
      <c r="AZ29" s="305">
        <v>0.17247089434523794</v>
      </c>
      <c r="BA29" s="305">
        <v>0.1669355236686389</v>
      </c>
      <c r="BB29" s="305">
        <v>0.19697637500000001</v>
      </c>
      <c r="BC29" s="305">
        <v>0.18695981836257308</v>
      </c>
      <c r="BD29" s="305">
        <v>0.20749763102553598</v>
      </c>
      <c r="BE29" s="306">
        <v>0.20261180922008559</v>
      </c>
      <c r="BF29" s="285">
        <v>-2.621430402247793E-2</v>
      </c>
      <c r="BG29" s="285">
        <v>8.1411061393704465E-2</v>
      </c>
      <c r="BH29" s="285">
        <v>7.2489358978762714E-3</v>
      </c>
    </row>
    <row r="30" spans="1:60" x14ac:dyDescent="0.15">
      <c r="A30" s="162" t="s">
        <v>170</v>
      </c>
      <c r="B30" s="305" t="s">
        <v>111</v>
      </c>
      <c r="C30" s="305" t="s">
        <v>111</v>
      </c>
      <c r="D30" s="305" t="s">
        <v>111</v>
      </c>
      <c r="E30" s="305" t="s">
        <v>111</v>
      </c>
      <c r="F30" s="305" t="s">
        <v>111</v>
      </c>
      <c r="G30" s="305" t="s">
        <v>111</v>
      </c>
      <c r="H30" s="305" t="s">
        <v>111</v>
      </c>
      <c r="I30" s="305" t="s">
        <v>111</v>
      </c>
      <c r="J30" s="305" t="s">
        <v>111</v>
      </c>
      <c r="K30" s="305" t="s">
        <v>111</v>
      </c>
      <c r="L30" s="305" t="s">
        <v>111</v>
      </c>
      <c r="M30" s="305" t="s">
        <v>111</v>
      </c>
      <c r="N30" s="305" t="s">
        <v>111</v>
      </c>
      <c r="O30" s="305" t="s">
        <v>111</v>
      </c>
      <c r="P30" s="305" t="s">
        <v>111</v>
      </c>
      <c r="Q30" s="305" t="s">
        <v>111</v>
      </c>
      <c r="R30" s="305" t="s">
        <v>111</v>
      </c>
      <c r="S30" s="305" t="s">
        <v>111</v>
      </c>
      <c r="T30" s="305" t="s">
        <v>111</v>
      </c>
      <c r="U30" s="305" t="s">
        <v>111</v>
      </c>
      <c r="V30" s="305">
        <v>0</v>
      </c>
      <c r="W30" s="305">
        <v>0</v>
      </c>
      <c r="X30" s="305">
        <v>0</v>
      </c>
      <c r="Y30" s="305">
        <v>0</v>
      </c>
      <c r="Z30" s="305">
        <v>0</v>
      </c>
      <c r="AA30" s="305">
        <v>0</v>
      </c>
      <c r="AB30" s="305">
        <v>0</v>
      </c>
      <c r="AC30" s="305">
        <v>0</v>
      </c>
      <c r="AD30" s="305">
        <v>0</v>
      </c>
      <c r="AE30" s="305">
        <v>0</v>
      </c>
      <c r="AF30" s="305">
        <v>6.0000000000000002E-5</v>
      </c>
      <c r="AG30" s="305">
        <v>5.0000000000000002E-5</v>
      </c>
      <c r="AH30" s="305">
        <v>8.0000000000000007E-5</v>
      </c>
      <c r="AI30" s="305">
        <v>1.2E-4</v>
      </c>
      <c r="AJ30" s="305">
        <v>1.2E-4</v>
      </c>
      <c r="AK30" s="305">
        <v>1.3000000000000002E-4</v>
      </c>
      <c r="AL30" s="305">
        <v>1.0928571428571427E-4</v>
      </c>
      <c r="AM30" s="305">
        <v>2.8033548387096775E-4</v>
      </c>
      <c r="AN30" s="305">
        <v>3.1482692307692304E-4</v>
      </c>
      <c r="AO30" s="305">
        <v>3.761656050955413E-4</v>
      </c>
      <c r="AP30" s="305">
        <v>8.4149999999999991E-4</v>
      </c>
      <c r="AQ30" s="305">
        <v>1.0998679245283014E-3</v>
      </c>
      <c r="AR30" s="305">
        <v>1.2144374999999994E-3</v>
      </c>
      <c r="AS30" s="305">
        <v>1.6250310559006204E-3</v>
      </c>
      <c r="AT30" s="305">
        <v>4.8081666666666646E-3</v>
      </c>
      <c r="AU30" s="305">
        <v>9.5657852760736121E-3</v>
      </c>
      <c r="AV30" s="305">
        <v>1.0739853658536578E-2</v>
      </c>
      <c r="AW30" s="305">
        <v>1.3309145454545444E-2</v>
      </c>
      <c r="AX30" s="305">
        <v>1.1036277108433728E-2</v>
      </c>
      <c r="AY30" s="305">
        <v>1.2341694610778432E-2</v>
      </c>
      <c r="AZ30" s="305">
        <v>1.3660714285714273E-2</v>
      </c>
      <c r="BA30" s="305">
        <v>1.347737165680472E-2</v>
      </c>
      <c r="BB30" s="305">
        <v>2.1792509999999991E-2</v>
      </c>
      <c r="BC30" s="305">
        <v>1.7078754736842103E-2</v>
      </c>
      <c r="BD30" s="305">
        <v>1.8715284299060365E-2</v>
      </c>
      <c r="BE30" s="306">
        <v>2.0367115574790567E-2</v>
      </c>
      <c r="BF30" s="285">
        <v>8.5287692853729169E-2</v>
      </c>
      <c r="BG30" s="285">
        <v>0.14557015738169721</v>
      </c>
      <c r="BH30" s="285">
        <v>7.286836625890916E-4</v>
      </c>
    </row>
    <row r="31" spans="1:60" x14ac:dyDescent="0.15">
      <c r="A31" s="162" t="s">
        <v>169</v>
      </c>
      <c r="B31" s="305">
        <v>0</v>
      </c>
      <c r="C31" s="305">
        <v>0</v>
      </c>
      <c r="D31" s="305">
        <v>0</v>
      </c>
      <c r="E31" s="305">
        <v>0</v>
      </c>
      <c r="F31" s="305">
        <v>0</v>
      </c>
      <c r="G31" s="305">
        <v>0</v>
      </c>
      <c r="H31" s="305">
        <v>0</v>
      </c>
      <c r="I31" s="305">
        <v>0</v>
      </c>
      <c r="J31" s="305">
        <v>0</v>
      </c>
      <c r="K31" s="305">
        <v>0</v>
      </c>
      <c r="L31" s="305">
        <v>0</v>
      </c>
      <c r="M31" s="305">
        <v>0</v>
      </c>
      <c r="N31" s="305">
        <v>0</v>
      </c>
      <c r="O31" s="305">
        <v>0</v>
      </c>
      <c r="P31" s="305">
        <v>0</v>
      </c>
      <c r="Q31" s="305">
        <v>0</v>
      </c>
      <c r="R31" s="305">
        <v>0</v>
      </c>
      <c r="S31" s="305">
        <v>0</v>
      </c>
      <c r="T31" s="305">
        <v>0</v>
      </c>
      <c r="U31" s="305">
        <v>0</v>
      </c>
      <c r="V31" s="305">
        <v>0</v>
      </c>
      <c r="W31" s="305">
        <v>0</v>
      </c>
      <c r="X31" s="305">
        <v>0</v>
      </c>
      <c r="Y31" s="305">
        <v>0</v>
      </c>
      <c r="Z31" s="305">
        <v>0</v>
      </c>
      <c r="AA31" s="305">
        <v>5.1565E-2</v>
      </c>
      <c r="AB31" s="305">
        <v>5.000099999999999E-2</v>
      </c>
      <c r="AC31" s="305">
        <v>4.9530000000000005E-2</v>
      </c>
      <c r="AD31" s="305">
        <v>5.9631000000000003E-2</v>
      </c>
      <c r="AE31" s="305">
        <v>6.4729999999999996E-2</v>
      </c>
      <c r="AF31" s="305">
        <v>6.6196000000000005E-2</v>
      </c>
      <c r="AG31" s="305">
        <v>5.9010000000000007E-2</v>
      </c>
      <c r="AH31" s="305">
        <v>7.9087999999999992E-2</v>
      </c>
      <c r="AI31" s="305">
        <v>9.3573000000000003E-2</v>
      </c>
      <c r="AJ31" s="305">
        <v>8.4134E-2</v>
      </c>
      <c r="AK31" s="305">
        <v>8.6667263157894747E-2</v>
      </c>
      <c r="AL31" s="305">
        <v>8.229303178400546E-2</v>
      </c>
      <c r="AM31" s="305">
        <v>8.8812265874363319E-2</v>
      </c>
      <c r="AN31" s="305">
        <v>9.2054999999999984E-2</v>
      </c>
      <c r="AO31" s="305">
        <v>0.10226293295340258</v>
      </c>
      <c r="AP31" s="305">
        <v>9.3449821119253804E-2</v>
      </c>
      <c r="AQ31" s="305">
        <v>0.10500930387288974</v>
      </c>
      <c r="AR31" s="305">
        <v>9.6774412499999962E-2</v>
      </c>
      <c r="AS31" s="305">
        <v>0.10126189212160831</v>
      </c>
      <c r="AT31" s="305">
        <v>8.5231190058479483E-2</v>
      </c>
      <c r="AU31" s="305">
        <v>0.10587234420406838</v>
      </c>
      <c r="AV31" s="305">
        <v>0.10886828915275987</v>
      </c>
      <c r="AW31" s="305">
        <v>0.10757534928229655</v>
      </c>
      <c r="AX31" s="305">
        <v>0.11726465250475578</v>
      </c>
      <c r="AY31" s="305">
        <v>0.1174752612669397</v>
      </c>
      <c r="AZ31" s="305">
        <v>0.12458125996810195</v>
      </c>
      <c r="BA31" s="305">
        <v>0.13166435265139706</v>
      </c>
      <c r="BB31" s="305">
        <v>0.15053952153110048</v>
      </c>
      <c r="BC31" s="305">
        <v>0.16833714989227452</v>
      </c>
      <c r="BD31" s="305">
        <v>0.17326387695929082</v>
      </c>
      <c r="BE31" s="306">
        <v>0.17357174963382482</v>
      </c>
      <c r="BF31" s="285">
        <v>-9.6019482816356305E-4</v>
      </c>
      <c r="BG31" s="285">
        <v>7.3521996459536831E-2</v>
      </c>
      <c r="BH31" s="285">
        <v>6.2099563279211598E-3</v>
      </c>
    </row>
    <row r="32" spans="1:60" x14ac:dyDescent="0.15">
      <c r="A32" s="162" t="s">
        <v>168</v>
      </c>
      <c r="B32" s="305">
        <v>0</v>
      </c>
      <c r="C32" s="305">
        <v>3.8999999999999998E-3</v>
      </c>
      <c r="D32" s="305">
        <v>6.0499999999999998E-3</v>
      </c>
      <c r="E32" s="305">
        <v>9.2600000000000009E-3</v>
      </c>
      <c r="F32" s="305">
        <v>1.0670000000000001E-2</v>
      </c>
      <c r="G32" s="305">
        <v>1.3702457999999999E-2</v>
      </c>
      <c r="H32" s="305">
        <v>1.3918224E-2</v>
      </c>
      <c r="I32" s="305">
        <v>1.5151953000000001E-2</v>
      </c>
      <c r="J32" s="305">
        <v>1.5500864000000001E-2</v>
      </c>
      <c r="K32" s="305">
        <v>1.5770592E-2</v>
      </c>
      <c r="L32" s="305">
        <v>1.4158848999999999E-2</v>
      </c>
      <c r="M32" s="305">
        <v>1.3329000000000001E-2</v>
      </c>
      <c r="N32" s="305">
        <v>1.3745814000000002E-2</v>
      </c>
      <c r="O32" s="305">
        <v>1.4183880999999999E-2</v>
      </c>
      <c r="P32" s="305">
        <v>1.4840102000000004E-2</v>
      </c>
      <c r="Q32" s="305">
        <v>1.4710235000000002E-2</v>
      </c>
      <c r="R32" s="305">
        <v>1.4921525E-2</v>
      </c>
      <c r="S32" s="305">
        <v>1.5273399999999999E-2</v>
      </c>
      <c r="T32" s="305">
        <v>1.5587000000000002E-2</v>
      </c>
      <c r="U32" s="305">
        <v>1.6223000000000001E-2</v>
      </c>
      <c r="V32" s="305">
        <v>1.6521499999999998E-2</v>
      </c>
      <c r="W32" s="305">
        <v>1.6628E-2</v>
      </c>
      <c r="X32" s="305">
        <v>1.7506000000000001E-2</v>
      </c>
      <c r="Y32" s="305">
        <v>1.7732500000000002E-2</v>
      </c>
      <c r="Z32" s="305">
        <v>1.84145E-2</v>
      </c>
      <c r="AA32" s="305">
        <v>1.9132715259999999E-2</v>
      </c>
      <c r="AB32" s="305">
        <v>2.1024896040000001E-2</v>
      </c>
      <c r="AC32" s="305">
        <v>2.135977604E-2</v>
      </c>
      <c r="AD32" s="305">
        <v>1.9780851799999995E-2</v>
      </c>
      <c r="AE32" s="305">
        <v>2.1635825000000001E-2</v>
      </c>
      <c r="AF32" s="305">
        <v>2.3357542000000002E-2</v>
      </c>
      <c r="AG32" s="305">
        <v>2.4330805E-2</v>
      </c>
      <c r="AH32" s="305">
        <v>2.6895352000000008E-2</v>
      </c>
      <c r="AI32" s="305">
        <v>2.6765857000000001E-2</v>
      </c>
      <c r="AJ32" s="305">
        <v>2.8944919300000004E-2</v>
      </c>
      <c r="AK32" s="305">
        <v>3.0392232500000005E-2</v>
      </c>
      <c r="AL32" s="305">
        <v>3.448620496753247E-2</v>
      </c>
      <c r="AM32" s="305">
        <v>3.7599537280645162E-2</v>
      </c>
      <c r="AN32" s="305">
        <v>4.0336756211538455E-2</v>
      </c>
      <c r="AO32" s="305">
        <v>4.2737168251719734E-2</v>
      </c>
      <c r="AP32" s="305">
        <v>4.6911937739240489E-2</v>
      </c>
      <c r="AQ32" s="305">
        <v>5.8071737462264128E-2</v>
      </c>
      <c r="AR32" s="305">
        <v>7.9406999999999964E-2</v>
      </c>
      <c r="AS32" s="305">
        <v>9.666559006211177E-2</v>
      </c>
      <c r="AT32" s="305">
        <v>0.11960444444444439</v>
      </c>
      <c r="AU32" s="305">
        <v>0.14532184049079747</v>
      </c>
      <c r="AV32" s="305">
        <v>0.18294695121951204</v>
      </c>
      <c r="AW32" s="305">
        <v>0.23618642740619988</v>
      </c>
      <c r="AX32" s="305">
        <v>0.26359516129720123</v>
      </c>
      <c r="AY32" s="305">
        <v>0.28844222105735651</v>
      </c>
      <c r="AZ32" s="305">
        <v>0.34113156562133573</v>
      </c>
      <c r="BA32" s="305">
        <v>0.3540620056713632</v>
      </c>
      <c r="BB32" s="305">
        <v>0.39582122970068578</v>
      </c>
      <c r="BC32" s="305">
        <v>0.44282763244242473</v>
      </c>
      <c r="BD32" s="305">
        <v>0.50907040571287088</v>
      </c>
      <c r="BE32" s="306">
        <v>0.57085682416634387</v>
      </c>
      <c r="BF32" s="285">
        <v>0.11830721188814763</v>
      </c>
      <c r="BG32" s="285">
        <v>0.15585419417507884</v>
      </c>
      <c r="BH32" s="285">
        <v>2.0423807186638696E-2</v>
      </c>
    </row>
    <row r="33" spans="1:60" x14ac:dyDescent="0.15">
      <c r="A33" s="162" t="s">
        <v>167</v>
      </c>
      <c r="B33" s="305">
        <v>0</v>
      </c>
      <c r="C33" s="305">
        <v>0</v>
      </c>
      <c r="D33" s="305">
        <v>0</v>
      </c>
      <c r="E33" s="305">
        <v>0</v>
      </c>
      <c r="F33" s="305">
        <v>0</v>
      </c>
      <c r="G33" s="305">
        <v>9.2002016130000013E-3</v>
      </c>
      <c r="H33" s="305">
        <v>1.0010282260000001E-2</v>
      </c>
      <c r="I33" s="305">
        <v>1.01874874E-2</v>
      </c>
      <c r="J33" s="305">
        <v>1.0531048390000002E-2</v>
      </c>
      <c r="K33" s="305">
        <v>1.0762499999999999E-2</v>
      </c>
      <c r="L33" s="305">
        <v>1.124710181E-2</v>
      </c>
      <c r="M33" s="305">
        <v>1.2776852320000002E-2</v>
      </c>
      <c r="N33" s="305">
        <v>1.2465839210000001E-2</v>
      </c>
      <c r="O33" s="305">
        <v>1.317465978E-2</v>
      </c>
      <c r="P33" s="305">
        <v>1.443317792E-2</v>
      </c>
      <c r="Q33" s="305">
        <v>1.9662537800000001E-2</v>
      </c>
      <c r="R33" s="305">
        <v>1.8042376509999999E-2</v>
      </c>
      <c r="S33" s="305">
        <v>1.7988130040000001E-2</v>
      </c>
      <c r="T33" s="305">
        <v>1.5402381550000002E-2</v>
      </c>
      <c r="U33" s="305">
        <v>1.6429448079999999E-2</v>
      </c>
      <c r="V33" s="305">
        <v>1.644029738E-2</v>
      </c>
      <c r="W33" s="305">
        <v>1.5965695560000003E-2</v>
      </c>
      <c r="X33" s="305">
        <v>1.4478492940000001E-2</v>
      </c>
      <c r="Y33" s="305">
        <v>1.645881804E-2</v>
      </c>
      <c r="Z33" s="305">
        <v>1.7752678930000002E-2</v>
      </c>
      <c r="AA33" s="305">
        <v>1.507E-2</v>
      </c>
      <c r="AB33" s="305">
        <v>1.5720000000000001E-2</v>
      </c>
      <c r="AC33" s="305">
        <v>1.8370000000000001E-2</v>
      </c>
      <c r="AD33" s="305">
        <v>2.2380000000000001E-2</v>
      </c>
      <c r="AE33" s="305">
        <v>2.7909999999999997E-2</v>
      </c>
      <c r="AF33" s="305">
        <v>3.5170000000000007E-2</v>
      </c>
      <c r="AG33" s="305">
        <v>4.1419999999999998E-2</v>
      </c>
      <c r="AH33" s="305">
        <v>5.2570000000000006E-2</v>
      </c>
      <c r="AI33" s="305">
        <v>7.7800000000000008E-2</v>
      </c>
      <c r="AJ33" s="305">
        <v>9.1430000000000011E-2</v>
      </c>
      <c r="AK33" s="305">
        <v>0.14304</v>
      </c>
      <c r="AL33" s="305">
        <v>0.15696409090909091</v>
      </c>
      <c r="AM33" s="305">
        <v>0.21712180645161289</v>
      </c>
      <c r="AN33" s="305">
        <v>0.27331096153846152</v>
      </c>
      <c r="AO33" s="305">
        <v>0.35606315923566867</v>
      </c>
      <c r="AP33" s="305">
        <v>0.41508706329113915</v>
      </c>
      <c r="AQ33" s="305">
        <v>0.49682083018867906</v>
      </c>
      <c r="AR33" s="305">
        <v>0.64213526249999975</v>
      </c>
      <c r="AS33" s="305">
        <v>0.69186029813664562</v>
      </c>
      <c r="AT33" s="305">
        <v>0.71906033333333297</v>
      </c>
      <c r="AU33" s="305">
        <v>0.79060356441717738</v>
      </c>
      <c r="AV33" s="305">
        <v>0.992315085365853</v>
      </c>
      <c r="AW33" s="305">
        <v>1.1246742545454538</v>
      </c>
      <c r="AX33" s="305">
        <v>1.192109638554216</v>
      </c>
      <c r="AY33" s="305">
        <v>1.3095517365269449</v>
      </c>
      <c r="AZ33" s="305">
        <v>1.54647482142857</v>
      </c>
      <c r="BA33" s="305">
        <v>1.5311362807634896</v>
      </c>
      <c r="BB33" s="305">
        <v>1.7655700962509999</v>
      </c>
      <c r="BC33" s="305">
        <v>1.8504367776676782</v>
      </c>
      <c r="BD33" s="305">
        <v>1.9852557150028729</v>
      </c>
      <c r="BE33" s="306">
        <v>2.0639190350271588</v>
      </c>
      <c r="BF33" s="285">
        <v>3.6783269996861767E-2</v>
      </c>
      <c r="BG33" s="285">
        <v>0.10689165260705957</v>
      </c>
      <c r="BH33" s="285">
        <v>7.3841780698315623E-2</v>
      </c>
    </row>
    <row r="34" spans="1:60" x14ac:dyDescent="0.15">
      <c r="A34" s="162" t="s">
        <v>166</v>
      </c>
      <c r="B34" s="305">
        <v>0</v>
      </c>
      <c r="C34" s="305">
        <v>0</v>
      </c>
      <c r="D34" s="305">
        <v>0</v>
      </c>
      <c r="E34" s="305">
        <v>0</v>
      </c>
      <c r="F34" s="305">
        <v>0</v>
      </c>
      <c r="G34" s="305">
        <v>0</v>
      </c>
      <c r="H34" s="305">
        <v>0</v>
      </c>
      <c r="I34" s="305">
        <v>0</v>
      </c>
      <c r="J34" s="305">
        <v>0</v>
      </c>
      <c r="K34" s="305">
        <v>0</v>
      </c>
      <c r="L34" s="305">
        <v>0</v>
      </c>
      <c r="M34" s="305">
        <v>0</v>
      </c>
      <c r="N34" s="305">
        <v>0</v>
      </c>
      <c r="O34" s="305">
        <v>0</v>
      </c>
      <c r="P34" s="305">
        <v>0</v>
      </c>
      <c r="Q34" s="305">
        <v>0</v>
      </c>
      <c r="R34" s="305">
        <v>0</v>
      </c>
      <c r="S34" s="305">
        <v>0</v>
      </c>
      <c r="T34" s="305">
        <v>0</v>
      </c>
      <c r="U34" s="305">
        <v>0</v>
      </c>
      <c r="V34" s="305">
        <v>0</v>
      </c>
      <c r="W34" s="305">
        <v>0</v>
      </c>
      <c r="X34" s="305">
        <v>1.0000000000000001E-5</v>
      </c>
      <c r="Y34" s="305">
        <v>1.0000000000000001E-5</v>
      </c>
      <c r="Z34" s="305">
        <v>1.0000000000000001E-5</v>
      </c>
      <c r="AA34" s="305">
        <v>2.0000000000000002E-5</v>
      </c>
      <c r="AB34" s="305">
        <v>2.0000000000000002E-5</v>
      </c>
      <c r="AC34" s="305">
        <v>9.0000000000000006E-5</v>
      </c>
      <c r="AD34" s="305">
        <v>4.8000000000000012E-4</v>
      </c>
      <c r="AE34" s="305">
        <v>3.8000000000000002E-4</v>
      </c>
      <c r="AF34" s="305">
        <v>3.5000000000000016E-4</v>
      </c>
      <c r="AG34" s="305">
        <v>3.6000000000000002E-4</v>
      </c>
      <c r="AH34" s="305">
        <v>3.6999999999999999E-4</v>
      </c>
      <c r="AI34" s="305">
        <v>7.3000000000000007E-4</v>
      </c>
      <c r="AJ34" s="305">
        <v>1.6300000000000004E-3</v>
      </c>
      <c r="AK34" s="305">
        <v>4.510000000000001E-3</v>
      </c>
      <c r="AL34" s="305">
        <v>8.2957792207792192E-3</v>
      </c>
      <c r="AM34" s="305">
        <v>7.6697419354838699E-3</v>
      </c>
      <c r="AN34" s="305">
        <v>1.1043461538461535E-2</v>
      </c>
      <c r="AO34" s="305">
        <v>1.2132802547770697E-2</v>
      </c>
      <c r="AP34" s="305">
        <v>1.345044303797468E-2</v>
      </c>
      <c r="AQ34" s="305">
        <v>1.7455471698113206E-2</v>
      </c>
      <c r="AR34" s="305">
        <v>1.9153687499999995E-2</v>
      </c>
      <c r="AS34" s="305">
        <v>2.3168571428571417E-2</v>
      </c>
      <c r="AT34" s="305">
        <v>2.6548333333333323E-2</v>
      </c>
      <c r="AU34" s="305">
        <v>2.8741472392638016E-2</v>
      </c>
      <c r="AV34" s="305">
        <v>3.8548536585365827E-2</v>
      </c>
      <c r="AW34" s="305">
        <v>5.3299636363636327E-2</v>
      </c>
      <c r="AX34" s="305">
        <v>7.3762590361445723E-2</v>
      </c>
      <c r="AY34" s="305">
        <v>7.055407185628737E-2</v>
      </c>
      <c r="AZ34" s="305">
        <v>7.9705714285714213E-2</v>
      </c>
      <c r="BA34" s="305">
        <v>8.4647928994082744E-2</v>
      </c>
      <c r="BB34" s="305">
        <v>8.854642800000001E-2</v>
      </c>
      <c r="BC34" s="305">
        <v>9.3097198421052629E-2</v>
      </c>
      <c r="BD34" s="305">
        <v>0.10783621296190088</v>
      </c>
      <c r="BE34" s="306">
        <v>0.12923327321146683</v>
      </c>
      <c r="BF34" s="285">
        <v>0.19514746759612356</v>
      </c>
      <c r="BG34" s="285">
        <v>0.15046321373522864</v>
      </c>
      <c r="BH34" s="285">
        <v>4.6236382617019997E-3</v>
      </c>
    </row>
    <row r="35" spans="1:60" x14ac:dyDescent="0.15">
      <c r="A35" s="162" t="s">
        <v>165</v>
      </c>
      <c r="B35" s="305">
        <v>0</v>
      </c>
      <c r="C35" s="305">
        <v>0</v>
      </c>
      <c r="D35" s="305">
        <v>0</v>
      </c>
      <c r="E35" s="305">
        <v>0</v>
      </c>
      <c r="F35" s="305">
        <v>0</v>
      </c>
      <c r="G35" s="305">
        <v>0</v>
      </c>
      <c r="H35" s="305">
        <v>0</v>
      </c>
      <c r="I35" s="305">
        <v>0</v>
      </c>
      <c r="J35" s="305">
        <v>0</v>
      </c>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1.7000000000000001E-4</v>
      </c>
      <c r="AB35" s="305">
        <v>2.4000000000000001E-4</v>
      </c>
      <c r="AC35" s="305">
        <v>4.6000000000000001E-4</v>
      </c>
      <c r="AD35" s="305">
        <v>3.9000000000000005E-4</v>
      </c>
      <c r="AE35" s="305">
        <v>4.4999999999999999E-4</v>
      </c>
      <c r="AF35" s="305">
        <v>5.6000000000000006E-4</v>
      </c>
      <c r="AG35" s="305">
        <v>5.0000000000000001E-4</v>
      </c>
      <c r="AH35" s="305">
        <v>5.2999999999999998E-4</v>
      </c>
      <c r="AI35" s="305">
        <v>5.9999999999999995E-4</v>
      </c>
      <c r="AJ35" s="305">
        <v>6.4999999999999997E-4</v>
      </c>
      <c r="AK35" s="305">
        <v>6.4999999999999997E-4</v>
      </c>
      <c r="AL35" s="305">
        <v>7.0538961038961044E-4</v>
      </c>
      <c r="AM35" s="305">
        <v>4.2445161290322579E-4</v>
      </c>
      <c r="AN35" s="305">
        <v>1.6182692307692306E-3</v>
      </c>
      <c r="AO35" s="305">
        <v>7.1237579617834373E-3</v>
      </c>
      <c r="AP35" s="305">
        <v>1.615215189873417E-2</v>
      </c>
      <c r="AQ35" s="305">
        <v>1.2576792452830183E-2</v>
      </c>
      <c r="AR35" s="305">
        <v>1.5998062499999997E-2</v>
      </c>
      <c r="AS35" s="305">
        <v>2.0374658385093156E-2</v>
      </c>
      <c r="AT35" s="305">
        <v>2.518833333333332E-2</v>
      </c>
      <c r="AU35" s="305">
        <v>2.6516871165644156E-2</v>
      </c>
      <c r="AV35" s="305">
        <v>2.319256097560974E-2</v>
      </c>
      <c r="AW35" s="305">
        <v>2.2571496545454529E-2</v>
      </c>
      <c r="AX35" s="305">
        <v>2.3732558132530102E-2</v>
      </c>
      <c r="AY35" s="305">
        <v>2.6106564071856266E-2</v>
      </c>
      <c r="AZ35" s="305">
        <v>2.7275892857142832E-2</v>
      </c>
      <c r="BA35" s="305">
        <v>2.7150710059171568E-2</v>
      </c>
      <c r="BB35" s="305">
        <v>2.9357999999999995E-2</v>
      </c>
      <c r="BC35" s="305">
        <v>3.1718421052631583E-2</v>
      </c>
      <c r="BD35" s="305">
        <v>3.9829446947972143E-2</v>
      </c>
      <c r="BE35" s="306">
        <v>4.5571657142857144E-2</v>
      </c>
      <c r="BF35" s="285">
        <v>0.14104382312386043</v>
      </c>
      <c r="BG35" s="285">
        <v>4.6888633240077082E-2</v>
      </c>
      <c r="BH35" s="285">
        <v>1.6304381401072768E-3</v>
      </c>
    </row>
    <row r="36" spans="1:60" x14ac:dyDescent="0.15">
      <c r="A36" s="162" t="s">
        <v>164</v>
      </c>
      <c r="B36" s="305">
        <v>0</v>
      </c>
      <c r="C36" s="305">
        <v>0</v>
      </c>
      <c r="D36" s="305">
        <v>0</v>
      </c>
      <c r="E36" s="305">
        <v>0</v>
      </c>
      <c r="F36" s="305">
        <v>1.9039999999999997E-5</v>
      </c>
      <c r="G36" s="305">
        <v>1.2091000000000003E-4</v>
      </c>
      <c r="H36" s="305">
        <v>1.2033000000000001E-4</v>
      </c>
      <c r="I36" s="305">
        <v>2.1664000000000007E-4</v>
      </c>
      <c r="J36" s="305">
        <v>2.4200000000000003E-4</v>
      </c>
      <c r="K36" s="305">
        <v>5.7510000000000003E-5</v>
      </c>
      <c r="L36" s="305">
        <v>1.8347000000000006E-4</v>
      </c>
      <c r="M36" s="305">
        <v>1.9012000000000003E-4</v>
      </c>
      <c r="N36" s="305">
        <v>1.6126000000000001E-4</v>
      </c>
      <c r="O36" s="305">
        <v>1.8284999999999997E-4</v>
      </c>
      <c r="P36" s="305">
        <v>4.5630000000000003E-4</v>
      </c>
      <c r="Q36" s="305">
        <v>4.4672000000000006E-4</v>
      </c>
      <c r="R36" s="305">
        <v>1.2313300000000001E-3</v>
      </c>
      <c r="S36" s="305">
        <v>1.5896800000000006E-3</v>
      </c>
      <c r="T36" s="305">
        <v>1.71714E-3</v>
      </c>
      <c r="U36" s="305">
        <v>1.73233E-3</v>
      </c>
      <c r="V36" s="305">
        <v>1.7123299999999998E-3</v>
      </c>
      <c r="W36" s="305">
        <v>2.1233899999999997E-3</v>
      </c>
      <c r="X36" s="305">
        <v>2.3413600000000002E-3</v>
      </c>
      <c r="Y36" s="305">
        <v>2.4560800000000007E-3</v>
      </c>
      <c r="Z36" s="305">
        <v>2.5750799999999996E-3</v>
      </c>
      <c r="AA36" s="305">
        <v>2.8291000000000006E-3</v>
      </c>
      <c r="AB36" s="305">
        <v>2.6702499999999994E-3</v>
      </c>
      <c r="AC36" s="305">
        <v>2.2976900000000002E-3</v>
      </c>
      <c r="AD36" s="305">
        <v>2.5427200000000005E-3</v>
      </c>
      <c r="AE36" s="305">
        <v>2.5836499999999998E-3</v>
      </c>
      <c r="AF36" s="305">
        <v>2.8817700000000005E-3</v>
      </c>
      <c r="AG36" s="305">
        <v>3.4313428800000008E-3</v>
      </c>
      <c r="AH36" s="305">
        <v>3.7307241000000004E-3</v>
      </c>
      <c r="AI36" s="305">
        <v>6.5265806700000005E-3</v>
      </c>
      <c r="AJ36" s="305">
        <v>1.1356729999999999E-2</v>
      </c>
      <c r="AK36" s="305">
        <v>1.3226630000000003E-2</v>
      </c>
      <c r="AL36" s="305">
        <v>1.4414418116883114E-2</v>
      </c>
      <c r="AM36" s="305">
        <v>1.4119629828464909E-2</v>
      </c>
      <c r="AN36" s="305">
        <v>1.3776652318772014E-2</v>
      </c>
      <c r="AO36" s="305">
        <v>1.4446150610109515E-2</v>
      </c>
      <c r="AP36" s="305">
        <v>1.6065288792341762E-2</v>
      </c>
      <c r="AQ36" s="305">
        <v>2.5332547009539613E-2</v>
      </c>
      <c r="AR36" s="305">
        <v>3.4239991263572356E-2</v>
      </c>
      <c r="AS36" s="305">
        <v>3.8372941834570108E-2</v>
      </c>
      <c r="AT36" s="305">
        <v>4.3001375427777752E-2</v>
      </c>
      <c r="AU36" s="305">
        <v>4.1913763991226975E-2</v>
      </c>
      <c r="AV36" s="305">
        <v>4.3861283825487783E-2</v>
      </c>
      <c r="AW36" s="305">
        <v>4.8306318349090875E-2</v>
      </c>
      <c r="AX36" s="305">
        <v>4.8392947648734912E-2</v>
      </c>
      <c r="AY36" s="305">
        <v>4.8069030097724508E-2</v>
      </c>
      <c r="AZ36" s="305">
        <v>4.5662088770357101E-2</v>
      </c>
      <c r="BA36" s="305">
        <v>4.5958749836272156E-2</v>
      </c>
      <c r="BB36" s="305">
        <v>4.6599529958999998E-2</v>
      </c>
      <c r="BC36" s="305">
        <v>5.3811236315789462E-2</v>
      </c>
      <c r="BD36" s="305">
        <v>5.3706528028316262E-2</v>
      </c>
      <c r="BE36" s="306">
        <v>5.2999016097725095E-2</v>
      </c>
      <c r="BF36" s="285">
        <v>-1.5869914082951131E-2</v>
      </c>
      <c r="BG36" s="285">
        <v>2.2479178806950273E-2</v>
      </c>
      <c r="BH36" s="285">
        <v>1.8961701779465485E-3</v>
      </c>
    </row>
    <row r="37" spans="1:60" x14ac:dyDescent="0.15">
      <c r="A37" s="162" t="s">
        <v>163</v>
      </c>
      <c r="B37" s="305">
        <v>0</v>
      </c>
      <c r="C37" s="305">
        <v>0</v>
      </c>
      <c r="D37" s="305">
        <v>0</v>
      </c>
      <c r="E37" s="305">
        <v>0</v>
      </c>
      <c r="F37" s="305">
        <v>0</v>
      </c>
      <c r="G37" s="305">
        <v>0</v>
      </c>
      <c r="H37" s="305">
        <v>0</v>
      </c>
      <c r="I37" s="305">
        <v>0</v>
      </c>
      <c r="J37" s="305">
        <v>0</v>
      </c>
      <c r="K37" s="305">
        <v>0</v>
      </c>
      <c r="L37" s="305">
        <v>0</v>
      </c>
      <c r="M37" s="305">
        <v>0</v>
      </c>
      <c r="N37" s="305">
        <v>0</v>
      </c>
      <c r="O37" s="305">
        <v>0</v>
      </c>
      <c r="P37" s="305">
        <v>0</v>
      </c>
      <c r="Q37" s="305">
        <v>0</v>
      </c>
      <c r="R37" s="305">
        <v>0</v>
      </c>
      <c r="S37" s="305">
        <v>0</v>
      </c>
      <c r="T37" s="305">
        <v>0</v>
      </c>
      <c r="U37" s="305">
        <v>0</v>
      </c>
      <c r="V37" s="305">
        <v>0</v>
      </c>
      <c r="W37" s="305">
        <v>0</v>
      </c>
      <c r="X37" s="305">
        <v>0</v>
      </c>
      <c r="Y37" s="305">
        <v>0</v>
      </c>
      <c r="Z37" s="305">
        <v>0</v>
      </c>
      <c r="AA37" s="305">
        <v>0</v>
      </c>
      <c r="AB37" s="305">
        <v>0</v>
      </c>
      <c r="AC37" s="305">
        <v>5.0008999999999988E-5</v>
      </c>
      <c r="AD37" s="305">
        <v>1.5002700000000003E-4</v>
      </c>
      <c r="AE37" s="305">
        <v>1.9003419999999999E-4</v>
      </c>
      <c r="AF37" s="305">
        <v>1.6002880000000002E-4</v>
      </c>
      <c r="AG37" s="305">
        <v>4.1007380000000006E-4</v>
      </c>
      <c r="AH37" s="305">
        <v>1.3102357999999999E-3</v>
      </c>
      <c r="AI37" s="305">
        <v>2.5404572000000004E-3</v>
      </c>
      <c r="AJ37" s="305">
        <v>2.7805004000000001E-3</v>
      </c>
      <c r="AK37" s="305">
        <v>3.3906101999999997E-3</v>
      </c>
      <c r="AL37" s="305">
        <v>4.2827837493506484E-3</v>
      </c>
      <c r="AM37" s="305">
        <v>4.6303171780645146E-3</v>
      </c>
      <c r="AN37" s="305">
        <v>5.2971071538461525E-3</v>
      </c>
      <c r="AO37" s="305">
        <v>7.4466904815286613E-3</v>
      </c>
      <c r="AP37" s="305">
        <v>1.2030792747903793E-2</v>
      </c>
      <c r="AQ37" s="305">
        <v>1.6847214764226785E-2</v>
      </c>
      <c r="AR37" s="305">
        <v>2.0356276039029529E-2</v>
      </c>
      <c r="AS37" s="305">
        <v>2.4892133762888961E-2</v>
      </c>
      <c r="AT37" s="305">
        <v>3.0293319307641203E-2</v>
      </c>
      <c r="AU37" s="305">
        <v>2.9386306406081329E-2</v>
      </c>
      <c r="AV37" s="305">
        <v>4.4013081059017412E-2</v>
      </c>
      <c r="AW37" s="305">
        <v>4.1274509587659089E-2</v>
      </c>
      <c r="AX37" s="305">
        <v>4.6305385531929928E-2</v>
      </c>
      <c r="AY37" s="305">
        <v>5.2021666044493889E-2</v>
      </c>
      <c r="AZ37" s="305">
        <v>6.4223926912806678E-2</v>
      </c>
      <c r="BA37" s="305">
        <v>6.1882096110496533E-2</v>
      </c>
      <c r="BB37" s="305">
        <v>7.3668384000000003E-2</v>
      </c>
      <c r="BC37" s="305">
        <v>8.5042625263157881E-2</v>
      </c>
      <c r="BD37" s="305">
        <v>9.7103656796394933E-2</v>
      </c>
      <c r="BE37" s="306">
        <v>0.11109734448744388</v>
      </c>
      <c r="BF37" s="285">
        <v>0.14098483502721892</v>
      </c>
      <c r="BG37" s="285">
        <v>0.12354086299469413</v>
      </c>
      <c r="BH37" s="285">
        <v>3.9747807973964959E-3</v>
      </c>
    </row>
    <row r="38" spans="1:60" x14ac:dyDescent="0.15">
      <c r="A38" s="162" t="s">
        <v>162</v>
      </c>
      <c r="B38" s="305">
        <v>2.6760000000000006E-2</v>
      </c>
      <c r="C38" s="305">
        <v>3.3509999999999998E-2</v>
      </c>
      <c r="D38" s="305">
        <v>3.4750000000000003E-2</v>
      </c>
      <c r="E38" s="305">
        <v>3.6170000000000001E-2</v>
      </c>
      <c r="F38" s="305">
        <v>3.8120000000000001E-2</v>
      </c>
      <c r="G38" s="305">
        <v>4.2279999999999998E-2</v>
      </c>
      <c r="H38" s="305">
        <v>4.2090000000000002E-2</v>
      </c>
      <c r="I38" s="305">
        <v>3.8069999999999993E-2</v>
      </c>
      <c r="J38" s="305">
        <v>3.8449999999999998E-2</v>
      </c>
      <c r="K38" s="305">
        <v>4.2450000000000002E-2</v>
      </c>
      <c r="L38" s="305">
        <v>3.9860000000000007E-2</v>
      </c>
      <c r="M38" s="305">
        <v>3.8120000000000001E-2</v>
      </c>
      <c r="N38" s="305">
        <v>3.7300000000000007E-2</v>
      </c>
      <c r="O38" s="305">
        <v>3.8110000000000005E-2</v>
      </c>
      <c r="P38" s="305">
        <v>3.8249999999999999E-2</v>
      </c>
      <c r="Q38" s="305">
        <v>3.9600000000000003E-2</v>
      </c>
      <c r="R38" s="305">
        <v>3.4689999999999999E-2</v>
      </c>
      <c r="S38" s="305">
        <v>3.5210000000000005E-2</v>
      </c>
      <c r="T38" s="305">
        <v>3.3930000000000002E-2</v>
      </c>
      <c r="U38" s="305">
        <v>3.4720000000000001E-2</v>
      </c>
      <c r="V38" s="305">
        <v>3.2120000000000003E-2</v>
      </c>
      <c r="W38" s="305">
        <v>3.5009999999999999E-2</v>
      </c>
      <c r="X38" s="305">
        <v>3.6930000000000004E-2</v>
      </c>
      <c r="Y38" s="305">
        <v>3.7869999999999994E-2</v>
      </c>
      <c r="Z38" s="305">
        <v>3.2010202020202015E-2</v>
      </c>
      <c r="AA38" s="305">
        <v>3.276919191919192E-2</v>
      </c>
      <c r="AB38" s="305">
        <v>3.2998787878787877E-2</v>
      </c>
      <c r="AC38" s="305">
        <v>3.566919191919192E-2</v>
      </c>
      <c r="AD38" s="305">
        <v>3.7978383838383839E-2</v>
      </c>
      <c r="AE38" s="305">
        <v>3.5817171717171713E-2</v>
      </c>
      <c r="AF38" s="305">
        <v>3.6756363636363643E-2</v>
      </c>
      <c r="AG38" s="305">
        <v>4.1846666666666671E-2</v>
      </c>
      <c r="AH38" s="305">
        <v>4.6029999999999995E-2</v>
      </c>
      <c r="AI38" s="305">
        <v>5.2570000000000013E-2</v>
      </c>
      <c r="AJ38" s="305">
        <v>5.9500000000000004E-2</v>
      </c>
      <c r="AK38" s="305">
        <v>6.6799999999999998E-2</v>
      </c>
      <c r="AL38" s="305">
        <v>7.487064935064934E-2</v>
      </c>
      <c r="AM38" s="305">
        <v>8.6834903225806448E-2</v>
      </c>
      <c r="AN38" s="305">
        <v>9.9999230769230757E-2</v>
      </c>
      <c r="AO38" s="305">
        <v>0.1123916560509554</v>
      </c>
      <c r="AP38" s="305">
        <v>0.11980481012658223</v>
      </c>
      <c r="AQ38" s="305">
        <v>0.13126245283018864</v>
      </c>
      <c r="AR38" s="305">
        <v>0.14248124999999995</v>
      </c>
      <c r="AS38" s="305">
        <v>0.15718136645962727</v>
      </c>
      <c r="AT38" s="305">
        <v>0.19000994444444433</v>
      </c>
      <c r="AU38" s="305">
        <v>0.24261857668711639</v>
      </c>
      <c r="AV38" s="305">
        <v>0.34647782926829246</v>
      </c>
      <c r="AW38" s="305">
        <v>0.46685770909090873</v>
      </c>
      <c r="AX38" s="305">
        <v>0.54596022289156587</v>
      </c>
      <c r="AY38" s="305">
        <v>0.56924611976047856</v>
      </c>
      <c r="AZ38" s="305">
        <v>0.57709049999999951</v>
      </c>
      <c r="BA38" s="305">
        <v>0.59380476923076853</v>
      </c>
      <c r="BB38" s="305">
        <v>0.60929099999999992</v>
      </c>
      <c r="BC38" s="305">
        <v>0.58719968421052626</v>
      </c>
      <c r="BD38" s="305">
        <v>0.61980253338795577</v>
      </c>
      <c r="BE38" s="306">
        <v>0.62447136700888484</v>
      </c>
      <c r="BF38" s="285">
        <v>4.7799541637003617E-3</v>
      </c>
      <c r="BG38" s="285">
        <v>0.12550570732984356</v>
      </c>
      <c r="BH38" s="285">
        <v>2.2341999348070681E-2</v>
      </c>
    </row>
    <row r="39" spans="1:60" x14ac:dyDescent="0.15">
      <c r="A39" s="162" t="s">
        <v>161</v>
      </c>
      <c r="B39" s="305" t="s">
        <v>111</v>
      </c>
      <c r="C39" s="305" t="s">
        <v>111</v>
      </c>
      <c r="D39" s="305" t="s">
        <v>111</v>
      </c>
      <c r="E39" s="305" t="s">
        <v>111</v>
      </c>
      <c r="F39" s="305" t="s">
        <v>111</v>
      </c>
      <c r="G39" s="305" t="s">
        <v>111</v>
      </c>
      <c r="H39" s="305" t="s">
        <v>111</v>
      </c>
      <c r="I39" s="305" t="s">
        <v>111</v>
      </c>
      <c r="J39" s="305" t="s">
        <v>111</v>
      </c>
      <c r="K39" s="305" t="s">
        <v>111</v>
      </c>
      <c r="L39" s="305" t="s">
        <v>111</v>
      </c>
      <c r="M39" s="305" t="s">
        <v>111</v>
      </c>
      <c r="N39" s="305" t="s">
        <v>111</v>
      </c>
      <c r="O39" s="305" t="s">
        <v>111</v>
      </c>
      <c r="P39" s="305" t="s">
        <v>111</v>
      </c>
      <c r="Q39" s="305" t="s">
        <v>111</v>
      </c>
      <c r="R39" s="305" t="s">
        <v>111</v>
      </c>
      <c r="S39" s="305" t="s">
        <v>111</v>
      </c>
      <c r="T39" s="305" t="s">
        <v>111</v>
      </c>
      <c r="U39" s="305" t="s">
        <v>111</v>
      </c>
      <c r="V39" s="305">
        <v>0</v>
      </c>
      <c r="W39" s="305">
        <v>0</v>
      </c>
      <c r="X39" s="305">
        <v>0</v>
      </c>
      <c r="Y39" s="305">
        <v>0</v>
      </c>
      <c r="Z39" s="305">
        <v>0</v>
      </c>
      <c r="AA39" s="305">
        <v>0</v>
      </c>
      <c r="AB39" s="305">
        <v>0</v>
      </c>
      <c r="AC39" s="305">
        <v>0</v>
      </c>
      <c r="AD39" s="305">
        <v>0</v>
      </c>
      <c r="AE39" s="305">
        <v>0</v>
      </c>
      <c r="AF39" s="305">
        <v>0</v>
      </c>
      <c r="AG39" s="305">
        <v>1.0000000000000001E-5</v>
      </c>
      <c r="AH39" s="305">
        <v>2.0000000000000002E-5</v>
      </c>
      <c r="AI39" s="305">
        <v>2.0000000000000002E-5</v>
      </c>
      <c r="AJ39" s="305">
        <v>2.0000000000000002E-5</v>
      </c>
      <c r="AK39" s="305">
        <v>5.0000000000000002E-5</v>
      </c>
      <c r="AL39" s="305">
        <v>5.9610389610389612E-5</v>
      </c>
      <c r="AM39" s="305">
        <v>2.0729032258064514E-4</v>
      </c>
      <c r="AN39" s="305">
        <v>7.0615384615384605E-4</v>
      </c>
      <c r="AO39" s="305">
        <v>8.4783439490445831E-4</v>
      </c>
      <c r="AP39" s="305">
        <v>8.6183544303797439E-4</v>
      </c>
      <c r="AQ39" s="305">
        <v>8.564150943396224E-4</v>
      </c>
      <c r="AR39" s="305">
        <v>9.0843749999999952E-4</v>
      </c>
      <c r="AS39" s="305">
        <v>9.7881987577639706E-4</v>
      </c>
      <c r="AT39" s="305">
        <v>9.0666666666666619E-4</v>
      </c>
      <c r="AU39" s="305">
        <v>1.0794478527607356E-3</v>
      </c>
      <c r="AV39" s="305">
        <v>1.7837560975609748E-3</v>
      </c>
      <c r="AW39" s="305">
        <v>3.6738545454545433E-3</v>
      </c>
      <c r="AX39" s="305">
        <v>5.7255180722891518E-3</v>
      </c>
      <c r="AY39" s="305">
        <v>7.0563233532934073E-3</v>
      </c>
      <c r="AZ39" s="305">
        <v>8.3439642857142775E-3</v>
      </c>
      <c r="BA39" s="305">
        <v>8.6312098224851988E-3</v>
      </c>
      <c r="BB39" s="305">
        <v>9.7297200000000007E-3</v>
      </c>
      <c r="BC39" s="305">
        <v>9.5470747368421038E-3</v>
      </c>
      <c r="BD39" s="305">
        <v>9.6681436132732505E-3</v>
      </c>
      <c r="BE39" s="306">
        <v>9.5050927218321684E-3</v>
      </c>
      <c r="BF39" s="285">
        <v>-1.9550918738433842E-2</v>
      </c>
      <c r="BG39" s="285">
        <v>0.26703772069694232</v>
      </c>
      <c r="BH39" s="285">
        <v>3.4006807455673818E-4</v>
      </c>
    </row>
    <row r="40" spans="1:60" x14ac:dyDescent="0.15">
      <c r="A40" s="162" t="s">
        <v>160</v>
      </c>
      <c r="B40" s="305" t="s">
        <v>111</v>
      </c>
      <c r="C40" s="305" t="s">
        <v>111</v>
      </c>
      <c r="D40" s="305" t="s">
        <v>111</v>
      </c>
      <c r="E40" s="305" t="s">
        <v>111</v>
      </c>
      <c r="F40" s="305" t="s">
        <v>111</v>
      </c>
      <c r="G40" s="305" t="s">
        <v>111</v>
      </c>
      <c r="H40" s="305" t="s">
        <v>111</v>
      </c>
      <c r="I40" s="305" t="s">
        <v>111</v>
      </c>
      <c r="J40" s="305" t="s">
        <v>111</v>
      </c>
      <c r="K40" s="305" t="s">
        <v>111</v>
      </c>
      <c r="L40" s="305" t="s">
        <v>111</v>
      </c>
      <c r="M40" s="305" t="s">
        <v>111</v>
      </c>
      <c r="N40" s="305" t="s">
        <v>111</v>
      </c>
      <c r="O40" s="305" t="s">
        <v>111</v>
      </c>
      <c r="P40" s="305" t="s">
        <v>111</v>
      </c>
      <c r="Q40" s="305" t="s">
        <v>111</v>
      </c>
      <c r="R40" s="305" t="s">
        <v>111</v>
      </c>
      <c r="S40" s="305" t="s">
        <v>111</v>
      </c>
      <c r="T40" s="305" t="s">
        <v>111</v>
      </c>
      <c r="U40" s="305" t="s">
        <v>111</v>
      </c>
      <c r="V40" s="305">
        <v>0</v>
      </c>
      <c r="W40" s="305">
        <v>0</v>
      </c>
      <c r="X40" s="305">
        <v>0</v>
      </c>
      <c r="Y40" s="305">
        <v>0</v>
      </c>
      <c r="Z40" s="305">
        <v>0</v>
      </c>
      <c r="AA40" s="305">
        <v>0</v>
      </c>
      <c r="AB40" s="305">
        <v>0</v>
      </c>
      <c r="AC40" s="305">
        <v>0</v>
      </c>
      <c r="AD40" s="305">
        <v>0</v>
      </c>
      <c r="AE40" s="305">
        <v>0</v>
      </c>
      <c r="AF40" s="305">
        <v>0</v>
      </c>
      <c r="AG40" s="305">
        <v>0</v>
      </c>
      <c r="AH40" s="305">
        <v>0</v>
      </c>
      <c r="AI40" s="305">
        <v>0</v>
      </c>
      <c r="AJ40" s="305">
        <v>0</v>
      </c>
      <c r="AK40" s="305">
        <v>0</v>
      </c>
      <c r="AL40" s="305">
        <v>1.9870129870129866E-5</v>
      </c>
      <c r="AM40" s="305">
        <v>3.9483870967741933E-5</v>
      </c>
      <c r="AN40" s="305">
        <v>6.8653846153846149E-5</v>
      </c>
      <c r="AO40" s="305">
        <v>7.0165605095541398E-5</v>
      </c>
      <c r="AP40" s="305">
        <v>8.5215189873417692E-5</v>
      </c>
      <c r="AQ40" s="305">
        <v>3.7239622641509424E-4</v>
      </c>
      <c r="AR40" s="305">
        <v>1.5309562499999994E-3</v>
      </c>
      <c r="AS40" s="305">
        <v>1.9015714285714276E-3</v>
      </c>
      <c r="AT40" s="305">
        <v>2.4527222222222212E-3</v>
      </c>
      <c r="AU40" s="305">
        <v>3.4823926380368074E-3</v>
      </c>
      <c r="AV40" s="305">
        <v>5.8970304878048748E-3</v>
      </c>
      <c r="AW40" s="305">
        <v>7.0509818181818135E-3</v>
      </c>
      <c r="AX40" s="305">
        <v>9.2583433734939706E-3</v>
      </c>
      <c r="AY40" s="305">
        <v>1.0186868263473047E-2</v>
      </c>
      <c r="AZ40" s="305">
        <v>1.2113410714285703E-2</v>
      </c>
      <c r="BA40" s="305">
        <v>1.4799355029585785E-2</v>
      </c>
      <c r="BB40" s="305">
        <v>1.74051E-2</v>
      </c>
      <c r="BC40" s="305">
        <v>1.5165789473684209E-2</v>
      </c>
      <c r="BD40" s="305">
        <v>1.8931467431380581E-2</v>
      </c>
      <c r="BE40" s="306">
        <v>2.0102363923883149E-2</v>
      </c>
      <c r="BF40" s="285">
        <v>5.8947992539523764E-2</v>
      </c>
      <c r="BG40" s="285">
        <v>0.22674300782997636</v>
      </c>
      <c r="BH40" s="285">
        <v>7.1921152099146089E-4</v>
      </c>
    </row>
    <row r="41" spans="1:60" x14ac:dyDescent="0.15">
      <c r="A41" s="162" t="s">
        <v>159</v>
      </c>
      <c r="B41" s="305">
        <v>0</v>
      </c>
      <c r="C41" s="305">
        <v>0</v>
      </c>
      <c r="D41" s="305">
        <v>0</v>
      </c>
      <c r="E41" s="305">
        <v>0</v>
      </c>
      <c r="F41" s="305">
        <v>0</v>
      </c>
      <c r="G41" s="305">
        <v>0</v>
      </c>
      <c r="H41" s="305">
        <v>0</v>
      </c>
      <c r="I41" s="305">
        <v>0</v>
      </c>
      <c r="J41" s="305">
        <v>0</v>
      </c>
      <c r="K41" s="305">
        <v>0</v>
      </c>
      <c r="L41" s="305">
        <v>0</v>
      </c>
      <c r="M41" s="305">
        <v>0</v>
      </c>
      <c r="N41" s="305">
        <v>1.3000000000000004E-4</v>
      </c>
      <c r="O41" s="305">
        <v>1.4999999999999999E-4</v>
      </c>
      <c r="P41" s="305">
        <v>1.6000000000000001E-4</v>
      </c>
      <c r="Q41" s="305">
        <v>1.4999999999999999E-4</v>
      </c>
      <c r="R41" s="305">
        <v>1.8000000000000001E-4</v>
      </c>
      <c r="S41" s="305">
        <v>1.8000000000000001E-4</v>
      </c>
      <c r="T41" s="305">
        <v>1.7000000000000001E-4</v>
      </c>
      <c r="U41" s="305">
        <v>1.8999999999999998E-4</v>
      </c>
      <c r="V41" s="305">
        <v>1.8000000000000001E-4</v>
      </c>
      <c r="W41" s="305">
        <v>1.7000000000000001E-4</v>
      </c>
      <c r="X41" s="305">
        <v>2.1999999999999998E-4</v>
      </c>
      <c r="Y41" s="305">
        <v>2.3000000000000001E-4</v>
      </c>
      <c r="Z41" s="305">
        <v>1.8999999999999998E-4</v>
      </c>
      <c r="AA41" s="305">
        <v>1.2505000000000003E-4</v>
      </c>
      <c r="AB41" s="305">
        <v>1.3976000000000003E-4</v>
      </c>
      <c r="AC41" s="305">
        <v>1.177E-4</v>
      </c>
      <c r="AD41" s="305">
        <v>1.4711999999999999E-4</v>
      </c>
      <c r="AE41" s="305">
        <v>1.5079999999999998E-4</v>
      </c>
      <c r="AF41" s="305">
        <v>1.9493000000000003E-4</v>
      </c>
      <c r="AG41" s="305">
        <v>1.5448E-4</v>
      </c>
      <c r="AH41" s="305">
        <v>1.9919E-4</v>
      </c>
      <c r="AI41" s="305">
        <v>2.8067999999999995E-4</v>
      </c>
      <c r="AJ41" s="305">
        <v>3.6850000000000007E-4</v>
      </c>
      <c r="AK41" s="305">
        <v>4.7135000000000005E-4</v>
      </c>
      <c r="AL41" s="305">
        <v>4.9336538961038947E-4</v>
      </c>
      <c r="AM41" s="305">
        <v>5.0887799999999993E-4</v>
      </c>
      <c r="AN41" s="305">
        <v>6.0531115384615379E-4</v>
      </c>
      <c r="AO41" s="305">
        <v>8.8850121019108262E-4</v>
      </c>
      <c r="AP41" s="305">
        <v>1.1243756962025311E-3</v>
      </c>
      <c r="AQ41" s="305">
        <v>1.2924747169811316E-3</v>
      </c>
      <c r="AR41" s="305">
        <v>1.4138538749999996E-3</v>
      </c>
      <c r="AS41" s="305">
        <v>1.4280126708074528E-3</v>
      </c>
      <c r="AT41" s="305">
        <v>1.5297449999999992E-3</v>
      </c>
      <c r="AU41" s="305">
        <v>1.5053228834355818E-3</v>
      </c>
      <c r="AV41" s="305">
        <v>1.7051383536585353E-3</v>
      </c>
      <c r="AW41" s="305">
        <v>1.9449916363636348E-3</v>
      </c>
      <c r="AX41" s="305">
        <v>2.3132125301204799E-3</v>
      </c>
      <c r="AY41" s="305">
        <v>2.6554386826347282E-3</v>
      </c>
      <c r="AZ41" s="305">
        <v>3.0193183928571401E-3</v>
      </c>
      <c r="BA41" s="305">
        <v>3.0943299408283994E-3</v>
      </c>
      <c r="BB41" s="305">
        <v>4.6319939999999995E-3</v>
      </c>
      <c r="BC41" s="305">
        <v>5.2941757894736843E-3</v>
      </c>
      <c r="BD41" s="305">
        <v>6.1451006636624329E-3</v>
      </c>
      <c r="BE41" s="306">
        <v>8.3534461155054147E-3</v>
      </c>
      <c r="BF41" s="285">
        <v>0.35565273023111366</v>
      </c>
      <c r="BG41" s="285">
        <v>0.14918777122100879</v>
      </c>
      <c r="BH41" s="285">
        <v>2.9886508417624561E-4</v>
      </c>
    </row>
    <row r="42" spans="1:60" x14ac:dyDescent="0.15">
      <c r="A42" s="162" t="s">
        <v>158</v>
      </c>
      <c r="B42" s="305">
        <v>0</v>
      </c>
      <c r="C42" s="305">
        <v>0</v>
      </c>
      <c r="D42" s="305">
        <v>0</v>
      </c>
      <c r="E42" s="305">
        <v>0</v>
      </c>
      <c r="F42" s="305">
        <v>0</v>
      </c>
      <c r="G42" s="305">
        <v>0</v>
      </c>
      <c r="H42" s="305">
        <v>0</v>
      </c>
      <c r="I42" s="305">
        <v>0</v>
      </c>
      <c r="J42" s="305">
        <v>0</v>
      </c>
      <c r="K42" s="305">
        <v>0</v>
      </c>
      <c r="L42" s="305">
        <v>8.0300000000000007E-3</v>
      </c>
      <c r="M42" s="305">
        <v>8.7200000000000003E-3</v>
      </c>
      <c r="N42" s="305">
        <v>8.6700000000000006E-3</v>
      </c>
      <c r="O42" s="305">
        <v>1.2110000000000001E-2</v>
      </c>
      <c r="P42" s="305">
        <v>1.1060000000000002E-2</v>
      </c>
      <c r="Q42" s="305">
        <v>1.0240000000000001E-2</v>
      </c>
      <c r="R42" s="305">
        <v>1.085E-2</v>
      </c>
      <c r="S42" s="305">
        <v>2.65E-3</v>
      </c>
      <c r="T42" s="305">
        <v>2.31E-3</v>
      </c>
      <c r="U42" s="305">
        <v>1.7000000000000001E-4</v>
      </c>
      <c r="V42" s="305">
        <v>4.4099999999999999E-3</v>
      </c>
      <c r="W42" s="305">
        <v>5.5400000000000007E-3</v>
      </c>
      <c r="X42" s="305">
        <v>7.0400000000000011E-3</v>
      </c>
      <c r="Y42" s="305">
        <v>8.5100000000000002E-3</v>
      </c>
      <c r="Z42" s="305">
        <v>9.2299999999999986E-3</v>
      </c>
      <c r="AA42" s="305">
        <v>7.26E-3</v>
      </c>
      <c r="AB42" s="305">
        <v>8.3800000000000003E-3</v>
      </c>
      <c r="AC42" s="305">
        <v>8.9999999999999993E-3</v>
      </c>
      <c r="AD42" s="305">
        <v>1.038E-2</v>
      </c>
      <c r="AE42" s="305">
        <v>1.17701E-2</v>
      </c>
      <c r="AF42" s="305">
        <v>1.3350000000000002E-2</v>
      </c>
      <c r="AG42" s="305">
        <v>1.755E-2</v>
      </c>
      <c r="AH42" s="305">
        <v>1.9400000000000001E-2</v>
      </c>
      <c r="AI42" s="305">
        <v>2.233781E-2</v>
      </c>
      <c r="AJ42" s="305">
        <v>2.4386080000000001E-2</v>
      </c>
      <c r="AK42" s="305">
        <v>2.849904E-2</v>
      </c>
      <c r="AL42" s="305">
        <v>3.1753401428571429E-2</v>
      </c>
      <c r="AM42" s="305">
        <v>3.8198591999999996E-2</v>
      </c>
      <c r="AN42" s="305">
        <v>3.8213456538461532E-2</v>
      </c>
      <c r="AO42" s="305">
        <v>5.091923808917196E-2</v>
      </c>
      <c r="AP42" s="305">
        <v>7.1444395822784779E-2</v>
      </c>
      <c r="AQ42" s="305">
        <v>7.662724018867921E-2</v>
      </c>
      <c r="AR42" s="305">
        <v>7.1709130124999965E-2</v>
      </c>
      <c r="AS42" s="305">
        <v>8.9140223291925433E-2</v>
      </c>
      <c r="AT42" s="305">
        <v>0.10142178277777771</v>
      </c>
      <c r="AU42" s="305">
        <v>0.10428926797546006</v>
      </c>
      <c r="AV42" s="305">
        <v>0.11460142207317067</v>
      </c>
      <c r="AW42" s="305">
        <v>0.11534518854545446</v>
      </c>
      <c r="AX42" s="305">
        <v>0.111496888192771</v>
      </c>
      <c r="AY42" s="305">
        <v>0.10623218766467055</v>
      </c>
      <c r="AZ42" s="305">
        <v>0.12386972892857132</v>
      </c>
      <c r="BA42" s="305">
        <v>0.13248950804733717</v>
      </c>
      <c r="BB42" s="305">
        <v>0.15635247299999999</v>
      </c>
      <c r="BC42" s="305">
        <v>0.16847136894736842</v>
      </c>
      <c r="BD42" s="305">
        <v>0.201983522818517</v>
      </c>
      <c r="BE42" s="306">
        <v>0.2842703770099152</v>
      </c>
      <c r="BF42" s="285">
        <v>0.40354855700522974</v>
      </c>
      <c r="BG42" s="285">
        <v>7.1318168611966826E-2</v>
      </c>
      <c r="BH42" s="285">
        <v>1.017047203981887E-2</v>
      </c>
    </row>
    <row r="43" spans="1:60" x14ac:dyDescent="0.15">
      <c r="A43" s="162" t="s">
        <v>157</v>
      </c>
      <c r="B43" s="305" t="s">
        <v>111</v>
      </c>
      <c r="C43" s="305" t="s">
        <v>111</v>
      </c>
      <c r="D43" s="305" t="s">
        <v>111</v>
      </c>
      <c r="E43" s="305" t="s">
        <v>111</v>
      </c>
      <c r="F43" s="305" t="s">
        <v>111</v>
      </c>
      <c r="G43" s="305" t="s">
        <v>111</v>
      </c>
      <c r="H43" s="305" t="s">
        <v>111</v>
      </c>
      <c r="I43" s="305" t="s">
        <v>111</v>
      </c>
      <c r="J43" s="305" t="s">
        <v>111</v>
      </c>
      <c r="K43" s="305" t="s">
        <v>111</v>
      </c>
      <c r="L43" s="305" t="s">
        <v>111</v>
      </c>
      <c r="M43" s="305" t="s">
        <v>111</v>
      </c>
      <c r="N43" s="305" t="s">
        <v>111</v>
      </c>
      <c r="O43" s="305" t="s">
        <v>111</v>
      </c>
      <c r="P43" s="305" t="s">
        <v>111</v>
      </c>
      <c r="Q43" s="305" t="s">
        <v>111</v>
      </c>
      <c r="R43" s="305" t="s">
        <v>111</v>
      </c>
      <c r="S43" s="305" t="s">
        <v>111</v>
      </c>
      <c r="T43" s="305" t="s">
        <v>111</v>
      </c>
      <c r="U43" s="305" t="s">
        <v>111</v>
      </c>
      <c r="V43" s="305" t="s">
        <v>111</v>
      </c>
      <c r="W43" s="305" t="s">
        <v>111</v>
      </c>
      <c r="X43" s="305" t="s">
        <v>111</v>
      </c>
      <c r="Y43" s="305" t="s">
        <v>111</v>
      </c>
      <c r="Z43" s="305" t="s">
        <v>111</v>
      </c>
      <c r="AA43" s="305">
        <v>0</v>
      </c>
      <c r="AB43" s="305">
        <v>0</v>
      </c>
      <c r="AC43" s="305">
        <v>0</v>
      </c>
      <c r="AD43" s="305">
        <v>0</v>
      </c>
      <c r="AE43" s="305">
        <v>0</v>
      </c>
      <c r="AF43" s="305">
        <v>0</v>
      </c>
      <c r="AG43" s="305">
        <v>0</v>
      </c>
      <c r="AH43" s="305">
        <v>0</v>
      </c>
      <c r="AI43" s="305">
        <v>0</v>
      </c>
      <c r="AJ43" s="305">
        <v>0</v>
      </c>
      <c r="AK43" s="305">
        <v>0</v>
      </c>
      <c r="AL43" s="305">
        <v>0</v>
      </c>
      <c r="AM43" s="305">
        <v>0</v>
      </c>
      <c r="AN43" s="305">
        <v>0</v>
      </c>
      <c r="AO43" s="305">
        <v>0</v>
      </c>
      <c r="AP43" s="305">
        <v>0</v>
      </c>
      <c r="AQ43" s="305">
        <v>0</v>
      </c>
      <c r="AR43" s="305">
        <v>0</v>
      </c>
      <c r="AS43" s="305">
        <v>0</v>
      </c>
      <c r="AT43" s="305">
        <v>0</v>
      </c>
      <c r="AU43" s="305">
        <v>2.4404907975460102E-7</v>
      </c>
      <c r="AV43" s="305">
        <v>1.0943231707317065E-5</v>
      </c>
      <c r="AW43" s="305">
        <v>2.6297454545454528E-5</v>
      </c>
      <c r="AX43" s="305">
        <v>8.3421867469879443E-5</v>
      </c>
      <c r="AY43" s="305">
        <v>7.7887994011975972E-4</v>
      </c>
      <c r="AZ43" s="305">
        <v>1.4898010714285701E-3</v>
      </c>
      <c r="BA43" s="305">
        <v>1.5319555029585786E-3</v>
      </c>
      <c r="BB43" s="305">
        <v>1.6720379999999998E-3</v>
      </c>
      <c r="BC43" s="305">
        <v>1.5584168421052629E-3</v>
      </c>
      <c r="BD43" s="305">
        <v>1.6058006390823434E-3</v>
      </c>
      <c r="BE43" s="306">
        <v>1.756076408163265E-3</v>
      </c>
      <c r="BF43" s="285">
        <v>9.0595147720786251E-2</v>
      </c>
      <c r="BG43" s="285">
        <v>0</v>
      </c>
      <c r="BH43" s="285">
        <v>6.2827953432471388E-5</v>
      </c>
    </row>
    <row r="44" spans="1:60" x14ac:dyDescent="0.15">
      <c r="A44" s="162" t="s">
        <v>156</v>
      </c>
      <c r="B44" s="305">
        <v>0</v>
      </c>
      <c r="C44" s="305">
        <v>0</v>
      </c>
      <c r="D44" s="305">
        <v>0</v>
      </c>
      <c r="E44" s="305">
        <v>0</v>
      </c>
      <c r="F44" s="305">
        <v>0</v>
      </c>
      <c r="G44" s="305">
        <v>0</v>
      </c>
      <c r="H44" s="305">
        <v>0</v>
      </c>
      <c r="I44" s="305">
        <v>0</v>
      </c>
      <c r="J44" s="305">
        <v>0</v>
      </c>
      <c r="K44" s="305">
        <v>0</v>
      </c>
      <c r="L44" s="305">
        <v>0</v>
      </c>
      <c r="M44" s="305">
        <v>0</v>
      </c>
      <c r="N44" s="305">
        <v>0</v>
      </c>
      <c r="O44" s="305">
        <v>0</v>
      </c>
      <c r="P44" s="305">
        <v>0</v>
      </c>
      <c r="Q44" s="305">
        <v>0</v>
      </c>
      <c r="R44" s="305">
        <v>0</v>
      </c>
      <c r="S44" s="305">
        <v>0</v>
      </c>
      <c r="T44" s="305">
        <v>0</v>
      </c>
      <c r="U44" s="305">
        <v>0</v>
      </c>
      <c r="V44" s="305">
        <v>5.0000000000000002E-5</v>
      </c>
      <c r="W44" s="305">
        <v>2.6000000000000009E-4</v>
      </c>
      <c r="X44" s="305">
        <v>2.1000000000000001E-4</v>
      </c>
      <c r="Y44" s="305">
        <v>2.7E-4</v>
      </c>
      <c r="Z44" s="305">
        <v>2.9E-4</v>
      </c>
      <c r="AA44" s="305">
        <v>2.1299999999999999E-3</v>
      </c>
      <c r="AB44" s="305">
        <v>2.0899999999999998E-3</v>
      </c>
      <c r="AC44" s="305">
        <v>2.2699999999999999E-3</v>
      </c>
      <c r="AD44" s="305">
        <v>2.4300000000000003E-3</v>
      </c>
      <c r="AE44" s="305">
        <v>2.7000000000000006E-3</v>
      </c>
      <c r="AF44" s="305">
        <v>2.8899999999999998E-3</v>
      </c>
      <c r="AG44" s="305">
        <v>3.0299999999999997E-3</v>
      </c>
      <c r="AH44" s="305">
        <v>2.4100000000000002E-3</v>
      </c>
      <c r="AI44" s="305">
        <v>2.7000000000000006E-3</v>
      </c>
      <c r="AJ44" s="305">
        <v>2.8727600000000002E-3</v>
      </c>
      <c r="AK44" s="305">
        <v>2.9149900000000001E-3</v>
      </c>
      <c r="AL44" s="305">
        <v>2.8718099999999998E-3</v>
      </c>
      <c r="AM44" s="305">
        <v>2.9040683225806446E-3</v>
      </c>
      <c r="AN44" s="305">
        <v>5.4530376923076912E-3</v>
      </c>
      <c r="AO44" s="305">
        <v>6.088025923566877E-3</v>
      </c>
      <c r="AP44" s="305">
        <v>8.1945056962025292E-3</v>
      </c>
      <c r="AQ44" s="305">
        <v>9.9219056603773552E-3</v>
      </c>
      <c r="AR44" s="305">
        <v>1.2288768749999995E-2</v>
      </c>
      <c r="AS44" s="305">
        <v>1.2519391304347819E-2</v>
      </c>
      <c r="AT44" s="305">
        <v>1.1443833333333327E-2</v>
      </c>
      <c r="AU44" s="305">
        <v>1.1555723926380363E-2</v>
      </c>
      <c r="AV44" s="305">
        <v>1.5211371951219499E-2</v>
      </c>
      <c r="AW44" s="305">
        <v>1.7459618181818171E-2</v>
      </c>
      <c r="AX44" s="305">
        <v>2.1077132530120467E-2</v>
      </c>
      <c r="AY44" s="305">
        <v>2.2781425149700583E-2</v>
      </c>
      <c r="AZ44" s="305">
        <v>2.5357928571428545E-2</v>
      </c>
      <c r="BA44" s="305">
        <v>2.1479226390532524E-2</v>
      </c>
      <c r="BB44" s="305">
        <v>2.7935648999999996E-2</v>
      </c>
      <c r="BC44" s="305">
        <v>3.7060393684210532E-2</v>
      </c>
      <c r="BD44" s="305">
        <v>5.2459384177729169E-2</v>
      </c>
      <c r="BE44" s="306">
        <v>9.1349420390632277E-2</v>
      </c>
      <c r="BF44" s="285">
        <v>0.73657836892803341</v>
      </c>
      <c r="BG44" s="285">
        <v>0.16446158618281137</v>
      </c>
      <c r="BH44" s="285">
        <v>3.2682502331369549E-3</v>
      </c>
    </row>
    <row r="45" spans="1:60" x14ac:dyDescent="0.15">
      <c r="A45" s="162" t="s">
        <v>155</v>
      </c>
      <c r="B45" s="305">
        <v>2.6000000000000009E-4</v>
      </c>
      <c r="C45" s="305">
        <v>3.7999999999999997E-4</v>
      </c>
      <c r="D45" s="305">
        <v>4.3999999999999996E-4</v>
      </c>
      <c r="E45" s="305">
        <v>4.6999999999999999E-4</v>
      </c>
      <c r="F45" s="305">
        <v>8.4000000000000003E-4</v>
      </c>
      <c r="G45" s="305">
        <v>5.8999999999999992E-4</v>
      </c>
      <c r="H45" s="305">
        <v>1.01E-3</v>
      </c>
      <c r="I45" s="305">
        <v>1.8500000000000001E-3</v>
      </c>
      <c r="J45" s="305">
        <v>2.2300000000000002E-3</v>
      </c>
      <c r="K45" s="305">
        <v>2.3500000000000001E-3</v>
      </c>
      <c r="L45" s="305">
        <v>2.1099999999999999E-3</v>
      </c>
      <c r="M45" s="305">
        <v>1.83E-3</v>
      </c>
      <c r="N45" s="305">
        <v>2.65E-3</v>
      </c>
      <c r="O45" s="305">
        <v>2.6199999999999999E-3</v>
      </c>
      <c r="P45" s="305">
        <v>2.3999999999999998E-3</v>
      </c>
      <c r="Q45" s="305">
        <v>2.48E-3</v>
      </c>
      <c r="R45" s="305">
        <v>2.6900000000000006E-3</v>
      </c>
      <c r="S45" s="305">
        <v>2.6900000000000006E-3</v>
      </c>
      <c r="T45" s="305">
        <v>3.6200000000000004E-3</v>
      </c>
      <c r="U45" s="305">
        <v>3.4500000000000004E-3</v>
      </c>
      <c r="V45" s="305">
        <v>3.9700000000000004E-3</v>
      </c>
      <c r="W45" s="305">
        <v>3.6800000000000001E-3</v>
      </c>
      <c r="X45" s="305">
        <v>1.9300000000000001E-3</v>
      </c>
      <c r="Y45" s="305">
        <v>9.3999999999999997E-4</v>
      </c>
      <c r="Z45" s="305">
        <v>1.0300000000000001E-3</v>
      </c>
      <c r="AA45" s="305">
        <v>5.5000000000000003E-4</v>
      </c>
      <c r="AB45" s="305">
        <v>8.3000000000000012E-4</v>
      </c>
      <c r="AC45" s="305">
        <v>1.1100000000000001E-3</v>
      </c>
      <c r="AD45" s="305">
        <v>6.0999999999999997E-4</v>
      </c>
      <c r="AE45" s="305">
        <v>5.1000000000000004E-4</v>
      </c>
      <c r="AF45" s="305">
        <v>6.8000000000000016E-4</v>
      </c>
      <c r="AG45" s="305">
        <v>1.33E-3</v>
      </c>
      <c r="AH45" s="305">
        <v>1.7100000000000001E-3</v>
      </c>
      <c r="AI45" s="305">
        <v>2.2400000000000002E-3</v>
      </c>
      <c r="AJ45" s="305">
        <v>1.97E-3</v>
      </c>
      <c r="AK45" s="305">
        <v>2.2600000000000003E-3</v>
      </c>
      <c r="AL45" s="305">
        <v>4.5502597402597407E-3</v>
      </c>
      <c r="AM45" s="305">
        <v>4.8170322580645157E-3</v>
      </c>
      <c r="AN45" s="305">
        <v>5.6786538461538454E-3</v>
      </c>
      <c r="AO45" s="305">
        <v>9.6711592356687887E-3</v>
      </c>
      <c r="AP45" s="305">
        <v>1.593717721518987E-2</v>
      </c>
      <c r="AQ45" s="305">
        <v>2.163939622641509E-2</v>
      </c>
      <c r="AR45" s="305">
        <v>2.9428593749999989E-2</v>
      </c>
      <c r="AS45" s="305">
        <v>4.2326832298136628E-2</v>
      </c>
      <c r="AT45" s="305">
        <v>5.9531166666666628E-2</v>
      </c>
      <c r="AU45" s="305">
        <v>7.4796349693251482E-2</v>
      </c>
      <c r="AV45" s="305">
        <v>0.10081207317073165</v>
      </c>
      <c r="AW45" s="305">
        <v>0.13762952727272718</v>
      </c>
      <c r="AX45" s="305">
        <v>0.13482065060240955</v>
      </c>
      <c r="AY45" s="305">
        <v>0.16181353293413159</v>
      </c>
      <c r="AZ45" s="305">
        <v>0.1880989285714284</v>
      </c>
      <c r="BA45" s="305">
        <v>0.18712171597633118</v>
      </c>
      <c r="BB45" s="305">
        <v>0.19405800000000004</v>
      </c>
      <c r="BC45" s="305">
        <v>0.17578894736842104</v>
      </c>
      <c r="BD45" s="305">
        <v>0.20949162317083159</v>
      </c>
      <c r="BE45" s="306">
        <v>0.2274941387755102</v>
      </c>
      <c r="BF45" s="285">
        <v>8.296726454463621E-2</v>
      </c>
      <c r="BG45" s="285">
        <v>0.13407617511958425</v>
      </c>
      <c r="BH45" s="285">
        <v>8.1391624480038564E-3</v>
      </c>
    </row>
    <row r="46" spans="1:60" x14ac:dyDescent="0.15">
      <c r="A46" s="162" t="s">
        <v>154</v>
      </c>
      <c r="B46" s="305">
        <v>2.0699999999999998E-3</v>
      </c>
      <c r="C46" s="305">
        <v>2E-3</v>
      </c>
      <c r="D46" s="305">
        <v>1.92E-3</v>
      </c>
      <c r="E46" s="305">
        <v>2.2800000000000003E-3</v>
      </c>
      <c r="F46" s="305">
        <v>2.8000000000000004E-3</v>
      </c>
      <c r="G46" s="305">
        <v>1.8600000000000003E-3</v>
      </c>
      <c r="H46" s="305">
        <v>1.4300000000000001E-3</v>
      </c>
      <c r="I46" s="305">
        <v>1.1299999999999999E-3</v>
      </c>
      <c r="J46" s="305">
        <v>2E-3</v>
      </c>
      <c r="K46" s="305">
        <v>1.8E-3</v>
      </c>
      <c r="L46" s="305">
        <v>2.3599999999999997E-3</v>
      </c>
      <c r="M46" s="305">
        <v>2.3E-3</v>
      </c>
      <c r="N46" s="305">
        <v>2.3400000000000005E-3</v>
      </c>
      <c r="O46" s="305">
        <v>2.32E-3</v>
      </c>
      <c r="P46" s="305">
        <v>2.5800000000000007E-3</v>
      </c>
      <c r="Q46" s="305">
        <v>3.2000000000000006E-3</v>
      </c>
      <c r="R46" s="305">
        <v>3.1099999999999999E-3</v>
      </c>
      <c r="S46" s="305">
        <v>3.5299999999999997E-3</v>
      </c>
      <c r="T46" s="305">
        <v>4.0499999999999998E-3</v>
      </c>
      <c r="U46" s="305">
        <v>3.7300000000000002E-3</v>
      </c>
      <c r="V46" s="305">
        <v>5.4800000000000005E-3</v>
      </c>
      <c r="W46" s="305">
        <v>6.0600000000000011E-3</v>
      </c>
      <c r="X46" s="305">
        <v>6.1400000000000005E-3</v>
      </c>
      <c r="Y46" s="305">
        <v>6.5300000000000002E-3</v>
      </c>
      <c r="Z46" s="305">
        <v>6.6301010101010105E-3</v>
      </c>
      <c r="AA46" s="305">
        <v>6.9395959595959598E-3</v>
      </c>
      <c r="AB46" s="305">
        <v>8.1395959595959595E-3</v>
      </c>
      <c r="AC46" s="305">
        <v>8.9083838383838387E-3</v>
      </c>
      <c r="AD46" s="305">
        <v>9.1555555555555557E-3</v>
      </c>
      <c r="AE46" s="305">
        <v>9.8399999999999998E-3</v>
      </c>
      <c r="AF46" s="305">
        <v>1.0460000000000002E-2</v>
      </c>
      <c r="AG46" s="305">
        <v>1.03E-2</v>
      </c>
      <c r="AH46" s="305">
        <v>1.1259999999999999E-2</v>
      </c>
      <c r="AI46" s="305">
        <v>1.1694000000000001E-2</v>
      </c>
      <c r="AJ46" s="305">
        <v>1.3622E-2</v>
      </c>
      <c r="AK46" s="305">
        <v>1.5454000000000002E-2</v>
      </c>
      <c r="AL46" s="305">
        <v>1.6965116883116884E-2</v>
      </c>
      <c r="AM46" s="305">
        <v>1.9078606451612901E-2</v>
      </c>
      <c r="AN46" s="305">
        <v>1.944473076923077E-2</v>
      </c>
      <c r="AO46" s="305">
        <v>2.3874821656050954E-2</v>
      </c>
      <c r="AP46" s="305">
        <v>3.3880784810126574E-2</v>
      </c>
      <c r="AQ46" s="305">
        <v>4.5409245283018852E-2</v>
      </c>
      <c r="AR46" s="305">
        <v>5.8751999999999964E-2</v>
      </c>
      <c r="AS46" s="305">
        <v>7.4523354037267051E-2</v>
      </c>
      <c r="AT46" s="305">
        <v>9.4519999999999965E-2</v>
      </c>
      <c r="AU46" s="305">
        <v>0.11459042944785271</v>
      </c>
      <c r="AV46" s="305">
        <v>0.11733420731707309</v>
      </c>
      <c r="AW46" s="305">
        <v>0.12749999999999989</v>
      </c>
      <c r="AX46" s="305">
        <v>0.14508570108090352</v>
      </c>
      <c r="AY46" s="305">
        <v>0.14652343668826337</v>
      </c>
      <c r="AZ46" s="305">
        <v>0.14308560154821415</v>
      </c>
      <c r="BA46" s="305">
        <v>0.14972272189349101</v>
      </c>
      <c r="BB46" s="305">
        <v>0.150093</v>
      </c>
      <c r="BC46" s="305">
        <v>0.15217684210526314</v>
      </c>
      <c r="BD46" s="305">
        <v>0.16569156902908644</v>
      </c>
      <c r="BE46" s="306">
        <v>0.16069537959183675</v>
      </c>
      <c r="BF46" s="285">
        <v>-3.2803406252257195E-2</v>
      </c>
      <c r="BG46" s="285">
        <v>5.7736935144480084E-2</v>
      </c>
      <c r="BH46" s="285">
        <v>5.7492725139272971E-3</v>
      </c>
    </row>
    <row r="47" spans="1:60" x14ac:dyDescent="0.15">
      <c r="A47" s="162" t="s">
        <v>153</v>
      </c>
      <c r="B47" s="305">
        <v>0</v>
      </c>
      <c r="C47" s="305">
        <v>0</v>
      </c>
      <c r="D47" s="305">
        <v>0</v>
      </c>
      <c r="E47" s="305">
        <v>0</v>
      </c>
      <c r="F47" s="305">
        <v>0</v>
      </c>
      <c r="G47" s="305">
        <v>0</v>
      </c>
      <c r="H47" s="305">
        <v>0</v>
      </c>
      <c r="I47" s="305">
        <v>0</v>
      </c>
      <c r="J47" s="305">
        <v>0</v>
      </c>
      <c r="K47" s="305">
        <v>0</v>
      </c>
      <c r="L47" s="305">
        <v>0</v>
      </c>
      <c r="M47" s="305">
        <v>0</v>
      </c>
      <c r="N47" s="305">
        <v>0</v>
      </c>
      <c r="O47" s="305">
        <v>0</v>
      </c>
      <c r="P47" s="305">
        <v>0</v>
      </c>
      <c r="Q47" s="305">
        <v>0</v>
      </c>
      <c r="R47" s="305">
        <v>0</v>
      </c>
      <c r="S47" s="305">
        <v>0</v>
      </c>
      <c r="T47" s="305">
        <v>0</v>
      </c>
      <c r="U47" s="305">
        <v>0</v>
      </c>
      <c r="V47" s="305">
        <v>0</v>
      </c>
      <c r="W47" s="305">
        <v>0</v>
      </c>
      <c r="X47" s="305">
        <v>0</v>
      </c>
      <c r="Y47" s="305">
        <v>0</v>
      </c>
      <c r="Z47" s="305">
        <v>0</v>
      </c>
      <c r="AA47" s="305">
        <v>2.0627325890483786E-5</v>
      </c>
      <c r="AB47" s="305">
        <v>0</v>
      </c>
      <c r="AC47" s="305">
        <v>2.0000000000000002E-5</v>
      </c>
      <c r="AD47" s="305">
        <v>1.0000000000000001E-5</v>
      </c>
      <c r="AE47" s="305">
        <v>0</v>
      </c>
      <c r="AF47" s="305">
        <v>0</v>
      </c>
      <c r="AG47" s="305">
        <v>0</v>
      </c>
      <c r="AH47" s="305">
        <v>1.0999999999999999E-4</v>
      </c>
      <c r="AI47" s="305">
        <v>1.0999999999999999E-4</v>
      </c>
      <c r="AJ47" s="305">
        <v>0</v>
      </c>
      <c r="AK47" s="305">
        <v>0</v>
      </c>
      <c r="AL47" s="305">
        <v>0</v>
      </c>
      <c r="AM47" s="305">
        <v>2.9612903225806452E-5</v>
      </c>
      <c r="AN47" s="305">
        <v>2.942307692307692E-5</v>
      </c>
      <c r="AO47" s="305">
        <v>3.898089171974522E-5</v>
      </c>
      <c r="AP47" s="305">
        <v>5.8101265822784796E-5</v>
      </c>
      <c r="AQ47" s="305">
        <v>4.8113207547169804E-5</v>
      </c>
      <c r="AR47" s="305">
        <v>3.6337499999999987E-4</v>
      </c>
      <c r="AS47" s="305">
        <v>2.7559006211180114E-4</v>
      </c>
      <c r="AT47" s="305">
        <v>1.8898428731762057E-4</v>
      </c>
      <c r="AU47" s="305">
        <v>3.9331344116006663E-3</v>
      </c>
      <c r="AV47" s="305">
        <v>1.4796219512195112E-2</v>
      </c>
      <c r="AW47" s="305">
        <v>2.6519999999999978E-2</v>
      </c>
      <c r="AX47" s="305">
        <v>4.7853975903614426E-2</v>
      </c>
      <c r="AY47" s="305">
        <v>5.9769862275449046E-2</v>
      </c>
      <c r="AZ47" s="305">
        <v>8.7146249999999925E-2</v>
      </c>
      <c r="BA47" s="305">
        <v>8.0945147928994016E-2</v>
      </c>
      <c r="BB47" s="305">
        <v>8.8093511999999999E-2</v>
      </c>
      <c r="BC47" s="305">
        <v>7.632221578947368E-2</v>
      </c>
      <c r="BD47" s="305">
        <v>8.0720988709545277E-2</v>
      </c>
      <c r="BE47" s="306">
        <v>8.2004728909470526E-2</v>
      </c>
      <c r="BF47" s="285">
        <v>1.3127732706218254E-2</v>
      </c>
      <c r="BG47" s="285">
        <v>0.83255103218511106</v>
      </c>
      <c r="BH47" s="285">
        <v>2.9339209075506514E-3</v>
      </c>
    </row>
    <row r="48" spans="1:60" x14ac:dyDescent="0.15">
      <c r="A48" s="162" t="s">
        <v>152</v>
      </c>
      <c r="B48" s="305">
        <v>0</v>
      </c>
      <c r="C48" s="305">
        <v>0</v>
      </c>
      <c r="D48" s="305">
        <v>0</v>
      </c>
      <c r="E48" s="305">
        <v>0</v>
      </c>
      <c r="F48" s="305">
        <v>0</v>
      </c>
      <c r="G48" s="305">
        <v>0</v>
      </c>
      <c r="H48" s="305">
        <v>0</v>
      </c>
      <c r="I48" s="305">
        <v>0</v>
      </c>
      <c r="J48" s="305">
        <v>0</v>
      </c>
      <c r="K48" s="305">
        <v>0</v>
      </c>
      <c r="L48" s="305">
        <v>0</v>
      </c>
      <c r="M48" s="305">
        <v>0</v>
      </c>
      <c r="N48" s="305">
        <v>0</v>
      </c>
      <c r="O48" s="305">
        <v>0</v>
      </c>
      <c r="P48" s="305">
        <v>0</v>
      </c>
      <c r="Q48" s="305">
        <v>0</v>
      </c>
      <c r="R48" s="305">
        <v>0</v>
      </c>
      <c r="S48" s="305">
        <v>0</v>
      </c>
      <c r="T48" s="305">
        <v>0</v>
      </c>
      <c r="U48" s="305">
        <v>0</v>
      </c>
      <c r="V48" s="305">
        <v>0</v>
      </c>
      <c r="W48" s="305">
        <v>0</v>
      </c>
      <c r="X48" s="305">
        <v>0</v>
      </c>
      <c r="Y48" s="305">
        <v>0</v>
      </c>
      <c r="Z48" s="305">
        <v>0</v>
      </c>
      <c r="AA48" s="305">
        <v>0</v>
      </c>
      <c r="AB48" s="305">
        <v>0</v>
      </c>
      <c r="AC48" s="305">
        <v>0</v>
      </c>
      <c r="AD48" s="305">
        <v>0</v>
      </c>
      <c r="AE48" s="305">
        <v>0</v>
      </c>
      <c r="AF48" s="305">
        <v>0</v>
      </c>
      <c r="AG48" s="305">
        <v>0</v>
      </c>
      <c r="AH48" s="305">
        <v>0</v>
      </c>
      <c r="AI48" s="305">
        <v>0</v>
      </c>
      <c r="AJ48" s="305">
        <v>0</v>
      </c>
      <c r="AK48" s="305">
        <v>0</v>
      </c>
      <c r="AL48" s="305">
        <v>1.5300000000000001E-3</v>
      </c>
      <c r="AM48" s="305">
        <v>1.5003870967741932E-3</v>
      </c>
      <c r="AN48" s="305">
        <v>9.905769230769228E-4</v>
      </c>
      <c r="AO48" s="305">
        <v>2.5337579617834392E-4</v>
      </c>
      <c r="AP48" s="305">
        <v>3.7765822784810118E-4</v>
      </c>
      <c r="AQ48" s="305">
        <v>3.8875471698113203E-3</v>
      </c>
      <c r="AR48" s="305">
        <v>4.6186874999999995E-3</v>
      </c>
      <c r="AS48" s="305">
        <v>4.9796273291925442E-3</v>
      </c>
      <c r="AT48" s="305">
        <v>5.1283333333333311E-3</v>
      </c>
      <c r="AU48" s="305">
        <v>6.4297546012269903E-3</v>
      </c>
      <c r="AV48" s="305">
        <v>1.1391036585365846E-2</v>
      </c>
      <c r="AW48" s="305">
        <v>1.2712909090909082E-2</v>
      </c>
      <c r="AX48" s="305">
        <v>1.3871385542168662E-2</v>
      </c>
      <c r="AY48" s="305">
        <v>1.8506586826347288E-2</v>
      </c>
      <c r="AZ48" s="305">
        <v>1.9798928571428554E-2</v>
      </c>
      <c r="BA48" s="305">
        <v>2.0551036394585373E-2</v>
      </c>
      <c r="BB48" s="305">
        <v>1.9871999999999997E-2</v>
      </c>
      <c r="BC48" s="305">
        <v>1.9827368421052632E-2</v>
      </c>
      <c r="BD48" s="305">
        <v>2.0396099959033184E-2</v>
      </c>
      <c r="BE48" s="306">
        <v>2.0433141154678501E-2</v>
      </c>
      <c r="BF48" s="285">
        <v>-9.2111035508724015E-4</v>
      </c>
      <c r="BG48" s="285">
        <v>0.14804018127888074</v>
      </c>
      <c r="BH48" s="285">
        <v>7.3104589013184978E-4</v>
      </c>
    </row>
    <row r="49" spans="1:60" x14ac:dyDescent="0.15">
      <c r="A49" s="162" t="s">
        <v>151</v>
      </c>
      <c r="B49" s="305" t="s">
        <v>111</v>
      </c>
      <c r="C49" s="305" t="s">
        <v>111</v>
      </c>
      <c r="D49" s="305" t="s">
        <v>111</v>
      </c>
      <c r="E49" s="305" t="s">
        <v>111</v>
      </c>
      <c r="F49" s="305" t="s">
        <v>111</v>
      </c>
      <c r="G49" s="305" t="s">
        <v>111</v>
      </c>
      <c r="H49" s="305" t="s">
        <v>111</v>
      </c>
      <c r="I49" s="305" t="s">
        <v>111</v>
      </c>
      <c r="J49" s="305" t="s">
        <v>111</v>
      </c>
      <c r="K49" s="305" t="s">
        <v>111</v>
      </c>
      <c r="L49" s="305" t="s">
        <v>111</v>
      </c>
      <c r="M49" s="305" t="s">
        <v>111</v>
      </c>
      <c r="N49" s="305" t="s">
        <v>111</v>
      </c>
      <c r="O49" s="305" t="s">
        <v>111</v>
      </c>
      <c r="P49" s="305" t="s">
        <v>111</v>
      </c>
      <c r="Q49" s="305" t="s">
        <v>111</v>
      </c>
      <c r="R49" s="305" t="s">
        <v>111</v>
      </c>
      <c r="S49" s="305" t="s">
        <v>111</v>
      </c>
      <c r="T49" s="305" t="s">
        <v>111</v>
      </c>
      <c r="U49" s="305" t="s">
        <v>111</v>
      </c>
      <c r="V49" s="305" t="s">
        <v>111</v>
      </c>
      <c r="W49" s="305" t="s">
        <v>111</v>
      </c>
      <c r="X49" s="305" t="s">
        <v>111</v>
      </c>
      <c r="Y49" s="305" t="s">
        <v>111</v>
      </c>
      <c r="Z49" s="305" t="s">
        <v>111</v>
      </c>
      <c r="AA49" s="305">
        <v>0</v>
      </c>
      <c r="AB49" s="305">
        <v>0</v>
      </c>
      <c r="AC49" s="305">
        <v>0</v>
      </c>
      <c r="AD49" s="305">
        <v>0</v>
      </c>
      <c r="AE49" s="305">
        <v>0</v>
      </c>
      <c r="AF49" s="305">
        <v>0</v>
      </c>
      <c r="AG49" s="305">
        <v>0</v>
      </c>
      <c r="AH49" s="305">
        <v>0</v>
      </c>
      <c r="AI49" s="305">
        <v>0</v>
      </c>
      <c r="AJ49" s="305">
        <v>3.1E-4</v>
      </c>
      <c r="AK49" s="305">
        <v>7.000000000000001E-4</v>
      </c>
      <c r="AL49" s="305">
        <v>7.1532467532467545E-4</v>
      </c>
      <c r="AM49" s="305">
        <v>1.0068387096774194E-3</v>
      </c>
      <c r="AN49" s="305">
        <v>1.1965384615384611E-3</v>
      </c>
      <c r="AO49" s="305">
        <v>1.1791719745222926E-3</v>
      </c>
      <c r="AP49" s="305">
        <v>1.0651898734177212E-3</v>
      </c>
      <c r="AQ49" s="305">
        <v>9.5264150943396198E-4</v>
      </c>
      <c r="AR49" s="305">
        <v>9.9449999999999951E-4</v>
      </c>
      <c r="AS49" s="305">
        <v>2.7749068322981347E-3</v>
      </c>
      <c r="AT49" s="305">
        <v>1.8605555555555547E-3</v>
      </c>
      <c r="AU49" s="305">
        <v>2.1964417177914096E-3</v>
      </c>
      <c r="AV49" s="305">
        <v>2.9667073170731692E-3</v>
      </c>
      <c r="AW49" s="305">
        <v>3.9872727272727247E-3</v>
      </c>
      <c r="AX49" s="305">
        <v>4.4240963855421657E-3</v>
      </c>
      <c r="AY49" s="305">
        <v>4.7640718562874211E-3</v>
      </c>
      <c r="AZ49" s="305">
        <v>4.9816071428571392E-3</v>
      </c>
      <c r="BA49" s="305">
        <v>5.0337582880765133E-3</v>
      </c>
      <c r="BB49" s="305">
        <v>5.251248E-3</v>
      </c>
      <c r="BC49" s="305">
        <v>4.7752015789473672E-3</v>
      </c>
      <c r="BD49" s="305">
        <v>5.0401990004096675E-3</v>
      </c>
      <c r="BE49" s="306">
        <v>4.7521158053201963E-3</v>
      </c>
      <c r="BF49" s="285">
        <v>-5.9733180779242279E-2</v>
      </c>
      <c r="BG49" s="285">
        <v>0.10479195768989169</v>
      </c>
      <c r="BH49" s="285">
        <v>1.7001863309276373E-4</v>
      </c>
    </row>
    <row r="50" spans="1:60" x14ac:dyDescent="0.15">
      <c r="A50" s="162" t="s">
        <v>150</v>
      </c>
      <c r="B50" s="305">
        <v>0</v>
      </c>
      <c r="C50" s="305">
        <v>0</v>
      </c>
      <c r="D50" s="305">
        <v>0</v>
      </c>
      <c r="E50" s="305">
        <v>0</v>
      </c>
      <c r="F50" s="305">
        <v>0</v>
      </c>
      <c r="G50" s="305">
        <v>4.6999999999999999E-4</v>
      </c>
      <c r="H50" s="305">
        <v>5.2000000000000017E-4</v>
      </c>
      <c r="I50" s="305">
        <v>6.0999999999999997E-4</v>
      </c>
      <c r="J50" s="305">
        <v>5.6000000000000006E-4</v>
      </c>
      <c r="K50" s="305">
        <v>5.1000000000000004E-4</v>
      </c>
      <c r="L50" s="305">
        <v>1.1299999999999999E-3</v>
      </c>
      <c r="M50" s="305">
        <v>1.8700000000000004E-3</v>
      </c>
      <c r="N50" s="305">
        <v>3.0900000000000003E-3</v>
      </c>
      <c r="O50" s="305">
        <v>3.16E-3</v>
      </c>
      <c r="P50" s="305">
        <v>2.5099999999999996E-3</v>
      </c>
      <c r="Q50" s="305">
        <v>3.6200000000000004E-3</v>
      </c>
      <c r="R50" s="305">
        <v>4.2399999999999998E-3</v>
      </c>
      <c r="S50" s="305">
        <v>4.8700000000000002E-3</v>
      </c>
      <c r="T50" s="305">
        <v>5.6000000000000008E-3</v>
      </c>
      <c r="U50" s="305">
        <v>5.5000000000000005E-3</v>
      </c>
      <c r="V50" s="305">
        <v>6.11E-3</v>
      </c>
      <c r="W50" s="305">
        <v>5.3800000000000011E-3</v>
      </c>
      <c r="X50" s="305">
        <v>5.6300000000000005E-3</v>
      </c>
      <c r="Y50" s="305">
        <v>6.7300000000000016E-3</v>
      </c>
      <c r="Z50" s="305">
        <v>5.9706060606060608E-3</v>
      </c>
      <c r="AA50" s="305">
        <v>5.62E-3</v>
      </c>
      <c r="AB50" s="305">
        <v>5.64E-3</v>
      </c>
      <c r="AC50" s="305">
        <v>6.8600000000000015E-3</v>
      </c>
      <c r="AD50" s="305">
        <v>7.0399999999999994E-3</v>
      </c>
      <c r="AE50" s="305">
        <v>8.2400000000000008E-3</v>
      </c>
      <c r="AF50" s="305">
        <v>1.2960000000000003E-2</v>
      </c>
      <c r="AG50" s="305">
        <v>1.4589999999999999E-2</v>
      </c>
      <c r="AH50" s="305">
        <v>2.2180000000000002E-2</v>
      </c>
      <c r="AI50" s="305">
        <v>2.8980000000000002E-2</v>
      </c>
      <c r="AJ50" s="305">
        <v>4.4850000000000001E-2</v>
      </c>
      <c r="AK50" s="305">
        <v>6.2380000000000019E-2</v>
      </c>
      <c r="AL50" s="305">
        <v>8.359363636363637E-2</v>
      </c>
      <c r="AM50" s="305">
        <v>0.11803703225806451</v>
      </c>
      <c r="AN50" s="305">
        <v>0.15005769230769231</v>
      </c>
      <c r="AO50" s="305">
        <v>0.18599732484076428</v>
      </c>
      <c r="AP50" s="305">
        <v>0.23114620253164553</v>
      </c>
      <c r="AQ50" s="305">
        <v>0.25201698113207532</v>
      </c>
      <c r="AR50" s="305">
        <v>0.29618887499999985</v>
      </c>
      <c r="AS50" s="305">
        <v>0.36852093167701849</v>
      </c>
      <c r="AT50" s="305">
        <v>0.44731388775723097</v>
      </c>
      <c r="AU50" s="305">
        <v>0.51215980216523427</v>
      </c>
      <c r="AV50" s="305">
        <v>0.51896421045068009</v>
      </c>
      <c r="AW50" s="305">
        <v>0.61584742992623387</v>
      </c>
      <c r="AX50" s="305">
        <v>0.68360068073162816</v>
      </c>
      <c r="AY50" s="305">
        <v>0.65139597533423055</v>
      </c>
      <c r="AZ50" s="305">
        <v>0.62791561577813693</v>
      </c>
      <c r="BA50" s="305">
        <v>0.61761646742226395</v>
      </c>
      <c r="BB50" s="305">
        <v>0.62573104052999984</v>
      </c>
      <c r="BC50" s="305">
        <v>0.62466541985526314</v>
      </c>
      <c r="BD50" s="305">
        <v>0.65818804539254394</v>
      </c>
      <c r="BE50" s="306">
        <v>0.71515536565061621</v>
      </c>
      <c r="BF50" s="285">
        <v>8.3583018917307683E-2</v>
      </c>
      <c r="BG50" s="285">
        <v>3.9378576099573515E-2</v>
      </c>
      <c r="BH50" s="285">
        <v>2.5586442481209847E-2</v>
      </c>
    </row>
    <row r="51" spans="1:60" x14ac:dyDescent="0.15">
      <c r="A51" s="162" t="s">
        <v>149</v>
      </c>
      <c r="B51" s="305">
        <v>0</v>
      </c>
      <c r="C51" s="305">
        <v>0</v>
      </c>
      <c r="D51" s="305">
        <v>0</v>
      </c>
      <c r="E51" s="305">
        <v>0</v>
      </c>
      <c r="F51" s="305">
        <v>0</v>
      </c>
      <c r="G51" s="305">
        <v>1.2999999999999999E-3</v>
      </c>
      <c r="H51" s="305">
        <v>1.6000000000000001E-3</v>
      </c>
      <c r="I51" s="305">
        <v>2.2599999999999999E-3</v>
      </c>
      <c r="J51" s="305">
        <v>3.9900000000000005E-3</v>
      </c>
      <c r="K51" s="305">
        <v>3.5700000000000003E-3</v>
      </c>
      <c r="L51" s="305">
        <v>3.0999999999999999E-3</v>
      </c>
      <c r="M51" s="305">
        <v>3.5399999999999997E-3</v>
      </c>
      <c r="N51" s="305">
        <v>3.5999999999999999E-3</v>
      </c>
      <c r="O51" s="305">
        <v>2.7600000000000007E-3</v>
      </c>
      <c r="P51" s="305">
        <v>3.4700000000000004E-3</v>
      </c>
      <c r="Q51" s="305">
        <v>7.2100000000000003E-3</v>
      </c>
      <c r="R51" s="305">
        <v>9.2100000000000029E-3</v>
      </c>
      <c r="S51" s="305">
        <v>1.0019999999999999E-2</v>
      </c>
      <c r="T51" s="305">
        <v>1.4500000000000001E-2</v>
      </c>
      <c r="U51" s="305">
        <v>1.8530000000000001E-2</v>
      </c>
      <c r="V51" s="305">
        <v>1.8080000000000002E-2</v>
      </c>
      <c r="W51" s="305">
        <v>1.9860000000000003E-2</v>
      </c>
      <c r="X51" s="305">
        <v>1.9650000000000004E-2</v>
      </c>
      <c r="Y51" s="305">
        <v>2.0460000000000002E-2</v>
      </c>
      <c r="Z51" s="305">
        <v>2.1940000000000005E-2</v>
      </c>
      <c r="AA51" s="305">
        <v>1.949E-2</v>
      </c>
      <c r="AB51" s="305">
        <v>1.8730000000000004E-2</v>
      </c>
      <c r="AC51" s="305">
        <v>2.0410000000000005E-2</v>
      </c>
      <c r="AD51" s="305">
        <v>2.2240000000000003E-2</v>
      </c>
      <c r="AE51" s="305">
        <v>2.3050000000000005E-2</v>
      </c>
      <c r="AF51" s="305">
        <v>2.4599999999999997E-2</v>
      </c>
      <c r="AG51" s="305">
        <v>2.2630000000000001E-2</v>
      </c>
      <c r="AH51" s="305">
        <v>2.9770000000000005E-2</v>
      </c>
      <c r="AI51" s="305">
        <v>3.0890000000000001E-2</v>
      </c>
      <c r="AJ51" s="305">
        <v>3.056E-2</v>
      </c>
      <c r="AK51" s="305">
        <v>4.5559999999999996E-2</v>
      </c>
      <c r="AL51" s="305">
        <v>4.2333311688311691E-2</v>
      </c>
      <c r="AM51" s="305">
        <v>4.7232580645161289E-2</v>
      </c>
      <c r="AN51" s="305">
        <v>5.0911730769230758E-2</v>
      </c>
      <c r="AO51" s="305">
        <v>7.8478280254777058E-2</v>
      </c>
      <c r="AP51" s="305">
        <v>8.174848101265822E-2</v>
      </c>
      <c r="AQ51" s="305">
        <v>8.9952452830188642E-2</v>
      </c>
      <c r="AR51" s="305">
        <v>0.10775981249999994</v>
      </c>
      <c r="AS51" s="305">
        <v>0.11723981366459621</v>
      </c>
      <c r="AT51" s="305">
        <v>0.1317688888888888</v>
      </c>
      <c r="AU51" s="305">
        <v>0.14739625766871156</v>
      </c>
      <c r="AV51" s="305">
        <v>0.16444701219512184</v>
      </c>
      <c r="AW51" s="305">
        <v>0.17968690909090895</v>
      </c>
      <c r="AX51" s="305">
        <v>0.19656813253012034</v>
      </c>
      <c r="AY51" s="305">
        <v>0.20134616766467048</v>
      </c>
      <c r="AZ51" s="305">
        <v>0.24707678571428551</v>
      </c>
      <c r="BA51" s="305">
        <v>0.2454344339644968</v>
      </c>
      <c r="BB51" s="305">
        <v>0.269235</v>
      </c>
      <c r="BC51" s="305">
        <v>0.2588205263157895</v>
      </c>
      <c r="BD51" s="305">
        <v>0.29904176976648916</v>
      </c>
      <c r="BE51" s="306">
        <v>0.35632351542088259</v>
      </c>
      <c r="BF51" s="285">
        <v>0.18829538154759784</v>
      </c>
      <c r="BG51" s="285">
        <v>8.5405197890702444E-2</v>
      </c>
      <c r="BH51" s="285">
        <v>1.2748350316472307E-2</v>
      </c>
    </row>
    <row r="52" spans="1:60" x14ac:dyDescent="0.15">
      <c r="A52" s="162" t="s">
        <v>148</v>
      </c>
      <c r="B52" s="305">
        <v>0</v>
      </c>
      <c r="C52" s="305">
        <v>0</v>
      </c>
      <c r="D52" s="305">
        <v>0</v>
      </c>
      <c r="E52" s="305">
        <v>0</v>
      </c>
      <c r="F52" s="305">
        <v>0</v>
      </c>
      <c r="G52" s="305">
        <v>0</v>
      </c>
      <c r="H52" s="305">
        <v>0</v>
      </c>
      <c r="I52" s="305">
        <v>0</v>
      </c>
      <c r="J52" s="305">
        <v>0</v>
      </c>
      <c r="K52" s="305">
        <v>0</v>
      </c>
      <c r="L52" s="305">
        <v>0</v>
      </c>
      <c r="M52" s="305">
        <v>0</v>
      </c>
      <c r="N52" s="305">
        <v>0</v>
      </c>
      <c r="O52" s="305">
        <v>9.8000000000000019E-4</v>
      </c>
      <c r="P52" s="305">
        <v>2.8700000000000006E-3</v>
      </c>
      <c r="Q52" s="305">
        <v>1.7300000000000002E-3</v>
      </c>
      <c r="R52" s="305">
        <v>4.3600000000000002E-3</v>
      </c>
      <c r="S52" s="305">
        <v>3.8999999999999998E-3</v>
      </c>
      <c r="T52" s="305">
        <v>3.96E-3</v>
      </c>
      <c r="U52" s="305">
        <v>3.6900000000000006E-3</v>
      </c>
      <c r="V52" s="305">
        <v>3.65E-3</v>
      </c>
      <c r="W52" s="305">
        <v>4.5799999999999999E-3</v>
      </c>
      <c r="X52" s="305">
        <v>5.1100000000000008E-3</v>
      </c>
      <c r="Y52" s="305">
        <v>5.13E-3</v>
      </c>
      <c r="Z52" s="305">
        <v>5.2900000000000004E-3</v>
      </c>
      <c r="AA52" s="305">
        <v>4.3899999999999998E-3</v>
      </c>
      <c r="AB52" s="305">
        <v>4.3800000000000002E-3</v>
      </c>
      <c r="AC52" s="305">
        <v>4.8799999999999989E-3</v>
      </c>
      <c r="AD52" s="305">
        <v>4.9500000000000004E-3</v>
      </c>
      <c r="AE52" s="305">
        <v>5.5500000000000002E-3</v>
      </c>
      <c r="AF52" s="305">
        <v>5.8000000000000013E-3</v>
      </c>
      <c r="AG52" s="305">
        <v>6.2200000000000007E-3</v>
      </c>
      <c r="AH52" s="305">
        <v>6.6700000000000006E-3</v>
      </c>
      <c r="AI52" s="305">
        <v>7.0000000000000001E-3</v>
      </c>
      <c r="AJ52" s="305">
        <v>7.6200000000000009E-3</v>
      </c>
      <c r="AK52" s="305">
        <v>8.4700000000000018E-3</v>
      </c>
      <c r="AL52" s="305">
        <v>8.872012987012989E-3</v>
      </c>
      <c r="AM52" s="305">
        <v>9.1701290322580634E-3</v>
      </c>
      <c r="AN52" s="305">
        <v>9.3467307692307669E-3</v>
      </c>
      <c r="AO52" s="305">
        <v>9.6867515923566867E-3</v>
      </c>
      <c r="AP52" s="305">
        <v>1.0119303797468351E-2</v>
      </c>
      <c r="AQ52" s="305">
        <v>1.129698113207547E-2</v>
      </c>
      <c r="AR52" s="305">
        <v>1.1704499999999996E-2</v>
      </c>
      <c r="AS52" s="305">
        <v>1.2211490683229808E-2</v>
      </c>
      <c r="AT52" s="305">
        <v>1.233444444444444E-2</v>
      </c>
      <c r="AU52" s="305">
        <v>1.3169263803680973E-2</v>
      </c>
      <c r="AV52" s="305">
        <v>1.5141402439024378E-2</v>
      </c>
      <c r="AW52" s="305">
        <v>1.7747999999999989E-2</v>
      </c>
      <c r="AX52" s="305">
        <v>2.0249457831325285E-2</v>
      </c>
      <c r="AY52" s="305">
        <v>2.3948622754491E-2</v>
      </c>
      <c r="AZ52" s="305">
        <v>2.577321428571426E-2</v>
      </c>
      <c r="BA52" s="305">
        <v>2.86716568047337E-2</v>
      </c>
      <c r="BB52" s="305">
        <v>3.2885999999999999E-2</v>
      </c>
      <c r="BC52" s="305">
        <v>3.4697894736842094E-2</v>
      </c>
      <c r="BD52" s="305">
        <v>3.7315591970503888E-2</v>
      </c>
      <c r="BE52" s="306">
        <v>4.2048146395718924E-2</v>
      </c>
      <c r="BF52" s="285">
        <v>0.12374636272620654</v>
      </c>
      <c r="BG52" s="285">
        <v>0.11706147508532583</v>
      </c>
      <c r="BH52" s="285">
        <v>1.5043758753271494E-3</v>
      </c>
    </row>
    <row r="53" spans="1:60" x14ac:dyDescent="0.15">
      <c r="A53" s="162" t="s">
        <v>147</v>
      </c>
      <c r="B53" s="305">
        <v>1E-3</v>
      </c>
      <c r="C53" s="305">
        <v>1.2199999999999999E-3</v>
      </c>
      <c r="D53" s="305">
        <v>1.7300000000000002E-3</v>
      </c>
      <c r="E53" s="305">
        <v>1.7900000000000001E-3</v>
      </c>
      <c r="F53" s="305">
        <v>1.7800000000000001E-3</v>
      </c>
      <c r="G53" s="305">
        <v>1.6600000000000002E-3</v>
      </c>
      <c r="H53" s="305">
        <v>1.6200000000000003E-3</v>
      </c>
      <c r="I53" s="305">
        <v>1.7500000000000005E-3</v>
      </c>
      <c r="J53" s="305">
        <v>1.9700000000000004E-3</v>
      </c>
      <c r="K53" s="305">
        <v>2.0699999999999998E-3</v>
      </c>
      <c r="L53" s="305">
        <v>2.2000000000000001E-3</v>
      </c>
      <c r="M53" s="305">
        <v>1.6100000000000003E-3</v>
      </c>
      <c r="N53" s="305">
        <v>2.1800000000000001E-3</v>
      </c>
      <c r="O53" s="305">
        <v>1.3700000000000003E-3</v>
      </c>
      <c r="P53" s="305">
        <v>1.4499999999999999E-3</v>
      </c>
      <c r="Q53" s="305">
        <v>1.3600000000000001E-3</v>
      </c>
      <c r="R53" s="305">
        <v>1.1000000000000001E-3</v>
      </c>
      <c r="S53" s="305">
        <v>0</v>
      </c>
      <c r="T53" s="305">
        <v>0</v>
      </c>
      <c r="U53" s="305">
        <v>2.2100000000000003E-4</v>
      </c>
      <c r="V53" s="305">
        <v>6.0000000000000002E-5</v>
      </c>
      <c r="W53" s="305">
        <v>4.3600000000000008E-4</v>
      </c>
      <c r="X53" s="305">
        <v>5.7899999999999998E-4</v>
      </c>
      <c r="Y53" s="305">
        <v>6.8400000000000004E-4</v>
      </c>
      <c r="Z53" s="305">
        <v>6.2600000000000015E-4</v>
      </c>
      <c r="AA53" s="305">
        <v>8.0099999999999995E-4</v>
      </c>
      <c r="AB53" s="305">
        <v>1.1969999999999999E-3</v>
      </c>
      <c r="AC53" s="305">
        <v>1.1670000000000001E-3</v>
      </c>
      <c r="AD53" s="305">
        <v>1.34E-3</v>
      </c>
      <c r="AE53" s="305">
        <v>1.2999999999999999E-3</v>
      </c>
      <c r="AF53" s="305">
        <v>3.0830000000000002E-3</v>
      </c>
      <c r="AG53" s="305">
        <v>2.5910000000000004E-3</v>
      </c>
      <c r="AH53" s="305">
        <v>3.7679999999999996E-3</v>
      </c>
      <c r="AI53" s="305">
        <v>3.3150000000000002E-3</v>
      </c>
      <c r="AJ53" s="305">
        <v>2.3440000000000002E-3</v>
      </c>
      <c r="AK53" s="305">
        <v>2.7490000000000001E-3</v>
      </c>
      <c r="AL53" s="305">
        <v>3.3381818181818183E-3</v>
      </c>
      <c r="AM53" s="305">
        <v>2.7895354838709673E-3</v>
      </c>
      <c r="AN53" s="305">
        <v>2.2459615384615378E-3</v>
      </c>
      <c r="AO53" s="305">
        <v>2.2111910828025473E-3</v>
      </c>
      <c r="AP53" s="305">
        <v>1.8146962025316451E-3</v>
      </c>
      <c r="AQ53" s="305">
        <v>2.6784622641509424E-3</v>
      </c>
      <c r="AR53" s="305">
        <v>5.7952766249999982E-3</v>
      </c>
      <c r="AS53" s="305">
        <v>1.0939927639751547E-2</v>
      </c>
      <c r="AT53" s="305">
        <v>2.0614946111111098E-2</v>
      </c>
      <c r="AU53" s="305">
        <v>3.6794847975460107E-2</v>
      </c>
      <c r="AV53" s="305">
        <v>5.3772993194183813E-2</v>
      </c>
      <c r="AW53" s="305">
        <v>6.8212776208065845E-2</v>
      </c>
      <c r="AX53" s="305">
        <v>9.0384221093605124E-2</v>
      </c>
      <c r="AY53" s="305">
        <v>0.10979366119760468</v>
      </c>
      <c r="AZ53" s="305">
        <v>0.1503783541071427</v>
      </c>
      <c r="BA53" s="305">
        <v>0.20834643727810634</v>
      </c>
      <c r="BB53" s="305">
        <v>0.26140140000000001</v>
      </c>
      <c r="BC53" s="305">
        <v>0.33847460789473682</v>
      </c>
      <c r="BD53" s="305">
        <v>0.38626517899803792</v>
      </c>
      <c r="BE53" s="306">
        <v>0.4424848262110927</v>
      </c>
      <c r="BF53" s="285">
        <v>0.14241685574855101</v>
      </c>
      <c r="BG53" s="285">
        <v>0.34051085632241151</v>
      </c>
      <c r="BH53" s="285">
        <v>1.5830983165956342E-2</v>
      </c>
    </row>
    <row r="54" spans="1:60" x14ac:dyDescent="0.15">
      <c r="A54" s="162" t="s">
        <v>146</v>
      </c>
      <c r="B54" s="305" t="s">
        <v>111</v>
      </c>
      <c r="C54" s="305" t="s">
        <v>111</v>
      </c>
      <c r="D54" s="305" t="s">
        <v>111</v>
      </c>
      <c r="E54" s="305" t="s">
        <v>111</v>
      </c>
      <c r="F54" s="305" t="s">
        <v>111</v>
      </c>
      <c r="G54" s="305" t="s">
        <v>111</v>
      </c>
      <c r="H54" s="305" t="s">
        <v>111</v>
      </c>
      <c r="I54" s="305" t="s">
        <v>111</v>
      </c>
      <c r="J54" s="305" t="s">
        <v>111</v>
      </c>
      <c r="K54" s="305" t="s">
        <v>111</v>
      </c>
      <c r="L54" s="305" t="s">
        <v>111</v>
      </c>
      <c r="M54" s="305" t="s">
        <v>111</v>
      </c>
      <c r="N54" s="305" t="s">
        <v>111</v>
      </c>
      <c r="O54" s="305" t="s">
        <v>111</v>
      </c>
      <c r="P54" s="305" t="s">
        <v>111</v>
      </c>
      <c r="Q54" s="305" t="s">
        <v>111</v>
      </c>
      <c r="R54" s="305" t="s">
        <v>111</v>
      </c>
      <c r="S54" s="305" t="s">
        <v>111</v>
      </c>
      <c r="T54" s="305" t="s">
        <v>111</v>
      </c>
      <c r="U54" s="305" t="s">
        <v>111</v>
      </c>
      <c r="V54" s="305">
        <v>0</v>
      </c>
      <c r="W54" s="305">
        <v>0</v>
      </c>
      <c r="X54" s="305">
        <v>0</v>
      </c>
      <c r="Y54" s="305">
        <v>0</v>
      </c>
      <c r="Z54" s="305">
        <v>0</v>
      </c>
      <c r="AA54" s="305">
        <v>0</v>
      </c>
      <c r="AB54" s="305">
        <v>0</v>
      </c>
      <c r="AC54" s="305">
        <v>0</v>
      </c>
      <c r="AD54" s="305">
        <v>0</v>
      </c>
      <c r="AE54" s="305">
        <v>0</v>
      </c>
      <c r="AF54" s="305">
        <v>0</v>
      </c>
      <c r="AG54" s="305">
        <v>0</v>
      </c>
      <c r="AH54" s="305">
        <v>0</v>
      </c>
      <c r="AI54" s="305">
        <v>3.0000000000000001E-5</v>
      </c>
      <c r="AJ54" s="305">
        <v>3.0000000000000001E-5</v>
      </c>
      <c r="AK54" s="305">
        <v>6.0000000000000002E-5</v>
      </c>
      <c r="AL54" s="305">
        <v>1.5896103896103893E-4</v>
      </c>
      <c r="AM54" s="305">
        <v>2.1716129032258057E-4</v>
      </c>
      <c r="AN54" s="305">
        <v>3.0403846153846149E-4</v>
      </c>
      <c r="AO54" s="305">
        <v>3.2159235668789802E-4</v>
      </c>
      <c r="AP54" s="305">
        <v>3.6797468354430365E-4</v>
      </c>
      <c r="AQ54" s="305">
        <v>3.3679245283018859E-4</v>
      </c>
      <c r="AR54" s="305">
        <v>3.1173749999999991E-3</v>
      </c>
      <c r="AS54" s="305">
        <v>2.9364596273291914E-3</v>
      </c>
      <c r="AT54" s="305">
        <v>1.7188888888888881E-3</v>
      </c>
      <c r="AU54" s="305">
        <v>2.2339877300613484E-3</v>
      </c>
      <c r="AV54" s="305">
        <v>2.3659024390243889E-3</v>
      </c>
      <c r="AW54" s="305">
        <v>7.0055454545454492E-3</v>
      </c>
      <c r="AX54" s="305">
        <v>1.2070409638554207E-2</v>
      </c>
      <c r="AY54" s="305">
        <v>1.5475904191616756E-2</v>
      </c>
      <c r="AZ54" s="305">
        <v>1.5535874999999987E-2</v>
      </c>
      <c r="BA54" s="305">
        <v>1.4309573964497028E-2</v>
      </c>
      <c r="BB54" s="305">
        <v>1.7235E-2</v>
      </c>
      <c r="BC54" s="305">
        <v>2.3230947368421052E-2</v>
      </c>
      <c r="BD54" s="305">
        <v>4.7087367535288305E-2</v>
      </c>
      <c r="BE54" s="306">
        <v>8.6290027257128143E-2</v>
      </c>
      <c r="BF54" s="285">
        <v>0.82754455514723269</v>
      </c>
      <c r="BG54" s="285">
        <v>0.39240527763111932</v>
      </c>
      <c r="BH54" s="285">
        <v>3.0872379977292513E-3</v>
      </c>
    </row>
    <row r="55" spans="1:60" x14ac:dyDescent="0.15">
      <c r="A55" s="162" t="s">
        <v>145</v>
      </c>
      <c r="B55" s="305">
        <v>0</v>
      </c>
      <c r="C55" s="305">
        <v>0</v>
      </c>
      <c r="D55" s="305">
        <v>0</v>
      </c>
      <c r="E55" s="305">
        <v>0</v>
      </c>
      <c r="F55" s="305">
        <v>0</v>
      </c>
      <c r="G55" s="305">
        <v>0</v>
      </c>
      <c r="H55" s="305">
        <v>0</v>
      </c>
      <c r="I55" s="305">
        <v>0</v>
      </c>
      <c r="J55" s="305">
        <v>0</v>
      </c>
      <c r="K55" s="305">
        <v>0</v>
      </c>
      <c r="L55" s="305">
        <v>0</v>
      </c>
      <c r="M55" s="305">
        <v>0</v>
      </c>
      <c r="N55" s="305">
        <v>0</v>
      </c>
      <c r="O55" s="305">
        <v>0</v>
      </c>
      <c r="P55" s="305">
        <v>0</v>
      </c>
      <c r="Q55" s="305">
        <v>0</v>
      </c>
      <c r="R55" s="305">
        <v>0</v>
      </c>
      <c r="S55" s="305">
        <v>0</v>
      </c>
      <c r="T55" s="305">
        <v>0</v>
      </c>
      <c r="U55" s="305">
        <v>1.01010101010101E-5</v>
      </c>
      <c r="V55" s="305">
        <v>1.01010101010101E-5</v>
      </c>
      <c r="W55" s="305">
        <v>1.01010101010101E-5</v>
      </c>
      <c r="X55" s="305">
        <v>0</v>
      </c>
      <c r="Y55" s="305">
        <v>1.01010101010101E-5</v>
      </c>
      <c r="Z55" s="305">
        <v>9.0000000000000006E-5</v>
      </c>
      <c r="AA55" s="305">
        <v>6.0480000000000013E-3</v>
      </c>
      <c r="AB55" s="305">
        <v>6.9689999999999995E-3</v>
      </c>
      <c r="AC55" s="305">
        <v>9.6720000000000018E-3</v>
      </c>
      <c r="AD55" s="305">
        <v>1.4150000000000003E-2</v>
      </c>
      <c r="AE55" s="305">
        <v>1.8624999999999999E-2</v>
      </c>
      <c r="AF55" s="305">
        <v>2.0336E-2</v>
      </c>
      <c r="AG55" s="305">
        <v>2.2925999999999998E-2</v>
      </c>
      <c r="AH55" s="305">
        <v>2.7768000000000001E-2</v>
      </c>
      <c r="AI55" s="305">
        <v>3.5311999999999996E-2</v>
      </c>
      <c r="AJ55" s="305">
        <v>4.2800999999999999E-2</v>
      </c>
      <c r="AK55" s="305">
        <v>4.8288000000000011E-2</v>
      </c>
      <c r="AL55" s="305">
        <v>5.4573311688311685E-2</v>
      </c>
      <c r="AM55" s="305">
        <v>6.2602664516129045E-2</v>
      </c>
      <c r="AN55" s="305">
        <v>7.3211480769230758E-2</v>
      </c>
      <c r="AO55" s="305">
        <v>9.0697815286624198E-2</v>
      </c>
      <c r="AP55" s="305">
        <v>0.11641847468354426</v>
      </c>
      <c r="AQ55" s="305">
        <v>0.13013564150943391</v>
      </c>
      <c r="AR55" s="305">
        <v>0.13973029723803071</v>
      </c>
      <c r="AS55" s="305">
        <v>0.15930555465315305</v>
      </c>
      <c r="AT55" s="305">
        <v>0.18903923867409983</v>
      </c>
      <c r="AU55" s="305">
        <v>0.2120306858686801</v>
      </c>
      <c r="AV55" s="305">
        <v>0.27540397184225096</v>
      </c>
      <c r="AW55" s="305">
        <v>0.33325143635569998</v>
      </c>
      <c r="AX55" s="305">
        <v>0.44713147918579216</v>
      </c>
      <c r="AY55" s="305">
        <v>0.53719081669083857</v>
      </c>
      <c r="AZ55" s="305">
        <v>0.70185617443877157</v>
      </c>
      <c r="BA55" s="305">
        <v>0.70283026485926825</v>
      </c>
      <c r="BB55" s="305">
        <v>0.83713453211093936</v>
      </c>
      <c r="BC55" s="305">
        <v>0.93594067668070313</v>
      </c>
      <c r="BD55" s="305">
        <v>1.0214152983886617</v>
      </c>
      <c r="BE55" s="306">
        <v>1.1352410381497027</v>
      </c>
      <c r="BF55" s="285">
        <v>0.10840251606311324</v>
      </c>
      <c r="BG55" s="285">
        <v>0.18376375895284824</v>
      </c>
      <c r="BH55" s="285">
        <v>4.0616040821424677E-2</v>
      </c>
    </row>
    <row r="56" spans="1:60" x14ac:dyDescent="0.15">
      <c r="A56" s="162" t="s">
        <v>144</v>
      </c>
      <c r="B56" s="305">
        <v>0</v>
      </c>
      <c r="C56" s="305">
        <v>0</v>
      </c>
      <c r="D56" s="305">
        <v>0</v>
      </c>
      <c r="E56" s="305">
        <v>0</v>
      </c>
      <c r="F56" s="305">
        <v>0</v>
      </c>
      <c r="G56" s="305">
        <v>0</v>
      </c>
      <c r="H56" s="305">
        <v>0</v>
      </c>
      <c r="I56" s="305">
        <v>0</v>
      </c>
      <c r="J56" s="305">
        <v>0</v>
      </c>
      <c r="K56" s="305">
        <v>0</v>
      </c>
      <c r="L56" s="305">
        <v>0</v>
      </c>
      <c r="M56" s="305">
        <v>0</v>
      </c>
      <c r="N56" s="305">
        <v>0</v>
      </c>
      <c r="O56" s="305">
        <v>0</v>
      </c>
      <c r="P56" s="305">
        <v>0</v>
      </c>
      <c r="Q56" s="305">
        <v>0</v>
      </c>
      <c r="R56" s="305">
        <v>0</v>
      </c>
      <c r="S56" s="305">
        <v>0</v>
      </c>
      <c r="T56" s="305">
        <v>0</v>
      </c>
      <c r="U56" s="305">
        <v>0</v>
      </c>
      <c r="V56" s="305">
        <v>0</v>
      </c>
      <c r="W56" s="305">
        <v>0</v>
      </c>
      <c r="X56" s="305">
        <v>0</v>
      </c>
      <c r="Y56" s="305">
        <v>0</v>
      </c>
      <c r="Z56" s="305">
        <v>0</v>
      </c>
      <c r="AA56" s="305">
        <v>0</v>
      </c>
      <c r="AB56" s="305">
        <v>0</v>
      </c>
      <c r="AC56" s="305">
        <v>0</v>
      </c>
      <c r="AD56" s="305">
        <v>4.2727272727272748E-6</v>
      </c>
      <c r="AE56" s="305">
        <v>6.1111111111111112E-6</v>
      </c>
      <c r="AF56" s="305">
        <v>5.7575757575757586E-6</v>
      </c>
      <c r="AG56" s="305">
        <v>1.4871358585858587E-4</v>
      </c>
      <c r="AH56" s="305">
        <v>1.3412555555555557E-4</v>
      </c>
      <c r="AI56" s="305">
        <v>1.4837015151515152E-4</v>
      </c>
      <c r="AJ56" s="305">
        <v>1.2369676767676768E-4</v>
      </c>
      <c r="AK56" s="305">
        <v>1.1839282828282828E-4</v>
      </c>
      <c r="AL56" s="305">
        <v>1.1689190968122785E-4</v>
      </c>
      <c r="AM56" s="305">
        <v>1.1133055718475072E-4</v>
      </c>
      <c r="AN56" s="305">
        <v>1.4137525932400932E-4</v>
      </c>
      <c r="AO56" s="305">
        <v>3.3476642154024315E-4</v>
      </c>
      <c r="AP56" s="305">
        <v>3.7872791714614487E-4</v>
      </c>
      <c r="AQ56" s="305">
        <v>4.535711780902737E-4</v>
      </c>
      <c r="AR56" s="305">
        <v>5.7717258888860155E-4</v>
      </c>
      <c r="AS56" s="305">
        <v>4.7882918972332001E-4</v>
      </c>
      <c r="AT56" s="305">
        <v>5.4236207924651214E-4</v>
      </c>
      <c r="AU56" s="305">
        <v>5.5208256137139389E-4</v>
      </c>
      <c r="AV56" s="305">
        <v>6.8823717849223907E-4</v>
      </c>
      <c r="AW56" s="305">
        <v>9.2157551895482779E-4</v>
      </c>
      <c r="AX56" s="305">
        <v>1.3453741126560777E-3</v>
      </c>
      <c r="AY56" s="305">
        <v>1.9167014652994785E-3</v>
      </c>
      <c r="AZ56" s="305">
        <v>2.4698375420844497E-3</v>
      </c>
      <c r="BA56" s="305">
        <v>3.2670917866573384E-3</v>
      </c>
      <c r="BB56" s="305">
        <v>5.8534495984023712E-3</v>
      </c>
      <c r="BC56" s="305">
        <v>8.8496354460430426E-3</v>
      </c>
      <c r="BD56" s="305">
        <v>1.9288940232497713E-2</v>
      </c>
      <c r="BE56" s="306">
        <v>2.0948006838436391E-2</v>
      </c>
      <c r="BF56" s="285">
        <v>8.3044044684118523E-2</v>
      </c>
      <c r="BG56" s="285">
        <v>0.42922928071078581</v>
      </c>
      <c r="BH56" s="285">
        <v>7.4946647653272968E-4</v>
      </c>
    </row>
    <row r="57" spans="1:60" s="161" customFormat="1" x14ac:dyDescent="0.15">
      <c r="A57" s="163" t="s">
        <v>143</v>
      </c>
      <c r="B57" s="307">
        <v>3.0090000000000006E-2</v>
      </c>
      <c r="C57" s="307">
        <v>4.1009999999999998E-2</v>
      </c>
      <c r="D57" s="307">
        <v>4.4890000000000006E-2</v>
      </c>
      <c r="E57" s="307">
        <v>4.9970000000000001E-2</v>
      </c>
      <c r="F57" s="307">
        <v>5.4229039999999992E-2</v>
      </c>
      <c r="G57" s="307">
        <v>7.1183569613E-2</v>
      </c>
      <c r="H57" s="307">
        <v>7.2318836260000005E-2</v>
      </c>
      <c r="I57" s="307">
        <v>7.1226080399999989E-2</v>
      </c>
      <c r="J57" s="307">
        <v>7.6633912390000003E-2</v>
      </c>
      <c r="K57" s="307">
        <v>8.0420601999999994E-2</v>
      </c>
      <c r="L57" s="307">
        <v>8.5209420810000006E-2</v>
      </c>
      <c r="M57" s="307">
        <v>8.485597232E-2</v>
      </c>
      <c r="N57" s="307">
        <v>8.8802913210000028E-2</v>
      </c>
      <c r="O57" s="307">
        <v>9.3751390779999999E-2</v>
      </c>
      <c r="P57" s="307">
        <v>9.7689579919999991E-2</v>
      </c>
      <c r="Q57" s="307">
        <v>0.10751449280000001</v>
      </c>
      <c r="R57" s="307">
        <v>0.10764023151000002</v>
      </c>
      <c r="S57" s="307">
        <v>9.8546210039999999E-2</v>
      </c>
      <c r="T57" s="307">
        <v>0.10166752155000001</v>
      </c>
      <c r="U57" s="307">
        <v>0.10549787909010101</v>
      </c>
      <c r="V57" s="307">
        <v>0.110198228390101</v>
      </c>
      <c r="W57" s="307">
        <v>0.13153419657010104</v>
      </c>
      <c r="X57" s="307">
        <v>0.13066101294000002</v>
      </c>
      <c r="Y57" s="307">
        <v>0.14008809905010103</v>
      </c>
      <c r="Z57" s="307">
        <v>0.14061766802090908</v>
      </c>
      <c r="AA57" s="307">
        <v>0.19744813046467832</v>
      </c>
      <c r="AB57" s="307">
        <v>0.20544960987838382</v>
      </c>
      <c r="AC57" s="307">
        <v>0.22271739079757466</v>
      </c>
      <c r="AD57" s="307">
        <v>0.25196304092121213</v>
      </c>
      <c r="AE57" s="307">
        <v>0.27034823912201983</v>
      </c>
      <c r="AF57" s="307">
        <v>0.30408500656697368</v>
      </c>
      <c r="AG57" s="307">
        <v>0.31562596494320921</v>
      </c>
      <c r="AH57" s="307">
        <v>0.39022938594162737</v>
      </c>
      <c r="AI57" s="307">
        <v>0.47378609478166939</v>
      </c>
      <c r="AJ57" s="307">
        <v>0.5243511999581264</v>
      </c>
      <c r="AK57" s="307">
        <v>0.64920435748285921</v>
      </c>
      <c r="AL57" s="307">
        <v>0.71591241189358013</v>
      </c>
      <c r="AM57" s="307">
        <v>0.86231827073155998</v>
      </c>
      <c r="AN57" s="307">
        <v>1.010004204246518</v>
      </c>
      <c r="AO57" s="307">
        <v>1.2556624849949931</v>
      </c>
      <c r="AP57" s="307">
        <v>1.4646971923788445</v>
      </c>
      <c r="AQ57" s="307">
        <v>1.6836301429632674</v>
      </c>
      <c r="AR57" s="307">
        <v>1.9985503424268893</v>
      </c>
      <c r="AS57" s="307">
        <v>2.2702892050734618</v>
      </c>
      <c r="AT57" s="307">
        <v>2.5530469322673071</v>
      </c>
      <c r="AU57" s="307">
        <v>2.9435873801246251</v>
      </c>
      <c r="AV57" s="307">
        <v>3.5407939930672403</v>
      </c>
      <c r="AW57" s="307">
        <v>4.1713476281597819</v>
      </c>
      <c r="AX57" s="307">
        <v>4.6933240097673146</v>
      </c>
      <c r="AY57" s="307">
        <v>5.0359539635688346</v>
      </c>
      <c r="AZ57" s="307">
        <v>5.7150668265446027</v>
      </c>
      <c r="BA57" s="307">
        <v>5.7960900444178733</v>
      </c>
      <c r="BB57" s="307">
        <v>6.4776311978291288</v>
      </c>
      <c r="BC57" s="307">
        <v>6.7993090124018583</v>
      </c>
      <c r="BD57" s="307">
        <v>7.4876681041880611</v>
      </c>
      <c r="BE57" s="307">
        <v>8.1800577469009035</v>
      </c>
      <c r="BF57" s="286">
        <v>8.9485771649480128E-2</v>
      </c>
      <c r="BG57" s="286">
        <v>0.11359886270831088</v>
      </c>
      <c r="BH57" s="286">
        <v>0.29266168875576365</v>
      </c>
    </row>
    <row r="58" spans="1:60" x14ac:dyDescent="0.15">
      <c r="A58" s="162"/>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289"/>
      <c r="BG58" s="289"/>
      <c r="BH58" s="289"/>
    </row>
    <row r="59" spans="1:60" x14ac:dyDescent="0.15">
      <c r="A59" s="162" t="s">
        <v>142</v>
      </c>
      <c r="B59" s="318" t="s">
        <v>111</v>
      </c>
      <c r="C59" s="318" t="s">
        <v>111</v>
      </c>
      <c r="D59" s="318" t="s">
        <v>111</v>
      </c>
      <c r="E59" s="318" t="s">
        <v>111</v>
      </c>
      <c r="F59" s="318" t="s">
        <v>111</v>
      </c>
      <c r="G59" s="318" t="s">
        <v>111</v>
      </c>
      <c r="H59" s="318" t="s">
        <v>111</v>
      </c>
      <c r="I59" s="318" t="s">
        <v>111</v>
      </c>
      <c r="J59" s="318" t="s">
        <v>111</v>
      </c>
      <c r="K59" s="318" t="s">
        <v>111</v>
      </c>
      <c r="L59" s="318" t="s">
        <v>111</v>
      </c>
      <c r="M59" s="318" t="s">
        <v>111</v>
      </c>
      <c r="N59" s="318" t="s">
        <v>111</v>
      </c>
      <c r="O59" s="318" t="s">
        <v>111</v>
      </c>
      <c r="P59" s="318" t="s">
        <v>111</v>
      </c>
      <c r="Q59" s="318" t="s">
        <v>111</v>
      </c>
      <c r="R59" s="318" t="s">
        <v>111</v>
      </c>
      <c r="S59" s="318" t="s">
        <v>111</v>
      </c>
      <c r="T59" s="318" t="s">
        <v>111</v>
      </c>
      <c r="U59" s="318" t="s">
        <v>111</v>
      </c>
      <c r="V59" s="318">
        <v>0</v>
      </c>
      <c r="W59" s="318">
        <v>0</v>
      </c>
      <c r="X59" s="318">
        <v>0</v>
      </c>
      <c r="Y59" s="318">
        <v>0</v>
      </c>
      <c r="Z59" s="318">
        <v>0</v>
      </c>
      <c r="AA59" s="318">
        <v>0</v>
      </c>
      <c r="AB59" s="318">
        <v>0</v>
      </c>
      <c r="AC59" s="318">
        <v>0</v>
      </c>
      <c r="AD59" s="318">
        <v>0</v>
      </c>
      <c r="AE59" s="318">
        <v>0</v>
      </c>
      <c r="AF59" s="318">
        <v>0</v>
      </c>
      <c r="AG59" s="318">
        <v>0</v>
      </c>
      <c r="AH59" s="318">
        <v>0</v>
      </c>
      <c r="AI59" s="318">
        <v>0</v>
      </c>
      <c r="AJ59" s="318">
        <v>0</v>
      </c>
      <c r="AK59" s="318">
        <v>0</v>
      </c>
      <c r="AL59" s="318">
        <v>0</v>
      </c>
      <c r="AM59" s="318">
        <v>0</v>
      </c>
      <c r="AN59" s="318">
        <v>0</v>
      </c>
      <c r="AO59" s="318">
        <v>0</v>
      </c>
      <c r="AP59" s="318">
        <v>0</v>
      </c>
      <c r="AQ59" s="318">
        <v>0</v>
      </c>
      <c r="AR59" s="318">
        <v>0</v>
      </c>
      <c r="AS59" s="318">
        <v>0</v>
      </c>
      <c r="AT59" s="318">
        <v>1.9833333333333322E-5</v>
      </c>
      <c r="AU59" s="318">
        <v>4.6932515337423285E-6</v>
      </c>
      <c r="AV59" s="318">
        <v>0</v>
      </c>
      <c r="AW59" s="318">
        <v>0</v>
      </c>
      <c r="AX59" s="318">
        <v>6.3227710843373431E-4</v>
      </c>
      <c r="AY59" s="318">
        <v>8.4470658682634671E-4</v>
      </c>
      <c r="AZ59" s="318">
        <v>9.1162499999999924E-4</v>
      </c>
      <c r="BA59" s="318">
        <v>1.3158905325443774E-3</v>
      </c>
      <c r="BB59" s="318">
        <v>1.3000499999999999E-3</v>
      </c>
      <c r="BC59" s="318">
        <v>1.816852631578947E-3</v>
      </c>
      <c r="BD59" s="318">
        <v>2.2067546087668989E-3</v>
      </c>
      <c r="BE59" s="319">
        <v>2.1361956857312652E-3</v>
      </c>
      <c r="BF59" s="289">
        <v>-3.4618948099789382E-2</v>
      </c>
      <c r="BG59" s="289">
        <v>0.60190159248928787</v>
      </c>
      <c r="BH59" s="289">
        <v>7.6427655677094127E-5</v>
      </c>
    </row>
    <row r="60" spans="1:60" x14ac:dyDescent="0.15">
      <c r="A60" s="162" t="s">
        <v>141</v>
      </c>
      <c r="B60" s="318" t="s">
        <v>111</v>
      </c>
      <c r="C60" s="318" t="s">
        <v>111</v>
      </c>
      <c r="D60" s="318" t="s">
        <v>111</v>
      </c>
      <c r="E60" s="318" t="s">
        <v>111</v>
      </c>
      <c r="F60" s="318" t="s">
        <v>111</v>
      </c>
      <c r="G60" s="318" t="s">
        <v>111</v>
      </c>
      <c r="H60" s="318" t="s">
        <v>111</v>
      </c>
      <c r="I60" s="318" t="s">
        <v>111</v>
      </c>
      <c r="J60" s="318" t="s">
        <v>111</v>
      </c>
      <c r="K60" s="318" t="s">
        <v>111</v>
      </c>
      <c r="L60" s="318" t="s">
        <v>111</v>
      </c>
      <c r="M60" s="318" t="s">
        <v>111</v>
      </c>
      <c r="N60" s="318" t="s">
        <v>111</v>
      </c>
      <c r="O60" s="318" t="s">
        <v>111</v>
      </c>
      <c r="P60" s="318" t="s">
        <v>111</v>
      </c>
      <c r="Q60" s="318" t="s">
        <v>111</v>
      </c>
      <c r="R60" s="318" t="s">
        <v>111</v>
      </c>
      <c r="S60" s="318" t="s">
        <v>111</v>
      </c>
      <c r="T60" s="318" t="s">
        <v>111</v>
      </c>
      <c r="U60" s="318" t="s">
        <v>111</v>
      </c>
      <c r="V60" s="318">
        <v>0</v>
      </c>
      <c r="W60" s="318">
        <v>0</v>
      </c>
      <c r="X60" s="318">
        <v>0</v>
      </c>
      <c r="Y60" s="318">
        <v>0</v>
      </c>
      <c r="Z60" s="318">
        <v>0</v>
      </c>
      <c r="AA60" s="318">
        <v>0</v>
      </c>
      <c r="AB60" s="318">
        <v>0</v>
      </c>
      <c r="AC60" s="318">
        <v>0</v>
      </c>
      <c r="AD60" s="318">
        <v>0</v>
      </c>
      <c r="AE60" s="318">
        <v>0</v>
      </c>
      <c r="AF60" s="318">
        <v>0</v>
      </c>
      <c r="AG60" s="318">
        <v>0</v>
      </c>
      <c r="AH60" s="318">
        <v>0</v>
      </c>
      <c r="AI60" s="318">
        <v>0</v>
      </c>
      <c r="AJ60" s="318">
        <v>0</v>
      </c>
      <c r="AK60" s="318">
        <v>0</v>
      </c>
      <c r="AL60" s="318">
        <v>0</v>
      </c>
      <c r="AM60" s="318">
        <v>0</v>
      </c>
      <c r="AN60" s="318">
        <v>0</v>
      </c>
      <c r="AO60" s="318">
        <v>9.8436595251881861E-6</v>
      </c>
      <c r="AP60" s="318">
        <v>9.6835443037974654E-6</v>
      </c>
      <c r="AQ60" s="318">
        <v>2.886792452830188E-5</v>
      </c>
      <c r="AR60" s="318">
        <v>1.4343749999999993E-4</v>
      </c>
      <c r="AS60" s="318">
        <v>3.2310559006211166E-4</v>
      </c>
      <c r="AT60" s="318">
        <v>5.7611111111111079E-4</v>
      </c>
      <c r="AU60" s="318">
        <v>7.9785276073619598E-4</v>
      </c>
      <c r="AV60" s="318">
        <v>9.2359756097560913E-4</v>
      </c>
      <c r="AW60" s="318">
        <v>9.365454545454539E-4</v>
      </c>
      <c r="AX60" s="318">
        <v>8.3320481927710778E-4</v>
      </c>
      <c r="AY60" s="318">
        <v>8.2455089820359208E-4</v>
      </c>
      <c r="AZ60" s="318">
        <v>1.2932142857142845E-3</v>
      </c>
      <c r="BA60" s="318">
        <v>1.7472781065088743E-3</v>
      </c>
      <c r="BB60" s="318">
        <v>2.6279999999999997E-3</v>
      </c>
      <c r="BC60" s="318">
        <v>2.9168421052631578E-3</v>
      </c>
      <c r="BD60" s="318">
        <v>4.0560426054895536E-3</v>
      </c>
      <c r="BE60" s="319">
        <v>4.2426765410729815E-3</v>
      </c>
      <c r="BF60" s="289">
        <v>4.31558393738809E-2</v>
      </c>
      <c r="BG60" s="289">
        <v>0.21551304949086791</v>
      </c>
      <c r="BH60" s="289">
        <v>1.5179219019881607E-4</v>
      </c>
    </row>
    <row r="61" spans="1:60" x14ac:dyDescent="0.15">
      <c r="A61" s="162" t="s">
        <v>140</v>
      </c>
      <c r="B61" s="305" t="s">
        <v>111</v>
      </c>
      <c r="C61" s="305" t="s">
        <v>111</v>
      </c>
      <c r="D61" s="305" t="s">
        <v>111</v>
      </c>
      <c r="E61" s="305" t="s">
        <v>111</v>
      </c>
      <c r="F61" s="305" t="s">
        <v>111</v>
      </c>
      <c r="G61" s="305" t="s">
        <v>111</v>
      </c>
      <c r="H61" s="305" t="s">
        <v>111</v>
      </c>
      <c r="I61" s="305" t="s">
        <v>111</v>
      </c>
      <c r="J61" s="305" t="s">
        <v>111</v>
      </c>
      <c r="K61" s="305" t="s">
        <v>111</v>
      </c>
      <c r="L61" s="305" t="s">
        <v>111</v>
      </c>
      <c r="M61" s="305" t="s">
        <v>111</v>
      </c>
      <c r="N61" s="305" t="s">
        <v>111</v>
      </c>
      <c r="O61" s="305" t="s">
        <v>111</v>
      </c>
      <c r="P61" s="305" t="s">
        <v>111</v>
      </c>
      <c r="Q61" s="305" t="s">
        <v>111</v>
      </c>
      <c r="R61" s="305" t="s">
        <v>111</v>
      </c>
      <c r="S61" s="305" t="s">
        <v>111</v>
      </c>
      <c r="T61" s="305" t="s">
        <v>111</v>
      </c>
      <c r="U61" s="305" t="s">
        <v>111</v>
      </c>
      <c r="V61" s="305">
        <v>0</v>
      </c>
      <c r="W61" s="305">
        <v>0</v>
      </c>
      <c r="X61" s="305">
        <v>0</v>
      </c>
      <c r="Y61" s="305">
        <v>0</v>
      </c>
      <c r="Z61" s="305">
        <v>0</v>
      </c>
      <c r="AA61" s="305">
        <v>0</v>
      </c>
      <c r="AB61" s="305">
        <v>0</v>
      </c>
      <c r="AC61" s="305">
        <v>0</v>
      </c>
      <c r="AD61" s="305">
        <v>0</v>
      </c>
      <c r="AE61" s="305">
        <v>0</v>
      </c>
      <c r="AF61" s="305">
        <v>0</v>
      </c>
      <c r="AG61" s="305">
        <v>0</v>
      </c>
      <c r="AH61" s="305">
        <v>0</v>
      </c>
      <c r="AI61" s="305">
        <v>0</v>
      </c>
      <c r="AJ61" s="305">
        <v>0</v>
      </c>
      <c r="AK61" s="305">
        <v>0</v>
      </c>
      <c r="AL61" s="305">
        <v>0</v>
      </c>
      <c r="AM61" s="305">
        <v>0</v>
      </c>
      <c r="AN61" s="305">
        <v>0</v>
      </c>
      <c r="AO61" s="305">
        <v>0</v>
      </c>
      <c r="AP61" s="305">
        <v>0</v>
      </c>
      <c r="AQ61" s="305">
        <v>0</v>
      </c>
      <c r="AR61" s="305">
        <v>0</v>
      </c>
      <c r="AS61" s="305">
        <v>0</v>
      </c>
      <c r="AT61" s="305">
        <v>0</v>
      </c>
      <c r="AU61" s="305">
        <v>0</v>
      </c>
      <c r="AV61" s="305">
        <v>1.3714024390243892E-6</v>
      </c>
      <c r="AW61" s="305">
        <v>2.4906545454545441E-5</v>
      </c>
      <c r="AX61" s="305">
        <v>4.9182126506024072E-5</v>
      </c>
      <c r="AY61" s="305">
        <v>1.3288279041916157E-4</v>
      </c>
      <c r="AZ61" s="305">
        <v>1.6244346964285699E-3</v>
      </c>
      <c r="BA61" s="305">
        <v>3.3066640650887547E-3</v>
      </c>
      <c r="BB61" s="305">
        <v>3.9109805999999999E-3</v>
      </c>
      <c r="BC61" s="305">
        <v>4.7332214210526304E-3</v>
      </c>
      <c r="BD61" s="305">
        <v>9.836740378533387E-3</v>
      </c>
      <c r="BE61" s="306">
        <v>3.2976562729992769E-2</v>
      </c>
      <c r="BF61" s="285">
        <v>2.3432276919284321</v>
      </c>
      <c r="BG61" s="285">
        <v>0</v>
      </c>
      <c r="BH61" s="285">
        <v>1.1798176536805536E-3</v>
      </c>
    </row>
    <row r="62" spans="1:60" x14ac:dyDescent="0.15">
      <c r="A62" s="162" t="s">
        <v>139</v>
      </c>
      <c r="B62" s="305" t="s">
        <v>111</v>
      </c>
      <c r="C62" s="305" t="s">
        <v>111</v>
      </c>
      <c r="D62" s="305" t="s">
        <v>111</v>
      </c>
      <c r="E62" s="305" t="s">
        <v>111</v>
      </c>
      <c r="F62" s="305" t="s">
        <v>111</v>
      </c>
      <c r="G62" s="305" t="s">
        <v>111</v>
      </c>
      <c r="H62" s="305" t="s">
        <v>111</v>
      </c>
      <c r="I62" s="305" t="s">
        <v>111</v>
      </c>
      <c r="J62" s="305" t="s">
        <v>111</v>
      </c>
      <c r="K62" s="305" t="s">
        <v>111</v>
      </c>
      <c r="L62" s="305" t="s">
        <v>111</v>
      </c>
      <c r="M62" s="305" t="s">
        <v>111</v>
      </c>
      <c r="N62" s="305" t="s">
        <v>111</v>
      </c>
      <c r="O62" s="305" t="s">
        <v>111</v>
      </c>
      <c r="P62" s="305" t="s">
        <v>111</v>
      </c>
      <c r="Q62" s="305" t="s">
        <v>111</v>
      </c>
      <c r="R62" s="305" t="s">
        <v>111</v>
      </c>
      <c r="S62" s="305" t="s">
        <v>111</v>
      </c>
      <c r="T62" s="305" t="s">
        <v>111</v>
      </c>
      <c r="U62" s="305" t="s">
        <v>111</v>
      </c>
      <c r="V62" s="305">
        <v>0</v>
      </c>
      <c r="W62" s="305">
        <v>0</v>
      </c>
      <c r="X62" s="305">
        <v>0</v>
      </c>
      <c r="Y62" s="305">
        <v>0</v>
      </c>
      <c r="Z62" s="305">
        <v>0</v>
      </c>
      <c r="AA62" s="305">
        <v>6.4999999999999997E-4</v>
      </c>
      <c r="AB62" s="305">
        <v>6.4999999999999997E-4</v>
      </c>
      <c r="AC62" s="305">
        <v>6.3000000000000003E-4</v>
      </c>
      <c r="AD62" s="305">
        <v>6.0000000000000006E-4</v>
      </c>
      <c r="AE62" s="305">
        <v>6.0999999999999997E-4</v>
      </c>
      <c r="AF62" s="305">
        <v>5.9000000000000003E-4</v>
      </c>
      <c r="AG62" s="305">
        <v>5.6999999999999998E-4</v>
      </c>
      <c r="AH62" s="305">
        <v>5.6999999999999998E-4</v>
      </c>
      <c r="AI62" s="305">
        <v>5.8E-4</v>
      </c>
      <c r="AJ62" s="305">
        <v>5.8E-4</v>
      </c>
      <c r="AK62" s="305">
        <v>8.1000000000000017E-4</v>
      </c>
      <c r="AL62" s="305">
        <v>1.1643896103896104E-3</v>
      </c>
      <c r="AM62" s="305">
        <v>1.7718387096774192E-3</v>
      </c>
      <c r="AN62" s="305">
        <v>3.6719999999999995E-3</v>
      </c>
      <c r="AO62" s="305">
        <v>4.4516178343949036E-3</v>
      </c>
      <c r="AP62" s="305">
        <v>4.4360316455696186E-3</v>
      </c>
      <c r="AQ62" s="305">
        <v>4.91620754716981E-3</v>
      </c>
      <c r="AR62" s="305">
        <v>4.6961437499999986E-3</v>
      </c>
      <c r="AS62" s="305">
        <v>4.6954844720496864E-3</v>
      </c>
      <c r="AT62" s="305">
        <v>4.7335555555555534E-3</v>
      </c>
      <c r="AU62" s="305">
        <v>5.0790368098159473E-3</v>
      </c>
      <c r="AV62" s="305">
        <v>5.2598414634146308E-3</v>
      </c>
      <c r="AW62" s="305">
        <v>4.7505248816936459E-3</v>
      </c>
      <c r="AX62" s="305">
        <v>4.578939759036141E-3</v>
      </c>
      <c r="AY62" s="305">
        <v>7.425593892215563E-3</v>
      </c>
      <c r="AZ62" s="305">
        <v>8.7869083928571352E-3</v>
      </c>
      <c r="BA62" s="305">
        <v>9.6174577810650801E-3</v>
      </c>
      <c r="BB62" s="305">
        <v>1.0819611E-2</v>
      </c>
      <c r="BC62" s="305">
        <v>1.2221452105263157E-2</v>
      </c>
      <c r="BD62" s="305">
        <v>1.6233191773863169E-2</v>
      </c>
      <c r="BE62" s="306">
        <v>3.1205989355102041E-2</v>
      </c>
      <c r="BF62" s="285">
        <v>0.91710462875277132</v>
      </c>
      <c r="BG62" s="285">
        <v>0.13115376159426484</v>
      </c>
      <c r="BH62" s="285">
        <v>1.1164710356010136E-3</v>
      </c>
    </row>
    <row r="63" spans="1:60" x14ac:dyDescent="0.15">
      <c r="A63" s="162" t="s">
        <v>138</v>
      </c>
      <c r="B63" s="305" t="s">
        <v>111</v>
      </c>
      <c r="C63" s="305" t="s">
        <v>111</v>
      </c>
      <c r="D63" s="305" t="s">
        <v>111</v>
      </c>
      <c r="E63" s="305" t="s">
        <v>111</v>
      </c>
      <c r="F63" s="305" t="s">
        <v>111</v>
      </c>
      <c r="G63" s="305" t="s">
        <v>111</v>
      </c>
      <c r="H63" s="305" t="s">
        <v>111</v>
      </c>
      <c r="I63" s="305" t="s">
        <v>111</v>
      </c>
      <c r="J63" s="305" t="s">
        <v>111</v>
      </c>
      <c r="K63" s="305" t="s">
        <v>111</v>
      </c>
      <c r="L63" s="305" t="s">
        <v>111</v>
      </c>
      <c r="M63" s="305" t="s">
        <v>111</v>
      </c>
      <c r="N63" s="305" t="s">
        <v>111</v>
      </c>
      <c r="O63" s="305" t="s">
        <v>111</v>
      </c>
      <c r="P63" s="305" t="s">
        <v>111</v>
      </c>
      <c r="Q63" s="305" t="s">
        <v>111</v>
      </c>
      <c r="R63" s="305" t="s">
        <v>111</v>
      </c>
      <c r="S63" s="305" t="s">
        <v>111</v>
      </c>
      <c r="T63" s="305" t="s">
        <v>111</v>
      </c>
      <c r="U63" s="305" t="s">
        <v>111</v>
      </c>
      <c r="V63" s="305">
        <v>0</v>
      </c>
      <c r="W63" s="305">
        <v>0</v>
      </c>
      <c r="X63" s="305">
        <v>0</v>
      </c>
      <c r="Y63" s="305">
        <v>0</v>
      </c>
      <c r="Z63" s="305">
        <v>0</v>
      </c>
      <c r="AA63" s="305">
        <v>0</v>
      </c>
      <c r="AB63" s="305">
        <v>0</v>
      </c>
      <c r="AC63" s="305">
        <v>0</v>
      </c>
      <c r="AD63" s="305">
        <v>0</v>
      </c>
      <c r="AE63" s="305">
        <v>0</v>
      </c>
      <c r="AF63" s="305">
        <v>0</v>
      </c>
      <c r="AG63" s="305">
        <v>0</v>
      </c>
      <c r="AH63" s="305">
        <v>0</v>
      </c>
      <c r="AI63" s="305">
        <v>0</v>
      </c>
      <c r="AJ63" s="305">
        <v>0</v>
      </c>
      <c r="AK63" s="305">
        <v>0</v>
      </c>
      <c r="AL63" s="305">
        <v>0</v>
      </c>
      <c r="AM63" s="305">
        <v>0</v>
      </c>
      <c r="AN63" s="305">
        <v>0</v>
      </c>
      <c r="AO63" s="305">
        <v>0</v>
      </c>
      <c r="AP63" s="305">
        <v>0</v>
      </c>
      <c r="AQ63" s="305">
        <v>0</v>
      </c>
      <c r="AR63" s="305">
        <v>0</v>
      </c>
      <c r="AS63" s="305">
        <v>0</v>
      </c>
      <c r="AT63" s="305">
        <v>0</v>
      </c>
      <c r="AU63" s="305">
        <v>1.4971472392638027E-6</v>
      </c>
      <c r="AV63" s="305">
        <v>4.2611432926829242E-6</v>
      </c>
      <c r="AW63" s="305">
        <v>9.1005466998754615E-6</v>
      </c>
      <c r="AX63" s="305">
        <v>1.7039683734939747E-5</v>
      </c>
      <c r="AY63" s="305">
        <v>2.8561526946107757E-5</v>
      </c>
      <c r="AZ63" s="305">
        <v>4.7539285714285666E-5</v>
      </c>
      <c r="BA63" s="305">
        <v>6.3183282807813824E-5</v>
      </c>
      <c r="BB63" s="305">
        <v>6.2639999999999983E-5</v>
      </c>
      <c r="BC63" s="305">
        <v>6.2273684210526308E-5</v>
      </c>
      <c r="BD63" s="305">
        <v>6.2044080294961073E-5</v>
      </c>
      <c r="BE63" s="306">
        <v>6.181616326530612E-5</v>
      </c>
      <c r="BF63" s="285">
        <v>-6.3956730233075687E-3</v>
      </c>
      <c r="BG63" s="285">
        <v>0</v>
      </c>
      <c r="BH63" s="285">
        <v>2.2116253079607574E-6</v>
      </c>
    </row>
    <row r="64" spans="1:60" x14ac:dyDescent="0.15">
      <c r="A64" s="162" t="s">
        <v>137</v>
      </c>
      <c r="B64" s="305">
        <v>0</v>
      </c>
      <c r="C64" s="305">
        <v>0</v>
      </c>
      <c r="D64" s="305">
        <v>0</v>
      </c>
      <c r="E64" s="305">
        <v>0</v>
      </c>
      <c r="F64" s="305">
        <v>0</v>
      </c>
      <c r="G64" s="305">
        <v>0</v>
      </c>
      <c r="H64" s="305">
        <v>0</v>
      </c>
      <c r="I64" s="305">
        <v>0</v>
      </c>
      <c r="J64" s="305">
        <v>0</v>
      </c>
      <c r="K64" s="305">
        <v>0</v>
      </c>
      <c r="L64" s="305">
        <v>0</v>
      </c>
      <c r="M64" s="305">
        <v>0</v>
      </c>
      <c r="N64" s="305">
        <v>0</v>
      </c>
      <c r="O64" s="305">
        <v>0</v>
      </c>
      <c r="P64" s="305">
        <v>0</v>
      </c>
      <c r="Q64" s="305">
        <v>0</v>
      </c>
      <c r="R64" s="305">
        <v>0</v>
      </c>
      <c r="S64" s="305">
        <v>0</v>
      </c>
      <c r="T64" s="305">
        <v>0</v>
      </c>
      <c r="U64" s="305">
        <v>0</v>
      </c>
      <c r="V64" s="305" t="s">
        <v>111</v>
      </c>
      <c r="W64" s="305" t="s">
        <v>111</v>
      </c>
      <c r="X64" s="305" t="s">
        <v>111</v>
      </c>
      <c r="Y64" s="305" t="s">
        <v>111</v>
      </c>
      <c r="Z64" s="305" t="s">
        <v>111</v>
      </c>
      <c r="AA64" s="305" t="s">
        <v>111</v>
      </c>
      <c r="AB64" s="305" t="s">
        <v>111</v>
      </c>
      <c r="AC64" s="305" t="s">
        <v>111</v>
      </c>
      <c r="AD64" s="305" t="s">
        <v>111</v>
      </c>
      <c r="AE64" s="305" t="s">
        <v>111</v>
      </c>
      <c r="AF64" s="305" t="s">
        <v>111</v>
      </c>
      <c r="AG64" s="305" t="s">
        <v>111</v>
      </c>
      <c r="AH64" s="305" t="s">
        <v>111</v>
      </c>
      <c r="AI64" s="305" t="s">
        <v>111</v>
      </c>
      <c r="AJ64" s="305" t="s">
        <v>111</v>
      </c>
      <c r="AK64" s="305" t="s">
        <v>111</v>
      </c>
      <c r="AL64" s="305" t="s">
        <v>111</v>
      </c>
      <c r="AM64" s="305" t="s">
        <v>111</v>
      </c>
      <c r="AN64" s="305" t="s">
        <v>111</v>
      </c>
      <c r="AO64" s="305" t="s">
        <v>111</v>
      </c>
      <c r="AP64" s="305" t="s">
        <v>111</v>
      </c>
      <c r="AQ64" s="305" t="s">
        <v>111</v>
      </c>
      <c r="AR64" s="305" t="s">
        <v>111</v>
      </c>
      <c r="AS64" s="305" t="s">
        <v>111</v>
      </c>
      <c r="AT64" s="305" t="s">
        <v>111</v>
      </c>
      <c r="AU64" s="305" t="s">
        <v>111</v>
      </c>
      <c r="AV64" s="305" t="s">
        <v>111</v>
      </c>
      <c r="AW64" s="305" t="s">
        <v>111</v>
      </c>
      <c r="AX64" s="305" t="s">
        <v>111</v>
      </c>
      <c r="AY64" s="305" t="s">
        <v>111</v>
      </c>
      <c r="AZ64" s="305" t="s">
        <v>111</v>
      </c>
      <c r="BA64" s="305" t="s">
        <v>111</v>
      </c>
      <c r="BB64" s="305" t="s">
        <v>111</v>
      </c>
      <c r="BC64" s="305" t="s">
        <v>111</v>
      </c>
      <c r="BD64" s="305" t="s">
        <v>111</v>
      </c>
      <c r="BE64" s="306" t="s">
        <v>111</v>
      </c>
      <c r="BF64" s="285" t="s">
        <v>111</v>
      </c>
      <c r="BG64" s="285" t="s">
        <v>111</v>
      </c>
      <c r="BH64" s="285" t="s">
        <v>111</v>
      </c>
    </row>
    <row r="65" spans="1:60" x14ac:dyDescent="0.15">
      <c r="A65" s="162" t="s">
        <v>136</v>
      </c>
      <c r="B65" s="318" t="s">
        <v>111</v>
      </c>
      <c r="C65" s="318" t="s">
        <v>111</v>
      </c>
      <c r="D65" s="318" t="s">
        <v>111</v>
      </c>
      <c r="E65" s="318" t="s">
        <v>111</v>
      </c>
      <c r="F65" s="318" t="s">
        <v>111</v>
      </c>
      <c r="G65" s="318" t="s">
        <v>111</v>
      </c>
      <c r="H65" s="318" t="s">
        <v>111</v>
      </c>
      <c r="I65" s="318" t="s">
        <v>111</v>
      </c>
      <c r="J65" s="318" t="s">
        <v>111</v>
      </c>
      <c r="K65" s="318" t="s">
        <v>111</v>
      </c>
      <c r="L65" s="318" t="s">
        <v>111</v>
      </c>
      <c r="M65" s="318" t="s">
        <v>111</v>
      </c>
      <c r="N65" s="318" t="s">
        <v>111</v>
      </c>
      <c r="O65" s="318" t="s">
        <v>111</v>
      </c>
      <c r="P65" s="318" t="s">
        <v>111</v>
      </c>
      <c r="Q65" s="318" t="s">
        <v>111</v>
      </c>
      <c r="R65" s="318" t="s">
        <v>111</v>
      </c>
      <c r="S65" s="318" t="s">
        <v>111</v>
      </c>
      <c r="T65" s="318" t="s">
        <v>111</v>
      </c>
      <c r="U65" s="318" t="s">
        <v>111</v>
      </c>
      <c r="V65" s="318">
        <v>0</v>
      </c>
      <c r="W65" s="318">
        <v>0</v>
      </c>
      <c r="X65" s="318">
        <v>0</v>
      </c>
      <c r="Y65" s="318">
        <v>0</v>
      </c>
      <c r="Z65" s="318">
        <v>0</v>
      </c>
      <c r="AA65" s="318">
        <v>0</v>
      </c>
      <c r="AB65" s="318">
        <v>0</v>
      </c>
      <c r="AC65" s="318">
        <v>0</v>
      </c>
      <c r="AD65" s="318">
        <v>0</v>
      </c>
      <c r="AE65" s="318">
        <v>0</v>
      </c>
      <c r="AF65" s="318">
        <v>0</v>
      </c>
      <c r="AG65" s="318">
        <v>0</v>
      </c>
      <c r="AH65" s="318">
        <v>0</v>
      </c>
      <c r="AI65" s="318">
        <v>0</v>
      </c>
      <c r="AJ65" s="318">
        <v>0</v>
      </c>
      <c r="AK65" s="318">
        <v>0</v>
      </c>
      <c r="AL65" s="318">
        <v>0</v>
      </c>
      <c r="AM65" s="318">
        <v>0</v>
      </c>
      <c r="AN65" s="318">
        <v>0</v>
      </c>
      <c r="AO65" s="318">
        <v>0</v>
      </c>
      <c r="AP65" s="318">
        <v>0</v>
      </c>
      <c r="AQ65" s="318">
        <v>0</v>
      </c>
      <c r="AR65" s="318">
        <v>0</v>
      </c>
      <c r="AS65" s="318">
        <v>0</v>
      </c>
      <c r="AT65" s="318">
        <v>0</v>
      </c>
      <c r="AU65" s="318">
        <v>0</v>
      </c>
      <c r="AV65" s="318">
        <v>0</v>
      </c>
      <c r="AW65" s="318">
        <v>0</v>
      </c>
      <c r="AX65" s="318">
        <v>0</v>
      </c>
      <c r="AY65" s="318">
        <v>0</v>
      </c>
      <c r="AZ65" s="318">
        <v>0</v>
      </c>
      <c r="BA65" s="318">
        <v>2.7159763313609437E-6</v>
      </c>
      <c r="BB65" s="318">
        <v>6.2999999999999998E-6</v>
      </c>
      <c r="BC65" s="318">
        <v>6.1083684210526301E-5</v>
      </c>
      <c r="BD65" s="318">
        <v>1.3817287996722652E-4</v>
      </c>
      <c r="BE65" s="319">
        <v>1.3766530612244898E-4</v>
      </c>
      <c r="BF65" s="284">
        <v>-6.3956730233074577E-3</v>
      </c>
      <c r="BG65" s="284">
        <v>0</v>
      </c>
      <c r="BH65" s="284">
        <v>4.925314981809158E-6</v>
      </c>
    </row>
    <row r="66" spans="1:60" x14ac:dyDescent="0.15">
      <c r="A66" s="162" t="s">
        <v>135</v>
      </c>
      <c r="B66" s="318" t="s">
        <v>111</v>
      </c>
      <c r="C66" s="318" t="s">
        <v>111</v>
      </c>
      <c r="D66" s="318" t="s">
        <v>111</v>
      </c>
      <c r="E66" s="318" t="s">
        <v>111</v>
      </c>
      <c r="F66" s="318" t="s">
        <v>111</v>
      </c>
      <c r="G66" s="318" t="s">
        <v>111</v>
      </c>
      <c r="H66" s="318" t="s">
        <v>111</v>
      </c>
      <c r="I66" s="318" t="s">
        <v>111</v>
      </c>
      <c r="J66" s="318" t="s">
        <v>111</v>
      </c>
      <c r="K66" s="318" t="s">
        <v>111</v>
      </c>
      <c r="L66" s="318" t="s">
        <v>111</v>
      </c>
      <c r="M66" s="318" t="s">
        <v>111</v>
      </c>
      <c r="N66" s="318" t="s">
        <v>111</v>
      </c>
      <c r="O66" s="318" t="s">
        <v>111</v>
      </c>
      <c r="P66" s="318" t="s">
        <v>111</v>
      </c>
      <c r="Q66" s="318" t="s">
        <v>111</v>
      </c>
      <c r="R66" s="318" t="s">
        <v>111</v>
      </c>
      <c r="S66" s="318" t="s">
        <v>111</v>
      </c>
      <c r="T66" s="318" t="s">
        <v>111</v>
      </c>
      <c r="U66" s="318" t="s">
        <v>111</v>
      </c>
      <c r="V66" s="318">
        <v>0</v>
      </c>
      <c r="W66" s="318">
        <v>0</v>
      </c>
      <c r="X66" s="318">
        <v>0</v>
      </c>
      <c r="Y66" s="318">
        <v>0</v>
      </c>
      <c r="Z66" s="318">
        <v>0</v>
      </c>
      <c r="AA66" s="318">
        <v>0</v>
      </c>
      <c r="AB66" s="318">
        <v>0</v>
      </c>
      <c r="AC66" s="318">
        <v>0</v>
      </c>
      <c r="AD66" s="318">
        <v>0</v>
      </c>
      <c r="AE66" s="318">
        <v>0</v>
      </c>
      <c r="AF66" s="318">
        <v>0</v>
      </c>
      <c r="AG66" s="318">
        <v>0</v>
      </c>
      <c r="AH66" s="318">
        <v>0</v>
      </c>
      <c r="AI66" s="318">
        <v>0</v>
      </c>
      <c r="AJ66" s="318">
        <v>0</v>
      </c>
      <c r="AK66" s="318">
        <v>0</v>
      </c>
      <c r="AL66" s="318">
        <v>0</v>
      </c>
      <c r="AM66" s="318">
        <v>0</v>
      </c>
      <c r="AN66" s="318">
        <v>0</v>
      </c>
      <c r="AO66" s="318">
        <v>0</v>
      </c>
      <c r="AP66" s="318">
        <v>0</v>
      </c>
      <c r="AQ66" s="318">
        <v>2.5018867924528291E-5</v>
      </c>
      <c r="AR66" s="318">
        <v>2.7731249999999986E-5</v>
      </c>
      <c r="AS66" s="318">
        <v>1.8055900621118003E-5</v>
      </c>
      <c r="AT66" s="318">
        <v>4.0680763888888868E-5</v>
      </c>
      <c r="AU66" s="318">
        <v>3.9241449386503046E-5</v>
      </c>
      <c r="AV66" s="318">
        <v>2.953646341463413E-5</v>
      </c>
      <c r="AW66" s="318">
        <v>4.9366335990037328E-5</v>
      </c>
      <c r="AX66" s="318">
        <v>1.0145697289156618E-4</v>
      </c>
      <c r="AY66" s="318">
        <v>2.3930986526946089E-4</v>
      </c>
      <c r="AZ66" s="318">
        <v>2.8367611607142836E-4</v>
      </c>
      <c r="BA66" s="318">
        <v>2.6949461173705094E-4</v>
      </c>
      <c r="BB66" s="318">
        <v>3.8019374999999995E-4</v>
      </c>
      <c r="BC66" s="318">
        <v>6.3297039473684201E-4</v>
      </c>
      <c r="BD66" s="318">
        <v>1.3259582138467839E-3</v>
      </c>
      <c r="BE66" s="319">
        <v>1.2958651517805942E-3</v>
      </c>
      <c r="BF66" s="289">
        <v>-2.5365563472330988E-2</v>
      </c>
      <c r="BG66" s="289">
        <v>0.4168180265495911</v>
      </c>
      <c r="BH66" s="289">
        <v>4.6362763620285603E-5</v>
      </c>
    </row>
    <row r="67" spans="1:60" s="161" customFormat="1" x14ac:dyDescent="0.15">
      <c r="A67" s="163" t="s">
        <v>134</v>
      </c>
      <c r="B67" s="307">
        <v>0</v>
      </c>
      <c r="C67" s="307">
        <v>0</v>
      </c>
      <c r="D67" s="307">
        <v>0</v>
      </c>
      <c r="E67" s="307">
        <v>0</v>
      </c>
      <c r="F67" s="307">
        <v>0</v>
      </c>
      <c r="G67" s="307">
        <v>0</v>
      </c>
      <c r="H67" s="307">
        <v>0</v>
      </c>
      <c r="I67" s="307">
        <v>0</v>
      </c>
      <c r="J67" s="307">
        <v>0</v>
      </c>
      <c r="K67" s="307">
        <v>0</v>
      </c>
      <c r="L67" s="307">
        <v>0</v>
      </c>
      <c r="M67" s="307">
        <v>0</v>
      </c>
      <c r="N67" s="307">
        <v>0</v>
      </c>
      <c r="O67" s="307">
        <v>0</v>
      </c>
      <c r="P67" s="307">
        <v>0</v>
      </c>
      <c r="Q67" s="307">
        <v>0</v>
      </c>
      <c r="R67" s="307">
        <v>0</v>
      </c>
      <c r="S67" s="307">
        <v>0</v>
      </c>
      <c r="T67" s="307">
        <v>0</v>
      </c>
      <c r="U67" s="307">
        <v>0</v>
      </c>
      <c r="V67" s="307">
        <v>0</v>
      </c>
      <c r="W67" s="307">
        <v>0</v>
      </c>
      <c r="X67" s="307">
        <v>0</v>
      </c>
      <c r="Y67" s="307">
        <v>0</v>
      </c>
      <c r="Z67" s="307">
        <v>0</v>
      </c>
      <c r="AA67" s="307">
        <v>6.4999999999999997E-4</v>
      </c>
      <c r="AB67" s="307">
        <v>6.4999999999999997E-4</v>
      </c>
      <c r="AC67" s="307">
        <v>6.3000000000000003E-4</v>
      </c>
      <c r="AD67" s="307">
        <v>6.0000000000000006E-4</v>
      </c>
      <c r="AE67" s="307">
        <v>6.0999999999999997E-4</v>
      </c>
      <c r="AF67" s="307">
        <v>5.9000000000000003E-4</v>
      </c>
      <c r="AG67" s="307">
        <v>5.6999999999999998E-4</v>
      </c>
      <c r="AH67" s="307">
        <v>5.6999999999999998E-4</v>
      </c>
      <c r="AI67" s="307">
        <v>5.8E-4</v>
      </c>
      <c r="AJ67" s="307">
        <v>5.8E-4</v>
      </c>
      <c r="AK67" s="307">
        <v>8.1000000000000017E-4</v>
      </c>
      <c r="AL67" s="307">
        <v>1.1643896103896104E-3</v>
      </c>
      <c r="AM67" s="307">
        <v>1.7718387096774192E-3</v>
      </c>
      <c r="AN67" s="307">
        <v>3.6719999999999995E-3</v>
      </c>
      <c r="AO67" s="307">
        <v>4.4614614939200914E-3</v>
      </c>
      <c r="AP67" s="307">
        <v>4.4457151898734159E-3</v>
      </c>
      <c r="AQ67" s="307">
        <v>4.9700943396226403E-3</v>
      </c>
      <c r="AR67" s="307">
        <v>4.8673124999999992E-3</v>
      </c>
      <c r="AS67" s="307">
        <v>5.0366459627329161E-3</v>
      </c>
      <c r="AT67" s="307">
        <v>5.3701807638888866E-3</v>
      </c>
      <c r="AU67" s="307">
        <v>5.9223214187116525E-3</v>
      </c>
      <c r="AV67" s="307">
        <v>6.2186080335365802E-3</v>
      </c>
      <c r="AW67" s="307">
        <v>5.7704437643835574E-3</v>
      </c>
      <c r="AX67" s="307">
        <v>6.2121004698795137E-3</v>
      </c>
      <c r="AY67" s="307">
        <v>9.4956055598802314E-3</v>
      </c>
      <c r="AZ67" s="307">
        <v>1.2947397776785705E-2</v>
      </c>
      <c r="BA67" s="307">
        <v>1.6322684356083313E-2</v>
      </c>
      <c r="BB67" s="307">
        <v>1.9107775349999998E-2</v>
      </c>
      <c r="BC67" s="307">
        <v>2.2444696026315786E-2</v>
      </c>
      <c r="BD67" s="307">
        <v>3.3858904540761986E-2</v>
      </c>
      <c r="BE67" s="307">
        <v>7.2056770933067393E-2</v>
      </c>
      <c r="BF67" s="286">
        <v>1.1223337105677023</v>
      </c>
      <c r="BG67" s="286">
        <v>0.20217695856563056</v>
      </c>
      <c r="BH67" s="286">
        <v>2.5780082390675324E-3</v>
      </c>
    </row>
    <row r="68" spans="1:60" x14ac:dyDescent="0.15">
      <c r="B68" s="305"/>
      <c r="C68" s="305"/>
      <c r="D68" s="305"/>
      <c r="E68" s="30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6"/>
      <c r="BF68" s="285"/>
      <c r="BG68" s="285"/>
      <c r="BH68" s="285"/>
    </row>
    <row r="69" spans="1:60" x14ac:dyDescent="0.15">
      <c r="A69" s="168" t="s">
        <v>133</v>
      </c>
      <c r="B69" s="305">
        <v>0</v>
      </c>
      <c r="C69" s="305">
        <v>0</v>
      </c>
      <c r="D69" s="305">
        <v>0</v>
      </c>
      <c r="E69" s="305">
        <v>0</v>
      </c>
      <c r="F69" s="305">
        <v>0</v>
      </c>
      <c r="G69" s="305">
        <v>0</v>
      </c>
      <c r="H69" s="305">
        <v>0</v>
      </c>
      <c r="I69" s="305">
        <v>0</v>
      </c>
      <c r="J69" s="305">
        <v>0</v>
      </c>
      <c r="K69" s="305">
        <v>0</v>
      </c>
      <c r="L69" s="305">
        <v>0</v>
      </c>
      <c r="M69" s="305">
        <v>0</v>
      </c>
      <c r="N69" s="305">
        <v>0</v>
      </c>
      <c r="O69" s="305">
        <v>0</v>
      </c>
      <c r="P69" s="305">
        <v>0</v>
      </c>
      <c r="Q69" s="305">
        <v>0</v>
      </c>
      <c r="R69" s="305">
        <v>0</v>
      </c>
      <c r="S69" s="305">
        <v>0</v>
      </c>
      <c r="T69" s="305">
        <v>0</v>
      </c>
      <c r="U69" s="305">
        <v>0</v>
      </c>
      <c r="V69" s="305">
        <v>0</v>
      </c>
      <c r="W69" s="305">
        <v>0</v>
      </c>
      <c r="X69" s="305">
        <v>0</v>
      </c>
      <c r="Y69" s="305">
        <v>0</v>
      </c>
      <c r="Z69" s="305">
        <v>0</v>
      </c>
      <c r="AA69" s="305">
        <v>0</v>
      </c>
      <c r="AB69" s="305">
        <v>0</v>
      </c>
      <c r="AC69" s="305">
        <v>0</v>
      </c>
      <c r="AD69" s="305">
        <v>0</v>
      </c>
      <c r="AE69" s="305">
        <v>0</v>
      </c>
      <c r="AF69" s="305">
        <v>0</v>
      </c>
      <c r="AG69" s="305">
        <v>0</v>
      </c>
      <c r="AH69" s="305">
        <v>0</v>
      </c>
      <c r="AI69" s="305">
        <v>0</v>
      </c>
      <c r="AJ69" s="305">
        <v>3.5000000000000005E-4</v>
      </c>
      <c r="AK69" s="305">
        <v>3.6500000000000004E-4</v>
      </c>
      <c r="AL69" s="305">
        <v>3.3481168831168832E-4</v>
      </c>
      <c r="AM69" s="305">
        <v>2.9909032258064515E-4</v>
      </c>
      <c r="AN69" s="305">
        <v>2.7069230769230767E-4</v>
      </c>
      <c r="AO69" s="305">
        <v>4.5120382165605088E-4</v>
      </c>
      <c r="AP69" s="305">
        <v>6.8656329113924027E-4</v>
      </c>
      <c r="AQ69" s="305">
        <v>1.2066792452830185E-3</v>
      </c>
      <c r="AR69" s="305">
        <v>1.3483124999999993E-3</v>
      </c>
      <c r="AS69" s="305">
        <v>1.862608695652173E-3</v>
      </c>
      <c r="AT69" s="305">
        <v>2.1552222222222211E-3</v>
      </c>
      <c r="AU69" s="305">
        <v>2.0631533742331274E-3</v>
      </c>
      <c r="AV69" s="305">
        <v>2.2035731707317056E-3</v>
      </c>
      <c r="AW69" s="305">
        <v>2.1104727272727259E-3</v>
      </c>
      <c r="AX69" s="305">
        <v>2.1318614457831314E-3</v>
      </c>
      <c r="AY69" s="305">
        <v>2.2446107784431118E-3</v>
      </c>
      <c r="AZ69" s="305">
        <v>2.3678571428571407E-3</v>
      </c>
      <c r="BA69" s="305">
        <v>2.6354023668639036E-3</v>
      </c>
      <c r="BB69" s="305">
        <v>3.7485269999999989E-3</v>
      </c>
      <c r="BC69" s="305">
        <v>7.4409447368421044E-3</v>
      </c>
      <c r="BD69" s="305">
        <v>8.3445109783330702E-3</v>
      </c>
      <c r="BE69" s="306">
        <v>8.6545660249257358E-3</v>
      </c>
      <c r="BF69" s="285">
        <v>3.4323004916283262E-2</v>
      </c>
      <c r="BG69" s="285">
        <v>0.14496149969889083</v>
      </c>
      <c r="BH69" s="285">
        <v>3.0963838968772826E-4</v>
      </c>
    </row>
    <row r="70" spans="1:60" x14ac:dyDescent="0.15">
      <c r="A70" s="168" t="s">
        <v>132</v>
      </c>
      <c r="B70" s="305">
        <v>0</v>
      </c>
      <c r="C70" s="305">
        <v>0</v>
      </c>
      <c r="D70" s="305">
        <v>0</v>
      </c>
      <c r="E70" s="305">
        <v>0</v>
      </c>
      <c r="F70" s="305">
        <v>0</v>
      </c>
      <c r="G70" s="305">
        <v>0</v>
      </c>
      <c r="H70" s="305">
        <v>0</v>
      </c>
      <c r="I70" s="305">
        <v>0</v>
      </c>
      <c r="J70" s="305">
        <v>0</v>
      </c>
      <c r="K70" s="305">
        <v>0</v>
      </c>
      <c r="L70" s="305">
        <v>0</v>
      </c>
      <c r="M70" s="305">
        <v>0</v>
      </c>
      <c r="N70" s="305">
        <v>0</v>
      </c>
      <c r="O70" s="305">
        <v>0</v>
      </c>
      <c r="P70" s="305">
        <v>0</v>
      </c>
      <c r="Q70" s="305">
        <v>0</v>
      </c>
      <c r="R70" s="305">
        <v>0</v>
      </c>
      <c r="S70" s="305">
        <v>0</v>
      </c>
      <c r="T70" s="305">
        <v>0</v>
      </c>
      <c r="U70" s="305">
        <v>0</v>
      </c>
      <c r="V70" s="305">
        <v>0</v>
      </c>
      <c r="W70" s="305">
        <v>0</v>
      </c>
      <c r="X70" s="305">
        <v>0</v>
      </c>
      <c r="Y70" s="305">
        <v>0</v>
      </c>
      <c r="Z70" s="305">
        <v>0</v>
      </c>
      <c r="AA70" s="305">
        <v>0</v>
      </c>
      <c r="AB70" s="305">
        <v>0</v>
      </c>
      <c r="AC70" s="305">
        <v>0</v>
      </c>
      <c r="AD70" s="305">
        <v>0</v>
      </c>
      <c r="AE70" s="305">
        <v>0</v>
      </c>
      <c r="AF70" s="305">
        <v>0</v>
      </c>
      <c r="AG70" s="305">
        <v>0</v>
      </c>
      <c r="AH70" s="305">
        <v>0</v>
      </c>
      <c r="AI70" s="305">
        <v>0</v>
      </c>
      <c r="AJ70" s="305">
        <v>0</v>
      </c>
      <c r="AK70" s="305">
        <v>0</v>
      </c>
      <c r="AL70" s="305">
        <v>0</v>
      </c>
      <c r="AM70" s="305">
        <v>0</v>
      </c>
      <c r="AN70" s="305">
        <v>0</v>
      </c>
      <c r="AO70" s="305">
        <v>0</v>
      </c>
      <c r="AP70" s="305">
        <v>0</v>
      </c>
      <c r="AQ70" s="305">
        <v>0</v>
      </c>
      <c r="AR70" s="305">
        <v>0</v>
      </c>
      <c r="AS70" s="305">
        <v>0</v>
      </c>
      <c r="AT70" s="305">
        <v>0</v>
      </c>
      <c r="AU70" s="305">
        <v>0</v>
      </c>
      <c r="AV70" s="305">
        <v>0</v>
      </c>
      <c r="AW70" s="305">
        <v>0</v>
      </c>
      <c r="AX70" s="305">
        <v>4.2674096385542131E-4</v>
      </c>
      <c r="AY70" s="305">
        <v>5.2496407185628703E-4</v>
      </c>
      <c r="AZ70" s="305">
        <v>5.2188482142857091E-4</v>
      </c>
      <c r="BA70" s="305">
        <v>5.1879674556212958E-4</v>
      </c>
      <c r="BB70" s="305">
        <v>5.1574499999999996E-4</v>
      </c>
      <c r="BC70" s="305">
        <v>3.369086842105263E-3</v>
      </c>
      <c r="BD70" s="305">
        <v>3.3566649733715692E-3</v>
      </c>
      <c r="BE70" s="306">
        <v>3.3443343673469389E-3</v>
      </c>
      <c r="BF70" s="285">
        <v>-6.3956730233076797E-3</v>
      </c>
      <c r="BG70" s="285">
        <v>0</v>
      </c>
      <c r="BH70" s="285">
        <v>1.19651789020989E-4</v>
      </c>
    </row>
    <row r="71" spans="1:60" x14ac:dyDescent="0.15">
      <c r="A71" s="168" t="s">
        <v>131</v>
      </c>
      <c r="B71" s="305">
        <v>0</v>
      </c>
      <c r="C71" s="305">
        <v>0</v>
      </c>
      <c r="D71" s="305">
        <v>0</v>
      </c>
      <c r="E71" s="305">
        <v>0</v>
      </c>
      <c r="F71" s="305">
        <v>0</v>
      </c>
      <c r="G71" s="305">
        <v>0</v>
      </c>
      <c r="H71" s="305">
        <v>0</v>
      </c>
      <c r="I71" s="305">
        <v>0</v>
      </c>
      <c r="J71" s="305">
        <v>0</v>
      </c>
      <c r="K71" s="305">
        <v>0</v>
      </c>
      <c r="L71" s="305">
        <v>0</v>
      </c>
      <c r="M71" s="305">
        <v>0</v>
      </c>
      <c r="N71" s="305">
        <v>0</v>
      </c>
      <c r="O71" s="305">
        <v>0</v>
      </c>
      <c r="P71" s="305">
        <v>0</v>
      </c>
      <c r="Q71" s="305">
        <v>0</v>
      </c>
      <c r="R71" s="305">
        <v>0</v>
      </c>
      <c r="S71" s="305">
        <v>0</v>
      </c>
      <c r="T71" s="305">
        <v>0</v>
      </c>
      <c r="U71" s="305">
        <v>0</v>
      </c>
      <c r="V71" s="305">
        <v>0</v>
      </c>
      <c r="W71" s="305">
        <v>0</v>
      </c>
      <c r="X71" s="305">
        <v>0</v>
      </c>
      <c r="Y71" s="305">
        <v>0</v>
      </c>
      <c r="Z71" s="305">
        <v>0</v>
      </c>
      <c r="AA71" s="305">
        <v>0</v>
      </c>
      <c r="AB71" s="305">
        <v>0</v>
      </c>
      <c r="AC71" s="305">
        <v>0</v>
      </c>
      <c r="AD71" s="305">
        <v>0</v>
      </c>
      <c r="AE71" s="305">
        <v>0</v>
      </c>
      <c r="AF71" s="305">
        <v>0</v>
      </c>
      <c r="AG71" s="305">
        <v>0</v>
      </c>
      <c r="AH71" s="305">
        <v>0</v>
      </c>
      <c r="AI71" s="305">
        <v>0</v>
      </c>
      <c r="AJ71" s="305">
        <v>0</v>
      </c>
      <c r="AK71" s="305">
        <v>0</v>
      </c>
      <c r="AL71" s="305">
        <v>9.9350649350649344E-5</v>
      </c>
      <c r="AM71" s="305">
        <v>1.0858064516129028E-4</v>
      </c>
      <c r="AN71" s="305">
        <v>1.1769230769230768E-4</v>
      </c>
      <c r="AO71" s="305">
        <v>1.0719745222929932E-4</v>
      </c>
      <c r="AP71" s="305">
        <v>1.065189873417721E-4</v>
      </c>
      <c r="AQ71" s="305">
        <v>9.6226415094339594E-5</v>
      </c>
      <c r="AR71" s="305">
        <v>9.5624999999999966E-5</v>
      </c>
      <c r="AS71" s="305">
        <v>1.5204968944099374E-4</v>
      </c>
      <c r="AT71" s="305">
        <v>7.0833333333333295E-4</v>
      </c>
      <c r="AU71" s="305">
        <v>1.3047239263803672E-3</v>
      </c>
      <c r="AV71" s="305">
        <v>2.5375609756097548E-3</v>
      </c>
      <c r="AW71" s="305">
        <v>4.1819999999999974E-3</v>
      </c>
      <c r="AX71" s="305">
        <v>5.0056807228915628E-3</v>
      </c>
      <c r="AY71" s="305">
        <v>8.6467904191616703E-3</v>
      </c>
      <c r="AZ71" s="305">
        <v>1.1776446428571417E-2</v>
      </c>
      <c r="BA71" s="305">
        <v>1.6412644970414191E-2</v>
      </c>
      <c r="BB71" s="305">
        <v>1.6407000000000001E-2</v>
      </c>
      <c r="BC71" s="305">
        <v>1.8040578947368421E-2</v>
      </c>
      <c r="BD71" s="305">
        <v>2.9405863170831627E-2</v>
      </c>
      <c r="BE71" s="306">
        <v>5.0388333328528843E-2</v>
      </c>
      <c r="BF71" s="285">
        <v>0.70886533732131474</v>
      </c>
      <c r="BG71" s="285">
        <v>0.45150863986277812</v>
      </c>
      <c r="BH71" s="285">
        <v>1.8027665796250065E-3</v>
      </c>
    </row>
    <row r="72" spans="1:60" x14ac:dyDescent="0.15">
      <c r="A72" s="168" t="s">
        <v>130</v>
      </c>
      <c r="B72" s="305">
        <v>0</v>
      </c>
      <c r="C72" s="305">
        <v>0</v>
      </c>
      <c r="D72" s="305">
        <v>0</v>
      </c>
      <c r="E72" s="305">
        <v>0</v>
      </c>
      <c r="F72" s="305">
        <v>0</v>
      </c>
      <c r="G72" s="305">
        <v>0</v>
      </c>
      <c r="H72" s="305">
        <v>0</v>
      </c>
      <c r="I72" s="305">
        <v>0</v>
      </c>
      <c r="J72" s="305">
        <v>0</v>
      </c>
      <c r="K72" s="305">
        <v>0</v>
      </c>
      <c r="L72" s="305">
        <v>0</v>
      </c>
      <c r="M72" s="305">
        <v>0</v>
      </c>
      <c r="N72" s="305">
        <v>0</v>
      </c>
      <c r="O72" s="305">
        <v>0</v>
      </c>
      <c r="P72" s="305">
        <v>0</v>
      </c>
      <c r="Q72" s="305">
        <v>0</v>
      </c>
      <c r="R72" s="305">
        <v>0</v>
      </c>
      <c r="S72" s="305">
        <v>0</v>
      </c>
      <c r="T72" s="305">
        <v>0</v>
      </c>
      <c r="U72" s="305">
        <v>0</v>
      </c>
      <c r="V72" s="305">
        <v>0</v>
      </c>
      <c r="W72" s="305">
        <v>0</v>
      </c>
      <c r="X72" s="305">
        <v>0</v>
      </c>
      <c r="Y72" s="305">
        <v>0</v>
      </c>
      <c r="Z72" s="305">
        <v>0</v>
      </c>
      <c r="AA72" s="305">
        <v>0</v>
      </c>
      <c r="AB72" s="305">
        <v>0</v>
      </c>
      <c r="AC72" s="305">
        <v>0</v>
      </c>
      <c r="AD72" s="305">
        <v>0</v>
      </c>
      <c r="AE72" s="305">
        <v>0</v>
      </c>
      <c r="AF72" s="305">
        <v>0</v>
      </c>
      <c r="AG72" s="305">
        <v>0</v>
      </c>
      <c r="AH72" s="305">
        <v>0</v>
      </c>
      <c r="AI72" s="305">
        <v>0</v>
      </c>
      <c r="AJ72" s="305">
        <v>0</v>
      </c>
      <c r="AK72" s="305">
        <v>0</v>
      </c>
      <c r="AL72" s="305">
        <v>0</v>
      </c>
      <c r="AM72" s="305">
        <v>0</v>
      </c>
      <c r="AN72" s="305">
        <v>0</v>
      </c>
      <c r="AO72" s="305">
        <v>0</v>
      </c>
      <c r="AP72" s="305">
        <v>0</v>
      </c>
      <c r="AQ72" s="305">
        <v>0</v>
      </c>
      <c r="AR72" s="305">
        <v>0</v>
      </c>
      <c r="AS72" s="305">
        <v>0</v>
      </c>
      <c r="AT72" s="305">
        <v>0</v>
      </c>
      <c r="AU72" s="305">
        <v>0</v>
      </c>
      <c r="AV72" s="305">
        <v>0</v>
      </c>
      <c r="AW72" s="305">
        <v>0</v>
      </c>
      <c r="AX72" s="305">
        <v>1.6774698795180711E-6</v>
      </c>
      <c r="AY72" s="305">
        <v>3.0031976047904166E-5</v>
      </c>
      <c r="AZ72" s="305">
        <v>4.6355357142857096E-5</v>
      </c>
      <c r="BA72" s="305">
        <v>4.4192556213017706E-4</v>
      </c>
      <c r="BB72" s="305">
        <v>6.1896599999999998E-4</v>
      </c>
      <c r="BC72" s="305">
        <v>7.8928315789473678E-4</v>
      </c>
      <c r="BD72" s="305">
        <v>1.5220056100862683E-3</v>
      </c>
      <c r="BE72" s="306">
        <v>1.5164145690696248E-3</v>
      </c>
      <c r="BF72" s="285">
        <v>-6.3956730233076797E-3</v>
      </c>
      <c r="BG72" s="285">
        <v>0</v>
      </c>
      <c r="BH72" s="285">
        <v>5.4253461573165137E-5</v>
      </c>
    </row>
    <row r="73" spans="1:60" x14ac:dyDescent="0.15">
      <c r="A73" s="168" t="s">
        <v>129</v>
      </c>
      <c r="B73" s="305">
        <v>0</v>
      </c>
      <c r="C73" s="305">
        <v>0</v>
      </c>
      <c r="D73" s="305">
        <v>0</v>
      </c>
      <c r="E73" s="305">
        <v>0</v>
      </c>
      <c r="F73" s="305">
        <v>0</v>
      </c>
      <c r="G73" s="305">
        <v>0</v>
      </c>
      <c r="H73" s="305">
        <v>0</v>
      </c>
      <c r="I73" s="305">
        <v>0</v>
      </c>
      <c r="J73" s="305">
        <v>0</v>
      </c>
      <c r="K73" s="305">
        <v>0</v>
      </c>
      <c r="L73" s="305">
        <v>0</v>
      </c>
      <c r="M73" s="305">
        <v>0</v>
      </c>
      <c r="N73" s="305">
        <v>0</v>
      </c>
      <c r="O73" s="305">
        <v>0</v>
      </c>
      <c r="P73" s="305">
        <v>0</v>
      </c>
      <c r="Q73" s="305">
        <v>0</v>
      </c>
      <c r="R73" s="305">
        <v>0</v>
      </c>
      <c r="S73" s="305">
        <v>0</v>
      </c>
      <c r="T73" s="305">
        <v>0</v>
      </c>
      <c r="U73" s="305">
        <v>0</v>
      </c>
      <c r="V73" s="305">
        <v>0</v>
      </c>
      <c r="W73" s="305">
        <v>0</v>
      </c>
      <c r="X73" s="305">
        <v>0</v>
      </c>
      <c r="Y73" s="305">
        <v>0</v>
      </c>
      <c r="Z73" s="305">
        <v>0</v>
      </c>
      <c r="AA73" s="305">
        <v>0</v>
      </c>
      <c r="AB73" s="305">
        <v>0</v>
      </c>
      <c r="AC73" s="305">
        <v>0</v>
      </c>
      <c r="AD73" s="305">
        <v>0</v>
      </c>
      <c r="AE73" s="305">
        <v>0</v>
      </c>
      <c r="AF73" s="305">
        <v>0</v>
      </c>
      <c r="AG73" s="305">
        <v>0</v>
      </c>
      <c r="AH73" s="305">
        <v>0</v>
      </c>
      <c r="AI73" s="305">
        <v>0</v>
      </c>
      <c r="AJ73" s="305">
        <v>0</v>
      </c>
      <c r="AK73" s="305">
        <v>0</v>
      </c>
      <c r="AL73" s="305">
        <v>0</v>
      </c>
      <c r="AM73" s="305">
        <v>0</v>
      </c>
      <c r="AN73" s="305">
        <v>0</v>
      </c>
      <c r="AO73" s="305">
        <v>0</v>
      </c>
      <c r="AP73" s="305">
        <v>0</v>
      </c>
      <c r="AQ73" s="305">
        <v>0</v>
      </c>
      <c r="AR73" s="305">
        <v>0</v>
      </c>
      <c r="AS73" s="305">
        <v>0</v>
      </c>
      <c r="AT73" s="305">
        <v>0</v>
      </c>
      <c r="AU73" s="305">
        <v>0</v>
      </c>
      <c r="AV73" s="305">
        <v>0</v>
      </c>
      <c r="AW73" s="305">
        <v>0</v>
      </c>
      <c r="AX73" s="305">
        <v>1.1060240963855412E-5</v>
      </c>
      <c r="AY73" s="305">
        <v>1.0994011976047893E-5</v>
      </c>
      <c r="AZ73" s="305">
        <v>3.3696428571428546E-5</v>
      </c>
      <c r="BA73" s="305">
        <v>3.7987455621301742E-5</v>
      </c>
      <c r="BB73" s="305">
        <v>1.4003999999999999E-4</v>
      </c>
      <c r="BC73" s="305">
        <v>1.4058105263157895E-4</v>
      </c>
      <c r="BD73" s="305">
        <v>1.4758026708769343E-4</v>
      </c>
      <c r="BE73" s="306">
        <v>1.8301669193580635E-3</v>
      </c>
      <c r="BF73" s="285">
        <v>11.367279849207174</v>
      </c>
      <c r="BG73" s="285">
        <v>0</v>
      </c>
      <c r="BH73" s="285">
        <v>6.5478723732383091E-5</v>
      </c>
    </row>
    <row r="74" spans="1:60" x14ac:dyDescent="0.15">
      <c r="A74" s="168" t="s">
        <v>128</v>
      </c>
      <c r="B74" s="305">
        <v>0</v>
      </c>
      <c r="C74" s="305">
        <v>0</v>
      </c>
      <c r="D74" s="305">
        <v>0</v>
      </c>
      <c r="E74" s="305">
        <v>0</v>
      </c>
      <c r="F74" s="305">
        <v>0</v>
      </c>
      <c r="G74" s="305">
        <v>0</v>
      </c>
      <c r="H74" s="305">
        <v>0</v>
      </c>
      <c r="I74" s="305">
        <v>0</v>
      </c>
      <c r="J74" s="305">
        <v>0</v>
      </c>
      <c r="K74" s="305">
        <v>0</v>
      </c>
      <c r="L74" s="305">
        <v>0</v>
      </c>
      <c r="M74" s="305">
        <v>0</v>
      </c>
      <c r="N74" s="305">
        <v>0</v>
      </c>
      <c r="O74" s="305">
        <v>0</v>
      </c>
      <c r="P74" s="305">
        <v>0</v>
      </c>
      <c r="Q74" s="305">
        <v>0</v>
      </c>
      <c r="R74" s="305">
        <v>0</v>
      </c>
      <c r="S74" s="305">
        <v>0</v>
      </c>
      <c r="T74" s="305">
        <v>0</v>
      </c>
      <c r="U74" s="305">
        <v>0</v>
      </c>
      <c r="V74" s="305">
        <v>0</v>
      </c>
      <c r="W74" s="305">
        <v>0</v>
      </c>
      <c r="X74" s="305">
        <v>0</v>
      </c>
      <c r="Y74" s="305">
        <v>0</v>
      </c>
      <c r="Z74" s="305">
        <v>0</v>
      </c>
      <c r="AA74" s="305">
        <v>0</v>
      </c>
      <c r="AB74" s="305">
        <v>0</v>
      </c>
      <c r="AC74" s="305">
        <v>0</v>
      </c>
      <c r="AD74" s="305">
        <v>0</v>
      </c>
      <c r="AE74" s="305">
        <v>0</v>
      </c>
      <c r="AF74" s="305">
        <v>0</v>
      </c>
      <c r="AG74" s="305">
        <v>0</v>
      </c>
      <c r="AH74" s="305">
        <v>0</v>
      </c>
      <c r="AI74" s="305">
        <v>0</v>
      </c>
      <c r="AJ74" s="305">
        <v>0</v>
      </c>
      <c r="AK74" s="305">
        <v>0</v>
      </c>
      <c r="AL74" s="305">
        <v>0</v>
      </c>
      <c r="AM74" s="305">
        <v>0</v>
      </c>
      <c r="AN74" s="305">
        <v>0</v>
      </c>
      <c r="AO74" s="305">
        <v>0</v>
      </c>
      <c r="AP74" s="305">
        <v>0</v>
      </c>
      <c r="AQ74" s="305">
        <v>0</v>
      </c>
      <c r="AR74" s="305">
        <v>0</v>
      </c>
      <c r="AS74" s="305">
        <v>0</v>
      </c>
      <c r="AT74" s="305">
        <v>0</v>
      </c>
      <c r="AU74" s="305">
        <v>0</v>
      </c>
      <c r="AV74" s="305">
        <v>1.0816167073170722E-3</v>
      </c>
      <c r="AW74" s="305">
        <v>1.0750614545454538E-3</v>
      </c>
      <c r="AX74" s="305">
        <v>1.0930743975903605E-3</v>
      </c>
      <c r="AY74" s="305">
        <v>1.1117694610778431E-3</v>
      </c>
      <c r="AZ74" s="305">
        <v>1.1051517857142846E-3</v>
      </c>
      <c r="BA74" s="305">
        <v>1.1154333727810641E-3</v>
      </c>
      <c r="BB74" s="305">
        <v>1.1088719999999999E-3</v>
      </c>
      <c r="BC74" s="305">
        <v>1.1023873684210526E-3</v>
      </c>
      <c r="BD74" s="305">
        <v>1.0983228512904547E-3</v>
      </c>
      <c r="BE74" s="306">
        <v>1.0942881959183674E-3</v>
      </c>
      <c r="BF74" s="285">
        <v>-6.3956730233075687E-3</v>
      </c>
      <c r="BG74" s="285">
        <v>0</v>
      </c>
      <c r="BH74" s="285">
        <v>3.915085214701566E-5</v>
      </c>
    </row>
    <row r="75" spans="1:60" x14ac:dyDescent="0.15">
      <c r="A75" s="168" t="s">
        <v>127</v>
      </c>
      <c r="B75" s="305">
        <v>0</v>
      </c>
      <c r="C75" s="305">
        <v>0</v>
      </c>
      <c r="D75" s="305">
        <v>0</v>
      </c>
      <c r="E75" s="305">
        <v>0</v>
      </c>
      <c r="F75" s="305">
        <v>0</v>
      </c>
      <c r="G75" s="305">
        <v>0</v>
      </c>
      <c r="H75" s="305">
        <v>0</v>
      </c>
      <c r="I75" s="305">
        <v>0</v>
      </c>
      <c r="J75" s="305">
        <v>0</v>
      </c>
      <c r="K75" s="305">
        <v>0</v>
      </c>
      <c r="L75" s="305">
        <v>0</v>
      </c>
      <c r="M75" s="305">
        <v>0</v>
      </c>
      <c r="N75" s="305">
        <v>0</v>
      </c>
      <c r="O75" s="305">
        <v>0</v>
      </c>
      <c r="P75" s="305">
        <v>0</v>
      </c>
      <c r="Q75" s="305">
        <v>0</v>
      </c>
      <c r="R75" s="305">
        <v>0</v>
      </c>
      <c r="S75" s="305">
        <v>0</v>
      </c>
      <c r="T75" s="305">
        <v>0</v>
      </c>
      <c r="U75" s="305">
        <v>0</v>
      </c>
      <c r="V75" s="305">
        <v>0</v>
      </c>
      <c r="W75" s="305">
        <v>0</v>
      </c>
      <c r="X75" s="305">
        <v>0</v>
      </c>
      <c r="Y75" s="305">
        <v>0</v>
      </c>
      <c r="Z75" s="305">
        <v>0</v>
      </c>
      <c r="AA75" s="305">
        <v>0</v>
      </c>
      <c r="AB75" s="305">
        <v>0</v>
      </c>
      <c r="AC75" s="305">
        <v>0</v>
      </c>
      <c r="AD75" s="305">
        <v>0</v>
      </c>
      <c r="AE75" s="305">
        <v>0</v>
      </c>
      <c r="AF75" s="305">
        <v>0</v>
      </c>
      <c r="AG75" s="305">
        <v>0</v>
      </c>
      <c r="AH75" s="305">
        <v>0</v>
      </c>
      <c r="AI75" s="305">
        <v>0</v>
      </c>
      <c r="AJ75" s="305">
        <v>0</v>
      </c>
      <c r="AK75" s="305">
        <v>0</v>
      </c>
      <c r="AL75" s="305">
        <v>0</v>
      </c>
      <c r="AM75" s="305">
        <v>0</v>
      </c>
      <c r="AN75" s="305">
        <v>0</v>
      </c>
      <c r="AO75" s="305">
        <v>0</v>
      </c>
      <c r="AP75" s="305">
        <v>0</v>
      </c>
      <c r="AQ75" s="305">
        <v>0</v>
      </c>
      <c r="AR75" s="305">
        <v>0</v>
      </c>
      <c r="AS75" s="305">
        <v>5.7873913043478227E-6</v>
      </c>
      <c r="AT75" s="305">
        <v>5.7516666666666627E-6</v>
      </c>
      <c r="AU75" s="305">
        <v>3.8381411042944762E-5</v>
      </c>
      <c r="AV75" s="305">
        <v>5.0303414634146309E-5</v>
      </c>
      <c r="AW75" s="305">
        <v>2.3772490909090889E-4</v>
      </c>
      <c r="AX75" s="305">
        <v>3.9148644578313217E-4</v>
      </c>
      <c r="AY75" s="305">
        <v>4.2034688622754452E-4</v>
      </c>
      <c r="AZ75" s="305">
        <v>4.17844821428571E-4</v>
      </c>
      <c r="BA75" s="305">
        <v>4.1537236686390488E-4</v>
      </c>
      <c r="BB75" s="305">
        <v>5.8532399999999991E-4</v>
      </c>
      <c r="BC75" s="305">
        <v>1.9143431578947366E-3</v>
      </c>
      <c r="BD75" s="305">
        <v>9.2527323508576811E-3</v>
      </c>
      <c r="BE75" s="306">
        <v>9.218742721813715E-3</v>
      </c>
      <c r="BF75" s="285">
        <v>-6.3956730233075687E-3</v>
      </c>
      <c r="BG75" s="285">
        <v>1.0924140574483792</v>
      </c>
      <c r="BH75" s="285">
        <v>3.2982319888793702E-4</v>
      </c>
    </row>
    <row r="76" spans="1:60" x14ac:dyDescent="0.15">
      <c r="A76" s="168" t="s">
        <v>126</v>
      </c>
      <c r="B76" s="305">
        <v>0</v>
      </c>
      <c r="C76" s="305">
        <v>0</v>
      </c>
      <c r="D76" s="305">
        <v>0</v>
      </c>
      <c r="E76" s="305">
        <v>0</v>
      </c>
      <c r="F76" s="305">
        <v>0</v>
      </c>
      <c r="G76" s="305">
        <v>0</v>
      </c>
      <c r="H76" s="305">
        <v>0</v>
      </c>
      <c r="I76" s="305">
        <v>0</v>
      </c>
      <c r="J76" s="305">
        <v>0</v>
      </c>
      <c r="K76" s="305">
        <v>0</v>
      </c>
      <c r="L76" s="305">
        <v>0</v>
      </c>
      <c r="M76" s="305">
        <v>0</v>
      </c>
      <c r="N76" s="305">
        <v>0</v>
      </c>
      <c r="O76" s="305">
        <v>0</v>
      </c>
      <c r="P76" s="305">
        <v>0</v>
      </c>
      <c r="Q76" s="305">
        <v>0</v>
      </c>
      <c r="R76" s="305">
        <v>0</v>
      </c>
      <c r="S76" s="305">
        <v>0</v>
      </c>
      <c r="T76" s="305">
        <v>0</v>
      </c>
      <c r="U76" s="305">
        <v>0</v>
      </c>
      <c r="V76" s="305">
        <v>0</v>
      </c>
      <c r="W76" s="305">
        <v>0</v>
      </c>
      <c r="X76" s="305">
        <v>0</v>
      </c>
      <c r="Y76" s="305">
        <v>0</v>
      </c>
      <c r="Z76" s="305">
        <v>0</v>
      </c>
      <c r="AA76" s="305">
        <v>0</v>
      </c>
      <c r="AB76" s="305">
        <v>0</v>
      </c>
      <c r="AC76" s="305">
        <v>0</v>
      </c>
      <c r="AD76" s="305">
        <v>0</v>
      </c>
      <c r="AE76" s="305">
        <v>0</v>
      </c>
      <c r="AF76" s="305">
        <v>0</v>
      </c>
      <c r="AG76" s="305">
        <v>0</v>
      </c>
      <c r="AH76" s="305">
        <v>0</v>
      </c>
      <c r="AI76" s="305">
        <v>0</v>
      </c>
      <c r="AJ76" s="305">
        <v>0</v>
      </c>
      <c r="AK76" s="305">
        <v>0</v>
      </c>
      <c r="AL76" s="305">
        <v>0</v>
      </c>
      <c r="AM76" s="305">
        <v>0</v>
      </c>
      <c r="AN76" s="305">
        <v>0</v>
      </c>
      <c r="AO76" s="305">
        <v>0</v>
      </c>
      <c r="AP76" s="305">
        <v>0</v>
      </c>
      <c r="AQ76" s="305">
        <v>0</v>
      </c>
      <c r="AR76" s="305">
        <v>0</v>
      </c>
      <c r="AS76" s="305">
        <v>0</v>
      </c>
      <c r="AT76" s="305">
        <v>6.0009999999999969E-5</v>
      </c>
      <c r="AU76" s="305">
        <v>1.7293693251533733E-4</v>
      </c>
      <c r="AV76" s="305">
        <v>1.9307853658536572E-4</v>
      </c>
      <c r="AW76" s="305">
        <v>2.2478945454545434E-4</v>
      </c>
      <c r="AX76" s="305">
        <v>8.0197807228915585E-4</v>
      </c>
      <c r="AY76" s="305">
        <v>2.9079986227544892E-3</v>
      </c>
      <c r="AZ76" s="305">
        <v>2.8842685714285683E-3</v>
      </c>
      <c r="BA76" s="305">
        <v>3.123571952662719E-3</v>
      </c>
      <c r="BB76" s="305">
        <v>7.1214389999999994E-3</v>
      </c>
      <c r="BC76" s="305">
        <v>1.1811279513694768E-2</v>
      </c>
      <c r="BD76" s="305">
        <v>3.7216452169912519E-2</v>
      </c>
      <c r="BE76" s="306">
        <v>4.9374069489100066E-2</v>
      </c>
      <c r="BF76" s="285">
        <v>0.32304840437482829</v>
      </c>
      <c r="BG76" s="285">
        <v>0.90217791167933648</v>
      </c>
      <c r="BH76" s="285">
        <v>1.766478795690524E-3</v>
      </c>
    </row>
    <row r="77" spans="1:60" x14ac:dyDescent="0.15">
      <c r="A77" s="168" t="s">
        <v>125</v>
      </c>
      <c r="B77" s="318">
        <v>0</v>
      </c>
      <c r="C77" s="318">
        <v>0</v>
      </c>
      <c r="D77" s="318">
        <v>0</v>
      </c>
      <c r="E77" s="318">
        <v>0</v>
      </c>
      <c r="F77" s="318">
        <v>0</v>
      </c>
      <c r="G77" s="318">
        <v>0</v>
      </c>
      <c r="H77" s="318">
        <v>0</v>
      </c>
      <c r="I77" s="318">
        <v>0</v>
      </c>
      <c r="J77" s="318">
        <v>0</v>
      </c>
      <c r="K77" s="318">
        <v>0</v>
      </c>
      <c r="L77" s="318">
        <v>0</v>
      </c>
      <c r="M77" s="318">
        <v>0</v>
      </c>
      <c r="N77" s="318">
        <v>0</v>
      </c>
      <c r="O77" s="318">
        <v>0</v>
      </c>
      <c r="P77" s="318">
        <v>0</v>
      </c>
      <c r="Q77" s="318">
        <v>0</v>
      </c>
      <c r="R77" s="318">
        <v>0</v>
      </c>
      <c r="S77" s="318">
        <v>0</v>
      </c>
      <c r="T77" s="318">
        <v>0</v>
      </c>
      <c r="U77" s="318">
        <v>0</v>
      </c>
      <c r="V77" s="318">
        <v>0</v>
      </c>
      <c r="W77" s="318">
        <v>0</v>
      </c>
      <c r="X77" s="318">
        <v>0</v>
      </c>
      <c r="Y77" s="318">
        <v>0</v>
      </c>
      <c r="Z77" s="318">
        <v>0</v>
      </c>
      <c r="AA77" s="318">
        <v>1.0000000000000001E-5</v>
      </c>
      <c r="AB77" s="318">
        <v>1.0000000000000001E-5</v>
      </c>
      <c r="AC77" s="318">
        <v>1.0000000000000001E-5</v>
      </c>
      <c r="AD77" s="318">
        <v>1.0000000000000001E-5</v>
      </c>
      <c r="AE77" s="318">
        <v>1.0000000000000001E-5</v>
      </c>
      <c r="AF77" s="318">
        <v>1.0000000000000001E-5</v>
      </c>
      <c r="AG77" s="318">
        <v>1.0000000000000001E-5</v>
      </c>
      <c r="AH77" s="318">
        <v>3.0000000000000001E-5</v>
      </c>
      <c r="AI77" s="318">
        <v>3.0000000000000001E-5</v>
      </c>
      <c r="AJ77" s="318">
        <v>3.0000000000000001E-5</v>
      </c>
      <c r="AK77" s="318">
        <v>6.0000000000000002E-5</v>
      </c>
      <c r="AL77" s="318">
        <v>7.9480519480519478E-5</v>
      </c>
      <c r="AM77" s="318">
        <v>7.896774193548388E-5</v>
      </c>
      <c r="AN77" s="318">
        <v>8.8269230769230756E-5</v>
      </c>
      <c r="AO77" s="318">
        <v>9.8426751592356666E-5</v>
      </c>
      <c r="AP77" s="318">
        <v>8.8120253164556948E-5</v>
      </c>
      <c r="AQ77" s="318">
        <v>9.718867924528299E-5</v>
      </c>
      <c r="AR77" s="318">
        <v>1.3483124999999997E-4</v>
      </c>
      <c r="AS77" s="318">
        <v>1.6155279503105583E-4</v>
      </c>
      <c r="AT77" s="318">
        <v>1.4449999999999991E-4</v>
      </c>
      <c r="AU77" s="318">
        <v>1.768276380368097E-4</v>
      </c>
      <c r="AV77" s="318">
        <v>1.8735969512195108E-4</v>
      </c>
      <c r="AW77" s="318">
        <v>2.0894795267745934E-4</v>
      </c>
      <c r="AX77" s="318">
        <v>2.999168674698793E-4</v>
      </c>
      <c r="AY77" s="318">
        <v>5.2636122754490971E-4</v>
      </c>
      <c r="AZ77" s="318">
        <v>2.9957946428571403E-3</v>
      </c>
      <c r="BA77" s="318">
        <v>9.6308520710059083E-3</v>
      </c>
      <c r="BB77" s="318">
        <v>1.4993324999999997E-2</v>
      </c>
      <c r="BC77" s="318">
        <v>2.4422065789473684E-2</v>
      </c>
      <c r="BD77" s="318">
        <v>3.2361131752364838E-2</v>
      </c>
      <c r="BE77" s="319">
        <v>3.9810291877695747E-2</v>
      </c>
      <c r="BF77" s="289">
        <v>0.22682732149845708</v>
      </c>
      <c r="BG77" s="289">
        <v>0.71797003854636099</v>
      </c>
      <c r="BH77" s="289">
        <v>1.4243111248450997E-3</v>
      </c>
    </row>
    <row r="78" spans="1:60" s="161" customFormat="1" x14ac:dyDescent="0.15">
      <c r="A78" s="163" t="s">
        <v>124</v>
      </c>
      <c r="B78" s="307">
        <v>0</v>
      </c>
      <c r="C78" s="307">
        <v>0</v>
      </c>
      <c r="D78" s="307">
        <v>0</v>
      </c>
      <c r="E78" s="307">
        <v>0</v>
      </c>
      <c r="F78" s="307">
        <v>0</v>
      </c>
      <c r="G78" s="307">
        <v>0</v>
      </c>
      <c r="H78" s="307">
        <v>0</v>
      </c>
      <c r="I78" s="307">
        <v>0</v>
      </c>
      <c r="J78" s="307">
        <v>0</v>
      </c>
      <c r="K78" s="307">
        <v>0</v>
      </c>
      <c r="L78" s="307">
        <v>0</v>
      </c>
      <c r="M78" s="307">
        <v>0</v>
      </c>
      <c r="N78" s="307">
        <v>0</v>
      </c>
      <c r="O78" s="307">
        <v>0</v>
      </c>
      <c r="P78" s="307">
        <v>0</v>
      </c>
      <c r="Q78" s="307">
        <v>0</v>
      </c>
      <c r="R78" s="307">
        <v>0</v>
      </c>
      <c r="S78" s="307">
        <v>0</v>
      </c>
      <c r="T78" s="307">
        <v>0</v>
      </c>
      <c r="U78" s="307">
        <v>0</v>
      </c>
      <c r="V78" s="307">
        <v>0</v>
      </c>
      <c r="W78" s="307">
        <v>0</v>
      </c>
      <c r="X78" s="307">
        <v>0</v>
      </c>
      <c r="Y78" s="307">
        <v>0</v>
      </c>
      <c r="Z78" s="307">
        <v>0</v>
      </c>
      <c r="AA78" s="307">
        <v>1.0000000000000001E-5</v>
      </c>
      <c r="AB78" s="307">
        <v>1.0000000000000001E-5</v>
      </c>
      <c r="AC78" s="307">
        <v>1.0000000000000001E-5</v>
      </c>
      <c r="AD78" s="307">
        <v>1.0000000000000001E-5</v>
      </c>
      <c r="AE78" s="307">
        <v>1.0000000000000001E-5</v>
      </c>
      <c r="AF78" s="307">
        <v>1.0000000000000001E-5</v>
      </c>
      <c r="AG78" s="307">
        <v>1.0000000000000001E-5</v>
      </c>
      <c r="AH78" s="307">
        <v>3.0000000000000001E-5</v>
      </c>
      <c r="AI78" s="307">
        <v>3.0000000000000001E-5</v>
      </c>
      <c r="AJ78" s="307">
        <v>3.8000000000000008E-4</v>
      </c>
      <c r="AK78" s="307">
        <v>4.2500000000000003E-4</v>
      </c>
      <c r="AL78" s="307">
        <v>5.1364285714285715E-4</v>
      </c>
      <c r="AM78" s="307">
        <v>4.8663870967741933E-4</v>
      </c>
      <c r="AN78" s="307">
        <v>4.7665384615384611E-4</v>
      </c>
      <c r="AO78" s="307">
        <v>6.5682802547770689E-4</v>
      </c>
      <c r="AP78" s="307">
        <v>8.8120253164556935E-4</v>
      </c>
      <c r="AQ78" s="307">
        <v>1.4000943396226412E-3</v>
      </c>
      <c r="AR78" s="307">
        <v>1.5787687499999991E-3</v>
      </c>
      <c r="AS78" s="307">
        <v>2.1819985714285704E-3</v>
      </c>
      <c r="AT78" s="307">
        <v>3.0738172222222206E-3</v>
      </c>
      <c r="AU78" s="307">
        <v>3.7560232822085866E-3</v>
      </c>
      <c r="AV78" s="307">
        <v>6.2534924999999957E-3</v>
      </c>
      <c r="AW78" s="307">
        <v>8.0389964981320006E-3</v>
      </c>
      <c r="AX78" s="307">
        <v>1.0163476626506017E-2</v>
      </c>
      <c r="AY78" s="307">
        <v>1.6423867455089808E-2</v>
      </c>
      <c r="AZ78" s="307">
        <v>2.2149299999999979E-2</v>
      </c>
      <c r="BA78" s="307">
        <v>3.4331986863905296E-2</v>
      </c>
      <c r="BB78" s="307">
        <v>4.5239238000000001E-2</v>
      </c>
      <c r="BC78" s="307">
        <v>6.9030550566326343E-2</v>
      </c>
      <c r="BD78" s="307">
        <v>0.12270526412413572</v>
      </c>
      <c r="BE78" s="307">
        <v>0.16523120749375708</v>
      </c>
      <c r="BF78" s="286">
        <v>0.34289068430235736</v>
      </c>
      <c r="BG78" s="286">
        <v>0.4458342735678098</v>
      </c>
      <c r="BH78" s="286">
        <v>5.9115529152098476E-3</v>
      </c>
    </row>
    <row r="79" spans="1:60" x14ac:dyDescent="0.15">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6"/>
      <c r="BF79" s="285"/>
      <c r="BG79" s="285"/>
      <c r="BH79" s="285"/>
    </row>
    <row r="80" spans="1:60" x14ac:dyDescent="0.15">
      <c r="A80" s="162" t="s">
        <v>123</v>
      </c>
      <c r="B80" s="305">
        <v>0</v>
      </c>
      <c r="C80" s="305">
        <v>0</v>
      </c>
      <c r="D80" s="305">
        <v>0</v>
      </c>
      <c r="E80" s="305">
        <v>0</v>
      </c>
      <c r="F80" s="305">
        <v>0</v>
      </c>
      <c r="G80" s="305">
        <v>0</v>
      </c>
      <c r="H80" s="305">
        <v>0</v>
      </c>
      <c r="I80" s="305">
        <v>0</v>
      </c>
      <c r="J80" s="305">
        <v>0</v>
      </c>
      <c r="K80" s="305">
        <v>0</v>
      </c>
      <c r="L80" s="305">
        <v>0</v>
      </c>
      <c r="M80" s="305">
        <v>0</v>
      </c>
      <c r="N80" s="305">
        <v>0</v>
      </c>
      <c r="O80" s="305">
        <v>0</v>
      </c>
      <c r="P80" s="305">
        <v>0</v>
      </c>
      <c r="Q80" s="305">
        <v>0</v>
      </c>
      <c r="R80" s="305">
        <v>0</v>
      </c>
      <c r="S80" s="305">
        <v>0</v>
      </c>
      <c r="T80" s="305">
        <v>0</v>
      </c>
      <c r="U80" s="305">
        <v>0</v>
      </c>
      <c r="V80" s="305">
        <v>0</v>
      </c>
      <c r="W80" s="305">
        <v>0</v>
      </c>
      <c r="X80" s="305">
        <v>0</v>
      </c>
      <c r="Y80" s="305">
        <v>0</v>
      </c>
      <c r="Z80" s="305">
        <v>0</v>
      </c>
      <c r="AA80" s="305">
        <v>0</v>
      </c>
      <c r="AB80" s="305">
        <v>0</v>
      </c>
      <c r="AC80" s="305">
        <v>0</v>
      </c>
      <c r="AD80" s="305">
        <v>0</v>
      </c>
      <c r="AE80" s="305">
        <v>0</v>
      </c>
      <c r="AF80" s="305">
        <v>0</v>
      </c>
      <c r="AG80" s="305">
        <v>0</v>
      </c>
      <c r="AH80" s="305">
        <v>0</v>
      </c>
      <c r="AI80" s="305">
        <v>0</v>
      </c>
      <c r="AJ80" s="305">
        <v>0</v>
      </c>
      <c r="AK80" s="305">
        <v>0</v>
      </c>
      <c r="AL80" s="305">
        <v>0</v>
      </c>
      <c r="AM80" s="305">
        <v>0</v>
      </c>
      <c r="AN80" s="305">
        <v>0</v>
      </c>
      <c r="AO80" s="305">
        <v>0</v>
      </c>
      <c r="AP80" s="305">
        <v>0</v>
      </c>
      <c r="AQ80" s="305">
        <v>0</v>
      </c>
      <c r="AR80" s="305">
        <v>0</v>
      </c>
      <c r="AS80" s="305">
        <v>0</v>
      </c>
      <c r="AT80" s="305">
        <v>0</v>
      </c>
      <c r="AU80" s="305">
        <v>8.5417177914110391E-5</v>
      </c>
      <c r="AV80" s="305">
        <v>1.6903467987804864E-4</v>
      </c>
      <c r="AW80" s="305">
        <v>2.4779521793275201E-4</v>
      </c>
      <c r="AX80" s="305">
        <v>2.6360240963855402E-4</v>
      </c>
      <c r="AY80" s="305">
        <v>5.5886227544910138E-4</v>
      </c>
      <c r="AZ80" s="305">
        <v>7.0124999999999929E-4</v>
      </c>
      <c r="BA80" s="305">
        <v>2.3905304368971366E-3</v>
      </c>
      <c r="BB80" s="305">
        <v>4.7069999999999994E-3</v>
      </c>
      <c r="BC80" s="305">
        <v>5.4847368421052619E-3</v>
      </c>
      <c r="BD80" s="305">
        <v>5.5714870954526822E-3</v>
      </c>
      <c r="BE80" s="306">
        <v>5.4000326530612239E-3</v>
      </c>
      <c r="BF80" s="285">
        <v>-3.3421710717073561E-2</v>
      </c>
      <c r="BG80" s="285">
        <v>0</v>
      </c>
      <c r="BH80" s="285">
        <v>1.9319945218967534E-4</v>
      </c>
    </row>
    <row r="81" spans="1:60" x14ac:dyDescent="0.15">
      <c r="A81" s="162" t="s">
        <v>122</v>
      </c>
      <c r="B81" s="305">
        <v>0</v>
      </c>
      <c r="C81" s="305">
        <v>0</v>
      </c>
      <c r="D81" s="305">
        <v>0</v>
      </c>
      <c r="E81" s="305">
        <v>0</v>
      </c>
      <c r="F81" s="305">
        <v>0</v>
      </c>
      <c r="G81" s="305">
        <v>0</v>
      </c>
      <c r="H81" s="305">
        <v>0</v>
      </c>
      <c r="I81" s="305">
        <v>0</v>
      </c>
      <c r="J81" s="305">
        <v>0</v>
      </c>
      <c r="K81" s="305">
        <v>0</v>
      </c>
      <c r="L81" s="305">
        <v>0</v>
      </c>
      <c r="M81" s="305">
        <v>0</v>
      </c>
      <c r="N81" s="305">
        <v>0</v>
      </c>
      <c r="O81" s="305">
        <v>0</v>
      </c>
      <c r="P81" s="305">
        <v>0</v>
      </c>
      <c r="Q81" s="305">
        <v>0</v>
      </c>
      <c r="R81" s="305">
        <v>0</v>
      </c>
      <c r="S81" s="305">
        <v>0</v>
      </c>
      <c r="T81" s="305">
        <v>0</v>
      </c>
      <c r="U81" s="305">
        <v>0</v>
      </c>
      <c r="V81" s="305">
        <v>0</v>
      </c>
      <c r="W81" s="305">
        <v>0</v>
      </c>
      <c r="X81" s="305">
        <v>0</v>
      </c>
      <c r="Y81" s="305">
        <v>0</v>
      </c>
      <c r="Z81" s="305">
        <v>0</v>
      </c>
      <c r="AA81" s="305">
        <v>0</v>
      </c>
      <c r="AB81" s="305">
        <v>0</v>
      </c>
      <c r="AC81" s="305">
        <v>0</v>
      </c>
      <c r="AD81" s="305">
        <v>0</v>
      </c>
      <c r="AE81" s="305">
        <v>0</v>
      </c>
      <c r="AF81" s="305">
        <v>0</v>
      </c>
      <c r="AG81" s="305">
        <v>0</v>
      </c>
      <c r="AH81" s="305">
        <v>0</v>
      </c>
      <c r="AI81" s="305">
        <v>0</v>
      </c>
      <c r="AJ81" s="305">
        <v>1.2E-4</v>
      </c>
      <c r="AK81" s="305">
        <v>8.0700000000000021E-4</v>
      </c>
      <c r="AL81" s="305">
        <v>1.7873181818181816E-3</v>
      </c>
      <c r="AM81" s="305">
        <v>2.1074516129032258E-3</v>
      </c>
      <c r="AN81" s="305">
        <v>2.8148076923076924E-3</v>
      </c>
      <c r="AO81" s="305">
        <v>4.9218297625940929E-3</v>
      </c>
      <c r="AP81" s="305">
        <v>4.9493670886075949E-3</v>
      </c>
      <c r="AQ81" s="305">
        <v>5.8319039451114911E-3</v>
      </c>
      <c r="AR81" s="305">
        <v>6.3460227272727236E-3</v>
      </c>
      <c r="AS81" s="305">
        <v>8.8503670242800619E-3</v>
      </c>
      <c r="AT81" s="305">
        <v>9.8164983164983118E-3</v>
      </c>
      <c r="AU81" s="305">
        <v>1.3463469046291124E-2</v>
      </c>
      <c r="AV81" s="305">
        <v>1.6227272727272715E-2</v>
      </c>
      <c r="AW81" s="305">
        <v>1.7065564738291995E-2</v>
      </c>
      <c r="AX81" s="305">
        <v>1.4765607886089804E-2</v>
      </c>
      <c r="AY81" s="305">
        <v>1.0697876973326066E-2</v>
      </c>
      <c r="AZ81" s="305">
        <v>1.7636396103896092E-2</v>
      </c>
      <c r="BA81" s="305">
        <v>2.3812802582033329E-2</v>
      </c>
      <c r="BB81" s="305">
        <v>2.4409090909090908E-2</v>
      </c>
      <c r="BC81" s="305">
        <v>3.1677299308878255E-2</v>
      </c>
      <c r="BD81" s="305">
        <v>5.7664328661460977E-2</v>
      </c>
      <c r="BE81" s="306">
        <v>8.6017266542980822E-2</v>
      </c>
      <c r="BF81" s="285">
        <v>0.48761372377459811</v>
      </c>
      <c r="BG81" s="285">
        <v>0.19369964410040619</v>
      </c>
      <c r="BH81" s="285">
        <v>3.0774793121919977E-3</v>
      </c>
    </row>
    <row r="82" spans="1:60" x14ac:dyDescent="0.15">
      <c r="A82" s="162" t="s">
        <v>121</v>
      </c>
      <c r="B82" s="305">
        <v>0</v>
      </c>
      <c r="C82" s="305">
        <v>0</v>
      </c>
      <c r="D82" s="305">
        <v>0</v>
      </c>
      <c r="E82" s="305">
        <v>0</v>
      </c>
      <c r="F82" s="305">
        <v>0</v>
      </c>
      <c r="G82" s="305">
        <v>0</v>
      </c>
      <c r="H82" s="305">
        <v>0</v>
      </c>
      <c r="I82" s="305">
        <v>0</v>
      </c>
      <c r="J82" s="305">
        <v>0</v>
      </c>
      <c r="K82" s="305">
        <v>0</v>
      </c>
      <c r="L82" s="305">
        <v>0</v>
      </c>
      <c r="M82" s="305">
        <v>0</v>
      </c>
      <c r="N82" s="305">
        <v>0</v>
      </c>
      <c r="O82" s="305">
        <v>0</v>
      </c>
      <c r="P82" s="305">
        <v>0</v>
      </c>
      <c r="Q82" s="305">
        <v>0</v>
      </c>
      <c r="R82" s="305">
        <v>0</v>
      </c>
      <c r="S82" s="305">
        <v>0</v>
      </c>
      <c r="T82" s="305">
        <v>0</v>
      </c>
      <c r="U82" s="305">
        <v>0</v>
      </c>
      <c r="V82" s="305">
        <v>0</v>
      </c>
      <c r="W82" s="305">
        <v>0</v>
      </c>
      <c r="X82" s="305">
        <v>0</v>
      </c>
      <c r="Y82" s="305">
        <v>0</v>
      </c>
      <c r="Z82" s="305">
        <v>0</v>
      </c>
      <c r="AA82" s="305">
        <v>0</v>
      </c>
      <c r="AB82" s="305">
        <v>0</v>
      </c>
      <c r="AC82" s="305">
        <v>0</v>
      </c>
      <c r="AD82" s="305">
        <v>0</v>
      </c>
      <c r="AE82" s="305">
        <v>0</v>
      </c>
      <c r="AF82" s="305">
        <v>0</v>
      </c>
      <c r="AG82" s="305">
        <v>0</v>
      </c>
      <c r="AH82" s="305">
        <v>0</v>
      </c>
      <c r="AI82" s="305">
        <v>0</v>
      </c>
      <c r="AJ82" s="305">
        <v>0</v>
      </c>
      <c r="AK82" s="305">
        <v>6.4000000000000005E-4</v>
      </c>
      <c r="AL82" s="305">
        <v>2.0446363636363635E-3</v>
      </c>
      <c r="AM82" s="305">
        <v>1.9149777126099706E-3</v>
      </c>
      <c r="AN82" s="305">
        <v>1.9899906759906758E-3</v>
      </c>
      <c r="AO82" s="305">
        <v>1.9393092067168498E-3</v>
      </c>
      <c r="AP82" s="305">
        <v>1.9986933256616801E-3</v>
      </c>
      <c r="AQ82" s="305">
        <v>1.763839908519153E-3</v>
      </c>
      <c r="AR82" s="305">
        <v>2.6679471590909079E-3</v>
      </c>
      <c r="AS82" s="305">
        <v>2.8347859966120817E-3</v>
      </c>
      <c r="AT82" s="305">
        <v>3.6946762065095378E-3</v>
      </c>
      <c r="AU82" s="305">
        <v>6.1847763524818695E-3</v>
      </c>
      <c r="AV82" s="305">
        <v>6.4586618625277125E-3</v>
      </c>
      <c r="AW82" s="305">
        <v>6.7514846225895254E-3</v>
      </c>
      <c r="AX82" s="305">
        <v>1.1198503285870747E-2</v>
      </c>
      <c r="AY82" s="305">
        <v>1.7626158954817624E-2</v>
      </c>
      <c r="AZ82" s="305">
        <v>2.2996446428571404E-2</v>
      </c>
      <c r="BA82" s="305">
        <v>3.0795550295857954E-2</v>
      </c>
      <c r="BB82" s="305">
        <v>3.1051800000000004E-2</v>
      </c>
      <c r="BC82" s="305">
        <v>4.2865929473684228E-2</v>
      </c>
      <c r="BD82" s="305">
        <v>5.5988114510446559E-2</v>
      </c>
      <c r="BE82" s="306">
        <v>6.191515086721458E-2</v>
      </c>
      <c r="BF82" s="285">
        <v>0.1028409212962782</v>
      </c>
      <c r="BG82" s="285">
        <v>0.31235686026908227</v>
      </c>
      <c r="BH82" s="285">
        <v>2.2151668329275448E-3</v>
      </c>
    </row>
    <row r="83" spans="1:60" x14ac:dyDescent="0.15">
      <c r="A83" s="162" t="s">
        <v>120</v>
      </c>
      <c r="B83" s="305">
        <v>0</v>
      </c>
      <c r="C83" s="305">
        <v>0</v>
      </c>
      <c r="D83" s="305">
        <v>0</v>
      </c>
      <c r="E83" s="305">
        <v>0</v>
      </c>
      <c r="F83" s="305">
        <v>0</v>
      </c>
      <c r="G83" s="305">
        <v>0</v>
      </c>
      <c r="H83" s="305">
        <v>0</v>
      </c>
      <c r="I83" s="305">
        <v>0</v>
      </c>
      <c r="J83" s="305">
        <v>0</v>
      </c>
      <c r="K83" s="305">
        <v>0</v>
      </c>
      <c r="L83" s="305">
        <v>0</v>
      </c>
      <c r="M83" s="305">
        <v>0</v>
      </c>
      <c r="N83" s="305">
        <v>0</v>
      </c>
      <c r="O83" s="305">
        <v>0</v>
      </c>
      <c r="P83" s="305">
        <v>0</v>
      </c>
      <c r="Q83" s="305">
        <v>0</v>
      </c>
      <c r="R83" s="305">
        <v>0</v>
      </c>
      <c r="S83" s="305">
        <v>0</v>
      </c>
      <c r="T83" s="305">
        <v>0</v>
      </c>
      <c r="U83" s="305">
        <v>0</v>
      </c>
      <c r="V83" s="305">
        <v>0</v>
      </c>
      <c r="W83" s="305">
        <v>0</v>
      </c>
      <c r="X83" s="305">
        <v>0</v>
      </c>
      <c r="Y83" s="305">
        <v>0</v>
      </c>
      <c r="Z83" s="305">
        <v>0</v>
      </c>
      <c r="AA83" s="305">
        <v>0</v>
      </c>
      <c r="AB83" s="305">
        <v>0</v>
      </c>
      <c r="AC83" s="305">
        <v>0</v>
      </c>
      <c r="AD83" s="305">
        <v>0</v>
      </c>
      <c r="AE83" s="305">
        <v>0</v>
      </c>
      <c r="AF83" s="305">
        <v>0</v>
      </c>
      <c r="AG83" s="305">
        <v>5.9999999999999995E-4</v>
      </c>
      <c r="AH83" s="305">
        <v>1.4600000000000001E-3</v>
      </c>
      <c r="AI83" s="305">
        <v>2.31E-3</v>
      </c>
      <c r="AJ83" s="305">
        <v>1.9700000000000004E-3</v>
      </c>
      <c r="AK83" s="305">
        <v>4.8680000000000017E-3</v>
      </c>
      <c r="AL83" s="305">
        <v>4.3108246753246751E-3</v>
      </c>
      <c r="AM83" s="305">
        <v>4.6660064516129036E-3</v>
      </c>
      <c r="AN83" s="305">
        <v>4.2006346153846148E-3</v>
      </c>
      <c r="AO83" s="305">
        <v>3.9896942675159228E-3</v>
      </c>
      <c r="AP83" s="305">
        <v>4.399234177215188E-3</v>
      </c>
      <c r="AQ83" s="305">
        <v>4.1964339622641506E-3</v>
      </c>
      <c r="AR83" s="305">
        <v>4.4236124999999984E-3</v>
      </c>
      <c r="AS83" s="305">
        <v>4.74014906832298E-3</v>
      </c>
      <c r="AT83" s="305">
        <v>4.7448888888888879E-3</v>
      </c>
      <c r="AU83" s="305">
        <v>4.298079754601225E-3</v>
      </c>
      <c r="AV83" s="305">
        <v>4.9379817073170696E-3</v>
      </c>
      <c r="AW83" s="305">
        <v>5.0591999999999972E-3</v>
      </c>
      <c r="AX83" s="305">
        <v>6.9836204819277055E-3</v>
      </c>
      <c r="AY83" s="305">
        <v>2.4013670658682616E-2</v>
      </c>
      <c r="AZ83" s="305">
        <v>5.6809446428571386E-2</v>
      </c>
      <c r="BA83" s="305">
        <v>7.1704491124260278E-2</v>
      </c>
      <c r="BB83" s="305">
        <v>9.5303054927189101E-2</v>
      </c>
      <c r="BC83" s="305">
        <v>0.10216635040663261</v>
      </c>
      <c r="BD83" s="305">
        <v>0.10708453289430199</v>
      </c>
      <c r="BE83" s="306">
        <v>0.11188287913710213</v>
      </c>
      <c r="BF83" s="285">
        <v>4.1954287839407467E-2</v>
      </c>
      <c r="BG83" s="285">
        <v>0.36568352391983638</v>
      </c>
      <c r="BH83" s="285">
        <v>4.0028852318954146E-3</v>
      </c>
    </row>
    <row r="84" spans="1:60" x14ac:dyDescent="0.15">
      <c r="A84" s="162" t="s">
        <v>119</v>
      </c>
      <c r="B84" s="305">
        <v>0</v>
      </c>
      <c r="C84" s="305">
        <v>0</v>
      </c>
      <c r="D84" s="305">
        <v>0</v>
      </c>
      <c r="E84" s="305">
        <v>0</v>
      </c>
      <c r="F84" s="305">
        <v>0</v>
      </c>
      <c r="G84" s="305">
        <v>0</v>
      </c>
      <c r="H84" s="305">
        <v>1.2600000000000001E-3</v>
      </c>
      <c r="I84" s="305">
        <v>1.2700000000000003E-3</v>
      </c>
      <c r="J84" s="305">
        <v>1.32E-3</v>
      </c>
      <c r="K84" s="305">
        <v>1.3600000000000001E-3</v>
      </c>
      <c r="L84" s="305">
        <v>1.33E-3</v>
      </c>
      <c r="M84" s="305">
        <v>1.4599999999999999E-3</v>
      </c>
      <c r="N84" s="305">
        <v>1.49E-3</v>
      </c>
      <c r="O84" s="305">
        <v>1.5499999999999999E-3</v>
      </c>
      <c r="P84" s="305">
        <v>1.6100000000000003E-3</v>
      </c>
      <c r="Q84" s="305">
        <v>1.6700000000000003E-3</v>
      </c>
      <c r="R84" s="305">
        <v>1.7700000000000001E-3</v>
      </c>
      <c r="S84" s="305">
        <v>1.9499999999999999E-3</v>
      </c>
      <c r="T84" s="305">
        <v>1.8900000000000002E-3</v>
      </c>
      <c r="U84" s="305">
        <v>1.9200000000000003E-3</v>
      </c>
      <c r="V84" s="305">
        <v>2.2700000000000003E-3</v>
      </c>
      <c r="W84" s="305">
        <v>6.1700000000000001E-3</v>
      </c>
      <c r="X84" s="305">
        <v>6.1499999999999992E-3</v>
      </c>
      <c r="Y84" s="305">
        <v>5.8300000000000001E-3</v>
      </c>
      <c r="Z84" s="305">
        <v>5.7399999999999994E-3</v>
      </c>
      <c r="AA84" s="305">
        <v>7.1300000000000001E-3</v>
      </c>
      <c r="AB84" s="305">
        <v>7.1600000000000006E-3</v>
      </c>
      <c r="AC84" s="305">
        <v>7.0899999999999999E-3</v>
      </c>
      <c r="AD84" s="305">
        <v>6.980000000000001E-3</v>
      </c>
      <c r="AE84" s="305">
        <v>5.8600000000000006E-3</v>
      </c>
      <c r="AF84" s="305">
        <v>7.3000000000000001E-3</v>
      </c>
      <c r="AG84" s="305">
        <v>8.940930879110345E-3</v>
      </c>
      <c r="AH84" s="305">
        <v>9.1209308791103446E-3</v>
      </c>
      <c r="AI84" s="305">
        <v>1.146501965295753E-2</v>
      </c>
      <c r="AJ84" s="305">
        <v>1.1321861758220688E-2</v>
      </c>
      <c r="AK84" s="305">
        <v>1.4998631578947368E-2</v>
      </c>
      <c r="AL84" s="305">
        <v>1.5854641209793047E-2</v>
      </c>
      <c r="AM84" s="305">
        <v>1.4701296193576626E-2</v>
      </c>
      <c r="AN84" s="305">
        <v>1.8610557115412672E-2</v>
      </c>
      <c r="AO84" s="305">
        <v>2.1279873439759966E-2</v>
      </c>
      <c r="AP84" s="305">
        <v>2.0875775127129438E-2</v>
      </c>
      <c r="AQ84" s="305">
        <v>2.2158797546990853E-2</v>
      </c>
      <c r="AR84" s="305">
        <v>2.1285783456385612E-2</v>
      </c>
      <c r="AS84" s="305">
        <v>2.2385925986777765E-2</v>
      </c>
      <c r="AT84" s="305">
        <v>2.5849454900251447E-2</v>
      </c>
      <c r="AU84" s="305">
        <v>2.8812039455439462E-2</v>
      </c>
      <c r="AV84" s="305">
        <v>2.9363549176189972E-2</v>
      </c>
      <c r="AW84" s="305">
        <v>3.2345015310809411E-2</v>
      </c>
      <c r="AX84" s="305">
        <v>3.6763064949557299E-2</v>
      </c>
      <c r="AY84" s="305">
        <v>4.9144370819919944E-2</v>
      </c>
      <c r="AZ84" s="305">
        <v>6.758027454791965E-2</v>
      </c>
      <c r="BA84" s="305">
        <v>6.9442299391082596E-2</v>
      </c>
      <c r="BB84" s="305">
        <v>7.1037366421624185E-2</v>
      </c>
      <c r="BC84" s="305">
        <v>7.7759945682951331E-2</v>
      </c>
      <c r="BD84" s="305">
        <v>9.1575602140104961E-2</v>
      </c>
      <c r="BE84" s="306">
        <v>8.7985894406751433E-2</v>
      </c>
      <c r="BF84" s="285">
        <v>-4.1824528176089837E-2</v>
      </c>
      <c r="BG84" s="285">
        <v>0.13483530767164953</v>
      </c>
      <c r="BH84" s="285">
        <v>3.1479118168232802E-3</v>
      </c>
    </row>
    <row r="85" spans="1:60" x14ac:dyDescent="0.15">
      <c r="A85" s="162" t="s">
        <v>118</v>
      </c>
      <c r="B85" s="305">
        <v>0</v>
      </c>
      <c r="C85" s="305">
        <v>0</v>
      </c>
      <c r="D85" s="305">
        <v>0</v>
      </c>
      <c r="E85" s="305">
        <v>0</v>
      </c>
      <c r="F85" s="305">
        <v>0</v>
      </c>
      <c r="G85" s="305">
        <v>0</v>
      </c>
      <c r="H85" s="305">
        <v>0</v>
      </c>
      <c r="I85" s="305">
        <v>0</v>
      </c>
      <c r="J85" s="305">
        <v>0</v>
      </c>
      <c r="K85" s="305">
        <v>0</v>
      </c>
      <c r="L85" s="305">
        <v>0</v>
      </c>
      <c r="M85" s="305">
        <v>0</v>
      </c>
      <c r="N85" s="305">
        <v>0</v>
      </c>
      <c r="O85" s="305">
        <v>0</v>
      </c>
      <c r="P85" s="305">
        <v>0</v>
      </c>
      <c r="Q85" s="305">
        <v>0</v>
      </c>
      <c r="R85" s="305">
        <v>0</v>
      </c>
      <c r="S85" s="305">
        <v>0</v>
      </c>
      <c r="T85" s="305">
        <v>0</v>
      </c>
      <c r="U85" s="305">
        <v>0</v>
      </c>
      <c r="V85" s="305">
        <v>0</v>
      </c>
      <c r="W85" s="305">
        <v>0</v>
      </c>
      <c r="X85" s="305">
        <v>0</v>
      </c>
      <c r="Y85" s="305">
        <v>0</v>
      </c>
      <c r="Z85" s="305">
        <v>0</v>
      </c>
      <c r="AA85" s="305">
        <v>3.0000000000000001E-5</v>
      </c>
      <c r="AB85" s="305">
        <v>8.0000000000000007E-5</v>
      </c>
      <c r="AC85" s="305">
        <v>8.0000000000000007E-5</v>
      </c>
      <c r="AD85" s="305">
        <v>8.0000000000000007E-5</v>
      </c>
      <c r="AE85" s="305">
        <v>9.0000000000000006E-5</v>
      </c>
      <c r="AF85" s="305">
        <v>9.0000000000000006E-5</v>
      </c>
      <c r="AG85" s="305">
        <v>7.0000000000000007E-5</v>
      </c>
      <c r="AH85" s="305">
        <v>7.0000000000000007E-5</v>
      </c>
      <c r="AI85" s="305">
        <v>7.0000000000000007E-5</v>
      </c>
      <c r="AJ85" s="305">
        <v>7.0000000000000007E-5</v>
      </c>
      <c r="AK85" s="305">
        <v>7.0000000000000007E-5</v>
      </c>
      <c r="AL85" s="305">
        <v>7.0022337666482897E-5</v>
      </c>
      <c r="AM85" s="305">
        <v>7.3094515993710489E-5</v>
      </c>
      <c r="AN85" s="305">
        <v>7.4410961572367399E-5</v>
      </c>
      <c r="AO85" s="305">
        <v>7.6344076262348012E-5</v>
      </c>
      <c r="AP85" s="305">
        <v>8.9630886251413342E-5</v>
      </c>
      <c r="AQ85" s="305">
        <v>6.270469245430994E-3</v>
      </c>
      <c r="AR85" s="305">
        <v>8.4615693855900269E-4</v>
      </c>
      <c r="AS85" s="305">
        <v>8.819167069994509E-4</v>
      </c>
      <c r="AT85" s="305">
        <v>8.4327555541031842E-4</v>
      </c>
      <c r="AU85" s="305">
        <v>7.5579184457342163E-4</v>
      </c>
      <c r="AV85" s="305">
        <v>8.0785865863733733E-4</v>
      </c>
      <c r="AW85" s="305">
        <v>8.6294781860856914E-4</v>
      </c>
      <c r="AX85" s="305">
        <v>9.3593602417878989E-4</v>
      </c>
      <c r="AY85" s="305">
        <v>1.0113483236427142E-3</v>
      </c>
      <c r="AZ85" s="305">
        <v>7.0761589133939507E-4</v>
      </c>
      <c r="BA85" s="305">
        <v>8.6473064601484055E-4</v>
      </c>
      <c r="BB85" s="305">
        <v>9.2897999249196049E-4</v>
      </c>
      <c r="BC85" s="305">
        <v>1.1430291241606443E-3</v>
      </c>
      <c r="BD85" s="305">
        <v>1.1390172951071089E-3</v>
      </c>
      <c r="BE85" s="306">
        <v>1.1363557914820985E-3</v>
      </c>
      <c r="BF85" s="285">
        <v>-5.0625226625331532E-3</v>
      </c>
      <c r="BG85" s="285">
        <v>3.0519183449155163E-2</v>
      </c>
      <c r="BH85" s="285">
        <v>4.0655923864173209E-5</v>
      </c>
    </row>
    <row r="86" spans="1:60" x14ac:dyDescent="0.15">
      <c r="A86" s="162" t="s">
        <v>117</v>
      </c>
      <c r="B86" s="305">
        <v>0</v>
      </c>
      <c r="C86" s="305">
        <v>0</v>
      </c>
      <c r="D86" s="305">
        <v>0</v>
      </c>
      <c r="E86" s="305">
        <v>0</v>
      </c>
      <c r="F86" s="305">
        <v>0</v>
      </c>
      <c r="G86" s="305">
        <v>0</v>
      </c>
      <c r="H86" s="305">
        <v>3.7999999999999997E-4</v>
      </c>
      <c r="I86" s="305">
        <v>3.7999999999999997E-4</v>
      </c>
      <c r="J86" s="305">
        <v>3.7999999999999997E-4</v>
      </c>
      <c r="K86" s="305">
        <v>3.9000000000000005E-4</v>
      </c>
      <c r="L86" s="305">
        <v>3.9000000000000005E-4</v>
      </c>
      <c r="M86" s="305">
        <v>3.9000000000000005E-4</v>
      </c>
      <c r="N86" s="305">
        <v>4.0000000000000002E-4</v>
      </c>
      <c r="O86" s="305">
        <v>4.0000000000000002E-4</v>
      </c>
      <c r="P86" s="305">
        <v>4.0000000000000002E-4</v>
      </c>
      <c r="Q86" s="305">
        <v>4.0000000000000002E-4</v>
      </c>
      <c r="R86" s="305">
        <v>4.0999999999999999E-4</v>
      </c>
      <c r="S86" s="305">
        <v>4.0999999999999999E-4</v>
      </c>
      <c r="T86" s="305">
        <v>4.0999999999999999E-4</v>
      </c>
      <c r="U86" s="305">
        <v>4.2000000000000002E-4</v>
      </c>
      <c r="V86" s="305">
        <v>4.2000000000000002E-4</v>
      </c>
      <c r="W86" s="305">
        <v>4.2000000000000002E-4</v>
      </c>
      <c r="X86" s="305">
        <v>4.3000000000000004E-4</v>
      </c>
      <c r="Y86" s="305">
        <v>4.3000000000000004E-4</v>
      </c>
      <c r="Z86" s="305">
        <v>4.3000000000000004E-4</v>
      </c>
      <c r="AA86" s="305">
        <v>9.2000000000000003E-4</v>
      </c>
      <c r="AB86" s="305">
        <v>1E-3</v>
      </c>
      <c r="AC86" s="305">
        <v>1.0499999999999999E-3</v>
      </c>
      <c r="AD86" s="305">
        <v>1.1100000000000001E-3</v>
      </c>
      <c r="AE86" s="305">
        <v>1.1839999999999999E-3</v>
      </c>
      <c r="AF86" s="305">
        <v>1.2029999999999999E-3</v>
      </c>
      <c r="AG86" s="305">
        <v>1.3410000000000002E-3</v>
      </c>
      <c r="AH86" s="305">
        <v>1.3520000000000001E-3</v>
      </c>
      <c r="AI86" s="305">
        <v>1.4060000000000001E-3</v>
      </c>
      <c r="AJ86" s="305">
        <v>1.4579999999999999E-3</v>
      </c>
      <c r="AK86" s="305">
        <v>1.6534100000262265E-3</v>
      </c>
      <c r="AL86" s="305">
        <v>1.7368281818097432E-3</v>
      </c>
      <c r="AM86" s="305">
        <v>1.8310842578803605E-3</v>
      </c>
      <c r="AN86" s="305">
        <v>1.7210048076829539E-3</v>
      </c>
      <c r="AO86" s="305">
        <v>2.599748075057441E-3</v>
      </c>
      <c r="AP86" s="305">
        <v>2.7167416689977976E-3</v>
      </c>
      <c r="AQ86" s="305">
        <v>2.7958467894857422E-3</v>
      </c>
      <c r="AR86" s="305">
        <v>2.7589561267148729E-3</v>
      </c>
      <c r="AS86" s="305">
        <v>2.6984323591650442E-3</v>
      </c>
      <c r="AT86" s="305">
        <v>2.4048766674114254E-3</v>
      </c>
      <c r="AU86" s="305">
        <v>2.6265640875574496E-3</v>
      </c>
      <c r="AV86" s="305">
        <v>2.9174487795422797E-3</v>
      </c>
      <c r="AW86" s="305">
        <v>3.3213303409925137E-3</v>
      </c>
      <c r="AX86" s="305">
        <v>4.0210904612103891E-3</v>
      </c>
      <c r="AY86" s="305">
        <v>4.212750301115252E-3</v>
      </c>
      <c r="AZ86" s="305">
        <v>5.7840785976250786E-3</v>
      </c>
      <c r="BA86" s="305">
        <v>6.5455626102908608E-3</v>
      </c>
      <c r="BB86" s="305">
        <v>7.706352662095811E-3</v>
      </c>
      <c r="BC86" s="305">
        <v>9.0837156503466542E-3</v>
      </c>
      <c r="BD86" s="305">
        <v>9.3141750349165393E-3</v>
      </c>
      <c r="BE86" s="306">
        <v>1.0073834365966147E-2</v>
      </c>
      <c r="BF86" s="285">
        <v>7.8604405724938875E-2</v>
      </c>
      <c r="BG86" s="285">
        <v>0.14499913512333373</v>
      </c>
      <c r="BH86" s="285">
        <v>3.6041620597439722E-4</v>
      </c>
    </row>
    <row r="87" spans="1:60" x14ac:dyDescent="0.15">
      <c r="A87" s="162" t="s">
        <v>116</v>
      </c>
      <c r="B87" s="305">
        <v>0</v>
      </c>
      <c r="C87" s="305">
        <v>0</v>
      </c>
      <c r="D87" s="305">
        <v>0</v>
      </c>
      <c r="E87" s="305">
        <v>0</v>
      </c>
      <c r="F87" s="305">
        <v>0</v>
      </c>
      <c r="G87" s="305">
        <v>0</v>
      </c>
      <c r="H87" s="305">
        <v>0</v>
      </c>
      <c r="I87" s="305">
        <v>0</v>
      </c>
      <c r="J87" s="305">
        <v>0</v>
      </c>
      <c r="K87" s="305">
        <v>0</v>
      </c>
      <c r="L87" s="305">
        <v>0</v>
      </c>
      <c r="M87" s="305">
        <v>0</v>
      </c>
      <c r="N87" s="305">
        <v>0</v>
      </c>
      <c r="O87" s="305">
        <v>0</v>
      </c>
      <c r="P87" s="305">
        <v>0</v>
      </c>
      <c r="Q87" s="305">
        <v>0</v>
      </c>
      <c r="R87" s="305">
        <v>0</v>
      </c>
      <c r="S87" s="305">
        <v>0</v>
      </c>
      <c r="T87" s="305">
        <v>0</v>
      </c>
      <c r="U87" s="305">
        <v>0</v>
      </c>
      <c r="V87" s="305">
        <v>0</v>
      </c>
      <c r="W87" s="305">
        <v>0</v>
      </c>
      <c r="X87" s="305">
        <v>0</v>
      </c>
      <c r="Y87" s="305">
        <v>0</v>
      </c>
      <c r="Z87" s="305">
        <v>0</v>
      </c>
      <c r="AA87" s="305">
        <v>0</v>
      </c>
      <c r="AB87" s="305">
        <v>0</v>
      </c>
      <c r="AC87" s="305">
        <v>0</v>
      </c>
      <c r="AD87" s="305">
        <v>0</v>
      </c>
      <c r="AE87" s="305">
        <v>0</v>
      </c>
      <c r="AF87" s="305">
        <v>0</v>
      </c>
      <c r="AG87" s="305">
        <v>0</v>
      </c>
      <c r="AH87" s="305">
        <v>0</v>
      </c>
      <c r="AI87" s="305">
        <v>0</v>
      </c>
      <c r="AJ87" s="305">
        <v>0</v>
      </c>
      <c r="AK87" s="305">
        <v>2.3000000000000001E-4</v>
      </c>
      <c r="AL87" s="305">
        <v>2.3844155844155845E-4</v>
      </c>
      <c r="AM87" s="305">
        <v>2.961290322580645E-4</v>
      </c>
      <c r="AN87" s="305">
        <v>3.2677269230769226E-4</v>
      </c>
      <c r="AO87" s="305">
        <v>4.3963624203821638E-4</v>
      </c>
      <c r="AP87" s="305">
        <v>4.2518506329113911E-4</v>
      </c>
      <c r="AQ87" s="305">
        <v>3.9167037735849037E-4</v>
      </c>
      <c r="AR87" s="305">
        <v>4.4463712499999983E-4</v>
      </c>
      <c r="AS87" s="305">
        <v>4.1141795031055884E-4</v>
      </c>
      <c r="AT87" s="305">
        <v>9.6416444444444381E-4</v>
      </c>
      <c r="AU87" s="305">
        <v>1.3714138573619626E-3</v>
      </c>
      <c r="AV87" s="305">
        <v>1.1019894969512187E-3</v>
      </c>
      <c r="AW87" s="305">
        <v>1.9401880460772091E-3</v>
      </c>
      <c r="AX87" s="305">
        <v>3.5045732981927682E-3</v>
      </c>
      <c r="AY87" s="305">
        <v>5.0319111826347259E-3</v>
      </c>
      <c r="AZ87" s="305">
        <v>4.7469593303571386E-3</v>
      </c>
      <c r="BA87" s="305">
        <v>5.3526096307854373E-3</v>
      </c>
      <c r="BB87" s="305">
        <v>5.3117797499999996E-3</v>
      </c>
      <c r="BC87" s="305">
        <v>5.6818719736842112E-3</v>
      </c>
      <c r="BD87" s="305">
        <v>6.0745500368701352E-3</v>
      </c>
      <c r="BE87" s="306">
        <v>6.0353906757761441E-3</v>
      </c>
      <c r="BF87" s="285">
        <v>-9.1610899926126699E-3</v>
      </c>
      <c r="BG87" s="285">
        <v>0.20208810631244489</v>
      </c>
      <c r="BH87" s="285">
        <v>2.1593094842669376E-4</v>
      </c>
    </row>
    <row r="88" spans="1:60" x14ac:dyDescent="0.15">
      <c r="A88" s="162" t="s">
        <v>115</v>
      </c>
      <c r="B88" s="305">
        <v>0</v>
      </c>
      <c r="C88" s="305">
        <v>0</v>
      </c>
      <c r="D88" s="305">
        <v>0</v>
      </c>
      <c r="E88" s="305">
        <v>0</v>
      </c>
      <c r="F88" s="305">
        <v>0</v>
      </c>
      <c r="G88" s="305">
        <v>0</v>
      </c>
      <c r="H88" s="305">
        <v>0</v>
      </c>
      <c r="I88" s="305">
        <v>0</v>
      </c>
      <c r="J88" s="305">
        <v>0</v>
      </c>
      <c r="K88" s="305">
        <v>0</v>
      </c>
      <c r="L88" s="305">
        <v>0</v>
      </c>
      <c r="M88" s="305">
        <v>0</v>
      </c>
      <c r="N88" s="305">
        <v>0</v>
      </c>
      <c r="O88" s="305">
        <v>0</v>
      </c>
      <c r="P88" s="305">
        <v>0</v>
      </c>
      <c r="Q88" s="305">
        <v>0</v>
      </c>
      <c r="R88" s="305">
        <v>0</v>
      </c>
      <c r="S88" s="305">
        <v>0</v>
      </c>
      <c r="T88" s="305">
        <v>0</v>
      </c>
      <c r="U88" s="305">
        <v>0</v>
      </c>
      <c r="V88" s="305">
        <v>0</v>
      </c>
      <c r="W88" s="305">
        <v>0</v>
      </c>
      <c r="X88" s="305">
        <v>0</v>
      </c>
      <c r="Y88" s="305">
        <v>0</v>
      </c>
      <c r="Z88" s="305">
        <v>0</v>
      </c>
      <c r="AA88" s="305">
        <v>0</v>
      </c>
      <c r="AB88" s="305">
        <v>0</v>
      </c>
      <c r="AC88" s="305">
        <v>3.2250000088654987E-4</v>
      </c>
      <c r="AD88" s="305">
        <v>1.2470000004380596E-3</v>
      </c>
      <c r="AE88" s="305">
        <v>1.2900000004172E-3</v>
      </c>
      <c r="AF88" s="305">
        <v>1.6770000002294602E-3</v>
      </c>
      <c r="AG88" s="305">
        <v>1.7200000002086002E-3</v>
      </c>
      <c r="AH88" s="305">
        <v>1.9554732030077275E-3</v>
      </c>
      <c r="AI88" s="305">
        <v>1.9704732030077277E-3</v>
      </c>
      <c r="AJ88" s="305">
        <v>2.2193862314558626E-3</v>
      </c>
      <c r="AK88" s="305">
        <v>1.2980000000000003E-3</v>
      </c>
      <c r="AL88" s="305">
        <v>1.4366103896103898E-3</v>
      </c>
      <c r="AM88" s="305">
        <v>1.5339483870967744E-3</v>
      </c>
      <c r="AN88" s="305">
        <v>1.4436923076923073E-3</v>
      </c>
      <c r="AO88" s="305">
        <v>1.5212292993630572E-3</v>
      </c>
      <c r="AP88" s="305">
        <v>1.5435569620253157E-3</v>
      </c>
      <c r="AQ88" s="305">
        <v>1.4510943396226414E-3</v>
      </c>
      <c r="AR88" s="305">
        <v>1.4831437499999997E-3</v>
      </c>
      <c r="AS88" s="305">
        <v>1.4093105590062105E-3</v>
      </c>
      <c r="AT88" s="305">
        <v>1.2476111111111106E-3</v>
      </c>
      <c r="AU88" s="305">
        <v>1.7487055214723917E-3</v>
      </c>
      <c r="AV88" s="305">
        <v>2.552487804878047E-3</v>
      </c>
      <c r="AW88" s="305">
        <v>2.8337454545454524E-3</v>
      </c>
      <c r="AX88" s="305">
        <v>2.7945726506947016E-3</v>
      </c>
      <c r="AY88" s="305">
        <v>2.396512987958252E-3</v>
      </c>
      <c r="AZ88" s="305">
        <v>2.3941668170474545E-3</v>
      </c>
      <c r="BA88" s="305">
        <v>2.5474155645425736E-3</v>
      </c>
      <c r="BB88" s="305">
        <v>2.6704586272710291E-3</v>
      </c>
      <c r="BC88" s="305">
        <v>2.9733447370596938E-3</v>
      </c>
      <c r="BD88" s="305">
        <v>4.2696497302268602E-3</v>
      </c>
      <c r="BE88" s="306">
        <v>4.9421525332973802E-3</v>
      </c>
      <c r="BF88" s="285">
        <v>0.15434513267143934</v>
      </c>
      <c r="BG88" s="285">
        <v>0.1309184816391249</v>
      </c>
      <c r="BH88" s="285">
        <v>1.7681766452460091E-4</v>
      </c>
    </row>
    <row r="89" spans="1:60" s="161" customFormat="1" x14ac:dyDescent="0.15">
      <c r="A89" s="163" t="s">
        <v>114</v>
      </c>
      <c r="B89" s="307">
        <v>0</v>
      </c>
      <c r="C89" s="307">
        <v>0</v>
      </c>
      <c r="D89" s="307">
        <v>0</v>
      </c>
      <c r="E89" s="307">
        <v>0</v>
      </c>
      <c r="F89" s="307">
        <v>0</v>
      </c>
      <c r="G89" s="307">
        <v>0</v>
      </c>
      <c r="H89" s="307">
        <v>1.64E-3</v>
      </c>
      <c r="I89" s="307">
        <v>1.6500000000000004E-3</v>
      </c>
      <c r="J89" s="307">
        <v>1.7000000000000001E-3</v>
      </c>
      <c r="K89" s="307">
        <v>1.7500000000000003E-3</v>
      </c>
      <c r="L89" s="307">
        <v>1.7200000000000002E-3</v>
      </c>
      <c r="M89" s="307">
        <v>1.8500000000000001E-3</v>
      </c>
      <c r="N89" s="307">
        <v>1.8900000000000002E-3</v>
      </c>
      <c r="O89" s="307">
        <v>1.9499999999999999E-3</v>
      </c>
      <c r="P89" s="307">
        <v>2.0100000000000005E-3</v>
      </c>
      <c r="Q89" s="307">
        <v>2.0700000000000002E-3</v>
      </c>
      <c r="R89" s="307">
        <v>2.1800000000000001E-3</v>
      </c>
      <c r="S89" s="307">
        <v>2.3600000000000001E-3</v>
      </c>
      <c r="T89" s="307">
        <v>2.3E-3</v>
      </c>
      <c r="U89" s="307">
        <v>2.3400000000000005E-3</v>
      </c>
      <c r="V89" s="307">
        <v>2.6900000000000001E-3</v>
      </c>
      <c r="W89" s="307">
        <v>6.5900000000000004E-3</v>
      </c>
      <c r="X89" s="307">
        <v>6.579999999999999E-3</v>
      </c>
      <c r="Y89" s="307">
        <v>6.2599999999999999E-3</v>
      </c>
      <c r="Z89" s="307">
        <v>6.1700000000000001E-3</v>
      </c>
      <c r="AA89" s="307">
        <v>8.0800000000000004E-3</v>
      </c>
      <c r="AB89" s="307">
        <v>8.2400000000000008E-3</v>
      </c>
      <c r="AC89" s="307">
        <v>8.5425000008865493E-3</v>
      </c>
      <c r="AD89" s="307">
        <v>9.4170000004380611E-3</v>
      </c>
      <c r="AE89" s="307">
        <v>8.4240000004172019E-3</v>
      </c>
      <c r="AF89" s="307">
        <v>1.027000000022946E-2</v>
      </c>
      <c r="AG89" s="307">
        <v>1.2671930879318945E-2</v>
      </c>
      <c r="AH89" s="307">
        <v>1.3958404082118073E-2</v>
      </c>
      <c r="AI89" s="307">
        <v>1.7221492855965262E-2</v>
      </c>
      <c r="AJ89" s="307">
        <v>1.7159247989676552E-2</v>
      </c>
      <c r="AK89" s="307">
        <v>2.4565041578973597E-2</v>
      </c>
      <c r="AL89" s="307">
        <v>2.7479322898100442E-2</v>
      </c>
      <c r="AM89" s="307">
        <v>2.7123988163931634E-2</v>
      </c>
      <c r="AN89" s="307">
        <v>3.1181870868350982E-2</v>
      </c>
      <c r="AO89" s="307">
        <v>3.6767664369307888E-2</v>
      </c>
      <c r="AP89" s="307">
        <v>3.6998184299179573E-2</v>
      </c>
      <c r="AQ89" s="307">
        <v>4.4860056114783511E-2</v>
      </c>
      <c r="AR89" s="307">
        <v>4.0256259783023107E-2</v>
      </c>
      <c r="AS89" s="307">
        <v>4.421230565147416E-2</v>
      </c>
      <c r="AT89" s="307">
        <v>4.9565446090525482E-2</v>
      </c>
      <c r="AU89" s="307">
        <v>5.9346257097693006E-2</v>
      </c>
      <c r="AV89" s="307">
        <v>6.4536284893194407E-2</v>
      </c>
      <c r="AW89" s="307">
        <v>7.0427271549847431E-2</v>
      </c>
      <c r="AX89" s="307">
        <v>8.1230571447360761E-2</v>
      </c>
      <c r="AY89" s="307">
        <v>0.11469346247754633</v>
      </c>
      <c r="AZ89" s="307">
        <v>0.17935663414532763</v>
      </c>
      <c r="BA89" s="307">
        <v>0.21345599228176498</v>
      </c>
      <c r="BB89" s="307">
        <v>0.24312588328976295</v>
      </c>
      <c r="BC89" s="307">
        <v>0.27883622319950291</v>
      </c>
      <c r="BD89" s="307">
        <v>0.33868145739888789</v>
      </c>
      <c r="BE89" s="307">
        <v>0.37538895697363195</v>
      </c>
      <c r="BF89" s="286">
        <v>0.1053551823028005</v>
      </c>
      <c r="BG89" s="286">
        <v>0.21188452564578397</v>
      </c>
      <c r="BH89" s="286">
        <v>1.3430463388817777E-2</v>
      </c>
    </row>
    <row r="90" spans="1:60" x14ac:dyDescent="0.15">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6"/>
      <c r="BF90" s="285"/>
      <c r="BG90" s="285"/>
      <c r="BH90" s="285"/>
    </row>
    <row r="91" spans="1:60" x14ac:dyDescent="0.15">
      <c r="A91" s="162" t="s">
        <v>113</v>
      </c>
      <c r="B91" s="305">
        <v>2.96E-3</v>
      </c>
      <c r="C91" s="305">
        <v>2.8400000000000005E-3</v>
      </c>
      <c r="D91" s="305">
        <v>2.8999999999999998E-3</v>
      </c>
      <c r="E91" s="305">
        <v>2.8200000000000005E-3</v>
      </c>
      <c r="F91" s="305">
        <v>2.8100000000000004E-3</v>
      </c>
      <c r="G91" s="305">
        <v>2.6099999999999999E-3</v>
      </c>
      <c r="H91" s="305">
        <v>2.6300000000000004E-3</v>
      </c>
      <c r="I91" s="305">
        <v>2.8000000000000004E-3</v>
      </c>
      <c r="J91" s="305">
        <v>3.3800000000000002E-3</v>
      </c>
      <c r="K91" s="305">
        <v>4.2900000000000004E-3</v>
      </c>
      <c r="L91" s="305">
        <v>4.8899999999999994E-3</v>
      </c>
      <c r="M91" s="305">
        <v>4.8399999999999997E-3</v>
      </c>
      <c r="N91" s="305">
        <v>4.2900000000000004E-3</v>
      </c>
      <c r="O91" s="305">
        <v>4.0499999999999998E-3</v>
      </c>
      <c r="P91" s="305">
        <v>4.1799999999999997E-3</v>
      </c>
      <c r="Q91" s="305">
        <v>3.8500000000000001E-3</v>
      </c>
      <c r="R91" s="305">
        <v>4.0400000000000002E-3</v>
      </c>
      <c r="S91" s="305">
        <v>5.1600000000000014E-3</v>
      </c>
      <c r="T91" s="305">
        <v>4.3099999999999996E-3</v>
      </c>
      <c r="U91" s="305">
        <v>4.4099999999999999E-3</v>
      </c>
      <c r="V91" s="305">
        <v>4.5600000000000007E-3</v>
      </c>
      <c r="W91" s="305">
        <v>4.5999999999999999E-3</v>
      </c>
      <c r="X91" s="305">
        <v>4.7000000000000002E-3</v>
      </c>
      <c r="Y91" s="305">
        <v>7.3099999999999997E-3</v>
      </c>
      <c r="Z91" s="305">
        <v>8.0999999999999996E-3</v>
      </c>
      <c r="AA91" s="305">
        <v>7.5950000000000011E-3</v>
      </c>
      <c r="AB91" s="305">
        <v>7.2495000000000007E-3</v>
      </c>
      <c r="AC91" s="305">
        <v>6.8210000000000007E-3</v>
      </c>
      <c r="AD91" s="305">
        <v>6.8660000000000006E-3</v>
      </c>
      <c r="AE91" s="305">
        <v>7.1940000000000007E-3</v>
      </c>
      <c r="AF91" s="305">
        <v>8.5365000000000007E-3</v>
      </c>
      <c r="AG91" s="305">
        <v>9.7909999999999994E-3</v>
      </c>
      <c r="AH91" s="305">
        <v>1.0351500000000001E-2</v>
      </c>
      <c r="AI91" s="305">
        <v>1.1346E-2</v>
      </c>
      <c r="AJ91" s="305">
        <v>1.2171000000000001E-2</v>
      </c>
      <c r="AK91" s="305">
        <v>1.0702500000000002E-2</v>
      </c>
      <c r="AL91" s="305">
        <v>1.1312561688311688E-2</v>
      </c>
      <c r="AM91" s="305">
        <v>1.8346674193548386E-2</v>
      </c>
      <c r="AN91" s="305">
        <v>2.411760576923077E-2</v>
      </c>
      <c r="AO91" s="305">
        <v>3.5893605095541389E-2</v>
      </c>
      <c r="AP91" s="305">
        <v>5.0878310126582262E-2</v>
      </c>
      <c r="AQ91" s="305">
        <v>5.9584358490566015E-2</v>
      </c>
      <c r="AR91" s="305">
        <v>6.9240628124999967E-2</v>
      </c>
      <c r="AS91" s="305">
        <v>6.9313276397515486E-2</v>
      </c>
      <c r="AT91" s="305">
        <v>7.0973035839664869E-2</v>
      </c>
      <c r="AU91" s="305">
        <v>7.8886032933288122E-2</v>
      </c>
      <c r="AV91" s="305">
        <v>0.1030930472698241</v>
      </c>
      <c r="AW91" s="305">
        <v>0.12272315454545446</v>
      </c>
      <c r="AX91" s="305">
        <v>0.15150732831325289</v>
      </c>
      <c r="AY91" s="305">
        <v>0.16743295724550886</v>
      </c>
      <c r="AZ91" s="305">
        <v>0.19768500233825481</v>
      </c>
      <c r="BA91" s="305">
        <v>0.21824674594577387</v>
      </c>
      <c r="BB91" s="305">
        <v>0.23121027775332825</v>
      </c>
      <c r="BC91" s="305">
        <v>0.2879500060022796</v>
      </c>
      <c r="BD91" s="305">
        <v>0.36759692133171074</v>
      </c>
      <c r="BE91" s="306">
        <v>0.4428380015974448</v>
      </c>
      <c r="BF91" s="285">
        <v>0.20139216645901969</v>
      </c>
      <c r="BG91" s="285">
        <v>0.17876667209147379</v>
      </c>
      <c r="BH91" s="285">
        <v>1.5843618884211014E-2</v>
      </c>
    </row>
    <row r="92" spans="1:60" x14ac:dyDescent="0.15">
      <c r="A92" s="162" t="s">
        <v>112</v>
      </c>
      <c r="B92" s="305">
        <v>0</v>
      </c>
      <c r="C92" s="305">
        <v>0</v>
      </c>
      <c r="D92" s="305">
        <v>0</v>
      </c>
      <c r="E92" s="305">
        <v>0</v>
      </c>
      <c r="F92" s="305">
        <v>0</v>
      </c>
      <c r="G92" s="305">
        <v>0</v>
      </c>
      <c r="H92" s="305">
        <v>0</v>
      </c>
      <c r="I92" s="305">
        <v>0</v>
      </c>
      <c r="J92" s="305">
        <v>0</v>
      </c>
      <c r="K92" s="305">
        <v>0</v>
      </c>
      <c r="L92" s="305">
        <v>0</v>
      </c>
      <c r="M92" s="305">
        <v>0</v>
      </c>
      <c r="N92" s="305">
        <v>0</v>
      </c>
      <c r="O92" s="305">
        <v>0</v>
      </c>
      <c r="P92" s="305">
        <v>0</v>
      </c>
      <c r="Q92" s="305">
        <v>0</v>
      </c>
      <c r="R92" s="305">
        <v>0</v>
      </c>
      <c r="S92" s="305">
        <v>0</v>
      </c>
      <c r="T92" s="305">
        <v>0</v>
      </c>
      <c r="U92" s="305">
        <v>0</v>
      </c>
      <c r="V92" s="305">
        <v>0</v>
      </c>
      <c r="W92" s="305">
        <v>0</v>
      </c>
      <c r="X92" s="305">
        <v>0</v>
      </c>
      <c r="Y92" s="305">
        <v>0</v>
      </c>
      <c r="Z92" s="305">
        <v>0</v>
      </c>
      <c r="AA92" s="305">
        <v>0</v>
      </c>
      <c r="AB92" s="305">
        <v>0</v>
      </c>
      <c r="AC92" s="305">
        <v>0</v>
      </c>
      <c r="AD92" s="305">
        <v>0</v>
      </c>
      <c r="AE92" s="305">
        <v>0</v>
      </c>
      <c r="AF92" s="305">
        <v>0</v>
      </c>
      <c r="AG92" s="305">
        <v>0</v>
      </c>
      <c r="AH92" s="305">
        <v>0</v>
      </c>
      <c r="AI92" s="305">
        <v>0</v>
      </c>
      <c r="AJ92" s="305">
        <v>0</v>
      </c>
      <c r="AK92" s="305">
        <v>0</v>
      </c>
      <c r="AL92" s="305">
        <v>0</v>
      </c>
      <c r="AM92" s="305">
        <v>9.8709677419354829E-7</v>
      </c>
      <c r="AN92" s="305">
        <v>8.8269230769230766E-6</v>
      </c>
      <c r="AO92" s="305">
        <v>1.8515923566878975E-5</v>
      </c>
      <c r="AP92" s="305">
        <v>3.2924050632911382E-5</v>
      </c>
      <c r="AQ92" s="305">
        <v>6.7358490566037717E-5</v>
      </c>
      <c r="AR92" s="305">
        <v>1.0136249999999996E-4</v>
      </c>
      <c r="AS92" s="305">
        <v>1.7200621118012413E-4</v>
      </c>
      <c r="AT92" s="305">
        <v>2.9466666666666649E-4</v>
      </c>
      <c r="AU92" s="305">
        <v>4.8246625766871126E-4</v>
      </c>
      <c r="AV92" s="305">
        <v>6.2039634146341424E-4</v>
      </c>
      <c r="AW92" s="305">
        <v>9.2727272727272656E-4</v>
      </c>
      <c r="AX92" s="305">
        <v>1.287015722891565E-3</v>
      </c>
      <c r="AY92" s="305">
        <v>1.6311723952095799E-3</v>
      </c>
      <c r="AZ92" s="305">
        <v>1.8774557142857123E-3</v>
      </c>
      <c r="BA92" s="305">
        <v>2.0637527218934889E-3</v>
      </c>
      <c r="BB92" s="305">
        <v>2.3518709999999997E-3</v>
      </c>
      <c r="BC92" s="305">
        <v>2.5323378947368414E-3</v>
      </c>
      <c r="BD92" s="305">
        <v>3.184125247403418E-3</v>
      </c>
      <c r="BE92" s="306">
        <v>3.7382903618173365E-3</v>
      </c>
      <c r="BF92" s="285">
        <v>0.17083222676780752</v>
      </c>
      <c r="BG92" s="285">
        <v>0.2687203713080959</v>
      </c>
      <c r="BH92" s="285">
        <v>1.3374653385098042E-4</v>
      </c>
    </row>
    <row r="93" spans="1:60" x14ac:dyDescent="0.15">
      <c r="A93" s="162" t="s">
        <v>110</v>
      </c>
      <c r="B93" s="305">
        <v>0</v>
      </c>
      <c r="C93" s="305">
        <v>0</v>
      </c>
      <c r="D93" s="305">
        <v>0</v>
      </c>
      <c r="E93" s="305">
        <v>0</v>
      </c>
      <c r="F93" s="305">
        <v>0</v>
      </c>
      <c r="G93" s="305">
        <v>0</v>
      </c>
      <c r="H93" s="305">
        <v>0</v>
      </c>
      <c r="I93" s="305">
        <v>0</v>
      </c>
      <c r="J93" s="305">
        <v>0</v>
      </c>
      <c r="K93" s="305">
        <v>0</v>
      </c>
      <c r="L93" s="305">
        <v>0</v>
      </c>
      <c r="M93" s="305">
        <v>0</v>
      </c>
      <c r="N93" s="305">
        <v>0</v>
      </c>
      <c r="O93" s="305">
        <v>0</v>
      </c>
      <c r="P93" s="305">
        <v>0</v>
      </c>
      <c r="Q93" s="305">
        <v>0</v>
      </c>
      <c r="R93" s="305">
        <v>0</v>
      </c>
      <c r="S93" s="305">
        <v>0</v>
      </c>
      <c r="T93" s="305">
        <v>0</v>
      </c>
      <c r="U93" s="305">
        <v>0</v>
      </c>
      <c r="V93" s="305">
        <v>0</v>
      </c>
      <c r="W93" s="305">
        <v>0</v>
      </c>
      <c r="X93" s="305">
        <v>0</v>
      </c>
      <c r="Y93" s="305">
        <v>0</v>
      </c>
      <c r="Z93" s="305">
        <v>0</v>
      </c>
      <c r="AA93" s="305">
        <v>6.8020202020202026E-4</v>
      </c>
      <c r="AB93" s="305">
        <v>7.5090909090909104E-4</v>
      </c>
      <c r="AC93" s="305">
        <v>2.4731313131313129E-3</v>
      </c>
      <c r="AD93" s="305">
        <v>3.3312121212121216E-3</v>
      </c>
      <c r="AE93" s="305">
        <v>8.4883838383838402E-3</v>
      </c>
      <c r="AF93" s="305">
        <v>3.637161616161616E-2</v>
      </c>
      <c r="AG93" s="305">
        <v>1.6359393939393941E-2</v>
      </c>
      <c r="AH93" s="305">
        <v>2.9309797979797981E-2</v>
      </c>
      <c r="AI93" s="305">
        <v>2.8495555555555562E-2</v>
      </c>
      <c r="AJ93" s="305">
        <v>3.0107373737373742E-2</v>
      </c>
      <c r="AK93" s="305">
        <v>3.1488989898989898E-2</v>
      </c>
      <c r="AL93" s="305">
        <v>3.2827361275088549E-2</v>
      </c>
      <c r="AM93" s="305">
        <v>3.3870979472140759E-2</v>
      </c>
      <c r="AN93" s="305">
        <v>3.5277972027972032E-2</v>
      </c>
      <c r="AO93" s="305">
        <v>3.7828789808917185E-2</v>
      </c>
      <c r="AP93" s="305">
        <v>7.1194004602991925E-2</v>
      </c>
      <c r="AQ93" s="305">
        <v>0.10526994854202398</v>
      </c>
      <c r="AR93" s="305">
        <v>0.14780080113636357</v>
      </c>
      <c r="AS93" s="305">
        <v>0.26720832298136632</v>
      </c>
      <c r="AT93" s="305">
        <v>0.46044800175799983</v>
      </c>
      <c r="AU93" s="305">
        <v>0.70399570858895655</v>
      </c>
      <c r="AV93" s="305">
        <v>0.97343451219512156</v>
      </c>
      <c r="AW93" s="305">
        <v>1.2682996793454537</v>
      </c>
      <c r="AX93" s="305">
        <v>1.6937931333795166</v>
      </c>
      <c r="AY93" s="305">
        <v>2.1029994754491002</v>
      </c>
      <c r="AZ93" s="305">
        <v>2.5421888035714262</v>
      </c>
      <c r="BA93" s="305">
        <v>3.3453877042011806</v>
      </c>
      <c r="BB93" s="305">
        <v>4.5179773578947362</v>
      </c>
      <c r="BC93" s="305">
        <v>5.6943182105263155</v>
      </c>
      <c r="BD93" s="305">
        <v>6.6146816419500203</v>
      </c>
      <c r="BE93" s="306">
        <v>7.6659520783673472</v>
      </c>
      <c r="BF93" s="285">
        <v>0.15576338634730602</v>
      </c>
      <c r="BG93" s="285">
        <v>0.30536761918609434</v>
      </c>
      <c r="BH93" s="285">
        <v>0.27426829376916412</v>
      </c>
    </row>
    <row r="94" spans="1:60" x14ac:dyDescent="0.15">
      <c r="A94" s="162" t="s">
        <v>109</v>
      </c>
      <c r="B94" s="305">
        <v>0</v>
      </c>
      <c r="C94" s="305">
        <v>0</v>
      </c>
      <c r="D94" s="305">
        <v>0</v>
      </c>
      <c r="E94" s="305">
        <v>0</v>
      </c>
      <c r="F94" s="305">
        <v>0</v>
      </c>
      <c r="G94" s="305">
        <v>0</v>
      </c>
      <c r="H94" s="305">
        <v>0</v>
      </c>
      <c r="I94" s="305">
        <v>0</v>
      </c>
      <c r="J94" s="305">
        <v>0</v>
      </c>
      <c r="K94" s="305">
        <v>0</v>
      </c>
      <c r="L94" s="305">
        <v>0</v>
      </c>
      <c r="M94" s="305">
        <v>0</v>
      </c>
      <c r="N94" s="305">
        <v>0</v>
      </c>
      <c r="O94" s="305">
        <v>0</v>
      </c>
      <c r="P94" s="305">
        <v>0</v>
      </c>
      <c r="Q94" s="305">
        <v>0</v>
      </c>
      <c r="R94" s="305">
        <v>0</v>
      </c>
      <c r="S94" s="305">
        <v>0</v>
      </c>
      <c r="T94" s="305">
        <v>0</v>
      </c>
      <c r="U94" s="305">
        <v>0</v>
      </c>
      <c r="V94" s="305">
        <v>0</v>
      </c>
      <c r="W94" s="305">
        <v>0</v>
      </c>
      <c r="X94" s="305">
        <v>0</v>
      </c>
      <c r="Y94" s="305">
        <v>0</v>
      </c>
      <c r="Z94" s="305">
        <v>0</v>
      </c>
      <c r="AA94" s="305">
        <v>0</v>
      </c>
      <c r="AB94" s="305">
        <v>0</v>
      </c>
      <c r="AC94" s="305">
        <v>0</v>
      </c>
      <c r="AD94" s="305">
        <v>0</v>
      </c>
      <c r="AE94" s="305">
        <v>0</v>
      </c>
      <c r="AF94" s="305">
        <v>0</v>
      </c>
      <c r="AG94" s="305">
        <v>0</v>
      </c>
      <c r="AH94" s="305">
        <v>0</v>
      </c>
      <c r="AI94" s="305">
        <v>0</v>
      </c>
      <c r="AJ94" s="305">
        <v>0</v>
      </c>
      <c r="AK94" s="305">
        <v>0</v>
      </c>
      <c r="AL94" s="305">
        <v>0</v>
      </c>
      <c r="AM94" s="305">
        <v>0</v>
      </c>
      <c r="AN94" s="305">
        <v>0</v>
      </c>
      <c r="AO94" s="305">
        <v>0</v>
      </c>
      <c r="AP94" s="305">
        <v>0</v>
      </c>
      <c r="AQ94" s="305">
        <v>6.678113207547167E-6</v>
      </c>
      <c r="AR94" s="305">
        <v>8.2715624999999962E-6</v>
      </c>
      <c r="AS94" s="305">
        <v>7.6690062111801202E-6</v>
      </c>
      <c r="AT94" s="305">
        <v>1.0379444444444438E-5</v>
      </c>
      <c r="AU94" s="305">
        <v>3.7913024539877279E-4</v>
      </c>
      <c r="AV94" s="305">
        <v>4.1570286585365825E-4</v>
      </c>
      <c r="AW94" s="305">
        <v>3.9786490909090883E-4</v>
      </c>
      <c r="AX94" s="305">
        <v>3.4976168674698776E-4</v>
      </c>
      <c r="AY94" s="305">
        <v>4.1229377245508947E-4</v>
      </c>
      <c r="AZ94" s="305">
        <v>5.358733928571424E-4</v>
      </c>
      <c r="BA94" s="305">
        <v>6.017788757396444E-4</v>
      </c>
      <c r="BB94" s="305">
        <v>6.0249600000000011E-4</v>
      </c>
      <c r="BC94" s="305">
        <v>6.1723421052631592E-4</v>
      </c>
      <c r="BD94" s="305">
        <v>6.7622623539471743E-4</v>
      </c>
      <c r="BE94" s="306">
        <v>1.0843871387667301E-3</v>
      </c>
      <c r="BF94" s="285">
        <v>0.59920493434482469</v>
      </c>
      <c r="BG94" s="285">
        <v>0.51841956387294474</v>
      </c>
      <c r="BH94" s="285">
        <v>3.87966174709141E-5</v>
      </c>
    </row>
    <row r="95" spans="1:60" x14ac:dyDescent="0.15">
      <c r="A95" s="162" t="s">
        <v>108</v>
      </c>
      <c r="B95" s="305">
        <v>0</v>
      </c>
      <c r="C95" s="305">
        <v>0</v>
      </c>
      <c r="D95" s="305">
        <v>0</v>
      </c>
      <c r="E95" s="305">
        <v>0</v>
      </c>
      <c r="F95" s="305">
        <v>0</v>
      </c>
      <c r="G95" s="305">
        <v>0</v>
      </c>
      <c r="H95" s="305">
        <v>0</v>
      </c>
      <c r="I95" s="305">
        <v>0</v>
      </c>
      <c r="J95" s="305">
        <v>0</v>
      </c>
      <c r="K95" s="305">
        <v>0</v>
      </c>
      <c r="L95" s="305">
        <v>0</v>
      </c>
      <c r="M95" s="305">
        <v>0</v>
      </c>
      <c r="N95" s="305">
        <v>0</v>
      </c>
      <c r="O95" s="305">
        <v>0</v>
      </c>
      <c r="P95" s="305">
        <v>0</v>
      </c>
      <c r="Q95" s="305">
        <v>0</v>
      </c>
      <c r="R95" s="305">
        <v>0</v>
      </c>
      <c r="S95" s="305">
        <v>0</v>
      </c>
      <c r="T95" s="305">
        <v>0</v>
      </c>
      <c r="U95" s="305">
        <v>0</v>
      </c>
      <c r="V95" s="305">
        <v>0</v>
      </c>
      <c r="W95" s="305">
        <v>0</v>
      </c>
      <c r="X95" s="305">
        <v>0</v>
      </c>
      <c r="Y95" s="305">
        <v>0</v>
      </c>
      <c r="Z95" s="305">
        <v>0</v>
      </c>
      <c r="AA95" s="305">
        <v>6.7889366639366634E-4</v>
      </c>
      <c r="AB95" s="305">
        <v>2.0798132132132134E-3</v>
      </c>
      <c r="AC95" s="305">
        <v>2.0786189189189188E-3</v>
      </c>
      <c r="AD95" s="305">
        <v>3.4681954954954948E-3</v>
      </c>
      <c r="AE95" s="305">
        <v>5.7156528528528533E-3</v>
      </c>
      <c r="AF95" s="305">
        <v>1.0612751460551462E-2</v>
      </c>
      <c r="AG95" s="305">
        <v>1.6405892547092547E-2</v>
      </c>
      <c r="AH95" s="305">
        <v>1.9757272727272727E-2</v>
      </c>
      <c r="AI95" s="305">
        <v>2.3775883838383832E-2</v>
      </c>
      <c r="AJ95" s="305">
        <v>3.1381394348894344E-2</v>
      </c>
      <c r="AK95" s="305">
        <v>3.275149535899536E-2</v>
      </c>
      <c r="AL95" s="305">
        <v>4.1382138864513862E-2</v>
      </c>
      <c r="AM95" s="305">
        <v>4.1833477050804466E-2</v>
      </c>
      <c r="AN95" s="305">
        <v>5.2306200041737541E-2</v>
      </c>
      <c r="AO95" s="305">
        <v>8.3399373778149877E-2</v>
      </c>
      <c r="AP95" s="305">
        <v>9.7264600577706584E-2</v>
      </c>
      <c r="AQ95" s="305">
        <v>0.14368047169811318</v>
      </c>
      <c r="AR95" s="305">
        <v>0.18307214999999993</v>
      </c>
      <c r="AS95" s="305">
        <v>0.2256341366459626</v>
      </c>
      <c r="AT95" s="305">
        <v>0.26433111111111096</v>
      </c>
      <c r="AU95" s="305">
        <v>0.31786829447852744</v>
      </c>
      <c r="AV95" s="305">
        <v>0.39104840853658507</v>
      </c>
      <c r="AW95" s="305">
        <v>0.45869956363636322</v>
      </c>
      <c r="AX95" s="305">
        <v>0.51539248192771048</v>
      </c>
      <c r="AY95" s="305">
        <v>0.57755117964071812</v>
      </c>
      <c r="AZ95" s="305">
        <v>0.59310959999999946</v>
      </c>
      <c r="BA95" s="305">
        <v>0.72268197202172657</v>
      </c>
      <c r="BB95" s="305">
        <v>0.89169944613253305</v>
      </c>
      <c r="BC95" s="305">
        <v>1.1082797480224429</v>
      </c>
      <c r="BD95" s="305">
        <v>1.2413186273245262</v>
      </c>
      <c r="BE95" s="306">
        <v>1.3429832082168283</v>
      </c>
      <c r="BF95" s="285">
        <v>7.8944459309050252E-2</v>
      </c>
      <c r="BG95" s="285">
        <v>0.16727584646781679</v>
      </c>
      <c r="BH95" s="285">
        <v>4.8048527999240268E-2</v>
      </c>
    </row>
    <row r="96" spans="1:60" x14ac:dyDescent="0.15">
      <c r="A96" s="162" t="s">
        <v>107</v>
      </c>
      <c r="B96" s="305">
        <v>0</v>
      </c>
      <c r="C96" s="305">
        <v>0</v>
      </c>
      <c r="D96" s="305">
        <v>0</v>
      </c>
      <c r="E96" s="305">
        <v>0</v>
      </c>
      <c r="F96" s="305">
        <v>0</v>
      </c>
      <c r="G96" s="305">
        <v>0</v>
      </c>
      <c r="H96" s="305">
        <v>0</v>
      </c>
      <c r="I96" s="305">
        <v>0</v>
      </c>
      <c r="J96" s="305">
        <v>0</v>
      </c>
      <c r="K96" s="305">
        <v>0</v>
      </c>
      <c r="L96" s="305">
        <v>0</v>
      </c>
      <c r="M96" s="305">
        <v>0</v>
      </c>
      <c r="N96" s="305">
        <v>0</v>
      </c>
      <c r="O96" s="305">
        <v>0</v>
      </c>
      <c r="P96" s="305">
        <v>0</v>
      </c>
      <c r="Q96" s="305">
        <v>0</v>
      </c>
      <c r="R96" s="305">
        <v>0</v>
      </c>
      <c r="S96" s="305">
        <v>0</v>
      </c>
      <c r="T96" s="305">
        <v>0</v>
      </c>
      <c r="U96" s="305">
        <v>0</v>
      </c>
      <c r="V96" s="305">
        <v>0</v>
      </c>
      <c r="W96" s="305">
        <v>0</v>
      </c>
      <c r="X96" s="305">
        <v>0</v>
      </c>
      <c r="Y96" s="305">
        <v>0</v>
      </c>
      <c r="Z96" s="305">
        <v>0</v>
      </c>
      <c r="AA96" s="305">
        <v>1.12742E-2</v>
      </c>
      <c r="AB96" s="305">
        <v>1.0514599999999999E-2</v>
      </c>
      <c r="AC96" s="305">
        <v>1.0857399999999998E-2</v>
      </c>
      <c r="AD96" s="305">
        <v>1.0919700000000001E-2</v>
      </c>
      <c r="AE96" s="305">
        <v>1.6039100000000001E-2</v>
      </c>
      <c r="AF96" s="305">
        <v>2.2125300000000004E-2</v>
      </c>
      <c r="AG96" s="305">
        <v>2.34287E-2</v>
      </c>
      <c r="AH96" s="305">
        <v>2.72838E-2</v>
      </c>
      <c r="AI96" s="305">
        <v>3.2865000000000005E-2</v>
      </c>
      <c r="AJ96" s="305">
        <v>3.9407299999999992E-2</v>
      </c>
      <c r="AK96" s="305">
        <v>4.8724000000000003E-2</v>
      </c>
      <c r="AL96" s="305">
        <v>5.9954142857142866E-2</v>
      </c>
      <c r="AM96" s="305">
        <v>6.1627412903225813E-2</v>
      </c>
      <c r="AN96" s="305">
        <v>6.1807096153846143E-2</v>
      </c>
      <c r="AO96" s="305">
        <v>6.4957757961783436E-2</v>
      </c>
      <c r="AP96" s="305">
        <v>6.4056645569620249E-2</v>
      </c>
      <c r="AQ96" s="305">
        <v>6.4221509433962251E-2</v>
      </c>
      <c r="AR96" s="305">
        <v>6.7310628749999962E-2</v>
      </c>
      <c r="AS96" s="305">
        <v>7.9227058695652122E-2</v>
      </c>
      <c r="AT96" s="305">
        <v>8.8119641666666595E-2</v>
      </c>
      <c r="AU96" s="305">
        <v>8.8312444785276029E-2</v>
      </c>
      <c r="AV96" s="305">
        <v>8.8491374999999942E-2</v>
      </c>
      <c r="AW96" s="305">
        <v>8.8631833636363566E-2</v>
      </c>
      <c r="AX96" s="305">
        <v>8.7664852409638491E-2</v>
      </c>
      <c r="AY96" s="305">
        <v>9.3136642814371187E-2</v>
      </c>
      <c r="AZ96" s="305">
        <v>9.3772834821428494E-2</v>
      </c>
      <c r="BA96" s="305">
        <v>9.9384318639053157E-2</v>
      </c>
      <c r="BB96" s="305">
        <v>0.11779290000000001</v>
      </c>
      <c r="BC96" s="305">
        <v>0.13007666315789473</v>
      </c>
      <c r="BD96" s="305">
        <v>0.13266379352724292</v>
      </c>
      <c r="BE96" s="306">
        <v>0.14945691719673729</v>
      </c>
      <c r="BF96" s="285">
        <v>0.1235059770347342</v>
      </c>
      <c r="BG96" s="285">
        <v>4.176069787385539E-2</v>
      </c>
      <c r="BH96" s="285">
        <v>5.3471888752373315E-3</v>
      </c>
    </row>
    <row r="97" spans="1:60" x14ac:dyDescent="0.15">
      <c r="A97" s="162" t="s">
        <v>106</v>
      </c>
      <c r="B97" s="305">
        <v>0</v>
      </c>
      <c r="C97" s="305">
        <v>0</v>
      </c>
      <c r="D97" s="305">
        <v>0</v>
      </c>
      <c r="E97" s="305">
        <v>0</v>
      </c>
      <c r="F97" s="305">
        <v>0</v>
      </c>
      <c r="G97" s="305">
        <v>2.4270400000000001E-3</v>
      </c>
      <c r="H97" s="305">
        <v>2.3561099999999998E-3</v>
      </c>
      <c r="I97" s="305">
        <v>2.48591E-3</v>
      </c>
      <c r="J97" s="305">
        <v>2.5399799999999998E-3</v>
      </c>
      <c r="K97" s="305">
        <v>3.0754700000000003E-3</v>
      </c>
      <c r="L97" s="305">
        <v>3.7850700000000006E-3</v>
      </c>
      <c r="M97" s="305">
        <v>3.6755300000000002E-3</v>
      </c>
      <c r="N97" s="305">
        <v>5.3377400000000005E-3</v>
      </c>
      <c r="O97" s="305">
        <v>8.2764400000000012E-3</v>
      </c>
      <c r="P97" s="305">
        <v>1.099732E-2</v>
      </c>
      <c r="Q97" s="305">
        <v>1.0914400000000003E-2</v>
      </c>
      <c r="R97" s="305">
        <v>1.136527E-2</v>
      </c>
      <c r="S97" s="305">
        <v>9.8707670000000011E-2</v>
      </c>
      <c r="T97" s="305">
        <v>0.11030233</v>
      </c>
      <c r="U97" s="305">
        <v>0.12119022999999998</v>
      </c>
      <c r="V97" s="305">
        <v>0.12699479</v>
      </c>
      <c r="W97" s="305">
        <v>0.13803359000000001</v>
      </c>
      <c r="X97" s="305">
        <v>0.14792468</v>
      </c>
      <c r="Y97" s="305">
        <v>0.15986553000000001</v>
      </c>
      <c r="Z97" s="305">
        <v>0.17046979000000001</v>
      </c>
      <c r="AA97" s="305">
        <v>0.11341126</v>
      </c>
      <c r="AB97" s="305">
        <v>0.11651857</v>
      </c>
      <c r="AC97" s="305">
        <v>0.11860617</v>
      </c>
      <c r="AD97" s="305">
        <v>0.11582831595959596</v>
      </c>
      <c r="AE97" s="305">
        <v>0.13502493595959597</v>
      </c>
      <c r="AF97" s="305">
        <v>0.14335605595959597</v>
      </c>
      <c r="AG97" s="305">
        <v>0.15304106191919195</v>
      </c>
      <c r="AH97" s="305">
        <v>0.16534889441850009</v>
      </c>
      <c r="AI97" s="305">
        <v>0.16322945957070709</v>
      </c>
      <c r="AJ97" s="305">
        <v>0.16741198636363638</v>
      </c>
      <c r="AK97" s="305">
        <v>0.16564143719178084</v>
      </c>
      <c r="AL97" s="305">
        <v>0.166715150684042</v>
      </c>
      <c r="AM97" s="305">
        <v>0.17814066387096772</v>
      </c>
      <c r="AN97" s="305">
        <v>0.19284296538461537</v>
      </c>
      <c r="AO97" s="305">
        <v>0.2023603154689817</v>
      </c>
      <c r="AP97" s="305">
        <v>0.24427794437424127</v>
      </c>
      <c r="AQ97" s="305">
        <v>0.24690379811320745</v>
      </c>
      <c r="AR97" s="305">
        <v>0.26058259546874984</v>
      </c>
      <c r="AS97" s="305">
        <v>0.25498705604335054</v>
      </c>
      <c r="AT97" s="305">
        <v>0.25309756594413224</v>
      </c>
      <c r="AU97" s="305">
        <v>0.2791000732753986</v>
      </c>
      <c r="AV97" s="305">
        <v>0.28923889664634128</v>
      </c>
      <c r="AW97" s="305">
        <v>0.31739897535429618</v>
      </c>
      <c r="AX97" s="305">
        <v>0.37990685324481838</v>
      </c>
      <c r="AY97" s="305">
        <v>0.47814624239402659</v>
      </c>
      <c r="AZ97" s="305">
        <v>0.62154568109709851</v>
      </c>
      <c r="BA97" s="305">
        <v>0.65488811511380285</v>
      </c>
      <c r="BB97" s="305">
        <v>0.78712730681165455</v>
      </c>
      <c r="BC97" s="305">
        <v>0.88302618817260681</v>
      </c>
      <c r="BD97" s="305">
        <v>0.99093941130366348</v>
      </c>
      <c r="BE97" s="306">
        <v>1.1153781535959681</v>
      </c>
      <c r="BF97" s="285">
        <v>0.12250119393134873</v>
      </c>
      <c r="BG97" s="285">
        <v>0.14624093286558981</v>
      </c>
      <c r="BH97" s="285">
        <v>3.9905397264017144E-2</v>
      </c>
    </row>
    <row r="98" spans="1:60" x14ac:dyDescent="0.15">
      <c r="A98" s="162" t="s">
        <v>105</v>
      </c>
      <c r="B98" s="305">
        <v>0</v>
      </c>
      <c r="C98" s="305">
        <v>0</v>
      </c>
      <c r="D98" s="305">
        <v>0</v>
      </c>
      <c r="E98" s="305">
        <v>0</v>
      </c>
      <c r="F98" s="305">
        <v>0</v>
      </c>
      <c r="G98" s="305">
        <v>0</v>
      </c>
      <c r="H98" s="305">
        <v>0</v>
      </c>
      <c r="I98" s="305">
        <v>0</v>
      </c>
      <c r="J98" s="305">
        <v>0</v>
      </c>
      <c r="K98" s="305">
        <v>0</v>
      </c>
      <c r="L98" s="305">
        <v>0</v>
      </c>
      <c r="M98" s="305">
        <v>0</v>
      </c>
      <c r="N98" s="305">
        <v>0</v>
      </c>
      <c r="O98" s="305">
        <v>0</v>
      </c>
      <c r="P98" s="305">
        <v>0</v>
      </c>
      <c r="Q98" s="305">
        <v>0</v>
      </c>
      <c r="R98" s="305">
        <v>0</v>
      </c>
      <c r="S98" s="305">
        <v>0</v>
      </c>
      <c r="T98" s="305">
        <v>0</v>
      </c>
      <c r="U98" s="305">
        <v>0</v>
      </c>
      <c r="V98" s="305">
        <v>0</v>
      </c>
      <c r="W98" s="305">
        <v>0</v>
      </c>
      <c r="X98" s="305">
        <v>0</v>
      </c>
      <c r="Y98" s="305">
        <v>0</v>
      </c>
      <c r="Z98" s="305">
        <v>0</v>
      </c>
      <c r="AA98" s="305">
        <v>0</v>
      </c>
      <c r="AB98" s="305">
        <v>0</v>
      </c>
      <c r="AC98" s="305">
        <v>0</v>
      </c>
      <c r="AD98" s="305">
        <v>0</v>
      </c>
      <c r="AE98" s="305">
        <v>0</v>
      </c>
      <c r="AF98" s="305">
        <v>0</v>
      </c>
      <c r="AG98" s="305">
        <v>0</v>
      </c>
      <c r="AH98" s="305">
        <v>0</v>
      </c>
      <c r="AI98" s="305">
        <v>0</v>
      </c>
      <c r="AJ98" s="305">
        <v>0</v>
      </c>
      <c r="AK98" s="305">
        <v>5.7090300000000004E-3</v>
      </c>
      <c r="AL98" s="305">
        <v>5.70366116883117E-3</v>
      </c>
      <c r="AM98" s="305">
        <v>3.9918193548387102E-3</v>
      </c>
      <c r="AN98" s="305">
        <v>4.0849038461538457E-3</v>
      </c>
      <c r="AO98" s="305">
        <v>5.6167566878980862E-3</v>
      </c>
      <c r="AP98" s="305">
        <v>5.7374999999999978E-3</v>
      </c>
      <c r="AQ98" s="305">
        <v>6.004181886792451E-3</v>
      </c>
      <c r="AR98" s="305">
        <v>7.2653293124999956E-3</v>
      </c>
      <c r="AS98" s="305">
        <v>7.5717039130434741E-3</v>
      </c>
      <c r="AT98" s="305">
        <v>1.3159586666666659E-2</v>
      </c>
      <c r="AU98" s="305">
        <v>1.1854726288343552E-2</v>
      </c>
      <c r="AV98" s="305">
        <v>1.4344075591463402E-2</v>
      </c>
      <c r="AW98" s="305">
        <v>1.3989414981818172E-2</v>
      </c>
      <c r="AX98" s="305">
        <v>1.1471221084337339E-2</v>
      </c>
      <c r="AY98" s="305">
        <v>8.4287425149700522E-3</v>
      </c>
      <c r="AZ98" s="305">
        <v>9.3257142857142775E-3</v>
      </c>
      <c r="BA98" s="305">
        <v>9.6869822485207008E-3</v>
      </c>
      <c r="BB98" s="305">
        <v>9.8549999999999992E-3</v>
      </c>
      <c r="BC98" s="305">
        <v>1.7742631578947368E-2</v>
      </c>
      <c r="BD98" s="305">
        <v>2.3443870388006632E-2</v>
      </c>
      <c r="BE98" s="306">
        <v>2.7966888437206395E-2</v>
      </c>
      <c r="BF98" s="285">
        <v>0.18967029386004941</v>
      </c>
      <c r="BG98" s="285">
        <v>5.9445708972968303E-2</v>
      </c>
      <c r="BH98" s="285">
        <v>1.0005842321073796E-3</v>
      </c>
    </row>
    <row r="99" spans="1:60" x14ac:dyDescent="0.15">
      <c r="A99" s="162" t="s">
        <v>104</v>
      </c>
      <c r="B99" s="305">
        <v>1.3480000000000002E-2</v>
      </c>
      <c r="C99" s="305">
        <v>1.359E-2</v>
      </c>
      <c r="D99" s="305">
        <v>1.1340000000000001E-2</v>
      </c>
      <c r="E99" s="305">
        <v>1.295E-2</v>
      </c>
      <c r="F99" s="305">
        <v>1.3269999999999999E-2</v>
      </c>
      <c r="G99" s="305">
        <v>1.2730000000000002E-2</v>
      </c>
      <c r="H99" s="305">
        <v>1.2560000000000002E-2</v>
      </c>
      <c r="I99" s="305">
        <v>1.2570000000000001E-2</v>
      </c>
      <c r="J99" s="305">
        <v>1.2430000000000002E-2</v>
      </c>
      <c r="K99" s="305">
        <v>1.7597221052631579E-2</v>
      </c>
      <c r="L99" s="305">
        <v>1.7868273684210526E-2</v>
      </c>
      <c r="M99" s="305">
        <v>1.7355115789473685E-2</v>
      </c>
      <c r="N99" s="305">
        <v>1.6586694736842107E-2</v>
      </c>
      <c r="O99" s="305">
        <v>1.6818273684210527E-2</v>
      </c>
      <c r="P99" s="305">
        <v>1.5582484210526316E-2</v>
      </c>
      <c r="Q99" s="305">
        <v>1.6521431578947369E-2</v>
      </c>
      <c r="R99" s="305">
        <v>1.6192484210526319E-2</v>
      </c>
      <c r="S99" s="305">
        <v>1.6489852631578948E-2</v>
      </c>
      <c r="T99" s="305">
        <v>1.6670484210526318E-2</v>
      </c>
      <c r="U99" s="305">
        <v>1.8190957894736841E-2</v>
      </c>
      <c r="V99" s="305">
        <v>1.6908726315789473E-2</v>
      </c>
      <c r="W99" s="305">
        <v>1.7636989473684212E-2</v>
      </c>
      <c r="X99" s="305">
        <v>1.7585647368421053E-2</v>
      </c>
      <c r="Y99" s="305">
        <v>1.767947368421053E-2</v>
      </c>
      <c r="Z99" s="305">
        <v>2.2609157894736838E-2</v>
      </c>
      <c r="AA99" s="305">
        <v>2.6085368421052635E-2</v>
      </c>
      <c r="AB99" s="305">
        <v>2.7851684210526313E-2</v>
      </c>
      <c r="AC99" s="305">
        <v>2.7617961722488038E-2</v>
      </c>
      <c r="AD99" s="305">
        <v>2.884196384901648E-2</v>
      </c>
      <c r="AE99" s="305">
        <v>2.7376416799574692E-2</v>
      </c>
      <c r="AF99" s="305">
        <v>2.6826401010101007E-2</v>
      </c>
      <c r="AG99" s="305">
        <v>2.6338233152578411E-2</v>
      </c>
      <c r="AH99" s="305">
        <v>2.7309777660818723E-2</v>
      </c>
      <c r="AI99" s="305">
        <v>3.1075268548644345E-2</v>
      </c>
      <c r="AJ99" s="305">
        <v>3.3480581924508236E-2</v>
      </c>
      <c r="AK99" s="305">
        <v>3.5995828176501862E-2</v>
      </c>
      <c r="AL99" s="305">
        <v>3.421582489281054E-2</v>
      </c>
      <c r="AM99" s="305">
        <v>3.288369976818644E-2</v>
      </c>
      <c r="AN99" s="305">
        <v>3.1930375580366731E-2</v>
      </c>
      <c r="AO99" s="305">
        <v>3.4844682031600002E-2</v>
      </c>
      <c r="AP99" s="305">
        <v>4.1088435202156132E-2</v>
      </c>
      <c r="AQ99" s="305">
        <v>4.3408955960915999E-2</v>
      </c>
      <c r="AR99" s="305">
        <v>4.7963999041226058E-2</v>
      </c>
      <c r="AS99" s="305">
        <v>5.5038305780316231E-2</v>
      </c>
      <c r="AT99" s="305">
        <v>6.5155575239912777E-2</v>
      </c>
      <c r="AU99" s="305">
        <v>7.5881204531046617E-2</v>
      </c>
      <c r="AV99" s="305">
        <v>8.1648660490958633E-2</v>
      </c>
      <c r="AW99" s="305">
        <v>8.3110453760755612E-2</v>
      </c>
      <c r="AX99" s="305">
        <v>8.5216069261162458E-2</v>
      </c>
      <c r="AY99" s="305">
        <v>9.3615426336463761E-2</v>
      </c>
      <c r="AZ99" s="305">
        <v>9.9970573250487263E-2</v>
      </c>
      <c r="BA99" s="305">
        <v>9.9145597719652923E-2</v>
      </c>
      <c r="BB99" s="305">
        <v>9.6618838043707231E-2</v>
      </c>
      <c r="BC99" s="305">
        <v>9.5531836195011266E-2</v>
      </c>
      <c r="BD99" s="305">
        <v>9.7820212819085678E-2</v>
      </c>
      <c r="BE99" s="306">
        <v>9.8392448996854551E-2</v>
      </c>
      <c r="BF99" s="285">
        <v>3.1016529320964104E-3</v>
      </c>
      <c r="BG99" s="285">
        <v>4.1472248372214304E-2</v>
      </c>
      <c r="BH99" s="285">
        <v>3.5202319073046073E-3</v>
      </c>
    </row>
    <row r="100" spans="1:60" x14ac:dyDescent="0.15">
      <c r="A100" s="162" t="s">
        <v>103</v>
      </c>
      <c r="B100" s="305">
        <v>0</v>
      </c>
      <c r="C100" s="305">
        <v>0</v>
      </c>
      <c r="D100" s="305">
        <v>0</v>
      </c>
      <c r="E100" s="305">
        <v>0</v>
      </c>
      <c r="F100" s="305">
        <v>0</v>
      </c>
      <c r="G100" s="305">
        <v>0</v>
      </c>
      <c r="H100" s="305">
        <v>0</v>
      </c>
      <c r="I100" s="305">
        <v>0</v>
      </c>
      <c r="J100" s="305">
        <v>0</v>
      </c>
      <c r="K100" s="305">
        <v>0</v>
      </c>
      <c r="L100" s="305">
        <v>0</v>
      </c>
      <c r="M100" s="305">
        <v>0</v>
      </c>
      <c r="N100" s="305">
        <v>0</v>
      </c>
      <c r="O100" s="305">
        <v>0</v>
      </c>
      <c r="P100" s="305">
        <v>0</v>
      </c>
      <c r="Q100" s="305">
        <v>0</v>
      </c>
      <c r="R100" s="305">
        <v>0</v>
      </c>
      <c r="S100" s="305">
        <v>0</v>
      </c>
      <c r="T100" s="305">
        <v>0</v>
      </c>
      <c r="U100" s="305">
        <v>0</v>
      </c>
      <c r="V100" s="305">
        <v>0</v>
      </c>
      <c r="W100" s="305">
        <v>0</v>
      </c>
      <c r="X100" s="305">
        <v>0</v>
      </c>
      <c r="Y100" s="305">
        <v>0</v>
      </c>
      <c r="Z100" s="305">
        <v>0</v>
      </c>
      <c r="AA100" s="305">
        <v>0</v>
      </c>
      <c r="AB100" s="305">
        <v>0</v>
      </c>
      <c r="AC100" s="305">
        <v>0</v>
      </c>
      <c r="AD100" s="305">
        <v>0</v>
      </c>
      <c r="AE100" s="305">
        <v>0</v>
      </c>
      <c r="AF100" s="305">
        <v>0</v>
      </c>
      <c r="AG100" s="305">
        <v>0</v>
      </c>
      <c r="AH100" s="305">
        <v>0</v>
      </c>
      <c r="AI100" s="305">
        <v>0</v>
      </c>
      <c r="AJ100" s="305">
        <v>0</v>
      </c>
      <c r="AK100" s="305">
        <v>9.2670000000000009E-3</v>
      </c>
      <c r="AL100" s="305">
        <v>8.6643701298701296E-3</v>
      </c>
      <c r="AM100" s="305">
        <v>9.4840258064516122E-3</v>
      </c>
      <c r="AN100" s="305">
        <v>1.021078846153846E-2</v>
      </c>
      <c r="AO100" s="305">
        <v>1.0489757961783436E-2</v>
      </c>
      <c r="AP100" s="305">
        <v>0</v>
      </c>
      <c r="AQ100" s="305">
        <v>0</v>
      </c>
      <c r="AR100" s="305">
        <v>1.9316249999999995E-6</v>
      </c>
      <c r="AS100" s="305">
        <v>1.5052919254658378E-5</v>
      </c>
      <c r="AT100" s="305">
        <v>5.0319999999999979E-5</v>
      </c>
      <c r="AU100" s="305">
        <v>1.2604196319018396E-4</v>
      </c>
      <c r="AV100" s="305">
        <v>2.5030426829268269E-4</v>
      </c>
      <c r="AW100" s="305">
        <v>7.8646636363636298E-4</v>
      </c>
      <c r="AX100" s="305">
        <v>2.7291757145312696E-3</v>
      </c>
      <c r="AY100" s="305">
        <v>5.0510144215162936E-3</v>
      </c>
      <c r="AZ100" s="305">
        <v>9.5255072444727466E-3</v>
      </c>
      <c r="BA100" s="305">
        <v>2.0859393395869934E-2</v>
      </c>
      <c r="BB100" s="305">
        <v>3.7372837745426983E-2</v>
      </c>
      <c r="BC100" s="305">
        <v>4.8383604555480221E-2</v>
      </c>
      <c r="BD100" s="305">
        <v>4.8044460001698708E-2</v>
      </c>
      <c r="BE100" s="306">
        <v>4.4800395290626682E-2</v>
      </c>
      <c r="BF100" s="285">
        <v>-7.0069892815253443E-2</v>
      </c>
      <c r="BG100" s="285">
        <v>0.98605041377993063</v>
      </c>
      <c r="BH100" s="285">
        <v>1.6028443500472761E-3</v>
      </c>
    </row>
    <row r="101" spans="1:60" x14ac:dyDescent="0.15">
      <c r="A101" s="162" t="s">
        <v>102</v>
      </c>
      <c r="B101" s="305">
        <v>0</v>
      </c>
      <c r="C101" s="305">
        <v>0</v>
      </c>
      <c r="D101" s="305">
        <v>0</v>
      </c>
      <c r="E101" s="305">
        <v>0</v>
      </c>
      <c r="F101" s="305">
        <v>0</v>
      </c>
      <c r="G101" s="305">
        <v>0</v>
      </c>
      <c r="H101" s="305">
        <v>0</v>
      </c>
      <c r="I101" s="305">
        <v>0</v>
      </c>
      <c r="J101" s="305">
        <v>0</v>
      </c>
      <c r="K101" s="305">
        <v>0</v>
      </c>
      <c r="L101" s="305">
        <v>0</v>
      </c>
      <c r="M101" s="305">
        <v>0</v>
      </c>
      <c r="N101" s="305">
        <v>1.0000000000000001E-5</v>
      </c>
      <c r="O101" s="305">
        <v>3.0000000000000001E-5</v>
      </c>
      <c r="P101" s="305">
        <v>6.3694000000000016E-3</v>
      </c>
      <c r="Q101" s="305">
        <v>2.0448499999999998E-2</v>
      </c>
      <c r="R101" s="305">
        <v>3.9121900000000008E-2</v>
      </c>
      <c r="S101" s="305">
        <v>3.9078600000000005E-2</v>
      </c>
      <c r="T101" s="305">
        <v>4.9349799999999999E-2</v>
      </c>
      <c r="U101" s="305">
        <v>5.3584599999999996E-2</v>
      </c>
      <c r="V101" s="305">
        <v>5.9421800000000011E-2</v>
      </c>
      <c r="W101" s="305">
        <v>5.5733000000000005E-2</v>
      </c>
      <c r="X101" s="305">
        <v>4.8959700000000009E-2</v>
      </c>
      <c r="Y101" s="305">
        <v>5.2229100000000001E-2</v>
      </c>
      <c r="Z101" s="305">
        <v>5.7016600000000001E-2</v>
      </c>
      <c r="AA101" s="305">
        <v>5.8957599999999999E-2</v>
      </c>
      <c r="AB101" s="305">
        <v>5.7579999999999999E-2</v>
      </c>
      <c r="AC101" s="305">
        <v>5.7000000000000002E-2</v>
      </c>
      <c r="AD101" s="305">
        <v>5.6670000000000012E-2</v>
      </c>
      <c r="AE101" s="305">
        <v>6.3200000000000006E-2</v>
      </c>
      <c r="AF101" s="305">
        <v>6.1350000000000002E-2</v>
      </c>
      <c r="AG101" s="305">
        <v>6.5339999999999995E-2</v>
      </c>
      <c r="AH101" s="305">
        <v>7.2370000000000004E-2</v>
      </c>
      <c r="AI101" s="305">
        <v>8.9139999999999997E-2</v>
      </c>
      <c r="AJ101" s="305">
        <v>0.10594000000000001</v>
      </c>
      <c r="AK101" s="305">
        <v>0.11626</v>
      </c>
      <c r="AL101" s="305">
        <v>0.10374194805194804</v>
      </c>
      <c r="AM101" s="305">
        <v>0.101103318</v>
      </c>
      <c r="AN101" s="305">
        <v>9.6335508461538433E-2</v>
      </c>
      <c r="AO101" s="305">
        <v>0.10019599681528661</v>
      </c>
      <c r="AP101" s="305">
        <v>9.6074597278480958E-2</v>
      </c>
      <c r="AQ101" s="305">
        <v>0.10122913018867923</v>
      </c>
      <c r="AR101" s="305">
        <v>9.8243585437499975E-2</v>
      </c>
      <c r="AS101" s="305">
        <v>0.10249546024844716</v>
      </c>
      <c r="AT101" s="305">
        <v>9.8252793888888856E-2</v>
      </c>
      <c r="AU101" s="305">
        <v>9.4047063128834305E-2</v>
      </c>
      <c r="AV101" s="305">
        <v>9.4664271951219459E-2</v>
      </c>
      <c r="AW101" s="305">
        <v>9.7451430545454465E-2</v>
      </c>
      <c r="AX101" s="305">
        <v>9.1096199999999919E-2</v>
      </c>
      <c r="AY101" s="305">
        <v>9.7776903772454987E-2</v>
      </c>
      <c r="AZ101" s="305">
        <v>0.11200053535714277</v>
      </c>
      <c r="BA101" s="305">
        <v>0.1255554575147928</v>
      </c>
      <c r="BB101" s="305">
        <v>0.12220141499999999</v>
      </c>
      <c r="BC101" s="305">
        <v>0.12474570342331333</v>
      </c>
      <c r="BD101" s="305">
        <v>0.12496969464973373</v>
      </c>
      <c r="BE101" s="306">
        <v>0.12804547657142859</v>
      </c>
      <c r="BF101" s="285">
        <v>2.1812735483202061E-2</v>
      </c>
      <c r="BG101" s="285">
        <v>2.4344358643741737E-2</v>
      </c>
      <c r="BH101" s="285">
        <v>4.5811419149367569E-3</v>
      </c>
    </row>
    <row r="102" spans="1:60" x14ac:dyDescent="0.15">
      <c r="A102" s="162" t="s">
        <v>101</v>
      </c>
      <c r="B102" s="305">
        <v>0</v>
      </c>
      <c r="C102" s="305">
        <v>0</v>
      </c>
      <c r="D102" s="305">
        <v>0</v>
      </c>
      <c r="E102" s="305">
        <v>0</v>
      </c>
      <c r="F102" s="305">
        <v>0</v>
      </c>
      <c r="G102" s="305">
        <v>0</v>
      </c>
      <c r="H102" s="305">
        <v>0</v>
      </c>
      <c r="I102" s="305">
        <v>0</v>
      </c>
      <c r="J102" s="305">
        <v>0</v>
      </c>
      <c r="K102" s="305">
        <v>0</v>
      </c>
      <c r="L102" s="305">
        <v>0</v>
      </c>
      <c r="M102" s="305">
        <v>0</v>
      </c>
      <c r="N102" s="305">
        <v>0</v>
      </c>
      <c r="O102" s="305">
        <v>0</v>
      </c>
      <c r="P102" s="305">
        <v>0</v>
      </c>
      <c r="Q102" s="305">
        <v>0</v>
      </c>
      <c r="R102" s="305">
        <v>0</v>
      </c>
      <c r="S102" s="305">
        <v>0</v>
      </c>
      <c r="T102" s="305">
        <v>0</v>
      </c>
      <c r="U102" s="305">
        <v>0</v>
      </c>
      <c r="V102" s="305">
        <v>0</v>
      </c>
      <c r="W102" s="305">
        <v>8.4999999999999995E-4</v>
      </c>
      <c r="X102" s="305">
        <v>8.4999999999999995E-4</v>
      </c>
      <c r="Y102" s="305">
        <v>8.4999999999999995E-4</v>
      </c>
      <c r="Z102" s="305">
        <v>8.4999999999999995E-4</v>
      </c>
      <c r="AA102" s="305">
        <v>8.4999999999999995E-4</v>
      </c>
      <c r="AB102" s="305">
        <v>2.4500000000000004E-3</v>
      </c>
      <c r="AC102" s="305">
        <v>2.4500000000000004E-3</v>
      </c>
      <c r="AD102" s="305">
        <v>2.4500000000000004E-3</v>
      </c>
      <c r="AE102" s="305">
        <v>2.4500000000000004E-3</v>
      </c>
      <c r="AF102" s="305">
        <v>2.4500000000000004E-3</v>
      </c>
      <c r="AG102" s="305">
        <v>2.4500000000000004E-3</v>
      </c>
      <c r="AH102" s="305">
        <v>2.4500000000000004E-3</v>
      </c>
      <c r="AI102" s="305">
        <v>2.4500000000000004E-3</v>
      </c>
      <c r="AJ102" s="305">
        <v>2.4500000000000004E-3</v>
      </c>
      <c r="AK102" s="305">
        <v>2.4500000000000004E-3</v>
      </c>
      <c r="AL102" s="305">
        <v>4.6992857142857149E-3</v>
      </c>
      <c r="AM102" s="305">
        <v>4.668967741935484E-3</v>
      </c>
      <c r="AN102" s="305">
        <v>4.8548076923076913E-3</v>
      </c>
      <c r="AO102" s="305">
        <v>4.6679617834394895E-3</v>
      </c>
      <c r="AP102" s="305">
        <v>4.6254296677215173E-3</v>
      </c>
      <c r="AQ102" s="305">
        <v>4.558868830188678E-3</v>
      </c>
      <c r="AR102" s="305">
        <v>4.7201379749999975E-3</v>
      </c>
      <c r="AS102" s="305">
        <v>4.9528234635093163E-3</v>
      </c>
      <c r="AT102" s="305">
        <v>4.9930710388888869E-3</v>
      </c>
      <c r="AU102" s="305">
        <v>5.5403291346625728E-3</v>
      </c>
      <c r="AV102" s="305">
        <v>5.6915975277438977E-3</v>
      </c>
      <c r="AW102" s="305">
        <v>5.9707690854545409E-3</v>
      </c>
      <c r="AX102" s="305">
        <v>6.6201908428504715E-3</v>
      </c>
      <c r="AY102" s="305">
        <v>7.0415133334750532E-3</v>
      </c>
      <c r="AZ102" s="305">
        <v>7.841423641429212E-3</v>
      </c>
      <c r="BA102" s="305">
        <v>8.0575342585352695E-3</v>
      </c>
      <c r="BB102" s="305">
        <v>8.078887045899397E-3</v>
      </c>
      <c r="BC102" s="305">
        <v>8.0316603325019092E-3</v>
      </c>
      <c r="BD102" s="305">
        <v>8.5123044836496256E-3</v>
      </c>
      <c r="BE102" s="306">
        <v>8.6552025409025301E-3</v>
      </c>
      <c r="BF102" s="285">
        <v>1.4009127975615598E-2</v>
      </c>
      <c r="BG102" s="285">
        <v>5.4794703755034924E-2</v>
      </c>
      <c r="BH102" s="285">
        <v>3.0966116261262099E-4</v>
      </c>
    </row>
    <row r="103" spans="1:60" x14ac:dyDescent="0.15">
      <c r="A103" s="162" t="s">
        <v>100</v>
      </c>
      <c r="B103" s="305">
        <v>0</v>
      </c>
      <c r="C103" s="305">
        <v>0</v>
      </c>
      <c r="D103" s="305">
        <v>0</v>
      </c>
      <c r="E103" s="305">
        <v>0</v>
      </c>
      <c r="F103" s="305">
        <v>0</v>
      </c>
      <c r="G103" s="305">
        <v>0</v>
      </c>
      <c r="H103" s="305">
        <v>0</v>
      </c>
      <c r="I103" s="305">
        <v>0</v>
      </c>
      <c r="J103" s="305">
        <v>0</v>
      </c>
      <c r="K103" s="305">
        <v>0</v>
      </c>
      <c r="L103" s="305">
        <v>0</v>
      </c>
      <c r="M103" s="305">
        <v>0</v>
      </c>
      <c r="N103" s="305">
        <v>0</v>
      </c>
      <c r="O103" s="305">
        <v>0</v>
      </c>
      <c r="P103" s="305">
        <v>0</v>
      </c>
      <c r="Q103" s="305">
        <v>0</v>
      </c>
      <c r="R103" s="305">
        <v>0</v>
      </c>
      <c r="S103" s="305">
        <v>0</v>
      </c>
      <c r="T103" s="305">
        <v>0</v>
      </c>
      <c r="U103" s="305">
        <v>0</v>
      </c>
      <c r="V103" s="305">
        <v>0</v>
      </c>
      <c r="W103" s="305">
        <v>0</v>
      </c>
      <c r="X103" s="305">
        <v>0</v>
      </c>
      <c r="Y103" s="305">
        <v>0</v>
      </c>
      <c r="Z103" s="305">
        <v>0</v>
      </c>
      <c r="AA103" s="305">
        <v>1.0000000000000001E-5</v>
      </c>
      <c r="AB103" s="305">
        <v>1.0000000000000001E-5</v>
      </c>
      <c r="AC103" s="305">
        <v>2.0000000000000002E-5</v>
      </c>
      <c r="AD103" s="305">
        <v>3.0000000000000004E-5</v>
      </c>
      <c r="AE103" s="305">
        <v>3.0000000000000004E-5</v>
      </c>
      <c r="AF103" s="305">
        <v>2.5200000000000001E-3</v>
      </c>
      <c r="AG103" s="305">
        <v>4.0600000000000002E-3</v>
      </c>
      <c r="AH103" s="305">
        <v>8.2000000000000009E-4</v>
      </c>
      <c r="AI103" s="305">
        <v>6.4000000000000005E-4</v>
      </c>
      <c r="AJ103" s="305">
        <v>9.7411000000000004E-4</v>
      </c>
      <c r="AK103" s="305">
        <v>1.0096899999999999E-3</v>
      </c>
      <c r="AL103" s="305">
        <v>1.0608066233766232E-3</v>
      </c>
      <c r="AM103" s="305">
        <v>1.9833241935483868E-3</v>
      </c>
      <c r="AN103" s="305">
        <v>2.1637436538461531E-3</v>
      </c>
      <c r="AO103" s="305">
        <v>3.4126135289581517E-3</v>
      </c>
      <c r="AP103" s="305">
        <v>3.9131273120229099E-3</v>
      </c>
      <c r="AQ103" s="305">
        <v>4.9193174785947154E-3</v>
      </c>
      <c r="AR103" s="305">
        <v>7.9447568358318715E-3</v>
      </c>
      <c r="AS103" s="305">
        <v>1.305180113617844E-2</v>
      </c>
      <c r="AT103" s="305">
        <v>1.6911302570370022E-2</v>
      </c>
      <c r="AU103" s="305">
        <v>4.2033301769096698E-2</v>
      </c>
      <c r="AV103" s="305">
        <v>7.083141579564789E-2</v>
      </c>
      <c r="AW103" s="305">
        <v>7.9911147664055104E-2</v>
      </c>
      <c r="AX103" s="305">
        <v>9.3640221325301143E-2</v>
      </c>
      <c r="AY103" s="305">
        <v>0.13463716319305585</v>
      </c>
      <c r="AZ103" s="305">
        <v>0.15771703193189021</v>
      </c>
      <c r="BA103" s="305">
        <v>0.17142934676532484</v>
      </c>
      <c r="BB103" s="305">
        <v>0.21730825422</v>
      </c>
      <c r="BC103" s="305">
        <v>0.24315971524497201</v>
      </c>
      <c r="BD103" s="305">
        <v>0.27212263187661034</v>
      </c>
      <c r="BE103" s="306">
        <v>0.32905200721918643</v>
      </c>
      <c r="BF103" s="285">
        <v>0.20590101512736259</v>
      </c>
      <c r="BG103" s="285">
        <v>0.32025785572171372</v>
      </c>
      <c r="BH103" s="285">
        <v>1.1772645022918743E-2</v>
      </c>
    </row>
    <row r="104" spans="1:60" x14ac:dyDescent="0.15">
      <c r="A104" s="162" t="s">
        <v>99</v>
      </c>
      <c r="B104" s="305">
        <v>0</v>
      </c>
      <c r="C104" s="305">
        <v>0</v>
      </c>
      <c r="D104" s="305">
        <v>0</v>
      </c>
      <c r="E104" s="305">
        <v>0</v>
      </c>
      <c r="F104" s="305">
        <v>0</v>
      </c>
      <c r="G104" s="305">
        <v>0</v>
      </c>
      <c r="H104" s="305">
        <v>0</v>
      </c>
      <c r="I104" s="305">
        <v>0</v>
      </c>
      <c r="J104" s="305">
        <v>0</v>
      </c>
      <c r="K104" s="305">
        <v>0</v>
      </c>
      <c r="L104" s="305">
        <v>0</v>
      </c>
      <c r="M104" s="305">
        <v>0</v>
      </c>
      <c r="N104" s="305">
        <v>0</v>
      </c>
      <c r="O104" s="305">
        <v>0</v>
      </c>
      <c r="P104" s="305">
        <v>0</v>
      </c>
      <c r="Q104" s="305">
        <v>0</v>
      </c>
      <c r="R104" s="305">
        <v>0</v>
      </c>
      <c r="S104" s="305">
        <v>0</v>
      </c>
      <c r="T104" s="305">
        <v>0</v>
      </c>
      <c r="U104" s="305">
        <v>0</v>
      </c>
      <c r="V104" s="305">
        <v>0</v>
      </c>
      <c r="W104" s="305">
        <v>0</v>
      </c>
      <c r="X104" s="305">
        <v>0</v>
      </c>
      <c r="Y104" s="305">
        <v>0</v>
      </c>
      <c r="Z104" s="305">
        <v>0</v>
      </c>
      <c r="AA104" s="305">
        <v>0</v>
      </c>
      <c r="AB104" s="305">
        <v>0</v>
      </c>
      <c r="AC104" s="305">
        <v>0</v>
      </c>
      <c r="AD104" s="305">
        <v>0</v>
      </c>
      <c r="AE104" s="305">
        <v>0</v>
      </c>
      <c r="AF104" s="305">
        <v>0</v>
      </c>
      <c r="AG104" s="305">
        <v>0</v>
      </c>
      <c r="AH104" s="305">
        <v>0</v>
      </c>
      <c r="AI104" s="305">
        <v>0</v>
      </c>
      <c r="AJ104" s="305">
        <v>3.5000000000000004E-5</v>
      </c>
      <c r="AK104" s="305">
        <v>3.8319999999999999E-5</v>
      </c>
      <c r="AL104" s="305">
        <v>4.374504467532468E-5</v>
      </c>
      <c r="AM104" s="305">
        <v>5.0409636108387099E-5</v>
      </c>
      <c r="AN104" s="305">
        <v>5.6980128184615374E-5</v>
      </c>
      <c r="AO104" s="305">
        <v>6.2026575775796174E-5</v>
      </c>
      <c r="AP104" s="305">
        <v>9.0067445043037935E-5</v>
      </c>
      <c r="AQ104" s="305">
        <v>9.1150727275471677E-5</v>
      </c>
      <c r="AR104" s="305">
        <v>8.9717350229999958E-5</v>
      </c>
      <c r="AS104" s="305">
        <v>1.4574797637763971E-4</v>
      </c>
      <c r="AT104" s="305">
        <v>3.1449292951111097E-4</v>
      </c>
      <c r="AU104" s="305">
        <v>8.7169566098650253E-4</v>
      </c>
      <c r="AV104" s="305">
        <v>1.2310957981756089E-3</v>
      </c>
      <c r="AW104" s="305">
        <v>1.6597121626472716E-3</v>
      </c>
      <c r="AX104" s="305">
        <v>2.5379000954024074E-3</v>
      </c>
      <c r="AY104" s="305">
        <v>3.132659118783231E-3</v>
      </c>
      <c r="AZ104" s="305">
        <v>4.0912928571428531E-3</v>
      </c>
      <c r="BA104" s="305">
        <v>4.5248165680473332E-3</v>
      </c>
      <c r="BB104" s="305">
        <v>5.9257800000000003E-3</v>
      </c>
      <c r="BC104" s="305">
        <v>6.5738105263157881E-3</v>
      </c>
      <c r="BD104" s="305">
        <v>7.0638027166879938E-3</v>
      </c>
      <c r="BE104" s="306">
        <v>1.006224051524239E-2</v>
      </c>
      <c r="BF104" s="285">
        <v>0.420587247023686</v>
      </c>
      <c r="BG104" s="285">
        <v>0.36503179576983102</v>
      </c>
      <c r="BH104" s="285">
        <v>3.6000140744399785E-4</v>
      </c>
    </row>
    <row r="105" spans="1:60" x14ac:dyDescent="0.15">
      <c r="A105" s="162" t="s">
        <v>98</v>
      </c>
      <c r="B105" s="305">
        <v>0</v>
      </c>
      <c r="C105" s="305">
        <v>0</v>
      </c>
      <c r="D105" s="305">
        <v>0</v>
      </c>
      <c r="E105" s="305">
        <v>0</v>
      </c>
      <c r="F105" s="305">
        <v>0</v>
      </c>
      <c r="G105" s="305">
        <v>0</v>
      </c>
      <c r="H105" s="305">
        <v>0</v>
      </c>
      <c r="I105" s="305">
        <v>0</v>
      </c>
      <c r="J105" s="305">
        <v>0</v>
      </c>
      <c r="K105" s="305">
        <v>0</v>
      </c>
      <c r="L105" s="305">
        <v>0</v>
      </c>
      <c r="M105" s="305">
        <v>0</v>
      </c>
      <c r="N105" s="305">
        <v>0</v>
      </c>
      <c r="O105" s="305">
        <v>0</v>
      </c>
      <c r="P105" s="305">
        <v>0</v>
      </c>
      <c r="Q105" s="305">
        <v>0</v>
      </c>
      <c r="R105" s="305">
        <v>0</v>
      </c>
      <c r="S105" s="305">
        <v>8.2824899999999987E-5</v>
      </c>
      <c r="T105" s="305">
        <v>4.545145E-5</v>
      </c>
      <c r="U105" s="305">
        <v>3.50599E-5</v>
      </c>
      <c r="V105" s="305">
        <v>2.9558800000000002E-5</v>
      </c>
      <c r="W105" s="305">
        <v>4.5321000000000002E-5</v>
      </c>
      <c r="X105" s="305">
        <v>2.8272000000000003E-5</v>
      </c>
      <c r="Y105" s="305">
        <v>3.1043600000000002E-5</v>
      </c>
      <c r="Z105" s="305">
        <v>3.1721424000000008E-3</v>
      </c>
      <c r="AA105" s="305">
        <v>3.4614379999999998E-3</v>
      </c>
      <c r="AB105" s="305">
        <v>3.9452820200000004E-3</v>
      </c>
      <c r="AC105" s="305">
        <v>4.2111908999999999E-3</v>
      </c>
      <c r="AD105" s="305">
        <v>3.6348286000000003E-3</v>
      </c>
      <c r="AE105" s="305">
        <v>3.8535519000000005E-3</v>
      </c>
      <c r="AF105" s="305">
        <v>5.1678861499999994E-3</v>
      </c>
      <c r="AG105" s="305">
        <v>5.9520045799999997E-3</v>
      </c>
      <c r="AH105" s="305">
        <v>5.2026952200000011E-3</v>
      </c>
      <c r="AI105" s="305">
        <v>6.1722684450000002E-3</v>
      </c>
      <c r="AJ105" s="305">
        <v>7.5307758700000008E-3</v>
      </c>
      <c r="AK105" s="305">
        <v>1.0596316495000001E-2</v>
      </c>
      <c r="AL105" s="305">
        <v>1.368456452181818E-2</v>
      </c>
      <c r="AM105" s="305">
        <v>1.7194661053838704E-2</v>
      </c>
      <c r="AN105" s="305">
        <v>1.7784784706249997E-2</v>
      </c>
      <c r="AO105" s="305">
        <v>1.8256246616751588E-2</v>
      </c>
      <c r="AP105" s="305">
        <v>1.879275415727848E-2</v>
      </c>
      <c r="AQ105" s="305">
        <v>2.046456688528301E-2</v>
      </c>
      <c r="AR105" s="305">
        <v>2.2223159304468741E-2</v>
      </c>
      <c r="AS105" s="305">
        <v>2.2888762263167692E-2</v>
      </c>
      <c r="AT105" s="305">
        <v>2.4011880505833322E-2</v>
      </c>
      <c r="AU105" s="305">
        <v>2.7042534091656426E-2</v>
      </c>
      <c r="AV105" s="305">
        <v>3.1612259274420705E-2</v>
      </c>
      <c r="AW105" s="305">
        <v>3.1598741104363615E-2</v>
      </c>
      <c r="AX105" s="305">
        <v>3.5045368938704788E-2</v>
      </c>
      <c r="AY105" s="305">
        <v>3.6108052817065847E-2</v>
      </c>
      <c r="AZ105" s="305">
        <v>3.928641698068925E-2</v>
      </c>
      <c r="BA105" s="305">
        <v>4.0466265955562089E-2</v>
      </c>
      <c r="BB105" s="305">
        <v>4.7232987507000002E-2</v>
      </c>
      <c r="BC105" s="305">
        <v>5.7116193901315788E-2</v>
      </c>
      <c r="BD105" s="305">
        <v>7.0309582447062674E-2</v>
      </c>
      <c r="BE105" s="306">
        <v>9.1630848155951017E-2</v>
      </c>
      <c r="BF105" s="285">
        <v>0.29968757411025981</v>
      </c>
      <c r="BG105" s="285">
        <v>0.11341952930047405</v>
      </c>
      <c r="BH105" s="285">
        <v>3.2783190037507254E-3</v>
      </c>
    </row>
    <row r="106" spans="1:60" x14ac:dyDescent="0.15">
      <c r="A106" s="162" t="s">
        <v>97</v>
      </c>
      <c r="B106" s="305">
        <v>0</v>
      </c>
      <c r="C106" s="305">
        <v>0</v>
      </c>
      <c r="D106" s="305">
        <v>0</v>
      </c>
      <c r="E106" s="305">
        <v>0</v>
      </c>
      <c r="F106" s="305">
        <v>0</v>
      </c>
      <c r="G106" s="305">
        <v>0</v>
      </c>
      <c r="H106" s="305">
        <v>0</v>
      </c>
      <c r="I106" s="305">
        <v>0</v>
      </c>
      <c r="J106" s="305">
        <v>0</v>
      </c>
      <c r="K106" s="305">
        <v>0</v>
      </c>
      <c r="L106" s="305">
        <v>0</v>
      </c>
      <c r="M106" s="305">
        <v>0</v>
      </c>
      <c r="N106" s="305">
        <v>0</v>
      </c>
      <c r="O106" s="305">
        <v>0</v>
      </c>
      <c r="P106" s="305">
        <v>0</v>
      </c>
      <c r="Q106" s="305">
        <v>0</v>
      </c>
      <c r="R106" s="305">
        <v>0</v>
      </c>
      <c r="S106" s="305">
        <v>0</v>
      </c>
      <c r="T106" s="305">
        <v>0</v>
      </c>
      <c r="U106" s="305">
        <v>0</v>
      </c>
      <c r="V106" s="305">
        <v>0</v>
      </c>
      <c r="W106" s="305">
        <v>0</v>
      </c>
      <c r="X106" s="305">
        <v>4.9200000000000003E-5</v>
      </c>
      <c r="Y106" s="305">
        <v>3.0190000000000007E-4</v>
      </c>
      <c r="Z106" s="305">
        <v>2.1570000000000007E-4</v>
      </c>
      <c r="AA106" s="305">
        <v>2.500899999999999E-4</v>
      </c>
      <c r="AB106" s="305">
        <v>2.9667000000000007E-4</v>
      </c>
      <c r="AC106" s="305">
        <v>2.0861E-4</v>
      </c>
      <c r="AD106" s="305">
        <v>2.9429E-4</v>
      </c>
      <c r="AE106" s="305">
        <v>5.0763540000000002E-4</v>
      </c>
      <c r="AF106" s="305">
        <v>1.4274905999999998E-3</v>
      </c>
      <c r="AG106" s="305">
        <v>2.0712081000000002E-3</v>
      </c>
      <c r="AH106" s="305">
        <v>2.7350026500000011E-3</v>
      </c>
      <c r="AI106" s="305">
        <v>3.0951109499999987E-3</v>
      </c>
      <c r="AJ106" s="305">
        <v>4.4743328699999967E-3</v>
      </c>
      <c r="AK106" s="305">
        <v>5.2689749099999982E-3</v>
      </c>
      <c r="AL106" s="305">
        <v>6.1705480108441508E-3</v>
      </c>
      <c r="AM106" s="305">
        <v>7.4269375194193563E-3</v>
      </c>
      <c r="AN106" s="305">
        <v>1.2078107483076922E-2</v>
      </c>
      <c r="AO106" s="305">
        <v>1.7949900505414E-2</v>
      </c>
      <c r="AP106" s="305">
        <v>1.7975253795379731E-2</v>
      </c>
      <c r="AQ106" s="305">
        <v>1.949728936698112E-2</v>
      </c>
      <c r="AR106" s="305">
        <v>2.3510590603874983E-2</v>
      </c>
      <c r="AS106" s="305">
        <v>2.0707725444037248E-2</v>
      </c>
      <c r="AT106" s="305">
        <v>2.1700481356666652E-2</v>
      </c>
      <c r="AU106" s="305">
        <v>3.2175594844785257E-2</v>
      </c>
      <c r="AV106" s="305">
        <v>3.8049301867499982E-2</v>
      </c>
      <c r="AW106" s="305">
        <v>4.832997330818177E-2</v>
      </c>
      <c r="AX106" s="305">
        <v>6.668551534784091E-2</v>
      </c>
      <c r="AY106" s="305">
        <v>8.2885121904616096E-2</v>
      </c>
      <c r="AZ106" s="305">
        <v>9.146150864988209E-2</v>
      </c>
      <c r="BA106" s="305">
        <v>0.11351508486701531</v>
      </c>
      <c r="BB106" s="305">
        <v>0.13451012930700001</v>
      </c>
      <c r="BC106" s="305">
        <v>0.16037472472631578</v>
      </c>
      <c r="BD106" s="305">
        <v>0.19080044254072931</v>
      </c>
      <c r="BE106" s="306">
        <v>0.18209232062082092</v>
      </c>
      <c r="BF106" s="285">
        <v>-4.8247487264813538E-2</v>
      </c>
      <c r="BG106" s="285">
        <v>0.24282791986588559</v>
      </c>
      <c r="BH106" s="285">
        <v>6.5148007155005003E-3</v>
      </c>
    </row>
    <row r="107" spans="1:60" x14ac:dyDescent="0.15">
      <c r="A107" s="162" t="s">
        <v>96</v>
      </c>
      <c r="B107" s="305">
        <v>0</v>
      </c>
      <c r="C107" s="305">
        <v>0</v>
      </c>
      <c r="D107" s="305">
        <v>0</v>
      </c>
      <c r="E107" s="305">
        <v>0</v>
      </c>
      <c r="F107" s="305">
        <v>0</v>
      </c>
      <c r="G107" s="305">
        <v>0</v>
      </c>
      <c r="H107" s="305">
        <v>0</v>
      </c>
      <c r="I107" s="305">
        <v>0</v>
      </c>
      <c r="J107" s="305">
        <v>0</v>
      </c>
      <c r="K107" s="305">
        <v>0</v>
      </c>
      <c r="L107" s="305">
        <v>0</v>
      </c>
      <c r="M107" s="305">
        <v>0</v>
      </c>
      <c r="N107" s="305">
        <v>0</v>
      </c>
      <c r="O107" s="305">
        <v>0</v>
      </c>
      <c r="P107" s="305">
        <v>0</v>
      </c>
      <c r="Q107" s="305">
        <v>0</v>
      </c>
      <c r="R107" s="305">
        <v>0</v>
      </c>
      <c r="S107" s="305">
        <v>0</v>
      </c>
      <c r="T107" s="305">
        <v>0</v>
      </c>
      <c r="U107" s="305">
        <v>0</v>
      </c>
      <c r="V107" s="305">
        <v>0</v>
      </c>
      <c r="W107" s="305">
        <v>0</v>
      </c>
      <c r="X107" s="305">
        <v>0</v>
      </c>
      <c r="Y107" s="305">
        <v>0</v>
      </c>
      <c r="Z107" s="305">
        <v>0</v>
      </c>
      <c r="AA107" s="305">
        <v>0</v>
      </c>
      <c r="AB107" s="305">
        <v>0</v>
      </c>
      <c r="AC107" s="305">
        <v>0</v>
      </c>
      <c r="AD107" s="305">
        <v>0</v>
      </c>
      <c r="AE107" s="305">
        <v>0</v>
      </c>
      <c r="AF107" s="305">
        <v>0</v>
      </c>
      <c r="AG107" s="305">
        <v>0</v>
      </c>
      <c r="AH107" s="305">
        <v>0</v>
      </c>
      <c r="AI107" s="305">
        <v>0</v>
      </c>
      <c r="AJ107" s="305">
        <v>0</v>
      </c>
      <c r="AK107" s="305">
        <v>0</v>
      </c>
      <c r="AL107" s="305">
        <v>0</v>
      </c>
      <c r="AM107" s="305">
        <v>0</v>
      </c>
      <c r="AN107" s="305">
        <v>0</v>
      </c>
      <c r="AO107" s="305">
        <v>0</v>
      </c>
      <c r="AP107" s="305">
        <v>4.8417721518987327E-4</v>
      </c>
      <c r="AQ107" s="305">
        <v>6.2547169811320738E-4</v>
      </c>
      <c r="AR107" s="305">
        <v>7.554374999999996E-4</v>
      </c>
      <c r="AS107" s="305">
        <v>5.3882608695652158E-4</v>
      </c>
      <c r="AT107" s="305">
        <v>6.9511111111111065E-4</v>
      </c>
      <c r="AU107" s="305">
        <v>9.5363116564417126E-4</v>
      </c>
      <c r="AV107" s="305">
        <v>9.5714560975609692E-4</v>
      </c>
      <c r="AW107" s="305">
        <v>9.6061745454545399E-4</v>
      </c>
      <c r="AX107" s="305">
        <v>1.2239631325301195E-3</v>
      </c>
      <c r="AY107" s="305">
        <v>1.2328776646706578E-3</v>
      </c>
      <c r="AZ107" s="305">
        <v>2.3074676785714262E-3</v>
      </c>
      <c r="BA107" s="305">
        <v>2.5753702366863879E-3</v>
      </c>
      <c r="BB107" s="305">
        <v>3.1870529999999996E-3</v>
      </c>
      <c r="BC107" s="305">
        <v>4.4752976561620627E-3</v>
      </c>
      <c r="BD107" s="305">
        <v>3.6710412621338118E-2</v>
      </c>
      <c r="BE107" s="306">
        <v>8.3966246029084382E-2</v>
      </c>
      <c r="BF107" s="285">
        <v>1.2810103204248606</v>
      </c>
      <c r="BG107" s="285">
        <v>0.48687172751268193</v>
      </c>
      <c r="BH107" s="285">
        <v>3.0040990078173666E-3</v>
      </c>
    </row>
    <row r="108" spans="1:60" x14ac:dyDescent="0.15">
      <c r="A108" s="162" t="s">
        <v>95</v>
      </c>
      <c r="B108" s="305">
        <v>0</v>
      </c>
      <c r="C108" s="305">
        <v>0</v>
      </c>
      <c r="D108" s="305">
        <v>0</v>
      </c>
      <c r="E108" s="305">
        <v>0</v>
      </c>
      <c r="F108" s="305">
        <v>0</v>
      </c>
      <c r="G108" s="305">
        <v>0</v>
      </c>
      <c r="H108" s="305">
        <v>0</v>
      </c>
      <c r="I108" s="305">
        <v>0</v>
      </c>
      <c r="J108" s="305">
        <v>0</v>
      </c>
      <c r="K108" s="305">
        <v>0</v>
      </c>
      <c r="L108" s="305">
        <v>0</v>
      </c>
      <c r="M108" s="305">
        <v>0</v>
      </c>
      <c r="N108" s="305">
        <v>0</v>
      </c>
      <c r="O108" s="305">
        <v>0</v>
      </c>
      <c r="P108" s="305">
        <v>0</v>
      </c>
      <c r="Q108" s="305">
        <v>0</v>
      </c>
      <c r="R108" s="305">
        <v>0</v>
      </c>
      <c r="S108" s="305">
        <v>0</v>
      </c>
      <c r="T108" s="305">
        <v>0</v>
      </c>
      <c r="U108" s="305">
        <v>1.0526315789473684E-5</v>
      </c>
      <c r="V108" s="305">
        <v>0</v>
      </c>
      <c r="W108" s="305">
        <v>0</v>
      </c>
      <c r="X108" s="305">
        <v>0</v>
      </c>
      <c r="Y108" s="305">
        <v>0</v>
      </c>
      <c r="Z108" s="305">
        <v>0</v>
      </c>
      <c r="AA108" s="305">
        <v>4.4999999999999999E-4</v>
      </c>
      <c r="AB108" s="305">
        <v>4.4999999999999999E-4</v>
      </c>
      <c r="AC108" s="305">
        <v>2.0000000000000001E-4</v>
      </c>
      <c r="AD108" s="305">
        <v>2.0000000000000001E-4</v>
      </c>
      <c r="AE108" s="305">
        <v>2.0000000000000001E-4</v>
      </c>
      <c r="AF108" s="305">
        <v>2.0000000000000001E-4</v>
      </c>
      <c r="AG108" s="305">
        <v>2.1640218000000002E-4</v>
      </c>
      <c r="AH108" s="305">
        <v>4.9190919999999998E-5</v>
      </c>
      <c r="AI108" s="305">
        <v>5.8662070000000013E-5</v>
      </c>
      <c r="AJ108" s="305">
        <v>5.8250670000000006E-5</v>
      </c>
      <c r="AK108" s="305">
        <v>1.0138048980181457E-4</v>
      </c>
      <c r="AL108" s="305">
        <v>3.1973888645120521E-4</v>
      </c>
      <c r="AM108" s="305">
        <v>3.8939403947473174E-4</v>
      </c>
      <c r="AN108" s="305">
        <v>4.4735096313737016E-4</v>
      </c>
      <c r="AO108" s="305">
        <v>5.8258529015579863E-4</v>
      </c>
      <c r="AP108" s="305">
        <v>7.1528073701849647E-4</v>
      </c>
      <c r="AQ108" s="305">
        <v>8.6978172034278848E-4</v>
      </c>
      <c r="AR108" s="305">
        <v>9.3897438877177538E-4</v>
      </c>
      <c r="AS108" s="305">
        <v>1.0289868362398091E-3</v>
      </c>
      <c r="AT108" s="305">
        <v>1.2769962090452244E-3</v>
      </c>
      <c r="AU108" s="305">
        <v>1.4547138267246051E-3</v>
      </c>
      <c r="AV108" s="305">
        <v>1.6332211592017616E-3</v>
      </c>
      <c r="AW108" s="305">
        <v>2.2145153028078767E-3</v>
      </c>
      <c r="AX108" s="305">
        <v>2.966603567390091E-3</v>
      </c>
      <c r="AY108" s="305">
        <v>4.0715167561369099E-3</v>
      </c>
      <c r="AZ108" s="305">
        <v>5.4232644479508142E-3</v>
      </c>
      <c r="BA108" s="305">
        <v>6.4094377491487843E-3</v>
      </c>
      <c r="BB108" s="305">
        <v>8.0744104182981207E-3</v>
      </c>
      <c r="BC108" s="305">
        <v>1.0795384597857106E-2</v>
      </c>
      <c r="BD108" s="305">
        <v>1.3742255948691801E-2</v>
      </c>
      <c r="BE108" s="306">
        <v>1.5492387394365143E-2</v>
      </c>
      <c r="BF108" s="285">
        <v>0.12427381099163037</v>
      </c>
      <c r="BG108" s="285">
        <v>0.26819735333017358</v>
      </c>
      <c r="BH108" s="285">
        <v>5.5427827015171985E-4</v>
      </c>
    </row>
    <row r="109" spans="1:60" s="161" customFormat="1" x14ac:dyDescent="0.15">
      <c r="A109" s="163" t="s">
        <v>94</v>
      </c>
      <c r="B109" s="307">
        <v>1.6440000000000003E-2</v>
      </c>
      <c r="C109" s="307">
        <v>1.643E-2</v>
      </c>
      <c r="D109" s="307">
        <v>1.4240000000000001E-2</v>
      </c>
      <c r="E109" s="307">
        <v>1.5769999999999999E-2</v>
      </c>
      <c r="F109" s="307">
        <v>1.6080000000000001E-2</v>
      </c>
      <c r="G109" s="307">
        <v>1.7767040000000001E-2</v>
      </c>
      <c r="H109" s="307">
        <v>1.7546110000000004E-2</v>
      </c>
      <c r="I109" s="307">
        <v>1.7855910000000003E-2</v>
      </c>
      <c r="J109" s="307">
        <v>1.8349980000000002E-2</v>
      </c>
      <c r="K109" s="307">
        <v>2.4962691052631578E-2</v>
      </c>
      <c r="L109" s="307">
        <v>2.6543343684210526E-2</v>
      </c>
      <c r="M109" s="307">
        <v>2.5870645789473685E-2</v>
      </c>
      <c r="N109" s="307">
        <v>2.6224434736842106E-2</v>
      </c>
      <c r="O109" s="307">
        <v>2.9174713684210526E-2</v>
      </c>
      <c r="P109" s="307">
        <v>3.7129204210526318E-2</v>
      </c>
      <c r="Q109" s="307">
        <v>5.1734331578947371E-2</v>
      </c>
      <c r="R109" s="307">
        <v>7.0719654210526325E-2</v>
      </c>
      <c r="S109" s="307">
        <v>0.15951894753157897</v>
      </c>
      <c r="T109" s="307">
        <v>0.1806780656605263</v>
      </c>
      <c r="U109" s="307">
        <v>0.19742137411052629</v>
      </c>
      <c r="V109" s="307">
        <v>0.20791487511578949</v>
      </c>
      <c r="W109" s="307">
        <v>0.21689890047368424</v>
      </c>
      <c r="X109" s="307">
        <v>0.22009749936842105</v>
      </c>
      <c r="Y109" s="307">
        <v>0.23826704728421053</v>
      </c>
      <c r="Z109" s="307">
        <v>0.26243339029473683</v>
      </c>
      <c r="AA109" s="307">
        <v>0.22370405210764832</v>
      </c>
      <c r="AB109" s="307">
        <v>0.22969702853464863</v>
      </c>
      <c r="AC109" s="307">
        <v>0.23254408285453823</v>
      </c>
      <c r="AD109" s="307">
        <v>0.23253450602532008</v>
      </c>
      <c r="AE109" s="307">
        <v>0.27007967675040734</v>
      </c>
      <c r="AF109" s="307">
        <v>0.32094400134186463</v>
      </c>
      <c r="AG109" s="307">
        <v>0.32545389641825684</v>
      </c>
      <c r="AH109" s="307">
        <v>0.36298793157638953</v>
      </c>
      <c r="AI109" s="307">
        <v>0.39234320897829078</v>
      </c>
      <c r="AJ109" s="307">
        <v>0.43542210578441271</v>
      </c>
      <c r="AK109" s="307">
        <v>0.47600496252106966</v>
      </c>
      <c r="AL109" s="307">
        <v>0.49049584841401001</v>
      </c>
      <c r="AM109" s="307">
        <v>0.51299675170126324</v>
      </c>
      <c r="AN109" s="307">
        <v>0.54630801727687905</v>
      </c>
      <c r="AO109" s="307">
        <v>0.62053688583400346</v>
      </c>
      <c r="AP109" s="307">
        <v>0.71720105211206631</v>
      </c>
      <c r="AQ109" s="307">
        <v>0.82140283762481303</v>
      </c>
      <c r="AR109" s="307">
        <v>0.94177405691701643</v>
      </c>
      <c r="AS109" s="307">
        <v>1.1249847220487665</v>
      </c>
      <c r="AT109" s="307">
        <v>1.3837960139475807</v>
      </c>
      <c r="AU109" s="307">
        <v>1.761004986969485</v>
      </c>
      <c r="AV109" s="307">
        <v>2.1872556881895688</v>
      </c>
      <c r="AW109" s="307">
        <v>2.6230615858880153</v>
      </c>
      <c r="AX109" s="307">
        <v>3.2291338559946263</v>
      </c>
      <c r="AY109" s="307">
        <v>3.8952909555445974</v>
      </c>
      <c r="AZ109" s="307">
        <v>4.5896659872607231</v>
      </c>
      <c r="BA109" s="307">
        <v>5.6454796747983256</v>
      </c>
      <c r="BB109" s="307">
        <v>7.2391272478795852</v>
      </c>
      <c r="BC109" s="307">
        <v>8.8837309507249955</v>
      </c>
      <c r="BD109" s="307">
        <v>10.244600417413254</v>
      </c>
      <c r="BE109" s="307">
        <v>11.741587498246574</v>
      </c>
      <c r="BF109" s="286">
        <v>0.14299300909620682</v>
      </c>
      <c r="BG109" s="286">
        <v>0.22163732917844481</v>
      </c>
      <c r="BH109" s="286">
        <v>0.42008417693778333</v>
      </c>
    </row>
    <row r="110" spans="1:60" x14ac:dyDescent="0.15">
      <c r="B110" s="305"/>
      <c r="C110" s="305"/>
      <c r="D110" s="305"/>
      <c r="E110" s="305"/>
      <c r="F110" s="305"/>
      <c r="G110" s="305"/>
      <c r="H110" s="305"/>
      <c r="I110" s="305"/>
      <c r="J110" s="305"/>
      <c r="K110" s="305"/>
      <c r="L110" s="305"/>
      <c r="M110" s="305"/>
      <c r="N110" s="305"/>
      <c r="O110" s="305"/>
      <c r="P110" s="305"/>
      <c r="Q110" s="305"/>
      <c r="R110" s="305"/>
      <c r="S110" s="305"/>
      <c r="T110" s="305"/>
      <c r="U110" s="305"/>
      <c r="V110" s="305"/>
      <c r="W110" s="305"/>
      <c r="X110" s="305"/>
      <c r="Y110" s="305"/>
      <c r="Z110" s="305"/>
      <c r="AA110" s="305"/>
      <c r="AB110" s="305"/>
      <c r="AC110" s="305"/>
      <c r="AD110" s="305"/>
      <c r="AE110" s="305"/>
      <c r="AF110" s="305"/>
      <c r="AG110" s="305"/>
      <c r="AH110" s="305"/>
      <c r="AI110" s="305"/>
      <c r="AJ110" s="305"/>
      <c r="AK110" s="305"/>
      <c r="AL110" s="305"/>
      <c r="AM110" s="305"/>
      <c r="AN110" s="305"/>
      <c r="AO110" s="305"/>
      <c r="AP110" s="305"/>
      <c r="AQ110" s="305"/>
      <c r="AR110" s="305"/>
      <c r="AS110" s="305"/>
      <c r="AT110" s="305"/>
      <c r="AU110" s="305"/>
      <c r="AV110" s="305"/>
      <c r="AW110" s="305"/>
      <c r="AX110" s="305"/>
      <c r="AY110" s="305"/>
      <c r="AZ110" s="305"/>
      <c r="BA110" s="305"/>
      <c r="BB110" s="305"/>
      <c r="BC110" s="305"/>
      <c r="BD110" s="305"/>
      <c r="BE110" s="306"/>
      <c r="BF110" s="285"/>
      <c r="BG110" s="285"/>
      <c r="BH110" s="285"/>
    </row>
    <row r="111" spans="1:60" s="315" customFormat="1" x14ac:dyDescent="0.15">
      <c r="A111" s="848" t="s">
        <v>93</v>
      </c>
      <c r="B111" s="849">
        <v>0.17985232095652648</v>
      </c>
      <c r="C111" s="849">
        <v>0.19806006895272862</v>
      </c>
      <c r="D111" s="849">
        <v>0.19986570742648041</v>
      </c>
      <c r="E111" s="849">
        <v>0.22120045096175944</v>
      </c>
      <c r="F111" s="849">
        <v>0.23257964376537182</v>
      </c>
      <c r="G111" s="849">
        <v>0.25693195986508582</v>
      </c>
      <c r="H111" s="849">
        <v>0.2787916846328396</v>
      </c>
      <c r="I111" s="849">
        <v>0.29877100819719832</v>
      </c>
      <c r="J111" s="849">
        <v>0.32084923820256606</v>
      </c>
      <c r="K111" s="849">
        <v>0.33958813582513059</v>
      </c>
      <c r="L111" s="849">
        <v>0.34483678627631809</v>
      </c>
      <c r="M111" s="849">
        <v>0.38460955869346208</v>
      </c>
      <c r="N111" s="849">
        <v>0.40562557227460166</v>
      </c>
      <c r="O111" s="849">
        <v>0.42970477840818638</v>
      </c>
      <c r="P111" s="849">
        <v>0.46175328818744887</v>
      </c>
      <c r="Q111" s="849">
        <v>0.49395863849620131</v>
      </c>
      <c r="R111" s="849">
        <v>0.53165042483501179</v>
      </c>
      <c r="S111" s="849">
        <v>0.61389056906109551</v>
      </c>
      <c r="T111" s="849">
        <v>0.68053727831932942</v>
      </c>
      <c r="U111" s="849">
        <v>0.76060284963342395</v>
      </c>
      <c r="V111" s="849">
        <v>0.77868199553112982</v>
      </c>
      <c r="W111" s="849">
        <v>0.85733148300230633</v>
      </c>
      <c r="X111" s="849">
        <v>0.91848834342647978</v>
      </c>
      <c r="Y111" s="849">
        <v>0.94622503391092827</v>
      </c>
      <c r="Z111" s="849">
        <v>1.072602890636166</v>
      </c>
      <c r="AA111" s="849">
        <v>1.2102343885914466</v>
      </c>
      <c r="AB111" s="849">
        <v>1.2661088385002817</v>
      </c>
      <c r="AC111" s="849">
        <v>1.3617364097139797</v>
      </c>
      <c r="AD111" s="849">
        <v>1.4156002403769763</v>
      </c>
      <c r="AE111" s="849">
        <v>1.4814861885436603</v>
      </c>
      <c r="AF111" s="849">
        <v>1.5526439957558078</v>
      </c>
      <c r="AG111" s="849">
        <v>1.604754379398289</v>
      </c>
      <c r="AH111" s="849">
        <v>1.7406114304345657</v>
      </c>
      <c r="AI111" s="849">
        <v>1.8551515808336001</v>
      </c>
      <c r="AJ111" s="849">
        <v>1.9952572924950098</v>
      </c>
      <c r="AK111" s="849">
        <v>2.1851312845223503</v>
      </c>
      <c r="AL111" s="849">
        <v>2.3008883997042728</v>
      </c>
      <c r="AM111" s="849">
        <v>2.5702486941774558</v>
      </c>
      <c r="AN111" s="849">
        <v>2.7757991313657344</v>
      </c>
      <c r="AO111" s="849">
        <v>3.1506232999706194</v>
      </c>
      <c r="AP111" s="849">
        <v>3.5127853124096533</v>
      </c>
      <c r="AQ111" s="849">
        <v>3.9472579278643933</v>
      </c>
      <c r="AR111" s="849">
        <v>4.5239527434622397</v>
      </c>
      <c r="AS111" s="849">
        <v>5.2126256282469194</v>
      </c>
      <c r="AT111" s="849">
        <v>6.0045655830711624</v>
      </c>
      <c r="AU111" s="849">
        <v>7.1446857975833007</v>
      </c>
      <c r="AV111" s="849">
        <v>8.4729481659420767</v>
      </c>
      <c r="AW111" s="849">
        <v>9.9021112170770582</v>
      </c>
      <c r="AX111" s="849">
        <v>11.479614937148783</v>
      </c>
      <c r="AY111" s="849">
        <v>12.955045668920937</v>
      </c>
      <c r="AZ111" s="849">
        <v>14.884958996500213</v>
      </c>
      <c r="BA111" s="849">
        <v>16.760232777177904</v>
      </c>
      <c r="BB111" s="849">
        <v>19.62140483712902</v>
      </c>
      <c r="BC111" s="849">
        <v>22.17735621112163</v>
      </c>
      <c r="BD111" s="849">
        <v>24.864190435538312</v>
      </c>
      <c r="BE111" s="849">
        <v>27.950558823322606</v>
      </c>
      <c r="BF111" s="850">
        <v>0.1210576611585088</v>
      </c>
      <c r="BG111" s="850">
        <v>0.15268136751765993</v>
      </c>
      <c r="BH111" s="850">
        <v>1</v>
      </c>
    </row>
    <row r="112" spans="1:60" x14ac:dyDescent="0.15">
      <c r="A112" s="168" t="s">
        <v>92</v>
      </c>
      <c r="B112" s="305">
        <v>0.17985232095652648</v>
      </c>
      <c r="C112" s="305">
        <v>0.1980600689527286</v>
      </c>
      <c r="D112" s="305">
        <v>0.19986570742648041</v>
      </c>
      <c r="E112" s="305">
        <v>0.22120045096175942</v>
      </c>
      <c r="F112" s="305">
        <v>0.23257964376537182</v>
      </c>
      <c r="G112" s="305">
        <v>0.25130963495254938</v>
      </c>
      <c r="H112" s="305">
        <v>0.25636908599581337</v>
      </c>
      <c r="I112" s="305">
        <v>0.27638177480292392</v>
      </c>
      <c r="J112" s="305">
        <v>0.29700081010854279</v>
      </c>
      <c r="K112" s="305">
        <v>0.31451594111084485</v>
      </c>
      <c r="L112" s="305">
        <v>0.31687578411122375</v>
      </c>
      <c r="M112" s="305">
        <v>0.35198415352801027</v>
      </c>
      <c r="N112" s="305">
        <v>0.36970856657143447</v>
      </c>
      <c r="O112" s="305">
        <v>0.38995397103730711</v>
      </c>
      <c r="P112" s="305">
        <v>0.41274975655352025</v>
      </c>
      <c r="Q112" s="305">
        <v>0.43083148756017986</v>
      </c>
      <c r="R112" s="305">
        <v>0.44485401845343286</v>
      </c>
      <c r="S112" s="305">
        <v>0.52098422212513862</v>
      </c>
      <c r="T112" s="305">
        <v>0.56985327689721899</v>
      </c>
      <c r="U112" s="305">
        <v>0.64753089399293695</v>
      </c>
      <c r="V112" s="305">
        <v>0.66056626470235025</v>
      </c>
      <c r="W112" s="305">
        <v>0.73706554855555895</v>
      </c>
      <c r="X112" s="305">
        <v>0.80036747004614806</v>
      </c>
      <c r="Y112" s="305">
        <v>0.82618437189647465</v>
      </c>
      <c r="Z112" s="305">
        <v>0.94168438577210534</v>
      </c>
      <c r="AA112" s="305">
        <v>1.0541871023732376</v>
      </c>
      <c r="AB112" s="305">
        <v>1.1084214269290855</v>
      </c>
      <c r="AC112" s="305">
        <v>1.1868977434670613</v>
      </c>
      <c r="AD112" s="305">
        <v>1.2429039256711534</v>
      </c>
      <c r="AE112" s="305">
        <v>1.2858198455362448</v>
      </c>
      <c r="AF112" s="305">
        <v>1.3148573818304685</v>
      </c>
      <c r="AG112" s="305">
        <v>1.3552175691556156</v>
      </c>
      <c r="AH112" s="305">
        <v>1.454179832459475</v>
      </c>
      <c r="AI112" s="305">
        <v>1.5408483401398305</v>
      </c>
      <c r="AJ112" s="305">
        <v>1.6246032469980021</v>
      </c>
      <c r="AK112" s="305">
        <v>1.7644257882392427</v>
      </c>
      <c r="AL112" s="305">
        <v>1.8499518796180645</v>
      </c>
      <c r="AM112" s="305">
        <v>2.0973733327695934</v>
      </c>
      <c r="AN112" s="305">
        <v>2.2665145905951012</v>
      </c>
      <c r="AO112" s="305">
        <v>2.5795860792453897</v>
      </c>
      <c r="AP112" s="305">
        <v>2.8941050291979518</v>
      </c>
      <c r="AQ112" s="305">
        <v>3.208628801554624</v>
      </c>
      <c r="AR112" s="305">
        <v>3.6563240407137894</v>
      </c>
      <c r="AS112" s="305">
        <v>4.1326425145616454</v>
      </c>
      <c r="AT112" s="305">
        <v>4.6376538214377661</v>
      </c>
      <c r="AU112" s="305">
        <v>5.3438112204473089</v>
      </c>
      <c r="AV112" s="305">
        <v>6.2771658016377465</v>
      </c>
      <c r="AW112" s="305">
        <v>7.2207750302555898</v>
      </c>
      <c r="AX112" s="305">
        <v>8.172752098308294</v>
      </c>
      <c r="AY112" s="305">
        <v>8.9550195554045899</v>
      </c>
      <c r="AZ112" s="305">
        <v>10.144571901811171</v>
      </c>
      <c r="BA112" s="305">
        <v>10.844597673187064</v>
      </c>
      <c r="BB112" s="305">
        <v>12.12998580219762</v>
      </c>
      <c r="BC112" s="305">
        <v>13.033082583989893</v>
      </c>
      <c r="BD112" s="305">
        <v>14.257147527442822</v>
      </c>
      <c r="BE112" s="306">
        <v>15.885980607399734</v>
      </c>
      <c r="BF112" s="285">
        <v>0.11120238170403662</v>
      </c>
      <c r="BG112" s="285">
        <v>0.11885403285063667</v>
      </c>
      <c r="BH112" s="285">
        <v>0.56836003558340653</v>
      </c>
    </row>
    <row r="113" spans="1:60" x14ac:dyDescent="0.15">
      <c r="A113" s="168" t="s">
        <v>91</v>
      </c>
      <c r="B113" s="305">
        <v>0</v>
      </c>
      <c r="C113" s="305">
        <v>0</v>
      </c>
      <c r="D113" s="305">
        <v>0</v>
      </c>
      <c r="E113" s="305">
        <v>0</v>
      </c>
      <c r="F113" s="305">
        <v>0</v>
      </c>
      <c r="G113" s="305">
        <v>5.6223249125364454E-3</v>
      </c>
      <c r="H113" s="305">
        <v>2.2422598637026239E-2</v>
      </c>
      <c r="I113" s="305">
        <v>2.2389233394274375E-2</v>
      </c>
      <c r="J113" s="305">
        <v>2.3848428094023325E-2</v>
      </c>
      <c r="K113" s="305">
        <v>2.5072194714285723E-2</v>
      </c>
      <c r="L113" s="305">
        <v>2.796100216509434E-2</v>
      </c>
      <c r="M113" s="305">
        <v>3.2625405165451891E-2</v>
      </c>
      <c r="N113" s="305">
        <v>3.5917005703167117E-2</v>
      </c>
      <c r="O113" s="305">
        <v>3.9750807370879125E-2</v>
      </c>
      <c r="P113" s="305">
        <v>4.9003531633928579E-2</v>
      </c>
      <c r="Q113" s="305">
        <v>6.3127150936021448E-2</v>
      </c>
      <c r="R113" s="305">
        <v>8.6796406381578955E-2</v>
      </c>
      <c r="S113" s="305">
        <v>9.2906346935956813E-2</v>
      </c>
      <c r="T113" s="305">
        <v>0.1106840014221105</v>
      </c>
      <c r="U113" s="305">
        <v>0.11307195564048692</v>
      </c>
      <c r="V113" s="305">
        <v>0.11811573082877948</v>
      </c>
      <c r="W113" s="305">
        <v>0.1202659344467477</v>
      </c>
      <c r="X113" s="305">
        <v>0.11812087338033193</v>
      </c>
      <c r="Y113" s="305">
        <v>0.12004066201445376</v>
      </c>
      <c r="Z113" s="305">
        <v>0.13091850486406062</v>
      </c>
      <c r="AA113" s="305">
        <v>0.15604728621820885</v>
      </c>
      <c r="AB113" s="305">
        <v>0.15768741157119637</v>
      </c>
      <c r="AC113" s="305">
        <v>0.17483866624691743</v>
      </c>
      <c r="AD113" s="305">
        <v>0.17269631470582286</v>
      </c>
      <c r="AE113" s="305">
        <v>0.19566634300741545</v>
      </c>
      <c r="AF113" s="305">
        <v>0.23778661392533904</v>
      </c>
      <c r="AG113" s="305">
        <v>0.24953681024267327</v>
      </c>
      <c r="AH113" s="305">
        <v>0.28643159797509038</v>
      </c>
      <c r="AI113" s="305">
        <v>0.3143032406937693</v>
      </c>
      <c r="AJ113" s="305">
        <v>0.37065404549700742</v>
      </c>
      <c r="AK113" s="305">
        <v>0.42070549628310749</v>
      </c>
      <c r="AL113" s="305">
        <v>0.45093652008620722</v>
      </c>
      <c r="AM113" s="305">
        <v>0.47287536140786329</v>
      </c>
      <c r="AN113" s="305">
        <v>0.50928454077063257</v>
      </c>
      <c r="AO113" s="305">
        <v>0.57103722072522911</v>
      </c>
      <c r="AP113" s="305">
        <v>0.61868028321170077</v>
      </c>
      <c r="AQ113" s="305">
        <v>0.73862912630976796</v>
      </c>
      <c r="AR113" s="305">
        <v>0.86762870274844961</v>
      </c>
      <c r="AS113" s="305">
        <v>1.0799831136852724</v>
      </c>
      <c r="AT113" s="305">
        <v>1.3669117616333979</v>
      </c>
      <c r="AU113" s="305">
        <v>1.8008745771359886</v>
      </c>
      <c r="AV113" s="305">
        <v>2.1957823643043297</v>
      </c>
      <c r="AW113" s="305">
        <v>2.6813361868214716</v>
      </c>
      <c r="AX113" s="305">
        <v>3.3068628388404906</v>
      </c>
      <c r="AY113" s="305">
        <v>4.0000261135163431</v>
      </c>
      <c r="AZ113" s="305">
        <v>4.7403870946890345</v>
      </c>
      <c r="BA113" s="305">
        <v>5.9156351039908257</v>
      </c>
      <c r="BB113" s="305">
        <v>7.4914190349313952</v>
      </c>
      <c r="BC113" s="305">
        <v>9.1442736271317315</v>
      </c>
      <c r="BD113" s="305">
        <v>10.607042908095485</v>
      </c>
      <c r="BE113" s="306">
        <v>12.064578215922872</v>
      </c>
      <c r="BF113" s="285">
        <v>0.13430434775382327</v>
      </c>
      <c r="BG113" s="285">
        <v>0.22739792438306328</v>
      </c>
      <c r="BH113" s="285">
        <v>0.43163996441659347</v>
      </c>
    </row>
    <row r="114" spans="1:60" x14ac:dyDescent="0.15">
      <c r="A114" s="272" t="s">
        <v>90</v>
      </c>
      <c r="B114" s="309">
        <v>2.9090000000000005E-2</v>
      </c>
      <c r="C114" s="309">
        <v>3.9789999999999999E-2</v>
      </c>
      <c r="D114" s="309">
        <v>4.3160000000000004E-2</v>
      </c>
      <c r="E114" s="309">
        <v>4.8179999999999994E-2</v>
      </c>
      <c r="F114" s="309">
        <v>5.2430000000000004E-2</v>
      </c>
      <c r="G114" s="309">
        <v>6.940265961299999E-2</v>
      </c>
      <c r="H114" s="309">
        <v>7.0578506260000007E-2</v>
      </c>
      <c r="I114" s="309">
        <v>6.9259440399999997E-2</v>
      </c>
      <c r="J114" s="309">
        <v>7.4421912390000011E-2</v>
      </c>
      <c r="K114" s="309">
        <v>7.8293091999999995E-2</v>
      </c>
      <c r="L114" s="309">
        <v>8.2825950810000007E-2</v>
      </c>
      <c r="M114" s="309">
        <v>8.3055852319999998E-2</v>
      </c>
      <c r="N114" s="309">
        <v>8.6461653210000017E-2</v>
      </c>
      <c r="O114" s="309">
        <v>9.1218540779999996E-2</v>
      </c>
      <c r="P114" s="309">
        <v>9.2913279919999994E-2</v>
      </c>
      <c r="Q114" s="309">
        <v>0.10397777279999998</v>
      </c>
      <c r="R114" s="309">
        <v>0.10094890150999999</v>
      </c>
      <c r="S114" s="309">
        <v>9.3056530040000016E-2</v>
      </c>
      <c r="T114" s="309">
        <v>9.5990381550000017E-2</v>
      </c>
      <c r="U114" s="309">
        <v>9.9844448079999995E-2</v>
      </c>
      <c r="V114" s="309">
        <v>0.10471579737999999</v>
      </c>
      <c r="W114" s="309">
        <v>0.12412470556000001</v>
      </c>
      <c r="X114" s="309">
        <v>0.12242065294000001</v>
      </c>
      <c r="Y114" s="309">
        <v>0.13153791803999998</v>
      </c>
      <c r="Z114" s="309">
        <v>0.13174658802090911</v>
      </c>
      <c r="AA114" s="309">
        <v>0.18125003046467836</v>
      </c>
      <c r="AB114" s="309">
        <v>0.18814335987838382</v>
      </c>
      <c r="AC114" s="309">
        <v>0.20243070079757469</v>
      </c>
      <c r="AD114" s="309">
        <v>0.22654604819393945</v>
      </c>
      <c r="AE114" s="309">
        <v>0.23958347801090873</v>
      </c>
      <c r="AF114" s="309">
        <v>0.26908847899121607</v>
      </c>
      <c r="AG114" s="309">
        <v>0.27727890847735059</v>
      </c>
      <c r="AH114" s="309">
        <v>0.34574853628607188</v>
      </c>
      <c r="AI114" s="309">
        <v>0.4187541439601542</v>
      </c>
      <c r="AJ114" s="309">
        <v>0.45720301319044976</v>
      </c>
      <c r="AK114" s="309">
        <v>0.57337734465457624</v>
      </c>
      <c r="AL114" s="309">
        <v>0.63156682433454825</v>
      </c>
      <c r="AM114" s="309">
        <v>0.77040375170074893</v>
      </c>
      <c r="AN114" s="309">
        <v>0.90552492743765256</v>
      </c>
      <c r="AO114" s="309">
        <v>1.1318761917213047</v>
      </c>
      <c r="AP114" s="309">
        <v>1.3113382206060651</v>
      </c>
      <c r="AQ114" s="309">
        <v>1.5034742417567697</v>
      </c>
      <c r="AR114" s="309">
        <v>1.7910969609613974</v>
      </c>
      <c r="AS114" s="309">
        <v>2.0335246101413573</v>
      </c>
      <c r="AT114" s="309">
        <v>2.2743613831512786</v>
      </c>
      <c r="AU114" s="309">
        <v>2.6253461667217524</v>
      </c>
      <c r="AV114" s="309">
        <v>3.1344311796487774</v>
      </c>
      <c r="AW114" s="309">
        <v>3.6786571515461506</v>
      </c>
      <c r="AX114" s="309">
        <v>4.0529121562205024</v>
      </c>
      <c r="AY114" s="309">
        <v>4.2766860478299442</v>
      </c>
      <c r="AZ114" s="309">
        <v>4.7474696854362461</v>
      </c>
      <c r="BA114" s="309">
        <v>4.7709285939120072</v>
      </c>
      <c r="BB114" s="309">
        <v>5.2484621121607873</v>
      </c>
      <c r="BC114" s="309">
        <v>5.3674552434330067</v>
      </c>
      <c r="BD114" s="309">
        <v>5.8704906154469487</v>
      </c>
      <c r="BE114" s="307">
        <v>6.3093814949196538</v>
      </c>
      <c r="BF114" s="292">
        <v>7.1825705863380218E-2</v>
      </c>
      <c r="BG114" s="292">
        <v>9.9465212158291516E-2</v>
      </c>
      <c r="BH114" s="292">
        <v>0.22573364399623227</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s="162" customFormat="1" x14ac:dyDescent="0.15">
      <c r="A117" s="281" t="s">
        <v>905</v>
      </c>
      <c r="BD117" s="166"/>
    </row>
    <row r="118" spans="1:60" s="851" customFormat="1" x14ac:dyDescent="0.15">
      <c r="A118" s="168" t="s">
        <v>906</v>
      </c>
      <c r="BB118" s="852"/>
      <c r="BC118" s="852"/>
      <c r="BD118" s="315"/>
    </row>
    <row r="119" spans="1:60" x14ac:dyDescent="0.15">
      <c r="A119" s="168" t="s">
        <v>86</v>
      </c>
    </row>
    <row r="120" spans="1:60" x14ac:dyDescent="0.15">
      <c r="A120" s="168" t="s">
        <v>326</v>
      </c>
    </row>
    <row r="121" spans="1:60" x14ac:dyDescent="0.15">
      <c r="A121" s="168" t="s">
        <v>84</v>
      </c>
    </row>
    <row r="122" spans="1:60" x14ac:dyDescent="0.15">
      <c r="A122" s="168" t="s">
        <v>916</v>
      </c>
    </row>
    <row r="123" spans="1:60" x14ac:dyDescent="0.15">
      <c r="A123" s="168" t="s">
        <v>661</v>
      </c>
    </row>
    <row r="124" spans="1:60" x14ac:dyDescent="0.15">
      <c r="A124" s="161" t="s">
        <v>917</v>
      </c>
    </row>
    <row r="125" spans="1:60" x14ac:dyDescent="0.15">
      <c r="A125" s="161" t="s">
        <v>223</v>
      </c>
    </row>
  </sheetData>
  <mergeCells count="1">
    <mergeCell ref="BF2:BG2"/>
  </mergeCells>
  <conditionalFormatting sqref="BF4:BH53 BF55:BH114">
    <cfRule type="cellIs" dxfId="175" priority="7" operator="lessThanOrEqual">
      <formula>0</formula>
    </cfRule>
    <cfRule type="cellIs" dxfId="174" priority="8" operator="greaterThan">
      <formula>0</formula>
    </cfRule>
  </conditionalFormatting>
  <conditionalFormatting sqref="BF4:BH53 BF55:BH56">
    <cfRule type="cellIs" dxfId="173" priority="5" operator="lessThanOrEqual">
      <formula>0</formula>
    </cfRule>
    <cfRule type="cellIs" dxfId="172" priority="6" operator="greaterThan">
      <formula>0</formula>
    </cfRule>
  </conditionalFormatting>
  <conditionalFormatting sqref="BF54:BH54">
    <cfRule type="cellIs" dxfId="171" priority="3" operator="lessThanOrEqual">
      <formula>0</formula>
    </cfRule>
    <cfRule type="cellIs" dxfId="170" priority="4" operator="greaterThan">
      <formula>0</formula>
    </cfRule>
  </conditionalFormatting>
  <conditionalFormatting sqref="BF54:BH54">
    <cfRule type="cellIs" dxfId="169" priority="1" operator="lessThanOrEqual">
      <formula>0</formula>
    </cfRule>
    <cfRule type="cellIs" dxfId="168" priority="2" operator="greaterThan">
      <formula>0</formula>
    </cfRule>
  </conditionalFormatting>
  <hyperlinks>
    <hyperlink ref="L1" location="Contents!A1" display="Contents" xr:uid="{83E11B2B-7599-4B5C-BF10-2F241F7F1BB7}"/>
    <hyperlink ref="BJ1" location="Contents!A1" display="Contents" xr:uid="{BE69CAE1-EFA2-4019-96F6-930EBD2BFC0B}"/>
  </hyperlinks>
  <pageMargins left="0.75" right="0.75" top="1" bottom="1" header="0.5" footer="0.5"/>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1F1C7-9BC4-48FE-B8B8-8C4B0F7D8986}">
  <dimension ref="A1:BJ124"/>
  <sheetViews>
    <sheetView showGridLines="0" workbookViewId="0">
      <pane xSplit="1" ySplit="3" topLeftCell="B4" activePane="bottomRight" state="frozen"/>
      <selection activeCell="AL81" sqref="AL81"/>
      <selection pane="topRight" activeCell="AL81" sqref="AL81"/>
      <selection pane="bottomLeft" activeCell="AL81" sqref="AL81"/>
      <selection pane="bottomRight"/>
    </sheetView>
  </sheetViews>
  <sheetFormatPr baseColWidth="10" defaultColWidth="9" defaultRowHeight="11" x14ac:dyDescent="0.15"/>
  <cols>
    <col min="1" max="1" width="30.75" style="168" customWidth="1"/>
    <col min="2" max="56" width="8.5" style="168" customWidth="1"/>
    <col min="57" max="57" width="8.5" style="161" customWidth="1"/>
    <col min="58" max="58" width="10" style="168" customWidth="1"/>
    <col min="59" max="59" width="12" style="168" customWidth="1"/>
    <col min="60" max="16384" width="9" style="168"/>
  </cols>
  <sheetData>
    <row r="1" spans="1:62" ht="13" x14ac:dyDescent="0.15">
      <c r="A1" s="843" t="s">
        <v>918</v>
      </c>
      <c r="L1" s="30" t="s">
        <v>199</v>
      </c>
      <c r="BH1" s="829"/>
      <c r="BJ1" s="30" t="s">
        <v>199</v>
      </c>
    </row>
    <row r="2" spans="1:62" x14ac:dyDescent="0.15">
      <c r="BF2" s="1229" t="s">
        <v>197</v>
      </c>
      <c r="BG2" s="1229"/>
      <c r="BH2" s="829" t="s">
        <v>196</v>
      </c>
    </row>
    <row r="3" spans="1:62" x14ac:dyDescent="0.15">
      <c r="A3" s="847"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0</v>
      </c>
      <c r="C5" s="257">
        <v>0</v>
      </c>
      <c r="D5" s="257">
        <v>0</v>
      </c>
      <c r="E5" s="257">
        <v>0</v>
      </c>
      <c r="F5" s="257">
        <v>0</v>
      </c>
      <c r="G5" s="257">
        <v>0</v>
      </c>
      <c r="H5" s="257">
        <v>0</v>
      </c>
      <c r="I5" s="257">
        <v>0</v>
      </c>
      <c r="J5" s="257">
        <v>0</v>
      </c>
      <c r="K5" s="257">
        <v>0</v>
      </c>
      <c r="L5" s="257">
        <v>0</v>
      </c>
      <c r="M5" s="257">
        <v>0.70699999999999996</v>
      </c>
      <c r="N5" s="257">
        <v>1.069</v>
      </c>
      <c r="O5" s="257">
        <v>1.1320000000000001</v>
      </c>
      <c r="P5" s="257">
        <v>1.345</v>
      </c>
      <c r="Q5" s="257">
        <v>1.3</v>
      </c>
      <c r="R5" s="257">
        <v>1.8980000000000001</v>
      </c>
      <c r="S5" s="257">
        <v>2.1390000000000002</v>
      </c>
      <c r="T5" s="257">
        <v>2.085</v>
      </c>
      <c r="U5" s="257">
        <v>2.3370000000000002</v>
      </c>
      <c r="V5" s="257">
        <v>1.6779999999999999</v>
      </c>
      <c r="W5" s="257">
        <v>1.8659999999999999</v>
      </c>
      <c r="X5" s="257">
        <v>2.3129999999999997</v>
      </c>
      <c r="Y5" s="257">
        <v>2.4859999999999998</v>
      </c>
      <c r="Z5" s="257">
        <v>3.4779999999999998</v>
      </c>
      <c r="AA5" s="257">
        <v>3.9559191919191923</v>
      </c>
      <c r="AB5" s="257">
        <v>3.9859191919191921</v>
      </c>
      <c r="AC5" s="257">
        <v>4.5260526319999999</v>
      </c>
      <c r="AD5" s="257">
        <v>4.8780526320000002</v>
      </c>
      <c r="AE5" s="257">
        <v>5.7940526320000005</v>
      </c>
      <c r="AF5" s="257">
        <v>7.2007079076128093</v>
      </c>
      <c r="AG5" s="257">
        <v>7.5964095372853064</v>
      </c>
      <c r="AH5" s="257">
        <v>8.2371668883593863</v>
      </c>
      <c r="AI5" s="257">
        <v>9.0593589857519579</v>
      </c>
      <c r="AJ5" s="257">
        <v>9.1184113296794038</v>
      </c>
      <c r="AK5" s="257">
        <v>9.1974633543559321</v>
      </c>
      <c r="AL5" s="257">
        <v>10.020728148384515</v>
      </c>
      <c r="AM5" s="257">
        <v>10.473840900843408</v>
      </c>
      <c r="AN5" s="257">
        <v>10.130083521035113</v>
      </c>
      <c r="AO5" s="257">
        <v>10.763789473684211</v>
      </c>
      <c r="AP5" s="257">
        <v>10.72472947368421</v>
      </c>
      <c r="AQ5" s="257">
        <v>11.408309473684213</v>
      </c>
      <c r="AR5" s="257">
        <v>11.996810210526316</v>
      </c>
      <c r="AS5" s="257">
        <v>11.802480457203615</v>
      </c>
      <c r="AT5" s="257">
        <v>15.692708357256778</v>
      </c>
      <c r="AU5" s="257">
        <v>19.276749813928763</v>
      </c>
      <c r="AV5" s="257">
        <v>20.974357947900053</v>
      </c>
      <c r="AW5" s="257">
        <v>23.106306826156299</v>
      </c>
      <c r="AX5" s="257">
        <v>23.680053960659222</v>
      </c>
      <c r="AY5" s="257">
        <v>24.732314960127592</v>
      </c>
      <c r="AZ5" s="257">
        <v>39.848569856459335</v>
      </c>
      <c r="BA5" s="257">
        <v>46.324962551834133</v>
      </c>
      <c r="BB5" s="257">
        <v>41.649413535353538</v>
      </c>
      <c r="BC5" s="257">
        <v>47.483040616693245</v>
      </c>
      <c r="BD5" s="257">
        <v>47.138663476874008</v>
      </c>
      <c r="BE5" s="259">
        <v>51.22168938874146</v>
      </c>
      <c r="BF5" s="284">
        <v>7.9667696490334894E-2</v>
      </c>
      <c r="BG5" s="284">
        <v>0.10983752725589069</v>
      </c>
      <c r="BH5" s="284">
        <v>1.6276319621931837E-2</v>
      </c>
    </row>
    <row r="6" spans="1:62" x14ac:dyDescent="0.15">
      <c r="A6" s="168" t="s">
        <v>192</v>
      </c>
      <c r="B6" s="257">
        <v>0</v>
      </c>
      <c r="C6" s="257">
        <v>0</v>
      </c>
      <c r="D6" s="257">
        <v>0</v>
      </c>
      <c r="E6" s="257">
        <v>0</v>
      </c>
      <c r="F6" s="257">
        <v>0</v>
      </c>
      <c r="G6" s="257">
        <v>0</v>
      </c>
      <c r="H6" s="257">
        <v>0</v>
      </c>
      <c r="I6" s="257">
        <v>0</v>
      </c>
      <c r="J6" s="257">
        <v>0.161</v>
      </c>
      <c r="K6" s="257">
        <v>0.46300000000000002</v>
      </c>
      <c r="L6" s="257">
        <v>0.51800000000000002</v>
      </c>
      <c r="M6" s="257">
        <v>0.57899999999999996</v>
      </c>
      <c r="N6" s="257">
        <v>0.59199999999999997</v>
      </c>
      <c r="O6" s="257">
        <v>0.59799999999999998</v>
      </c>
      <c r="P6" s="257">
        <v>1.0190000000000001</v>
      </c>
      <c r="Q6" s="257">
        <v>0.91500000000000004</v>
      </c>
      <c r="R6" s="257">
        <v>0.96399999999999997</v>
      </c>
      <c r="S6" s="257">
        <v>1.296</v>
      </c>
      <c r="T6" s="257">
        <v>1.353</v>
      </c>
      <c r="U6" s="257">
        <v>1.4239999999999999</v>
      </c>
      <c r="V6" s="257">
        <v>1.641</v>
      </c>
      <c r="W6" s="257">
        <v>3.3940000000000001</v>
      </c>
      <c r="X6" s="257">
        <v>4.4180000000000001</v>
      </c>
      <c r="Y6" s="257">
        <v>4.633</v>
      </c>
      <c r="Z6" s="257">
        <v>4.6749999999999998</v>
      </c>
      <c r="AA6" s="257">
        <v>5.1260000000000003</v>
      </c>
      <c r="AB6" s="257">
        <v>5.835512475377544</v>
      </c>
      <c r="AC6" s="257">
        <v>6.3695229809586342</v>
      </c>
      <c r="AD6" s="257">
        <v>6.5047606697307945</v>
      </c>
      <c r="AE6" s="257">
        <v>6.2285254000069115</v>
      </c>
      <c r="AF6" s="257">
        <v>6.4264434806648927</v>
      </c>
      <c r="AG6" s="257">
        <v>6.1965551543007225</v>
      </c>
      <c r="AH6" s="257">
        <v>5.9012462245567958</v>
      </c>
      <c r="AI6" s="257">
        <v>6.1605860317240904</v>
      </c>
      <c r="AJ6" s="257">
        <v>6.0840013131976365</v>
      </c>
      <c r="AK6" s="257">
        <v>6.3846451083388045</v>
      </c>
      <c r="AL6" s="257">
        <v>6.2734970453053185</v>
      </c>
      <c r="AM6" s="257">
        <v>6.100060368399868</v>
      </c>
      <c r="AN6" s="257">
        <v>6.9767125387019053</v>
      </c>
      <c r="AO6" s="257">
        <v>7.2908343359468146</v>
      </c>
      <c r="AP6" s="257">
        <v>8.1655191400000007</v>
      </c>
      <c r="AQ6" s="257">
        <v>7.542386849999998</v>
      </c>
      <c r="AR6" s="257">
        <v>8.5069128409999966</v>
      </c>
      <c r="AS6" s="257">
        <v>8.1701580959999998</v>
      </c>
      <c r="AT6" s="257">
        <v>8.1704220407777761</v>
      </c>
      <c r="AU6" s="257">
        <v>8.716160764111109</v>
      </c>
      <c r="AV6" s="257">
        <v>9.056245850888887</v>
      </c>
      <c r="AW6" s="257">
        <v>10.518245491777767</v>
      </c>
      <c r="AX6" s="257">
        <v>11.612804666888877</v>
      </c>
      <c r="AY6" s="257">
        <v>13.78383095566665</v>
      </c>
      <c r="AZ6" s="257">
        <v>16.579446212383953</v>
      </c>
      <c r="BA6" s="257">
        <v>18.131175300003893</v>
      </c>
      <c r="BB6" s="257">
        <v>19.92898731394828</v>
      </c>
      <c r="BC6" s="257">
        <v>25.902646851255412</v>
      </c>
      <c r="BD6" s="257">
        <v>32.31900072052747</v>
      </c>
      <c r="BE6" s="259">
        <v>39.176447829061516</v>
      </c>
      <c r="BF6" s="285">
        <v>0.20442734028618403</v>
      </c>
      <c r="BG6" s="285">
        <v>0.14080866949720905</v>
      </c>
      <c r="BH6" s="285">
        <v>1.244879647913171E-2</v>
      </c>
    </row>
    <row r="7" spans="1:62" x14ac:dyDescent="0.15">
      <c r="A7" s="168" t="s">
        <v>191</v>
      </c>
      <c r="B7" s="257">
        <v>13.332232095652646</v>
      </c>
      <c r="C7" s="257">
        <v>14.062006895272861</v>
      </c>
      <c r="D7" s="257">
        <v>14.073570742648039</v>
      </c>
      <c r="E7" s="257">
        <v>15.546045096175943</v>
      </c>
      <c r="F7" s="257">
        <v>16.227060376537182</v>
      </c>
      <c r="G7" s="257">
        <v>16.235902533954938</v>
      </c>
      <c r="H7" s="257">
        <v>16.584413973581331</v>
      </c>
      <c r="I7" s="257">
        <v>18.672978440292397</v>
      </c>
      <c r="J7" s="257">
        <v>19.989691771854279</v>
      </c>
      <c r="K7" s="257">
        <v>20.404264805821331</v>
      </c>
      <c r="L7" s="257">
        <v>19.754301961701323</v>
      </c>
      <c r="M7" s="257">
        <v>22.564753541853655</v>
      </c>
      <c r="N7" s="257">
        <v>23.536121862459233</v>
      </c>
      <c r="O7" s="257">
        <v>24.678786657309669</v>
      </c>
      <c r="P7" s="257">
        <v>25.756037242299385</v>
      </c>
      <c r="Q7" s="257">
        <v>26.656116318123239</v>
      </c>
      <c r="R7" s="257">
        <v>27.377603273290649</v>
      </c>
      <c r="S7" s="257">
        <v>26.405048945355972</v>
      </c>
      <c r="T7" s="257">
        <v>29.810294113669265</v>
      </c>
      <c r="U7" s="257">
        <v>35.607182700809915</v>
      </c>
      <c r="V7" s="257">
        <v>36.409451999645988</v>
      </c>
      <c r="W7" s="257">
        <v>38.720077251177365</v>
      </c>
      <c r="X7" s="257">
        <v>42.679612973772677</v>
      </c>
      <c r="Y7" s="257">
        <v>42.404126916216306</v>
      </c>
      <c r="Z7" s="257">
        <v>51.24077698564593</v>
      </c>
      <c r="AA7" s="257">
        <v>60.646877889420523</v>
      </c>
      <c r="AB7" s="257">
        <v>64.010774616720781</v>
      </c>
      <c r="AC7" s="257">
        <v>68.140946481741267</v>
      </c>
      <c r="AD7" s="257">
        <v>70.436074465129352</v>
      </c>
      <c r="AE7" s="257">
        <v>70.338658444609621</v>
      </c>
      <c r="AF7" s="257">
        <v>66.975766198677874</v>
      </c>
      <c r="AG7" s="257">
        <v>68.634037581063467</v>
      </c>
      <c r="AH7" s="257">
        <v>69.674026886492257</v>
      </c>
      <c r="AI7" s="257">
        <v>69.198043721556445</v>
      </c>
      <c r="AJ7" s="257">
        <v>71.529393909063728</v>
      </c>
      <c r="AK7" s="257">
        <v>72.75109334524501</v>
      </c>
      <c r="AL7" s="257">
        <v>74.210171693451471</v>
      </c>
      <c r="AM7" s="257">
        <v>82.849823126632472</v>
      </c>
      <c r="AN7" s="257">
        <v>83.243265025424066</v>
      </c>
      <c r="AO7" s="257">
        <v>86.930112140064793</v>
      </c>
      <c r="AP7" s="257">
        <v>91.337414168967911</v>
      </c>
      <c r="AQ7" s="257">
        <v>100.76441679680872</v>
      </c>
      <c r="AR7" s="257">
        <v>109.76286708554586</v>
      </c>
      <c r="AS7" s="257">
        <v>131.10685948023348</v>
      </c>
      <c r="AT7" s="257">
        <v>149.86827801253258</v>
      </c>
      <c r="AU7" s="257">
        <v>173.68321202969091</v>
      </c>
      <c r="AV7" s="257">
        <v>201.90456711574262</v>
      </c>
      <c r="AW7" s="257">
        <v>228.31726030524823</v>
      </c>
      <c r="AX7" s="257">
        <v>266.24032301914121</v>
      </c>
      <c r="AY7" s="257">
        <v>296.77657492822965</v>
      </c>
      <c r="AZ7" s="257">
        <v>315.80752586921847</v>
      </c>
      <c r="BA7" s="257">
        <v>367.42818449760762</v>
      </c>
      <c r="BB7" s="257">
        <v>417.72930590111645</v>
      </c>
      <c r="BC7" s="257">
        <v>451.622957830941</v>
      </c>
      <c r="BD7" s="257">
        <v>483.66547649122811</v>
      </c>
      <c r="BE7" s="259">
        <v>551.71517001594896</v>
      </c>
      <c r="BF7" s="285">
        <v>0.13340026698488261</v>
      </c>
      <c r="BG7" s="285">
        <v>0.11782805876971425</v>
      </c>
      <c r="BH7" s="285">
        <v>0.17531425758522196</v>
      </c>
    </row>
    <row r="8" spans="1:62" s="161" customFormat="1" x14ac:dyDescent="0.15">
      <c r="A8" s="163" t="s">
        <v>190</v>
      </c>
      <c r="B8" s="260">
        <v>13.332232095652646</v>
      </c>
      <c r="C8" s="260">
        <v>14.062006895272861</v>
      </c>
      <c r="D8" s="260">
        <v>14.073570742648039</v>
      </c>
      <c r="E8" s="260">
        <v>15.546045096175943</v>
      </c>
      <c r="F8" s="260">
        <v>16.227060376537182</v>
      </c>
      <c r="G8" s="260">
        <v>16.235902533954938</v>
      </c>
      <c r="H8" s="260">
        <v>16.584413973581331</v>
      </c>
      <c r="I8" s="260">
        <v>18.672978440292397</v>
      </c>
      <c r="J8" s="260">
        <v>20.15069177185428</v>
      </c>
      <c r="K8" s="260">
        <v>20.867264805821332</v>
      </c>
      <c r="L8" s="260">
        <v>20.272301961701324</v>
      </c>
      <c r="M8" s="260">
        <v>23.850753541853656</v>
      </c>
      <c r="N8" s="260">
        <v>25.19712186245923</v>
      </c>
      <c r="O8" s="260">
        <v>26.408786657309669</v>
      </c>
      <c r="P8" s="260">
        <v>28.120037242299382</v>
      </c>
      <c r="Q8" s="260">
        <v>28.871116318123239</v>
      </c>
      <c r="R8" s="260">
        <v>30.239603273290648</v>
      </c>
      <c r="S8" s="260">
        <v>29.840048945355971</v>
      </c>
      <c r="T8" s="260">
        <v>33.248294113669267</v>
      </c>
      <c r="U8" s="260">
        <v>39.368182700809918</v>
      </c>
      <c r="V8" s="260">
        <v>39.728451999645984</v>
      </c>
      <c r="W8" s="260">
        <v>43.980077251177363</v>
      </c>
      <c r="X8" s="260">
        <v>49.410612973772679</v>
      </c>
      <c r="Y8" s="260">
        <v>49.523126916216306</v>
      </c>
      <c r="Z8" s="260">
        <v>59.393776985645928</v>
      </c>
      <c r="AA8" s="260">
        <v>69.728797081339721</v>
      </c>
      <c r="AB8" s="260">
        <v>73.832206284017516</v>
      </c>
      <c r="AC8" s="260">
        <v>79.036522094699905</v>
      </c>
      <c r="AD8" s="260">
        <v>81.818887766860158</v>
      </c>
      <c r="AE8" s="260">
        <v>82.36123647661654</v>
      </c>
      <c r="AF8" s="260">
        <v>80.60291758695557</v>
      </c>
      <c r="AG8" s="260">
        <v>82.427002272649503</v>
      </c>
      <c r="AH8" s="260">
        <v>83.81243999940844</v>
      </c>
      <c r="AI8" s="260">
        <v>84.417988739032495</v>
      </c>
      <c r="AJ8" s="260">
        <v>86.731806551940764</v>
      </c>
      <c r="AK8" s="260">
        <v>88.333201807939744</v>
      </c>
      <c r="AL8" s="260">
        <v>90.504396887141311</v>
      </c>
      <c r="AM8" s="260">
        <v>99.423724395875752</v>
      </c>
      <c r="AN8" s="260">
        <v>100.35006108516109</v>
      </c>
      <c r="AO8" s="260">
        <v>104.98473594969582</v>
      </c>
      <c r="AP8" s="260">
        <v>110.22766278265212</v>
      </c>
      <c r="AQ8" s="260">
        <v>119.71511312049293</v>
      </c>
      <c r="AR8" s="260">
        <v>130.26659013707217</v>
      </c>
      <c r="AS8" s="260">
        <v>151.07949803343709</v>
      </c>
      <c r="AT8" s="260">
        <v>173.73140841056713</v>
      </c>
      <c r="AU8" s="260">
        <v>201.6761226077308</v>
      </c>
      <c r="AV8" s="260">
        <v>231.93517091453157</v>
      </c>
      <c r="AW8" s="260">
        <v>261.94181262318227</v>
      </c>
      <c r="AX8" s="260">
        <v>301.53318164668929</v>
      </c>
      <c r="AY8" s="260">
        <v>335.2927208440239</v>
      </c>
      <c r="AZ8" s="260">
        <v>372.23554193806177</v>
      </c>
      <c r="BA8" s="260">
        <v>431.88432234944565</v>
      </c>
      <c r="BB8" s="260">
        <v>479.30770675041822</v>
      </c>
      <c r="BC8" s="260">
        <v>525.00864529888963</v>
      </c>
      <c r="BD8" s="260">
        <v>563.12314068862963</v>
      </c>
      <c r="BE8" s="260">
        <v>642.11330723375193</v>
      </c>
      <c r="BF8" s="286">
        <v>0.13297876499368755</v>
      </c>
      <c r="BG8" s="286">
        <v>0.11831454366657757</v>
      </c>
      <c r="BH8" s="286">
        <v>0.2040393736862855</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0</v>
      </c>
      <c r="C10" s="257">
        <v>0</v>
      </c>
      <c r="D10" s="257">
        <v>0</v>
      </c>
      <c r="E10" s="257">
        <v>0</v>
      </c>
      <c r="F10" s="257">
        <v>0</v>
      </c>
      <c r="G10" s="257">
        <v>4.7540991253644319E-2</v>
      </c>
      <c r="H10" s="257">
        <v>4.9864613702623906E-2</v>
      </c>
      <c r="I10" s="257">
        <v>6.4353151927437638E-2</v>
      </c>
      <c r="J10" s="257">
        <v>4.9042434402332365E-2</v>
      </c>
      <c r="K10" s="257">
        <v>5.0067671428571422E-2</v>
      </c>
      <c r="L10" s="257">
        <v>5.4922641509433968E-2</v>
      </c>
      <c r="M10" s="257">
        <v>5.0202791545189508E-2</v>
      </c>
      <c r="N10" s="257">
        <v>5.385510781671158E-2</v>
      </c>
      <c r="O10" s="257">
        <v>5.4136662087912089E-2</v>
      </c>
      <c r="P10" s="257">
        <v>8.439376339285716E-2</v>
      </c>
      <c r="Q10" s="257">
        <v>8.6251567944250873E-2</v>
      </c>
      <c r="R10" s="257">
        <v>7.4722499999999997E-2</v>
      </c>
      <c r="S10" s="257">
        <v>9.5912465437788016E-2</v>
      </c>
      <c r="T10" s="257">
        <v>0.13731478405315617</v>
      </c>
      <c r="U10" s="257">
        <v>9.739279181184668E-2</v>
      </c>
      <c r="V10" s="257">
        <v>0.10332161428571429</v>
      </c>
      <c r="W10" s="257">
        <v>0.10707892080745342</v>
      </c>
      <c r="X10" s="257">
        <v>0.10815682330827067</v>
      </c>
      <c r="Y10" s="257">
        <v>0.12111604735152487</v>
      </c>
      <c r="Z10" s="257">
        <v>0.11937690789473686</v>
      </c>
      <c r="AA10" s="257">
        <v>0.10676328373015874</v>
      </c>
      <c r="AB10" s="257">
        <v>9.9600404312668478E-2</v>
      </c>
      <c r="AC10" s="257">
        <v>0.10186549450549449</v>
      </c>
      <c r="AD10" s="257">
        <v>0.10743840277777778</v>
      </c>
      <c r="AE10" s="257">
        <v>0.11929003759398496</v>
      </c>
      <c r="AF10" s="257">
        <v>0.11559245729813666</v>
      </c>
      <c r="AG10" s="257">
        <v>0.36101549206349209</v>
      </c>
      <c r="AH10" s="257">
        <v>0.46022404999999994</v>
      </c>
      <c r="AI10" s="257">
        <v>0.4964392030075187</v>
      </c>
      <c r="AJ10" s="257">
        <v>0.68526214285714271</v>
      </c>
      <c r="AK10" s="257">
        <v>0.70980831010452949</v>
      </c>
      <c r="AL10" s="257">
        <v>0.65872985025380715</v>
      </c>
      <c r="AM10" s="257">
        <v>0.92370063787375423</v>
      </c>
      <c r="AN10" s="257">
        <v>1.0920988583569404</v>
      </c>
      <c r="AO10" s="257">
        <v>0.97281109028730695</v>
      </c>
      <c r="AP10" s="257">
        <v>1.1458735658582475</v>
      </c>
      <c r="AQ10" s="257">
        <v>1.6371403145608934</v>
      </c>
      <c r="AR10" s="257">
        <v>1.6374105957797835</v>
      </c>
      <c r="AS10" s="257">
        <v>1.7356311616722535</v>
      </c>
      <c r="AT10" s="257">
        <v>1.7656637744454935</v>
      </c>
      <c r="AU10" s="257">
        <v>2.0386923065458902</v>
      </c>
      <c r="AV10" s="257">
        <v>2.2184103780382434</v>
      </c>
      <c r="AW10" s="257">
        <v>2.8318565766127977</v>
      </c>
      <c r="AX10" s="257">
        <v>2.9257790051090913</v>
      </c>
      <c r="AY10" s="257">
        <v>2.9374602520582753</v>
      </c>
      <c r="AZ10" s="257">
        <v>2.9862765608443111</v>
      </c>
      <c r="BA10" s="257">
        <v>2.5250406425607639</v>
      </c>
      <c r="BB10" s="257">
        <v>3.0116385077078309</v>
      </c>
      <c r="BC10" s="257">
        <v>1.9938834212742906</v>
      </c>
      <c r="BD10" s="257">
        <v>6.4186088988688619</v>
      </c>
      <c r="BE10" s="259">
        <v>11.228579742783888</v>
      </c>
      <c r="BF10" s="285">
        <v>0.73819056340993749</v>
      </c>
      <c r="BG10" s="285">
        <v>0.13121397105845123</v>
      </c>
      <c r="BH10" s="285">
        <v>3.5680188407466E-3</v>
      </c>
    </row>
    <row r="11" spans="1:62" x14ac:dyDescent="0.15">
      <c r="A11" s="168" t="s">
        <v>188</v>
      </c>
      <c r="B11" s="257">
        <v>0</v>
      </c>
      <c r="C11" s="257">
        <v>0</v>
      </c>
      <c r="D11" s="257">
        <v>0</v>
      </c>
      <c r="E11" s="257">
        <v>0</v>
      </c>
      <c r="F11" s="257">
        <v>0</v>
      </c>
      <c r="G11" s="257">
        <v>0.51469150000000019</v>
      </c>
      <c r="H11" s="257">
        <v>0.63339525000000008</v>
      </c>
      <c r="I11" s="257">
        <v>0.71657018750000012</v>
      </c>
      <c r="J11" s="257">
        <v>0.75080037500000008</v>
      </c>
      <c r="K11" s="257">
        <v>0.78515179999999996</v>
      </c>
      <c r="L11" s="257">
        <v>0.86717757499999992</v>
      </c>
      <c r="M11" s="257">
        <v>0.86433772499999995</v>
      </c>
      <c r="N11" s="257">
        <v>1.1168454624999999</v>
      </c>
      <c r="O11" s="257">
        <v>1.3319440750000002</v>
      </c>
      <c r="P11" s="257">
        <v>1.7760194000000002</v>
      </c>
      <c r="Q11" s="257">
        <v>1.8055082625000001</v>
      </c>
      <c r="R11" s="257">
        <v>1.8736228750000001</v>
      </c>
      <c r="S11" s="257">
        <v>2.1784744749999994</v>
      </c>
      <c r="T11" s="257">
        <v>2.9844549499999995</v>
      </c>
      <c r="U11" s="257">
        <v>2.8516788875000003</v>
      </c>
      <c r="V11" s="257">
        <v>3.0671255885922331</v>
      </c>
      <c r="W11" s="257">
        <v>3.1939324238673135</v>
      </c>
      <c r="X11" s="257">
        <v>3.5656973147249191</v>
      </c>
      <c r="Y11" s="257">
        <v>3.3397837940938508</v>
      </c>
      <c r="Z11" s="257">
        <v>3.4031623385113261</v>
      </c>
      <c r="AA11" s="257">
        <v>3.8590625000000003</v>
      </c>
      <c r="AB11" s="257">
        <v>3.9996125624999999</v>
      </c>
      <c r="AC11" s="257">
        <v>4.9293607379452062</v>
      </c>
      <c r="AD11" s="257">
        <v>4.9839370332244419</v>
      </c>
      <c r="AE11" s="257">
        <v>5.3882236487774886</v>
      </c>
      <c r="AF11" s="257">
        <v>5.5937404889583062</v>
      </c>
      <c r="AG11" s="257">
        <v>6.7547096282220371</v>
      </c>
      <c r="AH11" s="257">
        <v>7.382950998212702</v>
      </c>
      <c r="AI11" s="257">
        <v>7.5102330121601177</v>
      </c>
      <c r="AJ11" s="257">
        <v>8.3780022809587216</v>
      </c>
      <c r="AK11" s="257">
        <v>7.8563630000000009</v>
      </c>
      <c r="AL11" s="257">
        <v>9.0253069999999997</v>
      </c>
      <c r="AM11" s="257">
        <v>10.287146964757708</v>
      </c>
      <c r="AN11" s="257">
        <v>11.955463</v>
      </c>
      <c r="AO11" s="257">
        <v>12.536055704810552</v>
      </c>
      <c r="AP11" s="257">
        <v>13.683839278459237</v>
      </c>
      <c r="AQ11" s="257">
        <v>15.082658984288528</v>
      </c>
      <c r="AR11" s="257">
        <v>18.726225919995379</v>
      </c>
      <c r="AS11" s="257">
        <v>20.969257301833977</v>
      </c>
      <c r="AT11" s="257">
        <v>24.113872126241535</v>
      </c>
      <c r="AU11" s="257">
        <v>34.118933451935845</v>
      </c>
      <c r="AV11" s="257">
        <v>35.333809719859126</v>
      </c>
      <c r="AW11" s="257">
        <v>40.816650860162916</v>
      </c>
      <c r="AX11" s="257">
        <v>47.552502422401915</v>
      </c>
      <c r="AY11" s="257">
        <v>59.305516260290446</v>
      </c>
      <c r="AZ11" s="257">
        <v>71.564940403054464</v>
      </c>
      <c r="BA11" s="257">
        <v>84.90883214777287</v>
      </c>
      <c r="BB11" s="257">
        <v>96.117176985404996</v>
      </c>
      <c r="BC11" s="257">
        <v>106.31881041921892</v>
      </c>
      <c r="BD11" s="257">
        <v>117.56107737359113</v>
      </c>
      <c r="BE11" s="259">
        <v>120.34037674343588</v>
      </c>
      <c r="BF11" s="285">
        <v>1.7094447529650836E-2</v>
      </c>
      <c r="BG11" s="285">
        <v>0.16490666456996395</v>
      </c>
      <c r="BH11" s="285">
        <v>3.8239629709096966E-2</v>
      </c>
    </row>
    <row r="12" spans="1:62" x14ac:dyDescent="0.15">
      <c r="A12" s="168" t="s">
        <v>187</v>
      </c>
      <c r="B12" s="257">
        <v>0</v>
      </c>
      <c r="C12" s="257">
        <v>0</v>
      </c>
      <c r="D12" s="257">
        <v>0</v>
      </c>
      <c r="E12" s="257">
        <v>0</v>
      </c>
      <c r="F12" s="257">
        <v>0</v>
      </c>
      <c r="G12" s="257">
        <v>0</v>
      </c>
      <c r="H12" s="257">
        <v>6.6000000000000003E-2</v>
      </c>
      <c r="I12" s="257">
        <v>5.7000000000000002E-2</v>
      </c>
      <c r="J12" s="257">
        <v>5.1000000000000004E-2</v>
      </c>
      <c r="K12" s="257">
        <v>4.5999999999999999E-2</v>
      </c>
      <c r="L12" s="257">
        <v>5.1000000000000004E-2</v>
      </c>
      <c r="M12" s="257">
        <v>7.2999999999999995E-2</v>
      </c>
      <c r="N12" s="257">
        <v>0.08</v>
      </c>
      <c r="O12" s="257">
        <v>9.0999999999999998E-2</v>
      </c>
      <c r="P12" s="257">
        <v>9.4E-2</v>
      </c>
      <c r="Q12" s="257">
        <v>0.105</v>
      </c>
      <c r="R12" s="257">
        <v>0.11</v>
      </c>
      <c r="S12" s="257">
        <v>0.13700000000000001</v>
      </c>
      <c r="T12" s="257">
        <v>0.20800000000000002</v>
      </c>
      <c r="U12" s="257">
        <v>0.20100000000000001</v>
      </c>
      <c r="V12" s="257">
        <v>0.19500000000000001</v>
      </c>
      <c r="W12" s="257">
        <v>0.28000000000000003</v>
      </c>
      <c r="X12" s="257">
        <v>0.27100000000000002</v>
      </c>
      <c r="Y12" s="257">
        <v>0.32700000000000001</v>
      </c>
      <c r="Z12" s="257">
        <v>0.32100000000000001</v>
      </c>
      <c r="AA12" s="257">
        <v>0.96299999999999997</v>
      </c>
      <c r="AB12" s="257">
        <v>1.0329999999999999</v>
      </c>
      <c r="AC12" s="257">
        <v>1.7430000000000001</v>
      </c>
      <c r="AD12" s="257">
        <v>1.75</v>
      </c>
      <c r="AE12" s="257">
        <v>1.786</v>
      </c>
      <c r="AF12" s="257">
        <v>1.879</v>
      </c>
      <c r="AG12" s="257">
        <v>1.738</v>
      </c>
      <c r="AH12" s="257">
        <v>1.7430000000000001</v>
      </c>
      <c r="AI12" s="257">
        <v>1.161</v>
      </c>
      <c r="AJ12" s="257">
        <v>1.45</v>
      </c>
      <c r="AK12" s="257">
        <v>1.375</v>
      </c>
      <c r="AL12" s="257">
        <v>1.69</v>
      </c>
      <c r="AM12" s="257">
        <v>1.788</v>
      </c>
      <c r="AN12" s="257">
        <v>1.702</v>
      </c>
      <c r="AO12" s="257">
        <v>2.036</v>
      </c>
      <c r="AP12" s="257">
        <v>1.7969999999999999</v>
      </c>
      <c r="AQ12" s="257">
        <v>1.4379999999999999</v>
      </c>
      <c r="AR12" s="257">
        <v>2.7072000000000003</v>
      </c>
      <c r="AS12" s="257">
        <v>3.6263444560000031</v>
      </c>
      <c r="AT12" s="257">
        <v>3.470696035600001</v>
      </c>
      <c r="AU12" s="257">
        <v>3.7378032380000028</v>
      </c>
      <c r="AV12" s="257">
        <v>4.652021742000005</v>
      </c>
      <c r="AW12" s="257">
        <v>6.3919013547021901</v>
      </c>
      <c r="AX12" s="257">
        <v>7.447838328000004</v>
      </c>
      <c r="AY12" s="257">
        <v>6.8917061690000159</v>
      </c>
      <c r="AZ12" s="257">
        <v>9.0408779049999914</v>
      </c>
      <c r="BA12" s="257">
        <v>11.724319181035908</v>
      </c>
      <c r="BB12" s="257">
        <v>14.970817784080335</v>
      </c>
      <c r="BC12" s="257">
        <v>17.863867514976661</v>
      </c>
      <c r="BD12" s="257">
        <v>20.741997234804415</v>
      </c>
      <c r="BE12" s="259">
        <v>23.578768127449504</v>
      </c>
      <c r="BF12" s="285">
        <v>0.12949422232602403</v>
      </c>
      <c r="BG12" s="285">
        <v>0.18887137032263368</v>
      </c>
      <c r="BH12" s="285">
        <v>7.4924425748858917E-3</v>
      </c>
    </row>
    <row r="13" spans="1:62" x14ac:dyDescent="0.15">
      <c r="A13" s="168" t="s">
        <v>186</v>
      </c>
      <c r="B13" s="257">
        <v>0</v>
      </c>
      <c r="C13" s="257">
        <v>0</v>
      </c>
      <c r="D13" s="257">
        <v>0</v>
      </c>
      <c r="E13" s="257">
        <v>0</v>
      </c>
      <c r="F13" s="257">
        <v>0</v>
      </c>
      <c r="G13" s="257">
        <v>0</v>
      </c>
      <c r="H13" s="257">
        <v>0</v>
      </c>
      <c r="I13" s="257">
        <v>0</v>
      </c>
      <c r="J13" s="257">
        <v>0</v>
      </c>
      <c r="K13" s="257">
        <v>0</v>
      </c>
      <c r="L13" s="257">
        <v>0.189</v>
      </c>
      <c r="M13" s="257">
        <v>0.20200000000000001</v>
      </c>
      <c r="N13" s="257">
        <v>0.192</v>
      </c>
      <c r="O13" s="257">
        <v>0.20600000000000002</v>
      </c>
      <c r="P13" s="257">
        <v>0.216</v>
      </c>
      <c r="Q13" s="257">
        <v>0.22700000000000001</v>
      </c>
      <c r="R13" s="257">
        <v>0.21199999999999999</v>
      </c>
      <c r="S13" s="257">
        <v>0.23100000000000001</v>
      </c>
      <c r="T13" s="257">
        <v>0.23400000000000001</v>
      </c>
      <c r="U13" s="257">
        <v>0.255</v>
      </c>
      <c r="V13" s="257">
        <v>0.26700000000000002</v>
      </c>
      <c r="W13" s="257">
        <v>0.26600000000000001</v>
      </c>
      <c r="X13" s="257">
        <v>0.26800000000000002</v>
      </c>
      <c r="Y13" s="257">
        <v>0.27400000000000002</v>
      </c>
      <c r="Z13" s="257">
        <v>0.27400000000000002</v>
      </c>
      <c r="AA13" s="257">
        <v>0.27400000000000002</v>
      </c>
      <c r="AB13" s="257">
        <v>0.26900000000000002</v>
      </c>
      <c r="AC13" s="257">
        <v>0.34</v>
      </c>
      <c r="AD13" s="257">
        <v>0.38900000000000001</v>
      </c>
      <c r="AE13" s="257">
        <v>0.44400000000000001</v>
      </c>
      <c r="AF13" s="257">
        <v>0.47700000000000004</v>
      </c>
      <c r="AG13" s="257">
        <v>0.496</v>
      </c>
      <c r="AH13" s="257">
        <v>0.48299999999999998</v>
      </c>
      <c r="AI13" s="257">
        <v>0.53200000000000003</v>
      </c>
      <c r="AJ13" s="257">
        <v>0.45700000000000002</v>
      </c>
      <c r="AK13" s="257">
        <v>0.49783501369863015</v>
      </c>
      <c r="AL13" s="257">
        <v>0.49866874999999999</v>
      </c>
      <c r="AM13" s="257">
        <v>0.49565124999999999</v>
      </c>
      <c r="AN13" s="257">
        <v>0.50140499999999999</v>
      </c>
      <c r="AO13" s="257">
        <v>0.52694172602739731</v>
      </c>
      <c r="AP13" s="257">
        <v>0.56201124999999996</v>
      </c>
      <c r="AQ13" s="257">
        <v>0.58270747850044058</v>
      </c>
      <c r="AR13" s="257">
        <v>0.55702737586715767</v>
      </c>
      <c r="AS13" s="257">
        <v>0.56326749135255261</v>
      </c>
      <c r="AT13" s="257">
        <v>1.060995117674014</v>
      </c>
      <c r="AU13" s="257">
        <v>1.1485522393494332</v>
      </c>
      <c r="AV13" s="257">
        <v>1.4196596764757563</v>
      </c>
      <c r="AW13" s="257">
        <v>1.5309132887062111</v>
      </c>
      <c r="AX13" s="257">
        <v>1.4040585232067764</v>
      </c>
      <c r="AY13" s="257">
        <v>1.7991533138023459</v>
      </c>
      <c r="AZ13" s="257">
        <v>1.8912775779027786</v>
      </c>
      <c r="BA13" s="257">
        <v>2.044691676648887</v>
      </c>
      <c r="BB13" s="257">
        <v>1.9943307030792841</v>
      </c>
      <c r="BC13" s="257">
        <v>2.1864662859270729</v>
      </c>
      <c r="BD13" s="257">
        <v>2.6343583946214371</v>
      </c>
      <c r="BE13" s="259">
        <v>2.6430881693690824</v>
      </c>
      <c r="BF13" s="285">
        <v>-3.1030527099509264E-3</v>
      </c>
      <c r="BG13" s="285">
        <v>8.8899044879537259E-2</v>
      </c>
      <c r="BH13" s="285">
        <v>8.3987366186039254E-4</v>
      </c>
    </row>
    <row r="14" spans="1:62" x14ac:dyDescent="0.15">
      <c r="A14" s="168" t="s">
        <v>185</v>
      </c>
      <c r="B14" s="257">
        <v>0</v>
      </c>
      <c r="C14" s="257">
        <v>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0</v>
      </c>
      <c r="AI14" s="257">
        <v>0</v>
      </c>
      <c r="AJ14" s="257">
        <v>0</v>
      </c>
      <c r="AK14" s="257">
        <v>0</v>
      </c>
      <c r="AL14" s="257">
        <v>0</v>
      </c>
      <c r="AM14" s="257">
        <v>0</v>
      </c>
      <c r="AN14" s="257">
        <v>0</v>
      </c>
      <c r="AO14" s="257">
        <v>3.2405699999999999E-3</v>
      </c>
      <c r="AP14" s="257">
        <v>0.10286867292999999</v>
      </c>
      <c r="AQ14" s="257">
        <v>0.14557060374200001</v>
      </c>
      <c r="AR14" s="257">
        <v>0.21973304799999999</v>
      </c>
      <c r="AS14" s="257">
        <v>0.21103361000000001</v>
      </c>
      <c r="AT14" s="257">
        <v>0.21973209226599999</v>
      </c>
      <c r="AU14" s="257">
        <v>0.23899672458799998</v>
      </c>
      <c r="AV14" s="257">
        <v>0.28160315999899999</v>
      </c>
      <c r="AW14" s="257">
        <v>0.29907726999700002</v>
      </c>
      <c r="AX14" s="257">
        <v>0.35615451132500003</v>
      </c>
      <c r="AY14" s="257">
        <v>0.49569634512600003</v>
      </c>
      <c r="AZ14" s="257">
        <v>0.54261529210800008</v>
      </c>
      <c r="BA14" s="257">
        <v>0.61251005893900001</v>
      </c>
      <c r="BB14" s="257">
        <v>0.54173000000000004</v>
      </c>
      <c r="BC14" s="257">
        <v>0.54630474683100005</v>
      </c>
      <c r="BD14" s="257">
        <v>0.70670266510299995</v>
      </c>
      <c r="BE14" s="259">
        <v>0.73676684928669722</v>
      </c>
      <c r="BF14" s="285">
        <v>3.5873735268215023E-2</v>
      </c>
      <c r="BG14" s="285">
        <v>0.11744406531747131</v>
      </c>
      <c r="BH14" s="285">
        <v>2.341166968317484E-4</v>
      </c>
    </row>
    <row r="15" spans="1:62" x14ac:dyDescent="0.15">
      <c r="A15" s="168" t="s">
        <v>184</v>
      </c>
      <c r="B15" s="257">
        <v>0</v>
      </c>
      <c r="C15" s="257">
        <v>0</v>
      </c>
      <c r="D15" s="257">
        <v>0</v>
      </c>
      <c r="E15" s="257">
        <v>0</v>
      </c>
      <c r="F15" s="257">
        <v>0</v>
      </c>
      <c r="G15" s="257">
        <v>0</v>
      </c>
      <c r="H15" s="257">
        <v>0.22700000000000001</v>
      </c>
      <c r="I15" s="257">
        <v>0.22700000000000001</v>
      </c>
      <c r="J15" s="257">
        <v>0.23</v>
      </c>
      <c r="K15" s="257">
        <v>0.26600000000000001</v>
      </c>
      <c r="L15" s="257">
        <v>0.26600000000000001</v>
      </c>
      <c r="M15" s="257">
        <v>0.245</v>
      </c>
      <c r="N15" s="257">
        <v>0.24199999999999999</v>
      </c>
      <c r="O15" s="257">
        <v>0.215</v>
      </c>
      <c r="P15" s="257">
        <v>0.16300000000000001</v>
      </c>
      <c r="Q15" s="257">
        <v>8.5000000000000006E-2</v>
      </c>
      <c r="R15" s="257">
        <v>7.5999999999999998E-2</v>
      </c>
      <c r="S15" s="257">
        <v>0.151</v>
      </c>
      <c r="T15" s="257">
        <v>0.14499999999999999</v>
      </c>
      <c r="U15" s="257">
        <v>0.14200000000000002</v>
      </c>
      <c r="V15" s="257">
        <v>0.16900000000000001</v>
      </c>
      <c r="W15" s="257">
        <v>0.154</v>
      </c>
      <c r="X15" s="257">
        <v>0.13600000000000001</v>
      </c>
      <c r="Y15" s="257">
        <v>0.13600000000000001</v>
      </c>
      <c r="Z15" s="257">
        <v>0.14499999999999999</v>
      </c>
      <c r="AA15" s="257">
        <v>0.13600000000000001</v>
      </c>
      <c r="AB15" s="257">
        <v>0.13300000000000001</v>
      </c>
      <c r="AC15" s="257">
        <v>0.13300000000000001</v>
      </c>
      <c r="AD15" s="257">
        <v>0.109</v>
      </c>
      <c r="AE15" s="257">
        <v>0.11900000000000001</v>
      </c>
      <c r="AF15" s="257">
        <v>0.14200000000000002</v>
      </c>
      <c r="AG15" s="257">
        <v>0.13740000000000002</v>
      </c>
      <c r="AH15" s="257">
        <v>0.15459999999999999</v>
      </c>
      <c r="AI15" s="257">
        <v>0.1265</v>
      </c>
      <c r="AJ15" s="257">
        <v>0.1396</v>
      </c>
      <c r="AK15" s="257">
        <v>0.1588</v>
      </c>
      <c r="AL15" s="257">
        <v>0.16420000000000001</v>
      </c>
      <c r="AM15" s="257">
        <v>0.18720000000000001</v>
      </c>
      <c r="AN15" s="257">
        <v>0.19720000000000001</v>
      </c>
      <c r="AO15" s="257">
        <v>0.1542</v>
      </c>
      <c r="AP15" s="257">
        <v>0.34920000000000001</v>
      </c>
      <c r="AQ15" s="257">
        <v>0.34920000000000001</v>
      </c>
      <c r="AR15" s="257">
        <v>0.41819999999999996</v>
      </c>
      <c r="AS15" s="257">
        <v>0.4612</v>
      </c>
      <c r="AT15" s="257">
        <v>0.4612</v>
      </c>
      <c r="AU15" s="257">
        <v>0.67420000000000002</v>
      </c>
      <c r="AV15" s="257">
        <v>0.67620000000000002</v>
      </c>
      <c r="AW15" s="257">
        <v>0.72889999999999999</v>
      </c>
      <c r="AX15" s="257">
        <v>1.1580999999999999</v>
      </c>
      <c r="AY15" s="257">
        <v>1.7477999999999998</v>
      </c>
      <c r="AZ15" s="257">
        <v>1.7316294744886702</v>
      </c>
      <c r="BA15" s="257">
        <v>1.8519334071582061</v>
      </c>
      <c r="BB15" s="257">
        <v>1.8320666110000001</v>
      </c>
      <c r="BC15" s="257">
        <v>2.6667347078166665</v>
      </c>
      <c r="BD15" s="257">
        <v>2.9479800000000003</v>
      </c>
      <c r="BE15" s="259">
        <v>3.2762295948098004</v>
      </c>
      <c r="BF15" s="285">
        <v>0.1042394797699151</v>
      </c>
      <c r="BG15" s="285">
        <v>0.19689207931086172</v>
      </c>
      <c r="BH15" s="285">
        <v>1.0410621101395652E-3</v>
      </c>
    </row>
    <row r="16" spans="1:62" x14ac:dyDescent="0.15">
      <c r="A16" s="168" t="s">
        <v>183</v>
      </c>
      <c r="B16" s="257">
        <v>0</v>
      </c>
      <c r="C16" s="257">
        <v>0</v>
      </c>
      <c r="D16" s="257">
        <v>0</v>
      </c>
      <c r="E16" s="257">
        <v>0</v>
      </c>
      <c r="F16" s="257">
        <v>0</v>
      </c>
      <c r="G16" s="257">
        <v>0</v>
      </c>
      <c r="H16" s="257">
        <v>3.5000000000000003E-2</v>
      </c>
      <c r="I16" s="257">
        <v>3.5000000000000003E-2</v>
      </c>
      <c r="J16" s="257">
        <v>2.9000000000000001E-2</v>
      </c>
      <c r="K16" s="257">
        <v>2.5000000000000001E-2</v>
      </c>
      <c r="L16" s="257">
        <v>2.3E-2</v>
      </c>
      <c r="M16" s="257">
        <v>1.9E-2</v>
      </c>
      <c r="N16" s="257">
        <v>2.3E-2</v>
      </c>
      <c r="O16" s="257">
        <v>2.9000000000000001E-2</v>
      </c>
      <c r="P16" s="257">
        <v>2.9000000000000001E-2</v>
      </c>
      <c r="Q16" s="257">
        <v>2.6000000000000002E-2</v>
      </c>
      <c r="R16" s="257">
        <v>1.9E-2</v>
      </c>
      <c r="S16" s="257">
        <v>1.8000000000000002E-2</v>
      </c>
      <c r="T16" s="257">
        <v>1.6E-2</v>
      </c>
      <c r="U16" s="257">
        <v>1.3000000000000001E-2</v>
      </c>
      <c r="V16" s="257">
        <v>1.7000000000000001E-2</v>
      </c>
      <c r="W16" s="257">
        <v>2.6000000000000002E-2</v>
      </c>
      <c r="X16" s="257">
        <v>3.1E-2</v>
      </c>
      <c r="Y16" s="257">
        <v>2.7E-2</v>
      </c>
      <c r="Z16" s="257">
        <v>2.6000000000000002E-2</v>
      </c>
      <c r="AA16" s="257">
        <v>3.1E-2</v>
      </c>
      <c r="AB16" s="257">
        <v>2.5000000000000001E-2</v>
      </c>
      <c r="AC16" s="257">
        <v>0.03</v>
      </c>
      <c r="AD16" s="257">
        <v>2.8000000000000001E-2</v>
      </c>
      <c r="AE16" s="257">
        <v>3.2000000000000001E-2</v>
      </c>
      <c r="AF16" s="257">
        <v>3.3000000000000002E-2</v>
      </c>
      <c r="AG16" s="257">
        <v>1.7000000000000001E-2</v>
      </c>
      <c r="AH16" s="257">
        <v>1.8000000000000002E-2</v>
      </c>
      <c r="AI16" s="257">
        <v>1.8000000000000002E-2</v>
      </c>
      <c r="AJ16" s="257">
        <v>1.8000000000000002E-2</v>
      </c>
      <c r="AK16" s="257">
        <v>2.0126999999999999E-2</v>
      </c>
      <c r="AL16" s="257">
        <v>2.9635000000000002E-2</v>
      </c>
      <c r="AM16" s="257">
        <v>2.6965000000000003E-2</v>
      </c>
      <c r="AN16" s="257">
        <v>1.3498E-2</v>
      </c>
      <c r="AO16" s="257">
        <v>2.5174999999999999E-2</v>
      </c>
      <c r="AP16" s="257">
        <v>2.4339E-2</v>
      </c>
      <c r="AQ16" s="257">
        <v>2.8686000000000003E-2</v>
      </c>
      <c r="AR16" s="257">
        <v>2.1880999999999998E-2</v>
      </c>
      <c r="AS16" s="257">
        <v>2.3130000000000001E-2</v>
      </c>
      <c r="AT16" s="257">
        <v>2.2534999999999999E-2</v>
      </c>
      <c r="AU16" s="257">
        <v>4.0039999999999997E-3</v>
      </c>
      <c r="AV16" s="257">
        <v>4.0039999999999997E-3</v>
      </c>
      <c r="AW16" s="257">
        <v>4.0039999999999997E-3</v>
      </c>
      <c r="AX16" s="257">
        <v>4.0039999999999997E-3</v>
      </c>
      <c r="AY16" s="257">
        <v>4.4880000000000007E-3</v>
      </c>
      <c r="AZ16" s="257">
        <v>5.1510000000000002E-3</v>
      </c>
      <c r="BA16" s="257">
        <v>5.1510000000000002E-3</v>
      </c>
      <c r="BB16" s="257">
        <v>5.1510000000000002E-3</v>
      </c>
      <c r="BC16" s="257">
        <v>4.6699909251183272E-3</v>
      </c>
      <c r="BD16" s="257">
        <v>4.6699909251183272E-3</v>
      </c>
      <c r="BE16" s="259">
        <v>4.6710000000000007E-3</v>
      </c>
      <c r="BF16" s="285">
        <v>-6.1809785657055416E-3</v>
      </c>
      <c r="BG16" s="285">
        <v>-0.15055098525339705</v>
      </c>
      <c r="BH16" s="285">
        <v>1.484267501937457E-6</v>
      </c>
    </row>
    <row r="17" spans="1:60" x14ac:dyDescent="0.15">
      <c r="A17" s="168" t="s">
        <v>182</v>
      </c>
      <c r="B17" s="257">
        <v>0</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57">
        <v>0</v>
      </c>
      <c r="W17" s="257">
        <v>0</v>
      </c>
      <c r="X17" s="257">
        <v>0</v>
      </c>
      <c r="Y17" s="257">
        <v>0</v>
      </c>
      <c r="Z17" s="257">
        <v>0</v>
      </c>
      <c r="AA17" s="257">
        <v>0</v>
      </c>
      <c r="AB17" s="257">
        <v>0</v>
      </c>
      <c r="AC17" s="257">
        <v>0</v>
      </c>
      <c r="AD17" s="257">
        <v>0</v>
      </c>
      <c r="AE17" s="257">
        <v>0</v>
      </c>
      <c r="AF17" s="257">
        <v>0</v>
      </c>
      <c r="AG17" s="257">
        <v>0</v>
      </c>
      <c r="AH17" s="257">
        <v>0</v>
      </c>
      <c r="AI17" s="257">
        <v>0</v>
      </c>
      <c r="AJ17" s="257">
        <v>0</v>
      </c>
      <c r="AK17" s="257">
        <v>0</v>
      </c>
      <c r="AL17" s="257">
        <v>0</v>
      </c>
      <c r="AM17" s="257">
        <v>0</v>
      </c>
      <c r="AN17" s="257">
        <v>0</v>
      </c>
      <c r="AO17" s="257">
        <v>0</v>
      </c>
      <c r="AP17" s="257">
        <v>0</v>
      </c>
      <c r="AQ17" s="257">
        <v>0</v>
      </c>
      <c r="AR17" s="257">
        <v>0</v>
      </c>
      <c r="AS17" s="257">
        <v>0</v>
      </c>
      <c r="AT17" s="257">
        <v>0</v>
      </c>
      <c r="AU17" s="257">
        <v>2.4599999999999999E-3</v>
      </c>
      <c r="AV17" s="257">
        <v>2.98E-3</v>
      </c>
      <c r="AW17" s="257">
        <v>5.2199999999999998E-3</v>
      </c>
      <c r="AX17" s="257">
        <v>5.3473170731707324E-3</v>
      </c>
      <c r="AY17" s="257">
        <v>6.74780487804878E-3</v>
      </c>
      <c r="AZ17" s="257">
        <v>1.0044878048780488E-2</v>
      </c>
      <c r="BA17" s="257">
        <v>1.0035508338020782E-2</v>
      </c>
      <c r="BB17" s="257">
        <v>1.0008088916332199E-2</v>
      </c>
      <c r="BC17" s="257">
        <v>9.4522513470777451E-3</v>
      </c>
      <c r="BD17" s="257">
        <v>1.257149441556098E-2</v>
      </c>
      <c r="BE17" s="259">
        <v>1.257149441556098E-2</v>
      </c>
      <c r="BF17" s="285">
        <v>-6.3956730233076797E-3</v>
      </c>
      <c r="BG17" s="285">
        <v>0</v>
      </c>
      <c r="BH17" s="285">
        <v>3.994746437980172E-6</v>
      </c>
    </row>
    <row r="18" spans="1:60" x14ac:dyDescent="0.15">
      <c r="A18" s="168" t="s">
        <v>181</v>
      </c>
      <c r="B18" s="257">
        <v>0</v>
      </c>
      <c r="C18" s="257">
        <v>0</v>
      </c>
      <c r="D18" s="257">
        <v>0</v>
      </c>
      <c r="E18" s="257">
        <v>0</v>
      </c>
      <c r="F18" s="257">
        <v>0</v>
      </c>
      <c r="G18" s="257">
        <v>0</v>
      </c>
      <c r="H18" s="257">
        <v>0.10700000000000001</v>
      </c>
      <c r="I18" s="257">
        <v>0.14100000000000001</v>
      </c>
      <c r="J18" s="257">
        <v>0.11700000000000002</v>
      </c>
      <c r="K18" s="257">
        <v>0.15600000000000003</v>
      </c>
      <c r="L18" s="257">
        <v>0.33800000000000002</v>
      </c>
      <c r="M18" s="257">
        <v>0.72400000000000009</v>
      </c>
      <c r="N18" s="257">
        <v>0.69900000000000007</v>
      </c>
      <c r="O18" s="257">
        <v>0.752</v>
      </c>
      <c r="P18" s="257">
        <v>0.64200000000000002</v>
      </c>
      <c r="Q18" s="257">
        <v>0.68210526315789477</v>
      </c>
      <c r="R18" s="257">
        <v>1.1091052631578948</v>
      </c>
      <c r="S18" s="257">
        <v>1.1981052631578948</v>
      </c>
      <c r="T18" s="257">
        <v>1.0261052631578949</v>
      </c>
      <c r="U18" s="257">
        <v>1.2371052631578949</v>
      </c>
      <c r="V18" s="257">
        <v>0.93698999999999999</v>
      </c>
      <c r="W18" s="257">
        <v>0.86075000000000002</v>
      </c>
      <c r="X18" s="257">
        <v>0.9105160000000001</v>
      </c>
      <c r="Y18" s="257">
        <v>0.88396200000000014</v>
      </c>
      <c r="Z18" s="257">
        <v>1.1718670000000002</v>
      </c>
      <c r="AA18" s="257">
        <v>1.2207556315789474</v>
      </c>
      <c r="AB18" s="257">
        <v>1.3350639157894737</v>
      </c>
      <c r="AC18" s="257">
        <v>1.8216531736842105</v>
      </c>
      <c r="AD18" s="257">
        <v>1.7220100210526317</v>
      </c>
      <c r="AE18" s="257">
        <v>1.6930572210526318</v>
      </c>
      <c r="AF18" s="257">
        <v>1.7508388947368421</v>
      </c>
      <c r="AG18" s="257">
        <v>1.7620156584879052</v>
      </c>
      <c r="AH18" s="257">
        <v>1.9265448341578946</v>
      </c>
      <c r="AI18" s="257">
        <v>1.6785293609942107</v>
      </c>
      <c r="AJ18" s="257">
        <v>2.513357517038421</v>
      </c>
      <c r="AK18" s="257">
        <v>2.9805969434947364</v>
      </c>
      <c r="AL18" s="257">
        <v>3.2326993982999999</v>
      </c>
      <c r="AM18" s="257">
        <v>3.5806474339368419</v>
      </c>
      <c r="AN18" s="257">
        <v>3.7764606194999999</v>
      </c>
      <c r="AO18" s="257">
        <v>3.9756085732999997</v>
      </c>
      <c r="AP18" s="257">
        <v>4.1985739521888892</v>
      </c>
      <c r="AQ18" s="257">
        <v>4.5675948440222216</v>
      </c>
      <c r="AR18" s="257">
        <v>4.9963629387666666</v>
      </c>
      <c r="AS18" s="257">
        <v>5.1171925325444443</v>
      </c>
      <c r="AT18" s="257">
        <v>5.7161422363111587</v>
      </c>
      <c r="AU18" s="257">
        <v>6.5504895117453605</v>
      </c>
      <c r="AV18" s="257">
        <v>6.7518056243679379</v>
      </c>
      <c r="AW18" s="257">
        <v>8.0093960531927912</v>
      </c>
      <c r="AX18" s="257">
        <v>8.7059582779189171</v>
      </c>
      <c r="AY18" s="257">
        <v>9.9559961941581729</v>
      </c>
      <c r="AZ18" s="257">
        <v>11.778272820774777</v>
      </c>
      <c r="BA18" s="257">
        <v>13.237245319170995</v>
      </c>
      <c r="BB18" s="257">
        <v>13.461483157013886</v>
      </c>
      <c r="BC18" s="257">
        <v>15.835198746742766</v>
      </c>
      <c r="BD18" s="257">
        <v>17.257457939688777</v>
      </c>
      <c r="BE18" s="259">
        <v>16.311768972367418</v>
      </c>
      <c r="BF18" s="285">
        <v>-6.0844054307994666E-2</v>
      </c>
      <c r="BG18" s="285">
        <v>0.1103984559282194</v>
      </c>
      <c r="BH18" s="285">
        <v>5.1832645225426462E-3</v>
      </c>
    </row>
    <row r="19" spans="1:60" x14ac:dyDescent="0.15">
      <c r="A19" s="168" t="s">
        <v>180</v>
      </c>
      <c r="B19" s="257">
        <v>0</v>
      </c>
      <c r="C19" s="257">
        <v>0</v>
      </c>
      <c r="D19" s="257">
        <v>0</v>
      </c>
      <c r="E19" s="257">
        <v>0</v>
      </c>
      <c r="F19" s="257">
        <v>0</v>
      </c>
      <c r="G19" s="257">
        <v>0</v>
      </c>
      <c r="H19" s="257">
        <v>0.97</v>
      </c>
      <c r="I19" s="257">
        <v>0.83099999999999996</v>
      </c>
      <c r="J19" s="257">
        <v>0.97799999999999998</v>
      </c>
      <c r="K19" s="257">
        <v>0.9840000000000001</v>
      </c>
      <c r="L19" s="257">
        <v>1.012</v>
      </c>
      <c r="M19" s="257">
        <v>1.103</v>
      </c>
      <c r="N19" s="257">
        <v>1.1930000000000001</v>
      </c>
      <c r="O19" s="257">
        <v>1.3390000000000002</v>
      </c>
      <c r="P19" s="257">
        <v>1.2890000000000001</v>
      </c>
      <c r="Q19" s="257">
        <v>1.292</v>
      </c>
      <c r="R19" s="257">
        <v>1.3080000000000001</v>
      </c>
      <c r="S19" s="257">
        <v>1.4060000000000001</v>
      </c>
      <c r="T19" s="257">
        <v>1.5149999999999999</v>
      </c>
      <c r="U19" s="257">
        <v>1.2890000000000001</v>
      </c>
      <c r="V19" s="257">
        <v>1.2090000000000001</v>
      </c>
      <c r="W19" s="257">
        <v>1.2660000000000002</v>
      </c>
      <c r="X19" s="257">
        <v>1.304</v>
      </c>
      <c r="Y19" s="257">
        <v>1.4219999999999999</v>
      </c>
      <c r="Z19" s="257">
        <v>1.3889999999999998</v>
      </c>
      <c r="AA19" s="257">
        <v>1.603842105263158</v>
      </c>
      <c r="AB19" s="257">
        <v>1.3678421052631577</v>
      </c>
      <c r="AC19" s="257">
        <v>1.47</v>
      </c>
      <c r="AD19" s="257">
        <v>1.0657171717171716</v>
      </c>
      <c r="AE19" s="257">
        <v>1.1387777777777777</v>
      </c>
      <c r="AF19" s="257">
        <v>0.95877777777777784</v>
      </c>
      <c r="AG19" s="257">
        <v>1.2295367169590643</v>
      </c>
      <c r="AH19" s="257">
        <v>1.187021527979798</v>
      </c>
      <c r="AI19" s="257">
        <v>1.0495986328888889</v>
      </c>
      <c r="AJ19" s="257">
        <v>1.2286559098001062</v>
      </c>
      <c r="AK19" s="257">
        <v>1.3751801359347935</v>
      </c>
      <c r="AL19" s="257">
        <v>1.3173306835373917</v>
      </c>
      <c r="AM19" s="257">
        <v>1.2442715961319966</v>
      </c>
      <c r="AN19" s="257">
        <v>1.0301561504145591</v>
      </c>
      <c r="AO19" s="257">
        <v>1.1486386167493523</v>
      </c>
      <c r="AP19" s="257">
        <v>0.87026595601949042</v>
      </c>
      <c r="AQ19" s="257">
        <v>0.88382841389562961</v>
      </c>
      <c r="AR19" s="257">
        <v>0.93697725415203015</v>
      </c>
      <c r="AS19" s="257">
        <v>1.0358436882526627</v>
      </c>
      <c r="AT19" s="257">
        <v>1.1146358157598817</v>
      </c>
      <c r="AU19" s="257">
        <v>1.0990996289016364</v>
      </c>
      <c r="AV19" s="257">
        <v>1.2632271570024214</v>
      </c>
      <c r="AW19" s="257">
        <v>1.8495151672769976</v>
      </c>
      <c r="AX19" s="257">
        <v>2.3762088801011609</v>
      </c>
      <c r="AY19" s="257">
        <v>2.3313574453087749</v>
      </c>
      <c r="AZ19" s="257">
        <v>2.5870441799023634</v>
      </c>
      <c r="BA19" s="257">
        <v>2.6936819817371389</v>
      </c>
      <c r="BB19" s="257">
        <v>3.0733748214245096</v>
      </c>
      <c r="BC19" s="257">
        <v>3.2143374013396517</v>
      </c>
      <c r="BD19" s="257">
        <v>4.4411690604968541</v>
      </c>
      <c r="BE19" s="259">
        <v>5.3299326007143666</v>
      </c>
      <c r="BF19" s="285">
        <v>0.19244370624599894</v>
      </c>
      <c r="BG19" s="285">
        <v>0.14163664530833264</v>
      </c>
      <c r="BH19" s="285">
        <v>1.693651412279453E-3</v>
      </c>
    </row>
    <row r="20" spans="1:60" x14ac:dyDescent="0.15">
      <c r="A20" s="168" t="s">
        <v>179</v>
      </c>
      <c r="B20" s="257">
        <v>0</v>
      </c>
      <c r="C20" s="257">
        <v>0</v>
      </c>
      <c r="D20" s="257">
        <v>0</v>
      </c>
      <c r="E20" s="257">
        <v>0</v>
      </c>
      <c r="F20" s="257">
        <v>0</v>
      </c>
      <c r="G20" s="257">
        <v>0</v>
      </c>
      <c r="H20" s="257">
        <v>5.6000000000000001E-2</v>
      </c>
      <c r="I20" s="257">
        <v>5.8999999999999997E-2</v>
      </c>
      <c r="J20" s="257">
        <v>6.0999999999999999E-2</v>
      </c>
      <c r="K20" s="257">
        <v>6.6000000000000003E-2</v>
      </c>
      <c r="L20" s="257">
        <v>6.3E-2</v>
      </c>
      <c r="M20" s="257">
        <v>7.2000000000000008E-2</v>
      </c>
      <c r="N20" s="257">
        <v>7.400000000000001E-2</v>
      </c>
      <c r="O20" s="257">
        <v>5.6000000000000001E-2</v>
      </c>
      <c r="P20" s="257">
        <v>7.9000000000000001E-2</v>
      </c>
      <c r="Q20" s="257">
        <v>8.4000000000000005E-2</v>
      </c>
      <c r="R20" s="257">
        <v>8.8999999999999996E-2</v>
      </c>
      <c r="S20" s="257">
        <v>9.0999999999999998E-2</v>
      </c>
      <c r="T20" s="257">
        <v>7.5000000000000011E-2</v>
      </c>
      <c r="U20" s="257">
        <v>0.08</v>
      </c>
      <c r="V20" s="257">
        <v>9.5000000000000001E-2</v>
      </c>
      <c r="W20" s="257">
        <v>9.7000000000000003E-2</v>
      </c>
      <c r="X20" s="257">
        <v>0.11</v>
      </c>
      <c r="Y20" s="257">
        <v>0.10700000000000001</v>
      </c>
      <c r="Z20" s="257">
        <v>9.5000000000000001E-2</v>
      </c>
      <c r="AA20" s="257">
        <v>0.11099999999999999</v>
      </c>
      <c r="AB20" s="257">
        <v>0.11189473684210527</v>
      </c>
      <c r="AC20" s="257">
        <v>0.12384210526315791</v>
      </c>
      <c r="AD20" s="257">
        <v>0.13357894736842105</v>
      </c>
      <c r="AE20" s="257">
        <v>0.1198421052631579</v>
      </c>
      <c r="AF20" s="257">
        <v>0.12163157894736842</v>
      </c>
      <c r="AG20" s="257">
        <v>0.11957894736842103</v>
      </c>
      <c r="AH20" s="257">
        <v>0.11578947368421053</v>
      </c>
      <c r="AI20" s="257">
        <v>0.12878947368421051</v>
      </c>
      <c r="AJ20" s="257">
        <v>0.13478947368421051</v>
      </c>
      <c r="AK20" s="257">
        <v>0.10528008277235469</v>
      </c>
      <c r="AL20" s="257">
        <v>0.10760023519982737</v>
      </c>
      <c r="AM20" s="257">
        <v>0.12140968548197939</v>
      </c>
      <c r="AN20" s="257">
        <v>0.11917106430725094</v>
      </c>
      <c r="AO20" s="257">
        <v>0.11271179835057614</v>
      </c>
      <c r="AP20" s="257">
        <v>0.10554894835669995</v>
      </c>
      <c r="AQ20" s="257">
        <v>0.12385167493066937</v>
      </c>
      <c r="AR20" s="257">
        <v>0.23667963471311168</v>
      </c>
      <c r="AS20" s="257">
        <v>1.0032493727422545</v>
      </c>
      <c r="AT20" s="257">
        <v>1.1162809795672775</v>
      </c>
      <c r="AU20" s="257">
        <v>1.3147110471271219</v>
      </c>
      <c r="AV20" s="257">
        <v>1.4310267639351111</v>
      </c>
      <c r="AW20" s="257">
        <v>1.650735192303594</v>
      </c>
      <c r="AX20" s="257">
        <v>1.8808364946809584</v>
      </c>
      <c r="AY20" s="257">
        <v>3.082576319460542</v>
      </c>
      <c r="AZ20" s="257">
        <v>5.0053076625106776</v>
      </c>
      <c r="BA20" s="257">
        <v>6.815540428977731</v>
      </c>
      <c r="BB20" s="257">
        <v>7.5826816776811379</v>
      </c>
      <c r="BC20" s="257">
        <v>8.7992220726512329</v>
      </c>
      <c r="BD20" s="257">
        <v>8.6413884416902711</v>
      </c>
      <c r="BE20" s="259">
        <v>9.4322011810803481</v>
      </c>
      <c r="BF20" s="285">
        <v>8.4533575787613779E-2</v>
      </c>
      <c r="BG20" s="285">
        <v>0.22003550581930265</v>
      </c>
      <c r="BH20" s="285">
        <v>2.9971975347492306E-3</v>
      </c>
    </row>
    <row r="21" spans="1:60" s="161" customFormat="1" x14ac:dyDescent="0.15">
      <c r="A21" s="163" t="s">
        <v>178</v>
      </c>
      <c r="B21" s="260">
        <v>0</v>
      </c>
      <c r="C21" s="260">
        <v>0</v>
      </c>
      <c r="D21" s="260">
        <v>0</v>
      </c>
      <c r="E21" s="260">
        <v>0</v>
      </c>
      <c r="F21" s="260">
        <v>0</v>
      </c>
      <c r="G21" s="260">
        <v>0.5622324912536445</v>
      </c>
      <c r="H21" s="260">
        <v>2.144259863702624</v>
      </c>
      <c r="I21" s="260">
        <v>2.1309233394274374</v>
      </c>
      <c r="J21" s="260">
        <v>2.265842809402332</v>
      </c>
      <c r="K21" s="260">
        <v>2.3782194714285714</v>
      </c>
      <c r="L21" s="260">
        <v>2.8641002165094336</v>
      </c>
      <c r="M21" s="260">
        <v>3.3525405165451891</v>
      </c>
      <c r="N21" s="260">
        <v>3.6737005703167118</v>
      </c>
      <c r="O21" s="260">
        <v>4.074080737087912</v>
      </c>
      <c r="P21" s="260">
        <v>4.3724131633928573</v>
      </c>
      <c r="Q21" s="260">
        <v>4.3928650936021452</v>
      </c>
      <c r="R21" s="260">
        <v>4.8714506381578939</v>
      </c>
      <c r="S21" s="260">
        <v>5.5064922035956805</v>
      </c>
      <c r="T21" s="260">
        <v>6.3408749972110501</v>
      </c>
      <c r="U21" s="260">
        <v>6.1661769424697415</v>
      </c>
      <c r="V21" s="260">
        <v>6.0594372028779464</v>
      </c>
      <c r="W21" s="260">
        <v>6.2507613446747659</v>
      </c>
      <c r="X21" s="260">
        <v>6.7043701380331884</v>
      </c>
      <c r="Y21" s="260">
        <v>6.6378618414453738</v>
      </c>
      <c r="Z21" s="260">
        <v>6.9444062464060625</v>
      </c>
      <c r="AA21" s="260">
        <v>8.305423520572262</v>
      </c>
      <c r="AB21" s="260">
        <v>8.3740137247074067</v>
      </c>
      <c r="AC21" s="260">
        <v>10.692721511398069</v>
      </c>
      <c r="AD21" s="260">
        <v>10.288681576140442</v>
      </c>
      <c r="AE21" s="260">
        <v>10.840190790465043</v>
      </c>
      <c r="AF21" s="260">
        <v>11.071581197718432</v>
      </c>
      <c r="AG21" s="260">
        <v>12.615256443100918</v>
      </c>
      <c r="AH21" s="260">
        <v>13.471130884034608</v>
      </c>
      <c r="AI21" s="260">
        <v>12.701089682734946</v>
      </c>
      <c r="AJ21" s="260">
        <v>15.004667324338604</v>
      </c>
      <c r="AK21" s="260">
        <v>15.078990486005045</v>
      </c>
      <c r="AL21" s="260">
        <v>16.724170917291026</v>
      </c>
      <c r="AM21" s="260">
        <v>18.654992568182283</v>
      </c>
      <c r="AN21" s="260">
        <v>20.387452692578748</v>
      </c>
      <c r="AO21" s="260">
        <v>21.491383079525193</v>
      </c>
      <c r="AP21" s="260">
        <v>22.839520623812572</v>
      </c>
      <c r="AQ21" s="260">
        <v>24.839238313940385</v>
      </c>
      <c r="AR21" s="260">
        <v>30.45769776727413</v>
      </c>
      <c r="AS21" s="260">
        <v>34.746149614398149</v>
      </c>
      <c r="AT21" s="260">
        <v>39.061753177865356</v>
      </c>
      <c r="AU21" s="260">
        <v>50.927942148193274</v>
      </c>
      <c r="AV21" s="260">
        <v>54.034748221677603</v>
      </c>
      <c r="AW21" s="260">
        <v>64.11816976295448</v>
      </c>
      <c r="AX21" s="260">
        <v>73.816787759816989</v>
      </c>
      <c r="AY21" s="260">
        <v>88.558498104082588</v>
      </c>
      <c r="AZ21" s="260">
        <v>107.14343775463477</v>
      </c>
      <c r="BA21" s="260">
        <v>126.42898135233946</v>
      </c>
      <c r="BB21" s="260">
        <v>142.60045933630829</v>
      </c>
      <c r="BC21" s="260">
        <v>159.43894755905043</v>
      </c>
      <c r="BD21" s="260">
        <v>181.36798149420551</v>
      </c>
      <c r="BE21" s="260">
        <v>192.89495447571258</v>
      </c>
      <c r="BF21" s="286">
        <v>5.6753567195450438E-2</v>
      </c>
      <c r="BG21" s="286">
        <v>0.15923733111440308</v>
      </c>
      <c r="BH21" s="286">
        <v>6.1294736077072427E-2</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0</v>
      </c>
      <c r="C23" s="257">
        <v>0</v>
      </c>
      <c r="D23" s="257">
        <v>0</v>
      </c>
      <c r="E23" s="257">
        <v>0</v>
      </c>
      <c r="F23" s="257">
        <v>0</v>
      </c>
      <c r="G23" s="257">
        <v>0</v>
      </c>
      <c r="H23" s="257">
        <v>0</v>
      </c>
      <c r="I23" s="257">
        <v>0</v>
      </c>
      <c r="J23" s="257">
        <v>0</v>
      </c>
      <c r="K23" s="257">
        <v>0</v>
      </c>
      <c r="L23" s="257">
        <v>0</v>
      </c>
      <c r="M23" s="257">
        <v>0</v>
      </c>
      <c r="N23" s="257">
        <v>0</v>
      </c>
      <c r="O23" s="257">
        <v>0</v>
      </c>
      <c r="P23" s="257">
        <v>0</v>
      </c>
      <c r="Q23" s="257">
        <v>0</v>
      </c>
      <c r="R23" s="257">
        <v>0</v>
      </c>
      <c r="S23" s="257">
        <v>0</v>
      </c>
      <c r="T23" s="257">
        <v>0</v>
      </c>
      <c r="U23" s="257">
        <v>0</v>
      </c>
      <c r="V23" s="257">
        <v>0</v>
      </c>
      <c r="W23" s="257">
        <v>1.287501</v>
      </c>
      <c r="X23" s="257">
        <v>0.90581600000000007</v>
      </c>
      <c r="Y23" s="257">
        <v>1.0469600000000001</v>
      </c>
      <c r="Z23" s="257">
        <v>1.1044500000000002</v>
      </c>
      <c r="AA23" s="257">
        <v>1.142485</v>
      </c>
      <c r="AB23" s="257">
        <v>1.225832</v>
      </c>
      <c r="AC23" s="257">
        <v>1.3291639999998917</v>
      </c>
      <c r="AD23" s="257">
        <v>1.3621110000000032</v>
      </c>
      <c r="AE23" s="257">
        <v>1.2115549999999999</v>
      </c>
      <c r="AF23" s="257">
        <v>1.859221</v>
      </c>
      <c r="AG23" s="257">
        <v>1.5954439999999999</v>
      </c>
      <c r="AH23" s="257">
        <v>1.7333889999999998</v>
      </c>
      <c r="AI23" s="257">
        <v>1.889777</v>
      </c>
      <c r="AJ23" s="257">
        <v>1.6499118188815172</v>
      </c>
      <c r="AK23" s="257">
        <v>1.5982793199999998</v>
      </c>
      <c r="AL23" s="257">
        <v>1.8448119999999995</v>
      </c>
      <c r="AM23" s="257">
        <v>1.7324439999999999</v>
      </c>
      <c r="AN23" s="257">
        <v>2.092921</v>
      </c>
      <c r="AO23" s="257">
        <v>3.0017299999999998</v>
      </c>
      <c r="AP23" s="257">
        <v>3.7894494704230168</v>
      </c>
      <c r="AQ23" s="257">
        <v>5.0126824150303095</v>
      </c>
      <c r="AR23" s="257">
        <v>6.1230302139907913</v>
      </c>
      <c r="AS23" s="257">
        <v>6.3436814597077689</v>
      </c>
      <c r="AT23" s="257">
        <v>6.2809366155316653</v>
      </c>
      <c r="AU23" s="257">
        <v>6.6161569570243817</v>
      </c>
      <c r="AV23" s="257">
        <v>6.6270583293050676</v>
      </c>
      <c r="AW23" s="257">
        <v>7.4075485697522518</v>
      </c>
      <c r="AX23" s="257">
        <v>8.3634872712602935</v>
      </c>
      <c r="AY23" s="257">
        <v>8.9673102302331547</v>
      </c>
      <c r="AZ23" s="257">
        <v>10.28098762881427</v>
      </c>
      <c r="BA23" s="257">
        <v>11.022081311860749</v>
      </c>
      <c r="BB23" s="257">
        <v>12.761415572000001</v>
      </c>
      <c r="BC23" s="257">
        <v>12.415757229665113</v>
      </c>
      <c r="BD23" s="257">
        <v>13.924766536337325</v>
      </c>
      <c r="BE23" s="259">
        <v>13.638690382488925</v>
      </c>
      <c r="BF23" s="285">
        <v>-2.6808690618027375E-2</v>
      </c>
      <c r="BG23" s="285">
        <v>7.6633330748791861E-2</v>
      </c>
      <c r="BH23" s="285">
        <v>4.3338610369760763E-3</v>
      </c>
    </row>
    <row r="24" spans="1:60" x14ac:dyDescent="0.15">
      <c r="A24" s="162" t="s">
        <v>176</v>
      </c>
      <c r="B24" s="257">
        <v>0</v>
      </c>
      <c r="C24" s="257">
        <v>0</v>
      </c>
      <c r="D24" s="257">
        <v>0</v>
      </c>
      <c r="E24" s="257">
        <v>0</v>
      </c>
      <c r="F24" s="257">
        <v>0</v>
      </c>
      <c r="G24" s="257">
        <v>0</v>
      </c>
      <c r="H24" s="257">
        <v>0</v>
      </c>
      <c r="I24" s="257">
        <v>0</v>
      </c>
      <c r="J24" s="257">
        <v>0.11600000000000001</v>
      </c>
      <c r="K24" s="257">
        <v>0.108</v>
      </c>
      <c r="L24" s="257">
        <v>8.3000000000000004E-2</v>
      </c>
      <c r="M24" s="257">
        <v>5.7000000000000002E-2</v>
      </c>
      <c r="N24" s="257">
        <v>0.247</v>
      </c>
      <c r="O24" s="257">
        <v>0.26</v>
      </c>
      <c r="P24" s="257">
        <v>0.315</v>
      </c>
      <c r="Q24" s="257">
        <v>0.3</v>
      </c>
      <c r="R24" s="257">
        <v>0.29099999999999998</v>
      </c>
      <c r="S24" s="257">
        <v>4.5999999999999999E-2</v>
      </c>
      <c r="T24" s="257">
        <v>2.1999999999999999E-2</v>
      </c>
      <c r="U24" s="257">
        <v>2.4E-2</v>
      </c>
      <c r="V24" s="257">
        <v>5.2999999999999999E-2</v>
      </c>
      <c r="W24" s="257">
        <v>0.11900000000000001</v>
      </c>
      <c r="X24" s="257">
        <v>0.14800000000000002</v>
      </c>
      <c r="Y24" s="257">
        <v>0.188</v>
      </c>
      <c r="Z24" s="257">
        <v>0.19800000000000001</v>
      </c>
      <c r="AA24" s="257">
        <v>0.28900000000000003</v>
      </c>
      <c r="AB24" s="257">
        <v>0.307</v>
      </c>
      <c r="AC24" s="257">
        <v>0.27600000000000002</v>
      </c>
      <c r="AD24" s="257">
        <v>0.253</v>
      </c>
      <c r="AE24" s="257">
        <v>0.254</v>
      </c>
      <c r="AF24" s="257">
        <v>0.33</v>
      </c>
      <c r="AG24" s="257">
        <v>0.32200000000000001</v>
      </c>
      <c r="AH24" s="257">
        <v>0.28300000000000003</v>
      </c>
      <c r="AI24" s="257">
        <v>0.37</v>
      </c>
      <c r="AJ24" s="257">
        <v>0.50900000000000001</v>
      </c>
      <c r="AK24" s="257">
        <v>0.58400000000000007</v>
      </c>
      <c r="AL24" s="257">
        <v>0.63400000000000001</v>
      </c>
      <c r="AM24" s="257">
        <v>0.77800000000000002</v>
      </c>
      <c r="AN24" s="257">
        <v>0.94499999999999995</v>
      </c>
      <c r="AO24" s="257">
        <v>1.18</v>
      </c>
      <c r="AP24" s="257">
        <v>1.8180000000000001</v>
      </c>
      <c r="AQ24" s="257">
        <v>2.593</v>
      </c>
      <c r="AR24" s="257">
        <v>3.097</v>
      </c>
      <c r="AS24" s="257">
        <v>4.008</v>
      </c>
      <c r="AT24" s="257">
        <v>5.1110000000000007</v>
      </c>
      <c r="AU24" s="257">
        <v>6.1824280000000007</v>
      </c>
      <c r="AV24" s="257">
        <v>8.1809340000000006</v>
      </c>
      <c r="AW24" s="257">
        <v>10.101092999999999</v>
      </c>
      <c r="AX24" s="257">
        <v>11.292619999999999</v>
      </c>
      <c r="AY24" s="257">
        <v>11.974700000000002</v>
      </c>
      <c r="AZ24" s="257">
        <v>14.194000000000017</v>
      </c>
      <c r="BA24" s="257">
        <v>13.982800000000037</v>
      </c>
      <c r="BB24" s="257">
        <v>15.598300000000055</v>
      </c>
      <c r="BC24" s="257">
        <v>16.83840000000006</v>
      </c>
      <c r="BD24" s="257">
        <v>19.213500000000053</v>
      </c>
      <c r="BE24" s="259">
        <v>23.499904829882354</v>
      </c>
      <c r="BF24" s="285">
        <v>0.21527088362409286</v>
      </c>
      <c r="BG24" s="285">
        <v>0.13501481403270676</v>
      </c>
      <c r="BH24" s="285">
        <v>7.4673827954650921E-3</v>
      </c>
    </row>
    <row r="25" spans="1:60" x14ac:dyDescent="0.15">
      <c r="A25" s="162" t="s">
        <v>175</v>
      </c>
      <c r="B25" s="257">
        <v>0</v>
      </c>
      <c r="C25" s="257">
        <v>0</v>
      </c>
      <c r="D25" s="257">
        <v>0</v>
      </c>
      <c r="E25" s="257">
        <v>0</v>
      </c>
      <c r="F25" s="257">
        <v>0</v>
      </c>
      <c r="G25" s="257">
        <v>0</v>
      </c>
      <c r="H25" s="257">
        <v>0</v>
      </c>
      <c r="I25" s="257">
        <v>0</v>
      </c>
      <c r="J25" s="257">
        <v>0</v>
      </c>
      <c r="K25" s="257">
        <v>0</v>
      </c>
      <c r="L25" s="257">
        <v>0</v>
      </c>
      <c r="M25" s="257">
        <v>0</v>
      </c>
      <c r="N25" s="257">
        <v>0</v>
      </c>
      <c r="O25" s="257">
        <v>0</v>
      </c>
      <c r="P25" s="257">
        <v>0</v>
      </c>
      <c r="Q25" s="257">
        <v>0</v>
      </c>
      <c r="R25" s="257">
        <v>0</v>
      </c>
      <c r="S25" s="257">
        <v>0</v>
      </c>
      <c r="T25" s="257">
        <v>0</v>
      </c>
      <c r="U25" s="257">
        <v>0</v>
      </c>
      <c r="V25" s="257">
        <v>0</v>
      </c>
      <c r="W25" s="257">
        <v>0</v>
      </c>
      <c r="X25" s="257">
        <v>0</v>
      </c>
      <c r="Y25" s="257">
        <v>0</v>
      </c>
      <c r="Z25" s="257">
        <v>0</v>
      </c>
      <c r="AA25" s="257">
        <v>0</v>
      </c>
      <c r="AB25" s="257">
        <v>0</v>
      </c>
      <c r="AC25" s="257">
        <v>0</v>
      </c>
      <c r="AD25" s="257">
        <v>0</v>
      </c>
      <c r="AE25" s="257">
        <v>0</v>
      </c>
      <c r="AF25" s="257">
        <v>0</v>
      </c>
      <c r="AG25" s="257">
        <v>0</v>
      </c>
      <c r="AH25" s="257">
        <v>0</v>
      </c>
      <c r="AI25" s="257">
        <v>0</v>
      </c>
      <c r="AJ25" s="257">
        <v>0</v>
      </c>
      <c r="AK25" s="257">
        <v>0</v>
      </c>
      <c r="AL25" s="257">
        <v>0</v>
      </c>
      <c r="AM25" s="257">
        <v>0</v>
      </c>
      <c r="AN25" s="257">
        <v>0</v>
      </c>
      <c r="AO25" s="257">
        <v>1E-3</v>
      </c>
      <c r="AP25" s="257">
        <v>5.0000000000000001E-3</v>
      </c>
      <c r="AQ25" s="257">
        <v>0.02</v>
      </c>
      <c r="AR25" s="257">
        <v>4.7000000000000007E-2</v>
      </c>
      <c r="AS25" s="257">
        <v>0.13800000000000001</v>
      </c>
      <c r="AT25" s="257">
        <v>0.248</v>
      </c>
      <c r="AU25" s="257">
        <v>0.73100000000000009</v>
      </c>
      <c r="AV25" s="257">
        <v>1.018</v>
      </c>
      <c r="AW25" s="257">
        <v>2.101</v>
      </c>
      <c r="AX25" s="257">
        <v>2.8467130000000003</v>
      </c>
      <c r="AY25" s="257">
        <v>2.783792</v>
      </c>
      <c r="AZ25" s="257">
        <v>3.1051850000000001</v>
      </c>
      <c r="BA25" s="257">
        <v>3.1646140000000003</v>
      </c>
      <c r="BB25" s="257">
        <v>3.30301</v>
      </c>
      <c r="BC25" s="257">
        <v>4.2529979999999998</v>
      </c>
      <c r="BD25" s="257">
        <v>4.5906000000000002</v>
      </c>
      <c r="BE25" s="259">
        <v>4.9386949284269539</v>
      </c>
      <c r="BF25" s="285">
        <v>6.8947120311694921E-2</v>
      </c>
      <c r="BG25" s="285">
        <v>0.3311691575017035</v>
      </c>
      <c r="BH25" s="285">
        <v>1.5693308465526568E-3</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0</v>
      </c>
      <c r="AB26" s="257">
        <v>0</v>
      </c>
      <c r="AC26" s="257">
        <v>6.0000000000000001E-3</v>
      </c>
      <c r="AD26" s="257">
        <v>1.9E-2</v>
      </c>
      <c r="AE26" s="257">
        <v>6.0000000000000001E-3</v>
      </c>
      <c r="AF26" s="257">
        <v>5.0000000000000001E-3</v>
      </c>
      <c r="AG26" s="257">
        <v>0.01</v>
      </c>
      <c r="AH26" s="257">
        <v>2E-3</v>
      </c>
      <c r="AI26" s="257">
        <v>5.0000000000000001E-3</v>
      </c>
      <c r="AJ26" s="257">
        <v>2E-3</v>
      </c>
      <c r="AK26" s="257">
        <v>1E-3</v>
      </c>
      <c r="AL26" s="257">
        <v>0</v>
      </c>
      <c r="AM26" s="257">
        <v>0</v>
      </c>
      <c r="AN26" s="257">
        <v>0</v>
      </c>
      <c r="AO26" s="257">
        <v>6.0000000000000001E-3</v>
      </c>
      <c r="AP26" s="257">
        <v>2.4E-2</v>
      </c>
      <c r="AQ26" s="257">
        <v>0.03</v>
      </c>
      <c r="AR26" s="257">
        <v>4.2000000000000003E-2</v>
      </c>
      <c r="AS26" s="257">
        <v>6.0999999999999999E-2</v>
      </c>
      <c r="AT26" s="257">
        <v>7.9016464000000008E-2</v>
      </c>
      <c r="AU26" s="257">
        <v>0.17201646400000001</v>
      </c>
      <c r="AV26" s="257">
        <v>0.256016464</v>
      </c>
      <c r="AW26" s="257">
        <v>0.42500000000000004</v>
      </c>
      <c r="AX26" s="257">
        <v>0.65329395899999998</v>
      </c>
      <c r="AY26" s="257">
        <v>0.93</v>
      </c>
      <c r="AZ26" s="257">
        <v>1.119</v>
      </c>
      <c r="BA26" s="257">
        <v>1.5110000000000001</v>
      </c>
      <c r="BB26" s="257">
        <v>1.8083</v>
      </c>
      <c r="BC26" s="257">
        <v>2.0803999999999996</v>
      </c>
      <c r="BD26" s="257">
        <v>2.5206999999999997</v>
      </c>
      <c r="BE26" s="259">
        <v>2.8849324874183555</v>
      </c>
      <c r="BF26" s="285">
        <v>0.1371767376262587</v>
      </c>
      <c r="BG26" s="285">
        <v>0.40563261822723606</v>
      </c>
      <c r="BH26" s="285">
        <v>9.1672265817997322E-4</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7.5500000000000003E-4</v>
      </c>
      <c r="AP27" s="257">
        <v>9.2100000000000005E-4</v>
      </c>
      <c r="AQ27" s="257">
        <v>1.5120000000000001E-3</v>
      </c>
      <c r="AR27" s="257">
        <v>3.4889999999999999E-3</v>
      </c>
      <c r="AS27" s="257">
        <v>1.5356E-2</v>
      </c>
      <c r="AT27" s="257">
        <v>3.1356000000000002E-2</v>
      </c>
      <c r="AU27" s="257">
        <v>7.3000000000000009E-2</v>
      </c>
      <c r="AV27" s="257">
        <v>0.17799999999999999</v>
      </c>
      <c r="AW27" s="257">
        <v>0.25700000000000001</v>
      </c>
      <c r="AX27" s="257">
        <v>0.32700000000000001</v>
      </c>
      <c r="AY27" s="257">
        <v>0.318</v>
      </c>
      <c r="AZ27" s="257">
        <v>0.39975200000000005</v>
      </c>
      <c r="BA27" s="257">
        <v>0.42465900000000001</v>
      </c>
      <c r="BB27" s="257">
        <v>0.43522</v>
      </c>
      <c r="BC27" s="257">
        <v>0.46380000000000005</v>
      </c>
      <c r="BD27" s="257">
        <v>0.51475199999999999</v>
      </c>
      <c r="BE27" s="259">
        <v>0.624668</v>
      </c>
      <c r="BF27" s="285">
        <v>0.20577059967494393</v>
      </c>
      <c r="BG27" s="285">
        <v>0.31528300399419051</v>
      </c>
      <c r="BH27" s="285">
        <v>1.9849591348753315E-4</v>
      </c>
    </row>
    <row r="28" spans="1:60" x14ac:dyDescent="0.15">
      <c r="A28" s="162" t="s">
        <v>172</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v>
      </c>
      <c r="U28" s="257">
        <v>0</v>
      </c>
      <c r="V28" s="257">
        <v>0</v>
      </c>
      <c r="W28" s="257">
        <v>0</v>
      </c>
      <c r="X28" s="257">
        <v>0</v>
      </c>
      <c r="Y28" s="257">
        <v>0</v>
      </c>
      <c r="Z28" s="257">
        <v>0</v>
      </c>
      <c r="AA28" s="257">
        <v>0</v>
      </c>
      <c r="AB28" s="257">
        <v>0</v>
      </c>
      <c r="AC28" s="257">
        <v>0</v>
      </c>
      <c r="AD28" s="257">
        <v>0.221</v>
      </c>
      <c r="AE28" s="257">
        <v>0.30900000000000005</v>
      </c>
      <c r="AF28" s="257">
        <v>0.40500000000000003</v>
      </c>
      <c r="AG28" s="257">
        <v>0.29199999999999998</v>
      </c>
      <c r="AH28" s="257">
        <v>0.49399999999999999</v>
      </c>
      <c r="AI28" s="257">
        <v>0.58699999999999997</v>
      </c>
      <c r="AJ28" s="257">
        <v>0.68300000000000005</v>
      </c>
      <c r="AK28" s="257">
        <v>0.51700000000000002</v>
      </c>
      <c r="AL28" s="257">
        <v>0.51419999999999999</v>
      </c>
      <c r="AM28" s="257">
        <v>0.49559999999999998</v>
      </c>
      <c r="AN28" s="257">
        <v>0.49390000000000001</v>
      </c>
      <c r="AO28" s="257">
        <v>0.590831</v>
      </c>
      <c r="AP28" s="257">
        <v>0.66966000000000003</v>
      </c>
      <c r="AQ28" s="257">
        <v>0.96192000000000011</v>
      </c>
      <c r="AR28" s="257">
        <v>1.314171</v>
      </c>
      <c r="AS28" s="257">
        <v>1.714124</v>
      </c>
      <c r="AT28" s="257">
        <v>2.2388940000000002</v>
      </c>
      <c r="AU28" s="257">
        <v>3.0974409999999999</v>
      </c>
      <c r="AV28" s="257">
        <v>5.220129</v>
      </c>
      <c r="AW28" s="257">
        <v>5.9518190000000004</v>
      </c>
      <c r="AX28" s="257">
        <v>6.5439689999999997</v>
      </c>
      <c r="AY28" s="257">
        <v>7.2604730000000002</v>
      </c>
      <c r="AZ28" s="257">
        <v>7.6280850000000004</v>
      </c>
      <c r="BA28" s="257">
        <v>7.3945500000000006</v>
      </c>
      <c r="BB28" s="257">
        <v>7.7489729999999994</v>
      </c>
      <c r="BC28" s="257">
        <v>7.7751859999999997</v>
      </c>
      <c r="BD28" s="257">
        <v>8.0165000000000006</v>
      </c>
      <c r="BE28" s="259">
        <v>8.0238999999999994</v>
      </c>
      <c r="BF28" s="285">
        <v>-5.4784807299590454E-3</v>
      </c>
      <c r="BG28" s="285">
        <v>0.12950093814931973</v>
      </c>
      <c r="BH28" s="285">
        <v>2.5496925730670006E-3</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3.0000000000000001E-3</v>
      </c>
      <c r="P29" s="257">
        <v>6.0000000000000001E-3</v>
      </c>
      <c r="Q29" s="257">
        <v>1.0499999999999999E-2</v>
      </c>
      <c r="R29" s="257">
        <v>1.0499999999999999E-2</v>
      </c>
      <c r="S29" s="257">
        <v>1.8499999999999996E-2</v>
      </c>
      <c r="T29" s="257">
        <v>6.0100000000000001E-2</v>
      </c>
      <c r="U29" s="257">
        <v>6.6199999999999995E-2</v>
      </c>
      <c r="V29" s="257">
        <v>8.7400000000000005E-2</v>
      </c>
      <c r="W29" s="257">
        <v>0.17660000000000003</v>
      </c>
      <c r="X29" s="257">
        <v>0.23479999999999998</v>
      </c>
      <c r="Y29" s="257">
        <v>0.37170000000000003</v>
      </c>
      <c r="Z29" s="257">
        <v>0.5544</v>
      </c>
      <c r="AA29" s="257">
        <v>0.82030000000000003</v>
      </c>
      <c r="AB29" s="257">
        <v>1.0951</v>
      </c>
      <c r="AC29" s="257">
        <v>1.4363999999999999</v>
      </c>
      <c r="AD29" s="257">
        <v>1.7622</v>
      </c>
      <c r="AE29" s="257">
        <v>1.7103997093736998</v>
      </c>
      <c r="AF29" s="257">
        <v>1.8241404554852436</v>
      </c>
      <c r="AG29" s="257">
        <v>2.0592443010683921</v>
      </c>
      <c r="AH29" s="257">
        <v>2.9101868486071889</v>
      </c>
      <c r="AI29" s="257">
        <v>3.8984569760154164</v>
      </c>
      <c r="AJ29" s="257">
        <v>4.348789530163458</v>
      </c>
      <c r="AK29" s="257">
        <v>5.5420055596681479</v>
      </c>
      <c r="AL29" s="257">
        <v>5.8187786538454853</v>
      </c>
      <c r="AM29" s="257">
        <v>6.7573409751567315</v>
      </c>
      <c r="AN29" s="257">
        <v>8.0556543171724364</v>
      </c>
      <c r="AO29" s="257">
        <v>9.4957047421180842</v>
      </c>
      <c r="AP29" s="257">
        <v>9.7904105766014808</v>
      </c>
      <c r="AQ29" s="257">
        <v>9.1801215650513761</v>
      </c>
      <c r="AR29" s="257">
        <v>10.278758248479139</v>
      </c>
      <c r="AS29" s="257">
        <v>10.070993491504375</v>
      </c>
      <c r="AT29" s="257">
        <v>10.044507591993398</v>
      </c>
      <c r="AU29" s="257">
        <v>12.409513888888888</v>
      </c>
      <c r="AV29" s="257">
        <v>14.164338888888889</v>
      </c>
      <c r="AW29" s="257">
        <v>14.819805555555554</v>
      </c>
      <c r="AX29" s="257">
        <v>15.954319444444444</v>
      </c>
      <c r="AY29" s="257">
        <v>17.975872222222222</v>
      </c>
      <c r="AZ29" s="257">
        <v>18.937980555555555</v>
      </c>
      <c r="BA29" s="257">
        <v>18.439283333333336</v>
      </c>
      <c r="BB29" s="257">
        <v>21.886263888888887</v>
      </c>
      <c r="BC29" s="257">
        <v>20.89550911111111</v>
      </c>
      <c r="BD29" s="257">
        <v>23.276733333333336</v>
      </c>
      <c r="BE29" s="259">
        <v>22.812450946195298</v>
      </c>
      <c r="BF29" s="285">
        <v>-2.621430402247793E-2</v>
      </c>
      <c r="BG29" s="285">
        <v>8.1411061393704465E-2</v>
      </c>
      <c r="BH29" s="285">
        <v>7.2489358978762714E-3</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6.0000000000000001E-3</v>
      </c>
      <c r="AG30" s="257">
        <v>5.0000000000000001E-3</v>
      </c>
      <c r="AH30" s="257">
        <v>8.0000000000000002E-3</v>
      </c>
      <c r="AI30" s="257">
        <v>1.2E-2</v>
      </c>
      <c r="AJ30" s="257">
        <v>1.2E-2</v>
      </c>
      <c r="AK30" s="257">
        <v>1.2999999999999999E-2</v>
      </c>
      <c r="AL30" s="257">
        <v>1.0999999999999999E-2</v>
      </c>
      <c r="AM30" s="257">
        <v>2.8399999999999998E-2</v>
      </c>
      <c r="AN30" s="257">
        <v>3.2100000000000004E-2</v>
      </c>
      <c r="AO30" s="257">
        <v>3.8600000000000002E-2</v>
      </c>
      <c r="AP30" s="257">
        <v>8.6900000000000005E-2</v>
      </c>
      <c r="AQ30" s="257">
        <v>0.11430000000000001</v>
      </c>
      <c r="AR30" s="257">
        <v>0.127</v>
      </c>
      <c r="AS30" s="257">
        <v>0.17100000000000001</v>
      </c>
      <c r="AT30" s="257">
        <v>0.5091</v>
      </c>
      <c r="AU30" s="257">
        <v>1.0191000000000001</v>
      </c>
      <c r="AV30" s="257">
        <v>1.1512</v>
      </c>
      <c r="AW30" s="257">
        <v>1.4352999999999998</v>
      </c>
      <c r="AX30" s="257">
        <v>1.1974</v>
      </c>
      <c r="AY30" s="257">
        <v>1.3471</v>
      </c>
      <c r="AZ30" s="257">
        <v>1.5</v>
      </c>
      <c r="BA30" s="257">
        <v>1.488677</v>
      </c>
      <c r="BB30" s="257">
        <v>2.4213899999999993</v>
      </c>
      <c r="BC30" s="257">
        <v>1.9088020000000001</v>
      </c>
      <c r="BD30" s="257">
        <v>2.0994489418201447</v>
      </c>
      <c r="BE30" s="259">
        <v>2.2931724796983866</v>
      </c>
      <c r="BF30" s="285">
        <v>8.5287692853729169E-2</v>
      </c>
      <c r="BG30" s="285">
        <v>0.14557015738169721</v>
      </c>
      <c r="BH30" s="285">
        <v>7.286836625890916E-4</v>
      </c>
    </row>
    <row r="31" spans="1:60" x14ac:dyDescent="0.15">
      <c r="A31" s="162" t="s">
        <v>169</v>
      </c>
      <c r="B31" s="257">
        <v>0</v>
      </c>
      <c r="C31" s="257">
        <v>0</v>
      </c>
      <c r="D31" s="257">
        <v>0</v>
      </c>
      <c r="E31" s="257">
        <v>0</v>
      </c>
      <c r="F31" s="257">
        <v>0</v>
      </c>
      <c r="G31" s="257">
        <v>0</v>
      </c>
      <c r="H31" s="257">
        <v>0</v>
      </c>
      <c r="I31" s="257">
        <v>0</v>
      </c>
      <c r="J31" s="257">
        <v>0</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5.1564999999999994</v>
      </c>
      <c r="AB31" s="257">
        <v>5.0000999999999998</v>
      </c>
      <c r="AC31" s="257">
        <v>4.9530000000000003</v>
      </c>
      <c r="AD31" s="257">
        <v>5.9630999999999998</v>
      </c>
      <c r="AE31" s="257">
        <v>6.4729999999999999</v>
      </c>
      <c r="AF31" s="257">
        <v>6.6196000000000002</v>
      </c>
      <c r="AG31" s="257">
        <v>5.9010000000000007</v>
      </c>
      <c r="AH31" s="257">
        <v>7.9088000000000003</v>
      </c>
      <c r="AI31" s="257">
        <v>9.3573000000000004</v>
      </c>
      <c r="AJ31" s="257">
        <v>8.4133999999999993</v>
      </c>
      <c r="AK31" s="257">
        <v>8.6667263157894752</v>
      </c>
      <c r="AL31" s="257">
        <v>8.2830894736842104</v>
      </c>
      <c r="AM31" s="257">
        <v>8.9973210526315768</v>
      </c>
      <c r="AN31" s="257">
        <v>9.386000000000001</v>
      </c>
      <c r="AO31" s="257">
        <v>10.493647368421051</v>
      </c>
      <c r="AP31" s="257">
        <v>9.6503736842105248</v>
      </c>
      <c r="AQ31" s="257">
        <v>10.912731578947367</v>
      </c>
      <c r="AR31" s="257">
        <v>10.120200000000001</v>
      </c>
      <c r="AS31" s="257">
        <v>10.655663157894736</v>
      </c>
      <c r="AT31" s="257">
        <v>9.0244789473684222</v>
      </c>
      <c r="AU31" s="257">
        <v>11.279210526315788</v>
      </c>
      <c r="AV31" s="257">
        <v>11.669542105263158</v>
      </c>
      <c r="AW31" s="257">
        <v>11.601263157894735</v>
      </c>
      <c r="AX31" s="257">
        <v>12.722831578947368</v>
      </c>
      <c r="AY31" s="257">
        <v>12.822463157894736</v>
      </c>
      <c r="AZ31" s="257">
        <v>13.679510898458267</v>
      </c>
      <c r="BA31" s="257">
        <v>14.543317384370017</v>
      </c>
      <c r="BB31" s="257">
        <v>16.72661350345561</v>
      </c>
      <c r="BC31" s="257">
        <v>18.814152046783626</v>
      </c>
      <c r="BD31" s="257">
        <v>19.436448697501326</v>
      </c>
      <c r="BE31" s="259">
        <v>19.542775119617225</v>
      </c>
      <c r="BF31" s="285">
        <v>-9.6019482816356305E-4</v>
      </c>
      <c r="BG31" s="285">
        <v>7.3521996459536831E-2</v>
      </c>
      <c r="BH31" s="285">
        <v>6.2099563279211598E-3</v>
      </c>
    </row>
    <row r="32" spans="1:60" x14ac:dyDescent="0.15">
      <c r="A32" s="162" t="s">
        <v>168</v>
      </c>
      <c r="B32" s="257">
        <v>0</v>
      </c>
      <c r="C32" s="257">
        <v>0.39</v>
      </c>
      <c r="D32" s="257">
        <v>0.60499999999999998</v>
      </c>
      <c r="E32" s="257">
        <v>0.92600000000000005</v>
      </c>
      <c r="F32" s="257">
        <v>1.0669999999999999</v>
      </c>
      <c r="G32" s="257">
        <v>1.3702458</v>
      </c>
      <c r="H32" s="257">
        <v>1.3918223999999999</v>
      </c>
      <c r="I32" s="257">
        <v>1.5151953</v>
      </c>
      <c r="J32" s="257">
        <v>1.5500864000000001</v>
      </c>
      <c r="K32" s="257">
        <v>1.5770592000000001</v>
      </c>
      <c r="L32" s="257">
        <v>1.4158849</v>
      </c>
      <c r="M32" s="257">
        <v>1.3329</v>
      </c>
      <c r="N32" s="257">
        <v>1.3745814000000001</v>
      </c>
      <c r="O32" s="257">
        <v>1.4183881</v>
      </c>
      <c r="P32" s="257">
        <v>1.4840102000000002</v>
      </c>
      <c r="Q32" s="257">
        <v>1.4710235</v>
      </c>
      <c r="R32" s="257">
        <v>1.4921525</v>
      </c>
      <c r="S32" s="257">
        <v>1.5273399999999999</v>
      </c>
      <c r="T32" s="257">
        <v>1.5587000000000002</v>
      </c>
      <c r="U32" s="257">
        <v>1.6223000000000001</v>
      </c>
      <c r="V32" s="257">
        <v>1.65215</v>
      </c>
      <c r="W32" s="257">
        <v>1.6628000000000001</v>
      </c>
      <c r="X32" s="257">
        <v>1.7505999999999999</v>
      </c>
      <c r="Y32" s="257">
        <v>1.77325</v>
      </c>
      <c r="Z32" s="257">
        <v>1.84145</v>
      </c>
      <c r="AA32" s="257">
        <v>1.9132715259999999</v>
      </c>
      <c r="AB32" s="257">
        <v>2.1024896040000001</v>
      </c>
      <c r="AC32" s="257">
        <v>2.1359776040000003</v>
      </c>
      <c r="AD32" s="257">
        <v>1.9780851799999999</v>
      </c>
      <c r="AE32" s="257">
        <v>2.1635825</v>
      </c>
      <c r="AF32" s="257">
        <v>2.3357542000000002</v>
      </c>
      <c r="AG32" s="257">
        <v>2.4330805</v>
      </c>
      <c r="AH32" s="257">
        <v>2.6895352000000003</v>
      </c>
      <c r="AI32" s="257">
        <v>2.6765857</v>
      </c>
      <c r="AJ32" s="257">
        <v>2.89449193</v>
      </c>
      <c r="AK32" s="257">
        <v>3.03922325</v>
      </c>
      <c r="AL32" s="257">
        <v>3.4711604999999999</v>
      </c>
      <c r="AM32" s="257">
        <v>3.8091034499999998</v>
      </c>
      <c r="AN32" s="257">
        <v>4.1127673000000007</v>
      </c>
      <c r="AO32" s="257">
        <v>4.3854479839999998</v>
      </c>
      <c r="AP32" s="257">
        <v>4.8445007599999999</v>
      </c>
      <c r="AQ32" s="257">
        <v>6.03490605</v>
      </c>
      <c r="AR32" s="257">
        <v>8.304000000000002</v>
      </c>
      <c r="AS32" s="257">
        <v>10.172000000000001</v>
      </c>
      <c r="AT32" s="257">
        <v>12.664000000000001</v>
      </c>
      <c r="AU32" s="257">
        <v>15.481999999999999</v>
      </c>
      <c r="AV32" s="257">
        <v>19.61</v>
      </c>
      <c r="AW32" s="257">
        <v>25.471085308511771</v>
      </c>
      <c r="AX32" s="257">
        <v>28.599213578650613</v>
      </c>
      <c r="AY32" s="257">
        <v>31.483562690574235</v>
      </c>
      <c r="AZ32" s="257">
        <v>37.457583676068268</v>
      </c>
      <c r="BA32" s="257">
        <v>39.10880977677153</v>
      </c>
      <c r="BB32" s="257">
        <v>43.980136633409529</v>
      </c>
      <c r="BC32" s="257">
        <v>49.492500096506298</v>
      </c>
      <c r="BD32" s="257">
        <v>57.106657184977848</v>
      </c>
      <c r="BE32" s="259">
        <v>64.273861176817206</v>
      </c>
      <c r="BF32" s="285">
        <v>0.11830721188814763</v>
      </c>
      <c r="BG32" s="285">
        <v>0.15585419417507884</v>
      </c>
      <c r="BH32" s="285">
        <v>2.0423807186638696E-2</v>
      </c>
    </row>
    <row r="33" spans="1:60" x14ac:dyDescent="0.15">
      <c r="A33" s="162" t="s">
        <v>167</v>
      </c>
      <c r="B33" s="257">
        <v>0</v>
      </c>
      <c r="C33" s="257">
        <v>0</v>
      </c>
      <c r="D33" s="257">
        <v>0</v>
      </c>
      <c r="E33" s="257">
        <v>0</v>
      </c>
      <c r="F33" s="257">
        <v>0</v>
      </c>
      <c r="G33" s="257">
        <v>0.92002016130000008</v>
      </c>
      <c r="H33" s="257">
        <v>1.0010282260000001</v>
      </c>
      <c r="I33" s="257">
        <v>1.0187487399999999</v>
      </c>
      <c r="J33" s="257">
        <v>1.0531048390000002</v>
      </c>
      <c r="K33" s="257">
        <v>1.0762499999999999</v>
      </c>
      <c r="L33" s="257">
        <v>1.124710181</v>
      </c>
      <c r="M33" s="257">
        <v>1.2776852320000001</v>
      </c>
      <c r="N33" s="257">
        <v>1.246583921</v>
      </c>
      <c r="O33" s="257">
        <v>1.317465978</v>
      </c>
      <c r="P33" s="257">
        <v>1.443317792</v>
      </c>
      <c r="Q33" s="257">
        <v>1.96625378</v>
      </c>
      <c r="R33" s="257">
        <v>1.804237651</v>
      </c>
      <c r="S33" s="257">
        <v>1.7988130040000001</v>
      </c>
      <c r="T33" s="257">
        <v>1.5402381549999999</v>
      </c>
      <c r="U33" s="257">
        <v>1.642944808</v>
      </c>
      <c r="V33" s="257">
        <v>1.644029738</v>
      </c>
      <c r="W33" s="257">
        <v>1.5965695559999999</v>
      </c>
      <c r="X33" s="257">
        <v>1.4478492940000001</v>
      </c>
      <c r="Y33" s="257">
        <v>1.6458818040000001</v>
      </c>
      <c r="Z33" s="257">
        <v>1.7752678930000001</v>
      </c>
      <c r="AA33" s="257">
        <v>1.5069999999999999</v>
      </c>
      <c r="AB33" s="257">
        <v>1.5720000000000001</v>
      </c>
      <c r="AC33" s="257">
        <v>1.8370000000000002</v>
      </c>
      <c r="AD33" s="257">
        <v>2.238</v>
      </c>
      <c r="AE33" s="257">
        <v>2.7909999999999999</v>
      </c>
      <c r="AF33" s="257">
        <v>3.5170000000000003</v>
      </c>
      <c r="AG33" s="257">
        <v>4.1419999999999995</v>
      </c>
      <c r="AH33" s="257">
        <v>5.2570000000000006</v>
      </c>
      <c r="AI33" s="257">
        <v>7.78</v>
      </c>
      <c r="AJ33" s="257">
        <v>9.1429999999999989</v>
      </c>
      <c r="AK33" s="257">
        <v>14.304</v>
      </c>
      <c r="AL33" s="257">
        <v>15.799000000000001</v>
      </c>
      <c r="AM33" s="257">
        <v>21.996000000000002</v>
      </c>
      <c r="AN33" s="257">
        <v>27.866999999999997</v>
      </c>
      <c r="AO33" s="257">
        <v>36.537199999999999</v>
      </c>
      <c r="AP33" s="257">
        <v>42.865200000000002</v>
      </c>
      <c r="AQ33" s="257">
        <v>51.630399999999995</v>
      </c>
      <c r="AR33" s="257">
        <v>67.15140000000001</v>
      </c>
      <c r="AS33" s="257">
        <v>72.803600000000003</v>
      </c>
      <c r="AT33" s="257">
        <v>76.135800000000003</v>
      </c>
      <c r="AU33" s="257">
        <v>84.227699999999999</v>
      </c>
      <c r="AV33" s="257">
        <v>106.36579999999999</v>
      </c>
      <c r="AW33" s="257">
        <v>121.2884</v>
      </c>
      <c r="AX33" s="257">
        <v>129.34</v>
      </c>
      <c r="AY33" s="257">
        <v>142.93799999999999</v>
      </c>
      <c r="AZ33" s="257">
        <v>169.809</v>
      </c>
      <c r="BA33" s="257">
        <v>169.12551075100001</v>
      </c>
      <c r="BB33" s="257">
        <v>196.174455139</v>
      </c>
      <c r="BC33" s="257">
        <v>206.81352220991698</v>
      </c>
      <c r="BD33" s="257">
        <v>222.70262869126898</v>
      </c>
      <c r="BE33" s="259">
        <v>232.3805898812748</v>
      </c>
      <c r="BF33" s="285">
        <v>3.6783269996861767E-2</v>
      </c>
      <c r="BG33" s="285">
        <v>0.10689165260705957</v>
      </c>
      <c r="BH33" s="285">
        <v>7.3841780698315623E-2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1E-3</v>
      </c>
      <c r="Y34" s="257">
        <v>1E-3</v>
      </c>
      <c r="Z34" s="257">
        <v>1E-3</v>
      </c>
      <c r="AA34" s="257">
        <v>2E-3</v>
      </c>
      <c r="AB34" s="257">
        <v>2E-3</v>
      </c>
      <c r="AC34" s="257">
        <v>9.0000000000000011E-3</v>
      </c>
      <c r="AD34" s="257">
        <v>4.8000000000000008E-2</v>
      </c>
      <c r="AE34" s="257">
        <v>3.7999999999999999E-2</v>
      </c>
      <c r="AF34" s="257">
        <v>3.500000000000001E-2</v>
      </c>
      <c r="AG34" s="257">
        <v>3.6000000000000004E-2</v>
      </c>
      <c r="AH34" s="257">
        <v>3.6999999999999998E-2</v>
      </c>
      <c r="AI34" s="257">
        <v>7.2999999999999995E-2</v>
      </c>
      <c r="AJ34" s="257">
        <v>0.16300000000000001</v>
      </c>
      <c r="AK34" s="257">
        <v>0.45100000000000001</v>
      </c>
      <c r="AL34" s="257">
        <v>0.83499999999999996</v>
      </c>
      <c r="AM34" s="257">
        <v>0.77700000000000002</v>
      </c>
      <c r="AN34" s="257">
        <v>1.1259999999999999</v>
      </c>
      <c r="AO34" s="257">
        <v>1.2450000000000001</v>
      </c>
      <c r="AP34" s="257">
        <v>1.3889999999999998</v>
      </c>
      <c r="AQ34" s="257">
        <v>1.8140000000000003</v>
      </c>
      <c r="AR34" s="257">
        <v>2.0030000000000001</v>
      </c>
      <c r="AS34" s="257">
        <v>2.4379999999999997</v>
      </c>
      <c r="AT34" s="257">
        <v>2.8109999999999999</v>
      </c>
      <c r="AU34" s="257">
        <v>3.0619999999999998</v>
      </c>
      <c r="AV34" s="257">
        <v>4.1319999999999997</v>
      </c>
      <c r="AW34" s="257">
        <v>5.7480000000000002</v>
      </c>
      <c r="AX34" s="257">
        <v>8.0030000000000001</v>
      </c>
      <c r="AY34" s="257">
        <v>7.7009999999999996</v>
      </c>
      <c r="AZ34" s="257">
        <v>8.7520000000000007</v>
      </c>
      <c r="BA34" s="257">
        <v>9.3500000000000014</v>
      </c>
      <c r="BB34" s="257">
        <v>9.8384920000000005</v>
      </c>
      <c r="BC34" s="257">
        <v>10.404981000000001</v>
      </c>
      <c r="BD34" s="257">
        <v>12.096883999999999</v>
      </c>
      <c r="BE34" s="259">
        <v>14.5506212944896</v>
      </c>
      <c r="BF34" s="285">
        <v>0.19514746759612356</v>
      </c>
      <c r="BG34" s="285">
        <v>0.15046321373522864</v>
      </c>
      <c r="BH34" s="285">
        <v>4.6236382617019997E-3</v>
      </c>
    </row>
    <row r="35" spans="1:60" x14ac:dyDescent="0.15">
      <c r="A35" s="162" t="s">
        <v>165</v>
      </c>
      <c r="B35" s="257">
        <v>0</v>
      </c>
      <c r="C35" s="257">
        <v>0</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0</v>
      </c>
      <c r="U35" s="257">
        <v>0</v>
      </c>
      <c r="V35" s="257">
        <v>0</v>
      </c>
      <c r="W35" s="257">
        <v>0</v>
      </c>
      <c r="X35" s="257">
        <v>0</v>
      </c>
      <c r="Y35" s="257">
        <v>0</v>
      </c>
      <c r="Z35" s="257">
        <v>0</v>
      </c>
      <c r="AA35" s="257">
        <v>1.7000000000000001E-2</v>
      </c>
      <c r="AB35" s="257">
        <v>2.4E-2</v>
      </c>
      <c r="AC35" s="257">
        <v>4.5999999999999999E-2</v>
      </c>
      <c r="AD35" s="257">
        <v>3.9E-2</v>
      </c>
      <c r="AE35" s="257">
        <v>4.4999999999999998E-2</v>
      </c>
      <c r="AF35" s="257">
        <v>5.6000000000000001E-2</v>
      </c>
      <c r="AG35" s="257">
        <v>0.05</v>
      </c>
      <c r="AH35" s="257">
        <v>5.2999999999999999E-2</v>
      </c>
      <c r="AI35" s="257">
        <v>0.06</v>
      </c>
      <c r="AJ35" s="257">
        <v>6.5000000000000002E-2</v>
      </c>
      <c r="AK35" s="257">
        <v>6.5000000000000002E-2</v>
      </c>
      <c r="AL35" s="257">
        <v>7.1000000000000008E-2</v>
      </c>
      <c r="AM35" s="257">
        <v>4.3000000000000003E-2</v>
      </c>
      <c r="AN35" s="257">
        <v>0.16500000000000001</v>
      </c>
      <c r="AO35" s="257">
        <v>0.73099999999999998</v>
      </c>
      <c r="AP35" s="257">
        <v>1.6680000000000001</v>
      </c>
      <c r="AQ35" s="257">
        <v>1.3069999999999999</v>
      </c>
      <c r="AR35" s="257">
        <v>1.673</v>
      </c>
      <c r="AS35" s="257">
        <v>2.1439999999999997</v>
      </c>
      <c r="AT35" s="257">
        <v>2.6669999999999998</v>
      </c>
      <c r="AU35" s="257">
        <v>2.8250000000000002</v>
      </c>
      <c r="AV35" s="257">
        <v>2.4859999999999998</v>
      </c>
      <c r="AW35" s="257">
        <v>2.4341810000000002</v>
      </c>
      <c r="AX35" s="257">
        <v>2.5749049999999998</v>
      </c>
      <c r="AY35" s="257">
        <v>2.8495400000000002</v>
      </c>
      <c r="AZ35" s="257">
        <v>2.9950000000000001</v>
      </c>
      <c r="BA35" s="257">
        <v>2.9990000000000006</v>
      </c>
      <c r="BB35" s="257">
        <v>3.262</v>
      </c>
      <c r="BC35" s="257">
        <v>3.5449999999999999</v>
      </c>
      <c r="BD35" s="257">
        <v>4.468</v>
      </c>
      <c r="BE35" s="259">
        <v>5.1310000000000002</v>
      </c>
      <c r="BF35" s="285">
        <v>0.14104382312386043</v>
      </c>
      <c r="BG35" s="285">
        <v>4.6888633240077082E-2</v>
      </c>
      <c r="BH35" s="285">
        <v>1.6304381401072768E-3</v>
      </c>
    </row>
    <row r="36" spans="1:60" x14ac:dyDescent="0.15">
      <c r="A36" s="162" t="s">
        <v>164</v>
      </c>
      <c r="B36" s="257">
        <v>0</v>
      </c>
      <c r="C36" s="257">
        <v>0</v>
      </c>
      <c r="D36" s="257">
        <v>0</v>
      </c>
      <c r="E36" s="257">
        <v>0</v>
      </c>
      <c r="F36" s="257">
        <v>1.9040000000000001E-3</v>
      </c>
      <c r="G36" s="257">
        <v>1.2091000000000001E-2</v>
      </c>
      <c r="H36" s="257">
        <v>1.2033E-2</v>
      </c>
      <c r="I36" s="257">
        <v>2.1664000000000003E-2</v>
      </c>
      <c r="J36" s="257">
        <v>2.4199999999999999E-2</v>
      </c>
      <c r="K36" s="257">
        <v>5.751E-3</v>
      </c>
      <c r="L36" s="257">
        <v>1.8347000000000002E-2</v>
      </c>
      <c r="M36" s="257">
        <v>1.9012000000000001E-2</v>
      </c>
      <c r="N36" s="257">
        <v>1.6126000000000001E-2</v>
      </c>
      <c r="O36" s="257">
        <v>1.8284999999999999E-2</v>
      </c>
      <c r="P36" s="257">
        <v>4.5630000000000004E-2</v>
      </c>
      <c r="Q36" s="257">
        <v>4.467200000000001E-2</v>
      </c>
      <c r="R36" s="257">
        <v>0.12313299999999999</v>
      </c>
      <c r="S36" s="257">
        <v>0.15896800000000005</v>
      </c>
      <c r="T36" s="257">
        <v>0.17171400000000001</v>
      </c>
      <c r="U36" s="257">
        <v>0.173233</v>
      </c>
      <c r="V36" s="257">
        <v>0.17123299999999997</v>
      </c>
      <c r="W36" s="257">
        <v>0.212339</v>
      </c>
      <c r="X36" s="257">
        <v>0.23413600000000001</v>
      </c>
      <c r="Y36" s="257">
        <v>0.24560800000000002</v>
      </c>
      <c r="Z36" s="257">
        <v>0.25750799999999996</v>
      </c>
      <c r="AA36" s="257">
        <v>0.28291000000000005</v>
      </c>
      <c r="AB36" s="257">
        <v>0.26702499999999996</v>
      </c>
      <c r="AC36" s="257">
        <v>0.229769</v>
      </c>
      <c r="AD36" s="257">
        <v>0.25427200000000005</v>
      </c>
      <c r="AE36" s="257">
        <v>0.25836500000000001</v>
      </c>
      <c r="AF36" s="257">
        <v>0.28817700000000002</v>
      </c>
      <c r="AG36" s="257">
        <v>0.34313428800000001</v>
      </c>
      <c r="AH36" s="257">
        <v>0.37307241000000002</v>
      </c>
      <c r="AI36" s="257">
        <v>0.65265806699999995</v>
      </c>
      <c r="AJ36" s="257">
        <v>1.1356729999999999</v>
      </c>
      <c r="AK36" s="257">
        <v>1.3226630000000001</v>
      </c>
      <c r="AL36" s="257">
        <v>1.4508629999999998</v>
      </c>
      <c r="AM36" s="257">
        <v>1.4304200153020006</v>
      </c>
      <c r="AN36" s="257">
        <v>1.4046782756394998</v>
      </c>
      <c r="AO36" s="257">
        <v>1.4823827750243099</v>
      </c>
      <c r="AP36" s="257">
        <v>1.6590298229999998</v>
      </c>
      <c r="AQ36" s="257">
        <v>2.6325980225599999</v>
      </c>
      <c r="AR36" s="257">
        <v>3.5806526811578947</v>
      </c>
      <c r="AS36" s="257">
        <v>4.0379370165789474</v>
      </c>
      <c r="AT36" s="257">
        <v>4.5530868099999999</v>
      </c>
      <c r="AU36" s="257">
        <v>4.4653225690000005</v>
      </c>
      <c r="AV36" s="257">
        <v>4.7014709460000006</v>
      </c>
      <c r="AW36" s="257">
        <v>5.2095049199999997</v>
      </c>
      <c r="AX36" s="257">
        <v>5.2504766730000005</v>
      </c>
      <c r="AY36" s="257">
        <v>5.2467503440000005</v>
      </c>
      <c r="AZ36" s="257">
        <v>5.0138764140000003</v>
      </c>
      <c r="BA36" s="257">
        <v>5.0764893610000001</v>
      </c>
      <c r="BB36" s="257">
        <v>5.177725551</v>
      </c>
      <c r="BC36" s="257">
        <v>6.0141969999999993</v>
      </c>
      <c r="BD36" s="257">
        <v>6.0247074869999997</v>
      </c>
      <c r="BE36" s="259">
        <v>5.9672605440912907</v>
      </c>
      <c r="BF36" s="285">
        <v>-1.5869914082951131E-2</v>
      </c>
      <c r="BG36" s="285">
        <v>2.2479178806950273E-2</v>
      </c>
      <c r="BH36" s="285">
        <v>1.8961701779465485E-3</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0</v>
      </c>
      <c r="AB37" s="257">
        <v>0</v>
      </c>
      <c r="AC37" s="257">
        <v>5.0009E-3</v>
      </c>
      <c r="AD37" s="257">
        <v>1.5002700000000001E-2</v>
      </c>
      <c r="AE37" s="257">
        <v>1.900342E-2</v>
      </c>
      <c r="AF37" s="257">
        <v>1.6002880000000001E-2</v>
      </c>
      <c r="AG37" s="257">
        <v>4.1007379999999996E-2</v>
      </c>
      <c r="AH37" s="257">
        <v>0.13102358</v>
      </c>
      <c r="AI37" s="257">
        <v>0.25404572000000003</v>
      </c>
      <c r="AJ37" s="257">
        <v>0.27805004</v>
      </c>
      <c r="AK37" s="257">
        <v>0.33906101999999999</v>
      </c>
      <c r="AL37" s="257">
        <v>0.43107757999999996</v>
      </c>
      <c r="AM37" s="257">
        <v>0.46908441999999995</v>
      </c>
      <c r="AN37" s="257">
        <v>0.54009719999999994</v>
      </c>
      <c r="AO37" s="257">
        <v>0.76413752000000001</v>
      </c>
      <c r="AP37" s="257">
        <v>1.2423955909599997</v>
      </c>
      <c r="AQ37" s="257">
        <v>1.750788985302</v>
      </c>
      <c r="AR37" s="257">
        <v>2.1287608929704089</v>
      </c>
      <c r="AS37" s="257">
        <v>2.6193683240687093</v>
      </c>
      <c r="AT37" s="257">
        <v>3.2075279266914234</v>
      </c>
      <c r="AU37" s="257">
        <v>3.1306980027393854</v>
      </c>
      <c r="AV37" s="257">
        <v>4.7177420220123274</v>
      </c>
      <c r="AW37" s="257">
        <v>4.4511726025906908</v>
      </c>
      <c r="AX37" s="257">
        <v>5.0239830054250803</v>
      </c>
      <c r="AY37" s="257">
        <v>5.6781818493009721</v>
      </c>
      <c r="AZ37" s="257">
        <v>7.0520390335630925</v>
      </c>
      <c r="BA37" s="257">
        <v>6.8353426422705379</v>
      </c>
      <c r="BB37" s="257">
        <v>8.1853759999999998</v>
      </c>
      <c r="BC37" s="257">
        <v>9.5047639999999998</v>
      </c>
      <c r="BD37" s="257">
        <v>10.892924000000001</v>
      </c>
      <c r="BE37" s="259">
        <v>12.508662407823415</v>
      </c>
      <c r="BF37" s="285">
        <v>0.14098483502721892</v>
      </c>
      <c r="BG37" s="285">
        <v>0.12354086299469413</v>
      </c>
      <c r="BH37" s="285">
        <v>3.9747807973964959E-3</v>
      </c>
    </row>
    <row r="38" spans="1:60" x14ac:dyDescent="0.15">
      <c r="A38" s="162" t="s">
        <v>162</v>
      </c>
      <c r="B38" s="257">
        <v>2.6760000000000002</v>
      </c>
      <c r="C38" s="257">
        <v>3.351</v>
      </c>
      <c r="D38" s="257">
        <v>3.4749999999999996</v>
      </c>
      <c r="E38" s="257">
        <v>3.617</v>
      </c>
      <c r="F38" s="257">
        <v>3.8120000000000003</v>
      </c>
      <c r="G38" s="257">
        <v>4.2279999999999998</v>
      </c>
      <c r="H38" s="257">
        <v>4.2089999999999996</v>
      </c>
      <c r="I38" s="257">
        <v>3.8069999999999999</v>
      </c>
      <c r="J38" s="257">
        <v>3.8449999999999998</v>
      </c>
      <c r="K38" s="257">
        <v>4.2450000000000001</v>
      </c>
      <c r="L38" s="257">
        <v>3.9860000000000002</v>
      </c>
      <c r="M38" s="257">
        <v>3.8120000000000003</v>
      </c>
      <c r="N38" s="257">
        <v>3.73</v>
      </c>
      <c r="O38" s="257">
        <v>3.8109999999999999</v>
      </c>
      <c r="P38" s="257">
        <v>3.8250000000000002</v>
      </c>
      <c r="Q38" s="257">
        <v>3.96</v>
      </c>
      <c r="R38" s="257">
        <v>3.4690000000000003</v>
      </c>
      <c r="S38" s="257">
        <v>3.5209999999999999</v>
      </c>
      <c r="T38" s="257">
        <v>3.3929999999999998</v>
      </c>
      <c r="U38" s="257">
        <v>3.472</v>
      </c>
      <c r="V38" s="257">
        <v>3.2120000000000002</v>
      </c>
      <c r="W38" s="257">
        <v>3.5010000000000003</v>
      </c>
      <c r="X38" s="257">
        <v>3.6930000000000001</v>
      </c>
      <c r="Y38" s="257">
        <v>3.7869999999999999</v>
      </c>
      <c r="Z38" s="257">
        <v>3.2010202020202017</v>
      </c>
      <c r="AA38" s="257">
        <v>3.276919191919192</v>
      </c>
      <c r="AB38" s="257">
        <v>3.2998787878787876</v>
      </c>
      <c r="AC38" s="257">
        <v>3.566919191919192</v>
      </c>
      <c r="AD38" s="257">
        <v>3.7978383838383842</v>
      </c>
      <c r="AE38" s="257">
        <v>3.5817171717171719</v>
      </c>
      <c r="AF38" s="257">
        <v>3.6756363636363636</v>
      </c>
      <c r="AG38" s="257">
        <v>4.1846666666666668</v>
      </c>
      <c r="AH38" s="257">
        <v>4.6030000000000006</v>
      </c>
      <c r="AI38" s="257">
        <v>5.2570000000000006</v>
      </c>
      <c r="AJ38" s="257">
        <v>5.95</v>
      </c>
      <c r="AK38" s="257">
        <v>6.68</v>
      </c>
      <c r="AL38" s="257">
        <v>7.5360000000000005</v>
      </c>
      <c r="AM38" s="257">
        <v>8.7970000000000006</v>
      </c>
      <c r="AN38" s="257">
        <v>10.196000000000002</v>
      </c>
      <c r="AO38" s="257">
        <v>11.532999999999999</v>
      </c>
      <c r="AP38" s="257">
        <v>12.372</v>
      </c>
      <c r="AQ38" s="257">
        <v>13.641000000000002</v>
      </c>
      <c r="AR38" s="257">
        <v>14.899999999999999</v>
      </c>
      <c r="AS38" s="257">
        <v>16.54</v>
      </c>
      <c r="AT38" s="257">
        <v>20.1187</v>
      </c>
      <c r="AU38" s="257">
        <v>25.8476</v>
      </c>
      <c r="AV38" s="257">
        <v>37.138800000000003</v>
      </c>
      <c r="AW38" s="257">
        <v>50.347400000000007</v>
      </c>
      <c r="AX38" s="257">
        <v>59.234899999999996</v>
      </c>
      <c r="AY38" s="257">
        <v>62.133400000000009</v>
      </c>
      <c r="AZ38" s="257">
        <v>63.366799999999998</v>
      </c>
      <c r="BA38" s="257">
        <v>65.590199999999996</v>
      </c>
      <c r="BB38" s="257">
        <v>67.698999999999998</v>
      </c>
      <c r="BC38" s="257">
        <v>65.628200000000007</v>
      </c>
      <c r="BD38" s="257">
        <v>69.528400000000005</v>
      </c>
      <c r="BE38" s="259">
        <v>70.310425053849627</v>
      </c>
      <c r="BF38" s="285">
        <v>4.7799541637003617E-3</v>
      </c>
      <c r="BG38" s="285">
        <v>0.12550570732984356</v>
      </c>
      <c r="BH38" s="285">
        <v>2.2341999348070681E-2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0</v>
      </c>
      <c r="W39" s="257">
        <v>0</v>
      </c>
      <c r="X39" s="257">
        <v>0</v>
      </c>
      <c r="Y39" s="257">
        <v>0</v>
      </c>
      <c r="Z39" s="257">
        <v>0</v>
      </c>
      <c r="AA39" s="257">
        <v>0</v>
      </c>
      <c r="AB39" s="257">
        <v>0</v>
      </c>
      <c r="AC39" s="257">
        <v>0</v>
      </c>
      <c r="AD39" s="257">
        <v>0</v>
      </c>
      <c r="AE39" s="257">
        <v>0</v>
      </c>
      <c r="AF39" s="257">
        <v>0</v>
      </c>
      <c r="AG39" s="257">
        <v>1E-3</v>
      </c>
      <c r="AH39" s="257">
        <v>2E-3</v>
      </c>
      <c r="AI39" s="257">
        <v>2E-3</v>
      </c>
      <c r="AJ39" s="257">
        <v>2E-3</v>
      </c>
      <c r="AK39" s="257">
        <v>5.0000000000000001E-3</v>
      </c>
      <c r="AL39" s="257">
        <v>6.0000000000000001E-3</v>
      </c>
      <c r="AM39" s="257">
        <v>2.0999999999999998E-2</v>
      </c>
      <c r="AN39" s="257">
        <v>7.2000000000000008E-2</v>
      </c>
      <c r="AO39" s="257">
        <v>8.6999999999999994E-2</v>
      </c>
      <c r="AP39" s="257">
        <v>8.900000000000001E-2</v>
      </c>
      <c r="AQ39" s="257">
        <v>8.8999999999999996E-2</v>
      </c>
      <c r="AR39" s="257">
        <v>9.5000000000000001E-2</v>
      </c>
      <c r="AS39" s="257">
        <v>0.10300000000000001</v>
      </c>
      <c r="AT39" s="257">
        <v>9.6000000000000002E-2</v>
      </c>
      <c r="AU39" s="257">
        <v>0.115</v>
      </c>
      <c r="AV39" s="257">
        <v>0.19120000000000001</v>
      </c>
      <c r="AW39" s="257">
        <v>0.3962</v>
      </c>
      <c r="AX39" s="257">
        <v>0.62119999999999997</v>
      </c>
      <c r="AY39" s="257">
        <v>0.7702</v>
      </c>
      <c r="AZ39" s="257">
        <v>0.91620000000000001</v>
      </c>
      <c r="BA39" s="257">
        <v>0.95338200000000006</v>
      </c>
      <c r="BB39" s="257">
        <v>1.08108</v>
      </c>
      <c r="BC39" s="257">
        <v>1.067026</v>
      </c>
      <c r="BD39" s="257">
        <v>1.0845560000000001</v>
      </c>
      <c r="BE39" s="259">
        <v>1.0701965610518753</v>
      </c>
      <c r="BF39" s="285">
        <v>-1.9550918738433842E-2</v>
      </c>
      <c r="BG39" s="285">
        <v>0.26703772069694232</v>
      </c>
      <c r="BH39" s="285">
        <v>3.4006807455673818E-4</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0</v>
      </c>
      <c r="W40" s="257">
        <v>0</v>
      </c>
      <c r="X40" s="257">
        <v>0</v>
      </c>
      <c r="Y40" s="257">
        <v>0</v>
      </c>
      <c r="Z40" s="257">
        <v>0</v>
      </c>
      <c r="AA40" s="257">
        <v>0</v>
      </c>
      <c r="AB40" s="257">
        <v>0</v>
      </c>
      <c r="AC40" s="257">
        <v>0</v>
      </c>
      <c r="AD40" s="257">
        <v>0</v>
      </c>
      <c r="AE40" s="257">
        <v>0</v>
      </c>
      <c r="AF40" s="257">
        <v>0</v>
      </c>
      <c r="AG40" s="257">
        <v>0</v>
      </c>
      <c r="AH40" s="257">
        <v>0</v>
      </c>
      <c r="AI40" s="257">
        <v>0</v>
      </c>
      <c r="AJ40" s="257">
        <v>0</v>
      </c>
      <c r="AK40" s="257">
        <v>0</v>
      </c>
      <c r="AL40" s="257">
        <v>2E-3</v>
      </c>
      <c r="AM40" s="257">
        <v>4.0000000000000001E-3</v>
      </c>
      <c r="AN40" s="257">
        <v>7.0000000000000001E-3</v>
      </c>
      <c r="AO40" s="257">
        <v>7.1999999999999998E-3</v>
      </c>
      <c r="AP40" s="257">
        <v>8.8000000000000005E-3</v>
      </c>
      <c r="AQ40" s="257">
        <v>3.8699999999999998E-2</v>
      </c>
      <c r="AR40" s="257">
        <v>0.16009999999999999</v>
      </c>
      <c r="AS40" s="257">
        <v>0.2001</v>
      </c>
      <c r="AT40" s="257">
        <v>0.25970000000000004</v>
      </c>
      <c r="AU40" s="257">
        <v>0.371</v>
      </c>
      <c r="AV40" s="257">
        <v>0.6321</v>
      </c>
      <c r="AW40" s="257">
        <v>0.76039999999999996</v>
      </c>
      <c r="AX40" s="257">
        <v>1.0044999999999999</v>
      </c>
      <c r="AY40" s="257">
        <v>1.1118999999999999</v>
      </c>
      <c r="AZ40" s="257">
        <v>1.3301000000000001</v>
      </c>
      <c r="BA40" s="257">
        <v>1.6347</v>
      </c>
      <c r="BB40" s="257">
        <v>1.9339</v>
      </c>
      <c r="BC40" s="257">
        <v>1.6950000000000001</v>
      </c>
      <c r="BD40" s="257">
        <v>2.1236999999999999</v>
      </c>
      <c r="BE40" s="259">
        <v>2.2633635851798579</v>
      </c>
      <c r="BF40" s="285">
        <v>5.8947992539523764E-2</v>
      </c>
      <c r="BG40" s="285">
        <v>0.22674300782997636</v>
      </c>
      <c r="BH40" s="285">
        <v>7.1921152099146089E-4</v>
      </c>
    </row>
    <row r="41" spans="1:60" x14ac:dyDescent="0.15">
      <c r="A41" s="162" t="s">
        <v>159</v>
      </c>
      <c r="B41" s="257">
        <v>0</v>
      </c>
      <c r="C41" s="257">
        <v>0</v>
      </c>
      <c r="D41" s="257">
        <v>0</v>
      </c>
      <c r="E41" s="257">
        <v>0</v>
      </c>
      <c r="F41" s="257">
        <v>0</v>
      </c>
      <c r="G41" s="257">
        <v>0</v>
      </c>
      <c r="H41" s="257">
        <v>0</v>
      </c>
      <c r="I41" s="257">
        <v>0</v>
      </c>
      <c r="J41" s="257">
        <v>0</v>
      </c>
      <c r="K41" s="257">
        <v>0</v>
      </c>
      <c r="L41" s="257">
        <v>0</v>
      </c>
      <c r="M41" s="257">
        <v>0</v>
      </c>
      <c r="N41" s="257">
        <v>1.3000000000000001E-2</v>
      </c>
      <c r="O41" s="257">
        <v>1.4999999999999999E-2</v>
      </c>
      <c r="P41" s="257">
        <v>1.6E-2</v>
      </c>
      <c r="Q41" s="257">
        <v>1.4999999999999999E-2</v>
      </c>
      <c r="R41" s="257">
        <v>1.8000000000000002E-2</v>
      </c>
      <c r="S41" s="257">
        <v>1.8000000000000002E-2</v>
      </c>
      <c r="T41" s="257">
        <v>1.7000000000000001E-2</v>
      </c>
      <c r="U41" s="257">
        <v>1.9E-2</v>
      </c>
      <c r="V41" s="257">
        <v>1.8000000000000002E-2</v>
      </c>
      <c r="W41" s="257">
        <v>1.7000000000000001E-2</v>
      </c>
      <c r="X41" s="257">
        <v>2.1999999999999999E-2</v>
      </c>
      <c r="Y41" s="257">
        <v>2.3E-2</v>
      </c>
      <c r="Z41" s="257">
        <v>1.9E-2</v>
      </c>
      <c r="AA41" s="257">
        <v>1.2505E-2</v>
      </c>
      <c r="AB41" s="257">
        <v>1.3976000000000001E-2</v>
      </c>
      <c r="AC41" s="257">
        <v>1.1769999999999999E-2</v>
      </c>
      <c r="AD41" s="257">
        <v>1.4711999999999999E-2</v>
      </c>
      <c r="AE41" s="257">
        <v>1.508E-2</v>
      </c>
      <c r="AF41" s="257">
        <v>1.9493E-2</v>
      </c>
      <c r="AG41" s="257">
        <v>1.5448E-2</v>
      </c>
      <c r="AH41" s="257">
        <v>1.9918999999999999E-2</v>
      </c>
      <c r="AI41" s="257">
        <v>2.8067999999999999E-2</v>
      </c>
      <c r="AJ41" s="257">
        <v>3.6850000000000008E-2</v>
      </c>
      <c r="AK41" s="257">
        <v>4.7134999999999996E-2</v>
      </c>
      <c r="AL41" s="257">
        <v>4.9658999999999995E-2</v>
      </c>
      <c r="AM41" s="257">
        <v>5.1553000000000002E-2</v>
      </c>
      <c r="AN41" s="257">
        <v>6.1717999999999995E-2</v>
      </c>
      <c r="AO41" s="257">
        <v>9.1173000000000004E-2</v>
      </c>
      <c r="AP41" s="257">
        <v>0.11611200000000001</v>
      </c>
      <c r="AQ41" s="257">
        <v>0.13431599999999999</v>
      </c>
      <c r="AR41" s="257">
        <v>0.14785399999999999</v>
      </c>
      <c r="AS41" s="257">
        <v>0.15026800000000001</v>
      </c>
      <c r="AT41" s="257">
        <v>0.16197300000000001</v>
      </c>
      <c r="AU41" s="257">
        <v>0.16037100000000001</v>
      </c>
      <c r="AV41" s="257">
        <v>0.18277300000000002</v>
      </c>
      <c r="AW41" s="257">
        <v>0.209754</v>
      </c>
      <c r="AX41" s="257">
        <v>0.25097599999999998</v>
      </c>
      <c r="AY41" s="257">
        <v>0.28984199999999999</v>
      </c>
      <c r="AZ41" s="257">
        <v>0.33153300000000002</v>
      </c>
      <c r="BA41" s="257">
        <v>0.34179199999999998</v>
      </c>
      <c r="BB41" s="257">
        <v>0.51466599999999996</v>
      </c>
      <c r="BC41" s="257">
        <v>0.59170199999999995</v>
      </c>
      <c r="BD41" s="257">
        <v>0.68934699999999993</v>
      </c>
      <c r="BE41" s="259">
        <v>0.94053046796821071</v>
      </c>
      <c r="BF41" s="285">
        <v>0.35565273023111366</v>
      </c>
      <c r="BG41" s="285">
        <v>0.14918777122100879</v>
      </c>
      <c r="BH41" s="285">
        <v>2.9886508417624561E-4</v>
      </c>
    </row>
    <row r="42" spans="1:60" x14ac:dyDescent="0.15">
      <c r="A42" s="162" t="s">
        <v>158</v>
      </c>
      <c r="B42" s="257">
        <v>0</v>
      </c>
      <c r="C42" s="257">
        <v>0</v>
      </c>
      <c r="D42" s="257">
        <v>0</v>
      </c>
      <c r="E42" s="257">
        <v>0</v>
      </c>
      <c r="F42" s="257">
        <v>0</v>
      </c>
      <c r="G42" s="257">
        <v>0</v>
      </c>
      <c r="H42" s="257">
        <v>0</v>
      </c>
      <c r="I42" s="257">
        <v>0</v>
      </c>
      <c r="J42" s="257">
        <v>0</v>
      </c>
      <c r="K42" s="257">
        <v>0</v>
      </c>
      <c r="L42" s="257">
        <v>0.80300000000000005</v>
      </c>
      <c r="M42" s="257">
        <v>0.872</v>
      </c>
      <c r="N42" s="257">
        <v>0.86699999999999999</v>
      </c>
      <c r="O42" s="257">
        <v>1.2110000000000001</v>
      </c>
      <c r="P42" s="257">
        <v>1.1060000000000001</v>
      </c>
      <c r="Q42" s="257">
        <v>1.024</v>
      </c>
      <c r="R42" s="257">
        <v>1.085</v>
      </c>
      <c r="S42" s="257">
        <v>0.26500000000000001</v>
      </c>
      <c r="T42" s="257">
        <v>0.23100000000000001</v>
      </c>
      <c r="U42" s="257">
        <v>1.7000000000000001E-2</v>
      </c>
      <c r="V42" s="257">
        <v>0.441</v>
      </c>
      <c r="W42" s="257">
        <v>0.55400000000000005</v>
      </c>
      <c r="X42" s="257">
        <v>0.70400000000000007</v>
      </c>
      <c r="Y42" s="257">
        <v>0.85099999999999998</v>
      </c>
      <c r="Z42" s="257">
        <v>0.92300000000000004</v>
      </c>
      <c r="AA42" s="257">
        <v>0.72600000000000009</v>
      </c>
      <c r="AB42" s="257">
        <v>0.83799999999999997</v>
      </c>
      <c r="AC42" s="257">
        <v>0.9</v>
      </c>
      <c r="AD42" s="257">
        <v>1.0379999999999998</v>
      </c>
      <c r="AE42" s="257">
        <v>1.1770100000000001</v>
      </c>
      <c r="AF42" s="257">
        <v>1.335</v>
      </c>
      <c r="AG42" s="257">
        <v>1.7550000000000001</v>
      </c>
      <c r="AH42" s="257">
        <v>1.9400000000000002</v>
      </c>
      <c r="AI42" s="257">
        <v>2.233781</v>
      </c>
      <c r="AJ42" s="257">
        <v>2.4386079999999999</v>
      </c>
      <c r="AK42" s="257">
        <v>2.849904</v>
      </c>
      <c r="AL42" s="257">
        <v>3.196094</v>
      </c>
      <c r="AM42" s="257">
        <v>3.8697920000000003</v>
      </c>
      <c r="AN42" s="257">
        <v>3.8962740000000005</v>
      </c>
      <c r="AO42" s="257">
        <v>5.2250459999999999</v>
      </c>
      <c r="AP42" s="257">
        <v>7.3779180000000002</v>
      </c>
      <c r="AQ42" s="257">
        <v>7.9632230000000002</v>
      </c>
      <c r="AR42" s="257">
        <v>7.4989940000000006</v>
      </c>
      <c r="AS42" s="257">
        <v>9.380115</v>
      </c>
      <c r="AT42" s="257">
        <v>10.738776999999999</v>
      </c>
      <c r="AU42" s="257">
        <v>11.110555999999999</v>
      </c>
      <c r="AV42" s="257">
        <v>12.284074</v>
      </c>
      <c r="AW42" s="257">
        <v>12.439186999999999</v>
      </c>
      <c r="AX42" s="257">
        <v>12.097047999999999</v>
      </c>
      <c r="AY42" s="257">
        <v>11.595278</v>
      </c>
      <c r="AZ42" s="257">
        <v>13.601381999999999</v>
      </c>
      <c r="BA42" s="257">
        <v>14.634461999999999</v>
      </c>
      <c r="BB42" s="257">
        <v>17.372497000000003</v>
      </c>
      <c r="BC42" s="257">
        <v>18.829153000000002</v>
      </c>
      <c r="BD42" s="257">
        <v>22.658169999999998</v>
      </c>
      <c r="BE42" s="259">
        <v>32.006545205620043</v>
      </c>
      <c r="BF42" s="285">
        <v>0.40354855700522974</v>
      </c>
      <c r="BG42" s="285">
        <v>7.1318168611966826E-2</v>
      </c>
      <c r="BH42" s="285">
        <v>1.017047203981887E-2</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0</v>
      </c>
      <c r="AJ43" s="257">
        <v>0</v>
      </c>
      <c r="AK43" s="257">
        <v>0</v>
      </c>
      <c r="AL43" s="257">
        <v>0</v>
      </c>
      <c r="AM43" s="257">
        <v>0</v>
      </c>
      <c r="AN43" s="257">
        <v>0</v>
      </c>
      <c r="AO43" s="257">
        <v>0</v>
      </c>
      <c r="AP43" s="257">
        <v>0</v>
      </c>
      <c r="AQ43" s="257">
        <v>0</v>
      </c>
      <c r="AR43" s="257">
        <v>0</v>
      </c>
      <c r="AS43" s="257">
        <v>0</v>
      </c>
      <c r="AT43" s="257">
        <v>0</v>
      </c>
      <c r="AU43" s="257">
        <v>2.5999999999999998E-5</v>
      </c>
      <c r="AV43" s="257">
        <v>1.173E-3</v>
      </c>
      <c r="AW43" s="257">
        <v>2.836E-3</v>
      </c>
      <c r="AX43" s="257">
        <v>9.051E-3</v>
      </c>
      <c r="AY43" s="257">
        <v>8.5015000000000007E-2</v>
      </c>
      <c r="AZ43" s="257">
        <v>0.16358600000000001</v>
      </c>
      <c r="BA43" s="257">
        <v>0.16921600000000001</v>
      </c>
      <c r="BB43" s="257">
        <v>0.185782</v>
      </c>
      <c r="BC43" s="257">
        <v>0.174176</v>
      </c>
      <c r="BD43" s="257">
        <v>0.18013599999999999</v>
      </c>
      <c r="BE43" s="259">
        <v>0.19772000000000001</v>
      </c>
      <c r="BF43" s="285">
        <v>9.0595147720786251E-2</v>
      </c>
      <c r="BG43" s="285">
        <v>0</v>
      </c>
      <c r="BH43" s="285">
        <v>6.2827953432471388E-5</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5.0000000000000001E-3</v>
      </c>
      <c r="W44" s="257">
        <v>2.6000000000000002E-2</v>
      </c>
      <c r="X44" s="257">
        <v>2.1000000000000001E-2</v>
      </c>
      <c r="Y44" s="257">
        <v>2.7E-2</v>
      </c>
      <c r="Z44" s="257">
        <v>2.9000000000000001E-2</v>
      </c>
      <c r="AA44" s="257">
        <v>0.21299999999999999</v>
      </c>
      <c r="AB44" s="257">
        <v>0.20899999999999999</v>
      </c>
      <c r="AC44" s="257">
        <v>0.22700000000000001</v>
      </c>
      <c r="AD44" s="257">
        <v>0.24299999999999999</v>
      </c>
      <c r="AE44" s="257">
        <v>0.27</v>
      </c>
      <c r="AF44" s="257">
        <v>0.28899999999999998</v>
      </c>
      <c r="AG44" s="257">
        <v>0.30299999999999999</v>
      </c>
      <c r="AH44" s="257">
        <v>0.24099999999999999</v>
      </c>
      <c r="AI44" s="257">
        <v>0.27</v>
      </c>
      <c r="AJ44" s="257">
        <v>0.28727600000000003</v>
      </c>
      <c r="AK44" s="257">
        <v>0.29149900000000001</v>
      </c>
      <c r="AL44" s="257">
        <v>0.28905800000000004</v>
      </c>
      <c r="AM44" s="257">
        <v>0.29420300000000005</v>
      </c>
      <c r="AN44" s="257">
        <v>0.55599600000000005</v>
      </c>
      <c r="AO44" s="257">
        <v>0.62471900000000002</v>
      </c>
      <c r="AP44" s="257">
        <v>0.84623000000000004</v>
      </c>
      <c r="AQ44" s="257">
        <v>1.0310999999999999</v>
      </c>
      <c r="AR44" s="257">
        <v>1.2851000000000001</v>
      </c>
      <c r="AS44" s="257">
        <v>1.3174000000000001</v>
      </c>
      <c r="AT44" s="257">
        <v>1.2117</v>
      </c>
      <c r="AU44" s="257">
        <v>1.2311000000000001</v>
      </c>
      <c r="AV44" s="257">
        <v>1.6304999999999998</v>
      </c>
      <c r="AW44" s="257">
        <v>1.8829</v>
      </c>
      <c r="AX44" s="257">
        <v>2.2867999999999999</v>
      </c>
      <c r="AY44" s="257">
        <v>2.4866000000000001</v>
      </c>
      <c r="AZ44" s="257">
        <v>2.7843999999999998</v>
      </c>
      <c r="BA44" s="257">
        <v>2.3725420000000002</v>
      </c>
      <c r="BB44" s="257">
        <v>3.103961</v>
      </c>
      <c r="BC44" s="257">
        <v>4.1420440000000003</v>
      </c>
      <c r="BD44" s="257">
        <v>5.8848049989814761</v>
      </c>
      <c r="BE44" s="259">
        <v>10.285205880379094</v>
      </c>
      <c r="BF44" s="285">
        <v>0.73657836892803341</v>
      </c>
      <c r="BG44" s="285">
        <v>0.16446158618281137</v>
      </c>
      <c r="BH44" s="285">
        <v>3.2682502331369549E-3</v>
      </c>
    </row>
    <row r="45" spans="1:60" x14ac:dyDescent="0.15">
      <c r="A45" s="162" t="s">
        <v>155</v>
      </c>
      <c r="B45" s="257">
        <v>2.6000000000000002E-2</v>
      </c>
      <c r="C45" s="257">
        <v>3.7999999999999999E-2</v>
      </c>
      <c r="D45" s="257">
        <v>4.3999999999999997E-2</v>
      </c>
      <c r="E45" s="257">
        <v>4.7E-2</v>
      </c>
      <c r="F45" s="257">
        <v>8.4000000000000005E-2</v>
      </c>
      <c r="G45" s="257">
        <v>5.9000000000000004E-2</v>
      </c>
      <c r="H45" s="257">
        <v>0.10100000000000001</v>
      </c>
      <c r="I45" s="257">
        <v>0.185</v>
      </c>
      <c r="J45" s="257">
        <v>0.223</v>
      </c>
      <c r="K45" s="257">
        <v>0.23500000000000001</v>
      </c>
      <c r="L45" s="257">
        <v>0.21099999999999999</v>
      </c>
      <c r="M45" s="257">
        <v>0.183</v>
      </c>
      <c r="N45" s="257">
        <v>0.26500000000000001</v>
      </c>
      <c r="O45" s="257">
        <v>0.26200000000000001</v>
      </c>
      <c r="P45" s="257">
        <v>0.24</v>
      </c>
      <c r="Q45" s="257">
        <v>0.248</v>
      </c>
      <c r="R45" s="257">
        <v>0.26900000000000002</v>
      </c>
      <c r="S45" s="257">
        <v>0.26900000000000002</v>
      </c>
      <c r="T45" s="257">
        <v>0.36199999999999999</v>
      </c>
      <c r="U45" s="257">
        <v>0.34500000000000003</v>
      </c>
      <c r="V45" s="257">
        <v>0.39700000000000002</v>
      </c>
      <c r="W45" s="257">
        <v>0.36799999999999999</v>
      </c>
      <c r="X45" s="257">
        <v>0.193</v>
      </c>
      <c r="Y45" s="257">
        <v>9.4E-2</v>
      </c>
      <c r="Z45" s="257">
        <v>0.10300000000000001</v>
      </c>
      <c r="AA45" s="257">
        <v>5.5E-2</v>
      </c>
      <c r="AB45" s="257">
        <v>8.3000000000000004E-2</v>
      </c>
      <c r="AC45" s="257">
        <v>0.111</v>
      </c>
      <c r="AD45" s="257">
        <v>6.0999999999999999E-2</v>
      </c>
      <c r="AE45" s="257">
        <v>5.1000000000000004E-2</v>
      </c>
      <c r="AF45" s="257">
        <v>6.8000000000000005E-2</v>
      </c>
      <c r="AG45" s="257">
        <v>0.13300000000000001</v>
      </c>
      <c r="AH45" s="257">
        <v>0.17100000000000001</v>
      </c>
      <c r="AI45" s="257">
        <v>0.224</v>
      </c>
      <c r="AJ45" s="257">
        <v>0.19700000000000001</v>
      </c>
      <c r="AK45" s="257">
        <v>0.22600000000000001</v>
      </c>
      <c r="AL45" s="257">
        <v>0.45800000000000002</v>
      </c>
      <c r="AM45" s="257">
        <v>0.48799999999999999</v>
      </c>
      <c r="AN45" s="257">
        <v>0.57899999999999996</v>
      </c>
      <c r="AO45" s="257">
        <v>0.99240000000000006</v>
      </c>
      <c r="AP45" s="257">
        <v>1.6457999999999999</v>
      </c>
      <c r="AQ45" s="257">
        <v>2.2488000000000001</v>
      </c>
      <c r="AR45" s="257">
        <v>3.0774999999999997</v>
      </c>
      <c r="AS45" s="257">
        <v>4.4539999999999997</v>
      </c>
      <c r="AT45" s="257">
        <v>6.3033000000000001</v>
      </c>
      <c r="AU45" s="257">
        <v>7.9684999999999988</v>
      </c>
      <c r="AV45" s="257">
        <v>10.806000000000001</v>
      </c>
      <c r="AW45" s="257">
        <v>14.842400000000001</v>
      </c>
      <c r="AX45" s="257">
        <v>14.627600000000001</v>
      </c>
      <c r="AY45" s="257">
        <v>17.661999999999999</v>
      </c>
      <c r="AZ45" s="257">
        <v>20.654000000000003</v>
      </c>
      <c r="BA45" s="257">
        <v>20.669</v>
      </c>
      <c r="BB45" s="257">
        <v>21.562000000000001</v>
      </c>
      <c r="BC45" s="257">
        <v>19.646999999999998</v>
      </c>
      <c r="BD45" s="257">
        <v>23.500416000000001</v>
      </c>
      <c r="BE45" s="259">
        <v>25.614000000000001</v>
      </c>
      <c r="BF45" s="285">
        <v>8.296726454463621E-2</v>
      </c>
      <c r="BG45" s="285">
        <v>0.13407617511958425</v>
      </c>
      <c r="BH45" s="285">
        <v>8.1391624480038564E-3</v>
      </c>
    </row>
    <row r="46" spans="1:60" x14ac:dyDescent="0.15">
      <c r="A46" s="162" t="s">
        <v>154</v>
      </c>
      <c r="B46" s="257">
        <v>0.20700000000000002</v>
      </c>
      <c r="C46" s="257">
        <v>0.2</v>
      </c>
      <c r="D46" s="257">
        <v>0.192</v>
      </c>
      <c r="E46" s="257">
        <v>0.22800000000000001</v>
      </c>
      <c r="F46" s="257">
        <v>0.28000000000000003</v>
      </c>
      <c r="G46" s="257">
        <v>0.186</v>
      </c>
      <c r="H46" s="257">
        <v>0.14300000000000002</v>
      </c>
      <c r="I46" s="257">
        <v>0.113</v>
      </c>
      <c r="J46" s="257">
        <v>0.2</v>
      </c>
      <c r="K46" s="257">
        <v>0.18</v>
      </c>
      <c r="L46" s="257">
        <v>0.23600000000000002</v>
      </c>
      <c r="M46" s="257">
        <v>0.23</v>
      </c>
      <c r="N46" s="257">
        <v>0.23400000000000001</v>
      </c>
      <c r="O46" s="257">
        <v>0.23200000000000001</v>
      </c>
      <c r="P46" s="257">
        <v>0.25800000000000001</v>
      </c>
      <c r="Q46" s="257">
        <v>0.32</v>
      </c>
      <c r="R46" s="257">
        <v>0.311</v>
      </c>
      <c r="S46" s="257">
        <v>0.35299999999999998</v>
      </c>
      <c r="T46" s="257">
        <v>0.40500000000000003</v>
      </c>
      <c r="U46" s="257">
        <v>0.373</v>
      </c>
      <c r="V46" s="257">
        <v>0.54800000000000004</v>
      </c>
      <c r="W46" s="257">
        <v>0.60599999999999998</v>
      </c>
      <c r="X46" s="257">
        <v>0.61399999999999999</v>
      </c>
      <c r="Y46" s="257">
        <v>0.65300000000000002</v>
      </c>
      <c r="Z46" s="257">
        <v>0.66301010101010105</v>
      </c>
      <c r="AA46" s="257">
        <v>0.693959595959596</v>
      </c>
      <c r="AB46" s="257">
        <v>0.81395959595959599</v>
      </c>
      <c r="AC46" s="257">
        <v>0.89083838383838387</v>
      </c>
      <c r="AD46" s="257">
        <v>0.91555555555555557</v>
      </c>
      <c r="AE46" s="257">
        <v>0.9840000000000001</v>
      </c>
      <c r="AF46" s="257">
        <v>1.046</v>
      </c>
      <c r="AG46" s="257">
        <v>1.0299999999999998</v>
      </c>
      <c r="AH46" s="257">
        <v>1.1259999999999999</v>
      </c>
      <c r="AI46" s="257">
        <v>1.1694</v>
      </c>
      <c r="AJ46" s="257">
        <v>1.3622000000000001</v>
      </c>
      <c r="AK46" s="257">
        <v>1.5454000000000001</v>
      </c>
      <c r="AL46" s="257">
        <v>1.7076</v>
      </c>
      <c r="AM46" s="257">
        <v>1.9328000000000001</v>
      </c>
      <c r="AN46" s="257">
        <v>1.9826000000000001</v>
      </c>
      <c r="AO46" s="257">
        <v>2.4499</v>
      </c>
      <c r="AP46" s="257">
        <v>3.4988000000000001</v>
      </c>
      <c r="AQ46" s="257">
        <v>4.7190000000000003</v>
      </c>
      <c r="AR46" s="257">
        <v>6.1439999999999992</v>
      </c>
      <c r="AS46" s="257">
        <v>7.8420000000000005</v>
      </c>
      <c r="AT46" s="257">
        <v>10.007999999999999</v>
      </c>
      <c r="AU46" s="257">
        <v>12.207999999999998</v>
      </c>
      <c r="AV46" s="257">
        <v>12.577000000000002</v>
      </c>
      <c r="AW46" s="257">
        <v>13.750000000000002</v>
      </c>
      <c r="AX46" s="257">
        <v>15.741324431000002</v>
      </c>
      <c r="AY46" s="257">
        <v>15.993080998</v>
      </c>
      <c r="AZ46" s="257">
        <v>15.711360169999999</v>
      </c>
      <c r="BA46" s="257">
        <v>16.538</v>
      </c>
      <c r="BB46" s="257">
        <v>16.677</v>
      </c>
      <c r="BC46" s="257">
        <v>17.007999999999999</v>
      </c>
      <c r="BD46" s="257">
        <v>18.587</v>
      </c>
      <c r="BE46" s="259">
        <v>18.093</v>
      </c>
      <c r="BF46" s="285">
        <v>-3.2803406252257195E-2</v>
      </c>
      <c r="BG46" s="285">
        <v>5.7736935144480084E-2</v>
      </c>
      <c r="BH46" s="285">
        <v>5.7492725139272971E-3</v>
      </c>
    </row>
    <row r="47" spans="1:60" x14ac:dyDescent="0.15">
      <c r="A47" s="162" t="s">
        <v>153</v>
      </c>
      <c r="B47" s="257">
        <v>0</v>
      </c>
      <c r="C47" s="257">
        <v>0</v>
      </c>
      <c r="D47" s="257">
        <v>0</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57">
        <v>0</v>
      </c>
      <c r="W47" s="257">
        <v>0</v>
      </c>
      <c r="X47" s="257">
        <v>0</v>
      </c>
      <c r="Y47" s="257">
        <v>0</v>
      </c>
      <c r="Z47" s="257">
        <v>0</v>
      </c>
      <c r="AA47" s="257">
        <v>2.0627325890483785E-3</v>
      </c>
      <c r="AB47" s="257">
        <v>0</v>
      </c>
      <c r="AC47" s="257">
        <v>2E-3</v>
      </c>
      <c r="AD47" s="257">
        <v>1E-3</v>
      </c>
      <c r="AE47" s="257">
        <v>0</v>
      </c>
      <c r="AF47" s="257">
        <v>0</v>
      </c>
      <c r="AG47" s="257">
        <v>0</v>
      </c>
      <c r="AH47" s="257">
        <v>1.0999999999999999E-2</v>
      </c>
      <c r="AI47" s="257">
        <v>1.0999999999999999E-2</v>
      </c>
      <c r="AJ47" s="257">
        <v>0</v>
      </c>
      <c r="AK47" s="257">
        <v>0</v>
      </c>
      <c r="AL47" s="257">
        <v>0</v>
      </c>
      <c r="AM47" s="257">
        <v>3.0000000000000001E-3</v>
      </c>
      <c r="AN47" s="257">
        <v>3.0000000000000001E-3</v>
      </c>
      <c r="AO47" s="257">
        <v>4.0000000000000001E-3</v>
      </c>
      <c r="AP47" s="257">
        <v>6.0000000000000001E-3</v>
      </c>
      <c r="AQ47" s="257">
        <v>5.0000000000000001E-3</v>
      </c>
      <c r="AR47" s="257">
        <v>3.8000000000000006E-2</v>
      </c>
      <c r="AS47" s="257">
        <v>2.9000000000000001E-2</v>
      </c>
      <c r="AT47" s="257">
        <v>2.0010101010101013E-2</v>
      </c>
      <c r="AU47" s="257">
        <v>0.41902020202020202</v>
      </c>
      <c r="AV47" s="257">
        <v>1.5859999999999999</v>
      </c>
      <c r="AW47" s="257">
        <v>2.8600000000000003</v>
      </c>
      <c r="AX47" s="257">
        <v>5.1920000000000002</v>
      </c>
      <c r="AY47" s="257">
        <v>6.5239000000000003</v>
      </c>
      <c r="AZ47" s="257">
        <v>9.5689999999999991</v>
      </c>
      <c r="BA47" s="257">
        <v>8.9409999999999989</v>
      </c>
      <c r="BB47" s="257">
        <v>9.7881680000000006</v>
      </c>
      <c r="BC47" s="257">
        <v>8.5301299999999998</v>
      </c>
      <c r="BD47" s="257">
        <v>9.0551440000000003</v>
      </c>
      <c r="BE47" s="259">
        <v>9.2330692016637332</v>
      </c>
      <c r="BF47" s="285">
        <v>1.3127732706218254E-2</v>
      </c>
      <c r="BG47" s="285">
        <v>0.83255103218511106</v>
      </c>
      <c r="BH47" s="285">
        <v>2.9339209075506514E-3</v>
      </c>
    </row>
    <row r="48" spans="1:60" x14ac:dyDescent="0.15">
      <c r="A48" s="162" t="s">
        <v>152</v>
      </c>
      <c r="B48" s="257">
        <v>0</v>
      </c>
      <c r="C48" s="257">
        <v>0</v>
      </c>
      <c r="D48" s="257">
        <v>0</v>
      </c>
      <c r="E48" s="257">
        <v>0</v>
      </c>
      <c r="F48" s="257">
        <v>0</v>
      </c>
      <c r="G48" s="257">
        <v>0</v>
      </c>
      <c r="H48" s="257">
        <v>0</v>
      </c>
      <c r="I48" s="257">
        <v>0</v>
      </c>
      <c r="J48" s="257">
        <v>0</v>
      </c>
      <c r="K48" s="257">
        <v>0</v>
      </c>
      <c r="L48" s="257">
        <v>0</v>
      </c>
      <c r="M48" s="257">
        <v>0</v>
      </c>
      <c r="N48" s="257">
        <v>0</v>
      </c>
      <c r="O48" s="257">
        <v>0</v>
      </c>
      <c r="P48" s="257">
        <v>0</v>
      </c>
      <c r="Q48" s="257">
        <v>0</v>
      </c>
      <c r="R48" s="257">
        <v>0</v>
      </c>
      <c r="S48" s="257">
        <v>0</v>
      </c>
      <c r="T48" s="257">
        <v>0</v>
      </c>
      <c r="U48" s="257">
        <v>0</v>
      </c>
      <c r="V48" s="257">
        <v>0</v>
      </c>
      <c r="W48" s="257">
        <v>0</v>
      </c>
      <c r="X48" s="257">
        <v>0</v>
      </c>
      <c r="Y48" s="257">
        <v>0</v>
      </c>
      <c r="Z48" s="257">
        <v>0</v>
      </c>
      <c r="AA48" s="257">
        <v>0</v>
      </c>
      <c r="AB48" s="257">
        <v>0</v>
      </c>
      <c r="AC48" s="257">
        <v>0</v>
      </c>
      <c r="AD48" s="257">
        <v>0</v>
      </c>
      <c r="AE48" s="257">
        <v>0</v>
      </c>
      <c r="AF48" s="257">
        <v>0</v>
      </c>
      <c r="AG48" s="257">
        <v>0</v>
      </c>
      <c r="AH48" s="257">
        <v>0</v>
      </c>
      <c r="AI48" s="257">
        <v>0</v>
      </c>
      <c r="AJ48" s="257">
        <v>0</v>
      </c>
      <c r="AK48" s="257">
        <v>0</v>
      </c>
      <c r="AL48" s="257">
        <v>0.154</v>
      </c>
      <c r="AM48" s="257">
        <v>0.152</v>
      </c>
      <c r="AN48" s="257">
        <v>0.10100000000000001</v>
      </c>
      <c r="AO48" s="257">
        <v>2.6000000000000002E-2</v>
      </c>
      <c r="AP48" s="257">
        <v>3.9E-2</v>
      </c>
      <c r="AQ48" s="257">
        <v>0.40400000000000003</v>
      </c>
      <c r="AR48" s="257">
        <v>0.48300000000000004</v>
      </c>
      <c r="AS48" s="257">
        <v>0.52400000000000002</v>
      </c>
      <c r="AT48" s="257">
        <v>0.54300000000000004</v>
      </c>
      <c r="AU48" s="257">
        <v>0.68500000000000005</v>
      </c>
      <c r="AV48" s="257">
        <v>1.2210000000000001</v>
      </c>
      <c r="AW48" s="257">
        <v>1.371</v>
      </c>
      <c r="AX48" s="257">
        <v>1.5049999999999999</v>
      </c>
      <c r="AY48" s="257">
        <v>2.02</v>
      </c>
      <c r="AZ48" s="257">
        <v>2.1740000000000004</v>
      </c>
      <c r="BA48" s="257">
        <v>2.2700164383561643</v>
      </c>
      <c r="BB48" s="257">
        <v>2.2080000000000002</v>
      </c>
      <c r="BC48" s="257">
        <v>2.2160000000000002</v>
      </c>
      <c r="BD48" s="257">
        <v>2.2880000000000003</v>
      </c>
      <c r="BE48" s="259">
        <v>2.3006064259633421</v>
      </c>
      <c r="BF48" s="285">
        <v>-9.2111035508724015E-4</v>
      </c>
      <c r="BG48" s="285">
        <v>0.14804018127888074</v>
      </c>
      <c r="BH48" s="285">
        <v>7.3104589013184978E-4</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0</v>
      </c>
      <c r="AB49" s="257">
        <v>0</v>
      </c>
      <c r="AC49" s="257">
        <v>0</v>
      </c>
      <c r="AD49" s="257">
        <v>0</v>
      </c>
      <c r="AE49" s="257">
        <v>0</v>
      </c>
      <c r="AF49" s="257">
        <v>0</v>
      </c>
      <c r="AG49" s="257">
        <v>0</v>
      </c>
      <c r="AH49" s="257">
        <v>0</v>
      </c>
      <c r="AI49" s="257">
        <v>0</v>
      </c>
      <c r="AJ49" s="257">
        <v>3.1E-2</v>
      </c>
      <c r="AK49" s="257">
        <v>7.0000000000000007E-2</v>
      </c>
      <c r="AL49" s="257">
        <v>7.2000000000000008E-2</v>
      </c>
      <c r="AM49" s="257">
        <v>0.10200000000000001</v>
      </c>
      <c r="AN49" s="257">
        <v>0.122</v>
      </c>
      <c r="AO49" s="257">
        <v>0.121</v>
      </c>
      <c r="AP49" s="257">
        <v>0.11</v>
      </c>
      <c r="AQ49" s="257">
        <v>9.9000000000000005E-2</v>
      </c>
      <c r="AR49" s="257">
        <v>0.10400000000000001</v>
      </c>
      <c r="AS49" s="257">
        <v>0.29199999999999998</v>
      </c>
      <c r="AT49" s="257">
        <v>0.19700000000000001</v>
      </c>
      <c r="AU49" s="257">
        <v>0.23400000000000001</v>
      </c>
      <c r="AV49" s="257">
        <v>0.318</v>
      </c>
      <c r="AW49" s="257">
        <v>0.43000000000000005</v>
      </c>
      <c r="AX49" s="257">
        <v>0.48</v>
      </c>
      <c r="AY49" s="257">
        <v>0.52</v>
      </c>
      <c r="AZ49" s="257">
        <v>0.54700000000000004</v>
      </c>
      <c r="BA49" s="257">
        <v>0.55601643835616443</v>
      </c>
      <c r="BB49" s="257">
        <v>0.58347199999999999</v>
      </c>
      <c r="BC49" s="257">
        <v>0.53369899999999992</v>
      </c>
      <c r="BD49" s="257">
        <v>0.56540099999999993</v>
      </c>
      <c r="BE49" s="259">
        <v>0.53504980344827568</v>
      </c>
      <c r="BF49" s="285">
        <v>-5.9733180779242279E-2</v>
      </c>
      <c r="BG49" s="285">
        <v>0.10479195768989169</v>
      </c>
      <c r="BH49" s="285">
        <v>1.7001863309276373E-4</v>
      </c>
    </row>
    <row r="50" spans="1:60" x14ac:dyDescent="0.15">
      <c r="A50" s="162" t="s">
        <v>150</v>
      </c>
      <c r="B50" s="257">
        <v>0</v>
      </c>
      <c r="C50" s="257">
        <v>0</v>
      </c>
      <c r="D50" s="257">
        <v>0</v>
      </c>
      <c r="E50" s="257">
        <v>0</v>
      </c>
      <c r="F50" s="257">
        <v>0</v>
      </c>
      <c r="G50" s="257">
        <v>4.7E-2</v>
      </c>
      <c r="H50" s="257">
        <v>5.2000000000000005E-2</v>
      </c>
      <c r="I50" s="257">
        <v>6.0999999999999999E-2</v>
      </c>
      <c r="J50" s="257">
        <v>5.6000000000000001E-2</v>
      </c>
      <c r="K50" s="257">
        <v>5.1000000000000004E-2</v>
      </c>
      <c r="L50" s="257">
        <v>0.113</v>
      </c>
      <c r="M50" s="257">
        <v>0.187</v>
      </c>
      <c r="N50" s="257">
        <v>0.309</v>
      </c>
      <c r="O50" s="257">
        <v>0.316</v>
      </c>
      <c r="P50" s="257">
        <v>0.251</v>
      </c>
      <c r="Q50" s="257">
        <v>0.36199999999999999</v>
      </c>
      <c r="R50" s="257">
        <v>0.42399999999999999</v>
      </c>
      <c r="S50" s="257">
        <v>0.48699999999999999</v>
      </c>
      <c r="T50" s="257">
        <v>0.56000000000000005</v>
      </c>
      <c r="U50" s="257">
        <v>0.55000000000000004</v>
      </c>
      <c r="V50" s="257">
        <v>0.61099999999999999</v>
      </c>
      <c r="W50" s="257">
        <v>0.53800000000000003</v>
      </c>
      <c r="X50" s="257">
        <v>0.56300000000000006</v>
      </c>
      <c r="Y50" s="257">
        <v>0.67300000000000004</v>
      </c>
      <c r="Z50" s="257">
        <v>0.59706060606060618</v>
      </c>
      <c r="AA50" s="257">
        <v>0.56200000000000006</v>
      </c>
      <c r="AB50" s="257">
        <v>0.56400000000000006</v>
      </c>
      <c r="AC50" s="257">
        <v>0.68600000000000005</v>
      </c>
      <c r="AD50" s="257">
        <v>0.70399999999999996</v>
      </c>
      <c r="AE50" s="257">
        <v>0.82400000000000007</v>
      </c>
      <c r="AF50" s="257">
        <v>1.296</v>
      </c>
      <c r="AG50" s="257">
        <v>1.4590000000000001</v>
      </c>
      <c r="AH50" s="257">
        <v>2.218</v>
      </c>
      <c r="AI50" s="257">
        <v>2.8980000000000001</v>
      </c>
      <c r="AJ50" s="257">
        <v>4.4850000000000003</v>
      </c>
      <c r="AK50" s="257">
        <v>6.2380000000000004</v>
      </c>
      <c r="AL50" s="257">
        <v>8.4139999999999997</v>
      </c>
      <c r="AM50" s="257">
        <v>11.958</v>
      </c>
      <c r="AN50" s="257">
        <v>15.3</v>
      </c>
      <c r="AO50" s="257">
        <v>19.086000000000002</v>
      </c>
      <c r="AP50" s="257">
        <v>23.87</v>
      </c>
      <c r="AQ50" s="257">
        <v>26.19</v>
      </c>
      <c r="AR50" s="257">
        <v>30.974</v>
      </c>
      <c r="AS50" s="257">
        <v>38.778999999999996</v>
      </c>
      <c r="AT50" s="257">
        <v>47.362646939000953</v>
      </c>
      <c r="AU50" s="257">
        <v>54.563429903877925</v>
      </c>
      <c r="AV50" s="257">
        <v>55.627536283602367</v>
      </c>
      <c r="AW50" s="257">
        <v>66.414918913613505</v>
      </c>
      <c r="AX50" s="257">
        <v>74.168439870228994</v>
      </c>
      <c r="AY50" s="257">
        <v>71.100083582233083</v>
      </c>
      <c r="AZ50" s="257">
        <v>68.947597026619036</v>
      </c>
      <c r="BA50" s="257">
        <v>68.220381042067132</v>
      </c>
      <c r="BB50" s="257">
        <v>69.52567117000001</v>
      </c>
      <c r="BC50" s="257">
        <v>69.815546925000007</v>
      </c>
      <c r="BD50" s="257">
        <v>73.834421819999989</v>
      </c>
      <c r="BE50" s="259">
        <v>80.520709827390164</v>
      </c>
      <c r="BF50" s="285">
        <v>8.3583018917307683E-2</v>
      </c>
      <c r="BG50" s="285">
        <v>3.9378576099573515E-2</v>
      </c>
      <c r="BH50" s="285">
        <v>2.5586442481209847E-2</v>
      </c>
    </row>
    <row r="51" spans="1:60" x14ac:dyDescent="0.15">
      <c r="A51" s="162" t="s">
        <v>149</v>
      </c>
      <c r="B51" s="257">
        <v>0</v>
      </c>
      <c r="C51" s="257">
        <v>0</v>
      </c>
      <c r="D51" s="257">
        <v>0</v>
      </c>
      <c r="E51" s="257">
        <v>0</v>
      </c>
      <c r="F51" s="257">
        <v>0</v>
      </c>
      <c r="G51" s="257">
        <v>0.13</v>
      </c>
      <c r="H51" s="257">
        <v>0.16</v>
      </c>
      <c r="I51" s="257">
        <v>0.22600000000000001</v>
      </c>
      <c r="J51" s="257">
        <v>0.39900000000000002</v>
      </c>
      <c r="K51" s="257">
        <v>0.35699999999999998</v>
      </c>
      <c r="L51" s="257">
        <v>0.31</v>
      </c>
      <c r="M51" s="257">
        <v>0.35399999999999998</v>
      </c>
      <c r="N51" s="257">
        <v>0.36</v>
      </c>
      <c r="O51" s="257">
        <v>0.27600000000000002</v>
      </c>
      <c r="P51" s="257">
        <v>0.34700000000000003</v>
      </c>
      <c r="Q51" s="257">
        <v>0.72099999999999997</v>
      </c>
      <c r="R51" s="257">
        <v>0.92100000000000004</v>
      </c>
      <c r="S51" s="257">
        <v>1.002</v>
      </c>
      <c r="T51" s="257">
        <v>1.45</v>
      </c>
      <c r="U51" s="257">
        <v>1.853</v>
      </c>
      <c r="V51" s="257">
        <v>1.8080000000000001</v>
      </c>
      <c r="W51" s="257">
        <v>1.986</v>
      </c>
      <c r="X51" s="257">
        <v>1.9650000000000001</v>
      </c>
      <c r="Y51" s="257">
        <v>2.0459999999999998</v>
      </c>
      <c r="Z51" s="257">
        <v>2.194</v>
      </c>
      <c r="AA51" s="257">
        <v>1.9490000000000001</v>
      </c>
      <c r="AB51" s="257">
        <v>1.873</v>
      </c>
      <c r="AC51" s="257">
        <v>2.0410000000000004</v>
      </c>
      <c r="AD51" s="257">
        <v>2.2240000000000002</v>
      </c>
      <c r="AE51" s="257">
        <v>2.3050000000000002</v>
      </c>
      <c r="AF51" s="257">
        <v>2.46</v>
      </c>
      <c r="AG51" s="257">
        <v>2.2629999999999999</v>
      </c>
      <c r="AH51" s="257">
        <v>2.9770000000000003</v>
      </c>
      <c r="AI51" s="257">
        <v>3.089</v>
      </c>
      <c r="AJ51" s="257">
        <v>3.056</v>
      </c>
      <c r="AK51" s="257">
        <v>4.556</v>
      </c>
      <c r="AL51" s="257">
        <v>4.2610000000000001</v>
      </c>
      <c r="AM51" s="257">
        <v>4.7849999999999993</v>
      </c>
      <c r="AN51" s="257">
        <v>5.1909999999999998</v>
      </c>
      <c r="AO51" s="257">
        <v>8.0530000000000008</v>
      </c>
      <c r="AP51" s="257">
        <v>8.4420000000000002</v>
      </c>
      <c r="AQ51" s="257">
        <v>9.3480000000000008</v>
      </c>
      <c r="AR51" s="257">
        <v>11.269</v>
      </c>
      <c r="AS51" s="257">
        <v>12.337</v>
      </c>
      <c r="AT51" s="257">
        <v>13.952</v>
      </c>
      <c r="AU51" s="257">
        <v>15.702999999999999</v>
      </c>
      <c r="AV51" s="257">
        <v>17.626999999999999</v>
      </c>
      <c r="AW51" s="257">
        <v>19.378</v>
      </c>
      <c r="AX51" s="257">
        <v>21.327000000000002</v>
      </c>
      <c r="AY51" s="257">
        <v>21.977</v>
      </c>
      <c r="AZ51" s="257">
        <v>27.130000000000003</v>
      </c>
      <c r="BA51" s="257">
        <v>27.110078000000001</v>
      </c>
      <c r="BB51" s="257">
        <v>29.915000000000003</v>
      </c>
      <c r="BC51" s="257">
        <v>28.927000000000003</v>
      </c>
      <c r="BD51" s="257">
        <v>33.545999999999999</v>
      </c>
      <c r="BE51" s="259">
        <v>40.119145807957828</v>
      </c>
      <c r="BF51" s="285">
        <v>0.18829538154759784</v>
      </c>
      <c r="BG51" s="285">
        <v>8.5405197890702444E-2</v>
      </c>
      <c r="BH51" s="285">
        <v>1.2748350316472307E-2</v>
      </c>
    </row>
    <row r="52" spans="1:60" x14ac:dyDescent="0.15">
      <c r="A52" s="162" t="s">
        <v>148</v>
      </c>
      <c r="B52" s="257">
        <v>0</v>
      </c>
      <c r="C52" s="257">
        <v>0</v>
      </c>
      <c r="D52" s="257">
        <v>0</v>
      </c>
      <c r="E52" s="257">
        <v>0</v>
      </c>
      <c r="F52" s="257">
        <v>0</v>
      </c>
      <c r="G52" s="257">
        <v>0</v>
      </c>
      <c r="H52" s="257">
        <v>0</v>
      </c>
      <c r="I52" s="257">
        <v>0</v>
      </c>
      <c r="J52" s="257">
        <v>0</v>
      </c>
      <c r="K52" s="257">
        <v>0</v>
      </c>
      <c r="L52" s="257">
        <v>0</v>
      </c>
      <c r="M52" s="257">
        <v>0</v>
      </c>
      <c r="N52" s="257">
        <v>0</v>
      </c>
      <c r="O52" s="257">
        <v>9.8000000000000004E-2</v>
      </c>
      <c r="P52" s="257">
        <v>0.28700000000000003</v>
      </c>
      <c r="Q52" s="257">
        <v>0.17300000000000001</v>
      </c>
      <c r="R52" s="257">
        <v>0.436</v>
      </c>
      <c r="S52" s="257">
        <v>0.39</v>
      </c>
      <c r="T52" s="257">
        <v>0.39600000000000002</v>
      </c>
      <c r="U52" s="257">
        <v>0.36899999999999999</v>
      </c>
      <c r="V52" s="257">
        <v>0.36499999999999999</v>
      </c>
      <c r="W52" s="257">
        <v>0.45800000000000002</v>
      </c>
      <c r="X52" s="257">
        <v>0.51100000000000001</v>
      </c>
      <c r="Y52" s="257">
        <v>0.51300000000000001</v>
      </c>
      <c r="Z52" s="257">
        <v>0.52900000000000003</v>
      </c>
      <c r="AA52" s="257">
        <v>0.439</v>
      </c>
      <c r="AB52" s="257">
        <v>0.438</v>
      </c>
      <c r="AC52" s="257">
        <v>0.48799999999999999</v>
      </c>
      <c r="AD52" s="257">
        <v>0.495</v>
      </c>
      <c r="AE52" s="257">
        <v>0.55500000000000005</v>
      </c>
      <c r="AF52" s="257">
        <v>0.58000000000000007</v>
      </c>
      <c r="AG52" s="257">
        <v>0.622</v>
      </c>
      <c r="AH52" s="257">
        <v>0.66700000000000004</v>
      </c>
      <c r="AI52" s="257">
        <v>0.70000000000000007</v>
      </c>
      <c r="AJ52" s="257">
        <v>0.76200000000000001</v>
      </c>
      <c r="AK52" s="257">
        <v>0.84699999999999998</v>
      </c>
      <c r="AL52" s="257">
        <v>0.89300000000000002</v>
      </c>
      <c r="AM52" s="257">
        <v>0.92900000000000005</v>
      </c>
      <c r="AN52" s="257">
        <v>0.95300000000000007</v>
      </c>
      <c r="AO52" s="257">
        <v>0.99399999999999999</v>
      </c>
      <c r="AP52" s="257">
        <v>1.0449999999999999</v>
      </c>
      <c r="AQ52" s="257">
        <v>1.1739999999999999</v>
      </c>
      <c r="AR52" s="257">
        <v>1.224</v>
      </c>
      <c r="AS52" s="257">
        <v>1.2850000000000001</v>
      </c>
      <c r="AT52" s="257">
        <v>1.306</v>
      </c>
      <c r="AU52" s="257">
        <v>1.403</v>
      </c>
      <c r="AV52" s="257">
        <v>1.623</v>
      </c>
      <c r="AW52" s="257">
        <v>1.9140000000000001</v>
      </c>
      <c r="AX52" s="257">
        <v>2.1970000000000001</v>
      </c>
      <c r="AY52" s="257">
        <v>2.6139999999999999</v>
      </c>
      <c r="AZ52" s="257">
        <v>2.83</v>
      </c>
      <c r="BA52" s="257">
        <v>3.1669999999999998</v>
      </c>
      <c r="BB52" s="257">
        <v>3.6539999999999999</v>
      </c>
      <c r="BC52" s="257">
        <v>3.8780000000000001</v>
      </c>
      <c r="BD52" s="257">
        <v>4.1859999999999999</v>
      </c>
      <c r="BE52" s="259">
        <v>4.7342811888562206</v>
      </c>
      <c r="BF52" s="285">
        <v>0.12374636272620654</v>
      </c>
      <c r="BG52" s="285">
        <v>0.11706147508532583</v>
      </c>
      <c r="BH52" s="285">
        <v>1.5043758753271494E-3</v>
      </c>
    </row>
    <row r="53" spans="1:60" x14ac:dyDescent="0.15">
      <c r="A53" s="162" t="s">
        <v>147</v>
      </c>
      <c r="B53" s="257">
        <v>0.1</v>
      </c>
      <c r="C53" s="257">
        <v>0.122</v>
      </c>
      <c r="D53" s="257">
        <v>0.17300000000000001</v>
      </c>
      <c r="E53" s="257">
        <v>0.17899999999999999</v>
      </c>
      <c r="F53" s="257">
        <v>0.17799999999999999</v>
      </c>
      <c r="G53" s="257">
        <v>0.16600000000000001</v>
      </c>
      <c r="H53" s="257">
        <v>0.16200000000000001</v>
      </c>
      <c r="I53" s="257">
        <v>0.17500000000000002</v>
      </c>
      <c r="J53" s="257">
        <v>0.19700000000000001</v>
      </c>
      <c r="K53" s="257">
        <v>0.20700000000000002</v>
      </c>
      <c r="L53" s="257">
        <v>0.22</v>
      </c>
      <c r="M53" s="257">
        <v>0.161</v>
      </c>
      <c r="N53" s="257">
        <v>0.218</v>
      </c>
      <c r="O53" s="257">
        <v>0.13700000000000001</v>
      </c>
      <c r="P53" s="257">
        <v>0.14499999999999999</v>
      </c>
      <c r="Q53" s="257">
        <v>0.13600000000000001</v>
      </c>
      <c r="R53" s="257">
        <v>0.11</v>
      </c>
      <c r="S53" s="257">
        <v>0</v>
      </c>
      <c r="T53" s="257">
        <v>0</v>
      </c>
      <c r="U53" s="257">
        <v>2.2100000000000002E-2</v>
      </c>
      <c r="V53" s="257">
        <v>6.0000000000000001E-3</v>
      </c>
      <c r="W53" s="257">
        <v>4.36E-2</v>
      </c>
      <c r="X53" s="257">
        <v>5.79E-2</v>
      </c>
      <c r="Y53" s="257">
        <v>6.8400000000000002E-2</v>
      </c>
      <c r="Z53" s="257">
        <v>6.2600000000000003E-2</v>
      </c>
      <c r="AA53" s="257">
        <v>8.0099999999999991E-2</v>
      </c>
      <c r="AB53" s="257">
        <v>0.1197</v>
      </c>
      <c r="AC53" s="257">
        <v>0.1167</v>
      </c>
      <c r="AD53" s="257">
        <v>0.13400000000000001</v>
      </c>
      <c r="AE53" s="257">
        <v>0.13</v>
      </c>
      <c r="AF53" s="257">
        <v>0.30830000000000002</v>
      </c>
      <c r="AG53" s="257">
        <v>0.2591</v>
      </c>
      <c r="AH53" s="257">
        <v>0.37679999999999997</v>
      </c>
      <c r="AI53" s="257">
        <v>0.33150000000000002</v>
      </c>
      <c r="AJ53" s="257">
        <v>0.2344</v>
      </c>
      <c r="AK53" s="257">
        <v>0.27490000000000003</v>
      </c>
      <c r="AL53" s="257">
        <v>0.33599999999999997</v>
      </c>
      <c r="AM53" s="257">
        <v>0.28260000000000002</v>
      </c>
      <c r="AN53" s="257">
        <v>0.22899999999999998</v>
      </c>
      <c r="AO53" s="257">
        <v>0.22689999999999999</v>
      </c>
      <c r="AP53" s="257">
        <v>0.18740000000000001</v>
      </c>
      <c r="AQ53" s="257">
        <v>0.27834999999999999</v>
      </c>
      <c r="AR53" s="257">
        <v>0.60604199999999997</v>
      </c>
      <c r="AS53" s="257">
        <v>1.1511950000000002</v>
      </c>
      <c r="AT53" s="257">
        <v>2.1827589999999999</v>
      </c>
      <c r="AU53" s="257">
        <v>3.9199739999999998</v>
      </c>
      <c r="AV53" s="257">
        <v>5.7639025384615383</v>
      </c>
      <c r="AW53" s="257">
        <v>7.3562797871443619</v>
      </c>
      <c r="AX53" s="257">
        <v>9.8063926153846168</v>
      </c>
      <c r="AY53" s="257">
        <v>11.984014</v>
      </c>
      <c r="AZ53" s="257">
        <v>16.512132999999999</v>
      </c>
      <c r="BA53" s="257">
        <v>23.01343</v>
      </c>
      <c r="BB53" s="257">
        <v>29.044600000000003</v>
      </c>
      <c r="BC53" s="257">
        <v>37.829515000000001</v>
      </c>
      <c r="BD53" s="257">
        <v>43.330574537417768</v>
      </c>
      <c r="BE53" s="259">
        <v>49.820212509980564</v>
      </c>
      <c r="BF53" s="285">
        <v>0.14241685574855101</v>
      </c>
      <c r="BG53" s="285">
        <v>0.34051085632241151</v>
      </c>
      <c r="BH53" s="285">
        <v>1.5830983165956342E-2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0</v>
      </c>
      <c r="W54" s="257">
        <v>0</v>
      </c>
      <c r="X54" s="257">
        <v>0</v>
      </c>
      <c r="Y54" s="257">
        <v>0</v>
      </c>
      <c r="Z54" s="257">
        <v>0</v>
      </c>
      <c r="AA54" s="257">
        <v>0</v>
      </c>
      <c r="AB54" s="257">
        <v>0</v>
      </c>
      <c r="AC54" s="257">
        <v>0</v>
      </c>
      <c r="AD54" s="257">
        <v>0</v>
      </c>
      <c r="AE54" s="257">
        <v>0</v>
      </c>
      <c r="AF54" s="257">
        <v>0</v>
      </c>
      <c r="AG54" s="257">
        <v>0</v>
      </c>
      <c r="AH54" s="257">
        <v>0</v>
      </c>
      <c r="AI54" s="257">
        <v>3.0000000000000001E-3</v>
      </c>
      <c r="AJ54" s="257">
        <v>3.0000000000000001E-3</v>
      </c>
      <c r="AK54" s="257">
        <v>6.0000000000000001E-3</v>
      </c>
      <c r="AL54" s="257">
        <v>1.6E-2</v>
      </c>
      <c r="AM54" s="257">
        <v>2.1999999999999999E-2</v>
      </c>
      <c r="AN54" s="257">
        <v>3.1E-2</v>
      </c>
      <c r="AO54" s="257">
        <v>3.3000000000000002E-2</v>
      </c>
      <c r="AP54" s="257">
        <v>3.7999999999999999E-2</v>
      </c>
      <c r="AQ54" s="257">
        <v>3.5000000000000003E-2</v>
      </c>
      <c r="AR54" s="257">
        <v>0.32600000000000001</v>
      </c>
      <c r="AS54" s="257">
        <v>0.309</v>
      </c>
      <c r="AT54" s="257">
        <v>0.18200000000000002</v>
      </c>
      <c r="AU54" s="257">
        <v>0.23799999999999999</v>
      </c>
      <c r="AV54" s="257">
        <v>0.25360000000000005</v>
      </c>
      <c r="AW54" s="257">
        <v>0.75550000000000006</v>
      </c>
      <c r="AX54" s="257">
        <v>1.3096000000000001</v>
      </c>
      <c r="AY54" s="257">
        <v>1.6892</v>
      </c>
      <c r="AZ54" s="257">
        <v>1.7059000000000002</v>
      </c>
      <c r="BA54" s="257">
        <v>1.5806</v>
      </c>
      <c r="BB54" s="257">
        <v>1.915</v>
      </c>
      <c r="BC54" s="257">
        <v>2.5964</v>
      </c>
      <c r="BD54" s="257">
        <v>5.2821812570606053</v>
      </c>
      <c r="BE54" s="259">
        <v>9.7155591351086379</v>
      </c>
      <c r="BF54" s="285">
        <v>0.82754455514723269</v>
      </c>
      <c r="BG54" s="285">
        <v>0.39240527763111932</v>
      </c>
      <c r="BH54" s="285">
        <v>3.0872379977292513E-3</v>
      </c>
    </row>
    <row r="55" spans="1:60" x14ac:dyDescent="0.15">
      <c r="A55" s="162" t="s">
        <v>145</v>
      </c>
      <c r="B55" s="257">
        <v>0</v>
      </c>
      <c r="C55" s="257">
        <v>0</v>
      </c>
      <c r="D55" s="257">
        <v>0</v>
      </c>
      <c r="E55" s="257">
        <v>0</v>
      </c>
      <c r="F55" s="257">
        <v>0</v>
      </c>
      <c r="G55" s="257">
        <v>0</v>
      </c>
      <c r="H55" s="257">
        <v>0</v>
      </c>
      <c r="I55" s="257">
        <v>0</v>
      </c>
      <c r="J55" s="257">
        <v>0</v>
      </c>
      <c r="K55" s="257">
        <v>0</v>
      </c>
      <c r="L55" s="257">
        <v>0</v>
      </c>
      <c r="M55" s="257">
        <v>0</v>
      </c>
      <c r="N55" s="257">
        <v>0</v>
      </c>
      <c r="O55" s="257">
        <v>0</v>
      </c>
      <c r="P55" s="257">
        <v>0</v>
      </c>
      <c r="Q55" s="257">
        <v>0</v>
      </c>
      <c r="R55" s="257">
        <v>0</v>
      </c>
      <c r="S55" s="257">
        <v>0</v>
      </c>
      <c r="T55" s="257">
        <v>0</v>
      </c>
      <c r="U55" s="257">
        <v>1.0101010101010101E-3</v>
      </c>
      <c r="V55" s="257">
        <v>1.0101010101010101E-3</v>
      </c>
      <c r="W55" s="257">
        <v>1.0101010101010101E-3</v>
      </c>
      <c r="X55" s="257">
        <v>0</v>
      </c>
      <c r="Y55" s="257">
        <v>1.0101010101010101E-3</v>
      </c>
      <c r="Z55" s="257">
        <v>9.0000000000000011E-3</v>
      </c>
      <c r="AA55" s="257">
        <v>0.6048</v>
      </c>
      <c r="AB55" s="257">
        <v>0.69689999999999996</v>
      </c>
      <c r="AC55" s="257">
        <v>0.96720000000000006</v>
      </c>
      <c r="AD55" s="257">
        <v>1.415</v>
      </c>
      <c r="AE55" s="257">
        <v>1.8625</v>
      </c>
      <c r="AF55" s="257">
        <v>2.0335999999999999</v>
      </c>
      <c r="AG55" s="257">
        <v>2.2926000000000002</v>
      </c>
      <c r="AH55" s="257">
        <v>2.7768000000000006</v>
      </c>
      <c r="AI55" s="257">
        <v>3.5312000000000001</v>
      </c>
      <c r="AJ55" s="257">
        <v>4.2801</v>
      </c>
      <c r="AK55" s="257">
        <v>4.8288000000000002</v>
      </c>
      <c r="AL55" s="257">
        <v>5.4929999999999994</v>
      </c>
      <c r="AM55" s="257">
        <v>6.3421000000000012</v>
      </c>
      <c r="AN55" s="257">
        <v>7.4647000000000006</v>
      </c>
      <c r="AO55" s="257">
        <v>9.3069000000000006</v>
      </c>
      <c r="AP55" s="257">
        <v>12.0223</v>
      </c>
      <c r="AQ55" s="257">
        <v>13.523899999999998</v>
      </c>
      <c r="AR55" s="257">
        <v>14.61231866541498</v>
      </c>
      <c r="AS55" s="257">
        <v>16.763525685723952</v>
      </c>
      <c r="AT55" s="257">
        <v>20.015919389022343</v>
      </c>
      <c r="AU55" s="257">
        <v>22.588890063133906</v>
      </c>
      <c r="AV55" s="257">
        <v>29.520425739953716</v>
      </c>
      <c r="AW55" s="257">
        <v>35.938880391301012</v>
      </c>
      <c r="AX55" s="257">
        <v>48.512304277674218</v>
      </c>
      <c r="AY55" s="257">
        <v>58.634553194359555</v>
      </c>
      <c r="AZ55" s="257">
        <v>77.066560330531857</v>
      </c>
      <c r="BA55" s="257">
        <v>77.632885464847362</v>
      </c>
      <c r="BB55" s="257">
        <v>93.014948012326599</v>
      </c>
      <c r="BC55" s="257">
        <v>104.60513445254919</v>
      </c>
      <c r="BD55" s="257">
        <v>114.58064077972074</v>
      </c>
      <c r="BE55" s="259">
        <v>127.81895879902443</v>
      </c>
      <c r="BF55" s="285">
        <v>0.10840251606311324</v>
      </c>
      <c r="BG55" s="285">
        <v>0.18376375895284824</v>
      </c>
      <c r="BH55" s="285">
        <v>4.0616040821424677E-2</v>
      </c>
    </row>
    <row r="56" spans="1:60" x14ac:dyDescent="0.15">
      <c r="A56" s="162" t="s">
        <v>144</v>
      </c>
      <c r="B56" s="257">
        <v>0</v>
      </c>
      <c r="C56" s="257">
        <v>0</v>
      </c>
      <c r="D56" s="257">
        <v>0</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57">
        <v>0</v>
      </c>
      <c r="W56" s="257">
        <v>0</v>
      </c>
      <c r="X56" s="257">
        <v>0</v>
      </c>
      <c r="Y56" s="257">
        <v>0</v>
      </c>
      <c r="Z56" s="257">
        <v>0</v>
      </c>
      <c r="AA56" s="257">
        <v>0</v>
      </c>
      <c r="AB56" s="257">
        <v>0</v>
      </c>
      <c r="AC56" s="257">
        <v>0</v>
      </c>
      <c r="AD56" s="257">
        <v>4.2727272727272736E-4</v>
      </c>
      <c r="AE56" s="257">
        <v>6.111111111111111E-4</v>
      </c>
      <c r="AF56" s="257">
        <v>5.7575757575757582E-4</v>
      </c>
      <c r="AG56" s="257">
        <v>1.4871358585858587E-2</v>
      </c>
      <c r="AH56" s="257">
        <v>1.3412555555555556E-2</v>
      </c>
      <c r="AI56" s="257">
        <v>1.4837015151515153E-2</v>
      </c>
      <c r="AJ56" s="257">
        <v>1.2369676767676767E-2</v>
      </c>
      <c r="AK56" s="257">
        <v>1.1839282828282827E-2</v>
      </c>
      <c r="AL56" s="257">
        <v>1.176559090909091E-2</v>
      </c>
      <c r="AM56" s="257">
        <v>1.1278585858585859E-2</v>
      </c>
      <c r="AN56" s="257">
        <v>1.4414732323232326E-2</v>
      </c>
      <c r="AO56" s="257">
        <v>3.4351848484848485E-2</v>
      </c>
      <c r="AP56" s="257">
        <v>3.9110464646464643E-2</v>
      </c>
      <c r="AQ56" s="257">
        <v>4.7135828311342179E-2</v>
      </c>
      <c r="AR56" s="257">
        <v>6.0357917792272078E-2</v>
      </c>
      <c r="AS56" s="257">
        <v>5.038660101010102E-2</v>
      </c>
      <c r="AT56" s="257">
        <v>5.7426573096689547E-2</v>
      </c>
      <c r="AU56" s="257">
        <v>5.8816638891200826E-2</v>
      </c>
      <c r="AV56" s="257">
        <v>7.3771828282828286E-2</v>
      </c>
      <c r="AW56" s="257">
        <v>9.938559518140308E-2</v>
      </c>
      <c r="AX56" s="257">
        <v>0.14596869457575759</v>
      </c>
      <c r="AY56" s="257">
        <v>0.20920859131046612</v>
      </c>
      <c r="AZ56" s="257">
        <v>0.27119784775829281</v>
      </c>
      <c r="BA56" s="257">
        <v>0.36087484440855611</v>
      </c>
      <c r="BB56" s="257">
        <v>0.65038328871137463</v>
      </c>
      <c r="BC56" s="257">
        <v>0.98907690279304605</v>
      </c>
      <c r="BD56" s="257">
        <v>2.1638006942797299</v>
      </c>
      <c r="BE56" s="259">
        <v>2.3585761375996865</v>
      </c>
      <c r="BF56" s="285">
        <v>8.3044044684118523E-2</v>
      </c>
      <c r="BG56" s="285">
        <v>0.42922928071078581</v>
      </c>
      <c r="BH56" s="285">
        <v>7.4946647653272968E-4</v>
      </c>
    </row>
    <row r="57" spans="1:60" s="161" customFormat="1" x14ac:dyDescent="0.15">
      <c r="A57" s="163" t="s">
        <v>143</v>
      </c>
      <c r="B57" s="260">
        <v>3.0089999999999999</v>
      </c>
      <c r="C57" s="260">
        <v>4.101</v>
      </c>
      <c r="D57" s="260">
        <v>4.4889999999999999</v>
      </c>
      <c r="E57" s="260">
        <v>4.9970000000000008</v>
      </c>
      <c r="F57" s="260">
        <v>5.4229039999999999</v>
      </c>
      <c r="G57" s="260">
        <v>7.1183569613</v>
      </c>
      <c r="H57" s="260">
        <v>7.2318836259999983</v>
      </c>
      <c r="I57" s="260">
        <v>7.1226080399999994</v>
      </c>
      <c r="J57" s="260">
        <v>7.6633912389999992</v>
      </c>
      <c r="K57" s="260">
        <v>8.0420601999999999</v>
      </c>
      <c r="L57" s="260">
        <v>8.5209420810000012</v>
      </c>
      <c r="M57" s="260">
        <v>8.4855972319999999</v>
      </c>
      <c r="N57" s="260">
        <v>8.8802913209999996</v>
      </c>
      <c r="O57" s="260">
        <v>9.3751390780000001</v>
      </c>
      <c r="P57" s="260">
        <v>9.7689579920000007</v>
      </c>
      <c r="Q57" s="260">
        <v>10.751449280000001</v>
      </c>
      <c r="R57" s="260">
        <v>10.764023151000002</v>
      </c>
      <c r="S57" s="260">
        <v>9.8546210040000002</v>
      </c>
      <c r="T57" s="260">
        <v>10.166752154999999</v>
      </c>
      <c r="U57" s="260">
        <v>10.549787909010099</v>
      </c>
      <c r="V57" s="260">
        <v>11.019822839010102</v>
      </c>
      <c r="W57" s="260">
        <v>13.153419657010103</v>
      </c>
      <c r="X57" s="260">
        <v>13.066101294000001</v>
      </c>
      <c r="Y57" s="260">
        <v>14.008809905010104</v>
      </c>
      <c r="Z57" s="260">
        <v>14.061766802090908</v>
      </c>
      <c r="AA57" s="260">
        <v>19.744813046467836</v>
      </c>
      <c r="AB57" s="260">
        <v>20.544960987838383</v>
      </c>
      <c r="AC57" s="260">
        <v>22.271739079757467</v>
      </c>
      <c r="AD57" s="260">
        <v>25.196304092121213</v>
      </c>
      <c r="AE57" s="260">
        <v>27.03482391220199</v>
      </c>
      <c r="AF57" s="260">
        <v>30.408500656697363</v>
      </c>
      <c r="AG57" s="260">
        <v>31.562596494320921</v>
      </c>
      <c r="AH57" s="260">
        <v>39.022938594162746</v>
      </c>
      <c r="AI57" s="260">
        <v>47.378609478166929</v>
      </c>
      <c r="AJ57" s="260">
        <v>52.435119995812649</v>
      </c>
      <c r="AK57" s="260">
        <v>64.920435748285911</v>
      </c>
      <c r="AL57" s="260">
        <v>72.05915779843879</v>
      </c>
      <c r="AM57" s="260">
        <v>87.3590404989489</v>
      </c>
      <c r="AN57" s="260">
        <v>102.98082082513518</v>
      </c>
      <c r="AO57" s="260">
        <v>128.84902623804828</v>
      </c>
      <c r="AP57" s="260">
        <v>151.25631136984143</v>
      </c>
      <c r="AQ57" s="260">
        <v>174.96548544520238</v>
      </c>
      <c r="AR57" s="260">
        <v>208.99872861980543</v>
      </c>
      <c r="AS57" s="260">
        <v>238.89971373648862</v>
      </c>
      <c r="AT57" s="260">
        <v>270.32261635771494</v>
      </c>
      <c r="AU57" s="260">
        <v>313.5978712158917</v>
      </c>
      <c r="AV57" s="260">
        <v>379.53608814576995</v>
      </c>
      <c r="AW57" s="260">
        <v>449.85121480154538</v>
      </c>
      <c r="AX57" s="260">
        <v>509.21031739959119</v>
      </c>
      <c r="AY57" s="260">
        <v>549.67602086012857</v>
      </c>
      <c r="AZ57" s="260">
        <v>627.53674958136867</v>
      </c>
      <c r="BA57" s="260">
        <v>640.22171078864153</v>
      </c>
      <c r="BB57" s="260">
        <v>719.73679975879202</v>
      </c>
      <c r="BC57" s="260">
        <v>759.92277197432554</v>
      </c>
      <c r="BD57" s="260">
        <v>839.95394495969924</v>
      </c>
      <c r="BE57" s="260">
        <v>921.0083400692655</v>
      </c>
      <c r="BF57" s="286">
        <v>8.9485771649480128E-2</v>
      </c>
      <c r="BG57" s="286">
        <v>0.11359886270831088</v>
      </c>
      <c r="BH57" s="286">
        <v>0.29266168875576365</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0</v>
      </c>
      <c r="W59" s="287">
        <v>0</v>
      </c>
      <c r="X59" s="287">
        <v>0</v>
      </c>
      <c r="Y59" s="287">
        <v>0</v>
      </c>
      <c r="Z59" s="287">
        <v>0</v>
      </c>
      <c r="AA59" s="287">
        <v>0</v>
      </c>
      <c r="AB59" s="287">
        <v>0</v>
      </c>
      <c r="AC59" s="287">
        <v>0</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2.0999999999999999E-3</v>
      </c>
      <c r="AU59" s="287">
        <v>5.0000000000000001E-4</v>
      </c>
      <c r="AV59" s="287">
        <v>0</v>
      </c>
      <c r="AW59" s="287">
        <v>0</v>
      </c>
      <c r="AX59" s="287">
        <v>6.8599999999999994E-2</v>
      </c>
      <c r="AY59" s="287">
        <v>9.2200000000000004E-2</v>
      </c>
      <c r="AZ59" s="287">
        <v>0.10009999999999999</v>
      </c>
      <c r="BA59" s="287">
        <v>0.14535000000000001</v>
      </c>
      <c r="BB59" s="287">
        <v>0.14445000000000002</v>
      </c>
      <c r="BC59" s="287">
        <v>0.20305999999999999</v>
      </c>
      <c r="BD59" s="287">
        <v>0.24754999999999999</v>
      </c>
      <c r="BE59" s="288">
        <v>0.24051835616</v>
      </c>
      <c r="BF59" s="289">
        <v>-3.4618948099789382E-2</v>
      </c>
      <c r="BG59" s="289">
        <v>0.60190159248928787</v>
      </c>
      <c r="BH59" s="289">
        <v>7.6427655677094127E-5</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v>
      </c>
      <c r="W60" s="287">
        <v>0</v>
      </c>
      <c r="X60" s="287">
        <v>0</v>
      </c>
      <c r="Y60" s="287">
        <v>0</v>
      </c>
      <c r="Z60" s="287">
        <v>0</v>
      </c>
      <c r="AA60" s="287">
        <v>0</v>
      </c>
      <c r="AB60" s="287">
        <v>0</v>
      </c>
      <c r="AC60" s="287">
        <v>0</v>
      </c>
      <c r="AD60" s="287">
        <v>0</v>
      </c>
      <c r="AE60" s="287">
        <v>0</v>
      </c>
      <c r="AF60" s="287">
        <v>0</v>
      </c>
      <c r="AG60" s="287">
        <v>0</v>
      </c>
      <c r="AH60" s="287">
        <v>0</v>
      </c>
      <c r="AI60" s="287">
        <v>0</v>
      </c>
      <c r="AJ60" s="287">
        <v>0</v>
      </c>
      <c r="AK60" s="287">
        <v>0</v>
      </c>
      <c r="AL60" s="287">
        <v>0</v>
      </c>
      <c r="AM60" s="287">
        <v>0</v>
      </c>
      <c r="AN60" s="287">
        <v>0</v>
      </c>
      <c r="AO60" s="287">
        <v>1.0101010101010101E-3</v>
      </c>
      <c r="AP60" s="287">
        <v>1E-3</v>
      </c>
      <c r="AQ60" s="287">
        <v>3.0000000000000001E-3</v>
      </c>
      <c r="AR60" s="287">
        <v>1.4999999999999999E-2</v>
      </c>
      <c r="AS60" s="287">
        <v>3.4000000000000002E-2</v>
      </c>
      <c r="AT60" s="287">
        <v>6.0999999999999999E-2</v>
      </c>
      <c r="AU60" s="287">
        <v>8.5000000000000006E-2</v>
      </c>
      <c r="AV60" s="287">
        <v>9.9000000000000005E-2</v>
      </c>
      <c r="AW60" s="287">
        <v>0.10100000000000001</v>
      </c>
      <c r="AX60" s="287">
        <v>9.0400000000000008E-2</v>
      </c>
      <c r="AY60" s="287">
        <v>0.09</v>
      </c>
      <c r="AZ60" s="287">
        <v>0.14200000000000002</v>
      </c>
      <c r="BA60" s="287">
        <v>0.193</v>
      </c>
      <c r="BB60" s="287">
        <v>0.29200000000000004</v>
      </c>
      <c r="BC60" s="287">
        <v>0.32600000000000001</v>
      </c>
      <c r="BD60" s="287">
        <v>0.45499999999999996</v>
      </c>
      <c r="BE60" s="288">
        <v>0.47769106275867668</v>
      </c>
      <c r="BF60" s="289">
        <v>4.31558393738809E-2</v>
      </c>
      <c r="BG60" s="289">
        <v>0.21551304949086791</v>
      </c>
      <c r="BH60" s="289">
        <v>1.5179219019881607E-4</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0</v>
      </c>
      <c r="W61" s="257">
        <v>0</v>
      </c>
      <c r="X61" s="257">
        <v>0</v>
      </c>
      <c r="Y61" s="257">
        <v>0</v>
      </c>
      <c r="Z61" s="257">
        <v>0</v>
      </c>
      <c r="AA61" s="257">
        <v>0</v>
      </c>
      <c r="AB61" s="257">
        <v>0</v>
      </c>
      <c r="AC61" s="257">
        <v>0</v>
      </c>
      <c r="AD61" s="257">
        <v>0</v>
      </c>
      <c r="AE61" s="257">
        <v>0</v>
      </c>
      <c r="AF61" s="257">
        <v>0</v>
      </c>
      <c r="AG61" s="257">
        <v>0</v>
      </c>
      <c r="AH61" s="257">
        <v>0</v>
      </c>
      <c r="AI61" s="257">
        <v>0</v>
      </c>
      <c r="AJ61" s="257">
        <v>0</v>
      </c>
      <c r="AK61" s="257">
        <v>0</v>
      </c>
      <c r="AL61" s="257">
        <v>0</v>
      </c>
      <c r="AM61" s="257">
        <v>0</v>
      </c>
      <c r="AN61" s="257">
        <v>0</v>
      </c>
      <c r="AO61" s="257">
        <v>0</v>
      </c>
      <c r="AP61" s="257">
        <v>0</v>
      </c>
      <c r="AQ61" s="257">
        <v>0</v>
      </c>
      <c r="AR61" s="257">
        <v>0</v>
      </c>
      <c r="AS61" s="257">
        <v>0</v>
      </c>
      <c r="AT61" s="257">
        <v>0</v>
      </c>
      <c r="AU61" s="257">
        <v>0</v>
      </c>
      <c r="AV61" s="257">
        <v>1.47E-4</v>
      </c>
      <c r="AW61" s="257">
        <v>2.6860000000000005E-3</v>
      </c>
      <c r="AX61" s="257">
        <v>5.3360999999999999E-3</v>
      </c>
      <c r="AY61" s="257">
        <v>1.45042E-2</v>
      </c>
      <c r="AZ61" s="257">
        <v>0.17836929999999998</v>
      </c>
      <c r="BA61" s="257">
        <v>0.36524590000000001</v>
      </c>
      <c r="BB61" s="257">
        <v>0.43455339999999998</v>
      </c>
      <c r="BC61" s="257">
        <v>0.52900709999999995</v>
      </c>
      <c r="BD61" s="257">
        <v>1.1034689</v>
      </c>
      <c r="BE61" s="259">
        <v>3.7128942411986343</v>
      </c>
      <c r="BF61" s="285">
        <v>2.3432276919284321</v>
      </c>
      <c r="BG61" s="285">
        <v>0</v>
      </c>
      <c r="BH61" s="285">
        <v>1.1798176536805536E-3</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0</v>
      </c>
      <c r="W62" s="257">
        <v>0</v>
      </c>
      <c r="X62" s="257">
        <v>0</v>
      </c>
      <c r="Y62" s="257">
        <v>0</v>
      </c>
      <c r="Z62" s="257">
        <v>0</v>
      </c>
      <c r="AA62" s="257">
        <v>6.5000000000000002E-2</v>
      </c>
      <c r="AB62" s="257">
        <v>6.5000000000000002E-2</v>
      </c>
      <c r="AC62" s="257">
        <v>6.3E-2</v>
      </c>
      <c r="AD62" s="257">
        <v>0.06</v>
      </c>
      <c r="AE62" s="257">
        <v>6.0999999999999999E-2</v>
      </c>
      <c r="AF62" s="257">
        <v>5.8999999999999997E-2</v>
      </c>
      <c r="AG62" s="257">
        <v>5.7000000000000002E-2</v>
      </c>
      <c r="AH62" s="257">
        <v>5.7000000000000002E-2</v>
      </c>
      <c r="AI62" s="257">
        <v>5.7999999999999996E-2</v>
      </c>
      <c r="AJ62" s="257">
        <v>5.7999999999999996E-2</v>
      </c>
      <c r="AK62" s="257">
        <v>8.1000000000000003E-2</v>
      </c>
      <c r="AL62" s="257">
        <v>0.1172</v>
      </c>
      <c r="AM62" s="257">
        <v>0.17950000000000002</v>
      </c>
      <c r="AN62" s="257">
        <v>0.37440000000000001</v>
      </c>
      <c r="AO62" s="257">
        <v>0.45680000000000004</v>
      </c>
      <c r="AP62" s="257">
        <v>0.45810000000000006</v>
      </c>
      <c r="AQ62" s="257">
        <v>0.51090000000000002</v>
      </c>
      <c r="AR62" s="257">
        <v>0.49109999999999998</v>
      </c>
      <c r="AS62" s="257">
        <v>0.49409999999999998</v>
      </c>
      <c r="AT62" s="257">
        <v>0.50120000000000009</v>
      </c>
      <c r="AU62" s="257">
        <v>0.54110000000000003</v>
      </c>
      <c r="AV62" s="257">
        <v>0.56380000000000008</v>
      </c>
      <c r="AW62" s="257">
        <v>0.51231150684931515</v>
      </c>
      <c r="AX62" s="257">
        <v>0.49680000000000002</v>
      </c>
      <c r="AY62" s="257">
        <v>0.81050599999999995</v>
      </c>
      <c r="AZ62" s="257">
        <v>0.96483699999999994</v>
      </c>
      <c r="BA62" s="257">
        <v>1.0623205</v>
      </c>
      <c r="BB62" s="257">
        <v>1.2021790000000001</v>
      </c>
      <c r="BC62" s="257">
        <v>1.3659270000000001</v>
      </c>
      <c r="BD62" s="257">
        <v>1.8210120000000001</v>
      </c>
      <c r="BE62" s="259">
        <v>3.5135420000000002</v>
      </c>
      <c r="BF62" s="285">
        <v>0.91710462875277132</v>
      </c>
      <c r="BG62" s="285">
        <v>0.13115376159426484</v>
      </c>
      <c r="BH62" s="285">
        <v>1.1164710356010136E-3</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0</v>
      </c>
      <c r="W63" s="257">
        <v>0</v>
      </c>
      <c r="X63" s="257">
        <v>0</v>
      </c>
      <c r="Y63" s="257">
        <v>0</v>
      </c>
      <c r="Z63" s="257">
        <v>0</v>
      </c>
      <c r="AA63" s="257">
        <v>0</v>
      </c>
      <c r="AB63" s="257">
        <v>0</v>
      </c>
      <c r="AC63" s="257">
        <v>0</v>
      </c>
      <c r="AD63" s="257">
        <v>0</v>
      </c>
      <c r="AE63" s="257">
        <v>0</v>
      </c>
      <c r="AF63" s="257">
        <v>0</v>
      </c>
      <c r="AG63" s="257">
        <v>0</v>
      </c>
      <c r="AH63" s="257">
        <v>0</v>
      </c>
      <c r="AI63" s="257">
        <v>0</v>
      </c>
      <c r="AJ63" s="257">
        <v>0</v>
      </c>
      <c r="AK63" s="257">
        <v>0</v>
      </c>
      <c r="AL63" s="257">
        <v>0</v>
      </c>
      <c r="AM63" s="257">
        <v>0</v>
      </c>
      <c r="AN63" s="257">
        <v>0</v>
      </c>
      <c r="AO63" s="257">
        <v>0</v>
      </c>
      <c r="AP63" s="257">
        <v>0</v>
      </c>
      <c r="AQ63" s="257">
        <v>0</v>
      </c>
      <c r="AR63" s="257">
        <v>0</v>
      </c>
      <c r="AS63" s="257">
        <v>0</v>
      </c>
      <c r="AT63" s="257">
        <v>0</v>
      </c>
      <c r="AU63" s="257">
        <v>1.595E-4</v>
      </c>
      <c r="AV63" s="257">
        <v>4.5675000000000002E-4</v>
      </c>
      <c r="AW63" s="257">
        <v>9.8143150684931518E-4</v>
      </c>
      <c r="AX63" s="257">
        <v>1.8487499999999999E-3</v>
      </c>
      <c r="AY63" s="257">
        <v>3.1174999999999996E-3</v>
      </c>
      <c r="AZ63" s="257">
        <v>5.2199999999999998E-3</v>
      </c>
      <c r="BA63" s="257">
        <v>6.9790684931506841E-3</v>
      </c>
      <c r="BB63" s="257">
        <v>6.9599999999999992E-3</v>
      </c>
      <c r="BC63" s="257">
        <v>6.96E-3</v>
      </c>
      <c r="BD63" s="257">
        <v>6.96E-3</v>
      </c>
      <c r="BE63" s="259">
        <v>6.96E-3</v>
      </c>
      <c r="BF63" s="285">
        <v>-6.3956730233075687E-3</v>
      </c>
      <c r="BG63" s="285">
        <v>0</v>
      </c>
      <c r="BH63" s="285">
        <v>2.2116253079607574E-6</v>
      </c>
    </row>
    <row r="64" spans="1:60" x14ac:dyDescent="0.15">
      <c r="A64" s="162" t="s">
        <v>137</v>
      </c>
      <c r="B64" s="257">
        <v>0</v>
      </c>
      <c r="C64" s="257">
        <v>0</v>
      </c>
      <c r="D64" s="257">
        <v>0</v>
      </c>
      <c r="E64" s="257">
        <v>0</v>
      </c>
      <c r="F64" s="257">
        <v>0</v>
      </c>
      <c r="G64" s="257">
        <v>0</v>
      </c>
      <c r="H64" s="257">
        <v>0</v>
      </c>
      <c r="I64" s="257">
        <v>0</v>
      </c>
      <c r="J64" s="257">
        <v>0</v>
      </c>
      <c r="K64" s="257">
        <v>0</v>
      </c>
      <c r="L64" s="257">
        <v>0</v>
      </c>
      <c r="M64" s="257">
        <v>0</v>
      </c>
      <c r="N64" s="257">
        <v>0</v>
      </c>
      <c r="O64" s="257">
        <v>0</v>
      </c>
      <c r="P64" s="257">
        <v>0</v>
      </c>
      <c r="Q64" s="257">
        <v>0</v>
      </c>
      <c r="R64" s="257">
        <v>0</v>
      </c>
      <c r="S64" s="257">
        <v>0</v>
      </c>
      <c r="T64" s="257">
        <v>0</v>
      </c>
      <c r="U64" s="257">
        <v>0</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2.9999999999999997E-4</v>
      </c>
      <c r="BB65" s="287">
        <v>6.9999999999999999E-4</v>
      </c>
      <c r="BC65" s="287">
        <v>6.8269999999999997E-3</v>
      </c>
      <c r="BD65" s="287">
        <v>1.55E-2</v>
      </c>
      <c r="BE65" s="288">
        <v>1.55E-2</v>
      </c>
      <c r="BF65" s="284">
        <v>-6.3956730233074577E-3</v>
      </c>
      <c r="BG65" s="284">
        <v>0</v>
      </c>
      <c r="BH65" s="284">
        <v>4.925314981809158E-6</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c r="AN66" s="287">
        <v>0</v>
      </c>
      <c r="AO66" s="287">
        <v>0</v>
      </c>
      <c r="AP66" s="287">
        <v>0</v>
      </c>
      <c r="AQ66" s="287">
        <v>2.5999999999999999E-3</v>
      </c>
      <c r="AR66" s="287">
        <v>2.8999999999999998E-3</v>
      </c>
      <c r="AS66" s="287">
        <v>1.9E-3</v>
      </c>
      <c r="AT66" s="287">
        <v>4.3073749999999996E-3</v>
      </c>
      <c r="AU66" s="287">
        <v>4.1806250000000003E-3</v>
      </c>
      <c r="AV66" s="287">
        <v>3.166E-3</v>
      </c>
      <c r="AW66" s="287">
        <v>5.3238205479452056E-3</v>
      </c>
      <c r="AX66" s="287">
        <v>1.100775E-2</v>
      </c>
      <c r="AY66" s="287">
        <v>2.6120750000000002E-2</v>
      </c>
      <c r="AZ66" s="287">
        <v>3.1148749999999999E-2</v>
      </c>
      <c r="BA66" s="287">
        <v>2.976770547945206E-2</v>
      </c>
      <c r="BB66" s="287">
        <v>4.2243750000000004E-2</v>
      </c>
      <c r="BC66" s="287">
        <v>7.0743749999999994E-2</v>
      </c>
      <c r="BD66" s="287">
        <v>0.14874375000000001</v>
      </c>
      <c r="BE66" s="288">
        <v>0.14590393482823788</v>
      </c>
      <c r="BF66" s="289">
        <v>-2.5365563472330988E-2</v>
      </c>
      <c r="BG66" s="289">
        <v>0.4168180265495911</v>
      </c>
      <c r="BH66" s="289">
        <v>4.6362763620285603E-5</v>
      </c>
    </row>
    <row r="67" spans="1:60" s="161" customFormat="1" x14ac:dyDescent="0.15">
      <c r="A67" s="163" t="s">
        <v>134</v>
      </c>
      <c r="B67" s="260">
        <v>0</v>
      </c>
      <c r="C67" s="260">
        <v>0</v>
      </c>
      <c r="D67" s="260">
        <v>0</v>
      </c>
      <c r="E67" s="260">
        <v>0</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0</v>
      </c>
      <c r="V67" s="260">
        <v>0</v>
      </c>
      <c r="W67" s="260">
        <v>0</v>
      </c>
      <c r="X67" s="260">
        <v>0</v>
      </c>
      <c r="Y67" s="260">
        <v>0</v>
      </c>
      <c r="Z67" s="260">
        <v>0</v>
      </c>
      <c r="AA67" s="260">
        <v>6.5000000000000002E-2</v>
      </c>
      <c r="AB67" s="260">
        <v>6.5000000000000002E-2</v>
      </c>
      <c r="AC67" s="260">
        <v>6.3E-2</v>
      </c>
      <c r="AD67" s="260">
        <v>0.06</v>
      </c>
      <c r="AE67" s="260">
        <v>6.0999999999999999E-2</v>
      </c>
      <c r="AF67" s="260">
        <v>5.8999999999999997E-2</v>
      </c>
      <c r="AG67" s="260">
        <v>5.7000000000000002E-2</v>
      </c>
      <c r="AH67" s="260">
        <v>5.7000000000000002E-2</v>
      </c>
      <c r="AI67" s="260">
        <v>5.7999999999999996E-2</v>
      </c>
      <c r="AJ67" s="260">
        <v>5.7999999999999996E-2</v>
      </c>
      <c r="AK67" s="260">
        <v>8.1000000000000003E-2</v>
      </c>
      <c r="AL67" s="260">
        <v>0.1172</v>
      </c>
      <c r="AM67" s="260">
        <v>0.17950000000000002</v>
      </c>
      <c r="AN67" s="260">
        <v>0.37440000000000001</v>
      </c>
      <c r="AO67" s="260">
        <v>0.45781010101010106</v>
      </c>
      <c r="AP67" s="260">
        <v>0.45910000000000006</v>
      </c>
      <c r="AQ67" s="260">
        <v>0.51650000000000007</v>
      </c>
      <c r="AR67" s="260">
        <v>0.50900000000000001</v>
      </c>
      <c r="AS67" s="260">
        <v>0.53</v>
      </c>
      <c r="AT67" s="260">
        <v>0.56860737500000003</v>
      </c>
      <c r="AU67" s="260">
        <v>0.63094012499999985</v>
      </c>
      <c r="AV67" s="260">
        <v>0.66656975000000007</v>
      </c>
      <c r="AW67" s="260">
        <v>0.62230275890410958</v>
      </c>
      <c r="AX67" s="260">
        <v>0.67399259999999994</v>
      </c>
      <c r="AY67" s="260">
        <v>1.03644845</v>
      </c>
      <c r="AZ67" s="260">
        <v>1.4216750499999999</v>
      </c>
      <c r="BA67" s="260">
        <v>1.8029631739726031</v>
      </c>
      <c r="BB67" s="260">
        <v>2.1230861499999998</v>
      </c>
      <c r="BC67" s="260">
        <v>2.5085248500000001</v>
      </c>
      <c r="BD67" s="260">
        <v>3.7982346500000004</v>
      </c>
      <c r="BE67" s="260">
        <v>8.1130095949455487</v>
      </c>
      <c r="BF67" s="286">
        <v>1.1223337105677023</v>
      </c>
      <c r="BG67" s="286">
        <v>0.20217695856563056</v>
      </c>
      <c r="BH67" s="286">
        <v>2.5780082390675324E-3</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v>
      </c>
      <c r="C69" s="257">
        <v>0</v>
      </c>
      <c r="D69" s="257">
        <v>0</v>
      </c>
      <c r="E69" s="257">
        <v>0</v>
      </c>
      <c r="F69" s="257">
        <v>0</v>
      </c>
      <c r="G69" s="257">
        <v>0</v>
      </c>
      <c r="H69" s="257">
        <v>0</v>
      </c>
      <c r="I69" s="257">
        <v>0</v>
      </c>
      <c r="J69" s="257">
        <v>0</v>
      </c>
      <c r="K69" s="257">
        <v>0</v>
      </c>
      <c r="L69" s="257">
        <v>0</v>
      </c>
      <c r="M69" s="257">
        <v>0</v>
      </c>
      <c r="N69" s="257">
        <v>0</v>
      </c>
      <c r="O69" s="257">
        <v>0</v>
      </c>
      <c r="P69" s="257">
        <v>0</v>
      </c>
      <c r="Q69" s="257">
        <v>0</v>
      </c>
      <c r="R69" s="257">
        <v>0</v>
      </c>
      <c r="S69" s="257">
        <v>0</v>
      </c>
      <c r="T69" s="257">
        <v>0</v>
      </c>
      <c r="U69" s="257">
        <v>0</v>
      </c>
      <c r="V69" s="257">
        <v>0</v>
      </c>
      <c r="W69" s="257">
        <v>0</v>
      </c>
      <c r="X69" s="257">
        <v>0</v>
      </c>
      <c r="Y69" s="257">
        <v>0</v>
      </c>
      <c r="Z69" s="257">
        <v>0</v>
      </c>
      <c r="AA69" s="257">
        <v>0</v>
      </c>
      <c r="AB69" s="257">
        <v>0</v>
      </c>
      <c r="AC69" s="257">
        <v>0</v>
      </c>
      <c r="AD69" s="257">
        <v>0</v>
      </c>
      <c r="AE69" s="257">
        <v>0</v>
      </c>
      <c r="AF69" s="257">
        <v>0</v>
      </c>
      <c r="AG69" s="257">
        <v>0</v>
      </c>
      <c r="AH69" s="257">
        <v>0</v>
      </c>
      <c r="AI69" s="257">
        <v>0</v>
      </c>
      <c r="AJ69" s="257">
        <v>3.5000000000000003E-2</v>
      </c>
      <c r="AK69" s="257">
        <v>3.6499999999999998E-2</v>
      </c>
      <c r="AL69" s="257">
        <v>3.3700000000000001E-2</v>
      </c>
      <c r="AM69" s="257">
        <v>3.0300000000000001E-2</v>
      </c>
      <c r="AN69" s="257">
        <v>2.7600000000000003E-2</v>
      </c>
      <c r="AO69" s="257">
        <v>4.6300000000000001E-2</v>
      </c>
      <c r="AP69" s="257">
        <v>7.0900000000000005E-2</v>
      </c>
      <c r="AQ69" s="257">
        <v>0.12539999999999998</v>
      </c>
      <c r="AR69" s="257">
        <v>0.14099999999999999</v>
      </c>
      <c r="AS69" s="257">
        <v>0.19600000000000001</v>
      </c>
      <c r="AT69" s="257">
        <v>0.22819999999999999</v>
      </c>
      <c r="AU69" s="257">
        <v>0.2198</v>
      </c>
      <c r="AV69" s="257">
        <v>0.23619999999999999</v>
      </c>
      <c r="AW69" s="257">
        <v>0.22760000000000002</v>
      </c>
      <c r="AX69" s="257">
        <v>0.23130000000000001</v>
      </c>
      <c r="AY69" s="257">
        <v>0.245</v>
      </c>
      <c r="AZ69" s="257">
        <v>0.26</v>
      </c>
      <c r="BA69" s="257">
        <v>0.29110000000000003</v>
      </c>
      <c r="BB69" s="257">
        <v>0.41650299999999996</v>
      </c>
      <c r="BC69" s="257">
        <v>0.83163500000000001</v>
      </c>
      <c r="BD69" s="257">
        <v>0.93607312950877852</v>
      </c>
      <c r="BE69" s="259">
        <v>0.9744341342402596</v>
      </c>
      <c r="BF69" s="285">
        <v>3.4323004916283262E-2</v>
      </c>
      <c r="BG69" s="285">
        <v>0.14496149969889083</v>
      </c>
      <c r="BH69" s="285">
        <v>3.0963838968772826E-4</v>
      </c>
    </row>
    <row r="70" spans="1:60" x14ac:dyDescent="0.15">
      <c r="A70" s="168" t="s">
        <v>132</v>
      </c>
      <c r="B70" s="257">
        <v>0</v>
      </c>
      <c r="C70" s="257">
        <v>0</v>
      </c>
      <c r="D70" s="257">
        <v>0</v>
      </c>
      <c r="E70" s="257">
        <v>0</v>
      </c>
      <c r="F70" s="257">
        <v>0</v>
      </c>
      <c r="G70" s="257">
        <v>0</v>
      </c>
      <c r="H70" s="257">
        <v>0</v>
      </c>
      <c r="I70" s="257">
        <v>0</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c r="Z70" s="257">
        <v>0</v>
      </c>
      <c r="AA70" s="257">
        <v>0</v>
      </c>
      <c r="AB70" s="257">
        <v>0</v>
      </c>
      <c r="AC70" s="257">
        <v>0</v>
      </c>
      <c r="AD70" s="257">
        <v>0</v>
      </c>
      <c r="AE70" s="257">
        <v>0</v>
      </c>
      <c r="AF70" s="257">
        <v>0</v>
      </c>
      <c r="AG70" s="257">
        <v>0</v>
      </c>
      <c r="AH70" s="257">
        <v>0</v>
      </c>
      <c r="AI70" s="257">
        <v>0</v>
      </c>
      <c r="AJ70" s="257">
        <v>0</v>
      </c>
      <c r="AK70" s="257">
        <v>0</v>
      </c>
      <c r="AL70" s="257">
        <v>0</v>
      </c>
      <c r="AM70" s="257">
        <v>0</v>
      </c>
      <c r="AN70" s="257">
        <v>0</v>
      </c>
      <c r="AO70" s="257">
        <v>0</v>
      </c>
      <c r="AP70" s="257">
        <v>0</v>
      </c>
      <c r="AQ70" s="257">
        <v>0</v>
      </c>
      <c r="AR70" s="257">
        <v>0</v>
      </c>
      <c r="AS70" s="257">
        <v>0</v>
      </c>
      <c r="AT70" s="257">
        <v>0</v>
      </c>
      <c r="AU70" s="257">
        <v>0</v>
      </c>
      <c r="AV70" s="257">
        <v>0</v>
      </c>
      <c r="AW70" s="257">
        <v>0</v>
      </c>
      <c r="AX70" s="257">
        <v>4.6300000000000001E-2</v>
      </c>
      <c r="AY70" s="257">
        <v>5.7299999999999997E-2</v>
      </c>
      <c r="AZ70" s="257">
        <v>5.7305000000000002E-2</v>
      </c>
      <c r="BA70" s="257">
        <v>5.7305000000000002E-2</v>
      </c>
      <c r="BB70" s="257">
        <v>5.7305000000000002E-2</v>
      </c>
      <c r="BC70" s="257">
        <v>0.37654500000000002</v>
      </c>
      <c r="BD70" s="257">
        <v>0.37654500000000002</v>
      </c>
      <c r="BE70" s="259">
        <v>0.37654500000000002</v>
      </c>
      <c r="BF70" s="285">
        <v>-6.3956730233076797E-3</v>
      </c>
      <c r="BG70" s="285">
        <v>0</v>
      </c>
      <c r="BH70" s="285">
        <v>1.19651789020989E-4</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c r="Z71" s="257">
        <v>0</v>
      </c>
      <c r="AA71" s="257">
        <v>0</v>
      </c>
      <c r="AB71" s="257">
        <v>0</v>
      </c>
      <c r="AC71" s="257">
        <v>0</v>
      </c>
      <c r="AD71" s="257">
        <v>0</v>
      </c>
      <c r="AE71" s="257">
        <v>0</v>
      </c>
      <c r="AF71" s="257">
        <v>0</v>
      </c>
      <c r="AG71" s="257">
        <v>0</v>
      </c>
      <c r="AH71" s="257">
        <v>0</v>
      </c>
      <c r="AI71" s="257">
        <v>0</v>
      </c>
      <c r="AJ71" s="257">
        <v>0</v>
      </c>
      <c r="AK71" s="257">
        <v>0</v>
      </c>
      <c r="AL71" s="257">
        <v>0.01</v>
      </c>
      <c r="AM71" s="257">
        <v>1.0999999999999999E-2</v>
      </c>
      <c r="AN71" s="257">
        <v>1.2E-2</v>
      </c>
      <c r="AO71" s="257">
        <v>1.0999999999999999E-2</v>
      </c>
      <c r="AP71" s="257">
        <v>1.0999999999999999E-2</v>
      </c>
      <c r="AQ71" s="257">
        <v>0.01</v>
      </c>
      <c r="AR71" s="257">
        <v>0.01</v>
      </c>
      <c r="AS71" s="257">
        <v>1.6E-2</v>
      </c>
      <c r="AT71" s="257">
        <v>7.5000000000000011E-2</v>
      </c>
      <c r="AU71" s="257">
        <v>0.13900000000000001</v>
      </c>
      <c r="AV71" s="257">
        <v>0.27200000000000002</v>
      </c>
      <c r="AW71" s="257">
        <v>0.45100000000000001</v>
      </c>
      <c r="AX71" s="257">
        <v>0.54310000000000003</v>
      </c>
      <c r="AY71" s="257">
        <v>0.94379999999999997</v>
      </c>
      <c r="AZ71" s="257">
        <v>1.2930999999999999</v>
      </c>
      <c r="BA71" s="257">
        <v>1.8129</v>
      </c>
      <c r="BB71" s="257">
        <v>1.823</v>
      </c>
      <c r="BC71" s="257">
        <v>2.0163000000000002</v>
      </c>
      <c r="BD71" s="257">
        <v>3.2986999999999997</v>
      </c>
      <c r="BE71" s="259">
        <v>5.6733187800963076</v>
      </c>
      <c r="BF71" s="285">
        <v>0.70886533732131474</v>
      </c>
      <c r="BG71" s="285">
        <v>0.45150863986277812</v>
      </c>
      <c r="BH71" s="285">
        <v>1.8027665796250065E-3</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1.8200000000000001E-4</v>
      </c>
      <c r="AY72" s="257">
        <v>3.2780000000000001E-3</v>
      </c>
      <c r="AZ72" s="257">
        <v>5.0899999999999999E-3</v>
      </c>
      <c r="BA72" s="257">
        <v>4.8814000000000003E-2</v>
      </c>
      <c r="BB72" s="257">
        <v>6.8774000000000002E-2</v>
      </c>
      <c r="BC72" s="257">
        <v>8.8214000000000015E-2</v>
      </c>
      <c r="BD72" s="257">
        <v>0.17073601535940169</v>
      </c>
      <c r="BE72" s="259">
        <v>0.17073601535940169</v>
      </c>
      <c r="BF72" s="285">
        <v>-6.3956730233076797E-3</v>
      </c>
      <c r="BG72" s="285">
        <v>0</v>
      </c>
      <c r="BH72" s="285">
        <v>5.4253461573165137E-5</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1.1999999999999999E-3</v>
      </c>
      <c r="AY73" s="257">
        <v>1.1999999999999999E-3</v>
      </c>
      <c r="AZ73" s="257">
        <v>3.7000000000000002E-3</v>
      </c>
      <c r="BA73" s="257">
        <v>4.1960000000000001E-3</v>
      </c>
      <c r="BB73" s="257">
        <v>1.5560000000000001E-2</v>
      </c>
      <c r="BC73" s="257">
        <v>1.5712E-2</v>
      </c>
      <c r="BD73" s="257">
        <v>1.6555304777622227E-2</v>
      </c>
      <c r="BE73" s="259">
        <v>0.20606199229904668</v>
      </c>
      <c r="BF73" s="285">
        <v>11.367279849207174</v>
      </c>
      <c r="BG73" s="285">
        <v>0</v>
      </c>
      <c r="BH73" s="285">
        <v>6.5478723732383091E-5</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0.115938</v>
      </c>
      <c r="AW74" s="257">
        <v>0.115938</v>
      </c>
      <c r="AX74" s="257">
        <v>0.11859500000000001</v>
      </c>
      <c r="AY74" s="257">
        <v>0.12135</v>
      </c>
      <c r="AZ74" s="257">
        <v>0.12135</v>
      </c>
      <c r="BA74" s="257">
        <v>0.123208</v>
      </c>
      <c r="BB74" s="257">
        <v>0.123208</v>
      </c>
      <c r="BC74" s="257">
        <v>0.123208</v>
      </c>
      <c r="BD74" s="257">
        <v>0.123208</v>
      </c>
      <c r="BE74" s="259">
        <v>0.123208</v>
      </c>
      <c r="BF74" s="285">
        <v>-6.3956730233075687E-3</v>
      </c>
      <c r="BG74" s="285">
        <v>0</v>
      </c>
      <c r="BH74" s="285">
        <v>3.915085214701566E-5</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6.0899999999999995E-4</v>
      </c>
      <c r="AT75" s="257">
        <v>6.0899999999999995E-4</v>
      </c>
      <c r="AU75" s="257">
        <v>4.0890000000000006E-3</v>
      </c>
      <c r="AV75" s="257">
        <v>5.3920000000000001E-3</v>
      </c>
      <c r="AW75" s="257">
        <v>2.5637E-2</v>
      </c>
      <c r="AX75" s="257">
        <v>4.2474999999999999E-2</v>
      </c>
      <c r="AY75" s="257">
        <v>4.5880999999999998E-2</v>
      </c>
      <c r="AZ75" s="257">
        <v>4.5880999999999998E-2</v>
      </c>
      <c r="BA75" s="257">
        <v>4.5880999999999998E-2</v>
      </c>
      <c r="BB75" s="257">
        <v>6.5035999999999997E-2</v>
      </c>
      <c r="BC75" s="257">
        <v>0.21395599999999998</v>
      </c>
      <c r="BD75" s="257">
        <v>1.0379558671159743</v>
      </c>
      <c r="BE75" s="259">
        <v>1.0379558671159743</v>
      </c>
      <c r="BF75" s="285">
        <v>-6.3956730233075687E-3</v>
      </c>
      <c r="BG75" s="285">
        <v>1.0924140574483792</v>
      </c>
      <c r="BH75" s="285">
        <v>3.2982319888793702E-4</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6.3540000000000003E-3</v>
      </c>
      <c r="AU76" s="257">
        <v>1.8423999999999999E-2</v>
      </c>
      <c r="AV76" s="257">
        <v>2.0695999999999999E-2</v>
      </c>
      <c r="AW76" s="257">
        <v>2.4242E-2</v>
      </c>
      <c r="AX76" s="257">
        <v>8.7011999999999978E-2</v>
      </c>
      <c r="AY76" s="257">
        <v>0.31740900000000005</v>
      </c>
      <c r="AZ76" s="257">
        <v>0.31670399999999999</v>
      </c>
      <c r="BA76" s="257">
        <v>0.345022</v>
      </c>
      <c r="BB76" s="257">
        <v>0.79127099999999995</v>
      </c>
      <c r="BC76" s="257">
        <v>1.3200841809423567</v>
      </c>
      <c r="BD76" s="257">
        <v>4.1748786648325593</v>
      </c>
      <c r="BE76" s="259">
        <v>5.559120875381212</v>
      </c>
      <c r="BF76" s="285">
        <v>0.32304840437482829</v>
      </c>
      <c r="BG76" s="285">
        <v>0.90217791167933648</v>
      </c>
      <c r="BH76" s="285">
        <v>1.766478795690524E-3</v>
      </c>
    </row>
    <row r="77" spans="1:60" x14ac:dyDescent="0.15">
      <c r="A77" s="168" t="s">
        <v>125</v>
      </c>
      <c r="B77" s="287">
        <v>0</v>
      </c>
      <c r="C77" s="287">
        <v>0</v>
      </c>
      <c r="D77" s="287">
        <v>0</v>
      </c>
      <c r="E77" s="287">
        <v>0</v>
      </c>
      <c r="F77" s="287">
        <v>0</v>
      </c>
      <c r="G77" s="287">
        <v>0</v>
      </c>
      <c r="H77" s="287">
        <v>0</v>
      </c>
      <c r="I77" s="287">
        <v>0</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0</v>
      </c>
      <c r="Z77" s="287">
        <v>0</v>
      </c>
      <c r="AA77" s="287">
        <v>1E-3</v>
      </c>
      <c r="AB77" s="287">
        <v>1E-3</v>
      </c>
      <c r="AC77" s="287">
        <v>1E-3</v>
      </c>
      <c r="AD77" s="287">
        <v>1E-3</v>
      </c>
      <c r="AE77" s="287">
        <v>1E-3</v>
      </c>
      <c r="AF77" s="287">
        <v>1E-3</v>
      </c>
      <c r="AG77" s="287">
        <v>1E-3</v>
      </c>
      <c r="AH77" s="287">
        <v>3.0000000000000001E-3</v>
      </c>
      <c r="AI77" s="287">
        <v>3.0000000000000001E-3</v>
      </c>
      <c r="AJ77" s="287">
        <v>3.0000000000000001E-3</v>
      </c>
      <c r="AK77" s="287">
        <v>6.0000000000000001E-3</v>
      </c>
      <c r="AL77" s="287">
        <v>8.0000000000000002E-3</v>
      </c>
      <c r="AM77" s="287">
        <v>8.0000000000000002E-3</v>
      </c>
      <c r="AN77" s="287">
        <v>9.0000000000000011E-3</v>
      </c>
      <c r="AO77" s="287">
        <v>1.0100000000000001E-2</v>
      </c>
      <c r="AP77" s="287">
        <v>9.1000000000000004E-3</v>
      </c>
      <c r="AQ77" s="287">
        <v>1.0100000000000001E-2</v>
      </c>
      <c r="AR77" s="287">
        <v>1.4100000000000001E-2</v>
      </c>
      <c r="AS77" s="287">
        <v>1.7000000000000001E-2</v>
      </c>
      <c r="AT77" s="287">
        <v>1.5300000000000001E-2</v>
      </c>
      <c r="AU77" s="287">
        <v>1.8838500000000001E-2</v>
      </c>
      <c r="AV77" s="287">
        <v>2.0083000000000004E-2</v>
      </c>
      <c r="AW77" s="287">
        <v>2.253360273972603E-2</v>
      </c>
      <c r="AX77" s="287">
        <v>3.2539999999999999E-2</v>
      </c>
      <c r="AY77" s="287">
        <v>5.7452499999999997E-2</v>
      </c>
      <c r="AZ77" s="287">
        <v>0.32895000000000002</v>
      </c>
      <c r="BA77" s="287">
        <v>1.0637999999999999</v>
      </c>
      <c r="BB77" s="287">
        <v>1.6659249999999999</v>
      </c>
      <c r="BC77" s="287">
        <v>2.7295250000000002</v>
      </c>
      <c r="BD77" s="287">
        <v>3.630217031595707</v>
      </c>
      <c r="BE77" s="288">
        <v>4.4823168704207053</v>
      </c>
      <c r="BF77" s="289">
        <v>0.22682732149845708</v>
      </c>
      <c r="BG77" s="289">
        <v>0.71797003854636099</v>
      </c>
      <c r="BH77" s="289">
        <v>1.4243111248450997E-3</v>
      </c>
    </row>
    <row r="78" spans="1:60" s="161" customFormat="1" x14ac:dyDescent="0.15">
      <c r="A78" s="163" t="s">
        <v>124</v>
      </c>
      <c r="B78" s="260">
        <v>0</v>
      </c>
      <c r="C78" s="260">
        <v>0</v>
      </c>
      <c r="D78" s="260">
        <v>0</v>
      </c>
      <c r="E78" s="260">
        <v>0</v>
      </c>
      <c r="F78" s="260">
        <v>0</v>
      </c>
      <c r="G78" s="260">
        <v>0</v>
      </c>
      <c r="H78" s="260">
        <v>0</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1E-3</v>
      </c>
      <c r="AB78" s="260">
        <v>1E-3</v>
      </c>
      <c r="AC78" s="260">
        <v>1E-3</v>
      </c>
      <c r="AD78" s="260">
        <v>1E-3</v>
      </c>
      <c r="AE78" s="260">
        <v>1E-3</v>
      </c>
      <c r="AF78" s="260">
        <v>1E-3</v>
      </c>
      <c r="AG78" s="260">
        <v>1E-3</v>
      </c>
      <c r="AH78" s="260">
        <v>3.0000000000000001E-3</v>
      </c>
      <c r="AI78" s="260">
        <v>3.0000000000000001E-3</v>
      </c>
      <c r="AJ78" s="260">
        <v>3.8000000000000006E-2</v>
      </c>
      <c r="AK78" s="260">
        <v>4.2499999999999996E-2</v>
      </c>
      <c r="AL78" s="260">
        <v>5.1700000000000003E-2</v>
      </c>
      <c r="AM78" s="260">
        <v>4.9299999999999997E-2</v>
      </c>
      <c r="AN78" s="260">
        <v>4.8600000000000004E-2</v>
      </c>
      <c r="AO78" s="260">
        <v>6.7400000000000002E-2</v>
      </c>
      <c r="AP78" s="260">
        <v>9.0999999999999998E-2</v>
      </c>
      <c r="AQ78" s="260">
        <v>0.14549999999999999</v>
      </c>
      <c r="AR78" s="260">
        <v>0.1651</v>
      </c>
      <c r="AS78" s="260">
        <v>0.22960900000000001</v>
      </c>
      <c r="AT78" s="260">
        <v>0.325463</v>
      </c>
      <c r="AU78" s="260">
        <v>0.40015149999999999</v>
      </c>
      <c r="AV78" s="260">
        <v>0.67030900000000004</v>
      </c>
      <c r="AW78" s="260">
        <v>0.86695060273972602</v>
      </c>
      <c r="AX78" s="260">
        <v>1.1027039999999999</v>
      </c>
      <c r="AY78" s="260">
        <v>1.7926704999999998</v>
      </c>
      <c r="AZ78" s="260">
        <v>2.43208</v>
      </c>
      <c r="BA78" s="260">
        <v>3.7922259999999999</v>
      </c>
      <c r="BB78" s="260">
        <v>5.0265819999999994</v>
      </c>
      <c r="BC78" s="260">
        <v>7.7151791809423571</v>
      </c>
      <c r="BD78" s="260">
        <v>13.764869013190042</v>
      </c>
      <c r="BE78" s="260">
        <v>18.603697534912904</v>
      </c>
      <c r="BF78" s="286">
        <v>0.34289068430235736</v>
      </c>
      <c r="BG78" s="286">
        <v>0.4458342735678098</v>
      </c>
      <c r="BH78" s="286">
        <v>5.9115529152098476E-3</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c r="AE80" s="257">
        <v>0</v>
      </c>
      <c r="AF80" s="257">
        <v>0</v>
      </c>
      <c r="AG80" s="257">
        <v>0</v>
      </c>
      <c r="AH80" s="257">
        <v>0</v>
      </c>
      <c r="AI80" s="257">
        <v>0</v>
      </c>
      <c r="AJ80" s="257">
        <v>0</v>
      </c>
      <c r="AK80" s="257">
        <v>0</v>
      </c>
      <c r="AL80" s="257">
        <v>0</v>
      </c>
      <c r="AM80" s="257">
        <v>0</v>
      </c>
      <c r="AN80" s="257">
        <v>0</v>
      </c>
      <c r="AO80" s="257">
        <v>0</v>
      </c>
      <c r="AP80" s="257">
        <v>0</v>
      </c>
      <c r="AQ80" s="257">
        <v>0</v>
      </c>
      <c r="AR80" s="257">
        <v>0</v>
      </c>
      <c r="AS80" s="257">
        <v>0</v>
      </c>
      <c r="AT80" s="257">
        <v>0</v>
      </c>
      <c r="AU80" s="257">
        <v>9.1000000000000004E-3</v>
      </c>
      <c r="AV80" s="257">
        <v>1.8118749999999999E-2</v>
      </c>
      <c r="AW80" s="257">
        <v>2.672301369863014E-2</v>
      </c>
      <c r="AX80" s="257">
        <v>2.8600000000000004E-2</v>
      </c>
      <c r="AY80" s="257">
        <v>6.0999999999999999E-2</v>
      </c>
      <c r="AZ80" s="257">
        <v>7.6999999999999999E-2</v>
      </c>
      <c r="BA80" s="257">
        <v>0.26405205479452054</v>
      </c>
      <c r="BB80" s="257">
        <v>0.52300000000000002</v>
      </c>
      <c r="BC80" s="257">
        <v>0.61299999999999999</v>
      </c>
      <c r="BD80" s="257">
        <v>0.625</v>
      </c>
      <c r="BE80" s="259">
        <v>0.60799999999999998</v>
      </c>
      <c r="BF80" s="285">
        <v>-3.3421710717073561E-2</v>
      </c>
      <c r="BG80" s="285">
        <v>0</v>
      </c>
      <c r="BH80" s="285">
        <v>1.9319945218967534E-4</v>
      </c>
    </row>
    <row r="81" spans="1:60" x14ac:dyDescent="0.15">
      <c r="A81" s="162" t="s">
        <v>122</v>
      </c>
      <c r="B81" s="257">
        <v>0</v>
      </c>
      <c r="C81" s="257">
        <v>0</v>
      </c>
      <c r="D81" s="257">
        <v>0</v>
      </c>
      <c r="E81" s="257">
        <v>0</v>
      </c>
      <c r="F81" s="257">
        <v>0</v>
      </c>
      <c r="G81" s="257">
        <v>0</v>
      </c>
      <c r="H81" s="257">
        <v>0</v>
      </c>
      <c r="I81" s="257">
        <v>0</v>
      </c>
      <c r="J81" s="257">
        <v>0</v>
      </c>
      <c r="K81" s="257">
        <v>0</v>
      </c>
      <c r="L81" s="257">
        <v>0</v>
      </c>
      <c r="M81" s="257">
        <v>0</v>
      </c>
      <c r="N81" s="257">
        <v>0</v>
      </c>
      <c r="O81" s="257">
        <v>0</v>
      </c>
      <c r="P81" s="257">
        <v>0</v>
      </c>
      <c r="Q81" s="257">
        <v>0</v>
      </c>
      <c r="R81" s="257">
        <v>0</v>
      </c>
      <c r="S81" s="257">
        <v>0</v>
      </c>
      <c r="T81" s="257">
        <v>0</v>
      </c>
      <c r="U81" s="257">
        <v>0</v>
      </c>
      <c r="V81" s="257">
        <v>0</v>
      </c>
      <c r="W81" s="257">
        <v>0</v>
      </c>
      <c r="X81" s="257">
        <v>0</v>
      </c>
      <c r="Y81" s="257">
        <v>0</v>
      </c>
      <c r="Z81" s="257">
        <v>0</v>
      </c>
      <c r="AA81" s="257">
        <v>0</v>
      </c>
      <c r="AB81" s="257">
        <v>0</v>
      </c>
      <c r="AC81" s="257">
        <v>0</v>
      </c>
      <c r="AD81" s="257">
        <v>0</v>
      </c>
      <c r="AE81" s="257">
        <v>0</v>
      </c>
      <c r="AF81" s="257">
        <v>0</v>
      </c>
      <c r="AG81" s="257">
        <v>0</v>
      </c>
      <c r="AH81" s="257">
        <v>0</v>
      </c>
      <c r="AI81" s="257">
        <v>0</v>
      </c>
      <c r="AJ81" s="257">
        <v>1.2E-2</v>
      </c>
      <c r="AK81" s="257">
        <v>8.0700000000000008E-2</v>
      </c>
      <c r="AL81" s="257">
        <v>0.1799</v>
      </c>
      <c r="AM81" s="257">
        <v>0.2135</v>
      </c>
      <c r="AN81" s="257">
        <v>0.28700000000000003</v>
      </c>
      <c r="AO81" s="257">
        <v>0.50505050505050508</v>
      </c>
      <c r="AP81" s="257">
        <v>0.51111111111111118</v>
      </c>
      <c r="AQ81" s="257">
        <v>0.60606060606060608</v>
      </c>
      <c r="AR81" s="257">
        <v>0.66363636363636358</v>
      </c>
      <c r="AS81" s="257">
        <v>0.9313131313131312</v>
      </c>
      <c r="AT81" s="257">
        <v>1.0393939393939395</v>
      </c>
      <c r="AU81" s="257">
        <v>1.4343434343434343</v>
      </c>
      <c r="AV81" s="257">
        <v>1.7393939393939395</v>
      </c>
      <c r="AW81" s="257">
        <v>1.8404040404040405</v>
      </c>
      <c r="AX81" s="257">
        <v>1.6020202020202021</v>
      </c>
      <c r="AY81" s="257">
        <v>1.1676767676767676</v>
      </c>
      <c r="AZ81" s="257">
        <v>1.9365454545454548</v>
      </c>
      <c r="BA81" s="257">
        <v>2.6303030303030304</v>
      </c>
      <c r="BB81" s="257">
        <v>2.7121212121212119</v>
      </c>
      <c r="BC81" s="257">
        <v>3.5404040404040407</v>
      </c>
      <c r="BD81" s="257">
        <v>6.4686868686868682</v>
      </c>
      <c r="BE81" s="259">
        <v>9.6848484848484837</v>
      </c>
      <c r="BF81" s="285">
        <v>0.48761372377459811</v>
      </c>
      <c r="BG81" s="285">
        <v>0.19369964410040619</v>
      </c>
      <c r="BH81" s="285">
        <v>3.0774793121919977E-3</v>
      </c>
    </row>
    <row r="82" spans="1:60" x14ac:dyDescent="0.15">
      <c r="A82" s="162" t="s">
        <v>121</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c r="AE82" s="257">
        <v>0</v>
      </c>
      <c r="AF82" s="257">
        <v>0</v>
      </c>
      <c r="AG82" s="257">
        <v>0</v>
      </c>
      <c r="AH82" s="257">
        <v>0</v>
      </c>
      <c r="AI82" s="257">
        <v>0</v>
      </c>
      <c r="AJ82" s="257">
        <v>0</v>
      </c>
      <c r="AK82" s="257">
        <v>6.4000000000000001E-2</v>
      </c>
      <c r="AL82" s="257">
        <v>0.20580000000000001</v>
      </c>
      <c r="AM82" s="257">
        <v>0.19400101010101012</v>
      </c>
      <c r="AN82" s="257">
        <v>0.20290101010101011</v>
      </c>
      <c r="AO82" s="257">
        <v>0.19900101010101012</v>
      </c>
      <c r="AP82" s="257">
        <v>0.20640101010101011</v>
      </c>
      <c r="AQ82" s="257">
        <v>0.1833010101010101</v>
      </c>
      <c r="AR82" s="257">
        <v>0.27900101010101008</v>
      </c>
      <c r="AS82" s="257">
        <v>0.29830101010101012</v>
      </c>
      <c r="AT82" s="257">
        <v>0.3912010101010101</v>
      </c>
      <c r="AU82" s="257">
        <v>0.65890101010100999</v>
      </c>
      <c r="AV82" s="257">
        <v>0.69230101010101008</v>
      </c>
      <c r="AW82" s="257">
        <v>0.72810128282828279</v>
      </c>
      <c r="AX82" s="257">
        <v>1.2150010101010102</v>
      </c>
      <c r="AY82" s="257">
        <v>1.9239010101010101</v>
      </c>
      <c r="AZ82" s="257">
        <v>2.5251000000000001</v>
      </c>
      <c r="BA82" s="257">
        <v>3.4015999999999997</v>
      </c>
      <c r="BB82" s="257">
        <v>3.4502000000000006</v>
      </c>
      <c r="BC82" s="257">
        <v>4.7908980000000021</v>
      </c>
      <c r="BD82" s="257">
        <v>6.2806520000000026</v>
      </c>
      <c r="BE82" s="259">
        <v>6.9711452033398782</v>
      </c>
      <c r="BF82" s="285">
        <v>0.1028409212962782</v>
      </c>
      <c r="BG82" s="285">
        <v>0.31235686026908227</v>
      </c>
      <c r="BH82" s="285">
        <v>2.2151668329275448E-3</v>
      </c>
    </row>
    <row r="83" spans="1:60" x14ac:dyDescent="0.15">
      <c r="A83" s="162" t="s">
        <v>120</v>
      </c>
      <c r="B83" s="257">
        <v>0</v>
      </c>
      <c r="C83" s="257">
        <v>0</v>
      </c>
      <c r="D83" s="257">
        <v>0</v>
      </c>
      <c r="E83" s="257">
        <v>0</v>
      </c>
      <c r="F83" s="257">
        <v>0</v>
      </c>
      <c r="G83" s="257">
        <v>0</v>
      </c>
      <c r="H83" s="257">
        <v>0</v>
      </c>
      <c r="I83" s="257">
        <v>0</v>
      </c>
      <c r="J83" s="257">
        <v>0</v>
      </c>
      <c r="K83" s="257">
        <v>0</v>
      </c>
      <c r="L83" s="257">
        <v>0</v>
      </c>
      <c r="M83" s="257">
        <v>0</v>
      </c>
      <c r="N83" s="257">
        <v>0</v>
      </c>
      <c r="O83" s="257">
        <v>0</v>
      </c>
      <c r="P83" s="257">
        <v>0</v>
      </c>
      <c r="Q83" s="257">
        <v>0</v>
      </c>
      <c r="R83" s="257">
        <v>0</v>
      </c>
      <c r="S83" s="257">
        <v>0</v>
      </c>
      <c r="T83" s="257">
        <v>0</v>
      </c>
      <c r="U83" s="257">
        <v>0</v>
      </c>
      <c r="V83" s="257">
        <v>0</v>
      </c>
      <c r="W83" s="257">
        <v>0</v>
      </c>
      <c r="X83" s="257">
        <v>0</v>
      </c>
      <c r="Y83" s="257">
        <v>0</v>
      </c>
      <c r="Z83" s="257">
        <v>0</v>
      </c>
      <c r="AA83" s="257">
        <v>0</v>
      </c>
      <c r="AB83" s="257">
        <v>0</v>
      </c>
      <c r="AC83" s="257">
        <v>0</v>
      </c>
      <c r="AD83" s="257">
        <v>0</v>
      </c>
      <c r="AE83" s="257">
        <v>0</v>
      </c>
      <c r="AF83" s="257">
        <v>0</v>
      </c>
      <c r="AG83" s="257">
        <v>0.06</v>
      </c>
      <c r="AH83" s="257">
        <v>0.14599999999999999</v>
      </c>
      <c r="AI83" s="257">
        <v>0.23100000000000001</v>
      </c>
      <c r="AJ83" s="257">
        <v>0.19700000000000001</v>
      </c>
      <c r="AK83" s="257">
        <v>0.48680000000000001</v>
      </c>
      <c r="AL83" s="257">
        <v>0.43390000000000001</v>
      </c>
      <c r="AM83" s="257">
        <v>0.47270000000000006</v>
      </c>
      <c r="AN83" s="257">
        <v>0.42830000000000001</v>
      </c>
      <c r="AO83" s="257">
        <v>0.40939999999999999</v>
      </c>
      <c r="AP83" s="257">
        <v>0.45430000000000004</v>
      </c>
      <c r="AQ83" s="257">
        <v>0.43610000000000004</v>
      </c>
      <c r="AR83" s="257">
        <v>0.46260000000000001</v>
      </c>
      <c r="AS83" s="257">
        <v>0.49880000000000002</v>
      </c>
      <c r="AT83" s="257">
        <v>0.50240000000000007</v>
      </c>
      <c r="AU83" s="257">
        <v>0.45790000000000003</v>
      </c>
      <c r="AV83" s="257">
        <v>0.52929999999999999</v>
      </c>
      <c r="AW83" s="257">
        <v>0.54559999999999997</v>
      </c>
      <c r="AX83" s="257">
        <v>0.75770000000000004</v>
      </c>
      <c r="AY83" s="257">
        <v>2.6211000000000002</v>
      </c>
      <c r="AZ83" s="257">
        <v>6.2378999999999998</v>
      </c>
      <c r="BA83" s="257">
        <v>7.920300000000001</v>
      </c>
      <c r="BB83" s="257">
        <v>10.589228325243234</v>
      </c>
      <c r="BC83" s="257">
        <v>11.418592104270704</v>
      </c>
      <c r="BD83" s="257">
        <v>12.012561801240402</v>
      </c>
      <c r="BE83" s="259">
        <v>12.597107255785854</v>
      </c>
      <c r="BF83" s="285">
        <v>4.1954287839407467E-2</v>
      </c>
      <c r="BG83" s="285">
        <v>0.36568352391983638</v>
      </c>
      <c r="BH83" s="285">
        <v>4.0028852318954146E-3</v>
      </c>
    </row>
    <row r="84" spans="1:60" x14ac:dyDescent="0.15">
      <c r="A84" s="162" t="s">
        <v>119</v>
      </c>
      <c r="B84" s="257">
        <v>0</v>
      </c>
      <c r="C84" s="257">
        <v>0</v>
      </c>
      <c r="D84" s="257">
        <v>0</v>
      </c>
      <c r="E84" s="257">
        <v>0</v>
      </c>
      <c r="F84" s="257">
        <v>0</v>
      </c>
      <c r="G84" s="257">
        <v>0</v>
      </c>
      <c r="H84" s="257">
        <v>0.126</v>
      </c>
      <c r="I84" s="257">
        <v>0.127</v>
      </c>
      <c r="J84" s="257">
        <v>0.13200000000000001</v>
      </c>
      <c r="K84" s="257">
        <v>0.13600000000000001</v>
      </c>
      <c r="L84" s="257">
        <v>0.13300000000000001</v>
      </c>
      <c r="M84" s="257">
        <v>0.14599999999999999</v>
      </c>
      <c r="N84" s="257">
        <v>0.14899999999999999</v>
      </c>
      <c r="O84" s="257">
        <v>0.155</v>
      </c>
      <c r="P84" s="257">
        <v>0.161</v>
      </c>
      <c r="Q84" s="257">
        <v>0.16700000000000001</v>
      </c>
      <c r="R84" s="257">
        <v>0.17699999999999999</v>
      </c>
      <c r="S84" s="257">
        <v>0.19500000000000001</v>
      </c>
      <c r="T84" s="257">
        <v>0.189</v>
      </c>
      <c r="U84" s="257">
        <v>0.192</v>
      </c>
      <c r="V84" s="257">
        <v>0.22700000000000001</v>
      </c>
      <c r="W84" s="257">
        <v>0.61699999999999999</v>
      </c>
      <c r="X84" s="257">
        <v>0.61499999999999988</v>
      </c>
      <c r="Y84" s="257">
        <v>0.58299999999999996</v>
      </c>
      <c r="Z84" s="257">
        <v>0.57400000000000007</v>
      </c>
      <c r="AA84" s="257">
        <v>0.71300000000000008</v>
      </c>
      <c r="AB84" s="257">
        <v>0.71599999999999997</v>
      </c>
      <c r="AC84" s="257">
        <v>0.70900000000000007</v>
      </c>
      <c r="AD84" s="257">
        <v>0.69800000000000006</v>
      </c>
      <c r="AE84" s="257">
        <v>0.58600000000000008</v>
      </c>
      <c r="AF84" s="257">
        <v>0.73</v>
      </c>
      <c r="AG84" s="257">
        <v>0.89409308791103448</v>
      </c>
      <c r="AH84" s="257">
        <v>0.91209308791103438</v>
      </c>
      <c r="AI84" s="257">
        <v>1.1465019652957533</v>
      </c>
      <c r="AJ84" s="257">
        <v>1.1321861758220688</v>
      </c>
      <c r="AK84" s="257">
        <v>1.4998631578947368</v>
      </c>
      <c r="AL84" s="257">
        <v>1.5958266315739409</v>
      </c>
      <c r="AM84" s="257">
        <v>1.489347000002861</v>
      </c>
      <c r="AN84" s="257">
        <v>1.8975470000028609</v>
      </c>
      <c r="AO84" s="257">
        <v>2.1836210000276566</v>
      </c>
      <c r="AP84" s="257">
        <v>2.1557990000565055</v>
      </c>
      <c r="AQ84" s="257">
        <v>2.3027769999814032</v>
      </c>
      <c r="AR84" s="257">
        <v>2.2259642830207178</v>
      </c>
      <c r="AS84" s="257">
        <v>2.3556431920726935</v>
      </c>
      <c r="AT84" s="257">
        <v>2.7370011070854487</v>
      </c>
      <c r="AU84" s="257">
        <v>3.0695179289128336</v>
      </c>
      <c r="AV84" s="257">
        <v>3.1474654018922608</v>
      </c>
      <c r="AW84" s="257">
        <v>3.4881879256755268</v>
      </c>
      <c r="AX84" s="257">
        <v>3.9886724062918391</v>
      </c>
      <c r="AY84" s="257">
        <v>5.3641241352461675</v>
      </c>
      <c r="AZ84" s="257">
        <v>7.4205791660460871</v>
      </c>
      <c r="BA84" s="257">
        <v>7.6704239196686075</v>
      </c>
      <c r="BB84" s="257">
        <v>7.8930407135137992</v>
      </c>
      <c r="BC84" s="257">
        <v>8.6908174586828011</v>
      </c>
      <c r="BD84" s="257">
        <v>10.272796177573355</v>
      </c>
      <c r="BE84" s="259">
        <v>9.9065000595836867</v>
      </c>
      <c r="BF84" s="285">
        <v>-4.1824528176089837E-2</v>
      </c>
      <c r="BG84" s="285">
        <v>0.13483530767164953</v>
      </c>
      <c r="BH84" s="285">
        <v>3.1479118168232802E-3</v>
      </c>
    </row>
    <row r="85" spans="1:60" x14ac:dyDescent="0.15">
      <c r="A85" s="162" t="s">
        <v>118</v>
      </c>
      <c r="B85" s="257">
        <v>0</v>
      </c>
      <c r="C85" s="257">
        <v>0</v>
      </c>
      <c r="D85" s="257">
        <v>0</v>
      </c>
      <c r="E85" s="257">
        <v>0</v>
      </c>
      <c r="F85" s="257">
        <v>0</v>
      </c>
      <c r="G85" s="257">
        <v>0</v>
      </c>
      <c r="H85" s="257">
        <v>0</v>
      </c>
      <c r="I85" s="257">
        <v>0</v>
      </c>
      <c r="J85" s="257">
        <v>0</v>
      </c>
      <c r="K85" s="257">
        <v>0</v>
      </c>
      <c r="L85" s="257">
        <v>0</v>
      </c>
      <c r="M85" s="257">
        <v>0</v>
      </c>
      <c r="N85" s="257">
        <v>0</v>
      </c>
      <c r="O85" s="257">
        <v>0</v>
      </c>
      <c r="P85" s="257">
        <v>0</v>
      </c>
      <c r="Q85" s="257">
        <v>0</v>
      </c>
      <c r="R85" s="257">
        <v>0</v>
      </c>
      <c r="S85" s="257">
        <v>0</v>
      </c>
      <c r="T85" s="257">
        <v>0</v>
      </c>
      <c r="U85" s="257">
        <v>0</v>
      </c>
      <c r="V85" s="257">
        <v>0</v>
      </c>
      <c r="W85" s="257">
        <v>0</v>
      </c>
      <c r="X85" s="257">
        <v>0</v>
      </c>
      <c r="Y85" s="257">
        <v>0</v>
      </c>
      <c r="Z85" s="257">
        <v>0</v>
      </c>
      <c r="AA85" s="257">
        <v>3.0000000000000001E-3</v>
      </c>
      <c r="AB85" s="257">
        <v>8.0000000000000002E-3</v>
      </c>
      <c r="AC85" s="257">
        <v>8.0000000000000002E-3</v>
      </c>
      <c r="AD85" s="257">
        <v>8.0000000000000002E-3</v>
      </c>
      <c r="AE85" s="257">
        <v>9.0000000000000011E-3</v>
      </c>
      <c r="AF85" s="257">
        <v>9.0000000000000011E-3</v>
      </c>
      <c r="AG85" s="257">
        <v>7.0000000000000001E-3</v>
      </c>
      <c r="AH85" s="257">
        <v>7.0000000000000001E-3</v>
      </c>
      <c r="AI85" s="257">
        <v>7.0000000000000001E-3</v>
      </c>
      <c r="AJ85" s="257">
        <v>7.0000000000000001E-3</v>
      </c>
      <c r="AK85" s="257">
        <v>7.0000000000000001E-3</v>
      </c>
      <c r="AL85" s="257">
        <v>7.0480000004172327E-3</v>
      </c>
      <c r="AM85" s="257">
        <v>7.4049999862909315E-3</v>
      </c>
      <c r="AN85" s="257">
        <v>7.5870000034570697E-3</v>
      </c>
      <c r="AO85" s="257">
        <v>7.8339999824762335E-3</v>
      </c>
      <c r="AP85" s="257">
        <v>9.2560000181198133E-3</v>
      </c>
      <c r="AQ85" s="257">
        <v>0.65163700001537805</v>
      </c>
      <c r="AR85" s="257">
        <v>8.8487000110745423E-2</v>
      </c>
      <c r="AS85" s="257">
        <v>9.280299988687038E-2</v>
      </c>
      <c r="AT85" s="257">
        <v>8.9287999984622016E-2</v>
      </c>
      <c r="AU85" s="257">
        <v>8.0519000434946281E-2</v>
      </c>
      <c r="AV85" s="257">
        <v>8.6594000010799616E-2</v>
      </c>
      <c r="AW85" s="257">
        <v>9.3063000046022248E-2</v>
      </c>
      <c r="AX85" s="257">
        <v>0.10154600000894071</v>
      </c>
      <c r="AY85" s="257">
        <v>0.11038900003159048</v>
      </c>
      <c r="AZ85" s="257">
        <v>7.7698999833345411E-2</v>
      </c>
      <c r="BA85" s="257">
        <v>9.5515999461770057E-2</v>
      </c>
      <c r="BB85" s="257">
        <v>0.1032199991657734</v>
      </c>
      <c r="BC85" s="257">
        <v>0.12775031387677788</v>
      </c>
      <c r="BD85" s="257">
        <v>0.12777303388586639</v>
      </c>
      <c r="BE85" s="259">
        <v>0.12794447100786496</v>
      </c>
      <c r="BF85" s="285">
        <v>-5.0625226625331532E-3</v>
      </c>
      <c r="BG85" s="285">
        <v>3.0519183449155163E-2</v>
      </c>
      <c r="BH85" s="285">
        <v>4.0655923864173209E-5</v>
      </c>
    </row>
    <row r="86" spans="1:60" x14ac:dyDescent="0.15">
      <c r="A86" s="162" t="s">
        <v>117</v>
      </c>
      <c r="B86" s="257">
        <v>0</v>
      </c>
      <c r="C86" s="257">
        <v>0</v>
      </c>
      <c r="D86" s="257">
        <v>0</v>
      </c>
      <c r="E86" s="257">
        <v>0</v>
      </c>
      <c r="F86" s="257">
        <v>0</v>
      </c>
      <c r="G86" s="257">
        <v>0</v>
      </c>
      <c r="H86" s="257">
        <v>3.7999999999999999E-2</v>
      </c>
      <c r="I86" s="257">
        <v>3.7999999999999999E-2</v>
      </c>
      <c r="J86" s="257">
        <v>3.7999999999999999E-2</v>
      </c>
      <c r="K86" s="257">
        <v>3.9E-2</v>
      </c>
      <c r="L86" s="257">
        <v>3.9E-2</v>
      </c>
      <c r="M86" s="257">
        <v>3.9E-2</v>
      </c>
      <c r="N86" s="257">
        <v>0.04</v>
      </c>
      <c r="O86" s="257">
        <v>0.04</v>
      </c>
      <c r="P86" s="257">
        <v>0.04</v>
      </c>
      <c r="Q86" s="257">
        <v>0.04</v>
      </c>
      <c r="R86" s="257">
        <v>4.1000000000000002E-2</v>
      </c>
      <c r="S86" s="257">
        <v>4.1000000000000002E-2</v>
      </c>
      <c r="T86" s="257">
        <v>4.1000000000000002E-2</v>
      </c>
      <c r="U86" s="257">
        <v>4.2000000000000003E-2</v>
      </c>
      <c r="V86" s="257">
        <v>4.2000000000000003E-2</v>
      </c>
      <c r="W86" s="257">
        <v>4.2000000000000003E-2</v>
      </c>
      <c r="X86" s="257">
        <v>4.3000000000000003E-2</v>
      </c>
      <c r="Y86" s="257">
        <v>4.3000000000000003E-2</v>
      </c>
      <c r="Z86" s="257">
        <v>4.3000000000000003E-2</v>
      </c>
      <c r="AA86" s="257">
        <v>9.1999999999999998E-2</v>
      </c>
      <c r="AB86" s="257">
        <v>0.1</v>
      </c>
      <c r="AC86" s="257">
        <v>0.105</v>
      </c>
      <c r="AD86" s="257">
        <v>0.111</v>
      </c>
      <c r="AE86" s="257">
        <v>0.11840000000000001</v>
      </c>
      <c r="AF86" s="257">
        <v>0.1203</v>
      </c>
      <c r="AG86" s="257">
        <v>0.1341</v>
      </c>
      <c r="AH86" s="257">
        <v>0.13520000000000001</v>
      </c>
      <c r="AI86" s="257">
        <v>0.1406</v>
      </c>
      <c r="AJ86" s="257">
        <v>0.14580000000000001</v>
      </c>
      <c r="AK86" s="257">
        <v>0.16534100000262261</v>
      </c>
      <c r="AL86" s="257">
        <v>0.17481799999915063</v>
      </c>
      <c r="AM86" s="257">
        <v>0.18550199998134373</v>
      </c>
      <c r="AN86" s="257">
        <v>0.17547499999904634</v>
      </c>
      <c r="AO86" s="257">
        <v>0.26677153449935836</v>
      </c>
      <c r="AP86" s="257">
        <v>0.28055240764813871</v>
      </c>
      <c r="AQ86" s="257">
        <v>0.2905487840053812</v>
      </c>
      <c r="AR86" s="257">
        <v>0.28851828776103261</v>
      </c>
      <c r="AS86" s="257">
        <v>0.28395268616050484</v>
      </c>
      <c r="AT86" s="257">
        <v>0.254634000078857</v>
      </c>
      <c r="AU86" s="257">
        <v>0.27982349429533632</v>
      </c>
      <c r="AV86" s="257">
        <v>0.31271999989864974</v>
      </c>
      <c r="AW86" s="257">
        <v>0.35818268383252622</v>
      </c>
      <c r="AX86" s="257">
        <v>0.43627517422282691</v>
      </c>
      <c r="AY86" s="257">
        <v>0.45982307208251477</v>
      </c>
      <c r="AZ86" s="257">
        <v>0.63511451268040131</v>
      </c>
      <c r="BA86" s="257">
        <v>0.72300658897984094</v>
      </c>
      <c r="BB86" s="257">
        <v>0.85626140689953478</v>
      </c>
      <c r="BC86" s="257">
        <v>1.0152388079799202</v>
      </c>
      <c r="BD86" s="257">
        <v>1.0448484035032755</v>
      </c>
      <c r="BE86" s="259">
        <v>1.134232270065122</v>
      </c>
      <c r="BF86" s="285">
        <v>7.8604405724938875E-2</v>
      </c>
      <c r="BG86" s="285">
        <v>0.14499913512333373</v>
      </c>
      <c r="BH86" s="285">
        <v>3.6041620597439722E-4</v>
      </c>
    </row>
    <row r="87" spans="1:60" x14ac:dyDescent="0.15">
      <c r="A87" s="162" t="s">
        <v>116</v>
      </c>
      <c r="B87" s="257">
        <v>0</v>
      </c>
      <c r="C87" s="257">
        <v>0</v>
      </c>
      <c r="D87" s="257">
        <v>0</v>
      </c>
      <c r="E87" s="257">
        <v>0</v>
      </c>
      <c r="F87" s="257">
        <v>0</v>
      </c>
      <c r="G87" s="257">
        <v>0</v>
      </c>
      <c r="H87" s="257">
        <v>0</v>
      </c>
      <c r="I87" s="257">
        <v>0</v>
      </c>
      <c r="J87" s="257">
        <v>0</v>
      </c>
      <c r="K87" s="257">
        <v>0</v>
      </c>
      <c r="L87" s="257">
        <v>0</v>
      </c>
      <c r="M87" s="257">
        <v>0</v>
      </c>
      <c r="N87" s="257">
        <v>0</v>
      </c>
      <c r="O87" s="257">
        <v>0</v>
      </c>
      <c r="P87" s="257">
        <v>0</v>
      </c>
      <c r="Q87" s="257">
        <v>0</v>
      </c>
      <c r="R87" s="257">
        <v>0</v>
      </c>
      <c r="S87" s="257">
        <v>0</v>
      </c>
      <c r="T87" s="257">
        <v>0</v>
      </c>
      <c r="U87" s="257">
        <v>0</v>
      </c>
      <c r="V87" s="257">
        <v>0</v>
      </c>
      <c r="W87" s="257">
        <v>0</v>
      </c>
      <c r="X87" s="257">
        <v>0</v>
      </c>
      <c r="Y87" s="257">
        <v>0</v>
      </c>
      <c r="Z87" s="257">
        <v>0</v>
      </c>
      <c r="AA87" s="257">
        <v>0</v>
      </c>
      <c r="AB87" s="257">
        <v>0</v>
      </c>
      <c r="AC87" s="257">
        <v>0</v>
      </c>
      <c r="AD87" s="257">
        <v>0</v>
      </c>
      <c r="AE87" s="257">
        <v>0</v>
      </c>
      <c r="AF87" s="257">
        <v>0</v>
      </c>
      <c r="AG87" s="257">
        <v>0</v>
      </c>
      <c r="AH87" s="257">
        <v>0</v>
      </c>
      <c r="AI87" s="257">
        <v>0</v>
      </c>
      <c r="AJ87" s="257">
        <v>0</v>
      </c>
      <c r="AK87" s="257">
        <v>2.3E-2</v>
      </c>
      <c r="AL87" s="257">
        <v>2.4E-2</v>
      </c>
      <c r="AM87" s="257">
        <v>0.03</v>
      </c>
      <c r="AN87" s="257">
        <v>3.3318E-2</v>
      </c>
      <c r="AO87" s="257">
        <v>4.5113E-2</v>
      </c>
      <c r="AP87" s="257">
        <v>4.3908000000000003E-2</v>
      </c>
      <c r="AQ87" s="257">
        <v>4.0702999999999996E-2</v>
      </c>
      <c r="AR87" s="257">
        <v>4.6498000000000005E-2</v>
      </c>
      <c r="AS87" s="257">
        <v>4.3292999999999998E-2</v>
      </c>
      <c r="AT87" s="257">
        <v>0.102088</v>
      </c>
      <c r="AU87" s="257">
        <v>0.14610487500000002</v>
      </c>
      <c r="AV87" s="257">
        <v>0.11812175</v>
      </c>
      <c r="AW87" s="257">
        <v>0.20923596575342468</v>
      </c>
      <c r="AX87" s="257">
        <v>0.38023475000000001</v>
      </c>
      <c r="AY87" s="257">
        <v>0.54923474999999999</v>
      </c>
      <c r="AZ87" s="257">
        <v>0.52123474999999997</v>
      </c>
      <c r="BA87" s="257">
        <v>0.59123596575342474</v>
      </c>
      <c r="BB87" s="257">
        <v>0.59019774999999997</v>
      </c>
      <c r="BC87" s="257">
        <v>0.63503275000000003</v>
      </c>
      <c r="BD87" s="257">
        <v>0.68143274999999992</v>
      </c>
      <c r="BE87" s="259">
        <v>0.67953617443251613</v>
      </c>
      <c r="BF87" s="285">
        <v>-9.1610899926126699E-3</v>
      </c>
      <c r="BG87" s="285">
        <v>0.20208810631244489</v>
      </c>
      <c r="BH87" s="285">
        <v>2.1593094842669376E-4</v>
      </c>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3.2250000088654987E-2</v>
      </c>
      <c r="AD88" s="257">
        <v>0.12470000004380598</v>
      </c>
      <c r="AE88" s="257">
        <v>0.12900000004171999</v>
      </c>
      <c r="AF88" s="257">
        <v>0.16770000002294602</v>
      </c>
      <c r="AG88" s="257">
        <v>0.17200000002085999</v>
      </c>
      <c r="AH88" s="257">
        <v>0.19554732030077276</v>
      </c>
      <c r="AI88" s="257">
        <v>0.19704732030077277</v>
      </c>
      <c r="AJ88" s="257">
        <v>0.22193862314558624</v>
      </c>
      <c r="AK88" s="257">
        <v>0.12980000000000003</v>
      </c>
      <c r="AL88" s="257">
        <v>0.14460000000000001</v>
      </c>
      <c r="AM88" s="257">
        <v>0.15540000000000001</v>
      </c>
      <c r="AN88" s="257">
        <v>0.1472</v>
      </c>
      <c r="AO88" s="257">
        <v>0.15609999999999999</v>
      </c>
      <c r="AP88" s="257">
        <v>0.15939999999999999</v>
      </c>
      <c r="AQ88" s="257">
        <v>0.15080000000000005</v>
      </c>
      <c r="AR88" s="257">
        <v>0.15510000000000002</v>
      </c>
      <c r="AS88" s="257">
        <v>0.14830000000000002</v>
      </c>
      <c r="AT88" s="257">
        <v>0.13210000000000002</v>
      </c>
      <c r="AU88" s="257">
        <v>0.18629999999999999</v>
      </c>
      <c r="AV88" s="257">
        <v>0.27359999999999995</v>
      </c>
      <c r="AW88" s="257">
        <v>0.30559999999999998</v>
      </c>
      <c r="AX88" s="257">
        <v>0.30320200001001352</v>
      </c>
      <c r="AY88" s="257">
        <v>0.26158017580982251</v>
      </c>
      <c r="AZ88" s="257">
        <v>0.26288890540128934</v>
      </c>
      <c r="BA88" s="257">
        <v>0.28138119634489894</v>
      </c>
      <c r="BB88" s="257">
        <v>0.29671762525233658</v>
      </c>
      <c r="BC88" s="257">
        <v>0.33231500002431869</v>
      </c>
      <c r="BD88" s="257">
        <v>0.47896208600568779</v>
      </c>
      <c r="BE88" s="259">
        <v>0.55644640195673634</v>
      </c>
      <c r="BF88" s="285">
        <v>0.15434513267143934</v>
      </c>
      <c r="BG88" s="285">
        <v>0.1309184816391249</v>
      </c>
      <c r="BH88" s="285">
        <v>1.7681766452460091E-4</v>
      </c>
    </row>
    <row r="89" spans="1:60" s="161" customFormat="1" x14ac:dyDescent="0.15">
      <c r="A89" s="163" t="s">
        <v>114</v>
      </c>
      <c r="B89" s="260">
        <v>0</v>
      </c>
      <c r="C89" s="260">
        <v>0</v>
      </c>
      <c r="D89" s="260">
        <v>0</v>
      </c>
      <c r="E89" s="260">
        <v>0</v>
      </c>
      <c r="F89" s="260">
        <v>0</v>
      </c>
      <c r="G89" s="260">
        <v>0</v>
      </c>
      <c r="H89" s="260">
        <v>0.16400000000000001</v>
      </c>
      <c r="I89" s="260">
        <v>0.16500000000000001</v>
      </c>
      <c r="J89" s="260">
        <v>0.16999999999999998</v>
      </c>
      <c r="K89" s="260">
        <v>0.17499999999999999</v>
      </c>
      <c r="L89" s="260">
        <v>0.17200000000000001</v>
      </c>
      <c r="M89" s="260">
        <v>0.185</v>
      </c>
      <c r="N89" s="260">
        <v>0.189</v>
      </c>
      <c r="O89" s="260">
        <v>0.19500000000000001</v>
      </c>
      <c r="P89" s="260">
        <v>0.20100000000000001</v>
      </c>
      <c r="Q89" s="260">
        <v>0.20700000000000002</v>
      </c>
      <c r="R89" s="260">
        <v>0.218</v>
      </c>
      <c r="S89" s="260">
        <v>0.23599999999999999</v>
      </c>
      <c r="T89" s="260">
        <v>0.23</v>
      </c>
      <c r="U89" s="260">
        <v>0.23400000000000001</v>
      </c>
      <c r="V89" s="260">
        <v>0.26900000000000002</v>
      </c>
      <c r="W89" s="260">
        <v>0.65900000000000003</v>
      </c>
      <c r="X89" s="260">
        <v>0.65799999999999992</v>
      </c>
      <c r="Y89" s="260">
        <v>0.626</v>
      </c>
      <c r="Z89" s="260">
        <v>0.61699999999999999</v>
      </c>
      <c r="AA89" s="260">
        <v>0.80800000000000005</v>
      </c>
      <c r="AB89" s="260">
        <v>0.82400000000000007</v>
      </c>
      <c r="AC89" s="260">
        <v>0.85425000008865504</v>
      </c>
      <c r="AD89" s="260">
        <v>0.94170000004380605</v>
      </c>
      <c r="AE89" s="260">
        <v>0.84240000004172</v>
      </c>
      <c r="AF89" s="260">
        <v>1.027000000022946</v>
      </c>
      <c r="AG89" s="260">
        <v>1.2671930879318944</v>
      </c>
      <c r="AH89" s="260">
        <v>1.3958404082118072</v>
      </c>
      <c r="AI89" s="260">
        <v>1.7221492855965259</v>
      </c>
      <c r="AJ89" s="260">
        <v>1.7159247989676554</v>
      </c>
      <c r="AK89" s="260">
        <v>2.4565041578973594</v>
      </c>
      <c r="AL89" s="260">
        <v>2.7658926315735091</v>
      </c>
      <c r="AM89" s="260">
        <v>2.7478550100715058</v>
      </c>
      <c r="AN89" s="260">
        <v>3.1793280101063743</v>
      </c>
      <c r="AO89" s="260">
        <v>3.7728910496610069</v>
      </c>
      <c r="AP89" s="260">
        <v>3.8207275289348854</v>
      </c>
      <c r="AQ89" s="260">
        <v>4.6619274001637789</v>
      </c>
      <c r="AR89" s="260">
        <v>4.2098049446298695</v>
      </c>
      <c r="AS89" s="260">
        <v>4.6524060195342098</v>
      </c>
      <c r="AT89" s="260">
        <v>5.248106056643878</v>
      </c>
      <c r="AU89" s="260">
        <v>6.3225097430875614</v>
      </c>
      <c r="AV89" s="260">
        <v>6.9176148512966584</v>
      </c>
      <c r="AW89" s="260">
        <v>7.5950979122384528</v>
      </c>
      <c r="AX89" s="260">
        <v>8.8132515426548323</v>
      </c>
      <c r="AY89" s="260">
        <v>12.518828910947869</v>
      </c>
      <c r="AZ89" s="260">
        <v>19.694061788506581</v>
      </c>
      <c r="BA89" s="260">
        <v>23.577818755306097</v>
      </c>
      <c r="BB89" s="260">
        <v>27.013987032195889</v>
      </c>
      <c r="BC89" s="260">
        <v>31.164048475238573</v>
      </c>
      <c r="BD89" s="260">
        <v>37.992713120895466</v>
      </c>
      <c r="BE89" s="260">
        <v>42.265760321020146</v>
      </c>
      <c r="BF89" s="286">
        <v>0.1053551823028005</v>
      </c>
      <c r="BG89" s="286">
        <v>0.21188452564578397</v>
      </c>
      <c r="BH89" s="286">
        <v>1.3430463388817777E-2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0.29599999999999999</v>
      </c>
      <c r="C91" s="257">
        <v>0.28400000000000003</v>
      </c>
      <c r="D91" s="257">
        <v>0.28999999999999998</v>
      </c>
      <c r="E91" s="257">
        <v>0.28200000000000003</v>
      </c>
      <c r="F91" s="257">
        <v>0.28100000000000003</v>
      </c>
      <c r="G91" s="257">
        <v>0.26100000000000001</v>
      </c>
      <c r="H91" s="257">
        <v>0.26300000000000001</v>
      </c>
      <c r="I91" s="257">
        <v>0.28000000000000003</v>
      </c>
      <c r="J91" s="257">
        <v>0.33800000000000002</v>
      </c>
      <c r="K91" s="257">
        <v>0.42899999999999999</v>
      </c>
      <c r="L91" s="257">
        <v>0.48899999999999999</v>
      </c>
      <c r="M91" s="257">
        <v>0.48399999999999999</v>
      </c>
      <c r="N91" s="257">
        <v>0.42899999999999999</v>
      </c>
      <c r="O91" s="257">
        <v>0.40500000000000003</v>
      </c>
      <c r="P91" s="257">
        <v>0.41799999999999998</v>
      </c>
      <c r="Q91" s="257">
        <v>0.38500000000000001</v>
      </c>
      <c r="R91" s="257">
        <v>0.40400000000000003</v>
      </c>
      <c r="S91" s="257">
        <v>0.51600000000000001</v>
      </c>
      <c r="T91" s="257">
        <v>0.43099999999999999</v>
      </c>
      <c r="U91" s="257">
        <v>0.441</v>
      </c>
      <c r="V91" s="257">
        <v>0.45600000000000002</v>
      </c>
      <c r="W91" s="257">
        <v>0.46</v>
      </c>
      <c r="X91" s="257">
        <v>0.47000000000000003</v>
      </c>
      <c r="Y91" s="257">
        <v>0.73099999999999998</v>
      </c>
      <c r="Z91" s="257">
        <v>0.81</v>
      </c>
      <c r="AA91" s="257">
        <v>0.75950000000000006</v>
      </c>
      <c r="AB91" s="257">
        <v>0.72494999999999998</v>
      </c>
      <c r="AC91" s="257">
        <v>0.68210000000000004</v>
      </c>
      <c r="AD91" s="257">
        <v>0.6866000000000001</v>
      </c>
      <c r="AE91" s="257">
        <v>0.71939999999999993</v>
      </c>
      <c r="AF91" s="257">
        <v>0.85365000000000002</v>
      </c>
      <c r="AG91" s="257">
        <v>0.97909999999999997</v>
      </c>
      <c r="AH91" s="257">
        <v>1.03515</v>
      </c>
      <c r="AI91" s="257">
        <v>1.1346000000000001</v>
      </c>
      <c r="AJ91" s="257">
        <v>1.2170999999999998</v>
      </c>
      <c r="AK91" s="257">
        <v>1.0702500000000001</v>
      </c>
      <c r="AL91" s="257">
        <v>1.1386499999999999</v>
      </c>
      <c r="AM91" s="257">
        <v>1.8586499999999999</v>
      </c>
      <c r="AN91" s="257">
        <v>2.45905</v>
      </c>
      <c r="AO91" s="257">
        <v>3.6832000000000003</v>
      </c>
      <c r="AP91" s="257">
        <v>5.2541000000000002</v>
      </c>
      <c r="AQ91" s="257">
        <v>6.1920999999999999</v>
      </c>
      <c r="AR91" s="257">
        <v>7.24085</v>
      </c>
      <c r="AS91" s="257">
        <v>7.2937499999999993</v>
      </c>
      <c r="AT91" s="257">
        <v>7.5147920300821669</v>
      </c>
      <c r="AU91" s="257">
        <v>8.4041982798208963</v>
      </c>
      <c r="AV91" s="257">
        <v>11.050496570098801</v>
      </c>
      <c r="AW91" s="257">
        <v>13.234850000000002</v>
      </c>
      <c r="AX91" s="257">
        <v>16.43805</v>
      </c>
      <c r="AY91" s="257">
        <v>18.275362000000001</v>
      </c>
      <c r="AZ91" s="257">
        <v>21.706588492043686</v>
      </c>
      <c r="BA91" s="257">
        <v>24.10699350642864</v>
      </c>
      <c r="BB91" s="257">
        <v>25.690030861480921</v>
      </c>
      <c r="BC91" s="257">
        <v>32.182647729666549</v>
      </c>
      <c r="BD91" s="257">
        <v>41.236400963727299</v>
      </c>
      <c r="BE91" s="259">
        <v>49.859977201918184</v>
      </c>
      <c r="BF91" s="285">
        <v>0.20139216645901969</v>
      </c>
      <c r="BG91" s="285">
        <v>0.17876667209147379</v>
      </c>
      <c r="BH91" s="285">
        <v>1.5843618884211014E-2</v>
      </c>
    </row>
    <row r="92" spans="1:60" x14ac:dyDescent="0.15">
      <c r="A92" s="162" t="s">
        <v>112</v>
      </c>
      <c r="B92" s="257">
        <v>0</v>
      </c>
      <c r="C92" s="257">
        <v>0</v>
      </c>
      <c r="D92" s="257">
        <v>0</v>
      </c>
      <c r="E92" s="257">
        <v>0</v>
      </c>
      <c r="F92" s="257">
        <v>0</v>
      </c>
      <c r="G92" s="257">
        <v>0</v>
      </c>
      <c r="H92" s="257">
        <v>0</v>
      </c>
      <c r="I92" s="257">
        <v>0</v>
      </c>
      <c r="J92" s="257">
        <v>0</v>
      </c>
      <c r="K92" s="257">
        <v>0</v>
      </c>
      <c r="L92" s="257">
        <v>0</v>
      </c>
      <c r="M92" s="257">
        <v>0</v>
      </c>
      <c r="N92" s="257">
        <v>0</v>
      </c>
      <c r="O92" s="257">
        <v>0</v>
      </c>
      <c r="P92" s="257">
        <v>0</v>
      </c>
      <c r="Q92" s="257">
        <v>0</v>
      </c>
      <c r="R92" s="257">
        <v>0</v>
      </c>
      <c r="S92" s="257">
        <v>0</v>
      </c>
      <c r="T92" s="257">
        <v>0</v>
      </c>
      <c r="U92" s="257">
        <v>0</v>
      </c>
      <c r="V92" s="257">
        <v>0</v>
      </c>
      <c r="W92" s="257">
        <v>0</v>
      </c>
      <c r="X92" s="257">
        <v>0</v>
      </c>
      <c r="Y92" s="257">
        <v>0</v>
      </c>
      <c r="Z92" s="257">
        <v>0</v>
      </c>
      <c r="AA92" s="257">
        <v>0</v>
      </c>
      <c r="AB92" s="257">
        <v>0</v>
      </c>
      <c r="AC92" s="257">
        <v>0</v>
      </c>
      <c r="AD92" s="257">
        <v>0</v>
      </c>
      <c r="AE92" s="257">
        <v>0</v>
      </c>
      <c r="AF92" s="257">
        <v>0</v>
      </c>
      <c r="AG92" s="257">
        <v>0</v>
      </c>
      <c r="AH92" s="257">
        <v>0</v>
      </c>
      <c r="AI92" s="257">
        <v>0</v>
      </c>
      <c r="AJ92" s="257">
        <v>0</v>
      </c>
      <c r="AK92" s="257">
        <v>0</v>
      </c>
      <c r="AL92" s="257">
        <v>0</v>
      </c>
      <c r="AM92" s="257">
        <v>1E-4</v>
      </c>
      <c r="AN92" s="257">
        <v>9.0000000000000008E-4</v>
      </c>
      <c r="AO92" s="257">
        <v>1.9E-3</v>
      </c>
      <c r="AP92" s="257">
        <v>3.3999999999999998E-3</v>
      </c>
      <c r="AQ92" s="257">
        <v>7.0000000000000001E-3</v>
      </c>
      <c r="AR92" s="257">
        <v>1.0600000000000002E-2</v>
      </c>
      <c r="AS92" s="257">
        <v>1.8099999999999998E-2</v>
      </c>
      <c r="AT92" s="257">
        <v>3.1200000000000002E-2</v>
      </c>
      <c r="AU92" s="257">
        <v>5.1400000000000001E-2</v>
      </c>
      <c r="AV92" s="257">
        <v>6.6500000000000004E-2</v>
      </c>
      <c r="AW92" s="257">
        <v>0.1</v>
      </c>
      <c r="AX92" s="257">
        <v>0.13963699999999998</v>
      </c>
      <c r="AY92" s="257">
        <v>0.17804300000000001</v>
      </c>
      <c r="AZ92" s="257">
        <v>0.20615199999999997</v>
      </c>
      <c r="BA92" s="257">
        <v>0.22795699999999999</v>
      </c>
      <c r="BB92" s="257">
        <v>0.26131900000000002</v>
      </c>
      <c r="BC92" s="257">
        <v>0.283026</v>
      </c>
      <c r="BD92" s="257">
        <v>0.35718978533601764</v>
      </c>
      <c r="BE92" s="259">
        <v>0.42090125856858801</v>
      </c>
      <c r="BF92" s="285">
        <v>0.17083222676780752</v>
      </c>
      <c r="BG92" s="285">
        <v>0.2687203713080959</v>
      </c>
      <c r="BH92" s="285">
        <v>1.3374653385098042E-4</v>
      </c>
    </row>
    <row r="93" spans="1:60" x14ac:dyDescent="0.15">
      <c r="A93" s="162" t="s">
        <v>110</v>
      </c>
      <c r="B93" s="257">
        <v>0</v>
      </c>
      <c r="C93" s="257">
        <v>0</v>
      </c>
      <c r="D93" s="257">
        <v>0</v>
      </c>
      <c r="E93" s="257">
        <v>0</v>
      </c>
      <c r="F93" s="257">
        <v>0</v>
      </c>
      <c r="G93" s="257">
        <v>0</v>
      </c>
      <c r="H93" s="257">
        <v>0</v>
      </c>
      <c r="I93" s="257">
        <v>0</v>
      </c>
      <c r="J93" s="257">
        <v>0</v>
      </c>
      <c r="K93" s="257">
        <v>0</v>
      </c>
      <c r="L93" s="257">
        <v>0</v>
      </c>
      <c r="M93" s="257">
        <v>0</v>
      </c>
      <c r="N93" s="257">
        <v>0</v>
      </c>
      <c r="O93" s="257">
        <v>0</v>
      </c>
      <c r="P93" s="257">
        <v>0</v>
      </c>
      <c r="Q93" s="257">
        <v>0</v>
      </c>
      <c r="R93" s="257">
        <v>0</v>
      </c>
      <c r="S93" s="257">
        <v>0</v>
      </c>
      <c r="T93" s="257">
        <v>0</v>
      </c>
      <c r="U93" s="257">
        <v>0</v>
      </c>
      <c r="V93" s="257">
        <v>0</v>
      </c>
      <c r="W93" s="257">
        <v>0</v>
      </c>
      <c r="X93" s="257">
        <v>0</v>
      </c>
      <c r="Y93" s="257">
        <v>0</v>
      </c>
      <c r="Z93" s="257">
        <v>0</v>
      </c>
      <c r="AA93" s="257">
        <v>6.8020202020202022E-2</v>
      </c>
      <c r="AB93" s="257">
        <v>7.5090909090909097E-2</v>
      </c>
      <c r="AC93" s="257">
        <v>0.24731313131313132</v>
      </c>
      <c r="AD93" s="257">
        <v>0.33312121212121215</v>
      </c>
      <c r="AE93" s="257">
        <v>0.84883838383838384</v>
      </c>
      <c r="AF93" s="257">
        <v>3.6371616161616158</v>
      </c>
      <c r="AG93" s="257">
        <v>1.6359393939393938</v>
      </c>
      <c r="AH93" s="257">
        <v>2.930979797979798</v>
      </c>
      <c r="AI93" s="257">
        <v>2.8495555555555554</v>
      </c>
      <c r="AJ93" s="257">
        <v>3.0107373737373737</v>
      </c>
      <c r="AK93" s="257">
        <v>3.1488989898989894</v>
      </c>
      <c r="AL93" s="257">
        <v>3.3041919191919189</v>
      </c>
      <c r="AM93" s="257">
        <v>3.4313737373737374</v>
      </c>
      <c r="AN93" s="257">
        <v>3.5969696969696972</v>
      </c>
      <c r="AO93" s="257">
        <v>3.8817777777777778</v>
      </c>
      <c r="AP93" s="257">
        <v>7.352060606060606</v>
      </c>
      <c r="AQ93" s="257">
        <v>10.939818181818184</v>
      </c>
      <c r="AR93" s="257">
        <v>15.45629292929293</v>
      </c>
      <c r="AS93" s="257">
        <v>28.118000000000002</v>
      </c>
      <c r="AT93" s="257">
        <v>48.753317833200001</v>
      </c>
      <c r="AU93" s="257">
        <v>75.00085</v>
      </c>
      <c r="AV93" s="257">
        <v>104.34200000000001</v>
      </c>
      <c r="AW93" s="257">
        <v>136.77741639999999</v>
      </c>
      <c r="AX93" s="257">
        <v>183.77101969999998</v>
      </c>
      <c r="AY93" s="257">
        <v>229.54307999999997</v>
      </c>
      <c r="AZ93" s="257">
        <v>279.14229999999998</v>
      </c>
      <c r="BA93" s="257">
        <v>369.52321699999999</v>
      </c>
      <c r="BB93" s="257">
        <v>501.9974842105263</v>
      </c>
      <c r="BC93" s="257">
        <v>636.42380000000003</v>
      </c>
      <c r="BD93" s="257">
        <v>742.02379999999994</v>
      </c>
      <c r="BE93" s="259">
        <v>863.12420000000009</v>
      </c>
      <c r="BF93" s="285">
        <v>0.15576338634730602</v>
      </c>
      <c r="BG93" s="285">
        <v>0.30536761918609434</v>
      </c>
      <c r="BH93" s="285">
        <v>0.27426829376916412</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6.9400000000000006E-4</v>
      </c>
      <c r="AR94" s="257">
        <v>8.6499999999999999E-4</v>
      </c>
      <c r="AS94" s="257">
        <v>8.070000000000001E-4</v>
      </c>
      <c r="AT94" s="257">
        <v>1.0989999999999999E-3</v>
      </c>
      <c r="AU94" s="257">
        <v>4.0391000000000003E-2</v>
      </c>
      <c r="AV94" s="257">
        <v>4.4559000000000001E-2</v>
      </c>
      <c r="AW94" s="257">
        <v>4.2907000000000001E-2</v>
      </c>
      <c r="AX94" s="257">
        <v>3.794800000000001E-2</v>
      </c>
      <c r="AY94" s="257">
        <v>4.5002E-2</v>
      </c>
      <c r="AZ94" s="257">
        <v>5.8841000000000004E-2</v>
      </c>
      <c r="BA94" s="257">
        <v>6.6471000000000002E-2</v>
      </c>
      <c r="BB94" s="257">
        <v>6.6944000000000004E-2</v>
      </c>
      <c r="BC94" s="257">
        <v>6.8985000000000005E-2</v>
      </c>
      <c r="BD94" s="257">
        <v>7.5857915468681314E-2</v>
      </c>
      <c r="BE94" s="259">
        <v>0.12209322104680555</v>
      </c>
      <c r="BF94" s="285">
        <v>0.59920493434482469</v>
      </c>
      <c r="BG94" s="285">
        <v>0.51841956387294474</v>
      </c>
      <c r="BH94" s="285">
        <v>3.87966174709141E-5</v>
      </c>
    </row>
    <row r="95" spans="1:60" x14ac:dyDescent="0.15">
      <c r="A95" s="162" t="s">
        <v>108</v>
      </c>
      <c r="B95" s="257">
        <v>0</v>
      </c>
      <c r="C95" s="257">
        <v>0</v>
      </c>
      <c r="D95" s="257">
        <v>0</v>
      </c>
      <c r="E95" s="257">
        <v>0</v>
      </c>
      <c r="F95" s="257">
        <v>0</v>
      </c>
      <c r="G95" s="257">
        <v>0</v>
      </c>
      <c r="H95" s="257">
        <v>0</v>
      </c>
      <c r="I95" s="257">
        <v>0</v>
      </c>
      <c r="J95" s="257">
        <v>0</v>
      </c>
      <c r="K95" s="257">
        <v>0</v>
      </c>
      <c r="L95" s="257">
        <v>0</v>
      </c>
      <c r="M95" s="257">
        <v>0</v>
      </c>
      <c r="N95" s="257">
        <v>0</v>
      </c>
      <c r="O95" s="257">
        <v>0</v>
      </c>
      <c r="P95" s="257">
        <v>0</v>
      </c>
      <c r="Q95" s="257">
        <v>0</v>
      </c>
      <c r="R95" s="257">
        <v>0</v>
      </c>
      <c r="S95" s="257">
        <v>0</v>
      </c>
      <c r="T95" s="257">
        <v>0</v>
      </c>
      <c r="U95" s="257">
        <v>0</v>
      </c>
      <c r="V95" s="257">
        <v>0</v>
      </c>
      <c r="W95" s="257">
        <v>0</v>
      </c>
      <c r="X95" s="257">
        <v>0</v>
      </c>
      <c r="Y95" s="257">
        <v>0</v>
      </c>
      <c r="Z95" s="257">
        <v>0</v>
      </c>
      <c r="AA95" s="257">
        <v>6.7889366639366622E-2</v>
      </c>
      <c r="AB95" s="257">
        <v>0.2079813213213213</v>
      </c>
      <c r="AC95" s="257">
        <v>0.20786189189189186</v>
      </c>
      <c r="AD95" s="257">
        <v>0.34681954954954941</v>
      </c>
      <c r="AE95" s="257">
        <v>0.57156528528528527</v>
      </c>
      <c r="AF95" s="257">
        <v>1.0612751460551462</v>
      </c>
      <c r="AG95" s="257">
        <v>1.6405892547092544</v>
      </c>
      <c r="AH95" s="257">
        <v>1.9757272727272726</v>
      </c>
      <c r="AI95" s="257">
        <v>2.3775883838383836</v>
      </c>
      <c r="AJ95" s="257">
        <v>3.1381394348894345</v>
      </c>
      <c r="AK95" s="257">
        <v>3.2751495358995357</v>
      </c>
      <c r="AL95" s="257">
        <v>4.1652610360360356</v>
      </c>
      <c r="AM95" s="257">
        <v>4.2380319888069895</v>
      </c>
      <c r="AN95" s="257">
        <v>5.3331811807261813</v>
      </c>
      <c r="AO95" s="257">
        <v>8.5579749563199563</v>
      </c>
      <c r="AP95" s="257">
        <v>10.04431822959323</v>
      </c>
      <c r="AQ95" s="257">
        <v>14.931499999999998</v>
      </c>
      <c r="AR95" s="257">
        <v>19.1448</v>
      </c>
      <c r="AS95" s="257">
        <v>23.743200000000002</v>
      </c>
      <c r="AT95" s="257">
        <v>27.988</v>
      </c>
      <c r="AU95" s="257">
        <v>33.864400000000003</v>
      </c>
      <c r="AV95" s="257">
        <v>41.916300000000007</v>
      </c>
      <c r="AW95" s="257">
        <v>49.467600000000004</v>
      </c>
      <c r="AX95" s="257">
        <v>55.918400000000005</v>
      </c>
      <c r="AY95" s="257">
        <v>63.039900000000003</v>
      </c>
      <c r="AZ95" s="257">
        <v>65.12576</v>
      </c>
      <c r="BA95" s="257">
        <v>79.825655733118893</v>
      </c>
      <c r="BB95" s="257">
        <v>99.07771623694812</v>
      </c>
      <c r="BC95" s="257">
        <v>123.86656007309657</v>
      </c>
      <c r="BD95" s="257">
        <v>139.24902432441033</v>
      </c>
      <c r="BE95" s="259">
        <v>151.20904688103076</v>
      </c>
      <c r="BF95" s="285">
        <v>7.8944459309050252E-2</v>
      </c>
      <c r="BG95" s="285">
        <v>0.16727584646781679</v>
      </c>
      <c r="BH95" s="285">
        <v>4.8048527999240268E-2</v>
      </c>
    </row>
    <row r="96" spans="1:60" x14ac:dyDescent="0.15">
      <c r="A96" s="162" t="s">
        <v>107</v>
      </c>
      <c r="B96" s="257">
        <v>0</v>
      </c>
      <c r="C96" s="257">
        <v>0</v>
      </c>
      <c r="D96" s="257">
        <v>0</v>
      </c>
      <c r="E96" s="257">
        <v>0</v>
      </c>
      <c r="F96" s="257">
        <v>0</v>
      </c>
      <c r="G96" s="257">
        <v>0</v>
      </c>
      <c r="H96" s="257">
        <v>0</v>
      </c>
      <c r="I96" s="257">
        <v>0</v>
      </c>
      <c r="J96" s="257">
        <v>0</v>
      </c>
      <c r="K96" s="257">
        <v>0</v>
      </c>
      <c r="L96" s="257">
        <v>0</v>
      </c>
      <c r="M96" s="257">
        <v>0</v>
      </c>
      <c r="N96" s="257">
        <v>0</v>
      </c>
      <c r="O96" s="257">
        <v>0</v>
      </c>
      <c r="P96" s="257">
        <v>0</v>
      </c>
      <c r="Q96" s="257">
        <v>0</v>
      </c>
      <c r="R96" s="257">
        <v>0</v>
      </c>
      <c r="S96" s="257">
        <v>0</v>
      </c>
      <c r="T96" s="257">
        <v>0</v>
      </c>
      <c r="U96" s="257">
        <v>0</v>
      </c>
      <c r="V96" s="257">
        <v>0</v>
      </c>
      <c r="W96" s="257">
        <v>0</v>
      </c>
      <c r="X96" s="257">
        <v>0</v>
      </c>
      <c r="Y96" s="257">
        <v>0</v>
      </c>
      <c r="Z96" s="257">
        <v>0</v>
      </c>
      <c r="AA96" s="257">
        <v>1.1274200000000001</v>
      </c>
      <c r="AB96" s="257">
        <v>1.0514600000000001</v>
      </c>
      <c r="AC96" s="257">
        <v>1.0857399999999999</v>
      </c>
      <c r="AD96" s="257">
        <v>1.0919700000000001</v>
      </c>
      <c r="AE96" s="257">
        <v>1.6039100000000002</v>
      </c>
      <c r="AF96" s="257">
        <v>2.2125300000000001</v>
      </c>
      <c r="AG96" s="257">
        <v>2.34287</v>
      </c>
      <c r="AH96" s="257">
        <v>2.72838</v>
      </c>
      <c r="AI96" s="257">
        <v>3.2865000000000002</v>
      </c>
      <c r="AJ96" s="257">
        <v>3.9407299999999998</v>
      </c>
      <c r="AK96" s="257">
        <v>4.8723999999999998</v>
      </c>
      <c r="AL96" s="257">
        <v>6.0346000000000002</v>
      </c>
      <c r="AM96" s="257">
        <v>6.2432999999999996</v>
      </c>
      <c r="AN96" s="257">
        <v>6.3018999999999998</v>
      </c>
      <c r="AO96" s="257">
        <v>6.6656000000000004</v>
      </c>
      <c r="AP96" s="257">
        <v>6.6150000000000002</v>
      </c>
      <c r="AQ96" s="257">
        <v>6.6740000000000004</v>
      </c>
      <c r="AR96" s="257">
        <v>7.0390199999999998</v>
      </c>
      <c r="AS96" s="257">
        <v>8.3369649999999993</v>
      </c>
      <c r="AT96" s="257">
        <v>9.3303149999999988</v>
      </c>
      <c r="AU96" s="257">
        <v>9.4084500000000002</v>
      </c>
      <c r="AV96" s="257">
        <v>9.4853499999999986</v>
      </c>
      <c r="AW96" s="257">
        <v>9.5583349999999996</v>
      </c>
      <c r="AX96" s="257">
        <v>9.5113500000000002</v>
      </c>
      <c r="AY96" s="257">
        <v>10.165895000000001</v>
      </c>
      <c r="AZ96" s="257">
        <v>10.296625000000001</v>
      </c>
      <c r="BA96" s="257">
        <v>10.977744999999997</v>
      </c>
      <c r="BB96" s="257">
        <v>13.088100000000001</v>
      </c>
      <c r="BC96" s="257">
        <v>14.537979999999999</v>
      </c>
      <c r="BD96" s="257">
        <v>14.882</v>
      </c>
      <c r="BE96" s="259">
        <v>16.827640033640002</v>
      </c>
      <c r="BF96" s="285">
        <v>0.1235059770347342</v>
      </c>
      <c r="BG96" s="285">
        <v>4.176069787385539E-2</v>
      </c>
      <c r="BH96" s="285">
        <v>5.3471888752373315E-3</v>
      </c>
    </row>
    <row r="97" spans="1:60" x14ac:dyDescent="0.15">
      <c r="A97" s="162" t="s">
        <v>106</v>
      </c>
      <c r="B97" s="257">
        <v>0</v>
      </c>
      <c r="C97" s="257">
        <v>0</v>
      </c>
      <c r="D97" s="257">
        <v>0</v>
      </c>
      <c r="E97" s="257">
        <v>0</v>
      </c>
      <c r="F97" s="257">
        <v>0</v>
      </c>
      <c r="G97" s="257">
        <v>0.242704</v>
      </c>
      <c r="H97" s="257">
        <v>0.23561099999999999</v>
      </c>
      <c r="I97" s="257">
        <v>0.24859100000000001</v>
      </c>
      <c r="J97" s="257">
        <v>0.253998</v>
      </c>
      <c r="K97" s="257">
        <v>0.30754700000000001</v>
      </c>
      <c r="L97" s="257">
        <v>0.37850700000000004</v>
      </c>
      <c r="M97" s="257">
        <v>0.36755300000000002</v>
      </c>
      <c r="N97" s="257">
        <v>0.53377399999999997</v>
      </c>
      <c r="O97" s="257">
        <v>0.82764400000000005</v>
      </c>
      <c r="P97" s="257">
        <v>1.0997319999999999</v>
      </c>
      <c r="Q97" s="257">
        <v>1.0914400000000002</v>
      </c>
      <c r="R97" s="257">
        <v>1.1365270000000001</v>
      </c>
      <c r="S97" s="257">
        <v>9.8707670000000007</v>
      </c>
      <c r="T97" s="257">
        <v>11.030233000000001</v>
      </c>
      <c r="U97" s="257">
        <v>12.119022999999999</v>
      </c>
      <c r="V97" s="257">
        <v>12.699479</v>
      </c>
      <c r="W97" s="257">
        <v>13.803359</v>
      </c>
      <c r="X97" s="257">
        <v>14.792468000000001</v>
      </c>
      <c r="Y97" s="257">
        <v>15.986553000000001</v>
      </c>
      <c r="Z97" s="257">
        <v>17.046979</v>
      </c>
      <c r="AA97" s="257">
        <v>11.341125999999999</v>
      </c>
      <c r="AB97" s="257">
        <v>11.651857</v>
      </c>
      <c r="AC97" s="257">
        <v>11.860617</v>
      </c>
      <c r="AD97" s="257">
        <v>11.582831595959597</v>
      </c>
      <c r="AE97" s="257">
        <v>13.502493595959596</v>
      </c>
      <c r="AF97" s="257">
        <v>14.335605595959596</v>
      </c>
      <c r="AG97" s="257">
        <v>15.304106191919193</v>
      </c>
      <c r="AH97" s="257">
        <v>16.534889441850005</v>
      </c>
      <c r="AI97" s="257">
        <v>16.322945957070708</v>
      </c>
      <c r="AJ97" s="257">
        <v>16.741198636363638</v>
      </c>
      <c r="AK97" s="257">
        <v>16.564143719178084</v>
      </c>
      <c r="AL97" s="257">
        <v>16.780479219178083</v>
      </c>
      <c r="AM97" s="257">
        <v>18.04693</v>
      </c>
      <c r="AN97" s="257">
        <v>19.662420000000001</v>
      </c>
      <c r="AO97" s="257">
        <v>20.765078123287672</v>
      </c>
      <c r="AP97" s="257">
        <v>25.22608837328767</v>
      </c>
      <c r="AQ97" s="257">
        <v>25.658630000000002</v>
      </c>
      <c r="AR97" s="257">
        <v>27.250467500000003</v>
      </c>
      <c r="AS97" s="257">
        <v>26.831971256849314</v>
      </c>
      <c r="AT97" s="257">
        <v>26.798565805849314</v>
      </c>
      <c r="AU97" s="257">
        <v>29.734190812999998</v>
      </c>
      <c r="AV97" s="257">
        <v>31.003385000000002</v>
      </c>
      <c r="AW97" s="257">
        <v>34.22930126369863</v>
      </c>
      <c r="AX97" s="257">
        <v>41.218652051398621</v>
      </c>
      <c r="AY97" s="257">
        <v>52.189818614250001</v>
      </c>
      <c r="AZ97" s="257">
        <v>68.248153218504996</v>
      </c>
      <c r="BA97" s="257">
        <v>72.337314675969139</v>
      </c>
      <c r="BB97" s="257">
        <v>87.45858964573938</v>
      </c>
      <c r="BC97" s="257">
        <v>98.691162207526659</v>
      </c>
      <c r="BD97" s="257">
        <v>111.16190730662881</v>
      </c>
      <c r="BE97" s="259">
        <v>125.5825586539578</v>
      </c>
      <c r="BF97" s="285">
        <v>0.12250119393134873</v>
      </c>
      <c r="BG97" s="285">
        <v>0.14624093286558981</v>
      </c>
      <c r="BH97" s="285">
        <v>3.9905397264017144E-2</v>
      </c>
    </row>
    <row r="98" spans="1:60" x14ac:dyDescent="0.15">
      <c r="A98" s="162" t="s">
        <v>105</v>
      </c>
      <c r="B98" s="257">
        <v>0</v>
      </c>
      <c r="C98" s="257">
        <v>0</v>
      </c>
      <c r="D98" s="257">
        <v>0</v>
      </c>
      <c r="E98" s="257">
        <v>0</v>
      </c>
      <c r="F98" s="257">
        <v>0</v>
      </c>
      <c r="G98" s="257">
        <v>0</v>
      </c>
      <c r="H98" s="257">
        <v>0</v>
      </c>
      <c r="I98" s="257">
        <v>0</v>
      </c>
      <c r="J98" s="257">
        <v>0</v>
      </c>
      <c r="K98" s="257">
        <v>0</v>
      </c>
      <c r="L98" s="257">
        <v>0</v>
      </c>
      <c r="M98" s="257">
        <v>0</v>
      </c>
      <c r="N98" s="257">
        <v>0</v>
      </c>
      <c r="O98" s="257">
        <v>0</v>
      </c>
      <c r="P98" s="257">
        <v>0</v>
      </c>
      <c r="Q98" s="257">
        <v>0</v>
      </c>
      <c r="R98" s="257">
        <v>0</v>
      </c>
      <c r="S98" s="257">
        <v>0</v>
      </c>
      <c r="T98" s="257">
        <v>0</v>
      </c>
      <c r="U98" s="257">
        <v>0</v>
      </c>
      <c r="V98" s="257">
        <v>0</v>
      </c>
      <c r="W98" s="257">
        <v>0</v>
      </c>
      <c r="X98" s="257">
        <v>0</v>
      </c>
      <c r="Y98" s="257">
        <v>0</v>
      </c>
      <c r="Z98" s="257">
        <v>0</v>
      </c>
      <c r="AA98" s="257">
        <v>0</v>
      </c>
      <c r="AB98" s="257">
        <v>0</v>
      </c>
      <c r="AC98" s="257">
        <v>0</v>
      </c>
      <c r="AD98" s="257">
        <v>0</v>
      </c>
      <c r="AE98" s="257">
        <v>0</v>
      </c>
      <c r="AF98" s="257">
        <v>0</v>
      </c>
      <c r="AG98" s="257">
        <v>0</v>
      </c>
      <c r="AH98" s="257">
        <v>0</v>
      </c>
      <c r="AI98" s="257">
        <v>0</v>
      </c>
      <c r="AJ98" s="257">
        <v>0</v>
      </c>
      <c r="AK98" s="257">
        <v>0.57090300000000005</v>
      </c>
      <c r="AL98" s="257">
        <v>0.5740940000000001</v>
      </c>
      <c r="AM98" s="257">
        <v>0.40440000000000004</v>
      </c>
      <c r="AN98" s="257">
        <v>0.41649999999999998</v>
      </c>
      <c r="AO98" s="257">
        <v>0.57635999999999998</v>
      </c>
      <c r="AP98" s="257">
        <v>0.59250000000000003</v>
      </c>
      <c r="AQ98" s="257">
        <v>0.62396400000000007</v>
      </c>
      <c r="AR98" s="257">
        <v>0.75977299999999992</v>
      </c>
      <c r="AS98" s="257">
        <v>0.79676099999999994</v>
      </c>
      <c r="AT98" s="257">
        <v>1.3933679999999999</v>
      </c>
      <c r="AU98" s="257">
        <v>1.2629545</v>
      </c>
      <c r="AV98" s="257">
        <v>1.5375348999999998</v>
      </c>
      <c r="AW98" s="257">
        <v>1.5086624000000002</v>
      </c>
      <c r="AX98" s="257">
        <v>1.2445899999999999</v>
      </c>
      <c r="AY98" s="257">
        <v>0.92</v>
      </c>
      <c r="AZ98" s="257">
        <v>1.024</v>
      </c>
      <c r="BA98" s="257">
        <v>1.07</v>
      </c>
      <c r="BB98" s="257">
        <v>1.095</v>
      </c>
      <c r="BC98" s="257">
        <v>1.9830000000000001</v>
      </c>
      <c r="BD98" s="257">
        <v>2.6298937324046046</v>
      </c>
      <c r="BE98" s="259">
        <v>3.1488454352553159</v>
      </c>
      <c r="BF98" s="285">
        <v>0.18967029386004941</v>
      </c>
      <c r="BG98" s="285">
        <v>5.9445708972968303E-2</v>
      </c>
      <c r="BH98" s="285">
        <v>1.0005842321073796E-3</v>
      </c>
    </row>
    <row r="99" spans="1:60" x14ac:dyDescent="0.15">
      <c r="A99" s="162" t="s">
        <v>104</v>
      </c>
      <c r="B99" s="257">
        <v>1.3480000000000001</v>
      </c>
      <c r="C99" s="257">
        <v>1.359</v>
      </c>
      <c r="D99" s="257">
        <v>1.1340000000000001</v>
      </c>
      <c r="E99" s="257">
        <v>1.2949999999999999</v>
      </c>
      <c r="F99" s="257">
        <v>1.327</v>
      </c>
      <c r="G99" s="257">
        <v>1.2730000000000001</v>
      </c>
      <c r="H99" s="257">
        <v>1.256</v>
      </c>
      <c r="I99" s="257">
        <v>1.2570000000000001</v>
      </c>
      <c r="J99" s="257">
        <v>1.2430000000000001</v>
      </c>
      <c r="K99" s="257">
        <v>1.7597221052631578</v>
      </c>
      <c r="L99" s="257">
        <v>1.7868273684210525</v>
      </c>
      <c r="M99" s="257">
        <v>1.7355115789473685</v>
      </c>
      <c r="N99" s="257">
        <v>1.6586694736842107</v>
      </c>
      <c r="O99" s="257">
        <v>1.6818273684210525</v>
      </c>
      <c r="P99" s="257">
        <v>1.5582484210526317</v>
      </c>
      <c r="Q99" s="257">
        <v>1.652143157894737</v>
      </c>
      <c r="R99" s="257">
        <v>1.6192484210526317</v>
      </c>
      <c r="S99" s="257">
        <v>1.6489852631578947</v>
      </c>
      <c r="T99" s="257">
        <v>1.6670484210526315</v>
      </c>
      <c r="U99" s="257">
        <v>1.8190957894736841</v>
      </c>
      <c r="V99" s="257">
        <v>1.6908726315789475</v>
      </c>
      <c r="W99" s="257">
        <v>1.7636989473684208</v>
      </c>
      <c r="X99" s="257">
        <v>1.7585647368421053</v>
      </c>
      <c r="Y99" s="257">
        <v>1.7679473684210527</v>
      </c>
      <c r="Z99" s="257">
        <v>2.260915789473684</v>
      </c>
      <c r="AA99" s="257">
        <v>2.6085368421052633</v>
      </c>
      <c r="AB99" s="257">
        <v>2.7851684210526315</v>
      </c>
      <c r="AC99" s="257">
        <v>2.761796172248804</v>
      </c>
      <c r="AD99" s="257">
        <v>2.8841963849016476</v>
      </c>
      <c r="AE99" s="257">
        <v>2.7376416799574694</v>
      </c>
      <c r="AF99" s="257">
        <v>2.6826401010101009</v>
      </c>
      <c r="AG99" s="257">
        <v>2.6338233152578416</v>
      </c>
      <c r="AH99" s="257">
        <v>2.7309777660818719</v>
      </c>
      <c r="AI99" s="257">
        <v>3.1075268548644339</v>
      </c>
      <c r="AJ99" s="257">
        <v>3.3480581924508241</v>
      </c>
      <c r="AK99" s="257">
        <v>3.5995828176501861</v>
      </c>
      <c r="AL99" s="257">
        <v>3.443945773524721</v>
      </c>
      <c r="AM99" s="257">
        <v>3.3313552052737903</v>
      </c>
      <c r="AN99" s="257">
        <v>3.2556461376060204</v>
      </c>
      <c r="AO99" s="257">
        <v>3.5755654110857531</v>
      </c>
      <c r="AP99" s="257">
        <v>4.2431194522488038</v>
      </c>
      <c r="AQ99" s="257">
        <v>4.5111267959383312</v>
      </c>
      <c r="AR99" s="257">
        <v>5.0158430369909626</v>
      </c>
      <c r="AS99" s="257">
        <v>5.7916125690398168</v>
      </c>
      <c r="AT99" s="257">
        <v>6.8988256136378254</v>
      </c>
      <c r="AU99" s="257">
        <v>8.0840760382749064</v>
      </c>
      <c r="AV99" s="257">
        <v>8.7518825624295573</v>
      </c>
      <c r="AW99" s="257">
        <v>8.9628920722383558</v>
      </c>
      <c r="AX99" s="257">
        <v>9.2456650309496595</v>
      </c>
      <c r="AY99" s="257">
        <v>10.218154377901607</v>
      </c>
      <c r="AZ99" s="257">
        <v>10.977160984367238</v>
      </c>
      <c r="BA99" s="257">
        <v>10.951376480144679</v>
      </c>
      <c r="BB99" s="257">
        <v>10.735426449300803</v>
      </c>
      <c r="BC99" s="257">
        <v>10.677087574736554</v>
      </c>
      <c r="BD99" s="257">
        <v>10.973306042802763</v>
      </c>
      <c r="BE99" s="259">
        <v>11.078193935767169</v>
      </c>
      <c r="BF99" s="285">
        <v>3.1016529320964104E-3</v>
      </c>
      <c r="BG99" s="285">
        <v>4.1472248372214304E-2</v>
      </c>
      <c r="BH99" s="285">
        <v>3.5202319073046073E-3</v>
      </c>
    </row>
    <row r="100" spans="1:60" x14ac:dyDescent="0.15">
      <c r="A100" s="162" t="s">
        <v>103</v>
      </c>
      <c r="B100" s="257">
        <v>0</v>
      </c>
      <c r="C100" s="257">
        <v>0</v>
      </c>
      <c r="D100" s="257">
        <v>0</v>
      </c>
      <c r="E100" s="257">
        <v>0</v>
      </c>
      <c r="F100" s="257">
        <v>0</v>
      </c>
      <c r="G100" s="257">
        <v>0</v>
      </c>
      <c r="H100" s="257">
        <v>0</v>
      </c>
      <c r="I100" s="257">
        <v>0</v>
      </c>
      <c r="J100" s="257">
        <v>0</v>
      </c>
      <c r="K100" s="257">
        <v>0</v>
      </c>
      <c r="L100" s="257">
        <v>0</v>
      </c>
      <c r="M100" s="257">
        <v>0</v>
      </c>
      <c r="N100" s="257">
        <v>0</v>
      </c>
      <c r="O100" s="257">
        <v>0</v>
      </c>
      <c r="P100" s="257">
        <v>0</v>
      </c>
      <c r="Q100" s="257">
        <v>0</v>
      </c>
      <c r="R100" s="257">
        <v>0</v>
      </c>
      <c r="S100" s="257">
        <v>0</v>
      </c>
      <c r="T100" s="257">
        <v>0</v>
      </c>
      <c r="U100" s="257">
        <v>0</v>
      </c>
      <c r="V100" s="257">
        <v>0</v>
      </c>
      <c r="W100" s="257">
        <v>0</v>
      </c>
      <c r="X100" s="257">
        <v>0</v>
      </c>
      <c r="Y100" s="257">
        <v>0</v>
      </c>
      <c r="Z100" s="257">
        <v>0</v>
      </c>
      <c r="AA100" s="257">
        <v>0</v>
      </c>
      <c r="AB100" s="257">
        <v>0</v>
      </c>
      <c r="AC100" s="257">
        <v>0</v>
      </c>
      <c r="AD100" s="257">
        <v>0</v>
      </c>
      <c r="AE100" s="257">
        <v>0</v>
      </c>
      <c r="AF100" s="257">
        <v>0</v>
      </c>
      <c r="AG100" s="257">
        <v>0</v>
      </c>
      <c r="AH100" s="257">
        <v>0</v>
      </c>
      <c r="AI100" s="257">
        <v>0</v>
      </c>
      <c r="AJ100" s="257">
        <v>0</v>
      </c>
      <c r="AK100" s="257">
        <v>0.92670000000000008</v>
      </c>
      <c r="AL100" s="257">
        <v>0.87209999999999999</v>
      </c>
      <c r="AM100" s="257">
        <v>0.96079999999999999</v>
      </c>
      <c r="AN100" s="257">
        <v>1.0410999999999999</v>
      </c>
      <c r="AO100" s="257">
        <v>1.0764</v>
      </c>
      <c r="AP100" s="257">
        <v>0</v>
      </c>
      <c r="AQ100" s="257">
        <v>0</v>
      </c>
      <c r="AR100" s="257">
        <v>2.02E-4</v>
      </c>
      <c r="AS100" s="257">
        <v>1.5840000000000001E-3</v>
      </c>
      <c r="AT100" s="257">
        <v>5.3280000000000003E-3</v>
      </c>
      <c r="AU100" s="257">
        <v>1.3427999999999999E-2</v>
      </c>
      <c r="AV100" s="257">
        <v>2.683E-2</v>
      </c>
      <c r="AW100" s="257">
        <v>8.4815000000000002E-2</v>
      </c>
      <c r="AX100" s="257">
        <v>0.29610664615175886</v>
      </c>
      <c r="AY100" s="257">
        <v>0.55131987476681155</v>
      </c>
      <c r="AZ100" s="257">
        <v>1.045938050373479</v>
      </c>
      <c r="BA100" s="257">
        <v>2.304076786864067</v>
      </c>
      <c r="BB100" s="257">
        <v>4.152537527269665</v>
      </c>
      <c r="BC100" s="257">
        <v>5.4075793326713191</v>
      </c>
      <c r="BD100" s="257">
        <v>5.3895462713302642</v>
      </c>
      <c r="BE100" s="259">
        <v>5.0441621535861838</v>
      </c>
      <c r="BF100" s="285">
        <v>-7.0069892815253443E-2</v>
      </c>
      <c r="BG100" s="285">
        <v>0.98605041377993063</v>
      </c>
      <c r="BH100" s="285">
        <v>1.6028443500472761E-3</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1E-3</v>
      </c>
      <c r="O101" s="257">
        <v>3.0000000000000001E-3</v>
      </c>
      <c r="P101" s="257">
        <v>0.63694000000000006</v>
      </c>
      <c r="Q101" s="257">
        <v>2.0448499999999998</v>
      </c>
      <c r="R101" s="257">
        <v>3.9121900000000003</v>
      </c>
      <c r="S101" s="257">
        <v>3.9078599999999999</v>
      </c>
      <c r="T101" s="257">
        <v>4.9349799999999995</v>
      </c>
      <c r="U101" s="257">
        <v>5.35846</v>
      </c>
      <c r="V101" s="257">
        <v>5.9421800000000005</v>
      </c>
      <c r="W101" s="257">
        <v>5.5732999999999997</v>
      </c>
      <c r="X101" s="257">
        <v>4.8959700000000002</v>
      </c>
      <c r="Y101" s="257">
        <v>5.2229099999999997</v>
      </c>
      <c r="Z101" s="257">
        <v>5.7016599999999995</v>
      </c>
      <c r="AA101" s="257">
        <v>5.8957600000000001</v>
      </c>
      <c r="AB101" s="257">
        <v>5.758</v>
      </c>
      <c r="AC101" s="257">
        <v>5.7</v>
      </c>
      <c r="AD101" s="257">
        <v>5.6669999999999998</v>
      </c>
      <c r="AE101" s="257">
        <v>6.32</v>
      </c>
      <c r="AF101" s="257">
        <v>6.1349999999999998</v>
      </c>
      <c r="AG101" s="257">
        <v>6.5339999999999998</v>
      </c>
      <c r="AH101" s="257">
        <v>7.2370000000000001</v>
      </c>
      <c r="AI101" s="257">
        <v>8.9139999999999997</v>
      </c>
      <c r="AJ101" s="257">
        <v>10.593999999999999</v>
      </c>
      <c r="AK101" s="257">
        <v>11.625999999999999</v>
      </c>
      <c r="AL101" s="257">
        <v>10.442</v>
      </c>
      <c r="AM101" s="257">
        <v>10.242493000000001</v>
      </c>
      <c r="AN101" s="257">
        <v>9.8224439999999991</v>
      </c>
      <c r="AO101" s="257">
        <v>10.281550000000001</v>
      </c>
      <c r="AP101" s="257">
        <v>9.9214289999999998</v>
      </c>
      <c r="AQ101" s="257">
        <v>10.519890000000002</v>
      </c>
      <c r="AR101" s="257">
        <v>10.273839000000001</v>
      </c>
      <c r="AS101" s="257">
        <v>10.78547</v>
      </c>
      <c r="AT101" s="257">
        <v>10.403236999999999</v>
      </c>
      <c r="AU101" s="257">
        <v>10.019392999999999</v>
      </c>
      <c r="AV101" s="257">
        <v>10.147020000000001</v>
      </c>
      <c r="AW101" s="257">
        <v>10.509468</v>
      </c>
      <c r="AX101" s="257">
        <v>9.8836399999999998</v>
      </c>
      <c r="AY101" s="257">
        <v>10.672380999999998</v>
      </c>
      <c r="AZ101" s="257">
        <v>12.298098</v>
      </c>
      <c r="BA101" s="257">
        <v>13.868544000000002</v>
      </c>
      <c r="BB101" s="257">
        <v>13.577934999999998</v>
      </c>
      <c r="BC101" s="257">
        <v>13.942166853193845</v>
      </c>
      <c r="BD101" s="257">
        <v>14.018889</v>
      </c>
      <c r="BE101" s="259">
        <v>14.416885000000002</v>
      </c>
      <c r="BF101" s="285">
        <v>2.1812735483202061E-2</v>
      </c>
      <c r="BG101" s="285">
        <v>2.4344358643741737E-2</v>
      </c>
      <c r="BH101" s="285">
        <v>4.5811419149367569E-3</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8.5000000000000006E-2</v>
      </c>
      <c r="X102" s="257">
        <v>8.5000000000000006E-2</v>
      </c>
      <c r="Y102" s="257">
        <v>8.5000000000000006E-2</v>
      </c>
      <c r="Z102" s="257">
        <v>8.5000000000000006E-2</v>
      </c>
      <c r="AA102" s="257">
        <v>8.5000000000000006E-2</v>
      </c>
      <c r="AB102" s="257">
        <v>0.245</v>
      </c>
      <c r="AC102" s="257">
        <v>0.245</v>
      </c>
      <c r="AD102" s="257">
        <v>0.245</v>
      </c>
      <c r="AE102" s="257">
        <v>0.245</v>
      </c>
      <c r="AF102" s="257">
        <v>0.245</v>
      </c>
      <c r="AG102" s="257">
        <v>0.245</v>
      </c>
      <c r="AH102" s="257">
        <v>0.245</v>
      </c>
      <c r="AI102" s="257">
        <v>0.245</v>
      </c>
      <c r="AJ102" s="257">
        <v>0.245</v>
      </c>
      <c r="AK102" s="257">
        <v>0.245</v>
      </c>
      <c r="AL102" s="257">
        <v>0.47300000000000003</v>
      </c>
      <c r="AM102" s="257">
        <v>0.47300000000000003</v>
      </c>
      <c r="AN102" s="257">
        <v>0.495</v>
      </c>
      <c r="AO102" s="257">
        <v>0.47900000000000004</v>
      </c>
      <c r="AP102" s="257">
        <v>0.47765875000000002</v>
      </c>
      <c r="AQ102" s="257">
        <v>0.47376480000000004</v>
      </c>
      <c r="AR102" s="257">
        <v>0.49360919999999997</v>
      </c>
      <c r="AS102" s="257">
        <v>0.52117946250000013</v>
      </c>
      <c r="AT102" s="257">
        <v>0.52867811000000009</v>
      </c>
      <c r="AU102" s="257">
        <v>0.59024421500000002</v>
      </c>
      <c r="AV102" s="257">
        <v>0.6100797349999999</v>
      </c>
      <c r="AW102" s="257">
        <v>0.64390647000000001</v>
      </c>
      <c r="AX102" s="257">
        <v>0.71826907183867916</v>
      </c>
      <c r="AY102" s="257">
        <v>0.76858348149695088</v>
      </c>
      <c r="AZ102" s="257">
        <v>0.86101906650987514</v>
      </c>
      <c r="BA102" s="257">
        <v>0.89001522202121686</v>
      </c>
      <c r="BB102" s="257">
        <v>0.8976541162110443</v>
      </c>
      <c r="BC102" s="257">
        <v>0.89765615480903715</v>
      </c>
      <c r="BD102" s="257">
        <v>0.9548959211667617</v>
      </c>
      <c r="BE102" s="259">
        <v>0.97450580079095572</v>
      </c>
      <c r="BF102" s="285">
        <v>1.4009127975615598E-2</v>
      </c>
      <c r="BG102" s="285">
        <v>5.4794703755034924E-2</v>
      </c>
      <c r="BH102" s="285">
        <v>3.0966116261262099E-4</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0</v>
      </c>
      <c r="O103" s="257">
        <v>0</v>
      </c>
      <c r="P103" s="257">
        <v>0</v>
      </c>
      <c r="Q103" s="257">
        <v>0</v>
      </c>
      <c r="R103" s="257">
        <v>0</v>
      </c>
      <c r="S103" s="257">
        <v>0</v>
      </c>
      <c r="T103" s="257">
        <v>0</v>
      </c>
      <c r="U103" s="257">
        <v>0</v>
      </c>
      <c r="V103" s="257">
        <v>0</v>
      </c>
      <c r="W103" s="257">
        <v>0</v>
      </c>
      <c r="X103" s="257">
        <v>0</v>
      </c>
      <c r="Y103" s="257">
        <v>0</v>
      </c>
      <c r="Z103" s="257">
        <v>0</v>
      </c>
      <c r="AA103" s="257">
        <v>1E-3</v>
      </c>
      <c r="AB103" s="257">
        <v>1E-3</v>
      </c>
      <c r="AC103" s="257">
        <v>2E-3</v>
      </c>
      <c r="AD103" s="257">
        <v>3.0000000000000001E-3</v>
      </c>
      <c r="AE103" s="257">
        <v>3.0000000000000001E-3</v>
      </c>
      <c r="AF103" s="257">
        <v>0.252</v>
      </c>
      <c r="AG103" s="257">
        <v>0.40600000000000003</v>
      </c>
      <c r="AH103" s="257">
        <v>8.2000000000000003E-2</v>
      </c>
      <c r="AI103" s="257">
        <v>6.4000000000000001E-2</v>
      </c>
      <c r="AJ103" s="257">
        <v>9.7411000000000011E-2</v>
      </c>
      <c r="AK103" s="257">
        <v>0.100969</v>
      </c>
      <c r="AL103" s="257">
        <v>0.10677399999999999</v>
      </c>
      <c r="AM103" s="257">
        <v>0.20092499999999999</v>
      </c>
      <c r="AN103" s="257">
        <v>0.22061700000000001</v>
      </c>
      <c r="AO103" s="257">
        <v>0.35018321833099991</v>
      </c>
      <c r="AP103" s="257">
        <v>0.40410072895400001</v>
      </c>
      <c r="AQ103" s="257">
        <v>0.51122318895200003</v>
      </c>
      <c r="AR103" s="257">
        <v>0.83082424427000001</v>
      </c>
      <c r="AS103" s="257">
        <v>1.373424825441</v>
      </c>
      <c r="AT103" s="257">
        <v>1.7906085074509446</v>
      </c>
      <c r="AU103" s="257">
        <v>4.4780576394527891</v>
      </c>
      <c r="AV103" s="257">
        <v>7.5923870526053996</v>
      </c>
      <c r="AW103" s="257">
        <v>8.61786886573144</v>
      </c>
      <c r="AX103" s="257">
        <v>10.159658</v>
      </c>
      <c r="AY103" s="257">
        <v>14.695690361595</v>
      </c>
      <c r="AZ103" s="257">
        <v>17.317948604286002</v>
      </c>
      <c r="BA103" s="257">
        <v>18.935659871464001</v>
      </c>
      <c r="BB103" s="257">
        <v>24.145361579999999</v>
      </c>
      <c r="BC103" s="257">
        <v>27.176674056791001</v>
      </c>
      <c r="BD103" s="257">
        <v>30.526256636526</v>
      </c>
      <c r="BE103" s="259">
        <v>37.048594562822004</v>
      </c>
      <c r="BF103" s="285">
        <v>0.20590101512736259</v>
      </c>
      <c r="BG103" s="285">
        <v>0.32025785572171372</v>
      </c>
      <c r="BH103" s="285">
        <v>1.1772645022918743E-2</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3.5000000000000001E-3</v>
      </c>
      <c r="AK104" s="257">
        <v>3.8319999999999999E-3</v>
      </c>
      <c r="AL104" s="257">
        <v>4.4030960000000004E-3</v>
      </c>
      <c r="AM104" s="257">
        <v>5.1068585600000001E-3</v>
      </c>
      <c r="AN104" s="257">
        <v>5.8097385599999996E-3</v>
      </c>
      <c r="AO104" s="257">
        <v>6.3648185600000007E-3</v>
      </c>
      <c r="AP104" s="257">
        <v>9.3010825599999999E-3</v>
      </c>
      <c r="AQ104" s="257">
        <v>9.4725265599999997E-3</v>
      </c>
      <c r="AR104" s="257">
        <v>9.3822065599999983E-3</v>
      </c>
      <c r="AS104" s="257">
        <v>1.5336878559999999E-2</v>
      </c>
      <c r="AT104" s="257">
        <v>3.3299251360000004E-2</v>
      </c>
      <c r="AU104" s="257">
        <v>9.2866923359999992E-2</v>
      </c>
      <c r="AV104" s="257">
        <v>0.13196059535999999</v>
      </c>
      <c r="AW104" s="257">
        <v>0.17898856656000001</v>
      </c>
      <c r="AX104" s="257">
        <v>0.27535386655999999</v>
      </c>
      <c r="AY104" s="257">
        <v>0.34193076655999999</v>
      </c>
      <c r="AZ104" s="257">
        <v>0.44923999999999997</v>
      </c>
      <c r="BA104" s="257">
        <v>0.49980000000000002</v>
      </c>
      <c r="BB104" s="257">
        <v>0.65842000000000001</v>
      </c>
      <c r="BC104" s="257">
        <v>0.73471999999999993</v>
      </c>
      <c r="BD104" s="257">
        <v>0.79240544262111179</v>
      </c>
      <c r="BE104" s="259">
        <v>1.1329268962474199</v>
      </c>
      <c r="BF104" s="285">
        <v>0.420587247023686</v>
      </c>
      <c r="BG104" s="285">
        <v>0.36503179576983102</v>
      </c>
      <c r="BH104" s="285">
        <v>3.6000140744399785E-4</v>
      </c>
    </row>
    <row r="105" spans="1:60" x14ac:dyDescent="0.15">
      <c r="A105" s="162" t="s">
        <v>98</v>
      </c>
      <c r="B105" s="257">
        <v>0</v>
      </c>
      <c r="C105" s="257">
        <v>0</v>
      </c>
      <c r="D105" s="257">
        <v>0</v>
      </c>
      <c r="E105" s="257">
        <v>0</v>
      </c>
      <c r="F105" s="257">
        <v>0</v>
      </c>
      <c r="G105" s="257">
        <v>0</v>
      </c>
      <c r="H105" s="257">
        <v>0</v>
      </c>
      <c r="I105" s="257">
        <v>0</v>
      </c>
      <c r="J105" s="257">
        <v>0</v>
      </c>
      <c r="K105" s="257">
        <v>0</v>
      </c>
      <c r="L105" s="257">
        <v>0</v>
      </c>
      <c r="M105" s="257">
        <v>0</v>
      </c>
      <c r="N105" s="257">
        <v>0</v>
      </c>
      <c r="O105" s="257">
        <v>0</v>
      </c>
      <c r="P105" s="257">
        <v>0</v>
      </c>
      <c r="Q105" s="257">
        <v>0</v>
      </c>
      <c r="R105" s="257">
        <v>0</v>
      </c>
      <c r="S105" s="257">
        <v>8.28249E-3</v>
      </c>
      <c r="T105" s="257">
        <v>4.5451449999999996E-3</v>
      </c>
      <c r="U105" s="257">
        <v>3.5059900000000001E-3</v>
      </c>
      <c r="V105" s="257">
        <v>2.9558800000000001E-3</v>
      </c>
      <c r="W105" s="257">
        <v>4.5320999999999998E-3</v>
      </c>
      <c r="X105" s="257">
        <v>2.8272000000000002E-3</v>
      </c>
      <c r="Y105" s="257">
        <v>3.10436E-3</v>
      </c>
      <c r="Z105" s="257">
        <v>0.31721424000000004</v>
      </c>
      <c r="AA105" s="257">
        <v>0.3461438</v>
      </c>
      <c r="AB105" s="257">
        <v>0.39452820199999999</v>
      </c>
      <c r="AC105" s="257">
        <v>0.42111908999999997</v>
      </c>
      <c r="AD105" s="257">
        <v>0.36348286000000002</v>
      </c>
      <c r="AE105" s="257">
        <v>0.38535519000000001</v>
      </c>
      <c r="AF105" s="257">
        <v>0.51678861499999995</v>
      </c>
      <c r="AG105" s="257">
        <v>0.59520045799999999</v>
      </c>
      <c r="AH105" s="257">
        <v>0.5202695220000001</v>
      </c>
      <c r="AI105" s="257">
        <v>0.61722684449999998</v>
      </c>
      <c r="AJ105" s="257">
        <v>0.75307758700000005</v>
      </c>
      <c r="AK105" s="257">
        <v>1.0596316495</v>
      </c>
      <c r="AL105" s="257">
        <v>1.377400612</v>
      </c>
      <c r="AM105" s="257">
        <v>1.7419427864999999</v>
      </c>
      <c r="AN105" s="257">
        <v>1.8133505975000002</v>
      </c>
      <c r="AO105" s="257">
        <v>1.8733534110000001</v>
      </c>
      <c r="AP105" s="257">
        <v>1.9406896450000004</v>
      </c>
      <c r="AQ105" s="257">
        <v>2.1267098919999996</v>
      </c>
      <c r="AR105" s="257">
        <v>2.3239905155000002</v>
      </c>
      <c r="AS105" s="257">
        <v>2.4085560290000001</v>
      </c>
      <c r="AT105" s="257">
        <v>2.5424344065</v>
      </c>
      <c r="AU105" s="257">
        <v>2.8810019980000003</v>
      </c>
      <c r="AV105" s="257">
        <v>3.3885036084999998</v>
      </c>
      <c r="AW105" s="257">
        <v>3.4077073740000001</v>
      </c>
      <c r="AX105" s="257">
        <v>3.8023080024999993</v>
      </c>
      <c r="AY105" s="257">
        <v>3.9412057650000007</v>
      </c>
      <c r="AZ105" s="257">
        <v>4.3138026488600003</v>
      </c>
      <c r="BA105" s="257">
        <v>4.4698032330000004</v>
      </c>
      <c r="BB105" s="257">
        <v>5.2481097230000007</v>
      </c>
      <c r="BC105" s="257">
        <v>6.3835746125000004</v>
      </c>
      <c r="BD105" s="257">
        <v>7.8872100529999996</v>
      </c>
      <c r="BE105" s="259">
        <v>10.3168923705</v>
      </c>
      <c r="BF105" s="285">
        <v>0.29968757411025981</v>
      </c>
      <c r="BG105" s="285">
        <v>0.11341952930047405</v>
      </c>
      <c r="BH105" s="285">
        <v>3.2783190037507254E-3</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v>
      </c>
      <c r="S106" s="257">
        <v>0</v>
      </c>
      <c r="T106" s="257">
        <v>0</v>
      </c>
      <c r="U106" s="257">
        <v>0</v>
      </c>
      <c r="V106" s="257">
        <v>0</v>
      </c>
      <c r="W106" s="257">
        <v>0</v>
      </c>
      <c r="X106" s="257">
        <v>4.9199999999999999E-3</v>
      </c>
      <c r="Y106" s="257">
        <v>3.0190000000000002E-2</v>
      </c>
      <c r="Z106" s="257">
        <v>2.1570000000000002E-2</v>
      </c>
      <c r="AA106" s="257">
        <v>2.5008999999999993E-2</v>
      </c>
      <c r="AB106" s="257">
        <v>2.9666999999999999E-2</v>
      </c>
      <c r="AC106" s="257">
        <v>2.0860999999999998E-2</v>
      </c>
      <c r="AD106" s="257">
        <v>2.9429E-2</v>
      </c>
      <c r="AE106" s="257">
        <v>5.0763539999999996E-2</v>
      </c>
      <c r="AF106" s="257">
        <v>0.14274905999999998</v>
      </c>
      <c r="AG106" s="257">
        <v>0.20712080999999999</v>
      </c>
      <c r="AH106" s="257">
        <v>0.27350026500000013</v>
      </c>
      <c r="AI106" s="257">
        <v>0.30951109499999985</v>
      </c>
      <c r="AJ106" s="257">
        <v>0.44743328699999962</v>
      </c>
      <c r="AK106" s="257">
        <v>0.52689749099999983</v>
      </c>
      <c r="AL106" s="257">
        <v>0.62108783899999942</v>
      </c>
      <c r="AM106" s="257">
        <v>0.75240216700000018</v>
      </c>
      <c r="AN106" s="257">
        <v>1.231493312</v>
      </c>
      <c r="AO106" s="257">
        <v>1.841917894999999</v>
      </c>
      <c r="AP106" s="257">
        <v>1.856268038999999</v>
      </c>
      <c r="AQ106" s="257">
        <v>2.0261888949999993</v>
      </c>
      <c r="AR106" s="257">
        <v>2.4586238539999989</v>
      </c>
      <c r="AS106" s="257">
        <v>2.1790482329999987</v>
      </c>
      <c r="AT106" s="257">
        <v>2.2976980259999995</v>
      </c>
      <c r="AU106" s="257">
        <v>3.4278574900000001</v>
      </c>
      <c r="AV106" s="257">
        <v>4.0784872590000001</v>
      </c>
      <c r="AW106" s="257">
        <v>5.2120559449999986</v>
      </c>
      <c r="AX106" s="257">
        <v>7.2351604887200009</v>
      </c>
      <c r="AY106" s="257">
        <v>9.0469381425300011</v>
      </c>
      <c r="AZ106" s="257">
        <v>10.042832322340002</v>
      </c>
      <c r="BA106" s="257">
        <v>12.538594341520003</v>
      </c>
      <c r="BB106" s="257">
        <v>14.945569923000004</v>
      </c>
      <c r="BC106" s="257">
        <v>17.924233940000001</v>
      </c>
      <c r="BD106" s="257">
        <v>21.403670967000007</v>
      </c>
      <c r="BE106" s="259">
        <v>20.502122496370006</v>
      </c>
      <c r="BF106" s="285">
        <v>-4.8247487264813538E-2</v>
      </c>
      <c r="BG106" s="285">
        <v>0.24282791986588559</v>
      </c>
      <c r="BH106" s="285">
        <v>6.5148007155005003E-3</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0</v>
      </c>
      <c r="S107" s="257">
        <v>0</v>
      </c>
      <c r="T107" s="257">
        <v>0</v>
      </c>
      <c r="U107" s="257">
        <v>0</v>
      </c>
      <c r="V107" s="257">
        <v>0</v>
      </c>
      <c r="W107" s="257">
        <v>0</v>
      </c>
      <c r="X107" s="257">
        <v>0</v>
      </c>
      <c r="Y107" s="257">
        <v>0</v>
      </c>
      <c r="Z107" s="257">
        <v>0</v>
      </c>
      <c r="AA107" s="257">
        <v>0</v>
      </c>
      <c r="AB107" s="257">
        <v>0</v>
      </c>
      <c r="AC107" s="257">
        <v>0</v>
      </c>
      <c r="AD107" s="257">
        <v>0</v>
      </c>
      <c r="AE107" s="257">
        <v>0</v>
      </c>
      <c r="AF107" s="257">
        <v>0</v>
      </c>
      <c r="AG107" s="257">
        <v>0</v>
      </c>
      <c r="AH107" s="257">
        <v>0</v>
      </c>
      <c r="AI107" s="257">
        <v>0</v>
      </c>
      <c r="AJ107" s="257">
        <v>0</v>
      </c>
      <c r="AK107" s="257">
        <v>0</v>
      </c>
      <c r="AL107" s="257">
        <v>0</v>
      </c>
      <c r="AM107" s="257">
        <v>0</v>
      </c>
      <c r="AN107" s="257">
        <v>0</v>
      </c>
      <c r="AO107" s="257">
        <v>0</v>
      </c>
      <c r="AP107" s="257">
        <v>0.05</v>
      </c>
      <c r="AQ107" s="257">
        <v>6.5000000000000002E-2</v>
      </c>
      <c r="AR107" s="257">
        <v>7.9000000000000001E-2</v>
      </c>
      <c r="AS107" s="257">
        <v>5.67E-2</v>
      </c>
      <c r="AT107" s="257">
        <v>7.3599999999999999E-2</v>
      </c>
      <c r="AU107" s="257">
        <v>0.10159600000000001</v>
      </c>
      <c r="AV107" s="257">
        <v>0.10259600000000001</v>
      </c>
      <c r="AW107" s="257">
        <v>0.10359600000000001</v>
      </c>
      <c r="AX107" s="257">
        <v>0.132796</v>
      </c>
      <c r="AY107" s="257">
        <v>0.13456899999999999</v>
      </c>
      <c r="AZ107" s="257">
        <v>0.25336900000000001</v>
      </c>
      <c r="BA107" s="257">
        <v>0.28446900000000003</v>
      </c>
      <c r="BB107" s="257">
        <v>0.35411700000000002</v>
      </c>
      <c r="BC107" s="257">
        <v>0.50018032627693643</v>
      </c>
      <c r="BD107" s="257">
        <v>4.1181120040756607</v>
      </c>
      <c r="BE107" s="259">
        <v>9.4539201641202535</v>
      </c>
      <c r="BF107" s="285">
        <v>1.2810103204248606</v>
      </c>
      <c r="BG107" s="285">
        <v>0.48687172751268193</v>
      </c>
      <c r="BH107" s="285">
        <v>3.0040990078173666E-3</v>
      </c>
    </row>
    <row r="108" spans="1:60" x14ac:dyDescent="0.15">
      <c r="A108" s="162" t="s">
        <v>95</v>
      </c>
      <c r="B108" s="257">
        <v>0</v>
      </c>
      <c r="C108" s="257">
        <v>0</v>
      </c>
      <c r="D108" s="257">
        <v>0</v>
      </c>
      <c r="E108" s="257">
        <v>0</v>
      </c>
      <c r="F108" s="257">
        <v>0</v>
      </c>
      <c r="G108" s="257">
        <v>0</v>
      </c>
      <c r="H108" s="257">
        <v>0</v>
      </c>
      <c r="I108" s="257">
        <v>0</v>
      </c>
      <c r="J108" s="257">
        <v>0</v>
      </c>
      <c r="K108" s="257">
        <v>0</v>
      </c>
      <c r="L108" s="257">
        <v>0</v>
      </c>
      <c r="M108" s="257">
        <v>0</v>
      </c>
      <c r="N108" s="257">
        <v>0</v>
      </c>
      <c r="O108" s="257">
        <v>0</v>
      </c>
      <c r="P108" s="257">
        <v>0</v>
      </c>
      <c r="Q108" s="257">
        <v>0</v>
      </c>
      <c r="R108" s="257">
        <v>0</v>
      </c>
      <c r="S108" s="257">
        <v>0</v>
      </c>
      <c r="T108" s="257">
        <v>0</v>
      </c>
      <c r="U108" s="257">
        <v>1.0526315789473684E-3</v>
      </c>
      <c r="V108" s="257">
        <v>0</v>
      </c>
      <c r="W108" s="257">
        <v>0</v>
      </c>
      <c r="X108" s="257">
        <v>0</v>
      </c>
      <c r="Y108" s="257">
        <v>0</v>
      </c>
      <c r="Z108" s="257">
        <v>0</v>
      </c>
      <c r="AA108" s="257">
        <v>4.4999999999999998E-2</v>
      </c>
      <c r="AB108" s="257">
        <v>4.4999999999999998E-2</v>
      </c>
      <c r="AC108" s="257">
        <v>0.02</v>
      </c>
      <c r="AD108" s="257">
        <v>0.02</v>
      </c>
      <c r="AE108" s="257">
        <v>0.02</v>
      </c>
      <c r="AF108" s="257">
        <v>0.02</v>
      </c>
      <c r="AG108" s="257">
        <v>2.1640217999999999E-2</v>
      </c>
      <c r="AH108" s="257">
        <v>4.9190919999999999E-3</v>
      </c>
      <c r="AI108" s="257">
        <v>5.8662070000000009E-3</v>
      </c>
      <c r="AJ108" s="257">
        <v>5.8250670000000006E-3</v>
      </c>
      <c r="AK108" s="257">
        <v>1.0138048980181457E-2</v>
      </c>
      <c r="AL108" s="257">
        <v>3.2182868309467712E-2</v>
      </c>
      <c r="AM108" s="257">
        <v>3.9448415763780019E-2</v>
      </c>
      <c r="AN108" s="257">
        <v>4.561225506498677E-2</v>
      </c>
      <c r="AO108" s="257">
        <v>5.978162781337281E-2</v>
      </c>
      <c r="AP108" s="257">
        <v>7.386559245027613E-2</v>
      </c>
      <c r="AQ108" s="257">
        <v>9.0389080741505493E-2</v>
      </c>
      <c r="AR108" s="257">
        <v>9.8193400132996142E-2</v>
      </c>
      <c r="AS108" s="257">
        <v>0.10827900695072505</v>
      </c>
      <c r="AT108" s="257">
        <v>0.13521136331067088</v>
      </c>
      <c r="AU108" s="257">
        <v>0.15497931618046454</v>
      </c>
      <c r="AV108" s="257">
        <v>0.17506422882946995</v>
      </c>
      <c r="AW108" s="257">
        <v>0.23882027775379086</v>
      </c>
      <c r="AX108" s="257">
        <v>0.32186679227892517</v>
      </c>
      <c r="AY108" s="257">
        <v>0.44440738449337558</v>
      </c>
      <c r="AZ108" s="257">
        <v>0.59549570408871744</v>
      </c>
      <c r="BA108" s="257">
        <v>0.70797057490597748</v>
      </c>
      <c r="BB108" s="257">
        <v>0.8971567131442354</v>
      </c>
      <c r="BC108" s="257">
        <v>1.2065429844663826</v>
      </c>
      <c r="BD108" s="257">
        <v>1.5415830317443333</v>
      </c>
      <c r="BE108" s="259">
        <v>1.7443175145310024</v>
      </c>
      <c r="BF108" s="285">
        <v>0.12427381099163037</v>
      </c>
      <c r="BG108" s="285">
        <v>0.26819735333017358</v>
      </c>
      <c r="BH108" s="285">
        <v>5.5427827015171985E-4</v>
      </c>
    </row>
    <row r="109" spans="1:60" s="161" customFormat="1" x14ac:dyDescent="0.15">
      <c r="A109" s="163" t="s">
        <v>94</v>
      </c>
      <c r="B109" s="260">
        <v>1.6440000000000001</v>
      </c>
      <c r="C109" s="260">
        <v>1.643</v>
      </c>
      <c r="D109" s="260">
        <v>1.4240000000000002</v>
      </c>
      <c r="E109" s="260">
        <v>1.577</v>
      </c>
      <c r="F109" s="260">
        <v>1.6080000000000001</v>
      </c>
      <c r="G109" s="260">
        <v>1.7767040000000003</v>
      </c>
      <c r="H109" s="260">
        <v>1.7546110000000001</v>
      </c>
      <c r="I109" s="260">
        <v>1.7855910000000002</v>
      </c>
      <c r="J109" s="260">
        <v>1.8349980000000001</v>
      </c>
      <c r="K109" s="260">
        <v>2.4962691052631576</v>
      </c>
      <c r="L109" s="260">
        <v>2.6543343684210523</v>
      </c>
      <c r="M109" s="260">
        <v>2.5870645789473685</v>
      </c>
      <c r="N109" s="260">
        <v>2.6224434736842106</v>
      </c>
      <c r="O109" s="260">
        <v>2.9174713684210527</v>
      </c>
      <c r="P109" s="260">
        <v>3.7129204210526319</v>
      </c>
      <c r="Q109" s="260">
        <v>5.1734331578947375</v>
      </c>
      <c r="R109" s="260">
        <v>7.0719654210526324</v>
      </c>
      <c r="S109" s="260">
        <v>15.951894753157895</v>
      </c>
      <c r="T109" s="260">
        <v>18.067806566052631</v>
      </c>
      <c r="U109" s="260">
        <v>19.742137411052628</v>
      </c>
      <c r="V109" s="260">
        <v>20.79148751157895</v>
      </c>
      <c r="W109" s="260">
        <v>21.689890047368422</v>
      </c>
      <c r="X109" s="260">
        <v>22.009749936842105</v>
      </c>
      <c r="Y109" s="260">
        <v>23.826704728421053</v>
      </c>
      <c r="Z109" s="260">
        <v>26.243339029473685</v>
      </c>
      <c r="AA109" s="260">
        <v>22.370405210764833</v>
      </c>
      <c r="AB109" s="260">
        <v>22.969702853464863</v>
      </c>
      <c r="AC109" s="260">
        <v>23.254408285453827</v>
      </c>
      <c r="AD109" s="260">
        <v>23.253450602532006</v>
      </c>
      <c r="AE109" s="260">
        <v>27.007967675040739</v>
      </c>
      <c r="AF109" s="260">
        <v>32.094400134186458</v>
      </c>
      <c r="AG109" s="260">
        <v>32.545389641825679</v>
      </c>
      <c r="AH109" s="260">
        <v>36.298793157638947</v>
      </c>
      <c r="AI109" s="260">
        <v>39.234320897829079</v>
      </c>
      <c r="AJ109" s="260">
        <v>43.542210578441264</v>
      </c>
      <c r="AK109" s="260">
        <v>47.600496252106979</v>
      </c>
      <c r="AL109" s="260">
        <v>49.370170363240234</v>
      </c>
      <c r="AM109" s="260">
        <v>51.970259159278314</v>
      </c>
      <c r="AN109" s="260">
        <v>55.701993918426879</v>
      </c>
      <c r="AO109" s="260">
        <v>63.676007239175533</v>
      </c>
      <c r="AP109" s="260">
        <v>74.063899499154587</v>
      </c>
      <c r="AQ109" s="260">
        <v>85.361471361010018</v>
      </c>
      <c r="AR109" s="260">
        <v>98.486175886746878</v>
      </c>
      <c r="AS109" s="260">
        <v>118.38074526134088</v>
      </c>
      <c r="AT109" s="260">
        <v>146.51957794739093</v>
      </c>
      <c r="AU109" s="260">
        <v>187.61033521308903</v>
      </c>
      <c r="AV109" s="260">
        <v>234.4509365118233</v>
      </c>
      <c r="AW109" s="260">
        <v>282.87919063498225</v>
      </c>
      <c r="AX109" s="260">
        <v>350.3504706503976</v>
      </c>
      <c r="AY109" s="260">
        <v>425.17228076859357</v>
      </c>
      <c r="AZ109" s="260">
        <v>503.96332409137386</v>
      </c>
      <c r="BA109" s="260">
        <v>623.58566342543668</v>
      </c>
      <c r="BB109" s="260">
        <v>804.34747198662092</v>
      </c>
      <c r="BC109" s="260">
        <v>992.88757684573466</v>
      </c>
      <c r="BD109" s="260">
        <v>1149.2219493982425</v>
      </c>
      <c r="BE109" s="260">
        <v>1322.0077835801524</v>
      </c>
      <c r="BF109" s="286">
        <v>0.14299300909620682</v>
      </c>
      <c r="BG109" s="286">
        <v>0.22163732917844481</v>
      </c>
      <c r="BH109" s="286">
        <v>0.42008417693778333</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48" t="s">
        <v>93</v>
      </c>
      <c r="B111" s="853">
        <v>17.985232095652645</v>
      </c>
      <c r="C111" s="853">
        <v>19.806006895272862</v>
      </c>
      <c r="D111" s="853">
        <v>19.986570742648038</v>
      </c>
      <c r="E111" s="853">
        <v>22.120045096175943</v>
      </c>
      <c r="F111" s="853">
        <v>23.257964376537181</v>
      </c>
      <c r="G111" s="853">
        <v>25.693195986508584</v>
      </c>
      <c r="H111" s="853">
        <v>27.879168463283957</v>
      </c>
      <c r="I111" s="853">
        <v>29.877100819719836</v>
      </c>
      <c r="J111" s="853">
        <v>32.084923820256606</v>
      </c>
      <c r="K111" s="853">
        <v>33.958813582513059</v>
      </c>
      <c r="L111" s="853">
        <v>34.483678627631811</v>
      </c>
      <c r="M111" s="853">
        <v>38.460955869346208</v>
      </c>
      <c r="N111" s="853">
        <v>40.562557227460154</v>
      </c>
      <c r="O111" s="853">
        <v>42.970477840818631</v>
      </c>
      <c r="P111" s="853">
        <v>46.175328818744866</v>
      </c>
      <c r="Q111" s="853">
        <v>49.39586384962012</v>
      </c>
      <c r="R111" s="853">
        <v>53.165042483501175</v>
      </c>
      <c r="S111" s="853">
        <v>61.389056906109552</v>
      </c>
      <c r="T111" s="853">
        <v>68.05372783193296</v>
      </c>
      <c r="U111" s="853">
        <v>76.060284963342383</v>
      </c>
      <c r="V111" s="853">
        <v>77.868199553112987</v>
      </c>
      <c r="W111" s="853">
        <v>85.733148300230667</v>
      </c>
      <c r="X111" s="853">
        <v>91.848834342647976</v>
      </c>
      <c r="Y111" s="853">
        <v>94.622503391092863</v>
      </c>
      <c r="Z111" s="853">
        <v>107.26028906361661</v>
      </c>
      <c r="AA111" s="853">
        <v>121.02343885914465</v>
      </c>
      <c r="AB111" s="853">
        <v>126.61088385002815</v>
      </c>
      <c r="AC111" s="853">
        <v>136.17364097139793</v>
      </c>
      <c r="AD111" s="853">
        <v>141.56002403769764</v>
      </c>
      <c r="AE111" s="853">
        <v>148.14861885436599</v>
      </c>
      <c r="AF111" s="853">
        <v>155.26439957558077</v>
      </c>
      <c r="AG111" s="853">
        <v>160.47543793982891</v>
      </c>
      <c r="AH111" s="853">
        <v>174.06114304345652</v>
      </c>
      <c r="AI111" s="853">
        <v>185.51515808335995</v>
      </c>
      <c r="AJ111" s="853">
        <v>199.52572924950093</v>
      </c>
      <c r="AK111" s="853">
        <v>218.51312845223507</v>
      </c>
      <c r="AL111" s="853">
        <v>231.59268859768483</v>
      </c>
      <c r="AM111" s="853">
        <v>260.38467163235669</v>
      </c>
      <c r="AN111" s="853">
        <v>283.02265653140842</v>
      </c>
      <c r="AO111" s="853">
        <v>323.29925365711603</v>
      </c>
      <c r="AP111" s="853">
        <v>362.75822180439559</v>
      </c>
      <c r="AQ111" s="853">
        <v>410.20523564080946</v>
      </c>
      <c r="AR111" s="853">
        <v>473.09309735552853</v>
      </c>
      <c r="AS111" s="853">
        <v>548.51812166519892</v>
      </c>
      <c r="AT111" s="853">
        <v>635.77753232518216</v>
      </c>
      <c r="AU111" s="853">
        <v>761.16587255299203</v>
      </c>
      <c r="AV111" s="853">
        <v>908.2114373950991</v>
      </c>
      <c r="AW111" s="853">
        <v>1067.8747390965459</v>
      </c>
      <c r="AX111" s="853">
        <v>1245.5007055991498</v>
      </c>
      <c r="AY111" s="853">
        <v>1414.0474684377768</v>
      </c>
      <c r="AZ111" s="853">
        <v>1634.4268702039456</v>
      </c>
      <c r="BA111" s="853">
        <v>1851.293685845141</v>
      </c>
      <c r="BB111" s="853">
        <v>2180.1560930143341</v>
      </c>
      <c r="BC111" s="853">
        <v>2478.6456941841798</v>
      </c>
      <c r="BD111" s="853">
        <v>2789.2228333248636</v>
      </c>
      <c r="BE111" s="853">
        <v>3147.0068528097622</v>
      </c>
      <c r="BF111" s="850">
        <v>0.1210576611585088</v>
      </c>
      <c r="BG111" s="850">
        <v>0.15268136751765993</v>
      </c>
      <c r="BH111" s="850">
        <v>1</v>
      </c>
    </row>
    <row r="112" spans="1:60" x14ac:dyDescent="0.15">
      <c r="A112" s="168" t="s">
        <v>92</v>
      </c>
      <c r="B112" s="257">
        <v>17.985232095652645</v>
      </c>
      <c r="C112" s="257">
        <v>19.806006895272859</v>
      </c>
      <c r="D112" s="257">
        <v>19.986570742648034</v>
      </c>
      <c r="E112" s="257">
        <v>22.120045096175943</v>
      </c>
      <c r="F112" s="257">
        <v>23.257964376537181</v>
      </c>
      <c r="G112" s="257">
        <v>25.130963495254939</v>
      </c>
      <c r="H112" s="257">
        <v>25.636908599581325</v>
      </c>
      <c r="I112" s="257">
        <v>27.638177480292395</v>
      </c>
      <c r="J112" s="257">
        <v>29.70008101085428</v>
      </c>
      <c r="K112" s="257">
        <v>31.451594111084489</v>
      </c>
      <c r="L112" s="257">
        <v>31.687578411122374</v>
      </c>
      <c r="M112" s="257">
        <v>35.198415352801028</v>
      </c>
      <c r="N112" s="257">
        <v>36.97085665714345</v>
      </c>
      <c r="O112" s="257">
        <v>38.995397103730724</v>
      </c>
      <c r="P112" s="257">
        <v>41.27497565535203</v>
      </c>
      <c r="Q112" s="257">
        <v>43.083148756017977</v>
      </c>
      <c r="R112" s="257">
        <v>44.48540184534329</v>
      </c>
      <c r="S112" s="257">
        <v>52.098422212513881</v>
      </c>
      <c r="T112" s="257">
        <v>56.985327689721906</v>
      </c>
      <c r="U112" s="257">
        <v>64.753089399293714</v>
      </c>
      <c r="V112" s="257">
        <v>66.056626470235045</v>
      </c>
      <c r="W112" s="257">
        <v>73.706554855555893</v>
      </c>
      <c r="X112" s="257">
        <v>80.036747004614796</v>
      </c>
      <c r="Y112" s="257">
        <v>82.61843718964748</v>
      </c>
      <c r="Z112" s="257">
        <v>94.168438577210495</v>
      </c>
      <c r="AA112" s="257">
        <v>105.41871023732378</v>
      </c>
      <c r="AB112" s="257">
        <v>110.84214269290857</v>
      </c>
      <c r="AC112" s="257">
        <v>118.68977434670623</v>
      </c>
      <c r="AD112" s="257">
        <v>124.29039256711533</v>
      </c>
      <c r="AE112" s="257">
        <v>128.58198455362447</v>
      </c>
      <c r="AF112" s="257">
        <v>131.48573818304689</v>
      </c>
      <c r="AG112" s="257">
        <v>135.52175691556158</v>
      </c>
      <c r="AH112" s="257">
        <v>145.41798324594751</v>
      </c>
      <c r="AI112" s="257">
        <v>154.08483401398306</v>
      </c>
      <c r="AJ112" s="257">
        <v>162.46032469980017</v>
      </c>
      <c r="AK112" s="257">
        <v>176.44257882392429</v>
      </c>
      <c r="AL112" s="257">
        <v>186.20430683737382</v>
      </c>
      <c r="AM112" s="257">
        <v>212.47899776423984</v>
      </c>
      <c r="AN112" s="257">
        <v>231.09560531557909</v>
      </c>
      <c r="AO112" s="257">
        <v>264.70262381799108</v>
      </c>
      <c r="AP112" s="257">
        <v>298.86836249233767</v>
      </c>
      <c r="AQ112" s="257">
        <v>333.44573820077466</v>
      </c>
      <c r="AR112" s="257">
        <v>382.36068399621354</v>
      </c>
      <c r="AS112" s="257">
        <v>434.87283976759835</v>
      </c>
      <c r="AT112" s="257">
        <v>491.04569874046956</v>
      </c>
      <c r="AU112" s="257">
        <v>569.30799276660912</v>
      </c>
      <c r="AV112" s="257">
        <v>672.84653037162809</v>
      </c>
      <c r="AW112" s="257">
        <v>778.71103267462274</v>
      </c>
      <c r="AX112" s="257">
        <v>886.7168943262601</v>
      </c>
      <c r="AY112" s="257">
        <v>977.44331094939105</v>
      </c>
      <c r="AZ112" s="257">
        <v>1113.9137774537769</v>
      </c>
      <c r="BA112" s="257">
        <v>1197.86732468537</v>
      </c>
      <c r="BB112" s="257">
        <v>1347.7762002441796</v>
      </c>
      <c r="BC112" s="257">
        <v>1456.638641740047</v>
      </c>
      <c r="BD112" s="257">
        <v>1599.3426982760991</v>
      </c>
      <c r="BE112" s="259">
        <v>1788.6329268441802</v>
      </c>
      <c r="BF112" s="285">
        <v>0.11120238170403662</v>
      </c>
      <c r="BG112" s="285">
        <v>0.11885403285063667</v>
      </c>
      <c r="BH112" s="285">
        <v>0.56836003558340653</v>
      </c>
    </row>
    <row r="113" spans="1:60" x14ac:dyDescent="0.15">
      <c r="A113" s="168" t="s">
        <v>91</v>
      </c>
      <c r="B113" s="257">
        <v>0</v>
      </c>
      <c r="C113" s="257">
        <v>0</v>
      </c>
      <c r="D113" s="257">
        <v>0</v>
      </c>
      <c r="E113" s="257">
        <v>0</v>
      </c>
      <c r="F113" s="257">
        <v>0</v>
      </c>
      <c r="G113" s="257">
        <v>0.5622324912536445</v>
      </c>
      <c r="H113" s="257">
        <v>2.2422598637026243</v>
      </c>
      <c r="I113" s="257">
        <v>2.2389233394274375</v>
      </c>
      <c r="J113" s="257">
        <v>2.3848428094023326</v>
      </c>
      <c r="K113" s="257">
        <v>2.5072194714285714</v>
      </c>
      <c r="L113" s="257">
        <v>2.7961002165094335</v>
      </c>
      <c r="M113" s="257">
        <v>3.2625405165451893</v>
      </c>
      <c r="N113" s="257">
        <v>3.5917005703167115</v>
      </c>
      <c r="O113" s="257">
        <v>3.9750807370879122</v>
      </c>
      <c r="P113" s="257">
        <v>4.9003531633928565</v>
      </c>
      <c r="Q113" s="257">
        <v>6.3127150936021446</v>
      </c>
      <c r="R113" s="257">
        <v>8.6796406381578954</v>
      </c>
      <c r="S113" s="257">
        <v>9.2906346935956829</v>
      </c>
      <c r="T113" s="257">
        <v>11.068400142211051</v>
      </c>
      <c r="U113" s="257">
        <v>11.307195564048689</v>
      </c>
      <c r="V113" s="257">
        <v>11.811573082877947</v>
      </c>
      <c r="W113" s="257">
        <v>12.026593444674766</v>
      </c>
      <c r="X113" s="257">
        <v>11.812087338033193</v>
      </c>
      <c r="Y113" s="257">
        <v>12.004066201445374</v>
      </c>
      <c r="Z113" s="257">
        <v>13.091850486406061</v>
      </c>
      <c r="AA113" s="257">
        <v>15.604728621820881</v>
      </c>
      <c r="AB113" s="257">
        <v>15.768741157119633</v>
      </c>
      <c r="AC113" s="257">
        <v>17.483866624691746</v>
      </c>
      <c r="AD113" s="257">
        <v>17.269631470582279</v>
      </c>
      <c r="AE113" s="257">
        <v>19.566634300741541</v>
      </c>
      <c r="AF113" s="257">
        <v>23.778661392533902</v>
      </c>
      <c r="AG113" s="257">
        <v>24.953681024267315</v>
      </c>
      <c r="AH113" s="257">
        <v>28.643159797509036</v>
      </c>
      <c r="AI113" s="257">
        <v>31.430324069376926</v>
      </c>
      <c r="AJ113" s="257">
        <v>37.065404549700744</v>
      </c>
      <c r="AK113" s="257">
        <v>42.070549628310765</v>
      </c>
      <c r="AL113" s="257">
        <v>45.388381760311042</v>
      </c>
      <c r="AM113" s="257">
        <v>47.905673868116892</v>
      </c>
      <c r="AN113" s="257">
        <v>51.927051215829216</v>
      </c>
      <c r="AO113" s="257">
        <v>58.596629839124859</v>
      </c>
      <c r="AP113" s="257">
        <v>63.889859312058057</v>
      </c>
      <c r="AQ113" s="257">
        <v>76.759497440034764</v>
      </c>
      <c r="AR113" s="257">
        <v>90.732413359315032</v>
      </c>
      <c r="AS113" s="257">
        <v>113.64528189760068</v>
      </c>
      <c r="AT113" s="257">
        <v>144.73183358471277</v>
      </c>
      <c r="AU113" s="257">
        <v>191.85787978638317</v>
      </c>
      <c r="AV113" s="257">
        <v>235.36490702347083</v>
      </c>
      <c r="AW113" s="257">
        <v>289.16370642192356</v>
      </c>
      <c r="AX113" s="257">
        <v>358.78381127289003</v>
      </c>
      <c r="AY113" s="257">
        <v>436.60415748838551</v>
      </c>
      <c r="AZ113" s="257">
        <v>520.51309275016899</v>
      </c>
      <c r="BA113" s="257">
        <v>653.42636115977211</v>
      </c>
      <c r="BB113" s="257">
        <v>832.37989277015583</v>
      </c>
      <c r="BC113" s="257">
        <v>1022.0070524441348</v>
      </c>
      <c r="BD113" s="257">
        <v>1189.8801350487622</v>
      </c>
      <c r="BE113" s="259">
        <v>1358.3739259655799</v>
      </c>
      <c r="BF113" s="285">
        <v>0.13430434775382327</v>
      </c>
      <c r="BG113" s="285">
        <v>0.22739792438306328</v>
      </c>
      <c r="BH113" s="285">
        <v>0.43163996441659347</v>
      </c>
    </row>
    <row r="114" spans="1:60" x14ac:dyDescent="0.15">
      <c r="A114" s="272" t="s">
        <v>90</v>
      </c>
      <c r="B114" s="273">
        <v>2.9089999999999998</v>
      </c>
      <c r="C114" s="273">
        <v>3.9790000000000001</v>
      </c>
      <c r="D114" s="273">
        <v>4.3159999999999998</v>
      </c>
      <c r="E114" s="273">
        <v>4.8179999999999996</v>
      </c>
      <c r="F114" s="273">
        <v>5.2430000000000003</v>
      </c>
      <c r="G114" s="273">
        <v>6.9402659612999997</v>
      </c>
      <c r="H114" s="273">
        <v>7.0578506259999987</v>
      </c>
      <c r="I114" s="273">
        <v>6.9259440400000001</v>
      </c>
      <c r="J114" s="273">
        <v>7.4421912390000005</v>
      </c>
      <c r="K114" s="273">
        <v>7.8293092000000009</v>
      </c>
      <c r="L114" s="273">
        <v>8.2825950810000002</v>
      </c>
      <c r="M114" s="273">
        <v>8.3055852320000003</v>
      </c>
      <c r="N114" s="273">
        <v>8.646165320999998</v>
      </c>
      <c r="O114" s="273">
        <v>9.1218540780000001</v>
      </c>
      <c r="P114" s="273">
        <v>9.2913279919999994</v>
      </c>
      <c r="Q114" s="273">
        <v>10.39777728</v>
      </c>
      <c r="R114" s="273">
        <v>10.094890151</v>
      </c>
      <c r="S114" s="273">
        <v>9.3056530039999998</v>
      </c>
      <c r="T114" s="273">
        <v>9.5990381550000006</v>
      </c>
      <c r="U114" s="273">
        <v>9.984444808000001</v>
      </c>
      <c r="V114" s="273">
        <v>10.471579738000001</v>
      </c>
      <c r="W114" s="273">
        <v>12.412470556000001</v>
      </c>
      <c r="X114" s="273">
        <v>12.242065294000001</v>
      </c>
      <c r="Y114" s="273">
        <v>13.153791803999999</v>
      </c>
      <c r="Z114" s="273">
        <v>13.17465880209091</v>
      </c>
      <c r="AA114" s="273">
        <v>18.125003046467835</v>
      </c>
      <c r="AB114" s="273">
        <v>18.814335987838383</v>
      </c>
      <c r="AC114" s="273">
        <v>20.243070079757469</v>
      </c>
      <c r="AD114" s="273">
        <v>22.654604819393946</v>
      </c>
      <c r="AE114" s="273">
        <v>23.958347801090873</v>
      </c>
      <c r="AF114" s="273">
        <v>26.908847899121611</v>
      </c>
      <c r="AG114" s="273">
        <v>27.727890847735061</v>
      </c>
      <c r="AH114" s="273">
        <v>34.574853628607194</v>
      </c>
      <c r="AI114" s="273">
        <v>41.875414396015422</v>
      </c>
      <c r="AJ114" s="273">
        <v>45.720301319044978</v>
      </c>
      <c r="AK114" s="273">
        <v>57.337734465457622</v>
      </c>
      <c r="AL114" s="273">
        <v>63.569471207529709</v>
      </c>
      <c r="AM114" s="273">
        <v>78.047438897788311</v>
      </c>
      <c r="AN114" s="273">
        <v>92.328031817172445</v>
      </c>
      <c r="AO114" s="273">
        <v>116.14677261453915</v>
      </c>
      <c r="AP114" s="273">
        <v>135.41924108219501</v>
      </c>
      <c r="AQ114" s="273">
        <v>156.24340159433106</v>
      </c>
      <c r="AR114" s="273">
        <v>187.30425735544037</v>
      </c>
      <c r="AS114" s="273">
        <v>213.9852694331756</v>
      </c>
      <c r="AT114" s="273">
        <v>240.81473468660613</v>
      </c>
      <c r="AU114" s="273">
        <v>279.69374194486659</v>
      </c>
      <c r="AV114" s="273">
        <v>335.97824409307179</v>
      </c>
      <c r="AW114" s="273">
        <v>396.71792810791851</v>
      </c>
      <c r="AX114" s="273">
        <v>439.72772413895683</v>
      </c>
      <c r="AY114" s="273">
        <v>466.80167973045832</v>
      </c>
      <c r="AZ114" s="273">
        <v>521.29078898907858</v>
      </c>
      <c r="BA114" s="273">
        <v>526.98492311838561</v>
      </c>
      <c r="BB114" s="273">
        <v>583.16245690675407</v>
      </c>
      <c r="BC114" s="273">
        <v>599.89205661898325</v>
      </c>
      <c r="BD114" s="273">
        <v>658.54170920523904</v>
      </c>
      <c r="BE114" s="260">
        <v>710.38532456586165</v>
      </c>
      <c r="BF114" s="292">
        <v>7.1825705863380218E-2</v>
      </c>
      <c r="BG114" s="292">
        <v>9.9465212158291516E-2</v>
      </c>
      <c r="BH114" s="292">
        <v>0.22573364399623227</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s="162" customFormat="1" x14ac:dyDescent="0.15">
      <c r="A117" s="162" t="s">
        <v>920</v>
      </c>
      <c r="BD117" s="166"/>
    </row>
    <row r="118" spans="1:60" x14ac:dyDescent="0.15">
      <c r="A118" s="168" t="s">
        <v>215</v>
      </c>
    </row>
    <row r="119" spans="1:60" x14ac:dyDescent="0.15">
      <c r="A119" s="168" t="s">
        <v>326</v>
      </c>
    </row>
    <row r="120" spans="1:60" x14ac:dyDescent="0.15">
      <c r="A120" s="168" t="s">
        <v>84</v>
      </c>
    </row>
    <row r="121" spans="1:60" x14ac:dyDescent="0.15">
      <c r="A121" s="168" t="s">
        <v>921</v>
      </c>
    </row>
    <row r="122" spans="1:60" x14ac:dyDescent="0.15">
      <c r="A122" s="168" t="s">
        <v>661</v>
      </c>
    </row>
    <row r="123" spans="1:60" x14ac:dyDescent="0.15">
      <c r="A123" s="161" t="s">
        <v>922</v>
      </c>
    </row>
    <row r="124" spans="1:60" x14ac:dyDescent="0.15">
      <c r="A124" s="161" t="s">
        <v>223</v>
      </c>
    </row>
  </sheetData>
  <mergeCells count="1">
    <mergeCell ref="BF2:BG2"/>
  </mergeCells>
  <conditionalFormatting sqref="BF4:BH53 BF55:BH114">
    <cfRule type="cellIs" dxfId="167" priority="7" operator="lessThanOrEqual">
      <formula>0</formula>
    </cfRule>
    <cfRule type="cellIs" dxfId="166" priority="8" operator="greaterThan">
      <formula>0</formula>
    </cfRule>
  </conditionalFormatting>
  <conditionalFormatting sqref="BF4:BH53 BF55:BH56">
    <cfRule type="cellIs" dxfId="165" priority="5" operator="lessThanOrEqual">
      <formula>0</formula>
    </cfRule>
    <cfRule type="cellIs" dxfId="164" priority="6" operator="greaterThan">
      <formula>0</formula>
    </cfRule>
  </conditionalFormatting>
  <conditionalFormatting sqref="BF54:BH54">
    <cfRule type="cellIs" dxfId="163" priority="3" operator="lessThanOrEqual">
      <formula>0</formula>
    </cfRule>
    <cfRule type="cellIs" dxfId="162" priority="4" operator="greaterThan">
      <formula>0</formula>
    </cfRule>
  </conditionalFormatting>
  <conditionalFormatting sqref="BF54:BH54">
    <cfRule type="cellIs" dxfId="161" priority="1" operator="lessThanOrEqual">
      <formula>0</formula>
    </cfRule>
    <cfRule type="cellIs" dxfId="160" priority="2" operator="greaterThan">
      <formula>0</formula>
    </cfRule>
  </conditionalFormatting>
  <hyperlinks>
    <hyperlink ref="L1" location="Contents!A1" display="Contents" xr:uid="{798B556C-D39F-4FCA-B8F2-6AF8A0EB27B9}"/>
    <hyperlink ref="BJ1" location="Contents!A1" display="Contents" xr:uid="{20E10A89-4CAC-46D7-B774-81EF2A67F22E}"/>
  </hyperlinks>
  <pageMargins left="0.75" right="0.75" top="1" bottom="1" header="0.5" footer="0.5"/>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BCC6-802A-4BFE-8ED7-5D6252F152CE}">
  <sheetPr>
    <pageSetUpPr fitToPage="1"/>
  </sheetPr>
  <dimension ref="A1:O102"/>
  <sheetViews>
    <sheetView showGridLines="0" zoomScaleNormal="100" workbookViewId="0">
      <pane xSplit="1" ySplit="3" topLeftCell="B85" activePane="bottomRight" state="frozen"/>
      <selection activeCell="AL81" sqref="AL81"/>
      <selection pane="topRight" activeCell="AL81" sqref="AL81"/>
      <selection pane="bottomLeft" activeCell="AL81" sqref="AL81"/>
      <selection pane="bottomRight" activeCell="O1" sqref="O1"/>
    </sheetView>
  </sheetViews>
  <sheetFormatPr baseColWidth="10" defaultColWidth="9.25" defaultRowHeight="11" x14ac:dyDescent="0.15"/>
  <cols>
    <col min="1" max="1" width="30.75" style="168" customWidth="1"/>
    <col min="2" max="3" width="8.5" style="168" customWidth="1"/>
    <col min="4" max="4" width="11.5" style="168" customWidth="1"/>
    <col min="5" max="7" width="8.5" style="168" customWidth="1"/>
    <col min="8" max="8" width="11.5" style="168" customWidth="1"/>
    <col min="9" max="9" width="8.5" style="161" customWidth="1"/>
    <col min="10" max="11" width="9.75" style="168" customWidth="1"/>
    <col min="12" max="12" width="12" style="168" customWidth="1"/>
    <col min="13" max="13" width="8" style="168" customWidth="1"/>
    <col min="14" max="16384" width="9.25" style="168"/>
  </cols>
  <sheetData>
    <row r="1" spans="1:15" ht="13" x14ac:dyDescent="0.15">
      <c r="A1" s="854" t="s">
        <v>924</v>
      </c>
      <c r="M1" s="829"/>
      <c r="O1" s="30" t="s">
        <v>199</v>
      </c>
    </row>
    <row r="2" spans="1:15" ht="15" customHeight="1" x14ac:dyDescent="0.15">
      <c r="B2" s="855"/>
      <c r="C2" s="855"/>
      <c r="D2" s="300"/>
      <c r="E2" s="856">
        <v>2019</v>
      </c>
      <c r="F2" s="857"/>
      <c r="G2" s="855"/>
      <c r="H2" s="300"/>
      <c r="I2" s="856">
        <v>2020</v>
      </c>
      <c r="J2" s="1236" t="s">
        <v>925</v>
      </c>
      <c r="K2" s="1236"/>
      <c r="L2" s="1236"/>
    </row>
    <row r="3" spans="1:15" ht="25.5" customHeight="1" x14ac:dyDescent="0.15">
      <c r="A3" s="168" t="s">
        <v>899</v>
      </c>
      <c r="B3" s="858" t="s">
        <v>926</v>
      </c>
      <c r="C3" s="858" t="s">
        <v>927</v>
      </c>
      <c r="D3" s="859" t="s">
        <v>928</v>
      </c>
      <c r="E3" s="860" t="s">
        <v>207</v>
      </c>
      <c r="F3" s="859" t="s">
        <v>926</v>
      </c>
      <c r="G3" s="858" t="s">
        <v>927</v>
      </c>
      <c r="H3" s="859" t="s">
        <v>928</v>
      </c>
      <c r="I3" s="860" t="s">
        <v>207</v>
      </c>
      <c r="J3" s="861" t="s">
        <v>926</v>
      </c>
      <c r="K3" s="859" t="s">
        <v>927</v>
      </c>
      <c r="L3" s="859" t="s">
        <v>928</v>
      </c>
      <c r="M3" s="862" t="s">
        <v>207</v>
      </c>
    </row>
    <row r="4" spans="1:15" x14ac:dyDescent="0.15">
      <c r="B4" s="251"/>
      <c r="C4" s="251"/>
      <c r="D4" s="863"/>
      <c r="E4" s="254"/>
      <c r="F4" s="251"/>
      <c r="G4" s="251"/>
      <c r="H4" s="863"/>
      <c r="I4" s="864"/>
      <c r="J4" s="863"/>
      <c r="K4" s="863"/>
      <c r="L4" s="251"/>
      <c r="M4" s="251"/>
    </row>
    <row r="5" spans="1:15" x14ac:dyDescent="0.15">
      <c r="A5" s="162" t="s">
        <v>193</v>
      </c>
      <c r="B5" s="257">
        <v>32.659669696969701</v>
      </c>
      <c r="C5" s="257">
        <v>4.2169727272727284</v>
      </c>
      <c r="D5" s="287">
        <v>10.262021052631578</v>
      </c>
      <c r="E5" s="258">
        <v>47.138663476874001</v>
      </c>
      <c r="F5" s="257">
        <v>36.102474673471832</v>
      </c>
      <c r="G5" s="257">
        <v>4.4243252525252537</v>
      </c>
      <c r="H5" s="287">
        <v>10.694889462744376</v>
      </c>
      <c r="I5" s="865">
        <v>51.22168938874146</v>
      </c>
      <c r="J5" s="866">
        <v>0.10239430975102803</v>
      </c>
      <c r="K5" s="866">
        <v>4.6304355640620631E-2</v>
      </c>
      <c r="L5" s="867">
        <v>3.9334103738584369E-2</v>
      </c>
      <c r="M5" s="867">
        <v>8.3648445883376166E-2</v>
      </c>
    </row>
    <row r="6" spans="1:15" x14ac:dyDescent="0.15">
      <c r="A6" s="162" t="s">
        <v>192</v>
      </c>
      <c r="B6" s="257">
        <v>16.726666680048002</v>
      </c>
      <c r="C6" s="257">
        <v>7.3663888947820002</v>
      </c>
      <c r="D6" s="287">
        <v>8.2259451456974713</v>
      </c>
      <c r="E6" s="258">
        <v>32.319000720527477</v>
      </c>
      <c r="F6" s="257">
        <v>19.706818407682547</v>
      </c>
      <c r="G6" s="257">
        <v>11.873529631189705</v>
      </c>
      <c r="H6" s="287">
        <v>7.5960997901892586</v>
      </c>
      <c r="I6" s="865">
        <v>39.176447829061516</v>
      </c>
      <c r="J6" s="866">
        <v>0.17494866236462459</v>
      </c>
      <c r="K6" s="866">
        <v>0.60744816253011469</v>
      </c>
      <c r="L6" s="867">
        <v>-7.9091182228458012E-2</v>
      </c>
      <c r="M6" s="867">
        <v>0.20886808017253178</v>
      </c>
    </row>
    <row r="7" spans="1:15" x14ac:dyDescent="0.15">
      <c r="A7" s="162" t="s">
        <v>191</v>
      </c>
      <c r="B7" s="257">
        <v>298.87119595959598</v>
      </c>
      <c r="C7" s="257">
        <v>107.97373737373739</v>
      </c>
      <c r="D7" s="287">
        <v>76.820543157894733</v>
      </c>
      <c r="E7" s="258">
        <v>483.66547649122811</v>
      </c>
      <c r="F7" s="257">
        <v>340.91900505050506</v>
      </c>
      <c r="G7" s="257">
        <v>133.97070707070708</v>
      </c>
      <c r="H7" s="287">
        <v>76.825457894736871</v>
      </c>
      <c r="I7" s="865">
        <v>551.71517001594907</v>
      </c>
      <c r="J7" s="866">
        <v>0.13757209445192808</v>
      </c>
      <c r="K7" s="866">
        <v>0.23738114598180649</v>
      </c>
      <c r="L7" s="867">
        <v>-2.6684383811208523E-3</v>
      </c>
      <c r="M7" s="867">
        <v>0.13757912909175052</v>
      </c>
    </row>
    <row r="8" spans="1:15" s="161" customFormat="1" x14ac:dyDescent="0.15">
      <c r="A8" s="165" t="s">
        <v>190</v>
      </c>
      <c r="B8" s="260">
        <v>348.25753233661368</v>
      </c>
      <c r="C8" s="260">
        <v>119.55709899579212</v>
      </c>
      <c r="D8" s="260">
        <v>95.30850935622378</v>
      </c>
      <c r="E8" s="261">
        <v>563.12314068862952</v>
      </c>
      <c r="F8" s="260">
        <v>396.72829813165947</v>
      </c>
      <c r="G8" s="260">
        <v>150.26856195442204</v>
      </c>
      <c r="H8" s="260">
        <v>95.116447147670499</v>
      </c>
      <c r="I8" s="261">
        <v>642.11330723375204</v>
      </c>
      <c r="J8" s="868">
        <v>0.1360682951446488</v>
      </c>
      <c r="K8" s="868">
        <v>0.25344286012067641</v>
      </c>
      <c r="L8" s="868">
        <v>-4.7418978089335262E-3</v>
      </c>
      <c r="M8" s="868">
        <v>0.13715607301701582</v>
      </c>
    </row>
    <row r="9" spans="1:15" x14ac:dyDescent="0.15">
      <c r="A9" s="162"/>
      <c r="B9" s="257"/>
      <c r="C9" s="257"/>
      <c r="D9" s="287"/>
      <c r="E9" s="258"/>
      <c r="F9" s="257"/>
      <c r="G9" s="257"/>
      <c r="H9" s="287"/>
      <c r="I9" s="865"/>
      <c r="J9" s="866"/>
      <c r="K9" s="866"/>
      <c r="L9" s="867"/>
      <c r="M9" s="867"/>
    </row>
    <row r="10" spans="1:15" x14ac:dyDescent="0.15">
      <c r="A10" s="162" t="s">
        <v>189</v>
      </c>
      <c r="B10" s="257">
        <v>4.995966423999997</v>
      </c>
      <c r="C10" s="257">
        <v>0.79969791300000015</v>
      </c>
      <c r="D10" s="287">
        <v>0.62294456186886438</v>
      </c>
      <c r="E10" s="258">
        <v>6.4186088988688619</v>
      </c>
      <c r="F10" s="257">
        <v>9.470297616854376</v>
      </c>
      <c r="G10" s="257">
        <v>1.3443409347923747</v>
      </c>
      <c r="H10" s="287">
        <v>0.41394119113713695</v>
      </c>
      <c r="I10" s="865">
        <v>11.228579742783888</v>
      </c>
      <c r="J10" s="866">
        <v>0.8904095194442978</v>
      </c>
      <c r="K10" s="866">
        <v>0.67646788910527933</v>
      </c>
      <c r="L10" s="867">
        <v>-0.33732433101646231</v>
      </c>
      <c r="M10" s="867">
        <v>0.74459929551591419</v>
      </c>
    </row>
    <row r="11" spans="1:15" x14ac:dyDescent="0.15">
      <c r="A11" s="162" t="s">
        <v>188</v>
      </c>
      <c r="B11" s="257">
        <v>55.985621679834018</v>
      </c>
      <c r="C11" s="257">
        <v>6.6545790828080689</v>
      </c>
      <c r="D11" s="287">
        <v>54.920876610949044</v>
      </c>
      <c r="E11" s="258">
        <v>117.56107737359113</v>
      </c>
      <c r="F11" s="257">
        <v>57.013615073603418</v>
      </c>
      <c r="G11" s="257">
        <v>7.9586886628639588</v>
      </c>
      <c r="H11" s="287">
        <v>55.368073006968501</v>
      </c>
      <c r="I11" s="865">
        <v>120.34037674343588</v>
      </c>
      <c r="J11" s="866">
        <v>1.557933024633873E-2</v>
      </c>
      <c r="K11" s="866">
        <v>0.19270407836573966</v>
      </c>
      <c r="L11" s="867">
        <v>5.3880696427792696E-3</v>
      </c>
      <c r="M11" s="867">
        <v>2.0844488507842929E-2</v>
      </c>
    </row>
    <row r="12" spans="1:15" x14ac:dyDescent="0.15">
      <c r="A12" s="162" t="s">
        <v>187</v>
      </c>
      <c r="B12" s="257">
        <v>4.8952212936371531</v>
      </c>
      <c r="C12" s="257">
        <v>6.3002263986237486</v>
      </c>
      <c r="D12" s="287">
        <v>9.5465495425435147</v>
      </c>
      <c r="E12" s="258">
        <v>20.741997234804415</v>
      </c>
      <c r="F12" s="257">
        <v>5.6255406631634601</v>
      </c>
      <c r="G12" s="257">
        <v>7.6148435148893201</v>
      </c>
      <c r="H12" s="287">
        <v>10.338383949396723</v>
      </c>
      <c r="I12" s="865">
        <v>23.578768127449504</v>
      </c>
      <c r="J12" s="866">
        <v>0.14605040241486722</v>
      </c>
      <c r="K12" s="866">
        <v>0.20535953012326402</v>
      </c>
      <c r="L12" s="867">
        <v>7.9985700882703625E-2</v>
      </c>
      <c r="M12" s="867">
        <v>0.13365868279342807</v>
      </c>
    </row>
    <row r="13" spans="1:15" x14ac:dyDescent="0.15">
      <c r="A13" s="162" t="s">
        <v>186</v>
      </c>
      <c r="B13" s="257">
        <v>6.3324063E-2</v>
      </c>
      <c r="C13" s="257">
        <v>0.13122602388000001</v>
      </c>
      <c r="D13" s="287">
        <v>2.439808307741437</v>
      </c>
      <c r="E13" s="258">
        <v>2.6343583946214371</v>
      </c>
      <c r="F13" s="257">
        <v>2.902352888E-2</v>
      </c>
      <c r="G13" s="257">
        <v>0.1794025494025612</v>
      </c>
      <c r="H13" s="287">
        <v>2.4346620910865213</v>
      </c>
      <c r="I13" s="865">
        <v>2.6430881693690824</v>
      </c>
      <c r="J13" s="866">
        <v>-0.54291894345495439</v>
      </c>
      <c r="K13" s="866">
        <v>0.36339098916965651</v>
      </c>
      <c r="L13" s="867">
        <v>-4.8357482977509081E-3</v>
      </c>
      <c r="M13" s="867">
        <v>5.7251981180672651E-4</v>
      </c>
    </row>
    <row r="14" spans="1:15" x14ac:dyDescent="0.15">
      <c r="A14" s="162" t="s">
        <v>185</v>
      </c>
      <c r="B14" s="257">
        <v>8.5526937250000087E-2</v>
      </c>
      <c r="C14" s="257">
        <v>0.1664522795829998</v>
      </c>
      <c r="D14" s="287">
        <v>0.45472344827000005</v>
      </c>
      <c r="E14" s="258">
        <v>0.70670266510299995</v>
      </c>
      <c r="F14" s="257">
        <v>8.5526937250000087E-2</v>
      </c>
      <c r="G14" s="257">
        <v>0.16644625525139067</v>
      </c>
      <c r="H14" s="287">
        <v>0.4847936567853065</v>
      </c>
      <c r="I14" s="865">
        <v>0.73676684928669722</v>
      </c>
      <c r="J14" s="866">
        <v>-2.732240437158473E-3</v>
      </c>
      <c r="K14" s="866">
        <v>-2.7683340953633673E-3</v>
      </c>
      <c r="L14" s="867">
        <v>6.3215644128145954E-2</v>
      </c>
      <c r="M14" s="867">
        <v>3.9693015734177273E-2</v>
      </c>
    </row>
    <row r="15" spans="1:15" x14ac:dyDescent="0.15">
      <c r="A15" s="162" t="s">
        <v>184</v>
      </c>
      <c r="B15" s="257">
        <v>1.655</v>
      </c>
      <c r="C15" s="257">
        <v>0.76300000000000001</v>
      </c>
      <c r="D15" s="287">
        <v>0.52998000000000001</v>
      </c>
      <c r="E15" s="258">
        <v>2.9479800000000003</v>
      </c>
      <c r="F15" s="257">
        <v>1.804</v>
      </c>
      <c r="G15" s="257">
        <v>0.77800000000000002</v>
      </c>
      <c r="H15" s="287">
        <v>0.69422959480980062</v>
      </c>
      <c r="I15" s="865">
        <v>3.2762295948098004</v>
      </c>
      <c r="J15" s="866">
        <v>8.7051986858831532E-2</v>
      </c>
      <c r="K15" s="866">
        <v>1.6873285635505386E-2</v>
      </c>
      <c r="L15" s="867">
        <v>0.30633758375446085</v>
      </c>
      <c r="M15" s="867">
        <v>0.10831082566009465</v>
      </c>
    </row>
    <row r="16" spans="1:15" x14ac:dyDescent="0.15">
      <c r="A16" s="162" t="s">
        <v>183</v>
      </c>
      <c r="B16" s="257">
        <v>0</v>
      </c>
      <c r="C16" s="257">
        <v>4.6699909251183272E-3</v>
      </c>
      <c r="D16" s="287">
        <v>0</v>
      </c>
      <c r="E16" s="258">
        <v>4.6699909251183272E-3</v>
      </c>
      <c r="F16" s="257">
        <v>0</v>
      </c>
      <c r="G16" s="257">
        <v>4.6710000000000007E-3</v>
      </c>
      <c r="H16" s="287">
        <v>0</v>
      </c>
      <c r="I16" s="865">
        <v>4.6710000000000007E-3</v>
      </c>
      <c r="J16" s="866">
        <v>0</v>
      </c>
      <c r="K16" s="866">
        <v>-2.5167543981887697E-3</v>
      </c>
      <c r="L16" s="867">
        <v>0</v>
      </c>
      <c r="M16" s="867">
        <v>-2.5167543981887697E-3</v>
      </c>
    </row>
    <row r="17" spans="1:13" x14ac:dyDescent="0.15">
      <c r="A17" s="162" t="s">
        <v>182</v>
      </c>
      <c r="B17" s="257">
        <v>0</v>
      </c>
      <c r="C17" s="257">
        <v>1.257149441556098E-2</v>
      </c>
      <c r="D17" s="287">
        <v>0</v>
      </c>
      <c r="E17" s="258">
        <v>1.257149441556098E-2</v>
      </c>
      <c r="F17" s="257">
        <v>0</v>
      </c>
      <c r="G17" s="257">
        <v>1.257149441556098E-2</v>
      </c>
      <c r="H17" s="287">
        <v>0</v>
      </c>
      <c r="I17" s="865">
        <v>1.257149441556098E-2</v>
      </c>
      <c r="J17" s="866">
        <v>0</v>
      </c>
      <c r="K17" s="866">
        <v>-2.732240437158473E-3</v>
      </c>
      <c r="L17" s="867">
        <v>0</v>
      </c>
      <c r="M17" s="867">
        <v>-2.732240437158473E-3</v>
      </c>
    </row>
    <row r="18" spans="1:13" x14ac:dyDescent="0.15">
      <c r="A18" s="162" t="s">
        <v>208</v>
      </c>
      <c r="B18" s="287">
        <v>11.084279690463406</v>
      </c>
      <c r="C18" s="287">
        <v>4.2564844753293114</v>
      </c>
      <c r="D18" s="287">
        <v>14.999251276083186</v>
      </c>
      <c r="E18" s="258">
        <v>30.340015441875906</v>
      </c>
      <c r="F18" s="287">
        <v>11.390422229556172</v>
      </c>
      <c r="G18" s="287">
        <v>4.7166094576468005</v>
      </c>
      <c r="H18" s="287">
        <v>14.966871066959165</v>
      </c>
      <c r="I18" s="865">
        <v>31.073902754162134</v>
      </c>
      <c r="J18" s="866">
        <v>2.4811821296559788E-2</v>
      </c>
      <c r="K18" s="866">
        <v>0.1050721725459649</v>
      </c>
      <c r="L18" s="867">
        <v>-4.8851304723284139E-3</v>
      </c>
      <c r="M18" s="867">
        <v>2.139042875189956E-2</v>
      </c>
    </row>
    <row r="19" spans="1:13" s="161" customFormat="1" x14ac:dyDescent="0.15">
      <c r="A19" s="165" t="s">
        <v>178</v>
      </c>
      <c r="B19" s="260">
        <v>78.764940088184588</v>
      </c>
      <c r="C19" s="260">
        <v>19.088907658564807</v>
      </c>
      <c r="D19" s="260">
        <v>83.514133747456057</v>
      </c>
      <c r="E19" s="261">
        <v>181.36798149420545</v>
      </c>
      <c r="F19" s="260">
        <v>85.418426049307442</v>
      </c>
      <c r="G19" s="260">
        <v>22.775573869261962</v>
      </c>
      <c r="H19" s="260">
        <v>84.700954557143149</v>
      </c>
      <c r="I19" s="261">
        <v>192.89495447571255</v>
      </c>
      <c r="J19" s="868">
        <v>8.1509644725237029E-2</v>
      </c>
      <c r="K19" s="868">
        <v>0.18987141284461373</v>
      </c>
      <c r="L19" s="868">
        <v>1.1439949068611899E-2</v>
      </c>
      <c r="M19" s="868">
        <v>6.064983188400408E-2</v>
      </c>
    </row>
    <row r="20" spans="1:13" x14ac:dyDescent="0.15">
      <c r="A20" s="162"/>
      <c r="B20" s="257"/>
      <c r="C20" s="257"/>
      <c r="D20" s="287"/>
      <c r="E20" s="258"/>
      <c r="F20" s="257"/>
      <c r="G20" s="257"/>
      <c r="H20" s="287"/>
      <c r="I20" s="865"/>
      <c r="J20" s="866"/>
      <c r="K20" s="866"/>
      <c r="L20" s="867"/>
      <c r="M20" s="867"/>
    </row>
    <row r="21" spans="1:13" x14ac:dyDescent="0.15">
      <c r="A21" s="162" t="s">
        <v>177</v>
      </c>
      <c r="B21" s="257">
        <v>7.4773632986765479</v>
      </c>
      <c r="C21" s="257">
        <v>1.7020930000000001</v>
      </c>
      <c r="D21" s="287">
        <v>4.7453102376607772</v>
      </c>
      <c r="E21" s="258">
        <v>13.924766536337327</v>
      </c>
      <c r="F21" s="257">
        <v>6.7941401749041184</v>
      </c>
      <c r="G21" s="257">
        <v>1.5905747289147356</v>
      </c>
      <c r="H21" s="287">
        <v>5.2539754786700712</v>
      </c>
      <c r="I21" s="865">
        <v>13.638690382488925</v>
      </c>
      <c r="J21" s="866">
        <v>-9.3854788146810808E-2</v>
      </c>
      <c r="K21" s="866">
        <v>-6.8071547017658607E-2</v>
      </c>
      <c r="L21" s="867">
        <v>0.10416813485187548</v>
      </c>
      <c r="M21" s="867">
        <v>-2.3220521103714753E-2</v>
      </c>
    </row>
    <row r="22" spans="1:13" x14ac:dyDescent="0.15">
      <c r="A22" s="162" t="s">
        <v>176</v>
      </c>
      <c r="B22" s="257">
        <v>9.7256000000000355</v>
      </c>
      <c r="C22" s="257">
        <v>4.2469999999999999</v>
      </c>
      <c r="D22" s="287">
        <v>5.2409000000000194</v>
      </c>
      <c r="E22" s="258">
        <v>19.213500000000053</v>
      </c>
      <c r="F22" s="257">
        <v>13.030866567255405</v>
      </c>
      <c r="G22" s="257">
        <v>5.1373789969385752</v>
      </c>
      <c r="H22" s="287">
        <v>5.3316592656883754</v>
      </c>
      <c r="I22" s="865">
        <v>23.499904829882357</v>
      </c>
      <c r="J22" s="866">
        <v>0.33619140276066117</v>
      </c>
      <c r="K22" s="866">
        <v>0.20634387621900907</v>
      </c>
      <c r="L22" s="867">
        <v>1.4537940171629238E-2</v>
      </c>
      <c r="M22" s="867">
        <v>0.21975160380132253</v>
      </c>
    </row>
    <row r="23" spans="1:13" x14ac:dyDescent="0.15">
      <c r="A23" s="162" t="s">
        <v>172</v>
      </c>
      <c r="B23" s="257">
        <v>0.70000000000000007</v>
      </c>
      <c r="C23" s="257">
        <v>2.2859000000000003</v>
      </c>
      <c r="D23" s="287">
        <v>5.0306000000000006</v>
      </c>
      <c r="E23" s="258">
        <v>8.0165000000000006</v>
      </c>
      <c r="F23" s="257">
        <v>0.69910000000000005</v>
      </c>
      <c r="G23" s="257">
        <v>2.2330999999999999</v>
      </c>
      <c r="H23" s="287">
        <v>5.0917000000000003</v>
      </c>
      <c r="I23" s="865">
        <v>8.0239000000000011</v>
      </c>
      <c r="J23" s="866">
        <v>-4.0144418423107009E-3</v>
      </c>
      <c r="K23" s="866">
        <v>-2.576725408820113E-2</v>
      </c>
      <c r="L23" s="867">
        <v>9.3802431849321355E-3</v>
      </c>
      <c r="M23" s="867">
        <v>-1.8116664434248975E-3</v>
      </c>
    </row>
    <row r="24" spans="1:13" x14ac:dyDescent="0.15">
      <c r="A24" s="162" t="s">
        <v>169</v>
      </c>
      <c r="B24" s="257">
        <v>6.0858585858585865</v>
      </c>
      <c r="C24" s="257">
        <v>0.1484848484848485</v>
      </c>
      <c r="D24" s="287">
        <v>13.202105263157893</v>
      </c>
      <c r="E24" s="258">
        <v>19.436448697501326</v>
      </c>
      <c r="F24" s="257">
        <v>8.0505050505050502</v>
      </c>
      <c r="G24" s="257">
        <v>0.25858585858585859</v>
      </c>
      <c r="H24" s="287">
        <v>11.233684210526317</v>
      </c>
      <c r="I24" s="865">
        <v>19.542775119617225</v>
      </c>
      <c r="J24" s="866">
        <v>0.31920731016030635</v>
      </c>
      <c r="K24" s="866">
        <v>0.73673841121147898</v>
      </c>
      <c r="L24" s="867">
        <v>-0.15142389331409289</v>
      </c>
      <c r="M24" s="867">
        <v>2.7232784395738729E-3</v>
      </c>
    </row>
    <row r="25" spans="1:13" x14ac:dyDescent="0.15">
      <c r="A25" s="162" t="s">
        <v>168</v>
      </c>
      <c r="B25" s="257">
        <v>34.615359000000005</v>
      </c>
      <c r="C25" s="257">
        <v>11.747336493767708</v>
      </c>
      <c r="D25" s="287">
        <v>10.743961691210131</v>
      </c>
      <c r="E25" s="258">
        <v>57.106657184977841</v>
      </c>
      <c r="F25" s="257">
        <v>40.603815266408063</v>
      </c>
      <c r="G25" s="257">
        <v>13.074785996400962</v>
      </c>
      <c r="H25" s="287">
        <v>10.595259914008183</v>
      </c>
      <c r="I25" s="865">
        <v>64.273861176817206</v>
      </c>
      <c r="J25" s="866">
        <v>0.1697950577497771</v>
      </c>
      <c r="K25" s="866">
        <v>0.10995905704344056</v>
      </c>
      <c r="L25" s="867">
        <v>-1.6534922581355138E-2</v>
      </c>
      <c r="M25" s="867">
        <v>0.1224304256968296</v>
      </c>
    </row>
    <row r="26" spans="1:13" x14ac:dyDescent="0.15">
      <c r="A26" s="162" t="s">
        <v>167</v>
      </c>
      <c r="B26" s="257">
        <v>125.89400000000001</v>
      </c>
      <c r="C26" s="257">
        <v>46.392000000000003</v>
      </c>
      <c r="D26" s="287">
        <v>50.416628691268983</v>
      </c>
      <c r="E26" s="258">
        <v>222.70262869126898</v>
      </c>
      <c r="F26" s="257">
        <v>130.965</v>
      </c>
      <c r="G26" s="257">
        <v>50.6</v>
      </c>
      <c r="H26" s="287">
        <v>50.815589881274803</v>
      </c>
      <c r="I26" s="865">
        <v>232.38058988127483</v>
      </c>
      <c r="J26" s="866">
        <v>3.7437623168280698E-2</v>
      </c>
      <c r="K26" s="866">
        <v>8.7725224906875621E-2</v>
      </c>
      <c r="L26" s="867">
        <v>5.1594243257917505E-3</v>
      </c>
      <c r="M26" s="867">
        <v>4.0605903929664899E-2</v>
      </c>
    </row>
    <row r="27" spans="1:13" x14ac:dyDescent="0.15">
      <c r="A27" s="162" t="s">
        <v>166</v>
      </c>
      <c r="B27" s="257">
        <v>7.2663469999999997</v>
      </c>
      <c r="C27" s="257">
        <v>4.4285100000000002</v>
      </c>
      <c r="D27" s="287">
        <v>0.40202699999999997</v>
      </c>
      <c r="E27" s="258">
        <v>12.096883999999999</v>
      </c>
      <c r="F27" s="257">
        <v>9.3054637904969457</v>
      </c>
      <c r="G27" s="257">
        <v>4.872224616961554</v>
      </c>
      <c r="H27" s="287">
        <v>0.37293288703110067</v>
      </c>
      <c r="I27" s="865">
        <v>14.550621294489602</v>
      </c>
      <c r="J27" s="866">
        <v>0.27712577255697202</v>
      </c>
      <c r="K27" s="866">
        <v>9.7189015683417868E-2</v>
      </c>
      <c r="L27" s="867">
        <v>-7.4903066916381045E-2</v>
      </c>
      <c r="M27" s="867">
        <v>0.1995539924664087</v>
      </c>
    </row>
    <row r="28" spans="1:13" x14ac:dyDescent="0.15">
      <c r="A28" s="162" t="s">
        <v>165</v>
      </c>
      <c r="B28" s="257">
        <v>0.72899999999999998</v>
      </c>
      <c r="C28" s="257">
        <v>1.4970000000000001</v>
      </c>
      <c r="D28" s="287">
        <v>2.242</v>
      </c>
      <c r="E28" s="258">
        <v>4.468</v>
      </c>
      <c r="F28" s="257">
        <v>0.64300000000000002</v>
      </c>
      <c r="G28" s="257">
        <v>2.371</v>
      </c>
      <c r="H28" s="287">
        <v>2.117</v>
      </c>
      <c r="I28" s="865">
        <v>5.1310000000000002</v>
      </c>
      <c r="J28" s="866">
        <v>-0.12037974019354303</v>
      </c>
      <c r="K28" s="866">
        <v>0.57950691912057239</v>
      </c>
      <c r="L28" s="867">
        <v>-5.8333698931964606E-2</v>
      </c>
      <c r="M28" s="867">
        <v>0.14525086712554613</v>
      </c>
    </row>
    <row r="29" spans="1:13" x14ac:dyDescent="0.15">
      <c r="A29" s="162" t="s">
        <v>162</v>
      </c>
      <c r="B29" s="257">
        <v>20.202000000000002</v>
      </c>
      <c r="C29" s="257">
        <v>23.6889</v>
      </c>
      <c r="D29" s="287">
        <v>25.637499999999999</v>
      </c>
      <c r="E29" s="258">
        <v>69.528400000000005</v>
      </c>
      <c r="F29" s="257">
        <v>18.702530398322853</v>
      </c>
      <c r="G29" s="257">
        <v>25.953160638936541</v>
      </c>
      <c r="H29" s="287">
        <v>25.654734016590226</v>
      </c>
      <c r="I29" s="865">
        <v>70.310425053849627</v>
      </c>
      <c r="J29" s="866">
        <v>-7.6753262622939911E-2</v>
      </c>
      <c r="K29" s="866">
        <v>9.2589793699444423E-2</v>
      </c>
      <c r="L29" s="867">
        <v>-2.0618580241617002E-3</v>
      </c>
      <c r="M29" s="867">
        <v>8.4845914383719911E-3</v>
      </c>
    </row>
    <row r="30" spans="1:13" x14ac:dyDescent="0.15">
      <c r="A30" s="162" t="s">
        <v>158</v>
      </c>
      <c r="B30" s="257">
        <v>11.507927</v>
      </c>
      <c r="C30" s="257">
        <v>5.336055</v>
      </c>
      <c r="D30" s="287">
        <v>5.8141880000000006</v>
      </c>
      <c r="E30" s="258">
        <v>22.658170000000002</v>
      </c>
      <c r="F30" s="257">
        <v>15.268444000000001</v>
      </c>
      <c r="G30" s="257">
        <v>8.0560830359820095</v>
      </c>
      <c r="H30" s="287">
        <v>8.6820181696380327</v>
      </c>
      <c r="I30" s="865">
        <v>32.006545205620043</v>
      </c>
      <c r="J30" s="866">
        <v>0.32315115831814967</v>
      </c>
      <c r="K30" s="866">
        <v>0.50562014074929751</v>
      </c>
      <c r="L30" s="867">
        <v>0.48916698402576619</v>
      </c>
      <c r="M30" s="867">
        <v>0.40872345950955014</v>
      </c>
    </row>
    <row r="31" spans="1:13" x14ac:dyDescent="0.15">
      <c r="A31" s="162" t="s">
        <v>156</v>
      </c>
      <c r="B31" s="257">
        <v>5.5250000000000004</v>
      </c>
      <c r="C31" s="257">
        <v>0.10679999898147582</v>
      </c>
      <c r="D31" s="287">
        <v>0.25300500000000004</v>
      </c>
      <c r="E31" s="258">
        <v>5.8848049989814761</v>
      </c>
      <c r="F31" s="257">
        <v>9.890451281923454</v>
      </c>
      <c r="G31" s="257">
        <v>0.13501299726950647</v>
      </c>
      <c r="H31" s="287">
        <v>0.25974160118613393</v>
      </c>
      <c r="I31" s="865">
        <v>10.285205880379095</v>
      </c>
      <c r="J31" s="866">
        <v>0.78523587167226006</v>
      </c>
      <c r="K31" s="866">
        <v>0.26071264590721954</v>
      </c>
      <c r="L31" s="867">
        <v>2.3821365902495506E-2</v>
      </c>
      <c r="M31" s="867">
        <v>0.74298115685116017</v>
      </c>
    </row>
    <row r="32" spans="1:13" x14ac:dyDescent="0.15">
      <c r="A32" s="162" t="s">
        <v>155</v>
      </c>
      <c r="B32" s="257">
        <v>15.106759</v>
      </c>
      <c r="C32" s="257">
        <v>0.710673</v>
      </c>
      <c r="D32" s="287">
        <v>7.6829840000000003</v>
      </c>
      <c r="E32" s="258">
        <v>23.500416000000001</v>
      </c>
      <c r="F32" s="257">
        <v>15.726000000000001</v>
      </c>
      <c r="G32" s="257">
        <v>1.99</v>
      </c>
      <c r="H32" s="287">
        <v>7.8980000000000006</v>
      </c>
      <c r="I32" s="865">
        <v>25.614000000000001</v>
      </c>
      <c r="J32" s="866">
        <v>3.8146751853607164E-2</v>
      </c>
      <c r="K32" s="866">
        <v>1.7925119450577895</v>
      </c>
      <c r="L32" s="867">
        <v>2.5177296350912926E-2</v>
      </c>
      <c r="M32" s="867">
        <v>8.696017948970014E-2</v>
      </c>
    </row>
    <row r="33" spans="1:13" x14ac:dyDescent="0.15">
      <c r="A33" s="162" t="s">
        <v>154</v>
      </c>
      <c r="B33" s="257">
        <v>13.667</v>
      </c>
      <c r="C33" s="257">
        <v>1.343</v>
      </c>
      <c r="D33" s="287">
        <v>3.577</v>
      </c>
      <c r="E33" s="258">
        <v>18.587</v>
      </c>
      <c r="F33" s="257">
        <v>12.364000000000001</v>
      </c>
      <c r="G33" s="257">
        <v>1.6950000000000001</v>
      </c>
      <c r="H33" s="287">
        <v>4.0339999999999998</v>
      </c>
      <c r="I33" s="865">
        <v>18.093</v>
      </c>
      <c r="J33" s="866">
        <v>-9.7810889058683403E-2</v>
      </c>
      <c r="K33" s="866">
        <v>0.25865141657410007</v>
      </c>
      <c r="L33" s="867">
        <v>0.12467937994870071</v>
      </c>
      <c r="M33" s="867">
        <v>-2.9237339335530632E-2</v>
      </c>
    </row>
    <row r="34" spans="1:13" x14ac:dyDescent="0.15">
      <c r="A34" s="162" t="s">
        <v>153</v>
      </c>
      <c r="B34" s="257">
        <v>6.7730000000000006</v>
      </c>
      <c r="C34" s="257">
        <v>1.778</v>
      </c>
      <c r="D34" s="287">
        <v>0.50414400000000004</v>
      </c>
      <c r="E34" s="258">
        <v>9.0551440000000003</v>
      </c>
      <c r="F34" s="257">
        <v>6.9550000000000001</v>
      </c>
      <c r="G34" s="257">
        <v>1.7030000000000001</v>
      </c>
      <c r="H34" s="287">
        <v>0.57506920166373254</v>
      </c>
      <c r="I34" s="865">
        <v>9.2330692016637332</v>
      </c>
      <c r="J34" s="866">
        <v>2.4065741585643341E-2</v>
      </c>
      <c r="K34" s="866">
        <v>-4.4799215671811443E-2</v>
      </c>
      <c r="L34" s="867">
        <v>0.1375677868561016</v>
      </c>
      <c r="M34" s="867">
        <v>1.6863148353230439E-2</v>
      </c>
    </row>
    <row r="35" spans="1:13" x14ac:dyDescent="0.15">
      <c r="A35" s="162" t="s">
        <v>150</v>
      </c>
      <c r="B35" s="257">
        <v>53.089070229999997</v>
      </c>
      <c r="C35" s="257">
        <v>15.10828678</v>
      </c>
      <c r="D35" s="287">
        <v>5.6370648099999991</v>
      </c>
      <c r="E35" s="258">
        <v>73.834421819999989</v>
      </c>
      <c r="F35" s="257">
        <v>53.220966552677318</v>
      </c>
      <c r="G35" s="257">
        <v>20.805360997327838</v>
      </c>
      <c r="H35" s="287">
        <v>6.4943822773849984</v>
      </c>
      <c r="I35" s="865">
        <v>80.520709827390164</v>
      </c>
      <c r="J35" s="866">
        <v>-2.5459391516946539E-4</v>
      </c>
      <c r="K35" s="866">
        <v>0.37332022159968958</v>
      </c>
      <c r="L35" s="867">
        <v>0.14893801682446184</v>
      </c>
      <c r="M35" s="867">
        <v>8.7578204157068518E-2</v>
      </c>
    </row>
    <row r="36" spans="1:13" x14ac:dyDescent="0.15">
      <c r="A36" s="162" t="s">
        <v>149</v>
      </c>
      <c r="B36" s="257">
        <v>19.847000000000001</v>
      </c>
      <c r="C36" s="257">
        <v>0.66300000000000003</v>
      </c>
      <c r="D36" s="287">
        <v>13.036</v>
      </c>
      <c r="E36" s="258">
        <v>33.545999999999999</v>
      </c>
      <c r="F36" s="257">
        <v>28.071377061139014</v>
      </c>
      <c r="G36" s="257">
        <v>1.0564285714285713</v>
      </c>
      <c r="H36" s="287">
        <v>10.991340175390244</v>
      </c>
      <c r="I36" s="865">
        <v>40.119145807957828</v>
      </c>
      <c r="J36" s="866">
        <v>0.41052447773496481</v>
      </c>
      <c r="K36" s="866">
        <v>0.58905302347925259</v>
      </c>
      <c r="L36" s="867">
        <v>-0.15915087516841997</v>
      </c>
      <c r="M36" s="867">
        <v>0.19267664268398832</v>
      </c>
    </row>
    <row r="37" spans="1:13" x14ac:dyDescent="0.15">
      <c r="A37" s="162" t="s">
        <v>148</v>
      </c>
      <c r="B37" s="257">
        <v>0.14599999999999999</v>
      </c>
      <c r="C37" s="257">
        <v>2.1779999999999999</v>
      </c>
      <c r="D37" s="287">
        <v>1.8620000000000001</v>
      </c>
      <c r="E37" s="258">
        <v>4.1859999999999999</v>
      </c>
      <c r="F37" s="257">
        <v>0.16935999947786334</v>
      </c>
      <c r="G37" s="257">
        <v>2.6233143884539603</v>
      </c>
      <c r="H37" s="287">
        <v>1.9416068009243974</v>
      </c>
      <c r="I37" s="865">
        <v>4.7342811888562206</v>
      </c>
      <c r="J37" s="866">
        <v>0.15683059752638906</v>
      </c>
      <c r="K37" s="866">
        <v>0.2011693584951546</v>
      </c>
      <c r="L37" s="867">
        <v>3.990433099347479E-2</v>
      </c>
      <c r="M37" s="867">
        <v>0.12788963075756077</v>
      </c>
    </row>
    <row r="38" spans="1:13" x14ac:dyDescent="0.15">
      <c r="A38" s="162" t="s">
        <v>147</v>
      </c>
      <c r="B38" s="257">
        <v>21.730700000000002</v>
      </c>
      <c r="C38" s="257">
        <v>9.2497999999999987</v>
      </c>
      <c r="D38" s="287">
        <v>12.350074537417765</v>
      </c>
      <c r="E38" s="258">
        <v>43.330574537417768</v>
      </c>
      <c r="F38" s="257">
        <v>24.761626697543988</v>
      </c>
      <c r="G38" s="257">
        <v>10.834644607318468</v>
      </c>
      <c r="H38" s="287">
        <v>14.223941205118107</v>
      </c>
      <c r="I38" s="865">
        <v>49.820212509980564</v>
      </c>
      <c r="J38" s="866">
        <v>0.13636339279411769</v>
      </c>
      <c r="K38" s="866">
        <v>0.16813787900280142</v>
      </c>
      <c r="L38" s="867">
        <v>0.14858237776657424</v>
      </c>
      <c r="M38" s="867">
        <v>0.14662896214008603</v>
      </c>
    </row>
    <row r="39" spans="1:13" x14ac:dyDescent="0.15">
      <c r="A39" s="162" t="s">
        <v>146</v>
      </c>
      <c r="B39" s="257">
        <v>2.0202</v>
      </c>
      <c r="C39" s="257">
        <v>2.9328000000000003</v>
      </c>
      <c r="D39" s="287">
        <v>0.32918125706060486</v>
      </c>
      <c r="E39" s="258">
        <v>5.2821812570606053</v>
      </c>
      <c r="F39" s="257">
        <v>3.1719654256412402</v>
      </c>
      <c r="G39" s="257">
        <v>6.185735954588071</v>
      </c>
      <c r="H39" s="287">
        <v>0.35785775487932731</v>
      </c>
      <c r="I39" s="865">
        <v>9.7155591351086379</v>
      </c>
      <c r="J39" s="866">
        <v>0.56583449828731536</v>
      </c>
      <c r="K39" s="866">
        <v>1.103394379664266</v>
      </c>
      <c r="L39" s="867">
        <v>8.4144354503728147E-2</v>
      </c>
      <c r="M39" s="867">
        <v>0.83428273662872576</v>
      </c>
    </row>
    <row r="40" spans="1:13" x14ac:dyDescent="0.15">
      <c r="A40" s="162" t="s">
        <v>145</v>
      </c>
      <c r="B40" s="257">
        <v>64.334843736117008</v>
      </c>
      <c r="C40" s="257">
        <v>12.918070171284258</v>
      </c>
      <c r="D40" s="287">
        <v>37.327726872319474</v>
      </c>
      <c r="E40" s="258">
        <v>114.58064077972074</v>
      </c>
      <c r="F40" s="257">
        <v>75.609824256974974</v>
      </c>
      <c r="G40" s="257">
        <v>12.800964761521431</v>
      </c>
      <c r="H40" s="287">
        <v>39.408169780528034</v>
      </c>
      <c r="I40" s="865">
        <v>127.81895879902444</v>
      </c>
      <c r="J40" s="866">
        <v>0.17204357170705187</v>
      </c>
      <c r="K40" s="866">
        <v>-1.1772712278414366E-2</v>
      </c>
      <c r="L40" s="867">
        <v>5.2849998606336435E-2</v>
      </c>
      <c r="M40" s="867">
        <v>0.1124892111243867</v>
      </c>
    </row>
    <row r="41" spans="1:13" x14ac:dyDescent="0.15">
      <c r="A41" s="162" t="s">
        <v>144</v>
      </c>
      <c r="B41" s="257">
        <v>1.6523944343434342</v>
      </c>
      <c r="C41" s="257">
        <v>0.3071800439362955</v>
      </c>
      <c r="D41" s="287">
        <v>0.20422621599999999</v>
      </c>
      <c r="E41" s="258">
        <v>2.1638006942797299</v>
      </c>
      <c r="F41" s="257">
        <v>1.7293624901698779</v>
      </c>
      <c r="G41" s="257">
        <v>0.37600845553547108</v>
      </c>
      <c r="H41" s="287">
        <v>0.25320519189433699</v>
      </c>
      <c r="I41" s="865">
        <v>2.3585761375996861</v>
      </c>
      <c r="J41" s="866">
        <v>4.3720203965103233E-2</v>
      </c>
      <c r="K41" s="866">
        <v>0.22072093363691625</v>
      </c>
      <c r="L41" s="867">
        <v>0.23643956870916516</v>
      </c>
      <c r="M41" s="867">
        <v>8.7037242718595031E-2</v>
      </c>
    </row>
    <row r="42" spans="1:13" x14ac:dyDescent="0.15">
      <c r="A42" s="165" t="s">
        <v>143</v>
      </c>
      <c r="B42" s="260">
        <v>460.02981280932903</v>
      </c>
      <c r="C42" s="260">
        <v>152.7537127227192</v>
      </c>
      <c r="D42" s="260">
        <v>227.17041942765121</v>
      </c>
      <c r="E42" s="261">
        <v>839.95394495969936</v>
      </c>
      <c r="F42" s="260">
        <v>510.13807100777268</v>
      </c>
      <c r="G42" s="260">
        <v>178.85388570097223</v>
      </c>
      <c r="H42" s="260">
        <v>232.01638336052042</v>
      </c>
      <c r="I42" s="261">
        <v>921.00834006926539</v>
      </c>
      <c r="J42" s="868">
        <v>0.1058940898521572</v>
      </c>
      <c r="K42" s="868">
        <v>0.16766532677270041</v>
      </c>
      <c r="L42" s="868">
        <v>1.8541319766809616E-2</v>
      </c>
      <c r="M42" s="868">
        <v>9.3502720418363827E-2</v>
      </c>
    </row>
    <row r="43" spans="1:13" x14ac:dyDescent="0.15">
      <c r="A43" s="869"/>
      <c r="B43" s="257"/>
      <c r="C43" s="257"/>
      <c r="D43" s="287"/>
      <c r="E43" s="258"/>
      <c r="F43" s="257"/>
      <c r="G43" s="257"/>
      <c r="H43" s="287"/>
      <c r="I43" s="865"/>
      <c r="J43" s="866"/>
      <c r="K43" s="866"/>
      <c r="L43" s="867"/>
      <c r="M43" s="867"/>
    </row>
    <row r="44" spans="1:13" x14ac:dyDescent="0.15">
      <c r="A44" s="162" t="s">
        <v>142</v>
      </c>
      <c r="B44" s="257">
        <v>0.10540000000000001</v>
      </c>
      <c r="C44" s="257">
        <v>4.4200000000000003E-2</v>
      </c>
      <c r="D44" s="287">
        <v>9.7950000000000009E-2</v>
      </c>
      <c r="E44" s="258">
        <v>0.24754999999999999</v>
      </c>
      <c r="F44" s="257">
        <v>9.509999999999999E-2</v>
      </c>
      <c r="G44" s="257">
        <v>4.7200000000000006E-2</v>
      </c>
      <c r="H44" s="287">
        <v>9.8218356160000006E-2</v>
      </c>
      <c r="I44" s="865">
        <v>0.24051835616</v>
      </c>
      <c r="J44" s="866">
        <v>-0.10018819796559575</v>
      </c>
      <c r="K44" s="866">
        <v>6.4955616546744865E-2</v>
      </c>
      <c r="L44" s="867">
        <v>-4.4630743545326368E-11</v>
      </c>
      <c r="M44" s="867">
        <v>-3.1059575110398807E-2</v>
      </c>
    </row>
    <row r="45" spans="1:13" x14ac:dyDescent="0.15">
      <c r="A45" s="162" t="s">
        <v>141</v>
      </c>
      <c r="B45" s="257">
        <v>0.16600000000000001</v>
      </c>
      <c r="C45" s="257">
        <v>0.17899999999999999</v>
      </c>
      <c r="D45" s="287">
        <v>0.11</v>
      </c>
      <c r="E45" s="258">
        <v>0.45499999999999996</v>
      </c>
      <c r="F45" s="257">
        <v>0.18388397793471814</v>
      </c>
      <c r="G45" s="257">
        <v>0.18174329495336861</v>
      </c>
      <c r="H45" s="287">
        <v>0.11206378987058996</v>
      </c>
      <c r="I45" s="865">
        <v>0.47769106275867668</v>
      </c>
      <c r="J45" s="866">
        <v>0.10470820900276712</v>
      </c>
      <c r="K45" s="866">
        <v>1.2551556277735187E-2</v>
      </c>
      <c r="L45" s="867">
        <v>1.5978224112402684E-2</v>
      </c>
      <c r="M45" s="867">
        <v>4.7001969056128079E-2</v>
      </c>
    </row>
    <row r="46" spans="1:13" x14ac:dyDescent="0.15">
      <c r="A46" s="162" t="s">
        <v>140</v>
      </c>
      <c r="B46" s="257">
        <v>0.70713340000000002</v>
      </c>
      <c r="C46" s="257">
        <v>0.39122089999999998</v>
      </c>
      <c r="D46" s="287">
        <v>5.1146000000000004E-3</v>
      </c>
      <c r="E46" s="258">
        <v>1.1034689</v>
      </c>
      <c r="F46" s="257">
        <v>1.1354321649832346</v>
      </c>
      <c r="G46" s="257">
        <v>2.5720424762153997</v>
      </c>
      <c r="H46" s="287">
        <v>5.4196000000000001E-3</v>
      </c>
      <c r="I46" s="865">
        <v>3.7128942411986348</v>
      </c>
      <c r="J46" s="866">
        <v>0.60129600908176162</v>
      </c>
      <c r="K46" s="866">
        <v>5.5564366263555831</v>
      </c>
      <c r="L46" s="867">
        <v>5.6738034201457621E-2</v>
      </c>
      <c r="M46" s="867">
        <v>2.3555542176258335</v>
      </c>
    </row>
    <row r="47" spans="1:13" x14ac:dyDescent="0.15">
      <c r="A47" s="162" t="s">
        <v>139</v>
      </c>
      <c r="B47" s="257">
        <v>0.31481000000000003</v>
      </c>
      <c r="C47" s="257">
        <v>0.98504999999999998</v>
      </c>
      <c r="D47" s="287">
        <v>0.52115199999999995</v>
      </c>
      <c r="E47" s="258">
        <v>1.8210120000000001</v>
      </c>
      <c r="F47" s="257">
        <v>1.13802</v>
      </c>
      <c r="G47" s="257">
        <v>1.8621400000000001</v>
      </c>
      <c r="H47" s="287">
        <v>0.51338200000000001</v>
      </c>
      <c r="I47" s="865">
        <v>3.5135420000000002</v>
      </c>
      <c r="J47" s="866">
        <v>2.6050654545208372</v>
      </c>
      <c r="K47" s="866">
        <v>0.8852364710343128</v>
      </c>
      <c r="L47" s="867">
        <v>-1.7600782612576027E-2</v>
      </c>
      <c r="M47" s="867">
        <v>0.92417301943641506</v>
      </c>
    </row>
    <row r="48" spans="1:13" x14ac:dyDescent="0.15">
      <c r="A48" s="162" t="s">
        <v>138</v>
      </c>
      <c r="B48" s="257">
        <v>0</v>
      </c>
      <c r="C48" s="257">
        <v>6.96E-3</v>
      </c>
      <c r="D48" s="287">
        <v>0</v>
      </c>
      <c r="E48" s="258">
        <v>6.96E-3</v>
      </c>
      <c r="F48" s="257">
        <v>0</v>
      </c>
      <c r="G48" s="257">
        <v>6.96E-3</v>
      </c>
      <c r="H48" s="287">
        <v>0</v>
      </c>
      <c r="I48" s="865">
        <v>6.96E-3</v>
      </c>
      <c r="J48" s="866">
        <v>0</v>
      </c>
      <c r="K48" s="866">
        <v>-2.732240437158473E-3</v>
      </c>
      <c r="L48" s="867">
        <v>0</v>
      </c>
      <c r="M48" s="867">
        <v>-2.732240437158473E-3</v>
      </c>
    </row>
    <row r="49" spans="1:13" x14ac:dyDescent="0.15">
      <c r="A49" s="162" t="s">
        <v>136</v>
      </c>
      <c r="B49" s="257">
        <v>0</v>
      </c>
      <c r="C49" s="257">
        <v>1.55E-2</v>
      </c>
      <c r="D49" s="287">
        <v>0</v>
      </c>
      <c r="E49" s="258">
        <v>1.55E-2</v>
      </c>
      <c r="F49" s="257">
        <v>0</v>
      </c>
      <c r="G49" s="257">
        <v>1.55E-2</v>
      </c>
      <c r="H49" s="287">
        <v>0</v>
      </c>
      <c r="I49" s="865">
        <v>1.55E-2</v>
      </c>
      <c r="J49" s="866">
        <v>0</v>
      </c>
      <c r="K49" s="866">
        <v>-2.732240437158473E-3</v>
      </c>
      <c r="L49" s="867">
        <v>0</v>
      </c>
      <c r="M49" s="867">
        <v>-2.732240437158473E-3</v>
      </c>
    </row>
    <row r="50" spans="1:13" x14ac:dyDescent="0.15">
      <c r="A50" s="162" t="s">
        <v>135</v>
      </c>
      <c r="B50" s="257">
        <v>4.6300000000000001E-2</v>
      </c>
      <c r="C50" s="257">
        <v>7.144375E-2</v>
      </c>
      <c r="D50" s="287">
        <v>3.1E-2</v>
      </c>
      <c r="E50" s="258">
        <v>0.14874375000000001</v>
      </c>
      <c r="F50" s="257">
        <v>4.6152478092920057E-2</v>
      </c>
      <c r="G50" s="257">
        <v>6.8751456735317809E-2</v>
      </c>
      <c r="H50" s="287">
        <v>3.1E-2</v>
      </c>
      <c r="I50" s="865">
        <v>0.14590393482823788</v>
      </c>
      <c r="J50" s="866">
        <v>-5.9097532181531243E-3</v>
      </c>
      <c r="K50" s="866">
        <v>-4.0313376255977307E-2</v>
      </c>
      <c r="L50" s="867">
        <v>-2.732240437158473E-3</v>
      </c>
      <c r="M50" s="867">
        <v>-2.1772073128722202E-2</v>
      </c>
    </row>
    <row r="51" spans="1:13" x14ac:dyDescent="0.15">
      <c r="A51" s="165" t="s">
        <v>134</v>
      </c>
      <c r="B51" s="260">
        <v>1.3396434000000002</v>
      </c>
      <c r="C51" s="260">
        <v>1.69337465</v>
      </c>
      <c r="D51" s="260">
        <v>0.76521659999999991</v>
      </c>
      <c r="E51" s="261">
        <v>3.7982346499999995</v>
      </c>
      <c r="F51" s="260">
        <v>2.5985886210108733</v>
      </c>
      <c r="G51" s="260">
        <v>4.7543372279040863</v>
      </c>
      <c r="H51" s="260">
        <v>0.76008374603058992</v>
      </c>
      <c r="I51" s="261">
        <v>8.1130095949455505</v>
      </c>
      <c r="J51" s="868">
        <v>0.93446155305285505</v>
      </c>
      <c r="K51" s="868">
        <v>1.7999398924969845</v>
      </c>
      <c r="L51" s="868">
        <v>-9.4216271784246519E-3</v>
      </c>
      <c r="M51" s="868">
        <v>1.1301587836505007</v>
      </c>
    </row>
    <row r="52" spans="1:13" x14ac:dyDescent="0.15">
      <c r="A52" s="869"/>
      <c r="B52" s="257"/>
      <c r="C52" s="257"/>
      <c r="D52" s="287"/>
      <c r="E52" s="258"/>
      <c r="F52" s="257"/>
      <c r="G52" s="257"/>
      <c r="H52" s="287"/>
      <c r="I52" s="865"/>
      <c r="J52" s="866"/>
      <c r="K52" s="866"/>
      <c r="L52" s="867"/>
      <c r="M52" s="867"/>
    </row>
    <row r="53" spans="1:13" x14ac:dyDescent="0.15">
      <c r="A53" s="162" t="s">
        <v>133</v>
      </c>
      <c r="B53" s="257">
        <v>0.62731040494422619</v>
      </c>
      <c r="C53" s="257">
        <v>0.28432272456455232</v>
      </c>
      <c r="D53" s="287">
        <v>2.4440000000000003E-2</v>
      </c>
      <c r="E53" s="258">
        <v>0.93607312950877852</v>
      </c>
      <c r="F53" s="257">
        <v>0.62934470073600224</v>
      </c>
      <c r="G53" s="257">
        <v>0.3206494335042574</v>
      </c>
      <c r="H53" s="287">
        <v>2.4440000000000003E-2</v>
      </c>
      <c r="I53" s="865">
        <v>0.9744341342402596</v>
      </c>
      <c r="J53" s="866">
        <v>5.0178468112882513E-4</v>
      </c>
      <c r="K53" s="866">
        <v>0.12468443261306783</v>
      </c>
      <c r="L53" s="867">
        <v>-2.732240437158473E-3</v>
      </c>
      <c r="M53" s="867">
        <v>3.8136567818473521E-2</v>
      </c>
    </row>
    <row r="54" spans="1:13" x14ac:dyDescent="0.15">
      <c r="A54" s="162" t="s">
        <v>132</v>
      </c>
      <c r="B54" s="287">
        <v>0</v>
      </c>
      <c r="C54" s="287">
        <v>0.37654500000000002</v>
      </c>
      <c r="D54" s="287">
        <v>0</v>
      </c>
      <c r="E54" s="258">
        <v>0.37654500000000002</v>
      </c>
      <c r="F54" s="287">
        <v>0</v>
      </c>
      <c r="G54" s="287">
        <v>0.37654500000000002</v>
      </c>
      <c r="H54" s="287">
        <v>0</v>
      </c>
      <c r="I54" s="865">
        <v>0.37654500000000002</v>
      </c>
      <c r="J54" s="866">
        <v>0</v>
      </c>
      <c r="K54" s="866">
        <v>-2.732240437158473E-3</v>
      </c>
      <c r="L54" s="867">
        <v>0</v>
      </c>
      <c r="M54" s="867">
        <v>-2.732240437158473E-3</v>
      </c>
    </row>
    <row r="55" spans="1:13" s="161" customFormat="1" x14ac:dyDescent="0.15">
      <c r="A55" s="162" t="s">
        <v>131</v>
      </c>
      <c r="B55" s="287">
        <v>6.7000000000000002E-3</v>
      </c>
      <c r="C55" s="287">
        <v>3.1145</v>
      </c>
      <c r="D55" s="287">
        <v>0.17749999999999999</v>
      </c>
      <c r="E55" s="258">
        <v>3.2987000000000002</v>
      </c>
      <c r="F55" s="287">
        <v>6.7000000000000002E-3</v>
      </c>
      <c r="G55" s="287">
        <v>5.4891187800963079</v>
      </c>
      <c r="H55" s="287">
        <v>0.17749999999999999</v>
      </c>
      <c r="I55" s="865">
        <v>5.6733187800963085</v>
      </c>
      <c r="J55" s="866">
        <v>-2.732240437158473E-3</v>
      </c>
      <c r="K55" s="866">
        <v>0.75762439807383619</v>
      </c>
      <c r="L55" s="867">
        <v>-2.732240437158473E-3</v>
      </c>
      <c r="M55" s="867">
        <v>0.71516594692225377</v>
      </c>
    </row>
    <row r="56" spans="1:13" x14ac:dyDescent="0.15">
      <c r="A56" s="162" t="s">
        <v>130</v>
      </c>
      <c r="B56" s="257">
        <v>1.7520000000000001E-2</v>
      </c>
      <c r="C56" s="257">
        <v>0.15321601535940169</v>
      </c>
      <c r="D56" s="287">
        <v>0</v>
      </c>
      <c r="E56" s="258">
        <v>0.17073601535940169</v>
      </c>
      <c r="F56" s="257">
        <v>1.7520000000000001E-2</v>
      </c>
      <c r="G56" s="257">
        <v>0.15321601535940169</v>
      </c>
      <c r="H56" s="287">
        <v>0</v>
      </c>
      <c r="I56" s="865">
        <v>0.17073601535940169</v>
      </c>
      <c r="J56" s="866">
        <v>-2.732240437158473E-3</v>
      </c>
      <c r="K56" s="866">
        <v>-2.732240437158473E-3</v>
      </c>
      <c r="L56" s="867">
        <v>0</v>
      </c>
      <c r="M56" s="867">
        <v>-2.732240437158473E-3</v>
      </c>
    </row>
    <row r="57" spans="1:13" x14ac:dyDescent="0.15">
      <c r="A57" s="162" t="s">
        <v>129</v>
      </c>
      <c r="B57" s="257">
        <v>0</v>
      </c>
      <c r="C57" s="257">
        <v>1.6555304777622227E-2</v>
      </c>
      <c r="D57" s="287">
        <v>0</v>
      </c>
      <c r="E57" s="258">
        <v>1.6555304777622227E-2</v>
      </c>
      <c r="F57" s="257">
        <v>0</v>
      </c>
      <c r="G57" s="257">
        <v>0.20606199229904668</v>
      </c>
      <c r="H57" s="287">
        <v>0</v>
      </c>
      <c r="I57" s="865">
        <v>0.20606199229904668</v>
      </c>
      <c r="J57" s="866">
        <v>0</v>
      </c>
      <c r="K57" s="866">
        <v>11.412878177205069</v>
      </c>
      <c r="L57" s="867">
        <v>0</v>
      </c>
      <c r="M57" s="867">
        <v>11.412878177205069</v>
      </c>
    </row>
    <row r="58" spans="1:13" x14ac:dyDescent="0.15">
      <c r="A58" s="162" t="s">
        <v>128</v>
      </c>
      <c r="B58" s="257">
        <v>0</v>
      </c>
      <c r="C58" s="257">
        <v>8.3640000000000016E-3</v>
      </c>
      <c r="D58" s="287">
        <v>0.114844</v>
      </c>
      <c r="E58" s="258">
        <v>0.123208</v>
      </c>
      <c r="F58" s="257">
        <v>0</v>
      </c>
      <c r="G58" s="257">
        <v>8.3640000000000016E-3</v>
      </c>
      <c r="H58" s="287">
        <v>0.114844</v>
      </c>
      <c r="I58" s="865">
        <v>0.123208</v>
      </c>
      <c r="J58" s="866">
        <v>0</v>
      </c>
      <c r="K58" s="866">
        <v>-2.732240437158473E-3</v>
      </c>
      <c r="L58" s="867">
        <v>-2.732240437158473E-3</v>
      </c>
      <c r="M58" s="867">
        <v>-2.732240437158473E-3</v>
      </c>
    </row>
    <row r="59" spans="1:13" x14ac:dyDescent="0.15">
      <c r="A59" s="162" t="s">
        <v>127</v>
      </c>
      <c r="B59" s="257">
        <v>0</v>
      </c>
      <c r="C59" s="257">
        <v>1.0379558671159743</v>
      </c>
      <c r="D59" s="287">
        <v>0</v>
      </c>
      <c r="E59" s="258">
        <v>1.0379558671159743</v>
      </c>
      <c r="F59" s="257">
        <v>0</v>
      </c>
      <c r="G59" s="257">
        <v>1.0379558671159743</v>
      </c>
      <c r="H59" s="287">
        <v>0</v>
      </c>
      <c r="I59" s="865">
        <v>1.0379558671159743</v>
      </c>
      <c r="J59" s="866">
        <v>0</v>
      </c>
      <c r="K59" s="866">
        <v>-2.732240437158473E-3</v>
      </c>
      <c r="L59" s="867">
        <v>0</v>
      </c>
      <c r="M59" s="867">
        <v>-2.732240437158473E-3</v>
      </c>
    </row>
    <row r="60" spans="1:13" x14ac:dyDescent="0.15">
      <c r="A60" s="162" t="s">
        <v>126</v>
      </c>
      <c r="B60" s="257">
        <v>0</v>
      </c>
      <c r="C60" s="257">
        <v>4.1688786648325591</v>
      </c>
      <c r="D60" s="287">
        <v>6.0000000000000001E-3</v>
      </c>
      <c r="E60" s="258">
        <v>4.1748786648325593</v>
      </c>
      <c r="F60" s="257">
        <v>0</v>
      </c>
      <c r="G60" s="257">
        <v>5.5531208753812118</v>
      </c>
      <c r="H60" s="287">
        <v>6.0000000000000001E-3</v>
      </c>
      <c r="I60" s="865">
        <v>5.559120875381212</v>
      </c>
      <c r="J60" s="866">
        <v>0</v>
      </c>
      <c r="K60" s="866">
        <v>0.32840239767340296</v>
      </c>
      <c r="L60" s="867">
        <v>-2.732240437158473E-3</v>
      </c>
      <c r="M60" s="867">
        <v>0.32792650172811477</v>
      </c>
    </row>
    <row r="61" spans="1:13" x14ac:dyDescent="0.15">
      <c r="A61" s="162" t="s">
        <v>125</v>
      </c>
      <c r="B61" s="257">
        <v>0.90055099999999999</v>
      </c>
      <c r="C61" s="257">
        <v>2.7191660315957069</v>
      </c>
      <c r="D61" s="287">
        <v>1.0500000000000001E-2</v>
      </c>
      <c r="E61" s="258">
        <v>3.630217031595707</v>
      </c>
      <c r="F61" s="257">
        <v>1.2506145789126157</v>
      </c>
      <c r="G61" s="257">
        <v>3.2212022915080896</v>
      </c>
      <c r="H61" s="287">
        <v>1.0500000000000001E-2</v>
      </c>
      <c r="I61" s="865">
        <v>4.4823168704207053</v>
      </c>
      <c r="J61" s="866">
        <v>0.38492722698526882</v>
      </c>
      <c r="K61" s="866">
        <v>0.18139207206328933</v>
      </c>
      <c r="L61" s="867">
        <v>-2.732240437158473E-3</v>
      </c>
      <c r="M61" s="867">
        <v>0.23135065041836067</v>
      </c>
    </row>
    <row r="62" spans="1:13" s="161" customFormat="1" x14ac:dyDescent="0.15">
      <c r="A62" s="165" t="s">
        <v>124</v>
      </c>
      <c r="B62" s="260">
        <v>1.552081404944226</v>
      </c>
      <c r="C62" s="260">
        <v>11.879503608245816</v>
      </c>
      <c r="D62" s="260">
        <v>0.33328400000000002</v>
      </c>
      <c r="E62" s="261">
        <v>13.764869013190042</v>
      </c>
      <c r="F62" s="260">
        <v>1.9041792796486179</v>
      </c>
      <c r="G62" s="260">
        <v>16.366234255264292</v>
      </c>
      <c r="H62" s="260">
        <v>0.33328400000000002</v>
      </c>
      <c r="I62" s="261">
        <v>18.603697534912911</v>
      </c>
      <c r="J62" s="868">
        <v>0.2235032247483193</v>
      </c>
      <c r="K62" s="868">
        <v>0.37392253973465173</v>
      </c>
      <c r="L62" s="868">
        <v>-2.732240437158473E-3</v>
      </c>
      <c r="M62" s="868">
        <v>0.34784194040998617</v>
      </c>
    </row>
    <row r="63" spans="1:13" x14ac:dyDescent="0.15">
      <c r="A63" s="162"/>
      <c r="B63" s="257"/>
      <c r="C63" s="257"/>
      <c r="D63" s="287"/>
      <c r="E63" s="258"/>
      <c r="F63" s="257"/>
      <c r="G63" s="257"/>
      <c r="H63" s="287"/>
      <c r="I63" s="865"/>
      <c r="J63" s="866"/>
      <c r="K63" s="866"/>
      <c r="L63" s="867"/>
      <c r="M63" s="867"/>
    </row>
    <row r="64" spans="1:13" x14ac:dyDescent="0.15">
      <c r="A64" s="162" t="s">
        <v>123</v>
      </c>
      <c r="B64" s="257">
        <v>0.01</v>
      </c>
      <c r="C64" s="257">
        <v>0.61499999999999999</v>
      </c>
      <c r="D64" s="287">
        <v>0</v>
      </c>
      <c r="E64" s="258">
        <v>0.625</v>
      </c>
      <c r="F64" s="257">
        <v>8.0000000000000002E-3</v>
      </c>
      <c r="G64" s="257">
        <v>0.6</v>
      </c>
      <c r="H64" s="287">
        <v>0</v>
      </c>
      <c r="I64" s="865">
        <v>0.60799999999999998</v>
      </c>
      <c r="J64" s="866">
        <v>-0.20218579234972678</v>
      </c>
      <c r="K64" s="866">
        <v>-2.7055844328935152E-2</v>
      </c>
      <c r="L64" s="867">
        <v>0</v>
      </c>
      <c r="M64" s="867">
        <v>-2.9857923497267791E-2</v>
      </c>
    </row>
    <row r="65" spans="1:13" x14ac:dyDescent="0.15">
      <c r="A65" s="162" t="s">
        <v>122</v>
      </c>
      <c r="B65" s="257">
        <v>4.5518642509862293</v>
      </c>
      <c r="C65" s="257">
        <v>1.9168226177006389</v>
      </c>
      <c r="D65" s="287">
        <v>0</v>
      </c>
      <c r="E65" s="258">
        <v>6.4686868686868682</v>
      </c>
      <c r="F65" s="257">
        <v>6.7763452655868184</v>
      </c>
      <c r="G65" s="257">
        <v>2.9085032192616658</v>
      </c>
      <c r="H65" s="287">
        <v>0</v>
      </c>
      <c r="I65" s="865">
        <v>9.6848484848484837</v>
      </c>
      <c r="J65" s="866">
        <v>0.48462921748420995</v>
      </c>
      <c r="K65" s="866">
        <v>0.51321069689474497</v>
      </c>
      <c r="L65" s="867">
        <v>0</v>
      </c>
      <c r="M65" s="867">
        <v>0.4930985756852786</v>
      </c>
    </row>
    <row r="66" spans="1:13" x14ac:dyDescent="0.15">
      <c r="A66" s="162" t="s">
        <v>121</v>
      </c>
      <c r="B66" s="257">
        <v>4.6991900000000024</v>
      </c>
      <c r="C66" s="257">
        <v>1.5814619999999999</v>
      </c>
      <c r="D66" s="287">
        <v>0</v>
      </c>
      <c r="E66" s="258">
        <v>6.2806520000000026</v>
      </c>
      <c r="F66" s="257">
        <v>5.389683203339878</v>
      </c>
      <c r="G66" s="257">
        <v>1.5814619999999999</v>
      </c>
      <c r="H66" s="287">
        <v>0</v>
      </c>
      <c r="I66" s="865">
        <v>6.9711452033398782</v>
      </c>
      <c r="J66" s="866">
        <v>0.14380505852034853</v>
      </c>
      <c r="K66" s="866">
        <v>-2.732240437158473E-3</v>
      </c>
      <c r="L66" s="867">
        <v>0</v>
      </c>
      <c r="M66" s="867">
        <v>0.10690711068245884</v>
      </c>
    </row>
    <row r="67" spans="1:13" x14ac:dyDescent="0.15">
      <c r="A67" s="162" t="s">
        <v>120</v>
      </c>
      <c r="B67" s="287">
        <v>6.6803131313131319</v>
      </c>
      <c r="C67" s="287">
        <v>4.9030000000000005</v>
      </c>
      <c r="D67" s="287">
        <v>0.42924866992726923</v>
      </c>
      <c r="E67" s="258">
        <v>12.012561801240402</v>
      </c>
      <c r="F67" s="287">
        <v>6.9903393892713126</v>
      </c>
      <c r="G67" s="287">
        <v>5.1775191965872738</v>
      </c>
      <c r="H67" s="287">
        <v>0.42924866992726923</v>
      </c>
      <c r="I67" s="865">
        <v>12.597107255785856</v>
      </c>
      <c r="J67" s="866">
        <v>4.3549900175437584E-2</v>
      </c>
      <c r="K67" s="866">
        <v>5.3104827508503538E-2</v>
      </c>
      <c r="L67" s="867">
        <v>-2.732240437158473E-3</v>
      </c>
      <c r="M67" s="867">
        <v>4.5795987384902981E-2</v>
      </c>
    </row>
    <row r="68" spans="1:13" x14ac:dyDescent="0.15">
      <c r="A68" s="162" t="s">
        <v>209</v>
      </c>
      <c r="B68" s="257">
        <v>2.9163617506825159</v>
      </c>
      <c r="C68" s="257">
        <v>1.8906169400772979</v>
      </c>
      <c r="D68" s="287">
        <v>7.7988337602083693</v>
      </c>
      <c r="E68" s="258">
        <v>12.605812450968187</v>
      </c>
      <c r="F68" s="257">
        <v>2.6254752103040944</v>
      </c>
      <c r="G68" s="257">
        <v>2.1402977177378499</v>
      </c>
      <c r="H68" s="287">
        <v>7.6388864490039818</v>
      </c>
      <c r="I68" s="865">
        <v>12.404659377045924</v>
      </c>
      <c r="J68" s="866">
        <v>-0.10220267422071916</v>
      </c>
      <c r="K68" s="866">
        <v>0.12897005444086496</v>
      </c>
      <c r="L68" s="867">
        <v>-2.3185336579143456E-2</v>
      </c>
      <c r="M68" s="867">
        <v>-1.8645810160641596E-2</v>
      </c>
    </row>
    <row r="69" spans="1:13" x14ac:dyDescent="0.15">
      <c r="A69" s="165" t="s">
        <v>114</v>
      </c>
      <c r="B69" s="260">
        <v>18.857729132981881</v>
      </c>
      <c r="C69" s="260">
        <v>10.906901557777939</v>
      </c>
      <c r="D69" s="260">
        <v>8.2280824301356379</v>
      </c>
      <c r="E69" s="261">
        <v>37.992713120895466</v>
      </c>
      <c r="F69" s="260">
        <v>21.789843068502105</v>
      </c>
      <c r="G69" s="260">
        <v>12.407782133586789</v>
      </c>
      <c r="H69" s="260">
        <v>8.0681351189312505</v>
      </c>
      <c r="I69" s="261">
        <v>42.265760321020153</v>
      </c>
      <c r="J69" s="868">
        <v>0.1523289906707288</v>
      </c>
      <c r="K69" s="868">
        <v>0.13450011664237294</v>
      </c>
      <c r="L69" s="868">
        <v>-2.2118324381661503E-2</v>
      </c>
      <c r="M69" s="868">
        <v>0.10943064180330242</v>
      </c>
    </row>
    <row r="70" spans="1:13" x14ac:dyDescent="0.15">
      <c r="A70" s="869"/>
      <c r="B70" s="257"/>
      <c r="C70" s="257"/>
      <c r="D70" s="287"/>
      <c r="E70" s="258"/>
      <c r="F70" s="257"/>
      <c r="G70" s="257"/>
      <c r="H70" s="287"/>
      <c r="I70" s="865"/>
      <c r="J70" s="866"/>
      <c r="K70" s="866"/>
      <c r="L70" s="867"/>
      <c r="M70" s="867"/>
    </row>
    <row r="71" spans="1:13" x14ac:dyDescent="0.15">
      <c r="A71" s="162" t="s">
        <v>113</v>
      </c>
      <c r="B71" s="257">
        <v>19.471688079239222</v>
      </c>
      <c r="C71" s="257">
        <v>18.296986696525774</v>
      </c>
      <c r="D71" s="287">
        <v>3.4677261879623043</v>
      </c>
      <c r="E71" s="258">
        <v>41.236400963727306</v>
      </c>
      <c r="F71" s="257">
        <v>22.606891796334569</v>
      </c>
      <c r="G71" s="257">
        <v>23.842661269770716</v>
      </c>
      <c r="H71" s="287">
        <v>3.4104241358129008</v>
      </c>
      <c r="I71" s="865">
        <v>49.859977201918184</v>
      </c>
      <c r="J71" s="866">
        <v>0.15784128426173005</v>
      </c>
      <c r="K71" s="866">
        <v>0.29953187270092085</v>
      </c>
      <c r="L71" s="867">
        <v>-1.9211479589246294E-2</v>
      </c>
      <c r="M71" s="867">
        <v>0.2058217156184341</v>
      </c>
    </row>
    <row r="72" spans="1:13" x14ac:dyDescent="0.15">
      <c r="A72" s="162" t="s">
        <v>112</v>
      </c>
      <c r="B72" s="257">
        <v>5.0809999999999996E-3</v>
      </c>
      <c r="C72" s="257">
        <v>0.34923178533601762</v>
      </c>
      <c r="D72" s="287">
        <v>2.8769999999999998E-3</v>
      </c>
      <c r="E72" s="258">
        <v>0.35718978533601764</v>
      </c>
      <c r="F72" s="257">
        <v>5.0809999999999996E-3</v>
      </c>
      <c r="G72" s="257">
        <v>0.41278489159217785</v>
      </c>
      <c r="H72" s="287">
        <v>3.0353669764101505E-3</v>
      </c>
      <c r="I72" s="865">
        <v>0.42090125856858801</v>
      </c>
      <c r="J72" s="866">
        <v>-2.732240437158473E-3</v>
      </c>
      <c r="K72" s="866">
        <v>0.17875027790909903</v>
      </c>
      <c r="L72" s="867">
        <v>5.2163233929644504E-2</v>
      </c>
      <c r="M72" s="867">
        <v>0.17514910101643921</v>
      </c>
    </row>
    <row r="73" spans="1:13" x14ac:dyDescent="0.15">
      <c r="A73" s="162" t="s">
        <v>110</v>
      </c>
      <c r="B73" s="257">
        <v>405.3</v>
      </c>
      <c r="C73" s="257">
        <v>224</v>
      </c>
      <c r="D73" s="287">
        <v>112.72380000000001</v>
      </c>
      <c r="E73" s="258">
        <v>742.02379999999994</v>
      </c>
      <c r="F73" s="257">
        <v>466.5</v>
      </c>
      <c r="G73" s="257">
        <v>261.10000000000002</v>
      </c>
      <c r="H73" s="287">
        <v>135.52420000000006</v>
      </c>
      <c r="I73" s="865">
        <v>863.12420000000009</v>
      </c>
      <c r="J73" s="866">
        <v>0.14785445308676426</v>
      </c>
      <c r="K73" s="866">
        <v>0.16244023224043724</v>
      </c>
      <c r="L73" s="867">
        <v>0.19898295923794707</v>
      </c>
      <c r="M73" s="867">
        <v>0.16002470157759108</v>
      </c>
    </row>
    <row r="74" spans="1:13" x14ac:dyDescent="0.15">
      <c r="A74" s="162" t="s">
        <v>109</v>
      </c>
      <c r="B74" s="257">
        <v>6.7609182530795075E-4</v>
      </c>
      <c r="C74" s="257">
        <v>1.0624300111982084E-3</v>
      </c>
      <c r="D74" s="287">
        <v>7.4119393632175151E-2</v>
      </c>
      <c r="E74" s="258">
        <v>7.5857915468681314E-2</v>
      </c>
      <c r="F74" s="257">
        <v>8.25E-4</v>
      </c>
      <c r="G74" s="257">
        <v>1.1250000000000001E-3</v>
      </c>
      <c r="H74" s="287">
        <v>0.12014322104680555</v>
      </c>
      <c r="I74" s="865">
        <v>0.12209322104680556</v>
      </c>
      <c r="J74" s="866">
        <v>0.21691443505413566</v>
      </c>
      <c r="K74" s="866">
        <v>5.6000129592431724E-2</v>
      </c>
      <c r="L74" s="867">
        <v>0.6165129665604745</v>
      </c>
      <c r="M74" s="867">
        <v>0.60510122455748494</v>
      </c>
    </row>
    <row r="75" spans="1:13" x14ac:dyDescent="0.15">
      <c r="A75" s="162" t="s">
        <v>108</v>
      </c>
      <c r="B75" s="257">
        <v>63.314230000000002</v>
      </c>
      <c r="C75" s="257">
        <v>46.267699999999998</v>
      </c>
      <c r="D75" s="287">
        <v>29.667094324410325</v>
      </c>
      <c r="E75" s="258">
        <v>139.24902432441033</v>
      </c>
      <c r="F75" s="257">
        <v>60.427402622915992</v>
      </c>
      <c r="G75" s="257">
        <v>58.683467440782017</v>
      </c>
      <c r="H75" s="287">
        <v>32.098176817332742</v>
      </c>
      <c r="I75" s="865">
        <v>151.20904688103076</v>
      </c>
      <c r="J75" s="866">
        <v>-4.820290114943826E-2</v>
      </c>
      <c r="K75" s="866">
        <v>0.2648809017532241</v>
      </c>
      <c r="L75" s="867">
        <v>7.8989284580353702E-2</v>
      </c>
      <c r="M75" s="867">
        <v>8.2922542116826259E-2</v>
      </c>
    </row>
    <row r="76" spans="1:13" x14ac:dyDescent="0.15">
      <c r="A76" s="162" t="s">
        <v>107</v>
      </c>
      <c r="B76" s="257">
        <v>0.48199999999999998</v>
      </c>
      <c r="C76" s="257">
        <v>5.3999999999999999E-2</v>
      </c>
      <c r="D76" s="287">
        <v>14.346</v>
      </c>
      <c r="E76" s="258">
        <v>14.882</v>
      </c>
      <c r="F76" s="257">
        <v>0.47268919460000003</v>
      </c>
      <c r="G76" s="257">
        <v>0.47268919460000003</v>
      </c>
      <c r="H76" s="287">
        <v>15.882261644440002</v>
      </c>
      <c r="I76" s="865">
        <v>16.827640033640002</v>
      </c>
      <c r="J76" s="866">
        <v>-2.1996485335464611E-2</v>
      </c>
      <c r="K76" s="866">
        <v>7.7295869271908533</v>
      </c>
      <c r="L76" s="867">
        <v>0.10406158420058076</v>
      </c>
      <c r="M76" s="867">
        <v>0.12764835876079439</v>
      </c>
    </row>
    <row r="77" spans="1:13" x14ac:dyDescent="0.15">
      <c r="A77" s="162" t="s">
        <v>106</v>
      </c>
      <c r="B77" s="257">
        <v>6.7486650189999988</v>
      </c>
      <c r="C77" s="257">
        <v>72.257030303030319</v>
      </c>
      <c r="D77" s="287">
        <v>32.156211984598485</v>
      </c>
      <c r="E77" s="258">
        <v>111.16190730662881</v>
      </c>
      <c r="F77" s="257">
        <v>7.7895077746666663</v>
      </c>
      <c r="G77" s="257">
        <v>82.922482828282838</v>
      </c>
      <c r="H77" s="287">
        <v>34.870568051008298</v>
      </c>
      <c r="I77" s="865">
        <v>125.5825586539578</v>
      </c>
      <c r="J77" s="866">
        <v>0.15107579716413877</v>
      </c>
      <c r="K77" s="866">
        <v>0.14446882636528335</v>
      </c>
      <c r="L77" s="867">
        <v>8.1448688407969039E-2</v>
      </c>
      <c r="M77" s="867">
        <v>0.12663987100852281</v>
      </c>
    </row>
    <row r="78" spans="1:13" x14ac:dyDescent="0.15">
      <c r="A78" s="162" t="s">
        <v>105</v>
      </c>
      <c r="B78" s="257">
        <v>0</v>
      </c>
      <c r="C78" s="257">
        <v>0.72347393723291153</v>
      </c>
      <c r="D78" s="287">
        <v>1.906419795171693</v>
      </c>
      <c r="E78" s="258">
        <v>2.6298937324046046</v>
      </c>
      <c r="F78" s="257">
        <v>0</v>
      </c>
      <c r="G78" s="257">
        <v>1.2244440593311081</v>
      </c>
      <c r="H78" s="287">
        <v>1.9244013759242076</v>
      </c>
      <c r="I78" s="865">
        <v>3.1488454352553159</v>
      </c>
      <c r="J78" s="866">
        <v>0</v>
      </c>
      <c r="K78" s="866">
        <v>0.68782663882755868</v>
      </c>
      <c r="L78" s="867">
        <v>6.6741089911652729E-3</v>
      </c>
      <c r="M78" s="867">
        <v>0.19405662431672299</v>
      </c>
    </row>
    <row r="79" spans="1:13" x14ac:dyDescent="0.15">
      <c r="A79" s="162" t="s">
        <v>104</v>
      </c>
      <c r="B79" s="257">
        <v>2.2546710773518588</v>
      </c>
      <c r="C79" s="257">
        <v>0.12861480549619195</v>
      </c>
      <c r="D79" s="287">
        <v>8.5900201599547135</v>
      </c>
      <c r="E79" s="258">
        <v>10.973306042802763</v>
      </c>
      <c r="F79" s="257">
        <v>2.3022282246227479</v>
      </c>
      <c r="G79" s="257">
        <v>0.16014192227551413</v>
      </c>
      <c r="H79" s="287">
        <v>8.6158237888689069</v>
      </c>
      <c r="I79" s="865">
        <v>11.078193935767167</v>
      </c>
      <c r="J79" s="866">
        <v>1.8302849863349291E-2</v>
      </c>
      <c r="K79" s="866">
        <v>0.24172621825033391</v>
      </c>
      <c r="L79" s="867">
        <v>2.6346000552646132E-4</v>
      </c>
      <c r="M79" s="867">
        <v>6.8001022874377703E-3</v>
      </c>
    </row>
    <row r="80" spans="1:13" x14ac:dyDescent="0.15">
      <c r="A80" s="162" t="s">
        <v>103</v>
      </c>
      <c r="B80" s="257">
        <v>3.1482447310831949</v>
      </c>
      <c r="C80" s="257">
        <v>1.6232483093143033</v>
      </c>
      <c r="D80" s="287">
        <v>0.61805323093276643</v>
      </c>
      <c r="E80" s="258">
        <v>5.3895462713302642</v>
      </c>
      <c r="F80" s="257">
        <v>2.732134281584603</v>
      </c>
      <c r="G80" s="257">
        <v>1.6777485360789308</v>
      </c>
      <c r="H80" s="287">
        <v>0.6342793359226504</v>
      </c>
      <c r="I80" s="865">
        <v>5.0441621535861838</v>
      </c>
      <c r="J80" s="866">
        <v>-0.13454331967284749</v>
      </c>
      <c r="K80" s="866">
        <v>3.075081864219209E-2</v>
      </c>
      <c r="L80" s="867">
        <v>2.3449600478504307E-2</v>
      </c>
      <c r="M80" s="867">
        <v>-6.6641227938292191E-2</v>
      </c>
    </row>
    <row r="81" spans="1:13" x14ac:dyDescent="0.15">
      <c r="A81" s="162" t="s">
        <v>102</v>
      </c>
      <c r="B81" s="257">
        <v>1.04166</v>
      </c>
      <c r="C81" s="257">
        <v>1.2460820000000001</v>
      </c>
      <c r="D81" s="287">
        <v>11.731147</v>
      </c>
      <c r="E81" s="258">
        <v>14.018889000000001</v>
      </c>
      <c r="F81" s="257">
        <v>1.0264500000000001</v>
      </c>
      <c r="G81" s="257">
        <v>1.3726040000000002</v>
      </c>
      <c r="H81" s="287">
        <v>12.017831000000001</v>
      </c>
      <c r="I81" s="865">
        <v>14.416885000000002</v>
      </c>
      <c r="J81" s="866">
        <v>-1.7294038550699109E-2</v>
      </c>
      <c r="K81" s="866">
        <v>9.8526193177491228E-2</v>
      </c>
      <c r="L81" s="867">
        <v>2.1638838570078756E-2</v>
      </c>
      <c r="M81" s="867">
        <v>2.5580172852865735E-2</v>
      </c>
    </row>
    <row r="82" spans="1:13" x14ac:dyDescent="0.15">
      <c r="A82" s="162" t="s">
        <v>101</v>
      </c>
      <c r="B82" s="257">
        <v>0</v>
      </c>
      <c r="C82" s="257">
        <v>0.19461899000000002</v>
      </c>
      <c r="D82" s="287">
        <v>0.76027693116676165</v>
      </c>
      <c r="E82" s="258">
        <v>0.9548959211667617</v>
      </c>
      <c r="F82" s="257">
        <v>0</v>
      </c>
      <c r="G82" s="257">
        <v>0.29510812032647732</v>
      </c>
      <c r="H82" s="287">
        <v>0.67939768046447835</v>
      </c>
      <c r="I82" s="865">
        <v>0.97450580079095572</v>
      </c>
      <c r="J82" s="866">
        <v>0</v>
      </c>
      <c r="K82" s="866">
        <v>0.51219474516226526</v>
      </c>
      <c r="L82" s="867">
        <v>-0.10882288430189468</v>
      </c>
      <c r="M82" s="867">
        <v>1.7747793338901419E-2</v>
      </c>
    </row>
    <row r="83" spans="1:13" x14ac:dyDescent="0.15">
      <c r="A83" s="162" t="s">
        <v>100</v>
      </c>
      <c r="B83" s="257">
        <v>2.6791578837387613</v>
      </c>
      <c r="C83" s="257">
        <v>12.996017986640624</v>
      </c>
      <c r="D83" s="287">
        <v>14.851080766146616</v>
      </c>
      <c r="E83" s="258">
        <v>30.526256636526</v>
      </c>
      <c r="F83" s="257">
        <v>3.139589</v>
      </c>
      <c r="G83" s="257">
        <v>16.568756</v>
      </c>
      <c r="H83" s="287">
        <v>17.340249562821999</v>
      </c>
      <c r="I83" s="865">
        <v>37.048594562822004</v>
      </c>
      <c r="J83" s="866">
        <v>0.16865486240356264</v>
      </c>
      <c r="K83" s="866">
        <v>0.27142684719649179</v>
      </c>
      <c r="L83" s="867">
        <v>0.1644184086046816</v>
      </c>
      <c r="M83" s="867">
        <v>0.21034718847277301</v>
      </c>
    </row>
    <row r="84" spans="1:13" x14ac:dyDescent="0.15">
      <c r="A84" s="162" t="s">
        <v>99</v>
      </c>
      <c r="B84" s="257">
        <v>0.32630999999999999</v>
      </c>
      <c r="C84" s="257">
        <v>0.37336948817342525</v>
      </c>
      <c r="D84" s="287">
        <v>9.2725954447686665E-2</v>
      </c>
      <c r="E84" s="258">
        <v>0.79240544262111179</v>
      </c>
      <c r="F84" s="257">
        <v>0.64004519717037678</v>
      </c>
      <c r="G84" s="257">
        <v>0.40015574462935644</v>
      </c>
      <c r="H84" s="287">
        <v>9.2725954447686665E-2</v>
      </c>
      <c r="I84" s="865">
        <v>1.1329268962474199</v>
      </c>
      <c r="J84" s="866">
        <v>0.95610443995298589</v>
      </c>
      <c r="K84" s="866">
        <v>6.8813696788634138E-2</v>
      </c>
      <c r="L84" s="867">
        <v>-2.732240437158473E-3</v>
      </c>
      <c r="M84" s="867">
        <v>0.42582497140845188</v>
      </c>
    </row>
    <row r="85" spans="1:13" x14ac:dyDescent="0.15">
      <c r="A85" s="162" t="s">
        <v>98</v>
      </c>
      <c r="B85" s="257">
        <v>1.8922317120000001</v>
      </c>
      <c r="C85" s="257">
        <v>4.0143419739999997</v>
      </c>
      <c r="D85" s="287">
        <v>1.980636367</v>
      </c>
      <c r="E85" s="258">
        <v>7.8872100529999996</v>
      </c>
      <c r="F85" s="257">
        <v>2.2892881070000004</v>
      </c>
      <c r="G85" s="257">
        <v>6.0857931330000001</v>
      </c>
      <c r="H85" s="287">
        <v>1.9418111304999999</v>
      </c>
      <c r="I85" s="865">
        <v>10.3168923705</v>
      </c>
      <c r="J85" s="866">
        <v>0.2065294154956796</v>
      </c>
      <c r="K85" s="866">
        <v>0.51187051880942636</v>
      </c>
      <c r="L85" s="867">
        <v>-2.2281087092690277E-2</v>
      </c>
      <c r="M85" s="867">
        <v>0.30447953976654518</v>
      </c>
    </row>
    <row r="86" spans="1:13" x14ac:dyDescent="0.15">
      <c r="A86" s="162" t="s">
        <v>97</v>
      </c>
      <c r="B86" s="257">
        <v>2.2421533950269223</v>
      </c>
      <c r="C86" s="257">
        <v>4.5678537532556804</v>
      </c>
      <c r="D86" s="287">
        <v>14.593663818717408</v>
      </c>
      <c r="E86" s="258">
        <v>21.403670967000011</v>
      </c>
      <c r="F86" s="257">
        <v>2.2421533950269223</v>
      </c>
      <c r="G86" s="257">
        <v>4.5678537532556804</v>
      </c>
      <c r="H86" s="287">
        <v>13.692115348087404</v>
      </c>
      <c r="I86" s="865">
        <v>20.502122496370006</v>
      </c>
      <c r="J86" s="866">
        <v>-2.732240437158473E-3</v>
      </c>
      <c r="K86" s="866">
        <v>-2.732240437158473E-3</v>
      </c>
      <c r="L86" s="867">
        <v>-6.4340157037878654E-2</v>
      </c>
      <c r="M86" s="867">
        <v>-4.4738362883569249E-2</v>
      </c>
    </row>
    <row r="87" spans="1:13" x14ac:dyDescent="0.15">
      <c r="A87" s="162" t="s">
        <v>96</v>
      </c>
      <c r="B87" s="287">
        <v>4.836049201601583E-4</v>
      </c>
      <c r="C87" s="287">
        <v>4.1171890635880999</v>
      </c>
      <c r="D87" s="287">
        <v>4.3933556740077898E-4</v>
      </c>
      <c r="E87" s="258">
        <v>4.1181120040756607</v>
      </c>
      <c r="F87" s="287">
        <v>7.7947049329849102E-4</v>
      </c>
      <c r="G87" s="287">
        <v>9.45273114133518</v>
      </c>
      <c r="H87" s="287">
        <v>4.0955229177511409E-4</v>
      </c>
      <c r="I87" s="865">
        <v>9.4539201641202535</v>
      </c>
      <c r="J87" s="866">
        <v>0.60738809737438659</v>
      </c>
      <c r="K87" s="866">
        <v>1.2896456445101308</v>
      </c>
      <c r="L87" s="867">
        <v>-7.0338650570017536E-2</v>
      </c>
      <c r="M87" s="867">
        <v>1.2894204363133581</v>
      </c>
    </row>
    <row r="88" spans="1:13" s="161" customFormat="1" x14ac:dyDescent="0.15">
      <c r="A88" s="162" t="s">
        <v>95</v>
      </c>
      <c r="B88" s="287">
        <v>0.46105450030941708</v>
      </c>
      <c r="C88" s="287">
        <v>0.82817458339490746</v>
      </c>
      <c r="D88" s="287">
        <v>0.25235394804000855</v>
      </c>
      <c r="E88" s="258">
        <v>1.5415830317443331</v>
      </c>
      <c r="F88" s="287">
        <v>0.46104099698202439</v>
      </c>
      <c r="G88" s="287">
        <v>1.0577675695089692</v>
      </c>
      <c r="H88" s="287">
        <v>0.22550894804000854</v>
      </c>
      <c r="I88" s="865">
        <v>1.7443175145310019</v>
      </c>
      <c r="J88" s="866">
        <v>-2.761448335674821E-3</v>
      </c>
      <c r="K88" s="866">
        <v>0.27373806843747728</v>
      </c>
      <c r="L88" s="867">
        <v>-0.10881995261045918</v>
      </c>
      <c r="M88" s="867">
        <v>0.12841902373186986</v>
      </c>
    </row>
    <row r="89" spans="1:13" x14ac:dyDescent="0.15">
      <c r="A89" s="165" t="s">
        <v>94</v>
      </c>
      <c r="B89" s="260">
        <v>509.36830709449487</v>
      </c>
      <c r="C89" s="260">
        <v>392.03899610599933</v>
      </c>
      <c r="D89" s="260">
        <v>247.81464619774835</v>
      </c>
      <c r="E89" s="261">
        <v>1149.2219493982425</v>
      </c>
      <c r="F89" s="260">
        <v>572.63610606139696</v>
      </c>
      <c r="G89" s="260">
        <v>470.29831460476879</v>
      </c>
      <c r="H89" s="260">
        <v>279.07336291398639</v>
      </c>
      <c r="I89" s="261">
        <v>1322.0077835801519</v>
      </c>
      <c r="J89" s="868">
        <v>0.12113674640282901</v>
      </c>
      <c r="K89" s="868">
        <v>0.19634360660710026</v>
      </c>
      <c r="L89" s="868">
        <v>0.12306060863253254</v>
      </c>
      <c r="M89" s="868">
        <v>0.14720723977292338</v>
      </c>
    </row>
    <row r="90" spans="1:13" x14ac:dyDescent="0.15">
      <c r="A90" s="869"/>
      <c r="B90" s="257"/>
      <c r="C90" s="257"/>
      <c r="D90" s="287"/>
      <c r="E90" s="258"/>
      <c r="F90" s="257"/>
      <c r="G90" s="257"/>
      <c r="H90" s="287"/>
      <c r="I90" s="865"/>
      <c r="J90" s="866"/>
      <c r="K90" s="866"/>
      <c r="L90" s="867"/>
      <c r="M90" s="867"/>
    </row>
    <row r="91" spans="1:13" s="271" customFormat="1" x14ac:dyDescent="0.15">
      <c r="A91" s="870" t="s">
        <v>93</v>
      </c>
      <c r="B91" s="871">
        <v>1418.1700462665481</v>
      </c>
      <c r="C91" s="871">
        <v>707.91849529909916</v>
      </c>
      <c r="D91" s="872">
        <v>663.1342917592151</v>
      </c>
      <c r="E91" s="873">
        <v>2789.2228333248636</v>
      </c>
      <c r="F91" s="871">
        <v>1591.2135122192983</v>
      </c>
      <c r="G91" s="871">
        <v>855.72468974618039</v>
      </c>
      <c r="H91" s="872">
        <v>700.0686508442825</v>
      </c>
      <c r="I91" s="873">
        <v>3147.0068528097622</v>
      </c>
      <c r="J91" s="874">
        <v>0.11895321614965559</v>
      </c>
      <c r="K91" s="874">
        <v>0.20548714267624946</v>
      </c>
      <c r="L91" s="874">
        <v>5.2812233726498459E-2</v>
      </c>
      <c r="M91" s="874">
        <v>0.12519101591083492</v>
      </c>
    </row>
    <row r="92" spans="1:13" x14ac:dyDescent="0.15">
      <c r="A92" s="162" t="s">
        <v>92</v>
      </c>
      <c r="B92" s="257">
        <v>830.83650712756628</v>
      </c>
      <c r="C92" s="257">
        <v>378.75033988877169</v>
      </c>
      <c r="D92" s="287">
        <v>389.75585125976124</v>
      </c>
      <c r="E92" s="258">
        <v>1599.3426982760998</v>
      </c>
      <c r="F92" s="257">
        <v>932.94312275732807</v>
      </c>
      <c r="G92" s="257">
        <v>455.70531992529334</v>
      </c>
      <c r="H92" s="287">
        <v>399.98448416155873</v>
      </c>
      <c r="I92" s="865">
        <v>1788.6329268441805</v>
      </c>
      <c r="J92" s="866">
        <v>0.11982813688386629</v>
      </c>
      <c r="K92" s="866">
        <v>0.1998939025539288</v>
      </c>
      <c r="L92" s="867">
        <v>2.3439748474350708E-2</v>
      </c>
      <c r="M92" s="867">
        <v>0.11529939990777982</v>
      </c>
    </row>
    <row r="93" spans="1:13" x14ac:dyDescent="0.15">
      <c r="A93" s="162" t="s">
        <v>91</v>
      </c>
      <c r="B93" s="287">
        <v>587.33353913898202</v>
      </c>
      <c r="C93" s="287">
        <v>329.16815541032747</v>
      </c>
      <c r="D93" s="287">
        <v>273.37844049945352</v>
      </c>
      <c r="E93" s="258">
        <v>1189.8801350487631</v>
      </c>
      <c r="F93" s="287">
        <v>658.27038946197069</v>
      </c>
      <c r="G93" s="287">
        <v>400.01936982088665</v>
      </c>
      <c r="H93" s="287">
        <v>300.08416668272349</v>
      </c>
      <c r="I93" s="865">
        <v>1358.3739259655808</v>
      </c>
      <c r="J93" s="866">
        <v>0.11771556149793838</v>
      </c>
      <c r="K93" s="866">
        <v>0.21192288551038652</v>
      </c>
      <c r="L93" s="867">
        <v>9.4688608367272442E-2</v>
      </c>
      <c r="M93" s="867">
        <v>0.13848654321870812</v>
      </c>
    </row>
    <row r="94" spans="1:13" x14ac:dyDescent="0.15">
      <c r="A94" s="875" t="s">
        <v>210</v>
      </c>
      <c r="B94" s="273">
        <v>364.51235744786851</v>
      </c>
      <c r="C94" s="273">
        <v>125.24943550851717</v>
      </c>
      <c r="D94" s="273">
        <v>168.7799162488534</v>
      </c>
      <c r="E94" s="274">
        <v>658.54170920523904</v>
      </c>
      <c r="F94" s="273">
        <v>394.68193364817728</v>
      </c>
      <c r="G94" s="273">
        <v>146.14047422792163</v>
      </c>
      <c r="H94" s="273">
        <v>169.5629166897628</v>
      </c>
      <c r="I94" s="261">
        <v>710.38532456586165</v>
      </c>
      <c r="J94" s="868">
        <v>7.9808570730115491E-2</v>
      </c>
      <c r="K94" s="868">
        <v>0.16360750627750287</v>
      </c>
      <c r="L94" s="868">
        <v>1.894264379274313E-3</v>
      </c>
      <c r="M94" s="868">
        <v>7.5777541730963183E-2</v>
      </c>
    </row>
    <row r="95" spans="1:13" x14ac:dyDescent="0.15">
      <c r="A95" s="300"/>
      <c r="B95" s="300"/>
      <c r="C95" s="300"/>
      <c r="D95" s="300"/>
      <c r="E95" s="300"/>
      <c r="F95" s="300"/>
      <c r="G95" s="300"/>
      <c r="H95" s="300"/>
      <c r="I95" s="301"/>
      <c r="J95" s="867"/>
      <c r="K95" s="867"/>
      <c r="L95" s="867"/>
      <c r="M95" s="867"/>
    </row>
    <row r="96" spans="1:13" x14ac:dyDescent="0.15">
      <c r="A96" s="300" t="s">
        <v>89</v>
      </c>
      <c r="B96" s="300"/>
      <c r="C96" s="300"/>
      <c r="D96" s="300"/>
      <c r="E96" s="300"/>
      <c r="F96" s="300"/>
      <c r="G96" s="300"/>
      <c r="H96" s="300"/>
      <c r="I96" s="301"/>
      <c r="J96" s="867"/>
      <c r="K96" s="867"/>
      <c r="L96" s="867"/>
      <c r="M96" s="867"/>
    </row>
    <row r="97" spans="1:13" x14ac:dyDescent="0.15">
      <c r="A97" s="168" t="s">
        <v>929</v>
      </c>
      <c r="J97" s="867"/>
      <c r="K97" s="867"/>
      <c r="L97" s="867"/>
      <c r="M97" s="867"/>
    </row>
    <row r="98" spans="1:13" x14ac:dyDescent="0.15">
      <c r="A98" s="302" t="s">
        <v>930</v>
      </c>
      <c r="J98" s="867"/>
      <c r="K98" s="867"/>
      <c r="L98" s="867"/>
      <c r="M98" s="867"/>
    </row>
    <row r="99" spans="1:13" x14ac:dyDescent="0.15">
      <c r="A99" s="168" t="s">
        <v>215</v>
      </c>
      <c r="J99" s="867"/>
      <c r="K99" s="867"/>
      <c r="L99" s="867"/>
      <c r="M99" s="867"/>
    </row>
    <row r="100" spans="1:13" x14ac:dyDescent="0.15">
      <c r="A100" s="168" t="s">
        <v>326</v>
      </c>
    </row>
    <row r="101" spans="1:13" x14ac:dyDescent="0.15">
      <c r="A101" s="168" t="s">
        <v>931</v>
      </c>
    </row>
    <row r="102" spans="1:13" x14ac:dyDescent="0.15">
      <c r="A102" s="161" t="s">
        <v>81</v>
      </c>
    </row>
  </sheetData>
  <mergeCells count="1">
    <mergeCell ref="J2:L2"/>
  </mergeCells>
  <conditionalFormatting sqref="J4:M38 J89:M94 J40:M87">
    <cfRule type="cellIs" dxfId="159" priority="5" operator="lessThanOrEqual">
      <formula>0</formula>
    </cfRule>
    <cfRule type="cellIs" dxfId="158" priority="6" operator="greaterThan">
      <formula>0</formula>
    </cfRule>
  </conditionalFormatting>
  <conditionalFormatting sqref="J88:M88">
    <cfRule type="cellIs" dxfId="157" priority="3" operator="lessThanOrEqual">
      <formula>0</formula>
    </cfRule>
    <cfRule type="cellIs" dxfId="156" priority="4" operator="greaterThan">
      <formula>0</formula>
    </cfRule>
  </conditionalFormatting>
  <conditionalFormatting sqref="J39:M39">
    <cfRule type="cellIs" dxfId="155" priority="1" operator="lessThanOrEqual">
      <formula>0</formula>
    </cfRule>
    <cfRule type="cellIs" dxfId="154" priority="2" operator="greaterThan">
      <formula>0</formula>
    </cfRule>
  </conditionalFormatting>
  <hyperlinks>
    <hyperlink ref="O1" location="Contents!A1" display="Contents" xr:uid="{9C939A5B-2FEB-4C40-81F1-19E43441E076}"/>
  </hyperlinks>
  <printOptions gridLines="1"/>
  <pageMargins left="0.74803149606299002" right="0.74803149606299002" top="0.98425196850394003" bottom="0.98425196850394003" header="0.51181102362205" footer="0.51181102362205"/>
  <pageSetup paperSize="9" scale="6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B45F-7A5D-421E-98E2-E35A02BDE620}">
  <dimension ref="A1:BJ124"/>
  <sheetViews>
    <sheetView showGridLines="0" workbookViewId="0">
      <pane xSplit="1" ySplit="3" topLeftCell="AR106"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10" style="168" customWidth="1"/>
    <col min="59" max="59" width="12" style="168" customWidth="1"/>
    <col min="60" max="16384" width="9" style="168"/>
  </cols>
  <sheetData>
    <row r="1" spans="1:62" ht="13" x14ac:dyDescent="0.15">
      <c r="A1" s="843" t="s">
        <v>932</v>
      </c>
      <c r="L1" s="30" t="s">
        <v>199</v>
      </c>
      <c r="BH1" s="829"/>
      <c r="BJ1" s="30" t="s">
        <v>199</v>
      </c>
    </row>
    <row r="2" spans="1:62" x14ac:dyDescent="0.15">
      <c r="BF2" s="1229" t="s">
        <v>197</v>
      </c>
      <c r="BG2" s="1229"/>
      <c r="BH2" s="829" t="s">
        <v>196</v>
      </c>
    </row>
    <row r="3" spans="1:62" x14ac:dyDescent="0.15">
      <c r="A3" s="168"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0</v>
      </c>
      <c r="C5" s="257">
        <v>0</v>
      </c>
      <c r="D5" s="257">
        <v>0</v>
      </c>
      <c r="E5" s="257">
        <v>0</v>
      </c>
      <c r="F5" s="257">
        <v>0</v>
      </c>
      <c r="G5" s="257">
        <v>0</v>
      </c>
      <c r="H5" s="257">
        <v>0</v>
      </c>
      <c r="I5" s="257">
        <v>0</v>
      </c>
      <c r="J5" s="257">
        <v>0</v>
      </c>
      <c r="K5" s="257">
        <v>0</v>
      </c>
      <c r="L5" s="257">
        <v>0</v>
      </c>
      <c r="M5" s="257">
        <v>0</v>
      </c>
      <c r="N5" s="257">
        <v>0</v>
      </c>
      <c r="O5" s="257">
        <v>0</v>
      </c>
      <c r="P5" s="257">
        <v>0</v>
      </c>
      <c r="Q5" s="257">
        <v>0</v>
      </c>
      <c r="R5" s="257">
        <v>0</v>
      </c>
      <c r="S5" s="257">
        <v>0</v>
      </c>
      <c r="T5" s="257">
        <v>0</v>
      </c>
      <c r="U5" s="257">
        <v>0</v>
      </c>
      <c r="V5" s="257">
        <v>0</v>
      </c>
      <c r="W5" s="257">
        <v>0</v>
      </c>
      <c r="X5" s="257">
        <v>0</v>
      </c>
      <c r="Y5" s="257">
        <v>0</v>
      </c>
      <c r="Z5" s="257">
        <v>0</v>
      </c>
      <c r="AA5" s="257">
        <v>0</v>
      </c>
      <c r="AB5" s="257">
        <v>0</v>
      </c>
      <c r="AC5" s="257">
        <v>2.052632E-3</v>
      </c>
      <c r="AD5" s="257">
        <v>2.052632E-3</v>
      </c>
      <c r="AE5" s="257">
        <v>2.052632E-3</v>
      </c>
      <c r="AF5" s="257">
        <v>3.8421050000000002E-3</v>
      </c>
      <c r="AG5" s="257">
        <v>5.8947369999999997E-3</v>
      </c>
      <c r="AH5" s="257">
        <v>6.9473679999999998E-3</v>
      </c>
      <c r="AI5" s="257">
        <v>1.0105263E-2</v>
      </c>
      <c r="AJ5" s="257">
        <v>1.3263157894736838E-2</v>
      </c>
      <c r="AK5" s="257">
        <v>1.6421052631578947E-2</v>
      </c>
      <c r="AL5" s="257">
        <v>1.9578947368421057E-2</v>
      </c>
      <c r="AM5" s="257">
        <v>2.2736842105263159E-2</v>
      </c>
      <c r="AN5" s="257">
        <v>2.2789473684210526E-2</v>
      </c>
      <c r="AO5" s="257">
        <v>1.4263157894736839E-2</v>
      </c>
      <c r="AP5" s="257">
        <v>1.8473684210526316E-2</v>
      </c>
      <c r="AQ5" s="257">
        <v>2.2684210526315786E-2</v>
      </c>
      <c r="AR5" s="257">
        <v>2.8947368421052642E-2</v>
      </c>
      <c r="AS5" s="257">
        <v>3.5000000000000003E-2</v>
      </c>
      <c r="AT5" s="257">
        <v>0.109</v>
      </c>
      <c r="AU5" s="257">
        <v>0.255</v>
      </c>
      <c r="AV5" s="257">
        <v>0.57200000000000006</v>
      </c>
      <c r="AW5" s="257">
        <v>0.88100000000000001</v>
      </c>
      <c r="AX5" s="257">
        <v>1.4990000000000001</v>
      </c>
      <c r="AY5" s="257">
        <v>2.12</v>
      </c>
      <c r="AZ5" s="257">
        <v>2.895</v>
      </c>
      <c r="BA5" s="257">
        <v>4.0323222222222226</v>
      </c>
      <c r="BB5" s="257">
        <v>3.5737383838383838</v>
      </c>
      <c r="BC5" s="257">
        <v>3.7969696969696978</v>
      </c>
      <c r="BD5" s="257">
        <v>4.2169727272727284</v>
      </c>
      <c r="BE5" s="259">
        <v>4.4243252525252537</v>
      </c>
      <c r="BF5" s="284">
        <v>4.6304355640620631E-2</v>
      </c>
      <c r="BG5" s="284">
        <v>0.44131009822970402</v>
      </c>
      <c r="BH5" s="284">
        <v>5.170267149633802E-3</v>
      </c>
    </row>
    <row r="6" spans="1:62" x14ac:dyDescent="0.15">
      <c r="A6" s="168" t="s">
        <v>192</v>
      </c>
      <c r="B6" s="257">
        <v>0</v>
      </c>
      <c r="C6" s="257">
        <v>0</v>
      </c>
      <c r="D6" s="257">
        <v>0</v>
      </c>
      <c r="E6" s="257">
        <v>0</v>
      </c>
      <c r="F6" s="257">
        <v>0</v>
      </c>
      <c r="G6" s="257">
        <v>0</v>
      </c>
      <c r="H6" s="257">
        <v>0</v>
      </c>
      <c r="I6" s="257">
        <v>0</v>
      </c>
      <c r="J6" s="257">
        <v>0</v>
      </c>
      <c r="K6" s="257">
        <v>0</v>
      </c>
      <c r="L6" s="257">
        <v>0</v>
      </c>
      <c r="M6" s="257">
        <v>0</v>
      </c>
      <c r="N6" s="257">
        <v>0</v>
      </c>
      <c r="O6" s="257">
        <v>0</v>
      </c>
      <c r="P6" s="257">
        <v>0</v>
      </c>
      <c r="Q6" s="257">
        <v>0</v>
      </c>
      <c r="R6" s="257">
        <v>0</v>
      </c>
      <c r="S6" s="257">
        <v>0</v>
      </c>
      <c r="T6" s="257">
        <v>0</v>
      </c>
      <c r="U6" s="257">
        <v>0</v>
      </c>
      <c r="V6" s="257">
        <v>0</v>
      </c>
      <c r="W6" s="257">
        <v>0</v>
      </c>
      <c r="X6" s="257">
        <v>0</v>
      </c>
      <c r="Y6" s="257">
        <v>0</v>
      </c>
      <c r="Z6" s="257">
        <v>0</v>
      </c>
      <c r="AA6" s="257">
        <v>1E-3</v>
      </c>
      <c r="AB6" s="257">
        <v>2E-3</v>
      </c>
      <c r="AC6" s="257">
        <v>3.0000000000000001E-3</v>
      </c>
      <c r="AD6" s="257">
        <v>4.0000000000000001E-3</v>
      </c>
      <c r="AE6" s="257">
        <v>5.0000000000000001E-3</v>
      </c>
      <c r="AF6" s="257">
        <v>5.0000000000000001E-3</v>
      </c>
      <c r="AG6" s="257">
        <v>6.0000000000000001E-3</v>
      </c>
      <c r="AH6" s="257">
        <v>6.0000000000000001E-3</v>
      </c>
      <c r="AI6" s="257">
        <v>7.0000000000000001E-3</v>
      </c>
      <c r="AJ6" s="257">
        <v>7.0000000000000001E-3</v>
      </c>
      <c r="AK6" s="257">
        <v>7.0000000000000001E-3</v>
      </c>
      <c r="AL6" s="257">
        <v>8.0000000000000002E-3</v>
      </c>
      <c r="AM6" s="257">
        <v>8.0000000000000002E-3</v>
      </c>
      <c r="AN6" s="257">
        <v>8.0000000000000002E-3</v>
      </c>
      <c r="AO6" s="257">
        <v>9.0000000000000011E-3</v>
      </c>
      <c r="AP6" s="257">
        <v>9.0000000000000011E-3</v>
      </c>
      <c r="AQ6" s="257">
        <v>0.01</v>
      </c>
      <c r="AR6" s="257">
        <v>9.0000000000000011E-3</v>
      </c>
      <c r="AS6" s="257">
        <v>1.9E-2</v>
      </c>
      <c r="AT6" s="257">
        <v>2.7E-2</v>
      </c>
      <c r="AU6" s="257">
        <v>3.1E-2</v>
      </c>
      <c r="AV6" s="257">
        <v>4.1000000000000002E-2</v>
      </c>
      <c r="AW6" s="257">
        <v>6.9000000000000006E-2</v>
      </c>
      <c r="AX6" s="257">
        <v>0.106</v>
      </c>
      <c r="AY6" s="257">
        <v>0.221</v>
      </c>
      <c r="AZ6" s="257">
        <v>0.20219750016175769</v>
      </c>
      <c r="BA6" s="257">
        <v>0.14378916678169781</v>
      </c>
      <c r="BB6" s="257">
        <v>1.1853883342816443</v>
      </c>
      <c r="BC6" s="257">
        <v>3.1799999999999908</v>
      </c>
      <c r="BD6" s="257">
        <v>7.3663888947820002</v>
      </c>
      <c r="BE6" s="259">
        <v>11.873529631189705</v>
      </c>
      <c r="BF6" s="285">
        <v>0.60744816253011469</v>
      </c>
      <c r="BG6" s="285">
        <v>0.75222183483125837</v>
      </c>
      <c r="BH6" s="285">
        <v>1.3875408496991662E-2</v>
      </c>
    </row>
    <row r="7" spans="1:62" x14ac:dyDescent="0.15">
      <c r="A7" s="168" t="s">
        <v>191</v>
      </c>
      <c r="B7" s="257">
        <v>0</v>
      </c>
      <c r="C7" s="257">
        <v>0</v>
      </c>
      <c r="D7" s="257">
        <v>0</v>
      </c>
      <c r="E7" s="257">
        <v>0</v>
      </c>
      <c r="F7" s="257">
        <v>0</v>
      </c>
      <c r="G7" s="257">
        <v>0</v>
      </c>
      <c r="H7" s="257">
        <v>0</v>
      </c>
      <c r="I7" s="257">
        <v>0</v>
      </c>
      <c r="J7" s="257">
        <v>0</v>
      </c>
      <c r="K7" s="257">
        <v>0</v>
      </c>
      <c r="L7" s="257">
        <v>0</v>
      </c>
      <c r="M7" s="257">
        <v>0</v>
      </c>
      <c r="N7" s="257">
        <v>0</v>
      </c>
      <c r="O7" s="257">
        <v>0</v>
      </c>
      <c r="P7" s="257">
        <v>0</v>
      </c>
      <c r="Q7" s="257">
        <v>0</v>
      </c>
      <c r="R7" s="257">
        <v>0</v>
      </c>
      <c r="S7" s="257">
        <v>0</v>
      </c>
      <c r="T7" s="257">
        <v>3.0000000000000001E-3</v>
      </c>
      <c r="U7" s="257">
        <v>5.3010101010101014E-3</v>
      </c>
      <c r="V7" s="257">
        <v>1.0737373737373738E-2</v>
      </c>
      <c r="W7" s="257">
        <v>1.4173737373737375E-2</v>
      </c>
      <c r="X7" s="257">
        <v>1.0603030303030303E-2</v>
      </c>
      <c r="Y7" s="257">
        <v>9.1858585858585855E-3</v>
      </c>
      <c r="Z7" s="257">
        <v>0.25313232323232326</v>
      </c>
      <c r="AA7" s="257">
        <v>0.37079494949494951</v>
      </c>
      <c r="AB7" s="257">
        <v>0.47825287296745422</v>
      </c>
      <c r="AC7" s="257">
        <v>0.40884447748822128</v>
      </c>
      <c r="AD7" s="257">
        <v>0.47516189202993792</v>
      </c>
      <c r="AE7" s="257">
        <v>0.50187279336028101</v>
      </c>
      <c r="AF7" s="257">
        <v>0.51447157347850281</v>
      </c>
      <c r="AG7" s="257">
        <v>0.54134121742710228</v>
      </c>
      <c r="AH7" s="257">
        <v>0.53269572753424954</v>
      </c>
      <c r="AI7" s="257">
        <v>0.52465934622418675</v>
      </c>
      <c r="AJ7" s="257">
        <v>0.5183420696166311</v>
      </c>
      <c r="AK7" s="257">
        <v>0.51851265412325487</v>
      </c>
      <c r="AL7" s="257">
        <v>0.57435105549293664</v>
      </c>
      <c r="AM7" s="257">
        <v>0.60159759765852894</v>
      </c>
      <c r="AN7" s="257">
        <v>0.61065431835334982</v>
      </c>
      <c r="AO7" s="257">
        <v>0.69813243777876333</v>
      </c>
      <c r="AP7" s="257">
        <v>0.74890063361437365</v>
      </c>
      <c r="AQ7" s="257">
        <v>0.82443212907880348</v>
      </c>
      <c r="AR7" s="257">
        <v>1.0954104986240101</v>
      </c>
      <c r="AS7" s="257">
        <v>1.6330625636997316</v>
      </c>
      <c r="AT7" s="257">
        <v>2.0759603942444147</v>
      </c>
      <c r="AU7" s="257">
        <v>3.0130364209721123</v>
      </c>
      <c r="AV7" s="257">
        <v>4.7389041279701312</v>
      </c>
      <c r="AW7" s="257">
        <v>9.0370137555406043</v>
      </c>
      <c r="AX7" s="257">
        <v>16.039695480597896</v>
      </c>
      <c r="AY7" s="257">
        <v>29.216161616161617</v>
      </c>
      <c r="AZ7" s="257">
        <v>39.426262626262634</v>
      </c>
      <c r="BA7" s="257">
        <v>55.420202020202026</v>
      </c>
      <c r="BB7" s="257">
        <v>78.057575757575762</v>
      </c>
      <c r="BC7" s="257">
        <v>94.308080808080803</v>
      </c>
      <c r="BD7" s="257">
        <v>107.97373737373739</v>
      </c>
      <c r="BE7" s="259">
        <v>133.97070707070708</v>
      </c>
      <c r="BF7" s="285">
        <v>0.23738114598180649</v>
      </c>
      <c r="BG7" s="285">
        <v>0.48460154114473108</v>
      </c>
      <c r="BH7" s="285">
        <v>0.15655818825379997</v>
      </c>
    </row>
    <row r="8" spans="1:62" s="161" customFormat="1" x14ac:dyDescent="0.15">
      <c r="A8" s="163" t="s">
        <v>190</v>
      </c>
      <c r="B8" s="260">
        <v>0</v>
      </c>
      <c r="C8" s="260">
        <v>0</v>
      </c>
      <c r="D8" s="260">
        <v>0</v>
      </c>
      <c r="E8" s="260">
        <v>0</v>
      </c>
      <c r="F8" s="260">
        <v>0</v>
      </c>
      <c r="G8" s="260">
        <v>0</v>
      </c>
      <c r="H8" s="260">
        <v>0</v>
      </c>
      <c r="I8" s="260">
        <v>0</v>
      </c>
      <c r="J8" s="260">
        <v>0</v>
      </c>
      <c r="K8" s="260">
        <v>0</v>
      </c>
      <c r="L8" s="260">
        <v>0</v>
      </c>
      <c r="M8" s="260">
        <v>0</v>
      </c>
      <c r="N8" s="260">
        <v>0</v>
      </c>
      <c r="O8" s="260">
        <v>0</v>
      </c>
      <c r="P8" s="260">
        <v>0</v>
      </c>
      <c r="Q8" s="260">
        <v>0</v>
      </c>
      <c r="R8" s="260">
        <v>0</v>
      </c>
      <c r="S8" s="260">
        <v>0</v>
      </c>
      <c r="T8" s="260">
        <v>3.0000000000000001E-3</v>
      </c>
      <c r="U8" s="260">
        <v>5.3010101010101014E-3</v>
      </c>
      <c r="V8" s="260">
        <v>1.0737373737373738E-2</v>
      </c>
      <c r="W8" s="260">
        <v>1.4173737373737375E-2</v>
      </c>
      <c r="X8" s="260">
        <v>1.0603030303030303E-2</v>
      </c>
      <c r="Y8" s="260">
        <v>9.1858585858585855E-3</v>
      </c>
      <c r="Z8" s="260">
        <v>0.25313232323232326</v>
      </c>
      <c r="AA8" s="260">
        <v>0.37179494949494951</v>
      </c>
      <c r="AB8" s="260">
        <v>0.48025287296745423</v>
      </c>
      <c r="AC8" s="260">
        <v>0.41389710948822128</v>
      </c>
      <c r="AD8" s="260">
        <v>0.48121452402993792</v>
      </c>
      <c r="AE8" s="260">
        <v>0.50892542536028107</v>
      </c>
      <c r="AF8" s="260">
        <v>0.52331367847850285</v>
      </c>
      <c r="AG8" s="260">
        <v>0.55323595442710227</v>
      </c>
      <c r="AH8" s="260">
        <v>0.5456430955342495</v>
      </c>
      <c r="AI8" s="260">
        <v>0.54176460922418679</v>
      </c>
      <c r="AJ8" s="260">
        <v>0.53860522751136797</v>
      </c>
      <c r="AK8" s="260">
        <v>0.54193370675483377</v>
      </c>
      <c r="AL8" s="260">
        <v>0.60193000286135767</v>
      </c>
      <c r="AM8" s="260">
        <v>0.63233443976379211</v>
      </c>
      <c r="AN8" s="260">
        <v>0.64144379203756041</v>
      </c>
      <c r="AO8" s="260">
        <v>0.7213955956735002</v>
      </c>
      <c r="AP8" s="260">
        <v>0.77637431782489996</v>
      </c>
      <c r="AQ8" s="260">
        <v>0.85711633960511924</v>
      </c>
      <c r="AR8" s="260">
        <v>1.1333578670450626</v>
      </c>
      <c r="AS8" s="260">
        <v>1.6870625636997314</v>
      </c>
      <c r="AT8" s="260">
        <v>2.2119603942444148</v>
      </c>
      <c r="AU8" s="260">
        <v>3.2990364209721124</v>
      </c>
      <c r="AV8" s="260">
        <v>5.3519041279701316</v>
      </c>
      <c r="AW8" s="260">
        <v>9.9870137555406053</v>
      </c>
      <c r="AX8" s="260">
        <v>17.644695480597896</v>
      </c>
      <c r="AY8" s="260">
        <v>31.557161616161618</v>
      </c>
      <c r="AZ8" s="260">
        <v>42.523460126424396</v>
      </c>
      <c r="BA8" s="260">
        <v>59.596313409205948</v>
      </c>
      <c r="BB8" s="260">
        <v>82.816702475695791</v>
      </c>
      <c r="BC8" s="260">
        <v>101.28505050505049</v>
      </c>
      <c r="BD8" s="260">
        <v>119.55709899579213</v>
      </c>
      <c r="BE8" s="260">
        <v>150.26856195442204</v>
      </c>
      <c r="BF8" s="286">
        <v>0.25344286012067618</v>
      </c>
      <c r="BG8" s="286">
        <v>0.49032093511322072</v>
      </c>
      <c r="BH8" s="286">
        <v>0.17560386390042543</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0</v>
      </c>
      <c r="C10" s="257">
        <v>0</v>
      </c>
      <c r="D10" s="257">
        <v>0</v>
      </c>
      <c r="E10" s="257">
        <v>0</v>
      </c>
      <c r="F10" s="257">
        <v>0</v>
      </c>
      <c r="G10" s="257">
        <v>0</v>
      </c>
      <c r="H10" s="257">
        <v>0</v>
      </c>
      <c r="I10" s="257">
        <v>0</v>
      </c>
      <c r="J10" s="257">
        <v>0</v>
      </c>
      <c r="K10" s="257">
        <v>0</v>
      </c>
      <c r="L10" s="257">
        <v>0</v>
      </c>
      <c r="M10" s="257">
        <v>0</v>
      </c>
      <c r="N10" s="257">
        <v>0</v>
      </c>
      <c r="O10" s="257">
        <v>0</v>
      </c>
      <c r="P10" s="257">
        <v>0</v>
      </c>
      <c r="Q10" s="257">
        <v>0</v>
      </c>
      <c r="R10" s="257">
        <v>0</v>
      </c>
      <c r="S10" s="257">
        <v>0</v>
      </c>
      <c r="T10" s="257">
        <v>0</v>
      </c>
      <c r="U10" s="257">
        <v>0</v>
      </c>
      <c r="V10" s="257">
        <v>0</v>
      </c>
      <c r="W10" s="257">
        <v>0</v>
      </c>
      <c r="X10" s="257">
        <v>0</v>
      </c>
      <c r="Y10" s="257">
        <v>0</v>
      </c>
      <c r="Z10" s="257">
        <v>0</v>
      </c>
      <c r="AA10" s="257">
        <v>0</v>
      </c>
      <c r="AB10" s="257">
        <v>0</v>
      </c>
      <c r="AC10" s="257">
        <v>0</v>
      </c>
      <c r="AD10" s="257">
        <v>0</v>
      </c>
      <c r="AE10" s="257">
        <v>0</v>
      </c>
      <c r="AF10" s="257">
        <v>0</v>
      </c>
      <c r="AG10" s="257">
        <v>0</v>
      </c>
      <c r="AH10" s="257">
        <v>0</v>
      </c>
      <c r="AI10" s="257">
        <v>1.7E-5</v>
      </c>
      <c r="AJ10" s="257">
        <v>2.5999999999999998E-5</v>
      </c>
      <c r="AK10" s="257">
        <v>3.6000000000000008E-5</v>
      </c>
      <c r="AL10" s="257">
        <v>4.3000000000000002E-5</v>
      </c>
      <c r="AM10" s="257">
        <v>4.6999999999999997E-5</v>
      </c>
      <c r="AN10" s="257">
        <v>6.4999999999999994E-5</v>
      </c>
      <c r="AO10" s="257">
        <v>6.9999999999999994E-5</v>
      </c>
      <c r="AP10" s="257">
        <v>8.1000000000000017E-5</v>
      </c>
      <c r="AQ10" s="257">
        <v>9.0000000000000006E-5</v>
      </c>
      <c r="AR10" s="257">
        <v>1.089E-4</v>
      </c>
      <c r="AS10" s="257">
        <v>1.437E-4</v>
      </c>
      <c r="AT10" s="257">
        <v>7.6083999999999985E-5</v>
      </c>
      <c r="AU10" s="257">
        <v>8.5889999999999993E-5</v>
      </c>
      <c r="AV10" s="257">
        <v>1.6140000000000002E-3</v>
      </c>
      <c r="AW10" s="257">
        <v>8.1729667999999988E-3</v>
      </c>
      <c r="AX10" s="257">
        <v>1.5074078999999995E-2</v>
      </c>
      <c r="AY10" s="257">
        <v>1.5944E-2</v>
      </c>
      <c r="AZ10" s="257">
        <v>1.4682999999999998E-2</v>
      </c>
      <c r="BA10" s="257">
        <v>1.4272999999999999E-2</v>
      </c>
      <c r="BB10" s="257">
        <v>1.6416999999999998E-2</v>
      </c>
      <c r="BC10" s="257">
        <v>0.10813</v>
      </c>
      <c r="BD10" s="257">
        <v>0.79969791300000015</v>
      </c>
      <c r="BE10" s="259">
        <v>1.3443409347923747</v>
      </c>
      <c r="BF10" s="285">
        <v>0.67646788910527933</v>
      </c>
      <c r="BG10" s="285">
        <v>1.5244295927598888</v>
      </c>
      <c r="BH10" s="285">
        <v>1.5709970167988546E-3</v>
      </c>
    </row>
    <row r="11" spans="1:62" x14ac:dyDescent="0.15">
      <c r="A11" s="168" t="s">
        <v>188</v>
      </c>
      <c r="B11" s="257">
        <v>0</v>
      </c>
      <c r="C11" s="257">
        <v>0</v>
      </c>
      <c r="D11" s="257">
        <v>0</v>
      </c>
      <c r="E11" s="257">
        <v>0</v>
      </c>
      <c r="F11" s="257">
        <v>0</v>
      </c>
      <c r="G11" s="257">
        <v>0</v>
      </c>
      <c r="H11" s="257">
        <v>0</v>
      </c>
      <c r="I11" s="257">
        <v>0</v>
      </c>
      <c r="J11" s="257">
        <v>0</v>
      </c>
      <c r="K11" s="257">
        <v>0</v>
      </c>
      <c r="L11" s="257">
        <v>0</v>
      </c>
      <c r="M11" s="257">
        <v>0</v>
      </c>
      <c r="N11" s="257">
        <v>0</v>
      </c>
      <c r="O11" s="257">
        <v>0</v>
      </c>
      <c r="P11" s="257">
        <v>0</v>
      </c>
      <c r="Q11" s="257">
        <v>0</v>
      </c>
      <c r="R11" s="257">
        <v>0</v>
      </c>
      <c r="S11" s="257">
        <v>0</v>
      </c>
      <c r="T11" s="257">
        <v>0</v>
      </c>
      <c r="U11" s="257">
        <v>0</v>
      </c>
      <c r="V11" s="257">
        <v>0</v>
      </c>
      <c r="W11" s="257">
        <v>0</v>
      </c>
      <c r="X11" s="257">
        <v>0</v>
      </c>
      <c r="Y11" s="257">
        <v>0</v>
      </c>
      <c r="Z11" s="257">
        <v>0</v>
      </c>
      <c r="AA11" s="257">
        <v>0</v>
      </c>
      <c r="AB11" s="257">
        <v>0</v>
      </c>
      <c r="AC11" s="257">
        <v>0</v>
      </c>
      <c r="AD11" s="257">
        <v>0</v>
      </c>
      <c r="AE11" s="257">
        <v>0</v>
      </c>
      <c r="AF11" s="257">
        <v>0</v>
      </c>
      <c r="AG11" s="257">
        <v>0</v>
      </c>
      <c r="AH11" s="257">
        <v>0</v>
      </c>
      <c r="AI11" s="257">
        <v>0</v>
      </c>
      <c r="AJ11" s="257">
        <v>0</v>
      </c>
      <c r="AK11" s="257">
        <v>0</v>
      </c>
      <c r="AL11" s="257">
        <v>0</v>
      </c>
      <c r="AM11" s="257">
        <v>0</v>
      </c>
      <c r="AN11" s="257">
        <v>0</v>
      </c>
      <c r="AO11" s="257">
        <v>0</v>
      </c>
      <c r="AP11" s="257">
        <v>0</v>
      </c>
      <c r="AQ11" s="257">
        <v>0</v>
      </c>
      <c r="AR11" s="257">
        <v>0</v>
      </c>
      <c r="AS11" s="257">
        <v>0</v>
      </c>
      <c r="AT11" s="257">
        <v>0</v>
      </c>
      <c r="AU11" s="257">
        <v>0</v>
      </c>
      <c r="AV11" s="257">
        <v>0</v>
      </c>
      <c r="AW11" s="257">
        <v>9.7999999999999997E-4</v>
      </c>
      <c r="AX11" s="257">
        <v>4.7935926312000004E-3</v>
      </c>
      <c r="AY11" s="257">
        <v>1.6081801696799999E-2</v>
      </c>
      <c r="AZ11" s="257">
        <v>5.8917411676156446E-2</v>
      </c>
      <c r="BA11" s="257">
        <v>8.5260591590973753E-2</v>
      </c>
      <c r="BB11" s="257">
        <v>0.83181340131718917</v>
      </c>
      <c r="BC11" s="257">
        <v>3.4614348342259724</v>
      </c>
      <c r="BD11" s="257">
        <v>6.6545790828080689</v>
      </c>
      <c r="BE11" s="259">
        <v>7.9586886628639588</v>
      </c>
      <c r="BF11" s="285">
        <v>0.19270407836573966</v>
      </c>
      <c r="BG11" s="285">
        <v>0</v>
      </c>
      <c r="BH11" s="285">
        <v>9.3005247578220682E-3</v>
      </c>
    </row>
    <row r="12" spans="1:62" x14ac:dyDescent="0.15">
      <c r="A12" s="168" t="s">
        <v>187</v>
      </c>
      <c r="B12" s="257">
        <v>0</v>
      </c>
      <c r="C12" s="257">
        <v>0</v>
      </c>
      <c r="D12" s="257">
        <v>0</v>
      </c>
      <c r="E12" s="257">
        <v>0</v>
      </c>
      <c r="F12" s="257">
        <v>0</v>
      </c>
      <c r="G12" s="257">
        <v>0</v>
      </c>
      <c r="H12" s="257">
        <v>0</v>
      </c>
      <c r="I12" s="257">
        <v>0</v>
      </c>
      <c r="J12" s="257">
        <v>0</v>
      </c>
      <c r="K12" s="257">
        <v>0</v>
      </c>
      <c r="L12" s="257">
        <v>0</v>
      </c>
      <c r="M12" s="257">
        <v>0</v>
      </c>
      <c r="N12" s="257">
        <v>0</v>
      </c>
      <c r="O12" s="257">
        <v>0</v>
      </c>
      <c r="P12" s="257">
        <v>0</v>
      </c>
      <c r="Q12" s="257">
        <v>0</v>
      </c>
      <c r="R12" s="257">
        <v>0</v>
      </c>
      <c r="S12" s="257">
        <v>0</v>
      </c>
      <c r="T12" s="257">
        <v>0</v>
      </c>
      <c r="U12" s="257">
        <v>0</v>
      </c>
      <c r="V12" s="257">
        <v>0</v>
      </c>
      <c r="W12" s="257">
        <v>0</v>
      </c>
      <c r="X12" s="257">
        <v>0</v>
      </c>
      <c r="Y12" s="257">
        <v>0</v>
      </c>
      <c r="Z12" s="257">
        <v>0</v>
      </c>
      <c r="AA12" s="257">
        <v>0</v>
      </c>
      <c r="AB12" s="257">
        <v>0</v>
      </c>
      <c r="AC12" s="257">
        <v>0</v>
      </c>
      <c r="AD12" s="257">
        <v>0</v>
      </c>
      <c r="AE12" s="257">
        <v>0</v>
      </c>
      <c r="AF12" s="257">
        <v>0</v>
      </c>
      <c r="AG12" s="257">
        <v>0</v>
      </c>
      <c r="AH12" s="257">
        <v>0</v>
      </c>
      <c r="AI12" s="257">
        <v>0</v>
      </c>
      <c r="AJ12" s="257">
        <v>0</v>
      </c>
      <c r="AK12" s="257">
        <v>0</v>
      </c>
      <c r="AL12" s="257">
        <v>0</v>
      </c>
      <c r="AM12" s="257">
        <v>0</v>
      </c>
      <c r="AN12" s="257">
        <v>0</v>
      </c>
      <c r="AO12" s="257">
        <v>0</v>
      </c>
      <c r="AP12" s="257">
        <v>0</v>
      </c>
      <c r="AQ12" s="257">
        <v>0</v>
      </c>
      <c r="AR12" s="257">
        <v>0</v>
      </c>
      <c r="AS12" s="257">
        <v>0</v>
      </c>
      <c r="AT12" s="257">
        <v>0</v>
      </c>
      <c r="AU12" s="257">
        <v>0</v>
      </c>
      <c r="AV12" s="257">
        <v>0</v>
      </c>
      <c r="AW12" s="257">
        <v>3.4039000000000009E-4</v>
      </c>
      <c r="AX12" s="257">
        <v>6.7565600000000026E-3</v>
      </c>
      <c r="AY12" s="257">
        <v>0.45871298400000005</v>
      </c>
      <c r="AZ12" s="257">
        <v>1.3601002794100001</v>
      </c>
      <c r="BA12" s="257">
        <v>2.5502637000000004</v>
      </c>
      <c r="BB12" s="257">
        <v>3.89594831461</v>
      </c>
      <c r="BC12" s="257">
        <v>5.1187208294400017</v>
      </c>
      <c r="BD12" s="257">
        <v>6.3002263986237486</v>
      </c>
      <c r="BE12" s="259">
        <v>7.6148435148893201</v>
      </c>
      <c r="BF12" s="285">
        <v>0.20535953012326402</v>
      </c>
      <c r="BG12" s="285">
        <v>0</v>
      </c>
      <c r="BH12" s="285">
        <v>8.8987072666420163E-3</v>
      </c>
    </row>
    <row r="13" spans="1:62" x14ac:dyDescent="0.15">
      <c r="A13" s="168" t="s">
        <v>186</v>
      </c>
      <c r="B13" s="257">
        <v>0</v>
      </c>
      <c r="C13" s="257">
        <v>0</v>
      </c>
      <c r="D13" s="257">
        <v>0</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7">
        <v>0</v>
      </c>
      <c r="U13" s="257">
        <v>0</v>
      </c>
      <c r="V13" s="257">
        <v>0</v>
      </c>
      <c r="W13" s="257">
        <v>0</v>
      </c>
      <c r="X13" s="257">
        <v>0</v>
      </c>
      <c r="Y13" s="257">
        <v>0</v>
      </c>
      <c r="Z13" s="257">
        <v>0</v>
      </c>
      <c r="AA13" s="257">
        <v>0</v>
      </c>
      <c r="AB13" s="257">
        <v>0</v>
      </c>
      <c r="AC13" s="257">
        <v>0</v>
      </c>
      <c r="AD13" s="257">
        <v>0</v>
      </c>
      <c r="AE13" s="257">
        <v>0</v>
      </c>
      <c r="AF13" s="257">
        <v>0</v>
      </c>
      <c r="AG13" s="257">
        <v>0</v>
      </c>
      <c r="AH13" s="257">
        <v>0</v>
      </c>
      <c r="AI13" s="257">
        <v>0</v>
      </c>
      <c r="AJ13" s="257">
        <v>0</v>
      </c>
      <c r="AK13" s="257">
        <v>1.8350136986301372E-3</v>
      </c>
      <c r="AL13" s="257">
        <v>2.6687500000000001E-3</v>
      </c>
      <c r="AM13" s="257">
        <v>4.65125E-3</v>
      </c>
      <c r="AN13" s="257">
        <v>6.4049999999999984E-3</v>
      </c>
      <c r="AO13" s="257">
        <v>7.951726027397259E-3</v>
      </c>
      <c r="AP13" s="257">
        <v>9.5312499999999998E-3</v>
      </c>
      <c r="AQ13" s="257">
        <v>0</v>
      </c>
      <c r="AR13" s="257">
        <v>0</v>
      </c>
      <c r="AS13" s="257">
        <v>0</v>
      </c>
      <c r="AT13" s="257">
        <v>0</v>
      </c>
      <c r="AU13" s="257">
        <v>0</v>
      </c>
      <c r="AV13" s="257">
        <v>0</v>
      </c>
      <c r="AW13" s="257">
        <v>0</v>
      </c>
      <c r="AX13" s="257">
        <v>0</v>
      </c>
      <c r="AY13" s="257">
        <v>0</v>
      </c>
      <c r="AZ13" s="257">
        <v>0</v>
      </c>
      <c r="BA13" s="257">
        <v>0</v>
      </c>
      <c r="BB13" s="257">
        <v>0</v>
      </c>
      <c r="BC13" s="257">
        <v>1.199982099E-2</v>
      </c>
      <c r="BD13" s="257">
        <v>0.13122602388000001</v>
      </c>
      <c r="BE13" s="259">
        <v>0.1794025494025612</v>
      </c>
      <c r="BF13" s="285">
        <v>0.36339098916965651</v>
      </c>
      <c r="BG13" s="285">
        <v>0</v>
      </c>
      <c r="BH13" s="285">
        <v>2.0964984597531531E-4</v>
      </c>
    </row>
    <row r="14" spans="1:62" x14ac:dyDescent="0.15">
      <c r="A14" s="168" t="s">
        <v>185</v>
      </c>
      <c r="B14" s="257">
        <v>0</v>
      </c>
      <c r="C14" s="257">
        <v>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0</v>
      </c>
      <c r="AI14" s="257">
        <v>0</v>
      </c>
      <c r="AJ14" s="257">
        <v>0</v>
      </c>
      <c r="AK14" s="257">
        <v>0</v>
      </c>
      <c r="AL14" s="257">
        <v>0</v>
      </c>
      <c r="AM14" s="257">
        <v>0</v>
      </c>
      <c r="AN14" s="257">
        <v>0</v>
      </c>
      <c r="AO14" s="257">
        <v>0</v>
      </c>
      <c r="AP14" s="257">
        <v>1.238993E-5</v>
      </c>
      <c r="AQ14" s="257">
        <v>1.4874999999999999E-5</v>
      </c>
      <c r="AR14" s="257">
        <v>1.8161999999999997E-5</v>
      </c>
      <c r="AS14" s="257">
        <v>2.6687000000000004E-5</v>
      </c>
      <c r="AT14" s="257">
        <v>7.8785999999999994E-6</v>
      </c>
      <c r="AU14" s="257">
        <v>0</v>
      </c>
      <c r="AV14" s="257">
        <v>5.8119999999999999E-5</v>
      </c>
      <c r="AW14" s="257">
        <v>3.2566000000000002E-4</v>
      </c>
      <c r="AX14" s="257">
        <v>3.6636066800000001E-3</v>
      </c>
      <c r="AY14" s="257">
        <v>1.6482695589999999E-2</v>
      </c>
      <c r="AZ14" s="257">
        <v>3.6057927187000002E-2</v>
      </c>
      <c r="BA14" s="257">
        <v>3.8754817694E-2</v>
      </c>
      <c r="BB14" s="257">
        <v>3.7479999999999999E-2</v>
      </c>
      <c r="BC14" s="257">
        <v>3.8079324065000031E-2</v>
      </c>
      <c r="BD14" s="257">
        <v>0.1664522795829998</v>
      </c>
      <c r="BE14" s="259">
        <v>0.16644625525139067</v>
      </c>
      <c r="BF14" s="285">
        <v>-2.7683340953633673E-3</v>
      </c>
      <c r="BG14" s="285">
        <v>1.7069739070221686</v>
      </c>
      <c r="BH14" s="285">
        <v>1.945091186988667E-4</v>
      </c>
    </row>
    <row r="15" spans="1:62" x14ac:dyDescent="0.15">
      <c r="A15" s="168" t="s">
        <v>184</v>
      </c>
      <c r="B15" s="257">
        <v>0</v>
      </c>
      <c r="C15" s="257">
        <v>0</v>
      </c>
      <c r="D15" s="257">
        <v>0</v>
      </c>
      <c r="E15" s="257">
        <v>0</v>
      </c>
      <c r="F15" s="257">
        <v>0</v>
      </c>
      <c r="G15" s="257">
        <v>0</v>
      </c>
      <c r="H15" s="257">
        <v>0</v>
      </c>
      <c r="I15" s="257">
        <v>0</v>
      </c>
      <c r="J15" s="257">
        <v>0</v>
      </c>
      <c r="K15" s="257">
        <v>0</v>
      </c>
      <c r="L15" s="257">
        <v>0</v>
      </c>
      <c r="M15" s="257">
        <v>0</v>
      </c>
      <c r="N15" s="257">
        <v>0</v>
      </c>
      <c r="O15" s="257">
        <v>0</v>
      </c>
      <c r="P15" s="257">
        <v>0</v>
      </c>
      <c r="Q15" s="257">
        <v>0</v>
      </c>
      <c r="R15" s="257">
        <v>0</v>
      </c>
      <c r="S15" s="257">
        <v>0</v>
      </c>
      <c r="T15" s="257">
        <v>0</v>
      </c>
      <c r="U15" s="257">
        <v>0</v>
      </c>
      <c r="V15" s="257">
        <v>0</v>
      </c>
      <c r="W15" s="257">
        <v>0</v>
      </c>
      <c r="X15" s="257">
        <v>0</v>
      </c>
      <c r="Y15" s="257">
        <v>0</v>
      </c>
      <c r="Z15" s="257">
        <v>0</v>
      </c>
      <c r="AA15" s="257">
        <v>0</v>
      </c>
      <c r="AB15" s="257">
        <v>0</v>
      </c>
      <c r="AC15" s="257">
        <v>0</v>
      </c>
      <c r="AD15" s="257">
        <v>0</v>
      </c>
      <c r="AE15" s="257">
        <v>0</v>
      </c>
      <c r="AF15" s="257">
        <v>0</v>
      </c>
      <c r="AG15" s="257">
        <v>0</v>
      </c>
      <c r="AH15" s="257">
        <v>0</v>
      </c>
      <c r="AI15" s="257">
        <v>0</v>
      </c>
      <c r="AJ15" s="257">
        <v>0</v>
      </c>
      <c r="AK15" s="257">
        <v>0</v>
      </c>
      <c r="AL15" s="257">
        <v>0</v>
      </c>
      <c r="AM15" s="257">
        <v>0</v>
      </c>
      <c r="AN15" s="257">
        <v>0</v>
      </c>
      <c r="AO15" s="257">
        <v>0</v>
      </c>
      <c r="AP15" s="257">
        <v>0</v>
      </c>
      <c r="AQ15" s="257">
        <v>0</v>
      </c>
      <c r="AR15" s="257">
        <v>0</v>
      </c>
      <c r="AS15" s="257">
        <v>0</v>
      </c>
      <c r="AT15" s="257">
        <v>0</v>
      </c>
      <c r="AU15" s="257">
        <v>0</v>
      </c>
      <c r="AV15" s="257">
        <v>0</v>
      </c>
      <c r="AW15" s="257">
        <v>5.9700000000000003E-2</v>
      </c>
      <c r="AX15" s="257">
        <v>0.19690000000000002</v>
      </c>
      <c r="AY15" s="257">
        <v>0.1993</v>
      </c>
      <c r="AZ15" s="257">
        <v>0.23025534299999997</v>
      </c>
      <c r="BA15" s="257">
        <v>0.24181878086110264</v>
      </c>
      <c r="BB15" s="257">
        <v>0.28720034300000002</v>
      </c>
      <c r="BC15" s="257">
        <v>0.74540054000000011</v>
      </c>
      <c r="BD15" s="257">
        <v>0.76300000000000001</v>
      </c>
      <c r="BE15" s="259">
        <v>0.77800000000000002</v>
      </c>
      <c r="BF15" s="285">
        <v>1.6873285635505386E-2</v>
      </c>
      <c r="BG15" s="285">
        <v>0</v>
      </c>
      <c r="BH15" s="285">
        <v>9.0917091597621832E-4</v>
      </c>
    </row>
    <row r="16" spans="1:62" x14ac:dyDescent="0.15">
      <c r="A16" s="168" t="s">
        <v>183</v>
      </c>
      <c r="B16" s="257">
        <v>0</v>
      </c>
      <c r="C16" s="257">
        <v>0</v>
      </c>
      <c r="D16" s="257">
        <v>0</v>
      </c>
      <c r="E16" s="257">
        <v>0</v>
      </c>
      <c r="F16" s="257">
        <v>0</v>
      </c>
      <c r="G16" s="257">
        <v>0</v>
      </c>
      <c r="H16" s="257">
        <v>0</v>
      </c>
      <c r="I16" s="257">
        <v>0</v>
      </c>
      <c r="J16" s="257">
        <v>0</v>
      </c>
      <c r="K16" s="257">
        <v>0</v>
      </c>
      <c r="L16" s="257">
        <v>0</v>
      </c>
      <c r="M16" s="257">
        <v>0</v>
      </c>
      <c r="N16" s="257">
        <v>0</v>
      </c>
      <c r="O16" s="257">
        <v>0</v>
      </c>
      <c r="P16" s="257">
        <v>0</v>
      </c>
      <c r="Q16" s="257">
        <v>0</v>
      </c>
      <c r="R16" s="257">
        <v>0</v>
      </c>
      <c r="S16" s="257">
        <v>0</v>
      </c>
      <c r="T16" s="257">
        <v>0</v>
      </c>
      <c r="U16" s="257">
        <v>0</v>
      </c>
      <c r="V16" s="257">
        <v>0</v>
      </c>
      <c r="W16" s="257">
        <v>0</v>
      </c>
      <c r="X16" s="257">
        <v>0</v>
      </c>
      <c r="Y16" s="257">
        <v>0</v>
      </c>
      <c r="Z16" s="257">
        <v>0</v>
      </c>
      <c r="AA16" s="257">
        <v>0</v>
      </c>
      <c r="AB16" s="257">
        <v>0</v>
      </c>
      <c r="AC16" s="257">
        <v>0</v>
      </c>
      <c r="AD16" s="257">
        <v>0</v>
      </c>
      <c r="AE16" s="257">
        <v>0</v>
      </c>
      <c r="AF16" s="257">
        <v>0</v>
      </c>
      <c r="AG16" s="257">
        <v>0</v>
      </c>
      <c r="AH16" s="257">
        <v>0</v>
      </c>
      <c r="AI16" s="257">
        <v>0</v>
      </c>
      <c r="AJ16" s="257">
        <v>0</v>
      </c>
      <c r="AK16" s="257">
        <v>1.27E-4</v>
      </c>
      <c r="AL16" s="257">
        <v>6.3500000000000004E-4</v>
      </c>
      <c r="AM16" s="257">
        <v>9.6500000000000004E-4</v>
      </c>
      <c r="AN16" s="257">
        <v>1.498E-3</v>
      </c>
      <c r="AO16" s="257">
        <v>2.1749999999999999E-3</v>
      </c>
      <c r="AP16" s="257">
        <v>2.3389999999999999E-3</v>
      </c>
      <c r="AQ16" s="257">
        <v>2.686E-3</v>
      </c>
      <c r="AR16" s="257">
        <v>2.8809999999999999E-3</v>
      </c>
      <c r="AS16" s="257">
        <v>3.13E-3</v>
      </c>
      <c r="AT16" s="257">
        <v>3.5350000000000004E-3</v>
      </c>
      <c r="AU16" s="257">
        <v>4.0039999999999997E-3</v>
      </c>
      <c r="AV16" s="257">
        <v>4.0039999999999997E-3</v>
      </c>
      <c r="AW16" s="257">
        <v>4.0039999999999997E-3</v>
      </c>
      <c r="AX16" s="257">
        <v>4.0039999999999997E-3</v>
      </c>
      <c r="AY16" s="257">
        <v>4.4880000000000007E-3</v>
      </c>
      <c r="AZ16" s="257">
        <v>5.1510000000000002E-3</v>
      </c>
      <c r="BA16" s="257">
        <v>5.1510000000000002E-3</v>
      </c>
      <c r="BB16" s="257">
        <v>5.1510000000000002E-3</v>
      </c>
      <c r="BC16" s="257">
        <v>4.6699909251183272E-3</v>
      </c>
      <c r="BD16" s="257">
        <v>4.6699909251183272E-3</v>
      </c>
      <c r="BE16" s="259">
        <v>4.6710000000000007E-3</v>
      </c>
      <c r="BF16" s="285">
        <v>-2.5167543981887697E-3</v>
      </c>
      <c r="BG16" s="285">
        <v>2.8235660929257556E-2</v>
      </c>
      <c r="BH16" s="285">
        <v>5.4585312963045197E-6</v>
      </c>
    </row>
    <row r="17" spans="1:60" x14ac:dyDescent="0.15">
      <c r="A17" s="168" t="s">
        <v>182</v>
      </c>
      <c r="B17" s="257">
        <v>0</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57">
        <v>0</v>
      </c>
      <c r="W17" s="257">
        <v>0</v>
      </c>
      <c r="X17" s="257">
        <v>0</v>
      </c>
      <c r="Y17" s="257">
        <v>0</v>
      </c>
      <c r="Z17" s="257">
        <v>0</v>
      </c>
      <c r="AA17" s="257">
        <v>0</v>
      </c>
      <c r="AB17" s="257">
        <v>0</v>
      </c>
      <c r="AC17" s="257">
        <v>0</v>
      </c>
      <c r="AD17" s="257">
        <v>0</v>
      </c>
      <c r="AE17" s="257">
        <v>0</v>
      </c>
      <c r="AF17" s="257">
        <v>0</v>
      </c>
      <c r="AG17" s="257">
        <v>0</v>
      </c>
      <c r="AH17" s="257">
        <v>0</v>
      </c>
      <c r="AI17" s="257">
        <v>0</v>
      </c>
      <c r="AJ17" s="257">
        <v>0</v>
      </c>
      <c r="AK17" s="257">
        <v>0</v>
      </c>
      <c r="AL17" s="257">
        <v>0</v>
      </c>
      <c r="AM17" s="257">
        <v>0</v>
      </c>
      <c r="AN17" s="257">
        <v>0</v>
      </c>
      <c r="AO17" s="257">
        <v>0</v>
      </c>
      <c r="AP17" s="257">
        <v>0</v>
      </c>
      <c r="AQ17" s="257">
        <v>0</v>
      </c>
      <c r="AR17" s="257">
        <v>0</v>
      </c>
      <c r="AS17" s="257">
        <v>0</v>
      </c>
      <c r="AT17" s="257">
        <v>0</v>
      </c>
      <c r="AU17" s="257">
        <v>2.4599999999999999E-3</v>
      </c>
      <c r="AV17" s="257">
        <v>2.98E-3</v>
      </c>
      <c r="AW17" s="257">
        <v>5.2199999999999998E-3</v>
      </c>
      <c r="AX17" s="257">
        <v>5.3473170731707324E-3</v>
      </c>
      <c r="AY17" s="257">
        <v>6.74780487804878E-3</v>
      </c>
      <c r="AZ17" s="257">
        <v>8.7848780487804878E-3</v>
      </c>
      <c r="BA17" s="257">
        <v>1.0035508338020782E-2</v>
      </c>
      <c r="BB17" s="257">
        <v>1.0008088916332199E-2</v>
      </c>
      <c r="BC17" s="257">
        <v>9.4522513470777451E-3</v>
      </c>
      <c r="BD17" s="257">
        <v>1.257149441556098E-2</v>
      </c>
      <c r="BE17" s="259">
        <v>1.257149441556098E-2</v>
      </c>
      <c r="BF17" s="285">
        <v>-2.732240437158473E-3</v>
      </c>
      <c r="BG17" s="285">
        <v>0</v>
      </c>
      <c r="BH17" s="285">
        <v>1.4691050248053328E-5</v>
      </c>
    </row>
    <row r="18" spans="1:60" x14ac:dyDescent="0.15">
      <c r="A18" s="168" t="s">
        <v>181</v>
      </c>
      <c r="B18" s="257">
        <v>0</v>
      </c>
      <c r="C18" s="257">
        <v>0</v>
      </c>
      <c r="D18" s="257">
        <v>0</v>
      </c>
      <c r="E18" s="257">
        <v>0</v>
      </c>
      <c r="F18" s="257">
        <v>0</v>
      </c>
      <c r="G18" s="257">
        <v>0</v>
      </c>
      <c r="H18" s="257">
        <v>0</v>
      </c>
      <c r="I18" s="257">
        <v>0</v>
      </c>
      <c r="J18" s="257">
        <v>0</v>
      </c>
      <c r="K18" s="257">
        <v>0</v>
      </c>
      <c r="L18" s="257">
        <v>0</v>
      </c>
      <c r="M18" s="257">
        <v>0</v>
      </c>
      <c r="N18" s="257">
        <v>0</v>
      </c>
      <c r="O18" s="257">
        <v>0</v>
      </c>
      <c r="P18" s="257">
        <v>0</v>
      </c>
      <c r="Q18" s="257">
        <v>0</v>
      </c>
      <c r="R18" s="257">
        <v>0</v>
      </c>
      <c r="S18" s="257">
        <v>0</v>
      </c>
      <c r="T18" s="257">
        <v>0</v>
      </c>
      <c r="U18" s="257">
        <v>0</v>
      </c>
      <c r="V18" s="257">
        <v>0</v>
      </c>
      <c r="W18" s="257">
        <v>0</v>
      </c>
      <c r="X18" s="257">
        <v>0</v>
      </c>
      <c r="Y18" s="257">
        <v>0</v>
      </c>
      <c r="Z18" s="257">
        <v>0</v>
      </c>
      <c r="AA18" s="257">
        <v>0</v>
      </c>
      <c r="AB18" s="257">
        <v>0</v>
      </c>
      <c r="AC18" s="257">
        <v>0</v>
      </c>
      <c r="AD18" s="257">
        <v>0</v>
      </c>
      <c r="AE18" s="257">
        <v>0</v>
      </c>
      <c r="AF18" s="257">
        <v>0</v>
      </c>
      <c r="AG18" s="257">
        <v>0</v>
      </c>
      <c r="AH18" s="257">
        <v>0</v>
      </c>
      <c r="AI18" s="257">
        <v>0</v>
      </c>
      <c r="AJ18" s="257">
        <v>0</v>
      </c>
      <c r="AK18" s="257">
        <v>0</v>
      </c>
      <c r="AL18" s="257">
        <v>0</v>
      </c>
      <c r="AM18" s="257">
        <v>0</v>
      </c>
      <c r="AN18" s="257">
        <v>0</v>
      </c>
      <c r="AO18" s="257">
        <v>0</v>
      </c>
      <c r="AP18" s="257">
        <v>2.7777777777777778E-4</v>
      </c>
      <c r="AQ18" s="257">
        <v>2.7777777777777778E-4</v>
      </c>
      <c r="AR18" s="257">
        <v>2.7777777777777778E-4</v>
      </c>
      <c r="AS18" s="257">
        <v>2.7777777777777778E-4</v>
      </c>
      <c r="AT18" s="257">
        <v>2.7877777782527524E-4</v>
      </c>
      <c r="AU18" s="257">
        <v>2.7877777782527524E-4</v>
      </c>
      <c r="AV18" s="257">
        <v>5.5755555565055047E-4</v>
      </c>
      <c r="AW18" s="257">
        <v>1.3078893759403954E-3</v>
      </c>
      <c r="AX18" s="257">
        <v>2.4554587561043078E-3</v>
      </c>
      <c r="AY18" s="257">
        <v>1.291587200889377E-2</v>
      </c>
      <c r="AZ18" s="257">
        <v>0.59513897985380482</v>
      </c>
      <c r="BA18" s="257">
        <v>1.1773679585959727</v>
      </c>
      <c r="BB18" s="257">
        <v>1.4610014907910192</v>
      </c>
      <c r="BC18" s="257">
        <v>1.7998257229962389</v>
      </c>
      <c r="BD18" s="257">
        <v>2.2208029946436754</v>
      </c>
      <c r="BE18" s="259">
        <v>2.1105588529006898</v>
      </c>
      <c r="BF18" s="285">
        <v>-5.2238175230170492E-2</v>
      </c>
      <c r="BG18" s="285">
        <v>1.4554166036918681</v>
      </c>
      <c r="BH18" s="285">
        <v>2.4663993901200983E-3</v>
      </c>
    </row>
    <row r="19" spans="1:60" x14ac:dyDescent="0.15">
      <c r="A19" s="168" t="s">
        <v>180</v>
      </c>
      <c r="B19" s="257">
        <v>0</v>
      </c>
      <c r="C19" s="257">
        <v>0</v>
      </c>
      <c r="D19" s="257">
        <v>0</v>
      </c>
      <c r="E19" s="257">
        <v>0</v>
      </c>
      <c r="F19" s="257">
        <v>0</v>
      </c>
      <c r="G19" s="257">
        <v>0</v>
      </c>
      <c r="H19" s="257">
        <v>0</v>
      </c>
      <c r="I19" s="257">
        <v>0</v>
      </c>
      <c r="J19" s="257">
        <v>0</v>
      </c>
      <c r="K19" s="257">
        <v>0</v>
      </c>
      <c r="L19" s="257">
        <v>0</v>
      </c>
      <c r="M19" s="257">
        <v>0</v>
      </c>
      <c r="N19" s="257">
        <v>0</v>
      </c>
      <c r="O19" s="257">
        <v>0</v>
      </c>
      <c r="P19" s="257">
        <v>0</v>
      </c>
      <c r="Q19" s="257">
        <v>0</v>
      </c>
      <c r="R19" s="257">
        <v>0</v>
      </c>
      <c r="S19" s="257">
        <v>0</v>
      </c>
      <c r="T19" s="257">
        <v>0</v>
      </c>
      <c r="U19" s="257">
        <v>0</v>
      </c>
      <c r="V19" s="257">
        <v>0</v>
      </c>
      <c r="W19" s="257">
        <v>0</v>
      </c>
      <c r="X19" s="257">
        <v>0</v>
      </c>
      <c r="Y19" s="257">
        <v>0</v>
      </c>
      <c r="Z19" s="257">
        <v>0</v>
      </c>
      <c r="AA19" s="257">
        <v>0</v>
      </c>
      <c r="AB19" s="257">
        <v>0</v>
      </c>
      <c r="AC19" s="257">
        <v>0</v>
      </c>
      <c r="AD19" s="257">
        <v>0</v>
      </c>
      <c r="AE19" s="257">
        <v>0</v>
      </c>
      <c r="AF19" s="257">
        <v>0</v>
      </c>
      <c r="AG19" s="257">
        <v>0</v>
      </c>
      <c r="AH19" s="257">
        <v>0</v>
      </c>
      <c r="AI19" s="257">
        <v>0</v>
      </c>
      <c r="AJ19" s="257">
        <v>1.0101010101010102E-4</v>
      </c>
      <c r="AK19" s="257">
        <v>1.2399999797344207E-4</v>
      </c>
      <c r="AL19" s="257">
        <v>3.2399999797344211E-4</v>
      </c>
      <c r="AM19" s="257">
        <v>3.4000000059604646E-4</v>
      </c>
      <c r="AN19" s="257">
        <v>3.4000000059604646E-4</v>
      </c>
      <c r="AO19" s="257">
        <v>4.5500000119209287E-4</v>
      </c>
      <c r="AP19" s="257">
        <v>5.0581381830102747E-3</v>
      </c>
      <c r="AQ19" s="257">
        <v>4.4142690953198347E-3</v>
      </c>
      <c r="AR19" s="257">
        <v>6.1921111098594134E-3</v>
      </c>
      <c r="AS19" s="257">
        <v>9.8668888755970539E-3</v>
      </c>
      <c r="AT19" s="257">
        <v>1.9732989903445346E-2</v>
      </c>
      <c r="AU19" s="257">
        <v>4.6085939400823735E-2</v>
      </c>
      <c r="AV19" s="257">
        <v>8.6433984019774049E-2</v>
      </c>
      <c r="AW19" s="257">
        <v>0.20513716376887409</v>
      </c>
      <c r="AX19" s="257">
        <v>0.25073419904314681</v>
      </c>
      <c r="AY19" s="257">
        <v>0.32860880933085812</v>
      </c>
      <c r="AZ19" s="257">
        <v>0.42286256339717337</v>
      </c>
      <c r="BA19" s="257">
        <v>0.52632650438296658</v>
      </c>
      <c r="BB19" s="257">
        <v>0.68653120442699478</v>
      </c>
      <c r="BC19" s="257">
        <v>0.80390200625857067</v>
      </c>
      <c r="BD19" s="257">
        <v>1.3440399335801017</v>
      </c>
      <c r="BE19" s="259">
        <v>1.8114604923075317</v>
      </c>
      <c r="BF19" s="285">
        <v>0.34409038121966651</v>
      </c>
      <c r="BG19" s="285">
        <v>0.52518290162548431</v>
      </c>
      <c r="BH19" s="285">
        <v>2.1168730013444341E-3</v>
      </c>
    </row>
    <row r="20" spans="1:60" x14ac:dyDescent="0.15">
      <c r="A20" s="168" t="s">
        <v>179</v>
      </c>
      <c r="B20" s="257">
        <v>0</v>
      </c>
      <c r="C20" s="257">
        <v>0</v>
      </c>
      <c r="D20" s="257">
        <v>0</v>
      </c>
      <c r="E20" s="257">
        <v>0</v>
      </c>
      <c r="F20" s="257">
        <v>0</v>
      </c>
      <c r="G20" s="257">
        <v>0</v>
      </c>
      <c r="H20" s="257">
        <v>0</v>
      </c>
      <c r="I20" s="257">
        <v>0</v>
      </c>
      <c r="J20" s="257">
        <v>0</v>
      </c>
      <c r="K20" s="257">
        <v>0</v>
      </c>
      <c r="L20" s="257">
        <v>0</v>
      </c>
      <c r="M20" s="257">
        <v>0</v>
      </c>
      <c r="N20" s="257">
        <v>0</v>
      </c>
      <c r="O20" s="257">
        <v>0</v>
      </c>
      <c r="P20" s="257">
        <v>0</v>
      </c>
      <c r="Q20" s="257">
        <v>0</v>
      </c>
      <c r="R20" s="257">
        <v>0</v>
      </c>
      <c r="S20" s="257">
        <v>0</v>
      </c>
      <c r="T20" s="257">
        <v>0</v>
      </c>
      <c r="U20" s="257">
        <v>0</v>
      </c>
      <c r="V20" s="257">
        <v>0</v>
      </c>
      <c r="W20" s="257">
        <v>0</v>
      </c>
      <c r="X20" s="257">
        <v>0</v>
      </c>
      <c r="Y20" s="257">
        <v>0</v>
      </c>
      <c r="Z20" s="257">
        <v>0</v>
      </c>
      <c r="AA20" s="257">
        <v>0</v>
      </c>
      <c r="AB20" s="257">
        <v>0</v>
      </c>
      <c r="AC20" s="257">
        <v>0</v>
      </c>
      <c r="AD20" s="257">
        <v>0</v>
      </c>
      <c r="AE20" s="257">
        <v>0</v>
      </c>
      <c r="AF20" s="257">
        <v>0</v>
      </c>
      <c r="AG20" s="257">
        <v>0</v>
      </c>
      <c r="AH20" s="257">
        <v>0</v>
      </c>
      <c r="AI20" s="257">
        <v>0</v>
      </c>
      <c r="AJ20" s="257">
        <v>0</v>
      </c>
      <c r="AK20" s="257">
        <v>1.5999999999999999E-5</v>
      </c>
      <c r="AL20" s="257">
        <v>1.5999999999999999E-5</v>
      </c>
      <c r="AM20" s="257">
        <v>1.5999999999999999E-5</v>
      </c>
      <c r="AN20" s="257">
        <v>2.4000000000000001E-5</v>
      </c>
      <c r="AO20" s="257">
        <v>2.4000000000000001E-5</v>
      </c>
      <c r="AP20" s="257">
        <v>2.5999999999999998E-5</v>
      </c>
      <c r="AQ20" s="257">
        <v>3.6999999999999998E-5</v>
      </c>
      <c r="AR20" s="257">
        <v>3.6999999999999998E-5</v>
      </c>
      <c r="AS20" s="257">
        <v>9.800000000000001E-5</v>
      </c>
      <c r="AT20" s="257">
        <v>1.2799999999999999E-4</v>
      </c>
      <c r="AU20" s="257">
        <v>8.9093383765666175E-3</v>
      </c>
      <c r="AV20" s="257">
        <v>3.5636777771578892E-2</v>
      </c>
      <c r="AW20" s="257">
        <v>5.4334298437390113E-2</v>
      </c>
      <c r="AX20" s="257">
        <v>4.7101843334287012E-2</v>
      </c>
      <c r="AY20" s="257">
        <v>6.3802810682096853E-2</v>
      </c>
      <c r="AZ20" s="257">
        <v>0.12283661971934531</v>
      </c>
      <c r="BA20" s="257">
        <v>0.22520722674107413</v>
      </c>
      <c r="BB20" s="257">
        <v>0.34633588440831287</v>
      </c>
      <c r="BC20" s="257">
        <v>0.6179763026003906</v>
      </c>
      <c r="BD20" s="257">
        <v>0.69164154710553394</v>
      </c>
      <c r="BE20" s="259">
        <v>0.79459011243857902</v>
      </c>
      <c r="BF20" s="285">
        <v>0.14570777958412173</v>
      </c>
      <c r="BG20" s="285">
        <v>1.3619304786733952</v>
      </c>
      <c r="BH20" s="285">
        <v>9.2855812384502463E-4</v>
      </c>
    </row>
    <row r="21" spans="1:60" s="161" customFormat="1" x14ac:dyDescent="0.15">
      <c r="A21" s="163" t="s">
        <v>178</v>
      </c>
      <c r="B21" s="260">
        <v>0</v>
      </c>
      <c r="C21" s="260">
        <v>0</v>
      </c>
      <c r="D21" s="260">
        <v>0</v>
      </c>
      <c r="E21" s="260">
        <v>0</v>
      </c>
      <c r="F21" s="260">
        <v>0</v>
      </c>
      <c r="G21" s="260">
        <v>0</v>
      </c>
      <c r="H21" s="260">
        <v>0</v>
      </c>
      <c r="I21" s="260">
        <v>0</v>
      </c>
      <c r="J21" s="260">
        <v>0</v>
      </c>
      <c r="K21" s="260">
        <v>0</v>
      </c>
      <c r="L21" s="260">
        <v>0</v>
      </c>
      <c r="M21" s="260">
        <v>0</v>
      </c>
      <c r="N21" s="260">
        <v>0</v>
      </c>
      <c r="O21" s="260">
        <v>0</v>
      </c>
      <c r="P21" s="260">
        <v>0</v>
      </c>
      <c r="Q21" s="260">
        <v>0</v>
      </c>
      <c r="R21" s="260">
        <v>0</v>
      </c>
      <c r="S21" s="260">
        <v>0</v>
      </c>
      <c r="T21" s="260">
        <v>0</v>
      </c>
      <c r="U21" s="260">
        <v>0</v>
      </c>
      <c r="V21" s="260">
        <v>0</v>
      </c>
      <c r="W21" s="260">
        <v>0</v>
      </c>
      <c r="X21" s="260">
        <v>0</v>
      </c>
      <c r="Y21" s="260">
        <v>0</v>
      </c>
      <c r="Z21" s="260">
        <v>0</v>
      </c>
      <c r="AA21" s="260">
        <v>0</v>
      </c>
      <c r="AB21" s="260">
        <v>0</v>
      </c>
      <c r="AC21" s="260">
        <v>0</v>
      </c>
      <c r="AD21" s="260">
        <v>0</v>
      </c>
      <c r="AE21" s="260">
        <v>0</v>
      </c>
      <c r="AF21" s="260">
        <v>0</v>
      </c>
      <c r="AG21" s="260">
        <v>0</v>
      </c>
      <c r="AH21" s="260">
        <v>0</v>
      </c>
      <c r="AI21" s="260">
        <v>1.7E-5</v>
      </c>
      <c r="AJ21" s="260">
        <v>1.2701010101010102E-4</v>
      </c>
      <c r="AK21" s="260">
        <v>2.1380136966035793E-3</v>
      </c>
      <c r="AL21" s="260">
        <v>3.6867499979734422E-3</v>
      </c>
      <c r="AM21" s="260">
        <v>6.0192500005960469E-3</v>
      </c>
      <c r="AN21" s="260">
        <v>8.3320000005960466E-3</v>
      </c>
      <c r="AO21" s="260">
        <v>1.0675726028589351E-2</v>
      </c>
      <c r="AP21" s="260">
        <v>1.7325555890788054E-2</v>
      </c>
      <c r="AQ21" s="260">
        <v>7.5199218730976122E-3</v>
      </c>
      <c r="AR21" s="260">
        <v>9.5149508876371924E-3</v>
      </c>
      <c r="AS21" s="260">
        <v>1.3543053653374833E-2</v>
      </c>
      <c r="AT21" s="260">
        <v>2.3758730281270624E-2</v>
      </c>
      <c r="AU21" s="260">
        <v>6.1823945555215636E-2</v>
      </c>
      <c r="AV21" s="260">
        <v>0.13128443734700351</v>
      </c>
      <c r="AW21" s="260">
        <v>0.33952236838220462</v>
      </c>
      <c r="AX21" s="260">
        <v>0.53683065651790896</v>
      </c>
      <c r="AY21" s="260">
        <v>1.1230847781866973</v>
      </c>
      <c r="AZ21" s="260">
        <v>2.8547880022922603</v>
      </c>
      <c r="BA21" s="260">
        <v>4.8744590882041106</v>
      </c>
      <c r="BB21" s="260">
        <v>7.5778867274698491</v>
      </c>
      <c r="BC21" s="260">
        <v>12.719591622848371</v>
      </c>
      <c r="BD21" s="260">
        <v>19.088907658564807</v>
      </c>
      <c r="BE21" s="260">
        <v>22.775573869261965</v>
      </c>
      <c r="BF21" s="286">
        <v>0.18987141284461395</v>
      </c>
      <c r="BG21" s="286">
        <v>0.95207178823563088</v>
      </c>
      <c r="BH21" s="286">
        <v>2.6615539018767252E-2</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0</v>
      </c>
      <c r="C23" s="257">
        <v>0</v>
      </c>
      <c r="D23" s="257">
        <v>0</v>
      </c>
      <c r="E23" s="257">
        <v>0</v>
      </c>
      <c r="F23" s="257">
        <v>0</v>
      </c>
      <c r="G23" s="257">
        <v>0</v>
      </c>
      <c r="H23" s="257">
        <v>0</v>
      </c>
      <c r="I23" s="257">
        <v>0</v>
      </c>
      <c r="J23" s="257">
        <v>0</v>
      </c>
      <c r="K23" s="257">
        <v>0</v>
      </c>
      <c r="L23" s="257">
        <v>0</v>
      </c>
      <c r="M23" s="257">
        <v>0</v>
      </c>
      <c r="N23" s="257">
        <v>0</v>
      </c>
      <c r="O23" s="257">
        <v>0</v>
      </c>
      <c r="P23" s="257">
        <v>0</v>
      </c>
      <c r="Q23" s="257">
        <v>0</v>
      </c>
      <c r="R23" s="257">
        <v>0</v>
      </c>
      <c r="S23" s="257">
        <v>0</v>
      </c>
      <c r="T23" s="257">
        <v>0</v>
      </c>
      <c r="U23" s="257">
        <v>0</v>
      </c>
      <c r="V23" s="257">
        <v>0</v>
      </c>
      <c r="W23" s="257">
        <v>0</v>
      </c>
      <c r="X23" s="257">
        <v>0</v>
      </c>
      <c r="Y23" s="257">
        <v>0</v>
      </c>
      <c r="Z23" s="257">
        <v>0</v>
      </c>
      <c r="AA23" s="257">
        <v>0</v>
      </c>
      <c r="AB23" s="257">
        <v>0</v>
      </c>
      <c r="AC23" s="257">
        <v>0</v>
      </c>
      <c r="AD23" s="257">
        <v>1E-3</v>
      </c>
      <c r="AE23" s="257">
        <v>1E-3</v>
      </c>
      <c r="AF23" s="257">
        <v>1E-3</v>
      </c>
      <c r="AG23" s="257">
        <v>1E-3</v>
      </c>
      <c r="AH23" s="257">
        <v>2E-3</v>
      </c>
      <c r="AI23" s="257">
        <v>2E-3</v>
      </c>
      <c r="AJ23" s="257">
        <v>2E-3</v>
      </c>
      <c r="AK23" s="257">
        <v>3.0000000000000001E-3</v>
      </c>
      <c r="AL23" s="257">
        <v>5.0000000000000001E-3</v>
      </c>
      <c r="AM23" s="257">
        <v>9.0000000000000011E-3</v>
      </c>
      <c r="AN23" s="257">
        <v>1.5000000000000001E-2</v>
      </c>
      <c r="AO23" s="257">
        <v>1.8000000000000002E-2</v>
      </c>
      <c r="AP23" s="257">
        <v>2.1018375000000002E-2</v>
      </c>
      <c r="AQ23" s="257">
        <v>2.2386875000000001E-2</v>
      </c>
      <c r="AR23" s="257">
        <v>2.4238375000000003E-2</v>
      </c>
      <c r="AS23" s="257">
        <v>3.011991000000001E-2</v>
      </c>
      <c r="AT23" s="257">
        <v>4.8914279999999997E-2</v>
      </c>
      <c r="AU23" s="257">
        <v>8.8813140000000013E-2</v>
      </c>
      <c r="AV23" s="257">
        <v>0.17406996000000002</v>
      </c>
      <c r="AW23" s="257">
        <v>0.33748305000000012</v>
      </c>
      <c r="AX23" s="257">
        <v>0.62597400000000003</v>
      </c>
      <c r="AY23" s="257">
        <v>0.78524600000000011</v>
      </c>
      <c r="AZ23" s="257">
        <v>0.93709799999999999</v>
      </c>
      <c r="BA23" s="257">
        <v>1.0960160000000003</v>
      </c>
      <c r="BB23" s="257">
        <v>1.2689710000000001</v>
      </c>
      <c r="BC23" s="257">
        <v>1.4551320000000003</v>
      </c>
      <c r="BD23" s="257">
        <v>1.7020930000000001</v>
      </c>
      <c r="BE23" s="259">
        <v>1.5905747289147356</v>
      </c>
      <c r="BF23" s="285">
        <v>-6.8071547017658607E-2</v>
      </c>
      <c r="BG23" s="285">
        <v>0.42611570333603588</v>
      </c>
      <c r="BH23" s="285">
        <v>1.8587458653162407E-3</v>
      </c>
    </row>
    <row r="24" spans="1:60" x14ac:dyDescent="0.15">
      <c r="A24" s="162" t="s">
        <v>176</v>
      </c>
      <c r="B24" s="257">
        <v>0</v>
      </c>
      <c r="C24" s="257">
        <v>0</v>
      </c>
      <c r="D24" s="257">
        <v>0</v>
      </c>
      <c r="E24" s="257">
        <v>0</v>
      </c>
      <c r="F24" s="257">
        <v>0</v>
      </c>
      <c r="G24" s="257">
        <v>0</v>
      </c>
      <c r="H24" s="257">
        <v>0</v>
      </c>
      <c r="I24" s="257">
        <v>0</v>
      </c>
      <c r="J24" s="257">
        <v>0</v>
      </c>
      <c r="K24" s="257">
        <v>0</v>
      </c>
      <c r="L24" s="257">
        <v>0</v>
      </c>
      <c r="M24" s="257">
        <v>0</v>
      </c>
      <c r="N24" s="257">
        <v>0</v>
      </c>
      <c r="O24" s="257">
        <v>0</v>
      </c>
      <c r="P24" s="257">
        <v>0</v>
      </c>
      <c r="Q24" s="257">
        <v>0</v>
      </c>
      <c r="R24" s="257">
        <v>0</v>
      </c>
      <c r="S24" s="257">
        <v>0</v>
      </c>
      <c r="T24" s="257">
        <v>0</v>
      </c>
      <c r="U24" s="257">
        <v>0</v>
      </c>
      <c r="V24" s="257">
        <v>0</v>
      </c>
      <c r="W24" s="257">
        <v>0</v>
      </c>
      <c r="X24" s="257">
        <v>0</v>
      </c>
      <c r="Y24" s="257">
        <v>0</v>
      </c>
      <c r="Z24" s="257">
        <v>0</v>
      </c>
      <c r="AA24" s="257">
        <v>0</v>
      </c>
      <c r="AB24" s="257">
        <v>0</v>
      </c>
      <c r="AC24" s="257">
        <v>0</v>
      </c>
      <c r="AD24" s="257">
        <v>0</v>
      </c>
      <c r="AE24" s="257">
        <v>0</v>
      </c>
      <c r="AF24" s="257">
        <v>0</v>
      </c>
      <c r="AG24" s="257">
        <v>0</v>
      </c>
      <c r="AH24" s="257">
        <v>0</v>
      </c>
      <c r="AI24" s="257">
        <v>0</v>
      </c>
      <c r="AJ24" s="257">
        <v>0</v>
      </c>
      <c r="AK24" s="257">
        <v>0</v>
      </c>
      <c r="AL24" s="257">
        <v>0</v>
      </c>
      <c r="AM24" s="257">
        <v>0</v>
      </c>
      <c r="AN24" s="257">
        <v>0</v>
      </c>
      <c r="AO24" s="257">
        <v>1E-3</v>
      </c>
      <c r="AP24" s="257">
        <v>1E-3</v>
      </c>
      <c r="AQ24" s="257">
        <v>2E-3</v>
      </c>
      <c r="AR24" s="257">
        <v>6.0000000000000001E-3</v>
      </c>
      <c r="AS24" s="257">
        <v>4.2000000000000003E-2</v>
      </c>
      <c r="AT24" s="257">
        <v>0.16600000000000001</v>
      </c>
      <c r="AU24" s="257">
        <v>0.56000000000000005</v>
      </c>
      <c r="AV24" s="257">
        <v>1.169</v>
      </c>
      <c r="AW24" s="257">
        <v>2.1480000000000001</v>
      </c>
      <c r="AX24" s="257">
        <v>2.6440000000000001</v>
      </c>
      <c r="AY24" s="257">
        <v>2.8862000000000001</v>
      </c>
      <c r="AZ24" s="257">
        <v>3.0563000000000113</v>
      </c>
      <c r="BA24" s="257">
        <v>3.0952000000000108</v>
      </c>
      <c r="BB24" s="257">
        <v>3.3076000000000119</v>
      </c>
      <c r="BC24" s="257">
        <v>3.9029000000000136</v>
      </c>
      <c r="BD24" s="257">
        <v>4.2469999999999999</v>
      </c>
      <c r="BE24" s="259">
        <v>5.1373789969385752</v>
      </c>
      <c r="BF24" s="285">
        <v>0.20634387621900907</v>
      </c>
      <c r="BG24" s="285">
        <v>0.38292114568064872</v>
      </c>
      <c r="BH24" s="285">
        <v>6.0035418616499097E-3</v>
      </c>
    </row>
    <row r="25" spans="1:60" x14ac:dyDescent="0.15">
      <c r="A25" s="162" t="s">
        <v>175</v>
      </c>
      <c r="B25" s="257">
        <v>0</v>
      </c>
      <c r="C25" s="257">
        <v>0</v>
      </c>
      <c r="D25" s="257">
        <v>0</v>
      </c>
      <c r="E25" s="257">
        <v>0</v>
      </c>
      <c r="F25" s="257">
        <v>0</v>
      </c>
      <c r="G25" s="257">
        <v>0</v>
      </c>
      <c r="H25" s="257">
        <v>0</v>
      </c>
      <c r="I25" s="257">
        <v>0</v>
      </c>
      <c r="J25" s="257">
        <v>0</v>
      </c>
      <c r="K25" s="257">
        <v>0</v>
      </c>
      <c r="L25" s="257">
        <v>0</v>
      </c>
      <c r="M25" s="257">
        <v>0</v>
      </c>
      <c r="N25" s="257">
        <v>0</v>
      </c>
      <c r="O25" s="257">
        <v>0</v>
      </c>
      <c r="P25" s="257">
        <v>0</v>
      </c>
      <c r="Q25" s="257">
        <v>0</v>
      </c>
      <c r="R25" s="257">
        <v>0</v>
      </c>
      <c r="S25" s="257">
        <v>0</v>
      </c>
      <c r="T25" s="257">
        <v>0</v>
      </c>
      <c r="U25" s="257">
        <v>0</v>
      </c>
      <c r="V25" s="257">
        <v>0</v>
      </c>
      <c r="W25" s="257">
        <v>0</v>
      </c>
      <c r="X25" s="257">
        <v>0</v>
      </c>
      <c r="Y25" s="257">
        <v>0</v>
      </c>
      <c r="Z25" s="257">
        <v>0</v>
      </c>
      <c r="AA25" s="257">
        <v>0</v>
      </c>
      <c r="AB25" s="257">
        <v>0</v>
      </c>
      <c r="AC25" s="257">
        <v>0</v>
      </c>
      <c r="AD25" s="257">
        <v>0</v>
      </c>
      <c r="AE25" s="257">
        <v>0</v>
      </c>
      <c r="AF25" s="257">
        <v>0</v>
      </c>
      <c r="AG25" s="257">
        <v>0</v>
      </c>
      <c r="AH25" s="257">
        <v>0</v>
      </c>
      <c r="AI25" s="257">
        <v>0</v>
      </c>
      <c r="AJ25" s="257">
        <v>0</v>
      </c>
      <c r="AK25" s="257">
        <v>0</v>
      </c>
      <c r="AL25" s="257">
        <v>0</v>
      </c>
      <c r="AM25" s="257">
        <v>0</v>
      </c>
      <c r="AN25" s="257">
        <v>0</v>
      </c>
      <c r="AO25" s="257">
        <v>0</v>
      </c>
      <c r="AP25" s="257">
        <v>0</v>
      </c>
      <c r="AQ25" s="257">
        <v>0</v>
      </c>
      <c r="AR25" s="257">
        <v>0</v>
      </c>
      <c r="AS25" s="257">
        <v>0</v>
      </c>
      <c r="AT25" s="257">
        <v>3.0000000000000001E-3</v>
      </c>
      <c r="AU25" s="257">
        <v>1.4999999999999999E-2</v>
      </c>
      <c r="AV25" s="257">
        <v>0.10100000000000001</v>
      </c>
      <c r="AW25" s="257">
        <v>0.81400000000000006</v>
      </c>
      <c r="AX25" s="257">
        <v>1.361</v>
      </c>
      <c r="AY25" s="257">
        <v>1.252</v>
      </c>
      <c r="AZ25" s="257">
        <v>1.383</v>
      </c>
      <c r="BA25" s="257">
        <v>1.3860000000000001</v>
      </c>
      <c r="BB25" s="257">
        <v>1.402965</v>
      </c>
      <c r="BC25" s="257">
        <v>1.3427750000000001</v>
      </c>
      <c r="BD25" s="257">
        <v>1.4425000000000001</v>
      </c>
      <c r="BE25" s="259">
        <v>1.4973190693742635</v>
      </c>
      <c r="BF25" s="285">
        <v>3.5166747775106089E-2</v>
      </c>
      <c r="BG25" s="285">
        <v>0.85438308306850197</v>
      </c>
      <c r="BH25" s="285">
        <v>1.7497672876756528E-3</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0</v>
      </c>
      <c r="AB26" s="257">
        <v>0</v>
      </c>
      <c r="AC26" s="257">
        <v>0</v>
      </c>
      <c r="AD26" s="257">
        <v>0</v>
      </c>
      <c r="AE26" s="257">
        <v>0</v>
      </c>
      <c r="AF26" s="257">
        <v>0</v>
      </c>
      <c r="AG26" s="257">
        <v>0</v>
      </c>
      <c r="AH26" s="257">
        <v>0</v>
      </c>
      <c r="AI26" s="257">
        <v>0</v>
      </c>
      <c r="AJ26" s="257">
        <v>0</v>
      </c>
      <c r="AK26" s="257">
        <v>0</v>
      </c>
      <c r="AL26" s="257">
        <v>0</v>
      </c>
      <c r="AM26" s="257">
        <v>0</v>
      </c>
      <c r="AN26" s="257">
        <v>0</v>
      </c>
      <c r="AO26" s="257">
        <v>0</v>
      </c>
      <c r="AP26" s="257">
        <v>0</v>
      </c>
      <c r="AQ26" s="257">
        <v>0</v>
      </c>
      <c r="AR26" s="257">
        <v>0</v>
      </c>
      <c r="AS26" s="257">
        <v>0</v>
      </c>
      <c r="AT26" s="257">
        <v>1.6464E-5</v>
      </c>
      <c r="AU26" s="257">
        <v>1.6464E-5</v>
      </c>
      <c r="AV26" s="257">
        <v>1.6464E-5</v>
      </c>
      <c r="AW26" s="257">
        <v>2E-3</v>
      </c>
      <c r="AX26" s="257">
        <v>1.1293958999999999E-2</v>
      </c>
      <c r="AY26" s="257">
        <v>3.5000000000000003E-2</v>
      </c>
      <c r="AZ26" s="257">
        <v>5.7000000000000002E-2</v>
      </c>
      <c r="BA26" s="257">
        <v>6.6000000000000003E-2</v>
      </c>
      <c r="BB26" s="257">
        <v>7.8700000000000006E-2</v>
      </c>
      <c r="BC26" s="257">
        <v>7.4900000000000008E-2</v>
      </c>
      <c r="BD26" s="257">
        <v>8.3099999999999993E-2</v>
      </c>
      <c r="BE26" s="259">
        <v>8.405911532036503E-2</v>
      </c>
      <c r="BF26" s="285">
        <v>8.7779254678095331E-3</v>
      </c>
      <c r="BG26" s="285">
        <v>1.3458841807074178</v>
      </c>
      <c r="BH26" s="285">
        <v>9.8231494694044777E-5</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4.0000000000000002E-4</v>
      </c>
      <c r="AP27" s="257">
        <v>5.6599999999999999E-4</v>
      </c>
      <c r="AQ27" s="257">
        <v>1.0020000000000001E-3</v>
      </c>
      <c r="AR27" s="257">
        <v>1.7329999999999999E-3</v>
      </c>
      <c r="AS27" s="257">
        <v>3.0000000000000001E-3</v>
      </c>
      <c r="AT27" s="257">
        <v>4.0000000000000001E-3</v>
      </c>
      <c r="AU27" s="257">
        <v>7.0000000000000001E-3</v>
      </c>
      <c r="AV27" s="257">
        <v>1.2E-2</v>
      </c>
      <c r="AW27" s="257">
        <v>2.1999999999999999E-2</v>
      </c>
      <c r="AX27" s="257">
        <v>4.7E-2</v>
      </c>
      <c r="AY27" s="257">
        <v>8.3599999999999994E-2</v>
      </c>
      <c r="AZ27" s="257">
        <v>0.12665900000000002</v>
      </c>
      <c r="BA27" s="257">
        <v>0.14593700000000001</v>
      </c>
      <c r="BB27" s="257">
        <v>0.17202000000000001</v>
      </c>
      <c r="BC27" s="257">
        <v>0.19183000000000003</v>
      </c>
      <c r="BD27" s="257">
        <v>0.21826699999999999</v>
      </c>
      <c r="BE27" s="259">
        <v>0.32487500000000002</v>
      </c>
      <c r="BF27" s="285">
        <v>0.48436256231119779</v>
      </c>
      <c r="BG27" s="285">
        <v>0.49173887884995637</v>
      </c>
      <c r="BH27" s="285">
        <v>3.7964897342901535E-4</v>
      </c>
    </row>
    <row r="28" spans="1:60" x14ac:dyDescent="0.15">
      <c r="A28" s="162" t="s">
        <v>172</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v>
      </c>
      <c r="U28" s="257">
        <v>0</v>
      </c>
      <c r="V28" s="257">
        <v>0</v>
      </c>
      <c r="W28" s="257">
        <v>0</v>
      </c>
      <c r="X28" s="257">
        <v>0</v>
      </c>
      <c r="Y28" s="257">
        <v>0</v>
      </c>
      <c r="Z28" s="257">
        <v>0</v>
      </c>
      <c r="AA28" s="257">
        <v>0</v>
      </c>
      <c r="AB28" s="257">
        <v>0</v>
      </c>
      <c r="AC28" s="257">
        <v>0</v>
      </c>
      <c r="AD28" s="257">
        <v>0</v>
      </c>
      <c r="AE28" s="257">
        <v>0</v>
      </c>
      <c r="AF28" s="257">
        <v>0</v>
      </c>
      <c r="AG28" s="257">
        <v>0</v>
      </c>
      <c r="AH28" s="257">
        <v>0</v>
      </c>
      <c r="AI28" s="257">
        <v>0</v>
      </c>
      <c r="AJ28" s="257">
        <v>0</v>
      </c>
      <c r="AK28" s="257">
        <v>0</v>
      </c>
      <c r="AL28" s="257">
        <v>0</v>
      </c>
      <c r="AM28" s="257">
        <v>0</v>
      </c>
      <c r="AN28" s="257">
        <v>0</v>
      </c>
      <c r="AO28" s="257">
        <v>1E-4</v>
      </c>
      <c r="AP28" s="257">
        <v>6.8000000000000013E-5</v>
      </c>
      <c r="AQ28" s="257">
        <v>1.7000000000000001E-4</v>
      </c>
      <c r="AR28" s="257">
        <v>1.7540000000000001E-3</v>
      </c>
      <c r="AS28" s="257">
        <v>1.2936999999999999E-2</v>
      </c>
      <c r="AT28" s="257">
        <v>8.8807000000000011E-2</v>
      </c>
      <c r="AU28" s="257">
        <v>0.61570199999999997</v>
      </c>
      <c r="AV28" s="257">
        <v>2.1179999999999999</v>
      </c>
      <c r="AW28" s="257">
        <v>2.1730999999999998</v>
      </c>
      <c r="AX28" s="257">
        <v>2.0701999999999998</v>
      </c>
      <c r="AY28" s="257">
        <v>2.1229</v>
      </c>
      <c r="AZ28" s="257">
        <v>2.2638000000000003</v>
      </c>
      <c r="BA28" s="257">
        <v>2.1310000000000002</v>
      </c>
      <c r="BB28" s="257">
        <v>2.193368</v>
      </c>
      <c r="BC28" s="257">
        <v>2.339677</v>
      </c>
      <c r="BD28" s="257">
        <v>2.2859000000000003</v>
      </c>
      <c r="BE28" s="259">
        <v>2.2330999999999999</v>
      </c>
      <c r="BF28" s="285">
        <v>-2.576725408820113E-2</v>
      </c>
      <c r="BG28" s="285">
        <v>0.38376073416936296</v>
      </c>
      <c r="BH28" s="285">
        <v>2.6096009928875227E-3</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0</v>
      </c>
      <c r="P29" s="257">
        <v>0</v>
      </c>
      <c r="Q29" s="257">
        <v>0</v>
      </c>
      <c r="R29" s="257">
        <v>0</v>
      </c>
      <c r="S29" s="257">
        <v>0</v>
      </c>
      <c r="T29" s="257">
        <v>0</v>
      </c>
      <c r="U29" s="257">
        <v>0</v>
      </c>
      <c r="V29" s="257">
        <v>0</v>
      </c>
      <c r="W29" s="257">
        <v>0</v>
      </c>
      <c r="X29" s="257">
        <v>0</v>
      </c>
      <c r="Y29" s="257">
        <v>0</v>
      </c>
      <c r="Z29" s="257">
        <v>0</v>
      </c>
      <c r="AA29" s="257">
        <v>0</v>
      </c>
      <c r="AB29" s="257">
        <v>0</v>
      </c>
      <c r="AC29" s="257">
        <v>0</v>
      </c>
      <c r="AD29" s="257">
        <v>0</v>
      </c>
      <c r="AE29" s="257">
        <v>0</v>
      </c>
      <c r="AF29" s="257">
        <v>0</v>
      </c>
      <c r="AG29" s="257">
        <v>1.6111111111111108E-4</v>
      </c>
      <c r="AH29" s="257">
        <v>3.1944444444444441E-4</v>
      </c>
      <c r="AI29" s="257">
        <v>3.9999999999999996E-4</v>
      </c>
      <c r="AJ29" s="257">
        <v>8.8055555555555554E-4</v>
      </c>
      <c r="AK29" s="257">
        <v>1.1999999999999999E-3</v>
      </c>
      <c r="AL29" s="257">
        <v>1.1999999999999999E-3</v>
      </c>
      <c r="AM29" s="257">
        <v>1.2805555555555556E-3</v>
      </c>
      <c r="AN29" s="257">
        <v>1.5194444444444444E-3</v>
      </c>
      <c r="AO29" s="257">
        <v>1.8388888888888888E-3</v>
      </c>
      <c r="AP29" s="257">
        <v>2.161111111111111E-3</v>
      </c>
      <c r="AQ29" s="257">
        <v>2.2138888888888885E-3</v>
      </c>
      <c r="AR29" s="257">
        <v>2.4944444444444445E-3</v>
      </c>
      <c r="AS29" s="257">
        <v>2.6222222222222224E-3</v>
      </c>
      <c r="AT29" s="257">
        <v>3.7499999999999999E-3</v>
      </c>
      <c r="AU29" s="257">
        <v>6.1611111111111103E-3</v>
      </c>
      <c r="AV29" s="257">
        <v>1.5130555555555555E-2</v>
      </c>
      <c r="AW29" s="257">
        <v>0.1038611111111111</v>
      </c>
      <c r="AX29" s="257">
        <v>0.51754166666666668</v>
      </c>
      <c r="AY29" s="257">
        <v>0.59551666666666669</v>
      </c>
      <c r="AZ29" s="257">
        <v>0.60426111111111114</v>
      </c>
      <c r="BA29" s="257">
        <v>0.74378055555555556</v>
      </c>
      <c r="BB29" s="257">
        <v>0.75148611111111108</v>
      </c>
      <c r="BC29" s="257">
        <v>0.95297299999999985</v>
      </c>
      <c r="BD29" s="257">
        <v>0.9632694444444444</v>
      </c>
      <c r="BE29" s="259">
        <v>1.1813139183862358</v>
      </c>
      <c r="BF29" s="285">
        <v>0.22300804984932521</v>
      </c>
      <c r="BG29" s="285">
        <v>0.74169318161573261</v>
      </c>
      <c r="BH29" s="285">
        <v>1.3804836211242539E-3</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0</v>
      </c>
      <c r="AG30" s="257">
        <v>0</v>
      </c>
      <c r="AH30" s="257">
        <v>0</v>
      </c>
      <c r="AI30" s="257">
        <v>0</v>
      </c>
      <c r="AJ30" s="257">
        <v>0</v>
      </c>
      <c r="AK30" s="257">
        <v>0</v>
      </c>
      <c r="AL30" s="257">
        <v>0</v>
      </c>
      <c r="AM30" s="257">
        <v>0</v>
      </c>
      <c r="AN30" s="257">
        <v>0</v>
      </c>
      <c r="AO30" s="257">
        <v>0</v>
      </c>
      <c r="AP30" s="257">
        <v>0</v>
      </c>
      <c r="AQ30" s="257">
        <v>0</v>
      </c>
      <c r="AR30" s="257">
        <v>0</v>
      </c>
      <c r="AS30" s="257">
        <v>0</v>
      </c>
      <c r="AT30" s="257">
        <v>1E-4</v>
      </c>
      <c r="AU30" s="257">
        <v>1E-4</v>
      </c>
      <c r="AV30" s="257">
        <v>2.0000000000000001E-4</v>
      </c>
      <c r="AW30" s="257">
        <v>2.9999999999999997E-4</v>
      </c>
      <c r="AX30" s="257">
        <v>1.4E-3</v>
      </c>
      <c r="AY30" s="257">
        <v>3.1000000000000003E-3</v>
      </c>
      <c r="AZ30" s="257">
        <v>5.9000000000000007E-3</v>
      </c>
      <c r="BA30" s="257">
        <v>9.6769999999999998E-3</v>
      </c>
      <c r="BB30" s="257">
        <v>1.4492000000000001E-2</v>
      </c>
      <c r="BC30" s="257">
        <v>3.0802E-2</v>
      </c>
      <c r="BD30" s="257">
        <v>0.11644894182014466</v>
      </c>
      <c r="BE30" s="259">
        <v>0.12581506741229884</v>
      </c>
      <c r="BF30" s="285">
        <v>7.7479180457487695E-2</v>
      </c>
      <c r="BG30" s="285">
        <v>1.0258792426592809</v>
      </c>
      <c r="BH30" s="285">
        <v>1.4702750653322543E-4</v>
      </c>
    </row>
    <row r="31" spans="1:60" x14ac:dyDescent="0.15">
      <c r="A31" s="162" t="s">
        <v>169</v>
      </c>
      <c r="B31" s="257">
        <v>0</v>
      </c>
      <c r="C31" s="257">
        <v>0</v>
      </c>
      <c r="D31" s="257">
        <v>0</v>
      </c>
      <c r="E31" s="257">
        <v>0</v>
      </c>
      <c r="F31" s="257">
        <v>0</v>
      </c>
      <c r="G31" s="257">
        <v>0</v>
      </c>
      <c r="H31" s="257">
        <v>0</v>
      </c>
      <c r="I31" s="257">
        <v>0</v>
      </c>
      <c r="J31" s="257">
        <v>0</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5.0000000000000001E-4</v>
      </c>
      <c r="AB31" s="257">
        <v>5.0000000000000001E-4</v>
      </c>
      <c r="AC31" s="257">
        <v>5.9999999999999995E-4</v>
      </c>
      <c r="AD31" s="257">
        <v>6.9999999999999999E-4</v>
      </c>
      <c r="AE31" s="257">
        <v>8.0000000000000004E-4</v>
      </c>
      <c r="AF31" s="257">
        <v>8.0000000000000004E-4</v>
      </c>
      <c r="AG31" s="257">
        <v>1E-3</v>
      </c>
      <c r="AH31" s="257">
        <v>1.1999999999999999E-3</v>
      </c>
      <c r="AI31" s="257">
        <v>1.3000000000000002E-3</v>
      </c>
      <c r="AJ31" s="257">
        <v>1.4E-3</v>
      </c>
      <c r="AK31" s="257">
        <v>1.6000000000000001E-3</v>
      </c>
      <c r="AL31" s="257">
        <v>1.6999999999999999E-3</v>
      </c>
      <c r="AM31" s="257">
        <v>1.9E-3</v>
      </c>
      <c r="AN31" s="257">
        <v>2.1000000000000003E-3</v>
      </c>
      <c r="AO31" s="257">
        <v>2.3999999999999998E-3</v>
      </c>
      <c r="AP31" s="257">
        <v>2.6000000000000003E-3</v>
      </c>
      <c r="AQ31" s="257">
        <v>3.3999999999999998E-3</v>
      </c>
      <c r="AR31" s="257">
        <v>3.8E-3</v>
      </c>
      <c r="AS31" s="257">
        <v>3.8999999999999998E-3</v>
      </c>
      <c r="AT31" s="257">
        <v>4.3E-3</v>
      </c>
      <c r="AU31" s="257">
        <v>4.7000000000000002E-3</v>
      </c>
      <c r="AV31" s="257">
        <v>5.3E-3</v>
      </c>
      <c r="AW31" s="257">
        <v>5.7000000000000002E-3</v>
      </c>
      <c r="AX31" s="257">
        <v>6.5000000000000006E-3</v>
      </c>
      <c r="AY31" s="257">
        <v>8.0000000000000002E-3</v>
      </c>
      <c r="AZ31" s="257">
        <v>1.1111111111111112E-2</v>
      </c>
      <c r="BA31" s="257">
        <v>2.2222222222222223E-2</v>
      </c>
      <c r="BB31" s="257">
        <v>4.9494949494949501E-2</v>
      </c>
      <c r="BC31" s="257">
        <v>9.0909090909090912E-2</v>
      </c>
      <c r="BD31" s="257">
        <v>0.1484848484848485</v>
      </c>
      <c r="BE31" s="259">
        <v>0.25858585858585859</v>
      </c>
      <c r="BF31" s="285">
        <v>0.73673841121147898</v>
      </c>
      <c r="BG31" s="285">
        <v>0.42502134134834457</v>
      </c>
      <c r="BH31" s="285">
        <v>3.0218347289074791E-4</v>
      </c>
    </row>
    <row r="32" spans="1:60" x14ac:dyDescent="0.15">
      <c r="A32" s="162" t="s">
        <v>168</v>
      </c>
      <c r="B32" s="257">
        <v>0</v>
      </c>
      <c r="C32" s="257">
        <v>0</v>
      </c>
      <c r="D32" s="257">
        <v>0</v>
      </c>
      <c r="E32" s="257">
        <v>0</v>
      </c>
      <c r="F32" s="257">
        <v>0</v>
      </c>
      <c r="G32" s="257">
        <v>0</v>
      </c>
      <c r="H32" s="257">
        <v>0</v>
      </c>
      <c r="I32" s="257">
        <v>0</v>
      </c>
      <c r="J32" s="257">
        <v>0</v>
      </c>
      <c r="K32" s="257">
        <v>0</v>
      </c>
      <c r="L32" s="257">
        <v>0</v>
      </c>
      <c r="M32" s="257">
        <v>0</v>
      </c>
      <c r="N32" s="257">
        <v>0</v>
      </c>
      <c r="O32" s="257">
        <v>0</v>
      </c>
      <c r="P32" s="257">
        <v>0</v>
      </c>
      <c r="Q32" s="257">
        <v>0</v>
      </c>
      <c r="R32" s="257">
        <v>0</v>
      </c>
      <c r="S32" s="257">
        <v>0</v>
      </c>
      <c r="T32" s="257">
        <v>0</v>
      </c>
      <c r="U32" s="257">
        <v>0</v>
      </c>
      <c r="V32" s="257">
        <v>0</v>
      </c>
      <c r="W32" s="257">
        <v>0</v>
      </c>
      <c r="X32" s="257">
        <v>0</v>
      </c>
      <c r="Y32" s="257">
        <v>0</v>
      </c>
      <c r="Z32" s="257">
        <v>0</v>
      </c>
      <c r="AA32" s="257">
        <v>0</v>
      </c>
      <c r="AB32" s="257">
        <v>0</v>
      </c>
      <c r="AC32" s="257">
        <v>1.488E-3</v>
      </c>
      <c r="AD32" s="257">
        <v>1.683E-3</v>
      </c>
      <c r="AE32" s="257">
        <v>1.8785000000000002E-3</v>
      </c>
      <c r="AF32" s="257">
        <v>2.0400000000000006E-3</v>
      </c>
      <c r="AG32" s="257">
        <v>2.6503E-3</v>
      </c>
      <c r="AH32" s="257">
        <v>3.4068000000000002E-3</v>
      </c>
      <c r="AI32" s="257">
        <v>4.0885000000000001E-3</v>
      </c>
      <c r="AJ32" s="257">
        <v>4.5475000000000003E-3</v>
      </c>
      <c r="AK32" s="257">
        <v>5.2232499999999996E-3</v>
      </c>
      <c r="AL32" s="257">
        <v>6.1605000000000002E-3</v>
      </c>
      <c r="AM32" s="257">
        <v>7.1034499999999999E-3</v>
      </c>
      <c r="AN32" s="257">
        <v>7.7673000000000013E-3</v>
      </c>
      <c r="AO32" s="257">
        <v>8.4479840000000004E-3</v>
      </c>
      <c r="AP32" s="257">
        <v>1.050076E-2</v>
      </c>
      <c r="AQ32" s="257">
        <v>1.190605E-2</v>
      </c>
      <c r="AR32" s="257">
        <v>1.8000000000000002E-2</v>
      </c>
      <c r="AS32" s="257">
        <v>4.2000000000000003E-2</v>
      </c>
      <c r="AT32" s="257">
        <v>0.17400000000000002</v>
      </c>
      <c r="AU32" s="257">
        <v>0.62</v>
      </c>
      <c r="AV32" s="257">
        <v>2.0779999999999998</v>
      </c>
      <c r="AW32" s="257">
        <v>4.016</v>
      </c>
      <c r="AX32" s="257">
        <v>4.7350000000000003</v>
      </c>
      <c r="AY32" s="257">
        <v>5.9130000000000003</v>
      </c>
      <c r="AZ32" s="257">
        <v>7.263162597840001</v>
      </c>
      <c r="BA32" s="257">
        <v>8.1649432169999994</v>
      </c>
      <c r="BB32" s="257">
        <v>9.1026251590000005</v>
      </c>
      <c r="BC32" s="257">
        <v>10.41155150811</v>
      </c>
      <c r="BD32" s="257">
        <v>11.747336493767708</v>
      </c>
      <c r="BE32" s="259">
        <v>13.074785996400962</v>
      </c>
      <c r="BF32" s="285">
        <v>0.10995905704344056</v>
      </c>
      <c r="BG32" s="285">
        <v>0.5238387602830834</v>
      </c>
      <c r="BH32" s="285">
        <v>1.527919686444845E-2</v>
      </c>
    </row>
    <row r="33" spans="1:60" x14ac:dyDescent="0.15">
      <c r="A33" s="162" t="s">
        <v>167</v>
      </c>
      <c r="B33" s="257">
        <v>0</v>
      </c>
      <c r="C33" s="257">
        <v>0</v>
      </c>
      <c r="D33" s="257">
        <v>0</v>
      </c>
      <c r="E33" s="257">
        <v>0</v>
      </c>
      <c r="F33" s="257">
        <v>0</v>
      </c>
      <c r="G33" s="257">
        <v>0</v>
      </c>
      <c r="H33" s="257">
        <v>0</v>
      </c>
      <c r="I33" s="257">
        <v>0</v>
      </c>
      <c r="J33" s="257">
        <v>0</v>
      </c>
      <c r="K33" s="257">
        <v>0</v>
      </c>
      <c r="L33" s="257">
        <v>0</v>
      </c>
      <c r="M33" s="257">
        <v>0</v>
      </c>
      <c r="N33" s="257">
        <v>0</v>
      </c>
      <c r="O33" s="257">
        <v>0</v>
      </c>
      <c r="P33" s="257">
        <v>0</v>
      </c>
      <c r="Q33" s="257">
        <v>0</v>
      </c>
      <c r="R33" s="257">
        <v>0</v>
      </c>
      <c r="S33" s="257">
        <v>0</v>
      </c>
      <c r="T33" s="257">
        <v>0</v>
      </c>
      <c r="U33" s="257">
        <v>0</v>
      </c>
      <c r="V33" s="257">
        <v>0</v>
      </c>
      <c r="W33" s="257">
        <v>0</v>
      </c>
      <c r="X33" s="257">
        <v>0</v>
      </c>
      <c r="Y33" s="257">
        <v>0</v>
      </c>
      <c r="Z33" s="257">
        <v>0</v>
      </c>
      <c r="AA33" s="257">
        <v>1E-3</v>
      </c>
      <c r="AB33" s="257">
        <v>1E-3</v>
      </c>
      <c r="AC33" s="257">
        <v>4.0000000000000001E-3</v>
      </c>
      <c r="AD33" s="257">
        <v>3.0000000000000001E-3</v>
      </c>
      <c r="AE33" s="257">
        <v>7.0000000000000001E-3</v>
      </c>
      <c r="AF33" s="257">
        <v>7.0000000000000001E-3</v>
      </c>
      <c r="AG33" s="257">
        <v>1.2E-2</v>
      </c>
      <c r="AH33" s="257">
        <v>1.8000000000000002E-2</v>
      </c>
      <c r="AI33" s="257">
        <v>3.5000000000000003E-2</v>
      </c>
      <c r="AJ33" s="257">
        <v>0.03</v>
      </c>
      <c r="AK33" s="257">
        <v>0.06</v>
      </c>
      <c r="AL33" s="257">
        <v>7.5999999999999998E-2</v>
      </c>
      <c r="AM33" s="257">
        <v>0.16200000000000001</v>
      </c>
      <c r="AN33" s="257">
        <v>0.313</v>
      </c>
      <c r="AO33" s="257">
        <v>0.55700000000000005</v>
      </c>
      <c r="AP33" s="257">
        <v>1.2820000000000003</v>
      </c>
      <c r="AQ33" s="257">
        <v>2.2200000000000002</v>
      </c>
      <c r="AR33" s="257">
        <v>3.0750000000000002</v>
      </c>
      <c r="AS33" s="257">
        <v>4.42</v>
      </c>
      <c r="AT33" s="257">
        <v>6.5830000000000002</v>
      </c>
      <c r="AU33" s="257">
        <v>11.728999999999999</v>
      </c>
      <c r="AV33" s="257">
        <v>19.599</v>
      </c>
      <c r="AW33" s="257">
        <v>26.38</v>
      </c>
      <c r="AX33" s="257">
        <v>31.01</v>
      </c>
      <c r="AY33" s="257">
        <v>36.055999999999997</v>
      </c>
      <c r="AZ33" s="257">
        <v>38.725999999999999</v>
      </c>
      <c r="BA33" s="257">
        <v>38.097999999999999</v>
      </c>
      <c r="BB33" s="257">
        <v>39.401000000000003</v>
      </c>
      <c r="BC33" s="257">
        <v>45.783999999999999</v>
      </c>
      <c r="BD33" s="257">
        <v>46.392000000000003</v>
      </c>
      <c r="BE33" s="259">
        <v>50.6</v>
      </c>
      <c r="BF33" s="285">
        <v>8.7725224906875621E-2</v>
      </c>
      <c r="BG33" s="285">
        <v>0.21563144086531483</v>
      </c>
      <c r="BH33" s="285">
        <v>5.9131167542926279E-2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0</v>
      </c>
      <c r="AD34" s="257">
        <v>0</v>
      </c>
      <c r="AE34" s="257">
        <v>0</v>
      </c>
      <c r="AF34" s="257">
        <v>0</v>
      </c>
      <c r="AG34" s="257">
        <v>0</v>
      </c>
      <c r="AH34" s="257">
        <v>0</v>
      </c>
      <c r="AI34" s="257">
        <v>0</v>
      </c>
      <c r="AJ34" s="257">
        <v>0</v>
      </c>
      <c r="AK34" s="257">
        <v>0</v>
      </c>
      <c r="AL34" s="257">
        <v>0</v>
      </c>
      <c r="AM34" s="257">
        <v>0</v>
      </c>
      <c r="AN34" s="257">
        <v>0</v>
      </c>
      <c r="AO34" s="257">
        <v>1E-3</v>
      </c>
      <c r="AP34" s="257">
        <v>1E-3</v>
      </c>
      <c r="AQ34" s="257">
        <v>1E-3</v>
      </c>
      <c r="AR34" s="257">
        <v>1E-3</v>
      </c>
      <c r="AS34" s="257">
        <v>5.0000000000000001E-3</v>
      </c>
      <c r="AT34" s="257">
        <v>0.05</v>
      </c>
      <c r="AU34" s="257">
        <v>0.158</v>
      </c>
      <c r="AV34" s="257">
        <v>0.61</v>
      </c>
      <c r="AW34" s="257">
        <v>1.694</v>
      </c>
      <c r="AX34" s="257">
        <v>3.6480000000000001</v>
      </c>
      <c r="AY34" s="257">
        <v>3.7920000000000003</v>
      </c>
      <c r="AZ34" s="257">
        <v>3.9</v>
      </c>
      <c r="BA34" s="257">
        <v>3.93</v>
      </c>
      <c r="BB34" s="257">
        <v>3.9914770000000002</v>
      </c>
      <c r="BC34" s="257">
        <v>3.7906520000000001</v>
      </c>
      <c r="BD34" s="257">
        <v>4.4285100000000002</v>
      </c>
      <c r="BE34" s="259">
        <v>4.872224616961554</v>
      </c>
      <c r="BF34" s="285">
        <v>9.7189015683417868E-2</v>
      </c>
      <c r="BG34" s="285">
        <v>0.56577286539134519</v>
      </c>
      <c r="BH34" s="285">
        <v>5.6936824136822814E-3</v>
      </c>
    </row>
    <row r="35" spans="1:60" x14ac:dyDescent="0.15">
      <c r="A35" s="162" t="s">
        <v>165</v>
      </c>
      <c r="B35" s="257">
        <v>0</v>
      </c>
      <c r="C35" s="257">
        <v>0</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0</v>
      </c>
      <c r="U35" s="257">
        <v>0</v>
      </c>
      <c r="V35" s="257">
        <v>0</v>
      </c>
      <c r="W35" s="257">
        <v>0</v>
      </c>
      <c r="X35" s="257">
        <v>0</v>
      </c>
      <c r="Y35" s="257">
        <v>0</v>
      </c>
      <c r="Z35" s="257">
        <v>0</v>
      </c>
      <c r="AA35" s="257">
        <v>0</v>
      </c>
      <c r="AB35" s="257">
        <v>0</v>
      </c>
      <c r="AC35" s="257">
        <v>0</v>
      </c>
      <c r="AD35" s="257">
        <v>0</v>
      </c>
      <c r="AE35" s="257">
        <v>0</v>
      </c>
      <c r="AF35" s="257">
        <v>0</v>
      </c>
      <c r="AG35" s="257">
        <v>0</v>
      </c>
      <c r="AH35" s="257">
        <v>0</v>
      </c>
      <c r="AI35" s="257">
        <v>0</v>
      </c>
      <c r="AJ35" s="257">
        <v>0</v>
      </c>
      <c r="AK35" s="257">
        <v>0</v>
      </c>
      <c r="AL35" s="257">
        <v>0</v>
      </c>
      <c r="AM35" s="257">
        <v>0</v>
      </c>
      <c r="AN35" s="257">
        <v>0</v>
      </c>
      <c r="AO35" s="257">
        <v>0</v>
      </c>
      <c r="AP35" s="257">
        <v>0</v>
      </c>
      <c r="AQ35" s="257">
        <v>0</v>
      </c>
      <c r="AR35" s="257">
        <v>0</v>
      </c>
      <c r="AS35" s="257">
        <v>1E-3</v>
      </c>
      <c r="AT35" s="257">
        <v>1E-3</v>
      </c>
      <c r="AU35" s="257">
        <v>1E-3</v>
      </c>
      <c r="AV35" s="257">
        <v>1E-3</v>
      </c>
      <c r="AW35" s="257">
        <v>8.0000000000000002E-3</v>
      </c>
      <c r="AX35" s="257">
        <v>2.5000000000000001E-2</v>
      </c>
      <c r="AY35" s="257">
        <v>6.7000000000000004E-2</v>
      </c>
      <c r="AZ35" s="257">
        <v>0.14100000000000001</v>
      </c>
      <c r="BA35" s="257">
        <v>0.24399999999999999</v>
      </c>
      <c r="BB35" s="257">
        <v>0.34900000000000003</v>
      </c>
      <c r="BC35" s="257">
        <v>0.629</v>
      </c>
      <c r="BD35" s="257">
        <v>1.4970000000000001</v>
      </c>
      <c r="BE35" s="259">
        <v>2.371</v>
      </c>
      <c r="BF35" s="285">
        <v>0.57950691912057239</v>
      </c>
      <c r="BG35" s="285">
        <v>1.0774098191251755</v>
      </c>
      <c r="BH35" s="285">
        <v>2.7707509534442331E-3</v>
      </c>
    </row>
    <row r="36" spans="1:60" x14ac:dyDescent="0.15">
      <c r="A36" s="162" t="s">
        <v>164</v>
      </c>
      <c r="B36" s="257">
        <v>0</v>
      </c>
      <c r="C36" s="257">
        <v>0</v>
      </c>
      <c r="D36" s="257">
        <v>0</v>
      </c>
      <c r="E36" s="257">
        <v>0</v>
      </c>
      <c r="F36" s="257">
        <v>0</v>
      </c>
      <c r="G36" s="257">
        <v>0</v>
      </c>
      <c r="H36" s="257">
        <v>0</v>
      </c>
      <c r="I36" s="257">
        <v>0</v>
      </c>
      <c r="J36" s="257">
        <v>0</v>
      </c>
      <c r="K36" s="257">
        <v>0</v>
      </c>
      <c r="L36" s="257">
        <v>0</v>
      </c>
      <c r="M36" s="257">
        <v>0</v>
      </c>
      <c r="N36" s="257">
        <v>0</v>
      </c>
      <c r="O36" s="257">
        <v>0</v>
      </c>
      <c r="P36" s="257">
        <v>0</v>
      </c>
      <c r="Q36" s="257">
        <v>0</v>
      </c>
      <c r="R36" s="257">
        <v>0</v>
      </c>
      <c r="S36" s="257">
        <v>0</v>
      </c>
      <c r="T36" s="257">
        <v>0</v>
      </c>
      <c r="U36" s="257">
        <v>0</v>
      </c>
      <c r="V36" s="257">
        <v>0</v>
      </c>
      <c r="W36" s="257">
        <v>0</v>
      </c>
      <c r="X36" s="257">
        <v>0</v>
      </c>
      <c r="Y36" s="257">
        <v>0</v>
      </c>
      <c r="Z36" s="257">
        <v>0</v>
      </c>
      <c r="AA36" s="257">
        <v>0</v>
      </c>
      <c r="AB36" s="257">
        <v>0</v>
      </c>
      <c r="AC36" s="257">
        <v>0</v>
      </c>
      <c r="AD36" s="257">
        <v>0</v>
      </c>
      <c r="AE36" s="257">
        <v>0</v>
      </c>
      <c r="AF36" s="257">
        <v>0</v>
      </c>
      <c r="AG36" s="257">
        <v>0</v>
      </c>
      <c r="AH36" s="257">
        <v>0</v>
      </c>
      <c r="AI36" s="257">
        <v>0</v>
      </c>
      <c r="AJ36" s="257">
        <v>0</v>
      </c>
      <c r="AK36" s="257">
        <v>0</v>
      </c>
      <c r="AL36" s="257">
        <v>0</v>
      </c>
      <c r="AM36" s="257">
        <v>0</v>
      </c>
      <c r="AN36" s="257">
        <v>0</v>
      </c>
      <c r="AO36" s="257">
        <v>0</v>
      </c>
      <c r="AP36" s="257">
        <v>0</v>
      </c>
      <c r="AQ36" s="257">
        <v>0</v>
      </c>
      <c r="AR36" s="257">
        <v>0</v>
      </c>
      <c r="AS36" s="257">
        <v>0</v>
      </c>
      <c r="AT36" s="257">
        <v>0</v>
      </c>
      <c r="AU36" s="257">
        <v>0</v>
      </c>
      <c r="AV36" s="257">
        <v>0</v>
      </c>
      <c r="AW36" s="257">
        <v>0</v>
      </c>
      <c r="AX36" s="257">
        <v>0</v>
      </c>
      <c r="AY36" s="257">
        <v>0</v>
      </c>
      <c r="AZ36" s="257">
        <v>0</v>
      </c>
      <c r="BA36" s="257">
        <v>0</v>
      </c>
      <c r="BB36" s="257">
        <v>0</v>
      </c>
      <c r="BC36" s="257">
        <v>0</v>
      </c>
      <c r="BD36" s="257">
        <v>0</v>
      </c>
      <c r="BE36" s="259">
        <v>0</v>
      </c>
      <c r="BF36" s="285">
        <v>0</v>
      </c>
      <c r="BG36" s="285">
        <v>0</v>
      </c>
      <c r="BH36" s="285">
        <v>0</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0</v>
      </c>
      <c r="AB37" s="257">
        <v>0</v>
      </c>
      <c r="AC37" s="257">
        <v>0</v>
      </c>
      <c r="AD37" s="257">
        <v>0</v>
      </c>
      <c r="AE37" s="257">
        <v>0</v>
      </c>
      <c r="AF37" s="257">
        <v>0</v>
      </c>
      <c r="AG37" s="257">
        <v>0</v>
      </c>
      <c r="AH37" s="257">
        <v>0</v>
      </c>
      <c r="AI37" s="257">
        <v>0</v>
      </c>
      <c r="AJ37" s="257">
        <v>0</v>
      </c>
      <c r="AK37" s="257">
        <v>0</v>
      </c>
      <c r="AL37" s="257">
        <v>0</v>
      </c>
      <c r="AM37" s="257">
        <v>0</v>
      </c>
      <c r="AN37" s="257">
        <v>0</v>
      </c>
      <c r="AO37" s="257">
        <v>0</v>
      </c>
      <c r="AP37" s="257">
        <v>0</v>
      </c>
      <c r="AQ37" s="257">
        <v>0</v>
      </c>
      <c r="AR37" s="257">
        <v>0</v>
      </c>
      <c r="AS37" s="257">
        <v>0</v>
      </c>
      <c r="AT37" s="257">
        <v>4.2423589431820805E-4</v>
      </c>
      <c r="AU37" s="257">
        <v>4.7610654135436808E-4</v>
      </c>
      <c r="AV37" s="257">
        <v>5.4208091700480002E-4</v>
      </c>
      <c r="AW37" s="257">
        <v>6.4592877105446413E-4</v>
      </c>
      <c r="AX37" s="257">
        <v>6.9946312870464015E-4</v>
      </c>
      <c r="AY37" s="257">
        <v>9.4621478720985613E-4</v>
      </c>
      <c r="AZ37" s="257">
        <v>1.6166214162858241E-3</v>
      </c>
      <c r="BA37" s="257">
        <v>5.342642270538241E-3</v>
      </c>
      <c r="BB37" s="257">
        <v>1.0801E-2</v>
      </c>
      <c r="BC37" s="257">
        <v>1.6656000000000001E-2</v>
      </c>
      <c r="BD37" s="257">
        <v>2.1350000000000001E-2</v>
      </c>
      <c r="BE37" s="259">
        <v>2.1350000000000001E-2</v>
      </c>
      <c r="BF37" s="285">
        <v>-2.732240437158473E-3</v>
      </c>
      <c r="BG37" s="285">
        <v>0.47971830671675653</v>
      </c>
      <c r="BH37" s="285">
        <v>2.4949613182637865E-5</v>
      </c>
    </row>
    <row r="38" spans="1:60" x14ac:dyDescent="0.15">
      <c r="A38" s="162" t="s">
        <v>162</v>
      </c>
      <c r="B38" s="257">
        <v>0</v>
      </c>
      <c r="C38" s="257">
        <v>0</v>
      </c>
      <c r="D38" s="257">
        <v>0</v>
      </c>
      <c r="E38" s="257">
        <v>0</v>
      </c>
      <c r="F38" s="257">
        <v>0</v>
      </c>
      <c r="G38" s="257">
        <v>0</v>
      </c>
      <c r="H38" s="257">
        <v>0</v>
      </c>
      <c r="I38" s="257">
        <v>0</v>
      </c>
      <c r="J38" s="257">
        <v>0</v>
      </c>
      <c r="K38" s="257">
        <v>0</v>
      </c>
      <c r="L38" s="257">
        <v>0</v>
      </c>
      <c r="M38" s="257">
        <v>0</v>
      </c>
      <c r="N38" s="257">
        <v>0</v>
      </c>
      <c r="O38" s="257">
        <v>0</v>
      </c>
      <c r="P38" s="257">
        <v>0</v>
      </c>
      <c r="Q38" s="257">
        <v>0</v>
      </c>
      <c r="R38" s="257">
        <v>0</v>
      </c>
      <c r="S38" s="257">
        <v>0</v>
      </c>
      <c r="T38" s="257">
        <v>0</v>
      </c>
      <c r="U38" s="257">
        <v>0</v>
      </c>
      <c r="V38" s="257">
        <v>0</v>
      </c>
      <c r="W38" s="257">
        <v>0</v>
      </c>
      <c r="X38" s="257">
        <v>0</v>
      </c>
      <c r="Y38" s="257">
        <v>0</v>
      </c>
      <c r="Z38" s="257">
        <v>2.0202020202020202E-3</v>
      </c>
      <c r="AA38" s="257">
        <v>4.0000000000000001E-3</v>
      </c>
      <c r="AB38" s="257">
        <v>5.0000000000000001E-3</v>
      </c>
      <c r="AC38" s="257">
        <v>9.0000000000000011E-3</v>
      </c>
      <c r="AD38" s="257">
        <v>1.0999999999999999E-2</v>
      </c>
      <c r="AE38" s="257">
        <v>1.0999999999999999E-2</v>
      </c>
      <c r="AF38" s="257">
        <v>1.3000000000000001E-2</v>
      </c>
      <c r="AG38" s="257">
        <v>1.4E-2</v>
      </c>
      <c r="AH38" s="257">
        <v>1.4999999999999999E-2</v>
      </c>
      <c r="AI38" s="257">
        <v>1.6E-2</v>
      </c>
      <c r="AJ38" s="257">
        <v>1.7000000000000001E-2</v>
      </c>
      <c r="AK38" s="257">
        <v>1.8000000000000002E-2</v>
      </c>
      <c r="AL38" s="257">
        <v>1.9E-2</v>
      </c>
      <c r="AM38" s="257">
        <v>2.1000000000000001E-2</v>
      </c>
      <c r="AN38" s="257">
        <v>2.4E-2</v>
      </c>
      <c r="AO38" s="257">
        <v>2.9000000000000001E-2</v>
      </c>
      <c r="AP38" s="257">
        <v>3.1E-2</v>
      </c>
      <c r="AQ38" s="257">
        <v>3.5000000000000003E-2</v>
      </c>
      <c r="AR38" s="257">
        <v>3.9E-2</v>
      </c>
      <c r="AS38" s="257">
        <v>0.193</v>
      </c>
      <c r="AT38" s="257">
        <v>0.67700000000000005</v>
      </c>
      <c r="AU38" s="257">
        <v>1.9057000000000002</v>
      </c>
      <c r="AV38" s="257">
        <v>10.7957</v>
      </c>
      <c r="AW38" s="257">
        <v>18.861700000000003</v>
      </c>
      <c r="AX38" s="257">
        <v>21.5886</v>
      </c>
      <c r="AY38" s="257">
        <v>22.306400000000004</v>
      </c>
      <c r="AZ38" s="257">
        <v>22.9422</v>
      </c>
      <c r="BA38" s="257">
        <v>22.104299999999999</v>
      </c>
      <c r="BB38" s="257">
        <v>24.377700000000001</v>
      </c>
      <c r="BC38" s="257">
        <v>22.6538</v>
      </c>
      <c r="BD38" s="257">
        <v>23.6889</v>
      </c>
      <c r="BE38" s="259">
        <v>25.953160638936541</v>
      </c>
      <c r="BF38" s="285">
        <v>9.2589793699444423E-2</v>
      </c>
      <c r="BG38" s="285">
        <v>0.42690684921127198</v>
      </c>
      <c r="BH38" s="285">
        <v>3.0328867391490835E-2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0</v>
      </c>
      <c r="W39" s="257">
        <v>0</v>
      </c>
      <c r="X39" s="257">
        <v>0</v>
      </c>
      <c r="Y39" s="257">
        <v>0</v>
      </c>
      <c r="Z39" s="257">
        <v>0</v>
      </c>
      <c r="AA39" s="257">
        <v>0</v>
      </c>
      <c r="AB39" s="257">
        <v>0</v>
      </c>
      <c r="AC39" s="257">
        <v>0</v>
      </c>
      <c r="AD39" s="257">
        <v>0</v>
      </c>
      <c r="AE39" s="257">
        <v>0</v>
      </c>
      <c r="AF39" s="257">
        <v>0</v>
      </c>
      <c r="AG39" s="257">
        <v>0</v>
      </c>
      <c r="AH39" s="257">
        <v>0</v>
      </c>
      <c r="AI39" s="257">
        <v>0</v>
      </c>
      <c r="AJ39" s="257">
        <v>0</v>
      </c>
      <c r="AK39" s="257">
        <v>0</v>
      </c>
      <c r="AL39" s="257">
        <v>0</v>
      </c>
      <c r="AM39" s="257">
        <v>0</v>
      </c>
      <c r="AN39" s="257">
        <v>0</v>
      </c>
      <c r="AO39" s="257">
        <v>0</v>
      </c>
      <c r="AP39" s="257">
        <v>0</v>
      </c>
      <c r="AQ39" s="257">
        <v>0</v>
      </c>
      <c r="AR39" s="257">
        <v>0</v>
      </c>
      <c r="AS39" s="257">
        <v>0</v>
      </c>
      <c r="AT39" s="257">
        <v>0</v>
      </c>
      <c r="AU39" s="257">
        <v>0</v>
      </c>
      <c r="AV39" s="257">
        <v>2.0000000000000001E-4</v>
      </c>
      <c r="AW39" s="257">
        <v>2.0000000000000001E-4</v>
      </c>
      <c r="AX39" s="257">
        <v>2.0000000000000001E-4</v>
      </c>
      <c r="AY39" s="257">
        <v>2.0000000000000001E-4</v>
      </c>
      <c r="AZ39" s="257">
        <v>2.0000000000000001E-4</v>
      </c>
      <c r="BA39" s="257">
        <v>3.8200000000000002E-4</v>
      </c>
      <c r="BB39" s="257">
        <v>4.4000000000000002E-4</v>
      </c>
      <c r="BC39" s="257">
        <v>1.273E-3</v>
      </c>
      <c r="BD39" s="257">
        <v>3.137E-3</v>
      </c>
      <c r="BE39" s="259">
        <v>3.137E-3</v>
      </c>
      <c r="BF39" s="285">
        <v>-2.732240437158473E-3</v>
      </c>
      <c r="BG39" s="285">
        <v>0</v>
      </c>
      <c r="BH39" s="285">
        <v>3.6658986676316154E-6</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0</v>
      </c>
      <c r="W40" s="257">
        <v>0</v>
      </c>
      <c r="X40" s="257">
        <v>0</v>
      </c>
      <c r="Y40" s="257">
        <v>0</v>
      </c>
      <c r="Z40" s="257">
        <v>0</v>
      </c>
      <c r="AA40" s="257">
        <v>0</v>
      </c>
      <c r="AB40" s="257">
        <v>0</v>
      </c>
      <c r="AC40" s="257">
        <v>0</v>
      </c>
      <c r="AD40" s="257">
        <v>0</v>
      </c>
      <c r="AE40" s="257">
        <v>0</v>
      </c>
      <c r="AF40" s="257">
        <v>0</v>
      </c>
      <c r="AG40" s="257">
        <v>0</v>
      </c>
      <c r="AH40" s="257">
        <v>0</v>
      </c>
      <c r="AI40" s="257">
        <v>0</v>
      </c>
      <c r="AJ40" s="257">
        <v>0</v>
      </c>
      <c r="AK40" s="257">
        <v>0</v>
      </c>
      <c r="AL40" s="257">
        <v>0</v>
      </c>
      <c r="AM40" s="257">
        <v>0</v>
      </c>
      <c r="AN40" s="257">
        <v>0</v>
      </c>
      <c r="AO40" s="257">
        <v>0</v>
      </c>
      <c r="AP40" s="257">
        <v>0</v>
      </c>
      <c r="AQ40" s="257">
        <v>0</v>
      </c>
      <c r="AR40" s="257">
        <v>0</v>
      </c>
      <c r="AS40" s="257">
        <v>0</v>
      </c>
      <c r="AT40" s="257">
        <v>0</v>
      </c>
      <c r="AU40" s="257">
        <v>0</v>
      </c>
      <c r="AV40" s="257">
        <v>1E-4</v>
      </c>
      <c r="AW40" s="257">
        <v>2.3E-3</v>
      </c>
      <c r="AX40" s="257">
        <v>4.48E-2</v>
      </c>
      <c r="AY40" s="257">
        <v>7.2999999999999995E-2</v>
      </c>
      <c r="AZ40" s="257">
        <v>7.3300000000000004E-2</v>
      </c>
      <c r="BA40" s="257">
        <v>6.6500000000000004E-2</v>
      </c>
      <c r="BB40" s="257">
        <v>6.6500000000000004E-2</v>
      </c>
      <c r="BC40" s="257">
        <v>0.08</v>
      </c>
      <c r="BD40" s="257">
        <v>9.11E-2</v>
      </c>
      <c r="BE40" s="259">
        <v>8.9774573186598719E-2</v>
      </c>
      <c r="BF40" s="285">
        <v>-1.7241630433483479E-2</v>
      </c>
      <c r="BG40" s="285">
        <v>0</v>
      </c>
      <c r="BH40" s="285">
        <v>1.04910579608527E-4</v>
      </c>
    </row>
    <row r="41" spans="1:60" x14ac:dyDescent="0.15">
      <c r="A41" s="162" t="s">
        <v>159</v>
      </c>
      <c r="B41" s="257">
        <v>0</v>
      </c>
      <c r="C41" s="257">
        <v>0</v>
      </c>
      <c r="D41" s="257">
        <v>0</v>
      </c>
      <c r="E41" s="257">
        <v>0</v>
      </c>
      <c r="F41" s="257">
        <v>0</v>
      </c>
      <c r="G41" s="257">
        <v>0</v>
      </c>
      <c r="H41" s="257">
        <v>0</v>
      </c>
      <c r="I41" s="257">
        <v>0</v>
      </c>
      <c r="J41" s="257">
        <v>0</v>
      </c>
      <c r="K41" s="257">
        <v>0</v>
      </c>
      <c r="L41" s="257">
        <v>0</v>
      </c>
      <c r="M41" s="257">
        <v>0</v>
      </c>
      <c r="N41" s="257">
        <v>0</v>
      </c>
      <c r="O41" s="257">
        <v>0</v>
      </c>
      <c r="P41" s="257">
        <v>0</v>
      </c>
      <c r="Q41" s="257">
        <v>0</v>
      </c>
      <c r="R41" s="257">
        <v>0</v>
      </c>
      <c r="S41" s="257">
        <v>0</v>
      </c>
      <c r="T41" s="257">
        <v>0</v>
      </c>
      <c r="U41" s="257">
        <v>0</v>
      </c>
      <c r="V41" s="257">
        <v>0</v>
      </c>
      <c r="W41" s="257">
        <v>0</v>
      </c>
      <c r="X41" s="257">
        <v>0</v>
      </c>
      <c r="Y41" s="257">
        <v>0</v>
      </c>
      <c r="Z41" s="257">
        <v>0</v>
      </c>
      <c r="AA41" s="257">
        <v>0</v>
      </c>
      <c r="AB41" s="257">
        <v>0</v>
      </c>
      <c r="AC41" s="257">
        <v>0</v>
      </c>
      <c r="AD41" s="257">
        <v>0</v>
      </c>
      <c r="AE41" s="257">
        <v>0</v>
      </c>
      <c r="AF41" s="257">
        <v>0</v>
      </c>
      <c r="AG41" s="257">
        <v>0</v>
      </c>
      <c r="AH41" s="257">
        <v>0</v>
      </c>
      <c r="AI41" s="257">
        <v>0</v>
      </c>
      <c r="AJ41" s="257">
        <v>0</v>
      </c>
      <c r="AK41" s="257">
        <v>4.0000000000000003E-5</v>
      </c>
      <c r="AL41" s="257">
        <v>4.6E-5</v>
      </c>
      <c r="AM41" s="257">
        <v>5.8999999999999998E-5</v>
      </c>
      <c r="AN41" s="257">
        <v>1.3990000000000001E-3</v>
      </c>
      <c r="AO41" s="257">
        <v>9.1990000000000006E-3</v>
      </c>
      <c r="AP41" s="257">
        <v>1.7698000000000002E-2</v>
      </c>
      <c r="AQ41" s="257">
        <v>2.1114000000000001E-2</v>
      </c>
      <c r="AR41" s="257">
        <v>2.0900999999999999E-2</v>
      </c>
      <c r="AS41" s="257">
        <v>2.0031E-2</v>
      </c>
      <c r="AT41" s="257">
        <v>2.0316000000000001E-2</v>
      </c>
      <c r="AU41" s="257">
        <v>2.1148E-2</v>
      </c>
      <c r="AV41" s="257">
        <v>2.5744E-2</v>
      </c>
      <c r="AW41" s="257">
        <v>3.8276999999999999E-2</v>
      </c>
      <c r="AX41" s="257">
        <v>7.3737999999999998E-2</v>
      </c>
      <c r="AY41" s="257">
        <v>9.4741000000000006E-2</v>
      </c>
      <c r="AZ41" s="257">
        <v>0.10372100000000001</v>
      </c>
      <c r="BA41" s="257">
        <v>0.100288</v>
      </c>
      <c r="BB41" s="257">
        <v>0.10846299999999999</v>
      </c>
      <c r="BC41" s="257">
        <v>0.119725</v>
      </c>
      <c r="BD41" s="257">
        <v>0.130385</v>
      </c>
      <c r="BE41" s="259">
        <v>0.20646935289472343</v>
      </c>
      <c r="BF41" s="285">
        <v>0.57920948713203591</v>
      </c>
      <c r="BG41" s="285">
        <v>0.20431180297090257</v>
      </c>
      <c r="BH41" s="285">
        <v>2.4128011657109609E-4</v>
      </c>
    </row>
    <row r="42" spans="1:60" x14ac:dyDescent="0.15">
      <c r="A42" s="162" t="s">
        <v>158</v>
      </c>
      <c r="B42" s="257">
        <v>0</v>
      </c>
      <c r="C42" s="257">
        <v>0</v>
      </c>
      <c r="D42" s="257">
        <v>0</v>
      </c>
      <c r="E42" s="257">
        <v>0</v>
      </c>
      <c r="F42" s="257">
        <v>0</v>
      </c>
      <c r="G42" s="257">
        <v>0</v>
      </c>
      <c r="H42" s="257">
        <v>0</v>
      </c>
      <c r="I42" s="257">
        <v>0</v>
      </c>
      <c r="J42" s="257">
        <v>0</v>
      </c>
      <c r="K42" s="257">
        <v>0</v>
      </c>
      <c r="L42" s="257">
        <v>0</v>
      </c>
      <c r="M42" s="257">
        <v>0</v>
      </c>
      <c r="N42" s="257">
        <v>0</v>
      </c>
      <c r="O42" s="257">
        <v>0</v>
      </c>
      <c r="P42" s="257">
        <v>0</v>
      </c>
      <c r="Q42" s="257">
        <v>0</v>
      </c>
      <c r="R42" s="257">
        <v>0</v>
      </c>
      <c r="S42" s="257">
        <v>0</v>
      </c>
      <c r="T42" s="257">
        <v>0</v>
      </c>
      <c r="U42" s="257">
        <v>0</v>
      </c>
      <c r="V42" s="257">
        <v>0</v>
      </c>
      <c r="W42" s="257">
        <v>0</v>
      </c>
      <c r="X42" s="257">
        <v>0</v>
      </c>
      <c r="Y42" s="257">
        <v>0</v>
      </c>
      <c r="Z42" s="257">
        <v>0</v>
      </c>
      <c r="AA42" s="257">
        <v>0</v>
      </c>
      <c r="AB42" s="257">
        <v>0</v>
      </c>
      <c r="AC42" s="257">
        <v>1E-3</v>
      </c>
      <c r="AD42" s="257">
        <v>1E-3</v>
      </c>
      <c r="AE42" s="257">
        <v>1.0000000000000001E-5</v>
      </c>
      <c r="AF42" s="257">
        <v>1E-3</v>
      </c>
      <c r="AG42" s="257">
        <v>2E-3</v>
      </c>
      <c r="AH42" s="257">
        <v>2E-3</v>
      </c>
      <c r="AI42" s="257">
        <v>3.5000000000000001E-3</v>
      </c>
      <c r="AJ42" s="257">
        <v>5.2700000000000004E-3</v>
      </c>
      <c r="AK42" s="257">
        <v>7.7099999999999998E-3</v>
      </c>
      <c r="AL42" s="257">
        <v>1.306E-2</v>
      </c>
      <c r="AM42" s="257">
        <v>1.704E-2</v>
      </c>
      <c r="AN42" s="257">
        <v>3.074E-2</v>
      </c>
      <c r="AO42" s="257">
        <v>3.3140000000000003E-2</v>
      </c>
      <c r="AP42" s="257">
        <v>3.4199E-2</v>
      </c>
      <c r="AQ42" s="257">
        <v>3.5222999999999997E-2</v>
      </c>
      <c r="AR42" s="257">
        <v>3.5712000000000001E-2</v>
      </c>
      <c r="AS42" s="257">
        <v>3.8889000000000007E-2</v>
      </c>
      <c r="AT42" s="257">
        <v>4.4443999999999997E-2</v>
      </c>
      <c r="AU42" s="257">
        <v>5.9443999999999997E-2</v>
      </c>
      <c r="AV42" s="257">
        <v>0.10034400000000002</v>
      </c>
      <c r="AW42" s="257">
        <v>0.25375300000000001</v>
      </c>
      <c r="AX42" s="257">
        <v>0.51590000000000003</v>
      </c>
      <c r="AY42" s="257">
        <v>0.78476199999999996</v>
      </c>
      <c r="AZ42" s="257">
        <v>1.1215090000000001</v>
      </c>
      <c r="BA42" s="257">
        <v>1.5594239999999999</v>
      </c>
      <c r="BB42" s="257">
        <v>2.2043460000000001</v>
      </c>
      <c r="BC42" s="257">
        <v>3.7093640000000003</v>
      </c>
      <c r="BD42" s="257">
        <v>5.336055</v>
      </c>
      <c r="BE42" s="259">
        <v>8.0560830359820095</v>
      </c>
      <c r="BF42" s="285">
        <v>0.50562014074929751</v>
      </c>
      <c r="BG42" s="285">
        <v>0.61413820090413918</v>
      </c>
      <c r="BH42" s="285">
        <v>9.4143398367663705E-3</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0</v>
      </c>
      <c r="AJ43" s="257">
        <v>0</v>
      </c>
      <c r="AK43" s="257">
        <v>0</v>
      </c>
      <c r="AL43" s="257">
        <v>0</v>
      </c>
      <c r="AM43" s="257">
        <v>0</v>
      </c>
      <c r="AN43" s="257">
        <v>0</v>
      </c>
      <c r="AO43" s="257">
        <v>0</v>
      </c>
      <c r="AP43" s="257">
        <v>0</v>
      </c>
      <c r="AQ43" s="257">
        <v>0</v>
      </c>
      <c r="AR43" s="257">
        <v>0</v>
      </c>
      <c r="AS43" s="257">
        <v>0</v>
      </c>
      <c r="AT43" s="257">
        <v>0</v>
      </c>
      <c r="AU43" s="257">
        <v>2.5999999999999998E-5</v>
      </c>
      <c r="AV43" s="257">
        <v>1.173E-3</v>
      </c>
      <c r="AW43" s="257">
        <v>2.836E-3</v>
      </c>
      <c r="AX43" s="257">
        <v>9.051E-3</v>
      </c>
      <c r="AY43" s="257">
        <v>1.4382000000000001E-2</v>
      </c>
      <c r="AZ43" s="257">
        <v>2.2600000000000002E-2</v>
      </c>
      <c r="BA43" s="257">
        <v>2.3699999999999999E-2</v>
      </c>
      <c r="BB43" s="257">
        <v>2.3751000000000001E-2</v>
      </c>
      <c r="BC43" s="257">
        <v>2.2787999999999999E-2</v>
      </c>
      <c r="BD43" s="257">
        <v>2.3227000000000001E-2</v>
      </c>
      <c r="BE43" s="259">
        <v>2.3536999999999999E-2</v>
      </c>
      <c r="BF43" s="285">
        <v>1.0577829975054742E-2</v>
      </c>
      <c r="BG43" s="285">
        <v>0</v>
      </c>
      <c r="BH43" s="285">
        <v>2.7505341708653274E-5</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0</v>
      </c>
      <c r="W44" s="257">
        <v>0</v>
      </c>
      <c r="X44" s="257">
        <v>0</v>
      </c>
      <c r="Y44" s="257">
        <v>0</v>
      </c>
      <c r="Z44" s="257">
        <v>0</v>
      </c>
      <c r="AA44" s="257">
        <v>0</v>
      </c>
      <c r="AB44" s="257">
        <v>0</v>
      </c>
      <c r="AC44" s="257">
        <v>0</v>
      </c>
      <c r="AD44" s="257">
        <v>0</v>
      </c>
      <c r="AE44" s="257">
        <v>0</v>
      </c>
      <c r="AF44" s="257">
        <v>0</v>
      </c>
      <c r="AG44" s="257">
        <v>0</v>
      </c>
      <c r="AH44" s="257">
        <v>0</v>
      </c>
      <c r="AI44" s="257">
        <v>0</v>
      </c>
      <c r="AJ44" s="257">
        <v>0</v>
      </c>
      <c r="AK44" s="257">
        <v>5.3E-3</v>
      </c>
      <c r="AL44" s="257">
        <v>5.3E-3</v>
      </c>
      <c r="AM44" s="257">
        <v>5.3E-3</v>
      </c>
      <c r="AN44" s="257">
        <v>6.2000000000000006E-3</v>
      </c>
      <c r="AO44" s="257">
        <v>6.2000000000000006E-3</v>
      </c>
      <c r="AP44" s="257">
        <v>6.2000000000000006E-3</v>
      </c>
      <c r="AQ44" s="257">
        <v>7.0999999999999995E-3</v>
      </c>
      <c r="AR44" s="257">
        <v>7.0999999999999995E-3</v>
      </c>
      <c r="AS44" s="257">
        <v>7.4000000000000003E-3</v>
      </c>
      <c r="AT44" s="257">
        <v>7.7000000000000002E-3</v>
      </c>
      <c r="AU44" s="257">
        <v>8.0999999999999996E-3</v>
      </c>
      <c r="AV44" s="257">
        <v>8.5000000000000006E-3</v>
      </c>
      <c r="AW44" s="257">
        <v>8.8999999999999999E-3</v>
      </c>
      <c r="AX44" s="257">
        <v>9.8000000000000014E-3</v>
      </c>
      <c r="AY44" s="257">
        <v>1.1599999999999999E-2</v>
      </c>
      <c r="AZ44" s="257">
        <v>1.34E-2</v>
      </c>
      <c r="BA44" s="257">
        <v>2.3800000000000002E-2</v>
      </c>
      <c r="BB44" s="257">
        <v>3.9960999999999997E-2</v>
      </c>
      <c r="BC44" s="257">
        <v>6.0876E-2</v>
      </c>
      <c r="BD44" s="257">
        <v>0.10679999898147582</v>
      </c>
      <c r="BE44" s="259">
        <v>0.13501299726950647</v>
      </c>
      <c r="BF44" s="285">
        <v>0.26071264590721954</v>
      </c>
      <c r="BG44" s="285">
        <v>0.30079258416237109</v>
      </c>
      <c r="BH44" s="285">
        <v>1.5777620873549082E-4</v>
      </c>
    </row>
    <row r="45" spans="1:60" x14ac:dyDescent="0.15">
      <c r="A45" s="162" t="s">
        <v>155</v>
      </c>
      <c r="B45" s="257">
        <v>0</v>
      </c>
      <c r="C45" s="257">
        <v>0</v>
      </c>
      <c r="D45" s="257">
        <v>0</v>
      </c>
      <c r="E45" s="257">
        <v>0</v>
      </c>
      <c r="F45" s="257">
        <v>0</v>
      </c>
      <c r="G45" s="257">
        <v>0</v>
      </c>
      <c r="H45" s="257">
        <v>0</v>
      </c>
      <c r="I45" s="257">
        <v>0</v>
      </c>
      <c r="J45" s="257">
        <v>0</v>
      </c>
      <c r="K45" s="257">
        <v>0</v>
      </c>
      <c r="L45" s="257">
        <v>0</v>
      </c>
      <c r="M45" s="257">
        <v>0</v>
      </c>
      <c r="N45" s="257">
        <v>0</v>
      </c>
      <c r="O45" s="257">
        <v>0</v>
      </c>
      <c r="P45" s="257">
        <v>0</v>
      </c>
      <c r="Q45" s="257">
        <v>0</v>
      </c>
      <c r="R45" s="257">
        <v>0</v>
      </c>
      <c r="S45" s="257">
        <v>0</v>
      </c>
      <c r="T45" s="257">
        <v>0</v>
      </c>
      <c r="U45" s="257">
        <v>0</v>
      </c>
      <c r="V45" s="257">
        <v>0</v>
      </c>
      <c r="W45" s="257">
        <v>0</v>
      </c>
      <c r="X45" s="257">
        <v>0</v>
      </c>
      <c r="Y45" s="257">
        <v>0</v>
      </c>
      <c r="Z45" s="257">
        <v>0</v>
      </c>
      <c r="AA45" s="257">
        <v>0</v>
      </c>
      <c r="AB45" s="257">
        <v>0</v>
      </c>
      <c r="AC45" s="257">
        <v>0</v>
      </c>
      <c r="AD45" s="257">
        <v>0</v>
      </c>
      <c r="AE45" s="257">
        <v>0</v>
      </c>
      <c r="AF45" s="257">
        <v>0</v>
      </c>
      <c r="AG45" s="257">
        <v>0</v>
      </c>
      <c r="AH45" s="257">
        <v>0</v>
      </c>
      <c r="AI45" s="257">
        <v>0</v>
      </c>
      <c r="AJ45" s="257">
        <v>0</v>
      </c>
      <c r="AK45" s="257">
        <v>0</v>
      </c>
      <c r="AL45" s="257">
        <v>0</v>
      </c>
      <c r="AM45" s="257">
        <v>0</v>
      </c>
      <c r="AN45" s="257">
        <v>0</v>
      </c>
      <c r="AO45" s="257">
        <v>0</v>
      </c>
      <c r="AP45" s="257">
        <v>0</v>
      </c>
      <c r="AQ45" s="257">
        <v>0</v>
      </c>
      <c r="AR45" s="257">
        <v>0</v>
      </c>
      <c r="AS45" s="257">
        <v>0</v>
      </c>
      <c r="AT45" s="257">
        <v>0</v>
      </c>
      <c r="AU45" s="257">
        <v>0</v>
      </c>
      <c r="AV45" s="257">
        <v>2.0000000000000001E-4</v>
      </c>
      <c r="AW45" s="257">
        <v>1.1000000000000001E-3</v>
      </c>
      <c r="AX45" s="257">
        <v>1.5E-3</v>
      </c>
      <c r="AY45" s="257">
        <v>7.0000000000000001E-3</v>
      </c>
      <c r="AZ45" s="257">
        <v>5.7000000000000002E-2</v>
      </c>
      <c r="BA45" s="257">
        <v>0.124</v>
      </c>
      <c r="BB45" s="257">
        <v>0.16500000000000001</v>
      </c>
      <c r="BC45" s="257">
        <v>0.3</v>
      </c>
      <c r="BD45" s="257">
        <v>0.710673</v>
      </c>
      <c r="BE45" s="259">
        <v>1.99</v>
      </c>
      <c r="BF45" s="285">
        <v>1.7925119450577895</v>
      </c>
      <c r="BG45" s="285">
        <v>0</v>
      </c>
      <c r="BH45" s="285">
        <v>2.3255142966486816E-3</v>
      </c>
    </row>
    <row r="46" spans="1:60" x14ac:dyDescent="0.15">
      <c r="A46" s="162" t="s">
        <v>154</v>
      </c>
      <c r="B46" s="257">
        <v>0</v>
      </c>
      <c r="C46" s="257">
        <v>0</v>
      </c>
      <c r="D46" s="257">
        <v>0</v>
      </c>
      <c r="E46" s="257">
        <v>0</v>
      </c>
      <c r="F46" s="257">
        <v>0</v>
      </c>
      <c r="G46" s="257">
        <v>0</v>
      </c>
      <c r="H46" s="257">
        <v>0</v>
      </c>
      <c r="I46" s="257">
        <v>0</v>
      </c>
      <c r="J46" s="257">
        <v>0</v>
      </c>
      <c r="K46" s="257">
        <v>0</v>
      </c>
      <c r="L46" s="257">
        <v>0</v>
      </c>
      <c r="M46" s="257">
        <v>0</v>
      </c>
      <c r="N46" s="257">
        <v>0</v>
      </c>
      <c r="O46" s="257">
        <v>0</v>
      </c>
      <c r="P46" s="257">
        <v>0</v>
      </c>
      <c r="Q46" s="257">
        <v>0</v>
      </c>
      <c r="R46" s="257">
        <v>0</v>
      </c>
      <c r="S46" s="257">
        <v>0</v>
      </c>
      <c r="T46" s="257">
        <v>0</v>
      </c>
      <c r="U46" s="257">
        <v>0</v>
      </c>
      <c r="V46" s="257">
        <v>0</v>
      </c>
      <c r="W46" s="257">
        <v>0</v>
      </c>
      <c r="X46" s="257">
        <v>0</v>
      </c>
      <c r="Y46" s="257">
        <v>0</v>
      </c>
      <c r="Z46" s="257">
        <v>1.0101010101010101E-3</v>
      </c>
      <c r="AA46" s="257">
        <v>0</v>
      </c>
      <c r="AB46" s="257">
        <v>0</v>
      </c>
      <c r="AC46" s="257">
        <v>0</v>
      </c>
      <c r="AD46" s="257">
        <v>0</v>
      </c>
      <c r="AE46" s="257">
        <v>0</v>
      </c>
      <c r="AF46" s="257">
        <v>0</v>
      </c>
      <c r="AG46" s="257">
        <v>1E-3</v>
      </c>
      <c r="AH46" s="257">
        <v>1E-3</v>
      </c>
      <c r="AI46" s="257">
        <v>8.0000000000000004E-4</v>
      </c>
      <c r="AJ46" s="257">
        <v>1.1000000000000001E-3</v>
      </c>
      <c r="AK46" s="257">
        <v>1.4E-3</v>
      </c>
      <c r="AL46" s="257">
        <v>1.6000000000000001E-3</v>
      </c>
      <c r="AM46" s="257">
        <v>1.8000000000000002E-3</v>
      </c>
      <c r="AN46" s="257">
        <v>2.6000000000000003E-3</v>
      </c>
      <c r="AO46" s="257">
        <v>2.8999999999999998E-3</v>
      </c>
      <c r="AP46" s="257">
        <v>3.8E-3</v>
      </c>
      <c r="AQ46" s="257">
        <v>5.0000000000000001E-3</v>
      </c>
      <c r="AR46" s="257">
        <v>2.4E-2</v>
      </c>
      <c r="AS46" s="257">
        <v>4.1000000000000002E-2</v>
      </c>
      <c r="AT46" s="257">
        <v>0.16</v>
      </c>
      <c r="AU46" s="257">
        <v>0.215</v>
      </c>
      <c r="AV46" s="257">
        <v>0.28200000000000003</v>
      </c>
      <c r="AW46" s="257">
        <v>0.39300000000000002</v>
      </c>
      <c r="AX46" s="257">
        <v>0.47913988499999999</v>
      </c>
      <c r="AY46" s="257">
        <v>0.62731661500000002</v>
      </c>
      <c r="AZ46" s="257">
        <v>0.79615491599999999</v>
      </c>
      <c r="BA46" s="257">
        <v>0.82200000000000006</v>
      </c>
      <c r="BB46" s="257">
        <v>0.99199999999999999</v>
      </c>
      <c r="BC46" s="257">
        <v>1.0050000000000001</v>
      </c>
      <c r="BD46" s="257">
        <v>1.343</v>
      </c>
      <c r="BE46" s="259">
        <v>1.6950000000000001</v>
      </c>
      <c r="BF46" s="285">
        <v>0.25865141657410007</v>
      </c>
      <c r="BG46" s="285">
        <v>0.23707378271724888</v>
      </c>
      <c r="BH46" s="285">
        <v>1.9807772526731233E-3</v>
      </c>
    </row>
    <row r="47" spans="1:60" x14ac:dyDescent="0.15">
      <c r="A47" s="162" t="s">
        <v>153</v>
      </c>
      <c r="B47" s="257">
        <v>0</v>
      </c>
      <c r="C47" s="257">
        <v>0</v>
      </c>
      <c r="D47" s="257">
        <v>0</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57">
        <v>0</v>
      </c>
      <c r="W47" s="257">
        <v>0</v>
      </c>
      <c r="X47" s="257">
        <v>0</v>
      </c>
      <c r="Y47" s="257">
        <v>0</v>
      </c>
      <c r="Z47" s="257">
        <v>0</v>
      </c>
      <c r="AA47" s="257">
        <v>0</v>
      </c>
      <c r="AB47" s="257">
        <v>0</v>
      </c>
      <c r="AC47" s="257">
        <v>0</v>
      </c>
      <c r="AD47" s="257">
        <v>0</v>
      </c>
      <c r="AE47" s="257">
        <v>0</v>
      </c>
      <c r="AF47" s="257">
        <v>0</v>
      </c>
      <c r="AG47" s="257">
        <v>0</v>
      </c>
      <c r="AH47" s="257">
        <v>0</v>
      </c>
      <c r="AI47" s="257">
        <v>0</v>
      </c>
      <c r="AJ47" s="257">
        <v>0</v>
      </c>
      <c r="AK47" s="257">
        <v>0</v>
      </c>
      <c r="AL47" s="257">
        <v>0</v>
      </c>
      <c r="AM47" s="257">
        <v>0</v>
      </c>
      <c r="AN47" s="257">
        <v>0</v>
      </c>
      <c r="AO47" s="257">
        <v>0</v>
      </c>
      <c r="AP47" s="257">
        <v>0</v>
      </c>
      <c r="AQ47" s="257">
        <v>0</v>
      </c>
      <c r="AR47" s="257">
        <v>0</v>
      </c>
      <c r="AS47" s="257">
        <v>0</v>
      </c>
      <c r="AT47" s="257">
        <v>1.0101010101010101E-3</v>
      </c>
      <c r="AU47" s="257">
        <v>2.0202020202020202E-3</v>
      </c>
      <c r="AV47" s="257">
        <v>1E-3</v>
      </c>
      <c r="AW47" s="257">
        <v>8.0000000000000002E-3</v>
      </c>
      <c r="AX47" s="257">
        <v>0.42</v>
      </c>
      <c r="AY47" s="257">
        <v>1.2952999999999999</v>
      </c>
      <c r="AZ47" s="257">
        <v>1.982</v>
      </c>
      <c r="BA47" s="257">
        <v>1.82</v>
      </c>
      <c r="BB47" s="257">
        <v>1.8560000000000001</v>
      </c>
      <c r="BC47" s="257">
        <v>1.7710000000000001</v>
      </c>
      <c r="BD47" s="257">
        <v>1.778</v>
      </c>
      <c r="BE47" s="259">
        <v>1.7030000000000001</v>
      </c>
      <c r="BF47" s="285">
        <v>-4.4799215671811443E-2</v>
      </c>
      <c r="BG47" s="285">
        <v>1.1113328024886648</v>
      </c>
      <c r="BH47" s="285">
        <v>1.9901260538656811E-3</v>
      </c>
    </row>
    <row r="48" spans="1:60" x14ac:dyDescent="0.15">
      <c r="A48" s="162" t="s">
        <v>152</v>
      </c>
      <c r="B48" s="257">
        <v>0</v>
      </c>
      <c r="C48" s="257">
        <v>0</v>
      </c>
      <c r="D48" s="257">
        <v>0</v>
      </c>
      <c r="E48" s="257">
        <v>0</v>
      </c>
      <c r="F48" s="257">
        <v>0</v>
      </c>
      <c r="G48" s="257">
        <v>0</v>
      </c>
      <c r="H48" s="257">
        <v>0</v>
      </c>
      <c r="I48" s="257">
        <v>0</v>
      </c>
      <c r="J48" s="257">
        <v>0</v>
      </c>
      <c r="K48" s="257">
        <v>0</v>
      </c>
      <c r="L48" s="257">
        <v>0</v>
      </c>
      <c r="M48" s="257">
        <v>0</v>
      </c>
      <c r="N48" s="257">
        <v>0</v>
      </c>
      <c r="O48" s="257">
        <v>0</v>
      </c>
      <c r="P48" s="257">
        <v>0</v>
      </c>
      <c r="Q48" s="257">
        <v>0</v>
      </c>
      <c r="R48" s="257">
        <v>0</v>
      </c>
      <c r="S48" s="257">
        <v>0</v>
      </c>
      <c r="T48" s="257">
        <v>0</v>
      </c>
      <c r="U48" s="257">
        <v>0</v>
      </c>
      <c r="V48" s="257">
        <v>0</v>
      </c>
      <c r="W48" s="257">
        <v>0</v>
      </c>
      <c r="X48" s="257">
        <v>0</v>
      </c>
      <c r="Y48" s="257">
        <v>0</v>
      </c>
      <c r="Z48" s="257">
        <v>0</v>
      </c>
      <c r="AA48" s="257">
        <v>0</v>
      </c>
      <c r="AB48" s="257">
        <v>0</v>
      </c>
      <c r="AC48" s="257">
        <v>0</v>
      </c>
      <c r="AD48" s="257">
        <v>0</v>
      </c>
      <c r="AE48" s="257">
        <v>0</v>
      </c>
      <c r="AF48" s="257">
        <v>0</v>
      </c>
      <c r="AG48" s="257">
        <v>0</v>
      </c>
      <c r="AH48" s="257">
        <v>0</v>
      </c>
      <c r="AI48" s="257">
        <v>0</v>
      </c>
      <c r="AJ48" s="257">
        <v>0</v>
      </c>
      <c r="AK48" s="257">
        <v>0</v>
      </c>
      <c r="AL48" s="257">
        <v>0</v>
      </c>
      <c r="AM48" s="257">
        <v>0</v>
      </c>
      <c r="AN48" s="257">
        <v>0</v>
      </c>
      <c r="AO48" s="257">
        <v>0</v>
      </c>
      <c r="AP48" s="257">
        <v>0</v>
      </c>
      <c r="AQ48" s="257">
        <v>0</v>
      </c>
      <c r="AR48" s="257">
        <v>0</v>
      </c>
      <c r="AS48" s="257">
        <v>0</v>
      </c>
      <c r="AT48" s="257">
        <v>0</v>
      </c>
      <c r="AU48" s="257">
        <v>1.7000000000000001E-2</v>
      </c>
      <c r="AV48" s="257">
        <v>0.39700000000000002</v>
      </c>
      <c r="AW48" s="257">
        <v>0.42399999999999999</v>
      </c>
      <c r="AX48" s="257">
        <v>0.58799999999999997</v>
      </c>
      <c r="AY48" s="257">
        <v>0.59699999999999998</v>
      </c>
      <c r="AZ48" s="257">
        <v>0.50600000000000001</v>
      </c>
      <c r="BA48" s="257">
        <v>0.53300000000000003</v>
      </c>
      <c r="BB48" s="257">
        <v>0.50600000000000001</v>
      </c>
      <c r="BC48" s="257">
        <v>0.58499999999999996</v>
      </c>
      <c r="BD48" s="257">
        <v>0.58899999999999997</v>
      </c>
      <c r="BE48" s="259">
        <v>0.6559999982342124</v>
      </c>
      <c r="BF48" s="285">
        <v>0.11070908066597784</v>
      </c>
      <c r="BG48" s="285">
        <v>0</v>
      </c>
      <c r="BH48" s="285">
        <v>7.6660169572621655E-4</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0</v>
      </c>
      <c r="AB49" s="257">
        <v>0</v>
      </c>
      <c r="AC49" s="257">
        <v>0</v>
      </c>
      <c r="AD49" s="257">
        <v>0</v>
      </c>
      <c r="AE49" s="257">
        <v>0</v>
      </c>
      <c r="AF49" s="257">
        <v>0</v>
      </c>
      <c r="AG49" s="257">
        <v>0</v>
      </c>
      <c r="AH49" s="257">
        <v>0</v>
      </c>
      <c r="AI49" s="257">
        <v>0</v>
      </c>
      <c r="AJ49" s="257">
        <v>0</v>
      </c>
      <c r="AK49" s="257">
        <v>0</v>
      </c>
      <c r="AL49" s="257">
        <v>0</v>
      </c>
      <c r="AM49" s="257">
        <v>0</v>
      </c>
      <c r="AN49" s="257">
        <v>0</v>
      </c>
      <c r="AO49" s="257">
        <v>0</v>
      </c>
      <c r="AP49" s="257">
        <v>0</v>
      </c>
      <c r="AQ49" s="257">
        <v>0</v>
      </c>
      <c r="AR49" s="257">
        <v>0</v>
      </c>
      <c r="AS49" s="257">
        <v>1E-3</v>
      </c>
      <c r="AT49" s="257">
        <v>4.0000000000000001E-3</v>
      </c>
      <c r="AU49" s="257">
        <v>1.3000000000000001E-2</v>
      </c>
      <c r="AV49" s="257">
        <v>6.6000000000000003E-2</v>
      </c>
      <c r="AW49" s="257">
        <v>0.16300000000000001</v>
      </c>
      <c r="AX49" s="257">
        <v>0.215</v>
      </c>
      <c r="AY49" s="257">
        <v>0.25700000000000001</v>
      </c>
      <c r="AZ49" s="257">
        <v>0.27400000000000002</v>
      </c>
      <c r="BA49" s="257">
        <v>0.26700000000000002</v>
      </c>
      <c r="BB49" s="257">
        <v>0.28386700000000004</v>
      </c>
      <c r="BC49" s="257">
        <v>0.25496099999999999</v>
      </c>
      <c r="BD49" s="257">
        <v>0.303039</v>
      </c>
      <c r="BE49" s="259">
        <v>0.28787099999999999</v>
      </c>
      <c r="BF49" s="285">
        <v>-5.2648447186287139E-2</v>
      </c>
      <c r="BG49" s="285">
        <v>0.54150115081300365</v>
      </c>
      <c r="BH49" s="285">
        <v>3.3640609351284051E-4</v>
      </c>
    </row>
    <row r="50" spans="1:60" x14ac:dyDescent="0.15">
      <c r="A50" s="162" t="s">
        <v>150</v>
      </c>
      <c r="B50" s="257">
        <v>0</v>
      </c>
      <c r="C50" s="257">
        <v>0</v>
      </c>
      <c r="D50" s="257">
        <v>0</v>
      </c>
      <c r="E50" s="257">
        <v>0</v>
      </c>
      <c r="F50" s="257">
        <v>0</v>
      </c>
      <c r="G50" s="257">
        <v>0</v>
      </c>
      <c r="H50" s="257">
        <v>0</v>
      </c>
      <c r="I50" s="257">
        <v>0</v>
      </c>
      <c r="J50" s="257">
        <v>0</v>
      </c>
      <c r="K50" s="257">
        <v>0</v>
      </c>
      <c r="L50" s="257">
        <v>0</v>
      </c>
      <c r="M50" s="257">
        <v>0</v>
      </c>
      <c r="N50" s="257">
        <v>0</v>
      </c>
      <c r="O50" s="257">
        <v>0</v>
      </c>
      <c r="P50" s="257">
        <v>0</v>
      </c>
      <c r="Q50" s="257">
        <v>0</v>
      </c>
      <c r="R50" s="257">
        <v>0</v>
      </c>
      <c r="S50" s="257">
        <v>0</v>
      </c>
      <c r="T50" s="257">
        <v>0</v>
      </c>
      <c r="U50" s="257">
        <v>0</v>
      </c>
      <c r="V50" s="257">
        <v>0</v>
      </c>
      <c r="W50" s="257">
        <v>0</v>
      </c>
      <c r="X50" s="257">
        <v>0</v>
      </c>
      <c r="Y50" s="257">
        <v>0</v>
      </c>
      <c r="Z50" s="257">
        <v>6.0606060606060615E-3</v>
      </c>
      <c r="AA50" s="257">
        <v>6.0000000000000001E-3</v>
      </c>
      <c r="AB50" s="257">
        <v>7.0000000000000001E-3</v>
      </c>
      <c r="AC50" s="257">
        <v>8.0000000000000002E-3</v>
      </c>
      <c r="AD50" s="257">
        <v>9.0000000000000011E-3</v>
      </c>
      <c r="AE50" s="257">
        <v>0.01</v>
      </c>
      <c r="AF50" s="257">
        <v>1.4999999999999999E-2</v>
      </c>
      <c r="AG50" s="257">
        <v>1.2E-2</v>
      </c>
      <c r="AH50" s="257">
        <v>1.3000000000000001E-2</v>
      </c>
      <c r="AI50" s="257">
        <v>1.4999999999999999E-2</v>
      </c>
      <c r="AJ50" s="257">
        <v>1.7000000000000001E-2</v>
      </c>
      <c r="AK50" s="257">
        <v>1.8000000000000002E-2</v>
      </c>
      <c r="AL50" s="257">
        <v>2.4E-2</v>
      </c>
      <c r="AM50" s="257">
        <v>0.03</v>
      </c>
      <c r="AN50" s="257">
        <v>4.1000000000000002E-2</v>
      </c>
      <c r="AO50" s="257">
        <v>5.6000000000000001E-2</v>
      </c>
      <c r="AP50" s="257">
        <v>4.1000000000000002E-2</v>
      </c>
      <c r="AQ50" s="257">
        <v>0.11900000000000001</v>
      </c>
      <c r="AR50" s="257">
        <v>0.50800000000000001</v>
      </c>
      <c r="AS50" s="257">
        <v>2.5779999999999998</v>
      </c>
      <c r="AT50" s="257">
        <v>6.0669346733668359</v>
      </c>
      <c r="AU50" s="257">
        <v>7.0644286432160808</v>
      </c>
      <c r="AV50" s="257">
        <v>8.6795362836023635</v>
      </c>
      <c r="AW50" s="257">
        <v>11.965909453643496</v>
      </c>
      <c r="AX50" s="257">
        <v>13.110889131299995</v>
      </c>
      <c r="AY50" s="257">
        <v>13.673026814443604</v>
      </c>
      <c r="AZ50" s="257">
        <v>13.858429692216527</v>
      </c>
      <c r="BA50" s="257">
        <v>13.641700675799999</v>
      </c>
      <c r="BB50" s="257">
        <v>14.320671169999999</v>
      </c>
      <c r="BC50" s="257">
        <v>12.744</v>
      </c>
      <c r="BD50" s="257">
        <v>15.10828678</v>
      </c>
      <c r="BE50" s="259">
        <v>20.805360997327838</v>
      </c>
      <c r="BF50" s="285">
        <v>0.37332022159968958</v>
      </c>
      <c r="BG50" s="285">
        <v>9.5530795459845441E-2</v>
      </c>
      <c r="BH50" s="285">
        <v>2.431314796292601E-2</v>
      </c>
    </row>
    <row r="51" spans="1:60" x14ac:dyDescent="0.15">
      <c r="A51" s="162" t="s">
        <v>149</v>
      </c>
      <c r="B51" s="257">
        <v>0</v>
      </c>
      <c r="C51" s="257">
        <v>0</v>
      </c>
      <c r="D51" s="257">
        <v>0</v>
      </c>
      <c r="E51" s="257">
        <v>0</v>
      </c>
      <c r="F51" s="257">
        <v>0</v>
      </c>
      <c r="G51" s="257">
        <v>0</v>
      </c>
      <c r="H51" s="257">
        <v>0</v>
      </c>
      <c r="I51" s="257">
        <v>0</v>
      </c>
      <c r="J51" s="257">
        <v>0</v>
      </c>
      <c r="K51" s="257">
        <v>0</v>
      </c>
      <c r="L51" s="257">
        <v>0</v>
      </c>
      <c r="M51" s="257">
        <v>0</v>
      </c>
      <c r="N51" s="257">
        <v>0</v>
      </c>
      <c r="O51" s="257">
        <v>0</v>
      </c>
      <c r="P51" s="257">
        <v>0</v>
      </c>
      <c r="Q51" s="257">
        <v>0</v>
      </c>
      <c r="R51" s="257">
        <v>0</v>
      </c>
      <c r="S51" s="257">
        <v>0</v>
      </c>
      <c r="T51" s="257">
        <v>0</v>
      </c>
      <c r="U51" s="257">
        <v>0</v>
      </c>
      <c r="V51" s="257">
        <v>0</v>
      </c>
      <c r="W51" s="257">
        <v>0</v>
      </c>
      <c r="X51" s="257">
        <v>0</v>
      </c>
      <c r="Y51" s="257">
        <v>0</v>
      </c>
      <c r="Z51" s="257">
        <v>0</v>
      </c>
      <c r="AA51" s="257">
        <v>0</v>
      </c>
      <c r="AB51" s="257">
        <v>0</v>
      </c>
      <c r="AC51" s="257">
        <v>0</v>
      </c>
      <c r="AD51" s="257">
        <v>1E-3</v>
      </c>
      <c r="AE51" s="257">
        <v>1E-3</v>
      </c>
      <c r="AF51" s="257">
        <v>1E-3</v>
      </c>
      <c r="AG51" s="257">
        <v>1E-3</v>
      </c>
      <c r="AH51" s="257">
        <v>1E-3</v>
      </c>
      <c r="AI51" s="257">
        <v>1E-3</v>
      </c>
      <c r="AJ51" s="257">
        <v>1E-3</v>
      </c>
      <c r="AK51" s="257">
        <v>1E-3</v>
      </c>
      <c r="AL51" s="257">
        <v>2E-3</v>
      </c>
      <c r="AM51" s="257">
        <v>2E-3</v>
      </c>
      <c r="AN51" s="257">
        <v>2E-3</v>
      </c>
      <c r="AO51" s="257">
        <v>2E-3</v>
      </c>
      <c r="AP51" s="257">
        <v>2E-3</v>
      </c>
      <c r="AQ51" s="257">
        <v>2E-3</v>
      </c>
      <c r="AR51" s="257">
        <v>3.0000000000000001E-3</v>
      </c>
      <c r="AS51" s="257">
        <v>4.0000000000000001E-3</v>
      </c>
      <c r="AT51" s="257">
        <v>7.0000000000000001E-3</v>
      </c>
      <c r="AU51" s="257">
        <v>9.0000000000000011E-3</v>
      </c>
      <c r="AV51" s="257">
        <v>1.3000000000000001E-2</v>
      </c>
      <c r="AW51" s="257">
        <v>1.9E-2</v>
      </c>
      <c r="AX51" s="257">
        <v>3.5000000000000003E-2</v>
      </c>
      <c r="AY51" s="257">
        <v>4.7E-2</v>
      </c>
      <c r="AZ51" s="257">
        <v>9.7000000000000003E-2</v>
      </c>
      <c r="BA51" s="257">
        <v>0.14300000000000002</v>
      </c>
      <c r="BB51" s="257">
        <v>0.23</v>
      </c>
      <c r="BC51" s="257">
        <v>0.39100000000000001</v>
      </c>
      <c r="BD51" s="257">
        <v>0.66300000000000003</v>
      </c>
      <c r="BE51" s="259">
        <v>1.0564285714285713</v>
      </c>
      <c r="BF51" s="285">
        <v>0.58905302347925259</v>
      </c>
      <c r="BG51" s="285">
        <v>0.57630970288570937</v>
      </c>
      <c r="BH51" s="285">
        <v>1.2345425860529073E-3</v>
      </c>
    </row>
    <row r="52" spans="1:60" x14ac:dyDescent="0.15">
      <c r="A52" s="162" t="s">
        <v>148</v>
      </c>
      <c r="B52" s="257">
        <v>0</v>
      </c>
      <c r="C52" s="257">
        <v>0</v>
      </c>
      <c r="D52" s="257">
        <v>0</v>
      </c>
      <c r="E52" s="257">
        <v>0</v>
      </c>
      <c r="F52" s="257">
        <v>0</v>
      </c>
      <c r="G52" s="257">
        <v>0</v>
      </c>
      <c r="H52" s="257">
        <v>0</v>
      </c>
      <c r="I52" s="257">
        <v>0</v>
      </c>
      <c r="J52" s="257">
        <v>0</v>
      </c>
      <c r="K52" s="257">
        <v>0</v>
      </c>
      <c r="L52" s="257">
        <v>0</v>
      </c>
      <c r="M52" s="257">
        <v>0</v>
      </c>
      <c r="N52" s="257">
        <v>0</v>
      </c>
      <c r="O52" s="257">
        <v>0</v>
      </c>
      <c r="P52" s="257">
        <v>0</v>
      </c>
      <c r="Q52" s="257">
        <v>0</v>
      </c>
      <c r="R52" s="257">
        <v>0</v>
      </c>
      <c r="S52" s="257">
        <v>0</v>
      </c>
      <c r="T52" s="257">
        <v>0</v>
      </c>
      <c r="U52" s="257">
        <v>0</v>
      </c>
      <c r="V52" s="257">
        <v>0</v>
      </c>
      <c r="W52" s="257">
        <v>0</v>
      </c>
      <c r="X52" s="257">
        <v>0</v>
      </c>
      <c r="Y52" s="257">
        <v>0</v>
      </c>
      <c r="Z52" s="257">
        <v>0</v>
      </c>
      <c r="AA52" s="257">
        <v>1E-3</v>
      </c>
      <c r="AB52" s="257">
        <v>2E-3</v>
      </c>
      <c r="AC52" s="257">
        <v>3.0000000000000001E-3</v>
      </c>
      <c r="AD52" s="257">
        <v>4.0000000000000001E-3</v>
      </c>
      <c r="AE52" s="257">
        <v>5.0000000000000001E-3</v>
      </c>
      <c r="AF52" s="257">
        <v>6.0000000000000001E-3</v>
      </c>
      <c r="AG52" s="257">
        <v>7.0000000000000001E-3</v>
      </c>
      <c r="AH52" s="257">
        <v>7.0000000000000001E-3</v>
      </c>
      <c r="AI52" s="257">
        <v>8.0000000000000002E-3</v>
      </c>
      <c r="AJ52" s="257">
        <v>0.01</v>
      </c>
      <c r="AK52" s="257">
        <v>1.0999999999999999E-2</v>
      </c>
      <c r="AL52" s="257">
        <v>1.3000000000000001E-2</v>
      </c>
      <c r="AM52" s="257">
        <v>1.4999999999999999E-2</v>
      </c>
      <c r="AN52" s="257">
        <v>1.8000000000000002E-2</v>
      </c>
      <c r="AO52" s="257">
        <v>1.8000000000000002E-2</v>
      </c>
      <c r="AP52" s="257">
        <v>2.1000000000000001E-2</v>
      </c>
      <c r="AQ52" s="257">
        <v>2.4E-2</v>
      </c>
      <c r="AR52" s="257">
        <v>2.9000000000000001E-2</v>
      </c>
      <c r="AS52" s="257">
        <v>3.6999999999999998E-2</v>
      </c>
      <c r="AT52" s="257">
        <v>5.3999999999999999E-2</v>
      </c>
      <c r="AU52" s="257">
        <v>9.4E-2</v>
      </c>
      <c r="AV52" s="257">
        <v>0.16800000000000001</v>
      </c>
      <c r="AW52" s="257">
        <v>0.29899999999999999</v>
      </c>
      <c r="AX52" s="257">
        <v>0.5</v>
      </c>
      <c r="AY52" s="257">
        <v>0.84199999999999997</v>
      </c>
      <c r="AZ52" s="257">
        <v>1.119</v>
      </c>
      <c r="BA52" s="257">
        <v>1.333</v>
      </c>
      <c r="BB52" s="257">
        <v>1.6830000000000001</v>
      </c>
      <c r="BC52" s="257">
        <v>1.9450000000000001</v>
      </c>
      <c r="BD52" s="257">
        <v>2.1779999999999999</v>
      </c>
      <c r="BE52" s="259">
        <v>2.6233143884539603</v>
      </c>
      <c r="BF52" s="285">
        <v>0.2011693584951546</v>
      </c>
      <c r="BG52" s="285">
        <v>0.44732615878210158</v>
      </c>
      <c r="BH52" s="285">
        <v>3.0656055854039587E-3</v>
      </c>
    </row>
    <row r="53" spans="1:60" x14ac:dyDescent="0.15">
      <c r="A53" s="162" t="s">
        <v>147</v>
      </c>
      <c r="B53" s="257">
        <v>0</v>
      </c>
      <c r="C53" s="257">
        <v>0</v>
      </c>
      <c r="D53" s="257">
        <v>0</v>
      </c>
      <c r="E53" s="257">
        <v>0</v>
      </c>
      <c r="F53" s="257">
        <v>0</v>
      </c>
      <c r="G53" s="257">
        <v>0</v>
      </c>
      <c r="H53" s="257">
        <v>0</v>
      </c>
      <c r="I53" s="257">
        <v>0</v>
      </c>
      <c r="J53" s="257">
        <v>0</v>
      </c>
      <c r="K53" s="257">
        <v>0</v>
      </c>
      <c r="L53" s="257">
        <v>0</v>
      </c>
      <c r="M53" s="257">
        <v>0</v>
      </c>
      <c r="N53" s="257">
        <v>0</v>
      </c>
      <c r="O53" s="257">
        <v>0</v>
      </c>
      <c r="P53" s="257">
        <v>0</v>
      </c>
      <c r="Q53" s="257">
        <v>0</v>
      </c>
      <c r="R53" s="257">
        <v>0</v>
      </c>
      <c r="S53" s="257">
        <v>0</v>
      </c>
      <c r="T53" s="257">
        <v>0</v>
      </c>
      <c r="U53" s="257">
        <v>0</v>
      </c>
      <c r="V53" s="257">
        <v>0</v>
      </c>
      <c r="W53" s="257">
        <v>0</v>
      </c>
      <c r="X53" s="257">
        <v>0</v>
      </c>
      <c r="Y53" s="257">
        <v>0</v>
      </c>
      <c r="Z53" s="257">
        <v>0</v>
      </c>
      <c r="AA53" s="257">
        <v>0</v>
      </c>
      <c r="AB53" s="257">
        <v>0</v>
      </c>
      <c r="AC53" s="257">
        <v>0</v>
      </c>
      <c r="AD53" s="257">
        <v>0</v>
      </c>
      <c r="AE53" s="257">
        <v>0</v>
      </c>
      <c r="AF53" s="257">
        <v>0</v>
      </c>
      <c r="AG53" s="257">
        <v>0</v>
      </c>
      <c r="AH53" s="257">
        <v>0</v>
      </c>
      <c r="AI53" s="257">
        <v>0</v>
      </c>
      <c r="AJ53" s="257">
        <v>0</v>
      </c>
      <c r="AK53" s="257">
        <v>0</v>
      </c>
      <c r="AL53" s="257">
        <v>0</v>
      </c>
      <c r="AM53" s="257">
        <v>0</v>
      </c>
      <c r="AN53" s="257">
        <v>0</v>
      </c>
      <c r="AO53" s="257">
        <v>0</v>
      </c>
      <c r="AP53" s="257">
        <v>0</v>
      </c>
      <c r="AQ53" s="257">
        <v>0</v>
      </c>
      <c r="AR53" s="257">
        <v>0</v>
      </c>
      <c r="AS53" s="257">
        <v>0</v>
      </c>
      <c r="AT53" s="257">
        <v>0</v>
      </c>
      <c r="AU53" s="257">
        <v>2.4000000000000002E-3</v>
      </c>
      <c r="AV53" s="257">
        <v>2.8615384615384614E-3</v>
      </c>
      <c r="AW53" s="257">
        <v>4.2577871443624871E-3</v>
      </c>
      <c r="AX53" s="257">
        <v>6.7846153846153846E-3</v>
      </c>
      <c r="AY53" s="257">
        <v>1.7399999999999999E-2</v>
      </c>
      <c r="AZ53" s="257">
        <v>0.19412000000000001</v>
      </c>
      <c r="BA53" s="257">
        <v>1.0430999999999999</v>
      </c>
      <c r="BB53" s="257">
        <v>2.8893000000000004</v>
      </c>
      <c r="BC53" s="257">
        <v>7.7998000000000003</v>
      </c>
      <c r="BD53" s="257">
        <v>9.2497999999999987</v>
      </c>
      <c r="BE53" s="259">
        <v>10.834644607318468</v>
      </c>
      <c r="BF53" s="285">
        <v>0.16813787900280142</v>
      </c>
      <c r="BG53" s="285">
        <v>0</v>
      </c>
      <c r="BH53" s="285">
        <v>1.2661367303229467E-2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0</v>
      </c>
      <c r="W54" s="257">
        <v>0</v>
      </c>
      <c r="X54" s="257">
        <v>0</v>
      </c>
      <c r="Y54" s="257">
        <v>0</v>
      </c>
      <c r="Z54" s="257">
        <v>0</v>
      </c>
      <c r="AA54" s="257">
        <v>0</v>
      </c>
      <c r="AB54" s="257">
        <v>0</v>
      </c>
      <c r="AC54" s="257">
        <v>0</v>
      </c>
      <c r="AD54" s="257">
        <v>0</v>
      </c>
      <c r="AE54" s="257">
        <v>0</v>
      </c>
      <c r="AF54" s="257">
        <v>0</v>
      </c>
      <c r="AG54" s="257">
        <v>0</v>
      </c>
      <c r="AH54" s="257">
        <v>0</v>
      </c>
      <c r="AI54" s="257">
        <v>0</v>
      </c>
      <c r="AJ54" s="257">
        <v>0</v>
      </c>
      <c r="AK54" s="257">
        <v>0</v>
      </c>
      <c r="AL54" s="257">
        <v>0</v>
      </c>
      <c r="AM54" s="257">
        <v>0</v>
      </c>
      <c r="AN54" s="257">
        <v>0</v>
      </c>
      <c r="AO54" s="257">
        <v>0</v>
      </c>
      <c r="AP54" s="257">
        <v>0</v>
      </c>
      <c r="AQ54" s="257">
        <v>0</v>
      </c>
      <c r="AR54" s="257">
        <v>0</v>
      </c>
      <c r="AS54" s="257">
        <v>0</v>
      </c>
      <c r="AT54" s="257">
        <v>0</v>
      </c>
      <c r="AU54" s="257">
        <v>0</v>
      </c>
      <c r="AV54" s="257">
        <v>3.0100000000000002E-2</v>
      </c>
      <c r="AW54" s="257">
        <v>0.33330000000000004</v>
      </c>
      <c r="AX54" s="257">
        <v>0.57000000000000006</v>
      </c>
      <c r="AY54" s="257">
        <v>0.42899999999999999</v>
      </c>
      <c r="AZ54" s="257">
        <v>0.47650000000000003</v>
      </c>
      <c r="BA54" s="257">
        <v>0.49080000000000001</v>
      </c>
      <c r="BB54" s="257">
        <v>0.72170000000000001</v>
      </c>
      <c r="BC54" s="257">
        <v>1.1074999999999999</v>
      </c>
      <c r="BD54" s="257">
        <v>2.9328000000000003</v>
      </c>
      <c r="BE54" s="259">
        <v>6.185735954588071</v>
      </c>
      <c r="BF54" s="285">
        <v>1.103394379664266</v>
      </c>
      <c r="BG54" s="285">
        <v>0</v>
      </c>
      <c r="BH54" s="285">
        <v>7.2286519586373561E-3</v>
      </c>
    </row>
    <row r="55" spans="1:60" x14ac:dyDescent="0.15">
      <c r="A55" s="162" t="s">
        <v>145</v>
      </c>
      <c r="B55" s="257">
        <v>0</v>
      </c>
      <c r="C55" s="257">
        <v>0</v>
      </c>
      <c r="D55" s="257">
        <v>0</v>
      </c>
      <c r="E55" s="257">
        <v>0</v>
      </c>
      <c r="F55" s="257">
        <v>0</v>
      </c>
      <c r="G55" s="257">
        <v>0</v>
      </c>
      <c r="H55" s="257">
        <v>0</v>
      </c>
      <c r="I55" s="257">
        <v>0</v>
      </c>
      <c r="J55" s="257">
        <v>0</v>
      </c>
      <c r="K55" s="257">
        <v>0</v>
      </c>
      <c r="L55" s="257">
        <v>0</v>
      </c>
      <c r="M55" s="257">
        <v>0</v>
      </c>
      <c r="N55" s="257">
        <v>0</v>
      </c>
      <c r="O55" s="257">
        <v>0</v>
      </c>
      <c r="P55" s="257">
        <v>0</v>
      </c>
      <c r="Q55" s="257">
        <v>0</v>
      </c>
      <c r="R55" s="257">
        <v>0</v>
      </c>
      <c r="S55" s="257">
        <v>0</v>
      </c>
      <c r="T55" s="257">
        <v>0</v>
      </c>
      <c r="U55" s="257">
        <v>1.0101010101010101E-3</v>
      </c>
      <c r="V55" s="257">
        <v>1.0101010101010101E-3</v>
      </c>
      <c r="W55" s="257">
        <v>1.0101010101010101E-3</v>
      </c>
      <c r="X55" s="257">
        <v>0</v>
      </c>
      <c r="Y55" s="257">
        <v>1.0101010101010101E-3</v>
      </c>
      <c r="Z55" s="257">
        <v>0</v>
      </c>
      <c r="AA55" s="257">
        <v>0</v>
      </c>
      <c r="AB55" s="257">
        <v>0</v>
      </c>
      <c r="AC55" s="257">
        <v>0</v>
      </c>
      <c r="AD55" s="257">
        <v>0</v>
      </c>
      <c r="AE55" s="257">
        <v>0</v>
      </c>
      <c r="AF55" s="257">
        <v>0</v>
      </c>
      <c r="AG55" s="257">
        <v>0</v>
      </c>
      <c r="AH55" s="257">
        <v>0</v>
      </c>
      <c r="AI55" s="257">
        <v>0</v>
      </c>
      <c r="AJ55" s="257">
        <v>1E-3</v>
      </c>
      <c r="AK55" s="257">
        <v>1E-3</v>
      </c>
      <c r="AL55" s="257">
        <v>2E-3</v>
      </c>
      <c r="AM55" s="257">
        <v>3.0000000000000001E-3</v>
      </c>
      <c r="AN55" s="257">
        <v>3.0000000000000001E-3</v>
      </c>
      <c r="AO55" s="257">
        <v>4.0000000000000001E-3</v>
      </c>
      <c r="AP55" s="257">
        <v>8.0000000000000002E-3</v>
      </c>
      <c r="AQ55" s="257">
        <v>1.0999999999999999E-2</v>
      </c>
      <c r="AR55" s="257">
        <v>1.4E-2</v>
      </c>
      <c r="AS55" s="257">
        <v>1.7000000000000001E-2</v>
      </c>
      <c r="AT55" s="257">
        <v>2.0000206391421436E-2</v>
      </c>
      <c r="AU55" s="257">
        <v>4.0277099879080742E-2</v>
      </c>
      <c r="AV55" s="257">
        <v>0.24366342967810065</v>
      </c>
      <c r="AW55" s="257">
        <v>1.3537635866500859</v>
      </c>
      <c r="AX55" s="257">
        <v>2.0102620818731145</v>
      </c>
      <c r="AY55" s="257">
        <v>4.0540624453536509</v>
      </c>
      <c r="AZ55" s="257">
        <v>7.5328641170078097</v>
      </c>
      <c r="BA55" s="257">
        <v>10.407928156291627</v>
      </c>
      <c r="BB55" s="257">
        <v>11.475454044697402</v>
      </c>
      <c r="BC55" s="257">
        <v>12.735510403692901</v>
      </c>
      <c r="BD55" s="257">
        <v>12.918070171284258</v>
      </c>
      <c r="BE55" s="259">
        <v>12.800964761521431</v>
      </c>
      <c r="BF55" s="285">
        <v>-1.1772712278414366E-2</v>
      </c>
      <c r="BG55" s="285">
        <v>0.90992501200236098</v>
      </c>
      <c r="BH55" s="285">
        <v>1.4959209328549784E-2</v>
      </c>
    </row>
    <row r="56" spans="1:60" x14ac:dyDescent="0.15">
      <c r="A56" s="162" t="s">
        <v>144</v>
      </c>
      <c r="B56" s="257">
        <v>0</v>
      </c>
      <c r="C56" s="257">
        <v>0</v>
      </c>
      <c r="D56" s="257">
        <v>0</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57">
        <v>0</v>
      </c>
      <c r="W56" s="257">
        <v>0</v>
      </c>
      <c r="X56" s="257">
        <v>0</v>
      </c>
      <c r="Y56" s="257">
        <v>0</v>
      </c>
      <c r="Z56" s="257">
        <v>0</v>
      </c>
      <c r="AA56" s="257">
        <v>0</v>
      </c>
      <c r="AB56" s="257">
        <v>0</v>
      </c>
      <c r="AC56" s="257">
        <v>0</v>
      </c>
      <c r="AD56" s="257">
        <v>0</v>
      </c>
      <c r="AE56" s="257">
        <v>0</v>
      </c>
      <c r="AF56" s="257">
        <v>0</v>
      </c>
      <c r="AG56" s="257">
        <v>0</v>
      </c>
      <c r="AH56" s="257">
        <v>0</v>
      </c>
      <c r="AI56" s="257">
        <v>0</v>
      </c>
      <c r="AJ56" s="257">
        <v>0</v>
      </c>
      <c r="AK56" s="257">
        <v>0</v>
      </c>
      <c r="AL56" s="257">
        <v>1.3600000000000003E-4</v>
      </c>
      <c r="AM56" s="257">
        <v>2.7200000000000005E-4</v>
      </c>
      <c r="AN56" s="257">
        <v>3.7200000000000004E-4</v>
      </c>
      <c r="AO56" s="257">
        <v>4.7200000000000009E-4</v>
      </c>
      <c r="AP56" s="257">
        <v>5.7200000000000003E-4</v>
      </c>
      <c r="AQ56" s="257">
        <v>5.7200000000000003E-4</v>
      </c>
      <c r="AR56" s="257">
        <v>9.7199999999999999E-4</v>
      </c>
      <c r="AS56" s="257">
        <v>1.1720000000000001E-3</v>
      </c>
      <c r="AT56" s="257">
        <v>3.1181010101010102E-3</v>
      </c>
      <c r="AU56" s="257">
        <v>5.9232500000000006E-3</v>
      </c>
      <c r="AV56" s="257">
        <v>1.5168000000000001E-2</v>
      </c>
      <c r="AW56" s="257">
        <v>3.2551246575342467E-2</v>
      </c>
      <c r="AX56" s="257">
        <v>5.2843000000000001E-2</v>
      </c>
      <c r="AY56" s="257">
        <v>0.10399425</v>
      </c>
      <c r="AZ56" s="257">
        <v>0.14263050000000002</v>
      </c>
      <c r="BA56" s="257">
        <v>0.18872898082199999</v>
      </c>
      <c r="BB56" s="257">
        <v>0.22449150000000001</v>
      </c>
      <c r="BC56" s="257">
        <v>0.2478894512475914</v>
      </c>
      <c r="BD56" s="257">
        <v>0.3071800439362955</v>
      </c>
      <c r="BE56" s="259">
        <v>0.37600845553547102</v>
      </c>
      <c r="BF56" s="285">
        <v>0.22072093363691603</v>
      </c>
      <c r="BG56" s="285">
        <v>0.58252391519714752</v>
      </c>
      <c r="BH56" s="285">
        <v>4.3940353719021505E-4</v>
      </c>
    </row>
    <row r="57" spans="1:60" s="161" customFormat="1" x14ac:dyDescent="0.15">
      <c r="A57" s="163" t="s">
        <v>143</v>
      </c>
      <c r="B57" s="260">
        <v>0</v>
      </c>
      <c r="C57" s="260">
        <v>0</v>
      </c>
      <c r="D57" s="260">
        <v>0</v>
      </c>
      <c r="E57" s="260">
        <v>0</v>
      </c>
      <c r="F57" s="260">
        <v>0</v>
      </c>
      <c r="G57" s="260">
        <v>0</v>
      </c>
      <c r="H57" s="260">
        <v>0</v>
      </c>
      <c r="I57" s="260">
        <v>0</v>
      </c>
      <c r="J57" s="260">
        <v>0</v>
      </c>
      <c r="K57" s="260">
        <v>0</v>
      </c>
      <c r="L57" s="260">
        <v>0</v>
      </c>
      <c r="M57" s="260">
        <v>0</v>
      </c>
      <c r="N57" s="260">
        <v>0</v>
      </c>
      <c r="O57" s="260">
        <v>0</v>
      </c>
      <c r="P57" s="260">
        <v>0</v>
      </c>
      <c r="Q57" s="260">
        <v>0</v>
      </c>
      <c r="R57" s="260">
        <v>0</v>
      </c>
      <c r="S57" s="260">
        <v>0</v>
      </c>
      <c r="T57" s="260">
        <v>0</v>
      </c>
      <c r="U57" s="260">
        <v>1.0101010101010101E-3</v>
      </c>
      <c r="V57" s="260">
        <v>1.0101010101010101E-3</v>
      </c>
      <c r="W57" s="260">
        <v>1.0101010101010101E-3</v>
      </c>
      <c r="X57" s="260">
        <v>0</v>
      </c>
      <c r="Y57" s="260">
        <v>1.0101010101010101E-3</v>
      </c>
      <c r="Z57" s="260">
        <v>9.0909090909090922E-3</v>
      </c>
      <c r="AA57" s="260">
        <v>1.2500000000000001E-2</v>
      </c>
      <c r="AB57" s="260">
        <v>1.55E-2</v>
      </c>
      <c r="AC57" s="260">
        <v>2.7088000000000001E-2</v>
      </c>
      <c r="AD57" s="260">
        <v>3.2383000000000002E-2</v>
      </c>
      <c r="AE57" s="260">
        <v>3.76885E-2</v>
      </c>
      <c r="AF57" s="260">
        <v>4.684E-2</v>
      </c>
      <c r="AG57" s="260">
        <v>5.381141111111111E-2</v>
      </c>
      <c r="AH57" s="260">
        <v>6.3926244444444447E-2</v>
      </c>
      <c r="AI57" s="260">
        <v>8.7088499999999999E-2</v>
      </c>
      <c r="AJ57" s="260">
        <v>9.119805555555556E-2</v>
      </c>
      <c r="AK57" s="260">
        <v>0.13447325000000002</v>
      </c>
      <c r="AL57" s="260">
        <v>0.17020250000000001</v>
      </c>
      <c r="AM57" s="260">
        <v>0.2767550055555556</v>
      </c>
      <c r="AN57" s="260">
        <v>0.4686977444444444</v>
      </c>
      <c r="AO57" s="260">
        <v>0.75109787288888896</v>
      </c>
      <c r="AP57" s="260">
        <v>1.4863832461111113</v>
      </c>
      <c r="AQ57" s="260">
        <v>2.5240878138888889</v>
      </c>
      <c r="AR57" s="260">
        <v>3.8157048194444445</v>
      </c>
      <c r="AS57" s="260">
        <v>7.5010711322222212</v>
      </c>
      <c r="AT57" s="260">
        <v>14.192835061672778</v>
      </c>
      <c r="AU57" s="260">
        <v>23.26343601676783</v>
      </c>
      <c r="AV57" s="260">
        <v>46.713549312214546</v>
      </c>
      <c r="AW57" s="260">
        <v>71.869938163895483</v>
      </c>
      <c r="AX57" s="260">
        <v>86.935116802353107</v>
      </c>
      <c r="AY57" s="260">
        <v>98.835694006251117</v>
      </c>
      <c r="AZ57" s="260">
        <v>109.78953766670287</v>
      </c>
      <c r="BA57" s="260">
        <v>113.83077044996195</v>
      </c>
      <c r="BB57" s="260">
        <v>124.26264493430347</v>
      </c>
      <c r="BC57" s="260">
        <v>138.54824445395957</v>
      </c>
      <c r="BD57" s="260">
        <v>152.75371272271914</v>
      </c>
      <c r="BE57" s="260">
        <v>178.85388570097226</v>
      </c>
      <c r="BF57" s="286">
        <v>0.16766532677270085</v>
      </c>
      <c r="BG57" s="286">
        <v>0.26821317877799</v>
      </c>
      <c r="BH57" s="286">
        <v>0.20900867749184934</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0</v>
      </c>
      <c r="W59" s="287">
        <v>0</v>
      </c>
      <c r="X59" s="287">
        <v>0</v>
      </c>
      <c r="Y59" s="287">
        <v>0</v>
      </c>
      <c r="Z59" s="287">
        <v>0</v>
      </c>
      <c r="AA59" s="287">
        <v>0</v>
      </c>
      <c r="AB59" s="287">
        <v>0</v>
      </c>
      <c r="AC59" s="287">
        <v>0</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0</v>
      </c>
      <c r="AU59" s="287">
        <v>0</v>
      </c>
      <c r="AV59" s="287">
        <v>0</v>
      </c>
      <c r="AW59" s="287">
        <v>0</v>
      </c>
      <c r="AX59" s="287">
        <v>8.0000000000000004E-4</v>
      </c>
      <c r="AY59" s="287">
        <v>2.8999999999999998E-3</v>
      </c>
      <c r="AZ59" s="287">
        <v>4.5999999999999999E-3</v>
      </c>
      <c r="BA59" s="287">
        <v>3.5299999999999998E-2</v>
      </c>
      <c r="BB59" s="287">
        <v>3.7200000000000004E-2</v>
      </c>
      <c r="BC59" s="287">
        <v>3.9259999999999996E-2</v>
      </c>
      <c r="BD59" s="287">
        <v>4.4200000000000003E-2</v>
      </c>
      <c r="BE59" s="288">
        <v>4.7200000000000006E-2</v>
      </c>
      <c r="BF59" s="289">
        <v>6.4955616546744865E-2</v>
      </c>
      <c r="BG59" s="289">
        <v>0</v>
      </c>
      <c r="BH59" s="289">
        <v>5.5157927036089339E-5</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v>
      </c>
      <c r="W60" s="287">
        <v>0</v>
      </c>
      <c r="X60" s="287">
        <v>0</v>
      </c>
      <c r="Y60" s="287">
        <v>0</v>
      </c>
      <c r="Z60" s="287">
        <v>0</v>
      </c>
      <c r="AA60" s="287">
        <v>0</v>
      </c>
      <c r="AB60" s="287">
        <v>0</v>
      </c>
      <c r="AC60" s="287">
        <v>0</v>
      </c>
      <c r="AD60" s="287">
        <v>0</v>
      </c>
      <c r="AE60" s="287">
        <v>0</v>
      </c>
      <c r="AF60" s="287">
        <v>0</v>
      </c>
      <c r="AG60" s="287">
        <v>0</v>
      </c>
      <c r="AH60" s="287">
        <v>0</v>
      </c>
      <c r="AI60" s="287">
        <v>0</v>
      </c>
      <c r="AJ60" s="287">
        <v>0</v>
      </c>
      <c r="AK60" s="287">
        <v>0</v>
      </c>
      <c r="AL60" s="287">
        <v>0</v>
      </c>
      <c r="AM60" s="287">
        <v>0</v>
      </c>
      <c r="AN60" s="287">
        <v>0</v>
      </c>
      <c r="AO60" s="287">
        <v>0</v>
      </c>
      <c r="AP60" s="287">
        <v>0</v>
      </c>
      <c r="AQ60" s="287">
        <v>0</v>
      </c>
      <c r="AR60" s="287">
        <v>0</v>
      </c>
      <c r="AS60" s="287">
        <v>0</v>
      </c>
      <c r="AT60" s="287">
        <v>0</v>
      </c>
      <c r="AU60" s="287">
        <v>0</v>
      </c>
      <c r="AV60" s="287">
        <v>0</v>
      </c>
      <c r="AW60" s="287">
        <v>0</v>
      </c>
      <c r="AX60" s="287">
        <v>4.0000000000000002E-4</v>
      </c>
      <c r="AY60" s="287">
        <v>2E-3</v>
      </c>
      <c r="AZ60" s="287">
        <v>9.0000000000000011E-3</v>
      </c>
      <c r="BA60" s="287">
        <v>2.6000000000000002E-2</v>
      </c>
      <c r="BB60" s="287">
        <v>8.8999999999999996E-2</v>
      </c>
      <c r="BC60" s="287">
        <v>0.11800000000000001</v>
      </c>
      <c r="BD60" s="287">
        <v>0.17899999999999999</v>
      </c>
      <c r="BE60" s="288">
        <v>0.18174329495336861</v>
      </c>
      <c r="BF60" s="289">
        <v>1.2551556277735187E-2</v>
      </c>
      <c r="BG60" s="289">
        <v>0</v>
      </c>
      <c r="BH60" s="289">
        <v>2.1238524157492306E-4</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0</v>
      </c>
      <c r="W61" s="257">
        <v>0</v>
      </c>
      <c r="X61" s="257">
        <v>0</v>
      </c>
      <c r="Y61" s="257">
        <v>0</v>
      </c>
      <c r="Z61" s="257">
        <v>0</v>
      </c>
      <c r="AA61" s="257">
        <v>0</v>
      </c>
      <c r="AB61" s="257">
        <v>0</v>
      </c>
      <c r="AC61" s="257">
        <v>0</v>
      </c>
      <c r="AD61" s="257">
        <v>0</v>
      </c>
      <c r="AE61" s="257">
        <v>0</v>
      </c>
      <c r="AF61" s="257">
        <v>0</v>
      </c>
      <c r="AG61" s="257">
        <v>0</v>
      </c>
      <c r="AH61" s="257">
        <v>0</v>
      </c>
      <c r="AI61" s="257">
        <v>0</v>
      </c>
      <c r="AJ61" s="257">
        <v>0</v>
      </c>
      <c r="AK61" s="257">
        <v>0</v>
      </c>
      <c r="AL61" s="257">
        <v>0</v>
      </c>
      <c r="AM61" s="257">
        <v>0</v>
      </c>
      <c r="AN61" s="257">
        <v>0</v>
      </c>
      <c r="AO61" s="257">
        <v>0</v>
      </c>
      <c r="AP61" s="257">
        <v>0</v>
      </c>
      <c r="AQ61" s="257">
        <v>0</v>
      </c>
      <c r="AR61" s="257">
        <v>0</v>
      </c>
      <c r="AS61" s="257">
        <v>0</v>
      </c>
      <c r="AT61" s="257">
        <v>0</v>
      </c>
      <c r="AU61" s="257">
        <v>0</v>
      </c>
      <c r="AV61" s="257">
        <v>0</v>
      </c>
      <c r="AW61" s="257">
        <v>2.1000000000000002E-5</v>
      </c>
      <c r="AX61" s="257">
        <v>7.8740000000000006E-4</v>
      </c>
      <c r="AY61" s="257">
        <v>1.2390000000000001E-3</v>
      </c>
      <c r="AZ61" s="257">
        <v>4.6171000000000004E-2</v>
      </c>
      <c r="BA61" s="257">
        <v>8.8403100000000012E-2</v>
      </c>
      <c r="BB61" s="257">
        <v>9.2645500000000006E-2</v>
      </c>
      <c r="BC61" s="257">
        <v>0.14126359999999999</v>
      </c>
      <c r="BD61" s="257">
        <v>0.39122089999999998</v>
      </c>
      <c r="BE61" s="259">
        <v>2.5720424762153997</v>
      </c>
      <c r="BF61" s="285">
        <v>5.5564366263555831</v>
      </c>
      <c r="BG61" s="285">
        <v>0</v>
      </c>
      <c r="BH61" s="285">
        <v>3.005689221118889E-3</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0</v>
      </c>
      <c r="W62" s="257">
        <v>0</v>
      </c>
      <c r="X62" s="257">
        <v>0</v>
      </c>
      <c r="Y62" s="257">
        <v>0</v>
      </c>
      <c r="Z62" s="257">
        <v>0</v>
      </c>
      <c r="AA62" s="257">
        <v>0</v>
      </c>
      <c r="AB62" s="257">
        <v>0</v>
      </c>
      <c r="AC62" s="257">
        <v>0</v>
      </c>
      <c r="AD62" s="257">
        <v>0</v>
      </c>
      <c r="AE62" s="257">
        <v>0</v>
      </c>
      <c r="AF62" s="257">
        <v>0</v>
      </c>
      <c r="AG62" s="257">
        <v>0</v>
      </c>
      <c r="AH62" s="257">
        <v>0</v>
      </c>
      <c r="AI62" s="257">
        <v>0</v>
      </c>
      <c r="AJ62" s="257">
        <v>0</v>
      </c>
      <c r="AK62" s="257">
        <v>0</v>
      </c>
      <c r="AL62" s="257">
        <v>0</v>
      </c>
      <c r="AM62" s="257">
        <v>0</v>
      </c>
      <c r="AN62" s="257">
        <v>0</v>
      </c>
      <c r="AO62" s="257">
        <v>0</v>
      </c>
      <c r="AP62" s="257">
        <v>0</v>
      </c>
      <c r="AQ62" s="257">
        <v>0</v>
      </c>
      <c r="AR62" s="257">
        <v>0</v>
      </c>
      <c r="AS62" s="257">
        <v>0</v>
      </c>
      <c r="AT62" s="257">
        <v>0</v>
      </c>
      <c r="AU62" s="257">
        <v>0</v>
      </c>
      <c r="AV62" s="257">
        <v>1.1999999999999999E-3</v>
      </c>
      <c r="AW62" s="257">
        <v>4.2115068493150691E-3</v>
      </c>
      <c r="AX62" s="257">
        <v>1.0800000000000001E-2</v>
      </c>
      <c r="AY62" s="257">
        <v>0.16</v>
      </c>
      <c r="AZ62" s="257">
        <v>0.33560000000000001</v>
      </c>
      <c r="BA62" s="257">
        <v>0.46829999999999999</v>
      </c>
      <c r="BB62" s="257">
        <v>0.54400000000000004</v>
      </c>
      <c r="BC62" s="257">
        <v>0.62446000000000002</v>
      </c>
      <c r="BD62" s="257">
        <v>0.98504999999999998</v>
      </c>
      <c r="BE62" s="259">
        <v>1.8621400000000001</v>
      </c>
      <c r="BF62" s="285">
        <v>0.8852364710343128</v>
      </c>
      <c r="BG62" s="285">
        <v>0</v>
      </c>
      <c r="BH62" s="285">
        <v>2.1760970815886314E-3</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0</v>
      </c>
      <c r="W63" s="257">
        <v>0</v>
      </c>
      <c r="X63" s="257">
        <v>0</v>
      </c>
      <c r="Y63" s="257">
        <v>0</v>
      </c>
      <c r="Z63" s="257">
        <v>0</v>
      </c>
      <c r="AA63" s="257">
        <v>0</v>
      </c>
      <c r="AB63" s="257">
        <v>0</v>
      </c>
      <c r="AC63" s="257">
        <v>0</v>
      </c>
      <c r="AD63" s="257">
        <v>0</v>
      </c>
      <c r="AE63" s="257">
        <v>0</v>
      </c>
      <c r="AF63" s="257">
        <v>0</v>
      </c>
      <c r="AG63" s="257">
        <v>0</v>
      </c>
      <c r="AH63" s="257">
        <v>0</v>
      </c>
      <c r="AI63" s="257">
        <v>0</v>
      </c>
      <c r="AJ63" s="257">
        <v>0</v>
      </c>
      <c r="AK63" s="257">
        <v>0</v>
      </c>
      <c r="AL63" s="257">
        <v>0</v>
      </c>
      <c r="AM63" s="257">
        <v>0</v>
      </c>
      <c r="AN63" s="257">
        <v>0</v>
      </c>
      <c r="AO63" s="257">
        <v>0</v>
      </c>
      <c r="AP63" s="257">
        <v>0</v>
      </c>
      <c r="AQ63" s="257">
        <v>0</v>
      </c>
      <c r="AR63" s="257">
        <v>0</v>
      </c>
      <c r="AS63" s="257">
        <v>0</v>
      </c>
      <c r="AT63" s="257">
        <v>0</v>
      </c>
      <c r="AU63" s="257">
        <v>1.595E-4</v>
      </c>
      <c r="AV63" s="257">
        <v>4.5675000000000002E-4</v>
      </c>
      <c r="AW63" s="257">
        <v>9.8143150684931518E-4</v>
      </c>
      <c r="AX63" s="257">
        <v>1.8487499999999999E-3</v>
      </c>
      <c r="AY63" s="257">
        <v>3.1174999999999996E-3</v>
      </c>
      <c r="AZ63" s="257">
        <v>5.2199999999999998E-3</v>
      </c>
      <c r="BA63" s="257">
        <v>6.9790684931506841E-3</v>
      </c>
      <c r="BB63" s="257">
        <v>6.9599999999999992E-3</v>
      </c>
      <c r="BC63" s="257">
        <v>6.96E-3</v>
      </c>
      <c r="BD63" s="257">
        <v>6.96E-3</v>
      </c>
      <c r="BE63" s="259">
        <v>6.96E-3</v>
      </c>
      <c r="BF63" s="285">
        <v>-2.732240437158473E-3</v>
      </c>
      <c r="BG63" s="285">
        <v>0</v>
      </c>
      <c r="BH63" s="285">
        <v>8.1334570375250368E-6</v>
      </c>
    </row>
    <row r="64" spans="1:60" x14ac:dyDescent="0.15">
      <c r="A64" s="162" t="s">
        <v>137</v>
      </c>
      <c r="B64" s="257">
        <v>0</v>
      </c>
      <c r="C64" s="257">
        <v>0</v>
      </c>
      <c r="D64" s="257">
        <v>0</v>
      </c>
      <c r="E64" s="257">
        <v>0</v>
      </c>
      <c r="F64" s="257">
        <v>0</v>
      </c>
      <c r="G64" s="257">
        <v>0</v>
      </c>
      <c r="H64" s="257">
        <v>0</v>
      </c>
      <c r="I64" s="257">
        <v>0</v>
      </c>
      <c r="J64" s="257">
        <v>0</v>
      </c>
      <c r="K64" s="257">
        <v>0</v>
      </c>
      <c r="L64" s="257">
        <v>0</v>
      </c>
      <c r="M64" s="257">
        <v>0</v>
      </c>
      <c r="N64" s="257">
        <v>0</v>
      </c>
      <c r="O64" s="257">
        <v>0</v>
      </c>
      <c r="P64" s="257">
        <v>0</v>
      </c>
      <c r="Q64" s="257">
        <v>0</v>
      </c>
      <c r="R64" s="257">
        <v>0</v>
      </c>
      <c r="S64" s="257">
        <v>0</v>
      </c>
      <c r="T64" s="257">
        <v>0</v>
      </c>
      <c r="U64" s="257">
        <v>0</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2.9999999999999997E-4</v>
      </c>
      <c r="BB65" s="287">
        <v>6.9999999999999999E-4</v>
      </c>
      <c r="BC65" s="287">
        <v>6.8269999999999997E-3</v>
      </c>
      <c r="BD65" s="287">
        <v>1.55E-2</v>
      </c>
      <c r="BE65" s="288">
        <v>1.55E-2</v>
      </c>
      <c r="BF65" s="284">
        <v>-2.732240437158473E-3</v>
      </c>
      <c r="BG65" s="284">
        <v>0</v>
      </c>
      <c r="BH65" s="284">
        <v>1.8113302310580182E-5</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c r="AN66" s="287">
        <v>0</v>
      </c>
      <c r="AO66" s="287">
        <v>0</v>
      </c>
      <c r="AP66" s="287">
        <v>0</v>
      </c>
      <c r="AQ66" s="287">
        <v>0</v>
      </c>
      <c r="AR66" s="287">
        <v>0</v>
      </c>
      <c r="AS66" s="287">
        <v>0</v>
      </c>
      <c r="AT66" s="287">
        <v>7.3749999999999997E-6</v>
      </c>
      <c r="AU66" s="287">
        <v>8.0625000000000008E-5</v>
      </c>
      <c r="AV66" s="287">
        <v>1.6600000000000002E-4</v>
      </c>
      <c r="AW66" s="287">
        <v>1.1238205479452057E-3</v>
      </c>
      <c r="AX66" s="287">
        <v>4.2077499999999997E-3</v>
      </c>
      <c r="AY66" s="287">
        <v>8.1207499999999995E-3</v>
      </c>
      <c r="AZ66" s="287">
        <v>1.044875E-2</v>
      </c>
      <c r="BA66" s="287">
        <v>1.0767705479452055E-2</v>
      </c>
      <c r="BB66" s="287">
        <v>1.014375E-2</v>
      </c>
      <c r="BC66" s="287">
        <v>1.584375E-2</v>
      </c>
      <c r="BD66" s="287">
        <v>7.144375E-2</v>
      </c>
      <c r="BE66" s="288">
        <v>6.8751456735317809E-2</v>
      </c>
      <c r="BF66" s="289">
        <v>-4.0313376255977307E-2</v>
      </c>
      <c r="BG66" s="289">
        <v>1.5039186892210941</v>
      </c>
      <c r="BH66" s="289">
        <v>8.0342962589650686E-5</v>
      </c>
    </row>
    <row r="67" spans="1:60" s="161" customFormat="1" x14ac:dyDescent="0.15">
      <c r="A67" s="163" t="s">
        <v>134</v>
      </c>
      <c r="B67" s="260">
        <v>0</v>
      </c>
      <c r="C67" s="260">
        <v>0</v>
      </c>
      <c r="D67" s="260">
        <v>0</v>
      </c>
      <c r="E67" s="260">
        <v>0</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0</v>
      </c>
      <c r="V67" s="260">
        <v>0</v>
      </c>
      <c r="W67" s="260">
        <v>0</v>
      </c>
      <c r="X67" s="260">
        <v>0</v>
      </c>
      <c r="Y67" s="260">
        <v>0</v>
      </c>
      <c r="Z67" s="260">
        <v>0</v>
      </c>
      <c r="AA67" s="260">
        <v>0</v>
      </c>
      <c r="AB67" s="260">
        <v>0</v>
      </c>
      <c r="AC67" s="260">
        <v>0</v>
      </c>
      <c r="AD67" s="260">
        <v>0</v>
      </c>
      <c r="AE67" s="260">
        <v>0</v>
      </c>
      <c r="AF67" s="260">
        <v>0</v>
      </c>
      <c r="AG67" s="260">
        <v>0</v>
      </c>
      <c r="AH67" s="260">
        <v>0</v>
      </c>
      <c r="AI67" s="260">
        <v>0</v>
      </c>
      <c r="AJ67" s="260">
        <v>0</v>
      </c>
      <c r="AK67" s="260">
        <v>0</v>
      </c>
      <c r="AL67" s="260">
        <v>0</v>
      </c>
      <c r="AM67" s="260">
        <v>0</v>
      </c>
      <c r="AN67" s="260">
        <v>0</v>
      </c>
      <c r="AO67" s="260">
        <v>0</v>
      </c>
      <c r="AP67" s="260">
        <v>0</v>
      </c>
      <c r="AQ67" s="260">
        <v>0</v>
      </c>
      <c r="AR67" s="260">
        <v>0</v>
      </c>
      <c r="AS67" s="260">
        <v>0</v>
      </c>
      <c r="AT67" s="260">
        <v>7.3749999999999997E-6</v>
      </c>
      <c r="AU67" s="260">
        <v>2.4012500000000002E-4</v>
      </c>
      <c r="AV67" s="260">
        <v>1.8227499999999999E-3</v>
      </c>
      <c r="AW67" s="260">
        <v>6.3377589041095899E-3</v>
      </c>
      <c r="AX67" s="260">
        <v>1.88439E-2</v>
      </c>
      <c r="AY67" s="260">
        <v>0.17737725000000001</v>
      </c>
      <c r="AZ67" s="260">
        <v>0.41103975000000004</v>
      </c>
      <c r="BA67" s="260">
        <v>0.63604987397260282</v>
      </c>
      <c r="BB67" s="260">
        <v>0.78064924999999996</v>
      </c>
      <c r="BC67" s="260">
        <v>0.95261434999999994</v>
      </c>
      <c r="BD67" s="260">
        <v>1.69337465</v>
      </c>
      <c r="BE67" s="260">
        <v>4.7543372279040854</v>
      </c>
      <c r="BF67" s="286">
        <v>1.7999398924969841</v>
      </c>
      <c r="BG67" s="286">
        <v>2.4363635434779005</v>
      </c>
      <c r="BH67" s="286">
        <v>5.5559191932562872E-3</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v>
      </c>
      <c r="C69" s="257">
        <v>0</v>
      </c>
      <c r="D69" s="257">
        <v>0</v>
      </c>
      <c r="E69" s="257">
        <v>0</v>
      </c>
      <c r="F69" s="257">
        <v>0</v>
      </c>
      <c r="G69" s="257">
        <v>0</v>
      </c>
      <c r="H69" s="257">
        <v>0</v>
      </c>
      <c r="I69" s="257">
        <v>0</v>
      </c>
      <c r="J69" s="257">
        <v>0</v>
      </c>
      <c r="K69" s="257">
        <v>0</v>
      </c>
      <c r="L69" s="257">
        <v>0</v>
      </c>
      <c r="M69" s="257">
        <v>0</v>
      </c>
      <c r="N69" s="257">
        <v>0</v>
      </c>
      <c r="O69" s="257">
        <v>0</v>
      </c>
      <c r="P69" s="257">
        <v>0</v>
      </c>
      <c r="Q69" s="257">
        <v>0</v>
      </c>
      <c r="R69" s="257">
        <v>0</v>
      </c>
      <c r="S69" s="257">
        <v>0</v>
      </c>
      <c r="T69" s="257">
        <v>0</v>
      </c>
      <c r="U69" s="257">
        <v>0</v>
      </c>
      <c r="V69" s="257">
        <v>0</v>
      </c>
      <c r="W69" s="257">
        <v>0</v>
      </c>
      <c r="X69" s="257">
        <v>0</v>
      </c>
      <c r="Y69" s="257">
        <v>0</v>
      </c>
      <c r="Z69" s="257">
        <v>0</v>
      </c>
      <c r="AA69" s="257">
        <v>0</v>
      </c>
      <c r="AB69" s="257">
        <v>0</v>
      </c>
      <c r="AC69" s="257">
        <v>0</v>
      </c>
      <c r="AD69" s="257">
        <v>0</v>
      </c>
      <c r="AE69" s="257">
        <v>0</v>
      </c>
      <c r="AF69" s="257">
        <v>0</v>
      </c>
      <c r="AG69" s="257">
        <v>0</v>
      </c>
      <c r="AH69" s="257">
        <v>0</v>
      </c>
      <c r="AI69" s="257">
        <v>0</v>
      </c>
      <c r="AJ69" s="257">
        <v>0</v>
      </c>
      <c r="AK69" s="257">
        <v>0</v>
      </c>
      <c r="AL69" s="257">
        <v>0</v>
      </c>
      <c r="AM69" s="257">
        <v>0</v>
      </c>
      <c r="AN69" s="257">
        <v>0</v>
      </c>
      <c r="AO69" s="257">
        <v>0</v>
      </c>
      <c r="AP69" s="257">
        <v>0</v>
      </c>
      <c r="AQ69" s="257">
        <v>1E-4</v>
      </c>
      <c r="AR69" s="257">
        <v>1E-4</v>
      </c>
      <c r="AS69" s="257">
        <v>2.0000000000000001E-4</v>
      </c>
      <c r="AT69" s="257">
        <v>2.9999999999999997E-4</v>
      </c>
      <c r="AU69" s="257">
        <v>6.9999999999999999E-4</v>
      </c>
      <c r="AV69" s="257">
        <v>6.9999999999999999E-4</v>
      </c>
      <c r="AW69" s="257">
        <v>6.9999999999999999E-4</v>
      </c>
      <c r="AX69" s="257">
        <v>6.9999999999999999E-4</v>
      </c>
      <c r="AY69" s="257">
        <v>6.9999999999999999E-4</v>
      </c>
      <c r="AZ69" s="257">
        <v>1.5E-3</v>
      </c>
      <c r="BA69" s="257">
        <v>5.0000000000000001E-3</v>
      </c>
      <c r="BB69" s="257">
        <v>8.5805000000000006E-2</v>
      </c>
      <c r="BC69" s="257">
        <v>0.22181600000000001</v>
      </c>
      <c r="BD69" s="257">
        <v>0.28432272456455232</v>
      </c>
      <c r="BE69" s="259">
        <v>0.3206494335042574</v>
      </c>
      <c r="BF69" s="285">
        <v>0.12468443261306783</v>
      </c>
      <c r="BG69" s="285">
        <v>0.98458192562478342</v>
      </c>
      <c r="BH69" s="285">
        <v>3.7471097579218663E-4</v>
      </c>
    </row>
    <row r="70" spans="1:60" x14ac:dyDescent="0.15">
      <c r="A70" s="168" t="s">
        <v>132</v>
      </c>
      <c r="B70" s="257">
        <v>0</v>
      </c>
      <c r="C70" s="257">
        <v>0</v>
      </c>
      <c r="D70" s="257">
        <v>0</v>
      </c>
      <c r="E70" s="257">
        <v>0</v>
      </c>
      <c r="F70" s="257">
        <v>0</v>
      </c>
      <c r="G70" s="257">
        <v>0</v>
      </c>
      <c r="H70" s="257">
        <v>0</v>
      </c>
      <c r="I70" s="257">
        <v>0</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c r="Z70" s="257">
        <v>0</v>
      </c>
      <c r="AA70" s="257">
        <v>0</v>
      </c>
      <c r="AB70" s="257">
        <v>0</v>
      </c>
      <c r="AC70" s="257">
        <v>0</v>
      </c>
      <c r="AD70" s="257">
        <v>0</v>
      </c>
      <c r="AE70" s="257">
        <v>0</v>
      </c>
      <c r="AF70" s="257">
        <v>0</v>
      </c>
      <c r="AG70" s="257">
        <v>0</v>
      </c>
      <c r="AH70" s="257">
        <v>0</v>
      </c>
      <c r="AI70" s="257">
        <v>0</v>
      </c>
      <c r="AJ70" s="257">
        <v>0</v>
      </c>
      <c r="AK70" s="257">
        <v>0</v>
      </c>
      <c r="AL70" s="257">
        <v>0</v>
      </c>
      <c r="AM70" s="257">
        <v>0</v>
      </c>
      <c r="AN70" s="257">
        <v>0</v>
      </c>
      <c r="AO70" s="257">
        <v>0</v>
      </c>
      <c r="AP70" s="257">
        <v>0</v>
      </c>
      <c r="AQ70" s="257">
        <v>0</v>
      </c>
      <c r="AR70" s="257">
        <v>0</v>
      </c>
      <c r="AS70" s="257">
        <v>0</v>
      </c>
      <c r="AT70" s="257">
        <v>0</v>
      </c>
      <c r="AU70" s="257">
        <v>0</v>
      </c>
      <c r="AV70" s="257">
        <v>0</v>
      </c>
      <c r="AW70" s="257">
        <v>0</v>
      </c>
      <c r="AX70" s="257">
        <v>4.6300000000000001E-2</v>
      </c>
      <c r="AY70" s="257">
        <v>5.7299999999999997E-2</v>
      </c>
      <c r="AZ70" s="257">
        <v>5.7305000000000002E-2</v>
      </c>
      <c r="BA70" s="257">
        <v>5.7305000000000002E-2</v>
      </c>
      <c r="BB70" s="257">
        <v>5.7305000000000002E-2</v>
      </c>
      <c r="BC70" s="257">
        <v>0.37654500000000002</v>
      </c>
      <c r="BD70" s="257">
        <v>0.37654500000000002</v>
      </c>
      <c r="BE70" s="259">
        <v>0.37654500000000002</v>
      </c>
      <c r="BF70" s="285">
        <v>-2.732240437158473E-3</v>
      </c>
      <c r="BG70" s="285">
        <v>0</v>
      </c>
      <c r="BH70" s="285">
        <v>4.4003054313144618E-4</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c r="Z71" s="257">
        <v>0</v>
      </c>
      <c r="AA71" s="257">
        <v>0</v>
      </c>
      <c r="AB71" s="257">
        <v>0</v>
      </c>
      <c r="AC71" s="257">
        <v>0</v>
      </c>
      <c r="AD71" s="257">
        <v>0</v>
      </c>
      <c r="AE71" s="257">
        <v>0</v>
      </c>
      <c r="AF71" s="257">
        <v>0</v>
      </c>
      <c r="AG71" s="257">
        <v>0</v>
      </c>
      <c r="AH71" s="257">
        <v>0</v>
      </c>
      <c r="AI71" s="257">
        <v>0</v>
      </c>
      <c r="AJ71" s="257">
        <v>0</v>
      </c>
      <c r="AK71" s="257">
        <v>0</v>
      </c>
      <c r="AL71" s="257">
        <v>0</v>
      </c>
      <c r="AM71" s="257">
        <v>0</v>
      </c>
      <c r="AN71" s="257">
        <v>0</v>
      </c>
      <c r="AO71" s="257">
        <v>0</v>
      </c>
      <c r="AP71" s="257">
        <v>0</v>
      </c>
      <c r="AQ71" s="257">
        <v>0</v>
      </c>
      <c r="AR71" s="257">
        <v>0</v>
      </c>
      <c r="AS71" s="257">
        <v>0</v>
      </c>
      <c r="AT71" s="257">
        <v>2.4E-2</v>
      </c>
      <c r="AU71" s="257">
        <v>7.0000000000000007E-2</v>
      </c>
      <c r="AV71" s="257">
        <v>0.192</v>
      </c>
      <c r="AW71" s="257">
        <v>0.36899999999999999</v>
      </c>
      <c r="AX71" s="257">
        <v>0.49410000000000004</v>
      </c>
      <c r="AY71" s="257">
        <v>0.84040000000000004</v>
      </c>
      <c r="AZ71" s="257">
        <v>1.2162000000000002</v>
      </c>
      <c r="BA71" s="257">
        <v>1.6355</v>
      </c>
      <c r="BB71" s="257">
        <v>1.643</v>
      </c>
      <c r="BC71" s="257">
        <v>1.8280000000000001</v>
      </c>
      <c r="BD71" s="257">
        <v>3.1145</v>
      </c>
      <c r="BE71" s="259">
        <v>5.4891187800963079</v>
      </c>
      <c r="BF71" s="285">
        <v>0.75762439807383619</v>
      </c>
      <c r="BG71" s="285">
        <v>0.62673836559338958</v>
      </c>
      <c r="BH71" s="285">
        <v>6.4145850246817761E-3</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1.8200000000000001E-4</v>
      </c>
      <c r="AY72" s="257">
        <v>3.2780000000000001E-3</v>
      </c>
      <c r="AZ72" s="257">
        <v>5.0899999999999999E-3</v>
      </c>
      <c r="BA72" s="257">
        <v>4.8814000000000003E-2</v>
      </c>
      <c r="BB72" s="257">
        <v>5.1254000000000001E-2</v>
      </c>
      <c r="BC72" s="257">
        <v>7.0694000000000007E-2</v>
      </c>
      <c r="BD72" s="257">
        <v>0.15321601535940169</v>
      </c>
      <c r="BE72" s="259">
        <v>0.15321601535940169</v>
      </c>
      <c r="BF72" s="285">
        <v>-2.732240437158473E-3</v>
      </c>
      <c r="BG72" s="285">
        <v>0</v>
      </c>
      <c r="BH72" s="285">
        <v>1.7904825838886061E-4</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1.1999999999999999E-3</v>
      </c>
      <c r="AY73" s="257">
        <v>1.1999999999999999E-3</v>
      </c>
      <c r="AZ73" s="257">
        <v>3.7000000000000002E-3</v>
      </c>
      <c r="BA73" s="257">
        <v>4.1960000000000001E-3</v>
      </c>
      <c r="BB73" s="257">
        <v>1.5560000000000001E-2</v>
      </c>
      <c r="BC73" s="257">
        <v>1.5712E-2</v>
      </c>
      <c r="BD73" s="257">
        <v>1.6555304777622227E-2</v>
      </c>
      <c r="BE73" s="259">
        <v>0.20606199229904668</v>
      </c>
      <c r="BF73" s="285">
        <v>11.412878177205069</v>
      </c>
      <c r="BG73" s="285">
        <v>0</v>
      </c>
      <c r="BH73" s="285">
        <v>2.4080407491826312E-4</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1.0940000000000001E-3</v>
      </c>
      <c r="AW74" s="257">
        <v>1.0940000000000001E-3</v>
      </c>
      <c r="AX74" s="257">
        <v>3.751E-3</v>
      </c>
      <c r="AY74" s="257">
        <v>6.5060000000000005E-3</v>
      </c>
      <c r="AZ74" s="257">
        <v>6.5060000000000005E-3</v>
      </c>
      <c r="BA74" s="257">
        <v>8.3640000000000016E-3</v>
      </c>
      <c r="BB74" s="257">
        <v>8.3640000000000016E-3</v>
      </c>
      <c r="BC74" s="257">
        <v>8.3640000000000016E-3</v>
      </c>
      <c r="BD74" s="257">
        <v>8.3640000000000016E-3</v>
      </c>
      <c r="BE74" s="259">
        <v>8.3640000000000016E-3</v>
      </c>
      <c r="BF74" s="285">
        <v>-2.732240437158473E-3</v>
      </c>
      <c r="BG74" s="285">
        <v>0</v>
      </c>
      <c r="BH74" s="285">
        <v>9.7741716468188829E-6</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6.0899999999999995E-4</v>
      </c>
      <c r="AT75" s="257">
        <v>6.0899999999999995E-4</v>
      </c>
      <c r="AU75" s="257">
        <v>4.0890000000000006E-3</v>
      </c>
      <c r="AV75" s="257">
        <v>5.3920000000000001E-3</v>
      </c>
      <c r="AW75" s="257">
        <v>2.5637E-2</v>
      </c>
      <c r="AX75" s="257">
        <v>4.2474999999999999E-2</v>
      </c>
      <c r="AY75" s="257">
        <v>4.5880999999999998E-2</v>
      </c>
      <c r="AZ75" s="257">
        <v>4.5880999999999998E-2</v>
      </c>
      <c r="BA75" s="257">
        <v>4.5880999999999998E-2</v>
      </c>
      <c r="BB75" s="257">
        <v>6.5035999999999997E-2</v>
      </c>
      <c r="BC75" s="257">
        <v>0.21395599999999998</v>
      </c>
      <c r="BD75" s="257">
        <v>1.0379558671159743</v>
      </c>
      <c r="BE75" s="259">
        <v>1.0379558671159743</v>
      </c>
      <c r="BF75" s="285">
        <v>-2.732240437158473E-3</v>
      </c>
      <c r="BG75" s="285">
        <v>1.1045350327624455</v>
      </c>
      <c r="BH75" s="285">
        <v>1.2129553810394861E-3</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6.3540000000000003E-3</v>
      </c>
      <c r="AU76" s="257">
        <v>1.8423999999999999E-2</v>
      </c>
      <c r="AV76" s="257">
        <v>2.0695999999999999E-2</v>
      </c>
      <c r="AW76" s="257">
        <v>2.4242E-2</v>
      </c>
      <c r="AX76" s="257">
        <v>8.5422999999999985E-2</v>
      </c>
      <c r="AY76" s="257">
        <v>0.30843100000000007</v>
      </c>
      <c r="AZ76" s="257">
        <v>0.30921499999999996</v>
      </c>
      <c r="BA76" s="257">
        <v>0.33902199999999999</v>
      </c>
      <c r="BB76" s="257">
        <v>0.78527099999999994</v>
      </c>
      <c r="BC76" s="257">
        <v>1.3140841809423567</v>
      </c>
      <c r="BD76" s="257">
        <v>4.1688786648325591</v>
      </c>
      <c r="BE76" s="259">
        <v>5.5531208753812118</v>
      </c>
      <c r="BF76" s="285">
        <v>0.32840239767340296</v>
      </c>
      <c r="BG76" s="285">
        <v>0.91292174706181295</v>
      </c>
      <c r="BH76" s="285">
        <v>6.4893778827724872E-3</v>
      </c>
    </row>
    <row r="77" spans="1:60" x14ac:dyDescent="0.15">
      <c r="A77" s="168" t="s">
        <v>125</v>
      </c>
      <c r="B77" s="287">
        <v>0</v>
      </c>
      <c r="C77" s="287">
        <v>0</v>
      </c>
      <c r="D77" s="287">
        <v>0</v>
      </c>
      <c r="E77" s="287">
        <v>0</v>
      </c>
      <c r="F77" s="287">
        <v>0</v>
      </c>
      <c r="G77" s="287">
        <v>0</v>
      </c>
      <c r="H77" s="287">
        <v>0</v>
      </c>
      <c r="I77" s="287">
        <v>0</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0</v>
      </c>
      <c r="Z77" s="287">
        <v>0</v>
      </c>
      <c r="AA77" s="287">
        <v>0</v>
      </c>
      <c r="AB77" s="287">
        <v>0</v>
      </c>
      <c r="AC77" s="287">
        <v>0</v>
      </c>
      <c r="AD77" s="287">
        <v>0</v>
      </c>
      <c r="AE77" s="287">
        <v>0</v>
      </c>
      <c r="AF77" s="287">
        <v>0</v>
      </c>
      <c r="AG77" s="287">
        <v>0</v>
      </c>
      <c r="AH77" s="287">
        <v>0</v>
      </c>
      <c r="AI77" s="287">
        <v>0</v>
      </c>
      <c r="AJ77" s="287">
        <v>0</v>
      </c>
      <c r="AK77" s="287">
        <v>0</v>
      </c>
      <c r="AL77" s="287">
        <v>0</v>
      </c>
      <c r="AM77" s="287">
        <v>0</v>
      </c>
      <c r="AN77" s="287">
        <v>0</v>
      </c>
      <c r="AO77" s="287">
        <v>0</v>
      </c>
      <c r="AP77" s="287">
        <v>0</v>
      </c>
      <c r="AQ77" s="287">
        <v>0</v>
      </c>
      <c r="AR77" s="287">
        <v>0</v>
      </c>
      <c r="AS77" s="287">
        <v>2.7000000000000001E-3</v>
      </c>
      <c r="AT77" s="287">
        <v>3.0000000000000001E-3</v>
      </c>
      <c r="AU77" s="287">
        <v>4.5385000000000009E-3</v>
      </c>
      <c r="AV77" s="287">
        <v>6.783E-3</v>
      </c>
      <c r="AW77" s="287">
        <v>1.0233602739726028E-2</v>
      </c>
      <c r="AX77" s="287">
        <v>1.7239999999999998E-2</v>
      </c>
      <c r="AY77" s="287">
        <v>4.3252500000000006E-2</v>
      </c>
      <c r="AZ77" s="287">
        <v>0.19345000000000001</v>
      </c>
      <c r="BA77" s="287">
        <v>0.65270000000000006</v>
      </c>
      <c r="BB77" s="287">
        <v>1.196974</v>
      </c>
      <c r="BC77" s="287">
        <v>1.991074</v>
      </c>
      <c r="BD77" s="287">
        <v>2.7191660315957065</v>
      </c>
      <c r="BE77" s="288">
        <v>3.2212022915080896</v>
      </c>
      <c r="BF77" s="289">
        <v>0.18139207206328956</v>
      </c>
      <c r="BG77" s="289">
        <v>0.97574752765631301</v>
      </c>
      <c r="BH77" s="289">
        <v>3.764297478039978E-3</v>
      </c>
    </row>
    <row r="78" spans="1:60" s="161" customFormat="1" x14ac:dyDescent="0.15">
      <c r="A78" s="163" t="s">
        <v>124</v>
      </c>
      <c r="B78" s="260">
        <v>0</v>
      </c>
      <c r="C78" s="260">
        <v>0</v>
      </c>
      <c r="D78" s="260">
        <v>0</v>
      </c>
      <c r="E78" s="260">
        <v>0</v>
      </c>
      <c r="F78" s="260">
        <v>0</v>
      </c>
      <c r="G78" s="260">
        <v>0</v>
      </c>
      <c r="H78" s="260">
        <v>0</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0</v>
      </c>
      <c r="AB78" s="260">
        <v>0</v>
      </c>
      <c r="AC78" s="260">
        <v>0</v>
      </c>
      <c r="AD78" s="260">
        <v>0</v>
      </c>
      <c r="AE78" s="260">
        <v>0</v>
      </c>
      <c r="AF78" s="260">
        <v>0</v>
      </c>
      <c r="AG78" s="260">
        <v>0</v>
      </c>
      <c r="AH78" s="260">
        <v>0</v>
      </c>
      <c r="AI78" s="260">
        <v>0</v>
      </c>
      <c r="AJ78" s="260">
        <v>0</v>
      </c>
      <c r="AK78" s="260">
        <v>0</v>
      </c>
      <c r="AL78" s="260">
        <v>0</v>
      </c>
      <c r="AM78" s="260">
        <v>0</v>
      </c>
      <c r="AN78" s="260">
        <v>0</v>
      </c>
      <c r="AO78" s="260">
        <v>0</v>
      </c>
      <c r="AP78" s="260">
        <v>0</v>
      </c>
      <c r="AQ78" s="260">
        <v>1E-4</v>
      </c>
      <c r="AR78" s="260">
        <v>1E-4</v>
      </c>
      <c r="AS78" s="260">
        <v>3.509E-3</v>
      </c>
      <c r="AT78" s="260">
        <v>3.4263000000000002E-2</v>
      </c>
      <c r="AU78" s="260">
        <v>9.7751500000000005E-2</v>
      </c>
      <c r="AV78" s="260">
        <v>0.22666500000000001</v>
      </c>
      <c r="AW78" s="260">
        <v>0.43090660273972597</v>
      </c>
      <c r="AX78" s="260">
        <v>0.69137100000000018</v>
      </c>
      <c r="AY78" s="260">
        <v>1.3069484999999998</v>
      </c>
      <c r="AZ78" s="260">
        <v>1.8388470000000001</v>
      </c>
      <c r="BA78" s="260">
        <v>2.7967819999999999</v>
      </c>
      <c r="BB78" s="260">
        <v>3.908569</v>
      </c>
      <c r="BC78" s="260">
        <v>6.0402451809423567</v>
      </c>
      <c r="BD78" s="260">
        <v>11.879503608245816</v>
      </c>
      <c r="BE78" s="260">
        <v>16.366234255264288</v>
      </c>
      <c r="BF78" s="286">
        <v>0.3739225397346515</v>
      </c>
      <c r="BG78" s="286">
        <v>0.794722430831728</v>
      </c>
      <c r="BH78" s="286">
        <v>1.9125583790411304E-2</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c r="AE80" s="257">
        <v>0</v>
      </c>
      <c r="AF80" s="257">
        <v>0</v>
      </c>
      <c r="AG80" s="257">
        <v>0</v>
      </c>
      <c r="AH80" s="257">
        <v>0</v>
      </c>
      <c r="AI80" s="257">
        <v>0</v>
      </c>
      <c r="AJ80" s="257">
        <v>0</v>
      </c>
      <c r="AK80" s="257">
        <v>0</v>
      </c>
      <c r="AL80" s="257">
        <v>0</v>
      </c>
      <c r="AM80" s="257">
        <v>0</v>
      </c>
      <c r="AN80" s="257">
        <v>0</v>
      </c>
      <c r="AO80" s="257">
        <v>0</v>
      </c>
      <c r="AP80" s="257">
        <v>0</v>
      </c>
      <c r="AQ80" s="257">
        <v>0</v>
      </c>
      <c r="AR80" s="257">
        <v>0</v>
      </c>
      <c r="AS80" s="257">
        <v>0</v>
      </c>
      <c r="AT80" s="257">
        <v>0</v>
      </c>
      <c r="AU80" s="257">
        <v>9.1000000000000004E-3</v>
      </c>
      <c r="AV80" s="257">
        <v>1.8118749999999999E-2</v>
      </c>
      <c r="AW80" s="257">
        <v>2.672301369863014E-2</v>
      </c>
      <c r="AX80" s="257">
        <v>2.8600000000000004E-2</v>
      </c>
      <c r="AY80" s="257">
        <v>0.06</v>
      </c>
      <c r="AZ80" s="257">
        <v>5.8000000000000003E-2</v>
      </c>
      <c r="BA80" s="257">
        <v>0.245</v>
      </c>
      <c r="BB80" s="257">
        <v>0.504</v>
      </c>
      <c r="BC80" s="257">
        <v>0.60299999999999998</v>
      </c>
      <c r="BD80" s="257">
        <v>0.61499999999999999</v>
      </c>
      <c r="BE80" s="259">
        <v>0.6</v>
      </c>
      <c r="BF80" s="285">
        <v>-2.7055844328935152E-2</v>
      </c>
      <c r="BG80" s="285">
        <v>0</v>
      </c>
      <c r="BH80" s="285">
        <v>7.0116008944181348E-4</v>
      </c>
    </row>
    <row r="81" spans="1:60" x14ac:dyDescent="0.15">
      <c r="A81" s="162" t="s">
        <v>122</v>
      </c>
      <c r="B81" s="257">
        <v>0</v>
      </c>
      <c r="C81" s="257">
        <v>0</v>
      </c>
      <c r="D81" s="257">
        <v>0</v>
      </c>
      <c r="E81" s="257">
        <v>0</v>
      </c>
      <c r="F81" s="257">
        <v>0</v>
      </c>
      <c r="G81" s="257">
        <v>0</v>
      </c>
      <c r="H81" s="257">
        <v>0</v>
      </c>
      <c r="I81" s="257">
        <v>0</v>
      </c>
      <c r="J81" s="257">
        <v>0</v>
      </c>
      <c r="K81" s="257">
        <v>0</v>
      </c>
      <c r="L81" s="257">
        <v>0</v>
      </c>
      <c r="M81" s="257">
        <v>0</v>
      </c>
      <c r="N81" s="257">
        <v>0</v>
      </c>
      <c r="O81" s="257">
        <v>0</v>
      </c>
      <c r="P81" s="257">
        <v>0</v>
      </c>
      <c r="Q81" s="257">
        <v>0</v>
      </c>
      <c r="R81" s="257">
        <v>0</v>
      </c>
      <c r="S81" s="257">
        <v>0</v>
      </c>
      <c r="T81" s="257">
        <v>0</v>
      </c>
      <c r="U81" s="257">
        <v>0</v>
      </c>
      <c r="V81" s="257">
        <v>0</v>
      </c>
      <c r="W81" s="257">
        <v>0</v>
      </c>
      <c r="X81" s="257">
        <v>0</v>
      </c>
      <c r="Y81" s="257">
        <v>0</v>
      </c>
      <c r="Z81" s="257">
        <v>0</v>
      </c>
      <c r="AA81" s="257">
        <v>0</v>
      </c>
      <c r="AB81" s="257">
        <v>0</v>
      </c>
      <c r="AC81" s="257">
        <v>0</v>
      </c>
      <c r="AD81" s="257">
        <v>0</v>
      </c>
      <c r="AE81" s="257">
        <v>0</v>
      </c>
      <c r="AF81" s="257">
        <v>0</v>
      </c>
      <c r="AG81" s="257">
        <v>0</v>
      </c>
      <c r="AH81" s="257">
        <v>0</v>
      </c>
      <c r="AI81" s="257">
        <v>0</v>
      </c>
      <c r="AJ81" s="257">
        <v>0</v>
      </c>
      <c r="AK81" s="257">
        <v>2.0000000000000001E-4</v>
      </c>
      <c r="AL81" s="257">
        <v>9.0000000000000008E-4</v>
      </c>
      <c r="AM81" s="257">
        <v>1E-3</v>
      </c>
      <c r="AN81" s="257">
        <v>1E-3</v>
      </c>
      <c r="AO81" s="257">
        <v>1E-3</v>
      </c>
      <c r="AP81" s="257">
        <v>1E-3</v>
      </c>
      <c r="AQ81" s="257">
        <v>1E-3</v>
      </c>
      <c r="AR81" s="257">
        <v>1.1999999999999999E-3</v>
      </c>
      <c r="AS81" s="257">
        <v>1.5E-3</v>
      </c>
      <c r="AT81" s="257">
        <v>2.2000000000000001E-3</v>
      </c>
      <c r="AU81" s="257">
        <v>2.52E-2</v>
      </c>
      <c r="AV81" s="257">
        <v>0.24456899999999998</v>
      </c>
      <c r="AW81" s="257">
        <v>0.50420100000000001</v>
      </c>
      <c r="AX81" s="257">
        <v>2.5436999999999998E-2</v>
      </c>
      <c r="AY81" s="257">
        <v>0.13954900000000001</v>
      </c>
      <c r="AZ81" s="257">
        <v>4.2000000000000003E-2</v>
      </c>
      <c r="BA81" s="257">
        <v>0.23361000000000001</v>
      </c>
      <c r="BB81" s="257">
        <v>0.60254500000000011</v>
      </c>
      <c r="BC81" s="257">
        <v>0.55301299999999998</v>
      </c>
      <c r="BD81" s="257">
        <v>1.9168226177006389</v>
      </c>
      <c r="BE81" s="259">
        <v>2.9085032192616658</v>
      </c>
      <c r="BF81" s="285">
        <v>0.51321069689474497</v>
      </c>
      <c r="BG81" s="285">
        <v>0.96795844826481292</v>
      </c>
      <c r="BH81" s="285">
        <v>3.3988772955988538E-3</v>
      </c>
    </row>
    <row r="82" spans="1:60" x14ac:dyDescent="0.15">
      <c r="A82" s="162" t="s">
        <v>121</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c r="AE82" s="257">
        <v>0</v>
      </c>
      <c r="AF82" s="257">
        <v>0</v>
      </c>
      <c r="AG82" s="257">
        <v>0</v>
      </c>
      <c r="AH82" s="257">
        <v>0</v>
      </c>
      <c r="AI82" s="257">
        <v>0</v>
      </c>
      <c r="AJ82" s="257">
        <v>0</v>
      </c>
      <c r="AK82" s="257">
        <v>0</v>
      </c>
      <c r="AL82" s="257">
        <v>0</v>
      </c>
      <c r="AM82" s="257">
        <v>1.0101010101010102E-4</v>
      </c>
      <c r="AN82" s="257">
        <v>1.0101010101010102E-4</v>
      </c>
      <c r="AO82" s="257">
        <v>1.0101010101010102E-4</v>
      </c>
      <c r="AP82" s="257">
        <v>1.0101010101010102E-4</v>
      </c>
      <c r="AQ82" s="257">
        <v>1.0101010101010102E-4</v>
      </c>
      <c r="AR82" s="257">
        <v>1.0101010101010102E-4</v>
      </c>
      <c r="AS82" s="257">
        <v>1.0101010101010102E-4</v>
      </c>
      <c r="AT82" s="257">
        <v>1.0101010101010102E-4</v>
      </c>
      <c r="AU82" s="257">
        <v>1.0101010101010102E-4</v>
      </c>
      <c r="AV82" s="257">
        <v>1.0101010101010102E-4</v>
      </c>
      <c r="AW82" s="257">
        <v>1.0128282828282829E-4</v>
      </c>
      <c r="AX82" s="257">
        <v>1.0101010101010102E-4</v>
      </c>
      <c r="AY82" s="257">
        <v>1.0101010101010102E-4</v>
      </c>
      <c r="AZ82" s="257">
        <v>5.7000000000000002E-3</v>
      </c>
      <c r="BA82" s="257">
        <v>0.40150000000000002</v>
      </c>
      <c r="BB82" s="257">
        <v>0.4153</v>
      </c>
      <c r="BC82" s="257">
        <v>0.95015500000000008</v>
      </c>
      <c r="BD82" s="257">
        <v>1.5814619999999999</v>
      </c>
      <c r="BE82" s="259">
        <v>1.5814619999999999</v>
      </c>
      <c r="BF82" s="285">
        <v>-2.732240437158473E-3</v>
      </c>
      <c r="BG82" s="285">
        <v>1.627056393032964</v>
      </c>
      <c r="BH82" s="285">
        <v>1.8480967289480489E-3</v>
      </c>
    </row>
    <row r="83" spans="1:60" x14ac:dyDescent="0.15">
      <c r="A83" s="162" t="s">
        <v>120</v>
      </c>
      <c r="B83" s="257">
        <v>0</v>
      </c>
      <c r="C83" s="257">
        <v>0</v>
      </c>
      <c r="D83" s="257">
        <v>0</v>
      </c>
      <c r="E83" s="257">
        <v>0</v>
      </c>
      <c r="F83" s="257">
        <v>0</v>
      </c>
      <c r="G83" s="257">
        <v>0</v>
      </c>
      <c r="H83" s="257">
        <v>0</v>
      </c>
      <c r="I83" s="257">
        <v>0</v>
      </c>
      <c r="J83" s="257">
        <v>0</v>
      </c>
      <c r="K83" s="257">
        <v>0</v>
      </c>
      <c r="L83" s="257">
        <v>0</v>
      </c>
      <c r="M83" s="257">
        <v>0</v>
      </c>
      <c r="N83" s="257">
        <v>0</v>
      </c>
      <c r="O83" s="257">
        <v>0</v>
      </c>
      <c r="P83" s="257">
        <v>0</v>
      </c>
      <c r="Q83" s="257">
        <v>0</v>
      </c>
      <c r="R83" s="257">
        <v>0</v>
      </c>
      <c r="S83" s="257">
        <v>0</v>
      </c>
      <c r="T83" s="257">
        <v>0</v>
      </c>
      <c r="U83" s="257">
        <v>0</v>
      </c>
      <c r="V83" s="257">
        <v>0</v>
      </c>
      <c r="W83" s="257">
        <v>0</v>
      </c>
      <c r="X83" s="257">
        <v>0</v>
      </c>
      <c r="Y83" s="257">
        <v>0</v>
      </c>
      <c r="Z83" s="257">
        <v>0</v>
      </c>
      <c r="AA83" s="257">
        <v>0</v>
      </c>
      <c r="AB83" s="257">
        <v>0</v>
      </c>
      <c r="AC83" s="257">
        <v>0</v>
      </c>
      <c r="AD83" s="257">
        <v>0</v>
      </c>
      <c r="AE83" s="257">
        <v>0</v>
      </c>
      <c r="AF83" s="257">
        <v>0</v>
      </c>
      <c r="AG83" s="257">
        <v>0</v>
      </c>
      <c r="AH83" s="257">
        <v>0</v>
      </c>
      <c r="AI83" s="257">
        <v>0</v>
      </c>
      <c r="AJ83" s="257">
        <v>0</v>
      </c>
      <c r="AK83" s="257">
        <v>9.300000000000001E-3</v>
      </c>
      <c r="AL83" s="257">
        <v>1.0800000000000001E-2</v>
      </c>
      <c r="AM83" s="257">
        <v>1.2400000000000001E-2</v>
      </c>
      <c r="AN83" s="257">
        <v>1.3900000000000001E-2</v>
      </c>
      <c r="AO83" s="257">
        <v>1.55E-2</v>
      </c>
      <c r="AP83" s="257">
        <v>1.7000000000000001E-2</v>
      </c>
      <c r="AQ83" s="257">
        <v>1.8600000000000002E-2</v>
      </c>
      <c r="AR83" s="257">
        <v>2.0100000000000003E-2</v>
      </c>
      <c r="AS83" s="257">
        <v>2.1700000000000001E-2</v>
      </c>
      <c r="AT83" s="257">
        <v>2.3300000000000001E-2</v>
      </c>
      <c r="AU83" s="257">
        <v>2.7600000000000003E-2</v>
      </c>
      <c r="AV83" s="257">
        <v>8.0299999999999996E-2</v>
      </c>
      <c r="AW83" s="257">
        <v>8.6000000000000007E-2</v>
      </c>
      <c r="AX83" s="257">
        <v>0.24299999999999999</v>
      </c>
      <c r="AY83" s="257">
        <v>1.123</v>
      </c>
      <c r="AZ83" s="257">
        <v>2.7490000000000001</v>
      </c>
      <c r="BA83" s="257">
        <v>3.274</v>
      </c>
      <c r="BB83" s="257">
        <v>4.2389999999999999</v>
      </c>
      <c r="BC83" s="257">
        <v>4.5730000000000004</v>
      </c>
      <c r="BD83" s="257">
        <v>4.9030000000000005</v>
      </c>
      <c r="BE83" s="259">
        <v>5.1775191965872738</v>
      </c>
      <c r="BF83" s="285">
        <v>5.3104827508503538E-2</v>
      </c>
      <c r="BG83" s="285">
        <v>0.707302975507069</v>
      </c>
      <c r="BH83" s="285">
        <v>6.050449704943066E-3</v>
      </c>
    </row>
    <row r="84" spans="1:60" x14ac:dyDescent="0.15">
      <c r="A84" s="162" t="s">
        <v>119</v>
      </c>
      <c r="B84" s="257">
        <v>0</v>
      </c>
      <c r="C84" s="257">
        <v>0</v>
      </c>
      <c r="D84" s="257">
        <v>0</v>
      </c>
      <c r="E84" s="257">
        <v>0</v>
      </c>
      <c r="F84" s="257">
        <v>0</v>
      </c>
      <c r="G84" s="257">
        <v>0</v>
      </c>
      <c r="H84" s="257">
        <v>0</v>
      </c>
      <c r="I84" s="257">
        <v>0</v>
      </c>
      <c r="J84" s="257">
        <v>0</v>
      </c>
      <c r="K84" s="257">
        <v>0</v>
      </c>
      <c r="L84" s="257">
        <v>0</v>
      </c>
      <c r="M84" s="257">
        <v>0</v>
      </c>
      <c r="N84" s="257">
        <v>0</v>
      </c>
      <c r="O84" s="257">
        <v>0</v>
      </c>
      <c r="P84" s="257">
        <v>0</v>
      </c>
      <c r="Q84" s="257">
        <v>0</v>
      </c>
      <c r="R84" s="257">
        <v>0</v>
      </c>
      <c r="S84" s="257">
        <v>0</v>
      </c>
      <c r="T84" s="257">
        <v>0</v>
      </c>
      <c r="U84" s="257">
        <v>0</v>
      </c>
      <c r="V84" s="257">
        <v>0</v>
      </c>
      <c r="W84" s="257">
        <v>0</v>
      </c>
      <c r="X84" s="257">
        <v>0</v>
      </c>
      <c r="Y84" s="257">
        <v>0</v>
      </c>
      <c r="Z84" s="257">
        <v>0</v>
      </c>
      <c r="AA84" s="257">
        <v>0</v>
      </c>
      <c r="AB84" s="257">
        <v>0</v>
      </c>
      <c r="AC84" s="257">
        <v>0</v>
      </c>
      <c r="AD84" s="257">
        <v>0</v>
      </c>
      <c r="AE84" s="257">
        <v>0</v>
      </c>
      <c r="AF84" s="257">
        <v>0</v>
      </c>
      <c r="AG84" s="257">
        <v>0</v>
      </c>
      <c r="AH84" s="257">
        <v>0</v>
      </c>
      <c r="AI84" s="257">
        <v>0</v>
      </c>
      <c r="AJ84" s="257">
        <v>0</v>
      </c>
      <c r="AK84" s="257">
        <v>0</v>
      </c>
      <c r="AL84" s="257">
        <v>1.7399999499320985E-4</v>
      </c>
      <c r="AM84" s="257">
        <v>3.4700000286102297E-4</v>
      </c>
      <c r="AN84" s="257">
        <v>3.4700000286102297E-4</v>
      </c>
      <c r="AO84" s="257">
        <v>5.2100002765655519E-4</v>
      </c>
      <c r="AP84" s="257">
        <v>1.1990000565052033E-3</v>
      </c>
      <c r="AQ84" s="257">
        <v>4.7869999814033502E-3</v>
      </c>
      <c r="AR84" s="257">
        <v>9.4142830177379698E-3</v>
      </c>
      <c r="AS84" s="257">
        <v>1.7751192072693451E-2</v>
      </c>
      <c r="AT84" s="257">
        <v>3.1578917085448847E-2</v>
      </c>
      <c r="AU84" s="257">
        <v>9.47658649128338E-2</v>
      </c>
      <c r="AV84" s="257">
        <v>0.17457879089226092</v>
      </c>
      <c r="AW84" s="257">
        <v>0.24455986358397452</v>
      </c>
      <c r="AX84" s="257">
        <v>0.30279338120028654</v>
      </c>
      <c r="AY84" s="257">
        <v>0.38040260715461449</v>
      </c>
      <c r="AZ84" s="257">
        <v>0.43590486090875824</v>
      </c>
      <c r="BA84" s="257">
        <v>0.49912680123127956</v>
      </c>
      <c r="BB84" s="257">
        <v>0.57241786170860665</v>
      </c>
      <c r="BC84" s="257">
        <v>0.68081964667310846</v>
      </c>
      <c r="BD84" s="257">
        <v>0.77181876126022253</v>
      </c>
      <c r="BE84" s="259">
        <v>0.82087608205128104</v>
      </c>
      <c r="BF84" s="285">
        <v>6.0654770673549407E-2</v>
      </c>
      <c r="BG84" s="285">
        <v>0.37661282038318622</v>
      </c>
      <c r="BH84" s="285">
        <v>9.5927591185286946E-4</v>
      </c>
    </row>
    <row r="85" spans="1:60" x14ac:dyDescent="0.15">
      <c r="A85" s="162" t="s">
        <v>118</v>
      </c>
      <c r="B85" s="257">
        <v>0</v>
      </c>
      <c r="C85" s="257">
        <v>0</v>
      </c>
      <c r="D85" s="257">
        <v>0</v>
      </c>
      <c r="E85" s="257">
        <v>0</v>
      </c>
      <c r="F85" s="257">
        <v>0</v>
      </c>
      <c r="G85" s="257">
        <v>0</v>
      </c>
      <c r="H85" s="257">
        <v>0</v>
      </c>
      <c r="I85" s="257">
        <v>0</v>
      </c>
      <c r="J85" s="257">
        <v>0</v>
      </c>
      <c r="K85" s="257">
        <v>0</v>
      </c>
      <c r="L85" s="257">
        <v>0</v>
      </c>
      <c r="M85" s="257">
        <v>0</v>
      </c>
      <c r="N85" s="257">
        <v>0</v>
      </c>
      <c r="O85" s="257">
        <v>0</v>
      </c>
      <c r="P85" s="257">
        <v>0</v>
      </c>
      <c r="Q85" s="257">
        <v>0</v>
      </c>
      <c r="R85" s="257">
        <v>0</v>
      </c>
      <c r="S85" s="257">
        <v>0</v>
      </c>
      <c r="T85" s="257">
        <v>0</v>
      </c>
      <c r="U85" s="257">
        <v>0</v>
      </c>
      <c r="V85" s="257">
        <v>0</v>
      </c>
      <c r="W85" s="257">
        <v>0</v>
      </c>
      <c r="X85" s="257">
        <v>0</v>
      </c>
      <c r="Y85" s="257">
        <v>0</v>
      </c>
      <c r="Z85" s="257">
        <v>0</v>
      </c>
      <c r="AA85" s="257">
        <v>0</v>
      </c>
      <c r="AB85" s="257">
        <v>0</v>
      </c>
      <c r="AC85" s="257">
        <v>0</v>
      </c>
      <c r="AD85" s="257">
        <v>0</v>
      </c>
      <c r="AE85" s="257">
        <v>0</v>
      </c>
      <c r="AF85" s="257">
        <v>0</v>
      </c>
      <c r="AG85" s="257">
        <v>0</v>
      </c>
      <c r="AH85" s="257">
        <v>0</v>
      </c>
      <c r="AI85" s="257">
        <v>0</v>
      </c>
      <c r="AJ85" s="257">
        <v>0</v>
      </c>
      <c r="AK85" s="257">
        <v>0</v>
      </c>
      <c r="AL85" s="257">
        <v>4.8000000417232514E-5</v>
      </c>
      <c r="AM85" s="257">
        <v>4.049999862909317E-4</v>
      </c>
      <c r="AN85" s="257">
        <v>5.8700000345706944E-4</v>
      </c>
      <c r="AO85" s="257">
        <v>8.3399998247623457E-4</v>
      </c>
      <c r="AP85" s="257">
        <v>1.256000018119812E-3</v>
      </c>
      <c r="AQ85" s="257">
        <v>1.6370000153779986E-3</v>
      </c>
      <c r="AR85" s="257">
        <v>4.487000110745429E-3</v>
      </c>
      <c r="AS85" s="257">
        <v>7.8029998868703841E-3</v>
      </c>
      <c r="AT85" s="257">
        <v>1.0287999984622001E-2</v>
      </c>
      <c r="AU85" s="257">
        <v>1.351900043494627E-2</v>
      </c>
      <c r="AV85" s="257">
        <v>1.6594000010799619E-2</v>
      </c>
      <c r="AW85" s="257">
        <v>2.0063000046022239E-2</v>
      </c>
      <c r="AX85" s="257">
        <v>2.3546000008940696E-2</v>
      </c>
      <c r="AY85" s="257">
        <v>2.8389000031590464E-2</v>
      </c>
      <c r="AZ85" s="257">
        <v>3.2698999833345413E-2</v>
      </c>
      <c r="BA85" s="257">
        <v>3.8615999843239782E-2</v>
      </c>
      <c r="BB85" s="257">
        <v>4.5343999844789505E-2</v>
      </c>
      <c r="BC85" s="257">
        <v>6.8228314403206106E-2</v>
      </c>
      <c r="BD85" s="257">
        <v>6.8251034412294617E-2</v>
      </c>
      <c r="BE85" s="259">
        <v>6.8422471534293178E-2</v>
      </c>
      <c r="BF85" s="285">
        <v>-2.2724229268178409E-4</v>
      </c>
      <c r="BG85" s="285">
        <v>0.20830849361309767</v>
      </c>
      <c r="BH85" s="285">
        <v>7.995851043469158E-5</v>
      </c>
    </row>
    <row r="86" spans="1:60" x14ac:dyDescent="0.15">
      <c r="A86" s="162" t="s">
        <v>117</v>
      </c>
      <c r="B86" s="257">
        <v>0</v>
      </c>
      <c r="C86" s="257">
        <v>0</v>
      </c>
      <c r="D86" s="257">
        <v>0</v>
      </c>
      <c r="E86" s="257">
        <v>0</v>
      </c>
      <c r="F86" s="257">
        <v>0</v>
      </c>
      <c r="G86" s="257">
        <v>0</v>
      </c>
      <c r="H86" s="257">
        <v>0</v>
      </c>
      <c r="I86" s="257">
        <v>0</v>
      </c>
      <c r="J86" s="257">
        <v>0</v>
      </c>
      <c r="K86" s="257">
        <v>0</v>
      </c>
      <c r="L86" s="257">
        <v>0</v>
      </c>
      <c r="M86" s="257">
        <v>0</v>
      </c>
      <c r="N86" s="257">
        <v>0</v>
      </c>
      <c r="O86" s="257">
        <v>0</v>
      </c>
      <c r="P86" s="257">
        <v>0</v>
      </c>
      <c r="Q86" s="257">
        <v>0</v>
      </c>
      <c r="R86" s="257">
        <v>0</v>
      </c>
      <c r="S86" s="257">
        <v>0</v>
      </c>
      <c r="T86" s="257">
        <v>0</v>
      </c>
      <c r="U86" s="257">
        <v>0</v>
      </c>
      <c r="V86" s="257">
        <v>0</v>
      </c>
      <c r="W86" s="257">
        <v>0</v>
      </c>
      <c r="X86" s="257">
        <v>0</v>
      </c>
      <c r="Y86" s="257">
        <v>0</v>
      </c>
      <c r="Z86" s="257">
        <v>0</v>
      </c>
      <c r="AA86" s="257">
        <v>0</v>
      </c>
      <c r="AB86" s="257">
        <v>0</v>
      </c>
      <c r="AC86" s="257">
        <v>0</v>
      </c>
      <c r="AD86" s="257">
        <v>0</v>
      </c>
      <c r="AE86" s="257">
        <v>0</v>
      </c>
      <c r="AF86" s="257">
        <v>0</v>
      </c>
      <c r="AG86" s="257">
        <v>0</v>
      </c>
      <c r="AH86" s="257">
        <v>0</v>
      </c>
      <c r="AI86" s="257">
        <v>0</v>
      </c>
      <c r="AJ86" s="257">
        <v>0</v>
      </c>
      <c r="AK86" s="257">
        <v>2.4410000026226044E-3</v>
      </c>
      <c r="AL86" s="257">
        <v>3.0379999991506338E-3</v>
      </c>
      <c r="AM86" s="257">
        <v>3.6179999813437461E-3</v>
      </c>
      <c r="AN86" s="257">
        <v>5.075999999046326E-3</v>
      </c>
      <c r="AO86" s="257">
        <v>6.5919998924247932E-3</v>
      </c>
      <c r="AP86" s="257">
        <v>8.0119999943301084E-3</v>
      </c>
      <c r="AQ86" s="257">
        <v>9.928999764658511E-3</v>
      </c>
      <c r="AR86" s="257">
        <v>1.2432999797165395E-2</v>
      </c>
      <c r="AS86" s="257">
        <v>1.42839999422431E-2</v>
      </c>
      <c r="AT86" s="257">
        <v>1.6397000077366827E-2</v>
      </c>
      <c r="AU86" s="257">
        <v>2.6529999975897372E-2</v>
      </c>
      <c r="AV86" s="257">
        <v>4.3370999912954872E-2</v>
      </c>
      <c r="AW86" s="257">
        <v>7.8658999687969702E-2</v>
      </c>
      <c r="AX86" s="257">
        <v>0.11589599885207415</v>
      </c>
      <c r="AY86" s="257">
        <v>0.12964880300180101</v>
      </c>
      <c r="AZ86" s="257">
        <v>0.15527977337748908</v>
      </c>
      <c r="BA86" s="257">
        <v>0.25287051400325322</v>
      </c>
      <c r="BB86" s="257">
        <v>0.30825827569394298</v>
      </c>
      <c r="BC86" s="257">
        <v>0.55453711287573848</v>
      </c>
      <c r="BD86" s="257">
        <v>0.59121930839909365</v>
      </c>
      <c r="BE86" s="259">
        <v>0.68042458776302384</v>
      </c>
      <c r="BF86" s="285">
        <v>0.14773907846028167</v>
      </c>
      <c r="BG86" s="285">
        <v>0.43119371714090438</v>
      </c>
      <c r="BH86" s="285">
        <v>7.9514427469055157E-4</v>
      </c>
    </row>
    <row r="87" spans="1:60" x14ac:dyDescent="0.15">
      <c r="A87" s="162" t="s">
        <v>116</v>
      </c>
      <c r="B87" s="257">
        <v>0</v>
      </c>
      <c r="C87" s="257">
        <v>0</v>
      </c>
      <c r="D87" s="257">
        <v>0</v>
      </c>
      <c r="E87" s="257">
        <v>0</v>
      </c>
      <c r="F87" s="257">
        <v>0</v>
      </c>
      <c r="G87" s="257">
        <v>0</v>
      </c>
      <c r="H87" s="257">
        <v>0</v>
      </c>
      <c r="I87" s="257">
        <v>0</v>
      </c>
      <c r="J87" s="257">
        <v>0</v>
      </c>
      <c r="K87" s="257">
        <v>0</v>
      </c>
      <c r="L87" s="257">
        <v>0</v>
      </c>
      <c r="M87" s="257">
        <v>0</v>
      </c>
      <c r="N87" s="257">
        <v>0</v>
      </c>
      <c r="O87" s="257">
        <v>0</v>
      </c>
      <c r="P87" s="257">
        <v>0</v>
      </c>
      <c r="Q87" s="257">
        <v>0</v>
      </c>
      <c r="R87" s="257">
        <v>0</v>
      </c>
      <c r="S87" s="257">
        <v>0</v>
      </c>
      <c r="T87" s="257">
        <v>0</v>
      </c>
      <c r="U87" s="257">
        <v>0</v>
      </c>
      <c r="V87" s="257">
        <v>0</v>
      </c>
      <c r="W87" s="257">
        <v>0</v>
      </c>
      <c r="X87" s="257">
        <v>0</v>
      </c>
      <c r="Y87" s="257">
        <v>0</v>
      </c>
      <c r="Z87" s="257">
        <v>0</v>
      </c>
      <c r="AA87" s="257">
        <v>0</v>
      </c>
      <c r="AB87" s="257">
        <v>0</v>
      </c>
      <c r="AC87" s="257">
        <v>0</v>
      </c>
      <c r="AD87" s="257">
        <v>0</v>
      </c>
      <c r="AE87" s="257">
        <v>0</v>
      </c>
      <c r="AF87" s="257">
        <v>0</v>
      </c>
      <c r="AG87" s="257">
        <v>0</v>
      </c>
      <c r="AH87" s="257">
        <v>0</v>
      </c>
      <c r="AI87" s="257">
        <v>0</v>
      </c>
      <c r="AJ87" s="257">
        <v>0</v>
      </c>
      <c r="AK87" s="257">
        <v>0</v>
      </c>
      <c r="AL87" s="257">
        <v>0</v>
      </c>
      <c r="AM87" s="257">
        <v>0</v>
      </c>
      <c r="AN87" s="257">
        <v>3.1800000000000003E-4</v>
      </c>
      <c r="AO87" s="257">
        <v>1.1130000000000001E-3</v>
      </c>
      <c r="AP87" s="257">
        <v>1.908E-3</v>
      </c>
      <c r="AQ87" s="257">
        <v>2.7030000000000001E-3</v>
      </c>
      <c r="AR87" s="257">
        <v>3.4980000000000002E-3</v>
      </c>
      <c r="AS87" s="257">
        <v>4.2929999999999999E-3</v>
      </c>
      <c r="AT87" s="257">
        <v>5.0880000000000005E-3</v>
      </c>
      <c r="AU87" s="257">
        <v>7.1048750000000001E-3</v>
      </c>
      <c r="AV87" s="257">
        <v>9.1217499999999997E-3</v>
      </c>
      <c r="AW87" s="257">
        <v>1.3235965753424658E-2</v>
      </c>
      <c r="AX87" s="257">
        <v>2.2234750000000001E-2</v>
      </c>
      <c r="AY87" s="257">
        <v>4.2234750000000001E-2</v>
      </c>
      <c r="AZ87" s="257">
        <v>7.3234750000000015E-2</v>
      </c>
      <c r="BA87" s="257">
        <v>0.11723596575342467</v>
      </c>
      <c r="BB87" s="257">
        <v>0.14139774999999999</v>
      </c>
      <c r="BC87" s="257">
        <v>0.18193275</v>
      </c>
      <c r="BD87" s="257">
        <v>0.18193275</v>
      </c>
      <c r="BE87" s="259">
        <v>0.21413617443251609</v>
      </c>
      <c r="BF87" s="285">
        <v>0.1737914307219186</v>
      </c>
      <c r="BG87" s="285">
        <v>0.43000112176999372</v>
      </c>
      <c r="BH87" s="285">
        <v>2.5023956536305127E-4</v>
      </c>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0</v>
      </c>
      <c r="AD88" s="257">
        <v>0</v>
      </c>
      <c r="AE88" s="257">
        <v>0</v>
      </c>
      <c r="AF88" s="257">
        <v>0</v>
      </c>
      <c r="AG88" s="257">
        <v>0</v>
      </c>
      <c r="AH88" s="257">
        <v>0</v>
      </c>
      <c r="AI88" s="257">
        <v>0</v>
      </c>
      <c r="AJ88" s="257">
        <v>0</v>
      </c>
      <c r="AK88" s="257">
        <v>0</v>
      </c>
      <c r="AL88" s="257">
        <v>0</v>
      </c>
      <c r="AM88" s="257">
        <v>0</v>
      </c>
      <c r="AN88" s="257">
        <v>0</v>
      </c>
      <c r="AO88" s="257">
        <v>1E-4</v>
      </c>
      <c r="AP88" s="257">
        <v>2.0000000000000001E-4</v>
      </c>
      <c r="AQ88" s="257">
        <v>2.0000000000000001E-4</v>
      </c>
      <c r="AR88" s="257">
        <v>2.9999999999999997E-4</v>
      </c>
      <c r="AS88" s="257">
        <v>5.7999999999999996E-3</v>
      </c>
      <c r="AT88" s="257">
        <v>7.1999999999999998E-3</v>
      </c>
      <c r="AU88" s="257">
        <v>8.6E-3</v>
      </c>
      <c r="AV88" s="257">
        <v>1.4700000000000001E-2</v>
      </c>
      <c r="AW88" s="257">
        <v>2.0899999999999998E-2</v>
      </c>
      <c r="AX88" s="257">
        <v>2.730200001001358E-2</v>
      </c>
      <c r="AY88" s="257">
        <v>3.4375000024318696E-2</v>
      </c>
      <c r="AZ88" s="257">
        <v>4.0355000024318702E-2</v>
      </c>
      <c r="BA88" s="257">
        <v>5.8237609035388653E-2</v>
      </c>
      <c r="BB88" s="257">
        <v>7.4183719875365914E-2</v>
      </c>
      <c r="BC88" s="257">
        <v>0.13074800002431869</v>
      </c>
      <c r="BD88" s="257">
        <v>0.27739508600568769</v>
      </c>
      <c r="BE88" s="259">
        <v>0.35643840195673632</v>
      </c>
      <c r="BF88" s="285">
        <v>0.28143771996835443</v>
      </c>
      <c r="BG88" s="285">
        <v>0.44071018598349498</v>
      </c>
      <c r="BH88" s="285">
        <v>4.1653396966080387E-4</v>
      </c>
    </row>
    <row r="89" spans="1:60" s="161" customFormat="1" x14ac:dyDescent="0.15">
      <c r="A89" s="163" t="s">
        <v>114</v>
      </c>
      <c r="B89" s="260">
        <v>0</v>
      </c>
      <c r="C89" s="260">
        <v>0</v>
      </c>
      <c r="D89" s="260">
        <v>0</v>
      </c>
      <c r="E89" s="260">
        <v>0</v>
      </c>
      <c r="F89" s="260">
        <v>0</v>
      </c>
      <c r="G89" s="260">
        <v>0</v>
      </c>
      <c r="H89" s="260">
        <v>0</v>
      </c>
      <c r="I89" s="260">
        <v>0</v>
      </c>
      <c r="J89" s="260">
        <v>0</v>
      </c>
      <c r="K89" s="260">
        <v>0</v>
      </c>
      <c r="L89" s="260">
        <v>0</v>
      </c>
      <c r="M89" s="260">
        <v>0</v>
      </c>
      <c r="N89" s="260">
        <v>0</v>
      </c>
      <c r="O89" s="260">
        <v>0</v>
      </c>
      <c r="P89" s="260">
        <v>0</v>
      </c>
      <c r="Q89" s="260">
        <v>0</v>
      </c>
      <c r="R89" s="260">
        <v>0</v>
      </c>
      <c r="S89" s="260">
        <v>0</v>
      </c>
      <c r="T89" s="260">
        <v>0</v>
      </c>
      <c r="U89" s="260">
        <v>0</v>
      </c>
      <c r="V89" s="260">
        <v>0</v>
      </c>
      <c r="W89" s="260">
        <v>0</v>
      </c>
      <c r="X89" s="260">
        <v>0</v>
      </c>
      <c r="Y89" s="260">
        <v>0</v>
      </c>
      <c r="Z89" s="260">
        <v>0</v>
      </c>
      <c r="AA89" s="260">
        <v>0</v>
      </c>
      <c r="AB89" s="260">
        <v>0</v>
      </c>
      <c r="AC89" s="260">
        <v>0</v>
      </c>
      <c r="AD89" s="260">
        <v>0</v>
      </c>
      <c r="AE89" s="260">
        <v>0</v>
      </c>
      <c r="AF89" s="260">
        <v>0</v>
      </c>
      <c r="AG89" s="260">
        <v>0</v>
      </c>
      <c r="AH89" s="260">
        <v>0</v>
      </c>
      <c r="AI89" s="260">
        <v>0</v>
      </c>
      <c r="AJ89" s="260">
        <v>0</v>
      </c>
      <c r="AK89" s="260">
        <v>1.1941000002622605E-2</v>
      </c>
      <c r="AL89" s="260">
        <v>1.4959999994561077E-2</v>
      </c>
      <c r="AM89" s="260">
        <v>1.7871010071505801E-2</v>
      </c>
      <c r="AN89" s="260">
        <v>2.1329010106374519E-2</v>
      </c>
      <c r="AO89" s="260">
        <v>2.5761010003567682E-2</v>
      </c>
      <c r="AP89" s="260">
        <v>3.0676010169965226E-2</v>
      </c>
      <c r="AQ89" s="260">
        <v>3.8957009862449966E-2</v>
      </c>
      <c r="AR89" s="260">
        <v>5.1533293026658898E-2</v>
      </c>
      <c r="AS89" s="260">
        <v>7.3232202002817035E-2</v>
      </c>
      <c r="AT89" s="260">
        <v>9.6152927248447762E-2</v>
      </c>
      <c r="AU89" s="260">
        <v>0.21252075042468752</v>
      </c>
      <c r="AV89" s="260">
        <v>0.60145430091702534</v>
      </c>
      <c r="AW89" s="260">
        <v>0.99444312559830395</v>
      </c>
      <c r="AX89" s="260">
        <v>0.78891014017232486</v>
      </c>
      <c r="AY89" s="260">
        <v>1.9377001703133347</v>
      </c>
      <c r="AZ89" s="260">
        <v>3.5921733841439112</v>
      </c>
      <c r="BA89" s="260">
        <v>5.1201968898665848</v>
      </c>
      <c r="BB89" s="260">
        <v>6.9024466071227053</v>
      </c>
      <c r="BC89" s="260">
        <v>8.2954338239763672</v>
      </c>
      <c r="BD89" s="260">
        <v>10.906901557777939</v>
      </c>
      <c r="BE89" s="260">
        <v>12.407782133586792</v>
      </c>
      <c r="BF89" s="286">
        <v>0.13450011664237316</v>
      </c>
      <c r="BG89" s="286">
        <v>0.60499575579095199</v>
      </c>
      <c r="BH89" s="286">
        <v>1.4499736050933753E-2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0</v>
      </c>
      <c r="C91" s="257">
        <v>0</v>
      </c>
      <c r="D91" s="257">
        <v>0</v>
      </c>
      <c r="E91" s="257">
        <v>0</v>
      </c>
      <c r="F91" s="257">
        <v>0</v>
      </c>
      <c r="G91" s="257">
        <v>0</v>
      </c>
      <c r="H91" s="257">
        <v>0</v>
      </c>
      <c r="I91" s="257">
        <v>0</v>
      </c>
      <c r="J91" s="257">
        <v>0</v>
      </c>
      <c r="K91" s="257">
        <v>0</v>
      </c>
      <c r="L91" s="257">
        <v>0</v>
      </c>
      <c r="M91" s="257">
        <v>0</v>
      </c>
      <c r="N91" s="257">
        <v>0</v>
      </c>
      <c r="O91" s="257">
        <v>0</v>
      </c>
      <c r="P91" s="257">
        <v>0</v>
      </c>
      <c r="Q91" s="257">
        <v>0</v>
      </c>
      <c r="R91" s="257">
        <v>0</v>
      </c>
      <c r="S91" s="257">
        <v>0</v>
      </c>
      <c r="T91" s="257">
        <v>0</v>
      </c>
      <c r="U91" s="257">
        <v>0</v>
      </c>
      <c r="V91" s="257">
        <v>0</v>
      </c>
      <c r="W91" s="257">
        <v>0</v>
      </c>
      <c r="X91" s="257">
        <v>0</v>
      </c>
      <c r="Y91" s="257">
        <v>0</v>
      </c>
      <c r="Z91" s="257">
        <v>0</v>
      </c>
      <c r="AA91" s="257">
        <v>0</v>
      </c>
      <c r="AB91" s="257">
        <v>5.45E-3</v>
      </c>
      <c r="AC91" s="257">
        <v>1.2100000000000001E-2</v>
      </c>
      <c r="AD91" s="257">
        <v>1.4600000000000002E-2</v>
      </c>
      <c r="AE91" s="257">
        <v>1.7399999999999999E-2</v>
      </c>
      <c r="AF91" s="257">
        <v>2.1149999999999999E-2</v>
      </c>
      <c r="AG91" s="257">
        <v>2.5600000000000001E-2</v>
      </c>
      <c r="AH91" s="257">
        <v>3.065E-2</v>
      </c>
      <c r="AI91" s="257">
        <v>3.56E-2</v>
      </c>
      <c r="AJ91" s="257">
        <v>4.0600000000000004E-2</v>
      </c>
      <c r="AK91" s="257">
        <v>4.675E-2</v>
      </c>
      <c r="AL91" s="257">
        <v>5.4149999999999997E-2</v>
      </c>
      <c r="AM91" s="257">
        <v>5.8299999999999998E-2</v>
      </c>
      <c r="AN91" s="257">
        <v>6.3199999999999992E-2</v>
      </c>
      <c r="AO91" s="257">
        <v>7.2949999999999987E-2</v>
      </c>
      <c r="AP91" s="257">
        <v>8.405E-2</v>
      </c>
      <c r="AQ91" s="257">
        <v>9.7500000000000003E-2</v>
      </c>
      <c r="AR91" s="257">
        <v>0.11375</v>
      </c>
      <c r="AS91" s="257">
        <v>0.13919999999999999</v>
      </c>
      <c r="AT91" s="257">
        <v>0.29024203008216642</v>
      </c>
      <c r="AU91" s="257">
        <v>0.97764827982089564</v>
      </c>
      <c r="AV91" s="257">
        <v>2.0445465700987997</v>
      </c>
      <c r="AW91" s="257">
        <v>2.4119999999999999</v>
      </c>
      <c r="AX91" s="257">
        <v>3.8474000000000004</v>
      </c>
      <c r="AY91" s="257">
        <v>4.952</v>
      </c>
      <c r="AZ91" s="257">
        <v>6.1955244041490829</v>
      </c>
      <c r="BA91" s="257">
        <v>7.4397756973295257</v>
      </c>
      <c r="BB91" s="257">
        <v>8.9175565703617217</v>
      </c>
      <c r="BC91" s="257">
        <v>12.332544454136331</v>
      </c>
      <c r="BD91" s="257">
        <v>18.296986696525774</v>
      </c>
      <c r="BE91" s="259">
        <v>23.842661269770716</v>
      </c>
      <c r="BF91" s="285">
        <v>0.29953187270092085</v>
      </c>
      <c r="BG91" s="285">
        <v>0.51342856564908912</v>
      </c>
      <c r="BH91" s="285">
        <v>2.7862537514072167E-2</v>
      </c>
    </row>
    <row r="92" spans="1:60" x14ac:dyDescent="0.15">
      <c r="A92" s="162" t="s">
        <v>112</v>
      </c>
      <c r="B92" s="257">
        <v>0</v>
      </c>
      <c r="C92" s="257">
        <v>0</v>
      </c>
      <c r="D92" s="257">
        <v>0</v>
      </c>
      <c r="E92" s="257">
        <v>0</v>
      </c>
      <c r="F92" s="257">
        <v>0</v>
      </c>
      <c r="G92" s="257">
        <v>0</v>
      </c>
      <c r="H92" s="257">
        <v>0</v>
      </c>
      <c r="I92" s="257">
        <v>0</v>
      </c>
      <c r="J92" s="257">
        <v>0</v>
      </c>
      <c r="K92" s="257">
        <v>0</v>
      </c>
      <c r="L92" s="257">
        <v>0</v>
      </c>
      <c r="M92" s="257">
        <v>0</v>
      </c>
      <c r="N92" s="257">
        <v>0</v>
      </c>
      <c r="O92" s="257">
        <v>0</v>
      </c>
      <c r="P92" s="257">
        <v>0</v>
      </c>
      <c r="Q92" s="257">
        <v>0</v>
      </c>
      <c r="R92" s="257">
        <v>0</v>
      </c>
      <c r="S92" s="257">
        <v>0</v>
      </c>
      <c r="T92" s="257">
        <v>0</v>
      </c>
      <c r="U92" s="257">
        <v>0</v>
      </c>
      <c r="V92" s="257">
        <v>0</v>
      </c>
      <c r="W92" s="257">
        <v>0</v>
      </c>
      <c r="X92" s="257">
        <v>0</v>
      </c>
      <c r="Y92" s="257">
        <v>0</v>
      </c>
      <c r="Z92" s="257">
        <v>0</v>
      </c>
      <c r="AA92" s="257">
        <v>0</v>
      </c>
      <c r="AB92" s="257">
        <v>0</v>
      </c>
      <c r="AC92" s="257">
        <v>0</v>
      </c>
      <c r="AD92" s="257">
        <v>0</v>
      </c>
      <c r="AE92" s="257">
        <v>0</v>
      </c>
      <c r="AF92" s="257">
        <v>0</v>
      </c>
      <c r="AG92" s="257">
        <v>0</v>
      </c>
      <c r="AH92" s="257">
        <v>0</v>
      </c>
      <c r="AI92" s="257">
        <v>0</v>
      </c>
      <c r="AJ92" s="257">
        <v>0</v>
      </c>
      <c r="AK92" s="257">
        <v>0</v>
      </c>
      <c r="AL92" s="257">
        <v>0</v>
      </c>
      <c r="AM92" s="257">
        <v>1E-4</v>
      </c>
      <c r="AN92" s="257">
        <v>9.0000000000000008E-4</v>
      </c>
      <c r="AO92" s="257">
        <v>1.9E-3</v>
      </c>
      <c r="AP92" s="257">
        <v>3.3999999999999998E-3</v>
      </c>
      <c r="AQ92" s="257">
        <v>5.4000000000000003E-3</v>
      </c>
      <c r="AR92" s="257">
        <v>9.0000000000000011E-3</v>
      </c>
      <c r="AS92" s="257">
        <v>1.52E-2</v>
      </c>
      <c r="AT92" s="257">
        <v>2.5100000000000001E-2</v>
      </c>
      <c r="AU92" s="257">
        <v>4.4299999999999999E-2</v>
      </c>
      <c r="AV92" s="257">
        <v>5.8400000000000001E-2</v>
      </c>
      <c r="AW92" s="257">
        <v>9.0900000000000009E-2</v>
      </c>
      <c r="AX92" s="257">
        <v>0.12956299999999998</v>
      </c>
      <c r="AY92" s="257">
        <v>0.16694700000000001</v>
      </c>
      <c r="AZ92" s="257">
        <v>0.19838899999999998</v>
      </c>
      <c r="BA92" s="257">
        <v>0.219999</v>
      </c>
      <c r="BB92" s="257">
        <v>0.253361</v>
      </c>
      <c r="BC92" s="257">
        <v>0.27506799999999998</v>
      </c>
      <c r="BD92" s="257">
        <v>0.34923178533601762</v>
      </c>
      <c r="BE92" s="259">
        <v>0.41278489159217785</v>
      </c>
      <c r="BF92" s="285">
        <v>0.17875027790909903</v>
      </c>
      <c r="BG92" s="285">
        <v>0.30119984916669607</v>
      </c>
      <c r="BH92" s="285">
        <v>4.8238048584833457E-4</v>
      </c>
    </row>
    <row r="93" spans="1:60" x14ac:dyDescent="0.15">
      <c r="A93" s="162" t="s">
        <v>110</v>
      </c>
      <c r="B93" s="257">
        <v>0</v>
      </c>
      <c r="C93" s="257">
        <v>0</v>
      </c>
      <c r="D93" s="257">
        <v>0</v>
      </c>
      <c r="E93" s="257">
        <v>0</v>
      </c>
      <c r="F93" s="257">
        <v>0</v>
      </c>
      <c r="G93" s="257">
        <v>0</v>
      </c>
      <c r="H93" s="257">
        <v>0</v>
      </c>
      <c r="I93" s="257">
        <v>0</v>
      </c>
      <c r="J93" s="257">
        <v>0</v>
      </c>
      <c r="K93" s="257">
        <v>0</v>
      </c>
      <c r="L93" s="257">
        <v>0</v>
      </c>
      <c r="M93" s="257">
        <v>0</v>
      </c>
      <c r="N93" s="257">
        <v>0</v>
      </c>
      <c r="O93" s="257">
        <v>0</v>
      </c>
      <c r="P93" s="257">
        <v>0</v>
      </c>
      <c r="Q93" s="257">
        <v>0</v>
      </c>
      <c r="R93" s="257">
        <v>0</v>
      </c>
      <c r="S93" s="257">
        <v>0</v>
      </c>
      <c r="T93" s="257">
        <v>0</v>
      </c>
      <c r="U93" s="257">
        <v>0</v>
      </c>
      <c r="V93" s="257">
        <v>0</v>
      </c>
      <c r="W93" s="257">
        <v>0</v>
      </c>
      <c r="X93" s="257">
        <v>0</v>
      </c>
      <c r="Y93" s="257">
        <v>0</v>
      </c>
      <c r="Z93" s="257">
        <v>0</v>
      </c>
      <c r="AA93" s="257">
        <v>2E-3</v>
      </c>
      <c r="AB93" s="257">
        <v>2E-3</v>
      </c>
      <c r="AC93" s="257">
        <v>3.0000000000000001E-3</v>
      </c>
      <c r="AD93" s="257">
        <v>4.0000000000000001E-3</v>
      </c>
      <c r="AE93" s="257">
        <v>5.0000000000000001E-3</v>
      </c>
      <c r="AF93" s="257">
        <v>7.0000000000000001E-3</v>
      </c>
      <c r="AG93" s="257">
        <v>9.0000000000000011E-3</v>
      </c>
      <c r="AH93" s="257">
        <v>1.0999999999999999E-2</v>
      </c>
      <c r="AI93" s="257">
        <v>1.4E-2</v>
      </c>
      <c r="AJ93" s="257">
        <v>1.7000000000000001E-2</v>
      </c>
      <c r="AK93" s="257">
        <v>2.1999999999999999E-2</v>
      </c>
      <c r="AL93" s="257">
        <v>3.1E-2</v>
      </c>
      <c r="AM93" s="257">
        <v>4.8000000000000001E-2</v>
      </c>
      <c r="AN93" s="257">
        <v>6.4000000000000001E-2</v>
      </c>
      <c r="AO93" s="257">
        <v>7.5999999999999998E-2</v>
      </c>
      <c r="AP93" s="257">
        <v>8.4000000000000005E-2</v>
      </c>
      <c r="AQ93" s="257">
        <v>9.5000000000000001E-2</v>
      </c>
      <c r="AR93" s="257">
        <v>0.114</v>
      </c>
      <c r="AS93" s="257">
        <v>0.152</v>
      </c>
      <c r="AT93" s="257">
        <v>0.27900000000000003</v>
      </c>
      <c r="AU93" s="257">
        <v>0.70100000000000007</v>
      </c>
      <c r="AV93" s="257">
        <v>2.61</v>
      </c>
      <c r="AW93" s="257">
        <v>3.5945099000000003</v>
      </c>
      <c r="AX93" s="257">
        <v>8.3738865000000011</v>
      </c>
      <c r="AY93" s="257">
        <v>23.512160000000002</v>
      </c>
      <c r="AZ93" s="257">
        <v>39.48057</v>
      </c>
      <c r="BA93" s="257">
        <v>66.527950000000004</v>
      </c>
      <c r="BB93" s="257">
        <v>117.8</v>
      </c>
      <c r="BC93" s="257">
        <v>176.9</v>
      </c>
      <c r="BD93" s="257">
        <v>224</v>
      </c>
      <c r="BE93" s="259">
        <v>261.10000000000002</v>
      </c>
      <c r="BF93" s="285">
        <v>0.16244023224043724</v>
      </c>
      <c r="BG93" s="285">
        <v>0.95193064064193167</v>
      </c>
      <c r="BH93" s="285">
        <v>0.30512149892209589</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0</v>
      </c>
      <c r="AR94" s="257">
        <v>0</v>
      </c>
      <c r="AS94" s="257">
        <v>0</v>
      </c>
      <c r="AT94" s="257">
        <v>0</v>
      </c>
      <c r="AU94" s="257">
        <v>3.5000000000000005E-4</v>
      </c>
      <c r="AV94" s="257">
        <v>6.910000000000001E-4</v>
      </c>
      <c r="AW94" s="257">
        <v>8.5400000000000005E-4</v>
      </c>
      <c r="AX94" s="257">
        <v>1.1120000000000001E-3</v>
      </c>
      <c r="AY94" s="257">
        <v>1.1020000000000001E-3</v>
      </c>
      <c r="AZ94" s="257">
        <v>1.0300000000000001E-3</v>
      </c>
      <c r="BA94" s="257">
        <v>9.7900000000000005E-4</v>
      </c>
      <c r="BB94" s="257">
        <v>8.5499999999999997E-4</v>
      </c>
      <c r="BC94" s="257">
        <v>1.1000000000000001E-3</v>
      </c>
      <c r="BD94" s="257">
        <v>1.0624300111982084E-3</v>
      </c>
      <c r="BE94" s="259">
        <v>1.1250000000000001E-3</v>
      </c>
      <c r="BF94" s="285">
        <v>5.6000129592431724E-2</v>
      </c>
      <c r="BG94" s="285">
        <v>0</v>
      </c>
      <c r="BH94" s="285">
        <v>1.3146751677034006E-6</v>
      </c>
    </row>
    <row r="95" spans="1:60" x14ac:dyDescent="0.15">
      <c r="A95" s="162" t="s">
        <v>108</v>
      </c>
      <c r="B95" s="257">
        <v>0</v>
      </c>
      <c r="C95" s="257">
        <v>0</v>
      </c>
      <c r="D95" s="257">
        <v>0</v>
      </c>
      <c r="E95" s="257">
        <v>0</v>
      </c>
      <c r="F95" s="257">
        <v>0</v>
      </c>
      <c r="G95" s="257">
        <v>0</v>
      </c>
      <c r="H95" s="257">
        <v>0</v>
      </c>
      <c r="I95" s="257">
        <v>0</v>
      </c>
      <c r="J95" s="257">
        <v>0</v>
      </c>
      <c r="K95" s="257">
        <v>0</v>
      </c>
      <c r="L95" s="257">
        <v>0</v>
      </c>
      <c r="M95" s="257">
        <v>0</v>
      </c>
      <c r="N95" s="257">
        <v>0</v>
      </c>
      <c r="O95" s="257">
        <v>0</v>
      </c>
      <c r="P95" s="257">
        <v>0</v>
      </c>
      <c r="Q95" s="257">
        <v>0</v>
      </c>
      <c r="R95" s="257">
        <v>0</v>
      </c>
      <c r="S95" s="257">
        <v>0</v>
      </c>
      <c r="T95" s="257">
        <v>0</v>
      </c>
      <c r="U95" s="257">
        <v>0</v>
      </c>
      <c r="V95" s="257">
        <v>0</v>
      </c>
      <c r="W95" s="257">
        <v>0</v>
      </c>
      <c r="X95" s="257">
        <v>0</v>
      </c>
      <c r="Y95" s="257">
        <v>0</v>
      </c>
      <c r="Z95" s="257">
        <v>0</v>
      </c>
      <c r="AA95" s="257">
        <v>0</v>
      </c>
      <c r="AB95" s="257">
        <v>0</v>
      </c>
      <c r="AC95" s="257">
        <v>0</v>
      </c>
      <c r="AD95" s="257">
        <v>0</v>
      </c>
      <c r="AE95" s="257">
        <v>0</v>
      </c>
      <c r="AF95" s="257">
        <v>1.0101010101010101E-3</v>
      </c>
      <c r="AG95" s="257">
        <v>6.0606060606060615E-3</v>
      </c>
      <c r="AH95" s="257">
        <v>6.0606060606060615E-3</v>
      </c>
      <c r="AI95" s="257">
        <v>6.0606060606060615E-3</v>
      </c>
      <c r="AJ95" s="257">
        <v>6.0606060606060615E-3</v>
      </c>
      <c r="AK95" s="257">
        <v>7.0707070707070711E-3</v>
      </c>
      <c r="AL95" s="257">
        <v>1.1111111111111112E-2</v>
      </c>
      <c r="AM95" s="257">
        <v>1.3131313131313133E-2</v>
      </c>
      <c r="AN95" s="257">
        <v>1.6161616161616162E-2</v>
      </c>
      <c r="AO95" s="257">
        <v>1.8181818181818184E-2</v>
      </c>
      <c r="AP95" s="257">
        <v>1.8181818181818184E-2</v>
      </c>
      <c r="AQ95" s="257">
        <v>7.2000000000000007E-3</v>
      </c>
      <c r="AR95" s="257">
        <v>5.9000000000000004E-2</v>
      </c>
      <c r="AS95" s="257">
        <v>6.3E-2</v>
      </c>
      <c r="AT95" s="257">
        <v>7.4999999999999997E-2</v>
      </c>
      <c r="AU95" s="257">
        <v>0.113</v>
      </c>
      <c r="AV95" s="257">
        <v>0.82700000000000007</v>
      </c>
      <c r="AW95" s="257">
        <v>2.0990000000000002</v>
      </c>
      <c r="AX95" s="257">
        <v>3.4330000000000003</v>
      </c>
      <c r="AY95" s="257">
        <v>4.9089999999999998</v>
      </c>
      <c r="AZ95" s="257">
        <v>6.5663800000000005</v>
      </c>
      <c r="BA95" s="257">
        <v>11.55598</v>
      </c>
      <c r="BB95" s="257">
        <v>21.544580000000003</v>
      </c>
      <c r="BC95" s="257">
        <v>36.331309999999995</v>
      </c>
      <c r="BD95" s="257">
        <v>46.267699999999998</v>
      </c>
      <c r="BE95" s="259">
        <v>58.683467440782017</v>
      </c>
      <c r="BF95" s="285">
        <v>0.2648809017532241</v>
      </c>
      <c r="BG95" s="285">
        <v>0.90117311747259632</v>
      </c>
      <c r="BH95" s="285">
        <v>6.8577508799224127E-2</v>
      </c>
    </row>
    <row r="96" spans="1:60" x14ac:dyDescent="0.15">
      <c r="A96" s="162" t="s">
        <v>107</v>
      </c>
      <c r="B96" s="257">
        <v>0</v>
      </c>
      <c r="C96" s="257">
        <v>0</v>
      </c>
      <c r="D96" s="257">
        <v>0</v>
      </c>
      <c r="E96" s="257">
        <v>0</v>
      </c>
      <c r="F96" s="257">
        <v>0</v>
      </c>
      <c r="G96" s="257">
        <v>0</v>
      </c>
      <c r="H96" s="257">
        <v>0</v>
      </c>
      <c r="I96" s="257">
        <v>0</v>
      </c>
      <c r="J96" s="257">
        <v>0</v>
      </c>
      <c r="K96" s="257">
        <v>0</v>
      </c>
      <c r="L96" s="257">
        <v>0</v>
      </c>
      <c r="M96" s="257">
        <v>0</v>
      </c>
      <c r="N96" s="257">
        <v>0</v>
      </c>
      <c r="O96" s="257">
        <v>0</v>
      </c>
      <c r="P96" s="257">
        <v>0</v>
      </c>
      <c r="Q96" s="257">
        <v>0</v>
      </c>
      <c r="R96" s="257">
        <v>0</v>
      </c>
      <c r="S96" s="257">
        <v>0</v>
      </c>
      <c r="T96" s="257">
        <v>0</v>
      </c>
      <c r="U96" s="257">
        <v>0</v>
      </c>
      <c r="V96" s="257">
        <v>0</v>
      </c>
      <c r="W96" s="257">
        <v>0</v>
      </c>
      <c r="X96" s="257">
        <v>0</v>
      </c>
      <c r="Y96" s="257">
        <v>0</v>
      </c>
      <c r="Z96" s="257">
        <v>0</v>
      </c>
      <c r="AA96" s="257">
        <v>0</v>
      </c>
      <c r="AB96" s="257">
        <v>0</v>
      </c>
      <c r="AC96" s="257">
        <v>0</v>
      </c>
      <c r="AD96" s="257">
        <v>0</v>
      </c>
      <c r="AE96" s="257">
        <v>0</v>
      </c>
      <c r="AF96" s="257">
        <v>0</v>
      </c>
      <c r="AG96" s="257">
        <v>0</v>
      </c>
      <c r="AH96" s="257">
        <v>0</v>
      </c>
      <c r="AI96" s="257">
        <v>0</v>
      </c>
      <c r="AJ96" s="257">
        <v>0</v>
      </c>
      <c r="AK96" s="257">
        <v>0</v>
      </c>
      <c r="AL96" s="257">
        <v>0</v>
      </c>
      <c r="AM96" s="257">
        <v>0</v>
      </c>
      <c r="AN96" s="257">
        <v>0</v>
      </c>
      <c r="AO96" s="257">
        <v>0</v>
      </c>
      <c r="AP96" s="257">
        <v>0</v>
      </c>
      <c r="AQ96" s="257">
        <v>0</v>
      </c>
      <c r="AR96" s="257">
        <v>0</v>
      </c>
      <c r="AS96" s="257">
        <v>1E-4</v>
      </c>
      <c r="AT96" s="257">
        <v>1E-4</v>
      </c>
      <c r="AU96" s="257">
        <v>5.2000000000000006E-4</v>
      </c>
      <c r="AV96" s="257">
        <v>7.7000000000000007E-4</v>
      </c>
      <c r="AW96" s="257">
        <v>3.0100000000000001E-3</v>
      </c>
      <c r="AX96" s="257">
        <v>5.4999999999999997E-3</v>
      </c>
      <c r="AY96" s="257">
        <v>6.8100000000000001E-3</v>
      </c>
      <c r="AZ96" s="257">
        <v>5.28E-3</v>
      </c>
      <c r="BA96" s="257">
        <v>2.1090000000000001E-2</v>
      </c>
      <c r="BB96" s="257">
        <v>2.9050000000000003E-2</v>
      </c>
      <c r="BC96" s="257">
        <v>1.9989999999999997E-2</v>
      </c>
      <c r="BD96" s="257">
        <v>5.3999999999999999E-2</v>
      </c>
      <c r="BE96" s="259">
        <v>0.47268919460000003</v>
      </c>
      <c r="BF96" s="285">
        <v>7.7295869271908533</v>
      </c>
      <c r="BG96" s="285">
        <v>0.87602825909833326</v>
      </c>
      <c r="BH96" s="285">
        <v>5.5238466327319142E-4</v>
      </c>
    </row>
    <row r="97" spans="1:60" x14ac:dyDescent="0.15">
      <c r="A97" s="162" t="s">
        <v>106</v>
      </c>
      <c r="B97" s="257">
        <v>0</v>
      </c>
      <c r="C97" s="257">
        <v>0</v>
      </c>
      <c r="D97" s="257">
        <v>0</v>
      </c>
      <c r="E97" s="257">
        <v>0</v>
      </c>
      <c r="F97" s="257">
        <v>0</v>
      </c>
      <c r="G97" s="257">
        <v>0</v>
      </c>
      <c r="H97" s="257">
        <v>0</v>
      </c>
      <c r="I97" s="257">
        <v>0</v>
      </c>
      <c r="J97" s="257">
        <v>0</v>
      </c>
      <c r="K97" s="257">
        <v>0</v>
      </c>
      <c r="L97" s="257">
        <v>0</v>
      </c>
      <c r="M97" s="257">
        <v>0</v>
      </c>
      <c r="N97" s="257">
        <v>0</v>
      </c>
      <c r="O97" s="257">
        <v>0</v>
      </c>
      <c r="P97" s="257">
        <v>0</v>
      </c>
      <c r="Q97" s="257">
        <v>0</v>
      </c>
      <c r="R97" s="257">
        <v>0</v>
      </c>
      <c r="S97" s="257">
        <v>0</v>
      </c>
      <c r="T97" s="257">
        <v>0</v>
      </c>
      <c r="U97" s="257">
        <v>0</v>
      </c>
      <c r="V97" s="257">
        <v>0</v>
      </c>
      <c r="W97" s="257">
        <v>0</v>
      </c>
      <c r="X97" s="257">
        <v>0</v>
      </c>
      <c r="Y97" s="257">
        <v>0</v>
      </c>
      <c r="Z97" s="257">
        <v>0</v>
      </c>
      <c r="AA97" s="257">
        <v>1E-3</v>
      </c>
      <c r="AB97" s="257">
        <v>1E-3</v>
      </c>
      <c r="AC97" s="257">
        <v>1.0500000000000001E-2</v>
      </c>
      <c r="AD97" s="257">
        <v>2.2499999999999999E-2</v>
      </c>
      <c r="AE97" s="257">
        <v>2.9000000000000001E-2</v>
      </c>
      <c r="AF97" s="257">
        <v>3.95E-2</v>
      </c>
      <c r="AG97" s="257">
        <v>5.45E-2</v>
      </c>
      <c r="AH97" s="257">
        <v>9.6302845890410965E-2</v>
      </c>
      <c r="AI97" s="257">
        <v>0.14324625000000002</v>
      </c>
      <c r="AJ97" s="257">
        <v>0.21802499999999997</v>
      </c>
      <c r="AK97" s="257">
        <v>0.3440617191780822</v>
      </c>
      <c r="AL97" s="257">
        <v>0.49973921917808217</v>
      </c>
      <c r="AM97" s="257">
        <v>0.6946199999999999</v>
      </c>
      <c r="AN97" s="257">
        <v>0.953955</v>
      </c>
      <c r="AO97" s="257">
        <v>1.2716221232876712</v>
      </c>
      <c r="AP97" s="257">
        <v>1.6300883732876714</v>
      </c>
      <c r="AQ97" s="257">
        <v>1.9956300000000002</v>
      </c>
      <c r="AR97" s="257">
        <v>2.3124674999999999</v>
      </c>
      <c r="AS97" s="257">
        <v>2.5939712568493145</v>
      </c>
      <c r="AT97" s="257">
        <v>3.0455125068493145</v>
      </c>
      <c r="AU97" s="257">
        <v>3.9813787499999997</v>
      </c>
      <c r="AV97" s="257">
        <v>5.4391499999999997</v>
      </c>
      <c r="AW97" s="257">
        <v>7.3719027636986301</v>
      </c>
      <c r="AX97" s="257">
        <v>12.90878151369863</v>
      </c>
      <c r="AY97" s="257">
        <v>23.548166250000001</v>
      </c>
      <c r="AZ97" s="257">
        <v>34.540171952694998</v>
      </c>
      <c r="BA97" s="257">
        <v>43.325692929292934</v>
      </c>
      <c r="BB97" s="257">
        <v>54.241690909090913</v>
      </c>
      <c r="BC97" s="257">
        <v>62.114362626262619</v>
      </c>
      <c r="BD97" s="257">
        <v>72.257030303030319</v>
      </c>
      <c r="BE97" s="259">
        <v>82.922482828282838</v>
      </c>
      <c r="BF97" s="285">
        <v>0.14446882636528335</v>
      </c>
      <c r="BG97" s="285">
        <v>0.37253039922483699</v>
      </c>
      <c r="BH97" s="285">
        <v>9.6903225794360073E-2</v>
      </c>
    </row>
    <row r="98" spans="1:60" x14ac:dyDescent="0.15">
      <c r="A98" s="162" t="s">
        <v>105</v>
      </c>
      <c r="B98" s="257">
        <v>0</v>
      </c>
      <c r="C98" s="257">
        <v>0</v>
      </c>
      <c r="D98" s="257">
        <v>0</v>
      </c>
      <c r="E98" s="257">
        <v>0</v>
      </c>
      <c r="F98" s="257">
        <v>0</v>
      </c>
      <c r="G98" s="257">
        <v>0</v>
      </c>
      <c r="H98" s="257">
        <v>0</v>
      </c>
      <c r="I98" s="257">
        <v>0</v>
      </c>
      <c r="J98" s="257">
        <v>0</v>
      </c>
      <c r="K98" s="257">
        <v>0</v>
      </c>
      <c r="L98" s="257">
        <v>0</v>
      </c>
      <c r="M98" s="257">
        <v>0</v>
      </c>
      <c r="N98" s="257">
        <v>0</v>
      </c>
      <c r="O98" s="257">
        <v>0</v>
      </c>
      <c r="P98" s="257">
        <v>0</v>
      </c>
      <c r="Q98" s="257">
        <v>0</v>
      </c>
      <c r="R98" s="257">
        <v>0</v>
      </c>
      <c r="S98" s="257">
        <v>0</v>
      </c>
      <c r="T98" s="257">
        <v>0</v>
      </c>
      <c r="U98" s="257">
        <v>0</v>
      </c>
      <c r="V98" s="257">
        <v>0</v>
      </c>
      <c r="W98" s="257">
        <v>0</v>
      </c>
      <c r="X98" s="257">
        <v>0</v>
      </c>
      <c r="Y98" s="257">
        <v>0</v>
      </c>
      <c r="Z98" s="257">
        <v>0</v>
      </c>
      <c r="AA98" s="257">
        <v>0</v>
      </c>
      <c r="AB98" s="257">
        <v>0</v>
      </c>
      <c r="AC98" s="257">
        <v>0</v>
      </c>
      <c r="AD98" s="257">
        <v>0</v>
      </c>
      <c r="AE98" s="257">
        <v>0</v>
      </c>
      <c r="AF98" s="257">
        <v>0</v>
      </c>
      <c r="AG98" s="257">
        <v>0</v>
      </c>
      <c r="AH98" s="257">
        <v>0</v>
      </c>
      <c r="AI98" s="257">
        <v>0</v>
      </c>
      <c r="AJ98" s="257">
        <v>0</v>
      </c>
      <c r="AK98" s="257">
        <v>0</v>
      </c>
      <c r="AL98" s="257">
        <v>0</v>
      </c>
      <c r="AM98" s="257">
        <v>0</v>
      </c>
      <c r="AN98" s="257">
        <v>0</v>
      </c>
      <c r="AO98" s="257">
        <v>0</v>
      </c>
      <c r="AP98" s="257">
        <v>0</v>
      </c>
      <c r="AQ98" s="257">
        <v>0</v>
      </c>
      <c r="AR98" s="257">
        <v>0</v>
      </c>
      <c r="AS98" s="257">
        <v>0</v>
      </c>
      <c r="AT98" s="257">
        <v>0</v>
      </c>
      <c r="AU98" s="257">
        <v>0</v>
      </c>
      <c r="AV98" s="257">
        <v>0</v>
      </c>
      <c r="AW98" s="257">
        <v>7.0000000000000001E-3</v>
      </c>
      <c r="AX98" s="257">
        <v>0.14100000000000001</v>
      </c>
      <c r="AY98" s="257">
        <v>0.22700000000000001</v>
      </c>
      <c r="AZ98" s="257">
        <v>0.27300000000000002</v>
      </c>
      <c r="BA98" s="257">
        <v>0.31</v>
      </c>
      <c r="BB98" s="257">
        <v>0.33</v>
      </c>
      <c r="BC98" s="257">
        <v>0.63200000000000001</v>
      </c>
      <c r="BD98" s="257">
        <v>0.72347393723291153</v>
      </c>
      <c r="BE98" s="259">
        <v>1.2244440593311081</v>
      </c>
      <c r="BF98" s="285">
        <v>0.68782663882755868</v>
      </c>
      <c r="BG98" s="285">
        <v>0</v>
      </c>
      <c r="BH98" s="285">
        <v>1.4308855102618285E-3</v>
      </c>
    </row>
    <row r="99" spans="1:60" x14ac:dyDescent="0.15">
      <c r="A99" s="162" t="s">
        <v>104</v>
      </c>
      <c r="B99" s="257">
        <v>0</v>
      </c>
      <c r="C99" s="257">
        <v>0</v>
      </c>
      <c r="D99" s="257">
        <v>0</v>
      </c>
      <c r="E99" s="257">
        <v>0</v>
      </c>
      <c r="F99" s="257">
        <v>0</v>
      </c>
      <c r="G99" s="257">
        <v>0</v>
      </c>
      <c r="H99" s="257">
        <v>0</v>
      </c>
      <c r="I99" s="257">
        <v>0</v>
      </c>
      <c r="J99" s="257">
        <v>0</v>
      </c>
      <c r="K99" s="257">
        <v>0</v>
      </c>
      <c r="L99" s="257">
        <v>0</v>
      </c>
      <c r="M99" s="257">
        <v>0</v>
      </c>
      <c r="N99" s="257">
        <v>0</v>
      </c>
      <c r="O99" s="257">
        <v>0</v>
      </c>
      <c r="P99" s="257">
        <v>0</v>
      </c>
      <c r="Q99" s="257">
        <v>0</v>
      </c>
      <c r="R99" s="257">
        <v>0</v>
      </c>
      <c r="S99" s="257">
        <v>0</v>
      </c>
      <c r="T99" s="257">
        <v>0</v>
      </c>
      <c r="U99" s="257">
        <v>0</v>
      </c>
      <c r="V99" s="257">
        <v>0</v>
      </c>
      <c r="W99" s="257">
        <v>0</v>
      </c>
      <c r="X99" s="257">
        <v>0</v>
      </c>
      <c r="Y99" s="257">
        <v>0</v>
      </c>
      <c r="Z99" s="257">
        <v>0</v>
      </c>
      <c r="AA99" s="257">
        <v>0</v>
      </c>
      <c r="AB99" s="257">
        <v>0</v>
      </c>
      <c r="AC99" s="257">
        <v>0</v>
      </c>
      <c r="AD99" s="257">
        <v>0</v>
      </c>
      <c r="AE99" s="257">
        <v>0</v>
      </c>
      <c r="AF99" s="257">
        <v>0</v>
      </c>
      <c r="AG99" s="257">
        <v>0</v>
      </c>
      <c r="AH99" s="257">
        <v>0</v>
      </c>
      <c r="AI99" s="257">
        <v>0</v>
      </c>
      <c r="AJ99" s="257">
        <v>0</v>
      </c>
      <c r="AK99" s="257">
        <v>0</v>
      </c>
      <c r="AL99" s="257">
        <v>0</v>
      </c>
      <c r="AM99" s="257">
        <v>0</v>
      </c>
      <c r="AN99" s="257">
        <v>0</v>
      </c>
      <c r="AO99" s="257">
        <v>0</v>
      </c>
      <c r="AP99" s="257">
        <v>0</v>
      </c>
      <c r="AQ99" s="257">
        <v>0</v>
      </c>
      <c r="AR99" s="257">
        <v>3.4058949494949497E-3</v>
      </c>
      <c r="AS99" s="257">
        <v>3.4556161616161618E-3</v>
      </c>
      <c r="AT99" s="257">
        <v>3.5898626262626265E-3</v>
      </c>
      <c r="AU99" s="257">
        <v>3.8285252525252526E-3</v>
      </c>
      <c r="AV99" s="257">
        <v>4.1268686868686875E-3</v>
      </c>
      <c r="AW99" s="257">
        <v>4.8229494949494954E-3</v>
      </c>
      <c r="AX99" s="257">
        <v>6.6289009902273646E-3</v>
      </c>
      <c r="AY99" s="257">
        <v>1.8611273485068792E-2</v>
      </c>
      <c r="AZ99" s="257">
        <v>3.6799050751606874E-2</v>
      </c>
      <c r="BA99" s="257">
        <v>5.7077441188750411E-2</v>
      </c>
      <c r="BB99" s="257">
        <v>7.7382384747015157E-2</v>
      </c>
      <c r="BC99" s="257">
        <v>0.10092824622294244</v>
      </c>
      <c r="BD99" s="257">
        <v>0.12861480549619195</v>
      </c>
      <c r="BE99" s="259">
        <v>0.16014192227551413</v>
      </c>
      <c r="BF99" s="285">
        <v>0.24172621825033391</v>
      </c>
      <c r="BG99" s="285">
        <v>0.4302808158811664</v>
      </c>
      <c r="BH99" s="285">
        <v>1.8714187424347242E-4</v>
      </c>
    </row>
    <row r="100" spans="1:60" x14ac:dyDescent="0.15">
      <c r="A100" s="162" t="s">
        <v>103</v>
      </c>
      <c r="B100" s="257">
        <v>0</v>
      </c>
      <c r="C100" s="257">
        <v>0</v>
      </c>
      <c r="D100" s="257">
        <v>0</v>
      </c>
      <c r="E100" s="257">
        <v>0</v>
      </c>
      <c r="F100" s="257">
        <v>0</v>
      </c>
      <c r="G100" s="257">
        <v>0</v>
      </c>
      <c r="H100" s="257">
        <v>0</v>
      </c>
      <c r="I100" s="257">
        <v>0</v>
      </c>
      <c r="J100" s="257">
        <v>0</v>
      </c>
      <c r="K100" s="257">
        <v>0</v>
      </c>
      <c r="L100" s="257">
        <v>0</v>
      </c>
      <c r="M100" s="257">
        <v>0</v>
      </c>
      <c r="N100" s="257">
        <v>0</v>
      </c>
      <c r="O100" s="257">
        <v>0</v>
      </c>
      <c r="P100" s="257">
        <v>0</v>
      </c>
      <c r="Q100" s="257">
        <v>0</v>
      </c>
      <c r="R100" s="257">
        <v>0</v>
      </c>
      <c r="S100" s="257">
        <v>0</v>
      </c>
      <c r="T100" s="257">
        <v>0</v>
      </c>
      <c r="U100" s="257">
        <v>0</v>
      </c>
      <c r="V100" s="257">
        <v>0</v>
      </c>
      <c r="W100" s="257">
        <v>0</v>
      </c>
      <c r="X100" s="257">
        <v>0</v>
      </c>
      <c r="Y100" s="257">
        <v>0</v>
      </c>
      <c r="Z100" s="257">
        <v>0</v>
      </c>
      <c r="AA100" s="257">
        <v>0</v>
      </c>
      <c r="AB100" s="257">
        <v>0</v>
      </c>
      <c r="AC100" s="257">
        <v>0</v>
      </c>
      <c r="AD100" s="257">
        <v>0</v>
      </c>
      <c r="AE100" s="257">
        <v>0</v>
      </c>
      <c r="AF100" s="257">
        <v>0</v>
      </c>
      <c r="AG100" s="257">
        <v>0</v>
      </c>
      <c r="AH100" s="257">
        <v>0</v>
      </c>
      <c r="AI100" s="257">
        <v>0</v>
      </c>
      <c r="AJ100" s="257">
        <v>0</v>
      </c>
      <c r="AK100" s="257">
        <v>0</v>
      </c>
      <c r="AL100" s="257">
        <v>0</v>
      </c>
      <c r="AM100" s="257">
        <v>0</v>
      </c>
      <c r="AN100" s="257">
        <v>0</v>
      </c>
      <c r="AO100" s="257">
        <v>0</v>
      </c>
      <c r="AP100" s="257">
        <v>0</v>
      </c>
      <c r="AQ100" s="257">
        <v>0</v>
      </c>
      <c r="AR100" s="257">
        <v>2.02E-4</v>
      </c>
      <c r="AS100" s="257">
        <v>1.5840000000000001E-3</v>
      </c>
      <c r="AT100" s="257">
        <v>5.3280000000000003E-3</v>
      </c>
      <c r="AU100" s="257">
        <v>1.3427999999999999E-2</v>
      </c>
      <c r="AV100" s="257">
        <v>2.683E-2</v>
      </c>
      <c r="AW100" s="257">
        <v>6.5814999999999999E-2</v>
      </c>
      <c r="AX100" s="257">
        <v>0.14473499999999997</v>
      </c>
      <c r="AY100" s="257">
        <v>0.237952</v>
      </c>
      <c r="AZ100" s="257">
        <v>0.36766799999999999</v>
      </c>
      <c r="BA100" s="257">
        <v>0.85370199999999996</v>
      </c>
      <c r="BB100" s="257">
        <v>1.3143209999999999</v>
      </c>
      <c r="BC100" s="257">
        <v>1.5454110000000001</v>
      </c>
      <c r="BD100" s="257">
        <v>1.6232483093143033</v>
      </c>
      <c r="BE100" s="259">
        <v>1.6777485360789308</v>
      </c>
      <c r="BF100" s="285">
        <v>3.075081864219209E-2</v>
      </c>
      <c r="BG100" s="285">
        <v>0.77166691210422789</v>
      </c>
      <c r="BH100" s="285">
        <v>1.9606171893632915E-3</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0</v>
      </c>
      <c r="O101" s="257">
        <v>0</v>
      </c>
      <c r="P101" s="257">
        <v>0</v>
      </c>
      <c r="Q101" s="257">
        <v>0</v>
      </c>
      <c r="R101" s="257">
        <v>0</v>
      </c>
      <c r="S101" s="257">
        <v>0</v>
      </c>
      <c r="T101" s="257">
        <v>0</v>
      </c>
      <c r="U101" s="257">
        <v>0</v>
      </c>
      <c r="V101" s="257">
        <v>0</v>
      </c>
      <c r="W101" s="257">
        <v>0</v>
      </c>
      <c r="X101" s="257">
        <v>0</v>
      </c>
      <c r="Y101" s="257">
        <v>0</v>
      </c>
      <c r="Z101" s="257">
        <v>0</v>
      </c>
      <c r="AA101" s="257">
        <v>0</v>
      </c>
      <c r="AB101" s="257">
        <v>0</v>
      </c>
      <c r="AC101" s="257">
        <v>0</v>
      </c>
      <c r="AD101" s="257">
        <v>0</v>
      </c>
      <c r="AE101" s="257">
        <v>0</v>
      </c>
      <c r="AF101" s="257">
        <v>0</v>
      </c>
      <c r="AG101" s="257">
        <v>0</v>
      </c>
      <c r="AH101" s="257">
        <v>0</v>
      </c>
      <c r="AI101" s="257">
        <v>0</v>
      </c>
      <c r="AJ101" s="257">
        <v>0</v>
      </c>
      <c r="AK101" s="257">
        <v>0</v>
      </c>
      <c r="AL101" s="257">
        <v>0</v>
      </c>
      <c r="AM101" s="257">
        <v>0</v>
      </c>
      <c r="AN101" s="257">
        <v>0</v>
      </c>
      <c r="AO101" s="257">
        <v>0</v>
      </c>
      <c r="AP101" s="257">
        <v>1.5169999999999999E-3</v>
      </c>
      <c r="AQ101" s="257">
        <v>1.3759999999999998E-3</v>
      </c>
      <c r="AR101" s="257">
        <v>1.3090000000000001E-3</v>
      </c>
      <c r="AS101" s="257">
        <v>1.304E-3</v>
      </c>
      <c r="AT101" s="257">
        <v>1.2520000000000001E-3</v>
      </c>
      <c r="AU101" s="257">
        <v>1.2540000000000001E-3</v>
      </c>
      <c r="AV101" s="257">
        <v>1.212E-3</v>
      </c>
      <c r="AW101" s="257">
        <v>1.32E-3</v>
      </c>
      <c r="AX101" s="257">
        <v>1.4139999999999999E-3</v>
      </c>
      <c r="AY101" s="257">
        <v>1.6517E-2</v>
      </c>
      <c r="AZ101" s="257">
        <v>0.13853399999999999</v>
      </c>
      <c r="BA101" s="257">
        <v>1.097016</v>
      </c>
      <c r="BB101" s="257">
        <v>1.201152</v>
      </c>
      <c r="BC101" s="257">
        <v>1.2491163984170441</v>
      </c>
      <c r="BD101" s="257">
        <v>1.2460820000000001</v>
      </c>
      <c r="BE101" s="259">
        <v>1.3726040000000002</v>
      </c>
      <c r="BF101" s="285">
        <v>9.8526193177491228E-2</v>
      </c>
      <c r="BG101" s="285">
        <v>0.99431717485145388</v>
      </c>
      <c r="BH101" s="285">
        <v>1.604025239013652E-3</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0</v>
      </c>
      <c r="X102" s="257">
        <v>0</v>
      </c>
      <c r="Y102" s="257">
        <v>0</v>
      </c>
      <c r="Z102" s="257">
        <v>0</v>
      </c>
      <c r="AA102" s="257">
        <v>0</v>
      </c>
      <c r="AB102" s="257">
        <v>0</v>
      </c>
      <c r="AC102" s="257">
        <v>0</v>
      </c>
      <c r="AD102" s="257">
        <v>0</v>
      </c>
      <c r="AE102" s="257">
        <v>0</v>
      </c>
      <c r="AF102" s="257">
        <v>0</v>
      </c>
      <c r="AG102" s="257">
        <v>0</v>
      </c>
      <c r="AH102" s="257">
        <v>0</v>
      </c>
      <c r="AI102" s="257">
        <v>0</v>
      </c>
      <c r="AJ102" s="257">
        <v>0</v>
      </c>
      <c r="AK102" s="257">
        <v>0</v>
      </c>
      <c r="AL102" s="257">
        <v>0</v>
      </c>
      <c r="AM102" s="257">
        <v>0</v>
      </c>
      <c r="AN102" s="257">
        <v>0</v>
      </c>
      <c r="AO102" s="257">
        <v>0</v>
      </c>
      <c r="AP102" s="257">
        <v>0</v>
      </c>
      <c r="AQ102" s="257">
        <v>0</v>
      </c>
      <c r="AR102" s="257">
        <v>0</v>
      </c>
      <c r="AS102" s="257">
        <v>2.9700000000000001E-4</v>
      </c>
      <c r="AT102" s="257">
        <v>1.5960000000000002E-3</v>
      </c>
      <c r="AU102" s="257">
        <v>3.0859999999999998E-3</v>
      </c>
      <c r="AV102" s="257">
        <v>4.895E-3</v>
      </c>
      <c r="AW102" s="257">
        <v>8.1930000000000006E-3</v>
      </c>
      <c r="AX102" s="257">
        <v>1.2555999999999999E-2</v>
      </c>
      <c r="AY102" s="257">
        <v>2.7133000000000001E-2</v>
      </c>
      <c r="AZ102" s="257">
        <v>4.8732999999999999E-2</v>
      </c>
      <c r="BA102" s="257">
        <v>8.8489139999999994E-2</v>
      </c>
      <c r="BB102" s="257">
        <v>0.12278600000000002</v>
      </c>
      <c r="BC102" s="257">
        <v>0.13516214000000001</v>
      </c>
      <c r="BD102" s="257">
        <v>0.19461899000000002</v>
      </c>
      <c r="BE102" s="259">
        <v>0.29510812032647732</v>
      </c>
      <c r="BF102" s="285">
        <v>0.51219474516226526</v>
      </c>
      <c r="BG102" s="285">
        <v>0.61664711933509242</v>
      </c>
      <c r="BH102" s="285">
        <v>3.4486339340519719E-4</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0</v>
      </c>
      <c r="O103" s="257">
        <v>0</v>
      </c>
      <c r="P103" s="257">
        <v>0</v>
      </c>
      <c r="Q103" s="257">
        <v>0</v>
      </c>
      <c r="R103" s="257">
        <v>0</v>
      </c>
      <c r="S103" s="257">
        <v>0</v>
      </c>
      <c r="T103" s="257">
        <v>0</v>
      </c>
      <c r="U103" s="257">
        <v>0</v>
      </c>
      <c r="V103" s="257">
        <v>0</v>
      </c>
      <c r="W103" s="257">
        <v>0</v>
      </c>
      <c r="X103" s="257">
        <v>0</v>
      </c>
      <c r="Y103" s="257">
        <v>0</v>
      </c>
      <c r="Z103" s="257">
        <v>0</v>
      </c>
      <c r="AA103" s="257">
        <v>1E-3</v>
      </c>
      <c r="AB103" s="257">
        <v>1E-3</v>
      </c>
      <c r="AC103" s="257">
        <v>2E-3</v>
      </c>
      <c r="AD103" s="257">
        <v>2E-3</v>
      </c>
      <c r="AE103" s="257">
        <v>2E-3</v>
      </c>
      <c r="AF103" s="257">
        <v>2E-3</v>
      </c>
      <c r="AG103" s="257">
        <v>3.0000000000000001E-3</v>
      </c>
      <c r="AH103" s="257">
        <v>3.0000000000000001E-3</v>
      </c>
      <c r="AI103" s="257">
        <v>4.0000000000000001E-3</v>
      </c>
      <c r="AJ103" s="257">
        <v>4.5720000000000005E-3</v>
      </c>
      <c r="AK103" s="257">
        <v>5.2839999999999996E-3</v>
      </c>
      <c r="AL103" s="257">
        <v>6.1840000000000003E-3</v>
      </c>
      <c r="AM103" s="257">
        <v>7.0439999999999999E-3</v>
      </c>
      <c r="AN103" s="257">
        <v>7.7520000000000002E-3</v>
      </c>
      <c r="AO103" s="257">
        <v>9.8720000000000006E-3</v>
      </c>
      <c r="AP103" s="257">
        <v>1.4398999999999999E-2</v>
      </c>
      <c r="AQ103" s="257">
        <v>3.1021999999999997E-2</v>
      </c>
      <c r="AR103" s="257">
        <v>7.1278999999999995E-2</v>
      </c>
      <c r="AS103" s="257">
        <v>0.28431499999999998</v>
      </c>
      <c r="AT103" s="257">
        <v>0.566191</v>
      </c>
      <c r="AU103" s="257">
        <v>0.77280100000000007</v>
      </c>
      <c r="AV103" s="257">
        <v>0.91719799999999996</v>
      </c>
      <c r="AW103" s="257">
        <v>1.1032270000000002</v>
      </c>
      <c r="AX103" s="257">
        <v>1.6051820000000001</v>
      </c>
      <c r="AY103" s="257">
        <v>2.5563000000000002</v>
      </c>
      <c r="AZ103" s="257">
        <v>3.9791583530000003</v>
      </c>
      <c r="BA103" s="257">
        <v>5.1224414170000001</v>
      </c>
      <c r="BB103" s="257">
        <v>7.0562192690000005</v>
      </c>
      <c r="BC103" s="257">
        <v>9.2080988587452879</v>
      </c>
      <c r="BD103" s="257">
        <v>12.996017986640624</v>
      </c>
      <c r="BE103" s="259">
        <v>16.568756</v>
      </c>
      <c r="BF103" s="285">
        <v>0.27142684719649179</v>
      </c>
      <c r="BG103" s="285">
        <v>0.36799570608591425</v>
      </c>
      <c r="BH103" s="285">
        <v>1.936225073149931E-2</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0</v>
      </c>
      <c r="AK104" s="257">
        <v>4.3199999999999998E-4</v>
      </c>
      <c r="AL104" s="257">
        <v>9.0309600000000004E-4</v>
      </c>
      <c r="AM104" s="257">
        <v>1.5011120000000002E-3</v>
      </c>
      <c r="AN104" s="257">
        <v>2.4039920000000002E-3</v>
      </c>
      <c r="AO104" s="257">
        <v>3.5390719999999999E-3</v>
      </c>
      <c r="AP104" s="257">
        <v>4.6153359999999994E-3</v>
      </c>
      <c r="AQ104" s="257">
        <v>5.3867799999999999E-3</v>
      </c>
      <c r="AR104" s="257">
        <v>5.9764599999999994E-3</v>
      </c>
      <c r="AS104" s="257">
        <v>6.3751319999999995E-3</v>
      </c>
      <c r="AT104" s="257">
        <v>6.7878039999999997E-3</v>
      </c>
      <c r="AU104" s="257">
        <v>7.1954760000000001E-3</v>
      </c>
      <c r="AV104" s="257">
        <v>8.7141479999999997E-3</v>
      </c>
      <c r="AW104" s="257">
        <v>1.0007819999999999E-2</v>
      </c>
      <c r="AX104" s="257">
        <v>1.4383120000000001E-2</v>
      </c>
      <c r="AY104" s="257">
        <v>2.8084020000000005E-2</v>
      </c>
      <c r="AZ104" s="257">
        <v>4.8719999999999999E-2</v>
      </c>
      <c r="BA104" s="257">
        <v>8.2970000000000016E-2</v>
      </c>
      <c r="BB104" s="257">
        <v>0.22461000000000003</v>
      </c>
      <c r="BC104" s="257">
        <v>0.32130999999999998</v>
      </c>
      <c r="BD104" s="257">
        <v>0.37336948817342525</v>
      </c>
      <c r="BE104" s="259">
        <v>0.40015574462935644</v>
      </c>
      <c r="BF104" s="285">
        <v>6.8813696788634138E-2</v>
      </c>
      <c r="BG104" s="285">
        <v>0.4929351837395064</v>
      </c>
      <c r="BH104" s="285">
        <v>4.6762206282495845E-4</v>
      </c>
    </row>
    <row r="105" spans="1:60" x14ac:dyDescent="0.15">
      <c r="A105" s="162" t="s">
        <v>98</v>
      </c>
      <c r="B105" s="257">
        <v>0</v>
      </c>
      <c r="C105" s="257">
        <v>0</v>
      </c>
      <c r="D105" s="257">
        <v>0</v>
      </c>
      <c r="E105" s="257">
        <v>0</v>
      </c>
      <c r="F105" s="257">
        <v>0</v>
      </c>
      <c r="G105" s="257">
        <v>0</v>
      </c>
      <c r="H105" s="257">
        <v>0</v>
      </c>
      <c r="I105" s="257">
        <v>0</v>
      </c>
      <c r="J105" s="257">
        <v>0</v>
      </c>
      <c r="K105" s="257">
        <v>0</v>
      </c>
      <c r="L105" s="257">
        <v>0</v>
      </c>
      <c r="M105" s="257">
        <v>0</v>
      </c>
      <c r="N105" s="257">
        <v>0</v>
      </c>
      <c r="O105" s="257">
        <v>0</v>
      </c>
      <c r="P105" s="257">
        <v>0</v>
      </c>
      <c r="Q105" s="257">
        <v>0</v>
      </c>
      <c r="R105" s="257">
        <v>0</v>
      </c>
      <c r="S105" s="257">
        <v>0</v>
      </c>
      <c r="T105" s="257">
        <v>0</v>
      </c>
      <c r="U105" s="257">
        <v>0</v>
      </c>
      <c r="V105" s="257">
        <v>0</v>
      </c>
      <c r="W105" s="257">
        <v>0</v>
      </c>
      <c r="X105" s="257">
        <v>0</v>
      </c>
      <c r="Y105" s="257">
        <v>0</v>
      </c>
      <c r="Z105" s="257">
        <v>0</v>
      </c>
      <c r="AA105" s="257">
        <v>0</v>
      </c>
      <c r="AB105" s="257">
        <v>0</v>
      </c>
      <c r="AC105" s="257">
        <v>0</v>
      </c>
      <c r="AD105" s="257">
        <v>0</v>
      </c>
      <c r="AE105" s="257">
        <v>0</v>
      </c>
      <c r="AF105" s="257">
        <v>0</v>
      </c>
      <c r="AG105" s="257">
        <v>0</v>
      </c>
      <c r="AH105" s="257">
        <v>0</v>
      </c>
      <c r="AI105" s="257">
        <v>0</v>
      </c>
      <c r="AJ105" s="257">
        <v>0</v>
      </c>
      <c r="AK105" s="257">
        <v>1.2E-4</v>
      </c>
      <c r="AL105" s="257">
        <v>2.6399999999999997E-4</v>
      </c>
      <c r="AM105" s="257">
        <v>3.4800000000000011E-4</v>
      </c>
      <c r="AN105" s="257">
        <v>4.6099999999999998E-4</v>
      </c>
      <c r="AO105" s="257">
        <v>5.8399999999999999E-4</v>
      </c>
      <c r="AP105" s="257">
        <v>9.5999999999999992E-4</v>
      </c>
      <c r="AQ105" s="257">
        <v>1.4570000000000002E-3</v>
      </c>
      <c r="AR105" s="257">
        <v>2.1800000000000001E-3</v>
      </c>
      <c r="AS105" s="257">
        <v>4.4731429999999997E-3</v>
      </c>
      <c r="AT105" s="257">
        <v>9.1125350000000015E-3</v>
      </c>
      <c r="AU105" s="257">
        <v>2.1727004000000001E-2</v>
      </c>
      <c r="AV105" s="257">
        <v>6.1622537000000012E-2</v>
      </c>
      <c r="AW105" s="257">
        <v>0.15986983100000002</v>
      </c>
      <c r="AX105" s="257">
        <v>0.32109623600000003</v>
      </c>
      <c r="AY105" s="257">
        <v>0.52876212900000008</v>
      </c>
      <c r="AZ105" s="257">
        <v>0.85026794799999994</v>
      </c>
      <c r="BA105" s="257">
        <v>1.1090046500000001</v>
      </c>
      <c r="BB105" s="257">
        <v>1.6674529490000003</v>
      </c>
      <c r="BC105" s="257">
        <v>2.7120356690000005</v>
      </c>
      <c r="BD105" s="257">
        <v>4.0143419739999997</v>
      </c>
      <c r="BE105" s="259">
        <v>6.0857931330000001</v>
      </c>
      <c r="BF105" s="285">
        <v>0.51187051880942636</v>
      </c>
      <c r="BG105" s="285">
        <v>0.83822012167594306</v>
      </c>
      <c r="BH105" s="285">
        <v>7.1118587624310918E-3</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v>
      </c>
      <c r="S106" s="257">
        <v>0</v>
      </c>
      <c r="T106" s="257">
        <v>0</v>
      </c>
      <c r="U106" s="257">
        <v>0</v>
      </c>
      <c r="V106" s="257">
        <v>0</v>
      </c>
      <c r="W106" s="257">
        <v>0</v>
      </c>
      <c r="X106" s="257">
        <v>0</v>
      </c>
      <c r="Y106" s="257">
        <v>0</v>
      </c>
      <c r="Z106" s="257">
        <v>0</v>
      </c>
      <c r="AA106" s="257">
        <v>0</v>
      </c>
      <c r="AB106" s="257">
        <v>0</v>
      </c>
      <c r="AC106" s="257">
        <v>0</v>
      </c>
      <c r="AD106" s="257">
        <v>0</v>
      </c>
      <c r="AE106" s="257">
        <v>0</v>
      </c>
      <c r="AF106" s="257">
        <v>0</v>
      </c>
      <c r="AG106" s="257">
        <v>0</v>
      </c>
      <c r="AH106" s="257">
        <v>0</v>
      </c>
      <c r="AI106" s="257">
        <v>0</v>
      </c>
      <c r="AJ106" s="257">
        <v>0</v>
      </c>
      <c r="AK106" s="257">
        <v>0</v>
      </c>
      <c r="AL106" s="257">
        <v>0</v>
      </c>
      <c r="AM106" s="257">
        <v>0</v>
      </c>
      <c r="AN106" s="257">
        <v>0</v>
      </c>
      <c r="AO106" s="257">
        <v>0</v>
      </c>
      <c r="AP106" s="257">
        <v>0</v>
      </c>
      <c r="AQ106" s="257">
        <v>3.6479999999999999E-2</v>
      </c>
      <c r="AR106" s="257">
        <v>3.8759999999999996E-2</v>
      </c>
      <c r="AS106" s="257">
        <v>3.8880000000000005E-2</v>
      </c>
      <c r="AT106" s="257">
        <v>4.4400000000000002E-2</v>
      </c>
      <c r="AU106" s="257">
        <v>5.8320000000000004E-2</v>
      </c>
      <c r="AV106" s="257">
        <v>9.4439999999999996E-2</v>
      </c>
      <c r="AW106" s="257">
        <v>0.49847500000000006</v>
      </c>
      <c r="AX106" s="257">
        <v>1.2574749999999999</v>
      </c>
      <c r="AY106" s="257">
        <v>1.9334750000000001</v>
      </c>
      <c r="AZ106" s="257">
        <v>2.3780000000000001</v>
      </c>
      <c r="BA106" s="257">
        <v>3.3770000000000002</v>
      </c>
      <c r="BB106" s="257">
        <v>4.5430000000000001</v>
      </c>
      <c r="BC106" s="257">
        <v>4.5369999999999999</v>
      </c>
      <c r="BD106" s="257">
        <v>4.5678537532556804</v>
      </c>
      <c r="BE106" s="259">
        <v>4.5678537532556804</v>
      </c>
      <c r="BF106" s="285">
        <v>-2.732240437158473E-3</v>
      </c>
      <c r="BG106" s="285">
        <v>0.58939895110105667</v>
      </c>
      <c r="BH106" s="285">
        <v>5.3379945769831275E-3</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0</v>
      </c>
      <c r="S107" s="257">
        <v>0</v>
      </c>
      <c r="T107" s="257">
        <v>0</v>
      </c>
      <c r="U107" s="257">
        <v>0</v>
      </c>
      <c r="V107" s="257">
        <v>0</v>
      </c>
      <c r="W107" s="257">
        <v>0</v>
      </c>
      <c r="X107" s="257">
        <v>0</v>
      </c>
      <c r="Y107" s="257">
        <v>0</v>
      </c>
      <c r="Z107" s="257">
        <v>0</v>
      </c>
      <c r="AA107" s="257">
        <v>0</v>
      </c>
      <c r="AB107" s="257">
        <v>0</v>
      </c>
      <c r="AC107" s="257">
        <v>0</v>
      </c>
      <c r="AD107" s="257">
        <v>0</v>
      </c>
      <c r="AE107" s="257">
        <v>0</v>
      </c>
      <c r="AF107" s="257">
        <v>0</v>
      </c>
      <c r="AG107" s="257">
        <v>0</v>
      </c>
      <c r="AH107" s="257">
        <v>0</v>
      </c>
      <c r="AI107" s="257">
        <v>0</v>
      </c>
      <c r="AJ107" s="257">
        <v>0</v>
      </c>
      <c r="AK107" s="257">
        <v>0</v>
      </c>
      <c r="AL107" s="257">
        <v>0</v>
      </c>
      <c r="AM107" s="257">
        <v>0</v>
      </c>
      <c r="AN107" s="257">
        <v>0</v>
      </c>
      <c r="AO107" s="257">
        <v>0</v>
      </c>
      <c r="AP107" s="257">
        <v>0</v>
      </c>
      <c r="AQ107" s="257">
        <v>0</v>
      </c>
      <c r="AR107" s="257">
        <v>0</v>
      </c>
      <c r="AS107" s="257">
        <v>0</v>
      </c>
      <c r="AT107" s="257">
        <v>0</v>
      </c>
      <c r="AU107" s="257">
        <v>5.8960000000000002E-3</v>
      </c>
      <c r="AV107" s="257">
        <v>5.8960000000000002E-3</v>
      </c>
      <c r="AW107" s="257">
        <v>5.8960000000000002E-3</v>
      </c>
      <c r="AX107" s="257">
        <v>5.8960000000000002E-3</v>
      </c>
      <c r="AY107" s="257">
        <v>6.6689999999999996E-3</v>
      </c>
      <c r="AZ107" s="257">
        <v>6.6689999999999996E-3</v>
      </c>
      <c r="BA107" s="257">
        <v>6.6689999999999996E-3</v>
      </c>
      <c r="BB107" s="257">
        <v>9.3709999999999991E-3</v>
      </c>
      <c r="BC107" s="257">
        <v>0.11349322222222219</v>
      </c>
      <c r="BD107" s="257">
        <v>4.1171890635880999</v>
      </c>
      <c r="BE107" s="259">
        <v>9.45273114133518</v>
      </c>
      <c r="BF107" s="285">
        <v>1.2896456445101308</v>
      </c>
      <c r="BG107" s="285">
        <v>0</v>
      </c>
      <c r="BH107" s="285">
        <v>1.1046463020879985E-2</v>
      </c>
    </row>
    <row r="108" spans="1:60" x14ac:dyDescent="0.15">
      <c r="A108" s="162" t="s">
        <v>95</v>
      </c>
      <c r="B108" s="257">
        <v>0</v>
      </c>
      <c r="C108" s="257">
        <v>0</v>
      </c>
      <c r="D108" s="257">
        <v>0</v>
      </c>
      <c r="E108" s="257">
        <v>0</v>
      </c>
      <c r="F108" s="257">
        <v>0</v>
      </c>
      <c r="G108" s="257">
        <v>0</v>
      </c>
      <c r="H108" s="257">
        <v>0</v>
      </c>
      <c r="I108" s="257">
        <v>0</v>
      </c>
      <c r="J108" s="257">
        <v>0</v>
      </c>
      <c r="K108" s="257">
        <v>0</v>
      </c>
      <c r="L108" s="257">
        <v>0</v>
      </c>
      <c r="M108" s="257">
        <v>0</v>
      </c>
      <c r="N108" s="257">
        <v>0</v>
      </c>
      <c r="O108" s="257">
        <v>0</v>
      </c>
      <c r="P108" s="257">
        <v>0</v>
      </c>
      <c r="Q108" s="257">
        <v>0</v>
      </c>
      <c r="R108" s="257">
        <v>0</v>
      </c>
      <c r="S108" s="257">
        <v>0</v>
      </c>
      <c r="T108" s="257">
        <v>0</v>
      </c>
      <c r="U108" s="257">
        <v>0</v>
      </c>
      <c r="V108" s="257">
        <v>0</v>
      </c>
      <c r="W108" s="257">
        <v>0</v>
      </c>
      <c r="X108" s="257">
        <v>0</v>
      </c>
      <c r="Y108" s="257">
        <v>0</v>
      </c>
      <c r="Z108" s="257">
        <v>0</v>
      </c>
      <c r="AA108" s="257">
        <v>0</v>
      </c>
      <c r="AB108" s="257">
        <v>0</v>
      </c>
      <c r="AC108" s="257">
        <v>0</v>
      </c>
      <c r="AD108" s="257">
        <v>0</v>
      </c>
      <c r="AE108" s="257">
        <v>0</v>
      </c>
      <c r="AF108" s="257">
        <v>0</v>
      </c>
      <c r="AG108" s="257">
        <v>0</v>
      </c>
      <c r="AH108" s="257">
        <v>1.9999999999999999E-6</v>
      </c>
      <c r="AI108" s="257">
        <v>1.2E-5</v>
      </c>
      <c r="AJ108" s="257">
        <v>9.0000000000000019E-6</v>
      </c>
      <c r="AK108" s="257">
        <v>2.7659999825656416E-3</v>
      </c>
      <c r="AL108" s="257">
        <v>5.1550000352561468E-3</v>
      </c>
      <c r="AM108" s="257">
        <v>6.0669999826848502E-3</v>
      </c>
      <c r="AN108" s="257">
        <v>7.7370000084340564E-3</v>
      </c>
      <c r="AO108" s="257">
        <v>9.1360000177025807E-3</v>
      </c>
      <c r="AP108" s="257">
        <v>1.132900005211681E-2</v>
      </c>
      <c r="AQ108" s="257">
        <v>1.4656000056527554E-2</v>
      </c>
      <c r="AR108" s="257">
        <v>1.7060020177127815E-2</v>
      </c>
      <c r="AS108" s="257">
        <v>2.5884020107755455E-2</v>
      </c>
      <c r="AT108" s="257">
        <v>2.9158020333400012E-2</v>
      </c>
      <c r="AU108" s="257">
        <v>3.1423835316680908E-2</v>
      </c>
      <c r="AV108" s="257">
        <v>4.7351626062843356E-2</v>
      </c>
      <c r="AW108" s="257">
        <v>9.1402472793547157E-2</v>
      </c>
      <c r="AX108" s="257">
        <v>0.11123628111303045</v>
      </c>
      <c r="AY108" s="257">
        <v>0.14539269156393242</v>
      </c>
      <c r="AZ108" s="257">
        <v>0.23125928653610989</v>
      </c>
      <c r="BA108" s="257">
        <v>0.3348003428751618</v>
      </c>
      <c r="BB108" s="257">
        <v>0.47187711682741884</v>
      </c>
      <c r="BC108" s="257">
        <v>0.58113692265536609</v>
      </c>
      <c r="BD108" s="257">
        <v>0.82817458339490757</v>
      </c>
      <c r="BE108" s="259">
        <v>1.0577675695089692</v>
      </c>
      <c r="BF108" s="285">
        <v>0.27373806843747728</v>
      </c>
      <c r="BG108" s="285">
        <v>0.39745034856853212</v>
      </c>
      <c r="BH108" s="285">
        <v>1.2361073394092643E-3</v>
      </c>
    </row>
    <row r="109" spans="1:60" s="161" customFormat="1" x14ac:dyDescent="0.15">
      <c r="A109" s="163" t="s">
        <v>94</v>
      </c>
      <c r="B109" s="260">
        <v>0</v>
      </c>
      <c r="C109" s="260">
        <v>0</v>
      </c>
      <c r="D109" s="260">
        <v>0</v>
      </c>
      <c r="E109" s="260">
        <v>0</v>
      </c>
      <c r="F109" s="260">
        <v>0</v>
      </c>
      <c r="G109" s="260">
        <v>0</v>
      </c>
      <c r="H109" s="260">
        <v>0</v>
      </c>
      <c r="I109" s="260">
        <v>0</v>
      </c>
      <c r="J109" s="260">
        <v>0</v>
      </c>
      <c r="K109" s="260">
        <v>0</v>
      </c>
      <c r="L109" s="260">
        <v>0</v>
      </c>
      <c r="M109" s="260">
        <v>0</v>
      </c>
      <c r="N109" s="260">
        <v>0</v>
      </c>
      <c r="O109" s="260">
        <v>0</v>
      </c>
      <c r="P109" s="260">
        <v>0</v>
      </c>
      <c r="Q109" s="260">
        <v>0</v>
      </c>
      <c r="R109" s="260">
        <v>0</v>
      </c>
      <c r="S109" s="260">
        <v>0</v>
      </c>
      <c r="T109" s="260">
        <v>0</v>
      </c>
      <c r="U109" s="260">
        <v>0</v>
      </c>
      <c r="V109" s="260">
        <v>0</v>
      </c>
      <c r="W109" s="260">
        <v>0</v>
      </c>
      <c r="X109" s="260">
        <v>0</v>
      </c>
      <c r="Y109" s="260">
        <v>0</v>
      </c>
      <c r="Z109" s="260">
        <v>0</v>
      </c>
      <c r="AA109" s="260">
        <v>4.0000000000000001E-3</v>
      </c>
      <c r="AB109" s="260">
        <v>9.4500000000000001E-3</v>
      </c>
      <c r="AC109" s="260">
        <v>2.76E-2</v>
      </c>
      <c r="AD109" s="260">
        <v>4.3099999999999999E-2</v>
      </c>
      <c r="AE109" s="260">
        <v>5.3400000000000003E-2</v>
      </c>
      <c r="AF109" s="260">
        <v>7.0660101010101006E-2</v>
      </c>
      <c r="AG109" s="260">
        <v>9.8160606060606059E-2</v>
      </c>
      <c r="AH109" s="260">
        <v>0.14701545195101701</v>
      </c>
      <c r="AI109" s="260">
        <v>0.20291885606060608</v>
      </c>
      <c r="AJ109" s="260">
        <v>0.28626660606060605</v>
      </c>
      <c r="AK109" s="260">
        <v>0.42848442623135491</v>
      </c>
      <c r="AL109" s="260">
        <v>0.6085064263244494</v>
      </c>
      <c r="AM109" s="260">
        <v>0.82911142511399794</v>
      </c>
      <c r="AN109" s="260">
        <v>1.1165706081700502</v>
      </c>
      <c r="AO109" s="260">
        <v>1.4637850134871919</v>
      </c>
      <c r="AP109" s="260">
        <v>1.8525405275216065</v>
      </c>
      <c r="AQ109" s="260">
        <v>2.2911077800565276</v>
      </c>
      <c r="AR109" s="260">
        <v>2.7483898751266227</v>
      </c>
      <c r="AS109" s="260">
        <v>3.3300391681186863</v>
      </c>
      <c r="AT109" s="260">
        <v>4.3823697588911443</v>
      </c>
      <c r="AU109" s="260">
        <v>6.7371568703901019</v>
      </c>
      <c r="AV109" s="260">
        <v>12.152843749848511</v>
      </c>
      <c r="AW109" s="260">
        <v>17.528205736987129</v>
      </c>
      <c r="AX109" s="260">
        <v>32.320845551801881</v>
      </c>
      <c r="AY109" s="260">
        <v>62.822081364048991</v>
      </c>
      <c r="AZ109" s="260">
        <v>95.3461539951318</v>
      </c>
      <c r="BA109" s="260">
        <v>141.53063661768641</v>
      </c>
      <c r="BB109" s="260">
        <v>219.80526519902708</v>
      </c>
      <c r="BC109" s="260">
        <v>309.11006753766185</v>
      </c>
      <c r="BD109" s="260">
        <v>392.03899610599939</v>
      </c>
      <c r="BE109" s="260">
        <v>470.29831460476896</v>
      </c>
      <c r="BF109" s="286">
        <v>0.19634360660710048</v>
      </c>
      <c r="BG109" s="286">
        <v>0.56733569707533782</v>
      </c>
      <c r="BH109" s="286">
        <v>0.54959068055435667</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48" t="s">
        <v>93</v>
      </c>
      <c r="B111" s="853">
        <v>0</v>
      </c>
      <c r="C111" s="853">
        <v>0</v>
      </c>
      <c r="D111" s="853">
        <v>0</v>
      </c>
      <c r="E111" s="853">
        <v>0</v>
      </c>
      <c r="F111" s="853">
        <v>0</v>
      </c>
      <c r="G111" s="853">
        <v>0</v>
      </c>
      <c r="H111" s="853">
        <v>0</v>
      </c>
      <c r="I111" s="853">
        <v>0</v>
      </c>
      <c r="J111" s="853">
        <v>0</v>
      </c>
      <c r="K111" s="853">
        <v>0</v>
      </c>
      <c r="L111" s="853">
        <v>0</v>
      </c>
      <c r="M111" s="853">
        <v>0</v>
      </c>
      <c r="N111" s="853">
        <v>0</v>
      </c>
      <c r="O111" s="853">
        <v>0</v>
      </c>
      <c r="P111" s="853">
        <v>0</v>
      </c>
      <c r="Q111" s="853">
        <v>0</v>
      </c>
      <c r="R111" s="853">
        <v>0</v>
      </c>
      <c r="S111" s="853">
        <v>0</v>
      </c>
      <c r="T111" s="853">
        <v>3.0000000000000001E-3</v>
      </c>
      <c r="U111" s="853">
        <v>6.3111111111111111E-3</v>
      </c>
      <c r="V111" s="853">
        <v>1.1747474747474748E-2</v>
      </c>
      <c r="W111" s="853">
        <v>1.5183838383838385E-2</v>
      </c>
      <c r="X111" s="853">
        <v>1.0603030303030303E-2</v>
      </c>
      <c r="Y111" s="853">
        <v>1.0195959595959595E-2</v>
      </c>
      <c r="Z111" s="853">
        <v>0.26222323232323236</v>
      </c>
      <c r="AA111" s="853">
        <v>0.38829494949494953</v>
      </c>
      <c r="AB111" s="853">
        <v>0.50520287296745425</v>
      </c>
      <c r="AC111" s="853">
        <v>0.4685851094882213</v>
      </c>
      <c r="AD111" s="853">
        <v>0.55669752402993788</v>
      </c>
      <c r="AE111" s="853">
        <v>0.60001392536028098</v>
      </c>
      <c r="AF111" s="853">
        <v>0.64081377948860385</v>
      </c>
      <c r="AG111" s="853">
        <v>0.70520797159881954</v>
      </c>
      <c r="AH111" s="853">
        <v>0.75658479192971106</v>
      </c>
      <c r="AI111" s="853">
        <v>0.83178896528479296</v>
      </c>
      <c r="AJ111" s="853">
        <v>0.91619689922853964</v>
      </c>
      <c r="AK111" s="853">
        <v>1.1189703966854148</v>
      </c>
      <c r="AL111" s="853">
        <v>1.3992856791783419</v>
      </c>
      <c r="AM111" s="853">
        <v>1.7620911305054472</v>
      </c>
      <c r="AN111" s="853">
        <v>2.2563731547590256</v>
      </c>
      <c r="AO111" s="853">
        <v>2.9727152180817384</v>
      </c>
      <c r="AP111" s="853">
        <v>4.1632996575183707</v>
      </c>
      <c r="AQ111" s="853">
        <v>5.7188888652860852</v>
      </c>
      <c r="AR111" s="853">
        <v>7.7586008055304276</v>
      </c>
      <c r="AS111" s="853">
        <v>12.60845711969683</v>
      </c>
      <c r="AT111" s="853">
        <v>20.941347247338054</v>
      </c>
      <c r="AU111" s="853">
        <v>33.671965629109948</v>
      </c>
      <c r="AV111" s="853">
        <v>65.179523678297244</v>
      </c>
      <c r="AW111" s="853">
        <v>101.15636751204758</v>
      </c>
      <c r="AX111" s="853">
        <v>138.93661353144307</v>
      </c>
      <c r="AY111" s="853">
        <v>197.76004768496179</v>
      </c>
      <c r="AZ111" s="853">
        <v>256.35599992469537</v>
      </c>
      <c r="BA111" s="853">
        <v>328.38520832889736</v>
      </c>
      <c r="BB111" s="853">
        <v>446.05416419361876</v>
      </c>
      <c r="BC111" s="853">
        <v>576.9512474744389</v>
      </c>
      <c r="BD111" s="853">
        <v>707.91849529909916</v>
      </c>
      <c r="BE111" s="853">
        <v>855.72468974618039</v>
      </c>
      <c r="BF111" s="850">
        <v>0.20548714267624946</v>
      </c>
      <c r="BG111" s="850">
        <v>0.42199432790789859</v>
      </c>
      <c r="BH111" s="850">
        <v>1</v>
      </c>
    </row>
    <row r="112" spans="1:60" x14ac:dyDescent="0.15">
      <c r="A112" s="168" t="s">
        <v>92</v>
      </c>
      <c r="B112" s="257">
        <v>0</v>
      </c>
      <c r="C112" s="257">
        <v>0</v>
      </c>
      <c r="D112" s="257">
        <v>0</v>
      </c>
      <c r="E112" s="257">
        <v>0</v>
      </c>
      <c r="F112" s="257">
        <v>0</v>
      </c>
      <c r="G112" s="257">
        <v>0</v>
      </c>
      <c r="H112" s="257">
        <v>0</v>
      </c>
      <c r="I112" s="257">
        <v>0</v>
      </c>
      <c r="J112" s="257">
        <v>0</v>
      </c>
      <c r="K112" s="257">
        <v>0</v>
      </c>
      <c r="L112" s="257">
        <v>0</v>
      </c>
      <c r="M112" s="257">
        <v>0</v>
      </c>
      <c r="N112" s="257">
        <v>0</v>
      </c>
      <c r="O112" s="257">
        <v>0</v>
      </c>
      <c r="P112" s="257">
        <v>0</v>
      </c>
      <c r="Q112" s="257">
        <v>0</v>
      </c>
      <c r="R112" s="257">
        <v>0</v>
      </c>
      <c r="S112" s="257">
        <v>0</v>
      </c>
      <c r="T112" s="257">
        <v>3.0000000000000001E-3</v>
      </c>
      <c r="U112" s="257">
        <v>6.3111111111111111E-3</v>
      </c>
      <c r="V112" s="257">
        <v>1.1747474747474748E-2</v>
      </c>
      <c r="W112" s="257">
        <v>1.5183838383838385E-2</v>
      </c>
      <c r="X112" s="257">
        <v>1.0603030303030303E-2</v>
      </c>
      <c r="Y112" s="257">
        <v>1.0195959595959595E-2</v>
      </c>
      <c r="Z112" s="257">
        <v>0.26222323232323236</v>
      </c>
      <c r="AA112" s="257">
        <v>0.38629494949494952</v>
      </c>
      <c r="AB112" s="257">
        <v>0.50320287296745425</v>
      </c>
      <c r="AC112" s="257">
        <v>0.46558510948822129</v>
      </c>
      <c r="AD112" s="257">
        <v>0.55269752402993788</v>
      </c>
      <c r="AE112" s="257">
        <v>0.59501392536028097</v>
      </c>
      <c r="AF112" s="257">
        <v>0.63280367847850294</v>
      </c>
      <c r="AG112" s="257">
        <v>0.69014736553821332</v>
      </c>
      <c r="AH112" s="257">
        <v>0.73952218586910501</v>
      </c>
      <c r="AI112" s="257">
        <v>0.81169935922418679</v>
      </c>
      <c r="AJ112" s="257">
        <v>0.89300028306692358</v>
      </c>
      <c r="AK112" s="257">
        <v>1.0743376896315466</v>
      </c>
      <c r="AL112" s="257">
        <v>1.3347384720394397</v>
      </c>
      <c r="AM112" s="257">
        <v>1.6734326953193475</v>
      </c>
      <c r="AN112" s="257">
        <v>2.1410815364820053</v>
      </c>
      <c r="AO112" s="257">
        <v>2.834017317877457</v>
      </c>
      <c r="AP112" s="257">
        <v>3.9996881872236836</v>
      </c>
      <c r="AQ112" s="257">
        <v>5.5037821534940079</v>
      </c>
      <c r="AR112" s="257">
        <v>7.4472600814390022</v>
      </c>
      <c r="AS112" s="257">
        <v>12.204903568932881</v>
      </c>
      <c r="AT112" s="257">
        <v>20.323186189454734</v>
      </c>
      <c r="AU112" s="257">
        <v>32.338143076793159</v>
      </c>
      <c r="AV112" s="257">
        <v>60.502017414970354</v>
      </c>
      <c r="AW112" s="257">
        <v>91.903557776054328</v>
      </c>
      <c r="AX112" s="257">
        <v>120.97747329863988</v>
      </c>
      <c r="AY112" s="257">
        <v>159.55376987989789</v>
      </c>
      <c r="AZ112" s="257">
        <v>195.45056233313295</v>
      </c>
      <c r="BA112" s="257">
        <v>229.4366690631571</v>
      </c>
      <c r="BB112" s="257">
        <v>278.4315173578089</v>
      </c>
      <c r="BC112" s="257">
        <v>325.78926734355969</v>
      </c>
      <c r="BD112" s="257">
        <v>378.75033988877163</v>
      </c>
      <c r="BE112" s="259">
        <v>455.7053199252934</v>
      </c>
      <c r="BF112" s="285">
        <v>0.19989390255392903</v>
      </c>
      <c r="BG112" s="285">
        <v>0.33978812302287631</v>
      </c>
      <c r="BH112" s="285">
        <v>0.53253730479654826</v>
      </c>
    </row>
    <row r="113" spans="1:60" x14ac:dyDescent="0.15">
      <c r="A113" s="168" t="s">
        <v>91</v>
      </c>
      <c r="B113" s="257">
        <v>0</v>
      </c>
      <c r="C113" s="257">
        <v>0</v>
      </c>
      <c r="D113" s="257">
        <v>0</v>
      </c>
      <c r="E113" s="257">
        <v>0</v>
      </c>
      <c r="F113" s="257">
        <v>0</v>
      </c>
      <c r="G113" s="257">
        <v>0</v>
      </c>
      <c r="H113" s="257">
        <v>0</v>
      </c>
      <c r="I113" s="257">
        <v>0</v>
      </c>
      <c r="J113" s="257">
        <v>0</v>
      </c>
      <c r="K113" s="257">
        <v>0</v>
      </c>
      <c r="L113" s="257">
        <v>0</v>
      </c>
      <c r="M113" s="257">
        <v>0</v>
      </c>
      <c r="N113" s="257">
        <v>0</v>
      </c>
      <c r="O113" s="257">
        <v>0</v>
      </c>
      <c r="P113" s="257">
        <v>0</v>
      </c>
      <c r="Q113" s="257">
        <v>0</v>
      </c>
      <c r="R113" s="257">
        <v>0</v>
      </c>
      <c r="S113" s="257">
        <v>0</v>
      </c>
      <c r="T113" s="257">
        <v>0</v>
      </c>
      <c r="U113" s="257">
        <v>0</v>
      </c>
      <c r="V113" s="257">
        <v>0</v>
      </c>
      <c r="W113" s="257">
        <v>0</v>
      </c>
      <c r="X113" s="257">
        <v>0</v>
      </c>
      <c r="Y113" s="257">
        <v>0</v>
      </c>
      <c r="Z113" s="257">
        <v>0</v>
      </c>
      <c r="AA113" s="257">
        <v>2E-3</v>
      </c>
      <c r="AB113" s="257">
        <v>2E-3</v>
      </c>
      <c r="AC113" s="257">
        <v>3.0000000000000001E-3</v>
      </c>
      <c r="AD113" s="257">
        <v>4.0000000000000001E-3</v>
      </c>
      <c r="AE113" s="257">
        <v>5.0000000000000001E-3</v>
      </c>
      <c r="AF113" s="257">
        <v>8.0101010101010107E-3</v>
      </c>
      <c r="AG113" s="257">
        <v>1.5060606060606063E-2</v>
      </c>
      <c r="AH113" s="257">
        <v>1.7062606060606063E-2</v>
      </c>
      <c r="AI113" s="257">
        <v>2.0089606060606061E-2</v>
      </c>
      <c r="AJ113" s="257">
        <v>2.3196616161616165E-2</v>
      </c>
      <c r="AK113" s="257">
        <v>4.4632707053868757E-2</v>
      </c>
      <c r="AL113" s="257">
        <v>6.4547207138901802E-2</v>
      </c>
      <c r="AM113" s="257">
        <v>8.8658435186099865E-2</v>
      </c>
      <c r="AN113" s="257">
        <v>0.11529161827702081</v>
      </c>
      <c r="AO113" s="257">
        <v>0.13869790020428052</v>
      </c>
      <c r="AP113" s="257">
        <v>0.16361147029468825</v>
      </c>
      <c r="AQ113" s="257">
        <v>0.21510671179207519</v>
      </c>
      <c r="AR113" s="257">
        <v>0.31134072409142383</v>
      </c>
      <c r="AS113" s="257">
        <v>0.40355355076394733</v>
      </c>
      <c r="AT113" s="257">
        <v>0.61816105788332032</v>
      </c>
      <c r="AU113" s="257">
        <v>1.3338225523167864</v>
      </c>
      <c r="AV113" s="257">
        <v>4.6775062633268707</v>
      </c>
      <c r="AW113" s="257">
        <v>9.2528097359932318</v>
      </c>
      <c r="AX113" s="257">
        <v>17.959140232803261</v>
      </c>
      <c r="AY113" s="257">
        <v>38.206277805063998</v>
      </c>
      <c r="AZ113" s="257">
        <v>60.905437591562297</v>
      </c>
      <c r="BA113" s="257">
        <v>98.948539265740493</v>
      </c>
      <c r="BB113" s="257">
        <v>167.62264683581</v>
      </c>
      <c r="BC113" s="257">
        <v>251.16198013087941</v>
      </c>
      <c r="BD113" s="257">
        <v>329.16815541032764</v>
      </c>
      <c r="BE113" s="259">
        <v>400.01936982088694</v>
      </c>
      <c r="BF113" s="285">
        <v>0.21192288551038674</v>
      </c>
      <c r="BG113" s="285">
        <v>0.8734047503769593</v>
      </c>
      <c r="BH113" s="285">
        <v>0.46746269520345163</v>
      </c>
    </row>
    <row r="114" spans="1:60" x14ac:dyDescent="0.15">
      <c r="A114" s="272" t="s">
        <v>90</v>
      </c>
      <c r="B114" s="273">
        <v>0</v>
      </c>
      <c r="C114" s="273">
        <v>0</v>
      </c>
      <c r="D114" s="273">
        <v>0</v>
      </c>
      <c r="E114" s="273">
        <v>0</v>
      </c>
      <c r="F114" s="273">
        <v>0</v>
      </c>
      <c r="G114" s="273">
        <v>0</v>
      </c>
      <c r="H114" s="273">
        <v>0</v>
      </c>
      <c r="I114" s="273">
        <v>0</v>
      </c>
      <c r="J114" s="273">
        <v>0</v>
      </c>
      <c r="K114" s="273">
        <v>0</v>
      </c>
      <c r="L114" s="273">
        <v>0</v>
      </c>
      <c r="M114" s="273">
        <v>0</v>
      </c>
      <c r="N114" s="273">
        <v>0</v>
      </c>
      <c r="O114" s="273">
        <v>0</v>
      </c>
      <c r="P114" s="273">
        <v>0</v>
      </c>
      <c r="Q114" s="273">
        <v>0</v>
      </c>
      <c r="R114" s="273">
        <v>0</v>
      </c>
      <c r="S114" s="273">
        <v>0</v>
      </c>
      <c r="T114" s="273">
        <v>0</v>
      </c>
      <c r="U114" s="273">
        <v>0</v>
      </c>
      <c r="V114" s="273">
        <v>0</v>
      </c>
      <c r="W114" s="273">
        <v>0</v>
      </c>
      <c r="X114" s="273">
        <v>0</v>
      </c>
      <c r="Y114" s="273">
        <v>0</v>
      </c>
      <c r="Z114" s="273">
        <v>9.0909090909090922E-3</v>
      </c>
      <c r="AA114" s="273">
        <v>1.15E-2</v>
      </c>
      <c r="AB114" s="273">
        <v>1.3500000000000002E-2</v>
      </c>
      <c r="AC114" s="273">
        <v>2.4088000000000002E-2</v>
      </c>
      <c r="AD114" s="273">
        <v>2.8383000000000002E-2</v>
      </c>
      <c r="AE114" s="273">
        <v>3.2688500000000002E-2</v>
      </c>
      <c r="AF114" s="273">
        <v>4.0840000000000001E-2</v>
      </c>
      <c r="AG114" s="273">
        <v>4.6811411111111118E-2</v>
      </c>
      <c r="AH114" s="273">
        <v>5.6926244444444454E-2</v>
      </c>
      <c r="AI114" s="273">
        <v>7.9088500000000006E-2</v>
      </c>
      <c r="AJ114" s="273">
        <v>8.0198055555555564E-2</v>
      </c>
      <c r="AK114" s="273">
        <v>0.11717324999999999</v>
      </c>
      <c r="AL114" s="273">
        <v>0.14976650000000002</v>
      </c>
      <c r="AM114" s="273">
        <v>0.25318300555555556</v>
      </c>
      <c r="AN114" s="273">
        <v>0.44112574444444441</v>
      </c>
      <c r="AO114" s="273">
        <v>0.72242587288888893</v>
      </c>
      <c r="AP114" s="273">
        <v>1.4506112461111111</v>
      </c>
      <c r="AQ114" s="273">
        <v>2.4814158138888884</v>
      </c>
      <c r="AR114" s="273">
        <v>3.7646328194444449</v>
      </c>
      <c r="AS114" s="273">
        <v>7.4384991322222227</v>
      </c>
      <c r="AT114" s="273">
        <v>14.109026855281355</v>
      </c>
      <c r="AU114" s="273">
        <v>23.113709666888745</v>
      </c>
      <c r="AV114" s="273">
        <v>46.249083344074926</v>
      </c>
      <c r="AW114" s="273">
        <v>69.852329543525684</v>
      </c>
      <c r="AX114" s="273">
        <v>83.805376105095363</v>
      </c>
      <c r="AY114" s="273">
        <v>93.431255310897484</v>
      </c>
      <c r="AZ114" s="273">
        <v>100.38341304969506</v>
      </c>
      <c r="BA114" s="273">
        <v>100.44759831284834</v>
      </c>
      <c r="BB114" s="273">
        <v>107.36724838960609</v>
      </c>
      <c r="BC114" s="273">
        <v>114.81769859901908</v>
      </c>
      <c r="BD114" s="273">
        <v>125.24943550851717</v>
      </c>
      <c r="BE114" s="260">
        <v>146.14047422792163</v>
      </c>
      <c r="BF114" s="292">
        <v>0.16360750627750287</v>
      </c>
      <c r="BG114" s="292">
        <v>0.24402145854102608</v>
      </c>
      <c r="BH114" s="292">
        <v>0.17077977996786431</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168" t="s">
        <v>900</v>
      </c>
    </row>
    <row r="118" spans="1:60" x14ac:dyDescent="0.15">
      <c r="A118" s="168" t="s">
        <v>215</v>
      </c>
    </row>
    <row r="119" spans="1:60" x14ac:dyDescent="0.15">
      <c r="A119" s="168" t="s">
        <v>326</v>
      </c>
    </row>
    <row r="120" spans="1:60" x14ac:dyDescent="0.15">
      <c r="A120" s="168" t="s">
        <v>84</v>
      </c>
    </row>
    <row r="121" spans="1:60" x14ac:dyDescent="0.15">
      <c r="A121" s="168" t="s">
        <v>916</v>
      </c>
    </row>
    <row r="122" spans="1:60" x14ac:dyDescent="0.15">
      <c r="A122" s="168" t="s">
        <v>661</v>
      </c>
    </row>
    <row r="123" spans="1:60" x14ac:dyDescent="0.15">
      <c r="A123" s="161" t="s">
        <v>902</v>
      </c>
    </row>
    <row r="124" spans="1:60" x14ac:dyDescent="0.15">
      <c r="A124" s="161" t="s">
        <v>223</v>
      </c>
    </row>
  </sheetData>
  <mergeCells count="1">
    <mergeCell ref="BF2:BG2"/>
  </mergeCells>
  <conditionalFormatting sqref="BF4:BH53 BF55:BH114">
    <cfRule type="cellIs" dxfId="153" priority="7" operator="lessThanOrEqual">
      <formula>0</formula>
    </cfRule>
    <cfRule type="cellIs" dxfId="152" priority="8" operator="greaterThan">
      <formula>0</formula>
    </cfRule>
  </conditionalFormatting>
  <conditionalFormatting sqref="BF4:BH53 BF55:BH56">
    <cfRule type="cellIs" dxfId="151" priority="5" operator="lessThanOrEqual">
      <formula>0</formula>
    </cfRule>
    <cfRule type="cellIs" dxfId="150" priority="6" operator="greaterThan">
      <formula>0</formula>
    </cfRule>
  </conditionalFormatting>
  <conditionalFormatting sqref="BF54:BH54">
    <cfRule type="cellIs" dxfId="149" priority="3" operator="lessThanOrEqual">
      <formula>0</formula>
    </cfRule>
    <cfRule type="cellIs" dxfId="148" priority="4" operator="greaterThan">
      <formula>0</formula>
    </cfRule>
  </conditionalFormatting>
  <conditionalFormatting sqref="BF54:BH54">
    <cfRule type="cellIs" dxfId="147" priority="1" operator="lessThanOrEqual">
      <formula>0</formula>
    </cfRule>
    <cfRule type="cellIs" dxfId="146" priority="2" operator="greaterThan">
      <formula>0</formula>
    </cfRule>
  </conditionalFormatting>
  <hyperlinks>
    <hyperlink ref="L1" location="Contents!A1" display="Contents" xr:uid="{5ABA3C73-7904-460B-9C5C-4821E9B311DB}"/>
    <hyperlink ref="BJ1" location="Contents!A1" display="Contents" xr:uid="{BD40E6C6-34BE-4C57-841A-CE047BADB00B}"/>
  </hyperlinks>
  <pageMargins left="0.75" right="0.75" top="1" bottom="1" header="0.5" footer="0.5"/>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D4F6-17BA-432C-B05C-8F967B785533}">
  <dimension ref="A1:BJ125"/>
  <sheetViews>
    <sheetView showGridLines="0" workbookViewId="0">
      <pane xSplit="1" ySplit="3" topLeftCell="AR103"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843" t="s">
        <v>933</v>
      </c>
      <c r="L1" s="30" t="s">
        <v>199</v>
      </c>
      <c r="BH1" s="829"/>
      <c r="BJ1" s="30" t="s">
        <v>199</v>
      </c>
    </row>
    <row r="2" spans="1:62" x14ac:dyDescent="0.15">
      <c r="BF2" s="1229" t="s">
        <v>197</v>
      </c>
      <c r="BG2" s="1229"/>
      <c r="BH2" s="829" t="s">
        <v>196</v>
      </c>
    </row>
    <row r="3" spans="1:62" x14ac:dyDescent="0.15">
      <c r="A3" s="168" t="s">
        <v>904</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v>
      </c>
      <c r="C5" s="311">
        <v>0</v>
      </c>
      <c r="D5" s="311">
        <v>0</v>
      </c>
      <c r="E5" s="311">
        <v>0</v>
      </c>
      <c r="F5" s="311">
        <v>0</v>
      </c>
      <c r="G5" s="311">
        <v>0</v>
      </c>
      <c r="H5" s="311">
        <v>0</v>
      </c>
      <c r="I5" s="311">
        <v>0</v>
      </c>
      <c r="J5" s="311">
        <v>0</v>
      </c>
      <c r="K5" s="311">
        <v>0</v>
      </c>
      <c r="L5" s="311">
        <v>0</v>
      </c>
      <c r="M5" s="311">
        <v>0</v>
      </c>
      <c r="N5" s="311">
        <v>0</v>
      </c>
      <c r="O5" s="311">
        <v>0</v>
      </c>
      <c r="P5" s="311">
        <v>0</v>
      </c>
      <c r="Q5" s="311">
        <v>0</v>
      </c>
      <c r="R5" s="311">
        <v>0</v>
      </c>
      <c r="S5" s="311">
        <v>0</v>
      </c>
      <c r="T5" s="311">
        <v>0</v>
      </c>
      <c r="U5" s="311">
        <v>0</v>
      </c>
      <c r="V5" s="311">
        <v>0</v>
      </c>
      <c r="W5" s="311">
        <v>0</v>
      </c>
      <c r="X5" s="311">
        <v>0</v>
      </c>
      <c r="Y5" s="311">
        <v>0</v>
      </c>
      <c r="Z5" s="311">
        <v>0</v>
      </c>
      <c r="AA5" s="311">
        <v>0</v>
      </c>
      <c r="AB5" s="311">
        <v>0</v>
      </c>
      <c r="AC5" s="311">
        <v>2.0526319999999998E-5</v>
      </c>
      <c r="AD5" s="311">
        <v>2.0526319999999998E-5</v>
      </c>
      <c r="AE5" s="311">
        <v>2.0526319999999998E-5</v>
      </c>
      <c r="AF5" s="311">
        <v>3.842105E-5</v>
      </c>
      <c r="AG5" s="311">
        <v>5.8947370000000002E-5</v>
      </c>
      <c r="AH5" s="311">
        <v>6.9473679999999997E-5</v>
      </c>
      <c r="AI5" s="311">
        <v>1.0105263000000001E-4</v>
      </c>
      <c r="AJ5" s="311">
        <v>1.3263157894736837E-4</v>
      </c>
      <c r="AK5" s="311">
        <v>1.6421052631578948E-4</v>
      </c>
      <c r="AL5" s="311">
        <v>1.9451811346548193E-4</v>
      </c>
      <c r="AM5" s="311">
        <v>2.2443463497453308E-4</v>
      </c>
      <c r="AN5" s="311">
        <v>2.2351214574898781E-4</v>
      </c>
      <c r="AO5" s="311">
        <v>1.3899765336909147E-4</v>
      </c>
      <c r="AP5" s="311">
        <v>1.7889073950699526E-4</v>
      </c>
      <c r="AQ5" s="311">
        <v>2.18282025819265E-4</v>
      </c>
      <c r="AR5" s="311">
        <v>2.7680921052631582E-4</v>
      </c>
      <c r="AS5" s="311">
        <v>3.3260869565217375E-4</v>
      </c>
      <c r="AT5" s="311">
        <v>1.0294444444444439E-3</v>
      </c>
      <c r="AU5" s="311">
        <v>2.3935582822085877E-3</v>
      </c>
      <c r="AV5" s="311">
        <v>5.336341463414631E-3</v>
      </c>
      <c r="AW5" s="311">
        <v>8.1692727272727212E-3</v>
      </c>
      <c r="AX5" s="311">
        <v>1.3816084337349387E-2</v>
      </c>
      <c r="AY5" s="311">
        <v>1.9422754491017949E-2</v>
      </c>
      <c r="AZ5" s="311">
        <v>2.6365178571428546E-2</v>
      </c>
      <c r="BA5" s="311">
        <v>3.6505639053254407E-2</v>
      </c>
      <c r="BB5" s="311">
        <v>3.2163645454545454E-2</v>
      </c>
      <c r="BC5" s="311">
        <v>3.3972886762360446E-2</v>
      </c>
      <c r="BD5" s="311">
        <v>3.7591694611001467E-2</v>
      </c>
      <c r="BE5" s="312">
        <v>3.9295231630591634E-2</v>
      </c>
      <c r="BF5" s="284">
        <v>4.246078861989977E-2</v>
      </c>
      <c r="BG5" s="284">
        <v>0.43300893723756539</v>
      </c>
      <c r="BH5" s="284">
        <v>5.1702671496337994E-3</v>
      </c>
    </row>
    <row r="6" spans="1:62" x14ac:dyDescent="0.15">
      <c r="A6" s="168" t="s">
        <v>192</v>
      </c>
      <c r="B6" s="311">
        <v>0</v>
      </c>
      <c r="C6" s="311">
        <v>0</v>
      </c>
      <c r="D6" s="311">
        <v>0</v>
      </c>
      <c r="E6" s="311">
        <v>0</v>
      </c>
      <c r="F6" s="311">
        <v>0</v>
      </c>
      <c r="G6" s="311">
        <v>0</v>
      </c>
      <c r="H6" s="311">
        <v>0</v>
      </c>
      <c r="I6" s="311">
        <v>0</v>
      </c>
      <c r="J6" s="311">
        <v>0</v>
      </c>
      <c r="K6" s="311">
        <v>0</v>
      </c>
      <c r="L6" s="311">
        <v>0</v>
      </c>
      <c r="M6" s="311">
        <v>0</v>
      </c>
      <c r="N6" s="311">
        <v>0</v>
      </c>
      <c r="O6" s="311">
        <v>0</v>
      </c>
      <c r="P6" s="311">
        <v>0</v>
      </c>
      <c r="Q6" s="311">
        <v>0</v>
      </c>
      <c r="R6" s="311">
        <v>0</v>
      </c>
      <c r="S6" s="311">
        <v>0</v>
      </c>
      <c r="T6" s="311">
        <v>0</v>
      </c>
      <c r="U6" s="311">
        <v>0</v>
      </c>
      <c r="V6" s="311">
        <v>0</v>
      </c>
      <c r="W6" s="311">
        <v>0</v>
      </c>
      <c r="X6" s="311">
        <v>0</v>
      </c>
      <c r="Y6" s="311">
        <v>0</v>
      </c>
      <c r="Z6" s="311">
        <v>0</v>
      </c>
      <c r="AA6" s="311">
        <v>1.0000000000000001E-5</v>
      </c>
      <c r="AB6" s="311">
        <v>2.0000000000000002E-5</v>
      </c>
      <c r="AC6" s="311">
        <v>3.0000000000000001E-5</v>
      </c>
      <c r="AD6" s="311">
        <v>4.0000000000000003E-5</v>
      </c>
      <c r="AE6" s="311">
        <v>5.0000000000000002E-5</v>
      </c>
      <c r="AF6" s="311">
        <v>5.0000000000000002E-5</v>
      </c>
      <c r="AG6" s="311">
        <v>6.0000000000000002E-5</v>
      </c>
      <c r="AH6" s="311">
        <v>6.0000000000000002E-5</v>
      </c>
      <c r="AI6" s="311">
        <v>7.0000000000000007E-5</v>
      </c>
      <c r="AJ6" s="311">
        <v>7.0000000000000007E-5</v>
      </c>
      <c r="AK6" s="311">
        <v>7.0000000000000007E-5</v>
      </c>
      <c r="AL6" s="311">
        <v>7.9480519480519464E-5</v>
      </c>
      <c r="AM6" s="311">
        <v>7.8967741935483866E-5</v>
      </c>
      <c r="AN6" s="311">
        <v>7.8461538461538453E-5</v>
      </c>
      <c r="AO6" s="311">
        <v>8.7707006369426761E-5</v>
      </c>
      <c r="AP6" s="311">
        <v>8.7151898734177214E-5</v>
      </c>
      <c r="AQ6" s="311">
        <v>9.6226415094339594E-5</v>
      </c>
      <c r="AR6" s="311">
        <v>8.6062499999999971E-5</v>
      </c>
      <c r="AS6" s="311">
        <v>1.8055900621118001E-4</v>
      </c>
      <c r="AT6" s="311">
        <v>2.5499999999999986E-4</v>
      </c>
      <c r="AU6" s="311">
        <v>2.9098159509202438E-4</v>
      </c>
      <c r="AV6" s="311">
        <v>3.824999999999997E-4</v>
      </c>
      <c r="AW6" s="311">
        <v>6.3981818181818139E-4</v>
      </c>
      <c r="AX6" s="311">
        <v>9.7698795180722799E-4</v>
      </c>
      <c r="AY6" s="311">
        <v>2.0247305389221541E-3</v>
      </c>
      <c r="AZ6" s="311">
        <v>1.8414415193302915E-3</v>
      </c>
      <c r="BA6" s="311">
        <v>1.3017599122840087E-3</v>
      </c>
      <c r="BB6" s="311">
        <v>1.0668495008534798E-2</v>
      </c>
      <c r="BC6" s="311">
        <v>2.8452631578947282E-2</v>
      </c>
      <c r="BD6" s="311">
        <v>6.5666785067782188E-2</v>
      </c>
      <c r="BE6" s="312">
        <v>0.10545632847946447</v>
      </c>
      <c r="BF6" s="285">
        <v>0.60154325091265703</v>
      </c>
      <c r="BG6" s="285">
        <v>0.742129991609775</v>
      </c>
      <c r="BH6" s="285">
        <v>1.3875408496991657E-2</v>
      </c>
    </row>
    <row r="7" spans="1:62" x14ac:dyDescent="0.15">
      <c r="A7" s="168" t="s">
        <v>191</v>
      </c>
      <c r="B7" s="311">
        <v>0</v>
      </c>
      <c r="C7" s="311">
        <v>0</v>
      </c>
      <c r="D7" s="311">
        <v>0</v>
      </c>
      <c r="E7" s="311">
        <v>0</v>
      </c>
      <c r="F7" s="311">
        <v>0</v>
      </c>
      <c r="G7" s="311">
        <v>0</v>
      </c>
      <c r="H7" s="311">
        <v>0</v>
      </c>
      <c r="I7" s="311">
        <v>0</v>
      </c>
      <c r="J7" s="311">
        <v>0</v>
      </c>
      <c r="K7" s="311">
        <v>0</v>
      </c>
      <c r="L7" s="311">
        <v>0</v>
      </c>
      <c r="M7" s="311">
        <v>0</v>
      </c>
      <c r="N7" s="311">
        <v>0</v>
      </c>
      <c r="O7" s="311">
        <v>0</v>
      </c>
      <c r="P7" s="311">
        <v>0</v>
      </c>
      <c r="Q7" s="311">
        <v>0</v>
      </c>
      <c r="R7" s="311">
        <v>0</v>
      </c>
      <c r="S7" s="311">
        <v>0</v>
      </c>
      <c r="T7" s="311">
        <v>3.0000000000000001E-5</v>
      </c>
      <c r="U7" s="311">
        <v>5.3010101010101016E-5</v>
      </c>
      <c r="V7" s="311">
        <v>1.0737373737373739E-4</v>
      </c>
      <c r="W7" s="311">
        <v>1.4173737373737375E-4</v>
      </c>
      <c r="X7" s="311">
        <v>1.0603030303030303E-4</v>
      </c>
      <c r="Y7" s="311">
        <v>9.1858585858585874E-5</v>
      </c>
      <c r="Z7" s="311">
        <v>2.5313232323232325E-3</v>
      </c>
      <c r="AA7" s="311">
        <v>3.7079494949494958E-3</v>
      </c>
      <c r="AB7" s="311">
        <v>4.7825287296745433E-3</v>
      </c>
      <c r="AC7" s="311">
        <v>4.0884447748822132E-3</v>
      </c>
      <c r="AD7" s="311">
        <v>4.7516189202993792E-3</v>
      </c>
      <c r="AE7" s="311">
        <v>5.0187279336028094E-3</v>
      </c>
      <c r="AF7" s="311">
        <v>5.1447157347850282E-3</v>
      </c>
      <c r="AG7" s="311">
        <v>5.4134121742710232E-3</v>
      </c>
      <c r="AH7" s="311">
        <v>5.3269572753424956E-3</v>
      </c>
      <c r="AI7" s="311">
        <v>5.2465934622418671E-3</v>
      </c>
      <c r="AJ7" s="311">
        <v>5.1834206961663114E-3</v>
      </c>
      <c r="AK7" s="311">
        <v>5.1851265412325483E-3</v>
      </c>
      <c r="AL7" s="311">
        <v>5.7062150318454088E-3</v>
      </c>
      <c r="AM7" s="311">
        <v>5.9383504801132202E-3</v>
      </c>
      <c r="AN7" s="311">
        <v>5.9891096607732376E-3</v>
      </c>
      <c r="AO7" s="311">
        <v>6.803456240773934E-3</v>
      </c>
      <c r="AP7" s="311">
        <v>7.2520124647467814E-3</v>
      </c>
      <c r="AQ7" s="311">
        <v>7.9332148269847108E-3</v>
      </c>
      <c r="AR7" s="311">
        <v>1.0474862893092091E-2</v>
      </c>
      <c r="AS7" s="311">
        <v>1.5519165978016072E-2</v>
      </c>
      <c r="AT7" s="311">
        <v>1.9606292612308347E-2</v>
      </c>
      <c r="AU7" s="311">
        <v>2.8281875607897723E-2</v>
      </c>
      <c r="AV7" s="311">
        <v>4.4210508023135947E-2</v>
      </c>
      <c r="AW7" s="311">
        <v>8.3797763915012813E-2</v>
      </c>
      <c r="AX7" s="311">
        <v>0.14783574750189615</v>
      </c>
      <c r="AY7" s="311">
        <v>0.26766902558519301</v>
      </c>
      <c r="AZ7" s="311">
        <v>0.3590606060606058</v>
      </c>
      <c r="BA7" s="311">
        <v>0.50173318988703552</v>
      </c>
      <c r="BB7" s="311">
        <v>0.70251818181818193</v>
      </c>
      <c r="BC7" s="311">
        <v>0.84380914407230179</v>
      </c>
      <c r="BD7" s="311">
        <v>0.96251885508091983</v>
      </c>
      <c r="BE7" s="312">
        <v>1.1898786064728921</v>
      </c>
      <c r="BF7" s="285">
        <v>0.23283566422105695</v>
      </c>
      <c r="BG7" s="285">
        <v>0.47605104502501594</v>
      </c>
      <c r="BH7" s="285">
        <v>0.15655818825379991</v>
      </c>
    </row>
    <row r="8" spans="1:62" s="161" customFormat="1" x14ac:dyDescent="0.15">
      <c r="A8" s="163" t="s">
        <v>190</v>
      </c>
      <c r="B8" s="313">
        <v>0</v>
      </c>
      <c r="C8" s="313">
        <v>0</v>
      </c>
      <c r="D8" s="313">
        <v>0</v>
      </c>
      <c r="E8" s="313">
        <v>0</v>
      </c>
      <c r="F8" s="313">
        <v>0</v>
      </c>
      <c r="G8" s="313">
        <v>0</v>
      </c>
      <c r="H8" s="313">
        <v>0</v>
      </c>
      <c r="I8" s="313">
        <v>0</v>
      </c>
      <c r="J8" s="313">
        <v>0</v>
      </c>
      <c r="K8" s="313">
        <v>0</v>
      </c>
      <c r="L8" s="313">
        <v>0</v>
      </c>
      <c r="M8" s="313">
        <v>0</v>
      </c>
      <c r="N8" s="313">
        <v>0</v>
      </c>
      <c r="O8" s="313">
        <v>0</v>
      </c>
      <c r="P8" s="313">
        <v>0</v>
      </c>
      <c r="Q8" s="313">
        <v>0</v>
      </c>
      <c r="R8" s="313">
        <v>0</v>
      </c>
      <c r="S8" s="313">
        <v>0</v>
      </c>
      <c r="T8" s="313">
        <v>3.0000000000000001E-5</v>
      </c>
      <c r="U8" s="313">
        <v>5.3010101010101016E-5</v>
      </c>
      <c r="V8" s="313">
        <v>1.0737373737373739E-4</v>
      </c>
      <c r="W8" s="313">
        <v>1.4173737373737375E-4</v>
      </c>
      <c r="X8" s="313">
        <v>1.0603030303030303E-4</v>
      </c>
      <c r="Y8" s="313">
        <v>9.1858585858585874E-5</v>
      </c>
      <c r="Z8" s="313">
        <v>2.5313232323232325E-3</v>
      </c>
      <c r="AA8" s="313">
        <v>3.7179494949494958E-3</v>
      </c>
      <c r="AB8" s="313">
        <v>4.8025287296745434E-3</v>
      </c>
      <c r="AC8" s="313">
        <v>4.1389710948822132E-3</v>
      </c>
      <c r="AD8" s="313">
        <v>4.8121452402993797E-3</v>
      </c>
      <c r="AE8" s="313">
        <v>5.0892542536028094E-3</v>
      </c>
      <c r="AF8" s="313">
        <v>5.233136784785028E-3</v>
      </c>
      <c r="AG8" s="313">
        <v>5.5323595442710238E-3</v>
      </c>
      <c r="AH8" s="313">
        <v>5.456430955342496E-3</v>
      </c>
      <c r="AI8" s="313">
        <v>5.4176460922418668E-3</v>
      </c>
      <c r="AJ8" s="313">
        <v>5.3860522751136798E-3</v>
      </c>
      <c r="AK8" s="313">
        <v>5.4193370675483373E-3</v>
      </c>
      <c r="AL8" s="313">
        <v>5.9802136647914101E-3</v>
      </c>
      <c r="AM8" s="313">
        <v>6.2417528570232368E-3</v>
      </c>
      <c r="AN8" s="313">
        <v>6.291083344983764E-3</v>
      </c>
      <c r="AO8" s="313">
        <v>7.0301609005124525E-3</v>
      </c>
      <c r="AP8" s="313">
        <v>7.5180551029879542E-3</v>
      </c>
      <c r="AQ8" s="313">
        <v>8.2477232678983166E-3</v>
      </c>
      <c r="AR8" s="313">
        <v>1.0837734603618407E-2</v>
      </c>
      <c r="AS8" s="313">
        <v>1.6032333679879426E-2</v>
      </c>
      <c r="AT8" s="313">
        <v>2.0890737056752789E-2</v>
      </c>
      <c r="AU8" s="313">
        <v>3.0966415485198334E-2</v>
      </c>
      <c r="AV8" s="313">
        <v>4.9929349486550575E-2</v>
      </c>
      <c r="AW8" s="313">
        <v>9.2606854824103718E-2</v>
      </c>
      <c r="AX8" s="313">
        <v>0.16262881979105276</v>
      </c>
      <c r="AY8" s="313">
        <v>0.2891165106151331</v>
      </c>
      <c r="AZ8" s="313">
        <v>0.38726722615136466</v>
      </c>
      <c r="BA8" s="313">
        <v>0.53954058885257394</v>
      </c>
      <c r="BB8" s="313">
        <v>0.74535032228126219</v>
      </c>
      <c r="BC8" s="313">
        <v>0.9062346624136095</v>
      </c>
      <c r="BD8" s="313">
        <v>1.0657773347597035</v>
      </c>
      <c r="BE8" s="313">
        <v>1.3346301665829483</v>
      </c>
      <c r="BF8" s="286">
        <v>0.24883837614472282</v>
      </c>
      <c r="BG8" s="286">
        <v>0.48173749839996627</v>
      </c>
      <c r="BH8" s="286">
        <v>0.17560386390042537</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v>
      </c>
      <c r="C10" s="311">
        <v>0</v>
      </c>
      <c r="D10" s="311">
        <v>0</v>
      </c>
      <c r="E10" s="311">
        <v>0</v>
      </c>
      <c r="F10" s="311">
        <v>0</v>
      </c>
      <c r="G10" s="311">
        <v>0</v>
      </c>
      <c r="H10" s="311">
        <v>0</v>
      </c>
      <c r="I10" s="311">
        <v>0</v>
      </c>
      <c r="J10" s="311">
        <v>0</v>
      </c>
      <c r="K10" s="311">
        <v>0</v>
      </c>
      <c r="L10" s="311">
        <v>0</v>
      </c>
      <c r="M10" s="311">
        <v>0</v>
      </c>
      <c r="N10" s="311">
        <v>0</v>
      </c>
      <c r="O10" s="311">
        <v>0</v>
      </c>
      <c r="P10" s="311">
        <v>0</v>
      </c>
      <c r="Q10" s="311">
        <v>0</v>
      </c>
      <c r="R10" s="311">
        <v>0</v>
      </c>
      <c r="S10" s="311">
        <v>0</v>
      </c>
      <c r="T10" s="311">
        <v>0</v>
      </c>
      <c r="U10" s="311">
        <v>0</v>
      </c>
      <c r="V10" s="311">
        <v>0</v>
      </c>
      <c r="W10" s="311">
        <v>0</v>
      </c>
      <c r="X10" s="311">
        <v>0</v>
      </c>
      <c r="Y10" s="311">
        <v>0</v>
      </c>
      <c r="Z10" s="311">
        <v>0</v>
      </c>
      <c r="AA10" s="311">
        <v>0</v>
      </c>
      <c r="AB10" s="311">
        <v>0</v>
      </c>
      <c r="AC10" s="311">
        <v>0</v>
      </c>
      <c r="AD10" s="311">
        <v>0</v>
      </c>
      <c r="AE10" s="311">
        <v>0</v>
      </c>
      <c r="AF10" s="311">
        <v>0</v>
      </c>
      <c r="AG10" s="311">
        <v>0</v>
      </c>
      <c r="AH10" s="311">
        <v>0</v>
      </c>
      <c r="AI10" s="311">
        <v>1.7000000000000001E-7</v>
      </c>
      <c r="AJ10" s="311">
        <v>2.6E-7</v>
      </c>
      <c r="AK10" s="311">
        <v>3.600000000000001E-7</v>
      </c>
      <c r="AL10" s="311">
        <v>4.2720779220779212E-7</v>
      </c>
      <c r="AM10" s="311">
        <v>4.6393548387096765E-7</v>
      </c>
      <c r="AN10" s="311">
        <v>6.3749999999999983E-7</v>
      </c>
      <c r="AO10" s="311">
        <v>6.8216560509554126E-7</v>
      </c>
      <c r="AP10" s="311">
        <v>7.8436708860759505E-7</v>
      </c>
      <c r="AQ10" s="311">
        <v>8.6603773584905633E-7</v>
      </c>
      <c r="AR10" s="311">
        <v>1.0413562499999994E-6</v>
      </c>
      <c r="AS10" s="311">
        <v>1.3655962732919249E-6</v>
      </c>
      <c r="AT10" s="311">
        <v>7.1857111111111051E-7</v>
      </c>
      <c r="AU10" s="311">
        <v>8.0620674846625715E-7</v>
      </c>
      <c r="AV10" s="311">
        <v>1.5057439024390233E-5</v>
      </c>
      <c r="AW10" s="311">
        <v>7.578569214545447E-5</v>
      </c>
      <c r="AX10" s="311">
        <v>1.3893578837349379E-4</v>
      </c>
      <c r="AY10" s="311">
        <v>1.460737724550897E-4</v>
      </c>
      <c r="AZ10" s="311">
        <v>1.3372017857142846E-4</v>
      </c>
      <c r="BA10" s="311">
        <v>1.2921710059171583E-4</v>
      </c>
      <c r="BB10" s="311">
        <v>1.4775299999999998E-4</v>
      </c>
      <c r="BC10" s="311">
        <v>9.6747894736842104E-4</v>
      </c>
      <c r="BD10" s="311">
        <v>7.1288105640639086E-3</v>
      </c>
      <c r="BE10" s="312">
        <v>1.1939942343298805E-2</v>
      </c>
      <c r="BF10" s="285">
        <v>0.67030943563509671</v>
      </c>
      <c r="BG10" s="285">
        <v>1.5098902535236216</v>
      </c>
      <c r="BH10" s="285">
        <v>1.5709970167988539E-3</v>
      </c>
    </row>
    <row r="11" spans="1:62" x14ac:dyDescent="0.15">
      <c r="A11" s="168" t="s">
        <v>188</v>
      </c>
      <c r="B11" s="311">
        <v>0</v>
      </c>
      <c r="C11" s="311">
        <v>0</v>
      </c>
      <c r="D11" s="311">
        <v>0</v>
      </c>
      <c r="E11" s="311">
        <v>0</v>
      </c>
      <c r="F11" s="311">
        <v>0</v>
      </c>
      <c r="G11" s="311">
        <v>0</v>
      </c>
      <c r="H11" s="311">
        <v>0</v>
      </c>
      <c r="I11" s="311">
        <v>0</v>
      </c>
      <c r="J11" s="311">
        <v>0</v>
      </c>
      <c r="K11" s="311">
        <v>0</v>
      </c>
      <c r="L11" s="311">
        <v>0</v>
      </c>
      <c r="M11" s="311">
        <v>0</v>
      </c>
      <c r="N11" s="311">
        <v>0</v>
      </c>
      <c r="O11" s="311">
        <v>0</v>
      </c>
      <c r="P11" s="311">
        <v>0</v>
      </c>
      <c r="Q11" s="311">
        <v>0</v>
      </c>
      <c r="R11" s="311">
        <v>0</v>
      </c>
      <c r="S11" s="311">
        <v>0</v>
      </c>
      <c r="T11" s="311">
        <v>0</v>
      </c>
      <c r="U11" s="311">
        <v>0</v>
      </c>
      <c r="V11" s="311">
        <v>0</v>
      </c>
      <c r="W11" s="311">
        <v>0</v>
      </c>
      <c r="X11" s="311">
        <v>0</v>
      </c>
      <c r="Y11" s="311">
        <v>0</v>
      </c>
      <c r="Z11" s="311">
        <v>0</v>
      </c>
      <c r="AA11" s="311">
        <v>0</v>
      </c>
      <c r="AB11" s="311">
        <v>0</v>
      </c>
      <c r="AC11" s="311">
        <v>0</v>
      </c>
      <c r="AD11" s="311">
        <v>0</v>
      </c>
      <c r="AE11" s="311">
        <v>0</v>
      </c>
      <c r="AF11" s="311">
        <v>0</v>
      </c>
      <c r="AG11" s="311">
        <v>0</v>
      </c>
      <c r="AH11" s="311">
        <v>0</v>
      </c>
      <c r="AI11" s="311">
        <v>0</v>
      </c>
      <c r="AJ11" s="311">
        <v>0</v>
      </c>
      <c r="AK11" s="311">
        <v>0</v>
      </c>
      <c r="AL11" s="311">
        <v>0</v>
      </c>
      <c r="AM11" s="311">
        <v>0</v>
      </c>
      <c r="AN11" s="311">
        <v>0</v>
      </c>
      <c r="AO11" s="311">
        <v>0</v>
      </c>
      <c r="AP11" s="311">
        <v>0</v>
      </c>
      <c r="AQ11" s="311">
        <v>0</v>
      </c>
      <c r="AR11" s="311">
        <v>0</v>
      </c>
      <c r="AS11" s="311">
        <v>0</v>
      </c>
      <c r="AT11" s="311">
        <v>0</v>
      </c>
      <c r="AU11" s="311">
        <v>0</v>
      </c>
      <c r="AV11" s="311">
        <v>0</v>
      </c>
      <c r="AW11" s="311">
        <v>9.0872727272727193E-6</v>
      </c>
      <c r="AX11" s="311">
        <v>4.4181907986361407E-5</v>
      </c>
      <c r="AY11" s="311">
        <v>1.473362670425388E-4</v>
      </c>
      <c r="AZ11" s="311">
        <v>5.3656928490785282E-4</v>
      </c>
      <c r="BA11" s="311">
        <v>7.7188582919638878E-4</v>
      </c>
      <c r="BB11" s="311">
        <v>7.4863206118547009E-3</v>
      </c>
      <c r="BC11" s="311">
        <v>3.0970732727285011E-2</v>
      </c>
      <c r="BD11" s="311">
        <v>5.9321442376855216E-2</v>
      </c>
      <c r="BE11" s="312">
        <v>7.0686149103640711E-2</v>
      </c>
      <c r="BF11" s="285">
        <v>0.18832271644521259</v>
      </c>
      <c r="BG11" s="285">
        <v>0</v>
      </c>
      <c r="BH11" s="285">
        <v>9.3005247578220648E-3</v>
      </c>
    </row>
    <row r="12" spans="1:62" x14ac:dyDescent="0.15">
      <c r="A12" s="168" t="s">
        <v>187</v>
      </c>
      <c r="B12" s="311">
        <v>0</v>
      </c>
      <c r="C12" s="311">
        <v>0</v>
      </c>
      <c r="D12" s="311">
        <v>0</v>
      </c>
      <c r="E12" s="311">
        <v>0</v>
      </c>
      <c r="F12" s="311">
        <v>0</v>
      </c>
      <c r="G12" s="311">
        <v>0</v>
      </c>
      <c r="H12" s="311">
        <v>0</v>
      </c>
      <c r="I12" s="311">
        <v>0</v>
      </c>
      <c r="J12" s="311">
        <v>0</v>
      </c>
      <c r="K12" s="311">
        <v>0</v>
      </c>
      <c r="L12" s="311">
        <v>0</v>
      </c>
      <c r="M12" s="311">
        <v>0</v>
      </c>
      <c r="N12" s="311">
        <v>0</v>
      </c>
      <c r="O12" s="311">
        <v>0</v>
      </c>
      <c r="P12" s="311">
        <v>0</v>
      </c>
      <c r="Q12" s="311">
        <v>0</v>
      </c>
      <c r="R12" s="311">
        <v>0</v>
      </c>
      <c r="S12" s="311">
        <v>0</v>
      </c>
      <c r="T12" s="311">
        <v>0</v>
      </c>
      <c r="U12" s="311">
        <v>0</v>
      </c>
      <c r="V12" s="311">
        <v>0</v>
      </c>
      <c r="W12" s="311">
        <v>0</v>
      </c>
      <c r="X12" s="311">
        <v>0</v>
      </c>
      <c r="Y12" s="311">
        <v>0</v>
      </c>
      <c r="Z12" s="311">
        <v>0</v>
      </c>
      <c r="AA12" s="311">
        <v>0</v>
      </c>
      <c r="AB12" s="311">
        <v>0</v>
      </c>
      <c r="AC12" s="311">
        <v>0</v>
      </c>
      <c r="AD12" s="311">
        <v>0</v>
      </c>
      <c r="AE12" s="311">
        <v>0</v>
      </c>
      <c r="AF12" s="311">
        <v>0</v>
      </c>
      <c r="AG12" s="311">
        <v>0</v>
      </c>
      <c r="AH12" s="311">
        <v>0</v>
      </c>
      <c r="AI12" s="311">
        <v>0</v>
      </c>
      <c r="AJ12" s="311">
        <v>0</v>
      </c>
      <c r="AK12" s="311">
        <v>0</v>
      </c>
      <c r="AL12" s="311">
        <v>0</v>
      </c>
      <c r="AM12" s="311">
        <v>0</v>
      </c>
      <c r="AN12" s="311">
        <v>0</v>
      </c>
      <c r="AO12" s="311">
        <v>0</v>
      </c>
      <c r="AP12" s="311">
        <v>0</v>
      </c>
      <c r="AQ12" s="311">
        <v>0</v>
      </c>
      <c r="AR12" s="311">
        <v>0</v>
      </c>
      <c r="AS12" s="311">
        <v>0</v>
      </c>
      <c r="AT12" s="311">
        <v>0</v>
      </c>
      <c r="AU12" s="311">
        <v>0</v>
      </c>
      <c r="AV12" s="311">
        <v>0</v>
      </c>
      <c r="AW12" s="311">
        <v>3.1563436363636351E-6</v>
      </c>
      <c r="AX12" s="311">
        <v>6.2274318072289123E-5</v>
      </c>
      <c r="AY12" s="311">
        <v>4.2025800330538895E-3</v>
      </c>
      <c r="AZ12" s="311">
        <v>1.2386627544626775E-2</v>
      </c>
      <c r="BA12" s="311">
        <v>2.3088186159763296E-2</v>
      </c>
      <c r="BB12" s="311">
        <v>3.5063534831489995E-2</v>
      </c>
      <c r="BC12" s="311">
        <v>4.5799081105515796E-2</v>
      </c>
      <c r="BD12" s="311">
        <v>5.6162608125380084E-2</v>
      </c>
      <c r="BE12" s="312">
        <v>6.7632242809792492E-2</v>
      </c>
      <c r="BF12" s="285">
        <v>0.20093167878811724</v>
      </c>
      <c r="BG12" s="285">
        <v>0</v>
      </c>
      <c r="BH12" s="285">
        <v>8.8987072666420128E-3</v>
      </c>
    </row>
    <row r="13" spans="1:62" x14ac:dyDescent="0.15">
      <c r="A13" s="168" t="s">
        <v>186</v>
      </c>
      <c r="B13" s="311">
        <v>0</v>
      </c>
      <c r="C13" s="311">
        <v>0</v>
      </c>
      <c r="D13" s="311">
        <v>0</v>
      </c>
      <c r="E13" s="311">
        <v>0</v>
      </c>
      <c r="F13" s="311">
        <v>0</v>
      </c>
      <c r="G13" s="311">
        <v>0</v>
      </c>
      <c r="H13" s="311">
        <v>0</v>
      </c>
      <c r="I13" s="311">
        <v>0</v>
      </c>
      <c r="J13" s="311">
        <v>0</v>
      </c>
      <c r="K13" s="311">
        <v>0</v>
      </c>
      <c r="L13" s="311">
        <v>0</v>
      </c>
      <c r="M13" s="311">
        <v>0</v>
      </c>
      <c r="N13" s="311">
        <v>0</v>
      </c>
      <c r="O13" s="311">
        <v>0</v>
      </c>
      <c r="P13" s="311">
        <v>0</v>
      </c>
      <c r="Q13" s="311">
        <v>0</v>
      </c>
      <c r="R13" s="311">
        <v>0</v>
      </c>
      <c r="S13" s="311">
        <v>0</v>
      </c>
      <c r="T13" s="311">
        <v>0</v>
      </c>
      <c r="U13" s="311">
        <v>0</v>
      </c>
      <c r="V13" s="311">
        <v>0</v>
      </c>
      <c r="W13" s="311">
        <v>0</v>
      </c>
      <c r="X13" s="311">
        <v>0</v>
      </c>
      <c r="Y13" s="311">
        <v>0</v>
      </c>
      <c r="Z13" s="311">
        <v>0</v>
      </c>
      <c r="AA13" s="311">
        <v>0</v>
      </c>
      <c r="AB13" s="311">
        <v>0</v>
      </c>
      <c r="AC13" s="311">
        <v>0</v>
      </c>
      <c r="AD13" s="311">
        <v>0</v>
      </c>
      <c r="AE13" s="311">
        <v>0</v>
      </c>
      <c r="AF13" s="311">
        <v>0</v>
      </c>
      <c r="AG13" s="311">
        <v>0</v>
      </c>
      <c r="AH13" s="311">
        <v>0</v>
      </c>
      <c r="AI13" s="311">
        <v>0</v>
      </c>
      <c r="AJ13" s="311">
        <v>0</v>
      </c>
      <c r="AK13" s="311">
        <v>1.8350136986301373E-5</v>
      </c>
      <c r="AL13" s="311">
        <v>2.6514204545454542E-5</v>
      </c>
      <c r="AM13" s="311">
        <v>4.5912338709677408E-5</v>
      </c>
      <c r="AN13" s="311">
        <v>6.281826923076921E-5</v>
      </c>
      <c r="AO13" s="311">
        <v>7.7491342814763062E-5</v>
      </c>
      <c r="AP13" s="311">
        <v>9.229628164556959E-5</v>
      </c>
      <c r="AQ13" s="311">
        <v>0</v>
      </c>
      <c r="AR13" s="311">
        <v>0</v>
      </c>
      <c r="AS13" s="311">
        <v>0</v>
      </c>
      <c r="AT13" s="311">
        <v>0</v>
      </c>
      <c r="AU13" s="311">
        <v>0</v>
      </c>
      <c r="AV13" s="311">
        <v>0</v>
      </c>
      <c r="AW13" s="311">
        <v>0</v>
      </c>
      <c r="AX13" s="311">
        <v>0</v>
      </c>
      <c r="AY13" s="311">
        <v>0</v>
      </c>
      <c r="AZ13" s="311">
        <v>0</v>
      </c>
      <c r="BA13" s="311">
        <v>0</v>
      </c>
      <c r="BB13" s="311">
        <v>0</v>
      </c>
      <c r="BC13" s="311">
        <v>1.0736681938421051E-4</v>
      </c>
      <c r="BD13" s="311">
        <v>1.1697985578159771E-3</v>
      </c>
      <c r="BE13" s="312">
        <v>1.5933875408162168E-3</v>
      </c>
      <c r="BF13" s="285">
        <v>0.35838261410740069</v>
      </c>
      <c r="BG13" s="285">
        <v>0</v>
      </c>
      <c r="BH13" s="285">
        <v>2.0964984597531523E-4</v>
      </c>
    </row>
    <row r="14" spans="1:62"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0</v>
      </c>
      <c r="AP14" s="311">
        <v>1.1997843607594933E-7</v>
      </c>
      <c r="AQ14" s="311">
        <v>1.4313679245283012E-7</v>
      </c>
      <c r="AR14" s="311">
        <v>1.7367412499999989E-7</v>
      </c>
      <c r="AS14" s="311">
        <v>2.5360937888198748E-7</v>
      </c>
      <c r="AT14" s="311">
        <v>7.4408999999999962E-8</v>
      </c>
      <c r="AU14" s="311">
        <v>0</v>
      </c>
      <c r="AV14" s="311">
        <v>5.4221707317073131E-7</v>
      </c>
      <c r="AW14" s="311">
        <v>3.0197563636363615E-6</v>
      </c>
      <c r="AX14" s="311">
        <v>3.3766977231325275E-5</v>
      </c>
      <c r="AY14" s="311">
        <v>1.5100912726167653E-4</v>
      </c>
      <c r="AZ14" s="311">
        <v>3.2838469402446402E-4</v>
      </c>
      <c r="BA14" s="311">
        <v>3.508572252770411E-4</v>
      </c>
      <c r="BB14" s="311">
        <v>3.3732E-4</v>
      </c>
      <c r="BC14" s="311">
        <v>3.4070974163421082E-4</v>
      </c>
      <c r="BD14" s="311">
        <v>1.483818764328585E-3</v>
      </c>
      <c r="BE14" s="312">
        <v>1.4783144956205148E-3</v>
      </c>
      <c r="BF14" s="285">
        <v>-6.4316340925641979E-3</v>
      </c>
      <c r="BG14" s="285">
        <v>1.6913832119792978</v>
      </c>
      <c r="BH14" s="285">
        <v>1.9450911869886664E-4</v>
      </c>
    </row>
    <row r="15" spans="1:62" x14ac:dyDescent="0.15">
      <c r="A15" s="168" t="s">
        <v>184</v>
      </c>
      <c r="B15" s="311">
        <v>0</v>
      </c>
      <c r="C15" s="311">
        <v>0</v>
      </c>
      <c r="D15" s="311">
        <v>0</v>
      </c>
      <c r="E15" s="311">
        <v>0</v>
      </c>
      <c r="F15" s="311">
        <v>0</v>
      </c>
      <c r="G15" s="311">
        <v>0</v>
      </c>
      <c r="H15" s="311">
        <v>0</v>
      </c>
      <c r="I15" s="311">
        <v>0</v>
      </c>
      <c r="J15" s="311">
        <v>0</v>
      </c>
      <c r="K15" s="311">
        <v>0</v>
      </c>
      <c r="L15" s="311">
        <v>0</v>
      </c>
      <c r="M15" s="311">
        <v>0</v>
      </c>
      <c r="N15" s="311">
        <v>0</v>
      </c>
      <c r="O15" s="311">
        <v>0</v>
      </c>
      <c r="P15" s="311">
        <v>0</v>
      </c>
      <c r="Q15" s="311">
        <v>0</v>
      </c>
      <c r="R15" s="311">
        <v>0</v>
      </c>
      <c r="S15" s="311">
        <v>0</v>
      </c>
      <c r="T15" s="311">
        <v>0</v>
      </c>
      <c r="U15" s="311">
        <v>0</v>
      </c>
      <c r="V15" s="311">
        <v>0</v>
      </c>
      <c r="W15" s="311">
        <v>0</v>
      </c>
      <c r="X15" s="311">
        <v>0</v>
      </c>
      <c r="Y15" s="311">
        <v>0</v>
      </c>
      <c r="Z15" s="311">
        <v>0</v>
      </c>
      <c r="AA15" s="311">
        <v>0</v>
      </c>
      <c r="AB15" s="311">
        <v>0</v>
      </c>
      <c r="AC15" s="311">
        <v>0</v>
      </c>
      <c r="AD15" s="311">
        <v>0</v>
      </c>
      <c r="AE15" s="311">
        <v>0</v>
      </c>
      <c r="AF15" s="311">
        <v>0</v>
      </c>
      <c r="AG15" s="311">
        <v>0</v>
      </c>
      <c r="AH15" s="311">
        <v>0</v>
      </c>
      <c r="AI15" s="311">
        <v>0</v>
      </c>
      <c r="AJ15" s="311">
        <v>0</v>
      </c>
      <c r="AK15" s="311">
        <v>0</v>
      </c>
      <c r="AL15" s="311">
        <v>0</v>
      </c>
      <c r="AM15" s="311">
        <v>0</v>
      </c>
      <c r="AN15" s="311">
        <v>0</v>
      </c>
      <c r="AO15" s="311">
        <v>0</v>
      </c>
      <c r="AP15" s="311">
        <v>0</v>
      </c>
      <c r="AQ15" s="311">
        <v>0</v>
      </c>
      <c r="AR15" s="311">
        <v>0</v>
      </c>
      <c r="AS15" s="311">
        <v>0</v>
      </c>
      <c r="AT15" s="311">
        <v>0</v>
      </c>
      <c r="AU15" s="311">
        <v>0</v>
      </c>
      <c r="AV15" s="311">
        <v>0</v>
      </c>
      <c r="AW15" s="311">
        <v>5.5358181818181769E-4</v>
      </c>
      <c r="AX15" s="311">
        <v>1.8148012048192757E-3</v>
      </c>
      <c r="AY15" s="311">
        <v>1.8259221556886211E-3</v>
      </c>
      <c r="AZ15" s="311">
        <v>2.0969683023214264E-3</v>
      </c>
      <c r="BA15" s="311">
        <v>2.1892469509910456E-3</v>
      </c>
      <c r="BB15" s="311">
        <v>2.5848030870000002E-3</v>
      </c>
      <c r="BC15" s="311">
        <v>6.6693732526315799E-3</v>
      </c>
      <c r="BD15" s="311">
        <v>6.8016714461286354E-3</v>
      </c>
      <c r="BE15" s="312">
        <v>6.9099102040816335E-3</v>
      </c>
      <c r="BF15" s="285">
        <v>1.3137832749497758E-2</v>
      </c>
      <c r="BG15" s="285">
        <v>0</v>
      </c>
      <c r="BH15" s="285">
        <v>9.091709159762181E-4</v>
      </c>
    </row>
    <row r="16" spans="1:62" x14ac:dyDescent="0.15">
      <c r="A16" s="168" t="s">
        <v>183</v>
      </c>
      <c r="B16" s="311">
        <v>0</v>
      </c>
      <c r="C16" s="311">
        <v>0</v>
      </c>
      <c r="D16" s="311">
        <v>0</v>
      </c>
      <c r="E16" s="311">
        <v>0</v>
      </c>
      <c r="F16" s="311">
        <v>0</v>
      </c>
      <c r="G16" s="311">
        <v>0</v>
      </c>
      <c r="H16" s="311">
        <v>0</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1.2700000000000001E-6</v>
      </c>
      <c r="AL16" s="311">
        <v>6.3087662337662331E-6</v>
      </c>
      <c r="AM16" s="311">
        <v>9.5254838709677426E-6</v>
      </c>
      <c r="AN16" s="311">
        <v>1.4691923076923074E-5</v>
      </c>
      <c r="AO16" s="311">
        <v>2.1195859872611458E-5</v>
      </c>
      <c r="AP16" s="311">
        <v>2.2649810126582273E-5</v>
      </c>
      <c r="AQ16" s="311">
        <v>2.5846415094339617E-5</v>
      </c>
      <c r="AR16" s="311">
        <v>2.7549562499999985E-5</v>
      </c>
      <c r="AS16" s="311">
        <v>2.9744720496894401E-5</v>
      </c>
      <c r="AT16" s="311">
        <v>3.3386111111111091E-5</v>
      </c>
      <c r="AU16" s="311">
        <v>3.7583558282208565E-5</v>
      </c>
      <c r="AV16" s="311">
        <v>3.7354390243902407E-5</v>
      </c>
      <c r="AW16" s="311">
        <v>3.7127999999999974E-5</v>
      </c>
      <c r="AX16" s="311">
        <v>3.6904337349397553E-5</v>
      </c>
      <c r="AY16" s="311">
        <v>4.1117604790419134E-5</v>
      </c>
      <c r="AZ16" s="311">
        <v>4.6910892857142817E-5</v>
      </c>
      <c r="BA16" s="311">
        <v>4.6633313609467414E-5</v>
      </c>
      <c r="BB16" s="311">
        <v>4.6359000000000001E-5</v>
      </c>
      <c r="BC16" s="311">
        <v>4.1784129330006081E-5</v>
      </c>
      <c r="BD16" s="311">
        <v>4.1630070680284636E-5</v>
      </c>
      <c r="BE16" s="312">
        <v>4.1486106122448993E-5</v>
      </c>
      <c r="BF16" s="285">
        <v>-6.1809785657055416E-3</v>
      </c>
      <c r="BG16" s="285">
        <v>2.2313583667941117E-2</v>
      </c>
      <c r="BH16" s="285">
        <v>5.4585312963045189E-6</v>
      </c>
    </row>
    <row r="17" spans="1:60" x14ac:dyDescent="0.15">
      <c r="A17" s="168" t="s">
        <v>182</v>
      </c>
      <c r="B17" s="311">
        <v>0</v>
      </c>
      <c r="C17" s="311">
        <v>0</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c r="AM17" s="311">
        <v>0</v>
      </c>
      <c r="AN17" s="311">
        <v>0</v>
      </c>
      <c r="AO17" s="311">
        <v>0</v>
      </c>
      <c r="AP17" s="311">
        <v>0</v>
      </c>
      <c r="AQ17" s="311">
        <v>0</v>
      </c>
      <c r="AR17" s="311">
        <v>0</v>
      </c>
      <c r="AS17" s="311">
        <v>0</v>
      </c>
      <c r="AT17" s="311">
        <v>0</v>
      </c>
      <c r="AU17" s="311">
        <v>2.3090797546012255E-5</v>
      </c>
      <c r="AV17" s="311">
        <v>2.7801219512195103E-5</v>
      </c>
      <c r="AW17" s="311">
        <v>4.8403636363636323E-5</v>
      </c>
      <c r="AX17" s="311">
        <v>4.9285512782838638E-5</v>
      </c>
      <c r="AY17" s="311">
        <v>6.1821206367752249E-5</v>
      </c>
      <c r="AZ17" s="311">
        <v>8.0005139372822234E-5</v>
      </c>
      <c r="BA17" s="311">
        <v>9.0854010397466167E-5</v>
      </c>
      <c r="BB17" s="311">
        <v>9.0072800246989782E-5</v>
      </c>
      <c r="BC17" s="311">
        <v>8.4572775210695606E-5</v>
      </c>
      <c r="BD17" s="311">
        <v>1.1206707025096556E-4</v>
      </c>
      <c r="BE17" s="312">
        <v>1.1165539529902324E-4</v>
      </c>
      <c r="BF17" s="285">
        <v>-6.3956730233076797E-3</v>
      </c>
      <c r="BG17" s="285">
        <v>0</v>
      </c>
      <c r="BH17" s="285">
        <v>1.4691050248053323E-5</v>
      </c>
    </row>
    <row r="18" spans="1:60" x14ac:dyDescent="0.15">
      <c r="A18" s="168" t="s">
        <v>181</v>
      </c>
      <c r="B18" s="311">
        <v>0</v>
      </c>
      <c r="C18" s="311">
        <v>0</v>
      </c>
      <c r="D18" s="311">
        <v>0</v>
      </c>
      <c r="E18" s="311">
        <v>0</v>
      </c>
      <c r="F18" s="311">
        <v>0</v>
      </c>
      <c r="G18" s="311">
        <v>0</v>
      </c>
      <c r="H18" s="311">
        <v>0</v>
      </c>
      <c r="I18" s="311">
        <v>0</v>
      </c>
      <c r="J18" s="311">
        <v>0</v>
      </c>
      <c r="K18" s="311">
        <v>0</v>
      </c>
      <c r="L18" s="311">
        <v>0</v>
      </c>
      <c r="M18" s="311">
        <v>0</v>
      </c>
      <c r="N18" s="311">
        <v>0</v>
      </c>
      <c r="O18" s="311">
        <v>0</v>
      </c>
      <c r="P18" s="311">
        <v>0</v>
      </c>
      <c r="Q18" s="311">
        <v>0</v>
      </c>
      <c r="R18" s="311">
        <v>0</v>
      </c>
      <c r="S18" s="311">
        <v>0</v>
      </c>
      <c r="T18" s="311">
        <v>0</v>
      </c>
      <c r="U18" s="311">
        <v>0</v>
      </c>
      <c r="V18" s="311">
        <v>0</v>
      </c>
      <c r="W18" s="311">
        <v>0</v>
      </c>
      <c r="X18" s="311">
        <v>0</v>
      </c>
      <c r="Y18" s="311">
        <v>0</v>
      </c>
      <c r="Z18" s="311">
        <v>0</v>
      </c>
      <c r="AA18" s="311">
        <v>0</v>
      </c>
      <c r="AB18" s="311">
        <v>0</v>
      </c>
      <c r="AC18" s="311">
        <v>0</v>
      </c>
      <c r="AD18" s="311">
        <v>0</v>
      </c>
      <c r="AE18" s="311">
        <v>0</v>
      </c>
      <c r="AF18" s="311">
        <v>0</v>
      </c>
      <c r="AG18" s="311">
        <v>0</v>
      </c>
      <c r="AH18" s="311">
        <v>0</v>
      </c>
      <c r="AI18" s="311">
        <v>0</v>
      </c>
      <c r="AJ18" s="311">
        <v>0</v>
      </c>
      <c r="AK18" s="311">
        <v>0</v>
      </c>
      <c r="AL18" s="311">
        <v>0</v>
      </c>
      <c r="AM18" s="311">
        <v>0</v>
      </c>
      <c r="AN18" s="311">
        <v>0</v>
      </c>
      <c r="AO18" s="311">
        <v>0</v>
      </c>
      <c r="AP18" s="311">
        <v>2.6898734177215182E-6</v>
      </c>
      <c r="AQ18" s="311">
        <v>2.6729559748427663E-6</v>
      </c>
      <c r="AR18" s="311">
        <v>2.6562499999999985E-6</v>
      </c>
      <c r="AS18" s="311">
        <v>2.6397515527950299E-6</v>
      </c>
      <c r="AT18" s="311">
        <v>2.6329012350164868E-6</v>
      </c>
      <c r="AU18" s="311">
        <v>2.6167484667035021E-6</v>
      </c>
      <c r="AV18" s="311">
        <v>5.2015853667398875E-6</v>
      </c>
      <c r="AW18" s="311">
        <v>1.212770148599275E-5</v>
      </c>
      <c r="AX18" s="311">
        <v>2.2631637932768606E-5</v>
      </c>
      <c r="AY18" s="311">
        <v>1.1833104295573322E-4</v>
      </c>
      <c r="AZ18" s="311">
        <v>5.4200157093828609E-3</v>
      </c>
      <c r="BA18" s="311">
        <v>1.0659011696164712E-2</v>
      </c>
      <c r="BB18" s="311">
        <v>1.3149013417119174E-2</v>
      </c>
      <c r="BC18" s="311">
        <v>1.6103703837334768E-2</v>
      </c>
      <c r="BD18" s="311">
        <v>1.9797080361919857E-2</v>
      </c>
      <c r="BE18" s="312">
        <v>1.8745208424130213E-2</v>
      </c>
      <c r="BF18" s="285">
        <v>-5.5719749280344955E-2</v>
      </c>
      <c r="BG18" s="285">
        <v>1.4412747416768497</v>
      </c>
      <c r="BH18" s="285">
        <v>2.4663993901200983E-3</v>
      </c>
    </row>
    <row r="19" spans="1:60" x14ac:dyDescent="0.15">
      <c r="A19" s="168" t="s">
        <v>180</v>
      </c>
      <c r="B19" s="311">
        <v>0</v>
      </c>
      <c r="C19" s="311">
        <v>0</v>
      </c>
      <c r="D19" s="311">
        <v>0</v>
      </c>
      <c r="E19" s="311">
        <v>0</v>
      </c>
      <c r="F19" s="311">
        <v>0</v>
      </c>
      <c r="G19" s="311">
        <v>0</v>
      </c>
      <c r="H19" s="311">
        <v>0</v>
      </c>
      <c r="I19" s="311">
        <v>0</v>
      </c>
      <c r="J19" s="311">
        <v>0</v>
      </c>
      <c r="K19" s="311">
        <v>0</v>
      </c>
      <c r="L19" s="311">
        <v>0</v>
      </c>
      <c r="M19" s="311">
        <v>0</v>
      </c>
      <c r="N19" s="311">
        <v>0</v>
      </c>
      <c r="O19" s="311">
        <v>0</v>
      </c>
      <c r="P19" s="311">
        <v>0</v>
      </c>
      <c r="Q19" s="311">
        <v>0</v>
      </c>
      <c r="R19" s="311">
        <v>0</v>
      </c>
      <c r="S19" s="311">
        <v>0</v>
      </c>
      <c r="T19" s="311">
        <v>0</v>
      </c>
      <c r="U19" s="311">
        <v>0</v>
      </c>
      <c r="V19" s="311">
        <v>0</v>
      </c>
      <c r="W19" s="311">
        <v>0</v>
      </c>
      <c r="X19" s="311">
        <v>0</v>
      </c>
      <c r="Y19" s="311">
        <v>0</v>
      </c>
      <c r="Z19" s="311">
        <v>0</v>
      </c>
      <c r="AA19" s="311">
        <v>0</v>
      </c>
      <c r="AB19" s="311">
        <v>0</v>
      </c>
      <c r="AC19" s="311">
        <v>0</v>
      </c>
      <c r="AD19" s="311">
        <v>0</v>
      </c>
      <c r="AE19" s="311">
        <v>0</v>
      </c>
      <c r="AF19" s="311">
        <v>0</v>
      </c>
      <c r="AG19" s="311">
        <v>0</v>
      </c>
      <c r="AH19" s="311">
        <v>0</v>
      </c>
      <c r="AI19" s="311">
        <v>0</v>
      </c>
      <c r="AJ19" s="311">
        <v>1.0101010101010103E-6</v>
      </c>
      <c r="AK19" s="311">
        <v>1.2399999797344208E-6</v>
      </c>
      <c r="AL19" s="311">
        <v>3.2189610188270547E-6</v>
      </c>
      <c r="AM19" s="311">
        <v>3.3561290381416193E-6</v>
      </c>
      <c r="AN19" s="311">
        <v>3.334615390461225E-6</v>
      </c>
      <c r="AO19" s="311">
        <v>4.4340764447382292E-6</v>
      </c>
      <c r="AP19" s="311">
        <v>4.8980705189909609E-5</v>
      </c>
      <c r="AQ19" s="311">
        <v>4.2476929030436129E-5</v>
      </c>
      <c r="AR19" s="311">
        <v>5.9212062488030621E-5</v>
      </c>
      <c r="AS19" s="311">
        <v>9.3766086830207991E-5</v>
      </c>
      <c r="AT19" s="311">
        <v>1.8636712686587262E-4</v>
      </c>
      <c r="AU19" s="311">
        <v>4.32585811553744E-4</v>
      </c>
      <c r="AV19" s="311">
        <v>8.0636582652594043E-4</v>
      </c>
      <c r="AW19" s="311">
        <v>1.9021809731295581E-3</v>
      </c>
      <c r="AX19" s="311">
        <v>2.3109838827470742E-3</v>
      </c>
      <c r="AY19" s="311">
        <v>3.0106076543485773E-3</v>
      </c>
      <c r="AZ19" s="311">
        <v>3.8510697737956815E-3</v>
      </c>
      <c r="BA19" s="311">
        <v>4.7649677615735969E-3</v>
      </c>
      <c r="BB19" s="311">
        <v>6.1787808398429548E-3</v>
      </c>
      <c r="BC19" s="311">
        <v>7.1928074244187908E-3</v>
      </c>
      <c r="BD19" s="311">
        <v>1.1981281833143393E-2</v>
      </c>
      <c r="BE19" s="312">
        <v>1.6088726658208933E-2</v>
      </c>
      <c r="BF19" s="285">
        <v>0.33915290634987927</v>
      </c>
      <c r="BG19" s="285">
        <v>0.51639867897665881</v>
      </c>
      <c r="BH19" s="285">
        <v>2.1168730013444333E-3</v>
      </c>
    </row>
    <row r="20" spans="1:60" x14ac:dyDescent="0.15">
      <c r="A20" s="168" t="s">
        <v>179</v>
      </c>
      <c r="B20" s="311">
        <v>0</v>
      </c>
      <c r="C20" s="311">
        <v>0</v>
      </c>
      <c r="D20" s="311">
        <v>0</v>
      </c>
      <c r="E20" s="311">
        <v>0</v>
      </c>
      <c r="F20" s="311">
        <v>0</v>
      </c>
      <c r="G20" s="311">
        <v>0</v>
      </c>
      <c r="H20" s="311">
        <v>0</v>
      </c>
      <c r="I20" s="311">
        <v>0</v>
      </c>
      <c r="J20" s="311">
        <v>0</v>
      </c>
      <c r="K20" s="311">
        <v>0</v>
      </c>
      <c r="L20" s="311">
        <v>0</v>
      </c>
      <c r="M20" s="311">
        <v>0</v>
      </c>
      <c r="N20" s="311">
        <v>0</v>
      </c>
      <c r="O20" s="311">
        <v>0</v>
      </c>
      <c r="P20" s="311">
        <v>0</v>
      </c>
      <c r="Q20" s="311">
        <v>0</v>
      </c>
      <c r="R20" s="311">
        <v>0</v>
      </c>
      <c r="S20" s="311">
        <v>0</v>
      </c>
      <c r="T20" s="311">
        <v>0</v>
      </c>
      <c r="U20" s="311">
        <v>0</v>
      </c>
      <c r="V20" s="311">
        <v>0</v>
      </c>
      <c r="W20" s="311">
        <v>0</v>
      </c>
      <c r="X20" s="311">
        <v>0</v>
      </c>
      <c r="Y20" s="311">
        <v>0</v>
      </c>
      <c r="Z20" s="311">
        <v>0</v>
      </c>
      <c r="AA20" s="311">
        <v>0</v>
      </c>
      <c r="AB20" s="311">
        <v>0</v>
      </c>
      <c r="AC20" s="311">
        <v>0</v>
      </c>
      <c r="AD20" s="311">
        <v>0</v>
      </c>
      <c r="AE20" s="311">
        <v>0</v>
      </c>
      <c r="AF20" s="311">
        <v>0</v>
      </c>
      <c r="AG20" s="311">
        <v>0</v>
      </c>
      <c r="AH20" s="311">
        <v>0</v>
      </c>
      <c r="AI20" s="311">
        <v>0</v>
      </c>
      <c r="AJ20" s="311">
        <v>0</v>
      </c>
      <c r="AK20" s="311">
        <v>1.6E-7</v>
      </c>
      <c r="AL20" s="311">
        <v>1.5896103896103892E-7</v>
      </c>
      <c r="AM20" s="311">
        <v>1.5793548387096774E-7</v>
      </c>
      <c r="AN20" s="311">
        <v>2.3538461538461537E-7</v>
      </c>
      <c r="AO20" s="311">
        <v>2.3388535031847132E-7</v>
      </c>
      <c r="AP20" s="311">
        <v>2.517721518987341E-7</v>
      </c>
      <c r="AQ20" s="311">
        <v>3.5603773584905645E-7</v>
      </c>
      <c r="AR20" s="311">
        <v>3.5381249999999982E-7</v>
      </c>
      <c r="AS20" s="311">
        <v>9.3130434782608664E-7</v>
      </c>
      <c r="AT20" s="311">
        <v>1.2088888888888883E-6</v>
      </c>
      <c r="AU20" s="311">
        <v>8.3627532000901331E-5</v>
      </c>
      <c r="AV20" s="311">
        <v>3.3246506091777847E-4</v>
      </c>
      <c r="AW20" s="311">
        <v>5.0382713096488974E-4</v>
      </c>
      <c r="AX20" s="311">
        <v>4.3413144759915108E-4</v>
      </c>
      <c r="AY20" s="311">
        <v>5.8454072062040778E-4</v>
      </c>
      <c r="AZ20" s="311">
        <v>1.1186906438726081E-3</v>
      </c>
      <c r="BA20" s="311">
        <v>2.0388583249339831E-3</v>
      </c>
      <c r="BB20" s="311">
        <v>3.1170229596748159E-3</v>
      </c>
      <c r="BC20" s="311">
        <v>5.5292616548455993E-3</v>
      </c>
      <c r="BD20" s="311">
        <v>6.1655551270038585E-3</v>
      </c>
      <c r="BE20" s="312">
        <v>7.0572574884340735E-3</v>
      </c>
      <c r="BF20" s="285">
        <v>0.14149905712850663</v>
      </c>
      <c r="BG20" s="285">
        <v>1.34832704581062</v>
      </c>
      <c r="BH20" s="285">
        <v>9.2855812384502431E-4</v>
      </c>
    </row>
    <row r="21" spans="1:60" s="161" customFormat="1" x14ac:dyDescent="0.15">
      <c r="A21" s="163" t="s">
        <v>178</v>
      </c>
      <c r="B21" s="313">
        <v>0</v>
      </c>
      <c r="C21" s="313">
        <v>0</v>
      </c>
      <c r="D21" s="313">
        <v>0</v>
      </c>
      <c r="E21" s="313">
        <v>0</v>
      </c>
      <c r="F21" s="313">
        <v>0</v>
      </c>
      <c r="G21" s="313">
        <v>0</v>
      </c>
      <c r="H21" s="313">
        <v>0</v>
      </c>
      <c r="I21" s="313">
        <v>0</v>
      </c>
      <c r="J21" s="313">
        <v>0</v>
      </c>
      <c r="K21" s="313">
        <v>0</v>
      </c>
      <c r="L21" s="313">
        <v>0</v>
      </c>
      <c r="M21" s="313">
        <v>0</v>
      </c>
      <c r="N21" s="313">
        <v>0</v>
      </c>
      <c r="O21" s="313">
        <v>0</v>
      </c>
      <c r="P21" s="313">
        <v>0</v>
      </c>
      <c r="Q21" s="313">
        <v>0</v>
      </c>
      <c r="R21" s="313">
        <v>0</v>
      </c>
      <c r="S21" s="313">
        <v>0</v>
      </c>
      <c r="T21" s="313">
        <v>0</v>
      </c>
      <c r="U21" s="313">
        <v>0</v>
      </c>
      <c r="V21" s="313">
        <v>0</v>
      </c>
      <c r="W21" s="313">
        <v>0</v>
      </c>
      <c r="X21" s="313">
        <v>0</v>
      </c>
      <c r="Y21" s="313">
        <v>0</v>
      </c>
      <c r="Z21" s="313">
        <v>0</v>
      </c>
      <c r="AA21" s="313">
        <v>0</v>
      </c>
      <c r="AB21" s="313">
        <v>0</v>
      </c>
      <c r="AC21" s="313">
        <v>0</v>
      </c>
      <c r="AD21" s="313">
        <v>0</v>
      </c>
      <c r="AE21" s="313">
        <v>0</v>
      </c>
      <c r="AF21" s="313">
        <v>0</v>
      </c>
      <c r="AG21" s="313">
        <v>0</v>
      </c>
      <c r="AH21" s="313">
        <v>0</v>
      </c>
      <c r="AI21" s="313">
        <v>1.7000000000000001E-7</v>
      </c>
      <c r="AJ21" s="313">
        <v>1.2701010101010104E-6</v>
      </c>
      <c r="AK21" s="313">
        <v>2.1380136966035792E-5</v>
      </c>
      <c r="AL21" s="313">
        <v>3.6628100629216659E-5</v>
      </c>
      <c r="AM21" s="313">
        <v>5.9415822586528704E-5</v>
      </c>
      <c r="AN21" s="313">
        <v>8.1717692313538112E-5</v>
      </c>
      <c r="AO21" s="313">
        <v>1.0403733008752676E-4</v>
      </c>
      <c r="AP21" s="313">
        <v>1.6777278805636526E-4</v>
      </c>
      <c r="AQ21" s="313">
        <v>7.2361512363769447E-5</v>
      </c>
      <c r="AR21" s="313">
        <v>9.0986717863030602E-5</v>
      </c>
      <c r="AS21" s="313">
        <v>1.2870106887989742E-4</v>
      </c>
      <c r="AT21" s="313">
        <v>2.2438800821200018E-4</v>
      </c>
      <c r="AU21" s="313">
        <v>5.8031065459803583E-4</v>
      </c>
      <c r="AV21" s="313">
        <v>1.2247877386641175E-3</v>
      </c>
      <c r="AW21" s="313">
        <v>3.1482983249986225E-3</v>
      </c>
      <c r="AX21" s="313">
        <v>4.9478970148939755E-3</v>
      </c>
      <c r="AY21" s="313">
        <v>1.0289339584584707E-2</v>
      </c>
      <c r="AZ21" s="313">
        <v>2.5998962163733066E-2</v>
      </c>
      <c r="BA21" s="313">
        <v>4.4129718372498718E-2</v>
      </c>
      <c r="BB21" s="313">
        <v>6.8200980547228618E-2</v>
      </c>
      <c r="BC21" s="313">
        <v>0.11380687241495908</v>
      </c>
      <c r="BD21" s="313">
        <v>0.17016576429757077</v>
      </c>
      <c r="BE21" s="313">
        <v>0.20228428056944506</v>
      </c>
      <c r="BF21" s="286">
        <v>0.18550045663416426</v>
      </c>
      <c r="BG21" s="286">
        <v>0.94082891815357228</v>
      </c>
      <c r="BH21" s="286">
        <v>2.6615539018767245E-2</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v>
      </c>
      <c r="C23" s="311">
        <v>0</v>
      </c>
      <c r="D23" s="311">
        <v>0</v>
      </c>
      <c r="E23" s="311">
        <v>0</v>
      </c>
      <c r="F23" s="311">
        <v>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0</v>
      </c>
      <c r="X23" s="311">
        <v>0</v>
      </c>
      <c r="Y23" s="311">
        <v>0</v>
      </c>
      <c r="Z23" s="311">
        <v>0</v>
      </c>
      <c r="AA23" s="311">
        <v>0</v>
      </c>
      <c r="AB23" s="311">
        <v>0</v>
      </c>
      <c r="AC23" s="311">
        <v>0</v>
      </c>
      <c r="AD23" s="311">
        <v>1.0000000000000001E-5</v>
      </c>
      <c r="AE23" s="311">
        <v>1.0000000000000001E-5</v>
      </c>
      <c r="AF23" s="311">
        <v>1.0000000000000001E-5</v>
      </c>
      <c r="AG23" s="311">
        <v>1.0000000000000001E-5</v>
      </c>
      <c r="AH23" s="311">
        <v>2.0000000000000002E-5</v>
      </c>
      <c r="AI23" s="311">
        <v>2.0000000000000002E-5</v>
      </c>
      <c r="AJ23" s="311">
        <v>2.0000000000000002E-5</v>
      </c>
      <c r="AK23" s="311">
        <v>3.0000000000000001E-5</v>
      </c>
      <c r="AL23" s="311">
        <v>4.9675324675324672E-5</v>
      </c>
      <c r="AM23" s="311">
        <v>8.8838709677419362E-5</v>
      </c>
      <c r="AN23" s="311">
        <v>1.4711538461538462E-4</v>
      </c>
      <c r="AO23" s="311">
        <v>1.7541401273885352E-4</v>
      </c>
      <c r="AP23" s="311">
        <v>2.0353236550632906E-4</v>
      </c>
      <c r="AQ23" s="311">
        <v>2.1542087264150934E-4</v>
      </c>
      <c r="AR23" s="311">
        <v>2.3177946093749997E-4</v>
      </c>
      <c r="AS23" s="311">
        <v>2.8623268509316767E-4</v>
      </c>
      <c r="AT23" s="311">
        <v>4.6196819999999974E-4</v>
      </c>
      <c r="AU23" s="311">
        <v>8.3364481104294442E-4</v>
      </c>
      <c r="AV23" s="311">
        <v>1.6239453585365847E-3</v>
      </c>
      <c r="AW23" s="311">
        <v>3.1293882818181802E-3</v>
      </c>
      <c r="AX23" s="311">
        <v>5.7695193975903581E-3</v>
      </c>
      <c r="AY23" s="311">
        <v>7.1941699401197557E-3</v>
      </c>
      <c r="AZ23" s="311">
        <v>8.5342853571428491E-3</v>
      </c>
      <c r="BA23" s="311">
        <v>9.9225117159763253E-3</v>
      </c>
      <c r="BB23" s="311">
        <v>1.1420738999999999E-2</v>
      </c>
      <c r="BC23" s="311">
        <v>1.3019602105263159E-2</v>
      </c>
      <c r="BD23" s="311">
        <v>1.517310269561655E-2</v>
      </c>
      <c r="BE23" s="312">
        <v>1.4126900449463121E-2</v>
      </c>
      <c r="BF23" s="285">
        <v>-7.1494957661267122E-2</v>
      </c>
      <c r="BG23" s="285">
        <v>0.41790205378112755</v>
      </c>
      <c r="BH23" s="285">
        <v>1.8587458653162401E-3</v>
      </c>
    </row>
    <row r="24" spans="1:60" x14ac:dyDescent="0.15">
      <c r="A24" s="162" t="s">
        <v>176</v>
      </c>
      <c r="B24" s="311">
        <v>0</v>
      </c>
      <c r="C24" s="311">
        <v>0</v>
      </c>
      <c r="D24" s="311">
        <v>0</v>
      </c>
      <c r="E24" s="311">
        <v>0</v>
      </c>
      <c r="F24" s="311">
        <v>0</v>
      </c>
      <c r="G24" s="311">
        <v>0</v>
      </c>
      <c r="H24" s="311">
        <v>0</v>
      </c>
      <c r="I24" s="311">
        <v>0</v>
      </c>
      <c r="J24" s="311">
        <v>0</v>
      </c>
      <c r="K24" s="311">
        <v>0</v>
      </c>
      <c r="L24" s="311">
        <v>0</v>
      </c>
      <c r="M24" s="311">
        <v>0</v>
      </c>
      <c r="N24" s="311">
        <v>0</v>
      </c>
      <c r="O24" s="311">
        <v>0</v>
      </c>
      <c r="P24" s="311">
        <v>0</v>
      </c>
      <c r="Q24" s="311">
        <v>0</v>
      </c>
      <c r="R24" s="311">
        <v>0</v>
      </c>
      <c r="S24" s="311">
        <v>0</v>
      </c>
      <c r="T24" s="311">
        <v>0</v>
      </c>
      <c r="U24" s="311">
        <v>0</v>
      </c>
      <c r="V24" s="311">
        <v>0</v>
      </c>
      <c r="W24" s="311">
        <v>0</v>
      </c>
      <c r="X24" s="311">
        <v>0</v>
      </c>
      <c r="Y24" s="311">
        <v>0</v>
      </c>
      <c r="Z24" s="311">
        <v>0</v>
      </c>
      <c r="AA24" s="311">
        <v>0</v>
      </c>
      <c r="AB24" s="311">
        <v>0</v>
      </c>
      <c r="AC24" s="311">
        <v>0</v>
      </c>
      <c r="AD24" s="311">
        <v>0</v>
      </c>
      <c r="AE24" s="311">
        <v>0</v>
      </c>
      <c r="AF24" s="311">
        <v>0</v>
      </c>
      <c r="AG24" s="311">
        <v>0</v>
      </c>
      <c r="AH24" s="311">
        <v>0</v>
      </c>
      <c r="AI24" s="311">
        <v>0</v>
      </c>
      <c r="AJ24" s="311">
        <v>0</v>
      </c>
      <c r="AK24" s="311">
        <v>0</v>
      </c>
      <c r="AL24" s="311">
        <v>0</v>
      </c>
      <c r="AM24" s="311">
        <v>0</v>
      </c>
      <c r="AN24" s="311">
        <v>0</v>
      </c>
      <c r="AO24" s="311">
        <v>9.7452229299363051E-6</v>
      </c>
      <c r="AP24" s="311">
        <v>9.6835443037974654E-6</v>
      </c>
      <c r="AQ24" s="311">
        <v>1.924528301886792E-5</v>
      </c>
      <c r="AR24" s="311">
        <v>5.7374999999999978E-5</v>
      </c>
      <c r="AS24" s="311">
        <v>3.991304347826085E-4</v>
      </c>
      <c r="AT24" s="311">
        <v>1.5677777777777769E-3</v>
      </c>
      <c r="AU24" s="311">
        <v>5.2564417177914085E-3</v>
      </c>
      <c r="AV24" s="311">
        <v>1.0905914634146335E-2</v>
      </c>
      <c r="AW24" s="311">
        <v>1.9917818181818168E-2</v>
      </c>
      <c r="AX24" s="311">
        <v>2.4369397590361427E-2</v>
      </c>
      <c r="AY24" s="311">
        <v>2.6442431137724529E-2</v>
      </c>
      <c r="AZ24" s="311">
        <v>2.783416071428579E-2</v>
      </c>
      <c r="BA24" s="311">
        <v>2.8021633136094751E-2</v>
      </c>
      <c r="BB24" s="311">
        <v>2.9768400000000104E-2</v>
      </c>
      <c r="BC24" s="311">
        <v>3.4920684210526437E-2</v>
      </c>
      <c r="BD24" s="311">
        <v>3.7859369111020065E-2</v>
      </c>
      <c r="BE24" s="312">
        <v>4.5628313050360567E-2</v>
      </c>
      <c r="BF24" s="285">
        <v>0.20191240891861284</v>
      </c>
      <c r="BG24" s="285">
        <v>0.37495627324700109</v>
      </c>
      <c r="BH24" s="285">
        <v>6.0035418616499071E-3</v>
      </c>
    </row>
    <row r="25" spans="1:60" x14ac:dyDescent="0.15">
      <c r="A25" s="162" t="s">
        <v>175</v>
      </c>
      <c r="B25" s="311">
        <v>0</v>
      </c>
      <c r="C25" s="311">
        <v>0</v>
      </c>
      <c r="D25" s="311">
        <v>0</v>
      </c>
      <c r="E25" s="311">
        <v>0</v>
      </c>
      <c r="F25" s="311">
        <v>0</v>
      </c>
      <c r="G25" s="311">
        <v>0</v>
      </c>
      <c r="H25" s="311">
        <v>0</v>
      </c>
      <c r="I25" s="311">
        <v>0</v>
      </c>
      <c r="J25" s="311">
        <v>0</v>
      </c>
      <c r="K25" s="311">
        <v>0</v>
      </c>
      <c r="L25" s="311">
        <v>0</v>
      </c>
      <c r="M25" s="311">
        <v>0</v>
      </c>
      <c r="N25" s="311">
        <v>0</v>
      </c>
      <c r="O25" s="311">
        <v>0</v>
      </c>
      <c r="P25" s="311">
        <v>0</v>
      </c>
      <c r="Q25" s="311">
        <v>0</v>
      </c>
      <c r="R25" s="311">
        <v>0</v>
      </c>
      <c r="S25" s="311">
        <v>0</v>
      </c>
      <c r="T25" s="311">
        <v>0</v>
      </c>
      <c r="U25" s="311">
        <v>0</v>
      </c>
      <c r="V25" s="311">
        <v>0</v>
      </c>
      <c r="W25" s="311">
        <v>0</v>
      </c>
      <c r="X25" s="311">
        <v>0</v>
      </c>
      <c r="Y25" s="311">
        <v>0</v>
      </c>
      <c r="Z25" s="311">
        <v>0</v>
      </c>
      <c r="AA25" s="311">
        <v>0</v>
      </c>
      <c r="AB25" s="311">
        <v>0</v>
      </c>
      <c r="AC25" s="311">
        <v>0</v>
      </c>
      <c r="AD25" s="311">
        <v>0</v>
      </c>
      <c r="AE25" s="311">
        <v>0</v>
      </c>
      <c r="AF25" s="311">
        <v>0</v>
      </c>
      <c r="AG25" s="311">
        <v>0</v>
      </c>
      <c r="AH25" s="311">
        <v>0</v>
      </c>
      <c r="AI25" s="311">
        <v>0</v>
      </c>
      <c r="AJ25" s="311">
        <v>0</v>
      </c>
      <c r="AK25" s="311">
        <v>0</v>
      </c>
      <c r="AL25" s="311">
        <v>0</v>
      </c>
      <c r="AM25" s="311">
        <v>0</v>
      </c>
      <c r="AN25" s="311">
        <v>0</v>
      </c>
      <c r="AO25" s="311">
        <v>0</v>
      </c>
      <c r="AP25" s="311">
        <v>0</v>
      </c>
      <c r="AQ25" s="311">
        <v>0</v>
      </c>
      <c r="AR25" s="311">
        <v>0</v>
      </c>
      <c r="AS25" s="311">
        <v>0</v>
      </c>
      <c r="AT25" s="311">
        <v>2.8333333333333318E-5</v>
      </c>
      <c r="AU25" s="311">
        <v>1.4079754601226986E-4</v>
      </c>
      <c r="AV25" s="311">
        <v>9.4225609756097507E-4</v>
      </c>
      <c r="AW25" s="311">
        <v>7.5479999999999948E-3</v>
      </c>
      <c r="AX25" s="311">
        <v>1.2544156626506016E-2</v>
      </c>
      <c r="AY25" s="311">
        <v>1.1470419161676636E-2</v>
      </c>
      <c r="AZ25" s="311">
        <v>1.2595178571428561E-2</v>
      </c>
      <c r="BA25" s="311">
        <v>1.2547810650887562E-2</v>
      </c>
      <c r="BB25" s="311">
        <v>1.2626685E-2</v>
      </c>
      <c r="BC25" s="311">
        <v>1.2014302631578945E-2</v>
      </c>
      <c r="BD25" s="311">
        <v>1.2858992216304791E-2</v>
      </c>
      <c r="BE25" s="312">
        <v>1.3298637938605702E-2</v>
      </c>
      <c r="BF25" s="285">
        <v>3.1364094415932131E-2</v>
      </c>
      <c r="BG25" s="285">
        <v>0.8437028467109291</v>
      </c>
      <c r="BH25" s="285">
        <v>1.7497672876756519E-3</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0</v>
      </c>
      <c r="AB26" s="311">
        <v>0</v>
      </c>
      <c r="AC26" s="311">
        <v>0</v>
      </c>
      <c r="AD26" s="311">
        <v>0</v>
      </c>
      <c r="AE26" s="311">
        <v>0</v>
      </c>
      <c r="AF26" s="311">
        <v>0</v>
      </c>
      <c r="AG26" s="311">
        <v>0</v>
      </c>
      <c r="AH26" s="311">
        <v>0</v>
      </c>
      <c r="AI26" s="311">
        <v>0</v>
      </c>
      <c r="AJ26" s="311">
        <v>0</v>
      </c>
      <c r="AK26" s="311">
        <v>0</v>
      </c>
      <c r="AL26" s="311">
        <v>0</v>
      </c>
      <c r="AM26" s="311">
        <v>0</v>
      </c>
      <c r="AN26" s="311">
        <v>0</v>
      </c>
      <c r="AO26" s="311">
        <v>0</v>
      </c>
      <c r="AP26" s="311">
        <v>0</v>
      </c>
      <c r="AQ26" s="311">
        <v>0</v>
      </c>
      <c r="AR26" s="311">
        <v>0</v>
      </c>
      <c r="AS26" s="311">
        <v>0</v>
      </c>
      <c r="AT26" s="311">
        <v>1.5549333333333324E-7</v>
      </c>
      <c r="AU26" s="311">
        <v>1.545393865030674E-7</v>
      </c>
      <c r="AV26" s="311">
        <v>1.5359707317073161E-7</v>
      </c>
      <c r="AW26" s="311">
        <v>1.8545454545454532E-5</v>
      </c>
      <c r="AX26" s="311">
        <v>1.0409492331325292E-4</v>
      </c>
      <c r="AY26" s="311">
        <v>3.2065868263473035E-4</v>
      </c>
      <c r="AZ26" s="311">
        <v>5.1910714285714245E-4</v>
      </c>
      <c r="BA26" s="311">
        <v>5.9751479289940775E-4</v>
      </c>
      <c r="BB26" s="311">
        <v>7.0830000000000003E-4</v>
      </c>
      <c r="BC26" s="311">
        <v>6.7015789473684202E-4</v>
      </c>
      <c r="BD26" s="311">
        <v>7.407849242113886E-4</v>
      </c>
      <c r="BE26" s="312">
        <v>7.4658218341679301E-4</v>
      </c>
      <c r="BF26" s="285">
        <v>5.0722106395604261E-3</v>
      </c>
      <c r="BG26" s="285">
        <v>1.3323731657794835</v>
      </c>
      <c r="BH26" s="285">
        <v>9.8231494694044736E-5</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3.8980891719745222E-6</v>
      </c>
      <c r="AP27" s="311">
        <v>5.4808860759493646E-6</v>
      </c>
      <c r="AQ27" s="311">
        <v>9.6418867924528258E-6</v>
      </c>
      <c r="AR27" s="311">
        <v>1.6571812499999994E-5</v>
      </c>
      <c r="AS27" s="311">
        <v>2.8509316770186326E-5</v>
      </c>
      <c r="AT27" s="311">
        <v>3.7777777777777758E-5</v>
      </c>
      <c r="AU27" s="311">
        <v>6.5705521472392593E-5</v>
      </c>
      <c r="AV27" s="311">
        <v>1.1195121951219505E-4</v>
      </c>
      <c r="AW27" s="311">
        <v>2.0399999999999981E-4</v>
      </c>
      <c r="AX27" s="311">
        <v>4.3319277108433695E-4</v>
      </c>
      <c r="AY27" s="311">
        <v>7.6591616766466997E-4</v>
      </c>
      <c r="AZ27" s="311">
        <v>1.1535016071428563E-3</v>
      </c>
      <c r="BA27" s="311">
        <v>1.321204792899407E-3</v>
      </c>
      <c r="BB27" s="311">
        <v>1.5481800000000001E-3</v>
      </c>
      <c r="BC27" s="311">
        <v>1.7163736842105263E-3</v>
      </c>
      <c r="BD27" s="311">
        <v>1.945714838181073E-3</v>
      </c>
      <c r="BE27" s="312">
        <v>2.8854204081632659E-3</v>
      </c>
      <c r="BF27" s="285">
        <v>0.47890980187821808</v>
      </c>
      <c r="BG27" s="285">
        <v>0.48314727555322268</v>
      </c>
      <c r="BH27" s="285">
        <v>3.7964897342901525E-4</v>
      </c>
    </row>
    <row r="28" spans="1:60" x14ac:dyDescent="0.15">
      <c r="A28" s="162" t="s">
        <v>172</v>
      </c>
      <c r="B28" s="311">
        <v>0</v>
      </c>
      <c r="C28" s="311">
        <v>0</v>
      </c>
      <c r="D28" s="311">
        <v>0</v>
      </c>
      <c r="E28" s="311">
        <v>0</v>
      </c>
      <c r="F28" s="311">
        <v>0</v>
      </c>
      <c r="G28" s="311">
        <v>0</v>
      </c>
      <c r="H28" s="311">
        <v>0</v>
      </c>
      <c r="I28" s="311">
        <v>0</v>
      </c>
      <c r="J28" s="311">
        <v>0</v>
      </c>
      <c r="K28" s="311">
        <v>0</v>
      </c>
      <c r="L28" s="311">
        <v>0</v>
      </c>
      <c r="M28" s="311">
        <v>0</v>
      </c>
      <c r="N28" s="311">
        <v>0</v>
      </c>
      <c r="O28" s="311">
        <v>0</v>
      </c>
      <c r="P28" s="311">
        <v>0</v>
      </c>
      <c r="Q28" s="311">
        <v>0</v>
      </c>
      <c r="R28" s="311">
        <v>0</v>
      </c>
      <c r="S28" s="311">
        <v>0</v>
      </c>
      <c r="T28" s="311">
        <v>0</v>
      </c>
      <c r="U28" s="311">
        <v>0</v>
      </c>
      <c r="V28" s="311">
        <v>0</v>
      </c>
      <c r="W28" s="311">
        <v>0</v>
      </c>
      <c r="X28" s="311">
        <v>0</v>
      </c>
      <c r="Y28" s="311">
        <v>0</v>
      </c>
      <c r="Z28" s="311">
        <v>0</v>
      </c>
      <c r="AA28" s="311">
        <v>0</v>
      </c>
      <c r="AB28" s="311">
        <v>0</v>
      </c>
      <c r="AC28" s="311">
        <v>0</v>
      </c>
      <c r="AD28" s="311">
        <v>0</v>
      </c>
      <c r="AE28" s="311">
        <v>0</v>
      </c>
      <c r="AF28" s="311">
        <v>0</v>
      </c>
      <c r="AG28" s="311">
        <v>0</v>
      </c>
      <c r="AH28" s="311">
        <v>0</v>
      </c>
      <c r="AI28" s="311">
        <v>0</v>
      </c>
      <c r="AJ28" s="311">
        <v>0</v>
      </c>
      <c r="AK28" s="311">
        <v>0</v>
      </c>
      <c r="AL28" s="311">
        <v>0</v>
      </c>
      <c r="AM28" s="311">
        <v>0</v>
      </c>
      <c r="AN28" s="311">
        <v>0</v>
      </c>
      <c r="AO28" s="311">
        <v>9.7452229299363055E-7</v>
      </c>
      <c r="AP28" s="311">
        <v>6.5848101265822779E-7</v>
      </c>
      <c r="AQ28" s="311">
        <v>1.6358490566037733E-6</v>
      </c>
      <c r="AR28" s="311">
        <v>1.6772624999999994E-5</v>
      </c>
      <c r="AS28" s="311">
        <v>1.2294167701863346E-4</v>
      </c>
      <c r="AT28" s="311">
        <v>8.3873277777777742E-4</v>
      </c>
      <c r="AU28" s="311">
        <v>5.7792887116564383E-3</v>
      </c>
      <c r="AV28" s="311">
        <v>1.9759390243902424E-2</v>
      </c>
      <c r="AW28" s="311">
        <v>2.0150563636363618E-2</v>
      </c>
      <c r="AX28" s="311">
        <v>1.9080759036144562E-2</v>
      </c>
      <c r="AY28" s="311">
        <v>1.9449323353293396E-2</v>
      </c>
      <c r="AZ28" s="311">
        <v>2.0616749999999986E-2</v>
      </c>
      <c r="BA28" s="311">
        <v>1.9292485207100571E-2</v>
      </c>
      <c r="BB28" s="311">
        <v>1.9740311999999999E-2</v>
      </c>
      <c r="BC28" s="311">
        <v>2.0933952105263151E-2</v>
      </c>
      <c r="BD28" s="311">
        <v>2.0377379762392466E-2</v>
      </c>
      <c r="BE28" s="312">
        <v>1.9833573877551018E-2</v>
      </c>
      <c r="BF28" s="285">
        <v>-2.9346068256856817E-2</v>
      </c>
      <c r="BG28" s="285">
        <v>0.37579102616339766</v>
      </c>
      <c r="BH28" s="285">
        <v>2.6096009928875219E-3</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0</v>
      </c>
      <c r="P29" s="311">
        <v>0</v>
      </c>
      <c r="Q29" s="311">
        <v>0</v>
      </c>
      <c r="R29" s="311">
        <v>0</v>
      </c>
      <c r="S29" s="311">
        <v>0</v>
      </c>
      <c r="T29" s="311">
        <v>0</v>
      </c>
      <c r="U29" s="311">
        <v>0</v>
      </c>
      <c r="V29" s="311">
        <v>0</v>
      </c>
      <c r="W29" s="311">
        <v>0</v>
      </c>
      <c r="X29" s="311">
        <v>0</v>
      </c>
      <c r="Y29" s="311">
        <v>0</v>
      </c>
      <c r="Z29" s="311">
        <v>0</v>
      </c>
      <c r="AA29" s="311">
        <v>0</v>
      </c>
      <c r="AB29" s="311">
        <v>0</v>
      </c>
      <c r="AC29" s="311">
        <v>0</v>
      </c>
      <c r="AD29" s="311">
        <v>0</v>
      </c>
      <c r="AE29" s="311">
        <v>0</v>
      </c>
      <c r="AF29" s="311">
        <v>0</v>
      </c>
      <c r="AG29" s="311">
        <v>1.6111111111111111E-6</v>
      </c>
      <c r="AH29" s="311">
        <v>3.1944444444444443E-6</v>
      </c>
      <c r="AI29" s="311">
        <v>3.9999999999999998E-6</v>
      </c>
      <c r="AJ29" s="311">
        <v>8.8055555555555569E-6</v>
      </c>
      <c r="AK29" s="311">
        <v>1.1999999999999999E-5</v>
      </c>
      <c r="AL29" s="311">
        <v>1.1922077922077919E-5</v>
      </c>
      <c r="AM29" s="311">
        <v>1.2640322580645161E-5</v>
      </c>
      <c r="AN29" s="311">
        <v>1.4902243589743586E-5</v>
      </c>
      <c r="AO29" s="311">
        <v>1.7920382165605092E-5</v>
      </c>
      <c r="AP29" s="311">
        <v>2.0927215189873409E-5</v>
      </c>
      <c r="AQ29" s="311">
        <v>2.1303459119496845E-5</v>
      </c>
      <c r="AR29" s="311">
        <v>2.3853124999999992E-5</v>
      </c>
      <c r="AS29" s="311">
        <v>2.4919254658385084E-5</v>
      </c>
      <c r="AT29" s="311">
        <v>3.5416666666666649E-5</v>
      </c>
      <c r="AU29" s="311">
        <v>5.7831288343558234E-5</v>
      </c>
      <c r="AV29" s="311">
        <v>1.4115701219512186E-4</v>
      </c>
      <c r="AW29" s="311">
        <v>9.6307575757575677E-4</v>
      </c>
      <c r="AX29" s="311">
        <v>4.7701129518072259E-3</v>
      </c>
      <c r="AY29" s="311">
        <v>5.4559311377245468E-3</v>
      </c>
      <c r="AZ29" s="311">
        <v>5.5030922619047568E-3</v>
      </c>
      <c r="BA29" s="311">
        <v>6.7336346153846083E-3</v>
      </c>
      <c r="BB29" s="311">
        <v>6.7633749999999994E-3</v>
      </c>
      <c r="BC29" s="311">
        <v>8.5266005263157883E-3</v>
      </c>
      <c r="BD29" s="311">
        <v>8.5869492466657555E-3</v>
      </c>
      <c r="BE29" s="312">
        <v>1.0491996271054894E-2</v>
      </c>
      <c r="BF29" s="285">
        <v>0.21851536721722553</v>
      </c>
      <c r="BG29" s="285">
        <v>0.73166197770114083</v>
      </c>
      <c r="BH29" s="285">
        <v>1.3804836211242534E-3</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0</v>
      </c>
      <c r="AG30" s="311">
        <v>0</v>
      </c>
      <c r="AH30" s="311">
        <v>0</v>
      </c>
      <c r="AI30" s="311">
        <v>0</v>
      </c>
      <c r="AJ30" s="311">
        <v>0</v>
      </c>
      <c r="AK30" s="311">
        <v>0</v>
      </c>
      <c r="AL30" s="311">
        <v>0</v>
      </c>
      <c r="AM30" s="311">
        <v>0</v>
      </c>
      <c r="AN30" s="311">
        <v>0</v>
      </c>
      <c r="AO30" s="311">
        <v>0</v>
      </c>
      <c r="AP30" s="311">
        <v>0</v>
      </c>
      <c r="AQ30" s="311">
        <v>0</v>
      </c>
      <c r="AR30" s="311">
        <v>0</v>
      </c>
      <c r="AS30" s="311">
        <v>0</v>
      </c>
      <c r="AT30" s="311">
        <v>9.4444444444444399E-7</v>
      </c>
      <c r="AU30" s="311">
        <v>9.3865030674846579E-7</v>
      </c>
      <c r="AV30" s="311">
        <v>1.8658536585365844E-6</v>
      </c>
      <c r="AW30" s="311">
        <v>2.7818181818181796E-6</v>
      </c>
      <c r="AX30" s="311">
        <v>1.2903614457831316E-5</v>
      </c>
      <c r="AY30" s="311">
        <v>2.8401197604790401E-5</v>
      </c>
      <c r="AZ30" s="311">
        <v>5.3732142857142809E-5</v>
      </c>
      <c r="BA30" s="311">
        <v>8.7608343195266197E-5</v>
      </c>
      <c r="BB30" s="311">
        <v>1.3042799999999998E-4</v>
      </c>
      <c r="BC30" s="311">
        <v>2.7559684210526315E-4</v>
      </c>
      <c r="BD30" s="311">
        <v>1.0380700426080899E-3</v>
      </c>
      <c r="BE30" s="312">
        <v>1.1174432109761728E-3</v>
      </c>
      <c r="BF30" s="285">
        <v>7.3521093672133997E-2</v>
      </c>
      <c r="BG30" s="285">
        <v>1.0142112818473761</v>
      </c>
      <c r="BH30" s="285">
        <v>1.4702750653322543E-4</v>
      </c>
    </row>
    <row r="31" spans="1:60" x14ac:dyDescent="0.15">
      <c r="A31" s="162" t="s">
        <v>169</v>
      </c>
      <c r="B31" s="311">
        <v>0</v>
      </c>
      <c r="C31" s="311">
        <v>0</v>
      </c>
      <c r="D31" s="311">
        <v>0</v>
      </c>
      <c r="E31" s="311">
        <v>0</v>
      </c>
      <c r="F31" s="311">
        <v>0</v>
      </c>
      <c r="G31" s="311">
        <v>0</v>
      </c>
      <c r="H31" s="311">
        <v>0</v>
      </c>
      <c r="I31" s="311">
        <v>0</v>
      </c>
      <c r="J31" s="311">
        <v>0</v>
      </c>
      <c r="K31" s="311">
        <v>0</v>
      </c>
      <c r="L31" s="311">
        <v>0</v>
      </c>
      <c r="M31" s="311">
        <v>0</v>
      </c>
      <c r="N31" s="311">
        <v>0</v>
      </c>
      <c r="O31" s="311">
        <v>0</v>
      </c>
      <c r="P31" s="311">
        <v>0</v>
      </c>
      <c r="Q31" s="311">
        <v>0</v>
      </c>
      <c r="R31" s="311">
        <v>0</v>
      </c>
      <c r="S31" s="311">
        <v>0</v>
      </c>
      <c r="T31" s="311">
        <v>0</v>
      </c>
      <c r="U31" s="311">
        <v>0</v>
      </c>
      <c r="V31" s="311">
        <v>0</v>
      </c>
      <c r="W31" s="311">
        <v>0</v>
      </c>
      <c r="X31" s="311">
        <v>0</v>
      </c>
      <c r="Y31" s="311">
        <v>0</v>
      </c>
      <c r="Z31" s="311">
        <v>0</v>
      </c>
      <c r="AA31" s="311">
        <v>5.0000000000000004E-6</v>
      </c>
      <c r="AB31" s="311">
        <v>5.0000000000000004E-6</v>
      </c>
      <c r="AC31" s="311">
        <v>5.9999999999999993E-6</v>
      </c>
      <c r="AD31" s="311">
        <v>6.9999999999999999E-6</v>
      </c>
      <c r="AE31" s="311">
        <v>8.0000000000000013E-6</v>
      </c>
      <c r="AF31" s="311">
        <v>8.0000000000000013E-6</v>
      </c>
      <c r="AG31" s="311">
        <v>1.0000000000000001E-5</v>
      </c>
      <c r="AH31" s="311">
        <v>1.1999999999999999E-5</v>
      </c>
      <c r="AI31" s="311">
        <v>1.3000000000000001E-5</v>
      </c>
      <c r="AJ31" s="311">
        <v>1.4E-5</v>
      </c>
      <c r="AK31" s="311">
        <v>1.6000000000000003E-5</v>
      </c>
      <c r="AL31" s="311">
        <v>1.6889610389610384E-5</v>
      </c>
      <c r="AM31" s="311">
        <v>1.8754838709677416E-5</v>
      </c>
      <c r="AN31" s="311">
        <v>2.0596153846153848E-5</v>
      </c>
      <c r="AO31" s="311">
        <v>2.3388535031847128E-5</v>
      </c>
      <c r="AP31" s="311">
        <v>2.5177215189873414E-5</v>
      </c>
      <c r="AQ31" s="311">
        <v>3.2716981132075455E-5</v>
      </c>
      <c r="AR31" s="311">
        <v>3.6337499999999982E-5</v>
      </c>
      <c r="AS31" s="311">
        <v>3.706211180124222E-5</v>
      </c>
      <c r="AT31" s="311">
        <v>4.061111111111109E-5</v>
      </c>
      <c r="AU31" s="311">
        <v>4.4116564417177894E-5</v>
      </c>
      <c r="AV31" s="311">
        <v>4.9445121951219487E-5</v>
      </c>
      <c r="AW31" s="311">
        <v>5.2854545454545415E-5</v>
      </c>
      <c r="AX31" s="311">
        <v>5.9909638554216826E-5</v>
      </c>
      <c r="AY31" s="311">
        <v>7.3293413173652631E-5</v>
      </c>
      <c r="AZ31" s="311">
        <v>1.0119047619047611E-4</v>
      </c>
      <c r="BA31" s="311">
        <v>2.0118343195266254E-4</v>
      </c>
      <c r="BB31" s="311">
        <v>4.4545454545454548E-4</v>
      </c>
      <c r="BC31" s="311">
        <v>8.1339712918660292E-4</v>
      </c>
      <c r="BD31" s="311">
        <v>1.3236502675257283E-3</v>
      </c>
      <c r="BE31" s="312">
        <v>2.2966646052360339E-3</v>
      </c>
      <c r="BF31" s="285">
        <v>0.73035855582335563</v>
      </c>
      <c r="BG31" s="285">
        <v>0.41681399472231639</v>
      </c>
      <c r="BH31" s="285">
        <v>3.0218347289074786E-4</v>
      </c>
    </row>
    <row r="32" spans="1:60" x14ac:dyDescent="0.15">
      <c r="A32" s="162" t="s">
        <v>168</v>
      </c>
      <c r="B32" s="311">
        <v>0</v>
      </c>
      <c r="C32" s="311">
        <v>0</v>
      </c>
      <c r="D32" s="311">
        <v>0</v>
      </c>
      <c r="E32" s="311">
        <v>0</v>
      </c>
      <c r="F32" s="311">
        <v>0</v>
      </c>
      <c r="G32" s="311">
        <v>0</v>
      </c>
      <c r="H32" s="311">
        <v>0</v>
      </c>
      <c r="I32" s="311">
        <v>0</v>
      </c>
      <c r="J32" s="311">
        <v>0</v>
      </c>
      <c r="K32" s="311">
        <v>0</v>
      </c>
      <c r="L32" s="311">
        <v>0</v>
      </c>
      <c r="M32" s="311">
        <v>0</v>
      </c>
      <c r="N32" s="311">
        <v>0</v>
      </c>
      <c r="O32" s="311">
        <v>0</v>
      </c>
      <c r="P32" s="311">
        <v>0</v>
      </c>
      <c r="Q32" s="311">
        <v>0</v>
      </c>
      <c r="R32" s="311">
        <v>0</v>
      </c>
      <c r="S32" s="311">
        <v>0</v>
      </c>
      <c r="T32" s="311">
        <v>0</v>
      </c>
      <c r="U32" s="311">
        <v>0</v>
      </c>
      <c r="V32" s="311">
        <v>0</v>
      </c>
      <c r="W32" s="311">
        <v>0</v>
      </c>
      <c r="X32" s="311">
        <v>0</v>
      </c>
      <c r="Y32" s="311">
        <v>0</v>
      </c>
      <c r="Z32" s="311">
        <v>0</v>
      </c>
      <c r="AA32" s="311">
        <v>0</v>
      </c>
      <c r="AB32" s="311">
        <v>0</v>
      </c>
      <c r="AC32" s="311">
        <v>1.4880000000000002E-5</v>
      </c>
      <c r="AD32" s="311">
        <v>1.6829999999999996E-5</v>
      </c>
      <c r="AE32" s="311">
        <v>1.8785000000000004E-5</v>
      </c>
      <c r="AF32" s="311">
        <v>2.0400000000000005E-5</v>
      </c>
      <c r="AG32" s="311">
        <v>2.6503E-5</v>
      </c>
      <c r="AH32" s="311">
        <v>3.4068000000000007E-5</v>
      </c>
      <c r="AI32" s="311">
        <v>4.0885000000000006E-5</v>
      </c>
      <c r="AJ32" s="311">
        <v>4.5475000000000008E-5</v>
      </c>
      <c r="AK32" s="311">
        <v>5.2232499999999998E-5</v>
      </c>
      <c r="AL32" s="311">
        <v>6.1204967532467534E-5</v>
      </c>
      <c r="AM32" s="311">
        <v>7.0117925806451609E-5</v>
      </c>
      <c r="AN32" s="311">
        <v>7.6179288461538459E-5</v>
      </c>
      <c r="AO32" s="311">
        <v>8.2327487388535021E-5</v>
      </c>
      <c r="AP32" s="311">
        <v>1.0168457468354425E-4</v>
      </c>
      <c r="AQ32" s="311">
        <v>1.1456765094339618E-4</v>
      </c>
      <c r="AR32" s="311">
        <v>1.7212499999999994E-4</v>
      </c>
      <c r="AS32" s="311">
        <v>3.991304347826085E-4</v>
      </c>
      <c r="AT32" s="311">
        <v>1.6433333333333326E-3</v>
      </c>
      <c r="AU32" s="311">
        <v>5.8196319018404882E-3</v>
      </c>
      <c r="AV32" s="311">
        <v>1.9386219512195109E-2</v>
      </c>
      <c r="AW32" s="311">
        <v>3.7239272727272697E-2</v>
      </c>
      <c r="AX32" s="311">
        <v>4.3641867469879483E-2</v>
      </c>
      <c r="AY32" s="311">
        <v>5.4172994011975999E-2</v>
      </c>
      <c r="AZ32" s="311">
        <v>6.6146659373185659E-2</v>
      </c>
      <c r="BA32" s="311">
        <v>7.3919308414260268E-2</v>
      </c>
      <c r="BB32" s="311">
        <v>8.1923626431000013E-2</v>
      </c>
      <c r="BC32" s="311">
        <v>9.3155987177826305E-2</v>
      </c>
      <c r="BD32" s="311">
        <v>0.10472021388954746</v>
      </c>
      <c r="BE32" s="312">
        <v>0.11612544623742241</v>
      </c>
      <c r="BF32" s="285">
        <v>0.10588165642572989</v>
      </c>
      <c r="BG32" s="285">
        <v>0.51506227915615055</v>
      </c>
      <c r="BH32" s="285">
        <v>1.5279196864448443E-2</v>
      </c>
    </row>
    <row r="33" spans="1:60" x14ac:dyDescent="0.15">
      <c r="A33" s="162" t="s">
        <v>167</v>
      </c>
      <c r="B33" s="311">
        <v>0</v>
      </c>
      <c r="C33" s="311">
        <v>0</v>
      </c>
      <c r="D33" s="311">
        <v>0</v>
      </c>
      <c r="E33" s="311">
        <v>0</v>
      </c>
      <c r="F33" s="311">
        <v>0</v>
      </c>
      <c r="G33" s="311">
        <v>0</v>
      </c>
      <c r="H33" s="311">
        <v>0</v>
      </c>
      <c r="I33" s="311">
        <v>0</v>
      </c>
      <c r="J33" s="311">
        <v>0</v>
      </c>
      <c r="K33" s="311">
        <v>0</v>
      </c>
      <c r="L33" s="311">
        <v>0</v>
      </c>
      <c r="M33" s="311">
        <v>0</v>
      </c>
      <c r="N33" s="311">
        <v>0</v>
      </c>
      <c r="O33" s="311">
        <v>0</v>
      </c>
      <c r="P33" s="311">
        <v>0</v>
      </c>
      <c r="Q33" s="311">
        <v>0</v>
      </c>
      <c r="R33" s="311">
        <v>0</v>
      </c>
      <c r="S33" s="311">
        <v>0</v>
      </c>
      <c r="T33" s="311">
        <v>0</v>
      </c>
      <c r="U33" s="311">
        <v>0</v>
      </c>
      <c r="V33" s="311">
        <v>0</v>
      </c>
      <c r="W33" s="311">
        <v>0</v>
      </c>
      <c r="X33" s="311">
        <v>0</v>
      </c>
      <c r="Y33" s="311">
        <v>0</v>
      </c>
      <c r="Z33" s="311">
        <v>0</v>
      </c>
      <c r="AA33" s="311">
        <v>1.0000000000000001E-5</v>
      </c>
      <c r="AB33" s="311">
        <v>1.0000000000000001E-5</v>
      </c>
      <c r="AC33" s="311">
        <v>4.0000000000000003E-5</v>
      </c>
      <c r="AD33" s="311">
        <v>3.0000000000000001E-5</v>
      </c>
      <c r="AE33" s="311">
        <v>7.0000000000000007E-5</v>
      </c>
      <c r="AF33" s="311">
        <v>7.0000000000000007E-5</v>
      </c>
      <c r="AG33" s="311">
        <v>1.2E-4</v>
      </c>
      <c r="AH33" s="311">
        <v>1.8000000000000001E-4</v>
      </c>
      <c r="AI33" s="311">
        <v>3.5000000000000005E-4</v>
      </c>
      <c r="AJ33" s="311">
        <v>2.9999999999999997E-4</v>
      </c>
      <c r="AK33" s="311">
        <v>5.9999999999999995E-4</v>
      </c>
      <c r="AL33" s="311">
        <v>7.5506493506493505E-4</v>
      </c>
      <c r="AM33" s="311">
        <v>1.5990967741935482E-3</v>
      </c>
      <c r="AN33" s="311">
        <v>3.0698076923076916E-3</v>
      </c>
      <c r="AO33" s="311">
        <v>5.428089171974522E-3</v>
      </c>
      <c r="AP33" s="311">
        <v>1.2414303797468352E-2</v>
      </c>
      <c r="AQ33" s="311">
        <v>2.1362264150943392E-2</v>
      </c>
      <c r="AR33" s="311">
        <v>2.9404687499999992E-2</v>
      </c>
      <c r="AS33" s="311">
        <v>4.2003726708074514E-2</v>
      </c>
      <c r="AT33" s="311">
        <v>6.2172777777777744E-2</v>
      </c>
      <c r="AU33" s="311">
        <v>0.11009429447852752</v>
      </c>
      <c r="AV33" s="311">
        <v>0.18284432926829253</v>
      </c>
      <c r="AW33" s="311">
        <v>0.24461454545454525</v>
      </c>
      <c r="AX33" s="311">
        <v>0.28581506024096365</v>
      </c>
      <c r="AY33" s="311">
        <v>0.33033341317365239</v>
      </c>
      <c r="AZ33" s="311">
        <v>0.35268321428571398</v>
      </c>
      <c r="BA33" s="311">
        <v>0.34491088757396415</v>
      </c>
      <c r="BB33" s="311">
        <v>0.35460900000000001</v>
      </c>
      <c r="BC33" s="311">
        <v>0.40964631578947364</v>
      </c>
      <c r="BD33" s="311">
        <v>0.41355588693158546</v>
      </c>
      <c r="BE33" s="312">
        <v>0.44941061224489792</v>
      </c>
      <c r="BF33" s="285">
        <v>8.3729499590891043E-2</v>
      </c>
      <c r="BG33" s="285">
        <v>0.2086300659980167</v>
      </c>
      <c r="BH33" s="285">
        <v>5.9131167542926251E-2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v>
      </c>
      <c r="V34" s="311">
        <v>0</v>
      </c>
      <c r="W34" s="311">
        <v>0</v>
      </c>
      <c r="X34" s="311">
        <v>0</v>
      </c>
      <c r="Y34" s="311">
        <v>0</v>
      </c>
      <c r="Z34" s="311">
        <v>0</v>
      </c>
      <c r="AA34" s="311">
        <v>0</v>
      </c>
      <c r="AB34" s="311">
        <v>0</v>
      </c>
      <c r="AC34" s="311">
        <v>0</v>
      </c>
      <c r="AD34" s="311">
        <v>0</v>
      </c>
      <c r="AE34" s="311">
        <v>0</v>
      </c>
      <c r="AF34" s="311">
        <v>0</v>
      </c>
      <c r="AG34" s="311">
        <v>0</v>
      </c>
      <c r="AH34" s="311">
        <v>0</v>
      </c>
      <c r="AI34" s="311">
        <v>0</v>
      </c>
      <c r="AJ34" s="311">
        <v>0</v>
      </c>
      <c r="AK34" s="311">
        <v>0</v>
      </c>
      <c r="AL34" s="311">
        <v>0</v>
      </c>
      <c r="AM34" s="311">
        <v>0</v>
      </c>
      <c r="AN34" s="311">
        <v>0</v>
      </c>
      <c r="AO34" s="311">
        <v>9.7452229299363051E-6</v>
      </c>
      <c r="AP34" s="311">
        <v>9.6835443037974654E-6</v>
      </c>
      <c r="AQ34" s="311">
        <v>9.6226415094339601E-6</v>
      </c>
      <c r="AR34" s="311">
        <v>9.562499999999997E-6</v>
      </c>
      <c r="AS34" s="311">
        <v>4.7515527950310533E-5</v>
      </c>
      <c r="AT34" s="311">
        <v>4.7222222222222191E-4</v>
      </c>
      <c r="AU34" s="311">
        <v>1.4830674846625757E-3</v>
      </c>
      <c r="AV34" s="311">
        <v>5.6908536585365812E-3</v>
      </c>
      <c r="AW34" s="311">
        <v>1.5707999999999989E-2</v>
      </c>
      <c r="AX34" s="311">
        <v>3.3623132530120454E-2</v>
      </c>
      <c r="AY34" s="311">
        <v>3.4741077844311359E-2</v>
      </c>
      <c r="AZ34" s="311">
        <v>3.5517857142857108E-2</v>
      </c>
      <c r="BA34" s="311">
        <v>3.5579289940828367E-2</v>
      </c>
      <c r="BB34" s="311">
        <v>3.5923293000000002E-2</v>
      </c>
      <c r="BC34" s="311">
        <v>3.3916359999999993E-2</v>
      </c>
      <c r="BD34" s="311">
        <v>3.9477418107333066E-2</v>
      </c>
      <c r="BE34" s="312">
        <v>4.3273309251054458E-2</v>
      </c>
      <c r="BF34" s="285">
        <v>9.3158525421723537E-2</v>
      </c>
      <c r="BG34" s="285">
        <v>0.55675486666317409</v>
      </c>
      <c r="BH34" s="285">
        <v>5.6936824136822805E-3</v>
      </c>
    </row>
    <row r="35" spans="1:60" x14ac:dyDescent="0.15">
      <c r="A35" s="162" t="s">
        <v>165</v>
      </c>
      <c r="B35" s="311">
        <v>0</v>
      </c>
      <c r="C35" s="311">
        <v>0</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0</v>
      </c>
      <c r="T35" s="311">
        <v>0</v>
      </c>
      <c r="U35" s="311">
        <v>0</v>
      </c>
      <c r="V35" s="311">
        <v>0</v>
      </c>
      <c r="W35" s="311">
        <v>0</v>
      </c>
      <c r="X35" s="311">
        <v>0</v>
      </c>
      <c r="Y35" s="311">
        <v>0</v>
      </c>
      <c r="Z35" s="311">
        <v>0</v>
      </c>
      <c r="AA35" s="311">
        <v>0</v>
      </c>
      <c r="AB35" s="311">
        <v>0</v>
      </c>
      <c r="AC35" s="311">
        <v>0</v>
      </c>
      <c r="AD35" s="311">
        <v>0</v>
      </c>
      <c r="AE35" s="311">
        <v>0</v>
      </c>
      <c r="AF35" s="311">
        <v>0</v>
      </c>
      <c r="AG35" s="311">
        <v>0</v>
      </c>
      <c r="AH35" s="311">
        <v>0</v>
      </c>
      <c r="AI35" s="311">
        <v>0</v>
      </c>
      <c r="AJ35" s="311">
        <v>0</v>
      </c>
      <c r="AK35" s="311">
        <v>0</v>
      </c>
      <c r="AL35" s="311">
        <v>0</v>
      </c>
      <c r="AM35" s="311">
        <v>0</v>
      </c>
      <c r="AN35" s="311">
        <v>0</v>
      </c>
      <c r="AO35" s="311">
        <v>0</v>
      </c>
      <c r="AP35" s="311">
        <v>0</v>
      </c>
      <c r="AQ35" s="311">
        <v>0</v>
      </c>
      <c r="AR35" s="311">
        <v>0</v>
      </c>
      <c r="AS35" s="311">
        <v>9.5031055900621085E-6</v>
      </c>
      <c r="AT35" s="311">
        <v>9.4444444444444395E-6</v>
      </c>
      <c r="AU35" s="311">
        <v>9.3865030674846571E-6</v>
      </c>
      <c r="AV35" s="311">
        <v>9.3292682926829207E-6</v>
      </c>
      <c r="AW35" s="311">
        <v>7.4181818181818127E-5</v>
      </c>
      <c r="AX35" s="311">
        <v>2.3042168674698778E-4</v>
      </c>
      <c r="AY35" s="311">
        <v>6.1383233532934082E-4</v>
      </c>
      <c r="AZ35" s="311">
        <v>1.2841071428571417E-3</v>
      </c>
      <c r="BA35" s="311">
        <v>2.2089940828402344E-3</v>
      </c>
      <c r="BB35" s="311">
        <v>3.1410000000000001E-3</v>
      </c>
      <c r="BC35" s="311">
        <v>5.6278947368421052E-3</v>
      </c>
      <c r="BD35" s="311">
        <v>1.3344825891028268E-2</v>
      </c>
      <c r="BE35" s="312">
        <v>2.1058351020408164E-2</v>
      </c>
      <c r="BF35" s="285">
        <v>0.57370464880543581</v>
      </c>
      <c r="BG35" s="285">
        <v>1.0654450702648237</v>
      </c>
      <c r="BH35" s="285">
        <v>2.7707509534442326E-3</v>
      </c>
    </row>
    <row r="36" spans="1:60" x14ac:dyDescent="0.15">
      <c r="A36" s="162" t="s">
        <v>164</v>
      </c>
      <c r="B36" s="311">
        <v>0</v>
      </c>
      <c r="C36" s="311">
        <v>0</v>
      </c>
      <c r="D36" s="311">
        <v>0</v>
      </c>
      <c r="E36" s="311">
        <v>0</v>
      </c>
      <c r="F36" s="311">
        <v>0</v>
      </c>
      <c r="G36" s="311">
        <v>0</v>
      </c>
      <c r="H36" s="311">
        <v>0</v>
      </c>
      <c r="I36" s="311">
        <v>0</v>
      </c>
      <c r="J36" s="311">
        <v>0</v>
      </c>
      <c r="K36" s="311">
        <v>0</v>
      </c>
      <c r="L36" s="311">
        <v>0</v>
      </c>
      <c r="M36" s="311">
        <v>0</v>
      </c>
      <c r="N36" s="311">
        <v>0</v>
      </c>
      <c r="O36" s="311">
        <v>0</v>
      </c>
      <c r="P36" s="311">
        <v>0</v>
      </c>
      <c r="Q36" s="311">
        <v>0</v>
      </c>
      <c r="R36" s="311">
        <v>0</v>
      </c>
      <c r="S36" s="311">
        <v>0</v>
      </c>
      <c r="T36" s="311">
        <v>0</v>
      </c>
      <c r="U36" s="311">
        <v>0</v>
      </c>
      <c r="V36" s="311">
        <v>0</v>
      </c>
      <c r="W36" s="311">
        <v>0</v>
      </c>
      <c r="X36" s="311">
        <v>0</v>
      </c>
      <c r="Y36" s="311">
        <v>0</v>
      </c>
      <c r="Z36" s="311">
        <v>0</v>
      </c>
      <c r="AA36" s="311">
        <v>0</v>
      </c>
      <c r="AB36" s="311">
        <v>0</v>
      </c>
      <c r="AC36" s="311">
        <v>0</v>
      </c>
      <c r="AD36" s="311">
        <v>0</v>
      </c>
      <c r="AE36" s="311">
        <v>0</v>
      </c>
      <c r="AF36" s="311">
        <v>0</v>
      </c>
      <c r="AG36" s="311">
        <v>0</v>
      </c>
      <c r="AH36" s="311">
        <v>0</v>
      </c>
      <c r="AI36" s="311">
        <v>0</v>
      </c>
      <c r="AJ36" s="311">
        <v>0</v>
      </c>
      <c r="AK36" s="311">
        <v>0</v>
      </c>
      <c r="AL36" s="311">
        <v>0</v>
      </c>
      <c r="AM36" s="311">
        <v>0</v>
      </c>
      <c r="AN36" s="311">
        <v>0</v>
      </c>
      <c r="AO36" s="311">
        <v>0</v>
      </c>
      <c r="AP36" s="311">
        <v>0</v>
      </c>
      <c r="AQ36" s="311">
        <v>0</v>
      </c>
      <c r="AR36" s="311">
        <v>0</v>
      </c>
      <c r="AS36" s="311">
        <v>0</v>
      </c>
      <c r="AT36" s="311">
        <v>0</v>
      </c>
      <c r="AU36" s="311">
        <v>0</v>
      </c>
      <c r="AV36" s="311">
        <v>0</v>
      </c>
      <c r="AW36" s="311">
        <v>0</v>
      </c>
      <c r="AX36" s="311">
        <v>0</v>
      </c>
      <c r="AY36" s="311">
        <v>0</v>
      </c>
      <c r="AZ36" s="311">
        <v>0</v>
      </c>
      <c r="BA36" s="311">
        <v>0</v>
      </c>
      <c r="BB36" s="311">
        <v>0</v>
      </c>
      <c r="BC36" s="311">
        <v>0</v>
      </c>
      <c r="BD36" s="311">
        <v>0</v>
      </c>
      <c r="BE36" s="312">
        <v>0</v>
      </c>
      <c r="BF36" s="285">
        <v>0</v>
      </c>
      <c r="BG36" s="285">
        <v>0</v>
      </c>
      <c r="BH36" s="285">
        <v>0</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1">
        <v>0</v>
      </c>
      <c r="AD37" s="311">
        <v>0</v>
      </c>
      <c r="AE37" s="311">
        <v>0</v>
      </c>
      <c r="AF37" s="311">
        <v>0</v>
      </c>
      <c r="AG37" s="311">
        <v>0</v>
      </c>
      <c r="AH37" s="311">
        <v>0</v>
      </c>
      <c r="AI37" s="311">
        <v>0</v>
      </c>
      <c r="AJ37" s="311">
        <v>0</v>
      </c>
      <c r="AK37" s="311">
        <v>0</v>
      </c>
      <c r="AL37" s="311">
        <v>0</v>
      </c>
      <c r="AM37" s="311">
        <v>0</v>
      </c>
      <c r="AN37" s="311">
        <v>0</v>
      </c>
      <c r="AO37" s="311">
        <v>0</v>
      </c>
      <c r="AP37" s="311">
        <v>0</v>
      </c>
      <c r="AQ37" s="311">
        <v>0</v>
      </c>
      <c r="AR37" s="311">
        <v>0</v>
      </c>
      <c r="AS37" s="311">
        <v>0</v>
      </c>
      <c r="AT37" s="311">
        <v>4.0066723352275175E-6</v>
      </c>
      <c r="AU37" s="311">
        <v>4.4689755108722875E-6</v>
      </c>
      <c r="AV37" s="311">
        <v>5.0572183110813631E-6</v>
      </c>
      <c r="AW37" s="311">
        <v>5.9895213315959364E-6</v>
      </c>
      <c r="AX37" s="311">
        <v>6.4468589573379443E-6</v>
      </c>
      <c r="AY37" s="311">
        <v>8.6689139187489736E-6</v>
      </c>
      <c r="AZ37" s="311">
        <v>1.4722802184031599E-5</v>
      </c>
      <c r="BA37" s="311">
        <v>4.8368299845701194E-5</v>
      </c>
      <c r="BB37" s="311">
        <v>9.7208999999999997E-5</v>
      </c>
      <c r="BC37" s="311">
        <v>1.490273684210526E-4</v>
      </c>
      <c r="BD37" s="311">
        <v>1.9032199918066363E-4</v>
      </c>
      <c r="BE37" s="312">
        <v>1.8962285714285712E-4</v>
      </c>
      <c r="BF37" s="285">
        <v>-6.3956730233075687E-3</v>
      </c>
      <c r="BG37" s="285">
        <v>0.47119593536713666</v>
      </c>
      <c r="BH37" s="285">
        <v>2.4949613182637855E-5</v>
      </c>
    </row>
    <row r="38" spans="1:60" x14ac:dyDescent="0.15">
      <c r="A38" s="162" t="s">
        <v>162</v>
      </c>
      <c r="B38" s="311">
        <v>0</v>
      </c>
      <c r="C38" s="311">
        <v>0</v>
      </c>
      <c r="D38" s="311">
        <v>0</v>
      </c>
      <c r="E38" s="311">
        <v>0</v>
      </c>
      <c r="F38" s="311">
        <v>0</v>
      </c>
      <c r="G38" s="311">
        <v>0</v>
      </c>
      <c r="H38" s="311">
        <v>0</v>
      </c>
      <c r="I38" s="311">
        <v>0</v>
      </c>
      <c r="J38" s="311">
        <v>0</v>
      </c>
      <c r="K38" s="311">
        <v>0</v>
      </c>
      <c r="L38" s="311">
        <v>0</v>
      </c>
      <c r="M38" s="311">
        <v>0</v>
      </c>
      <c r="N38" s="311">
        <v>0</v>
      </c>
      <c r="O38" s="311">
        <v>0</v>
      </c>
      <c r="P38" s="311">
        <v>0</v>
      </c>
      <c r="Q38" s="311">
        <v>0</v>
      </c>
      <c r="R38" s="311">
        <v>0</v>
      </c>
      <c r="S38" s="311">
        <v>0</v>
      </c>
      <c r="T38" s="311">
        <v>0</v>
      </c>
      <c r="U38" s="311">
        <v>0</v>
      </c>
      <c r="V38" s="311">
        <v>0</v>
      </c>
      <c r="W38" s="311">
        <v>0</v>
      </c>
      <c r="X38" s="311">
        <v>0</v>
      </c>
      <c r="Y38" s="311">
        <v>0</v>
      </c>
      <c r="Z38" s="311">
        <v>2.0202020202020199E-5</v>
      </c>
      <c r="AA38" s="311">
        <v>4.0000000000000003E-5</v>
      </c>
      <c r="AB38" s="311">
        <v>5.0000000000000002E-5</v>
      </c>
      <c r="AC38" s="311">
        <v>9.0000000000000006E-5</v>
      </c>
      <c r="AD38" s="311">
        <v>1.0999999999999999E-4</v>
      </c>
      <c r="AE38" s="311">
        <v>1.0999999999999999E-4</v>
      </c>
      <c r="AF38" s="311">
        <v>1.3000000000000004E-4</v>
      </c>
      <c r="AG38" s="311">
        <v>1.4000000000000001E-4</v>
      </c>
      <c r="AH38" s="311">
        <v>1.4999999999999999E-4</v>
      </c>
      <c r="AI38" s="311">
        <v>1.6000000000000001E-4</v>
      </c>
      <c r="AJ38" s="311">
        <v>1.7000000000000001E-4</v>
      </c>
      <c r="AK38" s="311">
        <v>1.8000000000000001E-4</v>
      </c>
      <c r="AL38" s="311">
        <v>1.8876623376623376E-4</v>
      </c>
      <c r="AM38" s="311">
        <v>2.0729032258064514E-4</v>
      </c>
      <c r="AN38" s="311">
        <v>2.3538461538461536E-4</v>
      </c>
      <c r="AO38" s="311">
        <v>2.8261146496815279E-4</v>
      </c>
      <c r="AP38" s="311">
        <v>3.0018987341772142E-4</v>
      </c>
      <c r="AQ38" s="311">
        <v>3.3679245283018859E-4</v>
      </c>
      <c r="AR38" s="311">
        <v>3.7293749999999979E-4</v>
      </c>
      <c r="AS38" s="311">
        <v>1.8340993788819868E-3</v>
      </c>
      <c r="AT38" s="311">
        <v>6.3938888888888856E-3</v>
      </c>
      <c r="AU38" s="311">
        <v>1.7887858895705509E-2</v>
      </c>
      <c r="AV38" s="311">
        <v>0.10071598170731699</v>
      </c>
      <c r="AW38" s="311">
        <v>0.1748993999999999</v>
      </c>
      <c r="AX38" s="311">
        <v>0.19897926506024077</v>
      </c>
      <c r="AY38" s="311">
        <v>0.20436402395209566</v>
      </c>
      <c r="AZ38" s="311">
        <v>0.20893789285714265</v>
      </c>
      <c r="BA38" s="311">
        <v>0.20011585207100571</v>
      </c>
      <c r="BB38" s="311">
        <v>0.21939929999999999</v>
      </c>
      <c r="BC38" s="311">
        <v>0.2026918947368421</v>
      </c>
      <c r="BD38" s="311">
        <v>0.21117184104875053</v>
      </c>
      <c r="BE38" s="312">
        <v>0.2305064389809221</v>
      </c>
      <c r="BF38" s="285">
        <v>8.857619853891574E-2</v>
      </c>
      <c r="BG38" s="285">
        <v>0.41868864308710996</v>
      </c>
      <c r="BH38" s="285">
        <v>3.0328867391490825E-2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0</v>
      </c>
      <c r="W39" s="311">
        <v>0</v>
      </c>
      <c r="X39" s="311">
        <v>0</v>
      </c>
      <c r="Y39" s="311">
        <v>0</v>
      </c>
      <c r="Z39" s="311">
        <v>0</v>
      </c>
      <c r="AA39" s="311">
        <v>0</v>
      </c>
      <c r="AB39" s="311">
        <v>0</v>
      </c>
      <c r="AC39" s="311">
        <v>0</v>
      </c>
      <c r="AD39" s="311">
        <v>0</v>
      </c>
      <c r="AE39" s="311">
        <v>0</v>
      </c>
      <c r="AF39" s="311">
        <v>0</v>
      </c>
      <c r="AG39" s="311">
        <v>0</v>
      </c>
      <c r="AH39" s="311">
        <v>0</v>
      </c>
      <c r="AI39" s="311">
        <v>0</v>
      </c>
      <c r="AJ39" s="311">
        <v>0</v>
      </c>
      <c r="AK39" s="311">
        <v>0</v>
      </c>
      <c r="AL39" s="311">
        <v>0</v>
      </c>
      <c r="AM39" s="311">
        <v>0</v>
      </c>
      <c r="AN39" s="311">
        <v>0</v>
      </c>
      <c r="AO39" s="311">
        <v>0</v>
      </c>
      <c r="AP39" s="311">
        <v>0</v>
      </c>
      <c r="AQ39" s="311">
        <v>0</v>
      </c>
      <c r="AR39" s="311">
        <v>0</v>
      </c>
      <c r="AS39" s="311">
        <v>0</v>
      </c>
      <c r="AT39" s="311">
        <v>0</v>
      </c>
      <c r="AU39" s="311">
        <v>0</v>
      </c>
      <c r="AV39" s="311">
        <v>1.8658536585365844E-6</v>
      </c>
      <c r="AW39" s="311">
        <v>1.8545454545454533E-6</v>
      </c>
      <c r="AX39" s="311">
        <v>1.8433734939759023E-6</v>
      </c>
      <c r="AY39" s="311">
        <v>1.8323353293413159E-6</v>
      </c>
      <c r="AZ39" s="311">
        <v>1.8214285714285699E-6</v>
      </c>
      <c r="BA39" s="311">
        <v>3.4583431952662683E-6</v>
      </c>
      <c r="BB39" s="311">
        <v>3.9600000000000002E-6</v>
      </c>
      <c r="BC39" s="311">
        <v>1.1389999999999999E-5</v>
      </c>
      <c r="BD39" s="311">
        <v>2.7964408029496111E-5</v>
      </c>
      <c r="BE39" s="312">
        <v>2.7861681632653065E-5</v>
      </c>
      <c r="BF39" s="285">
        <v>-6.3956730233075687E-3</v>
      </c>
      <c r="BG39" s="285">
        <v>0</v>
      </c>
      <c r="BH39" s="285">
        <v>3.6658986676316145E-6</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0</v>
      </c>
      <c r="W40" s="311">
        <v>0</v>
      </c>
      <c r="X40" s="311">
        <v>0</v>
      </c>
      <c r="Y40" s="311">
        <v>0</v>
      </c>
      <c r="Z40" s="311">
        <v>0</v>
      </c>
      <c r="AA40" s="311">
        <v>0</v>
      </c>
      <c r="AB40" s="311">
        <v>0</v>
      </c>
      <c r="AC40" s="311">
        <v>0</v>
      </c>
      <c r="AD40" s="311">
        <v>0</v>
      </c>
      <c r="AE40" s="311">
        <v>0</v>
      </c>
      <c r="AF40" s="311">
        <v>0</v>
      </c>
      <c r="AG40" s="311">
        <v>0</v>
      </c>
      <c r="AH40" s="311">
        <v>0</v>
      </c>
      <c r="AI40" s="311">
        <v>0</v>
      </c>
      <c r="AJ40" s="311">
        <v>0</v>
      </c>
      <c r="AK40" s="311">
        <v>0</v>
      </c>
      <c r="AL40" s="311">
        <v>0</v>
      </c>
      <c r="AM40" s="311">
        <v>0</v>
      </c>
      <c r="AN40" s="311">
        <v>0</v>
      </c>
      <c r="AO40" s="311">
        <v>0</v>
      </c>
      <c r="AP40" s="311">
        <v>0</v>
      </c>
      <c r="AQ40" s="311">
        <v>0</v>
      </c>
      <c r="AR40" s="311">
        <v>0</v>
      </c>
      <c r="AS40" s="311">
        <v>0</v>
      </c>
      <c r="AT40" s="311">
        <v>0</v>
      </c>
      <c r="AU40" s="311">
        <v>0</v>
      </c>
      <c r="AV40" s="311">
        <v>9.329268292682922E-7</v>
      </c>
      <c r="AW40" s="311">
        <v>2.1327272727272709E-5</v>
      </c>
      <c r="AX40" s="311">
        <v>4.1291566265060211E-4</v>
      </c>
      <c r="AY40" s="311">
        <v>6.6880239520958026E-4</v>
      </c>
      <c r="AZ40" s="311">
        <v>6.6755357142857079E-4</v>
      </c>
      <c r="BA40" s="311">
        <v>6.0204142011834267E-4</v>
      </c>
      <c r="BB40" s="311">
        <v>5.9850000000000007E-4</v>
      </c>
      <c r="BC40" s="311">
        <v>7.1578947368421044E-4</v>
      </c>
      <c r="BD40" s="311">
        <v>8.1209995903318299E-4</v>
      </c>
      <c r="BE40" s="312">
        <v>7.973447806287298E-4</v>
      </c>
      <c r="BF40" s="285">
        <v>-2.0851763219646102E-2</v>
      </c>
      <c r="BG40" s="285">
        <v>0</v>
      </c>
      <c r="BH40" s="285">
        <v>1.0491057960852696E-4</v>
      </c>
    </row>
    <row r="41" spans="1:60" x14ac:dyDescent="0.15">
      <c r="A41" s="162" t="s">
        <v>159</v>
      </c>
      <c r="B41" s="311">
        <v>0</v>
      </c>
      <c r="C41" s="311">
        <v>0</v>
      </c>
      <c r="D41" s="311">
        <v>0</v>
      </c>
      <c r="E41" s="311">
        <v>0</v>
      </c>
      <c r="F41" s="311">
        <v>0</v>
      </c>
      <c r="G41" s="311">
        <v>0</v>
      </c>
      <c r="H41" s="311">
        <v>0</v>
      </c>
      <c r="I41" s="311">
        <v>0</v>
      </c>
      <c r="J41" s="311">
        <v>0</v>
      </c>
      <c r="K41" s="311">
        <v>0</v>
      </c>
      <c r="L41" s="311">
        <v>0</v>
      </c>
      <c r="M41" s="311">
        <v>0</v>
      </c>
      <c r="N41" s="311">
        <v>0</v>
      </c>
      <c r="O41" s="311">
        <v>0</v>
      </c>
      <c r="P41" s="311">
        <v>0</v>
      </c>
      <c r="Q41" s="311">
        <v>0</v>
      </c>
      <c r="R41" s="311">
        <v>0</v>
      </c>
      <c r="S41" s="311">
        <v>0</v>
      </c>
      <c r="T41" s="311">
        <v>0</v>
      </c>
      <c r="U41" s="311">
        <v>0</v>
      </c>
      <c r="V41" s="311">
        <v>0</v>
      </c>
      <c r="W41" s="311">
        <v>0</v>
      </c>
      <c r="X41" s="311">
        <v>0</v>
      </c>
      <c r="Y41" s="311">
        <v>0</v>
      </c>
      <c r="Z41" s="311">
        <v>0</v>
      </c>
      <c r="AA41" s="311">
        <v>0</v>
      </c>
      <c r="AB41" s="311">
        <v>0</v>
      </c>
      <c r="AC41" s="311">
        <v>0</v>
      </c>
      <c r="AD41" s="311">
        <v>0</v>
      </c>
      <c r="AE41" s="311">
        <v>0</v>
      </c>
      <c r="AF41" s="311">
        <v>0</v>
      </c>
      <c r="AG41" s="311">
        <v>0</v>
      </c>
      <c r="AH41" s="311">
        <v>0</v>
      </c>
      <c r="AI41" s="311">
        <v>0</v>
      </c>
      <c r="AJ41" s="311">
        <v>0</v>
      </c>
      <c r="AK41" s="311">
        <v>4.0000000000000009E-7</v>
      </c>
      <c r="AL41" s="311">
        <v>4.57012987012987E-7</v>
      </c>
      <c r="AM41" s="311">
        <v>5.8238709677419342E-7</v>
      </c>
      <c r="AN41" s="311">
        <v>1.3720961538461538E-5</v>
      </c>
      <c r="AO41" s="311">
        <v>8.964630573248405E-5</v>
      </c>
      <c r="AP41" s="311">
        <v>1.7137936708860757E-4</v>
      </c>
      <c r="AQ41" s="311">
        <v>2.0317245283018863E-4</v>
      </c>
      <c r="AR41" s="311">
        <v>1.998658124999999E-4</v>
      </c>
      <c r="AS41" s="311">
        <v>1.9035670807453407E-4</v>
      </c>
      <c r="AT41" s="311">
        <v>1.9187333333333325E-4</v>
      </c>
      <c r="AU41" s="311">
        <v>1.9850576687116553E-4</v>
      </c>
      <c r="AV41" s="311">
        <v>2.4017268292682908E-4</v>
      </c>
      <c r="AW41" s="311">
        <v>3.5493218181818152E-4</v>
      </c>
      <c r="AX41" s="311">
        <v>6.7963337349397535E-4</v>
      </c>
      <c r="AY41" s="311">
        <v>8.6798640718562805E-4</v>
      </c>
      <c r="AZ41" s="311">
        <v>9.4460196428571344E-4</v>
      </c>
      <c r="BA41" s="311">
        <v>9.0793278106508801E-4</v>
      </c>
      <c r="BB41" s="311">
        <v>9.761669999999999E-4</v>
      </c>
      <c r="BC41" s="311">
        <v>1.0712236842105262E-3</v>
      </c>
      <c r="BD41" s="311">
        <v>1.1623013519049569E-3</v>
      </c>
      <c r="BE41" s="312">
        <v>1.8337849465261966E-3</v>
      </c>
      <c r="BF41" s="285">
        <v>0.57340830942420418</v>
      </c>
      <c r="BG41" s="285">
        <v>0.19737562305134659</v>
      </c>
      <c r="BH41" s="285">
        <v>2.41280116571096E-4</v>
      </c>
    </row>
    <row r="42" spans="1:60" x14ac:dyDescent="0.15">
      <c r="A42" s="162" t="s">
        <v>158</v>
      </c>
      <c r="B42" s="311">
        <v>0</v>
      </c>
      <c r="C42" s="311">
        <v>0</v>
      </c>
      <c r="D42" s="311">
        <v>0</v>
      </c>
      <c r="E42" s="311">
        <v>0</v>
      </c>
      <c r="F42" s="311">
        <v>0</v>
      </c>
      <c r="G42" s="311">
        <v>0</v>
      </c>
      <c r="H42" s="311">
        <v>0</v>
      </c>
      <c r="I42" s="311">
        <v>0</v>
      </c>
      <c r="J42" s="311">
        <v>0</v>
      </c>
      <c r="K42" s="311">
        <v>0</v>
      </c>
      <c r="L42" s="311">
        <v>0</v>
      </c>
      <c r="M42" s="311">
        <v>0</v>
      </c>
      <c r="N42" s="311">
        <v>0</v>
      </c>
      <c r="O42" s="311">
        <v>0</v>
      </c>
      <c r="P42" s="311">
        <v>0</v>
      </c>
      <c r="Q42" s="311">
        <v>0</v>
      </c>
      <c r="R42" s="311">
        <v>0</v>
      </c>
      <c r="S42" s="311">
        <v>0</v>
      </c>
      <c r="T42" s="311">
        <v>0</v>
      </c>
      <c r="U42" s="311">
        <v>0</v>
      </c>
      <c r="V42" s="311">
        <v>0</v>
      </c>
      <c r="W42" s="311">
        <v>0</v>
      </c>
      <c r="X42" s="311">
        <v>0</v>
      </c>
      <c r="Y42" s="311">
        <v>0</v>
      </c>
      <c r="Z42" s="311">
        <v>0</v>
      </c>
      <c r="AA42" s="311">
        <v>0</v>
      </c>
      <c r="AB42" s="311">
        <v>0</v>
      </c>
      <c r="AC42" s="311">
        <v>1.0000000000000001E-5</v>
      </c>
      <c r="AD42" s="311">
        <v>1.0000000000000001E-5</v>
      </c>
      <c r="AE42" s="311">
        <v>1.0000000000000002E-7</v>
      </c>
      <c r="AF42" s="311">
        <v>1.0000000000000001E-5</v>
      </c>
      <c r="AG42" s="311">
        <v>2.0000000000000002E-5</v>
      </c>
      <c r="AH42" s="311">
        <v>2.0000000000000002E-5</v>
      </c>
      <c r="AI42" s="311">
        <v>3.5000000000000004E-5</v>
      </c>
      <c r="AJ42" s="311">
        <v>5.2700000000000007E-5</v>
      </c>
      <c r="AK42" s="311">
        <v>7.7100000000000004E-5</v>
      </c>
      <c r="AL42" s="311">
        <v>1.2975194805194803E-4</v>
      </c>
      <c r="AM42" s="311">
        <v>1.6820129032258063E-4</v>
      </c>
      <c r="AN42" s="311">
        <v>3.0148846153846146E-4</v>
      </c>
      <c r="AO42" s="311">
        <v>3.2295668789808913E-4</v>
      </c>
      <c r="AP42" s="311">
        <v>3.3116753164556952E-4</v>
      </c>
      <c r="AQ42" s="311">
        <v>3.3893830188679231E-4</v>
      </c>
      <c r="AR42" s="311">
        <v>3.4149599999999984E-4</v>
      </c>
      <c r="AS42" s="311">
        <v>3.6956627329192532E-4</v>
      </c>
      <c r="AT42" s="311">
        <v>4.1974888888888861E-4</v>
      </c>
      <c r="AU42" s="311">
        <v>5.5797128834355779E-4</v>
      </c>
      <c r="AV42" s="311">
        <v>9.3613609756097521E-4</v>
      </c>
      <c r="AW42" s="311">
        <v>2.3529823636363623E-3</v>
      </c>
      <c r="AX42" s="311">
        <v>4.7549819277108397E-3</v>
      </c>
      <c r="AY42" s="311">
        <v>7.1897356886227483E-3</v>
      </c>
      <c r="AZ42" s="311">
        <v>1.0213742678571419E-2</v>
      </c>
      <c r="BA42" s="311">
        <v>1.4117862248520694E-2</v>
      </c>
      <c r="BB42" s="311">
        <v>1.9839114000000001E-2</v>
      </c>
      <c r="BC42" s="311">
        <v>3.3189046315789478E-2</v>
      </c>
      <c r="BD42" s="311">
        <v>4.7567618517001219E-2</v>
      </c>
      <c r="BE42" s="312">
        <v>7.155117014815042E-2</v>
      </c>
      <c r="BF42" s="285">
        <v>0.50008929125266799</v>
      </c>
      <c r="BG42" s="285">
        <v>0.60484164419110154</v>
      </c>
      <c r="BH42" s="285">
        <v>9.4143398367663687E-3</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0</v>
      </c>
      <c r="AJ43" s="311">
        <v>0</v>
      </c>
      <c r="AK43" s="311">
        <v>0</v>
      </c>
      <c r="AL43" s="311">
        <v>0</v>
      </c>
      <c r="AM43" s="311">
        <v>0</v>
      </c>
      <c r="AN43" s="311">
        <v>0</v>
      </c>
      <c r="AO43" s="311">
        <v>0</v>
      </c>
      <c r="AP43" s="311">
        <v>0</v>
      </c>
      <c r="AQ43" s="311">
        <v>0</v>
      </c>
      <c r="AR43" s="311">
        <v>0</v>
      </c>
      <c r="AS43" s="311">
        <v>0</v>
      </c>
      <c r="AT43" s="311">
        <v>0</v>
      </c>
      <c r="AU43" s="311">
        <v>2.4404907975460102E-7</v>
      </c>
      <c r="AV43" s="311">
        <v>1.0943231707317065E-5</v>
      </c>
      <c r="AW43" s="311">
        <v>2.6297454545454528E-5</v>
      </c>
      <c r="AX43" s="311">
        <v>8.3421867469879443E-5</v>
      </c>
      <c r="AY43" s="311">
        <v>1.3176323353293403E-4</v>
      </c>
      <c r="AZ43" s="311">
        <v>2.0582142857142839E-4</v>
      </c>
      <c r="BA43" s="311">
        <v>2.1456213017751458E-4</v>
      </c>
      <c r="BB43" s="311">
        <v>2.13759E-4</v>
      </c>
      <c r="BC43" s="311">
        <v>2.0389263157894735E-4</v>
      </c>
      <c r="BD43" s="311">
        <v>2.0705428922572719E-4</v>
      </c>
      <c r="BE43" s="312">
        <v>2.0904698775510203E-4</v>
      </c>
      <c r="BF43" s="285">
        <v>6.8655032526974136E-3</v>
      </c>
      <c r="BG43" s="285">
        <v>0</v>
      </c>
      <c r="BH43" s="285">
        <v>2.7505341708653267E-5</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0</v>
      </c>
      <c r="O44" s="311">
        <v>0</v>
      </c>
      <c r="P44" s="311">
        <v>0</v>
      </c>
      <c r="Q44" s="311">
        <v>0</v>
      </c>
      <c r="R44" s="311">
        <v>0</v>
      </c>
      <c r="S44" s="311">
        <v>0</v>
      </c>
      <c r="T44" s="311">
        <v>0</v>
      </c>
      <c r="U44" s="311">
        <v>0</v>
      </c>
      <c r="V44" s="311">
        <v>0</v>
      </c>
      <c r="W44" s="311">
        <v>0</v>
      </c>
      <c r="X44" s="311">
        <v>0</v>
      </c>
      <c r="Y44" s="311">
        <v>0</v>
      </c>
      <c r="Z44" s="311">
        <v>0</v>
      </c>
      <c r="AA44" s="311">
        <v>0</v>
      </c>
      <c r="AB44" s="311">
        <v>0</v>
      </c>
      <c r="AC44" s="311">
        <v>0</v>
      </c>
      <c r="AD44" s="311">
        <v>0</v>
      </c>
      <c r="AE44" s="311">
        <v>0</v>
      </c>
      <c r="AF44" s="311">
        <v>0</v>
      </c>
      <c r="AG44" s="311">
        <v>0</v>
      </c>
      <c r="AH44" s="311">
        <v>0</v>
      </c>
      <c r="AI44" s="311">
        <v>0</v>
      </c>
      <c r="AJ44" s="311">
        <v>0</v>
      </c>
      <c r="AK44" s="311">
        <v>5.3000000000000008E-5</v>
      </c>
      <c r="AL44" s="311">
        <v>5.2655844155844154E-5</v>
      </c>
      <c r="AM44" s="311">
        <v>5.2316129032258062E-5</v>
      </c>
      <c r="AN44" s="311">
        <v>6.0807692307692303E-5</v>
      </c>
      <c r="AO44" s="311">
        <v>6.0420382165605091E-5</v>
      </c>
      <c r="AP44" s="311">
        <v>6.0037974683544298E-5</v>
      </c>
      <c r="AQ44" s="311">
        <v>6.83207547169811E-5</v>
      </c>
      <c r="AR44" s="311">
        <v>6.789374999999998E-5</v>
      </c>
      <c r="AS44" s="311">
        <v>7.0322981366459608E-5</v>
      </c>
      <c r="AT44" s="311">
        <v>7.272222222222219E-5</v>
      </c>
      <c r="AU44" s="311">
        <v>7.6030674846625727E-5</v>
      </c>
      <c r="AV44" s="311">
        <v>7.9298780487804837E-5</v>
      </c>
      <c r="AW44" s="311">
        <v>8.2527272727272655E-5</v>
      </c>
      <c r="AX44" s="311">
        <v>9.0325301204819224E-5</v>
      </c>
      <c r="AY44" s="311">
        <v>1.0627544910179631E-4</v>
      </c>
      <c r="AZ44" s="311">
        <v>1.2203571428571417E-4</v>
      </c>
      <c r="BA44" s="311">
        <v>2.1546745562130159E-4</v>
      </c>
      <c r="BB44" s="311">
        <v>3.5964899999999997E-4</v>
      </c>
      <c r="BC44" s="311">
        <v>5.4467999999999997E-4</v>
      </c>
      <c r="BD44" s="311">
        <v>9.5205570579144346E-4</v>
      </c>
      <c r="BE44" s="312">
        <v>1.1991358451365144E-3</v>
      </c>
      <c r="BF44" s="285">
        <v>0.25608145659572368</v>
      </c>
      <c r="BG44" s="285">
        <v>0.29330072750239555</v>
      </c>
      <c r="BH44" s="285">
        <v>1.5777620873549074E-4</v>
      </c>
    </row>
    <row r="45" spans="1:60" x14ac:dyDescent="0.15">
      <c r="A45" s="162" t="s">
        <v>155</v>
      </c>
      <c r="B45" s="311">
        <v>0</v>
      </c>
      <c r="C45" s="311">
        <v>0</v>
      </c>
      <c r="D45" s="311">
        <v>0</v>
      </c>
      <c r="E45" s="311">
        <v>0</v>
      </c>
      <c r="F45" s="311">
        <v>0</v>
      </c>
      <c r="G45" s="311">
        <v>0</v>
      </c>
      <c r="H45" s="311">
        <v>0</v>
      </c>
      <c r="I45" s="311">
        <v>0</v>
      </c>
      <c r="J45" s="311">
        <v>0</v>
      </c>
      <c r="K45" s="311">
        <v>0</v>
      </c>
      <c r="L45" s="311">
        <v>0</v>
      </c>
      <c r="M45" s="311">
        <v>0</v>
      </c>
      <c r="N45" s="311">
        <v>0</v>
      </c>
      <c r="O45" s="311">
        <v>0</v>
      </c>
      <c r="P45" s="311">
        <v>0</v>
      </c>
      <c r="Q45" s="311">
        <v>0</v>
      </c>
      <c r="R45" s="311">
        <v>0</v>
      </c>
      <c r="S45" s="311">
        <v>0</v>
      </c>
      <c r="T45" s="311">
        <v>0</v>
      </c>
      <c r="U45" s="311">
        <v>0</v>
      </c>
      <c r="V45" s="311">
        <v>0</v>
      </c>
      <c r="W45" s="311">
        <v>0</v>
      </c>
      <c r="X45" s="311">
        <v>0</v>
      </c>
      <c r="Y45" s="311">
        <v>0</v>
      </c>
      <c r="Z45" s="311">
        <v>0</v>
      </c>
      <c r="AA45" s="311">
        <v>0</v>
      </c>
      <c r="AB45" s="311">
        <v>0</v>
      </c>
      <c r="AC45" s="311">
        <v>0</v>
      </c>
      <c r="AD45" s="311">
        <v>0</v>
      </c>
      <c r="AE45" s="311">
        <v>0</v>
      </c>
      <c r="AF45" s="311">
        <v>0</v>
      </c>
      <c r="AG45" s="311">
        <v>0</v>
      </c>
      <c r="AH45" s="311">
        <v>0</v>
      </c>
      <c r="AI45" s="311">
        <v>0</v>
      </c>
      <c r="AJ45" s="311">
        <v>0</v>
      </c>
      <c r="AK45" s="311">
        <v>0</v>
      </c>
      <c r="AL45" s="311">
        <v>0</v>
      </c>
      <c r="AM45" s="311">
        <v>0</v>
      </c>
      <c r="AN45" s="311">
        <v>0</v>
      </c>
      <c r="AO45" s="311">
        <v>0</v>
      </c>
      <c r="AP45" s="311">
        <v>0</v>
      </c>
      <c r="AQ45" s="311">
        <v>0</v>
      </c>
      <c r="AR45" s="311">
        <v>0</v>
      </c>
      <c r="AS45" s="311">
        <v>0</v>
      </c>
      <c r="AT45" s="311">
        <v>0</v>
      </c>
      <c r="AU45" s="311">
        <v>0</v>
      </c>
      <c r="AV45" s="311">
        <v>1.8658536585365844E-6</v>
      </c>
      <c r="AW45" s="311">
        <v>1.0199999999999994E-5</v>
      </c>
      <c r="AX45" s="311">
        <v>1.3825301204819267E-5</v>
      </c>
      <c r="AY45" s="311">
        <v>6.4131736526946054E-5</v>
      </c>
      <c r="AZ45" s="311">
        <v>5.1910714285714245E-4</v>
      </c>
      <c r="BA45" s="311">
        <v>1.1226035502958569E-3</v>
      </c>
      <c r="BB45" s="311">
        <v>1.485E-3</v>
      </c>
      <c r="BC45" s="311">
        <v>2.6842105263157889E-3</v>
      </c>
      <c r="BD45" s="311">
        <v>6.3352087177386308E-3</v>
      </c>
      <c r="BE45" s="312">
        <v>1.7674448979591837E-2</v>
      </c>
      <c r="BF45" s="285">
        <v>1.7822537379126797</v>
      </c>
      <c r="BG45" s="285">
        <v>0</v>
      </c>
      <c r="BH45" s="285">
        <v>2.3255142966486812E-3</v>
      </c>
    </row>
    <row r="46" spans="1:60" x14ac:dyDescent="0.15">
      <c r="A46" s="162" t="s">
        <v>154</v>
      </c>
      <c r="B46" s="311">
        <v>0</v>
      </c>
      <c r="C46" s="311">
        <v>0</v>
      </c>
      <c r="D46" s="311">
        <v>0</v>
      </c>
      <c r="E46" s="311">
        <v>0</v>
      </c>
      <c r="F46" s="311">
        <v>0</v>
      </c>
      <c r="G46" s="311">
        <v>0</v>
      </c>
      <c r="H46" s="311">
        <v>0</v>
      </c>
      <c r="I46" s="311">
        <v>0</v>
      </c>
      <c r="J46" s="311">
        <v>0</v>
      </c>
      <c r="K46" s="311">
        <v>0</v>
      </c>
      <c r="L46" s="311">
        <v>0</v>
      </c>
      <c r="M46" s="311">
        <v>0</v>
      </c>
      <c r="N46" s="311">
        <v>0</v>
      </c>
      <c r="O46" s="311">
        <v>0</v>
      </c>
      <c r="P46" s="311">
        <v>0</v>
      </c>
      <c r="Q46" s="311">
        <v>0</v>
      </c>
      <c r="R46" s="311">
        <v>0</v>
      </c>
      <c r="S46" s="311">
        <v>0</v>
      </c>
      <c r="T46" s="311">
        <v>0</v>
      </c>
      <c r="U46" s="311">
        <v>0</v>
      </c>
      <c r="V46" s="311">
        <v>0</v>
      </c>
      <c r="W46" s="311">
        <v>0</v>
      </c>
      <c r="X46" s="311">
        <v>0</v>
      </c>
      <c r="Y46" s="311">
        <v>0</v>
      </c>
      <c r="Z46" s="311">
        <v>1.01010101010101E-5</v>
      </c>
      <c r="AA46" s="311">
        <v>0</v>
      </c>
      <c r="AB46" s="311">
        <v>0</v>
      </c>
      <c r="AC46" s="311">
        <v>0</v>
      </c>
      <c r="AD46" s="311">
        <v>0</v>
      </c>
      <c r="AE46" s="311">
        <v>0</v>
      </c>
      <c r="AF46" s="311">
        <v>0</v>
      </c>
      <c r="AG46" s="311">
        <v>1.0000000000000001E-5</v>
      </c>
      <c r="AH46" s="311">
        <v>1.0000000000000001E-5</v>
      </c>
      <c r="AI46" s="311">
        <v>8.0000000000000013E-6</v>
      </c>
      <c r="AJ46" s="311">
        <v>1.1000000000000001E-5</v>
      </c>
      <c r="AK46" s="311">
        <v>1.4E-5</v>
      </c>
      <c r="AL46" s="311">
        <v>1.5896103896103897E-5</v>
      </c>
      <c r="AM46" s="311">
        <v>1.7767741935483866E-5</v>
      </c>
      <c r="AN46" s="311">
        <v>2.55E-5</v>
      </c>
      <c r="AO46" s="311">
        <v>2.8261146496815278E-5</v>
      </c>
      <c r="AP46" s="311">
        <v>3.6797468354430366E-5</v>
      </c>
      <c r="AQ46" s="311">
        <v>4.8113207547169797E-5</v>
      </c>
      <c r="AR46" s="311">
        <v>2.2949999999999991E-4</v>
      </c>
      <c r="AS46" s="311">
        <v>3.8962732919254641E-4</v>
      </c>
      <c r="AT46" s="311">
        <v>1.5111111111111102E-3</v>
      </c>
      <c r="AU46" s="311">
        <v>2.0180981595092013E-3</v>
      </c>
      <c r="AV46" s="311">
        <v>2.6308536585365836E-3</v>
      </c>
      <c r="AW46" s="311">
        <v>3.6441818181818155E-3</v>
      </c>
      <c r="AX46" s="311">
        <v>4.4161688195783096E-3</v>
      </c>
      <c r="AY46" s="311">
        <v>5.747271981736521E-3</v>
      </c>
      <c r="AZ46" s="311">
        <v>7.2506965564285647E-3</v>
      </c>
      <c r="BA46" s="311">
        <v>7.4417751479289871E-3</v>
      </c>
      <c r="BB46" s="311">
        <v>8.9279999999999984E-3</v>
      </c>
      <c r="BC46" s="311">
        <v>8.992105263157895E-3</v>
      </c>
      <c r="BD46" s="311">
        <v>1.1972011470708725E-2</v>
      </c>
      <c r="BE46" s="312">
        <v>1.5054367346938775E-2</v>
      </c>
      <c r="BF46" s="285">
        <v>0.25402779912546047</v>
      </c>
      <c r="BG46" s="285">
        <v>0.22994891164189668</v>
      </c>
      <c r="BH46" s="285">
        <v>1.9807772526731228E-3</v>
      </c>
    </row>
    <row r="47" spans="1:60" x14ac:dyDescent="0.15">
      <c r="A47" s="162" t="s">
        <v>153</v>
      </c>
      <c r="B47" s="311">
        <v>0</v>
      </c>
      <c r="C47" s="311">
        <v>0</v>
      </c>
      <c r="D47" s="311">
        <v>0</v>
      </c>
      <c r="E47" s="311">
        <v>0</v>
      </c>
      <c r="F47" s="311">
        <v>0</v>
      </c>
      <c r="G47" s="311">
        <v>0</v>
      </c>
      <c r="H47" s="311">
        <v>0</v>
      </c>
      <c r="I47" s="311">
        <v>0</v>
      </c>
      <c r="J47" s="311">
        <v>0</v>
      </c>
      <c r="K47" s="311">
        <v>0</v>
      </c>
      <c r="L47" s="311">
        <v>0</v>
      </c>
      <c r="M47" s="311">
        <v>0</v>
      </c>
      <c r="N47" s="311">
        <v>0</v>
      </c>
      <c r="O47" s="311">
        <v>0</v>
      </c>
      <c r="P47" s="311">
        <v>0</v>
      </c>
      <c r="Q47" s="311">
        <v>0</v>
      </c>
      <c r="R47" s="311">
        <v>0</v>
      </c>
      <c r="S47" s="311">
        <v>0</v>
      </c>
      <c r="T47" s="311">
        <v>0</v>
      </c>
      <c r="U47" s="311">
        <v>0</v>
      </c>
      <c r="V47" s="311">
        <v>0</v>
      </c>
      <c r="W47" s="311">
        <v>0</v>
      </c>
      <c r="X47" s="311">
        <v>0</v>
      </c>
      <c r="Y47" s="311">
        <v>0</v>
      </c>
      <c r="Z47" s="311">
        <v>0</v>
      </c>
      <c r="AA47" s="311">
        <v>0</v>
      </c>
      <c r="AB47" s="311">
        <v>0</v>
      </c>
      <c r="AC47" s="311">
        <v>0</v>
      </c>
      <c r="AD47" s="311">
        <v>0</v>
      </c>
      <c r="AE47" s="311">
        <v>0</v>
      </c>
      <c r="AF47" s="311">
        <v>0</v>
      </c>
      <c r="AG47" s="311">
        <v>0</v>
      </c>
      <c r="AH47" s="311">
        <v>0</v>
      </c>
      <c r="AI47" s="311">
        <v>0</v>
      </c>
      <c r="AJ47" s="311">
        <v>0</v>
      </c>
      <c r="AK47" s="311">
        <v>0</v>
      </c>
      <c r="AL47" s="311">
        <v>0</v>
      </c>
      <c r="AM47" s="311">
        <v>0</v>
      </c>
      <c r="AN47" s="311">
        <v>0</v>
      </c>
      <c r="AO47" s="311">
        <v>0</v>
      </c>
      <c r="AP47" s="311">
        <v>0</v>
      </c>
      <c r="AQ47" s="311">
        <v>0</v>
      </c>
      <c r="AR47" s="311">
        <v>0</v>
      </c>
      <c r="AS47" s="311">
        <v>0</v>
      </c>
      <c r="AT47" s="311">
        <v>9.539842873176202E-6</v>
      </c>
      <c r="AU47" s="311">
        <v>1.8962632459564964E-5</v>
      </c>
      <c r="AV47" s="311">
        <v>9.3292682926829207E-6</v>
      </c>
      <c r="AW47" s="311">
        <v>7.4181818181818127E-5</v>
      </c>
      <c r="AX47" s="311">
        <v>3.8710843373493944E-3</v>
      </c>
      <c r="AY47" s="311">
        <v>1.1867119760479031E-2</v>
      </c>
      <c r="AZ47" s="311">
        <v>1.8050357142857128E-2</v>
      </c>
      <c r="BA47" s="311">
        <v>1.6476923076923063E-2</v>
      </c>
      <c r="BB47" s="311">
        <v>1.6704E-2</v>
      </c>
      <c r="BC47" s="311">
        <v>1.5845789473684209E-2</v>
      </c>
      <c r="BD47" s="311">
        <v>1.5849766489143793E-2</v>
      </c>
      <c r="BE47" s="312">
        <v>1.5125420408163266E-2</v>
      </c>
      <c r="BF47" s="285">
        <v>-4.8308116512200683E-2</v>
      </c>
      <c r="BG47" s="285">
        <v>1.0991726757241547</v>
      </c>
      <c r="BH47" s="285">
        <v>1.9901260538656802E-3</v>
      </c>
    </row>
    <row r="48" spans="1:60" x14ac:dyDescent="0.15">
      <c r="A48" s="162" t="s">
        <v>152</v>
      </c>
      <c r="B48" s="311">
        <v>0</v>
      </c>
      <c r="C48" s="311">
        <v>0</v>
      </c>
      <c r="D48" s="311">
        <v>0</v>
      </c>
      <c r="E48" s="311">
        <v>0</v>
      </c>
      <c r="F48" s="311">
        <v>0</v>
      </c>
      <c r="G48" s="311">
        <v>0</v>
      </c>
      <c r="H48" s="311">
        <v>0</v>
      </c>
      <c r="I48" s="311">
        <v>0</v>
      </c>
      <c r="J48" s="311">
        <v>0</v>
      </c>
      <c r="K48" s="311">
        <v>0</v>
      </c>
      <c r="L48" s="311">
        <v>0</v>
      </c>
      <c r="M48" s="311">
        <v>0</v>
      </c>
      <c r="N48" s="311">
        <v>0</v>
      </c>
      <c r="O48" s="311">
        <v>0</v>
      </c>
      <c r="P48" s="311">
        <v>0</v>
      </c>
      <c r="Q48" s="311">
        <v>0</v>
      </c>
      <c r="R48" s="311">
        <v>0</v>
      </c>
      <c r="S48" s="311">
        <v>0</v>
      </c>
      <c r="T48" s="311">
        <v>0</v>
      </c>
      <c r="U48" s="311">
        <v>0</v>
      </c>
      <c r="V48" s="311">
        <v>0</v>
      </c>
      <c r="W48" s="311">
        <v>0</v>
      </c>
      <c r="X48" s="311">
        <v>0</v>
      </c>
      <c r="Y48" s="311">
        <v>0</v>
      </c>
      <c r="Z48" s="311">
        <v>0</v>
      </c>
      <c r="AA48" s="311">
        <v>0</v>
      </c>
      <c r="AB48" s="311">
        <v>0</v>
      </c>
      <c r="AC48" s="311">
        <v>0</v>
      </c>
      <c r="AD48" s="311">
        <v>0</v>
      </c>
      <c r="AE48" s="311">
        <v>0</v>
      </c>
      <c r="AF48" s="311">
        <v>0</v>
      </c>
      <c r="AG48" s="311">
        <v>0</v>
      </c>
      <c r="AH48" s="311">
        <v>0</v>
      </c>
      <c r="AI48" s="311">
        <v>0</v>
      </c>
      <c r="AJ48" s="311">
        <v>0</v>
      </c>
      <c r="AK48" s="311">
        <v>0</v>
      </c>
      <c r="AL48" s="311">
        <v>0</v>
      </c>
      <c r="AM48" s="311">
        <v>0</v>
      </c>
      <c r="AN48" s="311">
        <v>0</v>
      </c>
      <c r="AO48" s="311">
        <v>0</v>
      </c>
      <c r="AP48" s="311">
        <v>0</v>
      </c>
      <c r="AQ48" s="311">
        <v>0</v>
      </c>
      <c r="AR48" s="311">
        <v>0</v>
      </c>
      <c r="AS48" s="311">
        <v>0</v>
      </c>
      <c r="AT48" s="311">
        <v>0</v>
      </c>
      <c r="AU48" s="311">
        <v>1.5957055214723916E-4</v>
      </c>
      <c r="AV48" s="311">
        <v>3.7037195121951195E-3</v>
      </c>
      <c r="AW48" s="311">
        <v>3.9316363636363602E-3</v>
      </c>
      <c r="AX48" s="311">
        <v>5.419518072289152E-3</v>
      </c>
      <c r="AY48" s="311">
        <v>5.4695209580838278E-3</v>
      </c>
      <c r="AZ48" s="311">
        <v>4.6082142857142815E-3</v>
      </c>
      <c r="BA48" s="311">
        <v>4.8253846153846116E-3</v>
      </c>
      <c r="BB48" s="311">
        <v>4.553999999999999E-3</v>
      </c>
      <c r="BC48" s="311">
        <v>5.2342105263157891E-3</v>
      </c>
      <c r="BD48" s="311">
        <v>5.2505694387546091E-3</v>
      </c>
      <c r="BE48" s="312">
        <v>5.8263510047250862E-3</v>
      </c>
      <c r="BF48" s="285">
        <v>0.10662892485944964</v>
      </c>
      <c r="BG48" s="285">
        <v>0</v>
      </c>
      <c r="BH48" s="285">
        <v>7.6660169572621622E-4</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0</v>
      </c>
      <c r="AB49" s="311">
        <v>0</v>
      </c>
      <c r="AC49" s="311">
        <v>0</v>
      </c>
      <c r="AD49" s="311">
        <v>0</v>
      </c>
      <c r="AE49" s="311">
        <v>0</v>
      </c>
      <c r="AF49" s="311">
        <v>0</v>
      </c>
      <c r="AG49" s="311">
        <v>0</v>
      </c>
      <c r="AH49" s="311">
        <v>0</v>
      </c>
      <c r="AI49" s="311">
        <v>0</v>
      </c>
      <c r="AJ49" s="311">
        <v>0</v>
      </c>
      <c r="AK49" s="311">
        <v>0</v>
      </c>
      <c r="AL49" s="311">
        <v>0</v>
      </c>
      <c r="AM49" s="311">
        <v>0</v>
      </c>
      <c r="AN49" s="311">
        <v>0</v>
      </c>
      <c r="AO49" s="311">
        <v>0</v>
      </c>
      <c r="AP49" s="311">
        <v>0</v>
      </c>
      <c r="AQ49" s="311">
        <v>0</v>
      </c>
      <c r="AR49" s="311">
        <v>0</v>
      </c>
      <c r="AS49" s="311">
        <v>9.5031055900621085E-6</v>
      </c>
      <c r="AT49" s="311">
        <v>3.7777777777777758E-5</v>
      </c>
      <c r="AU49" s="311">
        <v>1.2202453987730055E-4</v>
      </c>
      <c r="AV49" s="311">
        <v>6.1573170731707286E-4</v>
      </c>
      <c r="AW49" s="311">
        <v>1.5114545454545446E-3</v>
      </c>
      <c r="AX49" s="311">
        <v>1.9816265060240948E-3</v>
      </c>
      <c r="AY49" s="311">
        <v>2.3545508982035909E-3</v>
      </c>
      <c r="AZ49" s="311">
        <v>2.4953571428571412E-3</v>
      </c>
      <c r="BA49" s="311">
        <v>2.4172189349112405E-3</v>
      </c>
      <c r="BB49" s="311">
        <v>2.554803E-3</v>
      </c>
      <c r="BC49" s="311">
        <v>2.2812299999999995E-3</v>
      </c>
      <c r="BD49" s="311">
        <v>2.7014046046702172E-3</v>
      </c>
      <c r="BE49" s="312">
        <v>2.5567644734693874E-3</v>
      </c>
      <c r="BF49" s="285">
        <v>-5.6128514114990757E-2</v>
      </c>
      <c r="BG49" s="285">
        <v>0.53262294393845044</v>
      </c>
      <c r="BH49" s="285">
        <v>3.3640609351284035E-4</v>
      </c>
    </row>
    <row r="50" spans="1:60" x14ac:dyDescent="0.15">
      <c r="A50" s="162" t="s">
        <v>150</v>
      </c>
      <c r="B50" s="311">
        <v>0</v>
      </c>
      <c r="C50" s="311">
        <v>0</v>
      </c>
      <c r="D50" s="311">
        <v>0</v>
      </c>
      <c r="E50" s="311">
        <v>0</v>
      </c>
      <c r="F50" s="311">
        <v>0</v>
      </c>
      <c r="G50" s="311">
        <v>0</v>
      </c>
      <c r="H50" s="311">
        <v>0</v>
      </c>
      <c r="I50" s="311">
        <v>0</v>
      </c>
      <c r="J50" s="311">
        <v>0</v>
      </c>
      <c r="K50" s="311">
        <v>0</v>
      </c>
      <c r="L50" s="311">
        <v>0</v>
      </c>
      <c r="M50" s="311">
        <v>0</v>
      </c>
      <c r="N50" s="311">
        <v>0</v>
      </c>
      <c r="O50" s="311">
        <v>0</v>
      </c>
      <c r="P50" s="311">
        <v>0</v>
      </c>
      <c r="Q50" s="311">
        <v>0</v>
      </c>
      <c r="R50" s="311">
        <v>0</v>
      </c>
      <c r="S50" s="311">
        <v>0</v>
      </c>
      <c r="T50" s="311">
        <v>0</v>
      </c>
      <c r="U50" s="311">
        <v>0</v>
      </c>
      <c r="V50" s="311">
        <v>0</v>
      </c>
      <c r="W50" s="311">
        <v>0</v>
      </c>
      <c r="X50" s="311">
        <v>0</v>
      </c>
      <c r="Y50" s="311">
        <v>0</v>
      </c>
      <c r="Z50" s="311">
        <v>6.0606060606060611E-5</v>
      </c>
      <c r="AA50" s="311">
        <v>6.0000000000000002E-5</v>
      </c>
      <c r="AB50" s="311">
        <v>7.0000000000000007E-5</v>
      </c>
      <c r="AC50" s="311">
        <v>8.0000000000000007E-5</v>
      </c>
      <c r="AD50" s="311">
        <v>9.0000000000000006E-5</v>
      </c>
      <c r="AE50" s="311">
        <v>1E-4</v>
      </c>
      <c r="AF50" s="311">
        <v>1.4999999999999999E-4</v>
      </c>
      <c r="AG50" s="311">
        <v>1.2E-4</v>
      </c>
      <c r="AH50" s="311">
        <v>1.3000000000000004E-4</v>
      </c>
      <c r="AI50" s="311">
        <v>1.4999999999999999E-4</v>
      </c>
      <c r="AJ50" s="311">
        <v>1.7000000000000001E-4</v>
      </c>
      <c r="AK50" s="311">
        <v>1.8000000000000001E-4</v>
      </c>
      <c r="AL50" s="311">
        <v>2.3844155844155845E-4</v>
      </c>
      <c r="AM50" s="311">
        <v>2.961290322580645E-4</v>
      </c>
      <c r="AN50" s="311">
        <v>4.0211538461538455E-4</v>
      </c>
      <c r="AO50" s="311">
        <v>5.4573248407643307E-4</v>
      </c>
      <c r="AP50" s="311">
        <v>3.9702531645569603E-4</v>
      </c>
      <c r="AQ50" s="311">
        <v>1.1450943396226411E-3</v>
      </c>
      <c r="AR50" s="311">
        <v>4.8577499999999984E-3</v>
      </c>
      <c r="AS50" s="311">
        <v>2.4499006211180108E-2</v>
      </c>
      <c r="AT50" s="311">
        <v>5.729882747068675E-2</v>
      </c>
      <c r="AU50" s="311">
        <v>6.6310281129574211E-2</v>
      </c>
      <c r="AV50" s="311">
        <v>8.0973722645802479E-2</v>
      </c>
      <c r="AW50" s="311">
        <v>0.11095661493378506</v>
      </c>
      <c r="AX50" s="311">
        <v>0.12084132753547577</v>
      </c>
      <c r="AY50" s="311">
        <v>0.12526785045568081</v>
      </c>
      <c r="AZ50" s="311">
        <v>0.12621069898268611</v>
      </c>
      <c r="BA50" s="311">
        <v>0.12350178718327798</v>
      </c>
      <c r="BB50" s="311">
        <v>0.12888604052999997</v>
      </c>
      <c r="BC50" s="311">
        <v>0.11402526315789473</v>
      </c>
      <c r="BD50" s="311">
        <v>0.13468099972666939</v>
      </c>
      <c r="BE50" s="312">
        <v>0.18478557359259337</v>
      </c>
      <c r="BF50" s="285">
        <v>0.36827537180605807</v>
      </c>
      <c r="BG50" s="285">
        <v>8.9221134883590736E-2</v>
      </c>
      <c r="BH50" s="285">
        <v>2.4313147962926003E-2</v>
      </c>
    </row>
    <row r="51" spans="1:60" x14ac:dyDescent="0.15">
      <c r="A51" s="162" t="s">
        <v>149</v>
      </c>
      <c r="B51" s="311">
        <v>0</v>
      </c>
      <c r="C51" s="311">
        <v>0</v>
      </c>
      <c r="D51" s="311">
        <v>0</v>
      </c>
      <c r="E51" s="311">
        <v>0</v>
      </c>
      <c r="F51" s="311">
        <v>0</v>
      </c>
      <c r="G51" s="311">
        <v>0</v>
      </c>
      <c r="H51" s="311">
        <v>0</v>
      </c>
      <c r="I51" s="311">
        <v>0</v>
      </c>
      <c r="J51" s="311">
        <v>0</v>
      </c>
      <c r="K51" s="311">
        <v>0</v>
      </c>
      <c r="L51" s="311">
        <v>0</v>
      </c>
      <c r="M51" s="311">
        <v>0</v>
      </c>
      <c r="N51" s="311">
        <v>0</v>
      </c>
      <c r="O51" s="311">
        <v>0</v>
      </c>
      <c r="P51" s="311">
        <v>0</v>
      </c>
      <c r="Q51" s="311">
        <v>0</v>
      </c>
      <c r="R51" s="311">
        <v>0</v>
      </c>
      <c r="S51" s="311">
        <v>0</v>
      </c>
      <c r="T51" s="311">
        <v>0</v>
      </c>
      <c r="U51" s="311">
        <v>0</v>
      </c>
      <c r="V51" s="311">
        <v>0</v>
      </c>
      <c r="W51" s="311">
        <v>0</v>
      </c>
      <c r="X51" s="311">
        <v>0</v>
      </c>
      <c r="Y51" s="311">
        <v>0</v>
      </c>
      <c r="Z51" s="311">
        <v>0</v>
      </c>
      <c r="AA51" s="311">
        <v>0</v>
      </c>
      <c r="AB51" s="311">
        <v>0</v>
      </c>
      <c r="AC51" s="311">
        <v>0</v>
      </c>
      <c r="AD51" s="311">
        <v>1.0000000000000001E-5</v>
      </c>
      <c r="AE51" s="311">
        <v>1.0000000000000001E-5</v>
      </c>
      <c r="AF51" s="311">
        <v>1.0000000000000001E-5</v>
      </c>
      <c r="AG51" s="311">
        <v>1.0000000000000001E-5</v>
      </c>
      <c r="AH51" s="311">
        <v>1.0000000000000001E-5</v>
      </c>
      <c r="AI51" s="311">
        <v>1.0000000000000001E-5</v>
      </c>
      <c r="AJ51" s="311">
        <v>1.0000000000000001E-5</v>
      </c>
      <c r="AK51" s="311">
        <v>1.0000000000000001E-5</v>
      </c>
      <c r="AL51" s="311">
        <v>1.9870129870129866E-5</v>
      </c>
      <c r="AM51" s="311">
        <v>1.9741935483870967E-5</v>
      </c>
      <c r="AN51" s="311">
        <v>1.9615384615384613E-5</v>
      </c>
      <c r="AO51" s="311">
        <v>1.949044585987261E-5</v>
      </c>
      <c r="AP51" s="311">
        <v>1.9367088607594931E-5</v>
      </c>
      <c r="AQ51" s="311">
        <v>1.924528301886792E-5</v>
      </c>
      <c r="AR51" s="311">
        <v>2.8687499999999989E-5</v>
      </c>
      <c r="AS51" s="311">
        <v>3.8012422360248434E-5</v>
      </c>
      <c r="AT51" s="311">
        <v>6.6111111111111066E-5</v>
      </c>
      <c r="AU51" s="311">
        <v>8.447852760736192E-5</v>
      </c>
      <c r="AV51" s="311">
        <v>1.2128048780487797E-4</v>
      </c>
      <c r="AW51" s="311">
        <v>1.7618181818181803E-4</v>
      </c>
      <c r="AX51" s="311">
        <v>3.225903614457829E-4</v>
      </c>
      <c r="AY51" s="311">
        <v>4.3059880239520922E-4</v>
      </c>
      <c r="AZ51" s="311">
        <v>8.8339285714285635E-4</v>
      </c>
      <c r="BA51" s="311">
        <v>1.2946153846153836E-3</v>
      </c>
      <c r="BB51" s="311">
        <v>2.0699999999999998E-3</v>
      </c>
      <c r="BC51" s="311">
        <v>3.4984210526315786E-3</v>
      </c>
      <c r="BD51" s="311">
        <v>5.9102335108562071E-3</v>
      </c>
      <c r="BE51" s="312">
        <v>9.3828104956268209E-3</v>
      </c>
      <c r="BF51" s="285">
        <v>0.58321568584198191</v>
      </c>
      <c r="BG51" s="285">
        <v>0.56723101771365925</v>
      </c>
      <c r="BH51" s="285">
        <v>1.2345425860529069E-3</v>
      </c>
    </row>
    <row r="52" spans="1:60" x14ac:dyDescent="0.15">
      <c r="A52" s="162" t="s">
        <v>148</v>
      </c>
      <c r="B52" s="311">
        <v>0</v>
      </c>
      <c r="C52" s="311">
        <v>0</v>
      </c>
      <c r="D52" s="311">
        <v>0</v>
      </c>
      <c r="E52" s="311">
        <v>0</v>
      </c>
      <c r="F52" s="311">
        <v>0</v>
      </c>
      <c r="G52" s="311">
        <v>0</v>
      </c>
      <c r="H52" s="311">
        <v>0</v>
      </c>
      <c r="I52" s="311">
        <v>0</v>
      </c>
      <c r="J52" s="311">
        <v>0</v>
      </c>
      <c r="K52" s="311">
        <v>0</v>
      </c>
      <c r="L52" s="311">
        <v>0</v>
      </c>
      <c r="M52" s="311">
        <v>0</v>
      </c>
      <c r="N52" s="311">
        <v>0</v>
      </c>
      <c r="O52" s="311">
        <v>0</v>
      </c>
      <c r="P52" s="311">
        <v>0</v>
      </c>
      <c r="Q52" s="311">
        <v>0</v>
      </c>
      <c r="R52" s="311">
        <v>0</v>
      </c>
      <c r="S52" s="311">
        <v>0</v>
      </c>
      <c r="T52" s="311">
        <v>0</v>
      </c>
      <c r="U52" s="311">
        <v>0</v>
      </c>
      <c r="V52" s="311">
        <v>0</v>
      </c>
      <c r="W52" s="311">
        <v>0</v>
      </c>
      <c r="X52" s="311">
        <v>0</v>
      </c>
      <c r="Y52" s="311">
        <v>0</v>
      </c>
      <c r="Z52" s="311">
        <v>0</v>
      </c>
      <c r="AA52" s="311">
        <v>1.0000000000000001E-5</v>
      </c>
      <c r="AB52" s="311">
        <v>2.0000000000000002E-5</v>
      </c>
      <c r="AC52" s="311">
        <v>3.0000000000000001E-5</v>
      </c>
      <c r="AD52" s="311">
        <v>4.0000000000000003E-5</v>
      </c>
      <c r="AE52" s="311">
        <v>5.0000000000000002E-5</v>
      </c>
      <c r="AF52" s="311">
        <v>6.0000000000000002E-5</v>
      </c>
      <c r="AG52" s="311">
        <v>7.0000000000000007E-5</v>
      </c>
      <c r="AH52" s="311">
        <v>7.0000000000000007E-5</v>
      </c>
      <c r="AI52" s="311">
        <v>8.0000000000000007E-5</v>
      </c>
      <c r="AJ52" s="311">
        <v>1E-4</v>
      </c>
      <c r="AK52" s="311">
        <v>1.0999999999999999E-4</v>
      </c>
      <c r="AL52" s="311">
        <v>1.2915584415584415E-4</v>
      </c>
      <c r="AM52" s="311">
        <v>1.4806451612903225E-4</v>
      </c>
      <c r="AN52" s="311">
        <v>1.7653846153846157E-4</v>
      </c>
      <c r="AO52" s="311">
        <v>1.7541401273885352E-4</v>
      </c>
      <c r="AP52" s="311">
        <v>2.0335443037974678E-4</v>
      </c>
      <c r="AQ52" s="311">
        <v>2.3094339622641501E-4</v>
      </c>
      <c r="AR52" s="311">
        <v>2.7731249999999989E-4</v>
      </c>
      <c r="AS52" s="311">
        <v>3.5161490683229793E-4</v>
      </c>
      <c r="AT52" s="311">
        <v>5.0999999999999971E-4</v>
      </c>
      <c r="AU52" s="311">
        <v>8.8233128834355778E-4</v>
      </c>
      <c r="AV52" s="311">
        <v>1.5673170731707307E-3</v>
      </c>
      <c r="AW52" s="311">
        <v>2.7725454545454525E-3</v>
      </c>
      <c r="AX52" s="311">
        <v>4.6084337349397561E-3</v>
      </c>
      <c r="AY52" s="311">
        <v>7.7141317365269392E-3</v>
      </c>
      <c r="AZ52" s="311">
        <v>1.0190892857142848E-2</v>
      </c>
      <c r="BA52" s="311">
        <v>1.2067988165680462E-2</v>
      </c>
      <c r="BB52" s="311">
        <v>1.5147000000000001E-2</v>
      </c>
      <c r="BC52" s="311">
        <v>1.7402631578947367E-2</v>
      </c>
      <c r="BD52" s="311">
        <v>1.9415518230233509E-2</v>
      </c>
      <c r="BE52" s="312">
        <v>2.3299314731738029E-2</v>
      </c>
      <c r="BF52" s="285">
        <v>0.19675689962721332</v>
      </c>
      <c r="BG52" s="285">
        <v>0.4389903485585136</v>
      </c>
      <c r="BH52" s="285">
        <v>3.0656055854039574E-3</v>
      </c>
    </row>
    <row r="53" spans="1:60" x14ac:dyDescent="0.15">
      <c r="A53" s="162" t="s">
        <v>147</v>
      </c>
      <c r="B53" s="311">
        <v>0</v>
      </c>
      <c r="C53" s="311">
        <v>0</v>
      </c>
      <c r="D53" s="311">
        <v>0</v>
      </c>
      <c r="E53" s="311">
        <v>0</v>
      </c>
      <c r="F53" s="311">
        <v>0</v>
      </c>
      <c r="G53" s="311">
        <v>0</v>
      </c>
      <c r="H53" s="311">
        <v>0</v>
      </c>
      <c r="I53" s="311">
        <v>0</v>
      </c>
      <c r="J53" s="311">
        <v>0</v>
      </c>
      <c r="K53" s="311">
        <v>0</v>
      </c>
      <c r="L53" s="311">
        <v>0</v>
      </c>
      <c r="M53" s="311">
        <v>0</v>
      </c>
      <c r="N53" s="311">
        <v>0</v>
      </c>
      <c r="O53" s="311">
        <v>0</v>
      </c>
      <c r="P53" s="311">
        <v>0</v>
      </c>
      <c r="Q53" s="311">
        <v>0</v>
      </c>
      <c r="R53" s="311">
        <v>0</v>
      </c>
      <c r="S53" s="311">
        <v>0</v>
      </c>
      <c r="T53" s="311">
        <v>0</v>
      </c>
      <c r="U53" s="311">
        <v>0</v>
      </c>
      <c r="V53" s="311">
        <v>0</v>
      </c>
      <c r="W53" s="311">
        <v>0</v>
      </c>
      <c r="X53" s="311">
        <v>0</v>
      </c>
      <c r="Y53" s="311">
        <v>0</v>
      </c>
      <c r="Z53" s="311">
        <v>0</v>
      </c>
      <c r="AA53" s="311">
        <v>0</v>
      </c>
      <c r="AB53" s="311">
        <v>0</v>
      </c>
      <c r="AC53" s="311">
        <v>0</v>
      </c>
      <c r="AD53" s="311">
        <v>0</v>
      </c>
      <c r="AE53" s="311">
        <v>0</v>
      </c>
      <c r="AF53" s="311">
        <v>0</v>
      </c>
      <c r="AG53" s="311">
        <v>0</v>
      </c>
      <c r="AH53" s="311">
        <v>0</v>
      </c>
      <c r="AI53" s="311">
        <v>0</v>
      </c>
      <c r="AJ53" s="311">
        <v>0</v>
      </c>
      <c r="AK53" s="311">
        <v>0</v>
      </c>
      <c r="AL53" s="311">
        <v>0</v>
      </c>
      <c r="AM53" s="311">
        <v>0</v>
      </c>
      <c r="AN53" s="311">
        <v>0</v>
      </c>
      <c r="AO53" s="311">
        <v>0</v>
      </c>
      <c r="AP53" s="311">
        <v>0</v>
      </c>
      <c r="AQ53" s="311">
        <v>0</v>
      </c>
      <c r="AR53" s="311">
        <v>0</v>
      </c>
      <c r="AS53" s="311">
        <v>0</v>
      </c>
      <c r="AT53" s="311">
        <v>0</v>
      </c>
      <c r="AU53" s="311">
        <v>2.2527607361963176E-5</v>
      </c>
      <c r="AV53" s="311">
        <v>2.6696060037523431E-5</v>
      </c>
      <c r="AW53" s="311">
        <v>3.9481298974997581E-5</v>
      </c>
      <c r="AX53" s="311">
        <v>6.2532900834105611E-5</v>
      </c>
      <c r="AY53" s="311">
        <v>1.5941317365269448E-4</v>
      </c>
      <c r="AZ53" s="311">
        <v>1.7678785714285701E-3</v>
      </c>
      <c r="BA53" s="311">
        <v>9.4434497041420012E-3</v>
      </c>
      <c r="BB53" s="311">
        <v>2.6003700000000001E-2</v>
      </c>
      <c r="BC53" s="311">
        <v>6.9787684210526321E-2</v>
      </c>
      <c r="BD53" s="311">
        <v>8.2456226136829153E-2</v>
      </c>
      <c r="BE53" s="312">
        <v>9.6229333328673408E-2</v>
      </c>
      <c r="BF53" s="285">
        <v>0.16384676026360756</v>
      </c>
      <c r="BG53" s="285">
        <v>0</v>
      </c>
      <c r="BH53" s="285">
        <v>1.2661367303229462E-2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v>
      </c>
      <c r="W54" s="311">
        <v>0</v>
      </c>
      <c r="X54" s="311">
        <v>0</v>
      </c>
      <c r="Y54" s="311">
        <v>0</v>
      </c>
      <c r="Z54" s="311">
        <v>0</v>
      </c>
      <c r="AA54" s="311">
        <v>0</v>
      </c>
      <c r="AB54" s="311">
        <v>0</v>
      </c>
      <c r="AC54" s="311">
        <v>0</v>
      </c>
      <c r="AD54" s="311">
        <v>0</v>
      </c>
      <c r="AE54" s="311">
        <v>0</v>
      </c>
      <c r="AF54" s="311">
        <v>0</v>
      </c>
      <c r="AG54" s="311">
        <v>0</v>
      </c>
      <c r="AH54" s="311">
        <v>0</v>
      </c>
      <c r="AI54" s="311">
        <v>0</v>
      </c>
      <c r="AJ54" s="311">
        <v>0</v>
      </c>
      <c r="AK54" s="311">
        <v>0</v>
      </c>
      <c r="AL54" s="311">
        <v>0</v>
      </c>
      <c r="AM54" s="311">
        <v>0</v>
      </c>
      <c r="AN54" s="311">
        <v>0</v>
      </c>
      <c r="AO54" s="311">
        <v>0</v>
      </c>
      <c r="AP54" s="311">
        <v>0</v>
      </c>
      <c r="AQ54" s="311">
        <v>0</v>
      </c>
      <c r="AR54" s="311">
        <v>0</v>
      </c>
      <c r="AS54" s="311">
        <v>0</v>
      </c>
      <c r="AT54" s="311">
        <v>0</v>
      </c>
      <c r="AU54" s="311">
        <v>0</v>
      </c>
      <c r="AV54" s="311">
        <v>2.8081097560975595E-4</v>
      </c>
      <c r="AW54" s="311">
        <v>3.090599999999998E-3</v>
      </c>
      <c r="AX54" s="311">
        <v>5.2536144578313208E-3</v>
      </c>
      <c r="AY54" s="311">
        <v>3.9303592814371223E-3</v>
      </c>
      <c r="AZ54" s="311">
        <v>4.339553571428568E-3</v>
      </c>
      <c r="BA54" s="311">
        <v>4.4433372781065043E-3</v>
      </c>
      <c r="BB54" s="311">
        <v>6.495299999999999E-3</v>
      </c>
      <c r="BC54" s="311">
        <v>9.9092105263157877E-3</v>
      </c>
      <c r="BD54" s="311">
        <v>2.614409176566981E-2</v>
      </c>
      <c r="BE54" s="312">
        <v>5.4939434437484252E-2</v>
      </c>
      <c r="BF54" s="285">
        <v>1.0956676248001931</v>
      </c>
      <c r="BG54" s="285">
        <v>0</v>
      </c>
      <c r="BH54" s="285">
        <v>7.2286519586373535E-3</v>
      </c>
    </row>
    <row r="55" spans="1:60" x14ac:dyDescent="0.15">
      <c r="A55" s="162" t="s">
        <v>145</v>
      </c>
      <c r="B55" s="311">
        <v>0</v>
      </c>
      <c r="C55" s="311">
        <v>0</v>
      </c>
      <c r="D55" s="311">
        <v>0</v>
      </c>
      <c r="E55" s="311">
        <v>0</v>
      </c>
      <c r="F55" s="311">
        <v>0</v>
      </c>
      <c r="G55" s="311">
        <v>0</v>
      </c>
      <c r="H55" s="311">
        <v>0</v>
      </c>
      <c r="I55" s="311">
        <v>0</v>
      </c>
      <c r="J55" s="311">
        <v>0</v>
      </c>
      <c r="K55" s="311">
        <v>0</v>
      </c>
      <c r="L55" s="311">
        <v>0</v>
      </c>
      <c r="M55" s="311">
        <v>0</v>
      </c>
      <c r="N55" s="311">
        <v>0</v>
      </c>
      <c r="O55" s="311">
        <v>0</v>
      </c>
      <c r="P55" s="311">
        <v>0</v>
      </c>
      <c r="Q55" s="311">
        <v>0</v>
      </c>
      <c r="R55" s="311">
        <v>0</v>
      </c>
      <c r="S55" s="311">
        <v>0</v>
      </c>
      <c r="T55" s="311">
        <v>0</v>
      </c>
      <c r="U55" s="311">
        <v>1.01010101010101E-5</v>
      </c>
      <c r="V55" s="311">
        <v>1.01010101010101E-5</v>
      </c>
      <c r="W55" s="311">
        <v>1.01010101010101E-5</v>
      </c>
      <c r="X55" s="311">
        <v>0</v>
      </c>
      <c r="Y55" s="311">
        <v>1.01010101010101E-5</v>
      </c>
      <c r="Z55" s="311">
        <v>0</v>
      </c>
      <c r="AA55" s="311">
        <v>0</v>
      </c>
      <c r="AB55" s="311">
        <v>0</v>
      </c>
      <c r="AC55" s="311">
        <v>0</v>
      </c>
      <c r="AD55" s="311">
        <v>0</v>
      </c>
      <c r="AE55" s="311">
        <v>0</v>
      </c>
      <c r="AF55" s="311">
        <v>0</v>
      </c>
      <c r="AG55" s="311">
        <v>0</v>
      </c>
      <c r="AH55" s="311">
        <v>0</v>
      </c>
      <c r="AI55" s="311">
        <v>0</v>
      </c>
      <c r="AJ55" s="311">
        <v>1.0000000000000001E-5</v>
      </c>
      <c r="AK55" s="311">
        <v>1.0000000000000001E-5</v>
      </c>
      <c r="AL55" s="311">
        <v>1.9870129870129866E-5</v>
      </c>
      <c r="AM55" s="311">
        <v>2.9612903225806452E-5</v>
      </c>
      <c r="AN55" s="311">
        <v>2.942307692307692E-5</v>
      </c>
      <c r="AO55" s="311">
        <v>3.898089171974522E-5</v>
      </c>
      <c r="AP55" s="311">
        <v>7.7468354430379723E-5</v>
      </c>
      <c r="AQ55" s="311">
        <v>1.0584905660377353E-4</v>
      </c>
      <c r="AR55" s="311">
        <v>1.3387499999999993E-4</v>
      </c>
      <c r="AS55" s="311">
        <v>1.6155279503105583E-4</v>
      </c>
      <c r="AT55" s="311">
        <v>1.8889083814120237E-4</v>
      </c>
      <c r="AU55" s="311">
        <v>3.7806112156437728E-4</v>
      </c>
      <c r="AV55" s="311">
        <v>2.273201508582279E-3</v>
      </c>
      <c r="AW55" s="311">
        <v>1.2553080530755333E-2</v>
      </c>
      <c r="AX55" s="311">
        <v>1.8528319188348571E-2</v>
      </c>
      <c r="AY55" s="311">
        <v>3.714200922988671E-2</v>
      </c>
      <c r="AZ55" s="311">
        <v>6.8602869637035338E-2</v>
      </c>
      <c r="BA55" s="311">
        <v>9.4225621769977355E-2</v>
      </c>
      <c r="BB55" s="311">
        <v>0.10327908640227662</v>
      </c>
      <c r="BC55" s="311">
        <v>0.11394930361198911</v>
      </c>
      <c r="BD55" s="311">
        <v>0.11515657801193997</v>
      </c>
      <c r="BE55" s="312">
        <v>0.11369346661661484</v>
      </c>
      <c r="BF55" s="285">
        <v>-1.5402934968003823E-2</v>
      </c>
      <c r="BG55" s="285">
        <v>0.89892488439136486</v>
      </c>
      <c r="BH55" s="285">
        <v>1.4959209328549779E-2</v>
      </c>
    </row>
    <row r="56" spans="1:60" x14ac:dyDescent="0.15">
      <c r="A56" s="162" t="s">
        <v>144</v>
      </c>
      <c r="B56" s="311">
        <v>0</v>
      </c>
      <c r="C56" s="311">
        <v>0</v>
      </c>
      <c r="D56" s="311">
        <v>0</v>
      </c>
      <c r="E56" s="311">
        <v>0</v>
      </c>
      <c r="F56" s="311">
        <v>0</v>
      </c>
      <c r="G56" s="311">
        <v>0</v>
      </c>
      <c r="H56" s="311">
        <v>0</v>
      </c>
      <c r="I56" s="311">
        <v>0</v>
      </c>
      <c r="J56" s="311">
        <v>0</v>
      </c>
      <c r="K56" s="311">
        <v>0</v>
      </c>
      <c r="L56" s="311">
        <v>0</v>
      </c>
      <c r="M56" s="311">
        <v>0</v>
      </c>
      <c r="N56" s="311">
        <v>0</v>
      </c>
      <c r="O56" s="311">
        <v>0</v>
      </c>
      <c r="P56" s="311">
        <v>0</v>
      </c>
      <c r="Q56" s="311">
        <v>0</v>
      </c>
      <c r="R56" s="311">
        <v>0</v>
      </c>
      <c r="S56" s="311">
        <v>0</v>
      </c>
      <c r="T56" s="311">
        <v>0</v>
      </c>
      <c r="U56" s="311">
        <v>0</v>
      </c>
      <c r="V56" s="311">
        <v>0</v>
      </c>
      <c r="W56" s="311">
        <v>0</v>
      </c>
      <c r="X56" s="311">
        <v>0</v>
      </c>
      <c r="Y56" s="311">
        <v>0</v>
      </c>
      <c r="Z56" s="311">
        <v>0</v>
      </c>
      <c r="AA56" s="311">
        <v>0</v>
      </c>
      <c r="AB56" s="311">
        <v>0</v>
      </c>
      <c r="AC56" s="311">
        <v>0</v>
      </c>
      <c r="AD56" s="311">
        <v>0</v>
      </c>
      <c r="AE56" s="311">
        <v>0</v>
      </c>
      <c r="AF56" s="311">
        <v>0</v>
      </c>
      <c r="AG56" s="311">
        <v>0</v>
      </c>
      <c r="AH56" s="311">
        <v>0</v>
      </c>
      <c r="AI56" s="311">
        <v>0</v>
      </c>
      <c r="AJ56" s="311">
        <v>0</v>
      </c>
      <c r="AK56" s="311">
        <v>0</v>
      </c>
      <c r="AL56" s="311">
        <v>1.3511688311688314E-6</v>
      </c>
      <c r="AM56" s="311">
        <v>2.6849032258064517E-6</v>
      </c>
      <c r="AN56" s="311">
        <v>3.6484615384615388E-6</v>
      </c>
      <c r="AO56" s="311">
        <v>4.5997452229299364E-6</v>
      </c>
      <c r="AP56" s="311">
        <v>5.5389873417721505E-6</v>
      </c>
      <c r="AQ56" s="311">
        <v>5.5041509433962253E-6</v>
      </c>
      <c r="AR56" s="311">
        <v>9.2947499999999977E-6</v>
      </c>
      <c r="AS56" s="311">
        <v>1.113763975155279E-5</v>
      </c>
      <c r="AT56" s="311">
        <v>2.944873176206508E-5</v>
      </c>
      <c r="AU56" s="311">
        <v>5.5598604294478503E-5</v>
      </c>
      <c r="AV56" s="311">
        <v>1.4150634146341457E-4</v>
      </c>
      <c r="AW56" s="311">
        <v>3.0183883188044801E-4</v>
      </c>
      <c r="AX56" s="311">
        <v>4.8704692771084292E-4</v>
      </c>
      <c r="AY56" s="311">
        <v>9.5276169161676559E-4</v>
      </c>
      <c r="AZ56" s="311">
        <v>1.298956339285713E-3</v>
      </c>
      <c r="BA56" s="311">
        <v>1.7086114831814183E-3</v>
      </c>
      <c r="BB56" s="311">
        <v>2.0204235000000001E-3</v>
      </c>
      <c r="BC56" s="311">
        <v>2.2179582480047646E-3</v>
      </c>
      <c r="BD56" s="311">
        <v>2.7383194412346533E-3</v>
      </c>
      <c r="BE56" s="312">
        <v>3.3395689765109587E-3</v>
      </c>
      <c r="BF56" s="285">
        <v>0.21623665265620895</v>
      </c>
      <c r="BG56" s="285">
        <v>0.57340943954746137</v>
      </c>
      <c r="BH56" s="285">
        <v>4.3940353719021489E-4</v>
      </c>
    </row>
    <row r="57" spans="1:60" s="161" customFormat="1" x14ac:dyDescent="0.15">
      <c r="A57" s="163" t="s">
        <v>143</v>
      </c>
      <c r="B57" s="313">
        <v>0</v>
      </c>
      <c r="C57" s="313">
        <v>0</v>
      </c>
      <c r="D57" s="313">
        <v>0</v>
      </c>
      <c r="E57" s="313">
        <v>0</v>
      </c>
      <c r="F57" s="313">
        <v>0</v>
      </c>
      <c r="G57" s="313">
        <v>0</v>
      </c>
      <c r="H57" s="313">
        <v>0</v>
      </c>
      <c r="I57" s="313">
        <v>0</v>
      </c>
      <c r="J57" s="313">
        <v>0</v>
      </c>
      <c r="K57" s="313">
        <v>0</v>
      </c>
      <c r="L57" s="313">
        <v>0</v>
      </c>
      <c r="M57" s="313">
        <v>0</v>
      </c>
      <c r="N57" s="313">
        <v>0</v>
      </c>
      <c r="O57" s="313">
        <v>0</v>
      </c>
      <c r="P57" s="313">
        <v>0</v>
      </c>
      <c r="Q57" s="313">
        <v>0</v>
      </c>
      <c r="R57" s="313">
        <v>0</v>
      </c>
      <c r="S57" s="313">
        <v>0</v>
      </c>
      <c r="T57" s="313">
        <v>0</v>
      </c>
      <c r="U57" s="313">
        <v>1.01010101010101E-5</v>
      </c>
      <c r="V57" s="313">
        <v>1.01010101010101E-5</v>
      </c>
      <c r="W57" s="313">
        <v>1.01010101010101E-5</v>
      </c>
      <c r="X57" s="313">
        <v>0</v>
      </c>
      <c r="Y57" s="313">
        <v>1.01010101010101E-5</v>
      </c>
      <c r="Z57" s="313">
        <v>9.0909090909090904E-5</v>
      </c>
      <c r="AA57" s="313">
        <v>1.25E-4</v>
      </c>
      <c r="AB57" s="313">
        <v>1.5500000000000003E-4</v>
      </c>
      <c r="AC57" s="313">
        <v>2.7087999999999998E-4</v>
      </c>
      <c r="AD57" s="313">
        <v>3.2383000000000005E-4</v>
      </c>
      <c r="AE57" s="313">
        <v>3.7688500000000003E-4</v>
      </c>
      <c r="AF57" s="313">
        <v>4.6840000000000011E-4</v>
      </c>
      <c r="AG57" s="313">
        <v>5.3811411111111122E-4</v>
      </c>
      <c r="AH57" s="313">
        <v>6.3926244444444461E-4</v>
      </c>
      <c r="AI57" s="313">
        <v>8.7088500000000006E-4</v>
      </c>
      <c r="AJ57" s="313">
        <v>9.1198055555555572E-4</v>
      </c>
      <c r="AK57" s="313">
        <v>1.3447325000000001E-3</v>
      </c>
      <c r="AL57" s="313">
        <v>1.6909728896103895E-3</v>
      </c>
      <c r="AM57" s="313">
        <v>2.7318397322580647E-3</v>
      </c>
      <c r="AN57" s="313">
        <v>4.5968432628205116E-3</v>
      </c>
      <c r="AO57" s="313">
        <v>7.319616213503184E-3</v>
      </c>
      <c r="AP57" s="313">
        <v>1.4393458016139237E-2</v>
      </c>
      <c r="AQ57" s="313">
        <v>2.4288392171383639E-2</v>
      </c>
      <c r="AR57" s="313">
        <v>3.6487677335937489E-2</v>
      </c>
      <c r="AS57" s="313">
        <v>7.12834710080745E-2</v>
      </c>
      <c r="AT57" s="313">
        <v>0.1340434422491317</v>
      </c>
      <c r="AU57" s="313">
        <v>0.21836231353162425</v>
      </c>
      <c r="AV57" s="313">
        <v>0.43580323443712332</v>
      </c>
      <c r="AW57" s="313">
        <v>0.66643033570157562</v>
      </c>
      <c r="AX57" s="313">
        <v>0.80126945004578398</v>
      </c>
      <c r="AY57" s="313">
        <v>0.90550066963810849</v>
      </c>
      <c r="AZ57" s="313">
        <v>0.99986900375032872</v>
      </c>
      <c r="BA57" s="313">
        <v>1.0305389277422581</v>
      </c>
      <c r="BB57" s="313">
        <v>1.1183638044087314</v>
      </c>
      <c r="BC57" s="313">
        <v>1.2396421872196381</v>
      </c>
      <c r="BD57" s="313">
        <v>1.3617045427473857</v>
      </c>
      <c r="BE57" s="313">
        <v>1.5885145113686352</v>
      </c>
      <c r="BF57" s="286">
        <v>0.16337594393965849</v>
      </c>
      <c r="BG57" s="286">
        <v>0.26090896174494582</v>
      </c>
      <c r="BH57" s="286">
        <v>0.20900867749184929</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v>
      </c>
      <c r="W59" s="311">
        <v>0</v>
      </c>
      <c r="X59" s="311">
        <v>0</v>
      </c>
      <c r="Y59" s="311">
        <v>0</v>
      </c>
      <c r="Z59" s="311">
        <v>0</v>
      </c>
      <c r="AA59" s="311">
        <v>0</v>
      </c>
      <c r="AB59" s="311">
        <v>0</v>
      </c>
      <c r="AC59" s="311">
        <v>0</v>
      </c>
      <c r="AD59" s="311">
        <v>0</v>
      </c>
      <c r="AE59" s="311">
        <v>0</v>
      </c>
      <c r="AF59" s="311">
        <v>0</v>
      </c>
      <c r="AG59" s="311">
        <v>0</v>
      </c>
      <c r="AH59" s="311">
        <v>0</v>
      </c>
      <c r="AI59" s="311">
        <v>0</v>
      </c>
      <c r="AJ59" s="311">
        <v>0</v>
      </c>
      <c r="AK59" s="311">
        <v>0</v>
      </c>
      <c r="AL59" s="311">
        <v>0</v>
      </c>
      <c r="AM59" s="311">
        <v>0</v>
      </c>
      <c r="AN59" s="311">
        <v>0</v>
      </c>
      <c r="AO59" s="311">
        <v>0</v>
      </c>
      <c r="AP59" s="311">
        <v>0</v>
      </c>
      <c r="AQ59" s="311">
        <v>0</v>
      </c>
      <c r="AR59" s="311">
        <v>0</v>
      </c>
      <c r="AS59" s="311">
        <v>0</v>
      </c>
      <c r="AT59" s="311">
        <v>0</v>
      </c>
      <c r="AU59" s="311">
        <v>0</v>
      </c>
      <c r="AV59" s="311">
        <v>0</v>
      </c>
      <c r="AW59" s="311">
        <v>0</v>
      </c>
      <c r="AX59" s="311">
        <v>7.3734939759036093E-6</v>
      </c>
      <c r="AY59" s="311">
        <v>2.6568862275449079E-5</v>
      </c>
      <c r="AZ59" s="311">
        <v>4.189285714285711E-5</v>
      </c>
      <c r="BA59" s="311">
        <v>3.1957988165680443E-4</v>
      </c>
      <c r="BB59" s="311">
        <v>3.3480000000000001E-4</v>
      </c>
      <c r="BC59" s="311">
        <v>3.5127368421052622E-4</v>
      </c>
      <c r="BD59" s="311">
        <v>3.9401556739041379E-4</v>
      </c>
      <c r="BE59" s="312">
        <v>4.1921306122448982E-4</v>
      </c>
      <c r="BF59" s="289">
        <v>6.1043534690042422E-2</v>
      </c>
      <c r="BG59" s="289">
        <v>0</v>
      </c>
      <c r="BH59" s="289">
        <v>5.5157927036089319E-5</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v>
      </c>
      <c r="W60" s="311">
        <v>0</v>
      </c>
      <c r="X60" s="311">
        <v>0</v>
      </c>
      <c r="Y60" s="311">
        <v>0</v>
      </c>
      <c r="Z60" s="311">
        <v>0</v>
      </c>
      <c r="AA60" s="311">
        <v>0</v>
      </c>
      <c r="AB60" s="311">
        <v>0</v>
      </c>
      <c r="AC60" s="311">
        <v>0</v>
      </c>
      <c r="AD60" s="311">
        <v>0</v>
      </c>
      <c r="AE60" s="311">
        <v>0</v>
      </c>
      <c r="AF60" s="311">
        <v>0</v>
      </c>
      <c r="AG60" s="311">
        <v>0</v>
      </c>
      <c r="AH60" s="311">
        <v>0</v>
      </c>
      <c r="AI60" s="311">
        <v>0</v>
      </c>
      <c r="AJ60" s="311">
        <v>0</v>
      </c>
      <c r="AK60" s="311">
        <v>0</v>
      </c>
      <c r="AL60" s="311">
        <v>0</v>
      </c>
      <c r="AM60" s="311">
        <v>0</v>
      </c>
      <c r="AN60" s="311">
        <v>0</v>
      </c>
      <c r="AO60" s="311">
        <v>0</v>
      </c>
      <c r="AP60" s="311">
        <v>0</v>
      </c>
      <c r="AQ60" s="311">
        <v>0</v>
      </c>
      <c r="AR60" s="311">
        <v>0</v>
      </c>
      <c r="AS60" s="311">
        <v>0</v>
      </c>
      <c r="AT60" s="311">
        <v>0</v>
      </c>
      <c r="AU60" s="311">
        <v>0</v>
      </c>
      <c r="AV60" s="311">
        <v>0</v>
      </c>
      <c r="AW60" s="311">
        <v>0</v>
      </c>
      <c r="AX60" s="311">
        <v>3.6867469879518047E-6</v>
      </c>
      <c r="AY60" s="311">
        <v>1.8323353293413158E-5</v>
      </c>
      <c r="AZ60" s="311">
        <v>8.1964285714285662E-5</v>
      </c>
      <c r="BA60" s="311">
        <v>2.353846153846152E-4</v>
      </c>
      <c r="BB60" s="311">
        <v>8.0099999999999995E-4</v>
      </c>
      <c r="BC60" s="311">
        <v>1.0557894736842105E-3</v>
      </c>
      <c r="BD60" s="311">
        <v>1.5956739041376484E-3</v>
      </c>
      <c r="BE60" s="312">
        <v>1.6141771829327758E-3</v>
      </c>
      <c r="BF60" s="289">
        <v>8.8319791322251096E-3</v>
      </c>
      <c r="BG60" s="289">
        <v>0</v>
      </c>
      <c r="BH60" s="289">
        <v>2.1238524157492298E-4</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v>
      </c>
      <c r="W61" s="311">
        <v>0</v>
      </c>
      <c r="X61" s="311">
        <v>0</v>
      </c>
      <c r="Y61" s="311">
        <v>0</v>
      </c>
      <c r="Z61" s="311">
        <v>0</v>
      </c>
      <c r="AA61" s="311">
        <v>0</v>
      </c>
      <c r="AB61" s="311">
        <v>0</v>
      </c>
      <c r="AC61" s="311">
        <v>0</v>
      </c>
      <c r="AD61" s="311">
        <v>0</v>
      </c>
      <c r="AE61" s="311">
        <v>0</v>
      </c>
      <c r="AF61" s="311">
        <v>0</v>
      </c>
      <c r="AG61" s="311">
        <v>0</v>
      </c>
      <c r="AH61" s="311">
        <v>0</v>
      </c>
      <c r="AI61" s="311">
        <v>0</v>
      </c>
      <c r="AJ61" s="311">
        <v>0</v>
      </c>
      <c r="AK61" s="311">
        <v>0</v>
      </c>
      <c r="AL61" s="311">
        <v>0</v>
      </c>
      <c r="AM61" s="311">
        <v>0</v>
      </c>
      <c r="AN61" s="311">
        <v>0</v>
      </c>
      <c r="AO61" s="311">
        <v>0</v>
      </c>
      <c r="AP61" s="311">
        <v>0</v>
      </c>
      <c r="AQ61" s="311">
        <v>0</v>
      </c>
      <c r="AR61" s="311">
        <v>0</v>
      </c>
      <c r="AS61" s="311">
        <v>0</v>
      </c>
      <c r="AT61" s="311">
        <v>0</v>
      </c>
      <c r="AU61" s="311">
        <v>0</v>
      </c>
      <c r="AV61" s="311">
        <v>0</v>
      </c>
      <c r="AW61" s="311">
        <v>1.947272727272726E-7</v>
      </c>
      <c r="AX61" s="311">
        <v>7.2573614457831268E-6</v>
      </c>
      <c r="AY61" s="311">
        <v>1.1351317365269451E-5</v>
      </c>
      <c r="AZ61" s="311">
        <v>4.2048589285714251E-4</v>
      </c>
      <c r="BA61" s="311">
        <v>8.0033575739644905E-4</v>
      </c>
      <c r="BB61" s="311">
        <v>8.3380949999999998E-4</v>
      </c>
      <c r="BC61" s="311">
        <v>1.2639374736842105E-3</v>
      </c>
      <c r="BD61" s="311">
        <v>3.487491513314215E-3</v>
      </c>
      <c r="BE61" s="312">
        <v>2.2843936441815142E-2</v>
      </c>
      <c r="BF61" s="285">
        <v>5.5323517571159098</v>
      </c>
      <c r="BG61" s="285">
        <v>0</v>
      </c>
      <c r="BH61" s="285">
        <v>3.0056892211188881E-3</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0</v>
      </c>
      <c r="W62" s="311">
        <v>0</v>
      </c>
      <c r="X62" s="311">
        <v>0</v>
      </c>
      <c r="Y62" s="311">
        <v>0</v>
      </c>
      <c r="Z62" s="311">
        <v>0</v>
      </c>
      <c r="AA62" s="311">
        <v>0</v>
      </c>
      <c r="AB62" s="311">
        <v>0</v>
      </c>
      <c r="AC62" s="311">
        <v>0</v>
      </c>
      <c r="AD62" s="311">
        <v>0</v>
      </c>
      <c r="AE62" s="311">
        <v>0</v>
      </c>
      <c r="AF62" s="311">
        <v>0</v>
      </c>
      <c r="AG62" s="311">
        <v>0</v>
      </c>
      <c r="AH62" s="311">
        <v>0</v>
      </c>
      <c r="AI62" s="311">
        <v>0</v>
      </c>
      <c r="AJ62" s="311">
        <v>0</v>
      </c>
      <c r="AK62" s="311">
        <v>0</v>
      </c>
      <c r="AL62" s="311">
        <v>0</v>
      </c>
      <c r="AM62" s="311">
        <v>0</v>
      </c>
      <c r="AN62" s="311">
        <v>0</v>
      </c>
      <c r="AO62" s="311">
        <v>0</v>
      </c>
      <c r="AP62" s="311">
        <v>0</v>
      </c>
      <c r="AQ62" s="311">
        <v>0</v>
      </c>
      <c r="AR62" s="311">
        <v>0</v>
      </c>
      <c r="AS62" s="311">
        <v>0</v>
      </c>
      <c r="AT62" s="311">
        <v>0</v>
      </c>
      <c r="AU62" s="311">
        <v>0</v>
      </c>
      <c r="AV62" s="311">
        <v>1.1195121951219504E-5</v>
      </c>
      <c r="AW62" s="311">
        <v>3.9052154420921523E-5</v>
      </c>
      <c r="AX62" s="311">
        <v>9.9542168674698724E-5</v>
      </c>
      <c r="AY62" s="311">
        <v>1.4658682634730526E-3</v>
      </c>
      <c r="AZ62" s="311">
        <v>3.0563571428571406E-3</v>
      </c>
      <c r="BA62" s="311">
        <v>4.2396390532544338E-3</v>
      </c>
      <c r="BB62" s="311">
        <v>4.8960000000000002E-3</v>
      </c>
      <c r="BC62" s="311">
        <v>5.5872736842105261E-3</v>
      </c>
      <c r="BD62" s="311">
        <v>8.781109381401064E-3</v>
      </c>
      <c r="BE62" s="312">
        <v>1.6538843428571429E-2</v>
      </c>
      <c r="BF62" s="285">
        <v>0.87831111256928907</v>
      </c>
      <c r="BG62" s="285">
        <v>0</v>
      </c>
      <c r="BH62" s="285">
        <v>2.1760970815886305E-3</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v>
      </c>
      <c r="W63" s="311">
        <v>0</v>
      </c>
      <c r="X63" s="311">
        <v>0</v>
      </c>
      <c r="Y63" s="311">
        <v>0</v>
      </c>
      <c r="Z63" s="311">
        <v>0</v>
      </c>
      <c r="AA63" s="311">
        <v>0</v>
      </c>
      <c r="AB63" s="311">
        <v>0</v>
      </c>
      <c r="AC63" s="311">
        <v>0</v>
      </c>
      <c r="AD63" s="311">
        <v>0</v>
      </c>
      <c r="AE63" s="311">
        <v>0</v>
      </c>
      <c r="AF63" s="311">
        <v>0</v>
      </c>
      <c r="AG63" s="311">
        <v>0</v>
      </c>
      <c r="AH63" s="311">
        <v>0</v>
      </c>
      <c r="AI63" s="311">
        <v>0</v>
      </c>
      <c r="AJ63" s="311">
        <v>0</v>
      </c>
      <c r="AK63" s="311">
        <v>0</v>
      </c>
      <c r="AL63" s="311">
        <v>0</v>
      </c>
      <c r="AM63" s="311">
        <v>0</v>
      </c>
      <c r="AN63" s="311">
        <v>0</v>
      </c>
      <c r="AO63" s="311">
        <v>0</v>
      </c>
      <c r="AP63" s="311">
        <v>0</v>
      </c>
      <c r="AQ63" s="311">
        <v>0</v>
      </c>
      <c r="AR63" s="311">
        <v>0</v>
      </c>
      <c r="AS63" s="311">
        <v>0</v>
      </c>
      <c r="AT63" s="311">
        <v>0</v>
      </c>
      <c r="AU63" s="311">
        <v>1.4971472392638027E-6</v>
      </c>
      <c r="AV63" s="311">
        <v>4.2611432926829242E-6</v>
      </c>
      <c r="AW63" s="311">
        <v>9.1005466998754615E-6</v>
      </c>
      <c r="AX63" s="311">
        <v>1.7039683734939747E-5</v>
      </c>
      <c r="AY63" s="311">
        <v>2.8561526946107757E-5</v>
      </c>
      <c r="AZ63" s="311">
        <v>4.7539285714285666E-5</v>
      </c>
      <c r="BA63" s="311">
        <v>6.3183282807813824E-5</v>
      </c>
      <c r="BB63" s="311">
        <v>6.2639999999999983E-5</v>
      </c>
      <c r="BC63" s="311">
        <v>6.2273684210526308E-5</v>
      </c>
      <c r="BD63" s="311">
        <v>6.2044080294961073E-5</v>
      </c>
      <c r="BE63" s="312">
        <v>6.181616326530612E-5</v>
      </c>
      <c r="BF63" s="285">
        <v>-6.3956730233075687E-3</v>
      </c>
      <c r="BG63" s="285">
        <v>0</v>
      </c>
      <c r="BH63" s="285">
        <v>8.1334570375250351E-6</v>
      </c>
    </row>
    <row r="64" spans="1:60" x14ac:dyDescent="0.15">
      <c r="A64" s="162" t="s">
        <v>137</v>
      </c>
      <c r="B64" s="311">
        <v>0</v>
      </c>
      <c r="C64" s="311">
        <v>0</v>
      </c>
      <c r="D64" s="311">
        <v>0</v>
      </c>
      <c r="E64" s="311">
        <v>0</v>
      </c>
      <c r="F64" s="311">
        <v>0</v>
      </c>
      <c r="G64" s="311">
        <v>0</v>
      </c>
      <c r="H64" s="311">
        <v>0</v>
      </c>
      <c r="I64" s="311">
        <v>0</v>
      </c>
      <c r="J64" s="311">
        <v>0</v>
      </c>
      <c r="K64" s="311">
        <v>0</v>
      </c>
      <c r="L64" s="311">
        <v>0</v>
      </c>
      <c r="M64" s="311">
        <v>0</v>
      </c>
      <c r="N64" s="311">
        <v>0</v>
      </c>
      <c r="O64" s="311">
        <v>0</v>
      </c>
      <c r="P64" s="311">
        <v>0</v>
      </c>
      <c r="Q64" s="311">
        <v>0</v>
      </c>
      <c r="R64" s="311">
        <v>0</v>
      </c>
      <c r="S64" s="311">
        <v>0</v>
      </c>
      <c r="T64" s="311">
        <v>0</v>
      </c>
      <c r="U64" s="311">
        <v>0</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0</v>
      </c>
      <c r="W65" s="311">
        <v>0</v>
      </c>
      <c r="X65" s="311">
        <v>0</v>
      </c>
      <c r="Y65" s="311">
        <v>0</v>
      </c>
      <c r="Z65" s="311">
        <v>0</v>
      </c>
      <c r="AA65" s="311">
        <v>0</v>
      </c>
      <c r="AB65" s="311">
        <v>0</v>
      </c>
      <c r="AC65" s="311">
        <v>0</v>
      </c>
      <c r="AD65" s="311">
        <v>0</v>
      </c>
      <c r="AE65" s="311">
        <v>0</v>
      </c>
      <c r="AF65" s="311">
        <v>0</v>
      </c>
      <c r="AG65" s="311">
        <v>0</v>
      </c>
      <c r="AH65" s="311">
        <v>0</v>
      </c>
      <c r="AI65" s="311">
        <v>0</v>
      </c>
      <c r="AJ65" s="311">
        <v>0</v>
      </c>
      <c r="AK65" s="311">
        <v>0</v>
      </c>
      <c r="AL65" s="311">
        <v>0</v>
      </c>
      <c r="AM65" s="311">
        <v>0</v>
      </c>
      <c r="AN65" s="311">
        <v>0</v>
      </c>
      <c r="AO65" s="311">
        <v>0</v>
      </c>
      <c r="AP65" s="311">
        <v>0</v>
      </c>
      <c r="AQ65" s="311">
        <v>0</v>
      </c>
      <c r="AR65" s="311">
        <v>0</v>
      </c>
      <c r="AS65" s="311">
        <v>0</v>
      </c>
      <c r="AT65" s="311">
        <v>0</v>
      </c>
      <c r="AU65" s="311">
        <v>0</v>
      </c>
      <c r="AV65" s="311">
        <v>0</v>
      </c>
      <c r="AW65" s="311">
        <v>0</v>
      </c>
      <c r="AX65" s="311">
        <v>0</v>
      </c>
      <c r="AY65" s="311">
        <v>0</v>
      </c>
      <c r="AZ65" s="311">
        <v>0</v>
      </c>
      <c r="BA65" s="311">
        <v>2.7159763313609437E-6</v>
      </c>
      <c r="BB65" s="311">
        <v>6.2999999999999998E-6</v>
      </c>
      <c r="BC65" s="311">
        <v>6.1083684210526301E-5</v>
      </c>
      <c r="BD65" s="311">
        <v>1.3817287996722652E-4</v>
      </c>
      <c r="BE65" s="312">
        <v>1.3766530612244898E-4</v>
      </c>
      <c r="BF65" s="284">
        <v>-6.3956730233074577E-3</v>
      </c>
      <c r="BG65" s="284">
        <v>0</v>
      </c>
      <c r="BH65" s="284">
        <v>1.8113302310580179E-5</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v>
      </c>
      <c r="W66" s="311">
        <v>0</v>
      </c>
      <c r="X66" s="311">
        <v>0</v>
      </c>
      <c r="Y66" s="311">
        <v>0</v>
      </c>
      <c r="Z66" s="311">
        <v>0</v>
      </c>
      <c r="AA66" s="311">
        <v>0</v>
      </c>
      <c r="AB66" s="311">
        <v>0</v>
      </c>
      <c r="AC66" s="311">
        <v>0</v>
      </c>
      <c r="AD66" s="311">
        <v>0</v>
      </c>
      <c r="AE66" s="311">
        <v>0</v>
      </c>
      <c r="AF66" s="311">
        <v>0</v>
      </c>
      <c r="AG66" s="311">
        <v>0</v>
      </c>
      <c r="AH66" s="311">
        <v>0</v>
      </c>
      <c r="AI66" s="311">
        <v>0</v>
      </c>
      <c r="AJ66" s="311">
        <v>0</v>
      </c>
      <c r="AK66" s="311">
        <v>0</v>
      </c>
      <c r="AL66" s="311">
        <v>0</v>
      </c>
      <c r="AM66" s="311">
        <v>0</v>
      </c>
      <c r="AN66" s="311">
        <v>0</v>
      </c>
      <c r="AO66" s="311">
        <v>0</v>
      </c>
      <c r="AP66" s="311">
        <v>0</v>
      </c>
      <c r="AQ66" s="311">
        <v>0</v>
      </c>
      <c r="AR66" s="311">
        <v>0</v>
      </c>
      <c r="AS66" s="311">
        <v>0</v>
      </c>
      <c r="AT66" s="311">
        <v>6.9652777777777727E-8</v>
      </c>
      <c r="AU66" s="311">
        <v>7.5678680981595045E-7</v>
      </c>
      <c r="AV66" s="311">
        <v>1.548658536585365E-6</v>
      </c>
      <c r="AW66" s="311">
        <v>1.0420881444582808E-5</v>
      </c>
      <c r="AX66" s="311">
        <v>3.8782274096385511E-5</v>
      </c>
      <c r="AY66" s="311">
        <v>7.4399685628742451E-5</v>
      </c>
      <c r="AZ66" s="311">
        <v>9.5158258928571346E-5</v>
      </c>
      <c r="BA66" s="311">
        <v>9.7482777417524425E-5</v>
      </c>
      <c r="BB66" s="311">
        <v>9.1293749999999993E-5</v>
      </c>
      <c r="BC66" s="311">
        <v>1.4175986842105263E-4</v>
      </c>
      <c r="BD66" s="311">
        <v>6.3687668988119631E-4</v>
      </c>
      <c r="BE66" s="312">
        <v>6.1062518308592462E-4</v>
      </c>
      <c r="BF66" s="289">
        <v>-4.3838755690139286E-2</v>
      </c>
      <c r="BG66" s="289">
        <v>1.4894974816156115</v>
      </c>
      <c r="BH66" s="289">
        <v>8.0342962589650645E-5</v>
      </c>
    </row>
    <row r="67" spans="1:60" s="161" customFormat="1" x14ac:dyDescent="0.15">
      <c r="A67" s="163" t="s">
        <v>134</v>
      </c>
      <c r="B67" s="313">
        <v>0</v>
      </c>
      <c r="C67" s="313">
        <v>0</v>
      </c>
      <c r="D67" s="313">
        <v>0</v>
      </c>
      <c r="E67" s="313">
        <v>0</v>
      </c>
      <c r="F67" s="313">
        <v>0</v>
      </c>
      <c r="G67" s="313">
        <v>0</v>
      </c>
      <c r="H67" s="313">
        <v>0</v>
      </c>
      <c r="I67" s="313">
        <v>0</v>
      </c>
      <c r="J67" s="313">
        <v>0</v>
      </c>
      <c r="K67" s="313">
        <v>0</v>
      </c>
      <c r="L67" s="313">
        <v>0</v>
      </c>
      <c r="M67" s="313">
        <v>0</v>
      </c>
      <c r="N67" s="313">
        <v>0</v>
      </c>
      <c r="O67" s="313">
        <v>0</v>
      </c>
      <c r="P67" s="313">
        <v>0</v>
      </c>
      <c r="Q67" s="313">
        <v>0</v>
      </c>
      <c r="R67" s="313">
        <v>0</v>
      </c>
      <c r="S67" s="313">
        <v>0</v>
      </c>
      <c r="T67" s="313">
        <v>0</v>
      </c>
      <c r="U67" s="313">
        <v>0</v>
      </c>
      <c r="V67" s="313">
        <v>0</v>
      </c>
      <c r="W67" s="313">
        <v>0</v>
      </c>
      <c r="X67" s="313">
        <v>0</v>
      </c>
      <c r="Y67" s="313">
        <v>0</v>
      </c>
      <c r="Z67" s="313">
        <v>0</v>
      </c>
      <c r="AA67" s="313">
        <v>0</v>
      </c>
      <c r="AB67" s="313">
        <v>0</v>
      </c>
      <c r="AC67" s="313">
        <v>0</v>
      </c>
      <c r="AD67" s="313">
        <v>0</v>
      </c>
      <c r="AE67" s="313">
        <v>0</v>
      </c>
      <c r="AF67" s="313">
        <v>0</v>
      </c>
      <c r="AG67" s="313">
        <v>0</v>
      </c>
      <c r="AH67" s="313">
        <v>0</v>
      </c>
      <c r="AI67" s="313">
        <v>0</v>
      </c>
      <c r="AJ67" s="313">
        <v>0</v>
      </c>
      <c r="AK67" s="313">
        <v>0</v>
      </c>
      <c r="AL67" s="313">
        <v>0</v>
      </c>
      <c r="AM67" s="313">
        <v>0</v>
      </c>
      <c r="AN67" s="313">
        <v>0</v>
      </c>
      <c r="AO67" s="313">
        <v>0</v>
      </c>
      <c r="AP67" s="313">
        <v>0</v>
      </c>
      <c r="AQ67" s="313">
        <v>0</v>
      </c>
      <c r="AR67" s="313">
        <v>0</v>
      </c>
      <c r="AS67" s="313">
        <v>0</v>
      </c>
      <c r="AT67" s="313">
        <v>6.9652777777777727E-8</v>
      </c>
      <c r="AU67" s="313">
        <v>2.2539340490797531E-6</v>
      </c>
      <c r="AV67" s="313">
        <v>1.7004923780487793E-5</v>
      </c>
      <c r="AW67" s="313">
        <v>5.8768309838107066E-5</v>
      </c>
      <c r="AX67" s="313">
        <v>1.7368172891566252E-4</v>
      </c>
      <c r="AY67" s="313">
        <v>1.6250730089820344E-3</v>
      </c>
      <c r="AZ67" s="313">
        <v>3.7433977232142826E-3</v>
      </c>
      <c r="BA67" s="313">
        <v>5.758321344249002E-3</v>
      </c>
      <c r="BB67" s="313">
        <v>7.0258432500000002E-3</v>
      </c>
      <c r="BC67" s="313">
        <v>8.5233915526315776E-3</v>
      </c>
      <c r="BD67" s="313">
        <v>1.5095384016386725E-2</v>
      </c>
      <c r="BE67" s="313">
        <v>4.2226276767017519E-2</v>
      </c>
      <c r="BF67" s="286">
        <v>1.789654399014343</v>
      </c>
      <c r="BG67" s="286">
        <v>2.416571961474165</v>
      </c>
      <c r="BH67" s="286">
        <v>5.5559191932562872E-3</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0</v>
      </c>
      <c r="C69" s="311">
        <v>0</v>
      </c>
      <c r="D69" s="311">
        <v>0</v>
      </c>
      <c r="E69" s="311">
        <v>0</v>
      </c>
      <c r="F69" s="311">
        <v>0</v>
      </c>
      <c r="G69" s="311">
        <v>0</v>
      </c>
      <c r="H69" s="311">
        <v>0</v>
      </c>
      <c r="I69" s="311">
        <v>0</v>
      </c>
      <c r="J69" s="311">
        <v>0</v>
      </c>
      <c r="K69" s="311">
        <v>0</v>
      </c>
      <c r="L69" s="311">
        <v>0</v>
      </c>
      <c r="M69" s="311">
        <v>0</v>
      </c>
      <c r="N69" s="311">
        <v>0</v>
      </c>
      <c r="O69" s="311">
        <v>0</v>
      </c>
      <c r="P69" s="311">
        <v>0</v>
      </c>
      <c r="Q69" s="311">
        <v>0</v>
      </c>
      <c r="R69" s="311">
        <v>0</v>
      </c>
      <c r="S69" s="311">
        <v>0</v>
      </c>
      <c r="T69" s="311">
        <v>0</v>
      </c>
      <c r="U69" s="311">
        <v>0</v>
      </c>
      <c r="V69" s="311">
        <v>0</v>
      </c>
      <c r="W69" s="311">
        <v>0</v>
      </c>
      <c r="X69" s="311">
        <v>0</v>
      </c>
      <c r="Y69" s="311">
        <v>0</v>
      </c>
      <c r="Z69" s="311">
        <v>0</v>
      </c>
      <c r="AA69" s="311">
        <v>0</v>
      </c>
      <c r="AB69" s="311">
        <v>0</v>
      </c>
      <c r="AC69" s="311">
        <v>0</v>
      </c>
      <c r="AD69" s="311">
        <v>0</v>
      </c>
      <c r="AE69" s="311">
        <v>0</v>
      </c>
      <c r="AF69" s="311">
        <v>0</v>
      </c>
      <c r="AG69" s="311">
        <v>0</v>
      </c>
      <c r="AH69" s="311">
        <v>0</v>
      </c>
      <c r="AI69" s="311">
        <v>0</v>
      </c>
      <c r="AJ69" s="311">
        <v>0</v>
      </c>
      <c r="AK69" s="311">
        <v>0</v>
      </c>
      <c r="AL69" s="311">
        <v>0</v>
      </c>
      <c r="AM69" s="311">
        <v>0</v>
      </c>
      <c r="AN69" s="311">
        <v>0</v>
      </c>
      <c r="AO69" s="311">
        <v>0</v>
      </c>
      <c r="AP69" s="311">
        <v>0</v>
      </c>
      <c r="AQ69" s="311">
        <v>9.6226415094339592E-7</v>
      </c>
      <c r="AR69" s="311">
        <v>9.5624999999999974E-7</v>
      </c>
      <c r="AS69" s="311">
        <v>1.9006211180124218E-6</v>
      </c>
      <c r="AT69" s="311">
        <v>2.8333333333333313E-6</v>
      </c>
      <c r="AU69" s="311">
        <v>6.5705521472392601E-6</v>
      </c>
      <c r="AV69" s="311">
        <v>6.5304878048780443E-6</v>
      </c>
      <c r="AW69" s="311">
        <v>6.4909090909090863E-6</v>
      </c>
      <c r="AX69" s="311">
        <v>6.451807228915658E-6</v>
      </c>
      <c r="AY69" s="311">
        <v>6.4131736526946055E-6</v>
      </c>
      <c r="AZ69" s="311">
        <v>1.3660714285714274E-5</v>
      </c>
      <c r="BA69" s="311">
        <v>4.5266272189349066E-5</v>
      </c>
      <c r="BB69" s="311">
        <v>7.7224499999999996E-4</v>
      </c>
      <c r="BC69" s="311">
        <v>1.9846694736842104E-3</v>
      </c>
      <c r="BD69" s="311">
        <v>2.5345606253685611E-3</v>
      </c>
      <c r="BE69" s="312">
        <v>2.8478904787969965E-3</v>
      </c>
      <c r="BF69" s="285">
        <v>0.12055293877897943</v>
      </c>
      <c r="BG69" s="285">
        <v>0.9731518148617111</v>
      </c>
      <c r="BH69" s="285">
        <v>3.7471097579218652E-4</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4.2674096385542131E-4</v>
      </c>
      <c r="AY70" s="311">
        <v>5.2496407185628703E-4</v>
      </c>
      <c r="AZ70" s="311">
        <v>5.2188482142857091E-4</v>
      </c>
      <c r="BA70" s="311">
        <v>5.1879674556212958E-4</v>
      </c>
      <c r="BB70" s="311">
        <v>5.1574499999999996E-4</v>
      </c>
      <c r="BC70" s="311">
        <v>3.369086842105263E-3</v>
      </c>
      <c r="BD70" s="311">
        <v>3.3566649733715692E-3</v>
      </c>
      <c r="BE70" s="312">
        <v>3.3443343673469389E-3</v>
      </c>
      <c r="BF70" s="285">
        <v>-6.3956730233076797E-3</v>
      </c>
      <c r="BG70" s="285">
        <v>0</v>
      </c>
      <c r="BH70" s="285">
        <v>4.4003054313144601E-4</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0</v>
      </c>
      <c r="S71" s="311">
        <v>0</v>
      </c>
      <c r="T71" s="311">
        <v>0</v>
      </c>
      <c r="U71" s="311">
        <v>0</v>
      </c>
      <c r="V71" s="311">
        <v>0</v>
      </c>
      <c r="W71" s="311">
        <v>0</v>
      </c>
      <c r="X71" s="311">
        <v>0</v>
      </c>
      <c r="Y71" s="311">
        <v>0</v>
      </c>
      <c r="Z71" s="311">
        <v>0</v>
      </c>
      <c r="AA71" s="311">
        <v>0</v>
      </c>
      <c r="AB71" s="311">
        <v>0</v>
      </c>
      <c r="AC71" s="311">
        <v>0</v>
      </c>
      <c r="AD71" s="311">
        <v>0</v>
      </c>
      <c r="AE71" s="311">
        <v>0</v>
      </c>
      <c r="AF71" s="311">
        <v>0</v>
      </c>
      <c r="AG71" s="311">
        <v>0</v>
      </c>
      <c r="AH71" s="311">
        <v>0</v>
      </c>
      <c r="AI71" s="311">
        <v>0</v>
      </c>
      <c r="AJ71" s="311">
        <v>0</v>
      </c>
      <c r="AK71" s="311">
        <v>0</v>
      </c>
      <c r="AL71" s="311">
        <v>0</v>
      </c>
      <c r="AM71" s="311">
        <v>0</v>
      </c>
      <c r="AN71" s="311">
        <v>0</v>
      </c>
      <c r="AO71" s="311">
        <v>0</v>
      </c>
      <c r="AP71" s="311">
        <v>0</v>
      </c>
      <c r="AQ71" s="311">
        <v>0</v>
      </c>
      <c r="AR71" s="311">
        <v>0</v>
      </c>
      <c r="AS71" s="311">
        <v>0</v>
      </c>
      <c r="AT71" s="311">
        <v>2.2666666666666655E-4</v>
      </c>
      <c r="AU71" s="311">
        <v>6.5705521472392606E-4</v>
      </c>
      <c r="AV71" s="311">
        <v>1.7912195121951209E-3</v>
      </c>
      <c r="AW71" s="311">
        <v>3.4216363636363615E-3</v>
      </c>
      <c r="AX71" s="311">
        <v>4.5540542168674668E-3</v>
      </c>
      <c r="AY71" s="311">
        <v>7.6994730538922094E-3</v>
      </c>
      <c r="AZ71" s="311">
        <v>1.1076107142857134E-2</v>
      </c>
      <c r="BA71" s="311">
        <v>1.4806597633136083E-2</v>
      </c>
      <c r="BB71" s="311">
        <v>1.4787000000000002E-2</v>
      </c>
      <c r="BC71" s="311">
        <v>1.6355789473684212E-2</v>
      </c>
      <c r="BD71" s="311">
        <v>2.7763834494059812E-2</v>
      </c>
      <c r="BE71" s="312">
        <v>4.8752336593834968E-2</v>
      </c>
      <c r="BF71" s="285">
        <v>0.75116781865234072</v>
      </c>
      <c r="BG71" s="285">
        <v>0.61736923879585648</v>
      </c>
      <c r="BH71" s="285">
        <v>6.4145850246817753E-3</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1.6774698795180711E-6</v>
      </c>
      <c r="AY72" s="311">
        <v>3.0031976047904166E-5</v>
      </c>
      <c r="AZ72" s="311">
        <v>4.6355357142857096E-5</v>
      </c>
      <c r="BA72" s="311">
        <v>4.4192556213017706E-4</v>
      </c>
      <c r="BB72" s="311">
        <v>4.6128599999999993E-4</v>
      </c>
      <c r="BC72" s="311">
        <v>6.3252526315789467E-4</v>
      </c>
      <c r="BD72" s="311">
        <v>1.3658256838265386E-3</v>
      </c>
      <c r="BE72" s="312">
        <v>1.3608083649879921E-3</v>
      </c>
      <c r="BF72" s="285">
        <v>-6.3956730233075687E-3</v>
      </c>
      <c r="BG72" s="285">
        <v>0</v>
      </c>
      <c r="BH72" s="285">
        <v>1.7904825838886056E-4</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1.1060240963855412E-5</v>
      </c>
      <c r="AY73" s="311">
        <v>1.0994011976047893E-5</v>
      </c>
      <c r="AZ73" s="311">
        <v>3.3696428571428546E-5</v>
      </c>
      <c r="BA73" s="311">
        <v>3.7987455621301742E-5</v>
      </c>
      <c r="BB73" s="311">
        <v>1.4003999999999999E-4</v>
      </c>
      <c r="BC73" s="311">
        <v>1.4058105263157895E-4</v>
      </c>
      <c r="BD73" s="311">
        <v>1.4758026708769343E-4</v>
      </c>
      <c r="BE73" s="312">
        <v>1.8301669193580635E-3</v>
      </c>
      <c r="BF73" s="285">
        <v>11.367279849207174</v>
      </c>
      <c r="BG73" s="285">
        <v>0</v>
      </c>
      <c r="BH73" s="285">
        <v>2.4080407491826303E-4</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1.0206219512195117E-5</v>
      </c>
      <c r="AW74" s="311">
        <v>1.014436363636363E-5</v>
      </c>
      <c r="AX74" s="311">
        <v>3.4572469879518046E-5</v>
      </c>
      <c r="AY74" s="311">
        <v>5.9605868263473004E-5</v>
      </c>
      <c r="AZ74" s="311">
        <v>5.9251071428571383E-5</v>
      </c>
      <c r="BA74" s="311">
        <v>7.5721420118343138E-5</v>
      </c>
      <c r="BB74" s="311">
        <v>7.5276000000000016E-5</v>
      </c>
      <c r="BC74" s="311">
        <v>7.4835789473684218E-5</v>
      </c>
      <c r="BD74" s="311">
        <v>7.4559868906186005E-5</v>
      </c>
      <c r="BE74" s="312">
        <v>7.4285975510204094E-5</v>
      </c>
      <c r="BF74" s="285">
        <v>-6.3956730233076797E-3</v>
      </c>
      <c r="BG74" s="285">
        <v>0</v>
      </c>
      <c r="BH74" s="285">
        <v>9.7741716468188795E-6</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5.7873913043478227E-6</v>
      </c>
      <c r="AT75" s="311">
        <v>5.7516666666666627E-6</v>
      </c>
      <c r="AU75" s="311">
        <v>3.8381411042944762E-5</v>
      </c>
      <c r="AV75" s="311">
        <v>5.0303414634146309E-5</v>
      </c>
      <c r="AW75" s="311">
        <v>2.3772490909090889E-4</v>
      </c>
      <c r="AX75" s="311">
        <v>3.9148644578313217E-4</v>
      </c>
      <c r="AY75" s="311">
        <v>4.2034688622754452E-4</v>
      </c>
      <c r="AZ75" s="311">
        <v>4.17844821428571E-4</v>
      </c>
      <c r="BA75" s="311">
        <v>4.1537236686390488E-4</v>
      </c>
      <c r="BB75" s="311">
        <v>5.8532399999999991E-4</v>
      </c>
      <c r="BC75" s="311">
        <v>1.9143431578947366E-3</v>
      </c>
      <c r="BD75" s="311">
        <v>9.2527323508576811E-3</v>
      </c>
      <c r="BE75" s="312">
        <v>9.218742721813715E-3</v>
      </c>
      <c r="BF75" s="285">
        <v>-6.3956730233075687E-3</v>
      </c>
      <c r="BG75" s="285">
        <v>1.0924140574483792</v>
      </c>
      <c r="BH75" s="285">
        <v>1.2129553810394859E-3</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6.0009999999999969E-5</v>
      </c>
      <c r="AU76" s="311">
        <v>1.7293693251533733E-4</v>
      </c>
      <c r="AV76" s="311">
        <v>1.9307853658536572E-4</v>
      </c>
      <c r="AW76" s="311">
        <v>2.2478945454545434E-4</v>
      </c>
      <c r="AX76" s="311">
        <v>7.8733246987951731E-4</v>
      </c>
      <c r="AY76" s="311">
        <v>2.8257450898203575E-3</v>
      </c>
      <c r="AZ76" s="311">
        <v>2.8160651785714254E-3</v>
      </c>
      <c r="BA76" s="311">
        <v>3.0692524260355E-3</v>
      </c>
      <c r="BB76" s="311">
        <v>7.0674389999999991E-3</v>
      </c>
      <c r="BC76" s="311">
        <v>1.1757595303168453E-2</v>
      </c>
      <c r="BD76" s="311">
        <v>3.7162965893796175E-2</v>
      </c>
      <c r="BE76" s="312">
        <v>4.9320779693181702E-2</v>
      </c>
      <c r="BF76" s="285">
        <v>0.32352255213092951</v>
      </c>
      <c r="BG76" s="285">
        <v>0.90190435988938722</v>
      </c>
      <c r="BH76" s="285">
        <v>6.4893778827724855E-3</v>
      </c>
    </row>
    <row r="77" spans="1:60" x14ac:dyDescent="0.15">
      <c r="A77" s="168" t="s">
        <v>125</v>
      </c>
      <c r="B77" s="311">
        <v>0</v>
      </c>
      <c r="C77" s="311">
        <v>0</v>
      </c>
      <c r="D77" s="311">
        <v>0</v>
      </c>
      <c r="E77" s="311">
        <v>0</v>
      </c>
      <c r="F77" s="311">
        <v>0</v>
      </c>
      <c r="G77" s="311">
        <v>0</v>
      </c>
      <c r="H77" s="311">
        <v>0</v>
      </c>
      <c r="I77" s="311">
        <v>0</v>
      </c>
      <c r="J77" s="311">
        <v>0</v>
      </c>
      <c r="K77" s="311">
        <v>0</v>
      </c>
      <c r="L77" s="311">
        <v>0</v>
      </c>
      <c r="M77" s="311">
        <v>0</v>
      </c>
      <c r="N77" s="311">
        <v>0</v>
      </c>
      <c r="O77" s="311">
        <v>0</v>
      </c>
      <c r="P77" s="311">
        <v>0</v>
      </c>
      <c r="Q77" s="311">
        <v>0</v>
      </c>
      <c r="R77" s="311">
        <v>0</v>
      </c>
      <c r="S77" s="311">
        <v>0</v>
      </c>
      <c r="T77" s="311">
        <v>0</v>
      </c>
      <c r="U77" s="311">
        <v>0</v>
      </c>
      <c r="V77" s="311">
        <v>0</v>
      </c>
      <c r="W77" s="311">
        <v>0</v>
      </c>
      <c r="X77" s="311">
        <v>0</v>
      </c>
      <c r="Y77" s="311">
        <v>0</v>
      </c>
      <c r="Z77" s="311">
        <v>0</v>
      </c>
      <c r="AA77" s="311">
        <v>0</v>
      </c>
      <c r="AB77" s="311">
        <v>0</v>
      </c>
      <c r="AC77" s="311">
        <v>0</v>
      </c>
      <c r="AD77" s="311">
        <v>0</v>
      </c>
      <c r="AE77" s="311">
        <v>0</v>
      </c>
      <c r="AF77" s="311">
        <v>0</v>
      </c>
      <c r="AG77" s="311">
        <v>0</v>
      </c>
      <c r="AH77" s="311">
        <v>0</v>
      </c>
      <c r="AI77" s="311">
        <v>0</v>
      </c>
      <c r="AJ77" s="311">
        <v>0</v>
      </c>
      <c r="AK77" s="311">
        <v>0</v>
      </c>
      <c r="AL77" s="311">
        <v>0</v>
      </c>
      <c r="AM77" s="311">
        <v>0</v>
      </c>
      <c r="AN77" s="311">
        <v>0</v>
      </c>
      <c r="AO77" s="311">
        <v>0</v>
      </c>
      <c r="AP77" s="311">
        <v>0</v>
      </c>
      <c r="AQ77" s="311">
        <v>0</v>
      </c>
      <c r="AR77" s="311">
        <v>0</v>
      </c>
      <c r="AS77" s="311">
        <v>2.5658385093167692E-5</v>
      </c>
      <c r="AT77" s="311">
        <v>2.8333333333333315E-5</v>
      </c>
      <c r="AU77" s="311">
        <v>4.2600644171779116E-5</v>
      </c>
      <c r="AV77" s="311">
        <v>6.328042682926825E-5</v>
      </c>
      <c r="AW77" s="311">
        <v>9.4893407222914001E-5</v>
      </c>
      <c r="AX77" s="311">
        <v>1.5889879518072279E-4</v>
      </c>
      <c r="AY77" s="311">
        <v>3.9626541916167637E-4</v>
      </c>
      <c r="AZ77" s="311">
        <v>1.7617767857142843E-3</v>
      </c>
      <c r="BA77" s="311">
        <v>5.909059171597628E-3</v>
      </c>
      <c r="BB77" s="311">
        <v>1.0772765999999998E-2</v>
      </c>
      <c r="BC77" s="311">
        <v>1.7814872631578948E-2</v>
      </c>
      <c r="BD77" s="311">
        <v>2.4239677528686016E-2</v>
      </c>
      <c r="BE77" s="312">
        <v>2.8609535454373895E-2</v>
      </c>
      <c r="BF77" s="289">
        <v>0.1770522644516288</v>
      </c>
      <c r="BG77" s="289">
        <v>0.96436829821287851</v>
      </c>
      <c r="BH77" s="289">
        <v>3.7642974780399776E-3</v>
      </c>
    </row>
    <row r="78" spans="1:60" s="161" customFormat="1" x14ac:dyDescent="0.15">
      <c r="A78" s="163" t="s">
        <v>124</v>
      </c>
      <c r="B78" s="313">
        <v>0</v>
      </c>
      <c r="C78" s="313">
        <v>0</v>
      </c>
      <c r="D78" s="313">
        <v>0</v>
      </c>
      <c r="E78" s="313">
        <v>0</v>
      </c>
      <c r="F78" s="313">
        <v>0</v>
      </c>
      <c r="G78" s="313">
        <v>0</v>
      </c>
      <c r="H78" s="313">
        <v>0</v>
      </c>
      <c r="I78" s="313">
        <v>0</v>
      </c>
      <c r="J78" s="313">
        <v>0</v>
      </c>
      <c r="K78" s="313">
        <v>0</v>
      </c>
      <c r="L78" s="313">
        <v>0</v>
      </c>
      <c r="M78" s="313">
        <v>0</v>
      </c>
      <c r="N78" s="313">
        <v>0</v>
      </c>
      <c r="O78" s="313">
        <v>0</v>
      </c>
      <c r="P78" s="313">
        <v>0</v>
      </c>
      <c r="Q78" s="313">
        <v>0</v>
      </c>
      <c r="R78" s="313">
        <v>0</v>
      </c>
      <c r="S78" s="313">
        <v>0</v>
      </c>
      <c r="T78" s="313">
        <v>0</v>
      </c>
      <c r="U78" s="313">
        <v>0</v>
      </c>
      <c r="V78" s="313">
        <v>0</v>
      </c>
      <c r="W78" s="313">
        <v>0</v>
      </c>
      <c r="X78" s="313">
        <v>0</v>
      </c>
      <c r="Y78" s="313">
        <v>0</v>
      </c>
      <c r="Z78" s="313">
        <v>0</v>
      </c>
      <c r="AA78" s="313">
        <v>0</v>
      </c>
      <c r="AB78" s="313">
        <v>0</v>
      </c>
      <c r="AC78" s="313">
        <v>0</v>
      </c>
      <c r="AD78" s="313">
        <v>0</v>
      </c>
      <c r="AE78" s="313">
        <v>0</v>
      </c>
      <c r="AF78" s="313">
        <v>0</v>
      </c>
      <c r="AG78" s="313">
        <v>0</v>
      </c>
      <c r="AH78" s="313">
        <v>0</v>
      </c>
      <c r="AI78" s="313">
        <v>0</v>
      </c>
      <c r="AJ78" s="313">
        <v>0</v>
      </c>
      <c r="AK78" s="313">
        <v>0</v>
      </c>
      <c r="AL78" s="313">
        <v>0</v>
      </c>
      <c r="AM78" s="313">
        <v>0</v>
      </c>
      <c r="AN78" s="313">
        <v>0</v>
      </c>
      <c r="AO78" s="313">
        <v>0</v>
      </c>
      <c r="AP78" s="313">
        <v>0</v>
      </c>
      <c r="AQ78" s="313">
        <v>9.6226415094339592E-7</v>
      </c>
      <c r="AR78" s="313">
        <v>9.5624999999999974E-7</v>
      </c>
      <c r="AS78" s="313">
        <v>3.3346397515527936E-5</v>
      </c>
      <c r="AT78" s="313">
        <v>3.2359499999999987E-4</v>
      </c>
      <c r="AU78" s="313">
        <v>9.1754475460122651E-4</v>
      </c>
      <c r="AV78" s="313">
        <v>2.1146185975609746E-3</v>
      </c>
      <c r="AW78" s="313">
        <v>3.995679407222911E-3</v>
      </c>
      <c r="AX78" s="313">
        <v>6.3722748795180676E-3</v>
      </c>
      <c r="AY78" s="313">
        <v>1.1973839550898193E-2</v>
      </c>
      <c r="AZ78" s="313">
        <v>1.674664232142856E-2</v>
      </c>
      <c r="BA78" s="313">
        <v>2.5319979053254421E-2</v>
      </c>
      <c r="BB78" s="313">
        <v>3.5177121000000006E-2</v>
      </c>
      <c r="BC78" s="313">
        <v>5.4044298987378982E-2</v>
      </c>
      <c r="BD78" s="313">
        <v>0.10589840168596024</v>
      </c>
      <c r="BE78" s="313">
        <v>0.14535888056920448</v>
      </c>
      <c r="BF78" s="286">
        <v>0.36887547734378989</v>
      </c>
      <c r="BG78" s="286">
        <v>0.78438580733007113</v>
      </c>
      <c r="BH78" s="286">
        <v>1.91255837904113E-2</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0</v>
      </c>
      <c r="C80" s="311">
        <v>0</v>
      </c>
      <c r="D80" s="311">
        <v>0</v>
      </c>
      <c r="E80" s="311">
        <v>0</v>
      </c>
      <c r="F80" s="311">
        <v>0</v>
      </c>
      <c r="G80" s="311">
        <v>0</v>
      </c>
      <c r="H80" s="311">
        <v>0</v>
      </c>
      <c r="I80" s="311">
        <v>0</v>
      </c>
      <c r="J80" s="311">
        <v>0</v>
      </c>
      <c r="K80" s="311">
        <v>0</v>
      </c>
      <c r="L80" s="311">
        <v>0</v>
      </c>
      <c r="M80" s="311">
        <v>0</v>
      </c>
      <c r="N80" s="311">
        <v>0</v>
      </c>
      <c r="O80" s="311">
        <v>0</v>
      </c>
      <c r="P80" s="311">
        <v>0</v>
      </c>
      <c r="Q80" s="311">
        <v>0</v>
      </c>
      <c r="R80" s="311">
        <v>0</v>
      </c>
      <c r="S80" s="311">
        <v>0</v>
      </c>
      <c r="T80" s="311">
        <v>0</v>
      </c>
      <c r="U80" s="311">
        <v>0</v>
      </c>
      <c r="V80" s="311">
        <v>0</v>
      </c>
      <c r="W80" s="311">
        <v>0</v>
      </c>
      <c r="X80" s="311">
        <v>0</v>
      </c>
      <c r="Y80" s="311">
        <v>0</v>
      </c>
      <c r="Z80" s="311">
        <v>0</v>
      </c>
      <c r="AA80" s="311">
        <v>0</v>
      </c>
      <c r="AB80" s="311">
        <v>0</v>
      </c>
      <c r="AC80" s="311">
        <v>0</v>
      </c>
      <c r="AD80" s="311">
        <v>0</v>
      </c>
      <c r="AE80" s="311">
        <v>0</v>
      </c>
      <c r="AF80" s="311">
        <v>0</v>
      </c>
      <c r="AG80" s="311">
        <v>0</v>
      </c>
      <c r="AH80" s="311">
        <v>0</v>
      </c>
      <c r="AI80" s="311">
        <v>0</v>
      </c>
      <c r="AJ80" s="311">
        <v>0</v>
      </c>
      <c r="AK80" s="311">
        <v>0</v>
      </c>
      <c r="AL80" s="311">
        <v>0</v>
      </c>
      <c r="AM80" s="311">
        <v>0</v>
      </c>
      <c r="AN80" s="311">
        <v>0</v>
      </c>
      <c r="AO80" s="311">
        <v>0</v>
      </c>
      <c r="AP80" s="311">
        <v>0</v>
      </c>
      <c r="AQ80" s="311">
        <v>0</v>
      </c>
      <c r="AR80" s="311">
        <v>0</v>
      </c>
      <c r="AS80" s="311">
        <v>0</v>
      </c>
      <c r="AT80" s="311">
        <v>0</v>
      </c>
      <c r="AU80" s="311">
        <v>8.5417177914110391E-5</v>
      </c>
      <c r="AV80" s="311">
        <v>1.6903467987804864E-4</v>
      </c>
      <c r="AW80" s="311">
        <v>2.4779521793275201E-4</v>
      </c>
      <c r="AX80" s="311">
        <v>2.6360240963855402E-4</v>
      </c>
      <c r="AY80" s="311">
        <v>5.4970059880239479E-4</v>
      </c>
      <c r="AZ80" s="311">
        <v>5.2821428571428518E-4</v>
      </c>
      <c r="BA80" s="311">
        <v>2.2180473372781047E-3</v>
      </c>
      <c r="BB80" s="311">
        <v>4.5359999999999992E-3</v>
      </c>
      <c r="BC80" s="311">
        <v>5.3952631578947354E-3</v>
      </c>
      <c r="BD80" s="311">
        <v>5.4823433019254393E-3</v>
      </c>
      <c r="BE80" s="312">
        <v>5.3289795918367343E-3</v>
      </c>
      <c r="BF80" s="285">
        <v>-3.0629924900787864E-2</v>
      </c>
      <c r="BG80" s="285">
        <v>0</v>
      </c>
      <c r="BH80" s="285">
        <v>7.0116008944181327E-4</v>
      </c>
    </row>
    <row r="81" spans="1:60" x14ac:dyDescent="0.15">
      <c r="A81" s="162" t="s">
        <v>122</v>
      </c>
      <c r="B81" s="311">
        <v>0</v>
      </c>
      <c r="C81" s="311">
        <v>0</v>
      </c>
      <c r="D81" s="311">
        <v>0</v>
      </c>
      <c r="E81" s="311">
        <v>0</v>
      </c>
      <c r="F81" s="311">
        <v>0</v>
      </c>
      <c r="G81" s="311">
        <v>0</v>
      </c>
      <c r="H81" s="311">
        <v>0</v>
      </c>
      <c r="I81" s="311">
        <v>0</v>
      </c>
      <c r="J81" s="311">
        <v>0</v>
      </c>
      <c r="K81" s="311">
        <v>0</v>
      </c>
      <c r="L81" s="311">
        <v>0</v>
      </c>
      <c r="M81" s="311">
        <v>0</v>
      </c>
      <c r="N81" s="311">
        <v>0</v>
      </c>
      <c r="O81" s="311">
        <v>0</v>
      </c>
      <c r="P81" s="311">
        <v>0</v>
      </c>
      <c r="Q81" s="311">
        <v>0</v>
      </c>
      <c r="R81" s="311">
        <v>0</v>
      </c>
      <c r="S81" s="311">
        <v>0</v>
      </c>
      <c r="T81" s="311">
        <v>0</v>
      </c>
      <c r="U81" s="311">
        <v>0</v>
      </c>
      <c r="V81" s="311">
        <v>0</v>
      </c>
      <c r="W81" s="311">
        <v>0</v>
      </c>
      <c r="X81" s="311">
        <v>0</v>
      </c>
      <c r="Y81" s="311">
        <v>0</v>
      </c>
      <c r="Z81" s="311">
        <v>0</v>
      </c>
      <c r="AA81" s="311">
        <v>0</v>
      </c>
      <c r="AB81" s="311">
        <v>0</v>
      </c>
      <c r="AC81" s="311">
        <v>0</v>
      </c>
      <c r="AD81" s="311">
        <v>0</v>
      </c>
      <c r="AE81" s="311">
        <v>0</v>
      </c>
      <c r="AF81" s="311">
        <v>0</v>
      </c>
      <c r="AG81" s="311">
        <v>0</v>
      </c>
      <c r="AH81" s="311">
        <v>0</v>
      </c>
      <c r="AI81" s="311">
        <v>0</v>
      </c>
      <c r="AJ81" s="311">
        <v>0</v>
      </c>
      <c r="AK81" s="311">
        <v>2.0000000000000003E-6</v>
      </c>
      <c r="AL81" s="311">
        <v>8.9415584415584408E-6</v>
      </c>
      <c r="AM81" s="311">
        <v>9.8709677419354833E-6</v>
      </c>
      <c r="AN81" s="311">
        <v>9.8076923076923066E-6</v>
      </c>
      <c r="AO81" s="311">
        <v>9.7452229299363051E-6</v>
      </c>
      <c r="AP81" s="311">
        <v>9.6835443037974654E-6</v>
      </c>
      <c r="AQ81" s="311">
        <v>9.6226415094339601E-6</v>
      </c>
      <c r="AR81" s="311">
        <v>1.1474999999999994E-5</v>
      </c>
      <c r="AS81" s="311">
        <v>1.4254658385093163E-5</v>
      </c>
      <c r="AT81" s="311">
        <v>2.0777777777777768E-5</v>
      </c>
      <c r="AU81" s="311">
        <v>2.3653987730061336E-4</v>
      </c>
      <c r="AV81" s="311">
        <v>2.2816498170731688E-3</v>
      </c>
      <c r="AW81" s="311">
        <v>4.6753183636363601E-3</v>
      </c>
      <c r="AX81" s="311">
        <v>2.3444945783132506E-4</v>
      </c>
      <c r="AY81" s="311">
        <v>1.2785028143712568E-3</v>
      </c>
      <c r="AZ81" s="311">
        <v>3.824999999999997E-4</v>
      </c>
      <c r="BA81" s="311">
        <v>2.1149307692307677E-3</v>
      </c>
      <c r="BB81" s="311">
        <v>5.4229050000000013E-3</v>
      </c>
      <c r="BC81" s="311">
        <v>4.9480110526315775E-3</v>
      </c>
      <c r="BD81" s="311">
        <v>1.7087283966065507E-2</v>
      </c>
      <c r="BE81" s="312">
        <v>2.5832257163728105E-2</v>
      </c>
      <c r="BF81" s="285">
        <v>0.507651963722479</v>
      </c>
      <c r="BG81" s="285">
        <v>0.95662407967546415</v>
      </c>
      <c r="BH81" s="285">
        <v>3.3988772955988534E-3</v>
      </c>
    </row>
    <row r="82" spans="1:60" x14ac:dyDescent="0.15">
      <c r="A82" s="162" t="s">
        <v>121</v>
      </c>
      <c r="B82" s="311">
        <v>0</v>
      </c>
      <c r="C82" s="311">
        <v>0</v>
      </c>
      <c r="D82" s="311">
        <v>0</v>
      </c>
      <c r="E82" s="311">
        <v>0</v>
      </c>
      <c r="F82" s="311">
        <v>0</v>
      </c>
      <c r="G82" s="311">
        <v>0</v>
      </c>
      <c r="H82" s="311">
        <v>0</v>
      </c>
      <c r="I82" s="311">
        <v>0</v>
      </c>
      <c r="J82" s="311">
        <v>0</v>
      </c>
      <c r="K82" s="311">
        <v>0</v>
      </c>
      <c r="L82" s="311">
        <v>0</v>
      </c>
      <c r="M82" s="311">
        <v>0</v>
      </c>
      <c r="N82" s="311">
        <v>0</v>
      </c>
      <c r="O82" s="311">
        <v>0</v>
      </c>
      <c r="P82" s="311">
        <v>0</v>
      </c>
      <c r="Q82" s="311">
        <v>0</v>
      </c>
      <c r="R82" s="311">
        <v>0</v>
      </c>
      <c r="S82" s="311">
        <v>0</v>
      </c>
      <c r="T82" s="311">
        <v>0</v>
      </c>
      <c r="U82" s="311">
        <v>0</v>
      </c>
      <c r="V82" s="311">
        <v>0</v>
      </c>
      <c r="W82" s="311">
        <v>0</v>
      </c>
      <c r="X82" s="311">
        <v>0</v>
      </c>
      <c r="Y82" s="311">
        <v>0</v>
      </c>
      <c r="Z82" s="311">
        <v>0</v>
      </c>
      <c r="AA82" s="311">
        <v>0</v>
      </c>
      <c r="AB82" s="311">
        <v>0</v>
      </c>
      <c r="AC82" s="311">
        <v>0</v>
      </c>
      <c r="AD82" s="311">
        <v>0</v>
      </c>
      <c r="AE82" s="311">
        <v>0</v>
      </c>
      <c r="AF82" s="311">
        <v>0</v>
      </c>
      <c r="AG82" s="311">
        <v>0</v>
      </c>
      <c r="AH82" s="311">
        <v>0</v>
      </c>
      <c r="AI82" s="311">
        <v>0</v>
      </c>
      <c r="AJ82" s="311">
        <v>0</v>
      </c>
      <c r="AK82" s="311">
        <v>0</v>
      </c>
      <c r="AL82" s="311">
        <v>0</v>
      </c>
      <c r="AM82" s="311">
        <v>9.9706744868035214E-7</v>
      </c>
      <c r="AN82" s="311">
        <v>9.9067599067599057E-7</v>
      </c>
      <c r="AO82" s="311">
        <v>9.8436595251881869E-7</v>
      </c>
      <c r="AP82" s="311">
        <v>9.7813578826237059E-7</v>
      </c>
      <c r="AQ82" s="311">
        <v>9.7198399085191516E-7</v>
      </c>
      <c r="AR82" s="311">
        <v>9.6590909090909069E-7</v>
      </c>
      <c r="AS82" s="311">
        <v>9.5990965556182921E-7</v>
      </c>
      <c r="AT82" s="311">
        <v>9.5398428731762037E-7</v>
      </c>
      <c r="AU82" s="311">
        <v>9.4813162297824832E-7</v>
      </c>
      <c r="AV82" s="311">
        <v>9.4235033259423459E-7</v>
      </c>
      <c r="AW82" s="311">
        <v>9.3916804407713438E-7</v>
      </c>
      <c r="AX82" s="311">
        <v>9.3099671412924368E-7</v>
      </c>
      <c r="AY82" s="311">
        <v>9.2542188350571513E-7</v>
      </c>
      <c r="AZ82" s="311">
        <v>5.1910714285714231E-5</v>
      </c>
      <c r="BA82" s="311">
        <v>3.6348816568047308E-3</v>
      </c>
      <c r="BB82" s="311">
        <v>3.7376999999999996E-3</v>
      </c>
      <c r="BC82" s="311">
        <v>8.5013868421052637E-3</v>
      </c>
      <c r="BD82" s="311">
        <v>1.4097752199918065E-2</v>
      </c>
      <c r="BE82" s="312">
        <v>1.4045964538775508E-2</v>
      </c>
      <c r="BF82" s="285">
        <v>-6.3956730233076797E-3</v>
      </c>
      <c r="BG82" s="285">
        <v>1.6119259793344973</v>
      </c>
      <c r="BH82" s="285">
        <v>1.848096728948048E-3</v>
      </c>
    </row>
    <row r="83" spans="1:60" x14ac:dyDescent="0.15">
      <c r="A83" s="162" t="s">
        <v>120</v>
      </c>
      <c r="B83" s="311">
        <v>0</v>
      </c>
      <c r="C83" s="311">
        <v>0</v>
      </c>
      <c r="D83" s="311">
        <v>0</v>
      </c>
      <c r="E83" s="311">
        <v>0</v>
      </c>
      <c r="F83" s="311">
        <v>0</v>
      </c>
      <c r="G83" s="311">
        <v>0</v>
      </c>
      <c r="H83" s="311">
        <v>0</v>
      </c>
      <c r="I83" s="311">
        <v>0</v>
      </c>
      <c r="J83" s="311">
        <v>0</v>
      </c>
      <c r="K83" s="311">
        <v>0</v>
      </c>
      <c r="L83" s="311">
        <v>0</v>
      </c>
      <c r="M83" s="311">
        <v>0</v>
      </c>
      <c r="N83" s="311">
        <v>0</v>
      </c>
      <c r="O83" s="311">
        <v>0</v>
      </c>
      <c r="P83" s="311">
        <v>0</v>
      </c>
      <c r="Q83" s="311">
        <v>0</v>
      </c>
      <c r="R83" s="311">
        <v>0</v>
      </c>
      <c r="S83" s="311">
        <v>0</v>
      </c>
      <c r="T83" s="311">
        <v>0</v>
      </c>
      <c r="U83" s="311">
        <v>0</v>
      </c>
      <c r="V83" s="311">
        <v>0</v>
      </c>
      <c r="W83" s="311">
        <v>0</v>
      </c>
      <c r="X83" s="311">
        <v>0</v>
      </c>
      <c r="Y83" s="311">
        <v>0</v>
      </c>
      <c r="Z83" s="311">
        <v>0</v>
      </c>
      <c r="AA83" s="311">
        <v>0</v>
      </c>
      <c r="AB83" s="311">
        <v>0</v>
      </c>
      <c r="AC83" s="311">
        <v>0</v>
      </c>
      <c r="AD83" s="311">
        <v>0</v>
      </c>
      <c r="AE83" s="311">
        <v>0</v>
      </c>
      <c r="AF83" s="311">
        <v>0</v>
      </c>
      <c r="AG83" s="311">
        <v>0</v>
      </c>
      <c r="AH83" s="311">
        <v>0</v>
      </c>
      <c r="AI83" s="311">
        <v>0</v>
      </c>
      <c r="AJ83" s="311">
        <v>0</v>
      </c>
      <c r="AK83" s="311">
        <v>9.3000000000000011E-5</v>
      </c>
      <c r="AL83" s="311">
        <v>1.0729870129870131E-4</v>
      </c>
      <c r="AM83" s="311">
        <v>1.2240000000000002E-4</v>
      </c>
      <c r="AN83" s="311">
        <v>1.3632692307692307E-4</v>
      </c>
      <c r="AO83" s="311">
        <v>1.510509554140127E-4</v>
      </c>
      <c r="AP83" s="311">
        <v>1.6462025316455692E-4</v>
      </c>
      <c r="AQ83" s="311">
        <v>1.7898113207547167E-4</v>
      </c>
      <c r="AR83" s="311">
        <v>1.9220624999999997E-4</v>
      </c>
      <c r="AS83" s="311">
        <v>2.0621739130434775E-4</v>
      </c>
      <c r="AT83" s="311">
        <v>2.2005555555555545E-4</v>
      </c>
      <c r="AU83" s="311">
        <v>2.5906748466257654E-4</v>
      </c>
      <c r="AV83" s="311">
        <v>7.4914024390243853E-4</v>
      </c>
      <c r="AW83" s="311">
        <v>7.9745454545454499E-4</v>
      </c>
      <c r="AX83" s="311">
        <v>2.2396987951807212E-3</v>
      </c>
      <c r="AY83" s="311">
        <v>1.028856287425149E-2</v>
      </c>
      <c r="AZ83" s="311">
        <v>2.5035535714285694E-2</v>
      </c>
      <c r="BA83" s="311">
        <v>2.9640355029585765E-2</v>
      </c>
      <c r="BB83" s="311">
        <v>3.8151000000000004E-2</v>
      </c>
      <c r="BC83" s="311">
        <v>4.0916315789473683E-2</v>
      </c>
      <c r="BD83" s="311">
        <v>4.3707201966407212E-2</v>
      </c>
      <c r="BE83" s="312">
        <v>4.5984823558260848E-2</v>
      </c>
      <c r="BF83" s="285">
        <v>4.9236279162554242E-2</v>
      </c>
      <c r="BG83" s="285">
        <v>0.69746984044512139</v>
      </c>
      <c r="BH83" s="285">
        <v>6.0504497049430643E-3</v>
      </c>
    </row>
    <row r="84" spans="1:60" x14ac:dyDescent="0.15">
      <c r="A84" s="162" t="s">
        <v>119</v>
      </c>
      <c r="B84" s="311">
        <v>0</v>
      </c>
      <c r="C84" s="311">
        <v>0</v>
      </c>
      <c r="D84" s="311">
        <v>0</v>
      </c>
      <c r="E84" s="311">
        <v>0</v>
      </c>
      <c r="F84" s="311">
        <v>0</v>
      </c>
      <c r="G84" s="311">
        <v>0</v>
      </c>
      <c r="H84" s="311">
        <v>0</v>
      </c>
      <c r="I84" s="311">
        <v>0</v>
      </c>
      <c r="J84" s="311">
        <v>0</v>
      </c>
      <c r="K84" s="311">
        <v>0</v>
      </c>
      <c r="L84" s="311">
        <v>0</v>
      </c>
      <c r="M84" s="311">
        <v>0</v>
      </c>
      <c r="N84" s="311">
        <v>0</v>
      </c>
      <c r="O84" s="311">
        <v>0</v>
      </c>
      <c r="P84" s="311">
        <v>0</v>
      </c>
      <c r="Q84" s="311">
        <v>0</v>
      </c>
      <c r="R84" s="311">
        <v>0</v>
      </c>
      <c r="S84" s="311">
        <v>0</v>
      </c>
      <c r="T84" s="311">
        <v>0</v>
      </c>
      <c r="U84" s="311">
        <v>0</v>
      </c>
      <c r="V84" s="311">
        <v>0</v>
      </c>
      <c r="W84" s="311">
        <v>0</v>
      </c>
      <c r="X84" s="311">
        <v>0</v>
      </c>
      <c r="Y84" s="311">
        <v>0</v>
      </c>
      <c r="Z84" s="311">
        <v>0</v>
      </c>
      <c r="AA84" s="311">
        <v>0</v>
      </c>
      <c r="AB84" s="311">
        <v>0</v>
      </c>
      <c r="AC84" s="311">
        <v>0</v>
      </c>
      <c r="AD84" s="311">
        <v>0</v>
      </c>
      <c r="AE84" s="311">
        <v>0</v>
      </c>
      <c r="AF84" s="311">
        <v>0</v>
      </c>
      <c r="AG84" s="311">
        <v>0</v>
      </c>
      <c r="AH84" s="311">
        <v>0</v>
      </c>
      <c r="AI84" s="311">
        <v>0</v>
      </c>
      <c r="AJ84" s="311">
        <v>0</v>
      </c>
      <c r="AK84" s="311">
        <v>0</v>
      </c>
      <c r="AL84" s="311">
        <v>1.7287012489585134E-6</v>
      </c>
      <c r="AM84" s="311">
        <v>3.4252258346926783E-6</v>
      </c>
      <c r="AN84" s="311">
        <v>3.4032692588292632E-6</v>
      </c>
      <c r="AO84" s="311">
        <v>5.0772614160161092E-6</v>
      </c>
      <c r="AP84" s="311">
        <v>1.1610570167423799E-5</v>
      </c>
      <c r="AQ84" s="311">
        <v>4.6063584726711477E-5</v>
      </c>
      <c r="AR84" s="311">
        <v>9.0024081357119301E-5</v>
      </c>
      <c r="AS84" s="311">
        <v>1.6869145261627934E-4</v>
      </c>
      <c r="AT84" s="311">
        <v>2.9824532802923896E-4</v>
      </c>
      <c r="AU84" s="311">
        <v>8.8952008169715098E-4</v>
      </c>
      <c r="AV84" s="311">
        <v>1.6286923784460915E-3</v>
      </c>
      <c r="AW84" s="311">
        <v>2.2677369168695796E-3</v>
      </c>
      <c r="AX84" s="311">
        <v>2.7908064652797464E-3</v>
      </c>
      <c r="AY84" s="311">
        <v>3.4851256823147281E-3</v>
      </c>
      <c r="AZ84" s="311">
        <v>3.9698478404190446E-3</v>
      </c>
      <c r="BA84" s="311">
        <v>4.5187219283068488E-3</v>
      </c>
      <c r="BB84" s="311">
        <v>5.1517607553774603E-3</v>
      </c>
      <c r="BC84" s="311">
        <v>6.0915442070751781E-3</v>
      </c>
      <c r="BD84" s="311">
        <v>6.8802852294233665E-3</v>
      </c>
      <c r="BE84" s="312">
        <v>7.2907198144636226E-3</v>
      </c>
      <c r="BF84" s="285">
        <v>5.6758487842504035E-2</v>
      </c>
      <c r="BG84" s="285">
        <v>0.3686842804667041</v>
      </c>
      <c r="BH84" s="285">
        <v>9.5927591185286925E-4</v>
      </c>
    </row>
    <row r="85" spans="1:60" x14ac:dyDescent="0.15">
      <c r="A85" s="162" t="s">
        <v>118</v>
      </c>
      <c r="B85" s="311">
        <v>0</v>
      </c>
      <c r="C85" s="311">
        <v>0</v>
      </c>
      <c r="D85" s="311">
        <v>0</v>
      </c>
      <c r="E85" s="311">
        <v>0</v>
      </c>
      <c r="F85" s="311">
        <v>0</v>
      </c>
      <c r="G85" s="311">
        <v>0</v>
      </c>
      <c r="H85" s="311">
        <v>0</v>
      </c>
      <c r="I85" s="311">
        <v>0</v>
      </c>
      <c r="J85" s="311">
        <v>0</v>
      </c>
      <c r="K85" s="311">
        <v>0</v>
      </c>
      <c r="L85" s="311">
        <v>0</v>
      </c>
      <c r="M85" s="311">
        <v>0</v>
      </c>
      <c r="N85" s="311">
        <v>0</v>
      </c>
      <c r="O85" s="311">
        <v>0</v>
      </c>
      <c r="P85" s="311">
        <v>0</v>
      </c>
      <c r="Q85" s="311">
        <v>0</v>
      </c>
      <c r="R85" s="311">
        <v>0</v>
      </c>
      <c r="S85" s="311">
        <v>0</v>
      </c>
      <c r="T85" s="311">
        <v>0</v>
      </c>
      <c r="U85" s="311">
        <v>0</v>
      </c>
      <c r="V85" s="311">
        <v>0</v>
      </c>
      <c r="W85" s="311">
        <v>0</v>
      </c>
      <c r="X85" s="311">
        <v>0</v>
      </c>
      <c r="Y85" s="311">
        <v>0</v>
      </c>
      <c r="Z85" s="311">
        <v>0</v>
      </c>
      <c r="AA85" s="311">
        <v>0</v>
      </c>
      <c r="AB85" s="311">
        <v>0</v>
      </c>
      <c r="AC85" s="311">
        <v>0</v>
      </c>
      <c r="AD85" s="311">
        <v>0</v>
      </c>
      <c r="AE85" s="311">
        <v>0</v>
      </c>
      <c r="AF85" s="311">
        <v>0</v>
      </c>
      <c r="AG85" s="311">
        <v>0</v>
      </c>
      <c r="AH85" s="311">
        <v>0</v>
      </c>
      <c r="AI85" s="311">
        <v>0</v>
      </c>
      <c r="AJ85" s="311">
        <v>0</v>
      </c>
      <c r="AK85" s="311">
        <v>0</v>
      </c>
      <c r="AL85" s="311">
        <v>4.7688312102834904E-7</v>
      </c>
      <c r="AM85" s="311">
        <v>3.9977418001621E-6</v>
      </c>
      <c r="AN85" s="311">
        <v>5.7571154185212574E-6</v>
      </c>
      <c r="AO85" s="311">
        <v>8.1275157527938749E-6</v>
      </c>
      <c r="AP85" s="311">
        <v>1.2162531821033621E-5</v>
      </c>
      <c r="AQ85" s="311">
        <v>1.5752264298920356E-5</v>
      </c>
      <c r="AR85" s="311">
        <v>4.2906938559003166E-5</v>
      </c>
      <c r="AS85" s="311">
        <v>7.4152731844171938E-5</v>
      </c>
      <c r="AT85" s="311">
        <v>9.7164444299207742E-5</v>
      </c>
      <c r="AU85" s="311">
        <v>1.2689613905194955E-4</v>
      </c>
      <c r="AV85" s="311">
        <v>1.5480987814953288E-4</v>
      </c>
      <c r="AW85" s="311">
        <v>1.8603872769947877E-4</v>
      </c>
      <c r="AX85" s="311">
        <v>2.1702036152818817E-4</v>
      </c>
      <c r="AY85" s="311">
        <v>2.6009083861277464E-4</v>
      </c>
      <c r="AZ85" s="311">
        <v>2.9779446276796689E-4</v>
      </c>
      <c r="BA85" s="311">
        <v>3.4960047195359056E-4</v>
      </c>
      <c r="BB85" s="311">
        <v>4.0809599860310556E-4</v>
      </c>
      <c r="BC85" s="311">
        <v>6.1046386571289666E-4</v>
      </c>
      <c r="BD85" s="311">
        <v>6.084156119670344E-4</v>
      </c>
      <c r="BE85" s="312">
        <v>6.077032573821306E-4</v>
      </c>
      <c r="BF85" s="285">
        <v>-3.8998769128310018E-3</v>
      </c>
      <c r="BG85" s="285">
        <v>0.20134929493269516</v>
      </c>
      <c r="BH85" s="285">
        <v>7.995851043469158E-5</v>
      </c>
    </row>
    <row r="86" spans="1:60" x14ac:dyDescent="0.15">
      <c r="A86" s="162" t="s">
        <v>117</v>
      </c>
      <c r="B86" s="311">
        <v>0</v>
      </c>
      <c r="C86" s="311">
        <v>0</v>
      </c>
      <c r="D86" s="311">
        <v>0</v>
      </c>
      <c r="E86" s="311">
        <v>0</v>
      </c>
      <c r="F86" s="311">
        <v>0</v>
      </c>
      <c r="G86" s="311">
        <v>0</v>
      </c>
      <c r="H86" s="311">
        <v>0</v>
      </c>
      <c r="I86" s="311">
        <v>0</v>
      </c>
      <c r="J86" s="311">
        <v>0</v>
      </c>
      <c r="K86" s="311">
        <v>0</v>
      </c>
      <c r="L86" s="311">
        <v>0</v>
      </c>
      <c r="M86" s="311">
        <v>0</v>
      </c>
      <c r="N86" s="311">
        <v>0</v>
      </c>
      <c r="O86" s="311">
        <v>0</v>
      </c>
      <c r="P86" s="311">
        <v>0</v>
      </c>
      <c r="Q86" s="311">
        <v>0</v>
      </c>
      <c r="R86" s="311">
        <v>0</v>
      </c>
      <c r="S86" s="311">
        <v>0</v>
      </c>
      <c r="T86" s="311">
        <v>0</v>
      </c>
      <c r="U86" s="311">
        <v>0</v>
      </c>
      <c r="V86" s="311">
        <v>0</v>
      </c>
      <c r="W86" s="311">
        <v>0</v>
      </c>
      <c r="X86" s="311">
        <v>0</v>
      </c>
      <c r="Y86" s="311">
        <v>0</v>
      </c>
      <c r="Z86" s="311">
        <v>0</v>
      </c>
      <c r="AA86" s="311">
        <v>0</v>
      </c>
      <c r="AB86" s="311">
        <v>0</v>
      </c>
      <c r="AC86" s="311">
        <v>0</v>
      </c>
      <c r="AD86" s="311">
        <v>0</v>
      </c>
      <c r="AE86" s="311">
        <v>0</v>
      </c>
      <c r="AF86" s="311">
        <v>0</v>
      </c>
      <c r="AG86" s="311">
        <v>0</v>
      </c>
      <c r="AH86" s="311">
        <v>0</v>
      </c>
      <c r="AI86" s="311">
        <v>0</v>
      </c>
      <c r="AJ86" s="311">
        <v>0</v>
      </c>
      <c r="AK86" s="311">
        <v>2.4410000026226046E-5</v>
      </c>
      <c r="AL86" s="311">
        <v>3.0182727264288763E-5</v>
      </c>
      <c r="AM86" s="311">
        <v>3.5713161106167302E-5</v>
      </c>
      <c r="AN86" s="311">
        <v>4.9783846144492804E-5</v>
      </c>
      <c r="AO86" s="311">
        <v>6.4240508505795734E-5</v>
      </c>
      <c r="AP86" s="311">
        <v>7.7584556907120647E-5</v>
      </c>
      <c r="AQ86" s="311">
        <v>9.5543205282562992E-5</v>
      </c>
      <c r="AR86" s="311">
        <v>1.1889056056039404E-4</v>
      </c>
      <c r="AS86" s="311">
        <v>1.357423596995772E-4</v>
      </c>
      <c r="AT86" s="311">
        <v>1.5486055628624216E-4</v>
      </c>
      <c r="AU86" s="311">
        <v>2.4902392615412856E-4</v>
      </c>
      <c r="AV86" s="311">
        <v>4.0461969430988362E-4</v>
      </c>
      <c r="AW86" s="311">
        <v>7.2938345165208206E-4</v>
      </c>
      <c r="AX86" s="311">
        <v>1.0681980617088754E-3</v>
      </c>
      <c r="AY86" s="311">
        <v>1.1878004107350624E-3</v>
      </c>
      <c r="AZ86" s="311">
        <v>1.41415507897356E-3</v>
      </c>
      <c r="BA86" s="311">
        <v>2.2893011031063729E-3</v>
      </c>
      <c r="BB86" s="311">
        <v>2.7743244812454874E-3</v>
      </c>
      <c r="BC86" s="311">
        <v>4.9616478520460808E-3</v>
      </c>
      <c r="BD86" s="311">
        <v>5.2703531957248168E-3</v>
      </c>
      <c r="BE86" s="312">
        <v>6.0432812366217952E-3</v>
      </c>
      <c r="BF86" s="285">
        <v>0.14352289409042762</v>
      </c>
      <c r="BG86" s="285">
        <v>0.42295082099279835</v>
      </c>
      <c r="BH86" s="285">
        <v>7.9514427469055125E-4</v>
      </c>
    </row>
    <row r="87" spans="1:60" x14ac:dyDescent="0.15">
      <c r="A87" s="162" t="s">
        <v>116</v>
      </c>
      <c r="B87" s="311">
        <v>0</v>
      </c>
      <c r="C87" s="311">
        <v>0</v>
      </c>
      <c r="D87" s="311">
        <v>0</v>
      </c>
      <c r="E87" s="311">
        <v>0</v>
      </c>
      <c r="F87" s="311">
        <v>0</v>
      </c>
      <c r="G87" s="311">
        <v>0</v>
      </c>
      <c r="H87" s="311">
        <v>0</v>
      </c>
      <c r="I87" s="311">
        <v>0</v>
      </c>
      <c r="J87" s="311">
        <v>0</v>
      </c>
      <c r="K87" s="311">
        <v>0</v>
      </c>
      <c r="L87" s="311">
        <v>0</v>
      </c>
      <c r="M87" s="311">
        <v>0</v>
      </c>
      <c r="N87" s="311">
        <v>0</v>
      </c>
      <c r="O87" s="311">
        <v>0</v>
      </c>
      <c r="P87" s="311">
        <v>0</v>
      </c>
      <c r="Q87" s="311">
        <v>0</v>
      </c>
      <c r="R87" s="311">
        <v>0</v>
      </c>
      <c r="S87" s="311">
        <v>0</v>
      </c>
      <c r="T87" s="311">
        <v>0</v>
      </c>
      <c r="U87" s="311">
        <v>0</v>
      </c>
      <c r="V87" s="311">
        <v>0</v>
      </c>
      <c r="W87" s="311">
        <v>0</v>
      </c>
      <c r="X87" s="311">
        <v>0</v>
      </c>
      <c r="Y87" s="311">
        <v>0</v>
      </c>
      <c r="Z87" s="311">
        <v>0</v>
      </c>
      <c r="AA87" s="311">
        <v>0</v>
      </c>
      <c r="AB87" s="311">
        <v>0</v>
      </c>
      <c r="AC87" s="311">
        <v>0</v>
      </c>
      <c r="AD87" s="311">
        <v>0</v>
      </c>
      <c r="AE87" s="311">
        <v>0</v>
      </c>
      <c r="AF87" s="311">
        <v>0</v>
      </c>
      <c r="AG87" s="311">
        <v>0</v>
      </c>
      <c r="AH87" s="311">
        <v>0</v>
      </c>
      <c r="AI87" s="311">
        <v>0</v>
      </c>
      <c r="AJ87" s="311">
        <v>0</v>
      </c>
      <c r="AK87" s="311">
        <v>0</v>
      </c>
      <c r="AL87" s="311">
        <v>0</v>
      </c>
      <c r="AM87" s="311">
        <v>0</v>
      </c>
      <c r="AN87" s="311">
        <v>3.1188461538461534E-6</v>
      </c>
      <c r="AO87" s="311">
        <v>1.0846433121019108E-5</v>
      </c>
      <c r="AP87" s="311">
        <v>1.8476202531645566E-5</v>
      </c>
      <c r="AQ87" s="311">
        <v>2.600999999999999E-5</v>
      </c>
      <c r="AR87" s="311">
        <v>3.344962499999998E-5</v>
      </c>
      <c r="AS87" s="311">
        <v>4.0796832298136634E-5</v>
      </c>
      <c r="AT87" s="311">
        <v>4.8053333333333309E-5</v>
      </c>
      <c r="AU87" s="311">
        <v>6.6689930981595063E-5</v>
      </c>
      <c r="AV87" s="311">
        <v>8.5099253048780436E-5</v>
      </c>
      <c r="AW87" s="311">
        <v>1.2273350062266491E-4</v>
      </c>
      <c r="AX87" s="311">
        <v>2.0493474397590349E-4</v>
      </c>
      <c r="AY87" s="311">
        <v>3.8694112275449068E-4</v>
      </c>
      <c r="AZ87" s="311">
        <v>6.6695933035714231E-4</v>
      </c>
      <c r="BA87" s="311">
        <v>1.0613670272351453E-3</v>
      </c>
      <c r="BB87" s="311">
        <v>1.2725797499999998E-3</v>
      </c>
      <c r="BC87" s="311">
        <v>1.6278193421052629E-3</v>
      </c>
      <c r="BD87" s="311">
        <v>1.6218175501843508E-3</v>
      </c>
      <c r="BE87" s="312">
        <v>1.901878839041449E-3</v>
      </c>
      <c r="BF87" s="285">
        <v>0.16947954383355235</v>
      </c>
      <c r="BG87" s="285">
        <v>0.42176509432154119</v>
      </c>
      <c r="BH87" s="285">
        <v>2.5023956536305122E-4</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0</v>
      </c>
      <c r="AD88" s="311">
        <v>0</v>
      </c>
      <c r="AE88" s="311">
        <v>0</v>
      </c>
      <c r="AF88" s="311">
        <v>0</v>
      </c>
      <c r="AG88" s="311">
        <v>0</v>
      </c>
      <c r="AH88" s="311">
        <v>0</v>
      </c>
      <c r="AI88" s="311">
        <v>0</v>
      </c>
      <c r="AJ88" s="311">
        <v>0</v>
      </c>
      <c r="AK88" s="311">
        <v>0</v>
      </c>
      <c r="AL88" s="311">
        <v>0</v>
      </c>
      <c r="AM88" s="311">
        <v>0</v>
      </c>
      <c r="AN88" s="311">
        <v>0</v>
      </c>
      <c r="AO88" s="311">
        <v>9.7452229299363055E-7</v>
      </c>
      <c r="AP88" s="311">
        <v>1.9367088607594933E-6</v>
      </c>
      <c r="AQ88" s="311">
        <v>1.9245283018867918E-6</v>
      </c>
      <c r="AR88" s="311">
        <v>2.8687499999999986E-6</v>
      </c>
      <c r="AS88" s="311">
        <v>5.5118012422360209E-5</v>
      </c>
      <c r="AT88" s="311">
        <v>6.7999999999999932E-5</v>
      </c>
      <c r="AU88" s="311">
        <v>8.0723926380368038E-5</v>
      </c>
      <c r="AV88" s="311">
        <v>1.3714024390243894E-4</v>
      </c>
      <c r="AW88" s="311">
        <v>1.9379999999999983E-4</v>
      </c>
      <c r="AX88" s="311">
        <v>2.5163891575494425E-4</v>
      </c>
      <c r="AY88" s="311">
        <v>3.1493263495333863E-4</v>
      </c>
      <c r="AZ88" s="311">
        <v>3.6751875022147354E-4</v>
      </c>
      <c r="BA88" s="311">
        <v>5.2723989245055951E-4</v>
      </c>
      <c r="BB88" s="311">
        <v>6.6765347887829329E-4</v>
      </c>
      <c r="BC88" s="311">
        <v>1.1698505265333775E-3</v>
      </c>
      <c r="BD88" s="311">
        <v>2.472805027236282E-3</v>
      </c>
      <c r="BE88" s="312">
        <v>3.165754949623911E-3</v>
      </c>
      <c r="BF88" s="285">
        <v>0.27673039773173569</v>
      </c>
      <c r="BG88" s="285">
        <v>0.43241248015908407</v>
      </c>
      <c r="BH88" s="285">
        <v>4.1653396966080376E-4</v>
      </c>
    </row>
    <row r="89" spans="1:60" s="161" customFormat="1" x14ac:dyDescent="0.15">
      <c r="A89" s="163" t="s">
        <v>114</v>
      </c>
      <c r="B89" s="313">
        <v>0</v>
      </c>
      <c r="C89" s="313">
        <v>0</v>
      </c>
      <c r="D89" s="313">
        <v>0</v>
      </c>
      <c r="E89" s="313">
        <v>0</v>
      </c>
      <c r="F89" s="313">
        <v>0</v>
      </c>
      <c r="G89" s="313">
        <v>0</v>
      </c>
      <c r="H89" s="313">
        <v>0</v>
      </c>
      <c r="I89" s="313">
        <v>0</v>
      </c>
      <c r="J89" s="313">
        <v>0</v>
      </c>
      <c r="K89" s="313">
        <v>0</v>
      </c>
      <c r="L89" s="313">
        <v>0</v>
      </c>
      <c r="M89" s="313">
        <v>0</v>
      </c>
      <c r="N89" s="313">
        <v>0</v>
      </c>
      <c r="O89" s="313">
        <v>0</v>
      </c>
      <c r="P89" s="313">
        <v>0</v>
      </c>
      <c r="Q89" s="313">
        <v>0</v>
      </c>
      <c r="R89" s="313">
        <v>0</v>
      </c>
      <c r="S89" s="313">
        <v>0</v>
      </c>
      <c r="T89" s="313">
        <v>0</v>
      </c>
      <c r="U89" s="313">
        <v>0</v>
      </c>
      <c r="V89" s="313">
        <v>0</v>
      </c>
      <c r="W89" s="313">
        <v>0</v>
      </c>
      <c r="X89" s="313">
        <v>0</v>
      </c>
      <c r="Y89" s="313">
        <v>0</v>
      </c>
      <c r="Z89" s="313">
        <v>0</v>
      </c>
      <c r="AA89" s="313">
        <v>0</v>
      </c>
      <c r="AB89" s="313">
        <v>0</v>
      </c>
      <c r="AC89" s="313">
        <v>0</v>
      </c>
      <c r="AD89" s="313">
        <v>0</v>
      </c>
      <c r="AE89" s="313">
        <v>0</v>
      </c>
      <c r="AF89" s="313">
        <v>0</v>
      </c>
      <c r="AG89" s="313">
        <v>0</v>
      </c>
      <c r="AH89" s="313">
        <v>0</v>
      </c>
      <c r="AI89" s="313">
        <v>0</v>
      </c>
      <c r="AJ89" s="313">
        <v>0</v>
      </c>
      <c r="AK89" s="313">
        <v>1.1941000002622606E-4</v>
      </c>
      <c r="AL89" s="313">
        <v>1.4862857137453537E-4</v>
      </c>
      <c r="AM89" s="313">
        <v>1.7640416393163792E-4</v>
      </c>
      <c r="AN89" s="313">
        <v>2.0918836835098084E-4</v>
      </c>
      <c r="AO89" s="313">
        <v>2.5104678538508628E-4</v>
      </c>
      <c r="AP89" s="313">
        <v>2.9705250354459986E-4</v>
      </c>
      <c r="AQ89" s="313">
        <v>3.7486934018583914E-4</v>
      </c>
      <c r="AR89" s="313">
        <v>4.9278711456742549E-4</v>
      </c>
      <c r="AS89" s="313">
        <v>6.9593334822552809E-4</v>
      </c>
      <c r="AT89" s="313">
        <v>9.0811097956867298E-4</v>
      </c>
      <c r="AU89" s="313">
        <v>1.9948266757654704E-3</v>
      </c>
      <c r="AV89" s="313">
        <v>5.6111285390429777E-3</v>
      </c>
      <c r="AW89" s="313">
        <v>9.2211998919115423E-3</v>
      </c>
      <c r="AX89" s="313">
        <v>7.2712802076123871E-3</v>
      </c>
      <c r="AY89" s="313">
        <v>1.7752582398679041E-2</v>
      </c>
      <c r="AZ89" s="313">
        <v>3.271443617702488E-2</v>
      </c>
      <c r="BA89" s="313">
        <v>4.6354445215951882E-2</v>
      </c>
      <c r="BB89" s="313">
        <v>6.2122019464104346E-2</v>
      </c>
      <c r="BC89" s="313">
        <v>7.4222302635578052E-2</v>
      </c>
      <c r="BD89" s="313">
        <v>9.7228258048852087E-2</v>
      </c>
      <c r="BE89" s="313">
        <v>0.11020136294973409</v>
      </c>
      <c r="BF89" s="286">
        <v>0.13033256519348257</v>
      </c>
      <c r="BG89" s="286">
        <v>0.59575185458129254</v>
      </c>
      <c r="BH89" s="286">
        <v>1.4499736050933744E-2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0</v>
      </c>
      <c r="C91" s="311">
        <v>0</v>
      </c>
      <c r="D91" s="311">
        <v>0</v>
      </c>
      <c r="E91" s="311">
        <v>0</v>
      </c>
      <c r="F91" s="311">
        <v>0</v>
      </c>
      <c r="G91" s="311">
        <v>0</v>
      </c>
      <c r="H91" s="311">
        <v>0</v>
      </c>
      <c r="I91" s="311">
        <v>0</v>
      </c>
      <c r="J91" s="311">
        <v>0</v>
      </c>
      <c r="K91" s="311">
        <v>0</v>
      </c>
      <c r="L91" s="311">
        <v>0</v>
      </c>
      <c r="M91" s="311">
        <v>0</v>
      </c>
      <c r="N91" s="311">
        <v>0</v>
      </c>
      <c r="O91" s="311">
        <v>0</v>
      </c>
      <c r="P91" s="311">
        <v>0</v>
      </c>
      <c r="Q91" s="311">
        <v>0</v>
      </c>
      <c r="R91" s="311">
        <v>0</v>
      </c>
      <c r="S91" s="311">
        <v>0</v>
      </c>
      <c r="T91" s="311">
        <v>0</v>
      </c>
      <c r="U91" s="311">
        <v>0</v>
      </c>
      <c r="V91" s="311">
        <v>0</v>
      </c>
      <c r="W91" s="311">
        <v>0</v>
      </c>
      <c r="X91" s="311">
        <v>0</v>
      </c>
      <c r="Y91" s="311">
        <v>0</v>
      </c>
      <c r="Z91" s="311">
        <v>0</v>
      </c>
      <c r="AA91" s="311">
        <v>0</v>
      </c>
      <c r="AB91" s="311">
        <v>5.450000000000001E-5</v>
      </c>
      <c r="AC91" s="311">
        <v>1.2100000000000001E-4</v>
      </c>
      <c r="AD91" s="311">
        <v>1.4600000000000003E-4</v>
      </c>
      <c r="AE91" s="311">
        <v>1.74E-4</v>
      </c>
      <c r="AF91" s="311">
        <v>2.1149999999999999E-4</v>
      </c>
      <c r="AG91" s="311">
        <v>2.5600000000000004E-4</v>
      </c>
      <c r="AH91" s="311">
        <v>3.0649999999999997E-4</v>
      </c>
      <c r="AI91" s="311">
        <v>3.5599999999999998E-4</v>
      </c>
      <c r="AJ91" s="311">
        <v>4.0600000000000006E-4</v>
      </c>
      <c r="AK91" s="311">
        <v>4.6750000000000009E-4</v>
      </c>
      <c r="AL91" s="311">
        <v>5.3798376623376623E-4</v>
      </c>
      <c r="AM91" s="311">
        <v>5.7547741935483863E-4</v>
      </c>
      <c r="AN91" s="311">
        <v>6.1984615384615377E-4</v>
      </c>
      <c r="AO91" s="311">
        <v>7.1091401273885326E-4</v>
      </c>
      <c r="AP91" s="311">
        <v>8.1390189873417694E-4</v>
      </c>
      <c r="AQ91" s="311">
        <v>9.3820754716981091E-4</v>
      </c>
      <c r="AR91" s="311">
        <v>1.0877343749999995E-3</v>
      </c>
      <c r="AS91" s="311">
        <v>1.3228322981366451E-3</v>
      </c>
      <c r="AT91" s="311">
        <v>2.7411747285537922E-3</v>
      </c>
      <c r="AU91" s="311">
        <v>9.1766985774599345E-3</v>
      </c>
      <c r="AV91" s="311">
        <v>1.9074123489336351E-2</v>
      </c>
      <c r="AW91" s="311">
        <v>2.2365818181818164E-2</v>
      </c>
      <c r="AX91" s="311">
        <v>3.5460975903614432E-2</v>
      </c>
      <c r="AY91" s="311">
        <v>4.5368622754490981E-2</v>
      </c>
      <c r="AZ91" s="311">
        <v>5.6423525823500534E-2</v>
      </c>
      <c r="BA91" s="311">
        <v>6.7354182348604519E-2</v>
      </c>
      <c r="BB91" s="311">
        <v>8.0258009133255481E-2</v>
      </c>
      <c r="BC91" s="311">
        <v>0.11034381880016715</v>
      </c>
      <c r="BD91" s="311">
        <v>0.16310628042458039</v>
      </c>
      <c r="BE91" s="312">
        <v>0.21176175886947379</v>
      </c>
      <c r="BF91" s="285">
        <v>0.29475808214814236</v>
      </c>
      <c r="BG91" s="285">
        <v>0.50471204157214999</v>
      </c>
      <c r="BH91" s="285">
        <v>2.7862537514072156E-2</v>
      </c>
    </row>
    <row r="92" spans="1:60" x14ac:dyDescent="0.15">
      <c r="A92" s="162" t="s">
        <v>112</v>
      </c>
      <c r="B92" s="311">
        <v>0</v>
      </c>
      <c r="C92" s="311">
        <v>0</v>
      </c>
      <c r="D92" s="311">
        <v>0</v>
      </c>
      <c r="E92" s="311">
        <v>0</v>
      </c>
      <c r="F92" s="311">
        <v>0</v>
      </c>
      <c r="G92" s="311">
        <v>0</v>
      </c>
      <c r="H92" s="311">
        <v>0</v>
      </c>
      <c r="I92" s="311">
        <v>0</v>
      </c>
      <c r="J92" s="311">
        <v>0</v>
      </c>
      <c r="K92" s="311">
        <v>0</v>
      </c>
      <c r="L92" s="311">
        <v>0</v>
      </c>
      <c r="M92" s="311">
        <v>0</v>
      </c>
      <c r="N92" s="311">
        <v>0</v>
      </c>
      <c r="O92" s="311">
        <v>0</v>
      </c>
      <c r="P92" s="311">
        <v>0</v>
      </c>
      <c r="Q92" s="311">
        <v>0</v>
      </c>
      <c r="R92" s="311">
        <v>0</v>
      </c>
      <c r="S92" s="311">
        <v>0</v>
      </c>
      <c r="T92" s="311">
        <v>0</v>
      </c>
      <c r="U92" s="311">
        <v>0</v>
      </c>
      <c r="V92" s="311">
        <v>0</v>
      </c>
      <c r="W92" s="311">
        <v>0</v>
      </c>
      <c r="X92" s="311">
        <v>0</v>
      </c>
      <c r="Y92" s="311">
        <v>0</v>
      </c>
      <c r="Z92" s="311">
        <v>0</v>
      </c>
      <c r="AA92" s="311">
        <v>0</v>
      </c>
      <c r="AB92" s="311">
        <v>0</v>
      </c>
      <c r="AC92" s="311">
        <v>0</v>
      </c>
      <c r="AD92" s="311">
        <v>0</v>
      </c>
      <c r="AE92" s="311">
        <v>0</v>
      </c>
      <c r="AF92" s="311">
        <v>0</v>
      </c>
      <c r="AG92" s="311">
        <v>0</v>
      </c>
      <c r="AH92" s="311">
        <v>0</v>
      </c>
      <c r="AI92" s="311">
        <v>0</v>
      </c>
      <c r="AJ92" s="311">
        <v>0</v>
      </c>
      <c r="AK92" s="311">
        <v>0</v>
      </c>
      <c r="AL92" s="311">
        <v>0</v>
      </c>
      <c r="AM92" s="311">
        <v>9.8709677419354829E-7</v>
      </c>
      <c r="AN92" s="311">
        <v>8.8269230769230766E-6</v>
      </c>
      <c r="AO92" s="311">
        <v>1.8515923566878975E-5</v>
      </c>
      <c r="AP92" s="311">
        <v>3.2924050632911382E-5</v>
      </c>
      <c r="AQ92" s="311">
        <v>5.1962264150943382E-5</v>
      </c>
      <c r="AR92" s="311">
        <v>8.6062499999999971E-5</v>
      </c>
      <c r="AS92" s="311">
        <v>1.4444720496894402E-4</v>
      </c>
      <c r="AT92" s="311">
        <v>2.3705555555555543E-4</v>
      </c>
      <c r="AU92" s="311">
        <v>4.1582208588957024E-4</v>
      </c>
      <c r="AV92" s="311">
        <v>5.448292682926826E-4</v>
      </c>
      <c r="AW92" s="311">
        <v>8.4289090909090846E-4</v>
      </c>
      <c r="AX92" s="311">
        <v>1.1941649999999988E-3</v>
      </c>
      <c r="AY92" s="311">
        <v>1.5295144311377237E-3</v>
      </c>
      <c r="AZ92" s="311">
        <v>1.8067569642857123E-3</v>
      </c>
      <c r="BA92" s="311">
        <v>1.9917069230769211E-3</v>
      </c>
      <c r="BB92" s="311">
        <v>2.2802489999999998E-3</v>
      </c>
      <c r="BC92" s="311">
        <v>2.4611347368421045E-3</v>
      </c>
      <c r="BD92" s="311">
        <v>3.1131846165144382E-3</v>
      </c>
      <c r="BE92" s="312">
        <v>3.6662037718554245E-3</v>
      </c>
      <c r="BF92" s="285">
        <v>0.17442017484739214</v>
      </c>
      <c r="BG92" s="285">
        <v>0.29370564688215905</v>
      </c>
      <c r="BH92" s="285">
        <v>4.8238048584833441E-4</v>
      </c>
    </row>
    <row r="93" spans="1:60" x14ac:dyDescent="0.15">
      <c r="A93" s="162" t="s">
        <v>110</v>
      </c>
      <c r="B93" s="311">
        <v>0</v>
      </c>
      <c r="C93" s="311">
        <v>0</v>
      </c>
      <c r="D93" s="311">
        <v>0</v>
      </c>
      <c r="E93" s="311">
        <v>0</v>
      </c>
      <c r="F93" s="311">
        <v>0</v>
      </c>
      <c r="G93" s="311">
        <v>0</v>
      </c>
      <c r="H93" s="311">
        <v>0</v>
      </c>
      <c r="I93" s="311">
        <v>0</v>
      </c>
      <c r="J93" s="311">
        <v>0</v>
      </c>
      <c r="K93" s="311">
        <v>0</v>
      </c>
      <c r="L93" s="311">
        <v>0</v>
      </c>
      <c r="M93" s="311">
        <v>0</v>
      </c>
      <c r="N93" s="311">
        <v>0</v>
      </c>
      <c r="O93" s="311">
        <v>0</v>
      </c>
      <c r="P93" s="311">
        <v>0</v>
      </c>
      <c r="Q93" s="311">
        <v>0</v>
      </c>
      <c r="R93" s="311">
        <v>0</v>
      </c>
      <c r="S93" s="311">
        <v>0</v>
      </c>
      <c r="T93" s="311">
        <v>0</v>
      </c>
      <c r="U93" s="311">
        <v>0</v>
      </c>
      <c r="V93" s="311">
        <v>0</v>
      </c>
      <c r="W93" s="311">
        <v>0</v>
      </c>
      <c r="X93" s="311">
        <v>0</v>
      </c>
      <c r="Y93" s="311">
        <v>0</v>
      </c>
      <c r="Z93" s="311">
        <v>0</v>
      </c>
      <c r="AA93" s="311">
        <v>2.0000000000000002E-5</v>
      </c>
      <c r="AB93" s="311">
        <v>2.0000000000000002E-5</v>
      </c>
      <c r="AC93" s="311">
        <v>3.0000000000000001E-5</v>
      </c>
      <c r="AD93" s="311">
        <v>4.0000000000000003E-5</v>
      </c>
      <c r="AE93" s="311">
        <v>5.0000000000000002E-5</v>
      </c>
      <c r="AF93" s="311">
        <v>7.0000000000000007E-5</v>
      </c>
      <c r="AG93" s="311">
        <v>9.0000000000000006E-5</v>
      </c>
      <c r="AH93" s="311">
        <v>1.0999999999999999E-4</v>
      </c>
      <c r="AI93" s="311">
        <v>1.4000000000000001E-4</v>
      </c>
      <c r="AJ93" s="311">
        <v>1.7000000000000001E-4</v>
      </c>
      <c r="AK93" s="311">
        <v>2.1999999999999998E-4</v>
      </c>
      <c r="AL93" s="311">
        <v>3.0798701298701296E-4</v>
      </c>
      <c r="AM93" s="311">
        <v>4.7380645161290323E-4</v>
      </c>
      <c r="AN93" s="311">
        <v>6.2769230769230762E-4</v>
      </c>
      <c r="AO93" s="311">
        <v>7.4063694267515888E-4</v>
      </c>
      <c r="AP93" s="311">
        <v>8.1341772151898712E-4</v>
      </c>
      <c r="AQ93" s="311">
        <v>9.1415094339622612E-4</v>
      </c>
      <c r="AR93" s="311">
        <v>1.0901249999999995E-3</v>
      </c>
      <c r="AS93" s="311">
        <v>1.4444720496894401E-3</v>
      </c>
      <c r="AT93" s="311">
        <v>2.6349999999999985E-3</v>
      </c>
      <c r="AU93" s="311">
        <v>6.5799386503067455E-3</v>
      </c>
      <c r="AV93" s="311">
        <v>2.4349390243902425E-2</v>
      </c>
      <c r="AW93" s="311">
        <v>3.333090998181816E-2</v>
      </c>
      <c r="AX93" s="311">
        <v>7.7181002078313188E-2</v>
      </c>
      <c r="AY93" s="311">
        <v>0.21541080718562858</v>
      </c>
      <c r="AZ93" s="311">
        <v>0.35955519107142825</v>
      </c>
      <c r="BA93" s="311">
        <v>0.60229445857988118</v>
      </c>
      <c r="BB93" s="311">
        <v>1.0602</v>
      </c>
      <c r="BC93" s="311">
        <v>1.5827894736842103</v>
      </c>
      <c r="BD93" s="311">
        <v>1.9968209750102417</v>
      </c>
      <c r="BE93" s="312">
        <v>2.318994285714286</v>
      </c>
      <c r="BF93" s="285">
        <v>0.1581700436322071</v>
      </c>
      <c r="BG93" s="285">
        <v>0.94068858349312046</v>
      </c>
      <c r="BH93" s="285">
        <v>0.30512149892209584</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0</v>
      </c>
      <c r="AR94" s="311">
        <v>0</v>
      </c>
      <c r="AS94" s="311">
        <v>0</v>
      </c>
      <c r="AT94" s="311">
        <v>0</v>
      </c>
      <c r="AU94" s="311">
        <v>3.2852760736196305E-6</v>
      </c>
      <c r="AV94" s="311">
        <v>6.4465243902438995E-6</v>
      </c>
      <c r="AW94" s="311">
        <v>7.918909090909086E-6</v>
      </c>
      <c r="AX94" s="311">
        <v>1.0249156626506018E-5</v>
      </c>
      <c r="AY94" s="311">
        <v>1.0096167664670651E-5</v>
      </c>
      <c r="AZ94" s="311">
        <v>9.3803571428571344E-6</v>
      </c>
      <c r="BA94" s="311">
        <v>8.863136094674548E-6</v>
      </c>
      <c r="BB94" s="311">
        <v>7.695E-6</v>
      </c>
      <c r="BC94" s="311">
        <v>9.842105263157894E-6</v>
      </c>
      <c r="BD94" s="311">
        <v>9.4709041555399473E-6</v>
      </c>
      <c r="BE94" s="312">
        <v>9.9918367346938795E-6</v>
      </c>
      <c r="BF94" s="285">
        <v>5.2120945442908795E-2</v>
      </c>
      <c r="BG94" s="285">
        <v>0</v>
      </c>
      <c r="BH94" s="285">
        <v>1.3146751677034002E-6</v>
      </c>
    </row>
    <row r="95" spans="1:60" x14ac:dyDescent="0.15">
      <c r="A95" s="162" t="s">
        <v>108</v>
      </c>
      <c r="B95" s="311">
        <v>0</v>
      </c>
      <c r="C95" s="311">
        <v>0</v>
      </c>
      <c r="D95" s="311">
        <v>0</v>
      </c>
      <c r="E95" s="311">
        <v>0</v>
      </c>
      <c r="F95" s="311">
        <v>0</v>
      </c>
      <c r="G95" s="311">
        <v>0</v>
      </c>
      <c r="H95" s="311">
        <v>0</v>
      </c>
      <c r="I95" s="311">
        <v>0</v>
      </c>
      <c r="J95" s="311">
        <v>0</v>
      </c>
      <c r="K95" s="311">
        <v>0</v>
      </c>
      <c r="L95" s="311">
        <v>0</v>
      </c>
      <c r="M95" s="311">
        <v>0</v>
      </c>
      <c r="N95" s="311">
        <v>0</v>
      </c>
      <c r="O95" s="311">
        <v>0</v>
      </c>
      <c r="P95" s="311">
        <v>0</v>
      </c>
      <c r="Q95" s="311">
        <v>0</v>
      </c>
      <c r="R95" s="311">
        <v>0</v>
      </c>
      <c r="S95" s="311">
        <v>0</v>
      </c>
      <c r="T95" s="311">
        <v>0</v>
      </c>
      <c r="U95" s="311">
        <v>0</v>
      </c>
      <c r="V95" s="311">
        <v>0</v>
      </c>
      <c r="W95" s="311">
        <v>0</v>
      </c>
      <c r="X95" s="311">
        <v>0</v>
      </c>
      <c r="Y95" s="311">
        <v>0</v>
      </c>
      <c r="Z95" s="311">
        <v>0</v>
      </c>
      <c r="AA95" s="311">
        <v>0</v>
      </c>
      <c r="AB95" s="311">
        <v>0</v>
      </c>
      <c r="AC95" s="311">
        <v>0</v>
      </c>
      <c r="AD95" s="311">
        <v>0</v>
      </c>
      <c r="AE95" s="311">
        <v>0</v>
      </c>
      <c r="AF95" s="311">
        <v>1.01010101010101E-5</v>
      </c>
      <c r="AG95" s="311">
        <v>6.0606060606060611E-5</v>
      </c>
      <c r="AH95" s="311">
        <v>6.0606060606060611E-5</v>
      </c>
      <c r="AI95" s="311">
        <v>6.0606060606060611E-5</v>
      </c>
      <c r="AJ95" s="311">
        <v>6.0606060606060611E-5</v>
      </c>
      <c r="AK95" s="311">
        <v>7.0707070707070718E-5</v>
      </c>
      <c r="AL95" s="311">
        <v>1.1038961038961039E-4</v>
      </c>
      <c r="AM95" s="311">
        <v>1.2961876832844578E-4</v>
      </c>
      <c r="AN95" s="311">
        <v>1.585081585081585E-4</v>
      </c>
      <c r="AO95" s="311">
        <v>1.7718587145338735E-4</v>
      </c>
      <c r="AP95" s="311">
        <v>1.7606444188722668E-4</v>
      </c>
      <c r="AQ95" s="311">
        <v>6.928301886792451E-5</v>
      </c>
      <c r="AR95" s="311">
        <v>5.6418749999999969E-4</v>
      </c>
      <c r="AS95" s="311">
        <v>5.9869565217391275E-4</v>
      </c>
      <c r="AT95" s="311">
        <v>7.0833333333333295E-4</v>
      </c>
      <c r="AU95" s="311">
        <v>1.0606748466257662E-3</v>
      </c>
      <c r="AV95" s="311">
        <v>7.7153048780487761E-3</v>
      </c>
      <c r="AW95" s="311">
        <v>1.946345454545453E-2</v>
      </c>
      <c r="AX95" s="311">
        <v>3.1641506024096364E-2</v>
      </c>
      <c r="AY95" s="311">
        <v>4.4974670658682589E-2</v>
      </c>
      <c r="AZ95" s="311">
        <v>5.9800960714285666E-2</v>
      </c>
      <c r="BA95" s="311">
        <v>0.1046192272189348</v>
      </c>
      <c r="BB95" s="311">
        <v>0.19390122000000001</v>
      </c>
      <c r="BC95" s="311">
        <v>0.32506961578947363</v>
      </c>
      <c r="BD95" s="311">
        <v>0.41244782957804177</v>
      </c>
      <c r="BE95" s="312">
        <v>0.52120500061690478</v>
      </c>
      <c r="BF95" s="285">
        <v>0.26023440048147739</v>
      </c>
      <c r="BG95" s="285">
        <v>0.8902233960063759</v>
      </c>
      <c r="BH95" s="285">
        <v>6.8577508799224099E-2</v>
      </c>
    </row>
    <row r="96" spans="1:60" x14ac:dyDescent="0.15">
      <c r="A96" s="162" t="s">
        <v>107</v>
      </c>
      <c r="B96" s="311">
        <v>0</v>
      </c>
      <c r="C96" s="311">
        <v>0</v>
      </c>
      <c r="D96" s="311">
        <v>0</v>
      </c>
      <c r="E96" s="311">
        <v>0</v>
      </c>
      <c r="F96" s="311">
        <v>0</v>
      </c>
      <c r="G96" s="311">
        <v>0</v>
      </c>
      <c r="H96" s="311">
        <v>0</v>
      </c>
      <c r="I96" s="311">
        <v>0</v>
      </c>
      <c r="J96" s="311">
        <v>0</v>
      </c>
      <c r="K96" s="311">
        <v>0</v>
      </c>
      <c r="L96" s="311">
        <v>0</v>
      </c>
      <c r="M96" s="311">
        <v>0</v>
      </c>
      <c r="N96" s="311">
        <v>0</v>
      </c>
      <c r="O96" s="311">
        <v>0</v>
      </c>
      <c r="P96" s="311">
        <v>0</v>
      </c>
      <c r="Q96" s="311">
        <v>0</v>
      </c>
      <c r="R96" s="311">
        <v>0</v>
      </c>
      <c r="S96" s="311">
        <v>0</v>
      </c>
      <c r="T96" s="311">
        <v>0</v>
      </c>
      <c r="U96" s="311">
        <v>0</v>
      </c>
      <c r="V96" s="311">
        <v>0</v>
      </c>
      <c r="W96" s="311">
        <v>0</v>
      </c>
      <c r="X96" s="311">
        <v>0</v>
      </c>
      <c r="Y96" s="311">
        <v>0</v>
      </c>
      <c r="Z96" s="311">
        <v>0</v>
      </c>
      <c r="AA96" s="311">
        <v>0</v>
      </c>
      <c r="AB96" s="311">
        <v>0</v>
      </c>
      <c r="AC96" s="311">
        <v>0</v>
      </c>
      <c r="AD96" s="311">
        <v>0</v>
      </c>
      <c r="AE96" s="311">
        <v>0</v>
      </c>
      <c r="AF96" s="311">
        <v>0</v>
      </c>
      <c r="AG96" s="311">
        <v>0</v>
      </c>
      <c r="AH96" s="311">
        <v>0</v>
      </c>
      <c r="AI96" s="311">
        <v>0</v>
      </c>
      <c r="AJ96" s="311">
        <v>0</v>
      </c>
      <c r="AK96" s="311">
        <v>0</v>
      </c>
      <c r="AL96" s="311">
        <v>0</v>
      </c>
      <c r="AM96" s="311">
        <v>0</v>
      </c>
      <c r="AN96" s="311">
        <v>0</v>
      </c>
      <c r="AO96" s="311">
        <v>0</v>
      </c>
      <c r="AP96" s="311">
        <v>0</v>
      </c>
      <c r="AQ96" s="311">
        <v>0</v>
      </c>
      <c r="AR96" s="311">
        <v>0</v>
      </c>
      <c r="AS96" s="311">
        <v>9.5031055900621088E-7</v>
      </c>
      <c r="AT96" s="311">
        <v>9.4444444444444399E-7</v>
      </c>
      <c r="AU96" s="311">
        <v>4.8809815950920223E-6</v>
      </c>
      <c r="AV96" s="311">
        <v>7.1835365853658496E-6</v>
      </c>
      <c r="AW96" s="311">
        <v>2.7910909090909073E-5</v>
      </c>
      <c r="AX96" s="311">
        <v>5.0692771084337299E-5</v>
      </c>
      <c r="AY96" s="311">
        <v>6.2391017964071805E-5</v>
      </c>
      <c r="AZ96" s="311">
        <v>4.808571428571424E-5</v>
      </c>
      <c r="BA96" s="311">
        <v>1.9093313609467439E-4</v>
      </c>
      <c r="BB96" s="311">
        <v>2.6145000000000004E-4</v>
      </c>
      <c r="BC96" s="311">
        <v>1.7885789473684206E-4</v>
      </c>
      <c r="BD96" s="311">
        <v>4.8137648504711184E-4</v>
      </c>
      <c r="BE96" s="312">
        <v>4.1982517855085723E-3</v>
      </c>
      <c r="BF96" s="285">
        <v>7.6975190568460707</v>
      </c>
      <c r="BG96" s="285">
        <v>0.86522335831833841</v>
      </c>
      <c r="BH96" s="285">
        <v>5.5238466327319131E-4</v>
      </c>
    </row>
    <row r="97" spans="1:60" x14ac:dyDescent="0.15">
      <c r="A97" s="162" t="s">
        <v>106</v>
      </c>
      <c r="B97" s="311">
        <v>0</v>
      </c>
      <c r="C97" s="311">
        <v>0</v>
      </c>
      <c r="D97" s="311">
        <v>0</v>
      </c>
      <c r="E97" s="311">
        <v>0</v>
      </c>
      <c r="F97" s="311">
        <v>0</v>
      </c>
      <c r="G97" s="311">
        <v>0</v>
      </c>
      <c r="H97" s="311">
        <v>0</v>
      </c>
      <c r="I97" s="311">
        <v>0</v>
      </c>
      <c r="J97" s="311">
        <v>0</v>
      </c>
      <c r="K97" s="311">
        <v>0</v>
      </c>
      <c r="L97" s="311">
        <v>0</v>
      </c>
      <c r="M97" s="311">
        <v>0</v>
      </c>
      <c r="N97" s="311">
        <v>0</v>
      </c>
      <c r="O97" s="311">
        <v>0</v>
      </c>
      <c r="P97" s="311">
        <v>0</v>
      </c>
      <c r="Q97" s="311">
        <v>0</v>
      </c>
      <c r="R97" s="311">
        <v>0</v>
      </c>
      <c r="S97" s="311">
        <v>0</v>
      </c>
      <c r="T97" s="311">
        <v>0</v>
      </c>
      <c r="U97" s="311">
        <v>0</v>
      </c>
      <c r="V97" s="311">
        <v>0</v>
      </c>
      <c r="W97" s="311">
        <v>0</v>
      </c>
      <c r="X97" s="311">
        <v>0</v>
      </c>
      <c r="Y97" s="311">
        <v>0</v>
      </c>
      <c r="Z97" s="311">
        <v>0</v>
      </c>
      <c r="AA97" s="311">
        <v>1.0000000000000001E-5</v>
      </c>
      <c r="AB97" s="311">
        <v>1.0000000000000001E-5</v>
      </c>
      <c r="AC97" s="311">
        <v>1.05E-4</v>
      </c>
      <c r="AD97" s="311">
        <v>2.2499999999999999E-4</v>
      </c>
      <c r="AE97" s="311">
        <v>2.9E-4</v>
      </c>
      <c r="AF97" s="311">
        <v>3.9500000000000001E-4</v>
      </c>
      <c r="AG97" s="311">
        <v>5.4500000000000002E-4</v>
      </c>
      <c r="AH97" s="311">
        <v>9.630284589041097E-4</v>
      </c>
      <c r="AI97" s="311">
        <v>1.4324625000000002E-3</v>
      </c>
      <c r="AJ97" s="311">
        <v>2.1802499999999995E-3</v>
      </c>
      <c r="AK97" s="311">
        <v>3.4406171917808221E-3</v>
      </c>
      <c r="AL97" s="311">
        <v>4.964941593132894E-3</v>
      </c>
      <c r="AM97" s="311">
        <v>6.8565716129032252E-3</v>
      </c>
      <c r="AN97" s="311">
        <v>9.3560971153846123E-3</v>
      </c>
      <c r="AO97" s="311">
        <v>1.2392241074077303E-2</v>
      </c>
      <c r="AP97" s="311">
        <v>1.5785032981836304E-2</v>
      </c>
      <c r="AQ97" s="311">
        <v>1.9203232075471692E-2</v>
      </c>
      <c r="AR97" s="311">
        <v>2.2112970468749993E-2</v>
      </c>
      <c r="AS97" s="311">
        <v>2.4650782751425147E-2</v>
      </c>
      <c r="AT97" s="311">
        <v>2.8763173675799066E-2</v>
      </c>
      <c r="AU97" s="311">
        <v>3.7371223849693221E-2</v>
      </c>
      <c r="AV97" s="311">
        <v>5.0743289634146309E-2</v>
      </c>
      <c r="AW97" s="311">
        <v>6.8357643808841781E-2</v>
      </c>
      <c r="AX97" s="311">
        <v>0.1189785284093909</v>
      </c>
      <c r="AY97" s="311">
        <v>0.21574068480538908</v>
      </c>
      <c r="AZ97" s="311">
        <v>0.31456228028347205</v>
      </c>
      <c r="BA97" s="311">
        <v>0.39223852178590607</v>
      </c>
      <c r="BB97" s="311">
        <v>0.48817521818181819</v>
      </c>
      <c r="BC97" s="311">
        <v>0.55576008665603382</v>
      </c>
      <c r="BD97" s="311">
        <v>0.64412657902250692</v>
      </c>
      <c r="BE97" s="312">
        <v>0.73648703116058567</v>
      </c>
      <c r="BF97" s="285">
        <v>0.14026465516639086</v>
      </c>
      <c r="BG97" s="285">
        <v>0.36462537183027144</v>
      </c>
      <c r="BH97" s="285">
        <v>9.6903225794360059E-2</v>
      </c>
    </row>
    <row r="98" spans="1:60" x14ac:dyDescent="0.15">
      <c r="A98" s="162" t="s">
        <v>105</v>
      </c>
      <c r="B98" s="311">
        <v>0</v>
      </c>
      <c r="C98" s="311">
        <v>0</v>
      </c>
      <c r="D98" s="311">
        <v>0</v>
      </c>
      <c r="E98" s="311">
        <v>0</v>
      </c>
      <c r="F98" s="311">
        <v>0</v>
      </c>
      <c r="G98" s="311">
        <v>0</v>
      </c>
      <c r="H98" s="311">
        <v>0</v>
      </c>
      <c r="I98" s="311">
        <v>0</v>
      </c>
      <c r="J98" s="311">
        <v>0</v>
      </c>
      <c r="K98" s="311">
        <v>0</v>
      </c>
      <c r="L98" s="311">
        <v>0</v>
      </c>
      <c r="M98" s="311">
        <v>0</v>
      </c>
      <c r="N98" s="311">
        <v>0</v>
      </c>
      <c r="O98" s="311">
        <v>0</v>
      </c>
      <c r="P98" s="311">
        <v>0</v>
      </c>
      <c r="Q98" s="311">
        <v>0</v>
      </c>
      <c r="R98" s="311">
        <v>0</v>
      </c>
      <c r="S98" s="311">
        <v>0</v>
      </c>
      <c r="T98" s="311">
        <v>0</v>
      </c>
      <c r="U98" s="311">
        <v>0</v>
      </c>
      <c r="V98" s="311">
        <v>0</v>
      </c>
      <c r="W98" s="311">
        <v>0</v>
      </c>
      <c r="X98" s="311">
        <v>0</v>
      </c>
      <c r="Y98" s="311">
        <v>0</v>
      </c>
      <c r="Z98" s="311">
        <v>0</v>
      </c>
      <c r="AA98" s="311">
        <v>0</v>
      </c>
      <c r="AB98" s="311">
        <v>0</v>
      </c>
      <c r="AC98" s="311">
        <v>0</v>
      </c>
      <c r="AD98" s="311">
        <v>0</v>
      </c>
      <c r="AE98" s="311">
        <v>0</v>
      </c>
      <c r="AF98" s="311">
        <v>0</v>
      </c>
      <c r="AG98" s="311">
        <v>0</v>
      </c>
      <c r="AH98" s="311">
        <v>0</v>
      </c>
      <c r="AI98" s="311">
        <v>0</v>
      </c>
      <c r="AJ98" s="311">
        <v>0</v>
      </c>
      <c r="AK98" s="311">
        <v>0</v>
      </c>
      <c r="AL98" s="311">
        <v>0</v>
      </c>
      <c r="AM98" s="311">
        <v>0</v>
      </c>
      <c r="AN98" s="311">
        <v>0</v>
      </c>
      <c r="AO98" s="311">
        <v>0</v>
      </c>
      <c r="AP98" s="311">
        <v>0</v>
      </c>
      <c r="AQ98" s="311">
        <v>0</v>
      </c>
      <c r="AR98" s="311">
        <v>0</v>
      </c>
      <c r="AS98" s="311">
        <v>0</v>
      </c>
      <c r="AT98" s="311">
        <v>0</v>
      </c>
      <c r="AU98" s="311">
        <v>0</v>
      </c>
      <c r="AV98" s="311">
        <v>0</v>
      </c>
      <c r="AW98" s="311">
        <v>6.4909090909090854E-5</v>
      </c>
      <c r="AX98" s="311">
        <v>1.2995783132530112E-3</v>
      </c>
      <c r="AY98" s="311">
        <v>2.0797005988023934E-3</v>
      </c>
      <c r="AZ98" s="311">
        <v>2.486249999999998E-3</v>
      </c>
      <c r="BA98" s="311">
        <v>2.8065088757396428E-3</v>
      </c>
      <c r="BB98" s="311">
        <v>2.97E-3</v>
      </c>
      <c r="BC98" s="311">
        <v>5.6547368421052627E-3</v>
      </c>
      <c r="BD98" s="311">
        <v>6.4493211283032179E-3</v>
      </c>
      <c r="BE98" s="312">
        <v>1.0875062339202005E-2</v>
      </c>
      <c r="BF98" s="285">
        <v>0.68162645933798793</v>
      </c>
      <c r="BG98" s="285">
        <v>0</v>
      </c>
      <c r="BH98" s="285">
        <v>1.4308855102618278E-3</v>
      </c>
    </row>
    <row r="99" spans="1:60" x14ac:dyDescent="0.15">
      <c r="A99" s="162" t="s">
        <v>104</v>
      </c>
      <c r="B99" s="311">
        <v>0</v>
      </c>
      <c r="C99" s="311">
        <v>0</v>
      </c>
      <c r="D99" s="311">
        <v>0</v>
      </c>
      <c r="E99" s="311">
        <v>0</v>
      </c>
      <c r="F99" s="311">
        <v>0</v>
      </c>
      <c r="G99" s="311">
        <v>0</v>
      </c>
      <c r="H99" s="311">
        <v>0</v>
      </c>
      <c r="I99" s="311">
        <v>0</v>
      </c>
      <c r="J99" s="311">
        <v>0</v>
      </c>
      <c r="K99" s="311">
        <v>0</v>
      </c>
      <c r="L99" s="311">
        <v>0</v>
      </c>
      <c r="M99" s="311">
        <v>0</v>
      </c>
      <c r="N99" s="311">
        <v>0</v>
      </c>
      <c r="O99" s="311">
        <v>0</v>
      </c>
      <c r="P99" s="311">
        <v>0</v>
      </c>
      <c r="Q99" s="311">
        <v>0</v>
      </c>
      <c r="R99" s="311">
        <v>0</v>
      </c>
      <c r="S99" s="311">
        <v>0</v>
      </c>
      <c r="T99" s="311">
        <v>0</v>
      </c>
      <c r="U99" s="311">
        <v>0</v>
      </c>
      <c r="V99" s="311">
        <v>0</v>
      </c>
      <c r="W99" s="311">
        <v>0</v>
      </c>
      <c r="X99" s="311">
        <v>0</v>
      </c>
      <c r="Y99" s="311">
        <v>0</v>
      </c>
      <c r="Z99" s="311">
        <v>0</v>
      </c>
      <c r="AA99" s="311">
        <v>0</v>
      </c>
      <c r="AB99" s="311">
        <v>0</v>
      </c>
      <c r="AC99" s="311">
        <v>0</v>
      </c>
      <c r="AD99" s="311">
        <v>0</v>
      </c>
      <c r="AE99" s="311">
        <v>0</v>
      </c>
      <c r="AF99" s="311">
        <v>0</v>
      </c>
      <c r="AG99" s="311">
        <v>0</v>
      </c>
      <c r="AH99" s="311">
        <v>0</v>
      </c>
      <c r="AI99" s="311">
        <v>0</v>
      </c>
      <c r="AJ99" s="311">
        <v>0</v>
      </c>
      <c r="AK99" s="311">
        <v>0</v>
      </c>
      <c r="AL99" s="311">
        <v>0</v>
      </c>
      <c r="AM99" s="311">
        <v>0</v>
      </c>
      <c r="AN99" s="311">
        <v>0</v>
      </c>
      <c r="AO99" s="311">
        <v>0</v>
      </c>
      <c r="AP99" s="311">
        <v>0</v>
      </c>
      <c r="AQ99" s="311">
        <v>0</v>
      </c>
      <c r="AR99" s="311">
        <v>3.2568870454545442E-5</v>
      </c>
      <c r="AS99" s="311">
        <v>3.2839085262563511E-5</v>
      </c>
      <c r="AT99" s="311">
        <v>3.3904258136924792E-5</v>
      </c>
      <c r="AU99" s="311">
        <v>3.593646402677076E-5</v>
      </c>
      <c r="AV99" s="311">
        <v>3.8500665188470041E-5</v>
      </c>
      <c r="AW99" s="311">
        <v>4.4721895316804386E-5</v>
      </c>
      <c r="AX99" s="311">
        <v>6.1097701897878674E-5</v>
      </c>
      <c r="AY99" s="311">
        <v>1.7051046965362412E-4</v>
      </c>
      <c r="AZ99" s="311">
        <v>3.3513421220213369E-4</v>
      </c>
      <c r="BA99" s="311">
        <v>5.1673659774430789E-4</v>
      </c>
      <c r="BB99" s="311">
        <v>6.9644146272313618E-4</v>
      </c>
      <c r="BC99" s="311">
        <v>9.0304220304737975E-4</v>
      </c>
      <c r="BD99" s="311">
        <v>1.1465211665699045E-3</v>
      </c>
      <c r="BE99" s="312">
        <v>1.422321726006199E-3</v>
      </c>
      <c r="BF99" s="285">
        <v>0.23716477499961841</v>
      </c>
      <c r="BG99" s="285">
        <v>0.42204317754700083</v>
      </c>
      <c r="BH99" s="285">
        <v>1.8714187424347236E-4</v>
      </c>
    </row>
    <row r="100" spans="1:60" x14ac:dyDescent="0.15">
      <c r="A100" s="162" t="s">
        <v>103</v>
      </c>
      <c r="B100" s="311">
        <v>0</v>
      </c>
      <c r="C100" s="311">
        <v>0</v>
      </c>
      <c r="D100" s="311">
        <v>0</v>
      </c>
      <c r="E100" s="311">
        <v>0</v>
      </c>
      <c r="F100" s="311">
        <v>0</v>
      </c>
      <c r="G100" s="311">
        <v>0</v>
      </c>
      <c r="H100" s="311">
        <v>0</v>
      </c>
      <c r="I100" s="311">
        <v>0</v>
      </c>
      <c r="J100" s="311">
        <v>0</v>
      </c>
      <c r="K100" s="311">
        <v>0</v>
      </c>
      <c r="L100" s="311">
        <v>0</v>
      </c>
      <c r="M100" s="311">
        <v>0</v>
      </c>
      <c r="N100" s="311">
        <v>0</v>
      </c>
      <c r="O100" s="311">
        <v>0</v>
      </c>
      <c r="P100" s="311">
        <v>0</v>
      </c>
      <c r="Q100" s="311">
        <v>0</v>
      </c>
      <c r="R100" s="311">
        <v>0</v>
      </c>
      <c r="S100" s="311">
        <v>0</v>
      </c>
      <c r="T100" s="311">
        <v>0</v>
      </c>
      <c r="U100" s="311">
        <v>0</v>
      </c>
      <c r="V100" s="311">
        <v>0</v>
      </c>
      <c r="W100" s="311">
        <v>0</v>
      </c>
      <c r="X100" s="311">
        <v>0</v>
      </c>
      <c r="Y100" s="311">
        <v>0</v>
      </c>
      <c r="Z100" s="311">
        <v>0</v>
      </c>
      <c r="AA100" s="311">
        <v>0</v>
      </c>
      <c r="AB100" s="311">
        <v>0</v>
      </c>
      <c r="AC100" s="311">
        <v>0</v>
      </c>
      <c r="AD100" s="311">
        <v>0</v>
      </c>
      <c r="AE100" s="311">
        <v>0</v>
      </c>
      <c r="AF100" s="311">
        <v>0</v>
      </c>
      <c r="AG100" s="311">
        <v>0</v>
      </c>
      <c r="AH100" s="311">
        <v>0</v>
      </c>
      <c r="AI100" s="311">
        <v>0</v>
      </c>
      <c r="AJ100" s="311">
        <v>0</v>
      </c>
      <c r="AK100" s="311">
        <v>0</v>
      </c>
      <c r="AL100" s="311">
        <v>0</v>
      </c>
      <c r="AM100" s="311">
        <v>0</v>
      </c>
      <c r="AN100" s="311">
        <v>0</v>
      </c>
      <c r="AO100" s="311">
        <v>0</v>
      </c>
      <c r="AP100" s="311">
        <v>0</v>
      </c>
      <c r="AQ100" s="311">
        <v>0</v>
      </c>
      <c r="AR100" s="311">
        <v>1.9316249999999995E-6</v>
      </c>
      <c r="AS100" s="311">
        <v>1.5052919254658378E-5</v>
      </c>
      <c r="AT100" s="311">
        <v>5.0319999999999979E-5</v>
      </c>
      <c r="AU100" s="311">
        <v>1.2604196319018396E-4</v>
      </c>
      <c r="AV100" s="311">
        <v>2.5030426829268269E-4</v>
      </c>
      <c r="AW100" s="311">
        <v>6.1028454545454492E-4</v>
      </c>
      <c r="AX100" s="311">
        <v>1.3340033132530108E-3</v>
      </c>
      <c r="AY100" s="311">
        <v>2.180039281437124E-3</v>
      </c>
      <c r="AZ100" s="311">
        <v>3.348404999999997E-3</v>
      </c>
      <c r="BA100" s="311">
        <v>7.7287814201183348E-3</v>
      </c>
      <c r="BB100" s="311">
        <v>1.1828888999999999E-2</v>
      </c>
      <c r="BC100" s="311">
        <v>1.3827361578947367E-2</v>
      </c>
      <c r="BD100" s="311">
        <v>1.4470251212896041E-2</v>
      </c>
      <c r="BE100" s="312">
        <v>1.49011461816643E-2</v>
      </c>
      <c r="BF100" s="285">
        <v>2.6964387063506567E-2</v>
      </c>
      <c r="BG100" s="285">
        <v>0.76146307583062756</v>
      </c>
      <c r="BH100" s="285">
        <v>1.9606171893632911E-3</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0</v>
      </c>
      <c r="O101" s="311">
        <v>0</v>
      </c>
      <c r="P101" s="311">
        <v>0</v>
      </c>
      <c r="Q101" s="311">
        <v>0</v>
      </c>
      <c r="R101" s="311">
        <v>0</v>
      </c>
      <c r="S101" s="311">
        <v>0</v>
      </c>
      <c r="T101" s="311">
        <v>0</v>
      </c>
      <c r="U101" s="311">
        <v>0</v>
      </c>
      <c r="V101" s="311">
        <v>0</v>
      </c>
      <c r="W101" s="311">
        <v>0</v>
      </c>
      <c r="X101" s="311">
        <v>0</v>
      </c>
      <c r="Y101" s="311">
        <v>0</v>
      </c>
      <c r="Z101" s="311">
        <v>0</v>
      </c>
      <c r="AA101" s="311">
        <v>0</v>
      </c>
      <c r="AB101" s="311">
        <v>0</v>
      </c>
      <c r="AC101" s="311">
        <v>0</v>
      </c>
      <c r="AD101" s="311">
        <v>0</v>
      </c>
      <c r="AE101" s="311">
        <v>0</v>
      </c>
      <c r="AF101" s="311">
        <v>0</v>
      </c>
      <c r="AG101" s="311">
        <v>0</v>
      </c>
      <c r="AH101" s="311">
        <v>0</v>
      </c>
      <c r="AI101" s="311">
        <v>0</v>
      </c>
      <c r="AJ101" s="311">
        <v>0</v>
      </c>
      <c r="AK101" s="311">
        <v>0</v>
      </c>
      <c r="AL101" s="311">
        <v>0</v>
      </c>
      <c r="AM101" s="311">
        <v>0</v>
      </c>
      <c r="AN101" s="311">
        <v>0</v>
      </c>
      <c r="AO101" s="311">
        <v>0</v>
      </c>
      <c r="AP101" s="311">
        <v>1.4689936708860754E-5</v>
      </c>
      <c r="AQ101" s="311">
        <v>1.3240754716981126E-5</v>
      </c>
      <c r="AR101" s="311">
        <v>1.2517312499999995E-5</v>
      </c>
      <c r="AS101" s="311">
        <v>1.2392049689440987E-5</v>
      </c>
      <c r="AT101" s="311">
        <v>1.1824444444444437E-5</v>
      </c>
      <c r="AU101" s="311">
        <v>1.1770674846625759E-5</v>
      </c>
      <c r="AV101" s="311">
        <v>1.13070731707317E-5</v>
      </c>
      <c r="AW101" s="311">
        <v>1.223999999999999E-5</v>
      </c>
      <c r="AX101" s="311">
        <v>1.3032650602409628E-5</v>
      </c>
      <c r="AY101" s="311">
        <v>1.5132341317365255E-4</v>
      </c>
      <c r="AZ101" s="311">
        <v>1.2616489285714274E-3</v>
      </c>
      <c r="BA101" s="311">
        <v>9.9315649704141903E-3</v>
      </c>
      <c r="BB101" s="311">
        <v>1.0810368000000001E-2</v>
      </c>
      <c r="BC101" s="311">
        <v>1.1176304617415657E-2</v>
      </c>
      <c r="BD101" s="311">
        <v>1.1108047652601394E-2</v>
      </c>
      <c r="BE101" s="312">
        <v>1.2190964506122452E-2</v>
      </c>
      <c r="BF101" s="285">
        <v>9.4490790835206617E-2</v>
      </c>
      <c r="BG101" s="285">
        <v>0.98283099435624832</v>
      </c>
      <c r="BH101" s="285">
        <v>1.6040252390136516E-3</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0</v>
      </c>
      <c r="X102" s="311">
        <v>0</v>
      </c>
      <c r="Y102" s="311">
        <v>0</v>
      </c>
      <c r="Z102" s="311">
        <v>0</v>
      </c>
      <c r="AA102" s="311">
        <v>0</v>
      </c>
      <c r="AB102" s="311">
        <v>0</v>
      </c>
      <c r="AC102" s="311">
        <v>0</v>
      </c>
      <c r="AD102" s="311">
        <v>0</v>
      </c>
      <c r="AE102" s="311">
        <v>0</v>
      </c>
      <c r="AF102" s="311">
        <v>0</v>
      </c>
      <c r="AG102" s="311">
        <v>0</v>
      </c>
      <c r="AH102" s="311">
        <v>0</v>
      </c>
      <c r="AI102" s="311">
        <v>0</v>
      </c>
      <c r="AJ102" s="311">
        <v>0</v>
      </c>
      <c r="AK102" s="311">
        <v>0</v>
      </c>
      <c r="AL102" s="311">
        <v>0</v>
      </c>
      <c r="AM102" s="311">
        <v>0</v>
      </c>
      <c r="AN102" s="311">
        <v>0</v>
      </c>
      <c r="AO102" s="311">
        <v>0</v>
      </c>
      <c r="AP102" s="311">
        <v>0</v>
      </c>
      <c r="AQ102" s="311">
        <v>0</v>
      </c>
      <c r="AR102" s="311">
        <v>0</v>
      </c>
      <c r="AS102" s="311">
        <v>2.8224223602484459E-6</v>
      </c>
      <c r="AT102" s="311">
        <v>1.5073333333333327E-5</v>
      </c>
      <c r="AU102" s="311">
        <v>2.8966748466257647E-5</v>
      </c>
      <c r="AV102" s="311">
        <v>4.5666768292682898E-5</v>
      </c>
      <c r="AW102" s="311">
        <v>7.5971454545454493E-5</v>
      </c>
      <c r="AX102" s="311">
        <v>1.1572698795180714E-4</v>
      </c>
      <c r="AY102" s="311">
        <v>2.4858377245508967E-4</v>
      </c>
      <c r="AZ102" s="311">
        <v>4.4381839285714245E-4</v>
      </c>
      <c r="BA102" s="311">
        <v>8.0111469940828326E-4</v>
      </c>
      <c r="BB102" s="311">
        <v>1.1050740000000002E-3</v>
      </c>
      <c r="BC102" s="311">
        <v>1.2093454631578948E-3</v>
      </c>
      <c r="BD102" s="311">
        <v>1.7349075061040557E-3</v>
      </c>
      <c r="BE102" s="312">
        <v>2.6210419176751622E-3</v>
      </c>
      <c r="BF102" s="285">
        <v>0.50663974405758783</v>
      </c>
      <c r="BG102" s="285">
        <v>0.60733611261866072</v>
      </c>
      <c r="BH102" s="285">
        <v>3.4486339340519714E-4</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0</v>
      </c>
      <c r="O103" s="311">
        <v>0</v>
      </c>
      <c r="P103" s="311">
        <v>0</v>
      </c>
      <c r="Q103" s="311">
        <v>0</v>
      </c>
      <c r="R103" s="311">
        <v>0</v>
      </c>
      <c r="S103" s="311">
        <v>0</v>
      </c>
      <c r="T103" s="311">
        <v>0</v>
      </c>
      <c r="U103" s="311">
        <v>0</v>
      </c>
      <c r="V103" s="311">
        <v>0</v>
      </c>
      <c r="W103" s="311">
        <v>0</v>
      </c>
      <c r="X103" s="311">
        <v>0</v>
      </c>
      <c r="Y103" s="311">
        <v>0</v>
      </c>
      <c r="Z103" s="311">
        <v>0</v>
      </c>
      <c r="AA103" s="311">
        <v>1.0000000000000001E-5</v>
      </c>
      <c r="AB103" s="311">
        <v>1.0000000000000001E-5</v>
      </c>
      <c r="AC103" s="311">
        <v>2.0000000000000002E-5</v>
      </c>
      <c r="AD103" s="311">
        <v>2.0000000000000002E-5</v>
      </c>
      <c r="AE103" s="311">
        <v>2.0000000000000002E-5</v>
      </c>
      <c r="AF103" s="311">
        <v>2.0000000000000002E-5</v>
      </c>
      <c r="AG103" s="311">
        <v>3.0000000000000001E-5</v>
      </c>
      <c r="AH103" s="311">
        <v>3.0000000000000001E-5</v>
      </c>
      <c r="AI103" s="311">
        <v>4.0000000000000003E-5</v>
      </c>
      <c r="AJ103" s="311">
        <v>4.5720000000000003E-5</v>
      </c>
      <c r="AK103" s="311">
        <v>5.2839999999999996E-5</v>
      </c>
      <c r="AL103" s="311">
        <v>6.1438441558441548E-5</v>
      </c>
      <c r="AM103" s="311">
        <v>6.953109677419354E-5</v>
      </c>
      <c r="AN103" s="311">
        <v>7.6029230769230751E-5</v>
      </c>
      <c r="AO103" s="311">
        <v>9.6204840764331192E-5</v>
      </c>
      <c r="AP103" s="311">
        <v>1.3943335443037969E-4</v>
      </c>
      <c r="AQ103" s="311">
        <v>2.9851358490566029E-4</v>
      </c>
      <c r="AR103" s="311">
        <v>6.8160543749999972E-4</v>
      </c>
      <c r="AS103" s="311">
        <v>2.7018754658385078E-3</v>
      </c>
      <c r="AT103" s="311">
        <v>5.3473594444444416E-3</v>
      </c>
      <c r="AU103" s="311">
        <v>7.2538989570552111E-3</v>
      </c>
      <c r="AV103" s="311">
        <v>8.5567862195121882E-3</v>
      </c>
      <c r="AW103" s="311">
        <v>1.0229923090909086E-2</v>
      </c>
      <c r="AX103" s="311">
        <v>1.4794749759036134E-2</v>
      </c>
      <c r="AY103" s="311">
        <v>2.3419994011976031E-2</v>
      </c>
      <c r="AZ103" s="311">
        <v>3.6238763571964254E-2</v>
      </c>
      <c r="BA103" s="311">
        <v>4.6374765491183391E-2</v>
      </c>
      <c r="BB103" s="311">
        <v>6.3505973421000006E-2</v>
      </c>
      <c r="BC103" s="311">
        <v>8.2388252946668364E-2</v>
      </c>
      <c r="BD103" s="311">
        <v>0.11585143440774272</v>
      </c>
      <c r="BE103" s="312">
        <v>0.14715760431020408</v>
      </c>
      <c r="BF103" s="285">
        <v>0.26675629959454539</v>
      </c>
      <c r="BG103" s="285">
        <v>0.36011679605349189</v>
      </c>
      <c r="BH103" s="285">
        <v>1.9362250731499303E-2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0</v>
      </c>
      <c r="AK104" s="311">
        <v>4.3200000000000001E-6</v>
      </c>
      <c r="AL104" s="311">
        <v>8.9723174025974029E-6</v>
      </c>
      <c r="AM104" s="311">
        <v>1.4817428129032257E-5</v>
      </c>
      <c r="AN104" s="311">
        <v>2.357761384615384E-5</v>
      </c>
      <c r="AO104" s="311">
        <v>3.4489045605095534E-5</v>
      </c>
      <c r="AP104" s="311">
        <v>4.4692810632911367E-5</v>
      </c>
      <c r="AQ104" s="311">
        <v>5.1835052830188664E-5</v>
      </c>
      <c r="AR104" s="311">
        <v>5.7149898749999971E-5</v>
      </c>
      <c r="AS104" s="311">
        <v>6.0583552546583818E-5</v>
      </c>
      <c r="AT104" s="311">
        <v>6.4107037777777734E-5</v>
      </c>
      <c r="AU104" s="311">
        <v>6.7540357546012227E-5</v>
      </c>
      <c r="AV104" s="311">
        <v>8.1296624634146289E-5</v>
      </c>
      <c r="AW104" s="311">
        <v>9.2799785454545389E-5</v>
      </c>
      <c r="AX104" s="311">
        <v>1.3256731084337336E-4</v>
      </c>
      <c r="AY104" s="311">
        <v>2.5729671017964058E-4</v>
      </c>
      <c r="AZ104" s="311">
        <v>4.4369999999999962E-4</v>
      </c>
      <c r="BA104" s="311">
        <v>7.5114852071005872E-4</v>
      </c>
      <c r="BB104" s="311">
        <v>2.0214900000000004E-3</v>
      </c>
      <c r="BC104" s="311">
        <v>2.8748789473684202E-3</v>
      </c>
      <c r="BD104" s="311">
        <v>3.3283572563104192E-3</v>
      </c>
      <c r="BE104" s="312">
        <v>3.5540363278101206E-3</v>
      </c>
      <c r="BF104" s="285">
        <v>6.4887442392267625E-2</v>
      </c>
      <c r="BG104" s="285">
        <v>0.48433669037831262</v>
      </c>
      <c r="BH104" s="285">
        <v>4.6762206282495829E-4</v>
      </c>
    </row>
    <row r="105" spans="1:60" x14ac:dyDescent="0.15">
      <c r="A105" s="162" t="s">
        <v>98</v>
      </c>
      <c r="B105" s="311">
        <v>0</v>
      </c>
      <c r="C105" s="311">
        <v>0</v>
      </c>
      <c r="D105" s="311">
        <v>0</v>
      </c>
      <c r="E105" s="311">
        <v>0</v>
      </c>
      <c r="F105" s="311">
        <v>0</v>
      </c>
      <c r="G105" s="311">
        <v>0</v>
      </c>
      <c r="H105" s="311">
        <v>0</v>
      </c>
      <c r="I105" s="311">
        <v>0</v>
      </c>
      <c r="J105" s="311">
        <v>0</v>
      </c>
      <c r="K105" s="311">
        <v>0</v>
      </c>
      <c r="L105" s="311">
        <v>0</v>
      </c>
      <c r="M105" s="311">
        <v>0</v>
      </c>
      <c r="N105" s="311">
        <v>0</v>
      </c>
      <c r="O105" s="311">
        <v>0</v>
      </c>
      <c r="P105" s="311">
        <v>0</v>
      </c>
      <c r="Q105" s="311">
        <v>0</v>
      </c>
      <c r="R105" s="311">
        <v>0</v>
      </c>
      <c r="S105" s="311">
        <v>0</v>
      </c>
      <c r="T105" s="311">
        <v>0</v>
      </c>
      <c r="U105" s="311">
        <v>0</v>
      </c>
      <c r="V105" s="311">
        <v>0</v>
      </c>
      <c r="W105" s="311">
        <v>0</v>
      </c>
      <c r="X105" s="311">
        <v>0</v>
      </c>
      <c r="Y105" s="311">
        <v>0</v>
      </c>
      <c r="Z105" s="311">
        <v>0</v>
      </c>
      <c r="AA105" s="311">
        <v>0</v>
      </c>
      <c r="AB105" s="311">
        <v>0</v>
      </c>
      <c r="AC105" s="311">
        <v>0</v>
      </c>
      <c r="AD105" s="311">
        <v>0</v>
      </c>
      <c r="AE105" s="311">
        <v>0</v>
      </c>
      <c r="AF105" s="311">
        <v>0</v>
      </c>
      <c r="AG105" s="311">
        <v>0</v>
      </c>
      <c r="AH105" s="311">
        <v>0</v>
      </c>
      <c r="AI105" s="311">
        <v>0</v>
      </c>
      <c r="AJ105" s="311">
        <v>0</v>
      </c>
      <c r="AK105" s="311">
        <v>1.1999999999999999E-6</v>
      </c>
      <c r="AL105" s="311">
        <v>2.6228571428571424E-6</v>
      </c>
      <c r="AM105" s="311">
        <v>3.435096774193549E-6</v>
      </c>
      <c r="AN105" s="311">
        <v>4.5213461538461523E-6</v>
      </c>
      <c r="AO105" s="311">
        <v>5.6912101910828009E-6</v>
      </c>
      <c r="AP105" s="311">
        <v>9.2962025316455653E-6</v>
      </c>
      <c r="AQ105" s="311">
        <v>1.4020188679245279E-5</v>
      </c>
      <c r="AR105" s="311">
        <v>2.084624999999999E-5</v>
      </c>
      <c r="AS105" s="311">
        <v>4.2508750248447183E-5</v>
      </c>
      <c r="AT105" s="311">
        <v>8.6062830555555541E-5</v>
      </c>
      <c r="AU105" s="311">
        <v>2.039405896932514E-4</v>
      </c>
      <c r="AV105" s="311">
        <v>5.7489318054878018E-4</v>
      </c>
      <c r="AW105" s="311">
        <v>1.4824293419999992E-3</v>
      </c>
      <c r="AX105" s="311">
        <v>2.9595014522891543E-3</v>
      </c>
      <c r="AY105" s="311">
        <v>4.8443476489221527E-3</v>
      </c>
      <c r="AZ105" s="311">
        <v>7.7435116692857074E-3</v>
      </c>
      <c r="BA105" s="311">
        <v>1.0040101269230762E-2</v>
      </c>
      <c r="BB105" s="311">
        <v>1.5007076541000001E-2</v>
      </c>
      <c r="BC105" s="311">
        <v>2.426558230157895E-2</v>
      </c>
      <c r="BD105" s="311">
        <v>3.5785367207800074E-2</v>
      </c>
      <c r="BE105" s="312">
        <v>5.4051779009828577E-2</v>
      </c>
      <c r="BF105" s="285">
        <v>0.50631670874033063</v>
      </c>
      <c r="BG105" s="285">
        <v>0.82763297517099388</v>
      </c>
      <c r="BH105" s="285">
        <v>7.11185876243109E-3</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0</v>
      </c>
      <c r="S106" s="311">
        <v>0</v>
      </c>
      <c r="T106" s="311">
        <v>0</v>
      </c>
      <c r="U106" s="311">
        <v>0</v>
      </c>
      <c r="V106" s="311">
        <v>0</v>
      </c>
      <c r="W106" s="311">
        <v>0</v>
      </c>
      <c r="X106" s="311">
        <v>0</v>
      </c>
      <c r="Y106" s="311">
        <v>0</v>
      </c>
      <c r="Z106" s="311">
        <v>0</v>
      </c>
      <c r="AA106" s="311">
        <v>0</v>
      </c>
      <c r="AB106" s="311">
        <v>0</v>
      </c>
      <c r="AC106" s="311">
        <v>0</v>
      </c>
      <c r="AD106" s="311">
        <v>0</v>
      </c>
      <c r="AE106" s="311">
        <v>0</v>
      </c>
      <c r="AF106" s="311">
        <v>0</v>
      </c>
      <c r="AG106" s="311">
        <v>0</v>
      </c>
      <c r="AH106" s="311">
        <v>0</v>
      </c>
      <c r="AI106" s="311">
        <v>0</v>
      </c>
      <c r="AJ106" s="311">
        <v>0</v>
      </c>
      <c r="AK106" s="311">
        <v>0</v>
      </c>
      <c r="AL106" s="311">
        <v>0</v>
      </c>
      <c r="AM106" s="311">
        <v>0</v>
      </c>
      <c r="AN106" s="311">
        <v>0</v>
      </c>
      <c r="AO106" s="311">
        <v>0</v>
      </c>
      <c r="AP106" s="311">
        <v>0</v>
      </c>
      <c r="AQ106" s="311">
        <v>3.5103396226415085E-4</v>
      </c>
      <c r="AR106" s="311">
        <v>3.7064249999999976E-4</v>
      </c>
      <c r="AS106" s="311">
        <v>3.6948074534161475E-4</v>
      </c>
      <c r="AT106" s="311">
        <v>4.1933333333333314E-4</v>
      </c>
      <c r="AU106" s="311">
        <v>5.4742085889570528E-4</v>
      </c>
      <c r="AV106" s="311">
        <v>8.8105609756097499E-4</v>
      </c>
      <c r="AW106" s="311">
        <v>4.6222227272727243E-3</v>
      </c>
      <c r="AX106" s="311">
        <v>1.1589980421686737E-2</v>
      </c>
      <c r="AY106" s="311">
        <v>1.7713872754491003E-2</v>
      </c>
      <c r="AZ106" s="311">
        <v>2.1656785714285698E-2</v>
      </c>
      <c r="BA106" s="311">
        <v>3.0572840236686365E-2</v>
      </c>
      <c r="BB106" s="311">
        <v>4.0887E-2</v>
      </c>
      <c r="BC106" s="311">
        <v>4.0594210526315774E-2</v>
      </c>
      <c r="BD106" s="311">
        <v>4.0719581184286605E-2</v>
      </c>
      <c r="BE106" s="312">
        <v>4.0569999049323922E-2</v>
      </c>
      <c r="BF106" s="285">
        <v>-6.3956730233075687E-3</v>
      </c>
      <c r="BG106" s="285">
        <v>0.58024487898983534</v>
      </c>
      <c r="BH106" s="285">
        <v>5.3379945769831266E-3</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0</v>
      </c>
      <c r="S107" s="311">
        <v>0</v>
      </c>
      <c r="T107" s="311">
        <v>0</v>
      </c>
      <c r="U107" s="311">
        <v>0</v>
      </c>
      <c r="V107" s="311">
        <v>0</v>
      </c>
      <c r="W107" s="311">
        <v>0</v>
      </c>
      <c r="X107" s="311">
        <v>0</v>
      </c>
      <c r="Y107" s="311">
        <v>0</v>
      </c>
      <c r="Z107" s="311">
        <v>0</v>
      </c>
      <c r="AA107" s="311">
        <v>0</v>
      </c>
      <c r="AB107" s="311">
        <v>0</v>
      </c>
      <c r="AC107" s="311">
        <v>0</v>
      </c>
      <c r="AD107" s="311">
        <v>0</v>
      </c>
      <c r="AE107" s="311">
        <v>0</v>
      </c>
      <c r="AF107" s="311">
        <v>0</v>
      </c>
      <c r="AG107" s="311">
        <v>0</v>
      </c>
      <c r="AH107" s="311">
        <v>0</v>
      </c>
      <c r="AI107" s="311">
        <v>0</v>
      </c>
      <c r="AJ107" s="311">
        <v>0</v>
      </c>
      <c r="AK107" s="311">
        <v>0</v>
      </c>
      <c r="AL107" s="311">
        <v>0</v>
      </c>
      <c r="AM107" s="311">
        <v>0</v>
      </c>
      <c r="AN107" s="311">
        <v>0</v>
      </c>
      <c r="AO107" s="311">
        <v>0</v>
      </c>
      <c r="AP107" s="311">
        <v>0</v>
      </c>
      <c r="AQ107" s="311">
        <v>0</v>
      </c>
      <c r="AR107" s="311">
        <v>0</v>
      </c>
      <c r="AS107" s="311">
        <v>0</v>
      </c>
      <c r="AT107" s="311">
        <v>0</v>
      </c>
      <c r="AU107" s="311">
        <v>5.5342822085889536E-5</v>
      </c>
      <c r="AV107" s="311">
        <v>5.5005365853658498E-5</v>
      </c>
      <c r="AW107" s="311">
        <v>5.467199999999996E-5</v>
      </c>
      <c r="AX107" s="311">
        <v>5.4342650602409602E-5</v>
      </c>
      <c r="AY107" s="311">
        <v>6.1099221556886165E-5</v>
      </c>
      <c r="AZ107" s="311">
        <v>6.073553571428565E-5</v>
      </c>
      <c r="BA107" s="311">
        <v>6.0376153846153779E-5</v>
      </c>
      <c r="BB107" s="311">
        <v>8.433899999999998E-5</v>
      </c>
      <c r="BC107" s="311">
        <v>1.0154656725146196E-3</v>
      </c>
      <c r="BD107" s="311">
        <v>3.6702185179712014E-2</v>
      </c>
      <c r="BE107" s="312">
        <v>8.3955685565491239E-2</v>
      </c>
      <c r="BF107" s="285">
        <v>1.2812347013262171</v>
      </c>
      <c r="BG107" s="285">
        <v>0</v>
      </c>
      <c r="BH107" s="285">
        <v>1.1046463020879983E-2</v>
      </c>
    </row>
    <row r="108" spans="1:60" x14ac:dyDescent="0.15">
      <c r="A108" s="162" t="s">
        <v>95</v>
      </c>
      <c r="B108" s="311">
        <v>0</v>
      </c>
      <c r="C108" s="311">
        <v>0</v>
      </c>
      <c r="D108" s="311">
        <v>0</v>
      </c>
      <c r="E108" s="311">
        <v>0</v>
      </c>
      <c r="F108" s="311">
        <v>0</v>
      </c>
      <c r="G108" s="311">
        <v>0</v>
      </c>
      <c r="H108" s="311">
        <v>0</v>
      </c>
      <c r="I108" s="311">
        <v>0</v>
      </c>
      <c r="J108" s="311">
        <v>0</v>
      </c>
      <c r="K108" s="311">
        <v>0</v>
      </c>
      <c r="L108" s="311">
        <v>0</v>
      </c>
      <c r="M108" s="311">
        <v>0</v>
      </c>
      <c r="N108" s="311">
        <v>0</v>
      </c>
      <c r="O108" s="311">
        <v>0</v>
      </c>
      <c r="P108" s="311">
        <v>0</v>
      </c>
      <c r="Q108" s="311">
        <v>0</v>
      </c>
      <c r="R108" s="311">
        <v>0</v>
      </c>
      <c r="S108" s="311">
        <v>0</v>
      </c>
      <c r="T108" s="311">
        <v>0</v>
      </c>
      <c r="U108" s="311">
        <v>0</v>
      </c>
      <c r="V108" s="311">
        <v>0</v>
      </c>
      <c r="W108" s="311">
        <v>0</v>
      </c>
      <c r="X108" s="311">
        <v>0</v>
      </c>
      <c r="Y108" s="311">
        <v>0</v>
      </c>
      <c r="Z108" s="311">
        <v>0</v>
      </c>
      <c r="AA108" s="311">
        <v>0</v>
      </c>
      <c r="AB108" s="311">
        <v>0</v>
      </c>
      <c r="AC108" s="311">
        <v>0</v>
      </c>
      <c r="AD108" s="311">
        <v>0</v>
      </c>
      <c r="AE108" s="311">
        <v>0</v>
      </c>
      <c r="AF108" s="311">
        <v>0</v>
      </c>
      <c r="AG108" s="311">
        <v>0</v>
      </c>
      <c r="AH108" s="311">
        <v>2E-8</v>
      </c>
      <c r="AI108" s="311">
        <v>1.2000000000000002E-7</v>
      </c>
      <c r="AJ108" s="311">
        <v>9.0000000000000025E-8</v>
      </c>
      <c r="AK108" s="311">
        <v>2.7659999825656414E-5</v>
      </c>
      <c r="AL108" s="311">
        <v>5.1215260090531852E-5</v>
      </c>
      <c r="AM108" s="311">
        <v>5.9887161119405298E-5</v>
      </c>
      <c r="AN108" s="311">
        <v>7.5882115467334007E-5</v>
      </c>
      <c r="AO108" s="311">
        <v>8.9032356860413667E-5</v>
      </c>
      <c r="AP108" s="311">
        <v>1.0970487392239695E-4</v>
      </c>
      <c r="AQ108" s="311">
        <v>1.410294345062085E-4</v>
      </c>
      <c r="AR108" s="311">
        <v>1.6313644294378466E-4</v>
      </c>
      <c r="AS108" s="311">
        <v>2.4597857617929085E-4</v>
      </c>
      <c r="AT108" s="311">
        <v>2.7538130314877773E-4</v>
      </c>
      <c r="AU108" s="311">
        <v>2.9495992659215806E-4</v>
      </c>
      <c r="AV108" s="311">
        <v>4.4175602363506267E-4</v>
      </c>
      <c r="AW108" s="311">
        <v>8.4755020226743661E-4</v>
      </c>
      <c r="AX108" s="311">
        <v>1.0252500608610633E-3</v>
      </c>
      <c r="AY108" s="311">
        <v>1.3320408269030923E-3</v>
      </c>
      <c r="AZ108" s="311">
        <v>2.1061113595252853E-3</v>
      </c>
      <c r="BA108" s="311">
        <v>3.0310326899348938E-3</v>
      </c>
      <c r="BB108" s="311">
        <v>4.2468940514467698E-3</v>
      </c>
      <c r="BC108" s="311">
        <v>5.1996461500743276E-3</v>
      </c>
      <c r="BD108" s="311">
        <v>7.3826624066666057E-3</v>
      </c>
      <c r="BE108" s="312">
        <v>9.394702984700071E-3</v>
      </c>
      <c r="BF108" s="285">
        <v>0.26905903063505443</v>
      </c>
      <c r="BG108" s="285">
        <v>0.3894017958412348</v>
      </c>
      <c r="BH108" s="285">
        <v>1.2361073394092641E-3</v>
      </c>
    </row>
    <row r="109" spans="1:60" s="161" customFormat="1" x14ac:dyDescent="0.15">
      <c r="A109" s="163" t="s">
        <v>94</v>
      </c>
      <c r="B109" s="313">
        <v>0</v>
      </c>
      <c r="C109" s="313">
        <v>0</v>
      </c>
      <c r="D109" s="313">
        <v>0</v>
      </c>
      <c r="E109" s="313">
        <v>0</v>
      </c>
      <c r="F109" s="313">
        <v>0</v>
      </c>
      <c r="G109" s="313">
        <v>0</v>
      </c>
      <c r="H109" s="313">
        <v>0</v>
      </c>
      <c r="I109" s="313">
        <v>0</v>
      </c>
      <c r="J109" s="313">
        <v>0</v>
      </c>
      <c r="K109" s="313">
        <v>0</v>
      </c>
      <c r="L109" s="313">
        <v>0</v>
      </c>
      <c r="M109" s="313">
        <v>0</v>
      </c>
      <c r="N109" s="313">
        <v>0</v>
      </c>
      <c r="O109" s="313">
        <v>0</v>
      </c>
      <c r="P109" s="313">
        <v>0</v>
      </c>
      <c r="Q109" s="313">
        <v>0</v>
      </c>
      <c r="R109" s="313">
        <v>0</v>
      </c>
      <c r="S109" s="313">
        <v>0</v>
      </c>
      <c r="T109" s="313">
        <v>0</v>
      </c>
      <c r="U109" s="313">
        <v>0</v>
      </c>
      <c r="V109" s="313">
        <v>0</v>
      </c>
      <c r="W109" s="313">
        <v>0</v>
      </c>
      <c r="X109" s="313">
        <v>0</v>
      </c>
      <c r="Y109" s="313">
        <v>0</v>
      </c>
      <c r="Z109" s="313">
        <v>0</v>
      </c>
      <c r="AA109" s="313">
        <v>4.0000000000000003E-5</v>
      </c>
      <c r="AB109" s="313">
        <v>9.4500000000000007E-5</v>
      </c>
      <c r="AC109" s="313">
        <v>2.7599999999999999E-4</v>
      </c>
      <c r="AD109" s="313">
        <v>4.3100000000000001E-4</v>
      </c>
      <c r="AE109" s="313">
        <v>5.3399999999999997E-4</v>
      </c>
      <c r="AF109" s="313">
        <v>7.0660101010101015E-4</v>
      </c>
      <c r="AG109" s="313">
        <v>9.8160606060606085E-4</v>
      </c>
      <c r="AH109" s="313">
        <v>1.4701545195101701E-3</v>
      </c>
      <c r="AI109" s="313">
        <v>2.0291885606060606E-3</v>
      </c>
      <c r="AJ109" s="313">
        <v>2.8626660606060599E-3</v>
      </c>
      <c r="AK109" s="313">
        <v>4.2848442623135497E-3</v>
      </c>
      <c r="AL109" s="313">
        <v>6.0455508589377111E-3</v>
      </c>
      <c r="AM109" s="313">
        <v>8.1841321317704316E-3</v>
      </c>
      <c r="AN109" s="313">
        <v>1.0950980964744721E-2</v>
      </c>
      <c r="AO109" s="313">
        <v>1.4264911277932505E-2</v>
      </c>
      <c r="AP109" s="313">
        <v>1.7939158272835799E-2</v>
      </c>
      <c r="AQ109" s="313">
        <v>2.2046508826959032E-2</v>
      </c>
      <c r="AR109" s="313">
        <v>2.6281478180898321E-2</v>
      </c>
      <c r="AS109" s="313">
        <v>3.1645713833674455E-2</v>
      </c>
      <c r="AT109" s="313">
        <v>4.1389047722860783E-2</v>
      </c>
      <c r="AU109" s="313">
        <v>6.3238343630042021E-2</v>
      </c>
      <c r="AV109" s="313">
        <v>0.11337713986139156</v>
      </c>
      <c r="AW109" s="313">
        <v>0.16253427137933507</v>
      </c>
      <c r="AX109" s="313">
        <v>0.29789694996540272</v>
      </c>
      <c r="AY109" s="313">
        <v>0.5755555957305083</v>
      </c>
      <c r="AZ109" s="313">
        <v>0.86833104531280658</v>
      </c>
      <c r="BA109" s="313">
        <v>1.2813128640536091</v>
      </c>
      <c r="BB109" s="313">
        <v>1.9782473867912436</v>
      </c>
      <c r="BC109" s="313">
        <v>2.7657216569159209</v>
      </c>
      <c r="BD109" s="313">
        <v>3.49478433235008</v>
      </c>
      <c r="BE109" s="313">
        <v>4.1770168676733777</v>
      </c>
      <c r="BF109" s="286">
        <v>0.19194887499099322</v>
      </c>
      <c r="BG109" s="286">
        <v>0.55830869728804089</v>
      </c>
      <c r="BH109" s="286">
        <v>0.54959068055435656</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848" t="s">
        <v>93</v>
      </c>
      <c r="B111" s="845">
        <v>0</v>
      </c>
      <c r="C111" s="845">
        <v>0</v>
      </c>
      <c r="D111" s="845">
        <v>0</v>
      </c>
      <c r="E111" s="845">
        <v>0</v>
      </c>
      <c r="F111" s="845">
        <v>0</v>
      </c>
      <c r="G111" s="845">
        <v>0</v>
      </c>
      <c r="H111" s="845">
        <v>0</v>
      </c>
      <c r="I111" s="845">
        <v>0</v>
      </c>
      <c r="J111" s="845">
        <v>0</v>
      </c>
      <c r="K111" s="845">
        <v>0</v>
      </c>
      <c r="L111" s="845">
        <v>0</v>
      </c>
      <c r="M111" s="845">
        <v>0</v>
      </c>
      <c r="N111" s="845">
        <v>0</v>
      </c>
      <c r="O111" s="845">
        <v>0</v>
      </c>
      <c r="P111" s="845">
        <v>0</v>
      </c>
      <c r="Q111" s="845">
        <v>0</v>
      </c>
      <c r="R111" s="845">
        <v>0</v>
      </c>
      <c r="S111" s="845">
        <v>0</v>
      </c>
      <c r="T111" s="845">
        <v>3.0000000000000001E-5</v>
      </c>
      <c r="U111" s="845">
        <v>6.3111111111111115E-5</v>
      </c>
      <c r="V111" s="845">
        <v>1.174747474747475E-4</v>
      </c>
      <c r="W111" s="845">
        <v>1.5183838383838385E-4</v>
      </c>
      <c r="X111" s="845">
        <v>1.0603030303030303E-4</v>
      </c>
      <c r="Y111" s="845">
        <v>1.0195959595959598E-4</v>
      </c>
      <c r="Z111" s="845">
        <v>2.6222323232323232E-3</v>
      </c>
      <c r="AA111" s="845">
        <v>3.8829494949494956E-3</v>
      </c>
      <c r="AB111" s="845">
        <v>5.0520287296745431E-3</v>
      </c>
      <c r="AC111" s="845">
        <v>4.6858510948822136E-3</v>
      </c>
      <c r="AD111" s="845">
        <v>5.5669752402993794E-3</v>
      </c>
      <c r="AE111" s="845">
        <v>6.0001392536028096E-3</v>
      </c>
      <c r="AF111" s="845">
        <v>6.4081377948860384E-3</v>
      </c>
      <c r="AG111" s="845">
        <v>7.0520797159881951E-3</v>
      </c>
      <c r="AH111" s="845">
        <v>7.5658479192971112E-3</v>
      </c>
      <c r="AI111" s="845">
        <v>8.3178896528479287E-3</v>
      </c>
      <c r="AJ111" s="845">
        <v>9.1619689922853957E-3</v>
      </c>
      <c r="AK111" s="845">
        <v>1.1189703966854149E-2</v>
      </c>
      <c r="AL111" s="845">
        <v>1.3901994085343261E-2</v>
      </c>
      <c r="AM111" s="845">
        <v>1.7393544707569899E-2</v>
      </c>
      <c r="AN111" s="845">
        <v>2.2129813633213518E-2</v>
      </c>
      <c r="AO111" s="845">
        <v>2.8969772507420756E-2</v>
      </c>
      <c r="AP111" s="845">
        <v>4.0315496683563955E-2</v>
      </c>
      <c r="AQ111" s="845">
        <v>5.5030817382941535E-2</v>
      </c>
      <c r="AR111" s="845">
        <v>7.4191620202884667E-2</v>
      </c>
      <c r="AS111" s="845">
        <v>0.11981949933624927</v>
      </c>
      <c r="AT111" s="845">
        <v>0.19777939066930381</v>
      </c>
      <c r="AU111" s="845">
        <v>0.31606200866587852</v>
      </c>
      <c r="AV111" s="845">
        <v>0.60807726358411363</v>
      </c>
      <c r="AW111" s="845">
        <v>0.93799540783898472</v>
      </c>
      <c r="AX111" s="845">
        <v>1.28056035363318</v>
      </c>
      <c r="AY111" s="845">
        <v>1.811813610526892</v>
      </c>
      <c r="AZ111" s="845">
        <v>2.3346707135999005</v>
      </c>
      <c r="BA111" s="845">
        <v>2.9729548446343954</v>
      </c>
      <c r="BB111" s="845">
        <v>4.0144874777425708</v>
      </c>
      <c r="BC111" s="845">
        <v>5.1621953721397187</v>
      </c>
      <c r="BD111" s="845">
        <v>6.3106540179059385</v>
      </c>
      <c r="BE111" s="845">
        <v>7.6002323464803636</v>
      </c>
      <c r="BF111" s="850">
        <v>0.20105882256029628</v>
      </c>
      <c r="BG111" s="850">
        <v>0.41380441523027978</v>
      </c>
      <c r="BH111" s="850">
        <v>1</v>
      </c>
    </row>
    <row r="112" spans="1:60" x14ac:dyDescent="0.15">
      <c r="A112" s="168" t="s">
        <v>92</v>
      </c>
      <c r="B112" s="311">
        <v>0</v>
      </c>
      <c r="C112" s="311">
        <v>0</v>
      </c>
      <c r="D112" s="311">
        <v>0</v>
      </c>
      <c r="E112" s="311">
        <v>0</v>
      </c>
      <c r="F112" s="311">
        <v>0</v>
      </c>
      <c r="G112" s="311">
        <v>0</v>
      </c>
      <c r="H112" s="311">
        <v>0</v>
      </c>
      <c r="I112" s="311">
        <v>0</v>
      </c>
      <c r="J112" s="311">
        <v>0</v>
      </c>
      <c r="K112" s="311">
        <v>0</v>
      </c>
      <c r="L112" s="311">
        <v>0</v>
      </c>
      <c r="M112" s="311">
        <v>0</v>
      </c>
      <c r="N112" s="311">
        <v>0</v>
      </c>
      <c r="O112" s="311">
        <v>0</v>
      </c>
      <c r="P112" s="311">
        <v>0</v>
      </c>
      <c r="Q112" s="311">
        <v>0</v>
      </c>
      <c r="R112" s="311">
        <v>0</v>
      </c>
      <c r="S112" s="311">
        <v>0</v>
      </c>
      <c r="T112" s="311">
        <v>3.0000000000000001E-5</v>
      </c>
      <c r="U112" s="311">
        <v>6.3111111111111115E-5</v>
      </c>
      <c r="V112" s="311">
        <v>1.174747474747475E-4</v>
      </c>
      <c r="W112" s="311">
        <v>1.5183838383838385E-4</v>
      </c>
      <c r="X112" s="311">
        <v>1.0603030303030303E-4</v>
      </c>
      <c r="Y112" s="311">
        <v>1.0195959595959598E-4</v>
      </c>
      <c r="Z112" s="311">
        <v>2.6222323232323232E-3</v>
      </c>
      <c r="AA112" s="311">
        <v>3.862949494949496E-3</v>
      </c>
      <c r="AB112" s="311">
        <v>5.032028729674543E-3</v>
      </c>
      <c r="AC112" s="311">
        <v>4.6558510948822122E-3</v>
      </c>
      <c r="AD112" s="311">
        <v>5.5269752402993784E-3</v>
      </c>
      <c r="AE112" s="311">
        <v>5.950139253602809E-3</v>
      </c>
      <c r="AF112" s="311">
        <v>6.3280367847850273E-3</v>
      </c>
      <c r="AG112" s="311">
        <v>6.9014736553821331E-3</v>
      </c>
      <c r="AH112" s="311">
        <v>7.3952218586910493E-3</v>
      </c>
      <c r="AI112" s="311">
        <v>8.1169935922418661E-3</v>
      </c>
      <c r="AJ112" s="311">
        <v>8.9300028306692324E-3</v>
      </c>
      <c r="AK112" s="311">
        <v>1.0743376896315462E-2</v>
      </c>
      <c r="AL112" s="311">
        <v>1.3260713391041186E-2</v>
      </c>
      <c r="AM112" s="311">
        <v>1.6518400153797429E-2</v>
      </c>
      <c r="AN112" s="311">
        <v>2.0999068915496581E-2</v>
      </c>
      <c r="AO112" s="311">
        <v>2.7618130550015989E-2</v>
      </c>
      <c r="AP112" s="311">
        <v>3.8731157762355896E-2</v>
      </c>
      <c r="AQ112" s="311">
        <v>5.2960922609093269E-2</v>
      </c>
      <c r="AR112" s="311">
        <v>7.1214424528760409E-2</v>
      </c>
      <c r="AS112" s="311">
        <v>0.11598448733209506</v>
      </c>
      <c r="AT112" s="311">
        <v>0.1919412029004057</v>
      </c>
      <c r="AU112" s="311">
        <v>0.30354207918707676</v>
      </c>
      <c r="AV112" s="311">
        <v>0.56443955271283264</v>
      </c>
      <c r="AW112" s="311">
        <v>0.85219662665068441</v>
      </c>
      <c r="AX112" s="311">
        <v>1.1150333382344508</v>
      </c>
      <c r="AY112" s="311">
        <v>1.461780047402655</v>
      </c>
      <c r="AZ112" s="311">
        <v>1.7799961926767449</v>
      </c>
      <c r="BA112" s="311">
        <v>2.0771485424060949</v>
      </c>
      <c r="BB112" s="311">
        <v>2.5058836562202802</v>
      </c>
      <c r="BC112" s="311">
        <v>2.914956602547639</v>
      </c>
      <c r="BD112" s="311">
        <v>3.3763242097417741</v>
      </c>
      <c r="BE112" s="312">
        <v>4.0474072496221973</v>
      </c>
      <c r="BF112" s="285">
        <v>0.19548612903434326</v>
      </c>
      <c r="BG112" s="285">
        <v>0.33207167330242515</v>
      </c>
      <c r="BH112" s="285">
        <v>0.53253730479654815</v>
      </c>
    </row>
    <row r="113" spans="1:60" x14ac:dyDescent="0.15">
      <c r="A113" s="168" t="s">
        <v>91</v>
      </c>
      <c r="B113" s="311">
        <v>0</v>
      </c>
      <c r="C113" s="311">
        <v>0</v>
      </c>
      <c r="D113" s="311">
        <v>0</v>
      </c>
      <c r="E113" s="311">
        <v>0</v>
      </c>
      <c r="F113" s="311">
        <v>0</v>
      </c>
      <c r="G113" s="311">
        <v>0</v>
      </c>
      <c r="H113" s="311">
        <v>0</v>
      </c>
      <c r="I113" s="311">
        <v>0</v>
      </c>
      <c r="J113" s="311">
        <v>0</v>
      </c>
      <c r="K113" s="311">
        <v>0</v>
      </c>
      <c r="L113" s="311">
        <v>0</v>
      </c>
      <c r="M113" s="311">
        <v>0</v>
      </c>
      <c r="N113" s="311">
        <v>0</v>
      </c>
      <c r="O113" s="311">
        <v>0</v>
      </c>
      <c r="P113" s="311">
        <v>0</v>
      </c>
      <c r="Q113" s="311">
        <v>0</v>
      </c>
      <c r="R113" s="311">
        <v>0</v>
      </c>
      <c r="S113" s="311">
        <v>0</v>
      </c>
      <c r="T113" s="311">
        <v>0</v>
      </c>
      <c r="U113" s="311">
        <v>0</v>
      </c>
      <c r="V113" s="311">
        <v>0</v>
      </c>
      <c r="W113" s="311">
        <v>0</v>
      </c>
      <c r="X113" s="311">
        <v>0</v>
      </c>
      <c r="Y113" s="311">
        <v>0</v>
      </c>
      <c r="Z113" s="311">
        <v>0</v>
      </c>
      <c r="AA113" s="311">
        <v>2.0000000000000002E-5</v>
      </c>
      <c r="AB113" s="311">
        <v>2.0000000000000002E-5</v>
      </c>
      <c r="AC113" s="311">
        <v>3.0000000000000001E-5</v>
      </c>
      <c r="AD113" s="311">
        <v>4.0000000000000003E-5</v>
      </c>
      <c r="AE113" s="311">
        <v>5.0000000000000002E-5</v>
      </c>
      <c r="AF113" s="311">
        <v>8.01010101010101E-5</v>
      </c>
      <c r="AG113" s="311">
        <v>1.506060606060606E-4</v>
      </c>
      <c r="AH113" s="311">
        <v>1.7062606060606059E-4</v>
      </c>
      <c r="AI113" s="311">
        <v>2.0089606060606064E-4</v>
      </c>
      <c r="AJ113" s="311">
        <v>2.3196616161616162E-4</v>
      </c>
      <c r="AK113" s="311">
        <v>4.4632707053868763E-4</v>
      </c>
      <c r="AL113" s="311">
        <v>6.4128069430207616E-4</v>
      </c>
      <c r="AM113" s="311">
        <v>8.7514455377246951E-4</v>
      </c>
      <c r="AN113" s="311">
        <v>1.1307447177169342E-3</v>
      </c>
      <c r="AO113" s="311">
        <v>1.3516419574047724E-3</v>
      </c>
      <c r="AP113" s="311">
        <v>1.5843389212080571E-3</v>
      </c>
      <c r="AQ113" s="311">
        <v>2.0698947738482694E-3</v>
      </c>
      <c r="AR113" s="311">
        <v>2.9771956741242397E-3</v>
      </c>
      <c r="AS113" s="311">
        <v>3.8350120041542803E-3</v>
      </c>
      <c r="AT113" s="311">
        <v>5.8381877688980233E-3</v>
      </c>
      <c r="AU113" s="311">
        <v>1.2519929478801725E-2</v>
      </c>
      <c r="AV113" s="311">
        <v>4.3637710871281175E-2</v>
      </c>
      <c r="AW113" s="311">
        <v>8.5798781188300838E-2</v>
      </c>
      <c r="AX113" s="311">
        <v>0.16552701539872874</v>
      </c>
      <c r="AY113" s="311">
        <v>0.35003356312423833</v>
      </c>
      <c r="AZ113" s="311">
        <v>0.55467452092315561</v>
      </c>
      <c r="BA113" s="311">
        <v>0.8958063022283006</v>
      </c>
      <c r="BB113" s="311">
        <v>1.5086038215222899</v>
      </c>
      <c r="BC113" s="311">
        <v>2.247238769592077</v>
      </c>
      <c r="BD113" s="311">
        <v>2.9343298081641662</v>
      </c>
      <c r="BE113" s="312">
        <v>3.5528250968581632</v>
      </c>
      <c r="BF113" s="285">
        <v>0.20747092389014443</v>
      </c>
      <c r="BG113" s="285">
        <v>0.8626149595780066</v>
      </c>
      <c r="BH113" s="285">
        <v>0.46746269520345152</v>
      </c>
    </row>
    <row r="114" spans="1:60" x14ac:dyDescent="0.15">
      <c r="A114" s="272" t="s">
        <v>90</v>
      </c>
      <c r="B114" s="321">
        <v>0</v>
      </c>
      <c r="C114" s="321">
        <v>0</v>
      </c>
      <c r="D114" s="321">
        <v>0</v>
      </c>
      <c r="E114" s="321">
        <v>0</v>
      </c>
      <c r="F114" s="321">
        <v>0</v>
      </c>
      <c r="G114" s="321">
        <v>0</v>
      </c>
      <c r="H114" s="321">
        <v>0</v>
      </c>
      <c r="I114" s="321">
        <v>0</v>
      </c>
      <c r="J114" s="321">
        <v>0</v>
      </c>
      <c r="K114" s="321">
        <v>0</v>
      </c>
      <c r="L114" s="321">
        <v>0</v>
      </c>
      <c r="M114" s="321">
        <v>0</v>
      </c>
      <c r="N114" s="321">
        <v>0</v>
      </c>
      <c r="O114" s="321">
        <v>0</v>
      </c>
      <c r="P114" s="321">
        <v>0</v>
      </c>
      <c r="Q114" s="321">
        <v>0</v>
      </c>
      <c r="R114" s="321">
        <v>0</v>
      </c>
      <c r="S114" s="321">
        <v>0</v>
      </c>
      <c r="T114" s="321">
        <v>0</v>
      </c>
      <c r="U114" s="321">
        <v>0</v>
      </c>
      <c r="V114" s="321">
        <v>0</v>
      </c>
      <c r="W114" s="321">
        <v>0</v>
      </c>
      <c r="X114" s="321">
        <v>0</v>
      </c>
      <c r="Y114" s="321">
        <v>0</v>
      </c>
      <c r="Z114" s="321">
        <v>9.0909090909090904E-5</v>
      </c>
      <c r="AA114" s="321">
        <v>1.15E-4</v>
      </c>
      <c r="AB114" s="321">
        <v>1.3500000000000003E-4</v>
      </c>
      <c r="AC114" s="321">
        <v>2.4088000000000001E-4</v>
      </c>
      <c r="AD114" s="321">
        <v>2.8383E-4</v>
      </c>
      <c r="AE114" s="321">
        <v>3.2688500000000001E-4</v>
      </c>
      <c r="AF114" s="321">
        <v>4.0840000000000006E-4</v>
      </c>
      <c r="AG114" s="321">
        <v>4.6811411111111119E-4</v>
      </c>
      <c r="AH114" s="321">
        <v>5.6926244444444453E-4</v>
      </c>
      <c r="AI114" s="321">
        <v>7.9088499999999996E-4</v>
      </c>
      <c r="AJ114" s="321">
        <v>8.0198055555555565E-4</v>
      </c>
      <c r="AK114" s="321">
        <v>1.1717324999999999E-3</v>
      </c>
      <c r="AL114" s="321">
        <v>1.4879399025974026E-3</v>
      </c>
      <c r="AM114" s="321">
        <v>2.4991612806451605E-3</v>
      </c>
      <c r="AN114" s="321">
        <v>4.3264255705128193E-3</v>
      </c>
      <c r="AO114" s="321">
        <v>7.0402011816560507E-3</v>
      </c>
      <c r="AP114" s="321">
        <v>1.4047058269303792E-2</v>
      </c>
      <c r="AQ114" s="321">
        <v>2.3877774812893077E-2</v>
      </c>
      <c r="AR114" s="321">
        <v>3.5999301335937491E-2</v>
      </c>
      <c r="AS114" s="321">
        <v>7.0688842685093137E-2</v>
      </c>
      <c r="AT114" s="321">
        <v>0.1332519202998794</v>
      </c>
      <c r="AU114" s="321">
        <v>0.21695690668920098</v>
      </c>
      <c r="AV114" s="321">
        <v>0.43147010680752784</v>
      </c>
      <c r="AW114" s="321">
        <v>0.64772160122178291</v>
      </c>
      <c r="AX114" s="321">
        <v>0.77242304482407109</v>
      </c>
      <c r="AY114" s="321">
        <v>0.85598694985432966</v>
      </c>
      <c r="AZ114" s="321">
        <v>0.91420608313115037</v>
      </c>
      <c r="BA114" s="321">
        <v>0.90937766519915841</v>
      </c>
      <c r="BB114" s="321">
        <v>0.96630523550645464</v>
      </c>
      <c r="BC114" s="321">
        <v>1.0273162506228024</v>
      </c>
      <c r="BD114" s="321">
        <v>1.1165209818374984</v>
      </c>
      <c r="BE114" s="313">
        <v>1.2979660078365616</v>
      </c>
      <c r="BF114" s="292">
        <v>0.1593330297238309</v>
      </c>
      <c r="BG114" s="292">
        <v>0.23685657263777182</v>
      </c>
      <c r="BH114" s="292">
        <v>0.17077977996786431</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281" t="s">
        <v>905</v>
      </c>
    </row>
    <row r="118" spans="1:60" x14ac:dyDescent="0.15">
      <c r="A118" s="168" t="s">
        <v>906</v>
      </c>
    </row>
    <row r="119" spans="1:60" x14ac:dyDescent="0.15">
      <c r="A119" s="168" t="s">
        <v>86</v>
      </c>
    </row>
    <row r="120" spans="1:60" x14ac:dyDescent="0.15">
      <c r="A120" s="168" t="s">
        <v>326</v>
      </c>
    </row>
    <row r="121" spans="1:60" x14ac:dyDescent="0.15">
      <c r="A121" s="168" t="s">
        <v>84</v>
      </c>
    </row>
    <row r="122" spans="1:60" x14ac:dyDescent="0.15">
      <c r="A122" s="168" t="s">
        <v>916</v>
      </c>
    </row>
    <row r="123" spans="1:60" x14ac:dyDescent="0.15">
      <c r="A123" s="168" t="s">
        <v>661</v>
      </c>
    </row>
    <row r="124" spans="1:60" x14ac:dyDescent="0.15">
      <c r="A124" s="161" t="s">
        <v>917</v>
      </c>
    </row>
    <row r="125" spans="1:60" x14ac:dyDescent="0.15">
      <c r="A125" s="161" t="s">
        <v>223</v>
      </c>
    </row>
  </sheetData>
  <mergeCells count="1">
    <mergeCell ref="BF2:BG2"/>
  </mergeCells>
  <conditionalFormatting sqref="BF4:BH53 BF55:BH114">
    <cfRule type="cellIs" dxfId="145" priority="7" operator="lessThanOrEqual">
      <formula>0</formula>
    </cfRule>
    <cfRule type="cellIs" dxfId="144" priority="8" operator="greaterThan">
      <formula>0</formula>
    </cfRule>
  </conditionalFormatting>
  <conditionalFormatting sqref="BF4:BH53 BF55:BH56">
    <cfRule type="cellIs" dxfId="143" priority="5" operator="lessThanOrEqual">
      <formula>0</formula>
    </cfRule>
    <cfRule type="cellIs" dxfId="142" priority="6" operator="greaterThan">
      <formula>0</formula>
    </cfRule>
  </conditionalFormatting>
  <conditionalFormatting sqref="BF54:BH54">
    <cfRule type="cellIs" dxfId="141" priority="3" operator="lessThanOrEqual">
      <formula>0</formula>
    </cfRule>
    <cfRule type="cellIs" dxfId="140" priority="4" operator="greaterThan">
      <formula>0</formula>
    </cfRule>
  </conditionalFormatting>
  <conditionalFormatting sqref="BF54:BH54">
    <cfRule type="cellIs" dxfId="139" priority="1" operator="lessThanOrEqual">
      <formula>0</formula>
    </cfRule>
    <cfRule type="cellIs" dxfId="138" priority="2" operator="greaterThan">
      <formula>0</formula>
    </cfRule>
  </conditionalFormatting>
  <hyperlinks>
    <hyperlink ref="L1" location="Contents!A1" display="Contents" xr:uid="{8AA2A8A0-485C-4157-B46E-2C5C29BF46CA}"/>
    <hyperlink ref="BJ1" location="Contents!A1" display="Contents" xr:uid="{806E2EDA-48D9-49FE-8192-9AB13C19418D}"/>
  </hyperlinks>
  <pageMargins left="0.75" right="0.75" top="1" bottom="1" header="0.5" footer="0.5"/>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037F6-B494-495D-BE89-9D15B30EC260}">
  <dimension ref="A1:BJ124"/>
  <sheetViews>
    <sheetView showGridLines="0" workbookViewId="0">
      <pane xSplit="1" ySplit="3" topLeftCell="AR106"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10.75" style="168" customWidth="1"/>
    <col min="59" max="59" width="12" style="168" customWidth="1"/>
    <col min="60" max="16384" width="9" style="168"/>
  </cols>
  <sheetData>
    <row r="1" spans="1:62" ht="13" x14ac:dyDescent="0.15">
      <c r="A1" s="843" t="s">
        <v>934</v>
      </c>
      <c r="L1" s="30" t="s">
        <v>199</v>
      </c>
      <c r="BH1" s="829"/>
      <c r="BJ1" s="30" t="s">
        <v>199</v>
      </c>
    </row>
    <row r="2" spans="1:62" x14ac:dyDescent="0.15">
      <c r="BF2" s="1229" t="s">
        <v>197</v>
      </c>
      <c r="BG2" s="1229"/>
      <c r="BH2" s="829" t="s">
        <v>196</v>
      </c>
    </row>
    <row r="3" spans="1:62" x14ac:dyDescent="0.15">
      <c r="A3" s="168"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0</v>
      </c>
      <c r="C5" s="257">
        <v>0</v>
      </c>
      <c r="D5" s="257">
        <v>0</v>
      </c>
      <c r="E5" s="257">
        <v>0</v>
      </c>
      <c r="F5" s="257">
        <v>0</v>
      </c>
      <c r="G5" s="257">
        <v>0</v>
      </c>
      <c r="H5" s="257">
        <v>0</v>
      </c>
      <c r="I5" s="257">
        <v>0</v>
      </c>
      <c r="J5" s="257">
        <v>0</v>
      </c>
      <c r="K5" s="257">
        <v>0</v>
      </c>
      <c r="L5" s="257">
        <v>0</v>
      </c>
      <c r="M5" s="257">
        <v>0</v>
      </c>
      <c r="N5" s="257">
        <v>0</v>
      </c>
      <c r="O5" s="257">
        <v>0</v>
      </c>
      <c r="P5" s="257">
        <v>0</v>
      </c>
      <c r="Q5" s="257">
        <v>0</v>
      </c>
      <c r="R5" s="257">
        <v>0</v>
      </c>
      <c r="S5" s="257">
        <v>0</v>
      </c>
      <c r="T5" s="257">
        <v>0</v>
      </c>
      <c r="U5" s="257">
        <v>0</v>
      </c>
      <c r="V5" s="257">
        <v>1E-3</v>
      </c>
      <c r="W5" s="257">
        <v>1E-3</v>
      </c>
      <c r="X5" s="257">
        <v>1E-3</v>
      </c>
      <c r="Y5" s="257">
        <v>1E-3</v>
      </c>
      <c r="Z5" s="257">
        <v>1E-3</v>
      </c>
      <c r="AA5" s="257">
        <v>1.9191919191919194E-3</v>
      </c>
      <c r="AB5" s="257">
        <v>1.9191919191919194E-3</v>
      </c>
      <c r="AC5" s="257">
        <v>5.9000000000000004E-2</v>
      </c>
      <c r="AD5" s="257">
        <v>5.9000000000000004E-2</v>
      </c>
      <c r="AE5" s="257">
        <v>5.9000000000000004E-2</v>
      </c>
      <c r="AF5" s="257">
        <v>5.9000000000000004E-2</v>
      </c>
      <c r="AG5" s="257">
        <v>6.2E-2</v>
      </c>
      <c r="AH5" s="257">
        <v>6.2E-2</v>
      </c>
      <c r="AI5" s="257">
        <v>6.2E-2</v>
      </c>
      <c r="AJ5" s="257">
        <v>0.16200000000000001</v>
      </c>
      <c r="AK5" s="257">
        <v>0.26400000000000001</v>
      </c>
      <c r="AL5" s="257">
        <v>0.32900000000000001</v>
      </c>
      <c r="AM5" s="257">
        <v>0.40500000000000003</v>
      </c>
      <c r="AN5" s="257">
        <v>0.69</v>
      </c>
      <c r="AO5" s="257">
        <v>0.94499999999999995</v>
      </c>
      <c r="AP5" s="257">
        <v>1.552</v>
      </c>
      <c r="AQ5" s="257">
        <v>2.448</v>
      </c>
      <c r="AR5" s="257">
        <v>2.9772060000000002</v>
      </c>
      <c r="AS5" s="257">
        <v>3.7885141414141414</v>
      </c>
      <c r="AT5" s="257">
        <v>6.6416515151515156</v>
      </c>
      <c r="AU5" s="257">
        <v>8.7241919191919202</v>
      </c>
      <c r="AV5" s="257">
        <v>10.188573737373739</v>
      </c>
      <c r="AW5" s="257">
        <v>11.311487878787879</v>
      </c>
      <c r="AX5" s="257">
        <v>11.145443434343434</v>
      </c>
      <c r="AY5" s="257">
        <v>12.817069696969696</v>
      </c>
      <c r="AZ5" s="257">
        <v>26.966390909090912</v>
      </c>
      <c r="BA5" s="257">
        <v>30.933117171717171</v>
      </c>
      <c r="BB5" s="257">
        <v>31.513615151515154</v>
      </c>
      <c r="BC5" s="257">
        <v>33.144465656565657</v>
      </c>
      <c r="BD5" s="257">
        <v>32.659669696969701</v>
      </c>
      <c r="BE5" s="259">
        <v>36.102474673471832</v>
      </c>
      <c r="BF5" s="284">
        <v>0.10239430975102803</v>
      </c>
      <c r="BG5" s="284">
        <v>0.17266393938887648</v>
      </c>
      <c r="BH5" s="284">
        <v>2.2688642596504202E-2</v>
      </c>
    </row>
    <row r="6" spans="1:62" x14ac:dyDescent="0.15">
      <c r="A6" s="168" t="s">
        <v>192</v>
      </c>
      <c r="B6" s="257">
        <v>0</v>
      </c>
      <c r="C6" s="257">
        <v>0</v>
      </c>
      <c r="D6" s="257">
        <v>0</v>
      </c>
      <c r="E6" s="257">
        <v>0</v>
      </c>
      <c r="F6" s="257">
        <v>0</v>
      </c>
      <c r="G6" s="257">
        <v>0</v>
      </c>
      <c r="H6" s="257">
        <v>0</v>
      </c>
      <c r="I6" s="257">
        <v>0</v>
      </c>
      <c r="J6" s="257">
        <v>0</v>
      </c>
      <c r="K6" s="257">
        <v>0</v>
      </c>
      <c r="L6" s="257">
        <v>0</v>
      </c>
      <c r="M6" s="257">
        <v>0</v>
      </c>
      <c r="N6" s="257">
        <v>0</v>
      </c>
      <c r="O6" s="257">
        <v>0</v>
      </c>
      <c r="P6" s="257">
        <v>0</v>
      </c>
      <c r="Q6" s="257">
        <v>0</v>
      </c>
      <c r="R6" s="257">
        <v>0</v>
      </c>
      <c r="S6" s="257">
        <v>0</v>
      </c>
      <c r="T6" s="257">
        <v>0</v>
      </c>
      <c r="U6" s="257">
        <v>0</v>
      </c>
      <c r="V6" s="257">
        <v>0</v>
      </c>
      <c r="W6" s="257">
        <v>0</v>
      </c>
      <c r="X6" s="257">
        <v>0</v>
      </c>
      <c r="Y6" s="257">
        <v>0</v>
      </c>
      <c r="Z6" s="257">
        <v>0</v>
      </c>
      <c r="AA6" s="257">
        <v>1E-3</v>
      </c>
      <c r="AB6" s="257">
        <v>1E-3</v>
      </c>
      <c r="AC6" s="257">
        <v>1E-3</v>
      </c>
      <c r="AD6" s="257">
        <v>1E-3</v>
      </c>
      <c r="AE6" s="257">
        <v>5.0000000000000001E-3</v>
      </c>
      <c r="AF6" s="257">
        <v>7.0000000000000001E-3</v>
      </c>
      <c r="AG6" s="257">
        <v>6.0000000000000001E-3</v>
      </c>
      <c r="AH6" s="257">
        <v>1.2E-2</v>
      </c>
      <c r="AI6" s="257">
        <v>1.4999999999999999E-2</v>
      </c>
      <c r="AJ6" s="257">
        <v>1.7000000000000001E-2</v>
      </c>
      <c r="AK6" s="257">
        <v>1.9E-2</v>
      </c>
      <c r="AL6" s="257">
        <v>1.8000000000000002E-2</v>
      </c>
      <c r="AM6" s="257">
        <v>2.1000000000000001E-2</v>
      </c>
      <c r="AN6" s="257">
        <v>1.9E-2</v>
      </c>
      <c r="AO6" s="257">
        <v>0.02</v>
      </c>
      <c r="AP6" s="257">
        <v>1.9E-2</v>
      </c>
      <c r="AQ6" s="257">
        <v>4.4999999999999873E-2</v>
      </c>
      <c r="AR6" s="257">
        <v>0.2479999999999993</v>
      </c>
      <c r="AS6" s="257">
        <v>0.25499999999999928</v>
      </c>
      <c r="AT6" s="257">
        <v>0.59635277777777607</v>
      </c>
      <c r="AU6" s="257">
        <v>1.2391111111111075</v>
      </c>
      <c r="AV6" s="257">
        <v>1.6483213888888844</v>
      </c>
      <c r="AW6" s="257">
        <v>3.6883102777777674</v>
      </c>
      <c r="AX6" s="257">
        <v>4.1845438888888769</v>
      </c>
      <c r="AY6" s="257">
        <v>6.426196666666649</v>
      </c>
      <c r="AZ6" s="257">
        <v>8.7450947222221966</v>
      </c>
      <c r="BA6" s="257">
        <v>10.378094722222194</v>
      </c>
      <c r="BB6" s="257">
        <v>10.619781666666636</v>
      </c>
      <c r="BC6" s="257">
        <v>13.088611111111073</v>
      </c>
      <c r="BD6" s="257">
        <v>16.726666680048002</v>
      </c>
      <c r="BE6" s="259">
        <v>19.706818407682547</v>
      </c>
      <c r="BF6" s="285">
        <v>0.17494866236462459</v>
      </c>
      <c r="BG6" s="285">
        <v>0.39569529869690467</v>
      </c>
      <c r="BH6" s="285">
        <v>1.2384773166108325E-2</v>
      </c>
    </row>
    <row r="7" spans="1:62" x14ac:dyDescent="0.15">
      <c r="A7" s="168" t="s">
        <v>191</v>
      </c>
      <c r="B7" s="257">
        <v>0</v>
      </c>
      <c r="C7" s="257">
        <v>0</v>
      </c>
      <c r="D7" s="257">
        <v>0</v>
      </c>
      <c r="E7" s="257">
        <v>0</v>
      </c>
      <c r="F7" s="257">
        <v>0</v>
      </c>
      <c r="G7" s="257">
        <v>0</v>
      </c>
      <c r="H7" s="257">
        <v>0</v>
      </c>
      <c r="I7" s="257">
        <v>0</v>
      </c>
      <c r="J7" s="257">
        <v>0</v>
      </c>
      <c r="K7" s="257">
        <v>0</v>
      </c>
      <c r="L7" s="257">
        <v>0</v>
      </c>
      <c r="M7" s="257">
        <v>0</v>
      </c>
      <c r="N7" s="257">
        <v>0</v>
      </c>
      <c r="O7" s="257">
        <v>0</v>
      </c>
      <c r="P7" s="257">
        <v>0</v>
      </c>
      <c r="Q7" s="257">
        <v>0</v>
      </c>
      <c r="R7" s="257">
        <v>0</v>
      </c>
      <c r="S7" s="257">
        <v>0</v>
      </c>
      <c r="T7" s="257">
        <v>2.6949494949494953E-3</v>
      </c>
      <c r="U7" s="257">
        <v>6.5555555555555558E-3</v>
      </c>
      <c r="V7" s="257">
        <v>5.8202020202020206E-3</v>
      </c>
      <c r="W7" s="257">
        <v>4.2313131313131318E-3</v>
      </c>
      <c r="X7" s="257">
        <v>3.5767676767676768E-3</v>
      </c>
      <c r="Y7" s="257">
        <v>8.7979797979797993E-4</v>
      </c>
      <c r="Z7" s="257">
        <v>2.1333767676767681</v>
      </c>
      <c r="AA7" s="257">
        <v>2.8167676767676766</v>
      </c>
      <c r="AB7" s="257">
        <v>2.9807585858585859</v>
      </c>
      <c r="AC7" s="257">
        <v>2.9166898989898993</v>
      </c>
      <c r="AD7" s="257">
        <v>3.0361888888888897</v>
      </c>
      <c r="AE7" s="257">
        <v>3.4819282828282834</v>
      </c>
      <c r="AF7" s="257">
        <v>3.196215151515152</v>
      </c>
      <c r="AG7" s="257">
        <v>3.2667363636363635</v>
      </c>
      <c r="AH7" s="257">
        <v>3.3212474747474747</v>
      </c>
      <c r="AI7" s="257">
        <v>3.0562585858585858</v>
      </c>
      <c r="AJ7" s="257">
        <v>4.5333313131313124</v>
      </c>
      <c r="AK7" s="257">
        <v>5.6497585858585868</v>
      </c>
      <c r="AL7" s="257">
        <v>6.8053848484848487</v>
      </c>
      <c r="AM7" s="257">
        <v>10.458868686868689</v>
      </c>
      <c r="AN7" s="257">
        <v>11.300470707070708</v>
      </c>
      <c r="AO7" s="257">
        <v>14.286607070707072</v>
      </c>
      <c r="AP7" s="257">
        <v>17.990453535353534</v>
      </c>
      <c r="AQ7" s="257">
        <v>26.857714141414146</v>
      </c>
      <c r="AR7" s="257">
        <v>34.797906060606067</v>
      </c>
      <c r="AS7" s="257">
        <v>55.922323232323237</v>
      </c>
      <c r="AT7" s="257">
        <v>74.632456565656568</v>
      </c>
      <c r="AU7" s="257">
        <v>95.608329292929298</v>
      </c>
      <c r="AV7" s="257">
        <v>121.39050404040405</v>
      </c>
      <c r="AW7" s="257">
        <v>142.24414444444446</v>
      </c>
      <c r="AX7" s="257">
        <v>169.53509595959596</v>
      </c>
      <c r="AY7" s="257">
        <v>183.49018383838384</v>
      </c>
      <c r="AZ7" s="257">
        <v>192.64499797979801</v>
      </c>
      <c r="BA7" s="257">
        <v>229.28541616161618</v>
      </c>
      <c r="BB7" s="257">
        <v>256.87140909090908</v>
      </c>
      <c r="BC7" s="257">
        <v>275.42167070707075</v>
      </c>
      <c r="BD7" s="257">
        <v>298.87119595959598</v>
      </c>
      <c r="BE7" s="259">
        <v>340.91900505050506</v>
      </c>
      <c r="BF7" s="285">
        <v>0.13757209445192808</v>
      </c>
      <c r="BG7" s="285">
        <v>0.14882964143466371</v>
      </c>
      <c r="BH7" s="285">
        <v>0.21425094899742167</v>
      </c>
    </row>
    <row r="8" spans="1:62" s="161" customFormat="1" x14ac:dyDescent="0.15">
      <c r="A8" s="163" t="s">
        <v>190</v>
      </c>
      <c r="B8" s="260">
        <v>0</v>
      </c>
      <c r="C8" s="260">
        <v>0</v>
      </c>
      <c r="D8" s="260">
        <v>0</v>
      </c>
      <c r="E8" s="260">
        <v>0</v>
      </c>
      <c r="F8" s="260">
        <v>0</v>
      </c>
      <c r="G8" s="260">
        <v>0</v>
      </c>
      <c r="H8" s="260">
        <v>0</v>
      </c>
      <c r="I8" s="260">
        <v>0</v>
      </c>
      <c r="J8" s="260">
        <v>0</v>
      </c>
      <c r="K8" s="260">
        <v>0</v>
      </c>
      <c r="L8" s="260">
        <v>0</v>
      </c>
      <c r="M8" s="260">
        <v>0</v>
      </c>
      <c r="N8" s="260">
        <v>0</v>
      </c>
      <c r="O8" s="260">
        <v>0</v>
      </c>
      <c r="P8" s="260">
        <v>0</v>
      </c>
      <c r="Q8" s="260">
        <v>0</v>
      </c>
      <c r="R8" s="260">
        <v>0</v>
      </c>
      <c r="S8" s="260">
        <v>0</v>
      </c>
      <c r="T8" s="260">
        <v>2.6949494949494953E-3</v>
      </c>
      <c r="U8" s="260">
        <v>6.5555555555555558E-3</v>
      </c>
      <c r="V8" s="260">
        <v>6.8202020202020206E-3</v>
      </c>
      <c r="W8" s="260">
        <v>5.2313131313131318E-3</v>
      </c>
      <c r="X8" s="260">
        <v>4.5767676767676773E-3</v>
      </c>
      <c r="Y8" s="260">
        <v>1.8797979797979801E-3</v>
      </c>
      <c r="Z8" s="260">
        <v>2.134376767676768</v>
      </c>
      <c r="AA8" s="260">
        <v>2.8196868686868686</v>
      </c>
      <c r="AB8" s="260">
        <v>2.9836777777777779</v>
      </c>
      <c r="AC8" s="260">
        <v>2.9766898989898993</v>
      </c>
      <c r="AD8" s="260">
        <v>3.0961888888888898</v>
      </c>
      <c r="AE8" s="260">
        <v>3.5459282828282834</v>
      </c>
      <c r="AF8" s="260">
        <v>3.2622151515151523</v>
      </c>
      <c r="AG8" s="260">
        <v>3.3347363636363632</v>
      </c>
      <c r="AH8" s="260">
        <v>3.3952474747474746</v>
      </c>
      <c r="AI8" s="260">
        <v>3.1332585858585857</v>
      </c>
      <c r="AJ8" s="260">
        <v>4.7123313131313127</v>
      </c>
      <c r="AK8" s="260">
        <v>5.9327585858585872</v>
      </c>
      <c r="AL8" s="260">
        <v>7.1523848484848482</v>
      </c>
      <c r="AM8" s="260">
        <v>10.884868686868689</v>
      </c>
      <c r="AN8" s="260">
        <v>12.009470707070708</v>
      </c>
      <c r="AO8" s="260">
        <v>15.251607070707072</v>
      </c>
      <c r="AP8" s="260">
        <v>19.561453535353532</v>
      </c>
      <c r="AQ8" s="260">
        <v>29.350714141414144</v>
      </c>
      <c r="AR8" s="260">
        <v>38.023112060606067</v>
      </c>
      <c r="AS8" s="260">
        <v>59.965837373737379</v>
      </c>
      <c r="AT8" s="260">
        <v>81.870460858585858</v>
      </c>
      <c r="AU8" s="260">
        <v>105.57163232323234</v>
      </c>
      <c r="AV8" s="260">
        <v>133.22739916666669</v>
      </c>
      <c r="AW8" s="260">
        <v>157.2439426010101</v>
      </c>
      <c r="AX8" s="260">
        <v>184.86508328282827</v>
      </c>
      <c r="AY8" s="260">
        <v>202.73345020202018</v>
      </c>
      <c r="AZ8" s="260">
        <v>228.35648361111112</v>
      </c>
      <c r="BA8" s="260">
        <v>270.59662805555553</v>
      </c>
      <c r="BB8" s="260">
        <v>299.00480590909092</v>
      </c>
      <c r="BC8" s="260">
        <v>321.65474747474747</v>
      </c>
      <c r="BD8" s="260">
        <v>348.25753233661374</v>
      </c>
      <c r="BE8" s="260">
        <v>396.72829813165941</v>
      </c>
      <c r="BF8" s="286">
        <v>0.13606829514464835</v>
      </c>
      <c r="BG8" s="286">
        <v>0.15578573058064493</v>
      </c>
      <c r="BH8" s="286">
        <v>0.24932436476003417</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0</v>
      </c>
      <c r="C10" s="257">
        <v>0</v>
      </c>
      <c r="D10" s="257">
        <v>0</v>
      </c>
      <c r="E10" s="257">
        <v>0</v>
      </c>
      <c r="F10" s="257">
        <v>0</v>
      </c>
      <c r="G10" s="257">
        <v>0</v>
      </c>
      <c r="H10" s="257">
        <v>0</v>
      </c>
      <c r="I10" s="257">
        <v>0</v>
      </c>
      <c r="J10" s="257">
        <v>0</v>
      </c>
      <c r="K10" s="257">
        <v>0</v>
      </c>
      <c r="L10" s="257">
        <v>0</v>
      </c>
      <c r="M10" s="257">
        <v>0</v>
      </c>
      <c r="N10" s="257">
        <v>0</v>
      </c>
      <c r="O10" s="257">
        <v>0</v>
      </c>
      <c r="P10" s="257">
        <v>0</v>
      </c>
      <c r="Q10" s="257">
        <v>0</v>
      </c>
      <c r="R10" s="257">
        <v>0</v>
      </c>
      <c r="S10" s="257">
        <v>0</v>
      </c>
      <c r="T10" s="257">
        <v>0</v>
      </c>
      <c r="U10" s="257">
        <v>0</v>
      </c>
      <c r="V10" s="257">
        <v>0</v>
      </c>
      <c r="W10" s="257">
        <v>0</v>
      </c>
      <c r="X10" s="257">
        <v>0</v>
      </c>
      <c r="Y10" s="257">
        <v>0</v>
      </c>
      <c r="Z10" s="257">
        <v>0</v>
      </c>
      <c r="AA10" s="257">
        <v>0</v>
      </c>
      <c r="AB10" s="257">
        <v>0</v>
      </c>
      <c r="AC10" s="257">
        <v>0</v>
      </c>
      <c r="AD10" s="257">
        <v>0</v>
      </c>
      <c r="AE10" s="257">
        <v>0</v>
      </c>
      <c r="AF10" s="257">
        <v>0</v>
      </c>
      <c r="AG10" s="257">
        <v>9.6179999999999998E-3</v>
      </c>
      <c r="AH10" s="257">
        <v>1.4592000000000003E-2</v>
      </c>
      <c r="AI10" s="257">
        <v>3.2541E-2</v>
      </c>
      <c r="AJ10" s="257">
        <v>3.4780999999999999E-2</v>
      </c>
      <c r="AK10" s="257">
        <v>3.4757999999999997E-2</v>
      </c>
      <c r="AL10" s="257">
        <v>4.9361000000000002E-2</v>
      </c>
      <c r="AM10" s="257">
        <v>7.3405000000000012E-2</v>
      </c>
      <c r="AN10" s="257">
        <v>7.7953999999999996E-2</v>
      </c>
      <c r="AO10" s="257">
        <v>7.2445999999999969E-2</v>
      </c>
      <c r="AP10" s="257">
        <v>7.1719665000000002E-2</v>
      </c>
      <c r="AQ10" s="257">
        <v>6.9640000000000007E-2</v>
      </c>
      <c r="AR10" s="257">
        <v>6.1592999999999988E-2</v>
      </c>
      <c r="AS10" s="257">
        <v>4.1951077999999989E-2</v>
      </c>
      <c r="AT10" s="257">
        <v>3.6831528599999996E-2</v>
      </c>
      <c r="AU10" s="257">
        <v>2.5351606199999998E-2</v>
      </c>
      <c r="AV10" s="257">
        <v>2.6590549999999998E-2</v>
      </c>
      <c r="AW10" s="257">
        <v>0.3698619993329999</v>
      </c>
      <c r="AX10" s="257">
        <v>0.45335487600000002</v>
      </c>
      <c r="AY10" s="257">
        <v>0.61949100000000001</v>
      </c>
      <c r="AZ10" s="257">
        <v>0.59333496299999977</v>
      </c>
      <c r="BA10" s="257">
        <v>0.54735899999999993</v>
      </c>
      <c r="BB10" s="257">
        <v>0.61156699999999986</v>
      </c>
      <c r="BC10" s="257">
        <v>1.4127429999999996</v>
      </c>
      <c r="BD10" s="257">
        <v>4.995966423999997</v>
      </c>
      <c r="BE10" s="259">
        <v>9.470297616854376</v>
      </c>
      <c r="BF10" s="285">
        <v>0.8904095194442978</v>
      </c>
      <c r="BG10" s="285">
        <v>0.6339545676642524</v>
      </c>
      <c r="BH10" s="285">
        <v>5.9516196564004514E-3</v>
      </c>
    </row>
    <row r="11" spans="1:62" x14ac:dyDescent="0.15">
      <c r="A11" s="168" t="s">
        <v>188</v>
      </c>
      <c r="B11" s="257">
        <v>0</v>
      </c>
      <c r="C11" s="257">
        <v>0</v>
      </c>
      <c r="D11" s="257">
        <v>0</v>
      </c>
      <c r="E11" s="257">
        <v>0</v>
      </c>
      <c r="F11" s="257">
        <v>0</v>
      </c>
      <c r="G11" s="257">
        <v>0</v>
      </c>
      <c r="H11" s="257">
        <v>0</v>
      </c>
      <c r="I11" s="257">
        <v>0</v>
      </c>
      <c r="J11" s="257">
        <v>0</v>
      </c>
      <c r="K11" s="257">
        <v>0</v>
      </c>
      <c r="L11" s="257">
        <v>0</v>
      </c>
      <c r="M11" s="257">
        <v>0</v>
      </c>
      <c r="N11" s="257">
        <v>0</v>
      </c>
      <c r="O11" s="257">
        <v>0</v>
      </c>
      <c r="P11" s="257">
        <v>0</v>
      </c>
      <c r="Q11" s="257">
        <v>0</v>
      </c>
      <c r="R11" s="257">
        <v>0</v>
      </c>
      <c r="S11" s="257">
        <v>0</v>
      </c>
      <c r="T11" s="257">
        <v>0</v>
      </c>
      <c r="U11" s="257">
        <v>0</v>
      </c>
      <c r="V11" s="257">
        <v>0</v>
      </c>
      <c r="W11" s="257">
        <v>0</v>
      </c>
      <c r="X11" s="257">
        <v>0</v>
      </c>
      <c r="Y11" s="257">
        <v>0</v>
      </c>
      <c r="Z11" s="257">
        <v>0</v>
      </c>
      <c r="AA11" s="257">
        <v>0</v>
      </c>
      <c r="AB11" s="257">
        <v>0</v>
      </c>
      <c r="AC11" s="257">
        <v>0</v>
      </c>
      <c r="AD11" s="257">
        <v>0</v>
      </c>
      <c r="AE11" s="257">
        <v>0</v>
      </c>
      <c r="AF11" s="257">
        <v>0</v>
      </c>
      <c r="AG11" s="257">
        <v>2E-3</v>
      </c>
      <c r="AH11" s="257">
        <v>4.0000000000000001E-3</v>
      </c>
      <c r="AI11" s="257">
        <v>5.0000000000000001E-3</v>
      </c>
      <c r="AJ11" s="257">
        <v>2E-3</v>
      </c>
      <c r="AK11" s="257">
        <v>1E-3</v>
      </c>
      <c r="AL11" s="257">
        <v>3.49E-2</v>
      </c>
      <c r="AM11" s="257">
        <v>6.0999999999999999E-2</v>
      </c>
      <c r="AN11" s="257">
        <v>6.0999999999999999E-2</v>
      </c>
      <c r="AO11" s="257">
        <v>6.0999999999999999E-2</v>
      </c>
      <c r="AP11" s="257">
        <v>9.2899999999999996E-2</v>
      </c>
      <c r="AQ11" s="257">
        <v>0.23699999999999999</v>
      </c>
      <c r="AR11" s="257">
        <v>0.66278183638261523</v>
      </c>
      <c r="AS11" s="257">
        <v>1.1830000000000001</v>
      </c>
      <c r="AT11" s="257">
        <v>1.238</v>
      </c>
      <c r="AU11" s="257">
        <v>2.176558</v>
      </c>
      <c r="AV11" s="257">
        <v>2.7047689999999998</v>
      </c>
      <c r="AW11" s="257">
        <v>5.05</v>
      </c>
      <c r="AX11" s="257">
        <v>6.5758627366557079</v>
      </c>
      <c r="AY11" s="257">
        <v>12.210251668688802</v>
      </c>
      <c r="AZ11" s="257">
        <v>21.625702160468691</v>
      </c>
      <c r="BA11" s="257">
        <v>33.488871996599492</v>
      </c>
      <c r="BB11" s="257">
        <v>42.373258248355199</v>
      </c>
      <c r="BC11" s="257">
        <v>48.475141213601034</v>
      </c>
      <c r="BD11" s="257">
        <v>55.985621679834018</v>
      </c>
      <c r="BE11" s="259">
        <v>57.013615073603418</v>
      </c>
      <c r="BF11" s="285">
        <v>1.557933024633873E-2</v>
      </c>
      <c r="BG11" s="285">
        <v>0.46398149111590881</v>
      </c>
      <c r="BH11" s="285">
        <v>3.5830273332763091E-2</v>
      </c>
    </row>
    <row r="12" spans="1:62" x14ac:dyDescent="0.15">
      <c r="A12" s="168" t="s">
        <v>187</v>
      </c>
      <c r="B12" s="257">
        <v>0</v>
      </c>
      <c r="C12" s="257">
        <v>0</v>
      </c>
      <c r="D12" s="257">
        <v>0</v>
      </c>
      <c r="E12" s="257">
        <v>0</v>
      </c>
      <c r="F12" s="257">
        <v>0</v>
      </c>
      <c r="G12" s="257">
        <v>0</v>
      </c>
      <c r="H12" s="257">
        <v>0</v>
      </c>
      <c r="I12" s="257">
        <v>0</v>
      </c>
      <c r="J12" s="257">
        <v>0</v>
      </c>
      <c r="K12" s="257">
        <v>0</v>
      </c>
      <c r="L12" s="257">
        <v>0</v>
      </c>
      <c r="M12" s="257">
        <v>0</v>
      </c>
      <c r="N12" s="257">
        <v>0</v>
      </c>
      <c r="O12" s="257">
        <v>0</v>
      </c>
      <c r="P12" s="257">
        <v>0</v>
      </c>
      <c r="Q12" s="257">
        <v>0</v>
      </c>
      <c r="R12" s="257">
        <v>0</v>
      </c>
      <c r="S12" s="257">
        <v>0</v>
      </c>
      <c r="T12" s="257">
        <v>0</v>
      </c>
      <c r="U12" s="257">
        <v>0</v>
      </c>
      <c r="V12" s="257">
        <v>0</v>
      </c>
      <c r="W12" s="257">
        <v>0</v>
      </c>
      <c r="X12" s="257">
        <v>0</v>
      </c>
      <c r="Y12" s="257">
        <v>0</v>
      </c>
      <c r="Z12" s="257">
        <v>0</v>
      </c>
      <c r="AA12" s="257">
        <v>0</v>
      </c>
      <c r="AB12" s="257">
        <v>0</v>
      </c>
      <c r="AC12" s="257">
        <v>0</v>
      </c>
      <c r="AD12" s="257">
        <v>0</v>
      </c>
      <c r="AE12" s="257">
        <v>0</v>
      </c>
      <c r="AF12" s="257">
        <v>0</v>
      </c>
      <c r="AG12" s="257">
        <v>0</v>
      </c>
      <c r="AH12" s="257">
        <v>0</v>
      </c>
      <c r="AI12" s="257">
        <v>0</v>
      </c>
      <c r="AJ12" s="257">
        <v>0</v>
      </c>
      <c r="AK12" s="257">
        <v>0</v>
      </c>
      <c r="AL12" s="257">
        <v>7.0000000000000001E-3</v>
      </c>
      <c r="AM12" s="257">
        <v>7.0000000000000001E-3</v>
      </c>
      <c r="AN12" s="257">
        <v>7.0000000000000001E-3</v>
      </c>
      <c r="AO12" s="257">
        <v>5.0000000000000001E-3</v>
      </c>
      <c r="AP12" s="257">
        <v>7.0000000000000001E-3</v>
      </c>
      <c r="AQ12" s="257">
        <v>7.0000000000000001E-3</v>
      </c>
      <c r="AR12" s="257">
        <v>1.12E-2</v>
      </c>
      <c r="AS12" s="257">
        <v>3.812314E-2</v>
      </c>
      <c r="AT12" s="257">
        <v>7.9014219999999996E-2</v>
      </c>
      <c r="AU12" s="257">
        <v>0.32532599000000006</v>
      </c>
      <c r="AV12" s="257">
        <v>0.33759564000000003</v>
      </c>
      <c r="AW12" s="257">
        <v>0.40838744999999993</v>
      </c>
      <c r="AX12" s="257">
        <v>0.54507556599999996</v>
      </c>
      <c r="AY12" s="257">
        <v>1.44312018</v>
      </c>
      <c r="AZ12" s="257">
        <v>2.1146480099999998</v>
      </c>
      <c r="BA12" s="257">
        <v>2.4518394590000008</v>
      </c>
      <c r="BB12" s="257">
        <v>3.6255593567499997</v>
      </c>
      <c r="BC12" s="257">
        <v>3.5878947166000001</v>
      </c>
      <c r="BD12" s="257">
        <v>4.8952212936371531</v>
      </c>
      <c r="BE12" s="259">
        <v>5.6255406631634601</v>
      </c>
      <c r="BF12" s="285">
        <v>0.14605040241486722</v>
      </c>
      <c r="BG12" s="285">
        <v>0.51079906439351919</v>
      </c>
      <c r="BH12" s="285">
        <v>3.5353776347194304E-3</v>
      </c>
    </row>
    <row r="13" spans="1:62" x14ac:dyDescent="0.15">
      <c r="A13" s="168" t="s">
        <v>186</v>
      </c>
      <c r="B13" s="257">
        <v>0</v>
      </c>
      <c r="C13" s="257">
        <v>0</v>
      </c>
      <c r="D13" s="257">
        <v>0</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7">
        <v>0</v>
      </c>
      <c r="U13" s="257">
        <v>0</v>
      </c>
      <c r="V13" s="257">
        <v>0</v>
      </c>
      <c r="W13" s="257">
        <v>0</v>
      </c>
      <c r="X13" s="257">
        <v>0</v>
      </c>
      <c r="Y13" s="257">
        <v>0</v>
      </c>
      <c r="Z13" s="257">
        <v>0</v>
      </c>
      <c r="AA13" s="257">
        <v>0</v>
      </c>
      <c r="AB13" s="257">
        <v>0</v>
      </c>
      <c r="AC13" s="257">
        <v>0</v>
      </c>
      <c r="AD13" s="257">
        <v>0</v>
      </c>
      <c r="AE13" s="257">
        <v>0</v>
      </c>
      <c r="AF13" s="257">
        <v>0</v>
      </c>
      <c r="AG13" s="257">
        <v>0</v>
      </c>
      <c r="AH13" s="257">
        <v>0</v>
      </c>
      <c r="AI13" s="257">
        <v>0</v>
      </c>
      <c r="AJ13" s="257">
        <v>0</v>
      </c>
      <c r="AK13" s="257">
        <v>0</v>
      </c>
      <c r="AL13" s="257">
        <v>0</v>
      </c>
      <c r="AM13" s="257">
        <v>0</v>
      </c>
      <c r="AN13" s="257">
        <v>0</v>
      </c>
      <c r="AO13" s="257">
        <v>5.1990000000000001E-2</v>
      </c>
      <c r="AP13" s="257">
        <v>4.9479999999999996E-2</v>
      </c>
      <c r="AQ13" s="257">
        <v>6.2981392789999729E-2</v>
      </c>
      <c r="AR13" s="257">
        <v>4.9890974919999741E-2</v>
      </c>
      <c r="AS13" s="257">
        <v>5.3918166709999701E-2</v>
      </c>
      <c r="AT13" s="257">
        <v>5.7707814029999707E-2</v>
      </c>
      <c r="AU13" s="257">
        <v>3.8569919909999716E-2</v>
      </c>
      <c r="AV13" s="257">
        <v>4.1271944579999706E-2</v>
      </c>
      <c r="AW13" s="257">
        <v>5.4854711329999709E-2</v>
      </c>
      <c r="AX13" s="257">
        <v>5.7624802599999699E-2</v>
      </c>
      <c r="AY13" s="257">
        <v>7.0230297880000001E-2</v>
      </c>
      <c r="AZ13" s="257">
        <v>6.8377448310000005E-2</v>
      </c>
      <c r="BA13" s="257">
        <v>5.0887341360000005E-2</v>
      </c>
      <c r="BB13" s="257">
        <v>3.0714192200000001E-3</v>
      </c>
      <c r="BC13" s="257">
        <v>5.5437175930000006E-2</v>
      </c>
      <c r="BD13" s="257">
        <v>6.3324063E-2</v>
      </c>
      <c r="BE13" s="259">
        <v>2.902352888E-2</v>
      </c>
      <c r="BF13" s="285">
        <v>-0.54291894345495439</v>
      </c>
      <c r="BG13" s="285">
        <v>9.330541576575424E-3</v>
      </c>
      <c r="BH13" s="285">
        <v>1.8239870801197686E-5</v>
      </c>
    </row>
    <row r="14" spans="1:62" x14ac:dyDescent="0.15">
      <c r="A14" s="168" t="s">
        <v>185</v>
      </c>
      <c r="B14" s="257">
        <v>0</v>
      </c>
      <c r="C14" s="257">
        <v>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0</v>
      </c>
      <c r="AI14" s="257">
        <v>0</v>
      </c>
      <c r="AJ14" s="257">
        <v>0</v>
      </c>
      <c r="AK14" s="257">
        <v>0</v>
      </c>
      <c r="AL14" s="257">
        <v>0</v>
      </c>
      <c r="AM14" s="257">
        <v>0</v>
      </c>
      <c r="AN14" s="257">
        <v>0</v>
      </c>
      <c r="AO14" s="257">
        <v>0</v>
      </c>
      <c r="AP14" s="257">
        <v>0</v>
      </c>
      <c r="AQ14" s="257">
        <v>0</v>
      </c>
      <c r="AR14" s="257">
        <v>9.6213500000000003E-4</v>
      </c>
      <c r="AS14" s="257">
        <v>2.6824610000000001E-3</v>
      </c>
      <c r="AT14" s="257">
        <v>3.2044166660000002E-3</v>
      </c>
      <c r="AU14" s="257">
        <v>3.4348500000000001E-3</v>
      </c>
      <c r="AV14" s="257">
        <v>3.3446700000000001E-3</v>
      </c>
      <c r="AW14" s="257">
        <v>2.3983680000000001E-3</v>
      </c>
      <c r="AX14" s="257">
        <v>5.6702974648000004E-2</v>
      </c>
      <c r="AY14" s="257">
        <v>7.974246653799999E-2</v>
      </c>
      <c r="AZ14" s="257">
        <v>9.8806316921000004E-2</v>
      </c>
      <c r="BA14" s="257">
        <v>8.3958750247000002E-2</v>
      </c>
      <c r="BB14" s="257">
        <v>7.3400000000000007E-2</v>
      </c>
      <c r="BC14" s="257">
        <v>8.0257771291000007E-2</v>
      </c>
      <c r="BD14" s="257">
        <v>8.5526937250000087E-2</v>
      </c>
      <c r="BE14" s="259">
        <v>8.5526937250000087E-2</v>
      </c>
      <c r="BF14" s="285">
        <v>-2.732240437158473E-3</v>
      </c>
      <c r="BG14" s="285">
        <v>0.38878620460707292</v>
      </c>
      <c r="BH14" s="285">
        <v>5.3749504132046936E-5</v>
      </c>
    </row>
    <row r="15" spans="1:62" x14ac:dyDescent="0.15">
      <c r="A15" s="168" t="s">
        <v>184</v>
      </c>
      <c r="B15" s="257">
        <v>0</v>
      </c>
      <c r="C15" s="257">
        <v>0</v>
      </c>
      <c r="D15" s="257">
        <v>0</v>
      </c>
      <c r="E15" s="257">
        <v>0</v>
      </c>
      <c r="F15" s="257">
        <v>0</v>
      </c>
      <c r="G15" s="257">
        <v>0</v>
      </c>
      <c r="H15" s="257">
        <v>0</v>
      </c>
      <c r="I15" s="257">
        <v>0</v>
      </c>
      <c r="J15" s="257">
        <v>0</v>
      </c>
      <c r="K15" s="257">
        <v>0</v>
      </c>
      <c r="L15" s="257">
        <v>0</v>
      </c>
      <c r="M15" s="257">
        <v>0</v>
      </c>
      <c r="N15" s="257">
        <v>0</v>
      </c>
      <c r="O15" s="257">
        <v>0</v>
      </c>
      <c r="P15" s="257">
        <v>0</v>
      </c>
      <c r="Q15" s="257">
        <v>0</v>
      </c>
      <c r="R15" s="257">
        <v>0</v>
      </c>
      <c r="S15" s="257">
        <v>0</v>
      </c>
      <c r="T15" s="257">
        <v>0</v>
      </c>
      <c r="U15" s="257">
        <v>0</v>
      </c>
      <c r="V15" s="257">
        <v>0</v>
      </c>
      <c r="W15" s="257">
        <v>0</v>
      </c>
      <c r="X15" s="257">
        <v>0</v>
      </c>
      <c r="Y15" s="257">
        <v>0</v>
      </c>
      <c r="Z15" s="257">
        <v>0</v>
      </c>
      <c r="AA15" s="257">
        <v>0</v>
      </c>
      <c r="AB15" s="257">
        <v>0</v>
      </c>
      <c r="AC15" s="257">
        <v>0</v>
      </c>
      <c r="AD15" s="257">
        <v>0</v>
      </c>
      <c r="AE15" s="257">
        <v>0</v>
      </c>
      <c r="AF15" s="257">
        <v>0</v>
      </c>
      <c r="AG15" s="257">
        <v>4.0000000000000002E-4</v>
      </c>
      <c r="AH15" s="257">
        <v>5.9999999999999995E-4</v>
      </c>
      <c r="AI15" s="257">
        <v>5.0000000000000001E-4</v>
      </c>
      <c r="AJ15" s="257">
        <v>5.9999999999999995E-4</v>
      </c>
      <c r="AK15" s="257">
        <v>8.0000000000000004E-4</v>
      </c>
      <c r="AL15" s="257">
        <v>1.1999999999999999E-3</v>
      </c>
      <c r="AM15" s="257">
        <v>1.1999999999999999E-3</v>
      </c>
      <c r="AN15" s="257">
        <v>1.1999999999999999E-3</v>
      </c>
      <c r="AO15" s="257">
        <v>1.1999999999999999E-3</v>
      </c>
      <c r="AP15" s="257">
        <v>1.1999999999999999E-3</v>
      </c>
      <c r="AQ15" s="257">
        <v>1.1999999999999999E-3</v>
      </c>
      <c r="AR15" s="257">
        <v>1.1999999999999999E-3</v>
      </c>
      <c r="AS15" s="257">
        <v>1.1999999999999999E-3</v>
      </c>
      <c r="AT15" s="257">
        <v>1.1999999999999999E-3</v>
      </c>
      <c r="AU15" s="257">
        <v>1.1999999999999999E-3</v>
      </c>
      <c r="AV15" s="257">
        <v>1.1999999999999999E-3</v>
      </c>
      <c r="AW15" s="257">
        <v>1.1999999999999999E-3</v>
      </c>
      <c r="AX15" s="257">
        <v>1.1999999999999999E-3</v>
      </c>
      <c r="AY15" s="257">
        <v>0.25750000000000001</v>
      </c>
      <c r="AZ15" s="257">
        <v>0.59437413148867013</v>
      </c>
      <c r="BA15" s="257">
        <v>1.0541146262971035</v>
      </c>
      <c r="BB15" s="257">
        <v>1.0734322680000001</v>
      </c>
      <c r="BC15" s="257">
        <v>1.5024381678166665</v>
      </c>
      <c r="BD15" s="257">
        <v>1.655</v>
      </c>
      <c r="BE15" s="259">
        <v>1.804</v>
      </c>
      <c r="BF15" s="285">
        <v>8.7051986858831532E-2</v>
      </c>
      <c r="BG15" s="285">
        <v>1.0604480787431001</v>
      </c>
      <c r="BH15" s="285">
        <v>1.1337259180786644E-3</v>
      </c>
    </row>
    <row r="16" spans="1:62" x14ac:dyDescent="0.15">
      <c r="A16" s="168" t="s">
        <v>183</v>
      </c>
      <c r="B16" s="257">
        <v>0</v>
      </c>
      <c r="C16" s="257">
        <v>0</v>
      </c>
      <c r="D16" s="257">
        <v>0</v>
      </c>
      <c r="E16" s="257">
        <v>0</v>
      </c>
      <c r="F16" s="257">
        <v>0</v>
      </c>
      <c r="G16" s="257">
        <v>0</v>
      </c>
      <c r="H16" s="257">
        <v>0</v>
      </c>
      <c r="I16" s="257">
        <v>0</v>
      </c>
      <c r="J16" s="257">
        <v>0</v>
      </c>
      <c r="K16" s="257">
        <v>0</v>
      </c>
      <c r="L16" s="257">
        <v>0</v>
      </c>
      <c r="M16" s="257">
        <v>0</v>
      </c>
      <c r="N16" s="257">
        <v>0</v>
      </c>
      <c r="O16" s="257">
        <v>0</v>
      </c>
      <c r="P16" s="257">
        <v>0</v>
      </c>
      <c r="Q16" s="257">
        <v>0</v>
      </c>
      <c r="R16" s="257">
        <v>0</v>
      </c>
      <c r="S16" s="257">
        <v>0</v>
      </c>
      <c r="T16" s="257">
        <v>0</v>
      </c>
      <c r="U16" s="257">
        <v>0</v>
      </c>
      <c r="V16" s="257">
        <v>0</v>
      </c>
      <c r="W16" s="257">
        <v>0</v>
      </c>
      <c r="X16" s="257">
        <v>0</v>
      </c>
      <c r="Y16" s="257">
        <v>0</v>
      </c>
      <c r="Z16" s="257">
        <v>0</v>
      </c>
      <c r="AA16" s="257">
        <v>0</v>
      </c>
      <c r="AB16" s="257">
        <v>0</v>
      </c>
      <c r="AC16" s="257">
        <v>0</v>
      </c>
      <c r="AD16" s="257">
        <v>0</v>
      </c>
      <c r="AE16" s="257">
        <v>0</v>
      </c>
      <c r="AF16" s="257">
        <v>0</v>
      </c>
      <c r="AG16" s="257">
        <v>0</v>
      </c>
      <c r="AH16" s="257">
        <v>0</v>
      </c>
      <c r="AI16" s="257">
        <v>0</v>
      </c>
      <c r="AJ16" s="257">
        <v>0</v>
      </c>
      <c r="AK16" s="257">
        <v>0</v>
      </c>
      <c r="AL16" s="257">
        <v>0</v>
      </c>
      <c r="AM16" s="257">
        <v>0</v>
      </c>
      <c r="AN16" s="257">
        <v>0</v>
      </c>
      <c r="AO16" s="257">
        <v>0</v>
      </c>
      <c r="AP16" s="257">
        <v>0</v>
      </c>
      <c r="AQ16" s="257">
        <v>0</v>
      </c>
      <c r="AR16" s="257">
        <v>0</v>
      </c>
      <c r="AS16" s="257">
        <v>0</v>
      </c>
      <c r="AT16" s="257">
        <v>0</v>
      </c>
      <c r="AU16" s="257">
        <v>0</v>
      </c>
      <c r="AV16" s="257">
        <v>0</v>
      </c>
      <c r="AW16" s="257">
        <v>0</v>
      </c>
      <c r="AX16" s="257">
        <v>0</v>
      </c>
      <c r="AY16" s="257">
        <v>0</v>
      </c>
      <c r="AZ16" s="257">
        <v>0</v>
      </c>
      <c r="BA16" s="257">
        <v>0</v>
      </c>
      <c r="BB16" s="257">
        <v>0</v>
      </c>
      <c r="BC16" s="257">
        <v>0</v>
      </c>
      <c r="BD16" s="257">
        <v>0</v>
      </c>
      <c r="BE16" s="259">
        <v>0</v>
      </c>
      <c r="BF16" s="285">
        <v>0</v>
      </c>
      <c r="BG16" s="285">
        <v>0</v>
      </c>
      <c r="BH16" s="285">
        <v>0</v>
      </c>
    </row>
    <row r="17" spans="1:60" x14ac:dyDescent="0.15">
      <c r="A17" s="168" t="s">
        <v>182</v>
      </c>
      <c r="B17" s="257">
        <v>0</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57">
        <v>0</v>
      </c>
      <c r="W17" s="257">
        <v>0</v>
      </c>
      <c r="X17" s="257">
        <v>0</v>
      </c>
      <c r="Y17" s="257">
        <v>0</v>
      </c>
      <c r="Z17" s="257">
        <v>0</v>
      </c>
      <c r="AA17" s="257">
        <v>0</v>
      </c>
      <c r="AB17" s="257">
        <v>0</v>
      </c>
      <c r="AC17" s="257">
        <v>0</v>
      </c>
      <c r="AD17" s="257">
        <v>0</v>
      </c>
      <c r="AE17" s="257">
        <v>0</v>
      </c>
      <c r="AF17" s="257">
        <v>0</v>
      </c>
      <c r="AG17" s="257">
        <v>0</v>
      </c>
      <c r="AH17" s="257">
        <v>0</v>
      </c>
      <c r="AI17" s="257">
        <v>0</v>
      </c>
      <c r="AJ17" s="257">
        <v>0</v>
      </c>
      <c r="AK17" s="257">
        <v>0</v>
      </c>
      <c r="AL17" s="257">
        <v>0</v>
      </c>
      <c r="AM17" s="257">
        <v>0</v>
      </c>
      <c r="AN17" s="257">
        <v>0</v>
      </c>
      <c r="AO17" s="257">
        <v>0</v>
      </c>
      <c r="AP17" s="257">
        <v>0</v>
      </c>
      <c r="AQ17" s="257">
        <v>0</v>
      </c>
      <c r="AR17" s="257">
        <v>0</v>
      </c>
      <c r="AS17" s="257">
        <v>0</v>
      </c>
      <c r="AT17" s="257">
        <v>0</v>
      </c>
      <c r="AU17" s="257">
        <v>0</v>
      </c>
      <c r="AV17" s="257">
        <v>0</v>
      </c>
      <c r="AW17" s="257">
        <v>0</v>
      </c>
      <c r="AX17" s="257">
        <v>0</v>
      </c>
      <c r="AY17" s="257">
        <v>0</v>
      </c>
      <c r="AZ17" s="257">
        <v>1.2600000000000001E-3</v>
      </c>
      <c r="BA17" s="257">
        <v>0</v>
      </c>
      <c r="BB17" s="257">
        <v>0</v>
      </c>
      <c r="BC17" s="257">
        <v>0</v>
      </c>
      <c r="BD17" s="257">
        <v>0</v>
      </c>
      <c r="BE17" s="259">
        <v>0</v>
      </c>
      <c r="BF17" s="285">
        <v>0</v>
      </c>
      <c r="BG17" s="285">
        <v>0</v>
      </c>
      <c r="BH17" s="285">
        <v>0</v>
      </c>
    </row>
    <row r="18" spans="1:60" x14ac:dyDescent="0.15">
      <c r="A18" s="168" t="s">
        <v>181</v>
      </c>
      <c r="B18" s="257">
        <v>0</v>
      </c>
      <c r="C18" s="257">
        <v>0</v>
      </c>
      <c r="D18" s="257">
        <v>0</v>
      </c>
      <c r="E18" s="257">
        <v>0</v>
      </c>
      <c r="F18" s="257">
        <v>0</v>
      </c>
      <c r="G18" s="257">
        <v>0</v>
      </c>
      <c r="H18" s="257">
        <v>0</v>
      </c>
      <c r="I18" s="257">
        <v>0</v>
      </c>
      <c r="J18" s="257">
        <v>0</v>
      </c>
      <c r="K18" s="257">
        <v>0</v>
      </c>
      <c r="L18" s="257">
        <v>0</v>
      </c>
      <c r="M18" s="257">
        <v>0</v>
      </c>
      <c r="N18" s="257">
        <v>0</v>
      </c>
      <c r="O18" s="257">
        <v>0</v>
      </c>
      <c r="P18" s="257">
        <v>0</v>
      </c>
      <c r="Q18" s="257">
        <v>0</v>
      </c>
      <c r="R18" s="257">
        <v>0</v>
      </c>
      <c r="S18" s="257">
        <v>0</v>
      </c>
      <c r="T18" s="257">
        <v>0</v>
      </c>
      <c r="U18" s="257">
        <v>0</v>
      </c>
      <c r="V18" s="257">
        <v>0</v>
      </c>
      <c r="W18" s="257">
        <v>0</v>
      </c>
      <c r="X18" s="257">
        <v>0</v>
      </c>
      <c r="Y18" s="257">
        <v>0</v>
      </c>
      <c r="Z18" s="257">
        <v>0</v>
      </c>
      <c r="AA18" s="257">
        <v>0</v>
      </c>
      <c r="AB18" s="257">
        <v>0</v>
      </c>
      <c r="AC18" s="257">
        <v>0</v>
      </c>
      <c r="AD18" s="257">
        <v>0</v>
      </c>
      <c r="AE18" s="257">
        <v>0</v>
      </c>
      <c r="AF18" s="257">
        <v>0</v>
      </c>
      <c r="AG18" s="257">
        <v>2.2590362999999999E-2</v>
      </c>
      <c r="AH18" s="257">
        <v>7.5712470000000004E-2</v>
      </c>
      <c r="AI18" s="257">
        <v>6.4208431309999994E-2</v>
      </c>
      <c r="AJ18" s="257">
        <v>9.9656085669999991E-2</v>
      </c>
      <c r="AK18" s="257">
        <v>0.17497908179999999</v>
      </c>
      <c r="AL18" s="257">
        <v>0.17942420270000001</v>
      </c>
      <c r="AM18" s="257">
        <v>0.2543143672</v>
      </c>
      <c r="AN18" s="257">
        <v>0.2302238435</v>
      </c>
      <c r="AO18" s="257">
        <v>0.2554340283</v>
      </c>
      <c r="AP18" s="257">
        <v>0.20231311430000001</v>
      </c>
      <c r="AQ18" s="257">
        <v>0.2721626218</v>
      </c>
      <c r="AR18" s="257">
        <v>0.2403966951</v>
      </c>
      <c r="AS18" s="257">
        <v>0.19807720509999999</v>
      </c>
      <c r="AT18" s="257">
        <v>0.42138656220000004</v>
      </c>
      <c r="AU18" s="257">
        <v>0.52187279580000001</v>
      </c>
      <c r="AV18" s="257">
        <v>0.74175713177000002</v>
      </c>
      <c r="AW18" s="257">
        <v>1.12925645</v>
      </c>
      <c r="AX18" s="257">
        <v>1.3489790202299998</v>
      </c>
      <c r="AY18" s="257">
        <v>2.0939536707299999</v>
      </c>
      <c r="AZ18" s="257">
        <v>3.1353306513896331</v>
      </c>
      <c r="BA18" s="257">
        <v>3.2994716978162102</v>
      </c>
      <c r="BB18" s="257">
        <v>3.209574677941379</v>
      </c>
      <c r="BC18" s="257">
        <v>4.4355498537694853</v>
      </c>
      <c r="BD18" s="257">
        <v>4.4001759886380203</v>
      </c>
      <c r="BE18" s="259">
        <v>3.6265850466363654</v>
      </c>
      <c r="BF18" s="285">
        <v>-0.17806097900129325</v>
      </c>
      <c r="BG18" s="285">
        <v>0.26438383987468428</v>
      </c>
      <c r="BH18" s="285">
        <v>2.2791316305366791E-3</v>
      </c>
    </row>
    <row r="19" spans="1:60" x14ac:dyDescent="0.15">
      <c r="A19" s="168" t="s">
        <v>180</v>
      </c>
      <c r="B19" s="257">
        <v>0</v>
      </c>
      <c r="C19" s="257">
        <v>0</v>
      </c>
      <c r="D19" s="257">
        <v>0</v>
      </c>
      <c r="E19" s="257">
        <v>0</v>
      </c>
      <c r="F19" s="257">
        <v>0</v>
      </c>
      <c r="G19" s="257">
        <v>0</v>
      </c>
      <c r="H19" s="257">
        <v>0</v>
      </c>
      <c r="I19" s="257">
        <v>0</v>
      </c>
      <c r="J19" s="257">
        <v>0</v>
      </c>
      <c r="K19" s="257">
        <v>0</v>
      </c>
      <c r="L19" s="257">
        <v>0</v>
      </c>
      <c r="M19" s="257">
        <v>0</v>
      </c>
      <c r="N19" s="257">
        <v>0</v>
      </c>
      <c r="O19" s="257">
        <v>0</v>
      </c>
      <c r="P19" s="257">
        <v>0</v>
      </c>
      <c r="Q19" s="257">
        <v>0</v>
      </c>
      <c r="R19" s="257">
        <v>0</v>
      </c>
      <c r="S19" s="257">
        <v>0</v>
      </c>
      <c r="T19" s="257">
        <v>0</v>
      </c>
      <c r="U19" s="257">
        <v>0</v>
      </c>
      <c r="V19" s="257">
        <v>0</v>
      </c>
      <c r="W19" s="257">
        <v>0</v>
      </c>
      <c r="X19" s="257">
        <v>0</v>
      </c>
      <c r="Y19" s="257">
        <v>0</v>
      </c>
      <c r="Z19" s="257">
        <v>0</v>
      </c>
      <c r="AA19" s="257">
        <v>0</v>
      </c>
      <c r="AB19" s="257">
        <v>0</v>
      </c>
      <c r="AC19" s="257">
        <v>0</v>
      </c>
      <c r="AD19" s="257">
        <v>1.7171717171717172E-3</v>
      </c>
      <c r="AE19" s="257">
        <v>7.7777777777777784E-3</v>
      </c>
      <c r="AF19" s="257">
        <v>7.7777777777777784E-3</v>
      </c>
      <c r="AG19" s="257">
        <v>7.3656222222222229E-3</v>
      </c>
      <c r="AH19" s="257">
        <v>8.0215279797979811E-3</v>
      </c>
      <c r="AI19" s="257">
        <v>9.1229488888888901E-3</v>
      </c>
      <c r="AJ19" s="257">
        <v>1.1434834646464647E-2</v>
      </c>
      <c r="AK19" s="257">
        <v>3.9549713939393945E-2</v>
      </c>
      <c r="AL19" s="257">
        <v>4.8077822626262638E-2</v>
      </c>
      <c r="AM19" s="257">
        <v>6.0919371212121223E-2</v>
      </c>
      <c r="AN19" s="257">
        <v>6.4691610303030306E-2</v>
      </c>
      <c r="AO19" s="257">
        <v>9.5316463636363646E-2</v>
      </c>
      <c r="AP19" s="257">
        <v>0.10666036121212122</v>
      </c>
      <c r="AQ19" s="257">
        <v>0.12277725575757575</v>
      </c>
      <c r="AR19" s="257">
        <v>0.12855733334024746</v>
      </c>
      <c r="AS19" s="257">
        <v>0.13896950508602943</v>
      </c>
      <c r="AT19" s="257">
        <v>0.19326407123087636</v>
      </c>
      <c r="AU19" s="257">
        <v>0.28157760490594491</v>
      </c>
      <c r="AV19" s="257">
        <v>0.35027307854259004</v>
      </c>
      <c r="AW19" s="257">
        <v>0.6688853733011928</v>
      </c>
      <c r="AX19" s="257">
        <v>1.0074735708313427</v>
      </c>
      <c r="AY19" s="257">
        <v>1.0600487053039132</v>
      </c>
      <c r="AZ19" s="257">
        <v>1.1451631403137652</v>
      </c>
      <c r="BA19" s="257">
        <v>1.1635691760503692</v>
      </c>
      <c r="BB19" s="257">
        <v>1.3202364784757679</v>
      </c>
      <c r="BC19" s="257">
        <v>1.4114033126624412</v>
      </c>
      <c r="BD19" s="257">
        <v>1.8544127016308356</v>
      </c>
      <c r="BE19" s="259">
        <v>2.2558425977351511</v>
      </c>
      <c r="BF19" s="285">
        <v>0.21314909641813173</v>
      </c>
      <c r="BG19" s="285">
        <v>0.25373435588623972</v>
      </c>
      <c r="BH19" s="285">
        <v>1.4176869291342813E-3</v>
      </c>
    </row>
    <row r="20" spans="1:60" x14ac:dyDescent="0.15">
      <c r="A20" s="168" t="s">
        <v>179</v>
      </c>
      <c r="B20" s="257">
        <v>0</v>
      </c>
      <c r="C20" s="257">
        <v>0</v>
      </c>
      <c r="D20" s="257">
        <v>0</v>
      </c>
      <c r="E20" s="257">
        <v>0</v>
      </c>
      <c r="F20" s="257">
        <v>0</v>
      </c>
      <c r="G20" s="257">
        <v>0</v>
      </c>
      <c r="H20" s="257">
        <v>0</v>
      </c>
      <c r="I20" s="257">
        <v>0</v>
      </c>
      <c r="J20" s="257">
        <v>0</v>
      </c>
      <c r="K20" s="257">
        <v>0</v>
      </c>
      <c r="L20" s="257">
        <v>0</v>
      </c>
      <c r="M20" s="257">
        <v>0</v>
      </c>
      <c r="N20" s="257">
        <v>0</v>
      </c>
      <c r="O20" s="257">
        <v>0</v>
      </c>
      <c r="P20" s="257">
        <v>0</v>
      </c>
      <c r="Q20" s="257">
        <v>0</v>
      </c>
      <c r="R20" s="257">
        <v>0</v>
      </c>
      <c r="S20" s="257">
        <v>0</v>
      </c>
      <c r="T20" s="257">
        <v>0</v>
      </c>
      <c r="U20" s="257">
        <v>0</v>
      </c>
      <c r="V20" s="257">
        <v>0</v>
      </c>
      <c r="W20" s="257">
        <v>0</v>
      </c>
      <c r="X20" s="257">
        <v>0</v>
      </c>
      <c r="Y20" s="257">
        <v>0</v>
      </c>
      <c r="Z20" s="257">
        <v>0</v>
      </c>
      <c r="AA20" s="257">
        <v>0</v>
      </c>
      <c r="AB20" s="257">
        <v>0</v>
      </c>
      <c r="AC20" s="257">
        <v>0</v>
      </c>
      <c r="AD20" s="257">
        <v>0</v>
      </c>
      <c r="AE20" s="257">
        <v>0</v>
      </c>
      <c r="AF20" s="257">
        <v>0</v>
      </c>
      <c r="AG20" s="257">
        <v>0</v>
      </c>
      <c r="AH20" s="257">
        <v>0</v>
      </c>
      <c r="AI20" s="257">
        <v>0</v>
      </c>
      <c r="AJ20" s="257">
        <v>0</v>
      </c>
      <c r="AK20" s="257">
        <v>1.0280000000000001E-3</v>
      </c>
      <c r="AL20" s="257">
        <v>1.0280000000000001E-3</v>
      </c>
      <c r="AM20" s="257">
        <v>1.0280000000000001E-3</v>
      </c>
      <c r="AN20" s="257">
        <v>1.0280000000000001E-3</v>
      </c>
      <c r="AO20" s="257">
        <v>1.0280000000000001E-3</v>
      </c>
      <c r="AP20" s="257">
        <v>1.0280000000000001E-3</v>
      </c>
      <c r="AQ20" s="257">
        <v>1.0280000000000001E-3</v>
      </c>
      <c r="AR20" s="257">
        <v>4.8779999046325686E-3</v>
      </c>
      <c r="AS20" s="257">
        <v>1.2512000095367432E-2</v>
      </c>
      <c r="AT20" s="257">
        <v>4.7319000095367429E-2</v>
      </c>
      <c r="AU20" s="257">
        <v>7.5236999855041509E-2</v>
      </c>
      <c r="AV20" s="257">
        <v>0.11755699990081787</v>
      </c>
      <c r="AW20" s="257">
        <v>0.11930299998855591</v>
      </c>
      <c r="AX20" s="257">
        <v>0.15063700011825565</v>
      </c>
      <c r="AY20" s="257">
        <v>0.74734351308392344</v>
      </c>
      <c r="AZ20" s="257">
        <v>2.0833899999313354</v>
      </c>
      <c r="BA20" s="257">
        <v>3.036931444026703</v>
      </c>
      <c r="BB20" s="257">
        <v>3.8416772559351502</v>
      </c>
      <c r="BC20" s="257">
        <v>4.7981217331945505</v>
      </c>
      <c r="BD20" s="257">
        <v>4.8296910001945497</v>
      </c>
      <c r="BE20" s="259">
        <v>5.5079945851846537</v>
      </c>
      <c r="BF20" s="285">
        <v>0.137328541190336</v>
      </c>
      <c r="BG20" s="285">
        <v>0.58813851664868744</v>
      </c>
      <c r="BH20" s="285">
        <v>3.4615056640026516E-3</v>
      </c>
    </row>
    <row r="21" spans="1:60" s="161" customFormat="1" x14ac:dyDescent="0.15">
      <c r="A21" s="163" t="s">
        <v>178</v>
      </c>
      <c r="B21" s="260">
        <v>0</v>
      </c>
      <c r="C21" s="260">
        <v>0</v>
      </c>
      <c r="D21" s="260">
        <v>0</v>
      </c>
      <c r="E21" s="260">
        <v>0</v>
      </c>
      <c r="F21" s="260">
        <v>0</v>
      </c>
      <c r="G21" s="260">
        <v>0</v>
      </c>
      <c r="H21" s="260">
        <v>0</v>
      </c>
      <c r="I21" s="260">
        <v>0</v>
      </c>
      <c r="J21" s="260">
        <v>0</v>
      </c>
      <c r="K21" s="260">
        <v>0</v>
      </c>
      <c r="L21" s="260">
        <v>0</v>
      </c>
      <c r="M21" s="260">
        <v>0</v>
      </c>
      <c r="N21" s="260">
        <v>0</v>
      </c>
      <c r="O21" s="260">
        <v>0</v>
      </c>
      <c r="P21" s="260">
        <v>0</v>
      </c>
      <c r="Q21" s="260">
        <v>0</v>
      </c>
      <c r="R21" s="260">
        <v>0</v>
      </c>
      <c r="S21" s="260">
        <v>0</v>
      </c>
      <c r="T21" s="260">
        <v>0</v>
      </c>
      <c r="U21" s="260">
        <v>0</v>
      </c>
      <c r="V21" s="260">
        <v>0</v>
      </c>
      <c r="W21" s="260">
        <v>0</v>
      </c>
      <c r="X21" s="260">
        <v>0</v>
      </c>
      <c r="Y21" s="260">
        <v>0</v>
      </c>
      <c r="Z21" s="260">
        <v>0</v>
      </c>
      <c r="AA21" s="260">
        <v>0</v>
      </c>
      <c r="AB21" s="260">
        <v>0</v>
      </c>
      <c r="AC21" s="260">
        <v>0</v>
      </c>
      <c r="AD21" s="260">
        <v>1.7171717171717172E-3</v>
      </c>
      <c r="AE21" s="260">
        <v>7.7777777777777784E-3</v>
      </c>
      <c r="AF21" s="260">
        <v>7.7777777777777784E-3</v>
      </c>
      <c r="AG21" s="260">
        <v>4.1973985222222218E-2</v>
      </c>
      <c r="AH21" s="260">
        <v>0.102925997979798</v>
      </c>
      <c r="AI21" s="260">
        <v>0.1113723801988889</v>
      </c>
      <c r="AJ21" s="260">
        <v>0.14847192031646464</v>
      </c>
      <c r="AK21" s="260">
        <v>0.25211479573939394</v>
      </c>
      <c r="AL21" s="260">
        <v>0.32099102532626267</v>
      </c>
      <c r="AM21" s="260">
        <v>0.45886673841212122</v>
      </c>
      <c r="AN21" s="260">
        <v>0.44309745380303034</v>
      </c>
      <c r="AO21" s="260">
        <v>0.5434144919363636</v>
      </c>
      <c r="AP21" s="260">
        <v>0.53230114051212118</v>
      </c>
      <c r="AQ21" s="260">
        <v>0.77378927034757561</v>
      </c>
      <c r="AR21" s="260">
        <v>1.161459974647495</v>
      </c>
      <c r="AS21" s="260">
        <v>1.6704335559913965</v>
      </c>
      <c r="AT21" s="260">
        <v>2.0779276128222435</v>
      </c>
      <c r="AU21" s="260">
        <v>3.4491277666709861</v>
      </c>
      <c r="AV21" s="260">
        <v>4.3243590147934068</v>
      </c>
      <c r="AW21" s="260">
        <v>7.8041473519527491</v>
      </c>
      <c r="AX21" s="260">
        <v>10.196910547083306</v>
      </c>
      <c r="AY21" s="260">
        <v>18.58168150222464</v>
      </c>
      <c r="AZ21" s="260">
        <v>31.460386821823096</v>
      </c>
      <c r="BA21" s="260">
        <v>45.177003491396867</v>
      </c>
      <c r="BB21" s="260">
        <v>56.131776704677499</v>
      </c>
      <c r="BC21" s="260">
        <v>65.758986944865185</v>
      </c>
      <c r="BD21" s="260">
        <v>78.764940088184588</v>
      </c>
      <c r="BE21" s="260">
        <v>85.418426049307428</v>
      </c>
      <c r="BF21" s="286">
        <v>8.1509644725236807E-2</v>
      </c>
      <c r="BG21" s="286">
        <v>0.43836879723052968</v>
      </c>
      <c r="BH21" s="286">
        <v>5.3681310140568497E-2</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0</v>
      </c>
      <c r="C23" s="257">
        <v>0</v>
      </c>
      <c r="D23" s="257">
        <v>0</v>
      </c>
      <c r="E23" s="257">
        <v>0</v>
      </c>
      <c r="F23" s="257">
        <v>0</v>
      </c>
      <c r="G23" s="257">
        <v>0</v>
      </c>
      <c r="H23" s="257">
        <v>0</v>
      </c>
      <c r="I23" s="257">
        <v>0</v>
      </c>
      <c r="J23" s="257">
        <v>0</v>
      </c>
      <c r="K23" s="257">
        <v>0</v>
      </c>
      <c r="L23" s="257">
        <v>0</v>
      </c>
      <c r="M23" s="257">
        <v>0</v>
      </c>
      <c r="N23" s="257">
        <v>0</v>
      </c>
      <c r="O23" s="257">
        <v>0</v>
      </c>
      <c r="P23" s="257">
        <v>0</v>
      </c>
      <c r="Q23" s="257">
        <v>0</v>
      </c>
      <c r="R23" s="257">
        <v>0</v>
      </c>
      <c r="S23" s="257">
        <v>0</v>
      </c>
      <c r="T23" s="257">
        <v>0</v>
      </c>
      <c r="U23" s="257">
        <v>0</v>
      </c>
      <c r="V23" s="257">
        <v>0</v>
      </c>
      <c r="W23" s="257">
        <v>0</v>
      </c>
      <c r="X23" s="257">
        <v>0</v>
      </c>
      <c r="Y23" s="257">
        <v>0</v>
      </c>
      <c r="Z23" s="257">
        <v>0</v>
      </c>
      <c r="AA23" s="257">
        <v>0</v>
      </c>
      <c r="AB23" s="257">
        <v>0</v>
      </c>
      <c r="AC23" s="257">
        <v>0</v>
      </c>
      <c r="AD23" s="257">
        <v>0</v>
      </c>
      <c r="AE23" s="257">
        <v>0</v>
      </c>
      <c r="AF23" s="257">
        <v>1E-3</v>
      </c>
      <c r="AG23" s="257">
        <v>5.0000000000000001E-3</v>
      </c>
      <c r="AH23" s="257">
        <v>0.02</v>
      </c>
      <c r="AI23" s="257">
        <v>4.4999999999999998E-2</v>
      </c>
      <c r="AJ23" s="257">
        <v>5.0999999999999997E-2</v>
      </c>
      <c r="AK23" s="257">
        <v>6.7000000000000004E-2</v>
      </c>
      <c r="AL23" s="257">
        <v>0.17199999999999999</v>
      </c>
      <c r="AM23" s="257">
        <v>0.20300000000000004</v>
      </c>
      <c r="AN23" s="257">
        <v>0.36599999999999999</v>
      </c>
      <c r="AO23" s="257">
        <v>0.92400000000000004</v>
      </c>
      <c r="AP23" s="257">
        <v>1.3312767567447965</v>
      </c>
      <c r="AQ23" s="257">
        <v>1.7527929836760736</v>
      </c>
      <c r="AR23" s="257">
        <v>2.0371849274937417</v>
      </c>
      <c r="AS23" s="257">
        <v>2.0112574086827792</v>
      </c>
      <c r="AT23" s="257">
        <v>1.9540401681317443</v>
      </c>
      <c r="AU23" s="257">
        <v>2.0639137360418474</v>
      </c>
      <c r="AV23" s="257">
        <v>1.9362363601421615</v>
      </c>
      <c r="AW23" s="257">
        <v>2.4620290190466725</v>
      </c>
      <c r="AX23" s="257">
        <v>3.1532315624694771</v>
      </c>
      <c r="AY23" s="257">
        <v>3.8457680345196685</v>
      </c>
      <c r="AZ23" s="257">
        <v>4.8403431017483669</v>
      </c>
      <c r="BA23" s="257">
        <v>5.2348382730000003</v>
      </c>
      <c r="BB23" s="257">
        <v>6.5715111359999998</v>
      </c>
      <c r="BC23" s="257">
        <v>6.0304294490000006</v>
      </c>
      <c r="BD23" s="257">
        <v>7.4773632986765479</v>
      </c>
      <c r="BE23" s="259">
        <v>6.7941401749041184</v>
      </c>
      <c r="BF23" s="285">
        <v>-9.3854788146810808E-2</v>
      </c>
      <c r="BG23" s="285">
        <v>0.14361936185204627</v>
      </c>
      <c r="BH23" s="285">
        <v>4.2697853699270004E-3</v>
      </c>
    </row>
    <row r="24" spans="1:60" x14ac:dyDescent="0.15">
      <c r="A24" s="162" t="s">
        <v>176</v>
      </c>
      <c r="B24" s="257">
        <v>0</v>
      </c>
      <c r="C24" s="257">
        <v>0</v>
      </c>
      <c r="D24" s="257">
        <v>0</v>
      </c>
      <c r="E24" s="257">
        <v>0</v>
      </c>
      <c r="F24" s="257">
        <v>0</v>
      </c>
      <c r="G24" s="257">
        <v>0</v>
      </c>
      <c r="H24" s="257">
        <v>0</v>
      </c>
      <c r="I24" s="257">
        <v>0</v>
      </c>
      <c r="J24" s="257">
        <v>0</v>
      </c>
      <c r="K24" s="257">
        <v>0</v>
      </c>
      <c r="L24" s="257">
        <v>0</v>
      </c>
      <c r="M24" s="257">
        <v>0</v>
      </c>
      <c r="N24" s="257">
        <v>0</v>
      </c>
      <c r="O24" s="257">
        <v>0</v>
      </c>
      <c r="P24" s="257">
        <v>0</v>
      </c>
      <c r="Q24" s="257">
        <v>0</v>
      </c>
      <c r="R24" s="257">
        <v>0</v>
      </c>
      <c r="S24" s="257">
        <v>0</v>
      </c>
      <c r="T24" s="257">
        <v>0</v>
      </c>
      <c r="U24" s="257">
        <v>0</v>
      </c>
      <c r="V24" s="257">
        <v>0</v>
      </c>
      <c r="W24" s="257">
        <v>0</v>
      </c>
      <c r="X24" s="257">
        <v>6.0000000000000001E-3</v>
      </c>
      <c r="Y24" s="257">
        <v>8.0000000000000002E-3</v>
      </c>
      <c r="Z24" s="257">
        <v>7.0000000000000001E-3</v>
      </c>
      <c r="AA24" s="257">
        <v>7.0000000000000001E-3</v>
      </c>
      <c r="AB24" s="257">
        <v>8.0000000000000002E-3</v>
      </c>
      <c r="AC24" s="257">
        <v>9.0000000000000011E-3</v>
      </c>
      <c r="AD24" s="257">
        <v>8.0000000000000002E-3</v>
      </c>
      <c r="AE24" s="257">
        <v>9.0000000000000011E-3</v>
      </c>
      <c r="AF24" s="257">
        <v>9.0000000000000011E-3</v>
      </c>
      <c r="AG24" s="257">
        <v>8.0000000000000002E-3</v>
      </c>
      <c r="AH24" s="257">
        <v>8.0000000000000002E-3</v>
      </c>
      <c r="AI24" s="257">
        <v>1.0999999999999999E-2</v>
      </c>
      <c r="AJ24" s="257">
        <v>1.3000000000000001E-2</v>
      </c>
      <c r="AK24" s="257">
        <v>1.6E-2</v>
      </c>
      <c r="AL24" s="257">
        <v>3.6999999999999998E-2</v>
      </c>
      <c r="AM24" s="257">
        <v>5.7000000000000002E-2</v>
      </c>
      <c r="AN24" s="257">
        <v>8.7999999999999995E-2</v>
      </c>
      <c r="AO24" s="257">
        <v>0.14200000000000002</v>
      </c>
      <c r="AP24" s="257">
        <v>0.22700000000000001</v>
      </c>
      <c r="AQ24" s="257">
        <v>0.36599999999999999</v>
      </c>
      <c r="AR24" s="257">
        <v>0.49099999999999999</v>
      </c>
      <c r="AS24" s="257">
        <v>0.63700000000000001</v>
      </c>
      <c r="AT24" s="257">
        <v>0.996</v>
      </c>
      <c r="AU24" s="257">
        <v>1.292</v>
      </c>
      <c r="AV24" s="257">
        <v>2.3119999999999998</v>
      </c>
      <c r="AW24" s="257">
        <v>2.7509999999999999</v>
      </c>
      <c r="AX24" s="257">
        <v>3.665</v>
      </c>
      <c r="AY24" s="257">
        <v>4.6153000000000004</v>
      </c>
      <c r="AZ24" s="257">
        <v>5.5739999999999998</v>
      </c>
      <c r="BA24" s="257">
        <v>5.4377000000000191</v>
      </c>
      <c r="BB24" s="257">
        <v>6.5137000000000222</v>
      </c>
      <c r="BC24" s="257">
        <v>7.4647000000000272</v>
      </c>
      <c r="BD24" s="257">
        <v>9.7256000000000355</v>
      </c>
      <c r="BE24" s="259">
        <v>13.030866567255405</v>
      </c>
      <c r="BF24" s="285">
        <v>0.33619140276066117</v>
      </c>
      <c r="BG24" s="285">
        <v>0.25593078691183013</v>
      </c>
      <c r="BH24" s="285">
        <v>8.1892633937484527E-3</v>
      </c>
    </row>
    <row r="25" spans="1:60" x14ac:dyDescent="0.15">
      <c r="A25" s="162" t="s">
        <v>175</v>
      </c>
      <c r="B25" s="257">
        <v>0</v>
      </c>
      <c r="C25" s="257">
        <v>0</v>
      </c>
      <c r="D25" s="257">
        <v>0</v>
      </c>
      <c r="E25" s="257">
        <v>0</v>
      </c>
      <c r="F25" s="257">
        <v>0</v>
      </c>
      <c r="G25" s="257">
        <v>0</v>
      </c>
      <c r="H25" s="257">
        <v>0</v>
      </c>
      <c r="I25" s="257">
        <v>0</v>
      </c>
      <c r="J25" s="257">
        <v>0</v>
      </c>
      <c r="K25" s="257">
        <v>0</v>
      </c>
      <c r="L25" s="257">
        <v>0</v>
      </c>
      <c r="M25" s="257">
        <v>0</v>
      </c>
      <c r="N25" s="257">
        <v>0</v>
      </c>
      <c r="O25" s="257">
        <v>0</v>
      </c>
      <c r="P25" s="257">
        <v>0</v>
      </c>
      <c r="Q25" s="257">
        <v>0</v>
      </c>
      <c r="R25" s="257">
        <v>0</v>
      </c>
      <c r="S25" s="257">
        <v>0</v>
      </c>
      <c r="T25" s="257">
        <v>0</v>
      </c>
      <c r="U25" s="257">
        <v>0</v>
      </c>
      <c r="V25" s="257">
        <v>0</v>
      </c>
      <c r="W25" s="257">
        <v>0</v>
      </c>
      <c r="X25" s="257">
        <v>0</v>
      </c>
      <c r="Y25" s="257">
        <v>0</v>
      </c>
      <c r="Z25" s="257">
        <v>0</v>
      </c>
      <c r="AA25" s="257">
        <v>0</v>
      </c>
      <c r="AB25" s="257">
        <v>0</v>
      </c>
      <c r="AC25" s="257">
        <v>0</v>
      </c>
      <c r="AD25" s="257">
        <v>0</v>
      </c>
      <c r="AE25" s="257">
        <v>0</v>
      </c>
      <c r="AF25" s="257">
        <v>0</v>
      </c>
      <c r="AG25" s="257">
        <v>0</v>
      </c>
      <c r="AH25" s="257">
        <v>0</v>
      </c>
      <c r="AI25" s="257">
        <v>0</v>
      </c>
      <c r="AJ25" s="257">
        <v>0</v>
      </c>
      <c r="AK25" s="257">
        <v>0</v>
      </c>
      <c r="AL25" s="257">
        <v>0</v>
      </c>
      <c r="AM25" s="257">
        <v>0</v>
      </c>
      <c r="AN25" s="257">
        <v>0</v>
      </c>
      <c r="AO25" s="257">
        <v>1E-3</v>
      </c>
      <c r="AP25" s="257">
        <v>5.0000000000000001E-3</v>
      </c>
      <c r="AQ25" s="257">
        <v>0.02</v>
      </c>
      <c r="AR25" s="257">
        <v>4.7000000000000007E-2</v>
      </c>
      <c r="AS25" s="257">
        <v>0.122</v>
      </c>
      <c r="AT25" s="257">
        <v>0.23699999999999999</v>
      </c>
      <c r="AU25" s="257">
        <v>0.68100000000000005</v>
      </c>
      <c r="AV25" s="257">
        <v>0.86099999999999999</v>
      </c>
      <c r="AW25" s="257">
        <v>1.2210000000000001</v>
      </c>
      <c r="AX25" s="257">
        <v>1.3740000000000001</v>
      </c>
      <c r="AY25" s="257">
        <v>1.331</v>
      </c>
      <c r="AZ25" s="257">
        <v>1.452</v>
      </c>
      <c r="BA25" s="257">
        <v>1.425</v>
      </c>
      <c r="BB25" s="257">
        <v>1.5040640000000001</v>
      </c>
      <c r="BC25" s="257">
        <v>1.3181230000000002</v>
      </c>
      <c r="BD25" s="257">
        <v>1.3169999999999999</v>
      </c>
      <c r="BE25" s="259">
        <v>1.4772398804058307</v>
      </c>
      <c r="BF25" s="285">
        <v>0.11860569921731412</v>
      </c>
      <c r="BG25" s="285">
        <v>0.18709026342609958</v>
      </c>
      <c r="BH25" s="285">
        <v>9.2837313727024207E-4</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0</v>
      </c>
      <c r="AB26" s="257">
        <v>0</v>
      </c>
      <c r="AC26" s="257">
        <v>0</v>
      </c>
      <c r="AD26" s="257">
        <v>0</v>
      </c>
      <c r="AE26" s="257">
        <v>0</v>
      </c>
      <c r="AF26" s="257">
        <v>0</v>
      </c>
      <c r="AG26" s="257">
        <v>0</v>
      </c>
      <c r="AH26" s="257">
        <v>0</v>
      </c>
      <c r="AI26" s="257">
        <v>0</v>
      </c>
      <c r="AJ26" s="257">
        <v>0</v>
      </c>
      <c r="AK26" s="257">
        <v>0</v>
      </c>
      <c r="AL26" s="257">
        <v>0</v>
      </c>
      <c r="AM26" s="257">
        <v>0</v>
      </c>
      <c r="AN26" s="257">
        <v>0</v>
      </c>
      <c r="AO26" s="257">
        <v>2E-3</v>
      </c>
      <c r="AP26" s="257">
        <v>0.01</v>
      </c>
      <c r="AQ26" s="257">
        <v>1.9E-2</v>
      </c>
      <c r="AR26" s="257">
        <v>3.5000000000000003E-2</v>
      </c>
      <c r="AS26" s="257">
        <v>0.04</v>
      </c>
      <c r="AT26" s="257">
        <v>5.3999999999999999E-2</v>
      </c>
      <c r="AU26" s="257">
        <v>0.13900000000000001</v>
      </c>
      <c r="AV26" s="257">
        <v>0.20100000000000001</v>
      </c>
      <c r="AW26" s="257">
        <v>0.32900000000000001</v>
      </c>
      <c r="AX26" s="257">
        <v>0.51700000000000002</v>
      </c>
      <c r="AY26" s="257">
        <v>0.73</v>
      </c>
      <c r="AZ26" s="257">
        <v>0.79600000000000004</v>
      </c>
      <c r="BA26" s="257">
        <v>1.014</v>
      </c>
      <c r="BB26" s="257">
        <v>1.204</v>
      </c>
      <c r="BC26" s="257">
        <v>1.3354000000000001</v>
      </c>
      <c r="BD26" s="257">
        <v>1.4673</v>
      </c>
      <c r="BE26" s="259">
        <v>1.7322915735546862</v>
      </c>
      <c r="BF26" s="285">
        <v>0.17737240950621636</v>
      </c>
      <c r="BG26" s="285">
        <v>0.39127350864695609</v>
      </c>
      <c r="BH26" s="285">
        <v>1.0886606732861534E-3</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3.5500000000000006E-4</v>
      </c>
      <c r="AP27" s="257">
        <v>3.5500000000000006E-4</v>
      </c>
      <c r="AQ27" s="257">
        <v>3.5500000000000006E-4</v>
      </c>
      <c r="AR27" s="257">
        <v>3.5600000000000003E-4</v>
      </c>
      <c r="AS27" s="257">
        <v>3.5600000000000003E-4</v>
      </c>
      <c r="AT27" s="257">
        <v>3.5600000000000003E-4</v>
      </c>
      <c r="AU27" s="257">
        <v>3.1E-2</v>
      </c>
      <c r="AV27" s="257">
        <v>0.114</v>
      </c>
      <c r="AW27" s="257">
        <v>0.185</v>
      </c>
      <c r="AX27" s="257">
        <v>0.23100000000000001</v>
      </c>
      <c r="AY27" s="257">
        <v>0.18390000000000001</v>
      </c>
      <c r="AZ27" s="257">
        <v>0.221857</v>
      </c>
      <c r="BA27" s="257">
        <v>0.22670099999999999</v>
      </c>
      <c r="BB27" s="257">
        <v>0.21145</v>
      </c>
      <c r="BC27" s="257">
        <v>0.22061000000000003</v>
      </c>
      <c r="BD27" s="257">
        <v>0.238565</v>
      </c>
      <c r="BE27" s="259">
        <v>0.239983</v>
      </c>
      <c r="BF27" s="285">
        <v>3.1953922124761114E-3</v>
      </c>
      <c r="BG27" s="285">
        <v>0.91697157443243671</v>
      </c>
      <c r="BH27" s="285">
        <v>1.5081759811434153E-4</v>
      </c>
    </row>
    <row r="28" spans="1:60" x14ac:dyDescent="0.15">
      <c r="A28" s="162" t="s">
        <v>172</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v>
      </c>
      <c r="U28" s="257">
        <v>0</v>
      </c>
      <c r="V28" s="257">
        <v>0</v>
      </c>
      <c r="W28" s="257">
        <v>0</v>
      </c>
      <c r="X28" s="257">
        <v>0</v>
      </c>
      <c r="Y28" s="257">
        <v>0</v>
      </c>
      <c r="Z28" s="257">
        <v>0</v>
      </c>
      <c r="AA28" s="257">
        <v>0</v>
      </c>
      <c r="AB28" s="257">
        <v>0</v>
      </c>
      <c r="AC28" s="257">
        <v>0</v>
      </c>
      <c r="AD28" s="257">
        <v>0</v>
      </c>
      <c r="AE28" s="257">
        <v>0</v>
      </c>
      <c r="AF28" s="257">
        <v>0</v>
      </c>
      <c r="AG28" s="257">
        <v>0</v>
      </c>
      <c r="AH28" s="257">
        <v>0</v>
      </c>
      <c r="AI28" s="257">
        <v>0</v>
      </c>
      <c r="AJ28" s="257">
        <v>0</v>
      </c>
      <c r="AK28" s="257">
        <v>0</v>
      </c>
      <c r="AL28" s="257">
        <v>2.0000000000000001E-4</v>
      </c>
      <c r="AM28" s="257">
        <v>1.6000000000000001E-3</v>
      </c>
      <c r="AN28" s="257">
        <v>3.8999999999999998E-3</v>
      </c>
      <c r="AO28" s="257">
        <v>9.9000000000000008E-3</v>
      </c>
      <c r="AP28" s="257">
        <v>2.128E-2</v>
      </c>
      <c r="AQ28" s="257">
        <v>4.9375000000000002E-2</v>
      </c>
      <c r="AR28" s="257">
        <v>0.12509800000000001</v>
      </c>
      <c r="AS28" s="257">
        <v>0.24466100000000002</v>
      </c>
      <c r="AT28" s="257">
        <v>0.28806700000000002</v>
      </c>
      <c r="AU28" s="257">
        <v>0.33549299999999999</v>
      </c>
      <c r="AV28" s="257">
        <v>0.39680000000000004</v>
      </c>
      <c r="AW28" s="257">
        <v>0.4173</v>
      </c>
      <c r="AX28" s="257">
        <v>0.4783</v>
      </c>
      <c r="AY28" s="257">
        <v>0.47650000000000003</v>
      </c>
      <c r="AZ28" s="257">
        <v>0.5726</v>
      </c>
      <c r="BA28" s="257">
        <v>0.497</v>
      </c>
      <c r="BB28" s="257">
        <v>0.59103800000000006</v>
      </c>
      <c r="BC28" s="257">
        <v>0.60933000000000004</v>
      </c>
      <c r="BD28" s="257">
        <v>0.70000000000000007</v>
      </c>
      <c r="BE28" s="259">
        <v>0.69910000000000005</v>
      </c>
      <c r="BF28" s="285">
        <v>-4.0144418423107009E-3</v>
      </c>
      <c r="BG28" s="285">
        <v>9.2849739348115801E-2</v>
      </c>
      <c r="BH28" s="285">
        <v>4.3935021581418757E-4</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3.0000000000000001E-3</v>
      </c>
      <c r="P29" s="257">
        <v>6.0000000000000001E-3</v>
      </c>
      <c r="Q29" s="257">
        <v>1.0499999999999999E-2</v>
      </c>
      <c r="R29" s="257">
        <v>1.0499999999999999E-2</v>
      </c>
      <c r="S29" s="257">
        <v>1.8499999999999996E-2</v>
      </c>
      <c r="T29" s="257">
        <v>2.7100000000000003E-2</v>
      </c>
      <c r="U29" s="257">
        <v>3.3199999999999993E-2</v>
      </c>
      <c r="V29" s="257">
        <v>5.1400000000000001E-2</v>
      </c>
      <c r="W29" s="257">
        <v>0.12560000000000002</v>
      </c>
      <c r="X29" s="257">
        <v>0.17379999999999998</v>
      </c>
      <c r="Y29" s="257">
        <v>0.29170000000000001</v>
      </c>
      <c r="Z29" s="257">
        <v>0.4284</v>
      </c>
      <c r="AA29" s="257">
        <v>0.61029999999999995</v>
      </c>
      <c r="AB29" s="257">
        <v>0.74010000000000009</v>
      </c>
      <c r="AC29" s="257">
        <v>0.91539999999999999</v>
      </c>
      <c r="AD29" s="257">
        <v>1.0342</v>
      </c>
      <c r="AE29" s="257">
        <v>1.137</v>
      </c>
      <c r="AF29" s="257">
        <v>1.1773</v>
      </c>
      <c r="AG29" s="257">
        <v>1.2269000000000001</v>
      </c>
      <c r="AH29" s="257">
        <v>1.9341999999999999</v>
      </c>
      <c r="AI29" s="257">
        <v>2.8198999999999996</v>
      </c>
      <c r="AJ29" s="257">
        <v>3.0289999999999999</v>
      </c>
      <c r="AK29" s="257">
        <v>4.2412000000000001</v>
      </c>
      <c r="AL29" s="257">
        <v>4.306019444444444</v>
      </c>
      <c r="AM29" s="257">
        <v>4.8769388888888887</v>
      </c>
      <c r="AN29" s="257">
        <v>5.5607833333333332</v>
      </c>
      <c r="AO29" s="257">
        <v>6.5831111111111111</v>
      </c>
      <c r="AP29" s="257">
        <v>6.6139999999999999</v>
      </c>
      <c r="AQ29" s="257">
        <v>6.1079583333333343</v>
      </c>
      <c r="AR29" s="257">
        <v>7.1711999999999998</v>
      </c>
      <c r="AS29" s="257">
        <v>6.9278000000000004</v>
      </c>
      <c r="AT29" s="257">
        <v>6.7205000000000004</v>
      </c>
      <c r="AU29" s="257">
        <v>7.8094222222222216</v>
      </c>
      <c r="AV29" s="257">
        <v>9.7741833333333332</v>
      </c>
      <c r="AW29" s="257">
        <v>10.269938888888888</v>
      </c>
      <c r="AX29" s="257">
        <v>11.123275</v>
      </c>
      <c r="AY29" s="257">
        <v>13.078502777777778</v>
      </c>
      <c r="AZ29" s="257">
        <v>14.133091666666665</v>
      </c>
      <c r="BA29" s="257">
        <v>12.781730555555557</v>
      </c>
      <c r="BB29" s="257">
        <v>14.780000000000001</v>
      </c>
      <c r="BC29" s="257">
        <v>13.901955555555556</v>
      </c>
      <c r="BD29" s="257">
        <v>16.149833333333333</v>
      </c>
      <c r="BE29" s="259">
        <v>16.353349608768749</v>
      </c>
      <c r="BF29" s="285">
        <v>9.8350855437940865E-3</v>
      </c>
      <c r="BG29" s="285">
        <v>9.1632974966666891E-2</v>
      </c>
      <c r="BH29" s="285">
        <v>1.0277281762119023E-2</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0</v>
      </c>
      <c r="AG30" s="257">
        <v>0</v>
      </c>
      <c r="AH30" s="257">
        <v>0</v>
      </c>
      <c r="AI30" s="257">
        <v>0</v>
      </c>
      <c r="AJ30" s="257">
        <v>0</v>
      </c>
      <c r="AK30" s="257">
        <v>0</v>
      </c>
      <c r="AL30" s="257">
        <v>0</v>
      </c>
      <c r="AM30" s="257">
        <v>1.4E-3</v>
      </c>
      <c r="AN30" s="257">
        <v>6.1000000000000013E-3</v>
      </c>
      <c r="AO30" s="257">
        <v>7.6E-3</v>
      </c>
      <c r="AP30" s="257">
        <v>5.3900000000000003E-2</v>
      </c>
      <c r="AQ30" s="257">
        <v>7.6300000000000007E-2</v>
      </c>
      <c r="AR30" s="257">
        <v>9.0999999999999998E-2</v>
      </c>
      <c r="AS30" s="257">
        <v>0.13300000000000001</v>
      </c>
      <c r="AT30" s="257">
        <v>0.19500000000000001</v>
      </c>
      <c r="AU30" s="257">
        <v>0.27700000000000002</v>
      </c>
      <c r="AV30" s="257">
        <v>0.36799999999999999</v>
      </c>
      <c r="AW30" s="257">
        <v>0.434</v>
      </c>
      <c r="AX30" s="257">
        <v>0.52900000000000003</v>
      </c>
      <c r="AY30" s="257">
        <v>0.60399999999999998</v>
      </c>
      <c r="AZ30" s="257">
        <v>0.71509999999999996</v>
      </c>
      <c r="BA30" s="257">
        <v>0.59399999999999997</v>
      </c>
      <c r="BB30" s="257">
        <v>0.72299999999999998</v>
      </c>
      <c r="BC30" s="257">
        <v>0.63600000000000001</v>
      </c>
      <c r="BD30" s="257">
        <v>0.68700000000000006</v>
      </c>
      <c r="BE30" s="259">
        <v>0.82328179043743666</v>
      </c>
      <c r="BF30" s="285">
        <v>0.19509808826554176</v>
      </c>
      <c r="BG30" s="285">
        <v>0.13420671081819791</v>
      </c>
      <c r="BH30" s="285">
        <v>5.1739240781659059E-4</v>
      </c>
    </row>
    <row r="31" spans="1:60" x14ac:dyDescent="0.15">
      <c r="A31" s="162" t="s">
        <v>169</v>
      </c>
      <c r="B31" s="257">
        <v>0</v>
      </c>
      <c r="C31" s="257">
        <v>0</v>
      </c>
      <c r="D31" s="257">
        <v>0</v>
      </c>
      <c r="E31" s="257">
        <v>0</v>
      </c>
      <c r="F31" s="257">
        <v>0</v>
      </c>
      <c r="G31" s="257">
        <v>0</v>
      </c>
      <c r="H31" s="257">
        <v>0</v>
      </c>
      <c r="I31" s="257">
        <v>0</v>
      </c>
      <c r="J31" s="257">
        <v>0</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0</v>
      </c>
      <c r="AB31" s="257">
        <v>5.9999999999999995E-4</v>
      </c>
      <c r="AC31" s="257">
        <v>2.3999999999999998E-3</v>
      </c>
      <c r="AD31" s="257">
        <v>4.4000000000000003E-3</v>
      </c>
      <c r="AE31" s="257">
        <v>7.2000000000000007E-3</v>
      </c>
      <c r="AF31" s="257">
        <v>1.0800000000000001E-2</v>
      </c>
      <c r="AG31" s="257">
        <v>1.0999999999999999E-2</v>
      </c>
      <c r="AH31" s="257">
        <v>1.66E-2</v>
      </c>
      <c r="AI31" s="257">
        <v>2.3E-2</v>
      </c>
      <c r="AJ31" s="257">
        <v>4.9000000000000002E-2</v>
      </c>
      <c r="AK31" s="257">
        <v>7.6600000000000001E-2</v>
      </c>
      <c r="AL31" s="257">
        <v>6.9599999999999995E-2</v>
      </c>
      <c r="AM31" s="257">
        <v>6.3E-2</v>
      </c>
      <c r="AN31" s="257">
        <v>9.1900000000000009E-2</v>
      </c>
      <c r="AO31" s="257">
        <v>0.1203</v>
      </c>
      <c r="AP31" s="257">
        <v>0.16830000000000001</v>
      </c>
      <c r="AQ31" s="257">
        <v>0.1527</v>
      </c>
      <c r="AR31" s="257">
        <v>0.18840000000000001</v>
      </c>
      <c r="AS31" s="257">
        <v>0.26050000000000001</v>
      </c>
      <c r="AT31" s="257">
        <v>0.27660000000000001</v>
      </c>
      <c r="AU31" s="257">
        <v>0.29430000000000001</v>
      </c>
      <c r="AV31" s="257">
        <v>0.48139999999999999</v>
      </c>
      <c r="AW31" s="257">
        <v>0.49430000000000002</v>
      </c>
      <c r="AX31" s="257">
        <v>0.77370000000000005</v>
      </c>
      <c r="AY31" s="257">
        <v>1.1072</v>
      </c>
      <c r="AZ31" s="257">
        <v>2.3505050505050504</v>
      </c>
      <c r="BA31" s="257">
        <v>3.0989898989898994</v>
      </c>
      <c r="BB31" s="257">
        <v>4.8434343434343434</v>
      </c>
      <c r="BC31" s="257">
        <v>5.897979797979799</v>
      </c>
      <c r="BD31" s="257">
        <v>6.0858585858585865</v>
      </c>
      <c r="BE31" s="259">
        <v>8.0505050505050502</v>
      </c>
      <c r="BF31" s="285">
        <v>0.31920731016030635</v>
      </c>
      <c r="BG31" s="285">
        <v>0.36221910863030637</v>
      </c>
      <c r="BH31" s="285">
        <v>5.0593493510979835E-3</v>
      </c>
    </row>
    <row r="32" spans="1:60" x14ac:dyDescent="0.15">
      <c r="A32" s="162" t="s">
        <v>168</v>
      </c>
      <c r="B32" s="257">
        <v>0</v>
      </c>
      <c r="C32" s="257">
        <v>0</v>
      </c>
      <c r="D32" s="257">
        <v>0</v>
      </c>
      <c r="E32" s="257">
        <v>0</v>
      </c>
      <c r="F32" s="257">
        <v>0</v>
      </c>
      <c r="G32" s="257">
        <v>0</v>
      </c>
      <c r="H32" s="257">
        <v>0</v>
      </c>
      <c r="I32" s="257">
        <v>0</v>
      </c>
      <c r="J32" s="257">
        <v>0</v>
      </c>
      <c r="K32" s="257">
        <v>0</v>
      </c>
      <c r="L32" s="257">
        <v>0</v>
      </c>
      <c r="M32" s="257">
        <v>0</v>
      </c>
      <c r="N32" s="257">
        <v>0</v>
      </c>
      <c r="O32" s="257">
        <v>0</v>
      </c>
      <c r="P32" s="257">
        <v>0</v>
      </c>
      <c r="Q32" s="257">
        <v>0</v>
      </c>
      <c r="R32" s="257">
        <v>0</v>
      </c>
      <c r="S32" s="257">
        <v>0</v>
      </c>
      <c r="T32" s="257">
        <v>0</v>
      </c>
      <c r="U32" s="257">
        <v>0</v>
      </c>
      <c r="V32" s="257">
        <v>0</v>
      </c>
      <c r="W32" s="257">
        <v>0</v>
      </c>
      <c r="X32" s="257">
        <v>0</v>
      </c>
      <c r="Y32" s="257">
        <v>0</v>
      </c>
      <c r="Z32" s="257">
        <v>0</v>
      </c>
      <c r="AA32" s="257">
        <v>2.7152600000000007E-4</v>
      </c>
      <c r="AB32" s="257">
        <v>4.8960400000000004E-4</v>
      </c>
      <c r="AC32" s="257">
        <v>4.8960400000000004E-4</v>
      </c>
      <c r="AD32" s="257">
        <v>2.4021799999999999E-3</v>
      </c>
      <c r="AE32" s="257">
        <v>4.7039999999999998E-3</v>
      </c>
      <c r="AF32" s="257">
        <v>4.7142E-3</v>
      </c>
      <c r="AG32" s="257">
        <v>7.4301999999999997E-3</v>
      </c>
      <c r="AH32" s="257">
        <v>1.11284E-2</v>
      </c>
      <c r="AI32" s="257">
        <v>1.9497199999999999E-2</v>
      </c>
      <c r="AJ32" s="257">
        <v>3.694443E-2</v>
      </c>
      <c r="AK32" s="257">
        <v>4.8000000000000001E-2</v>
      </c>
      <c r="AL32" s="257">
        <v>0.13100000000000001</v>
      </c>
      <c r="AM32" s="257">
        <v>0.26500000000000001</v>
      </c>
      <c r="AN32" s="257">
        <v>0.38800000000000001</v>
      </c>
      <c r="AO32" s="257">
        <v>0.59499999999999997</v>
      </c>
      <c r="AP32" s="257">
        <v>0.96199999999999997</v>
      </c>
      <c r="AQ32" s="257">
        <v>2.1819999999999999</v>
      </c>
      <c r="AR32" s="257">
        <v>4.07</v>
      </c>
      <c r="AS32" s="257">
        <v>5.694</v>
      </c>
      <c r="AT32" s="257">
        <v>7.9119999999999999</v>
      </c>
      <c r="AU32" s="257">
        <v>9.9450000000000003</v>
      </c>
      <c r="AV32" s="257">
        <v>12.052</v>
      </c>
      <c r="AW32" s="257">
        <v>15.107984999999999</v>
      </c>
      <c r="AX32" s="257">
        <v>16.054344</v>
      </c>
      <c r="AY32" s="257">
        <v>17.250188999999999</v>
      </c>
      <c r="AZ32" s="257">
        <v>21.350168</v>
      </c>
      <c r="BA32" s="257">
        <v>21.307964999999999</v>
      </c>
      <c r="BB32" s="257">
        <v>24.543690000000002</v>
      </c>
      <c r="BC32" s="257">
        <v>28.530870000000004</v>
      </c>
      <c r="BD32" s="257">
        <v>34.615359000000005</v>
      </c>
      <c r="BE32" s="259">
        <v>40.603815266408063</v>
      </c>
      <c r="BF32" s="285">
        <v>0.1697950577497771</v>
      </c>
      <c r="BG32" s="285">
        <v>0.15903955124918934</v>
      </c>
      <c r="BH32" s="285">
        <v>2.5517515377164617E-2</v>
      </c>
    </row>
    <row r="33" spans="1:60" x14ac:dyDescent="0.15">
      <c r="A33" s="162" t="s">
        <v>167</v>
      </c>
      <c r="B33" s="257">
        <v>0</v>
      </c>
      <c r="C33" s="257">
        <v>0</v>
      </c>
      <c r="D33" s="257">
        <v>0</v>
      </c>
      <c r="E33" s="257">
        <v>0</v>
      </c>
      <c r="F33" s="257">
        <v>0</v>
      </c>
      <c r="G33" s="257">
        <v>0</v>
      </c>
      <c r="H33" s="257">
        <v>0</v>
      </c>
      <c r="I33" s="257">
        <v>0</v>
      </c>
      <c r="J33" s="257">
        <v>0</v>
      </c>
      <c r="K33" s="257">
        <v>0</v>
      </c>
      <c r="L33" s="257">
        <v>0</v>
      </c>
      <c r="M33" s="257">
        <v>0</v>
      </c>
      <c r="N33" s="257">
        <v>0</v>
      </c>
      <c r="O33" s="257">
        <v>0</v>
      </c>
      <c r="P33" s="257">
        <v>0</v>
      </c>
      <c r="Q33" s="257">
        <v>0</v>
      </c>
      <c r="R33" s="257">
        <v>0</v>
      </c>
      <c r="S33" s="257">
        <v>0</v>
      </c>
      <c r="T33" s="257">
        <v>0</v>
      </c>
      <c r="U33" s="257">
        <v>0</v>
      </c>
      <c r="V33" s="257">
        <v>0</v>
      </c>
      <c r="W33" s="257">
        <v>1E-3</v>
      </c>
      <c r="X33" s="257">
        <v>2E-3</v>
      </c>
      <c r="Y33" s="257">
        <v>8.0000000000000002E-3</v>
      </c>
      <c r="Z33" s="257">
        <v>2.6000000000000002E-2</v>
      </c>
      <c r="AA33" s="257">
        <v>7.0999999999999994E-2</v>
      </c>
      <c r="AB33" s="257">
        <v>0.1</v>
      </c>
      <c r="AC33" s="257">
        <v>0.27500000000000002</v>
      </c>
      <c r="AD33" s="257">
        <v>0.6</v>
      </c>
      <c r="AE33" s="257">
        <v>0.90900000000000003</v>
      </c>
      <c r="AF33" s="257">
        <v>1.5</v>
      </c>
      <c r="AG33" s="257">
        <v>2.032</v>
      </c>
      <c r="AH33" s="257">
        <v>2.9660000000000002</v>
      </c>
      <c r="AI33" s="257">
        <v>4.4889999999999999</v>
      </c>
      <c r="AJ33" s="257">
        <v>5.5279999999999996</v>
      </c>
      <c r="AK33" s="257">
        <v>9.5129999999999999</v>
      </c>
      <c r="AL33" s="257">
        <v>10.509</v>
      </c>
      <c r="AM33" s="257">
        <v>15.786000000000001</v>
      </c>
      <c r="AN33" s="257">
        <v>18.713000000000001</v>
      </c>
      <c r="AO33" s="257">
        <v>25.509</v>
      </c>
      <c r="AP33" s="257">
        <v>27.228999999999999</v>
      </c>
      <c r="AQ33" s="257">
        <v>30.71</v>
      </c>
      <c r="AR33" s="257">
        <v>39.713000000000008</v>
      </c>
      <c r="AS33" s="257">
        <v>40.573999999999998</v>
      </c>
      <c r="AT33" s="257">
        <v>38.648000000000003</v>
      </c>
      <c r="AU33" s="257">
        <v>38.547000000000004</v>
      </c>
      <c r="AV33" s="257">
        <v>49.856999999999999</v>
      </c>
      <c r="AW33" s="257">
        <v>51.68</v>
      </c>
      <c r="AX33" s="257">
        <v>52.737000000000002</v>
      </c>
      <c r="AY33" s="257">
        <v>58.497</v>
      </c>
      <c r="AZ33" s="257">
        <v>80.623999999999995</v>
      </c>
      <c r="BA33" s="257">
        <v>79.924000000000007</v>
      </c>
      <c r="BB33" s="257">
        <v>105.693</v>
      </c>
      <c r="BC33" s="257">
        <v>109.95100000000001</v>
      </c>
      <c r="BD33" s="257">
        <v>125.89400000000001</v>
      </c>
      <c r="BE33" s="259">
        <v>130.965</v>
      </c>
      <c r="BF33" s="285">
        <v>3.7437623168280698E-2</v>
      </c>
      <c r="BG33" s="285">
        <v>0.12535048074594934</v>
      </c>
      <c r="BH33" s="285">
        <v>8.2305108016170886E-2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1E-3</v>
      </c>
      <c r="Y34" s="257">
        <v>1E-3</v>
      </c>
      <c r="Z34" s="257">
        <v>1E-3</v>
      </c>
      <c r="AA34" s="257">
        <v>2E-3</v>
      </c>
      <c r="AB34" s="257">
        <v>2E-3</v>
      </c>
      <c r="AC34" s="257">
        <v>8.0000000000000002E-3</v>
      </c>
      <c r="AD34" s="257">
        <v>4.7000000000000007E-2</v>
      </c>
      <c r="AE34" s="257">
        <v>3.6999999999999998E-2</v>
      </c>
      <c r="AF34" s="257">
        <v>3.4000000000000009E-2</v>
      </c>
      <c r="AG34" s="257">
        <v>3.6000000000000004E-2</v>
      </c>
      <c r="AH34" s="257">
        <v>3.6999999999999998E-2</v>
      </c>
      <c r="AI34" s="257">
        <v>7.2999999999999995E-2</v>
      </c>
      <c r="AJ34" s="257">
        <v>0.16200000000000001</v>
      </c>
      <c r="AK34" s="257">
        <v>0.45100000000000001</v>
      </c>
      <c r="AL34" s="257">
        <v>0.75600000000000001</v>
      </c>
      <c r="AM34" s="257">
        <v>0.65100000000000002</v>
      </c>
      <c r="AN34" s="257">
        <v>1.0209999999999999</v>
      </c>
      <c r="AO34" s="257">
        <v>1.121</v>
      </c>
      <c r="AP34" s="257">
        <v>1.266</v>
      </c>
      <c r="AQ34" s="257">
        <v>1.6990000000000003</v>
      </c>
      <c r="AR34" s="257">
        <v>1.8180000000000001</v>
      </c>
      <c r="AS34" s="257">
        <v>2.242</v>
      </c>
      <c r="AT34" s="257">
        <v>2.5430000000000001</v>
      </c>
      <c r="AU34" s="257">
        <v>2.714</v>
      </c>
      <c r="AV34" s="257">
        <v>3.3149999999999999</v>
      </c>
      <c r="AW34" s="257">
        <v>3.85</v>
      </c>
      <c r="AX34" s="257">
        <v>4.1390000000000002</v>
      </c>
      <c r="AY34" s="257">
        <v>3.6890000000000001</v>
      </c>
      <c r="AZ34" s="257">
        <v>4.6210000000000004</v>
      </c>
      <c r="BA34" s="257">
        <v>5.1459999999999999</v>
      </c>
      <c r="BB34" s="257">
        <v>5.5369869999999999</v>
      </c>
      <c r="BC34" s="257">
        <v>6.3002590000000005</v>
      </c>
      <c r="BD34" s="257">
        <v>7.2663469999999997</v>
      </c>
      <c r="BE34" s="259">
        <v>9.3054637904969457</v>
      </c>
      <c r="BF34" s="285">
        <v>0.27712577255697202</v>
      </c>
      <c r="BG34" s="285">
        <v>0.11070052547054665</v>
      </c>
      <c r="BH34" s="285">
        <v>5.848029644694522E-3</v>
      </c>
    </row>
    <row r="35" spans="1:60" x14ac:dyDescent="0.15">
      <c r="A35" s="162" t="s">
        <v>165</v>
      </c>
      <c r="B35" s="257">
        <v>0</v>
      </c>
      <c r="C35" s="257">
        <v>0</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0</v>
      </c>
      <c r="U35" s="257">
        <v>0</v>
      </c>
      <c r="V35" s="257">
        <v>0</v>
      </c>
      <c r="W35" s="257">
        <v>0</v>
      </c>
      <c r="X35" s="257">
        <v>0</v>
      </c>
      <c r="Y35" s="257">
        <v>0</v>
      </c>
      <c r="Z35" s="257">
        <v>0</v>
      </c>
      <c r="AA35" s="257">
        <v>0</v>
      </c>
      <c r="AB35" s="257">
        <v>0</v>
      </c>
      <c r="AC35" s="257">
        <v>0</v>
      </c>
      <c r="AD35" s="257">
        <v>0</v>
      </c>
      <c r="AE35" s="257">
        <v>0</v>
      </c>
      <c r="AF35" s="257">
        <v>0</v>
      </c>
      <c r="AG35" s="257">
        <v>0</v>
      </c>
      <c r="AH35" s="257">
        <v>0</v>
      </c>
      <c r="AI35" s="257">
        <v>0</v>
      </c>
      <c r="AJ35" s="257">
        <v>0</v>
      </c>
      <c r="AK35" s="257">
        <v>0</v>
      </c>
      <c r="AL35" s="257">
        <v>1E-3</v>
      </c>
      <c r="AM35" s="257">
        <v>1E-3</v>
      </c>
      <c r="AN35" s="257">
        <v>4.0000000000000001E-3</v>
      </c>
      <c r="AO35" s="257">
        <v>6.0000000000000001E-3</v>
      </c>
      <c r="AP35" s="257">
        <v>0.01</v>
      </c>
      <c r="AQ35" s="257">
        <v>4.2999999999999997E-2</v>
      </c>
      <c r="AR35" s="257">
        <v>0.11</v>
      </c>
      <c r="AS35" s="257">
        <v>0.20499999999999999</v>
      </c>
      <c r="AT35" s="257">
        <v>0.33100000000000002</v>
      </c>
      <c r="AU35" s="257">
        <v>0.52700000000000002</v>
      </c>
      <c r="AV35" s="257">
        <v>0.626</v>
      </c>
      <c r="AW35" s="257">
        <v>0.77118100000000001</v>
      </c>
      <c r="AX35" s="257">
        <v>0.71790500000000002</v>
      </c>
      <c r="AY35" s="257">
        <v>0.65654000000000001</v>
      </c>
      <c r="AZ35" s="257">
        <v>0.69300000000000006</v>
      </c>
      <c r="BA35" s="257">
        <v>0.68400000000000005</v>
      </c>
      <c r="BB35" s="257">
        <v>0.75800000000000001</v>
      </c>
      <c r="BC35" s="257">
        <v>0.60699999999999998</v>
      </c>
      <c r="BD35" s="257">
        <v>0.72899999999999998</v>
      </c>
      <c r="BE35" s="259">
        <v>0.64300000000000002</v>
      </c>
      <c r="BF35" s="285">
        <v>-0.12037974019354303</v>
      </c>
      <c r="BG35" s="285">
        <v>8.2156203642592907E-2</v>
      </c>
      <c r="BH35" s="285">
        <v>4.0409410494710707E-4</v>
      </c>
    </row>
    <row r="36" spans="1:60" x14ac:dyDescent="0.15">
      <c r="A36" s="162" t="s">
        <v>164</v>
      </c>
      <c r="B36" s="257">
        <v>0</v>
      </c>
      <c r="C36" s="257">
        <v>0</v>
      </c>
      <c r="D36" s="257">
        <v>0</v>
      </c>
      <c r="E36" s="257">
        <v>0</v>
      </c>
      <c r="F36" s="257">
        <v>0</v>
      </c>
      <c r="G36" s="257">
        <v>0</v>
      </c>
      <c r="H36" s="257">
        <v>0</v>
      </c>
      <c r="I36" s="257">
        <v>0</v>
      </c>
      <c r="J36" s="257">
        <v>0</v>
      </c>
      <c r="K36" s="257">
        <v>0</v>
      </c>
      <c r="L36" s="257">
        <v>0</v>
      </c>
      <c r="M36" s="257">
        <v>0</v>
      </c>
      <c r="N36" s="257">
        <v>0</v>
      </c>
      <c r="O36" s="257">
        <v>0</v>
      </c>
      <c r="P36" s="257">
        <v>0</v>
      </c>
      <c r="Q36" s="257">
        <v>0</v>
      </c>
      <c r="R36" s="257">
        <v>0</v>
      </c>
      <c r="S36" s="257">
        <v>0</v>
      </c>
      <c r="T36" s="257">
        <v>0</v>
      </c>
      <c r="U36" s="257">
        <v>0</v>
      </c>
      <c r="V36" s="257">
        <v>0</v>
      </c>
      <c r="W36" s="257">
        <v>0</v>
      </c>
      <c r="X36" s="257">
        <v>0</v>
      </c>
      <c r="Y36" s="257">
        <v>0</v>
      </c>
      <c r="Z36" s="257">
        <v>0</v>
      </c>
      <c r="AA36" s="257">
        <v>0</v>
      </c>
      <c r="AB36" s="257">
        <v>0</v>
      </c>
      <c r="AC36" s="257">
        <v>0</v>
      </c>
      <c r="AD36" s="257">
        <v>0</v>
      </c>
      <c r="AE36" s="257">
        <v>0</v>
      </c>
      <c r="AF36" s="257">
        <v>0</v>
      </c>
      <c r="AG36" s="257">
        <v>0</v>
      </c>
      <c r="AH36" s="257">
        <v>0</v>
      </c>
      <c r="AI36" s="257">
        <v>0</v>
      </c>
      <c r="AJ36" s="257">
        <v>0</v>
      </c>
      <c r="AK36" s="257">
        <v>0</v>
      </c>
      <c r="AL36" s="257">
        <v>0</v>
      </c>
      <c r="AM36" s="257">
        <v>0</v>
      </c>
      <c r="AN36" s="257">
        <v>0</v>
      </c>
      <c r="AO36" s="257">
        <v>0</v>
      </c>
      <c r="AP36" s="257">
        <v>0</v>
      </c>
      <c r="AQ36" s="257">
        <v>0</v>
      </c>
      <c r="AR36" s="257">
        <v>0</v>
      </c>
      <c r="AS36" s="257">
        <v>0</v>
      </c>
      <c r="AT36" s="257">
        <v>0</v>
      </c>
      <c r="AU36" s="257">
        <v>0</v>
      </c>
      <c r="AV36" s="257">
        <v>7.9359999999999999E-6</v>
      </c>
      <c r="AW36" s="257">
        <v>0</v>
      </c>
      <c r="AX36" s="257">
        <v>5.4847480000000002E-3</v>
      </c>
      <c r="AY36" s="257">
        <v>8.3855450000000012E-3</v>
      </c>
      <c r="AZ36" s="257">
        <v>1.0894204000000001E-2</v>
      </c>
      <c r="BA36" s="257">
        <v>9.2097780000000001E-3</v>
      </c>
      <c r="BB36" s="257">
        <v>8.1268840000000009E-3</v>
      </c>
      <c r="BC36" s="257">
        <v>4.3630000000000006E-3</v>
      </c>
      <c r="BD36" s="257">
        <v>6.5691910000000003E-3</v>
      </c>
      <c r="BE36" s="259">
        <v>6.6622078640377587E-3</v>
      </c>
      <c r="BF36" s="285">
        <v>1.1388633746663546E-2</v>
      </c>
      <c r="BG36" s="285">
        <v>0</v>
      </c>
      <c r="BH36" s="285">
        <v>4.1868723542611453E-6</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0</v>
      </c>
      <c r="AB37" s="257">
        <v>0</v>
      </c>
      <c r="AC37" s="257">
        <v>5.0009E-3</v>
      </c>
      <c r="AD37" s="257">
        <v>1.5002700000000001E-2</v>
      </c>
      <c r="AE37" s="257">
        <v>1.900342E-2</v>
      </c>
      <c r="AF37" s="257">
        <v>1.6002880000000001E-2</v>
      </c>
      <c r="AG37" s="257">
        <v>1.4002520000000001E-2</v>
      </c>
      <c r="AH37" s="257">
        <v>5.0009000000000005E-2</v>
      </c>
      <c r="AI37" s="257">
        <v>0.16903042000000001</v>
      </c>
      <c r="AJ37" s="257">
        <v>0.18703365999999999</v>
      </c>
      <c r="AK37" s="257">
        <v>0.24404392</v>
      </c>
      <c r="AL37" s="257">
        <v>0.33406011999999996</v>
      </c>
      <c r="AM37" s="257">
        <v>0.38806983999999994</v>
      </c>
      <c r="AN37" s="257">
        <v>0.45408171999999997</v>
      </c>
      <c r="AO37" s="257">
        <v>0.65511790000000003</v>
      </c>
      <c r="AP37" s="257">
        <v>1.1121101437999998</v>
      </c>
      <c r="AQ37" s="257">
        <v>1.622333167416</v>
      </c>
      <c r="AR37" s="257">
        <v>1.9587230566990002</v>
      </c>
      <c r="AS37" s="257">
        <v>2.4104468178427907</v>
      </c>
      <c r="AT37" s="257">
        <v>2.9557492151096798</v>
      </c>
      <c r="AU37" s="257">
        <v>2.8151656836281003</v>
      </c>
      <c r="AV37" s="257">
        <v>4.3811031593464866</v>
      </c>
      <c r="AW37" s="257">
        <v>4.0112001220824798</v>
      </c>
      <c r="AX37" s="257">
        <v>4.542331952606399</v>
      </c>
      <c r="AY37" s="257">
        <v>5.1409863280010599</v>
      </c>
      <c r="AZ37" s="257">
        <v>6.5741807465692599</v>
      </c>
      <c r="BA37" s="257">
        <v>6.149</v>
      </c>
      <c r="BB37" s="257">
        <v>7.4447420000000006</v>
      </c>
      <c r="BC37" s="257">
        <v>8.6397670000000009</v>
      </c>
      <c r="BD37" s="257">
        <v>10.019485000000001</v>
      </c>
      <c r="BE37" s="259">
        <v>11.554371997893261</v>
      </c>
      <c r="BF37" s="285">
        <v>0.15003941574787949</v>
      </c>
      <c r="BG37" s="285">
        <v>0.12984217371588813</v>
      </c>
      <c r="BH37" s="285">
        <v>7.2613586480786852E-3</v>
      </c>
    </row>
    <row r="38" spans="1:60" x14ac:dyDescent="0.15">
      <c r="A38" s="162" t="s">
        <v>162</v>
      </c>
      <c r="B38" s="257">
        <v>0</v>
      </c>
      <c r="C38" s="257">
        <v>0</v>
      </c>
      <c r="D38" s="257">
        <v>0</v>
      </c>
      <c r="E38" s="257">
        <v>0</v>
      </c>
      <c r="F38" s="257">
        <v>0</v>
      </c>
      <c r="G38" s="257">
        <v>0</v>
      </c>
      <c r="H38" s="257">
        <v>0</v>
      </c>
      <c r="I38" s="257">
        <v>0</v>
      </c>
      <c r="J38" s="257">
        <v>0</v>
      </c>
      <c r="K38" s="257">
        <v>0</v>
      </c>
      <c r="L38" s="257">
        <v>0</v>
      </c>
      <c r="M38" s="257">
        <v>0</v>
      </c>
      <c r="N38" s="257">
        <v>0</v>
      </c>
      <c r="O38" s="257">
        <v>0</v>
      </c>
      <c r="P38" s="257">
        <v>0</v>
      </c>
      <c r="Q38" s="257">
        <v>0</v>
      </c>
      <c r="R38" s="257">
        <v>0</v>
      </c>
      <c r="S38" s="257">
        <v>0</v>
      </c>
      <c r="T38" s="257">
        <v>0</v>
      </c>
      <c r="U38" s="257">
        <v>0</v>
      </c>
      <c r="V38" s="257">
        <v>0</v>
      </c>
      <c r="W38" s="257">
        <v>0</v>
      </c>
      <c r="X38" s="257">
        <v>0</v>
      </c>
      <c r="Y38" s="257">
        <v>0</v>
      </c>
      <c r="Z38" s="257">
        <v>2E-3</v>
      </c>
      <c r="AA38" s="257">
        <v>1.9191919191919194E-3</v>
      </c>
      <c r="AB38" s="257">
        <v>2.8787878787878791E-3</v>
      </c>
      <c r="AC38" s="257">
        <v>1.9191919191919194E-3</v>
      </c>
      <c r="AD38" s="257">
        <v>3.8383838383838388E-3</v>
      </c>
      <c r="AE38" s="257">
        <v>6.7171717171717179E-3</v>
      </c>
      <c r="AF38" s="257">
        <v>8.6363636363636365E-3</v>
      </c>
      <c r="AG38" s="257">
        <v>3.1666666666666669E-2</v>
      </c>
      <c r="AH38" s="257">
        <v>0.11800000000000001</v>
      </c>
      <c r="AI38" s="257">
        <v>0.23200000000000001</v>
      </c>
      <c r="AJ38" s="257">
        <v>0.40300000000000002</v>
      </c>
      <c r="AK38" s="257">
        <v>0.56300000000000006</v>
      </c>
      <c r="AL38" s="257">
        <v>1.179</v>
      </c>
      <c r="AM38" s="257">
        <v>1.4040000000000001</v>
      </c>
      <c r="AN38" s="257">
        <v>1.458</v>
      </c>
      <c r="AO38" s="257">
        <v>1.847</v>
      </c>
      <c r="AP38" s="257">
        <v>2.343</v>
      </c>
      <c r="AQ38" s="257">
        <v>2.9710000000000001</v>
      </c>
      <c r="AR38" s="257">
        <v>4.0339999999999998</v>
      </c>
      <c r="AS38" s="257">
        <v>4.8609999999999998</v>
      </c>
      <c r="AT38" s="257">
        <v>6.5430000000000001</v>
      </c>
      <c r="AU38" s="257">
        <v>9.1258999999999997</v>
      </c>
      <c r="AV38" s="257">
        <v>9.8564000000000007</v>
      </c>
      <c r="AW38" s="257">
        <v>13.4071</v>
      </c>
      <c r="AX38" s="257">
        <v>14.897</v>
      </c>
      <c r="AY38" s="257">
        <v>15.1783</v>
      </c>
      <c r="AZ38" s="257">
        <v>14.8439</v>
      </c>
      <c r="BA38" s="257">
        <v>17.688700000000001</v>
      </c>
      <c r="BB38" s="257">
        <v>17.741900000000001</v>
      </c>
      <c r="BC38" s="257">
        <v>17.7164</v>
      </c>
      <c r="BD38" s="257">
        <v>20.202000000000002</v>
      </c>
      <c r="BE38" s="259">
        <v>18.702530398322853</v>
      </c>
      <c r="BF38" s="285">
        <v>-7.6753262622939911E-2</v>
      </c>
      <c r="BG38" s="285">
        <v>0.11933928077535438</v>
      </c>
      <c r="BH38" s="285">
        <v>1.1753627187490413E-2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0</v>
      </c>
      <c r="W39" s="257">
        <v>0</v>
      </c>
      <c r="X39" s="257">
        <v>0</v>
      </c>
      <c r="Y39" s="257">
        <v>0</v>
      </c>
      <c r="Z39" s="257">
        <v>0</v>
      </c>
      <c r="AA39" s="257">
        <v>0</v>
      </c>
      <c r="AB39" s="257">
        <v>0</v>
      </c>
      <c r="AC39" s="257">
        <v>0</v>
      </c>
      <c r="AD39" s="257">
        <v>0</v>
      </c>
      <c r="AE39" s="257">
        <v>0</v>
      </c>
      <c r="AF39" s="257">
        <v>0</v>
      </c>
      <c r="AG39" s="257">
        <v>1E-3</v>
      </c>
      <c r="AH39" s="257">
        <v>2E-3</v>
      </c>
      <c r="AI39" s="257">
        <v>2E-3</v>
      </c>
      <c r="AJ39" s="257">
        <v>2E-3</v>
      </c>
      <c r="AK39" s="257">
        <v>5.0000000000000001E-3</v>
      </c>
      <c r="AL39" s="257">
        <v>3.0000000000000001E-3</v>
      </c>
      <c r="AM39" s="257">
        <v>1.0999999999999999E-2</v>
      </c>
      <c r="AN39" s="257">
        <v>4.8000000000000001E-2</v>
      </c>
      <c r="AO39" s="257">
        <v>4.9000000000000002E-2</v>
      </c>
      <c r="AP39" s="257">
        <v>4.7000000000000007E-2</v>
      </c>
      <c r="AQ39" s="257">
        <v>4.5999999999999999E-2</v>
      </c>
      <c r="AR39" s="257">
        <v>5.2999999999999999E-2</v>
      </c>
      <c r="AS39" s="257">
        <v>5.8000000000000003E-2</v>
      </c>
      <c r="AT39" s="257">
        <v>4.8000000000000001E-2</v>
      </c>
      <c r="AU39" s="257">
        <v>4.9000000000000002E-2</v>
      </c>
      <c r="AV39" s="257">
        <v>7.1000000000000008E-2</v>
      </c>
      <c r="AW39" s="257">
        <v>0.108</v>
      </c>
      <c r="AX39" s="257">
        <v>0.11900000000000001</v>
      </c>
      <c r="AY39" s="257">
        <v>0.10100000000000001</v>
      </c>
      <c r="AZ39" s="257">
        <v>0.14699999999999999</v>
      </c>
      <c r="BA39" s="257">
        <v>0.13</v>
      </c>
      <c r="BB39" s="257">
        <v>0.15</v>
      </c>
      <c r="BC39" s="257">
        <v>0.12203799999999999</v>
      </c>
      <c r="BD39" s="257">
        <v>0.153999</v>
      </c>
      <c r="BE39" s="259">
        <v>0.17799999999999999</v>
      </c>
      <c r="BF39" s="285">
        <v>0.15269359672586047</v>
      </c>
      <c r="BG39" s="285">
        <v>0.12364122962905411</v>
      </c>
      <c r="BH39" s="285">
        <v>1.1186430899002341E-4</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0</v>
      </c>
      <c r="W40" s="257">
        <v>0</v>
      </c>
      <c r="X40" s="257">
        <v>0</v>
      </c>
      <c r="Y40" s="257">
        <v>0</v>
      </c>
      <c r="Z40" s="257">
        <v>0</v>
      </c>
      <c r="AA40" s="257">
        <v>0</v>
      </c>
      <c r="AB40" s="257">
        <v>0</v>
      </c>
      <c r="AC40" s="257">
        <v>0</v>
      </c>
      <c r="AD40" s="257">
        <v>0</v>
      </c>
      <c r="AE40" s="257">
        <v>0</v>
      </c>
      <c r="AF40" s="257">
        <v>0</v>
      </c>
      <c r="AG40" s="257">
        <v>0</v>
      </c>
      <c r="AH40" s="257">
        <v>0</v>
      </c>
      <c r="AI40" s="257">
        <v>0</v>
      </c>
      <c r="AJ40" s="257">
        <v>0</v>
      </c>
      <c r="AK40" s="257">
        <v>0</v>
      </c>
      <c r="AL40" s="257">
        <v>0</v>
      </c>
      <c r="AM40" s="257">
        <v>0</v>
      </c>
      <c r="AN40" s="257">
        <v>0</v>
      </c>
      <c r="AO40" s="257">
        <v>1.1999999999999999E-3</v>
      </c>
      <c r="AP40" s="257">
        <v>1.8E-3</v>
      </c>
      <c r="AQ40" s="257">
        <v>1.37E-2</v>
      </c>
      <c r="AR40" s="257">
        <v>0.1061</v>
      </c>
      <c r="AS40" s="257">
        <v>0.13109999999999999</v>
      </c>
      <c r="AT40" s="257">
        <v>0.15770000000000001</v>
      </c>
      <c r="AU40" s="257">
        <v>0.224</v>
      </c>
      <c r="AV40" s="257">
        <v>0.47500000000000003</v>
      </c>
      <c r="AW40" s="257">
        <v>0.54010000000000002</v>
      </c>
      <c r="AX40" s="257">
        <v>0.60270000000000001</v>
      </c>
      <c r="AY40" s="257">
        <v>0.6391</v>
      </c>
      <c r="AZ40" s="257">
        <v>0.81030000000000002</v>
      </c>
      <c r="BA40" s="257">
        <v>1.1359000000000001</v>
      </c>
      <c r="BB40" s="257">
        <v>1.3637999999999999</v>
      </c>
      <c r="BC40" s="257">
        <v>1.145</v>
      </c>
      <c r="BD40" s="257">
        <v>1.4994000000000001</v>
      </c>
      <c r="BE40" s="259">
        <v>1.5620930229149761</v>
      </c>
      <c r="BF40" s="285">
        <v>3.896559236438879E-2</v>
      </c>
      <c r="BG40" s="285">
        <v>0.2525889648941575</v>
      </c>
      <c r="BH40" s="285">
        <v>9.816991943062956E-4</v>
      </c>
    </row>
    <row r="41" spans="1:60" x14ac:dyDescent="0.15">
      <c r="A41" s="162" t="s">
        <v>159</v>
      </c>
      <c r="B41" s="257">
        <v>0</v>
      </c>
      <c r="C41" s="257">
        <v>0</v>
      </c>
      <c r="D41" s="257">
        <v>0</v>
      </c>
      <c r="E41" s="257">
        <v>0</v>
      </c>
      <c r="F41" s="257">
        <v>0</v>
      </c>
      <c r="G41" s="257">
        <v>0</v>
      </c>
      <c r="H41" s="257">
        <v>0</v>
      </c>
      <c r="I41" s="257">
        <v>0</v>
      </c>
      <c r="J41" s="257">
        <v>0</v>
      </c>
      <c r="K41" s="257">
        <v>0</v>
      </c>
      <c r="L41" s="257">
        <v>0</v>
      </c>
      <c r="M41" s="257">
        <v>0</v>
      </c>
      <c r="N41" s="257">
        <v>0</v>
      </c>
      <c r="O41" s="257">
        <v>0</v>
      </c>
      <c r="P41" s="257">
        <v>0</v>
      </c>
      <c r="Q41" s="257">
        <v>0</v>
      </c>
      <c r="R41" s="257">
        <v>0</v>
      </c>
      <c r="S41" s="257">
        <v>0</v>
      </c>
      <c r="T41" s="257">
        <v>0</v>
      </c>
      <c r="U41" s="257">
        <v>0</v>
      </c>
      <c r="V41" s="257">
        <v>0</v>
      </c>
      <c r="W41" s="257">
        <v>0</v>
      </c>
      <c r="X41" s="257">
        <v>0</v>
      </c>
      <c r="Y41" s="257">
        <v>0</v>
      </c>
      <c r="Z41" s="257">
        <v>0</v>
      </c>
      <c r="AA41" s="257">
        <v>0</v>
      </c>
      <c r="AB41" s="257">
        <v>0</v>
      </c>
      <c r="AC41" s="257">
        <v>0</v>
      </c>
      <c r="AD41" s="257">
        <v>0</v>
      </c>
      <c r="AE41" s="257">
        <v>0</v>
      </c>
      <c r="AF41" s="257">
        <v>0</v>
      </c>
      <c r="AG41" s="257">
        <v>0</v>
      </c>
      <c r="AH41" s="257">
        <v>3.0000000000000001E-3</v>
      </c>
      <c r="AI41" s="257">
        <v>1.0999999999999999E-2</v>
      </c>
      <c r="AJ41" s="257">
        <v>1.8000000000000002E-2</v>
      </c>
      <c r="AK41" s="257">
        <v>2.4742999999999998E-2</v>
      </c>
      <c r="AL41" s="257">
        <v>2.3739999999999997E-2</v>
      </c>
      <c r="AM41" s="257">
        <v>2.4479000000000001E-2</v>
      </c>
      <c r="AN41" s="257">
        <v>2.6168E-2</v>
      </c>
      <c r="AO41" s="257">
        <v>3.9399000000000003E-2</v>
      </c>
      <c r="AP41" s="257">
        <v>5.2250999999999999E-2</v>
      </c>
      <c r="AQ41" s="257">
        <v>5.7985999999999996E-2</v>
      </c>
      <c r="AR41" s="257">
        <v>6.4285999999999996E-2</v>
      </c>
      <c r="AS41" s="257">
        <v>6.0588999999999997E-2</v>
      </c>
      <c r="AT41" s="257">
        <v>6.3472000000000001E-2</v>
      </c>
      <c r="AU41" s="257">
        <v>5.5083E-2</v>
      </c>
      <c r="AV41" s="257">
        <v>6.4049999999999996E-2</v>
      </c>
      <c r="AW41" s="257">
        <v>7.7465999999999993E-2</v>
      </c>
      <c r="AX41" s="257">
        <v>8.3027000000000004E-2</v>
      </c>
      <c r="AY41" s="257">
        <v>7.9876000000000003E-2</v>
      </c>
      <c r="AZ41" s="257">
        <v>0.10184800000000001</v>
      </c>
      <c r="BA41" s="257">
        <v>0.10148600000000001</v>
      </c>
      <c r="BB41" s="257">
        <v>0.234823</v>
      </c>
      <c r="BC41" s="257">
        <v>0.254575</v>
      </c>
      <c r="BD41" s="257">
        <v>0.28128300000000001</v>
      </c>
      <c r="BE41" s="259">
        <v>0.34890691249363126</v>
      </c>
      <c r="BF41" s="285">
        <v>0.237023264536115</v>
      </c>
      <c r="BG41" s="285">
        <v>0.16052935508802624</v>
      </c>
      <c r="BH41" s="285">
        <v>2.1927095880866647E-4</v>
      </c>
    </row>
    <row r="42" spans="1:60" x14ac:dyDescent="0.15">
      <c r="A42" s="162" t="s">
        <v>158</v>
      </c>
      <c r="B42" s="257">
        <v>0</v>
      </c>
      <c r="C42" s="257">
        <v>0</v>
      </c>
      <c r="D42" s="257">
        <v>0</v>
      </c>
      <c r="E42" s="257">
        <v>0</v>
      </c>
      <c r="F42" s="257">
        <v>0</v>
      </c>
      <c r="G42" s="257">
        <v>0</v>
      </c>
      <c r="H42" s="257">
        <v>0</v>
      </c>
      <c r="I42" s="257">
        <v>0</v>
      </c>
      <c r="J42" s="257">
        <v>0</v>
      </c>
      <c r="K42" s="257">
        <v>0</v>
      </c>
      <c r="L42" s="257">
        <v>0</v>
      </c>
      <c r="M42" s="257">
        <v>0</v>
      </c>
      <c r="N42" s="257">
        <v>0</v>
      </c>
      <c r="O42" s="257">
        <v>0</v>
      </c>
      <c r="P42" s="257">
        <v>0</v>
      </c>
      <c r="Q42" s="257">
        <v>0</v>
      </c>
      <c r="R42" s="257">
        <v>0</v>
      </c>
      <c r="S42" s="257">
        <v>0</v>
      </c>
      <c r="T42" s="257">
        <v>0</v>
      </c>
      <c r="U42" s="257">
        <v>0</v>
      </c>
      <c r="V42" s="257">
        <v>0</v>
      </c>
      <c r="W42" s="257">
        <v>1E-3</v>
      </c>
      <c r="X42" s="257">
        <v>2E-3</v>
      </c>
      <c r="Y42" s="257">
        <v>1.6E-2</v>
      </c>
      <c r="Z42" s="257">
        <v>2.3E-2</v>
      </c>
      <c r="AA42" s="257">
        <v>5.6000000000000001E-2</v>
      </c>
      <c r="AB42" s="257">
        <v>8.7999999999999995E-2</v>
      </c>
      <c r="AC42" s="257">
        <v>0.14699999999999999</v>
      </c>
      <c r="AD42" s="257">
        <v>0.17400000000000002</v>
      </c>
      <c r="AE42" s="257">
        <v>0.23800000000000002</v>
      </c>
      <c r="AF42" s="257">
        <v>0.317</v>
      </c>
      <c r="AG42" s="257">
        <v>0.437</v>
      </c>
      <c r="AH42" s="257">
        <v>0.47500000000000003</v>
      </c>
      <c r="AI42" s="257">
        <v>0.64</v>
      </c>
      <c r="AJ42" s="257">
        <v>0.64500000000000002</v>
      </c>
      <c r="AK42" s="257">
        <v>0.82900000000000007</v>
      </c>
      <c r="AL42" s="257">
        <v>0.82500000000000007</v>
      </c>
      <c r="AM42" s="257">
        <v>0.94600000000000006</v>
      </c>
      <c r="AN42" s="257">
        <v>1.3180000000000001</v>
      </c>
      <c r="AO42" s="257">
        <v>1.867</v>
      </c>
      <c r="AP42" s="257">
        <v>2.0670000000000002</v>
      </c>
      <c r="AQ42" s="257">
        <v>2.734</v>
      </c>
      <c r="AR42" s="257">
        <v>3.4370000000000003</v>
      </c>
      <c r="AS42" s="257">
        <v>4.2583330000000004</v>
      </c>
      <c r="AT42" s="257">
        <v>4.5833329999999997</v>
      </c>
      <c r="AU42" s="257">
        <v>3.9930560000000002</v>
      </c>
      <c r="AV42" s="257">
        <v>5.1001710000000005</v>
      </c>
      <c r="AW42" s="257">
        <v>4.9818289999999994</v>
      </c>
      <c r="AX42" s="257">
        <v>5.627148</v>
      </c>
      <c r="AY42" s="257">
        <v>5.7973340000000002</v>
      </c>
      <c r="AZ42" s="257">
        <v>7.5498729999999998</v>
      </c>
      <c r="BA42" s="257">
        <v>8.170458</v>
      </c>
      <c r="BB42" s="257">
        <v>10.568801000000001</v>
      </c>
      <c r="BC42" s="257">
        <v>10.548511000000001</v>
      </c>
      <c r="BD42" s="257">
        <v>11.507927</v>
      </c>
      <c r="BE42" s="259">
        <v>15.268444000000001</v>
      </c>
      <c r="BF42" s="285">
        <v>0.32315115831814967</v>
      </c>
      <c r="BG42" s="285">
        <v>9.6431662852674238E-2</v>
      </c>
      <c r="BH42" s="285">
        <v>9.5954715584992654E-3</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0</v>
      </c>
      <c r="AJ43" s="257">
        <v>0</v>
      </c>
      <c r="AK43" s="257">
        <v>0</v>
      </c>
      <c r="AL43" s="257">
        <v>0</v>
      </c>
      <c r="AM43" s="257">
        <v>0</v>
      </c>
      <c r="AN43" s="257">
        <v>0</v>
      </c>
      <c r="AO43" s="257">
        <v>0</v>
      </c>
      <c r="AP43" s="257">
        <v>0</v>
      </c>
      <c r="AQ43" s="257">
        <v>0</v>
      </c>
      <c r="AR43" s="257">
        <v>0</v>
      </c>
      <c r="AS43" s="257">
        <v>0</v>
      </c>
      <c r="AT43" s="257">
        <v>0</v>
      </c>
      <c r="AU43" s="257">
        <v>0</v>
      </c>
      <c r="AV43" s="257">
        <v>0</v>
      </c>
      <c r="AW43" s="257">
        <v>0</v>
      </c>
      <c r="AX43" s="257">
        <v>0</v>
      </c>
      <c r="AY43" s="257">
        <v>7.0633000000000001E-2</v>
      </c>
      <c r="AZ43" s="257">
        <v>0.120767</v>
      </c>
      <c r="BA43" s="257">
        <v>0.10948300000000001</v>
      </c>
      <c r="BB43" s="257">
        <v>0.11048000000000001</v>
      </c>
      <c r="BC43" s="257">
        <v>9.7337999999999994E-2</v>
      </c>
      <c r="BD43" s="257">
        <v>0.10180599999999999</v>
      </c>
      <c r="BE43" s="259">
        <v>0.116885</v>
      </c>
      <c r="BF43" s="285">
        <v>0.14497811599024346</v>
      </c>
      <c r="BG43" s="285">
        <v>0</v>
      </c>
      <c r="BH43" s="285">
        <v>7.3456515484825218E-5</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0</v>
      </c>
      <c r="W44" s="257">
        <v>0</v>
      </c>
      <c r="X44" s="257">
        <v>0</v>
      </c>
      <c r="Y44" s="257">
        <v>0</v>
      </c>
      <c r="Z44" s="257">
        <v>0</v>
      </c>
      <c r="AA44" s="257">
        <v>0</v>
      </c>
      <c r="AB44" s="257">
        <v>0</v>
      </c>
      <c r="AC44" s="257">
        <v>0</v>
      </c>
      <c r="AD44" s="257">
        <v>0</v>
      </c>
      <c r="AE44" s="257">
        <v>0</v>
      </c>
      <c r="AF44" s="257">
        <v>0</v>
      </c>
      <c r="AG44" s="257">
        <v>0</v>
      </c>
      <c r="AH44" s="257">
        <v>0</v>
      </c>
      <c r="AI44" s="257">
        <v>0</v>
      </c>
      <c r="AJ44" s="257">
        <v>1.4276E-2</v>
      </c>
      <c r="AK44" s="257">
        <v>3.0199000000000004E-2</v>
      </c>
      <c r="AL44" s="257">
        <v>2.8757999999999999E-2</v>
      </c>
      <c r="AM44" s="257">
        <v>3.8903E-2</v>
      </c>
      <c r="AN44" s="257">
        <v>0.21979599999999999</v>
      </c>
      <c r="AO44" s="257">
        <v>0.259519</v>
      </c>
      <c r="AP44" s="257">
        <v>0.50703000000000009</v>
      </c>
      <c r="AQ44" s="257">
        <v>0.63600000000000001</v>
      </c>
      <c r="AR44" s="257">
        <v>0.89200000000000002</v>
      </c>
      <c r="AS44" s="257">
        <v>0.91300000000000003</v>
      </c>
      <c r="AT44" s="257">
        <v>0.97699999999999998</v>
      </c>
      <c r="AU44" s="257">
        <v>0.879</v>
      </c>
      <c r="AV44" s="257">
        <v>1.2829999999999999</v>
      </c>
      <c r="AW44" s="257">
        <v>1.548</v>
      </c>
      <c r="AX44" s="257">
        <v>1.881</v>
      </c>
      <c r="AY44" s="257">
        <v>2.2170000000000001</v>
      </c>
      <c r="AZ44" s="257">
        <v>2.5150000000000001</v>
      </c>
      <c r="BA44" s="257">
        <v>2.115742</v>
      </c>
      <c r="BB44" s="257">
        <v>2.8540000000000001</v>
      </c>
      <c r="BC44" s="257">
        <v>3.8770000000000002</v>
      </c>
      <c r="BD44" s="257">
        <v>5.5250000000000004</v>
      </c>
      <c r="BE44" s="259">
        <v>9.890451281923454</v>
      </c>
      <c r="BF44" s="285">
        <v>0.78523587167226006</v>
      </c>
      <c r="BG44" s="285">
        <v>0.18916952748828098</v>
      </c>
      <c r="BH44" s="285">
        <v>6.2156657205160596E-3</v>
      </c>
    </row>
    <row r="45" spans="1:60" x14ac:dyDescent="0.15">
      <c r="A45" s="162" t="s">
        <v>155</v>
      </c>
      <c r="B45" s="257">
        <v>0</v>
      </c>
      <c r="C45" s="257">
        <v>0</v>
      </c>
      <c r="D45" s="257">
        <v>0</v>
      </c>
      <c r="E45" s="257">
        <v>0</v>
      </c>
      <c r="F45" s="257">
        <v>0</v>
      </c>
      <c r="G45" s="257">
        <v>0</v>
      </c>
      <c r="H45" s="257">
        <v>0</v>
      </c>
      <c r="I45" s="257">
        <v>0</v>
      </c>
      <c r="J45" s="257">
        <v>0</v>
      </c>
      <c r="K45" s="257">
        <v>0</v>
      </c>
      <c r="L45" s="257">
        <v>0</v>
      </c>
      <c r="M45" s="257">
        <v>0</v>
      </c>
      <c r="N45" s="257">
        <v>0</v>
      </c>
      <c r="O45" s="257">
        <v>0</v>
      </c>
      <c r="P45" s="257">
        <v>0</v>
      </c>
      <c r="Q45" s="257">
        <v>0</v>
      </c>
      <c r="R45" s="257">
        <v>0</v>
      </c>
      <c r="S45" s="257">
        <v>0</v>
      </c>
      <c r="T45" s="257">
        <v>0</v>
      </c>
      <c r="U45" s="257">
        <v>0</v>
      </c>
      <c r="V45" s="257">
        <v>0</v>
      </c>
      <c r="W45" s="257">
        <v>0</v>
      </c>
      <c r="X45" s="257">
        <v>0</v>
      </c>
      <c r="Y45" s="257">
        <v>0</v>
      </c>
      <c r="Z45" s="257">
        <v>0</v>
      </c>
      <c r="AA45" s="257">
        <v>0</v>
      </c>
      <c r="AB45" s="257">
        <v>0</v>
      </c>
      <c r="AC45" s="257">
        <v>0</v>
      </c>
      <c r="AD45" s="257">
        <v>0</v>
      </c>
      <c r="AE45" s="257">
        <v>0</v>
      </c>
      <c r="AF45" s="257">
        <v>1E-3</v>
      </c>
      <c r="AG45" s="257">
        <v>0</v>
      </c>
      <c r="AH45" s="257">
        <v>2E-3</v>
      </c>
      <c r="AI45" s="257">
        <v>4.0000000000000001E-3</v>
      </c>
      <c r="AJ45" s="257">
        <v>4.0000000000000001E-3</v>
      </c>
      <c r="AK45" s="257">
        <v>5.0000000000000001E-3</v>
      </c>
      <c r="AL45" s="257">
        <v>1.4E-2</v>
      </c>
      <c r="AM45" s="257">
        <v>6.0999999999999999E-2</v>
      </c>
      <c r="AN45" s="257">
        <v>0.124</v>
      </c>
      <c r="AO45" s="257">
        <v>0.14200000000000002</v>
      </c>
      <c r="AP45" s="257">
        <v>0.13500000000000001</v>
      </c>
      <c r="AQ45" s="257">
        <v>0.25600000000000001</v>
      </c>
      <c r="AR45" s="257">
        <v>0.52200000000000002</v>
      </c>
      <c r="AS45" s="257">
        <v>0.83699999999999997</v>
      </c>
      <c r="AT45" s="257">
        <v>1.077</v>
      </c>
      <c r="AU45" s="257">
        <v>1.6640000000000001</v>
      </c>
      <c r="AV45" s="257">
        <v>3.2050000000000001</v>
      </c>
      <c r="AW45" s="257">
        <v>4.7469999999999999</v>
      </c>
      <c r="AX45" s="257">
        <v>6.0040000000000004</v>
      </c>
      <c r="AY45" s="257">
        <v>7.6779999999999999</v>
      </c>
      <c r="AZ45" s="257">
        <v>10.858000000000001</v>
      </c>
      <c r="BA45" s="257">
        <v>12.588000000000001</v>
      </c>
      <c r="BB45" s="257">
        <v>14.909000000000001</v>
      </c>
      <c r="BC45" s="257">
        <v>12.798999999999999</v>
      </c>
      <c r="BD45" s="257">
        <v>15.106759</v>
      </c>
      <c r="BE45" s="259">
        <v>15.726000000000001</v>
      </c>
      <c r="BF45" s="285">
        <v>3.8146751853607164E-2</v>
      </c>
      <c r="BG45" s="285">
        <v>0.302253579233694</v>
      </c>
      <c r="BH45" s="285">
        <v>9.88302316391634E-3</v>
      </c>
    </row>
    <row r="46" spans="1:60" x14ac:dyDescent="0.15">
      <c r="A46" s="162" t="s">
        <v>154</v>
      </c>
      <c r="B46" s="257">
        <v>0</v>
      </c>
      <c r="C46" s="257">
        <v>0</v>
      </c>
      <c r="D46" s="257">
        <v>0</v>
      </c>
      <c r="E46" s="257">
        <v>0</v>
      </c>
      <c r="F46" s="257">
        <v>0</v>
      </c>
      <c r="G46" s="257">
        <v>0</v>
      </c>
      <c r="H46" s="257">
        <v>0</v>
      </c>
      <c r="I46" s="257">
        <v>0</v>
      </c>
      <c r="J46" s="257">
        <v>0</v>
      </c>
      <c r="K46" s="257">
        <v>0</v>
      </c>
      <c r="L46" s="257">
        <v>0</v>
      </c>
      <c r="M46" s="257">
        <v>0</v>
      </c>
      <c r="N46" s="257">
        <v>0</v>
      </c>
      <c r="O46" s="257">
        <v>0</v>
      </c>
      <c r="P46" s="257">
        <v>0</v>
      </c>
      <c r="Q46" s="257">
        <v>0</v>
      </c>
      <c r="R46" s="257">
        <v>0</v>
      </c>
      <c r="S46" s="257">
        <v>0</v>
      </c>
      <c r="T46" s="257">
        <v>0</v>
      </c>
      <c r="U46" s="257">
        <v>0</v>
      </c>
      <c r="V46" s="257">
        <v>0</v>
      </c>
      <c r="W46" s="257">
        <v>0</v>
      </c>
      <c r="X46" s="257">
        <v>0</v>
      </c>
      <c r="Y46" s="257">
        <v>0</v>
      </c>
      <c r="Z46" s="257">
        <v>1E-3</v>
      </c>
      <c r="AA46" s="257">
        <v>9.595959595959597E-4</v>
      </c>
      <c r="AB46" s="257">
        <v>9.595959595959597E-4</v>
      </c>
      <c r="AC46" s="257">
        <v>3.8383838383838388E-3</v>
      </c>
      <c r="AD46" s="257">
        <v>1.0555555555555556E-2</v>
      </c>
      <c r="AE46" s="257">
        <v>1.7000000000000001E-2</v>
      </c>
      <c r="AF46" s="257">
        <v>1.6E-2</v>
      </c>
      <c r="AG46" s="257">
        <v>2.1000000000000001E-2</v>
      </c>
      <c r="AH46" s="257">
        <v>3.7999999999999999E-2</v>
      </c>
      <c r="AI46" s="257">
        <v>8.8999999999999996E-2</v>
      </c>
      <c r="AJ46" s="257">
        <v>0.123</v>
      </c>
      <c r="AK46" s="257">
        <v>0.16800000000000001</v>
      </c>
      <c r="AL46" s="257">
        <v>0.25600000000000001</v>
      </c>
      <c r="AM46" s="257">
        <v>0.36199999999999999</v>
      </c>
      <c r="AN46" s="257">
        <v>0.496</v>
      </c>
      <c r="AO46" s="257">
        <v>0.81600000000000006</v>
      </c>
      <c r="AP46" s="257">
        <v>1.7730000000000001</v>
      </c>
      <c r="AQ46" s="257">
        <v>2.9250000000000003</v>
      </c>
      <c r="AR46" s="257">
        <v>4.0369999999999999</v>
      </c>
      <c r="AS46" s="257">
        <v>5.7570000000000006</v>
      </c>
      <c r="AT46" s="257">
        <v>7.577</v>
      </c>
      <c r="AU46" s="257">
        <v>9.1820000000000004</v>
      </c>
      <c r="AV46" s="257">
        <v>9.1620000000000008</v>
      </c>
      <c r="AW46" s="257">
        <v>10.26</v>
      </c>
      <c r="AX46" s="257">
        <v>12.014601112000001</v>
      </c>
      <c r="AY46" s="257">
        <v>12.111384233000001</v>
      </c>
      <c r="AZ46" s="257">
        <v>11.607637867999999</v>
      </c>
      <c r="BA46" s="257">
        <v>12.474</v>
      </c>
      <c r="BB46" s="257">
        <v>12.248000000000001</v>
      </c>
      <c r="BC46" s="257">
        <v>12.617000000000001</v>
      </c>
      <c r="BD46" s="257">
        <v>13.667</v>
      </c>
      <c r="BE46" s="259">
        <v>12.364000000000001</v>
      </c>
      <c r="BF46" s="285">
        <v>-9.7810889058683403E-2</v>
      </c>
      <c r="BG46" s="285">
        <v>6.0761113963503144E-2</v>
      </c>
      <c r="BH46" s="285">
        <v>7.7701703165879198E-3</v>
      </c>
    </row>
    <row r="47" spans="1:60" x14ac:dyDescent="0.15">
      <c r="A47" s="162" t="s">
        <v>153</v>
      </c>
      <c r="B47" s="257">
        <v>0</v>
      </c>
      <c r="C47" s="257">
        <v>0</v>
      </c>
      <c r="D47" s="257">
        <v>0</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57">
        <v>0</v>
      </c>
      <c r="W47" s="257">
        <v>0</v>
      </c>
      <c r="X47" s="257">
        <v>0</v>
      </c>
      <c r="Y47" s="257">
        <v>0</v>
      </c>
      <c r="Z47" s="257">
        <v>0</v>
      </c>
      <c r="AA47" s="257">
        <v>1.0101010101010101E-3</v>
      </c>
      <c r="AB47" s="257">
        <v>0</v>
      </c>
      <c r="AC47" s="257">
        <v>0</v>
      </c>
      <c r="AD47" s="257">
        <v>0</v>
      </c>
      <c r="AE47" s="257">
        <v>0</v>
      </c>
      <c r="AF47" s="257">
        <v>0</v>
      </c>
      <c r="AG47" s="257">
        <v>0</v>
      </c>
      <c r="AH47" s="257">
        <v>0</v>
      </c>
      <c r="AI47" s="257">
        <v>0</v>
      </c>
      <c r="AJ47" s="257">
        <v>0</v>
      </c>
      <c r="AK47" s="257">
        <v>0</v>
      </c>
      <c r="AL47" s="257">
        <v>0</v>
      </c>
      <c r="AM47" s="257">
        <v>0</v>
      </c>
      <c r="AN47" s="257">
        <v>0</v>
      </c>
      <c r="AO47" s="257">
        <v>0</v>
      </c>
      <c r="AP47" s="257">
        <v>0</v>
      </c>
      <c r="AQ47" s="257">
        <v>1E-3</v>
      </c>
      <c r="AR47" s="257">
        <v>3.0000000000000001E-3</v>
      </c>
      <c r="AS47" s="257">
        <v>5.0000000000000001E-3</v>
      </c>
      <c r="AT47" s="257">
        <v>9.0000000000000011E-3</v>
      </c>
      <c r="AU47" s="257">
        <v>0.30599999999999999</v>
      </c>
      <c r="AV47" s="257">
        <v>1.387</v>
      </c>
      <c r="AW47" s="257">
        <v>2.64</v>
      </c>
      <c r="AX47" s="257">
        <v>4.5200000000000005</v>
      </c>
      <c r="AY47" s="257">
        <v>4.7236000000000002</v>
      </c>
      <c r="AZ47" s="257">
        <v>7.0629999999999997</v>
      </c>
      <c r="BA47" s="257">
        <v>6.59</v>
      </c>
      <c r="BB47" s="257">
        <v>7.407</v>
      </c>
      <c r="BC47" s="257">
        <v>6.3220000000000001</v>
      </c>
      <c r="BD47" s="257">
        <v>6.7730000000000006</v>
      </c>
      <c r="BE47" s="259">
        <v>6.9550000000000001</v>
      </c>
      <c r="BF47" s="285">
        <v>2.4065741585643341E-2</v>
      </c>
      <c r="BG47" s="285">
        <v>0.93933956012176623</v>
      </c>
      <c r="BH47" s="285">
        <v>4.3708779158742302E-3</v>
      </c>
    </row>
    <row r="48" spans="1:60" x14ac:dyDescent="0.15">
      <c r="A48" s="162" t="s">
        <v>152</v>
      </c>
      <c r="B48" s="257">
        <v>0</v>
      </c>
      <c r="C48" s="257">
        <v>0</v>
      </c>
      <c r="D48" s="257">
        <v>0</v>
      </c>
      <c r="E48" s="257">
        <v>0</v>
      </c>
      <c r="F48" s="257">
        <v>0</v>
      </c>
      <c r="G48" s="257">
        <v>0</v>
      </c>
      <c r="H48" s="257">
        <v>0</v>
      </c>
      <c r="I48" s="257">
        <v>0</v>
      </c>
      <c r="J48" s="257">
        <v>0</v>
      </c>
      <c r="K48" s="257">
        <v>0</v>
      </c>
      <c r="L48" s="257">
        <v>0</v>
      </c>
      <c r="M48" s="257">
        <v>0</v>
      </c>
      <c r="N48" s="257">
        <v>0</v>
      </c>
      <c r="O48" s="257">
        <v>0</v>
      </c>
      <c r="P48" s="257">
        <v>0</v>
      </c>
      <c r="Q48" s="257">
        <v>0</v>
      </c>
      <c r="R48" s="257">
        <v>0</v>
      </c>
      <c r="S48" s="257">
        <v>0</v>
      </c>
      <c r="T48" s="257">
        <v>0</v>
      </c>
      <c r="U48" s="257">
        <v>0</v>
      </c>
      <c r="V48" s="257">
        <v>0</v>
      </c>
      <c r="W48" s="257">
        <v>0</v>
      </c>
      <c r="X48" s="257">
        <v>0</v>
      </c>
      <c r="Y48" s="257">
        <v>0</v>
      </c>
      <c r="Z48" s="257">
        <v>0</v>
      </c>
      <c r="AA48" s="257">
        <v>0</v>
      </c>
      <c r="AB48" s="257">
        <v>0</v>
      </c>
      <c r="AC48" s="257">
        <v>0</v>
      </c>
      <c r="AD48" s="257">
        <v>0</v>
      </c>
      <c r="AE48" s="257">
        <v>0</v>
      </c>
      <c r="AF48" s="257">
        <v>0</v>
      </c>
      <c r="AG48" s="257">
        <v>0</v>
      </c>
      <c r="AH48" s="257">
        <v>0</v>
      </c>
      <c r="AI48" s="257">
        <v>0</v>
      </c>
      <c r="AJ48" s="257">
        <v>0</v>
      </c>
      <c r="AK48" s="257">
        <v>0</v>
      </c>
      <c r="AL48" s="257">
        <v>0</v>
      </c>
      <c r="AM48" s="257">
        <v>0</v>
      </c>
      <c r="AN48" s="257">
        <v>2E-3</v>
      </c>
      <c r="AO48" s="257">
        <v>6.0000000000000001E-3</v>
      </c>
      <c r="AP48" s="257">
        <v>7.0000000000000001E-3</v>
      </c>
      <c r="AQ48" s="257">
        <v>6.0000000000000001E-3</v>
      </c>
      <c r="AR48" s="257">
        <v>8.0000000000000002E-3</v>
      </c>
      <c r="AS48" s="257">
        <v>7.0000000000000001E-3</v>
      </c>
      <c r="AT48" s="257">
        <v>6.0000000000000001E-3</v>
      </c>
      <c r="AU48" s="257">
        <v>6.0000000000000001E-3</v>
      </c>
      <c r="AV48" s="257">
        <v>5.0000000000000001E-3</v>
      </c>
      <c r="AW48" s="257">
        <v>6.0000000000000001E-3</v>
      </c>
      <c r="AX48" s="257">
        <v>6.0000000000000001E-3</v>
      </c>
      <c r="AY48" s="257">
        <v>6.0000000000000001E-3</v>
      </c>
      <c r="AZ48" s="257">
        <v>6.0000000000000001E-3</v>
      </c>
      <c r="BA48" s="257">
        <v>6.0164383561643834E-3</v>
      </c>
      <c r="BB48" s="257">
        <v>6.0000000000000001E-3</v>
      </c>
      <c r="BC48" s="257">
        <v>6.0000000000000001E-3</v>
      </c>
      <c r="BD48" s="257">
        <v>6.0000000000000001E-3</v>
      </c>
      <c r="BE48" s="259">
        <v>6.0000000000000001E-3</v>
      </c>
      <c r="BF48" s="285">
        <v>-2.732240437158473E-3</v>
      </c>
      <c r="BG48" s="285">
        <v>0</v>
      </c>
      <c r="BH48" s="285">
        <v>3.7707070446075313E-6</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0</v>
      </c>
      <c r="AB49" s="257">
        <v>0</v>
      </c>
      <c r="AC49" s="257">
        <v>0</v>
      </c>
      <c r="AD49" s="257">
        <v>0</v>
      </c>
      <c r="AE49" s="257">
        <v>0</v>
      </c>
      <c r="AF49" s="257">
        <v>0</v>
      </c>
      <c r="AG49" s="257">
        <v>0</v>
      </c>
      <c r="AH49" s="257">
        <v>0</v>
      </c>
      <c r="AI49" s="257">
        <v>0</v>
      </c>
      <c r="AJ49" s="257">
        <v>0</v>
      </c>
      <c r="AK49" s="257">
        <v>0</v>
      </c>
      <c r="AL49" s="257">
        <v>0</v>
      </c>
      <c r="AM49" s="257">
        <v>0</v>
      </c>
      <c r="AN49" s="257">
        <v>0</v>
      </c>
      <c r="AO49" s="257">
        <v>0</v>
      </c>
      <c r="AP49" s="257">
        <v>0</v>
      </c>
      <c r="AQ49" s="257">
        <v>0</v>
      </c>
      <c r="AR49" s="257">
        <v>0</v>
      </c>
      <c r="AS49" s="257">
        <v>0</v>
      </c>
      <c r="AT49" s="257">
        <v>0</v>
      </c>
      <c r="AU49" s="257">
        <v>0</v>
      </c>
      <c r="AV49" s="257">
        <v>0</v>
      </c>
      <c r="AW49" s="257">
        <v>0</v>
      </c>
      <c r="AX49" s="257">
        <v>4.0000000000000001E-3</v>
      </c>
      <c r="AY49" s="257">
        <v>4.0000000000000001E-3</v>
      </c>
      <c r="AZ49" s="257">
        <v>6.0000000000000001E-3</v>
      </c>
      <c r="BA49" s="257">
        <v>6.0164383561643834E-3</v>
      </c>
      <c r="BB49" s="257">
        <v>5.7160000000000006E-3</v>
      </c>
      <c r="BC49" s="257">
        <v>6.0210000000000003E-3</v>
      </c>
      <c r="BD49" s="257">
        <v>6.1500000000000001E-3</v>
      </c>
      <c r="BE49" s="259">
        <v>6.2069999999999981E-3</v>
      </c>
      <c r="BF49" s="285">
        <v>6.5107290417163455E-3</v>
      </c>
      <c r="BG49" s="285">
        <v>0</v>
      </c>
      <c r="BH49" s="285">
        <v>3.9007964376464899E-6</v>
      </c>
    </row>
    <row r="50" spans="1:60" x14ac:dyDescent="0.15">
      <c r="A50" s="162" t="s">
        <v>150</v>
      </c>
      <c r="B50" s="257">
        <v>0</v>
      </c>
      <c r="C50" s="257">
        <v>0</v>
      </c>
      <c r="D50" s="257">
        <v>0</v>
      </c>
      <c r="E50" s="257">
        <v>0</v>
      </c>
      <c r="F50" s="257">
        <v>0</v>
      </c>
      <c r="G50" s="257">
        <v>0</v>
      </c>
      <c r="H50" s="257">
        <v>0</v>
      </c>
      <c r="I50" s="257">
        <v>0</v>
      </c>
      <c r="J50" s="257">
        <v>0</v>
      </c>
      <c r="K50" s="257">
        <v>0</v>
      </c>
      <c r="L50" s="257">
        <v>0</v>
      </c>
      <c r="M50" s="257">
        <v>0</v>
      </c>
      <c r="N50" s="257">
        <v>0</v>
      </c>
      <c r="O50" s="257">
        <v>0</v>
      </c>
      <c r="P50" s="257">
        <v>0</v>
      </c>
      <c r="Q50" s="257">
        <v>0</v>
      </c>
      <c r="R50" s="257">
        <v>0</v>
      </c>
      <c r="S50" s="257">
        <v>0</v>
      </c>
      <c r="T50" s="257">
        <v>0</v>
      </c>
      <c r="U50" s="257">
        <v>0</v>
      </c>
      <c r="V50" s="257">
        <v>0</v>
      </c>
      <c r="W50" s="257">
        <v>0</v>
      </c>
      <c r="X50" s="257">
        <v>0</v>
      </c>
      <c r="Y50" s="257">
        <v>0</v>
      </c>
      <c r="Z50" s="257">
        <v>1.3000000000000001E-2</v>
      </c>
      <c r="AA50" s="257">
        <v>1.4E-2</v>
      </c>
      <c r="AB50" s="257">
        <v>1.4999999999999999E-2</v>
      </c>
      <c r="AC50" s="257">
        <v>0.10300000000000001</v>
      </c>
      <c r="AD50" s="257">
        <v>0.11600000000000001</v>
      </c>
      <c r="AE50" s="257">
        <v>0.17500000000000002</v>
      </c>
      <c r="AF50" s="257">
        <v>0.27</v>
      </c>
      <c r="AG50" s="257">
        <v>0.36399999999999999</v>
      </c>
      <c r="AH50" s="257">
        <v>0.74199999999999999</v>
      </c>
      <c r="AI50" s="257">
        <v>1.3520000000000001</v>
      </c>
      <c r="AJ50" s="257">
        <v>2.7440000000000002</v>
      </c>
      <c r="AK50" s="257">
        <v>4.7270000000000003</v>
      </c>
      <c r="AL50" s="257">
        <v>6.7590000000000003</v>
      </c>
      <c r="AM50" s="257">
        <v>9.3420000000000005</v>
      </c>
      <c r="AN50" s="257">
        <v>12.075000000000001</v>
      </c>
      <c r="AO50" s="257">
        <v>15.700000000000001</v>
      </c>
      <c r="AP50" s="257">
        <v>21.176000000000002</v>
      </c>
      <c r="AQ50" s="257">
        <v>23.297000000000001</v>
      </c>
      <c r="AR50" s="257">
        <v>27.568000000000001</v>
      </c>
      <c r="AS50" s="257">
        <v>32.945999999999998</v>
      </c>
      <c r="AT50" s="257">
        <v>37.886903045685273</v>
      </c>
      <c r="AU50" s="257">
        <v>43.681357360406089</v>
      </c>
      <c r="AV50" s="257">
        <v>42.433</v>
      </c>
      <c r="AW50" s="257">
        <v>49.472000000000008</v>
      </c>
      <c r="AX50" s="257">
        <v>55.767129893849997</v>
      </c>
      <c r="AY50" s="257">
        <v>52.012999999999991</v>
      </c>
      <c r="AZ50" s="257">
        <v>49.324999999999996</v>
      </c>
      <c r="BA50" s="257">
        <v>48.913999999999987</v>
      </c>
      <c r="BB50" s="257">
        <v>49.127000000000002</v>
      </c>
      <c r="BC50" s="257">
        <v>50.896000000000001</v>
      </c>
      <c r="BD50" s="257">
        <v>53.089070229999997</v>
      </c>
      <c r="BE50" s="259">
        <v>53.220966552677318</v>
      </c>
      <c r="BF50" s="285">
        <v>-2.5459391516946539E-4</v>
      </c>
      <c r="BG50" s="285">
        <v>3.4312090318336708E-2</v>
      </c>
      <c r="BH50" s="285">
        <v>3.3446778916833696E-2</v>
      </c>
    </row>
    <row r="51" spans="1:60" x14ac:dyDescent="0.15">
      <c r="A51" s="162" t="s">
        <v>149</v>
      </c>
      <c r="B51" s="257">
        <v>0</v>
      </c>
      <c r="C51" s="257">
        <v>0</v>
      </c>
      <c r="D51" s="257">
        <v>0</v>
      </c>
      <c r="E51" s="257">
        <v>0</v>
      </c>
      <c r="F51" s="257">
        <v>0</v>
      </c>
      <c r="G51" s="257">
        <v>0</v>
      </c>
      <c r="H51" s="257">
        <v>0</v>
      </c>
      <c r="I51" s="257">
        <v>0</v>
      </c>
      <c r="J51" s="257">
        <v>0</v>
      </c>
      <c r="K51" s="257">
        <v>0</v>
      </c>
      <c r="L51" s="257">
        <v>0</v>
      </c>
      <c r="M51" s="257">
        <v>0</v>
      </c>
      <c r="N51" s="257">
        <v>0</v>
      </c>
      <c r="O51" s="257">
        <v>0</v>
      </c>
      <c r="P51" s="257">
        <v>0</v>
      </c>
      <c r="Q51" s="257">
        <v>0</v>
      </c>
      <c r="R51" s="257">
        <v>0</v>
      </c>
      <c r="S51" s="257">
        <v>0</v>
      </c>
      <c r="T51" s="257">
        <v>3.0000000000000001E-3</v>
      </c>
      <c r="U51" s="257">
        <v>5.0000000000000001E-3</v>
      </c>
      <c r="V51" s="257">
        <v>6.0000000000000001E-3</v>
      </c>
      <c r="W51" s="257">
        <v>6.0000000000000001E-3</v>
      </c>
      <c r="X51" s="257">
        <v>6.0000000000000001E-3</v>
      </c>
      <c r="Y51" s="257">
        <v>5.0000000000000001E-3</v>
      </c>
      <c r="Z51" s="257">
        <v>5.0000000000000001E-3</v>
      </c>
      <c r="AA51" s="257">
        <v>6.0000000000000001E-3</v>
      </c>
      <c r="AB51" s="257">
        <v>1.3000000000000001E-2</v>
      </c>
      <c r="AC51" s="257">
        <v>3.1E-2</v>
      </c>
      <c r="AD51" s="257">
        <v>5.2000000000000005E-2</v>
      </c>
      <c r="AE51" s="257">
        <v>7.4999999999999997E-2</v>
      </c>
      <c r="AF51" s="257">
        <v>0.105</v>
      </c>
      <c r="AG51" s="257">
        <v>0.14400000000000002</v>
      </c>
      <c r="AH51" s="257">
        <v>0.20300000000000001</v>
      </c>
      <c r="AI51" s="257">
        <v>0.308</v>
      </c>
      <c r="AJ51" s="257">
        <v>0.35799999999999998</v>
      </c>
      <c r="AK51" s="257">
        <v>0.45700000000000002</v>
      </c>
      <c r="AL51" s="257">
        <v>0.48199999999999998</v>
      </c>
      <c r="AM51" s="257">
        <v>0.60799999999999998</v>
      </c>
      <c r="AN51" s="257">
        <v>0.67900000000000005</v>
      </c>
      <c r="AO51" s="257">
        <v>0.85</v>
      </c>
      <c r="AP51" s="257">
        <v>0.94900000000000007</v>
      </c>
      <c r="AQ51" s="257">
        <v>0.98699999999999999</v>
      </c>
      <c r="AR51" s="257">
        <v>1.43</v>
      </c>
      <c r="AS51" s="257">
        <v>1.996</v>
      </c>
      <c r="AT51" s="257">
        <v>2.4849999999999999</v>
      </c>
      <c r="AU51" s="257">
        <v>3.5020000000000002</v>
      </c>
      <c r="AV51" s="257">
        <v>6.0780000000000003</v>
      </c>
      <c r="AW51" s="257">
        <v>7.165</v>
      </c>
      <c r="AX51" s="257">
        <v>9.8420000000000005</v>
      </c>
      <c r="AY51" s="257">
        <v>11.234</v>
      </c>
      <c r="AZ51" s="257">
        <v>16.268000000000001</v>
      </c>
      <c r="BA51" s="257">
        <v>15.479000000000001</v>
      </c>
      <c r="BB51" s="257">
        <v>17.609000000000002</v>
      </c>
      <c r="BC51" s="257">
        <v>16.623000000000001</v>
      </c>
      <c r="BD51" s="257">
        <v>19.847000000000001</v>
      </c>
      <c r="BE51" s="259">
        <v>28.071377061139014</v>
      </c>
      <c r="BF51" s="285">
        <v>0.41052447773496481</v>
      </c>
      <c r="BG51" s="285">
        <v>0.23093989550895366</v>
      </c>
      <c r="BH51" s="285">
        <v>1.7641489872711857E-2</v>
      </c>
    </row>
    <row r="52" spans="1:60" x14ac:dyDescent="0.15">
      <c r="A52" s="162" t="s">
        <v>148</v>
      </c>
      <c r="B52" s="257">
        <v>0</v>
      </c>
      <c r="C52" s="257">
        <v>0</v>
      </c>
      <c r="D52" s="257">
        <v>0</v>
      </c>
      <c r="E52" s="257">
        <v>0</v>
      </c>
      <c r="F52" s="257">
        <v>0</v>
      </c>
      <c r="G52" s="257">
        <v>0</v>
      </c>
      <c r="H52" s="257">
        <v>0</v>
      </c>
      <c r="I52" s="257">
        <v>0</v>
      </c>
      <c r="J52" s="257">
        <v>0</v>
      </c>
      <c r="K52" s="257">
        <v>0</v>
      </c>
      <c r="L52" s="257">
        <v>0</v>
      </c>
      <c r="M52" s="257">
        <v>0</v>
      </c>
      <c r="N52" s="257">
        <v>0</v>
      </c>
      <c r="O52" s="257">
        <v>0</v>
      </c>
      <c r="P52" s="257">
        <v>0</v>
      </c>
      <c r="Q52" s="257">
        <v>0</v>
      </c>
      <c r="R52" s="257">
        <v>0</v>
      </c>
      <c r="S52" s="257">
        <v>0</v>
      </c>
      <c r="T52" s="257">
        <v>0</v>
      </c>
      <c r="U52" s="257">
        <v>0</v>
      </c>
      <c r="V52" s="257">
        <v>0</v>
      </c>
      <c r="W52" s="257">
        <v>0</v>
      </c>
      <c r="X52" s="257">
        <v>0</v>
      </c>
      <c r="Y52" s="257">
        <v>0</v>
      </c>
      <c r="Z52" s="257">
        <v>0</v>
      </c>
      <c r="AA52" s="257">
        <v>0</v>
      </c>
      <c r="AB52" s="257">
        <v>0</v>
      </c>
      <c r="AC52" s="257">
        <v>0</v>
      </c>
      <c r="AD52" s="257">
        <v>0</v>
      </c>
      <c r="AE52" s="257">
        <v>0</v>
      </c>
      <c r="AF52" s="257">
        <v>0</v>
      </c>
      <c r="AG52" s="257">
        <v>1E-3</v>
      </c>
      <c r="AH52" s="257">
        <v>2E-3</v>
      </c>
      <c r="AI52" s="257">
        <v>3.0000000000000001E-3</v>
      </c>
      <c r="AJ52" s="257">
        <v>3.0000000000000001E-3</v>
      </c>
      <c r="AK52" s="257">
        <v>3.0000000000000001E-3</v>
      </c>
      <c r="AL52" s="257">
        <v>4.0000000000000001E-3</v>
      </c>
      <c r="AM52" s="257">
        <v>5.0000000000000001E-3</v>
      </c>
      <c r="AN52" s="257">
        <v>5.0000000000000001E-3</v>
      </c>
      <c r="AO52" s="257">
        <v>6.0000000000000001E-3</v>
      </c>
      <c r="AP52" s="257">
        <v>8.0000000000000002E-3</v>
      </c>
      <c r="AQ52" s="257">
        <v>1.4999999999999999E-2</v>
      </c>
      <c r="AR52" s="257">
        <v>1.6E-2</v>
      </c>
      <c r="AS52" s="257">
        <v>1.9E-2</v>
      </c>
      <c r="AT52" s="257">
        <v>2.3E-2</v>
      </c>
      <c r="AU52" s="257">
        <v>3.6999999999999998E-2</v>
      </c>
      <c r="AV52" s="257">
        <v>7.0000000000000007E-2</v>
      </c>
      <c r="AW52" s="257">
        <v>8.7999999999999995E-2</v>
      </c>
      <c r="AX52" s="257">
        <v>0.09</v>
      </c>
      <c r="AY52" s="257">
        <v>0.10100000000000001</v>
      </c>
      <c r="AZ52" s="257">
        <v>0.11</v>
      </c>
      <c r="BA52" s="257">
        <v>0.109</v>
      </c>
      <c r="BB52" s="257">
        <v>0.13300000000000001</v>
      </c>
      <c r="BC52" s="257">
        <v>0.122</v>
      </c>
      <c r="BD52" s="257">
        <v>0.14599999999999999</v>
      </c>
      <c r="BE52" s="259">
        <v>0.16935999947786334</v>
      </c>
      <c r="BF52" s="285">
        <v>0.15683059752638906</v>
      </c>
      <c r="BG52" s="285">
        <v>0.20299134274435904</v>
      </c>
      <c r="BH52" s="285">
        <v>1.0643449051765119E-4</v>
      </c>
    </row>
    <row r="53" spans="1:60" x14ac:dyDescent="0.15">
      <c r="A53" s="162" t="s">
        <v>147</v>
      </c>
      <c r="B53" s="257">
        <v>0</v>
      </c>
      <c r="C53" s="257">
        <v>0</v>
      </c>
      <c r="D53" s="257">
        <v>0</v>
      </c>
      <c r="E53" s="257">
        <v>0</v>
      </c>
      <c r="F53" s="257">
        <v>0</v>
      </c>
      <c r="G53" s="257">
        <v>0</v>
      </c>
      <c r="H53" s="257">
        <v>0</v>
      </c>
      <c r="I53" s="257">
        <v>0</v>
      </c>
      <c r="J53" s="257">
        <v>0</v>
      </c>
      <c r="K53" s="257">
        <v>0</v>
      </c>
      <c r="L53" s="257">
        <v>0</v>
      </c>
      <c r="M53" s="257">
        <v>0</v>
      </c>
      <c r="N53" s="257">
        <v>0</v>
      </c>
      <c r="O53" s="257">
        <v>0</v>
      </c>
      <c r="P53" s="257">
        <v>0</v>
      </c>
      <c r="Q53" s="257">
        <v>0</v>
      </c>
      <c r="R53" s="257">
        <v>0</v>
      </c>
      <c r="S53" s="257">
        <v>0</v>
      </c>
      <c r="T53" s="257">
        <v>0</v>
      </c>
      <c r="U53" s="257">
        <v>0</v>
      </c>
      <c r="V53" s="257">
        <v>0</v>
      </c>
      <c r="W53" s="257">
        <v>0</v>
      </c>
      <c r="X53" s="257">
        <v>0</v>
      </c>
      <c r="Y53" s="257">
        <v>0</v>
      </c>
      <c r="Z53" s="257">
        <v>0</v>
      </c>
      <c r="AA53" s="257">
        <v>0</v>
      </c>
      <c r="AB53" s="257">
        <v>0</v>
      </c>
      <c r="AC53" s="257">
        <v>0</v>
      </c>
      <c r="AD53" s="257">
        <v>0</v>
      </c>
      <c r="AE53" s="257">
        <v>0</v>
      </c>
      <c r="AF53" s="257">
        <v>0</v>
      </c>
      <c r="AG53" s="257">
        <v>0</v>
      </c>
      <c r="AH53" s="257">
        <v>0</v>
      </c>
      <c r="AI53" s="257">
        <v>5.4999999999999997E-3</v>
      </c>
      <c r="AJ53" s="257">
        <v>2.0500000000000001E-2</v>
      </c>
      <c r="AK53" s="257">
        <v>3.3399999999999999E-2</v>
      </c>
      <c r="AL53" s="257">
        <v>6.2399999999999997E-2</v>
      </c>
      <c r="AM53" s="257">
        <v>4.8000000000000001E-2</v>
      </c>
      <c r="AN53" s="257">
        <v>6.1400000000000003E-2</v>
      </c>
      <c r="AO53" s="257">
        <v>5.7700000000000001E-2</v>
      </c>
      <c r="AP53" s="257">
        <v>5.9000000000000004E-2</v>
      </c>
      <c r="AQ53" s="257">
        <v>0.1305</v>
      </c>
      <c r="AR53" s="257">
        <v>0.35110000000000002</v>
      </c>
      <c r="AS53" s="257">
        <v>0.84650000000000003</v>
      </c>
      <c r="AT53" s="257">
        <v>1.4953699999999999</v>
      </c>
      <c r="AU53" s="257">
        <v>2.9164300000000001</v>
      </c>
      <c r="AV53" s="257">
        <v>4.7238999999999995</v>
      </c>
      <c r="AW53" s="257">
        <v>5.8607500000000003</v>
      </c>
      <c r="AX53" s="257">
        <v>7.5574500000000002</v>
      </c>
      <c r="AY53" s="257">
        <v>8.5200499999999995</v>
      </c>
      <c r="AZ53" s="257">
        <v>11.652469999999997</v>
      </c>
      <c r="BA53" s="257">
        <v>15.517100000000001</v>
      </c>
      <c r="BB53" s="257">
        <v>17.9038</v>
      </c>
      <c r="BC53" s="257">
        <v>19.949200000000001</v>
      </c>
      <c r="BD53" s="257">
        <v>21.730700000000002</v>
      </c>
      <c r="BE53" s="259">
        <v>24.761626697543988</v>
      </c>
      <c r="BF53" s="285">
        <v>0.13636339279411769</v>
      </c>
      <c r="BG53" s="285">
        <v>0.30687035111555994</v>
      </c>
      <c r="BH53" s="285">
        <v>1.5561473370728506E-2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0</v>
      </c>
      <c r="W54" s="257">
        <v>0</v>
      </c>
      <c r="X54" s="257">
        <v>0</v>
      </c>
      <c r="Y54" s="257">
        <v>0</v>
      </c>
      <c r="Z54" s="257">
        <v>0</v>
      </c>
      <c r="AA54" s="257">
        <v>0</v>
      </c>
      <c r="AB54" s="257">
        <v>0</v>
      </c>
      <c r="AC54" s="257">
        <v>0</v>
      </c>
      <c r="AD54" s="257">
        <v>0</v>
      </c>
      <c r="AE54" s="257">
        <v>0</v>
      </c>
      <c r="AF54" s="257">
        <v>0</v>
      </c>
      <c r="AG54" s="257">
        <v>0</v>
      </c>
      <c r="AH54" s="257">
        <v>0</v>
      </c>
      <c r="AI54" s="257">
        <v>3.0000000000000001E-3</v>
      </c>
      <c r="AJ54" s="257">
        <v>3.0000000000000001E-3</v>
      </c>
      <c r="AK54" s="257">
        <v>6.0000000000000001E-3</v>
      </c>
      <c r="AL54" s="257">
        <v>1.6E-2</v>
      </c>
      <c r="AM54" s="257">
        <v>2.1999999999999999E-2</v>
      </c>
      <c r="AN54" s="257">
        <v>3.1E-2</v>
      </c>
      <c r="AO54" s="257">
        <v>3.3000000000000002E-2</v>
      </c>
      <c r="AP54" s="257">
        <v>3.7999999999999999E-2</v>
      </c>
      <c r="AQ54" s="257">
        <v>3.5000000000000003E-2</v>
      </c>
      <c r="AR54" s="257">
        <v>4.4999999999999998E-2</v>
      </c>
      <c r="AS54" s="257">
        <v>4.4999999999999998E-2</v>
      </c>
      <c r="AT54" s="257">
        <v>4.3000000000000003E-2</v>
      </c>
      <c r="AU54" s="257">
        <v>0.05</v>
      </c>
      <c r="AV54" s="257">
        <v>8.9499999999999996E-2</v>
      </c>
      <c r="AW54" s="257">
        <v>0.28820000000000001</v>
      </c>
      <c r="AX54" s="257">
        <v>0.63860000000000006</v>
      </c>
      <c r="AY54" s="257">
        <v>1.1302000000000001</v>
      </c>
      <c r="AZ54" s="257">
        <v>1.0844</v>
      </c>
      <c r="BA54" s="257">
        <v>0.95379999999999998</v>
      </c>
      <c r="BB54" s="257">
        <v>0.98340000000000005</v>
      </c>
      <c r="BC54" s="257">
        <v>1.1884000000000001</v>
      </c>
      <c r="BD54" s="257">
        <v>2.0202</v>
      </c>
      <c r="BE54" s="259">
        <v>3.1719654256412402</v>
      </c>
      <c r="BF54" s="285">
        <v>0.56583449828731536</v>
      </c>
      <c r="BG54" s="285">
        <v>0.46957782838754958</v>
      </c>
      <c r="BH54" s="285">
        <v>1.9934253959528253E-3</v>
      </c>
    </row>
    <row r="55" spans="1:60" x14ac:dyDescent="0.15">
      <c r="A55" s="162" t="s">
        <v>145</v>
      </c>
      <c r="B55" s="257">
        <v>0</v>
      </c>
      <c r="C55" s="257">
        <v>0</v>
      </c>
      <c r="D55" s="257">
        <v>0</v>
      </c>
      <c r="E55" s="257">
        <v>0</v>
      </c>
      <c r="F55" s="257">
        <v>0</v>
      </c>
      <c r="G55" s="257">
        <v>0</v>
      </c>
      <c r="H55" s="257">
        <v>0</v>
      </c>
      <c r="I55" s="257">
        <v>0</v>
      </c>
      <c r="J55" s="257">
        <v>0</v>
      </c>
      <c r="K55" s="257">
        <v>0</v>
      </c>
      <c r="L55" s="257">
        <v>0</v>
      </c>
      <c r="M55" s="257">
        <v>0</v>
      </c>
      <c r="N55" s="257">
        <v>0</v>
      </c>
      <c r="O55" s="257">
        <v>0</v>
      </c>
      <c r="P55" s="257">
        <v>0</v>
      </c>
      <c r="Q55" s="257">
        <v>0</v>
      </c>
      <c r="R55" s="257">
        <v>0</v>
      </c>
      <c r="S55" s="257">
        <v>0</v>
      </c>
      <c r="T55" s="257">
        <v>0</v>
      </c>
      <c r="U55" s="257">
        <v>0</v>
      </c>
      <c r="V55" s="257">
        <v>0</v>
      </c>
      <c r="W55" s="257">
        <v>0</v>
      </c>
      <c r="X55" s="257">
        <v>0</v>
      </c>
      <c r="Y55" s="257">
        <v>0</v>
      </c>
      <c r="Z55" s="257">
        <v>9.0000000000000011E-3</v>
      </c>
      <c r="AA55" s="257">
        <v>9.0000000000000011E-3</v>
      </c>
      <c r="AB55" s="257">
        <v>9.0000000000000011E-3</v>
      </c>
      <c r="AC55" s="257">
        <v>3.3000000000000002E-2</v>
      </c>
      <c r="AD55" s="257">
        <v>0.217</v>
      </c>
      <c r="AE55" s="257">
        <v>0.34400000000000003</v>
      </c>
      <c r="AF55" s="257">
        <v>0.39200000000000002</v>
      </c>
      <c r="AG55" s="257">
        <v>0.48799999999999999</v>
      </c>
      <c r="AH55" s="257">
        <v>0.66700000000000004</v>
      </c>
      <c r="AI55" s="257">
        <v>0.877</v>
      </c>
      <c r="AJ55" s="257">
        <v>0.85</v>
      </c>
      <c r="AK55" s="257">
        <v>0.94600000000000006</v>
      </c>
      <c r="AL55" s="257">
        <v>0.96499999999999997</v>
      </c>
      <c r="AM55" s="257">
        <v>1.2590000000000001</v>
      </c>
      <c r="AN55" s="257">
        <v>1.2880000000000003</v>
      </c>
      <c r="AO55" s="257">
        <v>1.9390000000000003</v>
      </c>
      <c r="AP55" s="257">
        <v>2.9119999999999999</v>
      </c>
      <c r="AQ55" s="257">
        <v>4.2359999999999998</v>
      </c>
      <c r="AR55" s="257">
        <v>5.2738174999999998</v>
      </c>
      <c r="AS55" s="257">
        <v>7.0972481700000003</v>
      </c>
      <c r="AT55" s="257">
        <v>9.2809715175936152</v>
      </c>
      <c r="AU55" s="257">
        <v>10.285644548745891</v>
      </c>
      <c r="AV55" s="257">
        <v>15.962968613800344</v>
      </c>
      <c r="AW55" s="257">
        <v>19.847119973407899</v>
      </c>
      <c r="AX55" s="257">
        <v>28.397151726819338</v>
      </c>
      <c r="AY55" s="257">
        <v>31.959244576961552</v>
      </c>
      <c r="AZ55" s="257">
        <v>40.274719755706514</v>
      </c>
      <c r="BA55" s="257">
        <v>37.159422814806007</v>
      </c>
      <c r="BB55" s="257">
        <v>49.641121275217593</v>
      </c>
      <c r="BC55" s="257">
        <v>56.906350517093365</v>
      </c>
      <c r="BD55" s="257">
        <v>64.334843736117008</v>
      </c>
      <c r="BE55" s="259">
        <v>75.609824256974974</v>
      </c>
      <c r="BF55" s="285">
        <v>0.17204357170705187</v>
      </c>
      <c r="BG55" s="285">
        <v>0.21362714325496679</v>
      </c>
      <c r="BH55" s="285">
        <v>4.7517082827885485E-2</v>
      </c>
    </row>
    <row r="56" spans="1:60" x14ac:dyDescent="0.15">
      <c r="A56" s="162" t="s">
        <v>144</v>
      </c>
      <c r="B56" s="257">
        <v>0</v>
      </c>
      <c r="C56" s="257">
        <v>0</v>
      </c>
      <c r="D56" s="257">
        <v>0</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57">
        <v>0</v>
      </c>
      <c r="W56" s="257">
        <v>0</v>
      </c>
      <c r="X56" s="257">
        <v>0</v>
      </c>
      <c r="Y56" s="257">
        <v>0</v>
      </c>
      <c r="Z56" s="257">
        <v>0</v>
      </c>
      <c r="AA56" s="257">
        <v>0</v>
      </c>
      <c r="AB56" s="257">
        <v>0</v>
      </c>
      <c r="AC56" s="257">
        <v>0</v>
      </c>
      <c r="AD56" s="257">
        <v>4.2727272727272736E-4</v>
      </c>
      <c r="AE56" s="257">
        <v>6.111111111111111E-4</v>
      </c>
      <c r="AF56" s="257">
        <v>5.7575757575757582E-4</v>
      </c>
      <c r="AG56" s="257">
        <v>5.8585858585858601E-4</v>
      </c>
      <c r="AH56" s="257">
        <v>5.5555555555555566E-4</v>
      </c>
      <c r="AI56" s="257">
        <v>5.5151515151515159E-4</v>
      </c>
      <c r="AJ56" s="257">
        <v>5.6767676767676767E-4</v>
      </c>
      <c r="AK56" s="257">
        <v>5.2828282828282832E-4</v>
      </c>
      <c r="AL56" s="257">
        <v>5.0909090909090913E-4</v>
      </c>
      <c r="AM56" s="257">
        <v>5.5858585858585867E-4</v>
      </c>
      <c r="AN56" s="257">
        <v>3.0232323232323235E-3</v>
      </c>
      <c r="AO56" s="257">
        <v>7.5848484848484851E-3</v>
      </c>
      <c r="AP56" s="257">
        <v>1.1446464646464646E-2</v>
      </c>
      <c r="AQ56" s="257">
        <v>1.613939393939394E-2</v>
      </c>
      <c r="AR56" s="257">
        <v>1.6928282828282827E-2</v>
      </c>
      <c r="AS56" s="257">
        <v>1.4110101010101012E-2</v>
      </c>
      <c r="AT56" s="257">
        <v>1.6166666666666666E-2</v>
      </c>
      <c r="AU56" s="257">
        <v>1.5731313131313131E-2</v>
      </c>
      <c r="AV56" s="257">
        <v>1.5682828282828284E-2</v>
      </c>
      <c r="AW56" s="257">
        <v>1.1906060606060606E-2</v>
      </c>
      <c r="AX56" s="257">
        <v>2.3875757575757578E-2</v>
      </c>
      <c r="AY56" s="257">
        <v>3.7026464646464648E-2</v>
      </c>
      <c r="AZ56" s="257">
        <v>5.8574626262626259E-2</v>
      </c>
      <c r="BA56" s="257">
        <v>8.9617151238411519E-2</v>
      </c>
      <c r="BB56" s="257">
        <v>0.29293676767676768</v>
      </c>
      <c r="BC56" s="257">
        <v>0.57397445454545459</v>
      </c>
      <c r="BD56" s="257">
        <v>1.6523944343434345</v>
      </c>
      <c r="BE56" s="259">
        <v>1.7293624901698779</v>
      </c>
      <c r="BF56" s="285">
        <v>4.3720203965103233E-2</v>
      </c>
      <c r="BG56" s="285">
        <v>0.5883613984203202</v>
      </c>
      <c r="BH56" s="285">
        <v>1.0868198873939302E-3</v>
      </c>
    </row>
    <row r="57" spans="1:60" s="161" customFormat="1" x14ac:dyDescent="0.15">
      <c r="A57" s="163" t="s">
        <v>143</v>
      </c>
      <c r="B57" s="260">
        <v>0</v>
      </c>
      <c r="C57" s="260">
        <v>0</v>
      </c>
      <c r="D57" s="260">
        <v>0</v>
      </c>
      <c r="E57" s="260">
        <v>0</v>
      </c>
      <c r="F57" s="260">
        <v>0</v>
      </c>
      <c r="G57" s="260">
        <v>0</v>
      </c>
      <c r="H57" s="260">
        <v>0</v>
      </c>
      <c r="I57" s="260">
        <v>0</v>
      </c>
      <c r="J57" s="260">
        <v>0</v>
      </c>
      <c r="K57" s="260">
        <v>0</v>
      </c>
      <c r="L57" s="260">
        <v>0</v>
      </c>
      <c r="M57" s="260">
        <v>0</v>
      </c>
      <c r="N57" s="260">
        <v>0</v>
      </c>
      <c r="O57" s="260">
        <v>3.0000000000000001E-3</v>
      </c>
      <c r="P57" s="260">
        <v>6.0000000000000001E-3</v>
      </c>
      <c r="Q57" s="260">
        <v>1.0499999999999999E-2</v>
      </c>
      <c r="R57" s="260">
        <v>1.0499999999999999E-2</v>
      </c>
      <c r="S57" s="260">
        <v>1.8499999999999996E-2</v>
      </c>
      <c r="T57" s="260">
        <v>3.0100000000000002E-2</v>
      </c>
      <c r="U57" s="260">
        <v>3.8199999999999991E-2</v>
      </c>
      <c r="V57" s="260">
        <v>5.74E-2</v>
      </c>
      <c r="W57" s="260">
        <v>0.13360000000000002</v>
      </c>
      <c r="X57" s="260">
        <v>0.1908</v>
      </c>
      <c r="Y57" s="260">
        <v>0.32970000000000005</v>
      </c>
      <c r="Z57" s="260">
        <v>0.51540000000000008</v>
      </c>
      <c r="AA57" s="260">
        <v>0.77946041488888884</v>
      </c>
      <c r="AB57" s="260">
        <v>0.98002798783838396</v>
      </c>
      <c r="AC57" s="260">
        <v>1.5350480797575754</v>
      </c>
      <c r="AD57" s="260">
        <v>2.2848260921212127</v>
      </c>
      <c r="AE57" s="260">
        <v>2.9792357028282828</v>
      </c>
      <c r="AF57" s="260">
        <v>3.8630292012121203</v>
      </c>
      <c r="AG57" s="260">
        <v>4.8285852452525244</v>
      </c>
      <c r="AH57" s="260">
        <v>7.2954929555555559</v>
      </c>
      <c r="AI57" s="260">
        <v>11.176479135151517</v>
      </c>
      <c r="AJ57" s="260">
        <v>14.244321766767678</v>
      </c>
      <c r="AK57" s="260">
        <v>22.454714202828281</v>
      </c>
      <c r="AL57" s="260">
        <v>26.934286655353535</v>
      </c>
      <c r="AM57" s="260">
        <v>36.425949314747477</v>
      </c>
      <c r="AN57" s="260">
        <v>44.531152285656574</v>
      </c>
      <c r="AO57" s="260">
        <v>59.296786859595969</v>
      </c>
      <c r="AP57" s="260">
        <v>71.096749365191272</v>
      </c>
      <c r="AQ57" s="260">
        <v>83.164139878364807</v>
      </c>
      <c r="AR57" s="260">
        <v>105.71319376702102</v>
      </c>
      <c r="AS57" s="260">
        <v>121.35390149753569</v>
      </c>
      <c r="AT57" s="260">
        <v>135.38322861318696</v>
      </c>
      <c r="AU57" s="260">
        <v>153.44349686417544</v>
      </c>
      <c r="AV57" s="260">
        <v>186.65740323090515</v>
      </c>
      <c r="AW57" s="260">
        <v>215.03240506403205</v>
      </c>
      <c r="AX57" s="260">
        <v>248.11525575332092</v>
      </c>
      <c r="AY57" s="260">
        <v>264.81501995990652</v>
      </c>
      <c r="AZ57" s="260">
        <v>318.93123001945844</v>
      </c>
      <c r="BA57" s="260">
        <v>322.86787634830216</v>
      </c>
      <c r="BB57" s="260">
        <v>384.21652140632875</v>
      </c>
      <c r="BC57" s="260">
        <v>403.2175947741743</v>
      </c>
      <c r="BD57" s="260">
        <v>460.02981280932892</v>
      </c>
      <c r="BE57" s="260">
        <v>510.13807100777274</v>
      </c>
      <c r="BF57" s="286">
        <v>0.10589408985215765</v>
      </c>
      <c r="BG57" s="286">
        <v>0.13011362532244886</v>
      </c>
      <c r="BH57" s="286">
        <v>0.32059686967858425</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0</v>
      </c>
      <c r="W59" s="287">
        <v>0</v>
      </c>
      <c r="X59" s="287">
        <v>0</v>
      </c>
      <c r="Y59" s="287">
        <v>0</v>
      </c>
      <c r="Z59" s="287">
        <v>0</v>
      </c>
      <c r="AA59" s="287">
        <v>0</v>
      </c>
      <c r="AB59" s="287">
        <v>0</v>
      </c>
      <c r="AC59" s="287">
        <v>0</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2.0999999999999999E-3</v>
      </c>
      <c r="AU59" s="287">
        <v>5.0000000000000001E-4</v>
      </c>
      <c r="AV59" s="287">
        <v>0</v>
      </c>
      <c r="AW59" s="287">
        <v>0</v>
      </c>
      <c r="AX59" s="287">
        <v>8.0000000000000004E-4</v>
      </c>
      <c r="AY59" s="287">
        <v>2.3E-3</v>
      </c>
      <c r="AZ59" s="287">
        <v>4.5999999999999999E-3</v>
      </c>
      <c r="BA59" s="287">
        <v>2.2800000000000001E-2</v>
      </c>
      <c r="BB59" s="287">
        <v>2.2100000000000002E-2</v>
      </c>
      <c r="BC59" s="287">
        <v>8.270000000000001E-2</v>
      </c>
      <c r="BD59" s="287">
        <v>0.10540000000000001</v>
      </c>
      <c r="BE59" s="288">
        <v>9.509999999999999E-2</v>
      </c>
      <c r="BF59" s="289">
        <v>-0.10018819796559575</v>
      </c>
      <c r="BG59" s="289">
        <v>0.47932000947513931</v>
      </c>
      <c r="BH59" s="289">
        <v>5.9765706657029362E-5</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v>
      </c>
      <c r="W60" s="287">
        <v>0</v>
      </c>
      <c r="X60" s="287">
        <v>0</v>
      </c>
      <c r="Y60" s="287">
        <v>0</v>
      </c>
      <c r="Z60" s="287">
        <v>0</v>
      </c>
      <c r="AA60" s="287">
        <v>0</v>
      </c>
      <c r="AB60" s="287">
        <v>0</v>
      </c>
      <c r="AC60" s="287">
        <v>0</v>
      </c>
      <c r="AD60" s="287">
        <v>0</v>
      </c>
      <c r="AE60" s="287">
        <v>0</v>
      </c>
      <c r="AF60" s="287">
        <v>0</v>
      </c>
      <c r="AG60" s="287">
        <v>0</v>
      </c>
      <c r="AH60" s="287">
        <v>0</v>
      </c>
      <c r="AI60" s="287">
        <v>0</v>
      </c>
      <c r="AJ60" s="287">
        <v>0</v>
      </c>
      <c r="AK60" s="287">
        <v>0</v>
      </c>
      <c r="AL60" s="287">
        <v>0</v>
      </c>
      <c r="AM60" s="287">
        <v>0</v>
      </c>
      <c r="AN60" s="287">
        <v>0</v>
      </c>
      <c r="AO60" s="287">
        <v>1.0101010101010101E-3</v>
      </c>
      <c r="AP60" s="287">
        <v>1E-3</v>
      </c>
      <c r="AQ60" s="287">
        <v>1E-3</v>
      </c>
      <c r="AR60" s="287">
        <v>1E-3</v>
      </c>
      <c r="AS60" s="287">
        <v>1E-3</v>
      </c>
      <c r="AT60" s="287">
        <v>1E-3</v>
      </c>
      <c r="AU60" s="287">
        <v>1E-3</v>
      </c>
      <c r="AV60" s="287">
        <v>4.0000000000000001E-3</v>
      </c>
      <c r="AW60" s="287">
        <v>6.0000000000000001E-3</v>
      </c>
      <c r="AX60" s="287">
        <v>8.0000000000000002E-3</v>
      </c>
      <c r="AY60" s="287">
        <v>9.0000000000000011E-3</v>
      </c>
      <c r="AZ60" s="287">
        <v>3.9E-2</v>
      </c>
      <c r="BA60" s="287">
        <v>7.2999999999999995E-2</v>
      </c>
      <c r="BB60" s="287">
        <v>9.7000000000000003E-2</v>
      </c>
      <c r="BC60" s="287">
        <v>9.9000000000000005E-2</v>
      </c>
      <c r="BD60" s="287">
        <v>0.16600000000000001</v>
      </c>
      <c r="BE60" s="288">
        <v>0.18388397793471814</v>
      </c>
      <c r="BF60" s="289">
        <v>0.10470820900276712</v>
      </c>
      <c r="BG60" s="289">
        <v>0.66728870783446248</v>
      </c>
      <c r="BH60" s="289">
        <v>1.1556210183148292E-4</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0</v>
      </c>
      <c r="W61" s="257">
        <v>0</v>
      </c>
      <c r="X61" s="257">
        <v>0</v>
      </c>
      <c r="Y61" s="257">
        <v>0</v>
      </c>
      <c r="Z61" s="257">
        <v>0</v>
      </c>
      <c r="AA61" s="257">
        <v>0</v>
      </c>
      <c r="AB61" s="257">
        <v>0</v>
      </c>
      <c r="AC61" s="257">
        <v>0</v>
      </c>
      <c r="AD61" s="257">
        <v>0</v>
      </c>
      <c r="AE61" s="257">
        <v>0</v>
      </c>
      <c r="AF61" s="257">
        <v>0</v>
      </c>
      <c r="AG61" s="257">
        <v>0</v>
      </c>
      <c r="AH61" s="257">
        <v>0</v>
      </c>
      <c r="AI61" s="257">
        <v>0</v>
      </c>
      <c r="AJ61" s="257">
        <v>0</v>
      </c>
      <c r="AK61" s="257">
        <v>0</v>
      </c>
      <c r="AL61" s="257">
        <v>0</v>
      </c>
      <c r="AM61" s="257">
        <v>0</v>
      </c>
      <c r="AN61" s="257">
        <v>0</v>
      </c>
      <c r="AO61" s="257">
        <v>0</v>
      </c>
      <c r="AP61" s="257">
        <v>0</v>
      </c>
      <c r="AQ61" s="257">
        <v>0</v>
      </c>
      <c r="AR61" s="257">
        <v>0</v>
      </c>
      <c r="AS61" s="257">
        <v>0</v>
      </c>
      <c r="AT61" s="257">
        <v>0</v>
      </c>
      <c r="AU61" s="257">
        <v>0</v>
      </c>
      <c r="AV61" s="257">
        <v>1.47E-4</v>
      </c>
      <c r="AW61" s="257">
        <v>2.6650000000000003E-3</v>
      </c>
      <c r="AX61" s="257">
        <v>4.5487000000000001E-3</v>
      </c>
      <c r="AY61" s="257">
        <v>1.32652E-2</v>
      </c>
      <c r="AZ61" s="257">
        <v>0.13172229999999999</v>
      </c>
      <c r="BA61" s="257">
        <v>0.27498280000000003</v>
      </c>
      <c r="BB61" s="257">
        <v>0.3397637</v>
      </c>
      <c r="BC61" s="257">
        <v>0.38531509999999997</v>
      </c>
      <c r="BD61" s="257">
        <v>0.70713340000000002</v>
      </c>
      <c r="BE61" s="259">
        <v>1.1354321649832346</v>
      </c>
      <c r="BF61" s="285">
        <v>0.60129600908176162</v>
      </c>
      <c r="BG61" s="285">
        <v>0</v>
      </c>
      <c r="BH61" s="285">
        <v>7.1356367719604388E-4</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0</v>
      </c>
      <c r="W62" s="257">
        <v>0</v>
      </c>
      <c r="X62" s="257">
        <v>0</v>
      </c>
      <c r="Y62" s="257">
        <v>0</v>
      </c>
      <c r="Z62" s="257">
        <v>0</v>
      </c>
      <c r="AA62" s="257">
        <v>0</v>
      </c>
      <c r="AB62" s="257">
        <v>0</v>
      </c>
      <c r="AC62" s="257">
        <v>0</v>
      </c>
      <c r="AD62" s="257">
        <v>0</v>
      </c>
      <c r="AE62" s="257">
        <v>0</v>
      </c>
      <c r="AF62" s="257">
        <v>0</v>
      </c>
      <c r="AG62" s="257">
        <v>0</v>
      </c>
      <c r="AH62" s="257">
        <v>0</v>
      </c>
      <c r="AI62" s="257">
        <v>0</v>
      </c>
      <c r="AJ62" s="257">
        <v>0</v>
      </c>
      <c r="AK62" s="257">
        <v>1.9E-3</v>
      </c>
      <c r="AL62" s="257">
        <v>3.0999999999999999E-3</v>
      </c>
      <c r="AM62" s="257">
        <v>6.1999999999999998E-3</v>
      </c>
      <c r="AN62" s="257">
        <v>8.6E-3</v>
      </c>
      <c r="AO62" s="257">
        <v>7.0000000000000001E-3</v>
      </c>
      <c r="AP62" s="257">
        <v>6.8000000000000005E-3</v>
      </c>
      <c r="AQ62" s="257">
        <v>5.1999999999999998E-3</v>
      </c>
      <c r="AR62" s="257">
        <v>6.6E-3</v>
      </c>
      <c r="AS62" s="257">
        <v>5.1999999999999998E-3</v>
      </c>
      <c r="AT62" s="257">
        <v>3.8E-3</v>
      </c>
      <c r="AU62" s="257">
        <v>4.1859999999999996E-3</v>
      </c>
      <c r="AV62" s="257">
        <v>5.3920000000000001E-3</v>
      </c>
      <c r="AW62" s="257">
        <v>5.2510000000000005E-3</v>
      </c>
      <c r="AX62" s="257">
        <v>4.4729999999999995E-3</v>
      </c>
      <c r="AY62" s="257">
        <v>9.6106000000000011E-2</v>
      </c>
      <c r="AZ62" s="257">
        <v>0.148037</v>
      </c>
      <c r="BA62" s="257">
        <v>0.14812049999999996</v>
      </c>
      <c r="BB62" s="257">
        <v>0.13900000000000001</v>
      </c>
      <c r="BC62" s="257">
        <v>0.23716000000000001</v>
      </c>
      <c r="BD62" s="257">
        <v>0.31481000000000003</v>
      </c>
      <c r="BE62" s="259">
        <v>1.13802</v>
      </c>
      <c r="BF62" s="285">
        <v>2.6050654545208372</v>
      </c>
      <c r="BG62" s="285">
        <v>0.55534412212641349</v>
      </c>
      <c r="BH62" s="285">
        <v>7.1519000515071047E-4</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0</v>
      </c>
      <c r="W63" s="257">
        <v>0</v>
      </c>
      <c r="X63" s="257">
        <v>0</v>
      </c>
      <c r="Y63" s="257">
        <v>0</v>
      </c>
      <c r="Z63" s="257">
        <v>0</v>
      </c>
      <c r="AA63" s="257">
        <v>0</v>
      </c>
      <c r="AB63" s="257">
        <v>0</v>
      </c>
      <c r="AC63" s="257">
        <v>0</v>
      </c>
      <c r="AD63" s="257">
        <v>0</v>
      </c>
      <c r="AE63" s="257">
        <v>0</v>
      </c>
      <c r="AF63" s="257">
        <v>0</v>
      </c>
      <c r="AG63" s="257">
        <v>0</v>
      </c>
      <c r="AH63" s="257">
        <v>0</v>
      </c>
      <c r="AI63" s="257">
        <v>0</v>
      </c>
      <c r="AJ63" s="257">
        <v>0</v>
      </c>
      <c r="AK63" s="257">
        <v>0</v>
      </c>
      <c r="AL63" s="257">
        <v>0</v>
      </c>
      <c r="AM63" s="257">
        <v>0</v>
      </c>
      <c r="AN63" s="257">
        <v>0</v>
      </c>
      <c r="AO63" s="257">
        <v>0</v>
      </c>
      <c r="AP63" s="257">
        <v>0</v>
      </c>
      <c r="AQ63" s="257">
        <v>0</v>
      </c>
      <c r="AR63" s="257">
        <v>0</v>
      </c>
      <c r="AS63" s="257">
        <v>0</v>
      </c>
      <c r="AT63" s="257">
        <v>0</v>
      </c>
      <c r="AU63" s="257">
        <v>0</v>
      </c>
      <c r="AV63" s="257">
        <v>0</v>
      </c>
      <c r="AW63" s="257">
        <v>0</v>
      </c>
      <c r="AX63" s="257">
        <v>0</v>
      </c>
      <c r="AY63" s="257">
        <v>0</v>
      </c>
      <c r="AZ63" s="257">
        <v>0</v>
      </c>
      <c r="BA63" s="257">
        <v>0</v>
      </c>
      <c r="BB63" s="257">
        <v>0</v>
      </c>
      <c r="BC63" s="257">
        <v>0</v>
      </c>
      <c r="BD63" s="257">
        <v>0</v>
      </c>
      <c r="BE63" s="259">
        <v>0</v>
      </c>
      <c r="BF63" s="285">
        <v>0</v>
      </c>
      <c r="BG63" s="285">
        <v>0</v>
      </c>
      <c r="BH63" s="285">
        <v>0</v>
      </c>
    </row>
    <row r="64" spans="1:60" x14ac:dyDescent="0.15">
      <c r="A64" s="162" t="s">
        <v>137</v>
      </c>
      <c r="B64" s="257">
        <v>0</v>
      </c>
      <c r="C64" s="257">
        <v>0</v>
      </c>
      <c r="D64" s="257">
        <v>0</v>
      </c>
      <c r="E64" s="257">
        <v>0</v>
      </c>
      <c r="F64" s="257">
        <v>0</v>
      </c>
      <c r="G64" s="257">
        <v>0</v>
      </c>
      <c r="H64" s="257">
        <v>0</v>
      </c>
      <c r="I64" s="257">
        <v>0</v>
      </c>
      <c r="J64" s="257">
        <v>0</v>
      </c>
      <c r="K64" s="257">
        <v>0</v>
      </c>
      <c r="L64" s="257">
        <v>0</v>
      </c>
      <c r="M64" s="257">
        <v>0</v>
      </c>
      <c r="N64" s="257">
        <v>0</v>
      </c>
      <c r="O64" s="257">
        <v>0</v>
      </c>
      <c r="P64" s="257">
        <v>0</v>
      </c>
      <c r="Q64" s="257">
        <v>0</v>
      </c>
      <c r="R64" s="257">
        <v>0</v>
      </c>
      <c r="S64" s="257">
        <v>0</v>
      </c>
      <c r="T64" s="257">
        <v>0</v>
      </c>
      <c r="U64" s="257">
        <v>0</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0</v>
      </c>
      <c r="BB65" s="287">
        <v>0</v>
      </c>
      <c r="BC65" s="287">
        <v>0</v>
      </c>
      <c r="BD65" s="287">
        <v>0</v>
      </c>
      <c r="BE65" s="288">
        <v>0</v>
      </c>
      <c r="BF65" s="284">
        <v>0</v>
      </c>
      <c r="BG65" s="284">
        <v>0</v>
      </c>
      <c r="BH65" s="284">
        <v>0</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c r="AN66" s="287">
        <v>0</v>
      </c>
      <c r="AO66" s="287">
        <v>0</v>
      </c>
      <c r="AP66" s="287">
        <v>0</v>
      </c>
      <c r="AQ66" s="287">
        <v>2.5999999999999999E-3</v>
      </c>
      <c r="AR66" s="287">
        <v>2.8999999999999998E-3</v>
      </c>
      <c r="AS66" s="287">
        <v>1.9E-3</v>
      </c>
      <c r="AT66" s="287">
        <v>4.3E-3</v>
      </c>
      <c r="AU66" s="287">
        <v>4.1000000000000003E-3</v>
      </c>
      <c r="AV66" s="287">
        <v>3.0000000000000001E-3</v>
      </c>
      <c r="AW66" s="287">
        <v>4.1999999999999997E-3</v>
      </c>
      <c r="AX66" s="287">
        <v>3.3E-3</v>
      </c>
      <c r="AY66" s="287">
        <v>5.0000000000000001E-3</v>
      </c>
      <c r="AZ66" s="287">
        <v>5.7000000000000002E-3</v>
      </c>
      <c r="BA66" s="287">
        <v>5.0000000000000001E-3</v>
      </c>
      <c r="BB66" s="287">
        <v>9.1000000000000004E-3</v>
      </c>
      <c r="BC66" s="287">
        <v>2.4899999999999999E-2</v>
      </c>
      <c r="BD66" s="287">
        <v>4.6300000000000001E-2</v>
      </c>
      <c r="BE66" s="288">
        <v>4.6152478092920057E-2</v>
      </c>
      <c r="BF66" s="289">
        <v>-5.9097532181531243E-3</v>
      </c>
      <c r="BG66" s="289">
        <v>0.26826863881405383</v>
      </c>
      <c r="BH66" s="289">
        <v>2.900457904517807E-5</v>
      </c>
    </row>
    <row r="67" spans="1:60" s="161" customFormat="1" x14ac:dyDescent="0.15">
      <c r="A67" s="163" t="s">
        <v>134</v>
      </c>
      <c r="B67" s="260">
        <v>0</v>
      </c>
      <c r="C67" s="260">
        <v>0</v>
      </c>
      <c r="D67" s="260">
        <v>0</v>
      </c>
      <c r="E67" s="260">
        <v>0</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0</v>
      </c>
      <c r="V67" s="260">
        <v>0</v>
      </c>
      <c r="W67" s="260">
        <v>0</v>
      </c>
      <c r="X67" s="260">
        <v>0</v>
      </c>
      <c r="Y67" s="260">
        <v>0</v>
      </c>
      <c r="Z67" s="260">
        <v>0</v>
      </c>
      <c r="AA67" s="260">
        <v>0</v>
      </c>
      <c r="AB67" s="260">
        <v>0</v>
      </c>
      <c r="AC67" s="260">
        <v>0</v>
      </c>
      <c r="AD67" s="260">
        <v>0</v>
      </c>
      <c r="AE67" s="260">
        <v>0</v>
      </c>
      <c r="AF67" s="260">
        <v>0</v>
      </c>
      <c r="AG67" s="260">
        <v>0</v>
      </c>
      <c r="AH67" s="260">
        <v>0</v>
      </c>
      <c r="AI67" s="260">
        <v>0</v>
      </c>
      <c r="AJ67" s="260">
        <v>0</v>
      </c>
      <c r="AK67" s="260">
        <v>1.9E-3</v>
      </c>
      <c r="AL67" s="260">
        <v>3.0999999999999999E-3</v>
      </c>
      <c r="AM67" s="260">
        <v>6.1999999999999998E-3</v>
      </c>
      <c r="AN67" s="260">
        <v>8.6E-3</v>
      </c>
      <c r="AO67" s="260">
        <v>8.0101010101010107E-3</v>
      </c>
      <c r="AP67" s="260">
        <v>7.8000000000000005E-3</v>
      </c>
      <c r="AQ67" s="260">
        <v>8.7999999999999988E-3</v>
      </c>
      <c r="AR67" s="260">
        <v>1.0499999999999999E-2</v>
      </c>
      <c r="AS67" s="260">
        <v>8.0999999999999996E-3</v>
      </c>
      <c r="AT67" s="260">
        <v>1.12E-2</v>
      </c>
      <c r="AU67" s="260">
        <v>9.7859999999999996E-3</v>
      </c>
      <c r="AV67" s="260">
        <v>1.2539000000000002E-2</v>
      </c>
      <c r="AW67" s="260">
        <v>1.8116E-2</v>
      </c>
      <c r="AX67" s="260">
        <v>2.11217E-2</v>
      </c>
      <c r="AY67" s="260">
        <v>0.12567120000000001</v>
      </c>
      <c r="AZ67" s="260">
        <v>0.32905929999999994</v>
      </c>
      <c r="BA67" s="260">
        <v>0.52390329999999996</v>
      </c>
      <c r="BB67" s="260">
        <v>0.60696369999999999</v>
      </c>
      <c r="BC67" s="260">
        <v>0.82907509999999995</v>
      </c>
      <c r="BD67" s="260">
        <v>1.3396433999999999</v>
      </c>
      <c r="BE67" s="260">
        <v>2.5985886210108728</v>
      </c>
      <c r="BF67" s="286">
        <v>0.93446155305285505</v>
      </c>
      <c r="BG67" s="286">
        <v>0.61353027514708502</v>
      </c>
      <c r="BH67" s="286">
        <v>1.6330860698804447E-3</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v>
      </c>
      <c r="C69" s="257">
        <v>0</v>
      </c>
      <c r="D69" s="257">
        <v>0</v>
      </c>
      <c r="E69" s="257">
        <v>0</v>
      </c>
      <c r="F69" s="257">
        <v>0</v>
      </c>
      <c r="G69" s="257">
        <v>0</v>
      </c>
      <c r="H69" s="257">
        <v>0</v>
      </c>
      <c r="I69" s="257">
        <v>0</v>
      </c>
      <c r="J69" s="257">
        <v>0</v>
      </c>
      <c r="K69" s="257">
        <v>0</v>
      </c>
      <c r="L69" s="257">
        <v>0</v>
      </c>
      <c r="M69" s="257">
        <v>0</v>
      </c>
      <c r="N69" s="257">
        <v>0</v>
      </c>
      <c r="O69" s="257">
        <v>0</v>
      </c>
      <c r="P69" s="257">
        <v>0</v>
      </c>
      <c r="Q69" s="257">
        <v>0</v>
      </c>
      <c r="R69" s="257">
        <v>0</v>
      </c>
      <c r="S69" s="257">
        <v>0</v>
      </c>
      <c r="T69" s="257">
        <v>0</v>
      </c>
      <c r="U69" s="257">
        <v>0</v>
      </c>
      <c r="V69" s="257">
        <v>0</v>
      </c>
      <c r="W69" s="257">
        <v>0</v>
      </c>
      <c r="X69" s="257">
        <v>0</v>
      </c>
      <c r="Y69" s="257">
        <v>0</v>
      </c>
      <c r="Z69" s="257">
        <v>0</v>
      </c>
      <c r="AA69" s="257">
        <v>0</v>
      </c>
      <c r="AB69" s="257">
        <v>0</v>
      </c>
      <c r="AC69" s="257">
        <v>0</v>
      </c>
      <c r="AD69" s="257">
        <v>0</v>
      </c>
      <c r="AE69" s="257">
        <v>0</v>
      </c>
      <c r="AF69" s="257">
        <v>0</v>
      </c>
      <c r="AG69" s="257">
        <v>0</v>
      </c>
      <c r="AH69" s="257">
        <v>0</v>
      </c>
      <c r="AI69" s="257">
        <v>0</v>
      </c>
      <c r="AJ69" s="257">
        <v>3.5000000000000003E-2</v>
      </c>
      <c r="AK69" s="257">
        <v>3.6499999999999998E-2</v>
      </c>
      <c r="AL69" s="257">
        <v>3.3700000000000001E-2</v>
      </c>
      <c r="AM69" s="257">
        <v>3.0300000000000001E-2</v>
      </c>
      <c r="AN69" s="257">
        <v>2.7600000000000003E-2</v>
      </c>
      <c r="AO69" s="257">
        <v>4.6300000000000001E-2</v>
      </c>
      <c r="AP69" s="257">
        <v>7.0900000000000005E-2</v>
      </c>
      <c r="AQ69" s="257">
        <v>0.12529999999999999</v>
      </c>
      <c r="AR69" s="257">
        <v>0.1409</v>
      </c>
      <c r="AS69" s="257">
        <v>0.1958</v>
      </c>
      <c r="AT69" s="257">
        <v>0.22619999999999998</v>
      </c>
      <c r="AU69" s="257">
        <v>0.2089</v>
      </c>
      <c r="AV69" s="257">
        <v>0.2135</v>
      </c>
      <c r="AW69" s="257">
        <v>0.20430000000000001</v>
      </c>
      <c r="AX69" s="257">
        <v>0.21130000000000002</v>
      </c>
      <c r="AY69" s="257">
        <v>0.19769999999999999</v>
      </c>
      <c r="AZ69" s="257">
        <v>0.2422</v>
      </c>
      <c r="BA69" s="257">
        <v>0.26430000000000003</v>
      </c>
      <c r="BB69" s="257">
        <v>0.30625799999999997</v>
      </c>
      <c r="BC69" s="257">
        <v>0.58537899999999998</v>
      </c>
      <c r="BD69" s="257">
        <v>0.62731040494422619</v>
      </c>
      <c r="BE69" s="259">
        <v>0.62934470073600224</v>
      </c>
      <c r="BF69" s="285">
        <v>5.0178468112882513E-4</v>
      </c>
      <c r="BG69" s="285">
        <v>0.10738589891076189</v>
      </c>
      <c r="BH69" s="285">
        <v>3.9551241609194371E-4</v>
      </c>
    </row>
    <row r="70" spans="1:60" x14ac:dyDescent="0.15">
      <c r="A70" s="168" t="s">
        <v>132</v>
      </c>
      <c r="B70" s="257">
        <v>0</v>
      </c>
      <c r="C70" s="257">
        <v>0</v>
      </c>
      <c r="D70" s="257">
        <v>0</v>
      </c>
      <c r="E70" s="257">
        <v>0</v>
      </c>
      <c r="F70" s="257">
        <v>0</v>
      </c>
      <c r="G70" s="257">
        <v>0</v>
      </c>
      <c r="H70" s="257">
        <v>0</v>
      </c>
      <c r="I70" s="257">
        <v>0</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c r="Z70" s="257">
        <v>0</v>
      </c>
      <c r="AA70" s="257">
        <v>0</v>
      </c>
      <c r="AB70" s="257">
        <v>0</v>
      </c>
      <c r="AC70" s="257">
        <v>0</v>
      </c>
      <c r="AD70" s="257">
        <v>0</v>
      </c>
      <c r="AE70" s="257">
        <v>0</v>
      </c>
      <c r="AF70" s="257">
        <v>0</v>
      </c>
      <c r="AG70" s="257">
        <v>0</v>
      </c>
      <c r="AH70" s="257">
        <v>0</v>
      </c>
      <c r="AI70" s="257">
        <v>0</v>
      </c>
      <c r="AJ70" s="257">
        <v>0</v>
      </c>
      <c r="AK70" s="257">
        <v>0</v>
      </c>
      <c r="AL70" s="257">
        <v>0</v>
      </c>
      <c r="AM70" s="257">
        <v>0</v>
      </c>
      <c r="AN70" s="257">
        <v>0</v>
      </c>
      <c r="AO70" s="257">
        <v>0</v>
      </c>
      <c r="AP70" s="257">
        <v>0</v>
      </c>
      <c r="AQ70" s="257">
        <v>0</v>
      </c>
      <c r="AR70" s="257">
        <v>0</v>
      </c>
      <c r="AS70" s="257">
        <v>0</v>
      </c>
      <c r="AT70" s="257">
        <v>0</v>
      </c>
      <c r="AU70" s="257">
        <v>0</v>
      </c>
      <c r="AV70" s="257">
        <v>0</v>
      </c>
      <c r="AW70" s="257">
        <v>0</v>
      </c>
      <c r="AX70" s="257">
        <v>0</v>
      </c>
      <c r="AY70" s="257">
        <v>0</v>
      </c>
      <c r="AZ70" s="257">
        <v>0</v>
      </c>
      <c r="BA70" s="257">
        <v>0</v>
      </c>
      <c r="BB70" s="257">
        <v>0</v>
      </c>
      <c r="BC70" s="257">
        <v>0</v>
      </c>
      <c r="BD70" s="257">
        <v>0</v>
      </c>
      <c r="BE70" s="259">
        <v>0</v>
      </c>
      <c r="BF70" s="285">
        <v>0</v>
      </c>
      <c r="BG70" s="285">
        <v>0</v>
      </c>
      <c r="BH70" s="285">
        <v>0</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c r="Z71" s="257">
        <v>0</v>
      </c>
      <c r="AA71" s="257">
        <v>0</v>
      </c>
      <c r="AB71" s="257">
        <v>0</v>
      </c>
      <c r="AC71" s="257">
        <v>0</v>
      </c>
      <c r="AD71" s="257">
        <v>0</v>
      </c>
      <c r="AE71" s="257">
        <v>0</v>
      </c>
      <c r="AF71" s="257">
        <v>0</v>
      </c>
      <c r="AG71" s="257">
        <v>0</v>
      </c>
      <c r="AH71" s="257">
        <v>0</v>
      </c>
      <c r="AI71" s="257">
        <v>0</v>
      </c>
      <c r="AJ71" s="257">
        <v>0</v>
      </c>
      <c r="AK71" s="257">
        <v>0</v>
      </c>
      <c r="AL71" s="257">
        <v>0.01</v>
      </c>
      <c r="AM71" s="257">
        <v>1.0999999999999999E-2</v>
      </c>
      <c r="AN71" s="257">
        <v>1.2E-2</v>
      </c>
      <c r="AO71" s="257">
        <v>1.0999999999999999E-2</v>
      </c>
      <c r="AP71" s="257">
        <v>1.0999999999999999E-2</v>
      </c>
      <c r="AQ71" s="257">
        <v>0.01</v>
      </c>
      <c r="AR71" s="257">
        <v>0.01</v>
      </c>
      <c r="AS71" s="257">
        <v>9.0000000000000011E-3</v>
      </c>
      <c r="AT71" s="257">
        <v>9.0000000000000011E-3</v>
      </c>
      <c r="AU71" s="257">
        <v>8.0000000000000002E-3</v>
      </c>
      <c r="AV71" s="257">
        <v>7.0000000000000001E-3</v>
      </c>
      <c r="AW71" s="257">
        <v>6.0000000000000001E-3</v>
      </c>
      <c r="AX71" s="257">
        <v>6.0000000000000001E-3</v>
      </c>
      <c r="AY71" s="257">
        <v>5.9000000000000007E-3</v>
      </c>
      <c r="AZ71" s="257">
        <v>6.7000000000000002E-3</v>
      </c>
      <c r="BA71" s="257">
        <v>6.7000000000000002E-3</v>
      </c>
      <c r="BB71" s="257">
        <v>6.7000000000000002E-3</v>
      </c>
      <c r="BC71" s="257">
        <v>6.7000000000000002E-3</v>
      </c>
      <c r="BD71" s="257">
        <v>6.7000000000000002E-3</v>
      </c>
      <c r="BE71" s="259">
        <v>6.7000000000000002E-3</v>
      </c>
      <c r="BF71" s="285">
        <v>-2.732240437158473E-3</v>
      </c>
      <c r="BG71" s="285">
        <v>-2.9080487129415022E-2</v>
      </c>
      <c r="BH71" s="285">
        <v>4.2106228664784098E-6</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0</v>
      </c>
      <c r="AY72" s="257">
        <v>0</v>
      </c>
      <c r="AZ72" s="257">
        <v>0</v>
      </c>
      <c r="BA72" s="257">
        <v>0</v>
      </c>
      <c r="BB72" s="257">
        <v>1.7520000000000001E-2</v>
      </c>
      <c r="BC72" s="257">
        <v>1.7520000000000001E-2</v>
      </c>
      <c r="BD72" s="257">
        <v>1.7520000000000001E-2</v>
      </c>
      <c r="BE72" s="259">
        <v>1.7520000000000001E-2</v>
      </c>
      <c r="BF72" s="285">
        <v>-2.732240437158473E-3</v>
      </c>
      <c r="BG72" s="285">
        <v>0</v>
      </c>
      <c r="BH72" s="285">
        <v>1.1010464570253992E-5</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0</v>
      </c>
      <c r="AY73" s="257">
        <v>0</v>
      </c>
      <c r="AZ73" s="257">
        <v>0</v>
      </c>
      <c r="BA73" s="257">
        <v>0</v>
      </c>
      <c r="BB73" s="257">
        <v>0</v>
      </c>
      <c r="BC73" s="257">
        <v>0</v>
      </c>
      <c r="BD73" s="257">
        <v>0</v>
      </c>
      <c r="BE73" s="259">
        <v>0</v>
      </c>
      <c r="BF73" s="285">
        <v>0</v>
      </c>
      <c r="BG73" s="285">
        <v>0</v>
      </c>
      <c r="BH73" s="285">
        <v>0</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0</v>
      </c>
      <c r="AW74" s="257">
        <v>0</v>
      </c>
      <c r="AX74" s="257">
        <v>0</v>
      </c>
      <c r="AY74" s="257">
        <v>0</v>
      </c>
      <c r="AZ74" s="257">
        <v>0</v>
      </c>
      <c r="BA74" s="257">
        <v>0</v>
      </c>
      <c r="BB74" s="257">
        <v>0</v>
      </c>
      <c r="BC74" s="257">
        <v>0</v>
      </c>
      <c r="BD74" s="257">
        <v>0</v>
      </c>
      <c r="BE74" s="259">
        <v>0</v>
      </c>
      <c r="BF74" s="285">
        <v>0</v>
      </c>
      <c r="BG74" s="285">
        <v>0</v>
      </c>
      <c r="BH74" s="285">
        <v>0</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0</v>
      </c>
      <c r="AT75" s="257">
        <v>0</v>
      </c>
      <c r="AU75" s="257">
        <v>0</v>
      </c>
      <c r="AV75" s="257">
        <v>0</v>
      </c>
      <c r="AW75" s="257">
        <v>0</v>
      </c>
      <c r="AX75" s="257">
        <v>0</v>
      </c>
      <c r="AY75" s="257">
        <v>0</v>
      </c>
      <c r="AZ75" s="257">
        <v>0</v>
      </c>
      <c r="BA75" s="257">
        <v>0</v>
      </c>
      <c r="BB75" s="257">
        <v>0</v>
      </c>
      <c r="BC75" s="257">
        <v>0</v>
      </c>
      <c r="BD75" s="257">
        <v>0</v>
      </c>
      <c r="BE75" s="259">
        <v>0</v>
      </c>
      <c r="BF75" s="285">
        <v>0</v>
      </c>
      <c r="BG75" s="285">
        <v>0</v>
      </c>
      <c r="BH75" s="285">
        <v>0</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0</v>
      </c>
      <c r="AU76" s="257">
        <v>0</v>
      </c>
      <c r="AV76" s="257">
        <v>0</v>
      </c>
      <c r="AW76" s="257">
        <v>0</v>
      </c>
      <c r="AX76" s="257">
        <v>1.4890000000000001E-3</v>
      </c>
      <c r="AY76" s="257">
        <v>2.9780000000000002E-3</v>
      </c>
      <c r="AZ76" s="257">
        <v>1.4890000000000001E-3</v>
      </c>
      <c r="BA76" s="257">
        <v>0</v>
      </c>
      <c r="BB76" s="257">
        <v>0</v>
      </c>
      <c r="BC76" s="257">
        <v>0</v>
      </c>
      <c r="BD76" s="257">
        <v>0</v>
      </c>
      <c r="BE76" s="259">
        <v>0</v>
      </c>
      <c r="BF76" s="285">
        <v>0</v>
      </c>
      <c r="BG76" s="285">
        <v>0</v>
      </c>
      <c r="BH76" s="285">
        <v>0</v>
      </c>
    </row>
    <row r="77" spans="1:60" x14ac:dyDescent="0.15">
      <c r="A77" s="168" t="s">
        <v>125</v>
      </c>
      <c r="B77" s="287">
        <v>0</v>
      </c>
      <c r="C77" s="287">
        <v>0</v>
      </c>
      <c r="D77" s="287">
        <v>0</v>
      </c>
      <c r="E77" s="287">
        <v>0</v>
      </c>
      <c r="F77" s="287">
        <v>0</v>
      </c>
      <c r="G77" s="287">
        <v>0</v>
      </c>
      <c r="H77" s="287">
        <v>0</v>
      </c>
      <c r="I77" s="287">
        <v>0</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0</v>
      </c>
      <c r="Z77" s="287">
        <v>0</v>
      </c>
      <c r="AA77" s="287">
        <v>1E-3</v>
      </c>
      <c r="AB77" s="287">
        <v>1E-3</v>
      </c>
      <c r="AC77" s="287">
        <v>1E-3</v>
      </c>
      <c r="AD77" s="287">
        <v>1E-3</v>
      </c>
      <c r="AE77" s="287">
        <v>1E-3</v>
      </c>
      <c r="AF77" s="287">
        <v>1E-3</v>
      </c>
      <c r="AG77" s="287">
        <v>1E-3</v>
      </c>
      <c r="AH77" s="287">
        <v>3.0000000000000001E-3</v>
      </c>
      <c r="AI77" s="287">
        <v>3.0000000000000001E-3</v>
      </c>
      <c r="AJ77" s="287">
        <v>3.0000000000000001E-3</v>
      </c>
      <c r="AK77" s="287">
        <v>3.0000000000000001E-3</v>
      </c>
      <c r="AL77" s="287">
        <v>3.0000000000000001E-3</v>
      </c>
      <c r="AM77" s="287">
        <v>3.0000000000000001E-3</v>
      </c>
      <c r="AN77" s="287">
        <v>3.0000000000000001E-3</v>
      </c>
      <c r="AO77" s="287">
        <v>4.1000000000000003E-3</v>
      </c>
      <c r="AP77" s="287">
        <v>4.1000000000000003E-3</v>
      </c>
      <c r="AQ77" s="287">
        <v>4.1000000000000003E-3</v>
      </c>
      <c r="AR77" s="287">
        <v>4.1000000000000003E-3</v>
      </c>
      <c r="AS77" s="287">
        <v>5.3E-3</v>
      </c>
      <c r="AT77" s="287">
        <v>5.3E-3</v>
      </c>
      <c r="AU77" s="287">
        <v>5.3E-3</v>
      </c>
      <c r="AV77" s="287">
        <v>5.3E-3</v>
      </c>
      <c r="AW77" s="287">
        <v>6.3E-3</v>
      </c>
      <c r="AX77" s="287">
        <v>9.2999999999999992E-3</v>
      </c>
      <c r="AY77" s="287">
        <v>1.0699999999999999E-2</v>
      </c>
      <c r="AZ77" s="287">
        <v>0.13140000000000002</v>
      </c>
      <c r="BA77" s="287">
        <v>0.40699999999999997</v>
      </c>
      <c r="BB77" s="287">
        <v>0.46485100000000001</v>
      </c>
      <c r="BC77" s="287">
        <v>0.728051</v>
      </c>
      <c r="BD77" s="287">
        <v>0.90055099999999999</v>
      </c>
      <c r="BE77" s="288">
        <v>1.2506145789126157</v>
      </c>
      <c r="BF77" s="289">
        <v>0.38492722698526882</v>
      </c>
      <c r="BG77" s="289">
        <v>0.67118005686293691</v>
      </c>
      <c r="BH77" s="289">
        <v>7.8595020046578026E-4</v>
      </c>
    </row>
    <row r="78" spans="1:60" s="161" customFormat="1" x14ac:dyDescent="0.15">
      <c r="A78" s="163" t="s">
        <v>124</v>
      </c>
      <c r="B78" s="260">
        <v>0</v>
      </c>
      <c r="C78" s="260">
        <v>0</v>
      </c>
      <c r="D78" s="260">
        <v>0</v>
      </c>
      <c r="E78" s="260">
        <v>0</v>
      </c>
      <c r="F78" s="260">
        <v>0</v>
      </c>
      <c r="G78" s="260">
        <v>0</v>
      </c>
      <c r="H78" s="260">
        <v>0</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1E-3</v>
      </c>
      <c r="AB78" s="260">
        <v>1E-3</v>
      </c>
      <c r="AC78" s="260">
        <v>1E-3</v>
      </c>
      <c r="AD78" s="260">
        <v>1E-3</v>
      </c>
      <c r="AE78" s="260">
        <v>1E-3</v>
      </c>
      <c r="AF78" s="260">
        <v>1E-3</v>
      </c>
      <c r="AG78" s="260">
        <v>1E-3</v>
      </c>
      <c r="AH78" s="260">
        <v>3.0000000000000001E-3</v>
      </c>
      <c r="AI78" s="260">
        <v>3.0000000000000001E-3</v>
      </c>
      <c r="AJ78" s="260">
        <v>3.8000000000000006E-2</v>
      </c>
      <c r="AK78" s="260">
        <v>3.95E-2</v>
      </c>
      <c r="AL78" s="260">
        <v>4.6700000000000005E-2</v>
      </c>
      <c r="AM78" s="260">
        <v>4.4300000000000006E-2</v>
      </c>
      <c r="AN78" s="260">
        <v>4.2600000000000006E-2</v>
      </c>
      <c r="AO78" s="260">
        <v>6.1400000000000003E-2</v>
      </c>
      <c r="AP78" s="260">
        <v>8.6000000000000007E-2</v>
      </c>
      <c r="AQ78" s="260">
        <v>0.1394</v>
      </c>
      <c r="AR78" s="260">
        <v>0.155</v>
      </c>
      <c r="AS78" s="260">
        <v>0.21010000000000001</v>
      </c>
      <c r="AT78" s="260">
        <v>0.24049999999999999</v>
      </c>
      <c r="AU78" s="260">
        <v>0.22220000000000001</v>
      </c>
      <c r="AV78" s="260">
        <v>0.2258</v>
      </c>
      <c r="AW78" s="260">
        <v>0.21660000000000001</v>
      </c>
      <c r="AX78" s="260">
        <v>0.22808900000000001</v>
      </c>
      <c r="AY78" s="260">
        <v>0.217278</v>
      </c>
      <c r="AZ78" s="260">
        <v>0.38178899999999999</v>
      </c>
      <c r="BA78" s="260">
        <v>0.67800000000000005</v>
      </c>
      <c r="BB78" s="260">
        <v>0.79532899999999995</v>
      </c>
      <c r="BC78" s="260">
        <v>1.33765</v>
      </c>
      <c r="BD78" s="260">
        <v>1.5520814049442262</v>
      </c>
      <c r="BE78" s="260">
        <v>1.9041792796486179</v>
      </c>
      <c r="BF78" s="286">
        <v>0.22350322474831907</v>
      </c>
      <c r="BG78" s="286">
        <v>0.20498028540148483</v>
      </c>
      <c r="BH78" s="286">
        <v>1.1966837039944563E-3</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c r="AE80" s="257">
        <v>0</v>
      </c>
      <c r="AF80" s="257">
        <v>0</v>
      </c>
      <c r="AG80" s="257">
        <v>0</v>
      </c>
      <c r="AH80" s="257">
        <v>0</v>
      </c>
      <c r="AI80" s="257">
        <v>0</v>
      </c>
      <c r="AJ80" s="257">
        <v>0</v>
      </c>
      <c r="AK80" s="257">
        <v>0</v>
      </c>
      <c r="AL80" s="257">
        <v>0</v>
      </c>
      <c r="AM80" s="257">
        <v>0</v>
      </c>
      <c r="AN80" s="257">
        <v>0</v>
      </c>
      <c r="AO80" s="257">
        <v>0</v>
      </c>
      <c r="AP80" s="257">
        <v>0</v>
      </c>
      <c r="AQ80" s="257">
        <v>0</v>
      </c>
      <c r="AR80" s="257">
        <v>0</v>
      </c>
      <c r="AS80" s="257">
        <v>0</v>
      </c>
      <c r="AT80" s="257">
        <v>0</v>
      </c>
      <c r="AU80" s="257">
        <v>0</v>
      </c>
      <c r="AV80" s="257">
        <v>0</v>
      </c>
      <c r="AW80" s="257">
        <v>0</v>
      </c>
      <c r="AX80" s="257">
        <v>0</v>
      </c>
      <c r="AY80" s="257">
        <v>1E-3</v>
      </c>
      <c r="AZ80" s="257">
        <v>1.9E-2</v>
      </c>
      <c r="BA80" s="257">
        <v>1.9052054794520549E-2</v>
      </c>
      <c r="BB80" s="257">
        <v>1.9E-2</v>
      </c>
      <c r="BC80" s="257">
        <v>0.01</v>
      </c>
      <c r="BD80" s="257">
        <v>0.01</v>
      </c>
      <c r="BE80" s="259">
        <v>8.0000000000000002E-3</v>
      </c>
      <c r="BF80" s="285">
        <v>-0.20218579234972678</v>
      </c>
      <c r="BG80" s="285">
        <v>0</v>
      </c>
      <c r="BH80" s="285">
        <v>5.0276093928100415E-6</v>
      </c>
    </row>
    <row r="81" spans="1:60" x14ac:dyDescent="0.15">
      <c r="A81" s="162" t="s">
        <v>122</v>
      </c>
      <c r="B81" s="257">
        <v>0</v>
      </c>
      <c r="C81" s="257">
        <v>0</v>
      </c>
      <c r="D81" s="257">
        <v>0</v>
      </c>
      <c r="E81" s="257">
        <v>0</v>
      </c>
      <c r="F81" s="257">
        <v>0</v>
      </c>
      <c r="G81" s="257">
        <v>0</v>
      </c>
      <c r="H81" s="257">
        <v>0</v>
      </c>
      <c r="I81" s="257">
        <v>0</v>
      </c>
      <c r="J81" s="257">
        <v>0</v>
      </c>
      <c r="K81" s="257">
        <v>0</v>
      </c>
      <c r="L81" s="257">
        <v>0</v>
      </c>
      <c r="M81" s="257">
        <v>0</v>
      </c>
      <c r="N81" s="257">
        <v>0</v>
      </c>
      <c r="O81" s="257">
        <v>0</v>
      </c>
      <c r="P81" s="257">
        <v>0</v>
      </c>
      <c r="Q81" s="257">
        <v>0</v>
      </c>
      <c r="R81" s="257">
        <v>0</v>
      </c>
      <c r="S81" s="257">
        <v>0</v>
      </c>
      <c r="T81" s="257">
        <v>0</v>
      </c>
      <c r="U81" s="257">
        <v>0</v>
      </c>
      <c r="V81" s="257">
        <v>0</v>
      </c>
      <c r="W81" s="257">
        <v>0</v>
      </c>
      <c r="X81" s="257">
        <v>0</v>
      </c>
      <c r="Y81" s="257">
        <v>0</v>
      </c>
      <c r="Z81" s="257">
        <v>0</v>
      </c>
      <c r="AA81" s="257">
        <v>0</v>
      </c>
      <c r="AB81" s="257">
        <v>0</v>
      </c>
      <c r="AC81" s="257">
        <v>0</v>
      </c>
      <c r="AD81" s="257">
        <v>0</v>
      </c>
      <c r="AE81" s="257">
        <v>0</v>
      </c>
      <c r="AF81" s="257">
        <v>0</v>
      </c>
      <c r="AG81" s="257">
        <v>0</v>
      </c>
      <c r="AH81" s="257">
        <v>0</v>
      </c>
      <c r="AI81" s="257">
        <v>0</v>
      </c>
      <c r="AJ81" s="257">
        <v>1.2E-2</v>
      </c>
      <c r="AK81" s="257">
        <v>8.0500000000000002E-2</v>
      </c>
      <c r="AL81" s="257">
        <v>0.17899999999999999</v>
      </c>
      <c r="AM81" s="257">
        <v>0.21249999999999999</v>
      </c>
      <c r="AN81" s="257">
        <v>0.28600000000000003</v>
      </c>
      <c r="AO81" s="257">
        <v>0.50405050505050508</v>
      </c>
      <c r="AP81" s="257">
        <v>0.51011111111111118</v>
      </c>
      <c r="AQ81" s="257">
        <v>0.60506060606060608</v>
      </c>
      <c r="AR81" s="257">
        <v>0.6624363636363636</v>
      </c>
      <c r="AS81" s="257">
        <v>0.92981313131313126</v>
      </c>
      <c r="AT81" s="257">
        <v>1.0371939393939396</v>
      </c>
      <c r="AU81" s="257">
        <v>1.4091434343434344</v>
      </c>
      <c r="AV81" s="257">
        <v>1.4948249393939395</v>
      </c>
      <c r="AW81" s="257">
        <v>1.3362030404040404</v>
      </c>
      <c r="AX81" s="257">
        <v>1.5765832020202022</v>
      </c>
      <c r="AY81" s="257">
        <v>1.0281277676767677</v>
      </c>
      <c r="AZ81" s="257">
        <v>1.8945454545454548</v>
      </c>
      <c r="BA81" s="257">
        <v>2.3966930303030303</v>
      </c>
      <c r="BB81" s="257">
        <v>2.1095762121212118</v>
      </c>
      <c r="BC81" s="257">
        <v>2.9873910404040407</v>
      </c>
      <c r="BD81" s="257">
        <v>4.5518642509862293</v>
      </c>
      <c r="BE81" s="259">
        <v>6.7763452655868184</v>
      </c>
      <c r="BF81" s="285">
        <v>0.48462921748420995</v>
      </c>
      <c r="BG81" s="285">
        <v>0.15939903119151988</v>
      </c>
      <c r="BH81" s="285">
        <v>4.2586021382735179E-3</v>
      </c>
    </row>
    <row r="82" spans="1:60" x14ac:dyDescent="0.15">
      <c r="A82" s="162" t="s">
        <v>121</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c r="AE82" s="257">
        <v>0</v>
      </c>
      <c r="AF82" s="257">
        <v>0</v>
      </c>
      <c r="AG82" s="257">
        <v>0</v>
      </c>
      <c r="AH82" s="257">
        <v>0</v>
      </c>
      <c r="AI82" s="257">
        <v>0</v>
      </c>
      <c r="AJ82" s="257">
        <v>0</v>
      </c>
      <c r="AK82" s="257">
        <v>6.4000000000000001E-2</v>
      </c>
      <c r="AL82" s="257">
        <v>0.20580000000000001</v>
      </c>
      <c r="AM82" s="257">
        <v>0.19390000000000002</v>
      </c>
      <c r="AN82" s="257">
        <v>0.20280000000000001</v>
      </c>
      <c r="AO82" s="257">
        <v>0.19890000000000002</v>
      </c>
      <c r="AP82" s="257">
        <v>0.20630000000000001</v>
      </c>
      <c r="AQ82" s="257">
        <v>0.1832</v>
      </c>
      <c r="AR82" s="257">
        <v>0.27889999999999998</v>
      </c>
      <c r="AS82" s="257">
        <v>0.29820000000000002</v>
      </c>
      <c r="AT82" s="257">
        <v>0.3911</v>
      </c>
      <c r="AU82" s="257">
        <v>0.65879999999999994</v>
      </c>
      <c r="AV82" s="257">
        <v>0.69220000000000004</v>
      </c>
      <c r="AW82" s="257">
        <v>0.72799999999999998</v>
      </c>
      <c r="AX82" s="257">
        <v>1.2149000000000001</v>
      </c>
      <c r="AY82" s="257">
        <v>1.9238</v>
      </c>
      <c r="AZ82" s="257">
        <v>2.5194000000000001</v>
      </c>
      <c r="BA82" s="257">
        <v>3.0000999999999998</v>
      </c>
      <c r="BB82" s="257">
        <v>3.0349000000000004</v>
      </c>
      <c r="BC82" s="257">
        <v>3.8407430000000025</v>
      </c>
      <c r="BD82" s="257">
        <v>4.6991900000000024</v>
      </c>
      <c r="BE82" s="259">
        <v>5.389683203339878</v>
      </c>
      <c r="BF82" s="285">
        <v>0.14380505852034853</v>
      </c>
      <c r="BG82" s="285">
        <v>0.28225239496140087</v>
      </c>
      <c r="BH82" s="285">
        <v>3.3871527371727604E-3</v>
      </c>
    </row>
    <row r="83" spans="1:60" x14ac:dyDescent="0.15">
      <c r="A83" s="162" t="s">
        <v>120</v>
      </c>
      <c r="B83" s="257">
        <v>0</v>
      </c>
      <c r="C83" s="257">
        <v>0</v>
      </c>
      <c r="D83" s="257">
        <v>0</v>
      </c>
      <c r="E83" s="257">
        <v>0</v>
      </c>
      <c r="F83" s="257">
        <v>0</v>
      </c>
      <c r="G83" s="257">
        <v>0</v>
      </c>
      <c r="H83" s="257">
        <v>0</v>
      </c>
      <c r="I83" s="257">
        <v>0</v>
      </c>
      <c r="J83" s="257">
        <v>0</v>
      </c>
      <c r="K83" s="257">
        <v>0</v>
      </c>
      <c r="L83" s="257">
        <v>0</v>
      </c>
      <c r="M83" s="257">
        <v>0</v>
      </c>
      <c r="N83" s="257">
        <v>0</v>
      </c>
      <c r="O83" s="257">
        <v>0</v>
      </c>
      <c r="P83" s="257">
        <v>0</v>
      </c>
      <c r="Q83" s="257">
        <v>0</v>
      </c>
      <c r="R83" s="257">
        <v>0</v>
      </c>
      <c r="S83" s="257">
        <v>0</v>
      </c>
      <c r="T83" s="257">
        <v>0</v>
      </c>
      <c r="U83" s="257">
        <v>0</v>
      </c>
      <c r="V83" s="257">
        <v>0</v>
      </c>
      <c r="W83" s="257">
        <v>0</v>
      </c>
      <c r="X83" s="257">
        <v>0</v>
      </c>
      <c r="Y83" s="257">
        <v>0</v>
      </c>
      <c r="Z83" s="257">
        <v>0</v>
      </c>
      <c r="AA83" s="257">
        <v>0</v>
      </c>
      <c r="AB83" s="257">
        <v>0</v>
      </c>
      <c r="AC83" s="257">
        <v>0</v>
      </c>
      <c r="AD83" s="257">
        <v>0</v>
      </c>
      <c r="AE83" s="257">
        <v>0</v>
      </c>
      <c r="AF83" s="257">
        <v>0</v>
      </c>
      <c r="AG83" s="257">
        <v>0</v>
      </c>
      <c r="AH83" s="257">
        <v>0</v>
      </c>
      <c r="AI83" s="257">
        <v>0</v>
      </c>
      <c r="AJ83" s="257">
        <v>0</v>
      </c>
      <c r="AK83" s="257">
        <v>0</v>
      </c>
      <c r="AL83" s="257">
        <v>0</v>
      </c>
      <c r="AM83" s="257">
        <v>0</v>
      </c>
      <c r="AN83" s="257">
        <v>6.0000000000000001E-3</v>
      </c>
      <c r="AO83" s="257">
        <v>1.2E-2</v>
      </c>
      <c r="AP83" s="257">
        <v>1.2E-2</v>
      </c>
      <c r="AQ83" s="257">
        <v>1.2E-2</v>
      </c>
      <c r="AR83" s="257">
        <v>1.2E-2</v>
      </c>
      <c r="AS83" s="257">
        <v>2.1000000000000001E-2</v>
      </c>
      <c r="AT83" s="257">
        <v>0.03</v>
      </c>
      <c r="AU83" s="257">
        <v>3.4000000000000002E-2</v>
      </c>
      <c r="AV83" s="257">
        <v>3.6999999999999998E-2</v>
      </c>
      <c r="AW83" s="257">
        <v>3.6999999999999998E-2</v>
      </c>
      <c r="AX83" s="257">
        <v>3.6999999999999998E-2</v>
      </c>
      <c r="AY83" s="257">
        <v>1.0660000000000001</v>
      </c>
      <c r="AZ83" s="257">
        <v>3.0710000000000002</v>
      </c>
      <c r="BA83" s="257">
        <v>4.2090000000000005</v>
      </c>
      <c r="BB83" s="257">
        <v>5.8669602272727275</v>
      </c>
      <c r="BC83" s="257">
        <v>6.4163434343434345</v>
      </c>
      <c r="BD83" s="257">
        <v>6.6803131313131319</v>
      </c>
      <c r="BE83" s="259">
        <v>6.9903393892713126</v>
      </c>
      <c r="BF83" s="285">
        <v>4.3549900175437584E-2</v>
      </c>
      <c r="BG83" s="285">
        <v>0.71698917272856266</v>
      </c>
      <c r="BH83" s="285">
        <v>4.3930869965538074E-3</v>
      </c>
    </row>
    <row r="84" spans="1:60" x14ac:dyDescent="0.15">
      <c r="A84" s="162" t="s">
        <v>119</v>
      </c>
      <c r="B84" s="257">
        <v>0</v>
      </c>
      <c r="C84" s="257">
        <v>0</v>
      </c>
      <c r="D84" s="257">
        <v>0</v>
      </c>
      <c r="E84" s="257">
        <v>0</v>
      </c>
      <c r="F84" s="257">
        <v>0</v>
      </c>
      <c r="G84" s="257">
        <v>0</v>
      </c>
      <c r="H84" s="257">
        <v>0</v>
      </c>
      <c r="I84" s="257">
        <v>0</v>
      </c>
      <c r="J84" s="257">
        <v>0</v>
      </c>
      <c r="K84" s="257">
        <v>0</v>
      </c>
      <c r="L84" s="257">
        <v>0</v>
      </c>
      <c r="M84" s="257">
        <v>0</v>
      </c>
      <c r="N84" s="257">
        <v>0</v>
      </c>
      <c r="O84" s="257">
        <v>0</v>
      </c>
      <c r="P84" s="257">
        <v>0</v>
      </c>
      <c r="Q84" s="257">
        <v>0</v>
      </c>
      <c r="R84" s="257">
        <v>0</v>
      </c>
      <c r="S84" s="257">
        <v>0</v>
      </c>
      <c r="T84" s="257">
        <v>0</v>
      </c>
      <c r="U84" s="257">
        <v>0</v>
      </c>
      <c r="V84" s="257">
        <v>0</v>
      </c>
      <c r="W84" s="257">
        <v>0</v>
      </c>
      <c r="X84" s="257">
        <v>0</v>
      </c>
      <c r="Y84" s="257">
        <v>0</v>
      </c>
      <c r="Z84" s="257">
        <v>0</v>
      </c>
      <c r="AA84" s="257">
        <v>0</v>
      </c>
      <c r="AB84" s="257">
        <v>0</v>
      </c>
      <c r="AC84" s="257">
        <v>0</v>
      </c>
      <c r="AD84" s="257">
        <v>0</v>
      </c>
      <c r="AE84" s="257">
        <v>0</v>
      </c>
      <c r="AF84" s="257">
        <v>0</v>
      </c>
      <c r="AG84" s="257">
        <v>0</v>
      </c>
      <c r="AH84" s="257">
        <v>0</v>
      </c>
      <c r="AI84" s="257">
        <v>0</v>
      </c>
      <c r="AJ84" s="257">
        <v>0</v>
      </c>
      <c r="AK84" s="257">
        <v>1E-4</v>
      </c>
      <c r="AL84" s="257">
        <v>0</v>
      </c>
      <c r="AM84" s="257">
        <v>2.9999999999999997E-4</v>
      </c>
      <c r="AN84" s="257">
        <v>4.0000000000000002E-4</v>
      </c>
      <c r="AO84" s="257">
        <v>8.9999999999999998E-4</v>
      </c>
      <c r="AP84" s="257">
        <v>1.2999999999999999E-3</v>
      </c>
      <c r="AQ84" s="257">
        <v>4.7999999999999996E-3</v>
      </c>
      <c r="AR84" s="257">
        <v>1.1000000002980232E-2</v>
      </c>
      <c r="AS84" s="257">
        <v>1.6070000000000001E-2</v>
      </c>
      <c r="AT84" s="257">
        <v>2.6700000000000005E-2</v>
      </c>
      <c r="AU84" s="257">
        <v>3.8210000000000001E-2</v>
      </c>
      <c r="AV84" s="257">
        <v>3.4130000000000008E-2</v>
      </c>
      <c r="AW84" s="257">
        <v>0.15397820009155275</v>
      </c>
      <c r="AX84" s="257">
        <v>0.31471110009155268</v>
      </c>
      <c r="AY84" s="257">
        <v>0.44130350009155278</v>
      </c>
      <c r="AZ84" s="257">
        <v>0.777721700137329</v>
      </c>
      <c r="BA84" s="257">
        <v>0.88990060013732919</v>
      </c>
      <c r="BB84" s="257">
        <v>0.79209495978999067</v>
      </c>
      <c r="BC84" s="257">
        <v>0.86414750245650263</v>
      </c>
      <c r="BD84" s="257">
        <v>2.2249159761235306</v>
      </c>
      <c r="BE84" s="259">
        <v>1.9682714183899974</v>
      </c>
      <c r="BF84" s="285">
        <v>-0.11776730056596707</v>
      </c>
      <c r="BG84" s="285">
        <v>0.55625312069402799</v>
      </c>
      <c r="BH84" s="285">
        <v>1.2369624838371367E-3</v>
      </c>
    </row>
    <row r="85" spans="1:60" x14ac:dyDescent="0.15">
      <c r="A85" s="162" t="s">
        <v>118</v>
      </c>
      <c r="B85" s="257">
        <v>0</v>
      </c>
      <c r="C85" s="257">
        <v>0</v>
      </c>
      <c r="D85" s="257">
        <v>0</v>
      </c>
      <c r="E85" s="257">
        <v>0</v>
      </c>
      <c r="F85" s="257">
        <v>0</v>
      </c>
      <c r="G85" s="257">
        <v>0</v>
      </c>
      <c r="H85" s="257">
        <v>0</v>
      </c>
      <c r="I85" s="257">
        <v>0</v>
      </c>
      <c r="J85" s="257">
        <v>0</v>
      </c>
      <c r="K85" s="257">
        <v>0</v>
      </c>
      <c r="L85" s="257">
        <v>0</v>
      </c>
      <c r="M85" s="257">
        <v>0</v>
      </c>
      <c r="N85" s="257">
        <v>0</v>
      </c>
      <c r="O85" s="257">
        <v>0</v>
      </c>
      <c r="P85" s="257">
        <v>0</v>
      </c>
      <c r="Q85" s="257">
        <v>0</v>
      </c>
      <c r="R85" s="257">
        <v>0</v>
      </c>
      <c r="S85" s="257">
        <v>0</v>
      </c>
      <c r="T85" s="257">
        <v>0</v>
      </c>
      <c r="U85" s="257">
        <v>0</v>
      </c>
      <c r="V85" s="257">
        <v>0</v>
      </c>
      <c r="W85" s="257">
        <v>0</v>
      </c>
      <c r="X85" s="257">
        <v>0</v>
      </c>
      <c r="Y85" s="257">
        <v>0</v>
      </c>
      <c r="Z85" s="257">
        <v>0</v>
      </c>
      <c r="AA85" s="257">
        <v>0</v>
      </c>
      <c r="AB85" s="257">
        <v>0</v>
      </c>
      <c r="AC85" s="257">
        <v>0</v>
      </c>
      <c r="AD85" s="257">
        <v>0</v>
      </c>
      <c r="AE85" s="257">
        <v>0</v>
      </c>
      <c r="AF85" s="257">
        <v>0</v>
      </c>
      <c r="AG85" s="257">
        <v>0</v>
      </c>
      <c r="AH85" s="257">
        <v>0</v>
      </c>
      <c r="AI85" s="257">
        <v>0</v>
      </c>
      <c r="AJ85" s="257">
        <v>0</v>
      </c>
      <c r="AK85" s="257">
        <v>0</v>
      </c>
      <c r="AL85" s="257">
        <v>0</v>
      </c>
      <c r="AM85" s="257">
        <v>0</v>
      </c>
      <c r="AN85" s="257">
        <v>0</v>
      </c>
      <c r="AO85" s="257">
        <v>0</v>
      </c>
      <c r="AP85" s="257">
        <v>0</v>
      </c>
      <c r="AQ85" s="257">
        <v>0</v>
      </c>
      <c r="AR85" s="257">
        <v>0</v>
      </c>
      <c r="AS85" s="257">
        <v>0</v>
      </c>
      <c r="AT85" s="257">
        <v>0</v>
      </c>
      <c r="AU85" s="257">
        <v>0</v>
      </c>
      <c r="AV85" s="257">
        <v>0</v>
      </c>
      <c r="AW85" s="257">
        <v>0</v>
      </c>
      <c r="AX85" s="257">
        <v>0</v>
      </c>
      <c r="AY85" s="257">
        <v>0</v>
      </c>
      <c r="AZ85" s="257">
        <v>0</v>
      </c>
      <c r="BA85" s="257">
        <v>8.8999996185302743E-3</v>
      </c>
      <c r="BB85" s="257">
        <v>8.8999996185302743E-3</v>
      </c>
      <c r="BC85" s="257">
        <v>8.8999996185302743E-3</v>
      </c>
      <c r="BD85" s="257">
        <v>8.8999996185302743E-3</v>
      </c>
      <c r="BE85" s="259">
        <v>8.8999996185302709E-3</v>
      </c>
      <c r="BF85" s="285">
        <v>-2.7322404371589171E-3</v>
      </c>
      <c r="BG85" s="285" t="s">
        <v>111</v>
      </c>
      <c r="BH85" s="285">
        <v>5.5932152097660724E-6</v>
      </c>
    </row>
    <row r="86" spans="1:60" x14ac:dyDescent="0.15">
      <c r="A86" s="162" t="s">
        <v>117</v>
      </c>
      <c r="B86" s="257">
        <v>0</v>
      </c>
      <c r="C86" s="257">
        <v>0</v>
      </c>
      <c r="D86" s="257">
        <v>0</v>
      </c>
      <c r="E86" s="257">
        <v>0</v>
      </c>
      <c r="F86" s="257">
        <v>0</v>
      </c>
      <c r="G86" s="257">
        <v>0</v>
      </c>
      <c r="H86" s="257">
        <v>0</v>
      </c>
      <c r="I86" s="257">
        <v>0</v>
      </c>
      <c r="J86" s="257">
        <v>0</v>
      </c>
      <c r="K86" s="257">
        <v>0</v>
      </c>
      <c r="L86" s="257">
        <v>0</v>
      </c>
      <c r="M86" s="257">
        <v>0</v>
      </c>
      <c r="N86" s="257">
        <v>0</v>
      </c>
      <c r="O86" s="257">
        <v>0</v>
      </c>
      <c r="P86" s="257">
        <v>0</v>
      </c>
      <c r="Q86" s="257">
        <v>0</v>
      </c>
      <c r="R86" s="257">
        <v>0</v>
      </c>
      <c r="S86" s="257">
        <v>0</v>
      </c>
      <c r="T86" s="257">
        <v>0</v>
      </c>
      <c r="U86" s="257">
        <v>0</v>
      </c>
      <c r="V86" s="257">
        <v>0</v>
      </c>
      <c r="W86" s="257">
        <v>0</v>
      </c>
      <c r="X86" s="257">
        <v>0</v>
      </c>
      <c r="Y86" s="257">
        <v>0</v>
      </c>
      <c r="Z86" s="257">
        <v>0</v>
      </c>
      <c r="AA86" s="257">
        <v>0</v>
      </c>
      <c r="AB86" s="257">
        <v>0</v>
      </c>
      <c r="AC86" s="257">
        <v>0</v>
      </c>
      <c r="AD86" s="257">
        <v>2E-3</v>
      </c>
      <c r="AE86" s="257">
        <v>5.4000000000000003E-3</v>
      </c>
      <c r="AF86" s="257">
        <v>6.3E-3</v>
      </c>
      <c r="AG86" s="257">
        <v>7.0999999999999995E-3</v>
      </c>
      <c r="AH86" s="257">
        <v>7.2000000000000007E-3</v>
      </c>
      <c r="AI86" s="257">
        <v>7.6E-3</v>
      </c>
      <c r="AJ86" s="257">
        <v>7.7999999999999996E-3</v>
      </c>
      <c r="AK86" s="257">
        <v>7.9000000000000008E-3</v>
      </c>
      <c r="AL86" s="257">
        <v>6.7799999999999996E-3</v>
      </c>
      <c r="AM86" s="257">
        <v>6.8840000000000004E-3</v>
      </c>
      <c r="AN86" s="257">
        <v>7.3990000000000011E-3</v>
      </c>
      <c r="AO86" s="257">
        <v>8.43E-3</v>
      </c>
      <c r="AP86" s="257">
        <v>8.6709999999999999E-3</v>
      </c>
      <c r="AQ86" s="257">
        <v>9.5049999999999996E-3</v>
      </c>
      <c r="AR86" s="257">
        <v>8.8869999999999991E-3</v>
      </c>
      <c r="AS86" s="257">
        <v>7.6950000000000005E-3</v>
      </c>
      <c r="AT86" s="257">
        <v>7.2370000014901166E-3</v>
      </c>
      <c r="AU86" s="257">
        <v>5.4289999957084657E-3</v>
      </c>
      <c r="AV86" s="257">
        <v>1.9348999985694885E-2</v>
      </c>
      <c r="AW86" s="257">
        <v>6.444900000149012E-2</v>
      </c>
      <c r="AX86" s="257">
        <v>9.2253000443994995E-2</v>
      </c>
      <c r="AY86" s="257">
        <v>9.2841566443995008E-2</v>
      </c>
      <c r="AZ86" s="257">
        <v>0.18101912794045497</v>
      </c>
      <c r="BA86" s="257">
        <v>0.17872498794045497</v>
      </c>
      <c r="BB86" s="257">
        <v>0.17754269694045499</v>
      </c>
      <c r="BC86" s="257">
        <v>0.19009837494045495</v>
      </c>
      <c r="BD86" s="257">
        <v>0.18304577494045496</v>
      </c>
      <c r="BE86" s="259">
        <v>0.18290379229556666</v>
      </c>
      <c r="BF86" s="285">
        <v>-3.5057885521619925E-3</v>
      </c>
      <c r="BG86" s="285">
        <v>0.38133849108534235</v>
      </c>
      <c r="BH86" s="285">
        <v>1.1494610301572099E-4</v>
      </c>
    </row>
    <row r="87" spans="1:60" x14ac:dyDescent="0.15">
      <c r="A87" s="162" t="s">
        <v>116</v>
      </c>
      <c r="B87" s="257">
        <v>0</v>
      </c>
      <c r="C87" s="257">
        <v>0</v>
      </c>
      <c r="D87" s="257">
        <v>0</v>
      </c>
      <c r="E87" s="257">
        <v>0</v>
      </c>
      <c r="F87" s="257">
        <v>0</v>
      </c>
      <c r="G87" s="257">
        <v>0</v>
      </c>
      <c r="H87" s="257">
        <v>0</v>
      </c>
      <c r="I87" s="257">
        <v>0</v>
      </c>
      <c r="J87" s="257">
        <v>0</v>
      </c>
      <c r="K87" s="257">
        <v>0</v>
      </c>
      <c r="L87" s="257">
        <v>0</v>
      </c>
      <c r="M87" s="257">
        <v>0</v>
      </c>
      <c r="N87" s="257">
        <v>0</v>
      </c>
      <c r="O87" s="257">
        <v>0</v>
      </c>
      <c r="P87" s="257">
        <v>0</v>
      </c>
      <c r="Q87" s="257">
        <v>0</v>
      </c>
      <c r="R87" s="257">
        <v>0</v>
      </c>
      <c r="S87" s="257">
        <v>0</v>
      </c>
      <c r="T87" s="257">
        <v>0</v>
      </c>
      <c r="U87" s="257">
        <v>0</v>
      </c>
      <c r="V87" s="257">
        <v>0</v>
      </c>
      <c r="W87" s="257">
        <v>0</v>
      </c>
      <c r="X87" s="257">
        <v>0</v>
      </c>
      <c r="Y87" s="257">
        <v>0</v>
      </c>
      <c r="Z87" s="257">
        <v>0</v>
      </c>
      <c r="AA87" s="257">
        <v>0</v>
      </c>
      <c r="AB87" s="257">
        <v>0</v>
      </c>
      <c r="AC87" s="257">
        <v>0</v>
      </c>
      <c r="AD87" s="257">
        <v>0</v>
      </c>
      <c r="AE87" s="257">
        <v>0</v>
      </c>
      <c r="AF87" s="257">
        <v>0</v>
      </c>
      <c r="AG87" s="257">
        <v>0</v>
      </c>
      <c r="AH87" s="257">
        <v>0</v>
      </c>
      <c r="AI87" s="257">
        <v>0</v>
      </c>
      <c r="AJ87" s="257">
        <v>0</v>
      </c>
      <c r="AK87" s="257">
        <v>2.3E-2</v>
      </c>
      <c r="AL87" s="257">
        <v>2.4E-2</v>
      </c>
      <c r="AM87" s="257">
        <v>0.03</v>
      </c>
      <c r="AN87" s="257">
        <v>3.3000000000000002E-2</v>
      </c>
      <c r="AO87" s="257">
        <v>4.3999999999999997E-2</v>
      </c>
      <c r="AP87" s="257">
        <v>4.2000000000000003E-2</v>
      </c>
      <c r="AQ87" s="257">
        <v>3.7999999999999999E-2</v>
      </c>
      <c r="AR87" s="257">
        <v>4.3000000000000003E-2</v>
      </c>
      <c r="AS87" s="257">
        <v>3.9E-2</v>
      </c>
      <c r="AT87" s="257">
        <v>9.7000000000000003E-2</v>
      </c>
      <c r="AU87" s="257">
        <v>0.13900000000000001</v>
      </c>
      <c r="AV87" s="257">
        <v>0.109</v>
      </c>
      <c r="AW87" s="257">
        <v>0.19600000000000001</v>
      </c>
      <c r="AX87" s="257">
        <v>0.35799999999999998</v>
      </c>
      <c r="AY87" s="257">
        <v>0.50700000000000001</v>
      </c>
      <c r="AZ87" s="257">
        <v>0.44800000000000001</v>
      </c>
      <c r="BA87" s="257">
        <v>0.47400000000000003</v>
      </c>
      <c r="BB87" s="257">
        <v>0.44880000000000003</v>
      </c>
      <c r="BC87" s="257">
        <v>0.45310000000000006</v>
      </c>
      <c r="BD87" s="257">
        <v>0.4995</v>
      </c>
      <c r="BE87" s="259">
        <v>0.46540000000000009</v>
      </c>
      <c r="BF87" s="285">
        <v>-7.081398338228917E-2</v>
      </c>
      <c r="BG87" s="285">
        <v>0.17808432040456568</v>
      </c>
      <c r="BH87" s="285">
        <v>2.9248117642672423E-4</v>
      </c>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0</v>
      </c>
      <c r="AD88" s="257">
        <v>0</v>
      </c>
      <c r="AE88" s="257">
        <v>0</v>
      </c>
      <c r="AF88" s="257">
        <v>0</v>
      </c>
      <c r="AG88" s="257">
        <v>0</v>
      </c>
      <c r="AH88" s="257">
        <v>0</v>
      </c>
      <c r="AI88" s="257">
        <v>0</v>
      </c>
      <c r="AJ88" s="257">
        <v>0</v>
      </c>
      <c r="AK88" s="257">
        <v>0</v>
      </c>
      <c r="AL88" s="257">
        <v>0</v>
      </c>
      <c r="AM88" s="257">
        <v>0</v>
      </c>
      <c r="AN88" s="257">
        <v>0</v>
      </c>
      <c r="AO88" s="257">
        <v>0</v>
      </c>
      <c r="AP88" s="257">
        <v>0</v>
      </c>
      <c r="AQ88" s="257">
        <v>0</v>
      </c>
      <c r="AR88" s="257">
        <v>0</v>
      </c>
      <c r="AS88" s="257">
        <v>0</v>
      </c>
      <c r="AT88" s="257">
        <v>0</v>
      </c>
      <c r="AU88" s="257">
        <v>0</v>
      </c>
      <c r="AV88" s="257">
        <v>0</v>
      </c>
      <c r="AW88" s="257">
        <v>0</v>
      </c>
      <c r="AX88" s="257">
        <v>0</v>
      </c>
      <c r="AY88" s="257">
        <v>0</v>
      </c>
      <c r="AZ88" s="257">
        <v>0</v>
      </c>
      <c r="BA88" s="257">
        <v>0</v>
      </c>
      <c r="BB88" s="257">
        <v>0</v>
      </c>
      <c r="BC88" s="257">
        <v>0</v>
      </c>
      <c r="BD88" s="257">
        <v>0</v>
      </c>
      <c r="BE88" s="259">
        <v>0</v>
      </c>
      <c r="BF88" s="285" t="s">
        <v>111</v>
      </c>
      <c r="BG88" s="285" t="s">
        <v>111</v>
      </c>
      <c r="BH88" s="285">
        <v>0</v>
      </c>
    </row>
    <row r="89" spans="1:60" s="161" customFormat="1" x14ac:dyDescent="0.15">
      <c r="A89" s="163" t="s">
        <v>114</v>
      </c>
      <c r="B89" s="260">
        <v>0</v>
      </c>
      <c r="C89" s="260">
        <v>0</v>
      </c>
      <c r="D89" s="260">
        <v>0</v>
      </c>
      <c r="E89" s="260">
        <v>0</v>
      </c>
      <c r="F89" s="260">
        <v>0</v>
      </c>
      <c r="G89" s="260">
        <v>0</v>
      </c>
      <c r="H89" s="260">
        <v>0</v>
      </c>
      <c r="I89" s="260">
        <v>0</v>
      </c>
      <c r="J89" s="260">
        <v>0</v>
      </c>
      <c r="K89" s="260">
        <v>0</v>
      </c>
      <c r="L89" s="260">
        <v>0</v>
      </c>
      <c r="M89" s="260">
        <v>0</v>
      </c>
      <c r="N89" s="260">
        <v>0</v>
      </c>
      <c r="O89" s="260">
        <v>0</v>
      </c>
      <c r="P89" s="260">
        <v>0</v>
      </c>
      <c r="Q89" s="260">
        <v>0</v>
      </c>
      <c r="R89" s="260">
        <v>0</v>
      </c>
      <c r="S89" s="260">
        <v>0</v>
      </c>
      <c r="T89" s="260">
        <v>0</v>
      </c>
      <c r="U89" s="260">
        <v>0</v>
      </c>
      <c r="V89" s="260">
        <v>0</v>
      </c>
      <c r="W89" s="260">
        <v>0</v>
      </c>
      <c r="X89" s="260">
        <v>0</v>
      </c>
      <c r="Y89" s="260">
        <v>0</v>
      </c>
      <c r="Z89" s="260">
        <v>0</v>
      </c>
      <c r="AA89" s="260">
        <v>0</v>
      </c>
      <c r="AB89" s="260">
        <v>0</v>
      </c>
      <c r="AC89" s="260">
        <v>0</v>
      </c>
      <c r="AD89" s="260">
        <v>2E-3</v>
      </c>
      <c r="AE89" s="260">
        <v>5.4000000000000003E-3</v>
      </c>
      <c r="AF89" s="260">
        <v>6.3E-3</v>
      </c>
      <c r="AG89" s="260">
        <v>7.0999999999999995E-3</v>
      </c>
      <c r="AH89" s="260">
        <v>7.2000000000000007E-3</v>
      </c>
      <c r="AI89" s="260">
        <v>7.6E-3</v>
      </c>
      <c r="AJ89" s="260">
        <v>1.9799999999999998E-2</v>
      </c>
      <c r="AK89" s="260">
        <v>0.17549999999999999</v>
      </c>
      <c r="AL89" s="260">
        <v>0.41558</v>
      </c>
      <c r="AM89" s="260">
        <v>0.44358400000000003</v>
      </c>
      <c r="AN89" s="260">
        <v>0.53559899999999994</v>
      </c>
      <c r="AO89" s="260">
        <v>0.76828050505050505</v>
      </c>
      <c r="AP89" s="260">
        <v>0.78038211111111122</v>
      </c>
      <c r="AQ89" s="260">
        <v>0.85256560606060605</v>
      </c>
      <c r="AR89" s="260">
        <v>1.0162233636393438</v>
      </c>
      <c r="AS89" s="260">
        <v>1.3117781313131314</v>
      </c>
      <c r="AT89" s="260">
        <v>1.5892309393954298</v>
      </c>
      <c r="AU89" s="260">
        <v>2.2845824343391428</v>
      </c>
      <c r="AV89" s="260">
        <v>2.3865039393796339</v>
      </c>
      <c r="AW89" s="260">
        <v>2.5156302404970825</v>
      </c>
      <c r="AX89" s="260">
        <v>3.5934473025557492</v>
      </c>
      <c r="AY89" s="260">
        <v>5.0600728342123169</v>
      </c>
      <c r="AZ89" s="260">
        <v>8.9106862826232405</v>
      </c>
      <c r="BA89" s="260">
        <v>11.176370672793865</v>
      </c>
      <c r="BB89" s="260">
        <v>12.457774095742918</v>
      </c>
      <c r="BC89" s="260">
        <v>14.770723351762967</v>
      </c>
      <c r="BD89" s="260">
        <v>18.857729132981873</v>
      </c>
      <c r="BE89" s="260">
        <v>21.789843068502105</v>
      </c>
      <c r="BF89" s="286">
        <v>0.15232899067072903</v>
      </c>
      <c r="BG89" s="286">
        <v>0.28064936412486507</v>
      </c>
      <c r="BH89" s="286">
        <v>1.3693852459882245E-2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0</v>
      </c>
      <c r="C91" s="257">
        <v>0</v>
      </c>
      <c r="D91" s="257">
        <v>0</v>
      </c>
      <c r="E91" s="257">
        <v>0</v>
      </c>
      <c r="F91" s="257">
        <v>0</v>
      </c>
      <c r="G91" s="257">
        <v>0</v>
      </c>
      <c r="H91" s="257">
        <v>0</v>
      </c>
      <c r="I91" s="257">
        <v>0</v>
      </c>
      <c r="J91" s="257">
        <v>0</v>
      </c>
      <c r="K91" s="257">
        <v>0</v>
      </c>
      <c r="L91" s="257">
        <v>0</v>
      </c>
      <c r="M91" s="257">
        <v>0</v>
      </c>
      <c r="N91" s="257">
        <v>0</v>
      </c>
      <c r="O91" s="257">
        <v>0</v>
      </c>
      <c r="P91" s="257">
        <v>0</v>
      </c>
      <c r="Q91" s="257">
        <v>0</v>
      </c>
      <c r="R91" s="257">
        <v>0</v>
      </c>
      <c r="S91" s="257">
        <v>0</v>
      </c>
      <c r="T91" s="257">
        <v>0</v>
      </c>
      <c r="U91" s="257">
        <v>0</v>
      </c>
      <c r="V91" s="257">
        <v>0</v>
      </c>
      <c r="W91" s="257">
        <v>0</v>
      </c>
      <c r="X91" s="257">
        <v>0</v>
      </c>
      <c r="Y91" s="257">
        <v>0</v>
      </c>
      <c r="Z91" s="257">
        <v>0</v>
      </c>
      <c r="AA91" s="257">
        <v>0</v>
      </c>
      <c r="AB91" s="257">
        <v>0</v>
      </c>
      <c r="AC91" s="257">
        <v>0</v>
      </c>
      <c r="AD91" s="257">
        <v>2E-3</v>
      </c>
      <c r="AE91" s="257">
        <v>5.4999999999999997E-3</v>
      </c>
      <c r="AF91" s="257">
        <v>7.0000000000000001E-3</v>
      </c>
      <c r="AG91" s="257">
        <v>7.0000000000000001E-3</v>
      </c>
      <c r="AH91" s="257">
        <v>7.4999999999999997E-3</v>
      </c>
      <c r="AI91" s="257">
        <v>1.8000000000000002E-2</v>
      </c>
      <c r="AJ91" s="257">
        <v>4.3000000000000003E-2</v>
      </c>
      <c r="AK91" s="257">
        <v>0.13400000000000001</v>
      </c>
      <c r="AL91" s="257">
        <v>0.28700000000000003</v>
      </c>
      <c r="AM91" s="257">
        <v>0.53354999999999997</v>
      </c>
      <c r="AN91" s="257">
        <v>0.70404999999999995</v>
      </c>
      <c r="AO91" s="257">
        <v>0.79500000000000004</v>
      </c>
      <c r="AP91" s="257">
        <v>1.29905</v>
      </c>
      <c r="AQ91" s="257">
        <v>2.1621000000000001</v>
      </c>
      <c r="AR91" s="257">
        <v>2.8521000000000001</v>
      </c>
      <c r="AS91" s="257">
        <v>3.45845</v>
      </c>
      <c r="AT91" s="257">
        <v>4.4377500000000003</v>
      </c>
      <c r="AU91" s="257">
        <v>4.9850000000000003</v>
      </c>
      <c r="AV91" s="257">
        <v>6.4320000000000004</v>
      </c>
      <c r="AW91" s="257">
        <v>7.7250000000000005</v>
      </c>
      <c r="AX91" s="257">
        <v>9.2590000000000003</v>
      </c>
      <c r="AY91" s="257">
        <v>9.777000000000001</v>
      </c>
      <c r="AZ91" s="257">
        <v>11.833002092997777</v>
      </c>
      <c r="BA91" s="257">
        <v>13.039704881147999</v>
      </c>
      <c r="BB91" s="257">
        <v>13.210790432157777</v>
      </c>
      <c r="BC91" s="257">
        <v>16.261954315720889</v>
      </c>
      <c r="BD91" s="257">
        <v>19.471688079239222</v>
      </c>
      <c r="BE91" s="259">
        <v>22.606891796334569</v>
      </c>
      <c r="BF91" s="285">
        <v>0.15784128426173005</v>
      </c>
      <c r="BG91" s="285">
        <v>0.15937538929494011</v>
      </c>
      <c r="BH91" s="285">
        <v>1.4207327692186494E-2</v>
      </c>
    </row>
    <row r="92" spans="1:60" x14ac:dyDescent="0.15">
      <c r="A92" s="162" t="s">
        <v>112</v>
      </c>
      <c r="B92" s="257">
        <v>0</v>
      </c>
      <c r="C92" s="257">
        <v>0</v>
      </c>
      <c r="D92" s="257">
        <v>0</v>
      </c>
      <c r="E92" s="257">
        <v>0</v>
      </c>
      <c r="F92" s="257">
        <v>0</v>
      </c>
      <c r="G92" s="257">
        <v>0</v>
      </c>
      <c r="H92" s="257">
        <v>0</v>
      </c>
      <c r="I92" s="257">
        <v>0</v>
      </c>
      <c r="J92" s="257">
        <v>0</v>
      </c>
      <c r="K92" s="257">
        <v>0</v>
      </c>
      <c r="L92" s="257">
        <v>0</v>
      </c>
      <c r="M92" s="257">
        <v>0</v>
      </c>
      <c r="N92" s="257">
        <v>0</v>
      </c>
      <c r="O92" s="257">
        <v>0</v>
      </c>
      <c r="P92" s="257">
        <v>0</v>
      </c>
      <c r="Q92" s="257">
        <v>0</v>
      </c>
      <c r="R92" s="257">
        <v>0</v>
      </c>
      <c r="S92" s="257">
        <v>0</v>
      </c>
      <c r="T92" s="257">
        <v>0</v>
      </c>
      <c r="U92" s="257">
        <v>0</v>
      </c>
      <c r="V92" s="257">
        <v>0</v>
      </c>
      <c r="W92" s="257">
        <v>0</v>
      </c>
      <c r="X92" s="257">
        <v>0</v>
      </c>
      <c r="Y92" s="257">
        <v>0</v>
      </c>
      <c r="Z92" s="257">
        <v>0</v>
      </c>
      <c r="AA92" s="257">
        <v>0</v>
      </c>
      <c r="AB92" s="257">
        <v>0</v>
      </c>
      <c r="AC92" s="257">
        <v>0</v>
      </c>
      <c r="AD92" s="257">
        <v>0</v>
      </c>
      <c r="AE92" s="257">
        <v>0</v>
      </c>
      <c r="AF92" s="257">
        <v>0</v>
      </c>
      <c r="AG92" s="257">
        <v>0</v>
      </c>
      <c r="AH92" s="257">
        <v>0</v>
      </c>
      <c r="AI92" s="257">
        <v>0</v>
      </c>
      <c r="AJ92" s="257">
        <v>0</v>
      </c>
      <c r="AK92" s="257">
        <v>0</v>
      </c>
      <c r="AL92" s="257">
        <v>0</v>
      </c>
      <c r="AM92" s="257">
        <v>0</v>
      </c>
      <c r="AN92" s="257">
        <v>0</v>
      </c>
      <c r="AO92" s="257">
        <v>0</v>
      </c>
      <c r="AP92" s="257">
        <v>0</v>
      </c>
      <c r="AQ92" s="257">
        <v>1.6000000000000001E-3</v>
      </c>
      <c r="AR92" s="257">
        <v>1.6000000000000001E-3</v>
      </c>
      <c r="AS92" s="257">
        <v>2.8999999999999998E-3</v>
      </c>
      <c r="AT92" s="257">
        <v>5.0999999999999995E-3</v>
      </c>
      <c r="AU92" s="257">
        <v>5.0999999999999995E-3</v>
      </c>
      <c r="AV92" s="257">
        <v>5.0999999999999995E-3</v>
      </c>
      <c r="AW92" s="257">
        <v>5.0999999999999995E-3</v>
      </c>
      <c r="AX92" s="257">
        <v>5.0809999999999996E-3</v>
      </c>
      <c r="AY92" s="257">
        <v>5.0809999999999996E-3</v>
      </c>
      <c r="AZ92" s="257">
        <v>5.0809999999999996E-3</v>
      </c>
      <c r="BA92" s="257">
        <v>5.0809999999999996E-3</v>
      </c>
      <c r="BB92" s="257">
        <v>5.0809999999999996E-3</v>
      </c>
      <c r="BC92" s="257">
        <v>5.0809999999999996E-3</v>
      </c>
      <c r="BD92" s="257">
        <v>5.0809999999999996E-3</v>
      </c>
      <c r="BE92" s="259">
        <v>5.0809999999999996E-3</v>
      </c>
      <c r="BF92" s="285">
        <v>-2.732240437158473E-3</v>
      </c>
      <c r="BG92" s="285">
        <v>-3.7317506472644979E-4</v>
      </c>
      <c r="BH92" s="285">
        <v>3.1931604156084774E-6</v>
      </c>
    </row>
    <row r="93" spans="1:60" x14ac:dyDescent="0.15">
      <c r="A93" s="162" t="s">
        <v>110</v>
      </c>
      <c r="B93" s="257">
        <v>0</v>
      </c>
      <c r="C93" s="257">
        <v>0</v>
      </c>
      <c r="D93" s="257">
        <v>0</v>
      </c>
      <c r="E93" s="257">
        <v>0</v>
      </c>
      <c r="F93" s="257">
        <v>0</v>
      </c>
      <c r="G93" s="257">
        <v>0</v>
      </c>
      <c r="H93" s="257">
        <v>0</v>
      </c>
      <c r="I93" s="257">
        <v>0</v>
      </c>
      <c r="J93" s="257">
        <v>0</v>
      </c>
      <c r="K93" s="257">
        <v>0</v>
      </c>
      <c r="L93" s="257">
        <v>0</v>
      </c>
      <c r="M93" s="257">
        <v>0</v>
      </c>
      <c r="N93" s="257">
        <v>0</v>
      </c>
      <c r="O93" s="257">
        <v>0</v>
      </c>
      <c r="P93" s="257">
        <v>0</v>
      </c>
      <c r="Q93" s="257">
        <v>0</v>
      </c>
      <c r="R93" s="257">
        <v>0</v>
      </c>
      <c r="S93" s="257">
        <v>0</v>
      </c>
      <c r="T93" s="257">
        <v>0</v>
      </c>
      <c r="U93" s="257">
        <v>0</v>
      </c>
      <c r="V93" s="257">
        <v>0</v>
      </c>
      <c r="W93" s="257">
        <v>0</v>
      </c>
      <c r="X93" s="257">
        <v>0</v>
      </c>
      <c r="Y93" s="257">
        <v>0</v>
      </c>
      <c r="Z93" s="257">
        <v>0</v>
      </c>
      <c r="AA93" s="257">
        <v>2.0202020202020202E-3</v>
      </c>
      <c r="AB93" s="257">
        <v>9.0909090909090922E-3</v>
      </c>
      <c r="AC93" s="257">
        <v>0.13131313131313133</v>
      </c>
      <c r="AD93" s="257">
        <v>0.21212121212121213</v>
      </c>
      <c r="AE93" s="257">
        <v>0.38383838383838387</v>
      </c>
      <c r="AF93" s="257">
        <v>0.61616161616161613</v>
      </c>
      <c r="AG93" s="257">
        <v>9.3939393939393948E-2</v>
      </c>
      <c r="AH93" s="257">
        <v>0.19797979797979801</v>
      </c>
      <c r="AI93" s="257">
        <v>0.35555555555555557</v>
      </c>
      <c r="AJ93" s="257">
        <v>0.47373737373737379</v>
      </c>
      <c r="AK93" s="257">
        <v>0.58989898989898992</v>
      </c>
      <c r="AL93" s="257">
        <v>0.71919191919191916</v>
      </c>
      <c r="AM93" s="257">
        <v>0.83737373737373755</v>
      </c>
      <c r="AN93" s="257">
        <v>0.99696969696969706</v>
      </c>
      <c r="AO93" s="257">
        <v>1.2777777777777779</v>
      </c>
      <c r="AP93" s="257">
        <v>1.946060606060606</v>
      </c>
      <c r="AQ93" s="257">
        <v>3.7118181818181823</v>
      </c>
      <c r="AR93" s="257">
        <v>5.4792929292929298</v>
      </c>
      <c r="AS93" s="257">
        <v>13.100000000000001</v>
      </c>
      <c r="AT93" s="257">
        <v>27.6149978332</v>
      </c>
      <c r="AU93" s="257">
        <v>49.399619999999999</v>
      </c>
      <c r="AV93" s="257">
        <v>74.100000000000009</v>
      </c>
      <c r="AW93" s="257">
        <v>103.04990650000001</v>
      </c>
      <c r="AX93" s="257">
        <v>138.26413319999997</v>
      </c>
      <c r="AY93" s="257">
        <v>159.7627</v>
      </c>
      <c r="AZ93" s="257">
        <v>185.59144000000001</v>
      </c>
      <c r="BA93" s="257">
        <v>240.8605</v>
      </c>
      <c r="BB93" s="257">
        <v>304.60000000000002</v>
      </c>
      <c r="BC93" s="257">
        <v>365.8</v>
      </c>
      <c r="BD93" s="257">
        <v>405.3</v>
      </c>
      <c r="BE93" s="259">
        <v>466.5</v>
      </c>
      <c r="BF93" s="285">
        <v>0.14785445308676426</v>
      </c>
      <c r="BG93" s="285">
        <v>0.30816690862251406</v>
      </c>
      <c r="BH93" s="285">
        <v>0.29317247271823554</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6.9400000000000006E-4</v>
      </c>
      <c r="AR94" s="257">
        <v>8.6499999999999999E-4</v>
      </c>
      <c r="AS94" s="257">
        <v>8.070000000000001E-4</v>
      </c>
      <c r="AT94" s="257">
        <v>1.0989999999999999E-3</v>
      </c>
      <c r="AU94" s="257">
        <v>1.041E-3</v>
      </c>
      <c r="AV94" s="257">
        <v>8.6800000000000006E-4</v>
      </c>
      <c r="AW94" s="257">
        <v>1.0529999999999999E-3</v>
      </c>
      <c r="AX94" s="257">
        <v>8.3599999999999994E-4</v>
      </c>
      <c r="AY94" s="257">
        <v>9.0000000000000008E-4</v>
      </c>
      <c r="AZ94" s="257">
        <v>8.1100000000000009E-4</v>
      </c>
      <c r="BA94" s="257">
        <v>4.9200000000000003E-4</v>
      </c>
      <c r="BB94" s="257">
        <v>1.0449999999999999E-3</v>
      </c>
      <c r="BC94" s="257">
        <v>6.9999999999999999E-4</v>
      </c>
      <c r="BD94" s="257">
        <v>6.7609182530795075E-4</v>
      </c>
      <c r="BE94" s="259">
        <v>8.25E-4</v>
      </c>
      <c r="BF94" s="285">
        <v>0.21691443505413566</v>
      </c>
      <c r="BG94" s="285">
        <v>-4.7421447088165647E-2</v>
      </c>
      <c r="BH94" s="285">
        <v>5.1847221863353555E-7</v>
      </c>
    </row>
    <row r="95" spans="1:60" x14ac:dyDescent="0.15">
      <c r="A95" s="162" t="s">
        <v>108</v>
      </c>
      <c r="B95" s="257">
        <v>0</v>
      </c>
      <c r="C95" s="257">
        <v>0</v>
      </c>
      <c r="D95" s="257">
        <v>0</v>
      </c>
      <c r="E95" s="257">
        <v>0</v>
      </c>
      <c r="F95" s="257">
        <v>0</v>
      </c>
      <c r="G95" s="257">
        <v>0</v>
      </c>
      <c r="H95" s="257">
        <v>0</v>
      </c>
      <c r="I95" s="257">
        <v>0</v>
      </c>
      <c r="J95" s="257">
        <v>0</v>
      </c>
      <c r="K95" s="257">
        <v>0</v>
      </c>
      <c r="L95" s="257">
        <v>0</v>
      </c>
      <c r="M95" s="257">
        <v>0</v>
      </c>
      <c r="N95" s="257">
        <v>0</v>
      </c>
      <c r="O95" s="257">
        <v>0</v>
      </c>
      <c r="P95" s="257">
        <v>0</v>
      </c>
      <c r="Q95" s="257">
        <v>0</v>
      </c>
      <c r="R95" s="257">
        <v>0</v>
      </c>
      <c r="S95" s="257">
        <v>0</v>
      </c>
      <c r="T95" s="257">
        <v>0</v>
      </c>
      <c r="U95" s="257">
        <v>0</v>
      </c>
      <c r="V95" s="257">
        <v>0</v>
      </c>
      <c r="W95" s="257">
        <v>0</v>
      </c>
      <c r="X95" s="257">
        <v>0</v>
      </c>
      <c r="Y95" s="257">
        <v>0</v>
      </c>
      <c r="Z95" s="257">
        <v>0</v>
      </c>
      <c r="AA95" s="257">
        <v>3.0303030303030304E-2</v>
      </c>
      <c r="AB95" s="257">
        <v>0.11291</v>
      </c>
      <c r="AC95" s="257">
        <v>8.8470000000000007E-2</v>
      </c>
      <c r="AD95" s="257">
        <v>9.4769999999999993E-2</v>
      </c>
      <c r="AE95" s="257">
        <v>0.19128000000000001</v>
      </c>
      <c r="AF95" s="257">
        <v>0.49647000000000002</v>
      </c>
      <c r="AG95" s="257">
        <v>0.87838000000000005</v>
      </c>
      <c r="AH95" s="257">
        <v>0.98799999999999999</v>
      </c>
      <c r="AI95" s="257">
        <v>1.079</v>
      </c>
      <c r="AJ95" s="257">
        <v>1.446</v>
      </c>
      <c r="AK95" s="257">
        <v>1.5820000000000001</v>
      </c>
      <c r="AL95" s="257">
        <v>2.085</v>
      </c>
      <c r="AM95" s="257">
        <v>2.085</v>
      </c>
      <c r="AN95" s="257">
        <v>2.6044800000000001</v>
      </c>
      <c r="AO95" s="257">
        <v>5.2254300000000002</v>
      </c>
      <c r="AP95" s="257">
        <v>5.9910000000000005</v>
      </c>
      <c r="AQ95" s="257">
        <v>9.337299999999999</v>
      </c>
      <c r="AR95" s="257">
        <v>11.6828</v>
      </c>
      <c r="AS95" s="257">
        <v>14.378200000000001</v>
      </c>
      <c r="AT95" s="257">
        <v>16.271000000000001</v>
      </c>
      <c r="AU95" s="257">
        <v>19.456400000000002</v>
      </c>
      <c r="AV95" s="257">
        <v>23.952300000000001</v>
      </c>
      <c r="AW95" s="257">
        <v>27.432600000000001</v>
      </c>
      <c r="AX95" s="257">
        <v>30.007400000000001</v>
      </c>
      <c r="AY95" s="257">
        <v>33.454900000000002</v>
      </c>
      <c r="AZ95" s="257">
        <v>32.741379999999999</v>
      </c>
      <c r="BA95" s="257">
        <v>43.452830000000006</v>
      </c>
      <c r="BB95" s="257">
        <v>52.624950000000005</v>
      </c>
      <c r="BC95" s="257">
        <v>60.311160000000008</v>
      </c>
      <c r="BD95" s="257">
        <v>63.314230000000002</v>
      </c>
      <c r="BE95" s="259">
        <v>60.427402622915992</v>
      </c>
      <c r="BF95" s="285">
        <v>-4.820290114943826E-2</v>
      </c>
      <c r="BG95" s="285">
        <v>0.14553591143143452</v>
      </c>
      <c r="BH95" s="285">
        <v>3.7975672126260823E-2</v>
      </c>
    </row>
    <row r="96" spans="1:60" x14ac:dyDescent="0.15">
      <c r="A96" s="162" t="s">
        <v>107</v>
      </c>
      <c r="B96" s="257">
        <v>0</v>
      </c>
      <c r="C96" s="257">
        <v>0</v>
      </c>
      <c r="D96" s="257">
        <v>0</v>
      </c>
      <c r="E96" s="257">
        <v>0</v>
      </c>
      <c r="F96" s="257">
        <v>0</v>
      </c>
      <c r="G96" s="257">
        <v>0</v>
      </c>
      <c r="H96" s="257">
        <v>0</v>
      </c>
      <c r="I96" s="257">
        <v>0</v>
      </c>
      <c r="J96" s="257">
        <v>0</v>
      </c>
      <c r="K96" s="257">
        <v>0</v>
      </c>
      <c r="L96" s="257">
        <v>0</v>
      </c>
      <c r="M96" s="257">
        <v>0</v>
      </c>
      <c r="N96" s="257">
        <v>0</v>
      </c>
      <c r="O96" s="257">
        <v>0</v>
      </c>
      <c r="P96" s="257">
        <v>0</v>
      </c>
      <c r="Q96" s="257">
        <v>0</v>
      </c>
      <c r="R96" s="257">
        <v>0</v>
      </c>
      <c r="S96" s="257">
        <v>0</v>
      </c>
      <c r="T96" s="257">
        <v>0</v>
      </c>
      <c r="U96" s="257">
        <v>0</v>
      </c>
      <c r="V96" s="257">
        <v>0</v>
      </c>
      <c r="W96" s="257">
        <v>0</v>
      </c>
      <c r="X96" s="257">
        <v>0</v>
      </c>
      <c r="Y96" s="257">
        <v>0</v>
      </c>
      <c r="Z96" s="257">
        <v>0</v>
      </c>
      <c r="AA96" s="257">
        <v>0</v>
      </c>
      <c r="AB96" s="257">
        <v>0</v>
      </c>
      <c r="AC96" s="257">
        <v>0</v>
      </c>
      <c r="AD96" s="257">
        <v>0</v>
      </c>
      <c r="AE96" s="257">
        <v>0</v>
      </c>
      <c r="AF96" s="257">
        <v>0</v>
      </c>
      <c r="AG96" s="257">
        <v>0</v>
      </c>
      <c r="AH96" s="257">
        <v>0</v>
      </c>
      <c r="AI96" s="257">
        <v>0</v>
      </c>
      <c r="AJ96" s="257">
        <v>0</v>
      </c>
      <c r="AK96" s="257">
        <v>0</v>
      </c>
      <c r="AL96" s="257">
        <v>0</v>
      </c>
      <c r="AM96" s="257">
        <v>0</v>
      </c>
      <c r="AN96" s="257">
        <v>0</v>
      </c>
      <c r="AO96" s="257">
        <v>0</v>
      </c>
      <c r="AP96" s="257">
        <v>0</v>
      </c>
      <c r="AQ96" s="257">
        <v>0</v>
      </c>
      <c r="AR96" s="257">
        <v>2.0000000000000002E-5</v>
      </c>
      <c r="AS96" s="257">
        <v>2.7E-4</v>
      </c>
      <c r="AT96" s="257">
        <v>3.6700000000000001E-3</v>
      </c>
      <c r="AU96" s="257">
        <v>3.6399999999999996E-3</v>
      </c>
      <c r="AV96" s="257">
        <v>4.6900000000000006E-3</v>
      </c>
      <c r="AW96" s="257">
        <v>4.6100000000000004E-3</v>
      </c>
      <c r="AX96" s="257">
        <v>1E-4</v>
      </c>
      <c r="AY96" s="257">
        <v>0</v>
      </c>
      <c r="AZ96" s="257">
        <v>3.7000000000000002E-3</v>
      </c>
      <c r="BA96" s="257">
        <v>5.6900000000000006E-3</v>
      </c>
      <c r="BB96" s="257">
        <v>0</v>
      </c>
      <c r="BC96" s="257">
        <v>0.18797999999999998</v>
      </c>
      <c r="BD96" s="257">
        <v>0.48199999999999998</v>
      </c>
      <c r="BE96" s="259">
        <v>0.47268919460000003</v>
      </c>
      <c r="BF96" s="285">
        <v>-2.1996485335464611E-2</v>
      </c>
      <c r="BG96" s="285">
        <v>0.62868875321553608</v>
      </c>
      <c r="BH96" s="285">
        <v>2.9706207933134673E-4</v>
      </c>
    </row>
    <row r="97" spans="1:60" x14ac:dyDescent="0.15">
      <c r="A97" s="162" t="s">
        <v>106</v>
      </c>
      <c r="B97" s="257">
        <v>0</v>
      </c>
      <c r="C97" s="257">
        <v>0</v>
      </c>
      <c r="D97" s="257">
        <v>0</v>
      </c>
      <c r="E97" s="257">
        <v>0</v>
      </c>
      <c r="F97" s="257">
        <v>0</v>
      </c>
      <c r="G97" s="257">
        <v>0</v>
      </c>
      <c r="H97" s="257">
        <v>0</v>
      </c>
      <c r="I97" s="257">
        <v>0</v>
      </c>
      <c r="J97" s="257">
        <v>0</v>
      </c>
      <c r="K97" s="257">
        <v>0</v>
      </c>
      <c r="L97" s="257">
        <v>0</v>
      </c>
      <c r="M97" s="257">
        <v>0</v>
      </c>
      <c r="N97" s="257">
        <v>0</v>
      </c>
      <c r="O97" s="257">
        <v>0</v>
      </c>
      <c r="P97" s="257">
        <v>0</v>
      </c>
      <c r="Q97" s="257">
        <v>0</v>
      </c>
      <c r="R97" s="257">
        <v>0</v>
      </c>
      <c r="S97" s="257">
        <v>0</v>
      </c>
      <c r="T97" s="257">
        <v>0</v>
      </c>
      <c r="U97" s="257">
        <v>0</v>
      </c>
      <c r="V97" s="257">
        <v>0</v>
      </c>
      <c r="W97" s="257">
        <v>0</v>
      </c>
      <c r="X97" s="257">
        <v>0</v>
      </c>
      <c r="Y97" s="257">
        <v>0</v>
      </c>
      <c r="Z97" s="257">
        <v>0</v>
      </c>
      <c r="AA97" s="257">
        <v>0</v>
      </c>
      <c r="AB97" s="257">
        <v>0</v>
      </c>
      <c r="AC97" s="257">
        <v>0</v>
      </c>
      <c r="AD97" s="257">
        <v>9.595959595959597E-4</v>
      </c>
      <c r="AE97" s="257">
        <v>9.595959595959597E-4</v>
      </c>
      <c r="AF97" s="257">
        <v>9.595959595959597E-4</v>
      </c>
      <c r="AG97" s="257">
        <v>1.9191919191919194E-3</v>
      </c>
      <c r="AH97" s="257">
        <v>9.595959595959597E-4</v>
      </c>
      <c r="AI97" s="257">
        <v>7.0707070707070711E-3</v>
      </c>
      <c r="AJ97" s="257">
        <v>3.6363636363636369E-2</v>
      </c>
      <c r="AK97" s="257">
        <v>0.109</v>
      </c>
      <c r="AL97" s="257">
        <v>0.252</v>
      </c>
      <c r="AM97" s="257">
        <v>0.41300000000000003</v>
      </c>
      <c r="AN97" s="257">
        <v>0.83200000000000007</v>
      </c>
      <c r="AO97" s="257">
        <v>1.44</v>
      </c>
      <c r="AP97" s="257">
        <v>1.9100000000000001</v>
      </c>
      <c r="AQ97" s="257">
        <v>2.1350000000000002</v>
      </c>
      <c r="AR97" s="257">
        <v>2.74</v>
      </c>
      <c r="AS97" s="257">
        <v>2.9449999999999998</v>
      </c>
      <c r="AT97" s="257">
        <v>3.4273022989999999</v>
      </c>
      <c r="AU97" s="257">
        <v>3.9257290630000004</v>
      </c>
      <c r="AV97" s="257">
        <v>4.459041</v>
      </c>
      <c r="AW97" s="257">
        <v>4.7274170000000009</v>
      </c>
      <c r="AX97" s="257">
        <v>5.1331690679999999</v>
      </c>
      <c r="AY97" s="257">
        <v>5.0139716099999996</v>
      </c>
      <c r="AZ97" s="257">
        <v>5.2228065792600002</v>
      </c>
      <c r="BA97" s="257">
        <v>5.3407688110000002</v>
      </c>
      <c r="BB97" s="257">
        <v>5.8271701399999998</v>
      </c>
      <c r="BC97" s="257">
        <v>6.4448814620000006</v>
      </c>
      <c r="BD97" s="257">
        <v>6.7486650189999988</v>
      </c>
      <c r="BE97" s="259">
        <v>7.7895077746666663</v>
      </c>
      <c r="BF97" s="285">
        <v>0.15107579716413877</v>
      </c>
      <c r="BG97" s="285">
        <v>7.0105376183003276E-2</v>
      </c>
      <c r="BH97" s="285">
        <v>4.8953253066601216E-3</v>
      </c>
    </row>
    <row r="98" spans="1:60" x14ac:dyDescent="0.15">
      <c r="A98" s="162" t="s">
        <v>105</v>
      </c>
      <c r="B98" s="257">
        <v>0</v>
      </c>
      <c r="C98" s="257">
        <v>0</v>
      </c>
      <c r="D98" s="257">
        <v>0</v>
      </c>
      <c r="E98" s="257">
        <v>0</v>
      </c>
      <c r="F98" s="257">
        <v>0</v>
      </c>
      <c r="G98" s="257">
        <v>0</v>
      </c>
      <c r="H98" s="257">
        <v>0</v>
      </c>
      <c r="I98" s="257">
        <v>0</v>
      </c>
      <c r="J98" s="257">
        <v>0</v>
      </c>
      <c r="K98" s="257">
        <v>0</v>
      </c>
      <c r="L98" s="257">
        <v>0</v>
      </c>
      <c r="M98" s="257">
        <v>0</v>
      </c>
      <c r="N98" s="257">
        <v>0</v>
      </c>
      <c r="O98" s="257">
        <v>0</v>
      </c>
      <c r="P98" s="257">
        <v>0</v>
      </c>
      <c r="Q98" s="257">
        <v>0</v>
      </c>
      <c r="R98" s="257">
        <v>0</v>
      </c>
      <c r="S98" s="257">
        <v>0</v>
      </c>
      <c r="T98" s="257">
        <v>0</v>
      </c>
      <c r="U98" s="257">
        <v>0</v>
      </c>
      <c r="V98" s="257">
        <v>0</v>
      </c>
      <c r="W98" s="257">
        <v>0</v>
      </c>
      <c r="X98" s="257">
        <v>0</v>
      </c>
      <c r="Y98" s="257">
        <v>0</v>
      </c>
      <c r="Z98" s="257">
        <v>0</v>
      </c>
      <c r="AA98" s="257">
        <v>0</v>
      </c>
      <c r="AB98" s="257">
        <v>0</v>
      </c>
      <c r="AC98" s="257">
        <v>0</v>
      </c>
      <c r="AD98" s="257">
        <v>0</v>
      </c>
      <c r="AE98" s="257">
        <v>0</v>
      </c>
      <c r="AF98" s="257">
        <v>0</v>
      </c>
      <c r="AG98" s="257">
        <v>0</v>
      </c>
      <c r="AH98" s="257">
        <v>0</v>
      </c>
      <c r="AI98" s="257">
        <v>0</v>
      </c>
      <c r="AJ98" s="257">
        <v>0</v>
      </c>
      <c r="AK98" s="257">
        <v>0</v>
      </c>
      <c r="AL98" s="257">
        <v>0</v>
      </c>
      <c r="AM98" s="257">
        <v>0</v>
      </c>
      <c r="AN98" s="257">
        <v>0</v>
      </c>
      <c r="AO98" s="257">
        <v>0</v>
      </c>
      <c r="AP98" s="257">
        <v>0</v>
      </c>
      <c r="AQ98" s="257">
        <v>0</v>
      </c>
      <c r="AR98" s="257">
        <v>0</v>
      </c>
      <c r="AS98" s="257">
        <v>0</v>
      </c>
      <c r="AT98" s="257">
        <v>0</v>
      </c>
      <c r="AU98" s="257">
        <v>0</v>
      </c>
      <c r="AV98" s="257">
        <v>0</v>
      </c>
      <c r="AW98" s="257">
        <v>0</v>
      </c>
      <c r="AX98" s="257">
        <v>0</v>
      </c>
      <c r="AY98" s="257">
        <v>0</v>
      </c>
      <c r="AZ98" s="257">
        <v>0</v>
      </c>
      <c r="BA98" s="257">
        <v>0</v>
      </c>
      <c r="BB98" s="257">
        <v>0</v>
      </c>
      <c r="BC98" s="257">
        <v>0</v>
      </c>
      <c r="BD98" s="257">
        <v>0</v>
      </c>
      <c r="BE98" s="259">
        <v>0</v>
      </c>
      <c r="BF98" s="285">
        <v>0</v>
      </c>
      <c r="BG98" s="285">
        <v>0</v>
      </c>
      <c r="BH98" s="285">
        <v>0</v>
      </c>
    </row>
    <row r="99" spans="1:60" x14ac:dyDescent="0.15">
      <c r="A99" s="162" t="s">
        <v>104</v>
      </c>
      <c r="B99" s="257">
        <v>0</v>
      </c>
      <c r="C99" s="257">
        <v>0</v>
      </c>
      <c r="D99" s="257">
        <v>0</v>
      </c>
      <c r="E99" s="257">
        <v>0</v>
      </c>
      <c r="F99" s="257">
        <v>0</v>
      </c>
      <c r="G99" s="257">
        <v>0</v>
      </c>
      <c r="H99" s="257">
        <v>0</v>
      </c>
      <c r="I99" s="257">
        <v>0</v>
      </c>
      <c r="J99" s="257">
        <v>0</v>
      </c>
      <c r="K99" s="257">
        <v>0</v>
      </c>
      <c r="L99" s="257">
        <v>0</v>
      </c>
      <c r="M99" s="257">
        <v>0</v>
      </c>
      <c r="N99" s="257">
        <v>0</v>
      </c>
      <c r="O99" s="257">
        <v>0</v>
      </c>
      <c r="P99" s="257">
        <v>0</v>
      </c>
      <c r="Q99" s="257">
        <v>0</v>
      </c>
      <c r="R99" s="257">
        <v>0</v>
      </c>
      <c r="S99" s="257">
        <v>0</v>
      </c>
      <c r="T99" s="257">
        <v>0</v>
      </c>
      <c r="U99" s="257">
        <v>0</v>
      </c>
      <c r="V99" s="257">
        <v>0</v>
      </c>
      <c r="W99" s="257">
        <v>0</v>
      </c>
      <c r="X99" s="257">
        <v>0</v>
      </c>
      <c r="Y99" s="257">
        <v>0</v>
      </c>
      <c r="Z99" s="257">
        <v>0</v>
      </c>
      <c r="AA99" s="257">
        <v>0</v>
      </c>
      <c r="AB99" s="257">
        <v>0</v>
      </c>
      <c r="AC99" s="257">
        <v>6.9090909090909099E-4</v>
      </c>
      <c r="AD99" s="257">
        <v>9.8585858585858587E-4</v>
      </c>
      <c r="AE99" s="257">
        <v>1.0101010101010101E-3</v>
      </c>
      <c r="AF99" s="257">
        <v>1.0101010101010101E-3</v>
      </c>
      <c r="AG99" s="257">
        <v>8.3262626262626278E-3</v>
      </c>
      <c r="AH99" s="257">
        <v>1.3593555555555557E-2</v>
      </c>
      <c r="AI99" s="257">
        <v>2.2069696969696972E-2</v>
      </c>
      <c r="AJ99" s="257">
        <v>3.8992929292929301E-2</v>
      </c>
      <c r="AK99" s="257">
        <v>0.12020808080808082</v>
      </c>
      <c r="AL99" s="257">
        <v>0.13898787878787883</v>
      </c>
      <c r="AM99" s="257">
        <v>0.15548317474747478</v>
      </c>
      <c r="AN99" s="257">
        <v>0.14654096262626265</v>
      </c>
      <c r="AO99" s="257">
        <v>0.36153666363636361</v>
      </c>
      <c r="AP99" s="257">
        <v>0.61438590909090907</v>
      </c>
      <c r="AQ99" s="257">
        <v>0.62221686646464658</v>
      </c>
      <c r="AR99" s="257">
        <v>0.92987985151515162</v>
      </c>
      <c r="AS99" s="257">
        <v>1.0584576949570705</v>
      </c>
      <c r="AT99" s="257">
        <v>1.4764609035378788</v>
      </c>
      <c r="AU99" s="257">
        <v>1.6371757633434343</v>
      </c>
      <c r="AV99" s="257">
        <v>1.9572189211111113</v>
      </c>
      <c r="AW99" s="257">
        <v>2.079195560106061</v>
      </c>
      <c r="AX99" s="257">
        <v>2.0218704154696971</v>
      </c>
      <c r="AY99" s="257">
        <v>2.2112237671010102</v>
      </c>
      <c r="AZ99" s="257">
        <v>2.3641299191287883</v>
      </c>
      <c r="BA99" s="257">
        <v>2.3306921121565658</v>
      </c>
      <c r="BB99" s="257">
        <v>2.0864003543636365</v>
      </c>
      <c r="BC99" s="257">
        <v>2.0673598651942626</v>
      </c>
      <c r="BD99" s="257">
        <v>2.2546710773518588</v>
      </c>
      <c r="BE99" s="259">
        <v>2.3022282246227479</v>
      </c>
      <c r="BF99" s="285">
        <v>1.8302849863349291E-2</v>
      </c>
      <c r="BG99" s="285">
        <v>4.324454913887954E-2</v>
      </c>
      <c r="BH99" s="285">
        <v>1.4468380308132142E-3</v>
      </c>
    </row>
    <row r="100" spans="1:60" x14ac:dyDescent="0.15">
      <c r="A100" s="162" t="s">
        <v>103</v>
      </c>
      <c r="B100" s="257">
        <v>0</v>
      </c>
      <c r="C100" s="257">
        <v>0</v>
      </c>
      <c r="D100" s="257">
        <v>0</v>
      </c>
      <c r="E100" s="257">
        <v>0</v>
      </c>
      <c r="F100" s="257">
        <v>0</v>
      </c>
      <c r="G100" s="257">
        <v>0</v>
      </c>
      <c r="H100" s="257">
        <v>0</v>
      </c>
      <c r="I100" s="257">
        <v>0</v>
      </c>
      <c r="J100" s="257">
        <v>0</v>
      </c>
      <c r="K100" s="257">
        <v>0</v>
      </c>
      <c r="L100" s="257">
        <v>0</v>
      </c>
      <c r="M100" s="257">
        <v>0</v>
      </c>
      <c r="N100" s="257">
        <v>0</v>
      </c>
      <c r="O100" s="257">
        <v>0</v>
      </c>
      <c r="P100" s="257">
        <v>0</v>
      </c>
      <c r="Q100" s="257">
        <v>0</v>
      </c>
      <c r="R100" s="257">
        <v>0</v>
      </c>
      <c r="S100" s="257">
        <v>0</v>
      </c>
      <c r="T100" s="257">
        <v>0</v>
      </c>
      <c r="U100" s="257">
        <v>0</v>
      </c>
      <c r="V100" s="257">
        <v>0</v>
      </c>
      <c r="W100" s="257">
        <v>0</v>
      </c>
      <c r="X100" s="257">
        <v>0</v>
      </c>
      <c r="Y100" s="257">
        <v>0</v>
      </c>
      <c r="Z100" s="257">
        <v>0</v>
      </c>
      <c r="AA100" s="257">
        <v>0</v>
      </c>
      <c r="AB100" s="257">
        <v>0</v>
      </c>
      <c r="AC100" s="257">
        <v>0</v>
      </c>
      <c r="AD100" s="257">
        <v>0</v>
      </c>
      <c r="AE100" s="257">
        <v>0</v>
      </c>
      <c r="AF100" s="257">
        <v>0</v>
      </c>
      <c r="AG100" s="257">
        <v>0</v>
      </c>
      <c r="AH100" s="257">
        <v>0</v>
      </c>
      <c r="AI100" s="257">
        <v>0</v>
      </c>
      <c r="AJ100" s="257">
        <v>0</v>
      </c>
      <c r="AK100" s="257">
        <v>0</v>
      </c>
      <c r="AL100" s="257">
        <v>0</v>
      </c>
      <c r="AM100" s="257">
        <v>0</v>
      </c>
      <c r="AN100" s="257">
        <v>0</v>
      </c>
      <c r="AO100" s="257">
        <v>0</v>
      </c>
      <c r="AP100" s="257">
        <v>0</v>
      </c>
      <c r="AQ100" s="257">
        <v>0</v>
      </c>
      <c r="AR100" s="257">
        <v>0</v>
      </c>
      <c r="AS100" s="257">
        <v>0</v>
      </c>
      <c r="AT100" s="257">
        <v>0</v>
      </c>
      <c r="AU100" s="257">
        <v>0</v>
      </c>
      <c r="AV100" s="257">
        <v>0</v>
      </c>
      <c r="AW100" s="257">
        <v>1.9E-2</v>
      </c>
      <c r="AX100" s="257">
        <v>0.15137164615175891</v>
      </c>
      <c r="AY100" s="257">
        <v>0.3133678747668116</v>
      </c>
      <c r="AZ100" s="257">
        <v>0.59859398390344087</v>
      </c>
      <c r="BA100" s="257">
        <v>0.91811907022546901</v>
      </c>
      <c r="BB100" s="257">
        <v>1.7629017929428754</v>
      </c>
      <c r="BC100" s="257">
        <v>2.8317899999999998</v>
      </c>
      <c r="BD100" s="257">
        <v>3.1482447310831949</v>
      </c>
      <c r="BE100" s="259">
        <v>2.732134281584603</v>
      </c>
      <c r="BF100" s="285">
        <v>-0.13454331967284749</v>
      </c>
      <c r="BG100" s="285">
        <v>0</v>
      </c>
      <c r="BH100" s="285">
        <v>1.717012997064133E-3</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0</v>
      </c>
      <c r="O101" s="257">
        <v>0</v>
      </c>
      <c r="P101" s="257">
        <v>0</v>
      </c>
      <c r="Q101" s="257">
        <v>0</v>
      </c>
      <c r="R101" s="257">
        <v>0</v>
      </c>
      <c r="S101" s="257">
        <v>0</v>
      </c>
      <c r="T101" s="257">
        <v>0</v>
      </c>
      <c r="U101" s="257">
        <v>0</v>
      </c>
      <c r="V101" s="257">
        <v>0</v>
      </c>
      <c r="W101" s="257">
        <v>0</v>
      </c>
      <c r="X101" s="257">
        <v>0</v>
      </c>
      <c r="Y101" s="257">
        <v>0</v>
      </c>
      <c r="Z101" s="257">
        <v>0</v>
      </c>
      <c r="AA101" s="257">
        <v>0</v>
      </c>
      <c r="AB101" s="257">
        <v>0</v>
      </c>
      <c r="AC101" s="257">
        <v>0</v>
      </c>
      <c r="AD101" s="257">
        <v>0</v>
      </c>
      <c r="AE101" s="257">
        <v>0</v>
      </c>
      <c r="AF101" s="257">
        <v>0</v>
      </c>
      <c r="AG101" s="257">
        <v>0</v>
      </c>
      <c r="AH101" s="257">
        <v>0</v>
      </c>
      <c r="AI101" s="257">
        <v>0</v>
      </c>
      <c r="AJ101" s="257">
        <v>0</v>
      </c>
      <c r="AK101" s="257">
        <v>0</v>
      </c>
      <c r="AL101" s="257">
        <v>0</v>
      </c>
      <c r="AM101" s="257">
        <v>0</v>
      </c>
      <c r="AN101" s="257">
        <v>0</v>
      </c>
      <c r="AO101" s="257">
        <v>0</v>
      </c>
      <c r="AP101" s="257">
        <v>1.7469000000000002E-2</v>
      </c>
      <c r="AQ101" s="257">
        <v>5.3234999999999998E-2</v>
      </c>
      <c r="AR101" s="257">
        <v>5.7841999999999998E-2</v>
      </c>
      <c r="AS101" s="257">
        <v>6.1386000000000003E-2</v>
      </c>
      <c r="AT101" s="257">
        <v>6.4427999999999999E-2</v>
      </c>
      <c r="AU101" s="257">
        <v>6.1717000000000001E-2</v>
      </c>
      <c r="AV101" s="257">
        <v>8.8203999999999991E-2</v>
      </c>
      <c r="AW101" s="257">
        <v>7.5339000000000003E-2</v>
      </c>
      <c r="AX101" s="257">
        <v>6.5655000000000005E-2</v>
      </c>
      <c r="AY101" s="257">
        <v>0.15205199999999999</v>
      </c>
      <c r="AZ101" s="257">
        <v>0.74841400000000002</v>
      </c>
      <c r="BA101" s="257">
        <v>0.97521900000000006</v>
      </c>
      <c r="BB101" s="257">
        <v>1.093558</v>
      </c>
      <c r="BC101" s="257">
        <v>1.152923041</v>
      </c>
      <c r="BD101" s="257">
        <v>1.04166</v>
      </c>
      <c r="BE101" s="259">
        <v>1.0264500000000001</v>
      </c>
      <c r="BF101" s="285">
        <v>-1.7294038550699109E-2</v>
      </c>
      <c r="BG101" s="285">
        <v>0.32088538138691436</v>
      </c>
      <c r="BH101" s="285">
        <v>6.4507370765623344E-4</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0</v>
      </c>
      <c r="X102" s="257">
        <v>0</v>
      </c>
      <c r="Y102" s="257">
        <v>0</v>
      </c>
      <c r="Z102" s="257">
        <v>0</v>
      </c>
      <c r="AA102" s="257">
        <v>0</v>
      </c>
      <c r="AB102" s="257">
        <v>0</v>
      </c>
      <c r="AC102" s="257">
        <v>0</v>
      </c>
      <c r="AD102" s="257">
        <v>0</v>
      </c>
      <c r="AE102" s="257">
        <v>0</v>
      </c>
      <c r="AF102" s="257">
        <v>0</v>
      </c>
      <c r="AG102" s="257">
        <v>0</v>
      </c>
      <c r="AH102" s="257">
        <v>0</v>
      </c>
      <c r="AI102" s="257">
        <v>0</v>
      </c>
      <c r="AJ102" s="257">
        <v>0</v>
      </c>
      <c r="AK102" s="257">
        <v>0</v>
      </c>
      <c r="AL102" s="257">
        <v>0</v>
      </c>
      <c r="AM102" s="257">
        <v>0</v>
      </c>
      <c r="AN102" s="257">
        <v>0</v>
      </c>
      <c r="AO102" s="257">
        <v>0</v>
      </c>
      <c r="AP102" s="257">
        <v>0</v>
      </c>
      <c r="AQ102" s="257">
        <v>0</v>
      </c>
      <c r="AR102" s="257">
        <v>0</v>
      </c>
      <c r="AS102" s="257">
        <v>0</v>
      </c>
      <c r="AT102" s="257">
        <v>0</v>
      </c>
      <c r="AU102" s="257">
        <v>0</v>
      </c>
      <c r="AV102" s="257">
        <v>0</v>
      </c>
      <c r="AW102" s="257">
        <v>0</v>
      </c>
      <c r="AX102" s="257">
        <v>0</v>
      </c>
      <c r="AY102" s="257">
        <v>0</v>
      </c>
      <c r="AZ102" s="257">
        <v>0</v>
      </c>
      <c r="BA102" s="257">
        <v>0</v>
      </c>
      <c r="BB102" s="257">
        <v>0</v>
      </c>
      <c r="BC102" s="257">
        <v>0</v>
      </c>
      <c r="BD102" s="257">
        <v>0</v>
      </c>
      <c r="BE102" s="259">
        <v>0</v>
      </c>
      <c r="BF102" s="285">
        <v>0</v>
      </c>
      <c r="BG102" s="285">
        <v>0</v>
      </c>
      <c r="BH102" s="285">
        <v>0</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0</v>
      </c>
      <c r="O103" s="257">
        <v>0</v>
      </c>
      <c r="P103" s="257">
        <v>0</v>
      </c>
      <c r="Q103" s="257">
        <v>0</v>
      </c>
      <c r="R103" s="257">
        <v>0</v>
      </c>
      <c r="S103" s="257">
        <v>0</v>
      </c>
      <c r="T103" s="257">
        <v>0</v>
      </c>
      <c r="U103" s="257">
        <v>0</v>
      </c>
      <c r="V103" s="257">
        <v>0</v>
      </c>
      <c r="W103" s="257">
        <v>0</v>
      </c>
      <c r="X103" s="257">
        <v>0</v>
      </c>
      <c r="Y103" s="257">
        <v>0</v>
      </c>
      <c r="Z103" s="257">
        <v>0</v>
      </c>
      <c r="AA103" s="257">
        <v>0</v>
      </c>
      <c r="AB103" s="257">
        <v>0</v>
      </c>
      <c r="AC103" s="257">
        <v>0</v>
      </c>
      <c r="AD103" s="257">
        <v>1E-3</v>
      </c>
      <c r="AE103" s="257">
        <v>1E-3</v>
      </c>
      <c r="AF103" s="257">
        <v>0</v>
      </c>
      <c r="AG103" s="257">
        <v>0</v>
      </c>
      <c r="AH103" s="257">
        <v>1E-3</v>
      </c>
      <c r="AI103" s="257">
        <v>2E-3</v>
      </c>
      <c r="AJ103" s="257">
        <v>5.8390000000000004E-3</v>
      </c>
      <c r="AK103" s="257">
        <v>1.6684999999999998E-2</v>
      </c>
      <c r="AL103" s="257">
        <v>1.259E-2</v>
      </c>
      <c r="AM103" s="257">
        <v>1.4881E-2</v>
      </c>
      <c r="AN103" s="257">
        <v>2.4864999999999998E-2</v>
      </c>
      <c r="AO103" s="257">
        <v>4.7441999999999998E-2</v>
      </c>
      <c r="AP103" s="257">
        <v>0.129888</v>
      </c>
      <c r="AQ103" s="257">
        <v>0.23891100000000001</v>
      </c>
      <c r="AR103" s="257">
        <v>0.375641</v>
      </c>
      <c r="AS103" s="257">
        <v>0.43603399999999998</v>
      </c>
      <c r="AT103" s="257">
        <v>0.68535299999999999</v>
      </c>
      <c r="AU103" s="257">
        <v>0.81695000000000007</v>
      </c>
      <c r="AV103" s="257">
        <v>0.86288399999999998</v>
      </c>
      <c r="AW103" s="257">
        <v>0.91276000000000002</v>
      </c>
      <c r="AX103" s="257">
        <v>1.1481790000000001</v>
      </c>
      <c r="AY103" s="257">
        <v>1.1455569999999999</v>
      </c>
      <c r="AZ103" s="257">
        <v>1.3424390000000002</v>
      </c>
      <c r="BA103" s="257">
        <v>1.683142151</v>
      </c>
      <c r="BB103" s="257">
        <v>2.1690143260000001</v>
      </c>
      <c r="BC103" s="257">
        <v>2.4648789505425501</v>
      </c>
      <c r="BD103" s="257">
        <v>2.6791578837387613</v>
      </c>
      <c r="BE103" s="259">
        <v>3.139589</v>
      </c>
      <c r="BF103" s="285">
        <v>0.16865486240356264</v>
      </c>
      <c r="BG103" s="285">
        <v>0.14606275492735277</v>
      </c>
      <c r="BH103" s="285">
        <v>1.9730783932453855E-3</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3.5000000000000001E-3</v>
      </c>
      <c r="AK104" s="257">
        <v>3.3999999999999998E-3</v>
      </c>
      <c r="AL104" s="257">
        <v>3.5000000000000001E-3</v>
      </c>
      <c r="AM104" s="257">
        <v>3.6057465600000003E-3</v>
      </c>
      <c r="AN104" s="257">
        <v>3.4057465599999998E-3</v>
      </c>
      <c r="AO104" s="257">
        <v>2.7057465600000001E-3</v>
      </c>
      <c r="AP104" s="257">
        <v>2.4057465599999998E-3</v>
      </c>
      <c r="AQ104" s="257">
        <v>2.3057465599999999E-3</v>
      </c>
      <c r="AR104" s="257">
        <v>2.3057465599999999E-3</v>
      </c>
      <c r="AS104" s="257">
        <v>3.2417465600000001E-3</v>
      </c>
      <c r="AT104" s="257">
        <v>3.5014473600000003E-3</v>
      </c>
      <c r="AU104" s="257">
        <v>5.3161447360000003E-2</v>
      </c>
      <c r="AV104" s="257">
        <v>9.1620447359999996E-2</v>
      </c>
      <c r="AW104" s="257">
        <v>0.14680774656000001</v>
      </c>
      <c r="AX104" s="257">
        <v>0.23458174656</v>
      </c>
      <c r="AY104" s="257">
        <v>0.27245374655999999</v>
      </c>
      <c r="AZ104" s="257">
        <v>0.34320999999999996</v>
      </c>
      <c r="BA104" s="257">
        <v>0.34487000000000001</v>
      </c>
      <c r="BB104" s="257">
        <v>0.36681000000000002</v>
      </c>
      <c r="BC104" s="257">
        <v>0.32630999999999999</v>
      </c>
      <c r="BD104" s="257">
        <v>0.32630999999999999</v>
      </c>
      <c r="BE104" s="259">
        <v>0.64004519717037678</v>
      </c>
      <c r="BF104" s="285">
        <v>0.95610443995298589</v>
      </c>
      <c r="BG104" s="285">
        <v>0.57375918625205502</v>
      </c>
      <c r="BH104" s="285">
        <v>4.0223715563959269E-4</v>
      </c>
    </row>
    <row r="105" spans="1:60" x14ac:dyDescent="0.15">
      <c r="A105" s="162" t="s">
        <v>98</v>
      </c>
      <c r="B105" s="257">
        <v>0</v>
      </c>
      <c r="C105" s="257">
        <v>0</v>
      </c>
      <c r="D105" s="257">
        <v>0</v>
      </c>
      <c r="E105" s="257">
        <v>0</v>
      </c>
      <c r="F105" s="257">
        <v>0</v>
      </c>
      <c r="G105" s="257">
        <v>0</v>
      </c>
      <c r="H105" s="257">
        <v>0</v>
      </c>
      <c r="I105" s="257">
        <v>0</v>
      </c>
      <c r="J105" s="257">
        <v>0</v>
      </c>
      <c r="K105" s="257">
        <v>0</v>
      </c>
      <c r="L105" s="257">
        <v>0</v>
      </c>
      <c r="M105" s="257">
        <v>0</v>
      </c>
      <c r="N105" s="257">
        <v>0</v>
      </c>
      <c r="O105" s="257">
        <v>0</v>
      </c>
      <c r="P105" s="257">
        <v>0</v>
      </c>
      <c r="Q105" s="257">
        <v>0</v>
      </c>
      <c r="R105" s="257">
        <v>0</v>
      </c>
      <c r="S105" s="257">
        <v>0</v>
      </c>
      <c r="T105" s="257">
        <v>0</v>
      </c>
      <c r="U105" s="257">
        <v>0</v>
      </c>
      <c r="V105" s="257">
        <v>0</v>
      </c>
      <c r="W105" s="257">
        <v>0</v>
      </c>
      <c r="X105" s="257">
        <v>0</v>
      </c>
      <c r="Y105" s="257">
        <v>0</v>
      </c>
      <c r="Z105" s="257">
        <v>0</v>
      </c>
      <c r="AA105" s="257">
        <v>0</v>
      </c>
      <c r="AB105" s="257">
        <v>0</v>
      </c>
      <c r="AC105" s="257">
        <v>0</v>
      </c>
      <c r="AD105" s="257">
        <v>0</v>
      </c>
      <c r="AE105" s="257">
        <v>0</v>
      </c>
      <c r="AF105" s="257">
        <v>0</v>
      </c>
      <c r="AG105" s="257">
        <v>0</v>
      </c>
      <c r="AH105" s="257">
        <v>0</v>
      </c>
      <c r="AI105" s="257">
        <v>0</v>
      </c>
      <c r="AJ105" s="257">
        <v>0</v>
      </c>
      <c r="AK105" s="257">
        <v>1.3828600000000001E-3</v>
      </c>
      <c r="AL105" s="257">
        <v>1.2228773E-2</v>
      </c>
      <c r="AM105" s="257">
        <v>1.5879599000000001E-2</v>
      </c>
      <c r="AN105" s="257">
        <v>2.3761620000000004E-2</v>
      </c>
      <c r="AO105" s="257">
        <v>2.5252811000000003E-2</v>
      </c>
      <c r="AP105" s="257">
        <v>9.1300426000000004E-2</v>
      </c>
      <c r="AQ105" s="257">
        <v>0.27607473200000004</v>
      </c>
      <c r="AR105" s="257">
        <v>0.43953450699999996</v>
      </c>
      <c r="AS105" s="257">
        <v>0.58826516699999998</v>
      </c>
      <c r="AT105" s="257">
        <v>0.78663544900000004</v>
      </c>
      <c r="AU105" s="257">
        <v>1.0263377950000001</v>
      </c>
      <c r="AV105" s="257">
        <v>1.4926766709999999</v>
      </c>
      <c r="AW105" s="257">
        <v>1.4134684820000003</v>
      </c>
      <c r="AX105" s="257">
        <v>1.6400076109999997</v>
      </c>
      <c r="AY105" s="257">
        <v>1.5004843830000005</v>
      </c>
      <c r="AZ105" s="257">
        <v>1.5252357070000002</v>
      </c>
      <c r="BA105" s="257">
        <v>1.457101846</v>
      </c>
      <c r="BB105" s="257">
        <v>1.7224586240000002</v>
      </c>
      <c r="BC105" s="257">
        <v>1.7068442130000001</v>
      </c>
      <c r="BD105" s="257">
        <v>1.8922317120000001</v>
      </c>
      <c r="BE105" s="259">
        <v>2.2892881070000004</v>
      </c>
      <c r="BF105" s="285">
        <v>0.2065294154956796</v>
      </c>
      <c r="BG105" s="285">
        <v>9.1742156080944826E-2</v>
      </c>
      <c r="BH105" s="285">
        <v>1.4387057987001902E-3</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v>
      </c>
      <c r="S106" s="257">
        <v>0</v>
      </c>
      <c r="T106" s="257">
        <v>0</v>
      </c>
      <c r="U106" s="257">
        <v>0</v>
      </c>
      <c r="V106" s="257">
        <v>0</v>
      </c>
      <c r="W106" s="257">
        <v>0</v>
      </c>
      <c r="X106" s="257">
        <v>0</v>
      </c>
      <c r="Y106" s="257">
        <v>0</v>
      </c>
      <c r="Z106" s="257">
        <v>0</v>
      </c>
      <c r="AA106" s="257">
        <v>0</v>
      </c>
      <c r="AB106" s="257">
        <v>0</v>
      </c>
      <c r="AC106" s="257">
        <v>0</v>
      </c>
      <c r="AD106" s="257">
        <v>0</v>
      </c>
      <c r="AE106" s="257">
        <v>0</v>
      </c>
      <c r="AF106" s="257">
        <v>0</v>
      </c>
      <c r="AG106" s="257">
        <v>0</v>
      </c>
      <c r="AH106" s="257">
        <v>0</v>
      </c>
      <c r="AI106" s="257">
        <v>0</v>
      </c>
      <c r="AJ106" s="257">
        <v>0</v>
      </c>
      <c r="AK106" s="257">
        <v>0</v>
      </c>
      <c r="AL106" s="257">
        <v>0</v>
      </c>
      <c r="AM106" s="257">
        <v>0</v>
      </c>
      <c r="AN106" s="257">
        <v>0</v>
      </c>
      <c r="AO106" s="257">
        <v>0</v>
      </c>
      <c r="AP106" s="257">
        <v>0</v>
      </c>
      <c r="AQ106" s="257">
        <v>1.3100000000000001E-4</v>
      </c>
      <c r="AR106" s="257">
        <v>3.9400000000000004E-4</v>
      </c>
      <c r="AS106" s="257">
        <v>4.8200000000000001E-4</v>
      </c>
      <c r="AT106" s="257">
        <v>1E-3</v>
      </c>
      <c r="AU106" s="257">
        <v>3.9240000000000004E-3</v>
      </c>
      <c r="AV106" s="257">
        <v>5.0000000000000001E-3</v>
      </c>
      <c r="AW106" s="257">
        <v>1.7179E-2</v>
      </c>
      <c r="AX106" s="257">
        <v>0.35130400000000001</v>
      </c>
      <c r="AY106" s="257">
        <v>0.39600000000000002</v>
      </c>
      <c r="AZ106" s="257">
        <v>0.32800000000000001</v>
      </c>
      <c r="BA106" s="257">
        <v>0.34500000000000003</v>
      </c>
      <c r="BB106" s="257">
        <v>1.109</v>
      </c>
      <c r="BC106" s="257">
        <v>1.641</v>
      </c>
      <c r="BD106" s="257">
        <v>2.2421533950269223</v>
      </c>
      <c r="BE106" s="259">
        <v>2.2421533950269223</v>
      </c>
      <c r="BF106" s="285">
        <v>-2.732240437158473E-3</v>
      </c>
      <c r="BG106" s="285">
        <v>1.1630498686300381</v>
      </c>
      <c r="BH106" s="285">
        <v>1.4090839336197848E-3</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0</v>
      </c>
      <c r="S107" s="257">
        <v>0</v>
      </c>
      <c r="T107" s="257">
        <v>0</v>
      </c>
      <c r="U107" s="257">
        <v>0</v>
      </c>
      <c r="V107" s="257">
        <v>0</v>
      </c>
      <c r="W107" s="257">
        <v>0</v>
      </c>
      <c r="X107" s="257">
        <v>0</v>
      </c>
      <c r="Y107" s="257">
        <v>0</v>
      </c>
      <c r="Z107" s="257">
        <v>0</v>
      </c>
      <c r="AA107" s="257">
        <v>0</v>
      </c>
      <c r="AB107" s="257">
        <v>0</v>
      </c>
      <c r="AC107" s="257">
        <v>0</v>
      </c>
      <c r="AD107" s="257">
        <v>0</v>
      </c>
      <c r="AE107" s="257">
        <v>0</v>
      </c>
      <c r="AF107" s="257">
        <v>0</v>
      </c>
      <c r="AG107" s="257">
        <v>0</v>
      </c>
      <c r="AH107" s="257">
        <v>0</v>
      </c>
      <c r="AI107" s="257">
        <v>0</v>
      </c>
      <c r="AJ107" s="257">
        <v>0</v>
      </c>
      <c r="AK107" s="257">
        <v>0</v>
      </c>
      <c r="AL107" s="257">
        <v>0</v>
      </c>
      <c r="AM107" s="257">
        <v>0</v>
      </c>
      <c r="AN107" s="257">
        <v>0</v>
      </c>
      <c r="AO107" s="257">
        <v>0</v>
      </c>
      <c r="AP107" s="257">
        <v>0</v>
      </c>
      <c r="AQ107" s="257">
        <v>0</v>
      </c>
      <c r="AR107" s="257">
        <v>0</v>
      </c>
      <c r="AS107" s="257">
        <v>1.6999999999999999E-3</v>
      </c>
      <c r="AT107" s="257">
        <v>1.1599999999999999E-2</v>
      </c>
      <c r="AU107" s="257">
        <v>4.0700000000000007E-2</v>
      </c>
      <c r="AV107" s="257">
        <v>4.0700000000000007E-2</v>
      </c>
      <c r="AW107" s="257">
        <v>4.0700000000000007E-2</v>
      </c>
      <c r="AX107" s="257">
        <v>6.8900000000000003E-2</v>
      </c>
      <c r="AY107" s="257">
        <v>6.8900000000000003E-2</v>
      </c>
      <c r="AZ107" s="257">
        <v>0.1767</v>
      </c>
      <c r="BA107" s="257">
        <v>0.20980000000000001</v>
      </c>
      <c r="BB107" s="257">
        <v>0.26829199999999997</v>
      </c>
      <c r="BC107" s="257">
        <v>0.31023310405471421</v>
      </c>
      <c r="BD107" s="257">
        <v>4.836049201601583E-4</v>
      </c>
      <c r="BE107" s="259">
        <v>7.7947049329849102E-4</v>
      </c>
      <c r="BF107" s="285">
        <v>0.60738809737438659</v>
      </c>
      <c r="BG107" s="285">
        <v>-0.27221471206165937</v>
      </c>
      <c r="BH107" s="285">
        <v>4.8985914669072127E-7</v>
      </c>
    </row>
    <row r="108" spans="1:60" x14ac:dyDescent="0.15">
      <c r="A108" s="162" t="s">
        <v>95</v>
      </c>
      <c r="B108" s="257">
        <v>0</v>
      </c>
      <c r="C108" s="257">
        <v>0</v>
      </c>
      <c r="D108" s="257">
        <v>0</v>
      </c>
      <c r="E108" s="257">
        <v>0</v>
      </c>
      <c r="F108" s="257">
        <v>0</v>
      </c>
      <c r="G108" s="257">
        <v>0</v>
      </c>
      <c r="H108" s="257">
        <v>0</v>
      </c>
      <c r="I108" s="257">
        <v>0</v>
      </c>
      <c r="J108" s="257">
        <v>0</v>
      </c>
      <c r="K108" s="257">
        <v>0</v>
      </c>
      <c r="L108" s="257">
        <v>0</v>
      </c>
      <c r="M108" s="257">
        <v>0</v>
      </c>
      <c r="N108" s="257">
        <v>0</v>
      </c>
      <c r="O108" s="257">
        <v>0</v>
      </c>
      <c r="P108" s="257">
        <v>0</v>
      </c>
      <c r="Q108" s="257">
        <v>0</v>
      </c>
      <c r="R108" s="257">
        <v>0</v>
      </c>
      <c r="S108" s="257">
        <v>0</v>
      </c>
      <c r="T108" s="257">
        <v>0</v>
      </c>
      <c r="U108" s="257">
        <v>0</v>
      </c>
      <c r="V108" s="257">
        <v>0</v>
      </c>
      <c r="W108" s="257">
        <v>0</v>
      </c>
      <c r="X108" s="257">
        <v>0</v>
      </c>
      <c r="Y108" s="257">
        <v>0</v>
      </c>
      <c r="Z108" s="257">
        <v>0</v>
      </c>
      <c r="AA108" s="257">
        <v>0</v>
      </c>
      <c r="AB108" s="257">
        <v>0</v>
      </c>
      <c r="AC108" s="257">
        <v>0</v>
      </c>
      <c r="AD108" s="257">
        <v>0</v>
      </c>
      <c r="AE108" s="257">
        <v>0</v>
      </c>
      <c r="AF108" s="257">
        <v>0</v>
      </c>
      <c r="AG108" s="257">
        <v>1.6402180000000001E-3</v>
      </c>
      <c r="AH108" s="257">
        <v>4.9170919999999996E-3</v>
      </c>
      <c r="AI108" s="257">
        <v>5.854207000000001E-3</v>
      </c>
      <c r="AJ108" s="257">
        <v>5.8160670000000003E-3</v>
      </c>
      <c r="AK108" s="257">
        <v>7.3720489976158146E-3</v>
      </c>
      <c r="AL108" s="257">
        <v>6.9108469976158137E-3</v>
      </c>
      <c r="AM108" s="257">
        <v>8.239988997615813E-3</v>
      </c>
      <c r="AN108" s="257">
        <v>4.8028289976633116E-3</v>
      </c>
      <c r="AO108" s="257">
        <v>1.1548400999016524E-2</v>
      </c>
      <c r="AP108" s="257">
        <v>1.7633918002533201E-2</v>
      </c>
      <c r="AQ108" s="257">
        <v>2.8420606998860062E-2</v>
      </c>
      <c r="AR108" s="257">
        <v>4.0856379996637923E-2</v>
      </c>
      <c r="AS108" s="257">
        <v>4.4700986902097395E-2</v>
      </c>
      <c r="AT108" s="257">
        <v>5.8080342988714957E-2</v>
      </c>
      <c r="AU108" s="257">
        <v>6.7700480956766854E-2</v>
      </c>
      <c r="AV108" s="257">
        <v>5.8784589089506414E-2</v>
      </c>
      <c r="AW108" s="257">
        <v>7.3443804962151041E-2</v>
      </c>
      <c r="AX108" s="257">
        <v>0.12055473870050157</v>
      </c>
      <c r="AY108" s="257">
        <v>0.19809570902099574</v>
      </c>
      <c r="AZ108" s="257">
        <v>0.23510996456405162</v>
      </c>
      <c r="BA108" s="257">
        <v>0.2386026698000264</v>
      </c>
      <c r="BB108" s="257">
        <v>0.25030655722379913</v>
      </c>
      <c r="BC108" s="257">
        <v>0.43866211377100789</v>
      </c>
      <c r="BD108" s="257">
        <v>0.46105450030941719</v>
      </c>
      <c r="BE108" s="259">
        <v>0.4610409969820245</v>
      </c>
      <c r="BF108" s="285">
        <v>-2.761448335674821E-3</v>
      </c>
      <c r="BG108" s="285">
        <v>0.23019033116605025</v>
      </c>
      <c r="BH108" s="285">
        <v>2.8974175586216657E-4</v>
      </c>
    </row>
    <row r="109" spans="1:60" s="161" customFormat="1" x14ac:dyDescent="0.15">
      <c r="A109" s="163" t="s">
        <v>94</v>
      </c>
      <c r="B109" s="260">
        <v>0</v>
      </c>
      <c r="C109" s="260">
        <v>0</v>
      </c>
      <c r="D109" s="260">
        <v>0</v>
      </c>
      <c r="E109" s="260">
        <v>0</v>
      </c>
      <c r="F109" s="260">
        <v>0</v>
      </c>
      <c r="G109" s="260">
        <v>0</v>
      </c>
      <c r="H109" s="260">
        <v>0</v>
      </c>
      <c r="I109" s="260">
        <v>0</v>
      </c>
      <c r="J109" s="260">
        <v>0</v>
      </c>
      <c r="K109" s="260">
        <v>0</v>
      </c>
      <c r="L109" s="260">
        <v>0</v>
      </c>
      <c r="M109" s="260">
        <v>0</v>
      </c>
      <c r="N109" s="260">
        <v>0</v>
      </c>
      <c r="O109" s="260">
        <v>0</v>
      </c>
      <c r="P109" s="260">
        <v>0</v>
      </c>
      <c r="Q109" s="260">
        <v>0</v>
      </c>
      <c r="R109" s="260">
        <v>0</v>
      </c>
      <c r="S109" s="260">
        <v>0</v>
      </c>
      <c r="T109" s="260">
        <v>0</v>
      </c>
      <c r="U109" s="260">
        <v>0</v>
      </c>
      <c r="V109" s="260">
        <v>0</v>
      </c>
      <c r="W109" s="260">
        <v>0</v>
      </c>
      <c r="X109" s="260">
        <v>0</v>
      </c>
      <c r="Y109" s="260">
        <v>0</v>
      </c>
      <c r="Z109" s="260">
        <v>0</v>
      </c>
      <c r="AA109" s="260">
        <v>3.2323232323232323E-2</v>
      </c>
      <c r="AB109" s="260">
        <v>0.12200090909090909</v>
      </c>
      <c r="AC109" s="260">
        <v>0.22047404040404042</v>
      </c>
      <c r="AD109" s="260">
        <v>0.31183666666666671</v>
      </c>
      <c r="AE109" s="260">
        <v>0.58358808080808089</v>
      </c>
      <c r="AF109" s="260">
        <v>1.1216013131313129</v>
      </c>
      <c r="AG109" s="260">
        <v>0.99120506648484863</v>
      </c>
      <c r="AH109" s="260">
        <v>1.2139500414949493</v>
      </c>
      <c r="AI109" s="260">
        <v>1.4895501665959596</v>
      </c>
      <c r="AJ109" s="260">
        <v>2.0532490063939393</v>
      </c>
      <c r="AK109" s="260">
        <v>2.5639469797046872</v>
      </c>
      <c r="AL109" s="260">
        <v>3.5174094179774134</v>
      </c>
      <c r="AM109" s="260">
        <v>4.0670132466788278</v>
      </c>
      <c r="AN109" s="260">
        <v>5.340875855153624</v>
      </c>
      <c r="AO109" s="260">
        <v>9.1866933999731586</v>
      </c>
      <c r="AP109" s="260">
        <v>12.019193605714049</v>
      </c>
      <c r="AQ109" s="260">
        <v>18.569807133841692</v>
      </c>
      <c r="AR109" s="260">
        <v>24.603131414364725</v>
      </c>
      <c r="AS109" s="260">
        <v>36.079894595419162</v>
      </c>
      <c r="AT109" s="260">
        <v>54.847978275086589</v>
      </c>
      <c r="AU109" s="260">
        <v>81.484196549660197</v>
      </c>
      <c r="AV109" s="260">
        <v>113.55108762856062</v>
      </c>
      <c r="AW109" s="260">
        <v>147.72358009362827</v>
      </c>
      <c r="AX109" s="260">
        <v>188.47214342588194</v>
      </c>
      <c r="AY109" s="260">
        <v>214.27268709044878</v>
      </c>
      <c r="AZ109" s="260">
        <v>243.0600532468541</v>
      </c>
      <c r="BA109" s="260">
        <v>311.20761354133009</v>
      </c>
      <c r="BB109" s="260">
        <v>387.09777822668809</v>
      </c>
      <c r="BC109" s="260">
        <v>461.95175806528346</v>
      </c>
      <c r="BD109" s="260">
        <v>509.36830709449487</v>
      </c>
      <c r="BE109" s="260">
        <v>572.63610606139696</v>
      </c>
      <c r="BF109" s="286">
        <v>0.12113674640282901</v>
      </c>
      <c r="BG109" s="286">
        <v>0.24964636308783339</v>
      </c>
      <c r="BH109" s="286">
        <v>0.35987383318705579</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48" t="s">
        <v>93</v>
      </c>
      <c r="B111" s="853">
        <v>0</v>
      </c>
      <c r="C111" s="853">
        <v>0</v>
      </c>
      <c r="D111" s="853">
        <v>0</v>
      </c>
      <c r="E111" s="853">
        <v>0</v>
      </c>
      <c r="F111" s="853">
        <v>0</v>
      </c>
      <c r="G111" s="853">
        <v>0</v>
      </c>
      <c r="H111" s="853">
        <v>0</v>
      </c>
      <c r="I111" s="853">
        <v>0</v>
      </c>
      <c r="J111" s="853">
        <v>0</v>
      </c>
      <c r="K111" s="853">
        <v>0</v>
      </c>
      <c r="L111" s="853">
        <v>0</v>
      </c>
      <c r="M111" s="853">
        <v>0</v>
      </c>
      <c r="N111" s="853">
        <v>0</v>
      </c>
      <c r="O111" s="853">
        <v>3.0000000000000001E-3</v>
      </c>
      <c r="P111" s="853">
        <v>6.0000000000000001E-3</v>
      </c>
      <c r="Q111" s="853">
        <v>1.0499999999999999E-2</v>
      </c>
      <c r="R111" s="853">
        <v>1.0499999999999999E-2</v>
      </c>
      <c r="S111" s="853">
        <v>1.8499999999999996E-2</v>
      </c>
      <c r="T111" s="853">
        <v>3.2794949494949495E-2</v>
      </c>
      <c r="U111" s="853">
        <v>4.4755555555555548E-2</v>
      </c>
      <c r="V111" s="853">
        <v>6.4220202020202025E-2</v>
      </c>
      <c r="W111" s="853">
        <v>0.13883131313131317</v>
      </c>
      <c r="X111" s="853">
        <v>0.19537676767676768</v>
      </c>
      <c r="Y111" s="853">
        <v>0.33157979797979803</v>
      </c>
      <c r="Z111" s="853">
        <v>2.6497767676767681</v>
      </c>
      <c r="AA111" s="853">
        <v>3.6324705158989898</v>
      </c>
      <c r="AB111" s="853">
        <v>4.0867066747070702</v>
      </c>
      <c r="AC111" s="853">
        <v>4.733212019151515</v>
      </c>
      <c r="AD111" s="853">
        <v>5.6975688193939398</v>
      </c>
      <c r="AE111" s="853">
        <v>7.1229298442424245</v>
      </c>
      <c r="AF111" s="853">
        <v>8.2619234436363644</v>
      </c>
      <c r="AG111" s="853">
        <v>9.2046006605959612</v>
      </c>
      <c r="AH111" s="853">
        <v>12.017816469777779</v>
      </c>
      <c r="AI111" s="853">
        <v>15.921260267804952</v>
      </c>
      <c r="AJ111" s="853">
        <v>21.216174006609396</v>
      </c>
      <c r="AK111" s="853">
        <v>31.42043456413095</v>
      </c>
      <c r="AL111" s="853">
        <v>38.390451947142061</v>
      </c>
      <c r="AM111" s="853">
        <v>52.330781986707123</v>
      </c>
      <c r="AN111" s="853">
        <v>62.911395301683939</v>
      </c>
      <c r="AO111" s="853">
        <v>85.116192428273166</v>
      </c>
      <c r="AP111" s="853">
        <v>104.08387975788209</v>
      </c>
      <c r="AQ111" s="853">
        <v>132.85921603002876</v>
      </c>
      <c r="AR111" s="853">
        <v>170.68262058027867</v>
      </c>
      <c r="AS111" s="853">
        <v>220.60004515399677</v>
      </c>
      <c r="AT111" s="853">
        <v>276.02052629907718</v>
      </c>
      <c r="AU111" s="853">
        <v>346.46502193807811</v>
      </c>
      <c r="AV111" s="853">
        <v>440.38509198030556</v>
      </c>
      <c r="AW111" s="853">
        <v>530.55442135112025</v>
      </c>
      <c r="AX111" s="853">
        <v>635.49205101167001</v>
      </c>
      <c r="AY111" s="853">
        <v>705.80586078881231</v>
      </c>
      <c r="AZ111" s="853">
        <v>831.42968828186997</v>
      </c>
      <c r="BA111" s="853">
        <v>962.22739540937869</v>
      </c>
      <c r="BB111" s="853">
        <v>1140.3109490425286</v>
      </c>
      <c r="BC111" s="853">
        <v>1269.5205357108334</v>
      </c>
      <c r="BD111" s="853">
        <v>1418.1700462665481</v>
      </c>
      <c r="BE111" s="853">
        <v>1591.2135122192983</v>
      </c>
      <c r="BF111" s="850">
        <v>0.11895321614965559</v>
      </c>
      <c r="BG111" s="850">
        <v>0.17781937153146488</v>
      </c>
      <c r="BH111" s="850">
        <v>1</v>
      </c>
    </row>
    <row r="112" spans="1:60" x14ac:dyDescent="0.15">
      <c r="A112" s="168" t="s">
        <v>92</v>
      </c>
      <c r="B112" s="257">
        <v>0</v>
      </c>
      <c r="C112" s="257">
        <v>0</v>
      </c>
      <c r="D112" s="257">
        <v>0</v>
      </c>
      <c r="E112" s="257">
        <v>0</v>
      </c>
      <c r="F112" s="257">
        <v>0</v>
      </c>
      <c r="G112" s="257">
        <v>0</v>
      </c>
      <c r="H112" s="257">
        <v>0</v>
      </c>
      <c r="I112" s="257">
        <v>0</v>
      </c>
      <c r="J112" s="257">
        <v>0</v>
      </c>
      <c r="K112" s="257">
        <v>0</v>
      </c>
      <c r="L112" s="257">
        <v>0</v>
      </c>
      <c r="M112" s="257">
        <v>0</v>
      </c>
      <c r="N112" s="257">
        <v>0</v>
      </c>
      <c r="O112" s="257">
        <v>3.0000000000000001E-3</v>
      </c>
      <c r="P112" s="257">
        <v>6.0000000000000001E-3</v>
      </c>
      <c r="Q112" s="257">
        <v>1.0499999999999999E-2</v>
      </c>
      <c r="R112" s="257">
        <v>1.0499999999999999E-2</v>
      </c>
      <c r="S112" s="257">
        <v>1.8499999999999996E-2</v>
      </c>
      <c r="T112" s="257">
        <v>3.2794949494949495E-2</v>
      </c>
      <c r="U112" s="257">
        <v>4.4755555555555548E-2</v>
      </c>
      <c r="V112" s="257">
        <v>6.4220202020202025E-2</v>
      </c>
      <c r="W112" s="257">
        <v>0.13883131313131317</v>
      </c>
      <c r="X112" s="257">
        <v>0.19537676767676768</v>
      </c>
      <c r="Y112" s="257">
        <v>0.33157979797979803</v>
      </c>
      <c r="Z112" s="257">
        <v>2.6497767676767681</v>
      </c>
      <c r="AA112" s="257">
        <v>3.5981371825656567</v>
      </c>
      <c r="AB112" s="257">
        <v>3.9637057656161621</v>
      </c>
      <c r="AC112" s="257">
        <v>4.512428887838384</v>
      </c>
      <c r="AD112" s="257">
        <v>5.3855331628282839</v>
      </c>
      <c r="AE112" s="257">
        <v>6.5330225715151542</v>
      </c>
      <c r="AF112" s="257">
        <v>7.1336382921212129</v>
      </c>
      <c r="AG112" s="257">
        <v>8.1799812048484846</v>
      </c>
      <c r="AH112" s="257">
        <v>10.713238026262626</v>
      </c>
      <c r="AI112" s="257">
        <v>14.355326609898988</v>
      </c>
      <c r="AJ112" s="257">
        <v>19.077280968787875</v>
      </c>
      <c r="AK112" s="257">
        <v>28.760837586666664</v>
      </c>
      <c r="AL112" s="257">
        <v>34.777740291717187</v>
      </c>
      <c r="AM112" s="257">
        <v>48.423173590505058</v>
      </c>
      <c r="AN112" s="257">
        <v>58.233055723030297</v>
      </c>
      <c r="AO112" s="257">
        <v>77.216422745454565</v>
      </c>
      <c r="AP112" s="257">
        <v>94.614205344989287</v>
      </c>
      <c r="AQ112" s="257">
        <v>117.6615688850942</v>
      </c>
      <c r="AR112" s="257">
        <v>150.55773337123398</v>
      </c>
      <c r="AS112" s="257">
        <v>189.09225577192998</v>
      </c>
      <c r="AT112" s="257">
        <v>227.0667550416741</v>
      </c>
      <c r="AU112" s="257">
        <v>269.52914861052994</v>
      </c>
      <c r="AV112" s="257">
        <v>331.31363107498015</v>
      </c>
      <c r="AW112" s="257">
        <v>383.51485632587207</v>
      </c>
      <c r="AX112" s="257">
        <v>443.84678213064325</v>
      </c>
      <c r="AY112" s="257">
        <v>479.00911355226123</v>
      </c>
      <c r="AZ112" s="257">
        <v>559.44321805400352</v>
      </c>
      <c r="BA112" s="257">
        <v>607.95963800828372</v>
      </c>
      <c r="BB112" s="257">
        <v>698.43670257623432</v>
      </c>
      <c r="BC112" s="257">
        <v>744.70560328036424</v>
      </c>
      <c r="BD112" s="257">
        <v>830.83650712756616</v>
      </c>
      <c r="BE112" s="259">
        <v>932.94312275732807</v>
      </c>
      <c r="BF112" s="285">
        <v>0.11982813688386629</v>
      </c>
      <c r="BG112" s="285">
        <v>0.13850830181673457</v>
      </c>
      <c r="BH112" s="285">
        <v>0.58630920086653426</v>
      </c>
    </row>
    <row r="113" spans="1:60" x14ac:dyDescent="0.15">
      <c r="A113" s="168" t="s">
        <v>91</v>
      </c>
      <c r="B113" s="257">
        <v>0</v>
      </c>
      <c r="C113" s="257">
        <v>0</v>
      </c>
      <c r="D113" s="257">
        <v>0</v>
      </c>
      <c r="E113" s="257">
        <v>0</v>
      </c>
      <c r="F113" s="257">
        <v>0</v>
      </c>
      <c r="G113" s="257">
        <v>0</v>
      </c>
      <c r="H113" s="257">
        <v>0</v>
      </c>
      <c r="I113" s="257">
        <v>0</v>
      </c>
      <c r="J113" s="257">
        <v>0</v>
      </c>
      <c r="K113" s="257">
        <v>0</v>
      </c>
      <c r="L113" s="257">
        <v>0</v>
      </c>
      <c r="M113" s="257">
        <v>0</v>
      </c>
      <c r="N113" s="257">
        <v>0</v>
      </c>
      <c r="O113" s="257">
        <v>0</v>
      </c>
      <c r="P113" s="257">
        <v>0</v>
      </c>
      <c r="Q113" s="257">
        <v>0</v>
      </c>
      <c r="R113" s="257">
        <v>0</v>
      </c>
      <c r="S113" s="257">
        <v>0</v>
      </c>
      <c r="T113" s="257">
        <v>0</v>
      </c>
      <c r="U113" s="257">
        <v>0</v>
      </c>
      <c r="V113" s="257">
        <v>0</v>
      </c>
      <c r="W113" s="257">
        <v>0</v>
      </c>
      <c r="X113" s="257">
        <v>0</v>
      </c>
      <c r="Y113" s="257">
        <v>0</v>
      </c>
      <c r="Z113" s="257">
        <v>0</v>
      </c>
      <c r="AA113" s="257">
        <v>3.4333333333333334E-2</v>
      </c>
      <c r="AB113" s="257">
        <v>0.12300090909090909</v>
      </c>
      <c r="AC113" s="257">
        <v>0.22078313131313132</v>
      </c>
      <c r="AD113" s="257">
        <v>0.31203565656565657</v>
      </c>
      <c r="AE113" s="257">
        <v>0.58990727272727272</v>
      </c>
      <c r="AF113" s="257">
        <v>1.1282851515151515</v>
      </c>
      <c r="AG113" s="257">
        <v>1.0246194557474746</v>
      </c>
      <c r="AH113" s="257">
        <v>1.3045784435151515</v>
      </c>
      <c r="AI113" s="257">
        <v>1.5659336579059595</v>
      </c>
      <c r="AJ113" s="257">
        <v>2.1388930378215156</v>
      </c>
      <c r="AK113" s="257">
        <v>2.6595969774642829</v>
      </c>
      <c r="AL113" s="257">
        <v>3.6127116554248886</v>
      </c>
      <c r="AM113" s="257">
        <v>3.9076083962020611</v>
      </c>
      <c r="AN113" s="257">
        <v>4.6783395786536239</v>
      </c>
      <c r="AO113" s="257">
        <v>7.8997696828186106</v>
      </c>
      <c r="AP113" s="257">
        <v>9.4696744128928358</v>
      </c>
      <c r="AQ113" s="257">
        <v>15.197647144934615</v>
      </c>
      <c r="AR113" s="257">
        <v>20.124887209044683</v>
      </c>
      <c r="AS113" s="257">
        <v>31.507789382066722</v>
      </c>
      <c r="AT113" s="257">
        <v>48.953771257403055</v>
      </c>
      <c r="AU113" s="257">
        <v>76.935873327548251</v>
      </c>
      <c r="AV113" s="257">
        <v>109.07146090532534</v>
      </c>
      <c r="AW113" s="257">
        <v>147.03956502524812</v>
      </c>
      <c r="AX113" s="257">
        <v>191.64526888102696</v>
      </c>
      <c r="AY113" s="257">
        <v>226.79674723655125</v>
      </c>
      <c r="AZ113" s="257">
        <v>271.98647022786639</v>
      </c>
      <c r="BA113" s="257">
        <v>354.26775740109451</v>
      </c>
      <c r="BB113" s="257">
        <v>441.87424646629393</v>
      </c>
      <c r="BC113" s="257">
        <v>524.81493243046941</v>
      </c>
      <c r="BD113" s="257">
        <v>587.33353913898179</v>
      </c>
      <c r="BE113" s="259">
        <v>658.27038946197069</v>
      </c>
      <c r="BF113" s="285">
        <v>0.11771556149793883</v>
      </c>
      <c r="BG113" s="285">
        <v>0.28206447009204005</v>
      </c>
      <c r="BH113" s="285">
        <v>0.41369079913346601</v>
      </c>
    </row>
    <row r="114" spans="1:60" x14ac:dyDescent="0.15">
      <c r="A114" s="272" t="s">
        <v>90</v>
      </c>
      <c r="B114" s="273">
        <v>0</v>
      </c>
      <c r="C114" s="273">
        <v>0</v>
      </c>
      <c r="D114" s="273">
        <v>0</v>
      </c>
      <c r="E114" s="273">
        <v>0</v>
      </c>
      <c r="F114" s="273">
        <v>0</v>
      </c>
      <c r="G114" s="273">
        <v>0</v>
      </c>
      <c r="H114" s="273">
        <v>0</v>
      </c>
      <c r="I114" s="273">
        <v>0</v>
      </c>
      <c r="J114" s="273">
        <v>0</v>
      </c>
      <c r="K114" s="273">
        <v>0</v>
      </c>
      <c r="L114" s="273">
        <v>0</v>
      </c>
      <c r="M114" s="273">
        <v>0</v>
      </c>
      <c r="N114" s="273">
        <v>0</v>
      </c>
      <c r="O114" s="273">
        <v>3.0000000000000001E-3</v>
      </c>
      <c r="P114" s="273">
        <v>6.0000000000000001E-3</v>
      </c>
      <c r="Q114" s="273">
        <v>1.0499999999999999E-2</v>
      </c>
      <c r="R114" s="273">
        <v>1.0499999999999999E-2</v>
      </c>
      <c r="S114" s="273">
        <v>1.8499999999999996E-2</v>
      </c>
      <c r="T114" s="273">
        <v>3.0100000000000002E-2</v>
      </c>
      <c r="U114" s="273">
        <v>3.8199999999999991E-2</v>
      </c>
      <c r="V114" s="273">
        <v>5.74E-2</v>
      </c>
      <c r="W114" s="273">
        <v>0.13360000000000002</v>
      </c>
      <c r="X114" s="273">
        <v>0.1908</v>
      </c>
      <c r="Y114" s="273">
        <v>0.32970000000000005</v>
      </c>
      <c r="Z114" s="273">
        <v>0.50640000000000007</v>
      </c>
      <c r="AA114" s="273">
        <v>0.77046041488888883</v>
      </c>
      <c r="AB114" s="273">
        <v>0.97102798783838395</v>
      </c>
      <c r="AC114" s="273">
        <v>1.5020480797575755</v>
      </c>
      <c r="AD114" s="273">
        <v>2.0673988193939392</v>
      </c>
      <c r="AE114" s="273">
        <v>2.6346245917171718</v>
      </c>
      <c r="AF114" s="273">
        <v>3.4704534436363632</v>
      </c>
      <c r="AG114" s="273">
        <v>4.3389993866666661</v>
      </c>
      <c r="AH114" s="273">
        <v>6.6259374000000006</v>
      </c>
      <c r="AI114" s="273">
        <v>10.287427620000001</v>
      </c>
      <c r="AJ114" s="273">
        <v>13.352978090000001</v>
      </c>
      <c r="AK114" s="273">
        <v>21.435586920000002</v>
      </c>
      <c r="AL114" s="273">
        <v>25.857619564444441</v>
      </c>
      <c r="AM114" s="273">
        <v>35.052487728888885</v>
      </c>
      <c r="AN114" s="273">
        <v>42.922933053333331</v>
      </c>
      <c r="AO114" s="273">
        <v>56.993983011111119</v>
      </c>
      <c r="AP114" s="273">
        <v>67.561272900544793</v>
      </c>
      <c r="AQ114" s="273">
        <v>78.095500484425401</v>
      </c>
      <c r="AR114" s="273">
        <v>99.118347984192752</v>
      </c>
      <c r="AS114" s="273">
        <v>112.41904322652556</v>
      </c>
      <c r="AT114" s="273">
        <v>123.54772042892671</v>
      </c>
      <c r="AU114" s="273">
        <v>139.25969100229827</v>
      </c>
      <c r="AV114" s="273">
        <v>164.51234385282197</v>
      </c>
      <c r="AW114" s="273">
        <v>187.38842903001805</v>
      </c>
      <c r="AX114" s="273">
        <v>209.52169352092588</v>
      </c>
      <c r="AY114" s="273">
        <v>220.77148037329849</v>
      </c>
      <c r="AZ114" s="273">
        <v>263.10446243348929</v>
      </c>
      <c r="BA114" s="273">
        <v>266.80455960425775</v>
      </c>
      <c r="BB114" s="273">
        <v>312.28971447943434</v>
      </c>
      <c r="BC114" s="273">
        <v>320.49902680253535</v>
      </c>
      <c r="BD114" s="273">
        <v>364.51235744786851</v>
      </c>
      <c r="BE114" s="260">
        <v>394.68193364817728</v>
      </c>
      <c r="BF114" s="292">
        <v>7.9808570730115491E-2</v>
      </c>
      <c r="BG114" s="292">
        <v>0.11426310847324372</v>
      </c>
      <c r="BH114" s="292">
        <v>0.24803832459775071</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168" t="s">
        <v>900</v>
      </c>
    </row>
    <row r="118" spans="1:60" x14ac:dyDescent="0.15">
      <c r="A118" s="168" t="s">
        <v>215</v>
      </c>
    </row>
    <row r="119" spans="1:60" x14ac:dyDescent="0.15">
      <c r="A119" s="168" t="s">
        <v>326</v>
      </c>
    </row>
    <row r="120" spans="1:60" x14ac:dyDescent="0.15">
      <c r="A120" s="168" t="s">
        <v>84</v>
      </c>
    </row>
    <row r="121" spans="1:60" x14ac:dyDescent="0.15">
      <c r="A121" s="168" t="s">
        <v>916</v>
      </c>
    </row>
    <row r="122" spans="1:60" x14ac:dyDescent="0.15">
      <c r="A122" s="168" t="s">
        <v>661</v>
      </c>
    </row>
    <row r="123" spans="1:60" x14ac:dyDescent="0.15">
      <c r="A123" s="161" t="s">
        <v>902</v>
      </c>
    </row>
    <row r="124" spans="1:60" x14ac:dyDescent="0.15">
      <c r="A124" s="161" t="s">
        <v>223</v>
      </c>
    </row>
  </sheetData>
  <mergeCells count="1">
    <mergeCell ref="BF2:BG2"/>
  </mergeCells>
  <conditionalFormatting sqref="BF4:BH53 BF55:BH114">
    <cfRule type="cellIs" dxfId="137" priority="7" operator="lessThanOrEqual">
      <formula>0</formula>
    </cfRule>
    <cfRule type="cellIs" dxfId="136" priority="8" operator="greaterThan">
      <formula>0</formula>
    </cfRule>
  </conditionalFormatting>
  <conditionalFormatting sqref="BF4:BH53 BF55:BH56">
    <cfRule type="cellIs" dxfId="135" priority="5" operator="lessThanOrEqual">
      <formula>0</formula>
    </cfRule>
    <cfRule type="cellIs" dxfId="134" priority="6" operator="greaterThan">
      <formula>0</formula>
    </cfRule>
  </conditionalFormatting>
  <conditionalFormatting sqref="BF54:BH54">
    <cfRule type="cellIs" dxfId="133" priority="3" operator="lessThanOrEqual">
      <formula>0</formula>
    </cfRule>
    <cfRule type="cellIs" dxfId="132" priority="4" operator="greaterThan">
      <formula>0</formula>
    </cfRule>
  </conditionalFormatting>
  <conditionalFormatting sqref="BF54:BH54">
    <cfRule type="cellIs" dxfId="131" priority="1" operator="lessThanOrEqual">
      <formula>0</formula>
    </cfRule>
    <cfRule type="cellIs" dxfId="130" priority="2" operator="greaterThan">
      <formula>0</formula>
    </cfRule>
  </conditionalFormatting>
  <hyperlinks>
    <hyperlink ref="L1" location="Contents!A1" display="Contents" xr:uid="{71D144F6-6F62-48A4-B1ED-0C5F10670275}"/>
    <hyperlink ref="BJ1" location="Contents!A1" display="Contents" xr:uid="{A9CDEA6F-ABCF-4CD4-A214-FEED81D702F4}"/>
  </hyperlink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2850D-5505-445F-99F9-BC5542E2E95A}">
  <dimension ref="A1:AZ116"/>
  <sheetViews>
    <sheetView showGridLines="0" workbookViewId="0">
      <pane xSplit="1" ySplit="3" topLeftCell="B73" activePane="bottomRight" state="frozen"/>
      <selection activeCell="AL81" sqref="AL81"/>
      <selection pane="topRight" activeCell="AL81" sqref="AL81"/>
      <selection pane="bottomLeft" activeCell="AL81" sqref="AL81"/>
      <selection pane="bottomRight" activeCell="A81" sqref="A81"/>
    </sheetView>
  </sheetViews>
  <sheetFormatPr baseColWidth="10" defaultColWidth="11.75" defaultRowHeight="11" x14ac:dyDescent="0.15"/>
  <cols>
    <col min="1" max="1" width="31.75" style="31" customWidth="1"/>
    <col min="2" max="46" width="8.75" style="31" customWidth="1"/>
    <col min="47" max="47" width="8.75" style="32" customWidth="1"/>
    <col min="48" max="49" width="12.25" style="31" customWidth="1"/>
    <col min="50" max="16384" width="11.75" style="31"/>
  </cols>
  <sheetData>
    <row r="1" spans="1:52" ht="13" x14ac:dyDescent="0.15">
      <c r="A1" s="131" t="s">
        <v>302</v>
      </c>
      <c r="L1" s="30" t="s">
        <v>199</v>
      </c>
      <c r="AX1" s="1002"/>
      <c r="AZ1" s="30" t="s">
        <v>199</v>
      </c>
    </row>
    <row r="2" spans="1:52" x14ac:dyDescent="0.15">
      <c r="AV2" s="1230" t="s">
        <v>197</v>
      </c>
      <c r="AW2" s="1230"/>
      <c r="AX2" s="1002" t="s">
        <v>196</v>
      </c>
    </row>
    <row r="3" spans="1:52" x14ac:dyDescent="0.15">
      <c r="A3" s="31" t="s">
        <v>303</v>
      </c>
      <c r="B3" s="31">
        <v>1975</v>
      </c>
      <c r="C3" s="31">
        <v>1976</v>
      </c>
      <c r="D3" s="31">
        <v>1977</v>
      </c>
      <c r="E3" s="31">
        <v>1978</v>
      </c>
      <c r="F3" s="31">
        <v>1979</v>
      </c>
      <c r="G3" s="31">
        <v>1980</v>
      </c>
      <c r="H3" s="31">
        <v>1981</v>
      </c>
      <c r="I3" s="31">
        <v>1982</v>
      </c>
      <c r="J3" s="31">
        <v>1983</v>
      </c>
      <c r="K3" s="31">
        <v>1984</v>
      </c>
      <c r="L3" s="31">
        <v>1985</v>
      </c>
      <c r="M3" s="31">
        <v>1986</v>
      </c>
      <c r="N3" s="31">
        <v>1987</v>
      </c>
      <c r="O3" s="31">
        <v>1988</v>
      </c>
      <c r="P3" s="31">
        <v>1989</v>
      </c>
      <c r="Q3" s="31">
        <v>1990</v>
      </c>
      <c r="R3" s="31">
        <v>1991</v>
      </c>
      <c r="S3" s="31">
        <v>1992</v>
      </c>
      <c r="T3" s="31">
        <v>1993</v>
      </c>
      <c r="U3" s="31">
        <v>1994</v>
      </c>
      <c r="V3" s="31">
        <v>1995</v>
      </c>
      <c r="W3" s="31">
        <v>1996</v>
      </c>
      <c r="X3" s="31">
        <v>1997</v>
      </c>
      <c r="Y3" s="31">
        <v>1998</v>
      </c>
      <c r="Z3" s="31">
        <v>1999</v>
      </c>
      <c r="AA3" s="31">
        <v>2000</v>
      </c>
      <c r="AB3" s="31">
        <v>2001</v>
      </c>
      <c r="AC3" s="31">
        <v>2002</v>
      </c>
      <c r="AD3" s="31">
        <v>2003</v>
      </c>
      <c r="AE3" s="31">
        <v>2004</v>
      </c>
      <c r="AF3" s="31">
        <v>2005</v>
      </c>
      <c r="AG3" s="31">
        <v>2006</v>
      </c>
      <c r="AH3" s="31">
        <v>2007</v>
      </c>
      <c r="AI3" s="31">
        <v>2008</v>
      </c>
      <c r="AJ3" s="31">
        <v>2009</v>
      </c>
      <c r="AK3" s="31">
        <v>2010</v>
      </c>
      <c r="AL3" s="31">
        <v>2011</v>
      </c>
      <c r="AM3" s="31">
        <v>2012</v>
      </c>
      <c r="AN3" s="31">
        <v>2013</v>
      </c>
      <c r="AO3" s="31">
        <v>2014</v>
      </c>
      <c r="AP3" s="31">
        <v>2015</v>
      </c>
      <c r="AQ3" s="31">
        <v>2016</v>
      </c>
      <c r="AR3" s="31">
        <v>2017</v>
      </c>
      <c r="AS3" s="31">
        <v>2018</v>
      </c>
      <c r="AT3" s="31">
        <v>2019</v>
      </c>
      <c r="AU3" s="32">
        <v>2020</v>
      </c>
      <c r="AV3" s="1002">
        <v>2020</v>
      </c>
      <c r="AW3" s="1002" t="s">
        <v>194</v>
      </c>
      <c r="AX3" s="1002">
        <v>2020</v>
      </c>
    </row>
    <row r="4" spans="1:52" x14ac:dyDescent="0.15">
      <c r="AO4" s="32"/>
      <c r="AP4" s="32"/>
      <c r="AQ4" s="32"/>
      <c r="AR4" s="32"/>
      <c r="AS4" s="32"/>
    </row>
    <row r="5" spans="1:52" x14ac:dyDescent="0.15">
      <c r="A5" s="31" t="s">
        <v>193</v>
      </c>
      <c r="B5" s="132">
        <v>1.3844999999999998</v>
      </c>
      <c r="C5" s="132">
        <v>1.2577500000000001</v>
      </c>
      <c r="D5" s="132">
        <v>1.2090000000000001</v>
      </c>
      <c r="E5" s="132">
        <v>1.3065000000000002</v>
      </c>
      <c r="F5" s="132">
        <v>1.56</v>
      </c>
      <c r="G5" s="132">
        <v>1.1895</v>
      </c>
      <c r="H5" s="132">
        <v>1.4722500000000001</v>
      </c>
      <c r="I5" s="132">
        <v>1.482</v>
      </c>
      <c r="J5" s="132">
        <v>1.56</v>
      </c>
      <c r="K5" s="132">
        <v>2.1645000000000003</v>
      </c>
      <c r="L5" s="132">
        <v>2.5155000000000003</v>
      </c>
      <c r="M5" s="132">
        <v>2.4375</v>
      </c>
      <c r="N5" s="132">
        <v>2.5935000000000001</v>
      </c>
      <c r="O5" s="132">
        <v>2.6617500000000001</v>
      </c>
      <c r="P5" s="132">
        <v>2.4569999999999999</v>
      </c>
      <c r="Q5" s="132">
        <v>2.4472499999999995</v>
      </c>
      <c r="R5" s="132">
        <v>2.496</v>
      </c>
      <c r="S5" s="132">
        <v>2.6130000000000004</v>
      </c>
      <c r="T5" s="132">
        <v>2.34</v>
      </c>
      <c r="U5" s="132">
        <v>2.3205</v>
      </c>
      <c r="V5" s="132">
        <v>2.4472499999999995</v>
      </c>
      <c r="W5" s="132">
        <v>2.3497500000000002</v>
      </c>
      <c r="X5" s="132">
        <v>2.2034999999999996</v>
      </c>
      <c r="Y5" s="132">
        <v>3.0810000000000004</v>
      </c>
      <c r="Z5" s="132">
        <v>2.3984999999999999</v>
      </c>
      <c r="AA5" s="132">
        <v>2.4082500000000002</v>
      </c>
      <c r="AB5" s="132">
        <v>2.0962499999999999</v>
      </c>
      <c r="AC5" s="132">
        <v>2.2327500000000002</v>
      </c>
      <c r="AD5" s="132">
        <v>2.1157499999999998</v>
      </c>
      <c r="AE5" s="132">
        <v>1.95</v>
      </c>
      <c r="AF5" s="132">
        <v>1.8719999999999999</v>
      </c>
      <c r="AG5" s="132">
        <v>2.0475000000000003</v>
      </c>
      <c r="AH5" s="132">
        <v>1.8719999999999999</v>
      </c>
      <c r="AI5" s="132">
        <v>1.8135000000000001</v>
      </c>
      <c r="AJ5" s="132">
        <v>1.5697500000000002</v>
      </c>
      <c r="AK5" s="132">
        <v>1.51125</v>
      </c>
      <c r="AL5" s="132">
        <v>1.6379999999999999</v>
      </c>
      <c r="AM5" s="132">
        <v>1.7842500000000001</v>
      </c>
      <c r="AN5" s="132">
        <v>1.6377474761460054</v>
      </c>
      <c r="AO5" s="132">
        <v>2.1129299055527913</v>
      </c>
      <c r="AP5" s="132">
        <v>1.9154549055633716</v>
      </c>
      <c r="AQ5" s="132">
        <v>1.4199616227043257</v>
      </c>
      <c r="AR5" s="132">
        <v>1.4126242868429348</v>
      </c>
      <c r="AS5" s="132">
        <v>1.4181499792252161</v>
      </c>
      <c r="AT5" s="132">
        <v>1.1472218518058119</v>
      </c>
      <c r="AU5" s="133">
        <v>1.2475982210737597</v>
      </c>
      <c r="AV5" s="53">
        <v>8.4523870257848577E-2</v>
      </c>
      <c r="AW5" s="53">
        <v>-3.0870771499947547E-2</v>
      </c>
      <c r="AX5" s="53">
        <v>8.3850670614561001E-3</v>
      </c>
    </row>
    <row r="6" spans="1:52" x14ac:dyDescent="0.15">
      <c r="A6" s="31" t="s">
        <v>192</v>
      </c>
      <c r="B6" s="132">
        <v>5.2162499999999996</v>
      </c>
      <c r="C6" s="132">
        <v>5.109</v>
      </c>
      <c r="D6" s="132">
        <v>3.9780000000000002</v>
      </c>
      <c r="E6" s="132">
        <v>7.1955</v>
      </c>
      <c r="F6" s="132">
        <v>3.6659999999999995</v>
      </c>
      <c r="G6" s="132">
        <v>4.3094999999999999</v>
      </c>
      <c r="H6" s="132">
        <v>6.91275</v>
      </c>
      <c r="I6" s="132">
        <v>6.4349999999999996</v>
      </c>
      <c r="J6" s="132">
        <v>4.3777500000000007</v>
      </c>
      <c r="K6" s="132">
        <v>3.0615000000000001</v>
      </c>
      <c r="L6" s="132">
        <v>2.9835000000000003</v>
      </c>
      <c r="M6" s="132">
        <v>1.911</v>
      </c>
      <c r="N6" s="132">
        <v>2.0865</v>
      </c>
      <c r="O6" s="132">
        <v>1.4039999999999999</v>
      </c>
      <c r="P6" s="132">
        <v>1.2090000000000001</v>
      </c>
      <c r="Q6" s="132">
        <v>1.0627500000000001</v>
      </c>
      <c r="R6" s="132">
        <v>1.04325</v>
      </c>
      <c r="S6" s="132">
        <v>1.0822500000000002</v>
      </c>
      <c r="T6" s="132">
        <v>1.4137499999999998</v>
      </c>
      <c r="U6" s="132">
        <v>1.3747499999999999</v>
      </c>
      <c r="V6" s="132">
        <v>2.1547499999999999</v>
      </c>
      <c r="W6" s="132">
        <v>4.5337500000000004</v>
      </c>
      <c r="X6" s="132">
        <v>7.1174999999999997</v>
      </c>
      <c r="Y6" s="132">
        <v>7.71225</v>
      </c>
      <c r="Z6" s="132">
        <v>4.7189999999999994</v>
      </c>
      <c r="AA6" s="132">
        <v>4.5337500000000004</v>
      </c>
      <c r="AB6" s="132">
        <v>3.5002499999999999</v>
      </c>
      <c r="AC6" s="132">
        <v>2.6812499999999999</v>
      </c>
      <c r="AD6" s="132">
        <v>2.5642499999999999</v>
      </c>
      <c r="AE6" s="132">
        <v>1.5405000000000002</v>
      </c>
      <c r="AF6" s="132">
        <v>1.8329999999999997</v>
      </c>
      <c r="AG6" s="132">
        <v>2.7299999999999995</v>
      </c>
      <c r="AH6" s="132">
        <v>5.5087500000000009</v>
      </c>
      <c r="AI6" s="132">
        <v>13.435499999999999</v>
      </c>
      <c r="AJ6" s="132">
        <v>10.052250000000001</v>
      </c>
      <c r="AK6" s="132">
        <v>6.0449999999999999</v>
      </c>
      <c r="AL6" s="132">
        <v>3.5295000000000001</v>
      </c>
      <c r="AM6" s="132">
        <v>1.3552499999999998</v>
      </c>
      <c r="AN6" s="132">
        <v>5.1236730763446152</v>
      </c>
      <c r="AO6" s="132">
        <v>5.7157523679735567</v>
      </c>
      <c r="AP6" s="132">
        <v>5.9929367819479467</v>
      </c>
      <c r="AQ6" s="132">
        <v>5.7704515863325208</v>
      </c>
      <c r="AR6" s="132">
        <v>4.5202280558134742</v>
      </c>
      <c r="AS6" s="132">
        <v>4.5321404882386522</v>
      </c>
      <c r="AT6" s="132">
        <v>5.2860783000145597</v>
      </c>
      <c r="AU6" s="133">
        <v>6.6999085946644499</v>
      </c>
      <c r="AV6" s="53">
        <v>0.26399997394258023</v>
      </c>
      <c r="AW6" s="53">
        <v>-6.2250090122947466E-2</v>
      </c>
      <c r="AX6" s="53">
        <v>4.5029867727397241E-2</v>
      </c>
    </row>
    <row r="7" spans="1:52" x14ac:dyDescent="0.15">
      <c r="A7" s="31" t="s">
        <v>191</v>
      </c>
      <c r="B7" s="132">
        <v>3.6952500000000001</v>
      </c>
      <c r="C7" s="132">
        <v>3.6465000000000005</v>
      </c>
      <c r="D7" s="132">
        <v>3.77325</v>
      </c>
      <c r="E7" s="132">
        <v>4.2314999999999996</v>
      </c>
      <c r="F7" s="132">
        <v>4.6117500000000007</v>
      </c>
      <c r="G7" s="132">
        <v>3.4515000000000002</v>
      </c>
      <c r="H7" s="132">
        <v>2.7104999999999997</v>
      </c>
      <c r="I7" s="132">
        <v>2.5642499999999999</v>
      </c>
      <c r="J7" s="132">
        <v>2.6227499999999999</v>
      </c>
      <c r="K7" s="132">
        <v>2.9835000000000003</v>
      </c>
      <c r="L7" s="132">
        <v>2.6227499999999999</v>
      </c>
      <c r="M7" s="132">
        <v>2.7007500000000002</v>
      </c>
      <c r="N7" s="132">
        <v>3.4222499999999996</v>
      </c>
      <c r="O7" s="132">
        <v>3.9194999999999993</v>
      </c>
      <c r="P7" s="132">
        <v>3.9194999999999993</v>
      </c>
      <c r="Q7" s="132">
        <v>4.1437499999999998</v>
      </c>
      <c r="R7" s="132">
        <v>4.6897499999999992</v>
      </c>
      <c r="S7" s="132">
        <v>4.641</v>
      </c>
      <c r="T7" s="132">
        <v>3.2272500000000002</v>
      </c>
      <c r="U7" s="132">
        <v>6.2984999999999998</v>
      </c>
      <c r="V7" s="132">
        <v>7.8389999999999986</v>
      </c>
      <c r="W7" s="132">
        <v>7.2637499999999999</v>
      </c>
      <c r="X7" s="132">
        <v>7.0687499999999996</v>
      </c>
      <c r="Y7" s="132">
        <v>6.4642499999999998</v>
      </c>
      <c r="Z7" s="132">
        <v>3.0322499999999999</v>
      </c>
      <c r="AA7" s="132">
        <v>2.5155000000000003</v>
      </c>
      <c r="AB7" s="132">
        <v>2.6812499999999999</v>
      </c>
      <c r="AC7" s="132">
        <v>2.7299999999999995</v>
      </c>
      <c r="AD7" s="132">
        <v>2.7104999999999997</v>
      </c>
      <c r="AE7" s="132">
        <v>2.6617500000000001</v>
      </c>
      <c r="AF7" s="132">
        <v>3.2857500000000002</v>
      </c>
      <c r="AG7" s="132">
        <v>3.5782499999999997</v>
      </c>
      <c r="AH7" s="132">
        <v>3.9584999999999995</v>
      </c>
      <c r="AI7" s="132">
        <v>4.6019999999999994</v>
      </c>
      <c r="AJ7" s="132">
        <v>4.5532500000000002</v>
      </c>
      <c r="AK7" s="132">
        <v>4.5825000000000005</v>
      </c>
      <c r="AL7" s="132">
        <v>5.7817499999999997</v>
      </c>
      <c r="AM7" s="132">
        <v>5.791500000000001</v>
      </c>
      <c r="AN7" s="132">
        <v>9.282741387208798</v>
      </c>
      <c r="AO7" s="132">
        <v>11.390946261726233</v>
      </c>
      <c r="AP7" s="132">
        <v>11.995926619583692</v>
      </c>
      <c r="AQ7" s="132">
        <v>9.0403359502252876</v>
      </c>
      <c r="AR7" s="132">
        <v>9.6351286811939723</v>
      </c>
      <c r="AS7" s="132">
        <v>14.138209461734814</v>
      </c>
      <c r="AT7" s="132">
        <v>17.2812876587573</v>
      </c>
      <c r="AU7" s="133">
        <v>12.364023230465497</v>
      </c>
      <c r="AV7" s="53">
        <v>-0.28649751166077619</v>
      </c>
      <c r="AW7" s="53">
        <v>0.14268219487150779</v>
      </c>
      <c r="AX7" s="53">
        <v>8.30981979499993E-2</v>
      </c>
    </row>
    <row r="8" spans="1:52" s="32" customFormat="1" x14ac:dyDescent="0.15">
      <c r="A8" s="37" t="s">
        <v>190</v>
      </c>
      <c r="B8" s="134">
        <v>10.295999999999999</v>
      </c>
      <c r="C8" s="134">
        <v>10.013249999999999</v>
      </c>
      <c r="D8" s="134">
        <v>8.9602500000000003</v>
      </c>
      <c r="E8" s="134">
        <v>12.733499999999999</v>
      </c>
      <c r="F8" s="134">
        <v>9.8377499999999998</v>
      </c>
      <c r="G8" s="134">
        <v>8.9504999999999999</v>
      </c>
      <c r="H8" s="134">
        <v>11.095499999999999</v>
      </c>
      <c r="I8" s="134">
        <v>10.481249999999999</v>
      </c>
      <c r="J8" s="134">
        <v>8.5605000000000011</v>
      </c>
      <c r="K8" s="134">
        <v>8.209500000000002</v>
      </c>
      <c r="L8" s="134">
        <v>8.1217500000000005</v>
      </c>
      <c r="M8" s="134">
        <v>7.0492499999999998</v>
      </c>
      <c r="N8" s="134">
        <v>8.1022499999999997</v>
      </c>
      <c r="O8" s="134">
        <v>7.9852499999999988</v>
      </c>
      <c r="P8" s="134">
        <v>7.5854999999999997</v>
      </c>
      <c r="Q8" s="134">
        <v>7.6537499999999996</v>
      </c>
      <c r="R8" s="134">
        <v>8.2289999999999992</v>
      </c>
      <c r="S8" s="134">
        <v>8.3362499999999997</v>
      </c>
      <c r="T8" s="134">
        <v>6.9809999999999999</v>
      </c>
      <c r="U8" s="134">
        <v>9.9937499999999986</v>
      </c>
      <c r="V8" s="134">
        <v>12.440999999999999</v>
      </c>
      <c r="W8" s="134">
        <v>14.14725</v>
      </c>
      <c r="X8" s="134">
        <v>16.389749999999999</v>
      </c>
      <c r="Y8" s="134">
        <v>17.2575</v>
      </c>
      <c r="Z8" s="134">
        <v>10.149749999999999</v>
      </c>
      <c r="AA8" s="134">
        <v>9.4574999999999996</v>
      </c>
      <c r="AB8" s="134">
        <v>8.2777499999999993</v>
      </c>
      <c r="AC8" s="134">
        <v>7.6439999999999992</v>
      </c>
      <c r="AD8" s="134">
        <v>7.3904999999999994</v>
      </c>
      <c r="AE8" s="134">
        <v>6.1522500000000004</v>
      </c>
      <c r="AF8" s="134">
        <v>6.9907500000000002</v>
      </c>
      <c r="AG8" s="134">
        <v>8.3557500000000005</v>
      </c>
      <c r="AH8" s="134">
        <v>11.33925</v>
      </c>
      <c r="AI8" s="134">
        <v>19.850999999999999</v>
      </c>
      <c r="AJ8" s="134">
        <v>16.175250000000002</v>
      </c>
      <c r="AK8" s="134">
        <v>12.138750000000002</v>
      </c>
      <c r="AL8" s="134">
        <v>10.949249999999999</v>
      </c>
      <c r="AM8" s="134">
        <v>8.9310000000000009</v>
      </c>
      <c r="AN8" s="134">
        <v>16.044161939699418</v>
      </c>
      <c r="AO8" s="134">
        <v>19.219628535252582</v>
      </c>
      <c r="AP8" s="134">
        <v>19.904318307095011</v>
      </c>
      <c r="AQ8" s="134">
        <v>16.230749159262132</v>
      </c>
      <c r="AR8" s="134">
        <v>15.567981023850381</v>
      </c>
      <c r="AS8" s="134">
        <v>20.088499929198683</v>
      </c>
      <c r="AT8" s="134">
        <v>23.714587810577672</v>
      </c>
      <c r="AU8" s="134">
        <v>20.311530046203707</v>
      </c>
      <c r="AV8" s="74">
        <v>-0.14584077006660456</v>
      </c>
      <c r="AW8" s="74">
        <v>3.9002177832663465E-2</v>
      </c>
      <c r="AX8" s="74">
        <v>0.13651313273885265</v>
      </c>
    </row>
    <row r="9" spans="1:52" x14ac:dyDescent="0.15">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3"/>
      <c r="AV9" s="53"/>
      <c r="AW9" s="53"/>
      <c r="AX9" s="53"/>
    </row>
    <row r="10" spans="1:52" x14ac:dyDescent="0.15">
      <c r="A10" s="31" t="s">
        <v>189</v>
      </c>
      <c r="B10" s="132">
        <v>2.3205</v>
      </c>
      <c r="C10" s="132">
        <v>2.5837499999999998</v>
      </c>
      <c r="D10" s="132">
        <v>2.9055</v>
      </c>
      <c r="E10" s="132">
        <v>2.9737499999999999</v>
      </c>
      <c r="F10" s="132">
        <v>3.6075000000000004</v>
      </c>
      <c r="G10" s="132">
        <v>3.5002499999999999</v>
      </c>
      <c r="H10" s="132">
        <v>2.9249999999999998</v>
      </c>
      <c r="I10" s="132">
        <v>3.1687500000000002</v>
      </c>
      <c r="J10" s="132">
        <v>2.9542499999999996</v>
      </c>
      <c r="K10" s="132">
        <v>3.5490000000000004</v>
      </c>
      <c r="L10" s="132">
        <v>3.5295000000000001</v>
      </c>
      <c r="M10" s="132">
        <v>2.7397499999999999</v>
      </c>
      <c r="N10" s="132">
        <v>2.34</v>
      </c>
      <c r="O10" s="132">
        <v>2.8762500000000002</v>
      </c>
      <c r="P10" s="132">
        <v>2.6227499999999999</v>
      </c>
      <c r="Q10" s="132">
        <v>2.5740000000000003</v>
      </c>
      <c r="R10" s="132">
        <v>2.3009999999999997</v>
      </c>
      <c r="S10" s="132">
        <v>2.2424999999999997</v>
      </c>
      <c r="T10" s="132">
        <v>2.2424999999999997</v>
      </c>
      <c r="U10" s="132">
        <v>2.1937500000000001</v>
      </c>
      <c r="V10" s="132">
        <v>2.1450000000000005</v>
      </c>
      <c r="W10" s="132">
        <v>2.0475000000000003</v>
      </c>
      <c r="X10" s="132">
        <v>1.8915</v>
      </c>
      <c r="Y10" s="132">
        <v>1.21875</v>
      </c>
      <c r="Z10" s="132">
        <v>0.87750000000000006</v>
      </c>
      <c r="AA10" s="132">
        <v>0.60450000000000004</v>
      </c>
      <c r="AB10" s="132">
        <v>0.624</v>
      </c>
      <c r="AC10" s="132">
        <v>0.82874999999999999</v>
      </c>
      <c r="AD10" s="132">
        <v>1.0725000000000002</v>
      </c>
      <c r="AE10" s="132">
        <v>0.84824999999999995</v>
      </c>
      <c r="AF10" s="132">
        <v>0.66300000000000003</v>
      </c>
      <c r="AG10" s="132">
        <v>0.67274999999999996</v>
      </c>
      <c r="AH10" s="132">
        <v>0.82874999999999999</v>
      </c>
      <c r="AI10" s="132">
        <v>0.83850000000000002</v>
      </c>
      <c r="AJ10" s="132">
        <v>0.86775000000000002</v>
      </c>
      <c r="AK10" s="132">
        <v>0.84824999999999995</v>
      </c>
      <c r="AL10" s="132">
        <v>0.82874999999999999</v>
      </c>
      <c r="AM10" s="132">
        <v>0.91649999999999987</v>
      </c>
      <c r="AN10" s="132">
        <v>0.79433998220876512</v>
      </c>
      <c r="AO10" s="132">
        <v>0.85852452845828187</v>
      </c>
      <c r="AP10" s="132">
        <v>0.7458675788430067</v>
      </c>
      <c r="AQ10" s="132">
        <v>0.63691415281361397</v>
      </c>
      <c r="AR10" s="132">
        <v>0.59508785324015623</v>
      </c>
      <c r="AS10" s="132">
        <v>0.77383384649535802</v>
      </c>
      <c r="AT10" s="132">
        <v>1.0055484107621548</v>
      </c>
      <c r="AU10" s="133">
        <v>1.1463348848746371</v>
      </c>
      <c r="AV10" s="53">
        <v>0.13689486265625672</v>
      </c>
      <c r="AW10" s="53">
        <v>1.4847616734764424E-2</v>
      </c>
      <c r="AX10" s="53">
        <v>7.7044794727966423E-3</v>
      </c>
    </row>
    <row r="11" spans="1:52" x14ac:dyDescent="0.15">
      <c r="A11" s="31" t="s">
        <v>304</v>
      </c>
      <c r="B11" s="132">
        <v>0.45824999999999994</v>
      </c>
      <c r="C11" s="132">
        <v>0.57524999999999993</v>
      </c>
      <c r="D11" s="132">
        <v>0.36075000000000002</v>
      </c>
      <c r="E11" s="132">
        <v>0.39</v>
      </c>
      <c r="F11" s="132">
        <v>0.29249999999999998</v>
      </c>
      <c r="G11" s="132">
        <v>0.19500000000000001</v>
      </c>
      <c r="H11" s="132">
        <v>0.19500000000000001</v>
      </c>
      <c r="I11" s="132">
        <v>0.156</v>
      </c>
      <c r="J11" s="132">
        <v>0.18525</v>
      </c>
      <c r="K11" s="132">
        <v>0.14624999999999999</v>
      </c>
      <c r="L11" s="132">
        <v>0.11699999999999999</v>
      </c>
      <c r="M11" s="132">
        <v>9.7500000000000003E-2</v>
      </c>
      <c r="N11" s="132">
        <v>9.7500000000000003E-2</v>
      </c>
      <c r="O11" s="132">
        <v>9.7500000000000003E-2</v>
      </c>
      <c r="P11" s="132">
        <v>9.7500000000000003E-2</v>
      </c>
      <c r="Q11" s="132">
        <v>9.7500000000000003E-2</v>
      </c>
      <c r="R11" s="132">
        <v>9.7500000000000003E-2</v>
      </c>
      <c r="S11" s="132">
        <v>9.7500000000000003E-2</v>
      </c>
      <c r="T11" s="132">
        <v>0.98475000000000001</v>
      </c>
      <c r="U11" s="132">
        <v>1.3649999999999998</v>
      </c>
      <c r="V11" s="132">
        <v>0.48749999999999999</v>
      </c>
      <c r="W11" s="132">
        <v>0.46799999999999997</v>
      </c>
      <c r="X11" s="132">
        <v>0.46799999999999997</v>
      </c>
      <c r="Y11" s="132">
        <v>0.46799999999999997</v>
      </c>
      <c r="Z11" s="132">
        <v>0.35099999999999998</v>
      </c>
      <c r="AA11" s="132">
        <v>0.2535</v>
      </c>
      <c r="AB11" s="132">
        <v>0.17549999999999999</v>
      </c>
      <c r="AC11" s="132">
        <v>0.27300000000000002</v>
      </c>
      <c r="AD11" s="132">
        <v>0.30225000000000002</v>
      </c>
      <c r="AE11" s="132">
        <v>0.17549999999999999</v>
      </c>
      <c r="AF11" s="132">
        <v>0.18525</v>
      </c>
      <c r="AG11" s="132">
        <v>0.14624999999999999</v>
      </c>
      <c r="AH11" s="132">
        <v>0.13650000000000001</v>
      </c>
      <c r="AI11" s="132">
        <v>0.156</v>
      </c>
      <c r="AJ11" s="132">
        <v>0.13650000000000001</v>
      </c>
      <c r="AK11" s="132">
        <v>0.13650000000000001</v>
      </c>
      <c r="AL11" s="132">
        <v>0.2535</v>
      </c>
      <c r="AM11" s="132">
        <v>0.22425</v>
      </c>
      <c r="AN11" s="132">
        <v>4.4731786622991002E-2</v>
      </c>
      <c r="AO11" s="132">
        <v>4.9535858404675503E-2</v>
      </c>
      <c r="AP11" s="132">
        <v>5.3692572852018748E-2</v>
      </c>
      <c r="AQ11" s="132">
        <v>4.2175844930290494E-2</v>
      </c>
      <c r="AR11" s="132">
        <v>3.4523690595517506E-2</v>
      </c>
      <c r="AS11" s="132">
        <v>3.8029368659977504E-2</v>
      </c>
      <c r="AT11" s="132">
        <v>4.1829611603032502E-2</v>
      </c>
      <c r="AU11" s="133">
        <v>5.7608112602917504E-2</v>
      </c>
      <c r="AV11" s="53">
        <v>0.37344601554919676</v>
      </c>
      <c r="AW11" s="53">
        <v>-0.11154564999893035</v>
      </c>
      <c r="AX11" s="53">
        <v>3.8718225090417078E-4</v>
      </c>
    </row>
    <row r="12" spans="1:52" x14ac:dyDescent="0.15">
      <c r="A12" s="31" t="s">
        <v>188</v>
      </c>
      <c r="B12" s="132">
        <v>0.36075000000000002</v>
      </c>
      <c r="C12" s="132">
        <v>0.39</v>
      </c>
      <c r="D12" s="132">
        <v>0.39</v>
      </c>
      <c r="E12" s="132">
        <v>0.59475</v>
      </c>
      <c r="F12" s="132">
        <v>0.39</v>
      </c>
      <c r="G12" s="132">
        <v>0.42899999999999999</v>
      </c>
      <c r="H12" s="132">
        <v>0.60450000000000004</v>
      </c>
      <c r="I12" s="132">
        <v>0.76050000000000006</v>
      </c>
      <c r="J12" s="132">
        <v>1.3357500000000002</v>
      </c>
      <c r="K12" s="132">
        <v>1.5795000000000001</v>
      </c>
      <c r="L12" s="132">
        <v>1.56</v>
      </c>
      <c r="M12" s="132">
        <v>1.1895</v>
      </c>
      <c r="N12" s="132">
        <v>0.94574999999999998</v>
      </c>
      <c r="O12" s="132">
        <v>0.88725000000000009</v>
      </c>
      <c r="P12" s="132">
        <v>0.83850000000000002</v>
      </c>
      <c r="Q12" s="132">
        <v>1.014</v>
      </c>
      <c r="R12" s="132">
        <v>0.96524999999999994</v>
      </c>
      <c r="S12" s="132">
        <v>0.88725000000000009</v>
      </c>
      <c r="T12" s="132">
        <v>0.99450000000000005</v>
      </c>
      <c r="U12" s="132">
        <v>1.0530000000000002</v>
      </c>
      <c r="V12" s="132">
        <v>1.0530000000000002</v>
      </c>
      <c r="W12" s="132">
        <v>1.1895</v>
      </c>
      <c r="X12" s="132">
        <v>1.56</v>
      </c>
      <c r="Y12" s="132">
        <v>1.95</v>
      </c>
      <c r="Z12" s="132">
        <v>2.2229999999999999</v>
      </c>
      <c r="AA12" s="132">
        <v>2.3107500000000001</v>
      </c>
      <c r="AB12" s="132">
        <v>2.496</v>
      </c>
      <c r="AC12" s="132">
        <v>2.0865</v>
      </c>
      <c r="AD12" s="132">
        <v>1.5892499999999998</v>
      </c>
      <c r="AE12" s="132">
        <v>1.4332499999999999</v>
      </c>
      <c r="AF12" s="132">
        <v>2.4082500000000002</v>
      </c>
      <c r="AG12" s="132">
        <v>1.8037500000000002</v>
      </c>
      <c r="AH12" s="132">
        <v>1.8915</v>
      </c>
      <c r="AI12" s="132">
        <v>2.1255000000000002</v>
      </c>
      <c r="AJ12" s="132">
        <v>3.3344999999999998</v>
      </c>
      <c r="AK12" s="132">
        <v>2.3594999999999997</v>
      </c>
      <c r="AL12" s="132">
        <v>1.70625</v>
      </c>
      <c r="AM12" s="132">
        <v>1.4039999999999999</v>
      </c>
      <c r="AN12" s="132">
        <v>1.4685626765737005</v>
      </c>
      <c r="AO12" s="132">
        <v>1.6998958718153685</v>
      </c>
      <c r="AP12" s="132">
        <v>1.504876844771323</v>
      </c>
      <c r="AQ12" s="132">
        <v>1.6703641129007625</v>
      </c>
      <c r="AR12" s="132">
        <v>1.2992835026758958</v>
      </c>
      <c r="AS12" s="132">
        <v>1.185941100274944</v>
      </c>
      <c r="AT12" s="132">
        <v>1.3127347983213744</v>
      </c>
      <c r="AU12" s="133">
        <v>1.1436167635894656</v>
      </c>
      <c r="AV12" s="53">
        <v>-0.13120903850362697</v>
      </c>
      <c r="AW12" s="53">
        <v>-8.9007864849992346E-2</v>
      </c>
      <c r="AX12" s="53">
        <v>7.6862110680551562E-3</v>
      </c>
    </row>
    <row r="13" spans="1:52" x14ac:dyDescent="0.15">
      <c r="A13" s="31" t="s">
        <v>186</v>
      </c>
      <c r="B13" s="132">
        <v>0.68249999999999988</v>
      </c>
      <c r="C13" s="132">
        <v>0.71174999999999999</v>
      </c>
      <c r="D13" s="132">
        <v>0.72150000000000003</v>
      </c>
      <c r="E13" s="132">
        <v>0.58499999999999996</v>
      </c>
      <c r="F13" s="132">
        <v>0.49725000000000003</v>
      </c>
      <c r="G13" s="132">
        <v>0.54600000000000004</v>
      </c>
      <c r="H13" s="132">
        <v>0.55574999999999997</v>
      </c>
      <c r="I13" s="132">
        <v>0.52650000000000008</v>
      </c>
      <c r="J13" s="132">
        <v>0.69224999999999992</v>
      </c>
      <c r="K13" s="132">
        <v>0.63375000000000004</v>
      </c>
      <c r="L13" s="132">
        <v>0.58499999999999996</v>
      </c>
      <c r="M13" s="132">
        <v>0.48749999999999999</v>
      </c>
      <c r="N13" s="132">
        <v>0.39</v>
      </c>
      <c r="O13" s="132">
        <v>0.29249999999999998</v>
      </c>
      <c r="P13" s="132">
        <v>0.24374999999999999</v>
      </c>
      <c r="Q13" s="132">
        <v>0.19500000000000001</v>
      </c>
      <c r="R13" s="132">
        <v>0.19500000000000001</v>
      </c>
      <c r="S13" s="132">
        <v>0.19500000000000001</v>
      </c>
      <c r="T13" s="132">
        <v>0.19500000000000001</v>
      </c>
      <c r="U13" s="132">
        <v>0.19500000000000001</v>
      </c>
      <c r="V13" s="132">
        <v>0.43875000000000003</v>
      </c>
      <c r="W13" s="132">
        <v>0.46799999999999997</v>
      </c>
      <c r="X13" s="132">
        <v>0.48749999999999999</v>
      </c>
      <c r="Y13" s="132">
        <v>0.55574999999999997</v>
      </c>
      <c r="Z13" s="132">
        <v>0.58499999999999996</v>
      </c>
      <c r="AA13" s="132">
        <v>0.48749999999999999</v>
      </c>
      <c r="AB13" s="132">
        <v>0.48749999999999999</v>
      </c>
      <c r="AC13" s="132">
        <v>0.48749999999999999</v>
      </c>
      <c r="AD13" s="132">
        <v>0.48749999999999999</v>
      </c>
      <c r="AE13" s="132">
        <v>0.43875000000000003</v>
      </c>
      <c r="AF13" s="132">
        <v>0.34124999999999994</v>
      </c>
      <c r="AG13" s="132">
        <v>0.34124999999999994</v>
      </c>
      <c r="AH13" s="132">
        <v>0.34124999999999994</v>
      </c>
      <c r="AI13" s="132">
        <v>0.43875000000000003</v>
      </c>
      <c r="AJ13" s="132">
        <v>0.58499999999999996</v>
      </c>
      <c r="AK13" s="132">
        <v>0.66300000000000003</v>
      </c>
      <c r="AL13" s="132">
        <v>0.69224999999999992</v>
      </c>
      <c r="AM13" s="132">
        <v>0.75075000000000003</v>
      </c>
      <c r="AN13" s="132">
        <v>0.85898391650660544</v>
      </c>
      <c r="AO13" s="132">
        <v>0.83816880002159844</v>
      </c>
      <c r="AP13" s="132">
        <v>0.79560755786054405</v>
      </c>
      <c r="AQ13" s="132">
        <v>0.59705318878315505</v>
      </c>
      <c r="AR13" s="132">
        <v>0.53601534594867672</v>
      </c>
      <c r="AS13" s="132">
        <v>0.51762142697879254</v>
      </c>
      <c r="AT13" s="132">
        <v>0.52353976075400999</v>
      </c>
      <c r="AU13" s="133">
        <v>0.40133229694899902</v>
      </c>
      <c r="AV13" s="53">
        <v>-0.23551983894764439</v>
      </c>
      <c r="AW13" s="53">
        <v>-1.1038510359988152E-2</v>
      </c>
      <c r="AX13" s="53">
        <v>2.69734131309459E-3</v>
      </c>
    </row>
    <row r="14" spans="1:52" x14ac:dyDescent="0.15">
      <c r="A14" s="31" t="s">
        <v>184</v>
      </c>
      <c r="B14" s="132">
        <v>0.57524999999999993</v>
      </c>
      <c r="C14" s="132">
        <v>0.78975000000000006</v>
      </c>
      <c r="D14" s="132">
        <v>0.73124999999999996</v>
      </c>
      <c r="E14" s="132">
        <v>0.58499999999999996</v>
      </c>
      <c r="F14" s="132">
        <v>0.92624999999999991</v>
      </c>
      <c r="G14" s="132">
        <v>0.87750000000000006</v>
      </c>
      <c r="H14" s="132">
        <v>0.69224999999999992</v>
      </c>
      <c r="I14" s="132">
        <v>0.82874999999999999</v>
      </c>
      <c r="J14" s="132">
        <v>0.83850000000000002</v>
      </c>
      <c r="K14" s="132">
        <v>0.89700000000000002</v>
      </c>
      <c r="L14" s="132">
        <v>0.91649999999999987</v>
      </c>
      <c r="M14" s="132">
        <v>0.47775000000000001</v>
      </c>
      <c r="N14" s="132">
        <v>0.38025000000000003</v>
      </c>
      <c r="O14" s="132">
        <v>0.29249999999999998</v>
      </c>
      <c r="P14" s="132">
        <v>0.29249999999999998</v>
      </c>
      <c r="Q14" s="132">
        <v>0.29249999999999998</v>
      </c>
      <c r="R14" s="132">
        <v>0.29249999999999998</v>
      </c>
      <c r="S14" s="132">
        <v>0.29249999999999998</v>
      </c>
      <c r="T14" s="132">
        <v>0.24374999999999999</v>
      </c>
      <c r="U14" s="132">
        <v>0.24374999999999999</v>
      </c>
      <c r="V14" s="132">
        <v>0.22425</v>
      </c>
      <c r="W14" s="132">
        <v>0.2145</v>
      </c>
      <c r="X14" s="132">
        <v>0.3705</v>
      </c>
      <c r="Y14" s="132">
        <v>0.17549999999999999</v>
      </c>
      <c r="Z14" s="132">
        <v>0.16575000000000001</v>
      </c>
      <c r="AA14" s="132">
        <v>0.16575000000000001</v>
      </c>
      <c r="AB14" s="132">
        <v>0.16575000000000001</v>
      </c>
      <c r="AC14" s="132">
        <v>0.18525</v>
      </c>
      <c r="AD14" s="132">
        <v>0.18525</v>
      </c>
      <c r="AE14" s="132">
        <v>0.24374999999999999</v>
      </c>
      <c r="AF14" s="132">
        <v>0.24374999999999999</v>
      </c>
      <c r="AG14" s="132">
        <v>0.29249999999999998</v>
      </c>
      <c r="AH14" s="132">
        <v>0.24374999999999999</v>
      </c>
      <c r="AI14" s="132">
        <v>0.24374999999999999</v>
      </c>
      <c r="AJ14" s="132">
        <v>0.33150000000000002</v>
      </c>
      <c r="AK14" s="132">
        <v>0.32175000000000004</v>
      </c>
      <c r="AL14" s="132">
        <v>0.156</v>
      </c>
      <c r="AM14" s="132">
        <v>0.14624999999999999</v>
      </c>
      <c r="AN14" s="132">
        <v>0.18342227346162523</v>
      </c>
      <c r="AO14" s="132">
        <v>0.24752523006344246</v>
      </c>
      <c r="AP14" s="132">
        <v>0.27056674344548548</v>
      </c>
      <c r="AQ14" s="132">
        <v>0.187773111763575</v>
      </c>
      <c r="AR14" s="132">
        <v>0.135378009243945</v>
      </c>
      <c r="AS14" s="132">
        <v>0.12497931046506749</v>
      </c>
      <c r="AT14" s="132">
        <v>0.10839884008141498</v>
      </c>
      <c r="AU14" s="133">
        <v>0.14066617773186224</v>
      </c>
      <c r="AV14" s="53">
        <v>0.29412679884361692</v>
      </c>
      <c r="AW14" s="53">
        <v>-0.1057599630165651</v>
      </c>
      <c r="AX14" s="53">
        <v>9.4541280488939891E-4</v>
      </c>
    </row>
    <row r="15" spans="1:52" x14ac:dyDescent="0.15">
      <c r="A15" s="31" t="s">
        <v>183</v>
      </c>
      <c r="B15" s="132">
        <v>1.6964999999999999</v>
      </c>
      <c r="C15" s="132">
        <v>1.794</v>
      </c>
      <c r="D15" s="132">
        <v>1.86225</v>
      </c>
      <c r="E15" s="132">
        <v>1.716</v>
      </c>
      <c r="F15" s="132">
        <v>3.8609999999999998</v>
      </c>
      <c r="G15" s="132">
        <v>2.8177500000000002</v>
      </c>
      <c r="H15" s="132">
        <v>2.6715000000000004</v>
      </c>
      <c r="I15" s="132">
        <v>2.8079999999999998</v>
      </c>
      <c r="J15" s="132">
        <v>1.16025</v>
      </c>
      <c r="K15" s="132">
        <v>1.3454999999999999</v>
      </c>
      <c r="L15" s="132">
        <v>3.2954999999999997</v>
      </c>
      <c r="M15" s="132">
        <v>3.2272500000000002</v>
      </c>
      <c r="N15" s="132">
        <v>3.3540000000000001</v>
      </c>
      <c r="O15" s="132">
        <v>3.4417499999999999</v>
      </c>
      <c r="P15" s="132">
        <v>3.4125000000000001</v>
      </c>
      <c r="Q15" s="132">
        <v>2.7007500000000002</v>
      </c>
      <c r="R15" s="132">
        <v>2.6812499999999999</v>
      </c>
      <c r="S15" s="132">
        <v>2.5447499999999996</v>
      </c>
      <c r="T15" s="132">
        <v>2.34</v>
      </c>
      <c r="U15" s="132">
        <v>2.5350000000000001</v>
      </c>
      <c r="V15" s="132">
        <v>2.5447499999999996</v>
      </c>
      <c r="W15" s="132">
        <v>2.4472499999999995</v>
      </c>
      <c r="X15" s="132">
        <v>2.3497500000000002</v>
      </c>
      <c r="Y15" s="132">
        <v>2.3302500000000004</v>
      </c>
      <c r="Z15" s="132">
        <v>2.3692500000000001</v>
      </c>
      <c r="AA15" s="132">
        <v>0.78</v>
      </c>
      <c r="AB15" s="132">
        <v>0.94574999999999998</v>
      </c>
      <c r="AC15" s="132">
        <v>0.58499999999999996</v>
      </c>
      <c r="AD15" s="132">
        <v>0.43875000000000003</v>
      </c>
      <c r="AE15" s="132">
        <v>0.61424999999999996</v>
      </c>
      <c r="AF15" s="132">
        <v>0.97499999999999998</v>
      </c>
      <c r="AG15" s="132">
        <v>1.3162500000000001</v>
      </c>
      <c r="AH15" s="132">
        <v>1.0237500000000002</v>
      </c>
      <c r="AI15" s="132">
        <v>0.78</v>
      </c>
      <c r="AJ15" s="132">
        <v>0.73124999999999996</v>
      </c>
      <c r="AK15" s="132">
        <v>0.69224999999999992</v>
      </c>
      <c r="AL15" s="132">
        <v>0.69224999999999992</v>
      </c>
      <c r="AM15" s="132">
        <v>0.63375000000000004</v>
      </c>
      <c r="AN15" s="132">
        <v>0.38651167429436251</v>
      </c>
      <c r="AO15" s="132">
        <v>0.32698997708231403</v>
      </c>
      <c r="AP15" s="132">
        <v>0.28687736181897006</v>
      </c>
      <c r="AQ15" s="132">
        <v>0.2332051593269775</v>
      </c>
      <c r="AR15" s="132">
        <v>0.23212245356274003</v>
      </c>
      <c r="AS15" s="132">
        <v>0.2230387323411</v>
      </c>
      <c r="AT15" s="132">
        <v>0.41830213750474499</v>
      </c>
      <c r="AU15" s="133">
        <v>0.19738623103831127</v>
      </c>
      <c r="AV15" s="53">
        <v>-0.52941449075455149</v>
      </c>
      <c r="AW15" s="53">
        <v>-5.4323884347141083E-2</v>
      </c>
      <c r="AX15" s="53">
        <v>1.3266264381491578E-3</v>
      </c>
    </row>
    <row r="16" spans="1:52" x14ac:dyDescent="0.15">
      <c r="A16" s="31" t="s">
        <v>182</v>
      </c>
      <c r="B16" s="132">
        <v>4.1827500000000004</v>
      </c>
      <c r="C16" s="132">
        <v>2.9737499999999999</v>
      </c>
      <c r="D16" s="132">
        <v>2.7592500000000002</v>
      </c>
      <c r="E16" s="132">
        <v>2.2327500000000002</v>
      </c>
      <c r="F16" s="132">
        <v>2.2717499999999999</v>
      </c>
      <c r="G16" s="132">
        <v>2.1840000000000002</v>
      </c>
      <c r="H16" s="132">
        <v>1.95</v>
      </c>
      <c r="I16" s="132">
        <v>1.74525</v>
      </c>
      <c r="J16" s="132">
        <v>1.6964999999999999</v>
      </c>
      <c r="K16" s="132">
        <v>1.70625</v>
      </c>
      <c r="L16" s="132">
        <v>1.5795000000000001</v>
      </c>
      <c r="M16" s="132">
        <v>2.7007500000000002</v>
      </c>
      <c r="N16" s="132">
        <v>3.6172499999999999</v>
      </c>
      <c r="O16" s="132">
        <v>4.0267499999999998</v>
      </c>
      <c r="P16" s="132">
        <v>3.7049999999999996</v>
      </c>
      <c r="Q16" s="132">
        <v>3.3637500000000005</v>
      </c>
      <c r="R16" s="132">
        <v>3.5295000000000001</v>
      </c>
      <c r="S16" s="132">
        <v>3.4027500000000002</v>
      </c>
      <c r="T16" s="132">
        <v>3.2369999999999997</v>
      </c>
      <c r="U16" s="132">
        <v>3.0225</v>
      </c>
      <c r="V16" s="132">
        <v>3.4807499999999996</v>
      </c>
      <c r="W16" s="132">
        <v>3.7537500000000001</v>
      </c>
      <c r="X16" s="132">
        <v>6.3375000000000004</v>
      </c>
      <c r="Y16" s="132">
        <v>4.2900000000000009</v>
      </c>
      <c r="Z16" s="132">
        <v>3.6075000000000004</v>
      </c>
      <c r="AA16" s="132">
        <v>2.6909999999999998</v>
      </c>
      <c r="AB16" s="132">
        <v>3.2369999999999997</v>
      </c>
      <c r="AC16" s="132">
        <v>4.2314999999999996</v>
      </c>
      <c r="AD16" s="132">
        <v>4.2900000000000009</v>
      </c>
      <c r="AE16" s="132">
        <v>5.3137500000000006</v>
      </c>
      <c r="AF16" s="132">
        <v>6.9030000000000005</v>
      </c>
      <c r="AG16" s="132">
        <v>5.07</v>
      </c>
      <c r="AH16" s="132">
        <v>7.0200000000000005</v>
      </c>
      <c r="AI16" s="132">
        <v>8.9699999999999989</v>
      </c>
      <c r="AJ16" s="132">
        <v>8.5800000000000018</v>
      </c>
      <c r="AK16" s="132">
        <v>6.5325000000000006</v>
      </c>
      <c r="AL16" s="132">
        <v>9.0675000000000008</v>
      </c>
      <c r="AM16" s="132">
        <v>11.017500000000002</v>
      </c>
      <c r="AN16" s="132">
        <v>9.7614309670362633</v>
      </c>
      <c r="AO16" s="132">
        <v>10.465255694319259</v>
      </c>
      <c r="AP16" s="132">
        <v>9.8952507418920579</v>
      </c>
      <c r="AQ16" s="132">
        <v>10.163732648788192</v>
      </c>
      <c r="AR16" s="132">
        <v>7.959589401822095</v>
      </c>
      <c r="AS16" s="132">
        <v>9.2644919366872376</v>
      </c>
      <c r="AT16" s="132">
        <v>10.47525977375434</v>
      </c>
      <c r="AU16" s="133">
        <v>9.3558788253864282</v>
      </c>
      <c r="AV16" s="53">
        <v>-0.10929976759988635</v>
      </c>
      <c r="AW16" s="53">
        <v>2.0158732350843644E-2</v>
      </c>
      <c r="AX16" s="53">
        <v>6.288055725360342E-2</v>
      </c>
    </row>
    <row r="17" spans="1:50" x14ac:dyDescent="0.15">
      <c r="A17" s="31" t="s">
        <v>208</v>
      </c>
      <c r="B17" s="132">
        <v>0.26325000000000004</v>
      </c>
      <c r="C17" s="132">
        <v>0.2535</v>
      </c>
      <c r="D17" s="132">
        <v>0.30225000000000002</v>
      </c>
      <c r="E17" s="132">
        <v>0.30225000000000002</v>
      </c>
      <c r="F17" s="132">
        <v>0.34124999999999994</v>
      </c>
      <c r="G17" s="132">
        <v>0.34124999999999994</v>
      </c>
      <c r="H17" s="132">
        <v>0.32175000000000004</v>
      </c>
      <c r="I17" s="132">
        <v>0.312</v>
      </c>
      <c r="J17" s="132">
        <v>0.32175000000000004</v>
      </c>
      <c r="K17" s="132">
        <v>0.39</v>
      </c>
      <c r="L17" s="132">
        <v>0.94574999999999998</v>
      </c>
      <c r="M17" s="132">
        <v>0.91649999999999987</v>
      </c>
      <c r="N17" s="132">
        <v>0.624</v>
      </c>
      <c r="O17" s="132">
        <v>0.82874999999999999</v>
      </c>
      <c r="P17" s="132">
        <v>0.71174999999999999</v>
      </c>
      <c r="Q17" s="132">
        <v>0.75075000000000003</v>
      </c>
      <c r="R17" s="132">
        <v>0.624</v>
      </c>
      <c r="S17" s="132">
        <v>0.60450000000000004</v>
      </c>
      <c r="T17" s="132">
        <v>0.59475</v>
      </c>
      <c r="U17" s="132">
        <v>0.63375000000000004</v>
      </c>
      <c r="V17" s="132">
        <v>0.91649999999999987</v>
      </c>
      <c r="W17" s="132">
        <v>0.95550000000000002</v>
      </c>
      <c r="X17" s="132">
        <v>0.92625000000000013</v>
      </c>
      <c r="Y17" s="132">
        <v>0.97499999999999998</v>
      </c>
      <c r="Z17" s="132">
        <v>0.97499999999999998</v>
      </c>
      <c r="AA17" s="132">
        <v>0.96524999999999994</v>
      </c>
      <c r="AB17" s="132">
        <v>0.96524999999999994</v>
      </c>
      <c r="AC17" s="132">
        <v>0.97499999999999998</v>
      </c>
      <c r="AD17" s="132">
        <v>1.0042500000000001</v>
      </c>
      <c r="AE17" s="132">
        <v>0.95550000000000002</v>
      </c>
      <c r="AF17" s="132">
        <v>0.92625000000000013</v>
      </c>
      <c r="AG17" s="132">
        <v>0.89700000000000002</v>
      </c>
      <c r="AH17" s="132">
        <v>0.93600000000000017</v>
      </c>
      <c r="AI17" s="132">
        <v>1.04325</v>
      </c>
      <c r="AJ17" s="132">
        <v>0.78974999999999995</v>
      </c>
      <c r="AK17" s="132">
        <v>0.55574999999999997</v>
      </c>
      <c r="AL17" s="132">
        <v>0.58500000000000008</v>
      </c>
      <c r="AM17" s="132">
        <v>0.55575000000000008</v>
      </c>
      <c r="AN17" s="132">
        <v>1.0254702981951673</v>
      </c>
      <c r="AO17" s="132">
        <v>1.2778892368999868</v>
      </c>
      <c r="AP17" s="132">
        <v>1.3332681647923954</v>
      </c>
      <c r="AQ17" s="132">
        <v>1.416653293166368</v>
      </c>
      <c r="AR17" s="132">
        <v>1.2656022584078546</v>
      </c>
      <c r="AS17" s="132">
        <v>1.1167470572928344</v>
      </c>
      <c r="AT17" s="132">
        <v>1.1151942970511848</v>
      </c>
      <c r="AU17" s="133">
        <v>1.5126812964623102</v>
      </c>
      <c r="AV17" s="53">
        <v>0.35272238339499307</v>
      </c>
      <c r="AW17" s="53">
        <v>3.5109013938502187E-2</v>
      </c>
      <c r="AX17" s="53">
        <v>1.0166681788412821E-2</v>
      </c>
    </row>
    <row r="18" spans="1:50" s="32" customFormat="1" x14ac:dyDescent="0.15">
      <c r="A18" s="37" t="s">
        <v>178</v>
      </c>
      <c r="B18" s="134">
        <v>10.53975</v>
      </c>
      <c r="C18" s="134">
        <v>10.07175</v>
      </c>
      <c r="D18" s="134">
        <v>10.03275</v>
      </c>
      <c r="E18" s="134">
        <v>9.3795000000000002</v>
      </c>
      <c r="F18" s="134">
        <v>12.187500000000002</v>
      </c>
      <c r="G18" s="134">
        <v>10.890750000000002</v>
      </c>
      <c r="H18" s="134">
        <v>9.9157499999999992</v>
      </c>
      <c r="I18" s="134">
        <v>10.30575</v>
      </c>
      <c r="J18" s="134">
        <v>9.1844999999999999</v>
      </c>
      <c r="K18" s="134">
        <v>10.247250000000003</v>
      </c>
      <c r="L18" s="134">
        <v>12.528749999999999</v>
      </c>
      <c r="M18" s="134">
        <v>11.836500000000001</v>
      </c>
      <c r="N18" s="134">
        <v>11.748750000000001</v>
      </c>
      <c r="O18" s="134">
        <v>12.74325</v>
      </c>
      <c r="P18" s="134">
        <v>11.924250000000001</v>
      </c>
      <c r="Q18" s="134">
        <v>10.988250000000001</v>
      </c>
      <c r="R18" s="134">
        <v>10.686</v>
      </c>
      <c r="S18" s="134">
        <v>10.26675</v>
      </c>
      <c r="T18" s="134">
        <v>10.83225</v>
      </c>
      <c r="U18" s="134">
        <v>11.24175</v>
      </c>
      <c r="V18" s="134">
        <v>11.290499999999998</v>
      </c>
      <c r="W18" s="134">
        <v>11.544</v>
      </c>
      <c r="X18" s="134">
        <v>14.391</v>
      </c>
      <c r="Y18" s="134">
        <v>11.96325</v>
      </c>
      <c r="Z18" s="134">
        <v>11.154</v>
      </c>
      <c r="AA18" s="134">
        <v>8.2582500000000003</v>
      </c>
      <c r="AB18" s="134">
        <v>9.0967499999999983</v>
      </c>
      <c r="AC18" s="134">
        <v>9.6524999999999981</v>
      </c>
      <c r="AD18" s="134">
        <v>9.3697500000000016</v>
      </c>
      <c r="AE18" s="134">
        <v>10.023000000000001</v>
      </c>
      <c r="AF18" s="134">
        <v>12.64575</v>
      </c>
      <c r="AG18" s="134">
        <v>10.53975</v>
      </c>
      <c r="AH18" s="134">
        <v>12.421500000000002</v>
      </c>
      <c r="AI18" s="134">
        <v>14.595749999999999</v>
      </c>
      <c r="AJ18" s="134">
        <v>15.356250000000001</v>
      </c>
      <c r="AK18" s="134">
        <v>12.109500000000001</v>
      </c>
      <c r="AL18" s="134">
        <v>13.9815</v>
      </c>
      <c r="AM18" s="134">
        <v>15.648750000000001</v>
      </c>
      <c r="AN18" s="134">
        <v>14.523453574899481</v>
      </c>
      <c r="AO18" s="134">
        <v>15.763785197064927</v>
      </c>
      <c r="AP18" s="134">
        <v>14.886007566275801</v>
      </c>
      <c r="AQ18" s="134">
        <v>14.947871512472934</v>
      </c>
      <c r="AR18" s="134">
        <v>12.05760251549688</v>
      </c>
      <c r="AS18" s="134">
        <v>13.244682779195312</v>
      </c>
      <c r="AT18" s="134">
        <v>15.000807629832256</v>
      </c>
      <c r="AU18" s="134">
        <v>13.95550458863493</v>
      </c>
      <c r="AV18" s="74">
        <v>-7.222496694116054E-2</v>
      </c>
      <c r="AW18" s="74">
        <v>-2.339111569504615E-3</v>
      </c>
      <c r="AX18" s="74">
        <v>9.3794492389905351E-2</v>
      </c>
    </row>
    <row r="19" spans="1:50" x14ac:dyDescent="0.15">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3"/>
      <c r="AV19" s="53"/>
      <c r="AW19" s="53"/>
      <c r="AX19" s="53"/>
    </row>
    <row r="20" spans="1:50" x14ac:dyDescent="0.15">
      <c r="A20" s="31" t="s">
        <v>171</v>
      </c>
      <c r="B20" s="132" t="s">
        <v>111</v>
      </c>
      <c r="C20" s="132" t="s">
        <v>111</v>
      </c>
      <c r="D20" s="132" t="s">
        <v>111</v>
      </c>
      <c r="E20" s="132" t="s">
        <v>111</v>
      </c>
      <c r="F20" s="132" t="s">
        <v>111</v>
      </c>
      <c r="G20" s="132" t="s">
        <v>111</v>
      </c>
      <c r="H20" s="132" t="s">
        <v>111</v>
      </c>
      <c r="I20" s="132">
        <v>9.7500000000000003E-2</v>
      </c>
      <c r="J20" s="132">
        <v>0.11699999999999999</v>
      </c>
      <c r="K20" s="132">
        <v>8.7749999999999995E-2</v>
      </c>
      <c r="L20" s="132">
        <v>8.7749999999999995E-2</v>
      </c>
      <c r="M20" s="132">
        <v>0.30225000000000002</v>
      </c>
      <c r="N20" s="132">
        <v>0.312</v>
      </c>
      <c r="O20" s="132">
        <v>0.36075000000000002</v>
      </c>
      <c r="P20" s="132">
        <v>0.35099999999999998</v>
      </c>
      <c r="Q20" s="132">
        <v>6.8250000000000005E-2</v>
      </c>
      <c r="R20" s="132">
        <v>9.7500000000000003E-2</v>
      </c>
      <c r="S20" s="132">
        <v>0.23399999999999999</v>
      </c>
      <c r="T20" s="132">
        <v>0.20474999999999999</v>
      </c>
      <c r="U20" s="132">
        <v>0.20474999999999999</v>
      </c>
      <c r="V20" s="132">
        <v>0.156</v>
      </c>
      <c r="W20" s="132">
        <v>0.17549999999999999</v>
      </c>
      <c r="X20" s="132">
        <v>0.24374999999999999</v>
      </c>
      <c r="Y20" s="132">
        <v>0.18525</v>
      </c>
      <c r="Z20" s="132">
        <v>0.39974999999999994</v>
      </c>
      <c r="AA20" s="132">
        <v>0.2535</v>
      </c>
      <c r="AB20" s="132">
        <v>0.28274999999999995</v>
      </c>
      <c r="AC20" s="132">
        <v>0.22425</v>
      </c>
      <c r="AD20" s="132">
        <v>0.23399999999999999</v>
      </c>
      <c r="AE20" s="132">
        <v>0.27300000000000002</v>
      </c>
      <c r="AF20" s="132">
        <v>0.19500000000000001</v>
      </c>
      <c r="AG20" s="132">
        <v>0.18525</v>
      </c>
      <c r="AH20" s="132">
        <v>0.17549999999999999</v>
      </c>
      <c r="AI20" s="132">
        <v>0.13650000000000001</v>
      </c>
      <c r="AJ20" s="132">
        <v>8.7749999999999995E-2</v>
      </c>
      <c r="AK20" s="132">
        <v>8.7749999999999995E-2</v>
      </c>
      <c r="AL20" s="132">
        <v>7.8E-2</v>
      </c>
      <c r="AM20" s="132">
        <v>6.8250000000000005E-2</v>
      </c>
      <c r="AN20" s="132">
        <v>0.10222157714437501</v>
      </c>
      <c r="AO20" s="132">
        <v>0.1201250400379575</v>
      </c>
      <c r="AP20" s="132">
        <v>0.10321417669730699</v>
      </c>
      <c r="AQ20" s="132">
        <v>0.13411863834525001</v>
      </c>
      <c r="AR20" s="132">
        <v>0.10923090075553499</v>
      </c>
      <c r="AS20" s="132">
        <v>0.1057542651821175</v>
      </c>
      <c r="AT20" s="132">
        <v>6.8207578941937491E-2</v>
      </c>
      <c r="AU20" s="133">
        <v>5.7144725230905004E-2</v>
      </c>
      <c r="AV20" s="53">
        <v>-0.16448299461895532</v>
      </c>
      <c r="AW20" s="53">
        <v>-2.4878906806433565E-2</v>
      </c>
      <c r="AX20" s="53">
        <v>3.8406783945012701E-4</v>
      </c>
    </row>
    <row r="21" spans="1:50" x14ac:dyDescent="0.15">
      <c r="A21" s="31" t="s">
        <v>167</v>
      </c>
      <c r="B21" s="132" t="s">
        <v>111</v>
      </c>
      <c r="C21" s="132" t="s">
        <v>111</v>
      </c>
      <c r="D21" s="132" t="s">
        <v>111</v>
      </c>
      <c r="E21" s="132" t="s">
        <v>111</v>
      </c>
      <c r="F21" s="132" t="s">
        <v>111</v>
      </c>
      <c r="G21" s="132" t="s">
        <v>111</v>
      </c>
      <c r="H21" s="132" t="s">
        <v>111</v>
      </c>
      <c r="I21" s="132" t="s">
        <v>111</v>
      </c>
      <c r="J21" s="132" t="s">
        <v>111</v>
      </c>
      <c r="K21" s="132" t="s">
        <v>111</v>
      </c>
      <c r="L21" s="132" t="s">
        <v>111</v>
      </c>
      <c r="M21" s="132" t="s">
        <v>111</v>
      </c>
      <c r="N21" s="132" t="s">
        <v>111</v>
      </c>
      <c r="O21" s="132" t="s">
        <v>111</v>
      </c>
      <c r="P21" s="132" t="s">
        <v>111</v>
      </c>
      <c r="Q21" s="132" t="s">
        <v>111</v>
      </c>
      <c r="R21" s="132" t="s">
        <v>111</v>
      </c>
      <c r="S21" s="132" t="s">
        <v>111</v>
      </c>
      <c r="T21" s="132" t="s">
        <v>111</v>
      </c>
      <c r="U21" s="132" t="s">
        <v>111</v>
      </c>
      <c r="V21" s="132" t="s">
        <v>111</v>
      </c>
      <c r="W21" s="132" t="s">
        <v>111</v>
      </c>
      <c r="X21" s="132" t="s">
        <v>111</v>
      </c>
      <c r="Y21" s="132" t="s">
        <v>111</v>
      </c>
      <c r="Z21" s="132" t="s">
        <v>111</v>
      </c>
      <c r="AA21" s="132" t="s">
        <v>111</v>
      </c>
      <c r="AB21" s="132" t="s">
        <v>111</v>
      </c>
      <c r="AC21" s="132" t="s">
        <v>111</v>
      </c>
      <c r="AD21" s="132" t="s">
        <v>111</v>
      </c>
      <c r="AE21" s="132" t="s">
        <v>111</v>
      </c>
      <c r="AF21" s="132" t="s">
        <v>111</v>
      </c>
      <c r="AG21" s="132" t="s">
        <v>111</v>
      </c>
      <c r="AH21" s="132" t="s">
        <v>111</v>
      </c>
      <c r="AI21" s="132" t="s">
        <v>111</v>
      </c>
      <c r="AJ21" s="132" t="s">
        <v>111</v>
      </c>
      <c r="AK21" s="132" t="s">
        <v>111</v>
      </c>
      <c r="AL21" s="132" t="s">
        <v>111</v>
      </c>
      <c r="AM21" s="132" t="s">
        <v>111</v>
      </c>
      <c r="AN21" s="132">
        <v>2.9125121024999999E-2</v>
      </c>
      <c r="AO21" s="132">
        <v>3.8970328799999995E-2</v>
      </c>
      <c r="AP21" s="132">
        <v>2.8310085374999999E-2</v>
      </c>
      <c r="AQ21" s="132">
        <v>2.7115107110617504E-2</v>
      </c>
      <c r="AR21" s="132">
        <v>1.4921693264399998E-2</v>
      </c>
      <c r="AS21" s="132">
        <v>2.692160659811025E-2</v>
      </c>
      <c r="AT21" s="132">
        <v>2.0720746330634997E-2</v>
      </c>
      <c r="AU21" s="133">
        <v>1.6225568001162004E-2</v>
      </c>
      <c r="AV21" s="53">
        <v>-0.21908045251102293</v>
      </c>
      <c r="AW21" s="53" t="s">
        <v>111</v>
      </c>
      <c r="AX21" s="53">
        <v>1.0905151474395697E-4</v>
      </c>
    </row>
    <row r="22" spans="1:50" x14ac:dyDescent="0.15">
      <c r="A22" s="31" t="s">
        <v>162</v>
      </c>
      <c r="B22" s="132" t="s">
        <v>111</v>
      </c>
      <c r="C22" s="132" t="s">
        <v>111</v>
      </c>
      <c r="D22" s="132" t="s">
        <v>111</v>
      </c>
      <c r="E22" s="132" t="s">
        <v>111</v>
      </c>
      <c r="F22" s="132" t="s">
        <v>111</v>
      </c>
      <c r="G22" s="132" t="s">
        <v>111</v>
      </c>
      <c r="H22" s="132" t="s">
        <v>111</v>
      </c>
      <c r="I22" s="132" t="s">
        <v>111</v>
      </c>
      <c r="J22" s="132" t="s">
        <v>111</v>
      </c>
      <c r="K22" s="132" t="s">
        <v>111</v>
      </c>
      <c r="L22" s="132" t="s">
        <v>111</v>
      </c>
      <c r="M22" s="132" t="s">
        <v>111</v>
      </c>
      <c r="N22" s="132" t="s">
        <v>111</v>
      </c>
      <c r="O22" s="132" t="s">
        <v>111</v>
      </c>
      <c r="P22" s="132" t="s">
        <v>111</v>
      </c>
      <c r="Q22" s="132" t="s">
        <v>111</v>
      </c>
      <c r="R22" s="132" t="s">
        <v>111</v>
      </c>
      <c r="S22" s="132" t="s">
        <v>111</v>
      </c>
      <c r="T22" s="132" t="s">
        <v>111</v>
      </c>
      <c r="U22" s="132" t="s">
        <v>111</v>
      </c>
      <c r="V22" s="132" t="s">
        <v>111</v>
      </c>
      <c r="W22" s="132" t="s">
        <v>111</v>
      </c>
      <c r="X22" s="132" t="s">
        <v>111</v>
      </c>
      <c r="Y22" s="132" t="s">
        <v>111</v>
      </c>
      <c r="Z22" s="132" t="s">
        <v>111</v>
      </c>
      <c r="AA22" s="132" t="s">
        <v>111</v>
      </c>
      <c r="AB22" s="132" t="s">
        <v>111</v>
      </c>
      <c r="AC22" s="132" t="s">
        <v>111</v>
      </c>
      <c r="AD22" s="132" t="s">
        <v>111</v>
      </c>
      <c r="AE22" s="132" t="s">
        <v>111</v>
      </c>
      <c r="AF22" s="132" t="s">
        <v>111</v>
      </c>
      <c r="AG22" s="132" t="s">
        <v>111</v>
      </c>
      <c r="AH22" s="132" t="s">
        <v>111</v>
      </c>
      <c r="AI22" s="132" t="s">
        <v>111</v>
      </c>
      <c r="AJ22" s="132" t="s">
        <v>111</v>
      </c>
      <c r="AK22" s="132" t="s">
        <v>111</v>
      </c>
      <c r="AL22" s="132" t="s">
        <v>111</v>
      </c>
      <c r="AM22" s="132" t="s">
        <v>111</v>
      </c>
      <c r="AN22" s="132">
        <v>4.7379142289271002E-2</v>
      </c>
      <c r="AO22" s="132">
        <v>5.4034740141047255E-2</v>
      </c>
      <c r="AP22" s="132">
        <v>4.3044652105523253E-2</v>
      </c>
      <c r="AQ22" s="132">
        <v>5.3237057812282509E-2</v>
      </c>
      <c r="AR22" s="132">
        <v>3.624620312883374E-2</v>
      </c>
      <c r="AS22" s="132">
        <v>3.035396092182675E-2</v>
      </c>
      <c r="AT22" s="132">
        <v>3.8719824859316257E-2</v>
      </c>
      <c r="AU22" s="133">
        <v>2.9361135697627501E-2</v>
      </c>
      <c r="AV22" s="53">
        <v>-0.2437746265180134</v>
      </c>
      <c r="AW22" s="53" t="s">
        <v>111</v>
      </c>
      <c r="AX22" s="53">
        <v>1.9733523795283114E-4</v>
      </c>
    </row>
    <row r="23" spans="1:50" x14ac:dyDescent="0.15">
      <c r="A23" s="31" t="s">
        <v>158</v>
      </c>
      <c r="B23" s="132" t="s">
        <v>111</v>
      </c>
      <c r="C23" s="132" t="s">
        <v>111</v>
      </c>
      <c r="D23" s="132" t="s">
        <v>111</v>
      </c>
      <c r="E23" s="132" t="s">
        <v>111</v>
      </c>
      <c r="F23" s="132" t="s">
        <v>111</v>
      </c>
      <c r="G23" s="132" t="s">
        <v>111</v>
      </c>
      <c r="H23" s="132" t="s">
        <v>111</v>
      </c>
      <c r="I23" s="132" t="s">
        <v>111</v>
      </c>
      <c r="J23" s="132" t="s">
        <v>111</v>
      </c>
      <c r="K23" s="132" t="s">
        <v>111</v>
      </c>
      <c r="L23" s="132" t="s">
        <v>111</v>
      </c>
      <c r="M23" s="132" t="s">
        <v>111</v>
      </c>
      <c r="N23" s="132" t="s">
        <v>111</v>
      </c>
      <c r="O23" s="132" t="s">
        <v>111</v>
      </c>
      <c r="P23" s="132" t="s">
        <v>111</v>
      </c>
      <c r="Q23" s="132" t="s">
        <v>111</v>
      </c>
      <c r="R23" s="132" t="s">
        <v>111</v>
      </c>
      <c r="S23" s="132" t="s">
        <v>111</v>
      </c>
      <c r="T23" s="132" t="s">
        <v>111</v>
      </c>
      <c r="U23" s="132" t="s">
        <v>111</v>
      </c>
      <c r="V23" s="132" t="s">
        <v>111</v>
      </c>
      <c r="W23" s="132" t="s">
        <v>111</v>
      </c>
      <c r="X23" s="132" t="s">
        <v>111</v>
      </c>
      <c r="Y23" s="132" t="s">
        <v>111</v>
      </c>
      <c r="Z23" s="132" t="s">
        <v>111</v>
      </c>
      <c r="AA23" s="132" t="s">
        <v>111</v>
      </c>
      <c r="AB23" s="132" t="s">
        <v>111</v>
      </c>
      <c r="AC23" s="132" t="s">
        <v>111</v>
      </c>
      <c r="AD23" s="132" t="s">
        <v>111</v>
      </c>
      <c r="AE23" s="132" t="s">
        <v>111</v>
      </c>
      <c r="AF23" s="132" t="s">
        <v>111</v>
      </c>
      <c r="AG23" s="132" t="s">
        <v>111</v>
      </c>
      <c r="AH23" s="132" t="s">
        <v>111</v>
      </c>
      <c r="AI23" s="132" t="s">
        <v>111</v>
      </c>
      <c r="AJ23" s="132" t="s">
        <v>111</v>
      </c>
      <c r="AK23" s="132" t="s">
        <v>111</v>
      </c>
      <c r="AL23" s="132" t="s">
        <v>111</v>
      </c>
      <c r="AM23" s="132" t="s">
        <v>111</v>
      </c>
      <c r="AN23" s="132">
        <v>2.8527303584324998E-2</v>
      </c>
      <c r="AO23" s="132">
        <v>2.0231324781329999E-2</v>
      </c>
      <c r="AP23" s="132">
        <v>4.1268243526877253E-2</v>
      </c>
      <c r="AQ23" s="132">
        <v>2.5738614343942499E-2</v>
      </c>
      <c r="AR23" s="132">
        <v>1.7642897328712499E-2</v>
      </c>
      <c r="AS23" s="132">
        <v>1.87871060813475E-2</v>
      </c>
      <c r="AT23" s="132">
        <v>1.97853257338425E-2</v>
      </c>
      <c r="AU23" s="133">
        <v>1.8192739620646499E-2</v>
      </c>
      <c r="AV23" s="53">
        <v>-8.3005611034298488E-2</v>
      </c>
      <c r="AW23" s="53" t="s">
        <v>111</v>
      </c>
      <c r="AX23" s="53">
        <v>1.2227281120955644E-4</v>
      </c>
    </row>
    <row r="24" spans="1:50" x14ac:dyDescent="0.15">
      <c r="A24" s="31" t="s">
        <v>156</v>
      </c>
      <c r="B24" s="132">
        <v>2.7592500000000002</v>
      </c>
      <c r="C24" s="132">
        <v>2.7104999999999997</v>
      </c>
      <c r="D24" s="132">
        <v>0.27300000000000002</v>
      </c>
      <c r="E24" s="132">
        <v>0.14624999999999999</v>
      </c>
      <c r="F24" s="132">
        <v>0.29249999999999998</v>
      </c>
      <c r="G24" s="132">
        <v>0.47775000000000001</v>
      </c>
      <c r="H24" s="132">
        <v>0.23399999999999999</v>
      </c>
      <c r="I24" s="132">
        <v>0.28274999999999995</v>
      </c>
      <c r="J24" s="132">
        <v>0.34124999999999994</v>
      </c>
      <c r="K24" s="132">
        <v>0.27300000000000002</v>
      </c>
      <c r="L24" s="132">
        <v>0.29249999999999998</v>
      </c>
      <c r="M24" s="132">
        <v>0.156</v>
      </c>
      <c r="N24" s="132">
        <v>0.32175000000000004</v>
      </c>
      <c r="O24" s="132">
        <v>0.17549999999999999</v>
      </c>
      <c r="P24" s="132">
        <v>1.39425</v>
      </c>
      <c r="Q24" s="132">
        <v>0.47775000000000001</v>
      </c>
      <c r="R24" s="132">
        <v>0.35099999999999998</v>
      </c>
      <c r="S24" s="132">
        <v>0.29249999999999998</v>
      </c>
      <c r="T24" s="132">
        <v>0.33150000000000002</v>
      </c>
      <c r="U24" s="132">
        <v>0.36075000000000002</v>
      </c>
      <c r="V24" s="132">
        <v>0.39974999999999994</v>
      </c>
      <c r="W24" s="132">
        <v>0.41925000000000001</v>
      </c>
      <c r="X24" s="132">
        <v>0.39974999999999994</v>
      </c>
      <c r="Y24" s="132">
        <v>0.44850000000000001</v>
      </c>
      <c r="Z24" s="132">
        <v>0.64350000000000007</v>
      </c>
      <c r="AA24" s="132">
        <v>0.67274999999999996</v>
      </c>
      <c r="AB24" s="132">
        <v>0.53625000000000012</v>
      </c>
      <c r="AC24" s="132">
        <v>0.57524999999999993</v>
      </c>
      <c r="AD24" s="132">
        <v>0.60450000000000004</v>
      </c>
      <c r="AE24" s="132">
        <v>0.58499999999999996</v>
      </c>
      <c r="AF24" s="132">
        <v>0.58499999999999996</v>
      </c>
      <c r="AG24" s="132">
        <v>0.58499999999999996</v>
      </c>
      <c r="AH24" s="132">
        <v>0.58499999999999996</v>
      </c>
      <c r="AI24" s="132">
        <v>0.48749999999999999</v>
      </c>
      <c r="AJ24" s="132">
        <v>0.48749999999999999</v>
      </c>
      <c r="AK24" s="132">
        <v>0.58499999999999996</v>
      </c>
      <c r="AL24" s="132">
        <v>0.63375000000000004</v>
      </c>
      <c r="AM24" s="132">
        <v>0.66300000000000003</v>
      </c>
      <c r="AN24" s="132">
        <v>0.44236232891817523</v>
      </c>
      <c r="AO24" s="132">
        <v>0.36273488987855929</v>
      </c>
      <c r="AP24" s="132">
        <v>0.37439854535533318</v>
      </c>
      <c r="AQ24" s="132">
        <v>0.39705234386368204</v>
      </c>
      <c r="AR24" s="132">
        <v>0.232380902522769</v>
      </c>
      <c r="AS24" s="132">
        <v>0.198689184518097</v>
      </c>
      <c r="AT24" s="132">
        <v>0.15180098176599524</v>
      </c>
      <c r="AU24" s="133">
        <v>0.14797867631810444</v>
      </c>
      <c r="AV24" s="53">
        <v>-2.7843158337933271E-2</v>
      </c>
      <c r="AW24" s="53">
        <v>-0.11012297129800297</v>
      </c>
      <c r="AX24" s="53">
        <v>9.9455987002361446E-4</v>
      </c>
    </row>
    <row r="25" spans="1:50" x14ac:dyDescent="0.15">
      <c r="A25" s="31" t="s">
        <v>155</v>
      </c>
      <c r="B25" s="132" t="s">
        <v>111</v>
      </c>
      <c r="C25" s="132" t="s">
        <v>111</v>
      </c>
      <c r="D25" s="132" t="s">
        <v>111</v>
      </c>
      <c r="E25" s="132" t="s">
        <v>111</v>
      </c>
      <c r="F25" s="132" t="s">
        <v>111</v>
      </c>
      <c r="G25" s="132" t="s">
        <v>111</v>
      </c>
      <c r="H25" s="132" t="s">
        <v>111</v>
      </c>
      <c r="I25" s="132" t="s">
        <v>111</v>
      </c>
      <c r="J25" s="132" t="s">
        <v>111</v>
      </c>
      <c r="K25" s="132" t="s">
        <v>111</v>
      </c>
      <c r="L25" s="132" t="s">
        <v>111</v>
      </c>
      <c r="M25" s="132" t="s">
        <v>111</v>
      </c>
      <c r="N25" s="132" t="s">
        <v>111</v>
      </c>
      <c r="O25" s="132" t="s">
        <v>111</v>
      </c>
      <c r="P25" s="132" t="s">
        <v>111</v>
      </c>
      <c r="Q25" s="132" t="s">
        <v>111</v>
      </c>
      <c r="R25" s="132" t="s">
        <v>111</v>
      </c>
      <c r="S25" s="132" t="s">
        <v>111</v>
      </c>
      <c r="T25" s="132" t="s">
        <v>111</v>
      </c>
      <c r="U25" s="132" t="s">
        <v>111</v>
      </c>
      <c r="V25" s="132" t="s">
        <v>111</v>
      </c>
      <c r="W25" s="132" t="s">
        <v>111</v>
      </c>
      <c r="X25" s="132" t="s">
        <v>111</v>
      </c>
      <c r="Y25" s="132" t="s">
        <v>111</v>
      </c>
      <c r="Z25" s="132" t="s">
        <v>111</v>
      </c>
      <c r="AA25" s="132" t="s">
        <v>111</v>
      </c>
      <c r="AB25" s="132" t="s">
        <v>111</v>
      </c>
      <c r="AC25" s="132" t="s">
        <v>111</v>
      </c>
      <c r="AD25" s="132" t="s">
        <v>111</v>
      </c>
      <c r="AE25" s="132" t="s">
        <v>111</v>
      </c>
      <c r="AF25" s="132" t="s">
        <v>111</v>
      </c>
      <c r="AG25" s="132" t="s">
        <v>111</v>
      </c>
      <c r="AH25" s="132" t="s">
        <v>111</v>
      </c>
      <c r="AI25" s="132" t="s">
        <v>111</v>
      </c>
      <c r="AJ25" s="132" t="s">
        <v>111</v>
      </c>
      <c r="AK25" s="132" t="s">
        <v>111</v>
      </c>
      <c r="AL25" s="132" t="s">
        <v>111</v>
      </c>
      <c r="AM25" s="132" t="s">
        <v>111</v>
      </c>
      <c r="AN25" s="132">
        <v>2.83575663119775E-2</v>
      </c>
      <c r="AO25" s="132">
        <v>3.3009184521592502E-2</v>
      </c>
      <c r="AP25" s="132">
        <v>3.6199979685382501E-2</v>
      </c>
      <c r="AQ25" s="132">
        <v>9.6239434043805E-2</v>
      </c>
      <c r="AR25" s="132">
        <v>4.6035160589661756E-2</v>
      </c>
      <c r="AS25" s="132">
        <v>5.7240023649354002E-2</v>
      </c>
      <c r="AT25" s="132">
        <v>4.8575065293007494E-2</v>
      </c>
      <c r="AU25" s="133">
        <v>5.7789100265617496E-2</v>
      </c>
      <c r="AV25" s="53">
        <v>0.18643600788614756</v>
      </c>
      <c r="AW25" s="53" t="s">
        <v>111</v>
      </c>
      <c r="AX25" s="53">
        <v>3.8839866309793738E-4</v>
      </c>
    </row>
    <row r="26" spans="1:50" x14ac:dyDescent="0.15">
      <c r="A26" s="31" t="s">
        <v>153</v>
      </c>
      <c r="B26" s="132">
        <v>9.7500000000000003E-2</v>
      </c>
      <c r="C26" s="132">
        <v>9.7500000000000003E-2</v>
      </c>
      <c r="D26" s="132">
        <v>6.8250000000000005E-2</v>
      </c>
      <c r="E26" s="132">
        <v>6.8250000000000005E-2</v>
      </c>
      <c r="F26" s="132">
        <v>5.8499999999999996E-2</v>
      </c>
      <c r="G26" s="132">
        <v>6.8250000000000005E-2</v>
      </c>
      <c r="H26" s="132" t="s">
        <v>111</v>
      </c>
      <c r="I26" s="132" t="s">
        <v>111</v>
      </c>
      <c r="J26" s="132" t="s">
        <v>111</v>
      </c>
      <c r="K26" s="132" t="s">
        <v>111</v>
      </c>
      <c r="L26" s="132" t="s">
        <v>111</v>
      </c>
      <c r="M26" s="132" t="s">
        <v>111</v>
      </c>
      <c r="N26" s="132" t="s">
        <v>111</v>
      </c>
      <c r="O26" s="132" t="s">
        <v>111</v>
      </c>
      <c r="P26" s="132" t="s">
        <v>111</v>
      </c>
      <c r="Q26" s="132" t="s">
        <v>111</v>
      </c>
      <c r="R26" s="132" t="s">
        <v>111</v>
      </c>
      <c r="S26" s="132" t="s">
        <v>111</v>
      </c>
      <c r="T26" s="132" t="s">
        <v>111</v>
      </c>
      <c r="U26" s="132" t="s">
        <v>111</v>
      </c>
      <c r="V26" s="132" t="s">
        <v>111</v>
      </c>
      <c r="W26" s="132" t="s">
        <v>111</v>
      </c>
      <c r="X26" s="132" t="s">
        <v>111</v>
      </c>
      <c r="Y26" s="132" t="s">
        <v>111</v>
      </c>
      <c r="Z26" s="132" t="s">
        <v>111</v>
      </c>
      <c r="AA26" s="132" t="s">
        <v>111</v>
      </c>
      <c r="AB26" s="132" t="s">
        <v>111</v>
      </c>
      <c r="AC26" s="132" t="s">
        <v>111</v>
      </c>
      <c r="AD26" s="132" t="s">
        <v>111</v>
      </c>
      <c r="AE26" s="132" t="s">
        <v>111</v>
      </c>
      <c r="AF26" s="132" t="s">
        <v>111</v>
      </c>
      <c r="AG26" s="132" t="s">
        <v>111</v>
      </c>
      <c r="AH26" s="132" t="s">
        <v>111</v>
      </c>
      <c r="AI26" s="132" t="s">
        <v>111</v>
      </c>
      <c r="AJ26" s="132" t="s">
        <v>111</v>
      </c>
      <c r="AK26" s="132" t="s">
        <v>111</v>
      </c>
      <c r="AL26" s="132" t="s">
        <v>111</v>
      </c>
      <c r="AM26" s="132" t="s">
        <v>111</v>
      </c>
      <c r="AN26" s="132">
        <v>3.5988271523489997E-2</v>
      </c>
      <c r="AO26" s="132">
        <v>5.9441385681921741E-2</v>
      </c>
      <c r="AP26" s="132">
        <v>4.9416193537658998E-2</v>
      </c>
      <c r="AQ26" s="132">
        <v>3.193231160927925E-2</v>
      </c>
      <c r="AR26" s="132">
        <v>1.8415225799490002E-2</v>
      </c>
      <c r="AS26" s="132">
        <v>1.8697489141519499E-2</v>
      </c>
      <c r="AT26" s="132">
        <v>1.604651957376E-2</v>
      </c>
      <c r="AU26" s="133">
        <v>1.5575214134600248E-2</v>
      </c>
      <c r="AV26" s="53">
        <v>-3.2023185256695563E-2</v>
      </c>
      <c r="AW26" s="53" t="s">
        <v>111</v>
      </c>
      <c r="AX26" s="53">
        <v>1.046805075617696E-4</v>
      </c>
    </row>
    <row r="27" spans="1:50" x14ac:dyDescent="0.15">
      <c r="A27" s="31" t="s">
        <v>146</v>
      </c>
      <c r="B27" s="132" t="s">
        <v>111</v>
      </c>
      <c r="C27" s="132" t="s">
        <v>111</v>
      </c>
      <c r="D27" s="132" t="s">
        <v>111</v>
      </c>
      <c r="E27" s="132" t="s">
        <v>111</v>
      </c>
      <c r="F27" s="132" t="s">
        <v>111</v>
      </c>
      <c r="G27" s="132" t="s">
        <v>111</v>
      </c>
      <c r="H27" s="132" t="s">
        <v>111</v>
      </c>
      <c r="I27" s="132" t="s">
        <v>111</v>
      </c>
      <c r="J27" s="132" t="s">
        <v>111</v>
      </c>
      <c r="K27" s="132" t="s">
        <v>111</v>
      </c>
      <c r="L27" s="132" t="s">
        <v>111</v>
      </c>
      <c r="M27" s="132" t="s">
        <v>111</v>
      </c>
      <c r="N27" s="132" t="s">
        <v>111</v>
      </c>
      <c r="O27" s="132" t="s">
        <v>111</v>
      </c>
      <c r="P27" s="132" t="s">
        <v>111</v>
      </c>
      <c r="Q27" s="132" t="s">
        <v>111</v>
      </c>
      <c r="R27" s="132" t="s">
        <v>111</v>
      </c>
      <c r="S27" s="132" t="s">
        <v>111</v>
      </c>
      <c r="T27" s="132" t="s">
        <v>111</v>
      </c>
      <c r="U27" s="132" t="s">
        <v>111</v>
      </c>
      <c r="V27" s="132" t="s">
        <v>111</v>
      </c>
      <c r="W27" s="132" t="s">
        <v>111</v>
      </c>
      <c r="X27" s="132" t="s">
        <v>111</v>
      </c>
      <c r="Y27" s="132" t="s">
        <v>111</v>
      </c>
      <c r="Z27" s="132" t="s">
        <v>111</v>
      </c>
      <c r="AA27" s="132" t="s">
        <v>111</v>
      </c>
      <c r="AB27" s="132" t="s">
        <v>111</v>
      </c>
      <c r="AC27" s="132" t="s">
        <v>111</v>
      </c>
      <c r="AD27" s="132" t="s">
        <v>111</v>
      </c>
      <c r="AE27" s="132" t="s">
        <v>111</v>
      </c>
      <c r="AF27" s="132" t="s">
        <v>111</v>
      </c>
      <c r="AG27" s="132" t="s">
        <v>111</v>
      </c>
      <c r="AH27" s="132" t="s">
        <v>111</v>
      </c>
      <c r="AI27" s="132" t="s">
        <v>111</v>
      </c>
      <c r="AJ27" s="132" t="s">
        <v>111</v>
      </c>
      <c r="AK27" s="132" t="s">
        <v>111</v>
      </c>
      <c r="AL27" s="132" t="s">
        <v>111</v>
      </c>
      <c r="AM27" s="132" t="s">
        <v>111</v>
      </c>
      <c r="AN27" s="132">
        <v>0.22550119432059373</v>
      </c>
      <c r="AO27" s="132">
        <v>0.23725235494119903</v>
      </c>
      <c r="AP27" s="132">
        <v>0.23039130368824051</v>
      </c>
      <c r="AQ27" s="132">
        <v>0.23507183930109748</v>
      </c>
      <c r="AR27" s="132">
        <v>0.15612260870038464</v>
      </c>
      <c r="AS27" s="132">
        <v>0.15944843772830702</v>
      </c>
      <c r="AT27" s="132">
        <v>0.1180221893567925</v>
      </c>
      <c r="AU27" s="133">
        <v>0.1040581108536645</v>
      </c>
      <c r="AV27" s="53">
        <v>-0.12072636814372628</v>
      </c>
      <c r="AW27" s="53" t="s">
        <v>111</v>
      </c>
      <c r="AX27" s="53">
        <v>6.9937117820306999E-4</v>
      </c>
    </row>
    <row r="28" spans="1:50" x14ac:dyDescent="0.15">
      <c r="A28" s="31" t="s">
        <v>145</v>
      </c>
      <c r="B28" s="132">
        <v>2.9932499999999997</v>
      </c>
      <c r="C28" s="132">
        <v>3.0907499999999999</v>
      </c>
      <c r="D28" s="132">
        <v>3.1784999999999997</v>
      </c>
      <c r="E28" s="132">
        <v>4.2120000000000006</v>
      </c>
      <c r="F28" s="132">
        <v>6.4447500000000009</v>
      </c>
      <c r="G28" s="132">
        <v>4.2120000000000006</v>
      </c>
      <c r="H28" s="132">
        <v>4.1047500000000001</v>
      </c>
      <c r="I28" s="132">
        <v>3.9487499999999995</v>
      </c>
      <c r="J28" s="132">
        <v>3.7049999999999996</v>
      </c>
      <c r="K28" s="132">
        <v>3.3247500000000003</v>
      </c>
      <c r="L28" s="132">
        <v>2.5447499999999996</v>
      </c>
      <c r="M28" s="132">
        <v>2.0865</v>
      </c>
      <c r="N28" s="132">
        <v>2.0670000000000002</v>
      </c>
      <c r="O28" s="132">
        <v>2.1840000000000002</v>
      </c>
      <c r="P28" s="132">
        <v>2.3205</v>
      </c>
      <c r="Q28" s="132">
        <v>2.5447499999999996</v>
      </c>
      <c r="R28" s="132">
        <v>2.34</v>
      </c>
      <c r="S28" s="132">
        <v>2.4277500000000005</v>
      </c>
      <c r="T28" s="132">
        <v>2.3692500000000001</v>
      </c>
      <c r="U28" s="132">
        <v>3.1102499999999997</v>
      </c>
      <c r="V28" s="132">
        <v>2.2327500000000002</v>
      </c>
      <c r="W28" s="132">
        <v>2.3692500000000001</v>
      </c>
      <c r="X28" s="132">
        <v>1.9792499999999997</v>
      </c>
      <c r="Y28" s="132">
        <v>1.95</v>
      </c>
      <c r="Z28" s="132">
        <v>2.0475000000000003</v>
      </c>
      <c r="AA28" s="132">
        <v>1.6964999999999999</v>
      </c>
      <c r="AB28" s="132">
        <v>1.6575</v>
      </c>
      <c r="AC28" s="132">
        <v>1.5989999999999998</v>
      </c>
      <c r="AD28" s="132">
        <v>1.45275</v>
      </c>
      <c r="AE28" s="132">
        <v>1.5502500000000001</v>
      </c>
      <c r="AF28" s="132">
        <v>1.5892499999999998</v>
      </c>
      <c r="AG28" s="132">
        <v>1.5015000000000001</v>
      </c>
      <c r="AH28" s="132">
        <v>0.68249999999999988</v>
      </c>
      <c r="AI28" s="132">
        <v>0.68249999999999988</v>
      </c>
      <c r="AJ28" s="132">
        <v>0.68249999999999988</v>
      </c>
      <c r="AK28" s="132">
        <v>0.71174999999999999</v>
      </c>
      <c r="AL28" s="132">
        <v>0.61424999999999996</v>
      </c>
      <c r="AM28" s="132">
        <v>1.17</v>
      </c>
      <c r="AN28" s="132">
        <v>1.3677971226765495</v>
      </c>
      <c r="AO28" s="132">
        <v>1.3586223588748199</v>
      </c>
      <c r="AP28" s="132">
        <v>1.3518058481974802</v>
      </c>
      <c r="AQ28" s="132">
        <v>1.3931194093271713</v>
      </c>
      <c r="AR28" s="132">
        <v>1.3662910807824915</v>
      </c>
      <c r="AS28" s="132">
        <v>1.2321835359556612</v>
      </c>
      <c r="AT28" s="132">
        <v>1.1737606855240501</v>
      </c>
      <c r="AU28" s="133">
        <v>1.1043216921678825</v>
      </c>
      <c r="AV28" s="53">
        <v>-6.1730015865023136E-2</v>
      </c>
      <c r="AW28" s="53">
        <v>5.5717426270673442E-2</v>
      </c>
      <c r="AX28" s="53">
        <v>7.4221101712367062E-3</v>
      </c>
    </row>
    <row r="29" spans="1:50" x14ac:dyDescent="0.15">
      <c r="A29" s="31" t="s">
        <v>144</v>
      </c>
      <c r="B29" s="132" t="s">
        <v>111</v>
      </c>
      <c r="C29" s="132" t="s">
        <v>111</v>
      </c>
      <c r="D29" s="132" t="s">
        <v>111</v>
      </c>
      <c r="E29" s="132" t="s">
        <v>111</v>
      </c>
      <c r="F29" s="132" t="s">
        <v>111</v>
      </c>
      <c r="G29" s="132" t="s">
        <v>111</v>
      </c>
      <c r="H29" s="132" t="s">
        <v>111</v>
      </c>
      <c r="I29" s="132" t="s">
        <v>111</v>
      </c>
      <c r="J29" s="132" t="s">
        <v>111</v>
      </c>
      <c r="K29" s="132" t="s">
        <v>111</v>
      </c>
      <c r="L29" s="132" t="s">
        <v>111</v>
      </c>
      <c r="M29" s="132" t="s">
        <v>111</v>
      </c>
      <c r="N29" s="132" t="s">
        <v>111</v>
      </c>
      <c r="O29" s="132" t="s">
        <v>111</v>
      </c>
      <c r="P29" s="132" t="s">
        <v>111</v>
      </c>
      <c r="Q29" s="132" t="s">
        <v>111</v>
      </c>
      <c r="R29" s="132" t="s">
        <v>111</v>
      </c>
      <c r="S29" s="132" t="s">
        <v>111</v>
      </c>
      <c r="T29" s="132" t="s">
        <v>111</v>
      </c>
      <c r="U29" s="132" t="s">
        <v>111</v>
      </c>
      <c r="V29" s="132" t="s">
        <v>111</v>
      </c>
      <c r="W29" s="132" t="s">
        <v>111</v>
      </c>
      <c r="X29" s="132" t="s">
        <v>111</v>
      </c>
      <c r="Y29" s="132" t="s">
        <v>111</v>
      </c>
      <c r="Z29" s="132" t="s">
        <v>111</v>
      </c>
      <c r="AA29" s="132" t="s">
        <v>111</v>
      </c>
      <c r="AB29" s="132" t="s">
        <v>111</v>
      </c>
      <c r="AC29" s="132" t="s">
        <v>111</v>
      </c>
      <c r="AD29" s="132" t="s">
        <v>111</v>
      </c>
      <c r="AE29" s="132" t="s">
        <v>111</v>
      </c>
      <c r="AF29" s="132" t="s">
        <v>111</v>
      </c>
      <c r="AG29" s="132" t="s">
        <v>111</v>
      </c>
      <c r="AH29" s="132" t="s">
        <v>111</v>
      </c>
      <c r="AI29" s="132" t="s">
        <v>111</v>
      </c>
      <c r="AJ29" s="132" t="s">
        <v>111</v>
      </c>
      <c r="AK29" s="132" t="s">
        <v>111</v>
      </c>
      <c r="AL29" s="132" t="s">
        <v>111</v>
      </c>
      <c r="AM29" s="132" t="s">
        <v>111</v>
      </c>
      <c r="AN29" s="132">
        <v>0.44343227063728125</v>
      </c>
      <c r="AO29" s="132">
        <v>0.49374394297472407</v>
      </c>
      <c r="AP29" s="132">
        <v>0.45932920388424225</v>
      </c>
      <c r="AQ29" s="132">
        <v>0.42555170545760912</v>
      </c>
      <c r="AR29" s="132">
        <v>0.3140855020426403</v>
      </c>
      <c r="AS29" s="132">
        <v>0.36735963738977095</v>
      </c>
      <c r="AT29" s="132">
        <v>0.43499393361722988</v>
      </c>
      <c r="AU29" s="133">
        <v>0.40061803274416946</v>
      </c>
      <c r="AV29" s="53">
        <v>-8.1542483517002218E-2</v>
      </c>
      <c r="AW29" s="53" t="s">
        <v>111</v>
      </c>
      <c r="AX29" s="53">
        <v>2.6925407666078061E-3</v>
      </c>
    </row>
    <row r="30" spans="1:50" x14ac:dyDescent="0.15">
      <c r="A30" s="37" t="s">
        <v>143</v>
      </c>
      <c r="B30" s="134">
        <v>5.85</v>
      </c>
      <c r="C30" s="134">
        <v>5.8987499999999997</v>
      </c>
      <c r="D30" s="134">
        <v>3.5197499999999997</v>
      </c>
      <c r="E30" s="134">
        <v>4.4265000000000008</v>
      </c>
      <c r="F30" s="134">
        <v>6.7957500000000008</v>
      </c>
      <c r="G30" s="134">
        <v>4.7580000000000009</v>
      </c>
      <c r="H30" s="134">
        <v>4.3387500000000001</v>
      </c>
      <c r="I30" s="134">
        <v>4.3289999999999997</v>
      </c>
      <c r="J30" s="134">
        <v>4.1632499999999997</v>
      </c>
      <c r="K30" s="134">
        <v>3.6855000000000002</v>
      </c>
      <c r="L30" s="134">
        <v>2.9249999999999998</v>
      </c>
      <c r="M30" s="134">
        <v>2.5447500000000001</v>
      </c>
      <c r="N30" s="134">
        <v>2.7007500000000002</v>
      </c>
      <c r="O30" s="134">
        <v>2.7202500000000001</v>
      </c>
      <c r="P30" s="134">
        <v>4.0657499999999995</v>
      </c>
      <c r="Q30" s="134">
        <v>3.0907499999999999</v>
      </c>
      <c r="R30" s="134">
        <v>2.7885</v>
      </c>
      <c r="S30" s="134">
        <v>2.9542500000000005</v>
      </c>
      <c r="T30" s="134">
        <v>2.9055</v>
      </c>
      <c r="U30" s="134">
        <v>3.6757499999999999</v>
      </c>
      <c r="V30" s="134">
        <v>2.7885</v>
      </c>
      <c r="W30" s="134">
        <v>2.964</v>
      </c>
      <c r="X30" s="134">
        <v>2.6227499999999999</v>
      </c>
      <c r="Y30" s="134">
        <v>2.5837500000000002</v>
      </c>
      <c r="Z30" s="134">
        <v>3.0907500000000003</v>
      </c>
      <c r="AA30" s="134">
        <v>2.6227499999999999</v>
      </c>
      <c r="AB30" s="134">
        <v>2.4765000000000001</v>
      </c>
      <c r="AC30" s="134">
        <v>2.3984999999999994</v>
      </c>
      <c r="AD30" s="134">
        <v>2.2912499999999998</v>
      </c>
      <c r="AE30" s="134">
        <v>2.4082500000000002</v>
      </c>
      <c r="AF30" s="134">
        <v>2.3692500000000001</v>
      </c>
      <c r="AG30" s="134">
        <v>2.2717499999999999</v>
      </c>
      <c r="AH30" s="134">
        <v>1.4429999999999998</v>
      </c>
      <c r="AI30" s="134">
        <v>1.3064999999999998</v>
      </c>
      <c r="AJ30" s="134">
        <v>1.2577499999999999</v>
      </c>
      <c r="AK30" s="134">
        <v>1.3845000000000001</v>
      </c>
      <c r="AL30" s="134">
        <v>1.3260000000000001</v>
      </c>
      <c r="AM30" s="134">
        <v>1.9012500000000001</v>
      </c>
      <c r="AN30" s="134">
        <v>2.7506918984310382</v>
      </c>
      <c r="AO30" s="134">
        <v>2.7781655506331511</v>
      </c>
      <c r="AP30" s="134">
        <v>2.7173782320530453</v>
      </c>
      <c r="AQ30" s="134">
        <v>2.8191764612147368</v>
      </c>
      <c r="AR30" s="134">
        <v>2.3113721749149185</v>
      </c>
      <c r="AS30" s="134">
        <v>2.2154352471661118</v>
      </c>
      <c r="AT30" s="134">
        <v>2.0906328509965664</v>
      </c>
      <c r="AU30" s="134">
        <v>1.9512649950343797</v>
      </c>
      <c r="AV30" s="74">
        <v>-6.921310024199423E-2</v>
      </c>
      <c r="AW30" s="74">
        <v>5.2127432913175564E-2</v>
      </c>
      <c r="AX30" s="74">
        <v>1.3114388560087377E-2</v>
      </c>
    </row>
    <row r="31" spans="1:50" x14ac:dyDescent="0.15">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3"/>
      <c r="AV31" s="53"/>
      <c r="AW31" s="53"/>
      <c r="AX31" s="53"/>
    </row>
    <row r="32" spans="1:50" x14ac:dyDescent="0.15">
      <c r="A32" s="31" t="s">
        <v>142</v>
      </c>
      <c r="B32" s="132" t="s">
        <v>111</v>
      </c>
      <c r="C32" s="132" t="s">
        <v>111</v>
      </c>
      <c r="D32" s="132" t="s">
        <v>111</v>
      </c>
      <c r="E32" s="132" t="s">
        <v>111</v>
      </c>
      <c r="F32" s="132" t="s">
        <v>111</v>
      </c>
      <c r="G32" s="132" t="s">
        <v>111</v>
      </c>
      <c r="H32" s="132" t="s">
        <v>111</v>
      </c>
      <c r="I32" s="132" t="s">
        <v>111</v>
      </c>
      <c r="J32" s="132" t="s">
        <v>111</v>
      </c>
      <c r="K32" s="132" t="s">
        <v>111</v>
      </c>
      <c r="L32" s="132" t="s">
        <v>111</v>
      </c>
      <c r="M32" s="132" t="s">
        <v>111</v>
      </c>
      <c r="N32" s="132" t="s">
        <v>111</v>
      </c>
      <c r="O32" s="132" t="s">
        <v>111</v>
      </c>
      <c r="P32" s="132" t="s">
        <v>111</v>
      </c>
      <c r="Q32" s="132">
        <v>12.577500000000001</v>
      </c>
      <c r="R32" s="132">
        <v>11.7</v>
      </c>
      <c r="S32" s="132">
        <v>10.725</v>
      </c>
      <c r="T32" s="132">
        <v>8.4824999999999982</v>
      </c>
      <c r="U32" s="132">
        <v>7.5367500000000005</v>
      </c>
      <c r="V32" s="132">
        <v>7.1174999999999997</v>
      </c>
      <c r="W32" s="132">
        <v>7.0492500000000007</v>
      </c>
      <c r="X32" s="132">
        <v>6.9809999999999999</v>
      </c>
      <c r="Y32" s="132">
        <v>6.9712500000000004</v>
      </c>
      <c r="Z32" s="132">
        <v>6.9224999999999994</v>
      </c>
      <c r="AA32" s="132">
        <v>6.7275000000000009</v>
      </c>
      <c r="AB32" s="132">
        <v>6.7275000000000009</v>
      </c>
      <c r="AC32" s="132">
        <v>6.63</v>
      </c>
      <c r="AD32" s="132">
        <v>3.2174999999999998</v>
      </c>
      <c r="AE32" s="132">
        <v>3.2174999999999998</v>
      </c>
      <c r="AF32" s="132">
        <v>3.7049999999999996</v>
      </c>
      <c r="AG32" s="132">
        <v>2.1450000000000005</v>
      </c>
      <c r="AH32" s="132">
        <v>2.4375</v>
      </c>
      <c r="AI32" s="132">
        <v>2.4375</v>
      </c>
      <c r="AJ32" s="132">
        <v>1.4624999999999999</v>
      </c>
      <c r="AK32" s="132">
        <v>1.2675000000000001</v>
      </c>
      <c r="AL32" s="132">
        <v>1.0725000000000002</v>
      </c>
      <c r="AM32" s="132">
        <v>0.63375000000000004</v>
      </c>
      <c r="AN32" s="132">
        <v>0.44819583215791797</v>
      </c>
      <c r="AO32" s="132">
        <v>0.32826078831316874</v>
      </c>
      <c r="AP32" s="132">
        <v>0.21329629709838449</v>
      </c>
      <c r="AQ32" s="132">
        <v>0.22589368345908004</v>
      </c>
      <c r="AR32" s="132">
        <v>0.18132427146395252</v>
      </c>
      <c r="AS32" s="132">
        <v>0.2421125968321125</v>
      </c>
      <c r="AT32" s="132">
        <v>0.27122033835428999</v>
      </c>
      <c r="AU32" s="133">
        <v>0.15730960543525502</v>
      </c>
      <c r="AV32" s="53">
        <v>-0.42157804712564639</v>
      </c>
      <c r="AW32" s="53">
        <v>-0.15506628897386909</v>
      </c>
      <c r="AX32" s="53">
        <v>1.057272741099739E-3</v>
      </c>
    </row>
    <row r="33" spans="1:50" x14ac:dyDescent="0.15">
      <c r="A33" s="31" t="s">
        <v>140</v>
      </c>
      <c r="B33" s="132" t="s">
        <v>111</v>
      </c>
      <c r="C33" s="132" t="s">
        <v>111</v>
      </c>
      <c r="D33" s="132" t="s">
        <v>111</v>
      </c>
      <c r="E33" s="132" t="s">
        <v>111</v>
      </c>
      <c r="F33" s="132" t="s">
        <v>111</v>
      </c>
      <c r="G33" s="132" t="s">
        <v>111</v>
      </c>
      <c r="H33" s="132" t="s">
        <v>111</v>
      </c>
      <c r="I33" s="132" t="s">
        <v>111</v>
      </c>
      <c r="J33" s="132" t="s">
        <v>111</v>
      </c>
      <c r="K33" s="132" t="s">
        <v>111</v>
      </c>
      <c r="L33" s="132" t="s">
        <v>111</v>
      </c>
      <c r="M33" s="132" t="s">
        <v>111</v>
      </c>
      <c r="N33" s="132" t="s">
        <v>111</v>
      </c>
      <c r="O33" s="132" t="s">
        <v>111</v>
      </c>
      <c r="P33" s="132" t="s">
        <v>111</v>
      </c>
      <c r="Q33" s="132">
        <v>0.97499999999999998</v>
      </c>
      <c r="R33" s="132">
        <v>0.97499999999999998</v>
      </c>
      <c r="S33" s="132">
        <v>0.39</v>
      </c>
      <c r="T33" s="132">
        <v>0.29249999999999998</v>
      </c>
      <c r="U33" s="132">
        <v>0.43875000000000003</v>
      </c>
      <c r="V33" s="132">
        <v>0.68249999999999988</v>
      </c>
      <c r="W33" s="132">
        <v>0.63375000000000004</v>
      </c>
      <c r="X33" s="132">
        <v>0.48749999999999999</v>
      </c>
      <c r="Y33" s="132">
        <v>0.97499999999999998</v>
      </c>
      <c r="Z33" s="132">
        <v>1.0725000000000002</v>
      </c>
      <c r="AA33" s="132">
        <v>1.1797499999999999</v>
      </c>
      <c r="AB33" s="132">
        <v>1.0725000000000002</v>
      </c>
      <c r="AC33" s="132">
        <v>0.68249999999999988</v>
      </c>
      <c r="AD33" s="132">
        <v>0.39</v>
      </c>
      <c r="AE33" s="132">
        <v>1.56</v>
      </c>
      <c r="AF33" s="132">
        <v>2.4375</v>
      </c>
      <c r="AG33" s="132">
        <v>3.0225</v>
      </c>
      <c r="AH33" s="132">
        <v>3.0225</v>
      </c>
      <c r="AI33" s="132">
        <v>2.4375</v>
      </c>
      <c r="AJ33" s="132">
        <v>2.4375</v>
      </c>
      <c r="AK33" s="132">
        <v>1.8524999999999998</v>
      </c>
      <c r="AL33" s="132">
        <v>2.4375</v>
      </c>
      <c r="AM33" s="132">
        <v>2.496</v>
      </c>
      <c r="AN33" s="132">
        <v>3.6589652765342429</v>
      </c>
      <c r="AO33" s="132">
        <v>3.8403382162713364</v>
      </c>
      <c r="AP33" s="132">
        <v>3.5926182704599108</v>
      </c>
      <c r="AQ33" s="132">
        <v>2.6237868436993494</v>
      </c>
      <c r="AR33" s="132">
        <v>2.3871588314227488</v>
      </c>
      <c r="AS33" s="132">
        <v>2.0175867989079954</v>
      </c>
      <c r="AT33" s="132">
        <v>1.5472579159158901</v>
      </c>
      <c r="AU33" s="133">
        <v>1.4547078137560701</v>
      </c>
      <c r="AV33" s="53">
        <v>-6.2384372172158198E-2</v>
      </c>
      <c r="AW33" s="53">
        <v>-4.4431535315641701E-2</v>
      </c>
      <c r="AX33" s="53">
        <v>9.7770438969291256E-3</v>
      </c>
    </row>
    <row r="34" spans="1:50" x14ac:dyDescent="0.15">
      <c r="A34" s="31" t="s">
        <v>139</v>
      </c>
      <c r="B34" s="132" t="s">
        <v>111</v>
      </c>
      <c r="C34" s="132" t="s">
        <v>111</v>
      </c>
      <c r="D34" s="132" t="s">
        <v>111</v>
      </c>
      <c r="E34" s="132" t="s">
        <v>111</v>
      </c>
      <c r="F34" s="132" t="s">
        <v>111</v>
      </c>
      <c r="G34" s="132" t="s">
        <v>111</v>
      </c>
      <c r="H34" s="132" t="s">
        <v>111</v>
      </c>
      <c r="I34" s="132" t="s">
        <v>111</v>
      </c>
      <c r="J34" s="132" t="s">
        <v>111</v>
      </c>
      <c r="K34" s="132" t="s">
        <v>111</v>
      </c>
      <c r="L34" s="132" t="s">
        <v>111</v>
      </c>
      <c r="M34" s="132" t="s">
        <v>111</v>
      </c>
      <c r="N34" s="132" t="s">
        <v>111</v>
      </c>
      <c r="O34" s="132" t="s">
        <v>111</v>
      </c>
      <c r="P34" s="132" t="s">
        <v>111</v>
      </c>
      <c r="Q34" s="132" t="s">
        <v>111</v>
      </c>
      <c r="R34" s="132" t="s">
        <v>111</v>
      </c>
      <c r="S34" s="132" t="s">
        <v>111</v>
      </c>
      <c r="T34" s="132" t="s">
        <v>111</v>
      </c>
      <c r="U34" s="132" t="s">
        <v>111</v>
      </c>
      <c r="V34" s="132" t="s">
        <v>111</v>
      </c>
      <c r="W34" s="132" t="s">
        <v>111</v>
      </c>
      <c r="X34" s="132" t="s">
        <v>111</v>
      </c>
      <c r="Y34" s="132" t="s">
        <v>111</v>
      </c>
      <c r="Z34" s="132" t="s">
        <v>111</v>
      </c>
      <c r="AA34" s="132" t="s">
        <v>111</v>
      </c>
      <c r="AB34" s="132" t="s">
        <v>111</v>
      </c>
      <c r="AC34" s="132">
        <v>4.875</v>
      </c>
      <c r="AD34" s="132">
        <v>5.3624999999999998</v>
      </c>
      <c r="AE34" s="132">
        <v>13.65</v>
      </c>
      <c r="AF34" s="132">
        <v>14.576249999999998</v>
      </c>
      <c r="AG34" s="132">
        <v>15.209999999999999</v>
      </c>
      <c r="AH34" s="132">
        <v>16.477499999999999</v>
      </c>
      <c r="AI34" s="132">
        <v>19.5</v>
      </c>
      <c r="AJ34" s="132">
        <v>19.012499999999999</v>
      </c>
      <c r="AK34" s="132">
        <v>17.0625</v>
      </c>
      <c r="AL34" s="132">
        <v>17.452499999999997</v>
      </c>
      <c r="AM34" s="132">
        <v>17.823</v>
      </c>
      <c r="AN34" s="132">
        <v>20.94456923143192</v>
      </c>
      <c r="AO34" s="132">
        <v>19.518527801778625</v>
      </c>
      <c r="AP34" s="132">
        <v>21.064661142332241</v>
      </c>
      <c r="AQ34" s="132">
        <v>23.890219790648835</v>
      </c>
      <c r="AR34" s="132">
        <v>20.964231529698601</v>
      </c>
      <c r="AS34" s="132">
        <v>21.221521252566081</v>
      </c>
      <c r="AT34" s="132">
        <v>23.790750129850039</v>
      </c>
      <c r="AU34" s="133">
        <v>25.068073794123457</v>
      </c>
      <c r="AV34" s="53">
        <v>5.0810993885171074E-2</v>
      </c>
      <c r="AW34" s="53">
        <v>2.2673237236505273E-2</v>
      </c>
      <c r="AX34" s="53">
        <v>0.16848170854583822</v>
      </c>
    </row>
    <row r="35" spans="1:50" x14ac:dyDescent="0.15">
      <c r="A35" s="31" t="s">
        <v>138</v>
      </c>
      <c r="B35" s="132" t="s">
        <v>111</v>
      </c>
      <c r="C35" s="132" t="s">
        <v>111</v>
      </c>
      <c r="D35" s="132" t="s">
        <v>111</v>
      </c>
      <c r="E35" s="132" t="s">
        <v>111</v>
      </c>
      <c r="F35" s="132" t="s">
        <v>111</v>
      </c>
      <c r="G35" s="132" t="s">
        <v>111</v>
      </c>
      <c r="H35" s="132" t="s">
        <v>111</v>
      </c>
      <c r="I35" s="132" t="s">
        <v>111</v>
      </c>
      <c r="J35" s="132" t="s">
        <v>111</v>
      </c>
      <c r="K35" s="132" t="s">
        <v>111</v>
      </c>
      <c r="L35" s="132" t="s">
        <v>111</v>
      </c>
      <c r="M35" s="132" t="s">
        <v>111</v>
      </c>
      <c r="N35" s="132" t="s">
        <v>111</v>
      </c>
      <c r="O35" s="132" t="s">
        <v>111</v>
      </c>
      <c r="P35" s="132" t="s">
        <v>111</v>
      </c>
      <c r="Q35" s="132" t="s">
        <v>111</v>
      </c>
      <c r="R35" s="132" t="s">
        <v>111</v>
      </c>
      <c r="S35" s="132" t="s">
        <v>111</v>
      </c>
      <c r="T35" s="132" t="s">
        <v>111</v>
      </c>
      <c r="U35" s="132" t="s">
        <v>111</v>
      </c>
      <c r="V35" s="132" t="s">
        <v>111</v>
      </c>
      <c r="W35" s="132" t="s">
        <v>111</v>
      </c>
      <c r="X35" s="132" t="s">
        <v>111</v>
      </c>
      <c r="Y35" s="132" t="s">
        <v>111</v>
      </c>
      <c r="Z35" s="132" t="s">
        <v>111</v>
      </c>
      <c r="AA35" s="132" t="s">
        <v>111</v>
      </c>
      <c r="AB35" s="132" t="s">
        <v>111</v>
      </c>
      <c r="AC35" s="132" t="s">
        <v>111</v>
      </c>
      <c r="AD35" s="132" t="s">
        <v>111</v>
      </c>
      <c r="AE35" s="132" t="s">
        <v>111</v>
      </c>
      <c r="AF35" s="132" t="s">
        <v>111</v>
      </c>
      <c r="AG35" s="132">
        <v>9.7500000000000003E-2</v>
      </c>
      <c r="AH35" s="132">
        <v>9.7500000000000003E-2</v>
      </c>
      <c r="AI35" s="132">
        <v>1.0725000000000002</v>
      </c>
      <c r="AJ35" s="132">
        <v>0.48749999999999999</v>
      </c>
      <c r="AK35" s="132">
        <v>0.39</v>
      </c>
      <c r="AL35" s="132">
        <v>0.48749999999999999</v>
      </c>
      <c r="AM35" s="132">
        <v>0.73124999999999996</v>
      </c>
      <c r="AN35" s="132">
        <v>2.2362939395603139</v>
      </c>
      <c r="AO35" s="132">
        <v>1.9758241864211468</v>
      </c>
      <c r="AP35" s="132">
        <v>1.8158254935389497</v>
      </c>
      <c r="AQ35" s="132">
        <v>1.8041258850092983</v>
      </c>
      <c r="AR35" s="132">
        <v>1.6358226519804682</v>
      </c>
      <c r="AS35" s="132">
        <v>1.4790132470955368</v>
      </c>
      <c r="AT35" s="132">
        <v>1.3601842685997148</v>
      </c>
      <c r="AU35" s="133">
        <v>1.6576875580595263</v>
      </c>
      <c r="AV35" s="53">
        <v>0.2153929399456429</v>
      </c>
      <c r="AW35" s="53">
        <v>0.10805753854678457</v>
      </c>
      <c r="AX35" s="53">
        <v>1.1141264155785256E-2</v>
      </c>
    </row>
    <row r="36" spans="1:50" x14ac:dyDescent="0.15">
      <c r="A36" s="31" t="s">
        <v>137</v>
      </c>
      <c r="B36" s="132">
        <v>15.307499999999999</v>
      </c>
      <c r="C36" s="132">
        <v>16.964999999999996</v>
      </c>
      <c r="D36" s="132">
        <v>18.524999999999999</v>
      </c>
      <c r="E36" s="132">
        <v>16.574999999999999</v>
      </c>
      <c r="F36" s="132">
        <v>14.625</v>
      </c>
      <c r="G36" s="132">
        <v>12.675000000000001</v>
      </c>
      <c r="H36" s="132">
        <v>12.918749999999999</v>
      </c>
      <c r="I36" s="132">
        <v>13.65</v>
      </c>
      <c r="J36" s="132">
        <v>14.625</v>
      </c>
      <c r="K36" s="132">
        <v>15.6</v>
      </c>
      <c r="L36" s="132">
        <v>17.744999999999997</v>
      </c>
      <c r="M36" s="132">
        <v>20.475000000000001</v>
      </c>
      <c r="N36" s="132">
        <v>19.889999999999997</v>
      </c>
      <c r="O36" s="132">
        <v>19.5</v>
      </c>
      <c r="P36" s="132">
        <v>19.012499999999999</v>
      </c>
      <c r="Q36" s="132" t="s">
        <v>111</v>
      </c>
      <c r="R36" s="132" t="s">
        <v>111</v>
      </c>
      <c r="S36" s="132" t="s">
        <v>111</v>
      </c>
      <c r="T36" s="132" t="s">
        <v>111</v>
      </c>
      <c r="U36" s="132" t="s">
        <v>111</v>
      </c>
      <c r="V36" s="132" t="s">
        <v>111</v>
      </c>
      <c r="W36" s="132" t="s">
        <v>111</v>
      </c>
      <c r="X36" s="132" t="s">
        <v>111</v>
      </c>
      <c r="Y36" s="132" t="s">
        <v>111</v>
      </c>
      <c r="Z36" s="132" t="s">
        <v>111</v>
      </c>
      <c r="AA36" s="132" t="s">
        <v>111</v>
      </c>
      <c r="AB36" s="132" t="s">
        <v>111</v>
      </c>
      <c r="AC36" s="132" t="s">
        <v>111</v>
      </c>
      <c r="AD36" s="132" t="s">
        <v>111</v>
      </c>
      <c r="AE36" s="132" t="s">
        <v>111</v>
      </c>
      <c r="AF36" s="132" t="s">
        <v>111</v>
      </c>
      <c r="AG36" s="132" t="s">
        <v>111</v>
      </c>
      <c r="AH36" s="132" t="s">
        <v>111</v>
      </c>
      <c r="AI36" s="132" t="s">
        <v>111</v>
      </c>
      <c r="AJ36" s="132" t="s">
        <v>111</v>
      </c>
      <c r="AK36" s="132" t="s">
        <v>111</v>
      </c>
      <c r="AL36" s="132" t="s">
        <v>111</v>
      </c>
      <c r="AM36" s="132" t="s">
        <v>111</v>
      </c>
      <c r="AN36" s="132" t="s">
        <v>111</v>
      </c>
      <c r="AO36" s="132" t="s">
        <v>111</v>
      </c>
      <c r="AP36" s="132" t="s">
        <v>111</v>
      </c>
      <c r="AQ36" s="132" t="s">
        <v>111</v>
      </c>
      <c r="AR36" s="132" t="s">
        <v>111</v>
      </c>
      <c r="AS36" s="132" t="s">
        <v>111</v>
      </c>
      <c r="AT36" s="132" t="s">
        <v>111</v>
      </c>
      <c r="AU36" s="135" t="s">
        <v>111</v>
      </c>
      <c r="AV36" s="132" t="s">
        <v>111</v>
      </c>
      <c r="AW36" s="132" t="s">
        <v>111</v>
      </c>
      <c r="AX36" s="132" t="s">
        <v>111</v>
      </c>
    </row>
    <row r="37" spans="1:50" x14ac:dyDescent="0.15">
      <c r="A37" s="31" t="s">
        <v>136</v>
      </c>
      <c r="B37" s="132" t="s">
        <v>111</v>
      </c>
      <c r="C37" s="132" t="s">
        <v>111</v>
      </c>
      <c r="D37" s="132" t="s">
        <v>111</v>
      </c>
      <c r="E37" s="132" t="s">
        <v>111</v>
      </c>
      <c r="F37" s="132" t="s">
        <v>111</v>
      </c>
      <c r="G37" s="132" t="s">
        <v>111</v>
      </c>
      <c r="H37" s="132" t="s">
        <v>111</v>
      </c>
      <c r="I37" s="132" t="s">
        <v>111</v>
      </c>
      <c r="J37" s="132" t="s">
        <v>111</v>
      </c>
      <c r="K37" s="132" t="s">
        <v>111</v>
      </c>
      <c r="L37" s="132" t="s">
        <v>111</v>
      </c>
      <c r="M37" s="132" t="s">
        <v>111</v>
      </c>
      <c r="N37" s="132" t="s">
        <v>111</v>
      </c>
      <c r="O37" s="132" t="s">
        <v>111</v>
      </c>
      <c r="P37" s="132" t="s">
        <v>111</v>
      </c>
      <c r="Q37" s="132">
        <v>0</v>
      </c>
      <c r="R37" s="132">
        <v>0</v>
      </c>
      <c r="S37" s="132">
        <v>0</v>
      </c>
      <c r="T37" s="132">
        <v>0</v>
      </c>
      <c r="U37" s="132">
        <v>0</v>
      </c>
      <c r="V37" s="132">
        <v>0</v>
      </c>
      <c r="W37" s="132">
        <v>0</v>
      </c>
      <c r="X37" s="132">
        <v>0</v>
      </c>
      <c r="Y37" s="132">
        <v>0</v>
      </c>
      <c r="Z37" s="132">
        <v>0</v>
      </c>
      <c r="AA37" s="132">
        <v>0</v>
      </c>
      <c r="AB37" s="132">
        <v>0</v>
      </c>
      <c r="AC37" s="132">
        <v>0</v>
      </c>
      <c r="AD37" s="132">
        <v>0</v>
      </c>
      <c r="AE37" s="132">
        <v>0</v>
      </c>
      <c r="AF37" s="132">
        <v>0</v>
      </c>
      <c r="AG37" s="132">
        <v>0</v>
      </c>
      <c r="AH37" s="132">
        <v>0</v>
      </c>
      <c r="AI37" s="132">
        <v>0</v>
      </c>
      <c r="AJ37" s="132">
        <v>0</v>
      </c>
      <c r="AK37" s="132">
        <v>0</v>
      </c>
      <c r="AL37" s="132">
        <v>0</v>
      </c>
      <c r="AM37" s="132">
        <v>0.78</v>
      </c>
      <c r="AN37" s="132">
        <v>1.4668378848654473</v>
      </c>
      <c r="AO37" s="132">
        <v>1.2681182506908242</v>
      </c>
      <c r="AP37" s="132">
        <v>1.0830229629245034</v>
      </c>
      <c r="AQ37" s="132">
        <v>1.0176715813308232</v>
      </c>
      <c r="AR37" s="132">
        <v>0.83026780203173622</v>
      </c>
      <c r="AS37" s="132">
        <v>0.77277362998263677</v>
      </c>
      <c r="AT37" s="132">
        <v>0.60910491798604494</v>
      </c>
      <c r="AU37" s="133">
        <v>0.53796048538247931</v>
      </c>
      <c r="AV37" s="53">
        <v>-0.11921471630111624</v>
      </c>
      <c r="AW37" s="53" t="s">
        <v>111</v>
      </c>
      <c r="AX37" s="53">
        <v>3.6156149232589164E-3</v>
      </c>
    </row>
    <row r="38" spans="1:50" x14ac:dyDescent="0.15">
      <c r="A38" s="31" t="s">
        <v>135</v>
      </c>
      <c r="B38" s="132" t="s">
        <v>111</v>
      </c>
      <c r="C38" s="132" t="s">
        <v>111</v>
      </c>
      <c r="D38" s="132" t="s">
        <v>111</v>
      </c>
      <c r="E38" s="132" t="s">
        <v>111</v>
      </c>
      <c r="F38" s="132" t="s">
        <v>111</v>
      </c>
      <c r="G38" s="132" t="s">
        <v>111</v>
      </c>
      <c r="H38" s="132" t="s">
        <v>111</v>
      </c>
      <c r="I38" s="132" t="s">
        <v>111</v>
      </c>
      <c r="J38" s="132" t="s">
        <v>111</v>
      </c>
      <c r="K38" s="132" t="s">
        <v>111</v>
      </c>
      <c r="L38" s="132" t="s">
        <v>111</v>
      </c>
      <c r="M38" s="132" t="s">
        <v>111</v>
      </c>
      <c r="N38" s="132" t="s">
        <v>111</v>
      </c>
      <c r="O38" s="132" t="s">
        <v>111</v>
      </c>
      <c r="P38" s="132" t="s">
        <v>111</v>
      </c>
      <c r="Q38" s="132">
        <v>0</v>
      </c>
      <c r="R38" s="132">
        <v>0</v>
      </c>
      <c r="S38" s="132">
        <v>0</v>
      </c>
      <c r="T38" s="132">
        <v>0</v>
      </c>
      <c r="U38" s="132">
        <v>0</v>
      </c>
      <c r="V38" s="132">
        <v>0</v>
      </c>
      <c r="W38" s="132">
        <v>0</v>
      </c>
      <c r="X38" s="132">
        <v>0</v>
      </c>
      <c r="Y38" s="132">
        <v>0</v>
      </c>
      <c r="Z38" s="132">
        <v>0</v>
      </c>
      <c r="AA38" s="132">
        <v>0</v>
      </c>
      <c r="AB38" s="132">
        <v>0</v>
      </c>
      <c r="AC38" s="132">
        <v>0</v>
      </c>
      <c r="AD38" s="132">
        <v>0</v>
      </c>
      <c r="AE38" s="132">
        <v>0</v>
      </c>
      <c r="AF38" s="132">
        <v>0</v>
      </c>
      <c r="AG38" s="132">
        <v>0</v>
      </c>
      <c r="AH38" s="132">
        <v>0</v>
      </c>
      <c r="AI38" s="132">
        <v>0</v>
      </c>
      <c r="AJ38" s="132">
        <v>0</v>
      </c>
      <c r="AK38" s="132">
        <v>0</v>
      </c>
      <c r="AL38" s="132">
        <v>0</v>
      </c>
      <c r="AM38" s="132">
        <v>0</v>
      </c>
      <c r="AN38" s="132">
        <v>8.0971295726782494E-2</v>
      </c>
      <c r="AO38" s="132">
        <v>6.9484276013177998E-2</v>
      </c>
      <c r="AP38" s="132">
        <v>6.7502600716385253E-2</v>
      </c>
      <c r="AQ38" s="132">
        <v>6.1845580011851996E-2</v>
      </c>
      <c r="AR38" s="132">
        <v>5.7753026618820001E-2</v>
      </c>
      <c r="AS38" s="132">
        <v>7.4453367593670008E-2</v>
      </c>
      <c r="AT38" s="132">
        <v>8.804885516290499E-2</v>
      </c>
      <c r="AU38" s="133">
        <v>5.5587858137642998E-2</v>
      </c>
      <c r="AV38" s="53">
        <v>-0.37039523522187157</v>
      </c>
      <c r="AW38" s="53" t="s">
        <v>111</v>
      </c>
      <c r="AX38" s="53">
        <v>3.7360418635871696E-4</v>
      </c>
    </row>
    <row r="39" spans="1:50" s="32" customFormat="1" x14ac:dyDescent="0.15">
      <c r="A39" s="37" t="s">
        <v>134</v>
      </c>
      <c r="B39" s="134">
        <v>15.307499999999999</v>
      </c>
      <c r="C39" s="134">
        <v>16.964999999999996</v>
      </c>
      <c r="D39" s="134">
        <v>18.524999999999999</v>
      </c>
      <c r="E39" s="134">
        <v>16.574999999999999</v>
      </c>
      <c r="F39" s="134">
        <v>14.625</v>
      </c>
      <c r="G39" s="134">
        <v>12.675000000000001</v>
      </c>
      <c r="H39" s="134">
        <v>12.918749999999999</v>
      </c>
      <c r="I39" s="134">
        <v>13.65</v>
      </c>
      <c r="J39" s="134">
        <v>14.625</v>
      </c>
      <c r="K39" s="134">
        <v>15.6</v>
      </c>
      <c r="L39" s="134">
        <v>17.744999999999997</v>
      </c>
      <c r="M39" s="134">
        <v>20.475000000000001</v>
      </c>
      <c r="N39" s="134">
        <v>19.889999999999997</v>
      </c>
      <c r="O39" s="134">
        <v>19.5</v>
      </c>
      <c r="P39" s="134">
        <v>19.012499999999999</v>
      </c>
      <c r="Q39" s="134">
        <v>13.5525</v>
      </c>
      <c r="R39" s="134">
        <v>12.674999999999999</v>
      </c>
      <c r="S39" s="134">
        <v>11.115</v>
      </c>
      <c r="T39" s="134">
        <v>8.7749999999999986</v>
      </c>
      <c r="U39" s="134">
        <v>7.9755000000000003</v>
      </c>
      <c r="V39" s="134">
        <v>7.8</v>
      </c>
      <c r="W39" s="134">
        <v>7.6830000000000007</v>
      </c>
      <c r="X39" s="134">
        <v>7.4684999999999997</v>
      </c>
      <c r="Y39" s="134">
        <v>7.94625</v>
      </c>
      <c r="Z39" s="134">
        <v>7.9949999999999992</v>
      </c>
      <c r="AA39" s="134">
        <v>7.9072500000000012</v>
      </c>
      <c r="AB39" s="134">
        <v>7.8000000000000007</v>
      </c>
      <c r="AC39" s="134">
        <v>12.1875</v>
      </c>
      <c r="AD39" s="134">
        <v>8.9699999999999989</v>
      </c>
      <c r="AE39" s="134">
        <v>18.427500000000002</v>
      </c>
      <c r="AF39" s="134">
        <v>20.71875</v>
      </c>
      <c r="AG39" s="134">
        <v>20.474999999999998</v>
      </c>
      <c r="AH39" s="134">
        <v>22.035</v>
      </c>
      <c r="AI39" s="134">
        <v>25.447500000000002</v>
      </c>
      <c r="AJ39" s="134">
        <v>23.4</v>
      </c>
      <c r="AK39" s="134">
        <v>20.572500000000002</v>
      </c>
      <c r="AL39" s="134">
        <v>21.45</v>
      </c>
      <c r="AM39" s="134">
        <v>22.464000000000002</v>
      </c>
      <c r="AN39" s="134">
        <v>28.835833460276625</v>
      </c>
      <c r="AO39" s="134">
        <v>27.000553519488282</v>
      </c>
      <c r="AP39" s="134">
        <v>27.836926767070374</v>
      </c>
      <c r="AQ39" s="134">
        <v>29.623543364159239</v>
      </c>
      <c r="AR39" s="134">
        <v>26.056558113216326</v>
      </c>
      <c r="AS39" s="134">
        <v>25.807460892978032</v>
      </c>
      <c r="AT39" s="134">
        <v>27.666566425868883</v>
      </c>
      <c r="AU39" s="134">
        <v>28.93132711489443</v>
      </c>
      <c r="AV39" s="74">
        <v>4.28572642130578E-2</v>
      </c>
      <c r="AW39" s="74">
        <v>1.6889916006640471E-2</v>
      </c>
      <c r="AX39" s="74">
        <v>0.19444650844926997</v>
      </c>
    </row>
    <row r="40" spans="1:50" x14ac:dyDescent="0.15">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3"/>
      <c r="AV40" s="53"/>
      <c r="AW40" s="53"/>
      <c r="AX40" s="53"/>
    </row>
    <row r="41" spans="1:50" x14ac:dyDescent="0.15">
      <c r="A41" s="31" t="s">
        <v>305</v>
      </c>
      <c r="B41" s="132">
        <v>0.45824999999999994</v>
      </c>
      <c r="C41" s="132">
        <v>0.72150000000000003</v>
      </c>
      <c r="D41" s="132">
        <v>0.86775000000000002</v>
      </c>
      <c r="E41" s="132">
        <v>0.92624999999999991</v>
      </c>
      <c r="F41" s="132">
        <v>0.94574999999999998</v>
      </c>
      <c r="G41" s="132">
        <v>0.87750000000000006</v>
      </c>
      <c r="H41" s="132">
        <v>0.58499999999999996</v>
      </c>
      <c r="I41" s="132">
        <v>0.45824999999999994</v>
      </c>
      <c r="J41" s="132" t="s">
        <v>111</v>
      </c>
      <c r="K41" s="132" t="s">
        <v>111</v>
      </c>
      <c r="L41" s="132" t="s">
        <v>111</v>
      </c>
      <c r="M41" s="132" t="s">
        <v>111</v>
      </c>
      <c r="N41" s="132" t="s">
        <v>111</v>
      </c>
      <c r="O41" s="132" t="s">
        <v>111</v>
      </c>
      <c r="P41" s="132" t="s">
        <v>111</v>
      </c>
      <c r="Q41" s="132" t="s">
        <v>111</v>
      </c>
      <c r="R41" s="132" t="s">
        <v>111</v>
      </c>
      <c r="S41" s="132" t="s">
        <v>111</v>
      </c>
      <c r="T41" s="132" t="s">
        <v>111</v>
      </c>
      <c r="U41" s="132" t="s">
        <v>111</v>
      </c>
      <c r="V41" s="132" t="s">
        <v>111</v>
      </c>
      <c r="W41" s="132" t="s">
        <v>111</v>
      </c>
      <c r="X41" s="132" t="s">
        <v>111</v>
      </c>
      <c r="Y41" s="132" t="s">
        <v>111</v>
      </c>
      <c r="Z41" s="132" t="s">
        <v>111</v>
      </c>
      <c r="AA41" s="132" t="s">
        <v>111</v>
      </c>
      <c r="AB41" s="132" t="s">
        <v>111</v>
      </c>
      <c r="AC41" s="132" t="s">
        <v>111</v>
      </c>
      <c r="AD41" s="132" t="s">
        <v>111</v>
      </c>
      <c r="AE41" s="132" t="s">
        <v>111</v>
      </c>
      <c r="AF41" s="132" t="s">
        <v>111</v>
      </c>
      <c r="AG41" s="132" t="s">
        <v>111</v>
      </c>
      <c r="AH41" s="132" t="s">
        <v>111</v>
      </c>
      <c r="AI41" s="132" t="s">
        <v>111</v>
      </c>
      <c r="AJ41" s="132" t="s">
        <v>111</v>
      </c>
      <c r="AK41" s="132" t="s">
        <v>111</v>
      </c>
      <c r="AL41" s="132" t="s">
        <v>111</v>
      </c>
      <c r="AM41" s="132" t="s">
        <v>111</v>
      </c>
      <c r="AN41" s="132">
        <v>8.0585957859615004E-2</v>
      </c>
      <c r="AO41" s="132">
        <v>4.1159189130150001E-2</v>
      </c>
      <c r="AP41" s="132">
        <v>3.94223012633775E-2</v>
      </c>
      <c r="AQ41" s="132">
        <v>0.108911821352295</v>
      </c>
      <c r="AR41" s="132">
        <v>0.12833510935423426</v>
      </c>
      <c r="AS41" s="132">
        <v>7.8431819277532497E-2</v>
      </c>
      <c r="AT41" s="132">
        <v>0.17348844576462752</v>
      </c>
      <c r="AU41" s="133">
        <v>0.25166393339458804</v>
      </c>
      <c r="AV41" s="53">
        <v>0.44664577466843869</v>
      </c>
      <c r="AW41" s="53" t="s">
        <v>111</v>
      </c>
      <c r="AX41" s="53">
        <v>1.6914251101185906E-3</v>
      </c>
    </row>
    <row r="42" spans="1:50" x14ac:dyDescent="0.15">
      <c r="A42" s="31" t="s">
        <v>133</v>
      </c>
      <c r="B42" s="132">
        <v>22.98075</v>
      </c>
      <c r="C42" s="132">
        <v>27.202499999999997</v>
      </c>
      <c r="D42" s="132">
        <v>25.720499999999998</v>
      </c>
      <c r="E42" s="132">
        <v>25.086750000000002</v>
      </c>
      <c r="F42" s="132">
        <v>15.395249999999999</v>
      </c>
      <c r="G42" s="132">
        <v>9.2332500000000017</v>
      </c>
      <c r="H42" s="132">
        <v>7.9949999999999992</v>
      </c>
      <c r="I42" s="132">
        <v>13.893750000000001</v>
      </c>
      <c r="J42" s="132">
        <v>9.4574999999999996</v>
      </c>
      <c r="K42" s="132">
        <v>6.3375000000000004</v>
      </c>
      <c r="L42" s="132">
        <v>5.2650000000000006</v>
      </c>
      <c r="M42" s="132">
        <v>5.1674999999999995</v>
      </c>
      <c r="N42" s="132">
        <v>4.68</v>
      </c>
      <c r="O42" s="132">
        <v>3.9</v>
      </c>
      <c r="P42" s="132">
        <v>9.75</v>
      </c>
      <c r="Q42" s="132">
        <v>11.06625</v>
      </c>
      <c r="R42" s="132">
        <v>11.309999999999999</v>
      </c>
      <c r="S42" s="132">
        <v>11.017500000000002</v>
      </c>
      <c r="T42" s="132">
        <v>10.725</v>
      </c>
      <c r="U42" s="132">
        <v>11.017500000000002</v>
      </c>
      <c r="V42" s="132">
        <v>11.309999999999999</v>
      </c>
      <c r="W42" s="132">
        <v>11.309999999999999</v>
      </c>
      <c r="X42" s="132">
        <v>10.725</v>
      </c>
      <c r="Y42" s="132">
        <v>9.75</v>
      </c>
      <c r="Z42" s="132">
        <v>11.602500000000001</v>
      </c>
      <c r="AA42" s="132">
        <v>11.2125</v>
      </c>
      <c r="AB42" s="132">
        <v>12.967500000000001</v>
      </c>
      <c r="AC42" s="132">
        <v>10.530000000000001</v>
      </c>
      <c r="AD42" s="132">
        <v>14.430000000000001</v>
      </c>
      <c r="AE42" s="132">
        <v>12.74325</v>
      </c>
      <c r="AF42" s="132">
        <v>11.7</v>
      </c>
      <c r="AG42" s="132">
        <v>15.43425</v>
      </c>
      <c r="AH42" s="132">
        <v>15.297749999999999</v>
      </c>
      <c r="AI42" s="132">
        <v>16.389749999999999</v>
      </c>
      <c r="AJ42" s="132">
        <v>15.473249999999998</v>
      </c>
      <c r="AK42" s="132">
        <v>16.165499999999998</v>
      </c>
      <c r="AL42" s="132">
        <v>16.233749999999997</v>
      </c>
      <c r="AM42" s="132">
        <v>17.111250000000002</v>
      </c>
      <c r="AN42" s="132">
        <v>12.022513176992565</v>
      </c>
      <c r="AO42" s="132">
        <v>13.061711145413776</v>
      </c>
      <c r="AP42" s="132">
        <v>12.721337084762963</v>
      </c>
      <c r="AQ42" s="132">
        <v>17.026941207658982</v>
      </c>
      <c r="AR42" s="132">
        <v>18.500400448188849</v>
      </c>
      <c r="AS42" s="132">
        <v>18.084910202552798</v>
      </c>
      <c r="AT42" s="132">
        <v>14.643859987730902</v>
      </c>
      <c r="AU42" s="133">
        <v>14.154839155868874</v>
      </c>
      <c r="AV42" s="53">
        <v>-3.6035256839882845E-2</v>
      </c>
      <c r="AW42" s="53">
        <v>-5.4940116527217864E-3</v>
      </c>
      <c r="AX42" s="53">
        <v>9.5134213532249087E-2</v>
      </c>
    </row>
    <row r="43" spans="1:50" x14ac:dyDescent="0.15">
      <c r="A43" s="31" t="s">
        <v>132</v>
      </c>
      <c r="B43" s="132">
        <v>8.5702499999999979</v>
      </c>
      <c r="C43" s="132">
        <v>10.881</v>
      </c>
      <c r="D43" s="132">
        <v>8.6775000000000002</v>
      </c>
      <c r="E43" s="132">
        <v>9.0675000000000008</v>
      </c>
      <c r="F43" s="132">
        <v>11.875499999999999</v>
      </c>
      <c r="G43" s="132">
        <v>9.3697499999999998</v>
      </c>
      <c r="H43" s="132">
        <v>3.2272500000000002</v>
      </c>
      <c r="I43" s="132">
        <v>3.4319999999999999</v>
      </c>
      <c r="J43" s="132">
        <v>3.2759999999999998</v>
      </c>
      <c r="K43" s="132">
        <v>3.9877499999999997</v>
      </c>
      <c r="L43" s="132">
        <v>5.2650000000000006</v>
      </c>
      <c r="M43" s="132">
        <v>6.2204999999999995</v>
      </c>
      <c r="N43" s="132">
        <v>4.9627499999999998</v>
      </c>
      <c r="O43" s="132">
        <v>4.4947500000000007</v>
      </c>
      <c r="P43" s="132">
        <v>4.758</v>
      </c>
      <c r="Q43" s="132">
        <v>4.0462500000000006</v>
      </c>
      <c r="R43" s="132">
        <v>4.8750000000000002E-2</v>
      </c>
      <c r="S43" s="132">
        <v>5.8499999999999996E-2</v>
      </c>
      <c r="T43" s="132">
        <v>4.8750000000000002E-2</v>
      </c>
      <c r="U43" s="132">
        <v>4.8750000000000002E-2</v>
      </c>
      <c r="V43" s="132">
        <v>4.8750000000000002E-2</v>
      </c>
      <c r="W43" s="132">
        <v>4.8750000000000002E-2</v>
      </c>
      <c r="X43" s="132">
        <v>0.78</v>
      </c>
      <c r="Y43" s="132">
        <v>2.9249999999999998</v>
      </c>
      <c r="Z43" s="132">
        <v>4.0950000000000006</v>
      </c>
      <c r="AA43" s="132">
        <v>4.3387500000000001</v>
      </c>
      <c r="AB43" s="132">
        <v>3.9780000000000002</v>
      </c>
      <c r="AC43" s="132">
        <v>4.1924999999999999</v>
      </c>
      <c r="AD43" s="132">
        <v>6.9614999999999991</v>
      </c>
      <c r="AE43" s="132">
        <v>7.8</v>
      </c>
      <c r="AF43" s="132">
        <v>7.7025000000000006</v>
      </c>
      <c r="AG43" s="132">
        <v>6.4349999999999996</v>
      </c>
      <c r="AH43" s="132">
        <v>6.4545000000000003</v>
      </c>
      <c r="AI43" s="132">
        <v>5.85</v>
      </c>
      <c r="AJ43" s="132">
        <v>6.8055000000000003</v>
      </c>
      <c r="AK43" s="132">
        <v>7.3807500000000008</v>
      </c>
      <c r="AL43" s="132">
        <v>9.3697499999999998</v>
      </c>
      <c r="AM43" s="132">
        <v>11.6805</v>
      </c>
      <c r="AN43" s="132">
        <v>13.288307263916002</v>
      </c>
      <c r="AO43" s="132">
        <v>13.794951961758438</v>
      </c>
      <c r="AP43" s="132">
        <v>15.825192181975705</v>
      </c>
      <c r="AQ43" s="132">
        <v>17.466448882843157</v>
      </c>
      <c r="AR43" s="132">
        <v>17.52390208238894</v>
      </c>
      <c r="AS43" s="132">
        <v>17.556141641826937</v>
      </c>
      <c r="AT43" s="132">
        <v>17.719191248089395</v>
      </c>
      <c r="AU43" s="133">
        <v>17.161060900179006</v>
      </c>
      <c r="AV43" s="53">
        <v>-3.4144814172127336E-2</v>
      </c>
      <c r="AW43" s="53">
        <v>0.10041977370933175</v>
      </c>
      <c r="AX43" s="53">
        <v>0.11533893208815803</v>
      </c>
    </row>
    <row r="44" spans="1:50" x14ac:dyDescent="0.15">
      <c r="A44" s="31" t="s">
        <v>130</v>
      </c>
      <c r="B44" s="132">
        <v>4.5142499999999997</v>
      </c>
      <c r="C44" s="132">
        <v>4.2022499999999994</v>
      </c>
      <c r="D44" s="132">
        <v>3.3149999999999999</v>
      </c>
      <c r="E44" s="132">
        <v>4.1827500000000004</v>
      </c>
      <c r="F44" s="132">
        <v>3.4807499999999996</v>
      </c>
      <c r="G44" s="132">
        <v>1.3844999999999998</v>
      </c>
      <c r="H44" s="132">
        <v>0.73124999999999996</v>
      </c>
      <c r="I44" s="132">
        <v>0.46799999999999997</v>
      </c>
      <c r="J44" s="132">
        <v>0.58499999999999996</v>
      </c>
      <c r="K44" s="132">
        <v>0.63375000000000004</v>
      </c>
      <c r="L44" s="132">
        <v>0.74099999999999999</v>
      </c>
      <c r="M44" s="132">
        <v>0.68249999999999988</v>
      </c>
      <c r="N44" s="132">
        <v>0.68249999999999988</v>
      </c>
      <c r="O44" s="132">
        <v>0.87750000000000006</v>
      </c>
      <c r="P44" s="132">
        <v>1.0725000000000002</v>
      </c>
      <c r="Q44" s="132">
        <v>1.6964999999999999</v>
      </c>
      <c r="R44" s="132">
        <v>15.112500000000001</v>
      </c>
      <c r="S44" s="132">
        <v>0.48749999999999999</v>
      </c>
      <c r="T44" s="132">
        <v>0.48749999999999999</v>
      </c>
      <c r="U44" s="132">
        <v>0.48749999999999999</v>
      </c>
      <c r="V44" s="132">
        <v>0.48749999999999999</v>
      </c>
      <c r="W44" s="132">
        <v>0.48749999999999999</v>
      </c>
      <c r="X44" s="132">
        <v>0.49725000000000003</v>
      </c>
      <c r="Y44" s="132">
        <v>0.48749999999999999</v>
      </c>
      <c r="Z44" s="132">
        <v>0.48749999999999999</v>
      </c>
      <c r="AA44" s="132">
        <v>0.48749999999999999</v>
      </c>
      <c r="AB44" s="132">
        <v>0.48749999999999999</v>
      </c>
      <c r="AC44" s="132">
        <v>0.87750000000000006</v>
      </c>
      <c r="AD44" s="132">
        <v>1.0725000000000002</v>
      </c>
      <c r="AE44" s="132">
        <v>0.97499999999999998</v>
      </c>
      <c r="AF44" s="132">
        <v>0.97499999999999998</v>
      </c>
      <c r="AG44" s="132">
        <v>0.87750000000000006</v>
      </c>
      <c r="AH44" s="132">
        <v>0.92624999999999991</v>
      </c>
      <c r="AI44" s="132">
        <v>0.48749999999999999</v>
      </c>
      <c r="AJ44" s="132">
        <v>0.19500000000000001</v>
      </c>
      <c r="AK44" s="132">
        <v>0.2145</v>
      </c>
      <c r="AL44" s="132">
        <v>0.2145</v>
      </c>
      <c r="AM44" s="132">
        <v>0.22425</v>
      </c>
      <c r="AN44" s="132">
        <v>1.4928801574315298</v>
      </c>
      <c r="AO44" s="132">
        <v>1.5564338134008202</v>
      </c>
      <c r="AP44" s="132">
        <v>0.98474343499416794</v>
      </c>
      <c r="AQ44" s="132">
        <v>1.2781802365995194</v>
      </c>
      <c r="AR44" s="132">
        <v>0.8935704433741799</v>
      </c>
      <c r="AS44" s="132">
        <v>0.97268817309753375</v>
      </c>
      <c r="AT44" s="132">
        <v>0.82284582413396978</v>
      </c>
      <c r="AU44" s="133">
        <v>0.887243174902695</v>
      </c>
      <c r="AV44" s="53">
        <v>7.5315675514169289E-2</v>
      </c>
      <c r="AW44" s="53">
        <v>0.154857464568388</v>
      </c>
      <c r="AX44" s="53">
        <v>5.9631325179153828E-3</v>
      </c>
    </row>
    <row r="45" spans="1:50" x14ac:dyDescent="0.15">
      <c r="A45" s="31" t="s">
        <v>129</v>
      </c>
      <c r="B45" s="132">
        <v>3.3149999999999999</v>
      </c>
      <c r="C45" s="132">
        <v>3.6952500000000001</v>
      </c>
      <c r="D45" s="132">
        <v>3.6854999999999998</v>
      </c>
      <c r="E45" s="132">
        <v>3.1590000000000003</v>
      </c>
      <c r="F45" s="132">
        <v>2.4277500000000005</v>
      </c>
      <c r="G45" s="132">
        <v>0.80924999999999991</v>
      </c>
      <c r="H45" s="132">
        <v>0.82874999999999999</v>
      </c>
      <c r="I45" s="132">
        <v>9.7500000000000003E-2</v>
      </c>
      <c r="J45" s="132">
        <v>1.3357500000000002</v>
      </c>
      <c r="K45" s="132">
        <v>0.85799999999999998</v>
      </c>
      <c r="L45" s="132">
        <v>0.51675000000000004</v>
      </c>
      <c r="M45" s="132">
        <v>0.55574999999999997</v>
      </c>
      <c r="N45" s="132">
        <v>0.29249999999999998</v>
      </c>
      <c r="O45" s="132">
        <v>0.72150000000000003</v>
      </c>
      <c r="P45" s="132">
        <v>0.66300000000000003</v>
      </c>
      <c r="Q45" s="132">
        <v>0.69224999999999992</v>
      </c>
      <c r="R45" s="132">
        <v>0.624</v>
      </c>
      <c r="S45" s="132">
        <v>0.56549999999999989</v>
      </c>
      <c r="T45" s="132">
        <v>0.59475</v>
      </c>
      <c r="U45" s="132">
        <v>0.44850000000000001</v>
      </c>
      <c r="V45" s="132">
        <v>0.22425</v>
      </c>
      <c r="W45" s="132">
        <v>0.2145</v>
      </c>
      <c r="X45" s="132">
        <v>0.94574999999999998</v>
      </c>
      <c r="Y45" s="132">
        <v>0.78975000000000006</v>
      </c>
      <c r="Z45" s="132">
        <v>1.3162500000000001</v>
      </c>
      <c r="AA45" s="132">
        <v>1.248</v>
      </c>
      <c r="AB45" s="132">
        <v>1.1114999999999999</v>
      </c>
      <c r="AC45" s="132">
        <v>1.5502500000000001</v>
      </c>
      <c r="AD45" s="132">
        <v>1.6184999999999998</v>
      </c>
      <c r="AE45" s="132">
        <v>1.92075</v>
      </c>
      <c r="AF45" s="132">
        <v>1.4039999999999999</v>
      </c>
      <c r="AG45" s="132">
        <v>1.39425</v>
      </c>
      <c r="AH45" s="132">
        <v>1.3649999999999998</v>
      </c>
      <c r="AI45" s="132">
        <v>1.3649999999999998</v>
      </c>
      <c r="AJ45" s="132">
        <v>1.4039999999999999</v>
      </c>
      <c r="AK45" s="132">
        <v>1.2577500000000001</v>
      </c>
      <c r="AL45" s="132">
        <v>0.89700000000000002</v>
      </c>
      <c r="AM45" s="132">
        <v>1.2675000000000001</v>
      </c>
      <c r="AN45" s="132">
        <v>2.2902509643347102</v>
      </c>
      <c r="AO45" s="132">
        <v>2.5153860705281588</v>
      </c>
      <c r="AP45" s="132">
        <v>2.3538373795815155</v>
      </c>
      <c r="AQ45" s="132">
        <v>2.7607759144006958</v>
      </c>
      <c r="AR45" s="132">
        <v>2.5843664381079967</v>
      </c>
      <c r="AS45" s="132">
        <v>2.5712975700177774</v>
      </c>
      <c r="AT45" s="132">
        <v>2.5866469665553828</v>
      </c>
      <c r="AU45" s="133">
        <v>2.5047589921034361</v>
      </c>
      <c r="AV45" s="53">
        <v>-3.4303706459668515E-2</v>
      </c>
      <c r="AW45" s="53">
        <v>6.300915568754295E-2</v>
      </c>
      <c r="AX45" s="53">
        <v>1.6834403710111412E-2</v>
      </c>
    </row>
    <row r="46" spans="1:50" x14ac:dyDescent="0.15">
      <c r="A46" s="31" t="s">
        <v>128</v>
      </c>
      <c r="B46" s="132">
        <v>3.1492499999999999</v>
      </c>
      <c r="C46" s="132">
        <v>3.1687500000000002</v>
      </c>
      <c r="D46" s="132">
        <v>2.6130000000000004</v>
      </c>
      <c r="E46" s="132">
        <v>3.0907499999999999</v>
      </c>
      <c r="F46" s="132">
        <v>2.2619999999999996</v>
      </c>
      <c r="G46" s="132">
        <v>1.16025</v>
      </c>
      <c r="H46" s="132">
        <v>1.62825</v>
      </c>
      <c r="I46" s="132">
        <v>0.48749999999999999</v>
      </c>
      <c r="J46" s="132">
        <v>8.7749999999999995E-2</v>
      </c>
      <c r="K46" s="132">
        <v>4.8750000000000002E-2</v>
      </c>
      <c r="L46" s="132" t="s">
        <v>111</v>
      </c>
      <c r="M46" s="132" t="s">
        <v>111</v>
      </c>
      <c r="N46" s="132" t="s">
        <v>111</v>
      </c>
      <c r="O46" s="132" t="s">
        <v>111</v>
      </c>
      <c r="P46" s="132" t="s">
        <v>111</v>
      </c>
      <c r="Q46" s="132" t="s">
        <v>111</v>
      </c>
      <c r="R46" s="132">
        <v>0.48749999999999999</v>
      </c>
      <c r="S46" s="132" t="s">
        <v>111</v>
      </c>
      <c r="T46" s="132" t="s">
        <v>111</v>
      </c>
      <c r="U46" s="132" t="s">
        <v>111</v>
      </c>
      <c r="V46" s="132" t="s">
        <v>111</v>
      </c>
      <c r="W46" s="132" t="s">
        <v>111</v>
      </c>
      <c r="X46" s="132" t="s">
        <v>111</v>
      </c>
      <c r="Y46" s="132" t="s">
        <v>111</v>
      </c>
      <c r="Z46" s="132" t="s">
        <v>111</v>
      </c>
      <c r="AA46" s="132" t="s">
        <v>111</v>
      </c>
      <c r="AB46" s="132" t="s">
        <v>111</v>
      </c>
      <c r="AC46" s="132">
        <v>0.29249999999999998</v>
      </c>
      <c r="AD46" s="132">
        <v>3.9</v>
      </c>
      <c r="AE46" s="132">
        <v>3.8024999999999998</v>
      </c>
      <c r="AF46" s="132">
        <v>3.6075000000000004</v>
      </c>
      <c r="AG46" s="132">
        <v>3.0225</v>
      </c>
      <c r="AH46" s="132">
        <v>3.12</v>
      </c>
      <c r="AI46" s="132">
        <v>3.5100000000000002</v>
      </c>
      <c r="AJ46" s="132">
        <v>3.8707500000000001</v>
      </c>
      <c r="AK46" s="132">
        <v>0.99450000000000005</v>
      </c>
      <c r="AL46" s="132">
        <v>0.54600000000000004</v>
      </c>
      <c r="AM46" s="132">
        <v>0.68249999999999988</v>
      </c>
      <c r="AN46" s="132">
        <v>1.7378137787200516</v>
      </c>
      <c r="AO46" s="132">
        <v>1.5794517557367118</v>
      </c>
      <c r="AP46" s="132">
        <v>1.3861187019618217</v>
      </c>
      <c r="AQ46" s="132">
        <v>1.36758076827567</v>
      </c>
      <c r="AR46" s="132">
        <v>1.2860795271922065</v>
      </c>
      <c r="AS46" s="132">
        <v>1.3018245592229476</v>
      </c>
      <c r="AT46" s="132">
        <v>1.6419251776685357</v>
      </c>
      <c r="AU46" s="133">
        <v>1.2987224074741215</v>
      </c>
      <c r="AV46" s="53">
        <v>-0.21118574511728405</v>
      </c>
      <c r="AW46" s="53">
        <v>-8.2183578053360629E-2</v>
      </c>
      <c r="AX46" s="53">
        <v>8.7286710552646734E-3</v>
      </c>
    </row>
    <row r="47" spans="1:50" x14ac:dyDescent="0.15">
      <c r="A47" s="31" t="s">
        <v>127</v>
      </c>
      <c r="B47" s="132">
        <v>28.440750000000001</v>
      </c>
      <c r="C47" s="132">
        <v>36.474749999999993</v>
      </c>
      <c r="D47" s="132">
        <v>36.464999999999996</v>
      </c>
      <c r="E47" s="132">
        <v>32.097000000000001</v>
      </c>
      <c r="F47" s="132">
        <v>37.04025</v>
      </c>
      <c r="G47" s="132">
        <v>37.410749999999993</v>
      </c>
      <c r="H47" s="132">
        <v>24.940499999999997</v>
      </c>
      <c r="I47" s="132">
        <v>11.982749999999999</v>
      </c>
      <c r="J47" s="132">
        <v>6.3667500000000006</v>
      </c>
      <c r="K47" s="132">
        <v>4.1144999999999996</v>
      </c>
      <c r="L47" s="132">
        <v>3.0225</v>
      </c>
      <c r="M47" s="132">
        <v>2.34</v>
      </c>
      <c r="N47" s="132">
        <v>1.95</v>
      </c>
      <c r="O47" s="132">
        <v>3.2174999999999998</v>
      </c>
      <c r="P47" s="132">
        <v>3.9974999999999996</v>
      </c>
      <c r="Q47" s="132">
        <v>7.3612500000000001</v>
      </c>
      <c r="R47" s="132">
        <v>12.772499999999999</v>
      </c>
      <c r="S47" s="132">
        <v>12.1875</v>
      </c>
      <c r="T47" s="132">
        <v>11.895</v>
      </c>
      <c r="U47" s="132">
        <v>2.9249999999999998</v>
      </c>
      <c r="V47" s="132">
        <v>0.97499999999999998</v>
      </c>
      <c r="W47" s="132">
        <v>0.90675000000000006</v>
      </c>
      <c r="X47" s="132">
        <v>0.96524999999999994</v>
      </c>
      <c r="Y47" s="132">
        <v>1.39425</v>
      </c>
      <c r="Z47" s="132">
        <v>0.30225000000000002</v>
      </c>
      <c r="AA47" s="132">
        <v>0.55574999999999997</v>
      </c>
      <c r="AB47" s="132">
        <v>0.22425</v>
      </c>
      <c r="AC47" s="132">
        <v>5.8499999999999996E-2</v>
      </c>
      <c r="AD47" s="132">
        <v>0.11699999999999999</v>
      </c>
      <c r="AE47" s="132">
        <v>0.2145</v>
      </c>
      <c r="AF47" s="132">
        <v>0.19500000000000001</v>
      </c>
      <c r="AG47" s="132">
        <v>6.8250000000000005E-2</v>
      </c>
      <c r="AH47" s="132">
        <v>0.19500000000000001</v>
      </c>
      <c r="AI47" s="132" t="s">
        <v>111</v>
      </c>
      <c r="AJ47" s="132" t="s">
        <v>111</v>
      </c>
      <c r="AK47" s="132" t="s">
        <v>111</v>
      </c>
      <c r="AL47" s="132" t="s">
        <v>111</v>
      </c>
      <c r="AM47" s="132" t="s">
        <v>111</v>
      </c>
      <c r="AN47" s="132">
        <v>2.6736473507085616</v>
      </c>
      <c r="AO47" s="132">
        <v>2.5020500708188735</v>
      </c>
      <c r="AP47" s="132">
        <v>2.7313071805730296</v>
      </c>
      <c r="AQ47" s="132">
        <v>3.111150559364348</v>
      </c>
      <c r="AR47" s="132">
        <v>2.8662604700832377</v>
      </c>
      <c r="AS47" s="132">
        <v>2.8911220922446788</v>
      </c>
      <c r="AT47" s="132">
        <v>2.5917538502727289</v>
      </c>
      <c r="AU47" s="133">
        <v>2.8469226218327894</v>
      </c>
      <c r="AV47" s="53">
        <v>9.545285113599622E-2</v>
      </c>
      <c r="AW47" s="53" t="s">
        <v>111</v>
      </c>
      <c r="AX47" s="53">
        <v>1.9134074335485154E-2</v>
      </c>
    </row>
    <row r="48" spans="1:50" x14ac:dyDescent="0.15">
      <c r="A48" s="31" t="s">
        <v>226</v>
      </c>
      <c r="B48" s="132">
        <v>1.39425</v>
      </c>
      <c r="C48" s="132">
        <v>1.5697500000000002</v>
      </c>
      <c r="D48" s="132">
        <v>1.7257500000000001</v>
      </c>
      <c r="E48" s="132">
        <v>1.21875</v>
      </c>
      <c r="F48" s="132">
        <v>1.0725000000000002</v>
      </c>
      <c r="G48" s="132">
        <v>1.0725000000000002</v>
      </c>
      <c r="H48" s="132">
        <v>1.17</v>
      </c>
      <c r="I48" s="132">
        <v>1.3649999999999998</v>
      </c>
      <c r="J48" s="132">
        <v>0.43875000000000003</v>
      </c>
      <c r="K48" s="132">
        <v>0.33150000000000002</v>
      </c>
      <c r="L48" s="132">
        <v>0.34124999999999994</v>
      </c>
      <c r="M48" s="132">
        <v>0.34124999999999994</v>
      </c>
      <c r="N48" s="132">
        <v>0.45824999999999994</v>
      </c>
      <c r="O48" s="132">
        <v>0.57524999999999993</v>
      </c>
      <c r="P48" s="132">
        <v>0.48749999999999999</v>
      </c>
      <c r="Q48" s="132">
        <v>0.48749999999999999</v>
      </c>
      <c r="R48" s="132">
        <v>0.50700000000000001</v>
      </c>
      <c r="S48" s="132">
        <v>0.48749999999999999</v>
      </c>
      <c r="T48" s="132">
        <v>0.39</v>
      </c>
      <c r="U48" s="132">
        <v>0.39</v>
      </c>
      <c r="V48" s="132">
        <v>0.43875000000000003</v>
      </c>
      <c r="W48" s="132">
        <v>0.43875000000000003</v>
      </c>
      <c r="X48" s="132">
        <v>0.42899999999999999</v>
      </c>
      <c r="Y48" s="132">
        <v>0.40949999999999998</v>
      </c>
      <c r="Z48" s="132">
        <v>0.39974999999999994</v>
      </c>
      <c r="AA48" s="132">
        <v>0.39974999999999994</v>
      </c>
      <c r="AB48" s="132">
        <v>0.29249999999999998</v>
      </c>
      <c r="AC48" s="132">
        <v>0.29249999999999998</v>
      </c>
      <c r="AD48" s="132">
        <v>0.27300000000000002</v>
      </c>
      <c r="AE48" s="132">
        <v>0.27300000000000002</v>
      </c>
      <c r="AF48" s="132">
        <v>0.27300000000000002</v>
      </c>
      <c r="AG48" s="132">
        <v>0.24374999999999999</v>
      </c>
      <c r="AH48" s="132">
        <v>0.14624999999999999</v>
      </c>
      <c r="AI48" s="132">
        <v>0.14624999999999999</v>
      </c>
      <c r="AJ48" s="132">
        <v>0.14624999999999999</v>
      </c>
      <c r="AK48" s="132">
        <v>0.14624999999999999</v>
      </c>
      <c r="AL48" s="132">
        <v>0.23399999999999999</v>
      </c>
      <c r="AM48" s="132">
        <v>9.7500000000000003E-2</v>
      </c>
      <c r="AN48" s="132">
        <v>0.44621528520617398</v>
      </c>
      <c r="AO48" s="132">
        <v>0.41469854399195627</v>
      </c>
      <c r="AP48" s="132">
        <v>0.53853049588057011</v>
      </c>
      <c r="AQ48" s="132">
        <v>0.57152554945228273</v>
      </c>
      <c r="AR48" s="132">
        <v>1.1948478228568535</v>
      </c>
      <c r="AS48" s="132">
        <v>0.71692655280885609</v>
      </c>
      <c r="AT48" s="132">
        <v>0.95123090542967204</v>
      </c>
      <c r="AU48" s="133">
        <v>0.99665565636524556</v>
      </c>
      <c r="AV48" s="53">
        <v>4.4890938473073794E-2</v>
      </c>
      <c r="AW48" s="53">
        <v>0.2059214155816651</v>
      </c>
      <c r="AX48" s="53">
        <v>6.6984902468116385E-3</v>
      </c>
    </row>
    <row r="49" spans="1:50" x14ac:dyDescent="0.15">
      <c r="A49" s="31" t="s">
        <v>126</v>
      </c>
      <c r="B49" s="132">
        <v>12.6945</v>
      </c>
      <c r="C49" s="132">
        <v>14.888249999999999</v>
      </c>
      <c r="D49" s="132">
        <v>13.893750000000001</v>
      </c>
      <c r="E49" s="132">
        <v>10.617750000000001</v>
      </c>
      <c r="F49" s="132">
        <v>10.032749999999998</v>
      </c>
      <c r="G49" s="132">
        <v>9.3405000000000005</v>
      </c>
      <c r="H49" s="132">
        <v>5.5379999999999994</v>
      </c>
      <c r="I49" s="132">
        <v>3.8512500000000003</v>
      </c>
      <c r="J49" s="132">
        <v>4.9042500000000002</v>
      </c>
      <c r="K49" s="132">
        <v>6.8639999999999999</v>
      </c>
      <c r="L49" s="132">
        <v>5.8987499999999997</v>
      </c>
      <c r="M49" s="132">
        <v>3.5782499999999997</v>
      </c>
      <c r="N49" s="132">
        <v>2.4180000000000001</v>
      </c>
      <c r="O49" s="132">
        <v>1.4332499999999999</v>
      </c>
      <c r="P49" s="132">
        <v>1.1017499999999998</v>
      </c>
      <c r="Q49" s="132">
        <v>1.0237500000000002</v>
      </c>
      <c r="R49" s="132">
        <v>0.50700000000000001</v>
      </c>
      <c r="S49" s="132">
        <v>0.81899999999999995</v>
      </c>
      <c r="T49" s="132">
        <v>0.42899999999999999</v>
      </c>
      <c r="U49" s="132">
        <v>0.38025000000000003</v>
      </c>
      <c r="V49" s="132">
        <v>0.35099999999999998</v>
      </c>
      <c r="W49" s="132">
        <v>0.38025000000000003</v>
      </c>
      <c r="X49" s="132">
        <v>1.482</v>
      </c>
      <c r="Y49" s="132">
        <v>1.4624999999999999</v>
      </c>
      <c r="Z49" s="132">
        <v>1.2675000000000001</v>
      </c>
      <c r="AA49" s="132">
        <v>1.2577500000000001</v>
      </c>
      <c r="AB49" s="132">
        <v>1.2577500000000001</v>
      </c>
      <c r="AC49" s="132">
        <v>1.0237500000000002</v>
      </c>
      <c r="AD49" s="132">
        <v>0.94574999999999998</v>
      </c>
      <c r="AE49" s="132">
        <v>1.1407499999999999</v>
      </c>
      <c r="AF49" s="132">
        <v>0.88725000000000009</v>
      </c>
      <c r="AG49" s="132">
        <v>0.92624999999999991</v>
      </c>
      <c r="AH49" s="132">
        <v>0.94574999999999998</v>
      </c>
      <c r="AI49" s="132">
        <v>0.95550000000000002</v>
      </c>
      <c r="AJ49" s="132">
        <v>0.94574999999999998</v>
      </c>
      <c r="AK49" s="132">
        <v>0.94574999999999998</v>
      </c>
      <c r="AL49" s="132">
        <v>0.95550000000000002</v>
      </c>
      <c r="AM49" s="132">
        <v>0.99450000000000005</v>
      </c>
      <c r="AN49" s="132">
        <v>1.3308783665787871</v>
      </c>
      <c r="AO49" s="132">
        <v>1.0866573628281151</v>
      </c>
      <c r="AP49" s="132">
        <v>1.1509394290566219</v>
      </c>
      <c r="AQ49" s="132">
        <v>0.99951121932547282</v>
      </c>
      <c r="AR49" s="132">
        <v>1.1042369515839092</v>
      </c>
      <c r="AS49" s="132">
        <v>1.2659885698588049</v>
      </c>
      <c r="AT49" s="132">
        <v>1.002339923638657</v>
      </c>
      <c r="AU49" s="133">
        <v>1.0647257785544251</v>
      </c>
      <c r="AV49" s="53">
        <v>5.9337921883033884E-2</v>
      </c>
      <c r="AW49" s="53">
        <v>5.8283396382092789E-3</v>
      </c>
      <c r="AX49" s="53">
        <v>7.1559873238325874E-3</v>
      </c>
    </row>
    <row r="50" spans="1:50" x14ac:dyDescent="0.15">
      <c r="A50" s="31" t="s">
        <v>227</v>
      </c>
      <c r="B50" s="132" t="s">
        <v>111</v>
      </c>
      <c r="C50" s="132" t="s">
        <v>111</v>
      </c>
      <c r="D50" s="132" t="s">
        <v>111</v>
      </c>
      <c r="E50" s="132" t="s">
        <v>111</v>
      </c>
      <c r="F50" s="132" t="s">
        <v>111</v>
      </c>
      <c r="G50" s="132" t="s">
        <v>111</v>
      </c>
      <c r="H50" s="132" t="s">
        <v>111</v>
      </c>
      <c r="I50" s="132" t="s">
        <v>111</v>
      </c>
      <c r="J50" s="132" t="s">
        <v>111</v>
      </c>
      <c r="K50" s="132" t="s">
        <v>111</v>
      </c>
      <c r="L50" s="132" t="s">
        <v>111</v>
      </c>
      <c r="M50" s="132" t="s">
        <v>111</v>
      </c>
      <c r="N50" s="132" t="s">
        <v>111</v>
      </c>
      <c r="O50" s="132" t="s">
        <v>111</v>
      </c>
      <c r="P50" s="132" t="s">
        <v>111</v>
      </c>
      <c r="Q50" s="132" t="s">
        <v>111</v>
      </c>
      <c r="R50" s="132" t="s">
        <v>111</v>
      </c>
      <c r="S50" s="132" t="s">
        <v>111</v>
      </c>
      <c r="T50" s="132" t="s">
        <v>111</v>
      </c>
      <c r="U50" s="132" t="s">
        <v>111</v>
      </c>
      <c r="V50" s="132" t="s">
        <v>111</v>
      </c>
      <c r="W50" s="132" t="s">
        <v>111</v>
      </c>
      <c r="X50" s="132" t="s">
        <v>111</v>
      </c>
      <c r="Y50" s="132" t="s">
        <v>111</v>
      </c>
      <c r="Z50" s="132">
        <v>0.48749999999999999</v>
      </c>
      <c r="AA50" s="132">
        <v>0.48749999999999999</v>
      </c>
      <c r="AB50" s="132">
        <v>0.48749999999999999</v>
      </c>
      <c r="AC50" s="132">
        <v>0.53625000000000012</v>
      </c>
      <c r="AD50" s="132">
        <v>0.58499999999999996</v>
      </c>
      <c r="AE50" s="132">
        <v>0.58499999999999996</v>
      </c>
      <c r="AF50" s="132">
        <v>0.48749999999999999</v>
      </c>
      <c r="AG50" s="132">
        <v>0.70199999999999996</v>
      </c>
      <c r="AH50" s="132">
        <v>0.58499999999999996</v>
      </c>
      <c r="AI50" s="132">
        <v>0.43875000000000003</v>
      </c>
      <c r="AJ50" s="132">
        <v>0.73124999999999996</v>
      </c>
      <c r="AK50" s="132">
        <v>0.48749999999999999</v>
      </c>
      <c r="AL50" s="132">
        <v>0.24374999999999999</v>
      </c>
      <c r="AM50" s="132">
        <v>0.29249999999999998</v>
      </c>
      <c r="AN50" s="132">
        <v>1.1257393528681949</v>
      </c>
      <c r="AO50" s="132">
        <v>1.1640757465647473</v>
      </c>
      <c r="AP50" s="132">
        <v>0.64262298719033017</v>
      </c>
      <c r="AQ50" s="132">
        <v>0.34136104230286496</v>
      </c>
      <c r="AR50" s="132">
        <v>0.39693242804431123</v>
      </c>
      <c r="AS50" s="132">
        <v>0.46094341752995244</v>
      </c>
      <c r="AT50" s="132">
        <v>0.7081613546473049</v>
      </c>
      <c r="AU50" s="133">
        <v>0.85029217675671753</v>
      </c>
      <c r="AV50" s="53">
        <v>0.19742339584501711</v>
      </c>
      <c r="AW50" s="53">
        <v>-3.2032016451245537E-3</v>
      </c>
      <c r="AX50" s="53">
        <v>5.7147860613333129E-3</v>
      </c>
    </row>
    <row r="51" spans="1:50" x14ac:dyDescent="0.15">
      <c r="A51" s="31" t="s">
        <v>125</v>
      </c>
      <c r="B51" s="132" t="s">
        <v>111</v>
      </c>
      <c r="C51" s="132" t="s">
        <v>111</v>
      </c>
      <c r="D51" s="132" t="s">
        <v>111</v>
      </c>
      <c r="E51" s="132" t="s">
        <v>111</v>
      </c>
      <c r="F51" s="132" t="s">
        <v>111</v>
      </c>
      <c r="G51" s="132" t="s">
        <v>111</v>
      </c>
      <c r="H51" s="132" t="s">
        <v>111</v>
      </c>
      <c r="I51" s="132" t="s">
        <v>111</v>
      </c>
      <c r="J51" s="132" t="s">
        <v>111</v>
      </c>
      <c r="K51" s="132" t="s">
        <v>111</v>
      </c>
      <c r="L51" s="132" t="s">
        <v>111</v>
      </c>
      <c r="M51" s="132" t="s">
        <v>111</v>
      </c>
      <c r="N51" s="132" t="s">
        <v>111</v>
      </c>
      <c r="O51" s="132" t="s">
        <v>111</v>
      </c>
      <c r="P51" s="132" t="s">
        <v>111</v>
      </c>
      <c r="Q51" s="132" t="s">
        <v>111</v>
      </c>
      <c r="R51" s="132" t="s">
        <v>111</v>
      </c>
      <c r="S51" s="132" t="s">
        <v>111</v>
      </c>
      <c r="T51" s="132" t="s">
        <v>111</v>
      </c>
      <c r="U51" s="132" t="s">
        <v>111</v>
      </c>
      <c r="V51" s="132" t="s">
        <v>111</v>
      </c>
      <c r="W51" s="132" t="s">
        <v>111</v>
      </c>
      <c r="X51" s="132" t="s">
        <v>111</v>
      </c>
      <c r="Y51" s="132" t="s">
        <v>111</v>
      </c>
      <c r="Z51" s="132" t="s">
        <v>111</v>
      </c>
      <c r="AA51" s="132" t="s">
        <v>111</v>
      </c>
      <c r="AB51" s="132" t="s">
        <v>111</v>
      </c>
      <c r="AC51" s="132" t="s">
        <v>111</v>
      </c>
      <c r="AD51" s="132">
        <v>1.95E-2</v>
      </c>
      <c r="AE51" s="132">
        <v>1.95E-2</v>
      </c>
      <c r="AF51" s="132">
        <v>2.9249999999999998E-2</v>
      </c>
      <c r="AG51" s="132">
        <v>2.9249999999999998E-2</v>
      </c>
      <c r="AH51" s="132">
        <v>2.9249999999999998E-2</v>
      </c>
      <c r="AI51" s="132">
        <v>2.9249999999999998E-2</v>
      </c>
      <c r="AJ51" s="132">
        <v>2.9249999999999998E-2</v>
      </c>
      <c r="AK51" s="132">
        <v>2.9249999999999998E-2</v>
      </c>
      <c r="AL51" s="132">
        <v>2.9249999999999998E-2</v>
      </c>
      <c r="AM51" s="132">
        <v>2.9249999999999998E-2</v>
      </c>
      <c r="AN51" s="132">
        <v>7.2390471898875E-3</v>
      </c>
      <c r="AO51" s="132">
        <v>3.5832422567175005E-3</v>
      </c>
      <c r="AP51" s="132">
        <v>5.6920167306600006E-3</v>
      </c>
      <c r="AQ51" s="132">
        <v>5.4501870519525E-3</v>
      </c>
      <c r="AR51" s="132">
        <v>5.8414684962854995E-3</v>
      </c>
      <c r="AS51" s="132">
        <v>9.2807920602150005E-4</v>
      </c>
      <c r="AT51" s="132">
        <v>5.9981812734674995E-3</v>
      </c>
      <c r="AU51" s="133">
        <v>6.10255511850075E-3</v>
      </c>
      <c r="AV51" s="53">
        <v>1.4621131501381779E-2</v>
      </c>
      <c r="AW51" s="53">
        <v>-0.14652781545421678</v>
      </c>
      <c r="AX51" s="53">
        <v>4.1015074445057018E-5</v>
      </c>
    </row>
    <row r="52" spans="1:50" s="32" customFormat="1" x14ac:dyDescent="0.15">
      <c r="A52" s="37" t="s">
        <v>124</v>
      </c>
      <c r="B52" s="134">
        <v>85.51724999999999</v>
      </c>
      <c r="C52" s="134">
        <v>102.80399999999999</v>
      </c>
      <c r="D52" s="134">
        <v>96.96374999999999</v>
      </c>
      <c r="E52" s="134">
        <v>89.4465</v>
      </c>
      <c r="F52" s="134">
        <v>84.532499999999999</v>
      </c>
      <c r="G52" s="134">
        <v>70.658249999999995</v>
      </c>
      <c r="H52" s="134">
        <v>46.643999999999991</v>
      </c>
      <c r="I52" s="134">
        <v>36.036000000000001</v>
      </c>
      <c r="J52" s="134">
        <v>26.451750000000001</v>
      </c>
      <c r="K52" s="134">
        <v>23.175750000000001</v>
      </c>
      <c r="L52" s="134">
        <v>21.050249999999998</v>
      </c>
      <c r="M52" s="134">
        <v>18.885749999999998</v>
      </c>
      <c r="N52" s="134">
        <v>15.443999999999999</v>
      </c>
      <c r="O52" s="134">
        <v>15.219749999999999</v>
      </c>
      <c r="P52" s="134">
        <v>21.830249999999996</v>
      </c>
      <c r="Q52" s="134">
        <v>26.373750000000005</v>
      </c>
      <c r="R52" s="134">
        <v>41.369249999999994</v>
      </c>
      <c r="S52" s="134">
        <v>25.623000000000005</v>
      </c>
      <c r="T52" s="134">
        <v>24.569999999999997</v>
      </c>
      <c r="U52" s="134">
        <v>15.697500000000002</v>
      </c>
      <c r="V52" s="134">
        <v>13.835249999999998</v>
      </c>
      <c r="W52" s="134">
        <v>13.7865</v>
      </c>
      <c r="X52" s="134">
        <v>15.824249999999997</v>
      </c>
      <c r="Y52" s="134">
        <v>17.218499999999999</v>
      </c>
      <c r="Z52" s="134">
        <v>19.958250000000003</v>
      </c>
      <c r="AA52" s="134">
        <v>19.987500000000004</v>
      </c>
      <c r="AB52" s="134">
        <v>20.806500000000007</v>
      </c>
      <c r="AC52" s="134">
        <v>19.353749999999998</v>
      </c>
      <c r="AD52" s="134">
        <v>29.922750000000004</v>
      </c>
      <c r="AE52" s="134">
        <v>29.474250000000001</v>
      </c>
      <c r="AF52" s="134">
        <v>27.261000000000006</v>
      </c>
      <c r="AG52" s="134">
        <v>29.132999999999999</v>
      </c>
      <c r="AH52" s="134">
        <v>29.06475</v>
      </c>
      <c r="AI52" s="134">
        <v>29.172000000000001</v>
      </c>
      <c r="AJ52" s="134">
        <v>29.600999999999999</v>
      </c>
      <c r="AK52" s="134">
        <v>27.621750000000002</v>
      </c>
      <c r="AL52" s="134">
        <v>28.723499999999998</v>
      </c>
      <c r="AM52" s="134">
        <v>32.379750000000001</v>
      </c>
      <c r="AN52" s="134">
        <v>36.496070701806076</v>
      </c>
      <c r="AO52" s="134">
        <v>37.720158902428459</v>
      </c>
      <c r="AP52" s="134">
        <v>38.379743193970768</v>
      </c>
      <c r="AQ52" s="134">
        <v>45.037837388627239</v>
      </c>
      <c r="AR52" s="134">
        <v>46.484773189671003</v>
      </c>
      <c r="AS52" s="134">
        <v>45.901202677643845</v>
      </c>
      <c r="AT52" s="134">
        <v>42.847441865204651</v>
      </c>
      <c r="AU52" s="134">
        <v>42.022987352550402</v>
      </c>
      <c r="AV52" s="74">
        <v>-2.1921295113579431E-2</v>
      </c>
      <c r="AW52" s="74">
        <v>3.7676189485599698E-2</v>
      </c>
      <c r="AX52" s="74">
        <v>0.28243513105572493</v>
      </c>
    </row>
    <row r="53" spans="1:50" x14ac:dyDescent="0.15">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3"/>
      <c r="AV53" s="53"/>
      <c r="AW53" s="53"/>
      <c r="AX53" s="53"/>
    </row>
    <row r="54" spans="1:50" x14ac:dyDescent="0.15">
      <c r="A54" s="31" t="s">
        <v>123</v>
      </c>
      <c r="B54" s="132">
        <v>7.4977500000000008</v>
      </c>
      <c r="C54" s="132">
        <v>10.374000000000001</v>
      </c>
      <c r="D54" s="132">
        <v>11.4465</v>
      </c>
      <c r="E54" s="132">
        <v>11.934000000000001</v>
      </c>
      <c r="F54" s="132">
        <v>9.769499999999999</v>
      </c>
      <c r="G54" s="132">
        <v>9.4672500000000017</v>
      </c>
      <c r="H54" s="132">
        <v>6.5617500000000009</v>
      </c>
      <c r="I54" s="132">
        <v>4.6995000000000005</v>
      </c>
      <c r="J54" s="132">
        <v>4.2607499999999998</v>
      </c>
      <c r="K54" s="132">
        <v>5.5672499999999996</v>
      </c>
      <c r="L54" s="132">
        <v>7.4002499999999998</v>
      </c>
      <c r="M54" s="132">
        <v>9.301499999999999</v>
      </c>
      <c r="N54" s="132">
        <v>7.3027500000000005</v>
      </c>
      <c r="O54" s="132">
        <v>5.6062500000000002</v>
      </c>
      <c r="P54" s="132">
        <v>5.9670000000000005</v>
      </c>
      <c r="Q54" s="132">
        <v>4.4069999999999991</v>
      </c>
      <c r="R54" s="132">
        <v>4.3875000000000002</v>
      </c>
      <c r="S54" s="132">
        <v>4.4655000000000005</v>
      </c>
      <c r="T54" s="132">
        <v>6.5519999999999996</v>
      </c>
      <c r="U54" s="132">
        <v>6.6982499999999998</v>
      </c>
      <c r="V54" s="132">
        <v>6.9224999999999994</v>
      </c>
      <c r="W54" s="132">
        <v>7.3027500000000005</v>
      </c>
      <c r="X54" s="132">
        <v>6.7567499999999994</v>
      </c>
      <c r="Y54" s="132">
        <v>6.7567499999999994</v>
      </c>
      <c r="Z54" s="132">
        <v>6.5617500000000009</v>
      </c>
      <c r="AA54" s="132">
        <v>6.63</v>
      </c>
      <c r="AB54" s="132">
        <v>4.1924999999999999</v>
      </c>
      <c r="AC54" s="132">
        <v>4.0754999999999999</v>
      </c>
      <c r="AD54" s="132">
        <v>3.9</v>
      </c>
      <c r="AE54" s="132">
        <v>3.3149999999999999</v>
      </c>
      <c r="AF54" s="132">
        <v>2.9249999999999998</v>
      </c>
      <c r="AG54" s="132">
        <v>3.2174999999999998</v>
      </c>
      <c r="AH54" s="132">
        <v>4.5629999999999997</v>
      </c>
      <c r="AI54" s="132">
        <v>4.8262499999999999</v>
      </c>
      <c r="AJ54" s="132">
        <v>5.3624999999999998</v>
      </c>
      <c r="AK54" s="132">
        <v>4.875</v>
      </c>
      <c r="AL54" s="132">
        <v>3.5100000000000002</v>
      </c>
      <c r="AM54" s="132">
        <v>3.4125000000000001</v>
      </c>
      <c r="AN54" s="132">
        <v>8.827633959797522</v>
      </c>
      <c r="AO54" s="132">
        <v>9.1776338484827189</v>
      </c>
      <c r="AP54" s="132">
        <v>9.6317943118561224</v>
      </c>
      <c r="AQ54" s="132">
        <v>9.6662378402967288</v>
      </c>
      <c r="AR54" s="132">
        <v>9.229660659966191</v>
      </c>
      <c r="AS54" s="132">
        <v>9.403395909038089</v>
      </c>
      <c r="AT54" s="132">
        <v>9.7254447144045777</v>
      </c>
      <c r="AU54" s="133">
        <v>9.3084958449498298</v>
      </c>
      <c r="AV54" s="53">
        <v>-4.5487063183467513E-2</v>
      </c>
      <c r="AW54" s="53">
        <v>6.1339228000574675E-2</v>
      </c>
      <c r="AX54" s="53">
        <v>6.2562097783381829E-2</v>
      </c>
    </row>
    <row r="55" spans="1:50" x14ac:dyDescent="0.15">
      <c r="A55" s="31" t="s">
        <v>122</v>
      </c>
      <c r="B55" s="132">
        <v>1.6184999999999998</v>
      </c>
      <c r="C55" s="132">
        <v>1.2870000000000001</v>
      </c>
      <c r="D55" s="132">
        <v>1.2090000000000001</v>
      </c>
      <c r="E55" s="132">
        <v>0.96524999999999994</v>
      </c>
      <c r="F55" s="132">
        <v>1.0627500000000001</v>
      </c>
      <c r="G55" s="132">
        <v>1.2577500000000001</v>
      </c>
      <c r="H55" s="132">
        <v>1.248</v>
      </c>
      <c r="I55" s="132">
        <v>0.88725000000000009</v>
      </c>
      <c r="J55" s="132">
        <v>0.68249999999999988</v>
      </c>
      <c r="K55" s="132">
        <v>0.55574999999999997</v>
      </c>
      <c r="L55" s="132">
        <v>1.014</v>
      </c>
      <c r="M55" s="132">
        <v>0.86775000000000002</v>
      </c>
      <c r="N55" s="132">
        <v>0.48749999999999999</v>
      </c>
      <c r="O55" s="132">
        <v>0.19500000000000001</v>
      </c>
      <c r="P55" s="132">
        <v>0.19500000000000001</v>
      </c>
      <c r="Q55" s="132">
        <v>1.68675</v>
      </c>
      <c r="R55" s="132">
        <v>2.3009999999999997</v>
      </c>
      <c r="S55" s="132">
        <v>1.4624999999999999</v>
      </c>
      <c r="T55" s="132">
        <v>1.2675000000000001</v>
      </c>
      <c r="U55" s="132">
        <v>1.17</v>
      </c>
      <c r="V55" s="132">
        <v>1.1212499999999999</v>
      </c>
      <c r="W55" s="132">
        <v>1.0725000000000002</v>
      </c>
      <c r="X55" s="132">
        <v>1.0335000000000001</v>
      </c>
      <c r="Y55" s="132">
        <v>0.89700000000000002</v>
      </c>
      <c r="Z55" s="132">
        <v>0.89700000000000002</v>
      </c>
      <c r="AA55" s="132">
        <v>0.83850000000000002</v>
      </c>
      <c r="AB55" s="132">
        <v>0.82874999999999999</v>
      </c>
      <c r="AC55" s="132">
        <v>0.82874999999999999</v>
      </c>
      <c r="AD55" s="132">
        <v>0.82874999999999999</v>
      </c>
      <c r="AE55" s="132">
        <v>0.78</v>
      </c>
      <c r="AF55" s="132">
        <v>0.78</v>
      </c>
      <c r="AG55" s="132">
        <v>0.78</v>
      </c>
      <c r="AH55" s="132">
        <v>0.82874999999999999</v>
      </c>
      <c r="AI55" s="132">
        <v>0.82874999999999999</v>
      </c>
      <c r="AJ55" s="132">
        <v>0.82874999999999999</v>
      </c>
      <c r="AK55" s="132">
        <v>0.58499999999999996</v>
      </c>
      <c r="AL55" s="132">
        <v>0.58499999999999996</v>
      </c>
      <c r="AM55" s="132">
        <v>0.39</v>
      </c>
      <c r="AN55" s="132">
        <v>2.5790640371490343</v>
      </c>
      <c r="AO55" s="132">
        <v>2.9892396895707742</v>
      </c>
      <c r="AP55" s="132">
        <v>3.0025522219122598</v>
      </c>
      <c r="AQ55" s="132">
        <v>3.0219021882708845</v>
      </c>
      <c r="AR55" s="132">
        <v>2.5069313654005532</v>
      </c>
      <c r="AS55" s="132">
        <v>2.420531028618349</v>
      </c>
      <c r="AT55" s="132">
        <v>2.5354452084821917</v>
      </c>
      <c r="AU55" s="133">
        <v>2.5461326935232078</v>
      </c>
      <c r="AV55" s="53">
        <v>1.4714726726965388E-3</v>
      </c>
      <c r="AW55" s="53">
        <v>0.11831221561913696</v>
      </c>
      <c r="AX55" s="53">
        <v>1.7112475011533169E-2</v>
      </c>
    </row>
    <row r="56" spans="1:50" x14ac:dyDescent="0.15">
      <c r="A56" s="31" t="s">
        <v>233</v>
      </c>
      <c r="B56" s="132">
        <v>2.9347499999999997</v>
      </c>
      <c r="C56" s="132">
        <v>4.0657499999999995</v>
      </c>
      <c r="D56" s="132">
        <v>4.1534999999999993</v>
      </c>
      <c r="E56" s="132">
        <v>5.1870000000000003</v>
      </c>
      <c r="F56" s="132">
        <v>4.572750000000001</v>
      </c>
      <c r="G56" s="132">
        <v>4.4459999999999997</v>
      </c>
      <c r="H56" s="132">
        <v>2.2619999999999996</v>
      </c>
      <c r="I56" s="132">
        <v>2.4569999999999999</v>
      </c>
      <c r="J56" s="132">
        <v>3.2174999999999998</v>
      </c>
      <c r="K56" s="132">
        <v>3.3929999999999998</v>
      </c>
      <c r="L56" s="132">
        <v>2.8274999999999997</v>
      </c>
      <c r="M56" s="132">
        <v>3.3149999999999999</v>
      </c>
      <c r="N56" s="132">
        <v>2.1450000000000005</v>
      </c>
      <c r="O56" s="132">
        <v>2.5155000000000003</v>
      </c>
      <c r="P56" s="132">
        <v>2.1937500000000001</v>
      </c>
      <c r="Q56" s="132">
        <v>3.65625</v>
      </c>
      <c r="R56" s="132">
        <v>3.5880000000000001</v>
      </c>
      <c r="S56" s="132">
        <v>1.9890000000000001</v>
      </c>
      <c r="T56" s="132">
        <v>1.68675</v>
      </c>
      <c r="U56" s="132">
        <v>1.7257500000000001</v>
      </c>
      <c r="V56" s="132">
        <v>1.7355</v>
      </c>
      <c r="W56" s="132">
        <v>1.76475</v>
      </c>
      <c r="X56" s="132">
        <v>1.8037500000000002</v>
      </c>
      <c r="Y56" s="132">
        <v>1.7842500000000001</v>
      </c>
      <c r="Z56" s="132">
        <v>1.482</v>
      </c>
      <c r="AA56" s="132">
        <v>1.3454999999999999</v>
      </c>
      <c r="AB56" s="132">
        <v>1.3260000000000001</v>
      </c>
      <c r="AC56" s="132">
        <v>0.76050000000000006</v>
      </c>
      <c r="AD56" s="132">
        <v>0.73124999999999996</v>
      </c>
      <c r="AE56" s="132">
        <v>0.87750000000000006</v>
      </c>
      <c r="AF56" s="132">
        <v>2.5155000000000003</v>
      </c>
      <c r="AG56" s="132">
        <v>2.9055</v>
      </c>
      <c r="AH56" s="132">
        <v>2.83725</v>
      </c>
      <c r="AI56" s="132">
        <v>3.8414999999999999</v>
      </c>
      <c r="AJ56" s="132">
        <v>3.1784999999999997</v>
      </c>
      <c r="AK56" s="132">
        <v>3.3929999999999998</v>
      </c>
      <c r="AL56" s="132">
        <v>1.2675000000000001</v>
      </c>
      <c r="AM56" s="132">
        <v>3.8220000000000001</v>
      </c>
      <c r="AN56" s="132">
        <v>4.1254825263995167</v>
      </c>
      <c r="AO56" s="132">
        <v>2.9063588370139444</v>
      </c>
      <c r="AP56" s="132">
        <v>2.6892250058047042</v>
      </c>
      <c r="AQ56" s="132">
        <v>2.4420932515088851</v>
      </c>
      <c r="AR56" s="132">
        <v>3.9508400358289593</v>
      </c>
      <c r="AS56" s="132">
        <v>4.6561754088574814</v>
      </c>
      <c r="AT56" s="132">
        <v>5.0729039218834266</v>
      </c>
      <c r="AU56" s="133">
        <v>2.4953328352400272</v>
      </c>
      <c r="AV56" s="53">
        <v>-0.50944961223718588</v>
      </c>
      <c r="AW56" s="53">
        <v>4.786043381508609E-2</v>
      </c>
      <c r="AX56" s="53">
        <v>1.6771050816450292E-2</v>
      </c>
    </row>
    <row r="57" spans="1:50" x14ac:dyDescent="0.15">
      <c r="A57" s="31" t="s">
        <v>234</v>
      </c>
      <c r="B57" s="132">
        <v>18.08625</v>
      </c>
      <c r="C57" s="132">
        <v>20.933249999999997</v>
      </c>
      <c r="D57" s="132">
        <v>20.42625</v>
      </c>
      <c r="E57" s="132">
        <v>19.548750000000002</v>
      </c>
      <c r="F57" s="132">
        <v>27.953250000000004</v>
      </c>
      <c r="G57" s="132">
        <v>22.893000000000001</v>
      </c>
      <c r="H57" s="132">
        <v>13.991249999999999</v>
      </c>
      <c r="I57" s="132">
        <v>12.499500000000001</v>
      </c>
      <c r="J57" s="132">
        <v>12.206999999999999</v>
      </c>
      <c r="K57" s="132">
        <v>12.577500000000001</v>
      </c>
      <c r="L57" s="132">
        <v>13.718250000000001</v>
      </c>
      <c r="M57" s="132">
        <v>13.571999999999999</v>
      </c>
      <c r="N57" s="132">
        <v>11.982749999999999</v>
      </c>
      <c r="O57" s="132">
        <v>14.371500000000001</v>
      </c>
      <c r="P57" s="132">
        <v>18.261749999999999</v>
      </c>
      <c r="Q57" s="132">
        <v>21.84975</v>
      </c>
      <c r="R57" s="132">
        <v>24.043500000000002</v>
      </c>
      <c r="S57" s="132">
        <v>25.632749999999998</v>
      </c>
      <c r="T57" s="132">
        <v>25.12575</v>
      </c>
      <c r="U57" s="132">
        <v>26.23725</v>
      </c>
      <c r="V57" s="132">
        <v>25.554750000000002</v>
      </c>
      <c r="W57" s="132">
        <v>25.925249999999998</v>
      </c>
      <c r="X57" s="132">
        <v>22.035000000000004</v>
      </c>
      <c r="Y57" s="132">
        <v>20.377499999999998</v>
      </c>
      <c r="Z57" s="132">
        <v>18.378750000000004</v>
      </c>
      <c r="AA57" s="132">
        <v>16.77</v>
      </c>
      <c r="AB57" s="132">
        <v>16.380000000000003</v>
      </c>
      <c r="AC57" s="132">
        <v>18.427499999999998</v>
      </c>
      <c r="AD57" s="132">
        <v>18.037500000000001</v>
      </c>
      <c r="AE57" s="132">
        <v>22.035000000000004</v>
      </c>
      <c r="AF57" s="132">
        <v>21.9375</v>
      </c>
      <c r="AG57" s="132">
        <v>21.7425</v>
      </c>
      <c r="AH57" s="132">
        <v>21.7425</v>
      </c>
      <c r="AI57" s="132">
        <v>17.413499999999999</v>
      </c>
      <c r="AJ57" s="132">
        <v>14.04975</v>
      </c>
      <c r="AK57" s="132">
        <v>16.048500000000001</v>
      </c>
      <c r="AL57" s="132">
        <v>13.91325</v>
      </c>
      <c r="AM57" s="132">
        <v>12.8505</v>
      </c>
      <c r="AN57" s="132">
        <v>9.2443019122118031</v>
      </c>
      <c r="AO57" s="132">
        <v>8.2872401724134104</v>
      </c>
      <c r="AP57" s="132">
        <v>7.4762976323968733</v>
      </c>
      <c r="AQ57" s="132">
        <v>7.2419589735395178</v>
      </c>
      <c r="AR57" s="132">
        <v>7.5479774830455355</v>
      </c>
      <c r="AS57" s="132">
        <v>7.3027221615852964</v>
      </c>
      <c r="AT57" s="132">
        <v>7.7706069413610122</v>
      </c>
      <c r="AU57" s="133">
        <v>7.0162193956773846</v>
      </c>
      <c r="AV57" s="53">
        <v>-9.9549179345955419E-2</v>
      </c>
      <c r="AW57" s="53">
        <v>-5.7505912346847987E-2</v>
      </c>
      <c r="AX57" s="53">
        <v>4.7155782331919228E-2</v>
      </c>
    </row>
    <row r="58" spans="1:50" x14ac:dyDescent="0.15">
      <c r="A58" s="31" t="s">
        <v>209</v>
      </c>
      <c r="B58" s="132">
        <v>3.8512500000000003</v>
      </c>
      <c r="C58" s="132">
        <v>3.3832500000000003</v>
      </c>
      <c r="D58" s="132">
        <v>4.3972499999999997</v>
      </c>
      <c r="E58" s="132">
        <v>3.8512499999999994</v>
      </c>
      <c r="F58" s="132">
        <v>4.2607499999999998</v>
      </c>
      <c r="G58" s="132">
        <v>4.1534999999999993</v>
      </c>
      <c r="H58" s="132">
        <v>4.4167499999999995</v>
      </c>
      <c r="I58" s="132">
        <v>4.2120000000000006</v>
      </c>
      <c r="J58" s="132">
        <v>3.9975000000000009</v>
      </c>
      <c r="K58" s="132">
        <v>4.2900000000000009</v>
      </c>
      <c r="L58" s="132">
        <v>4.2120000000000006</v>
      </c>
      <c r="M58" s="132">
        <v>4.3192499999999994</v>
      </c>
      <c r="N58" s="132">
        <v>4.0072500000000009</v>
      </c>
      <c r="O58" s="132">
        <v>4.4459999999999997</v>
      </c>
      <c r="P58" s="132">
        <v>4.5824999999999996</v>
      </c>
      <c r="Q58" s="132">
        <v>4.6507500000000004</v>
      </c>
      <c r="R58" s="132">
        <v>7.1467499999999999</v>
      </c>
      <c r="S58" s="132">
        <v>7.9072499999999994</v>
      </c>
      <c r="T58" s="132">
        <v>7.497749999999999</v>
      </c>
      <c r="U58" s="132">
        <v>8.3069999999999986</v>
      </c>
      <c r="V58" s="132">
        <v>9.8475000000000001</v>
      </c>
      <c r="W58" s="132">
        <v>9.6134999999999984</v>
      </c>
      <c r="X58" s="132">
        <v>10.276500000000002</v>
      </c>
      <c r="Y58" s="132">
        <v>10.373999999999999</v>
      </c>
      <c r="Z58" s="132">
        <v>10.422749999999999</v>
      </c>
      <c r="AA58" s="132">
        <v>10.218</v>
      </c>
      <c r="AB58" s="132">
        <v>9.9937500000000004</v>
      </c>
      <c r="AC58" s="132">
        <v>12.04125</v>
      </c>
      <c r="AD58" s="132">
        <v>11.855999999999998</v>
      </c>
      <c r="AE58" s="132">
        <v>12.879749999999998</v>
      </c>
      <c r="AF58" s="132">
        <v>13.308749999999998</v>
      </c>
      <c r="AG58" s="132">
        <v>12.99675</v>
      </c>
      <c r="AH58" s="132">
        <v>12.489750000000003</v>
      </c>
      <c r="AI58" s="132">
        <v>12.89925</v>
      </c>
      <c r="AJ58" s="132">
        <v>13.211249999999998</v>
      </c>
      <c r="AK58" s="132">
        <v>12.772499999999997</v>
      </c>
      <c r="AL58" s="132">
        <v>12.977249999999998</v>
      </c>
      <c r="AM58" s="132">
        <v>12.060749999999999</v>
      </c>
      <c r="AN58" s="132">
        <v>9.2736025379979043</v>
      </c>
      <c r="AO58" s="132">
        <v>9.6571650364694186</v>
      </c>
      <c r="AP58" s="132">
        <v>10.396621521306219</v>
      </c>
      <c r="AQ58" s="132">
        <v>10.407900569537992</v>
      </c>
      <c r="AR58" s="132">
        <v>9.3561573383907213</v>
      </c>
      <c r="AS58" s="132">
        <v>8.5458336333062555</v>
      </c>
      <c r="AT58" s="132">
        <v>8.1901323757371856</v>
      </c>
      <c r="AU58" s="133">
        <v>7.8250142923577695</v>
      </c>
      <c r="AV58" s="53">
        <v>-4.7190678504210548E-2</v>
      </c>
      <c r="AW58" s="53">
        <v>-4.6688787570976387E-2</v>
      </c>
      <c r="AX58" s="53">
        <v>5.2591666523699857E-2</v>
      </c>
    </row>
    <row r="59" spans="1:50" s="32" customFormat="1" x14ac:dyDescent="0.15">
      <c r="A59" s="37" t="s">
        <v>114</v>
      </c>
      <c r="B59" s="134">
        <v>33.988500000000002</v>
      </c>
      <c r="C59" s="134">
        <v>40.04325</v>
      </c>
      <c r="D59" s="134">
        <v>41.632499999999993</v>
      </c>
      <c r="E59" s="134">
        <v>41.486250000000005</v>
      </c>
      <c r="F59" s="134">
        <v>47.619000000000007</v>
      </c>
      <c r="G59" s="134">
        <v>42.217500000000001</v>
      </c>
      <c r="H59" s="134">
        <v>28.479750000000003</v>
      </c>
      <c r="I59" s="134">
        <v>24.75525</v>
      </c>
      <c r="J59" s="134">
        <v>24.365250000000003</v>
      </c>
      <c r="K59" s="134">
        <v>26.383499999999998</v>
      </c>
      <c r="L59" s="134">
        <v>29.172000000000001</v>
      </c>
      <c r="M59" s="134">
        <v>31.375499999999999</v>
      </c>
      <c r="N59" s="134">
        <v>25.925249999999998</v>
      </c>
      <c r="O59" s="134">
        <v>27.134250000000002</v>
      </c>
      <c r="P59" s="134">
        <v>31.2</v>
      </c>
      <c r="Q59" s="134">
        <v>36.250500000000002</v>
      </c>
      <c r="R59" s="134">
        <v>41.466749999999998</v>
      </c>
      <c r="S59" s="134">
        <v>41.456999999999994</v>
      </c>
      <c r="T59" s="134">
        <v>42.129749999999994</v>
      </c>
      <c r="U59" s="134">
        <v>44.138249999999999</v>
      </c>
      <c r="V59" s="134">
        <v>45.1815</v>
      </c>
      <c r="W59" s="134">
        <v>45.678749999999994</v>
      </c>
      <c r="X59" s="134">
        <v>41.905500000000004</v>
      </c>
      <c r="Y59" s="134">
        <v>40.189499999999995</v>
      </c>
      <c r="Z59" s="134">
        <v>37.742250000000006</v>
      </c>
      <c r="AA59" s="134">
        <v>35.802</v>
      </c>
      <c r="AB59" s="134">
        <v>32.721000000000004</v>
      </c>
      <c r="AC59" s="134">
        <v>36.133499999999998</v>
      </c>
      <c r="AD59" s="134">
        <v>35.353499999999997</v>
      </c>
      <c r="AE59" s="134">
        <v>39.887250000000002</v>
      </c>
      <c r="AF59" s="134">
        <v>41.466749999999998</v>
      </c>
      <c r="AG59" s="134">
        <v>41.642249999999997</v>
      </c>
      <c r="AH59" s="134">
        <v>42.46125</v>
      </c>
      <c r="AI59" s="134">
        <v>39.809249999999999</v>
      </c>
      <c r="AJ59" s="134">
        <v>36.630749999999999</v>
      </c>
      <c r="AK59" s="134">
        <v>37.673999999999992</v>
      </c>
      <c r="AL59" s="134">
        <v>32.253</v>
      </c>
      <c r="AM59" s="134">
        <v>32.53575</v>
      </c>
      <c r="AN59" s="134">
        <v>34.050084973555784</v>
      </c>
      <c r="AO59" s="134">
        <v>33.017637583950261</v>
      </c>
      <c r="AP59" s="134">
        <v>33.196490693276175</v>
      </c>
      <c r="AQ59" s="134">
        <v>32.780092823154007</v>
      </c>
      <c r="AR59" s="134">
        <v>32.591566882631959</v>
      </c>
      <c r="AS59" s="134">
        <v>32.328658141405469</v>
      </c>
      <c r="AT59" s="134">
        <v>33.294533161868394</v>
      </c>
      <c r="AU59" s="134">
        <v>29.191195061748218</v>
      </c>
      <c r="AV59" s="74">
        <v>-0.1256391084788564</v>
      </c>
      <c r="AW59" s="74">
        <v>-9.5040322153100432E-3</v>
      </c>
      <c r="AX59" s="74">
        <v>0.19619307246698436</v>
      </c>
    </row>
    <row r="60" spans="1:50" x14ac:dyDescent="0.15">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3"/>
      <c r="AV60" s="53"/>
      <c r="AW60" s="53"/>
      <c r="AX60" s="53"/>
    </row>
    <row r="61" spans="1:50" x14ac:dyDescent="0.15">
      <c r="A61" s="31" t="s">
        <v>113</v>
      </c>
      <c r="B61" s="132" t="s">
        <v>111</v>
      </c>
      <c r="C61" s="132" t="s">
        <v>111</v>
      </c>
      <c r="D61" s="132" t="s">
        <v>111</v>
      </c>
      <c r="E61" s="132" t="s">
        <v>111</v>
      </c>
      <c r="F61" s="132" t="s">
        <v>111</v>
      </c>
      <c r="G61" s="132" t="s">
        <v>111</v>
      </c>
      <c r="H61" s="132" t="s">
        <v>111</v>
      </c>
      <c r="I61" s="132" t="s">
        <v>111</v>
      </c>
      <c r="J61" s="132" t="s">
        <v>111</v>
      </c>
      <c r="K61" s="132" t="s">
        <v>111</v>
      </c>
      <c r="L61" s="132" t="s">
        <v>111</v>
      </c>
      <c r="M61" s="132" t="s">
        <v>111</v>
      </c>
      <c r="N61" s="132" t="s">
        <v>111</v>
      </c>
      <c r="O61" s="132" t="s">
        <v>111</v>
      </c>
      <c r="P61" s="132" t="s">
        <v>111</v>
      </c>
      <c r="Q61" s="132" t="s">
        <v>111</v>
      </c>
      <c r="R61" s="132" t="s">
        <v>111</v>
      </c>
      <c r="S61" s="132" t="s">
        <v>111</v>
      </c>
      <c r="T61" s="132" t="s">
        <v>111</v>
      </c>
      <c r="U61" s="132" t="s">
        <v>111</v>
      </c>
      <c r="V61" s="132" t="s">
        <v>111</v>
      </c>
      <c r="W61" s="132" t="s">
        <v>111</v>
      </c>
      <c r="X61" s="132" t="s">
        <v>111</v>
      </c>
      <c r="Y61" s="132" t="s">
        <v>111</v>
      </c>
      <c r="Z61" s="132" t="s">
        <v>111</v>
      </c>
      <c r="AA61" s="132" t="s">
        <v>111</v>
      </c>
      <c r="AB61" s="132">
        <v>0.19500000000000001</v>
      </c>
      <c r="AC61" s="132">
        <v>0.19500000000000001</v>
      </c>
      <c r="AD61" s="132">
        <v>0.19500000000000001</v>
      </c>
      <c r="AE61" s="132">
        <v>0.19500000000000001</v>
      </c>
      <c r="AF61" s="132">
        <v>0.19500000000000001</v>
      </c>
      <c r="AG61" s="132">
        <v>0.19500000000000001</v>
      </c>
      <c r="AH61" s="132">
        <v>0.19500000000000001</v>
      </c>
      <c r="AI61" s="132">
        <v>0.19500000000000001</v>
      </c>
      <c r="AJ61" s="132">
        <v>0.19500000000000001</v>
      </c>
      <c r="AK61" s="132">
        <v>0.2145</v>
      </c>
      <c r="AL61" s="132">
        <v>0.14624999999999999</v>
      </c>
      <c r="AM61" s="132">
        <v>0.14624999999999999</v>
      </c>
      <c r="AN61" s="132">
        <v>0.84072876628422044</v>
      </c>
      <c r="AO61" s="132">
        <v>1.1443335591700738</v>
      </c>
      <c r="AP61" s="132">
        <v>1.1386691580057007</v>
      </c>
      <c r="AQ61" s="132">
        <v>0.74959824284721677</v>
      </c>
      <c r="AR61" s="132">
        <v>0.71499168555167925</v>
      </c>
      <c r="AS61" s="132">
        <v>0.89549429598185704</v>
      </c>
      <c r="AT61" s="132">
        <v>1.39801707218004</v>
      </c>
      <c r="AU61" s="133">
        <v>0.9893344962028614</v>
      </c>
      <c r="AV61" s="53">
        <v>-0.29426369954987264</v>
      </c>
      <c r="AW61" s="53">
        <v>0.21772097393152223</v>
      </c>
      <c r="AX61" s="53">
        <v>6.6492849675059192E-3</v>
      </c>
    </row>
    <row r="62" spans="1:50" x14ac:dyDescent="0.15">
      <c r="A62" s="31" t="s">
        <v>112</v>
      </c>
      <c r="B62" s="132" t="s">
        <v>111</v>
      </c>
      <c r="C62" s="132" t="s">
        <v>111</v>
      </c>
      <c r="D62" s="132" t="s">
        <v>111</v>
      </c>
      <c r="E62" s="132" t="s">
        <v>111</v>
      </c>
      <c r="F62" s="132" t="s">
        <v>111</v>
      </c>
      <c r="G62" s="132" t="s">
        <v>111</v>
      </c>
      <c r="H62" s="132" t="s">
        <v>111</v>
      </c>
      <c r="I62" s="132" t="s">
        <v>111</v>
      </c>
      <c r="J62" s="132" t="s">
        <v>111</v>
      </c>
      <c r="K62" s="132" t="s">
        <v>111</v>
      </c>
      <c r="L62" s="132" t="s">
        <v>111</v>
      </c>
      <c r="M62" s="132" t="s">
        <v>111</v>
      </c>
      <c r="N62" s="132" t="s">
        <v>111</v>
      </c>
      <c r="O62" s="132" t="s">
        <v>111</v>
      </c>
      <c r="P62" s="132" t="s">
        <v>111</v>
      </c>
      <c r="Q62" s="132" t="s">
        <v>111</v>
      </c>
      <c r="R62" s="132" t="s">
        <v>111</v>
      </c>
      <c r="S62" s="132" t="s">
        <v>111</v>
      </c>
      <c r="T62" s="132" t="s">
        <v>111</v>
      </c>
      <c r="U62" s="132" t="s">
        <v>111</v>
      </c>
      <c r="V62" s="132" t="s">
        <v>111</v>
      </c>
      <c r="W62" s="132" t="s">
        <v>111</v>
      </c>
      <c r="X62" s="132" t="s">
        <v>111</v>
      </c>
      <c r="Y62" s="132" t="s">
        <v>111</v>
      </c>
      <c r="Z62" s="132" t="s">
        <v>111</v>
      </c>
      <c r="AA62" s="132" t="s">
        <v>111</v>
      </c>
      <c r="AB62" s="132" t="s">
        <v>111</v>
      </c>
      <c r="AC62" s="132" t="s">
        <v>111</v>
      </c>
      <c r="AD62" s="132" t="s">
        <v>111</v>
      </c>
      <c r="AE62" s="132" t="s">
        <v>111</v>
      </c>
      <c r="AF62" s="132" t="s">
        <v>111</v>
      </c>
      <c r="AG62" s="132" t="s">
        <v>111</v>
      </c>
      <c r="AH62" s="132" t="s">
        <v>111</v>
      </c>
      <c r="AI62" s="132" t="s">
        <v>111</v>
      </c>
      <c r="AJ62" s="132" t="s">
        <v>111</v>
      </c>
      <c r="AK62" s="132" t="s">
        <v>111</v>
      </c>
      <c r="AL62" s="132" t="s">
        <v>111</v>
      </c>
      <c r="AM62" s="132" t="s">
        <v>111</v>
      </c>
      <c r="AN62" s="132">
        <v>1.1529747845869499E-2</v>
      </c>
      <c r="AO62" s="132">
        <v>1.6952468560491749E-2</v>
      </c>
      <c r="AP62" s="132">
        <v>2.8916484138759753E-2</v>
      </c>
      <c r="AQ62" s="132">
        <v>1.50213806947425E-2</v>
      </c>
      <c r="AR62" s="132">
        <v>1.0462891605465E-2</v>
      </c>
      <c r="AS62" s="132">
        <v>1.7850463445782498E-2</v>
      </c>
      <c r="AT62" s="132">
        <v>1.97995093969725E-2</v>
      </c>
      <c r="AU62" s="133">
        <v>2.47291107762075E-2</v>
      </c>
      <c r="AV62" s="53">
        <v>0.24556343317985019</v>
      </c>
      <c r="AW62" s="53" t="s">
        <v>111</v>
      </c>
      <c r="AX62" s="53">
        <v>1.6620354912835151E-4</v>
      </c>
    </row>
    <row r="63" spans="1:50" x14ac:dyDescent="0.15">
      <c r="A63" s="31" t="s">
        <v>238</v>
      </c>
      <c r="B63" s="132" t="s">
        <v>111</v>
      </c>
      <c r="C63" s="132" t="s">
        <v>111</v>
      </c>
      <c r="D63" s="132" t="s">
        <v>111</v>
      </c>
      <c r="E63" s="132" t="s">
        <v>111</v>
      </c>
      <c r="F63" s="132" t="s">
        <v>111</v>
      </c>
      <c r="G63" s="132" t="s">
        <v>111</v>
      </c>
      <c r="H63" s="132" t="s">
        <v>111</v>
      </c>
      <c r="I63" s="132" t="s">
        <v>111</v>
      </c>
      <c r="J63" s="132" t="s">
        <v>111</v>
      </c>
      <c r="K63" s="132" t="s">
        <v>111</v>
      </c>
      <c r="L63" s="132" t="s">
        <v>111</v>
      </c>
      <c r="M63" s="132" t="s">
        <v>111</v>
      </c>
      <c r="N63" s="132" t="s">
        <v>111</v>
      </c>
      <c r="O63" s="132" t="s">
        <v>111</v>
      </c>
      <c r="P63" s="132" t="s">
        <v>111</v>
      </c>
      <c r="Q63" s="132" t="s">
        <v>111</v>
      </c>
      <c r="R63" s="132" t="s">
        <v>111</v>
      </c>
      <c r="S63" s="132" t="s">
        <v>111</v>
      </c>
      <c r="T63" s="132" t="s">
        <v>111</v>
      </c>
      <c r="U63" s="132" t="s">
        <v>111</v>
      </c>
      <c r="V63" s="132" t="s">
        <v>111</v>
      </c>
      <c r="W63" s="132" t="s">
        <v>111</v>
      </c>
      <c r="X63" s="132" t="s">
        <v>111</v>
      </c>
      <c r="Y63" s="132" t="s">
        <v>111</v>
      </c>
      <c r="Z63" s="132" t="s">
        <v>111</v>
      </c>
      <c r="AA63" s="132" t="s">
        <v>111</v>
      </c>
      <c r="AB63" s="132" t="s">
        <v>111</v>
      </c>
      <c r="AC63" s="132" t="s">
        <v>111</v>
      </c>
      <c r="AD63" s="132" t="s">
        <v>111</v>
      </c>
      <c r="AE63" s="132" t="s">
        <v>111</v>
      </c>
      <c r="AF63" s="132" t="s">
        <v>111</v>
      </c>
      <c r="AG63" s="132" t="s">
        <v>111</v>
      </c>
      <c r="AH63" s="132" t="s">
        <v>111</v>
      </c>
      <c r="AI63" s="132" t="s">
        <v>111</v>
      </c>
      <c r="AJ63" s="132" t="s">
        <v>111</v>
      </c>
      <c r="AK63" s="132" t="s">
        <v>111</v>
      </c>
      <c r="AL63" s="132" t="s">
        <v>111</v>
      </c>
      <c r="AM63" s="132" t="s">
        <v>111</v>
      </c>
      <c r="AN63" s="132" t="s">
        <v>111</v>
      </c>
      <c r="AO63" s="132" t="s">
        <v>111</v>
      </c>
      <c r="AP63" s="132" t="s">
        <v>111</v>
      </c>
      <c r="AQ63" s="132" t="s">
        <v>111</v>
      </c>
      <c r="AR63" s="132" t="s">
        <v>111</v>
      </c>
      <c r="AS63" s="132" t="s">
        <v>111</v>
      </c>
      <c r="AT63" s="132" t="s">
        <v>111</v>
      </c>
      <c r="AU63" s="135" t="s">
        <v>111</v>
      </c>
      <c r="AV63" s="132" t="s">
        <v>111</v>
      </c>
      <c r="AW63" s="132" t="s">
        <v>111</v>
      </c>
      <c r="AX63" s="132" t="s">
        <v>111</v>
      </c>
    </row>
    <row r="64" spans="1:50" x14ac:dyDescent="0.15">
      <c r="A64" s="31" t="s">
        <v>110</v>
      </c>
      <c r="B64" s="132" t="s">
        <v>111</v>
      </c>
      <c r="C64" s="132" t="s">
        <v>111</v>
      </c>
      <c r="D64" s="132" t="s">
        <v>111</v>
      </c>
      <c r="E64" s="132" t="s">
        <v>111</v>
      </c>
      <c r="F64" s="132" t="s">
        <v>111</v>
      </c>
      <c r="G64" s="132" t="s">
        <v>111</v>
      </c>
      <c r="H64" s="132" t="s">
        <v>111</v>
      </c>
      <c r="I64" s="132" t="s">
        <v>111</v>
      </c>
      <c r="J64" s="132" t="s">
        <v>111</v>
      </c>
      <c r="K64" s="132" t="s">
        <v>111</v>
      </c>
      <c r="L64" s="132" t="s">
        <v>111</v>
      </c>
      <c r="M64" s="132" t="s">
        <v>111</v>
      </c>
      <c r="N64" s="132" t="s">
        <v>111</v>
      </c>
      <c r="O64" s="132" t="s">
        <v>111</v>
      </c>
      <c r="P64" s="132" t="s">
        <v>111</v>
      </c>
      <c r="Q64" s="132" t="s">
        <v>111</v>
      </c>
      <c r="R64" s="132" t="s">
        <v>111</v>
      </c>
      <c r="S64" s="132" t="s">
        <v>111</v>
      </c>
      <c r="T64" s="132" t="s">
        <v>111</v>
      </c>
      <c r="U64" s="132" t="s">
        <v>111</v>
      </c>
      <c r="V64" s="132" t="s">
        <v>111</v>
      </c>
      <c r="W64" s="132" t="s">
        <v>111</v>
      </c>
      <c r="X64" s="132" t="s">
        <v>111</v>
      </c>
      <c r="Y64" s="132" t="s">
        <v>111</v>
      </c>
      <c r="Z64" s="132" t="s">
        <v>111</v>
      </c>
      <c r="AA64" s="132" t="s">
        <v>111</v>
      </c>
      <c r="AB64" s="132" t="s">
        <v>111</v>
      </c>
      <c r="AC64" s="132" t="s">
        <v>111</v>
      </c>
      <c r="AD64" s="132" t="s">
        <v>111</v>
      </c>
      <c r="AE64" s="132" t="s">
        <v>111</v>
      </c>
      <c r="AF64" s="132" t="s">
        <v>111</v>
      </c>
      <c r="AG64" s="132" t="s">
        <v>111</v>
      </c>
      <c r="AH64" s="132" t="s">
        <v>111</v>
      </c>
      <c r="AI64" s="132" t="s">
        <v>111</v>
      </c>
      <c r="AJ64" s="132">
        <v>1.9012499999999999</v>
      </c>
      <c r="AK64" s="132">
        <v>1.7842500000000001</v>
      </c>
      <c r="AL64" s="132">
        <v>1.86225</v>
      </c>
      <c r="AM64" s="132">
        <v>1.9012499999999999</v>
      </c>
      <c r="AN64" s="132">
        <v>2.4322678239640561</v>
      </c>
      <c r="AO64" s="132">
        <v>2.5000295682895848</v>
      </c>
      <c r="AP64" s="132">
        <v>2.4611485954773995</v>
      </c>
      <c r="AQ64" s="132">
        <v>2.3131260400827154</v>
      </c>
      <c r="AR64" s="132">
        <v>1.7987826812288676</v>
      </c>
      <c r="AS64" s="132">
        <v>2.0014428866504184</v>
      </c>
      <c r="AT64" s="132">
        <v>2.1853405905655636</v>
      </c>
      <c r="AU64" s="133">
        <v>2.8835457677822443</v>
      </c>
      <c r="AV64" s="53">
        <v>0.31588972439709884</v>
      </c>
      <c r="AW64" s="53">
        <v>1.4023431459034175E-2</v>
      </c>
      <c r="AX64" s="53">
        <v>1.9380217308118904E-2</v>
      </c>
    </row>
    <row r="65" spans="1:50" x14ac:dyDescent="0.15">
      <c r="A65" s="31" t="s">
        <v>108</v>
      </c>
      <c r="B65" s="132" t="s">
        <v>111</v>
      </c>
      <c r="C65" s="132" t="s">
        <v>111</v>
      </c>
      <c r="D65" s="132" t="s">
        <v>111</v>
      </c>
      <c r="E65" s="132" t="s">
        <v>111</v>
      </c>
      <c r="F65" s="132" t="s">
        <v>111</v>
      </c>
      <c r="G65" s="132" t="s">
        <v>111</v>
      </c>
      <c r="H65" s="132">
        <v>0.56549999999999989</v>
      </c>
      <c r="I65" s="132">
        <v>0.36075000000000002</v>
      </c>
      <c r="J65" s="132">
        <v>2.0182499999999997</v>
      </c>
      <c r="K65" s="132">
        <v>3.3149999999999999</v>
      </c>
      <c r="L65" s="132">
        <v>3.7634999999999996</v>
      </c>
      <c r="M65" s="132">
        <v>2.5740000000000003</v>
      </c>
      <c r="N65" s="132">
        <v>3.1590000000000003</v>
      </c>
      <c r="O65" s="132">
        <v>3.53925</v>
      </c>
      <c r="P65" s="132">
        <v>4.5532500000000002</v>
      </c>
      <c r="Q65" s="132">
        <v>5.4794999999999998</v>
      </c>
      <c r="R65" s="132">
        <v>5.5575000000000001</v>
      </c>
      <c r="S65" s="132">
        <v>2.847</v>
      </c>
      <c r="T65" s="132">
        <v>2.4375</v>
      </c>
      <c r="U65" s="132">
        <v>1.95</v>
      </c>
      <c r="V65" s="132">
        <v>2.5837499999999998</v>
      </c>
      <c r="W65" s="132">
        <v>2.379</v>
      </c>
      <c r="X65" s="132">
        <v>2.3887500000000004</v>
      </c>
      <c r="Y65" s="132">
        <v>2.379</v>
      </c>
      <c r="Z65" s="132">
        <v>2.3692500000000001</v>
      </c>
      <c r="AA65" s="132">
        <v>0.73124999999999996</v>
      </c>
      <c r="AB65" s="132">
        <v>0.71174999999999999</v>
      </c>
      <c r="AC65" s="132">
        <v>1.5697500000000002</v>
      </c>
      <c r="AD65" s="132">
        <v>1.2967500000000001</v>
      </c>
      <c r="AE65" s="132">
        <v>1.014</v>
      </c>
      <c r="AF65" s="132">
        <v>0.93599999999999994</v>
      </c>
      <c r="AG65" s="132">
        <v>0.87750000000000006</v>
      </c>
      <c r="AH65" s="132">
        <v>0.89700000000000002</v>
      </c>
      <c r="AI65" s="132">
        <v>0.89700000000000002</v>
      </c>
      <c r="AJ65" s="132">
        <v>0.98475000000000001</v>
      </c>
      <c r="AK65" s="132">
        <v>0.96524999999999994</v>
      </c>
      <c r="AL65" s="132">
        <v>0.92624999999999991</v>
      </c>
      <c r="AM65" s="132">
        <v>1.0237500000000002</v>
      </c>
      <c r="AN65" s="132">
        <v>2.2032376168488566</v>
      </c>
      <c r="AO65" s="132">
        <v>2.3687616313491486</v>
      </c>
      <c r="AP65" s="132">
        <v>2.6535281714143215</v>
      </c>
      <c r="AQ65" s="132">
        <v>2.4352646337516508</v>
      </c>
      <c r="AR65" s="132">
        <v>2.0185623543946578</v>
      </c>
      <c r="AS65" s="132">
        <v>1.8189820785331261</v>
      </c>
      <c r="AT65" s="132">
        <v>1.7713193232807143</v>
      </c>
      <c r="AU65" s="133">
        <v>2.0422332945972554</v>
      </c>
      <c r="AV65" s="53">
        <v>0.14979461661124871</v>
      </c>
      <c r="AW65" s="53">
        <v>6.0466825556750869E-2</v>
      </c>
      <c r="AX65" s="53">
        <v>1.3725783542395743E-2</v>
      </c>
    </row>
    <row r="66" spans="1:50" x14ac:dyDescent="0.15">
      <c r="A66" s="31" t="s">
        <v>107</v>
      </c>
      <c r="B66" s="132">
        <v>3.8609999999999998</v>
      </c>
      <c r="C66" s="132">
        <v>5.1382499999999993</v>
      </c>
      <c r="D66" s="132">
        <v>7.1760000000000002</v>
      </c>
      <c r="E66" s="132">
        <v>6.1717500000000003</v>
      </c>
      <c r="F66" s="132">
        <v>6.1717500000000003</v>
      </c>
      <c r="G66" s="132">
        <v>6.4837500000000006</v>
      </c>
      <c r="H66" s="132">
        <v>6.1425000000000001</v>
      </c>
      <c r="I66" s="132">
        <v>5.1284999999999998</v>
      </c>
      <c r="J66" s="132">
        <v>4.1632499999999997</v>
      </c>
      <c r="K66" s="132">
        <v>3.9194999999999993</v>
      </c>
      <c r="L66" s="132">
        <v>3.5587499999999999</v>
      </c>
      <c r="M66" s="132">
        <v>3.6952500000000001</v>
      </c>
      <c r="N66" s="132">
        <v>4.0657499999999995</v>
      </c>
      <c r="O66" s="132">
        <v>3.6367500000000001</v>
      </c>
      <c r="P66" s="132">
        <v>4.0754999999999999</v>
      </c>
      <c r="Q66" s="132">
        <v>4.6019999999999994</v>
      </c>
      <c r="R66" s="132">
        <v>5.6062500000000002</v>
      </c>
      <c r="S66" s="132">
        <v>5.9864999999999995</v>
      </c>
      <c r="T66" s="132">
        <v>6.3862499999999995</v>
      </c>
      <c r="U66" s="132">
        <v>4.875</v>
      </c>
      <c r="V66" s="132">
        <v>4.875</v>
      </c>
      <c r="W66" s="132">
        <v>4.875</v>
      </c>
      <c r="X66" s="132">
        <v>4.7775000000000007</v>
      </c>
      <c r="Y66" s="132">
        <v>4.875</v>
      </c>
      <c r="Z66" s="132">
        <v>4.6897499999999992</v>
      </c>
      <c r="AA66" s="132">
        <v>4.7775000000000007</v>
      </c>
      <c r="AB66" s="132">
        <v>5.1480000000000006</v>
      </c>
      <c r="AC66" s="132">
        <v>4.875</v>
      </c>
      <c r="AD66" s="132">
        <v>4.1047500000000001</v>
      </c>
      <c r="AE66" s="132">
        <v>3.7244999999999999</v>
      </c>
      <c r="AF66" s="132">
        <v>2.9542499999999996</v>
      </c>
      <c r="AG66" s="132">
        <v>3.12</v>
      </c>
      <c r="AH66" s="132">
        <v>2.7007500000000002</v>
      </c>
      <c r="AI66" s="132">
        <v>3.12975</v>
      </c>
      <c r="AJ66" s="132">
        <v>4.758</v>
      </c>
      <c r="AK66" s="132">
        <v>5.0992500000000005</v>
      </c>
      <c r="AL66" s="132">
        <v>4.9139999999999997</v>
      </c>
      <c r="AM66" s="132">
        <v>6.3569999999999993</v>
      </c>
      <c r="AN66" s="132">
        <v>3.3217658238243084</v>
      </c>
      <c r="AO66" s="132">
        <v>3.2164046048126465</v>
      </c>
      <c r="AP66" s="132">
        <v>3.0423887552814994</v>
      </c>
      <c r="AQ66" s="132">
        <v>2.9116410255614076</v>
      </c>
      <c r="AR66" s="132">
        <v>2.4542828766992151</v>
      </c>
      <c r="AS66" s="132">
        <v>2.1662847158017646</v>
      </c>
      <c r="AT66" s="132">
        <v>2.1522352831849254</v>
      </c>
      <c r="AU66" s="133">
        <v>2.0190626947138637</v>
      </c>
      <c r="AV66" s="53">
        <v>-6.4439587202325677E-2</v>
      </c>
      <c r="AW66" s="53">
        <v>-7.6266846831715029E-2</v>
      </c>
      <c r="AX66" s="53">
        <v>1.3570054694282132E-2</v>
      </c>
    </row>
    <row r="67" spans="1:50" x14ac:dyDescent="0.15">
      <c r="A67" s="31" t="s">
        <v>105</v>
      </c>
      <c r="B67" s="132">
        <v>1.9012499999999999</v>
      </c>
      <c r="C67" s="132">
        <v>2.2717499999999999</v>
      </c>
      <c r="D67" s="132">
        <v>1.7355</v>
      </c>
      <c r="E67" s="132">
        <v>1.3649999999999998</v>
      </c>
      <c r="F67" s="132">
        <v>2.2229999999999999</v>
      </c>
      <c r="G67" s="132">
        <v>2.1255000000000002</v>
      </c>
      <c r="H67" s="132">
        <v>1.7257500000000001</v>
      </c>
      <c r="I67" s="132">
        <v>1.56</v>
      </c>
      <c r="J67" s="132">
        <v>1.8037500000000002</v>
      </c>
      <c r="K67" s="132">
        <v>2.4375</v>
      </c>
      <c r="L67" s="132">
        <v>1.6575</v>
      </c>
      <c r="M67" s="132">
        <v>0.78</v>
      </c>
      <c r="N67" s="132">
        <v>0.34124999999999994</v>
      </c>
      <c r="O67" s="132">
        <v>0.48749999999999999</v>
      </c>
      <c r="P67" s="132">
        <v>0.48749999999999999</v>
      </c>
      <c r="Q67" s="132">
        <v>0.87750000000000006</v>
      </c>
      <c r="R67" s="132">
        <v>0.87750000000000006</v>
      </c>
      <c r="S67" s="132">
        <v>0.48749999999999999</v>
      </c>
      <c r="T67" s="132">
        <v>0.87750000000000006</v>
      </c>
      <c r="U67" s="132">
        <v>0.87750000000000006</v>
      </c>
      <c r="V67" s="132">
        <v>0.92624999999999991</v>
      </c>
      <c r="W67" s="132">
        <v>0.78</v>
      </c>
      <c r="X67" s="132">
        <v>0.87750000000000006</v>
      </c>
      <c r="Y67" s="132">
        <v>1.0725000000000002</v>
      </c>
      <c r="Z67" s="132">
        <v>1.0725000000000002</v>
      </c>
      <c r="AA67" s="132">
        <v>1.17</v>
      </c>
      <c r="AB67" s="132">
        <v>1.17</v>
      </c>
      <c r="AC67" s="132">
        <v>1.4137499999999998</v>
      </c>
      <c r="AD67" s="132">
        <v>1.56</v>
      </c>
      <c r="AE67" s="132">
        <v>1.45275</v>
      </c>
      <c r="AF67" s="132">
        <v>1.4624999999999999</v>
      </c>
      <c r="AG67" s="132">
        <v>1.4624999999999999</v>
      </c>
      <c r="AH67" s="132">
        <v>1.2675000000000001</v>
      </c>
      <c r="AI67" s="132">
        <v>1.56</v>
      </c>
      <c r="AJ67" s="132">
        <v>1.7550000000000001</v>
      </c>
      <c r="AK67" s="132">
        <v>1.17</v>
      </c>
      <c r="AL67" s="132">
        <v>1.2675000000000001</v>
      </c>
      <c r="AM67" s="132">
        <v>1.2675000000000001</v>
      </c>
      <c r="AN67" s="132">
        <v>3.0961496867953278</v>
      </c>
      <c r="AO67" s="132">
        <v>3.5749802753021171</v>
      </c>
      <c r="AP67" s="132">
        <v>3.926145734688645</v>
      </c>
      <c r="AQ67" s="132">
        <v>3.4242871985912848</v>
      </c>
      <c r="AR67" s="132">
        <v>3.0853474163137085</v>
      </c>
      <c r="AS67" s="132">
        <v>2.5120695557300849</v>
      </c>
      <c r="AT67" s="132">
        <v>2.726498773070182</v>
      </c>
      <c r="AU67" s="133">
        <v>2.6804983316889373</v>
      </c>
      <c r="AV67" s="53">
        <v>-1.955775951249572E-2</v>
      </c>
      <c r="AW67" s="53">
        <v>4.5039770770770149E-2</v>
      </c>
      <c r="AX67" s="53">
        <v>1.8015542094945092E-2</v>
      </c>
    </row>
    <row r="68" spans="1:50" x14ac:dyDescent="0.15">
      <c r="A68" s="31" t="s">
        <v>306</v>
      </c>
      <c r="B68" s="132">
        <v>0.156</v>
      </c>
      <c r="C68" s="132">
        <v>0.12675</v>
      </c>
      <c r="D68" s="132">
        <v>0.156</v>
      </c>
      <c r="E68" s="132">
        <v>0.12675</v>
      </c>
      <c r="F68" s="132">
        <v>0.10725</v>
      </c>
      <c r="G68" s="132">
        <v>9.7500000000000003E-2</v>
      </c>
      <c r="H68" s="132" t="s">
        <v>111</v>
      </c>
      <c r="I68" s="132" t="s">
        <v>111</v>
      </c>
      <c r="J68" s="132">
        <v>7.8E-2</v>
      </c>
      <c r="K68" s="132">
        <v>4.8750000000000002E-2</v>
      </c>
      <c r="L68" s="132" t="s">
        <v>111</v>
      </c>
      <c r="M68" s="132" t="s">
        <v>111</v>
      </c>
      <c r="N68" s="132" t="s">
        <v>111</v>
      </c>
      <c r="O68" s="132" t="s">
        <v>111</v>
      </c>
      <c r="P68" s="132" t="s">
        <v>111</v>
      </c>
      <c r="Q68" s="132" t="s">
        <v>111</v>
      </c>
      <c r="R68" s="132" t="s">
        <v>111</v>
      </c>
      <c r="S68" s="132" t="s">
        <v>111</v>
      </c>
      <c r="T68" s="132" t="s">
        <v>111</v>
      </c>
      <c r="U68" s="132" t="s">
        <v>111</v>
      </c>
      <c r="V68" s="132" t="s">
        <v>111</v>
      </c>
      <c r="W68" s="132" t="s">
        <v>111</v>
      </c>
      <c r="X68" s="132" t="s">
        <v>111</v>
      </c>
      <c r="Y68" s="132" t="s">
        <v>111</v>
      </c>
      <c r="Z68" s="132">
        <v>0.19500000000000001</v>
      </c>
      <c r="AA68" s="132">
        <v>9.7500000000000003E-2</v>
      </c>
      <c r="AB68" s="132">
        <v>9.7500000000000003E-2</v>
      </c>
      <c r="AC68" s="132">
        <v>9.7500000000000003E-2</v>
      </c>
      <c r="AD68" s="132">
        <v>0.19500000000000001</v>
      </c>
      <c r="AE68" s="132">
        <v>0.19500000000000001</v>
      </c>
      <c r="AF68" s="132">
        <v>0.14624999999999999</v>
      </c>
      <c r="AG68" s="132">
        <v>0.14624999999999999</v>
      </c>
      <c r="AH68" s="132">
        <v>9.7500000000000003E-2</v>
      </c>
      <c r="AI68" s="132">
        <v>9.7500000000000003E-2</v>
      </c>
      <c r="AJ68" s="132">
        <v>9.7500000000000003E-2</v>
      </c>
      <c r="AK68" s="132">
        <v>4.8750000000000002E-2</v>
      </c>
      <c r="AL68" s="132">
        <v>0.14624999999999999</v>
      </c>
      <c r="AM68" s="132" t="s">
        <v>111</v>
      </c>
      <c r="AN68" s="132">
        <v>8.6727061384275009E-2</v>
      </c>
      <c r="AO68" s="132">
        <v>7.0807322233050002E-2</v>
      </c>
      <c r="AP68" s="132">
        <v>6.0043727572920001E-2</v>
      </c>
      <c r="AQ68" s="132">
        <v>4.6377287440574996E-2</v>
      </c>
      <c r="AR68" s="132">
        <v>3.8481159730455003E-2</v>
      </c>
      <c r="AS68" s="132">
        <v>2.8906854947099998E-2</v>
      </c>
      <c r="AT68" s="132">
        <v>2.6495194341622501E-2</v>
      </c>
      <c r="AU68" s="133">
        <v>2.7707565556807499E-2</v>
      </c>
      <c r="AV68" s="53">
        <v>4.2900892497694354E-2</v>
      </c>
      <c r="AW68" s="53">
        <v>-0.12215821482802292</v>
      </c>
      <c r="AX68" s="53">
        <v>1.8622164682437971E-4</v>
      </c>
    </row>
    <row r="69" spans="1:50" x14ac:dyDescent="0.15">
      <c r="A69" s="31" t="s">
        <v>103</v>
      </c>
      <c r="B69" s="132" t="s">
        <v>111</v>
      </c>
      <c r="C69" s="132" t="s">
        <v>111</v>
      </c>
      <c r="D69" s="132" t="s">
        <v>111</v>
      </c>
      <c r="E69" s="132" t="s">
        <v>111</v>
      </c>
      <c r="F69" s="132" t="s">
        <v>111</v>
      </c>
      <c r="G69" s="132" t="s">
        <v>111</v>
      </c>
      <c r="H69" s="132" t="s">
        <v>111</v>
      </c>
      <c r="I69" s="132" t="s">
        <v>111</v>
      </c>
      <c r="J69" s="132" t="s">
        <v>111</v>
      </c>
      <c r="K69" s="132" t="s">
        <v>111</v>
      </c>
      <c r="L69" s="132" t="s">
        <v>111</v>
      </c>
      <c r="M69" s="132" t="s">
        <v>111</v>
      </c>
      <c r="N69" s="132" t="s">
        <v>111</v>
      </c>
      <c r="O69" s="132" t="s">
        <v>111</v>
      </c>
      <c r="P69" s="132" t="s">
        <v>111</v>
      </c>
      <c r="Q69" s="132" t="s">
        <v>111</v>
      </c>
      <c r="R69" s="132" t="s">
        <v>111</v>
      </c>
      <c r="S69" s="132" t="s">
        <v>111</v>
      </c>
      <c r="T69" s="132" t="s">
        <v>111</v>
      </c>
      <c r="U69" s="132" t="s">
        <v>111</v>
      </c>
      <c r="V69" s="132" t="s">
        <v>111</v>
      </c>
      <c r="W69" s="132" t="s">
        <v>111</v>
      </c>
      <c r="X69" s="132" t="s">
        <v>111</v>
      </c>
      <c r="Y69" s="132" t="s">
        <v>111</v>
      </c>
      <c r="Z69" s="132" t="s">
        <v>111</v>
      </c>
      <c r="AA69" s="132" t="s">
        <v>111</v>
      </c>
      <c r="AB69" s="132" t="s">
        <v>111</v>
      </c>
      <c r="AC69" s="132" t="s">
        <v>111</v>
      </c>
      <c r="AD69" s="132" t="s">
        <v>111</v>
      </c>
      <c r="AE69" s="132" t="s">
        <v>111</v>
      </c>
      <c r="AF69" s="132" t="s">
        <v>111</v>
      </c>
      <c r="AG69" s="132" t="s">
        <v>111</v>
      </c>
      <c r="AH69" s="132" t="s">
        <v>111</v>
      </c>
      <c r="AI69" s="132" t="s">
        <v>111</v>
      </c>
      <c r="AJ69" s="132" t="s">
        <v>111</v>
      </c>
      <c r="AK69" s="132" t="s">
        <v>111</v>
      </c>
      <c r="AL69" s="132" t="s">
        <v>111</v>
      </c>
      <c r="AM69" s="132">
        <v>9.7500000000000003E-2</v>
      </c>
      <c r="AN69" s="132">
        <v>0.59609222564383046</v>
      </c>
      <c r="AO69" s="132">
        <v>0.4544233252047567</v>
      </c>
      <c r="AP69" s="132">
        <v>0.46828716738136122</v>
      </c>
      <c r="AQ69" s="132">
        <v>0.446075005795809</v>
      </c>
      <c r="AR69" s="132">
        <v>0.35836412261916822</v>
      </c>
      <c r="AS69" s="132">
        <v>0.30605608697979897</v>
      </c>
      <c r="AT69" s="132">
        <v>0.29337505417213494</v>
      </c>
      <c r="AU69" s="133">
        <v>0.27828732246536325</v>
      </c>
      <c r="AV69" s="53">
        <v>-5.4019860778828921E-2</v>
      </c>
      <c r="AW69" s="53" t="s">
        <v>111</v>
      </c>
      <c r="AX69" s="53">
        <v>1.8703600420468796E-3</v>
      </c>
    </row>
    <row r="70" spans="1:50" x14ac:dyDescent="0.15">
      <c r="A70" s="31" t="s">
        <v>97</v>
      </c>
      <c r="B70" s="132" t="s">
        <v>111</v>
      </c>
      <c r="C70" s="132" t="s">
        <v>111</v>
      </c>
      <c r="D70" s="132" t="s">
        <v>111</v>
      </c>
      <c r="E70" s="132" t="s">
        <v>111</v>
      </c>
      <c r="F70" s="132" t="s">
        <v>111</v>
      </c>
      <c r="G70" s="132" t="s">
        <v>111</v>
      </c>
      <c r="H70" s="132" t="s">
        <v>111</v>
      </c>
      <c r="I70" s="132" t="s">
        <v>111</v>
      </c>
      <c r="J70" s="132" t="s">
        <v>111</v>
      </c>
      <c r="K70" s="132" t="s">
        <v>111</v>
      </c>
      <c r="L70" s="132" t="s">
        <v>111</v>
      </c>
      <c r="M70" s="132" t="s">
        <v>111</v>
      </c>
      <c r="N70" s="132" t="s">
        <v>111</v>
      </c>
      <c r="O70" s="132" t="s">
        <v>111</v>
      </c>
      <c r="P70" s="132" t="s">
        <v>111</v>
      </c>
      <c r="Q70" s="132" t="s">
        <v>111</v>
      </c>
      <c r="R70" s="132" t="s">
        <v>111</v>
      </c>
      <c r="S70" s="132" t="s">
        <v>111</v>
      </c>
      <c r="T70" s="132" t="s">
        <v>111</v>
      </c>
      <c r="U70" s="132" t="s">
        <v>111</v>
      </c>
      <c r="V70" s="132" t="s">
        <v>111</v>
      </c>
      <c r="W70" s="132" t="s">
        <v>111</v>
      </c>
      <c r="X70" s="132" t="s">
        <v>111</v>
      </c>
      <c r="Y70" s="132" t="s">
        <v>111</v>
      </c>
      <c r="Z70" s="132" t="s">
        <v>111</v>
      </c>
      <c r="AA70" s="132" t="s">
        <v>111</v>
      </c>
      <c r="AB70" s="132" t="s">
        <v>111</v>
      </c>
      <c r="AC70" s="132" t="s">
        <v>111</v>
      </c>
      <c r="AD70" s="132" t="s">
        <v>111</v>
      </c>
      <c r="AE70" s="132" t="s">
        <v>111</v>
      </c>
      <c r="AF70" s="132" t="s">
        <v>111</v>
      </c>
      <c r="AG70" s="132" t="s">
        <v>111</v>
      </c>
      <c r="AH70" s="132" t="s">
        <v>111</v>
      </c>
      <c r="AI70" s="132" t="s">
        <v>111</v>
      </c>
      <c r="AJ70" s="132" t="s">
        <v>111</v>
      </c>
      <c r="AK70" s="132" t="s">
        <v>111</v>
      </c>
      <c r="AL70" s="132" t="s">
        <v>111</v>
      </c>
      <c r="AM70" s="132" t="s">
        <v>111</v>
      </c>
      <c r="AN70" s="132">
        <v>0.44964787562184749</v>
      </c>
      <c r="AO70" s="132">
        <v>0.44160315867081373</v>
      </c>
      <c r="AP70" s="132">
        <v>0.4685750344275097</v>
      </c>
      <c r="AQ70" s="132">
        <v>0.46172419412018256</v>
      </c>
      <c r="AR70" s="132">
        <v>0.40950343003108503</v>
      </c>
      <c r="AS70" s="132">
        <v>0.33711735678835503</v>
      </c>
      <c r="AT70" s="132">
        <v>0.34225241522491501</v>
      </c>
      <c r="AU70" s="133">
        <v>0.3517258750341502</v>
      </c>
      <c r="AV70" s="53">
        <v>2.487187751495612E-2</v>
      </c>
      <c r="AW70" s="53" t="s">
        <v>111</v>
      </c>
      <c r="AX70" s="53">
        <v>2.3639381650226907E-3</v>
      </c>
    </row>
    <row r="71" spans="1:50" x14ac:dyDescent="0.15">
      <c r="A71" s="31" t="s">
        <v>96</v>
      </c>
      <c r="B71" s="132" t="s">
        <v>111</v>
      </c>
      <c r="C71" s="132" t="s">
        <v>111</v>
      </c>
      <c r="D71" s="132" t="s">
        <v>111</v>
      </c>
      <c r="E71" s="132" t="s">
        <v>111</v>
      </c>
      <c r="F71" s="132" t="s">
        <v>111</v>
      </c>
      <c r="G71" s="132" t="s">
        <v>111</v>
      </c>
      <c r="H71" s="132" t="s">
        <v>111</v>
      </c>
      <c r="I71" s="132" t="s">
        <v>111</v>
      </c>
      <c r="J71" s="132" t="s">
        <v>111</v>
      </c>
      <c r="K71" s="132" t="s">
        <v>111</v>
      </c>
      <c r="L71" s="132" t="s">
        <v>111</v>
      </c>
      <c r="M71" s="132" t="s">
        <v>111</v>
      </c>
      <c r="N71" s="132" t="s">
        <v>111</v>
      </c>
      <c r="O71" s="132" t="s">
        <v>111</v>
      </c>
      <c r="P71" s="132" t="s">
        <v>111</v>
      </c>
      <c r="Q71" s="132">
        <v>0.39</v>
      </c>
      <c r="R71" s="132">
        <v>0.70199999999999996</v>
      </c>
      <c r="S71" s="132">
        <v>0.70199999999999996</v>
      </c>
      <c r="T71" s="132">
        <v>0.76050000000000006</v>
      </c>
      <c r="U71" s="132">
        <v>0.76050000000000006</v>
      </c>
      <c r="V71" s="132">
        <v>0.27300000000000002</v>
      </c>
      <c r="W71" s="132">
        <v>0.312</v>
      </c>
      <c r="X71" s="132">
        <v>0.26325000000000004</v>
      </c>
      <c r="Y71" s="132">
        <v>0.39</v>
      </c>
      <c r="Z71" s="132">
        <v>0.29249999999999998</v>
      </c>
      <c r="AA71" s="132">
        <v>0.29249999999999998</v>
      </c>
      <c r="AB71" s="132">
        <v>0.29249999999999998</v>
      </c>
      <c r="AC71" s="132">
        <v>0.24374999999999999</v>
      </c>
      <c r="AD71" s="132">
        <v>0.34124999999999994</v>
      </c>
      <c r="AE71" s="132">
        <v>1.4624999999999999</v>
      </c>
      <c r="AF71" s="132">
        <v>0.68249999999999988</v>
      </c>
      <c r="AG71" s="132">
        <v>0.78</v>
      </c>
      <c r="AH71" s="132">
        <v>0.58499999999999996</v>
      </c>
      <c r="AI71" s="132">
        <v>0.58499999999999996</v>
      </c>
      <c r="AJ71" s="132">
        <v>0.58499999999999996</v>
      </c>
      <c r="AK71" s="132">
        <v>0.61424999999999996</v>
      </c>
      <c r="AL71" s="132">
        <v>0.53625000000000012</v>
      </c>
      <c r="AM71" s="132">
        <v>0.63375000000000004</v>
      </c>
      <c r="AN71" s="132">
        <v>1.0539691500158925</v>
      </c>
      <c r="AO71" s="132">
        <v>1.0439393786915729</v>
      </c>
      <c r="AP71" s="132">
        <v>0.99992101665806987</v>
      </c>
      <c r="AQ71" s="132">
        <v>0.89687972906541746</v>
      </c>
      <c r="AR71" s="132">
        <v>0.9527835554874976</v>
      </c>
      <c r="AS71" s="132">
        <v>0.77417680781327247</v>
      </c>
      <c r="AT71" s="132">
        <v>0.77566284416555986</v>
      </c>
      <c r="AU71" s="133">
        <v>0.67274675687777996</v>
      </c>
      <c r="AV71" s="53">
        <v>-0.13505119391606379</v>
      </c>
      <c r="AW71" s="53">
        <v>2.8612297581357637E-2</v>
      </c>
      <c r="AX71" s="53">
        <v>4.5215090695963581E-3</v>
      </c>
    </row>
    <row r="72" spans="1:50" x14ac:dyDescent="0.15">
      <c r="A72" s="31" t="s">
        <v>95</v>
      </c>
      <c r="B72" s="132">
        <v>1.4917500000000001</v>
      </c>
      <c r="C72" s="132">
        <v>1.1797499999999999</v>
      </c>
      <c r="D72" s="132">
        <v>0.87750000000000006</v>
      </c>
      <c r="E72" s="132">
        <v>1.0725000000000002</v>
      </c>
      <c r="F72" s="132">
        <v>1.21875</v>
      </c>
      <c r="G72" s="132">
        <v>1.17</v>
      </c>
      <c r="H72" s="132">
        <v>0.59475</v>
      </c>
      <c r="I72" s="132">
        <v>0.54600000000000004</v>
      </c>
      <c r="J72" s="132">
        <v>0.94574999999999998</v>
      </c>
      <c r="K72" s="132">
        <v>0.39</v>
      </c>
      <c r="L72" s="132">
        <v>0.33150000000000002</v>
      </c>
      <c r="M72" s="132">
        <v>0.29249999999999998</v>
      </c>
      <c r="N72" s="132">
        <v>0.29249999999999998</v>
      </c>
      <c r="O72" s="132">
        <v>0.29249999999999998</v>
      </c>
      <c r="P72" s="132">
        <v>0.29249999999999998</v>
      </c>
      <c r="Q72" s="132" t="s">
        <v>111</v>
      </c>
      <c r="R72" s="132" t="s">
        <v>111</v>
      </c>
      <c r="S72" s="132" t="s">
        <v>111</v>
      </c>
      <c r="T72" s="132" t="s">
        <v>111</v>
      </c>
      <c r="U72" s="132" t="s">
        <v>111</v>
      </c>
      <c r="V72" s="132" t="s">
        <v>111</v>
      </c>
      <c r="W72" s="132" t="s">
        <v>111</v>
      </c>
      <c r="X72" s="132" t="s">
        <v>111</v>
      </c>
      <c r="Y72" s="132" t="s">
        <v>111</v>
      </c>
      <c r="Z72" s="132" t="s">
        <v>111</v>
      </c>
      <c r="AA72" s="132">
        <v>0.19500000000000001</v>
      </c>
      <c r="AB72" s="132">
        <v>0.34124999999999994</v>
      </c>
      <c r="AC72" s="132">
        <v>0.43875000000000003</v>
      </c>
      <c r="AD72" s="132">
        <v>0.34125000000000005</v>
      </c>
      <c r="AE72" s="132">
        <v>0.34125000000000005</v>
      </c>
      <c r="AF72" s="132">
        <v>0.34125000000000005</v>
      </c>
      <c r="AG72" s="132">
        <v>0.39</v>
      </c>
      <c r="AH72" s="132">
        <v>0.48749999999999999</v>
      </c>
      <c r="AI72" s="132">
        <v>0.60450000000000004</v>
      </c>
      <c r="AJ72" s="132">
        <v>0.48749999999999999</v>
      </c>
      <c r="AK72" s="132">
        <v>0.59475</v>
      </c>
      <c r="AL72" s="132">
        <v>0.66299999999999992</v>
      </c>
      <c r="AM72" s="132">
        <v>0.56549999999999989</v>
      </c>
      <c r="AN72" s="132">
        <v>0.73599693715929226</v>
      </c>
      <c r="AO72" s="132">
        <v>0.97094567747441562</v>
      </c>
      <c r="AP72" s="132">
        <v>0.81682078264488001</v>
      </c>
      <c r="AQ72" s="132">
        <v>0.90706998736704669</v>
      </c>
      <c r="AR72" s="132">
        <v>0.68903559052286412</v>
      </c>
      <c r="AS72" s="132">
        <v>0.59380188823243274</v>
      </c>
      <c r="AT72" s="132">
        <v>0.56997805919982525</v>
      </c>
      <c r="AU72" s="133">
        <v>0.45442256226011768</v>
      </c>
      <c r="AV72" s="53">
        <v>-0.20491506077240884</v>
      </c>
      <c r="AW72" s="53">
        <v>1.5753556975927285E-2</v>
      </c>
      <c r="AX72" s="53">
        <v>3.0541592593089487E-3</v>
      </c>
    </row>
    <row r="73" spans="1:50" s="32" customFormat="1" x14ac:dyDescent="0.15">
      <c r="A73" s="37" t="s">
        <v>94</v>
      </c>
      <c r="B73" s="134">
        <v>7.41</v>
      </c>
      <c r="C73" s="134">
        <v>8.7164999999999999</v>
      </c>
      <c r="D73" s="134">
        <v>9.9450000000000003</v>
      </c>
      <c r="E73" s="134">
        <v>8.7360000000000007</v>
      </c>
      <c r="F73" s="134">
        <v>9.7207500000000007</v>
      </c>
      <c r="G73" s="134">
        <v>9.8767500000000013</v>
      </c>
      <c r="H73" s="134">
        <v>9.0284999999999993</v>
      </c>
      <c r="I73" s="134">
        <v>7.5952500000000009</v>
      </c>
      <c r="J73" s="134">
        <v>9.0090000000000003</v>
      </c>
      <c r="K73" s="134">
        <v>10.110749999999999</v>
      </c>
      <c r="L73" s="134">
        <v>9.3112499999999994</v>
      </c>
      <c r="M73" s="134">
        <v>7.3417500000000011</v>
      </c>
      <c r="N73" s="134">
        <v>7.8584999999999994</v>
      </c>
      <c r="O73" s="134">
        <v>7.9559999999999995</v>
      </c>
      <c r="P73" s="134">
        <v>9.4087500000000013</v>
      </c>
      <c r="Q73" s="134">
        <v>11.348999999999998</v>
      </c>
      <c r="R73" s="134">
        <v>12.74325</v>
      </c>
      <c r="S73" s="134">
        <v>10.023</v>
      </c>
      <c r="T73" s="134">
        <v>10.46175</v>
      </c>
      <c r="U73" s="134">
        <v>8.463000000000001</v>
      </c>
      <c r="V73" s="134">
        <v>8.6579999999999995</v>
      </c>
      <c r="W73" s="134">
        <v>8.3459999999999983</v>
      </c>
      <c r="X73" s="134">
        <v>8.3070000000000004</v>
      </c>
      <c r="Y73" s="134">
        <v>8.7164999999999999</v>
      </c>
      <c r="Z73" s="134">
        <v>8.6189999999999998</v>
      </c>
      <c r="AA73" s="134">
        <v>7.2637500000000017</v>
      </c>
      <c r="AB73" s="134">
        <v>7.9560000000000004</v>
      </c>
      <c r="AC73" s="134">
        <v>8.8335000000000008</v>
      </c>
      <c r="AD73" s="134">
        <v>8.0340000000000007</v>
      </c>
      <c r="AE73" s="134">
        <v>8.3850000000000016</v>
      </c>
      <c r="AF73" s="134">
        <v>6.7177499999999988</v>
      </c>
      <c r="AG73" s="134">
        <v>6.9712499999999995</v>
      </c>
      <c r="AH73" s="134">
        <v>6.2302499999999998</v>
      </c>
      <c r="AI73" s="134">
        <v>7.0687500000000005</v>
      </c>
      <c r="AJ73" s="134">
        <v>10.764000000000003</v>
      </c>
      <c r="AK73" s="134">
        <v>10.491</v>
      </c>
      <c r="AL73" s="134">
        <v>10.46175</v>
      </c>
      <c r="AM73" s="134">
        <v>11.9925</v>
      </c>
      <c r="AN73" s="134">
        <v>14.828112715387778</v>
      </c>
      <c r="AO73" s="134">
        <v>15.803180969758671</v>
      </c>
      <c r="AP73" s="134">
        <v>16.064444627691064</v>
      </c>
      <c r="AQ73" s="134">
        <v>14.60706472531805</v>
      </c>
      <c r="AR73" s="134">
        <v>12.530597764184664</v>
      </c>
      <c r="AS73" s="134">
        <v>11.452182990903994</v>
      </c>
      <c r="AT73" s="134">
        <v>12.260974118782453</v>
      </c>
      <c r="AU73" s="134">
        <v>12.42429377795559</v>
      </c>
      <c r="AV73" s="74">
        <v>1.0551649490205151E-2</v>
      </c>
      <c r="AW73" s="74">
        <v>1.3106562756563411E-2</v>
      </c>
      <c r="AX73" s="74">
        <v>8.3503274339175412E-2</v>
      </c>
    </row>
    <row r="74" spans="1:50" s="32" customFormat="1" x14ac:dyDescent="0.15">
      <c r="A74" s="66"/>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180"/>
      <c r="AW74" s="1180"/>
      <c r="AX74" s="1180"/>
    </row>
    <row r="75" spans="1:50" x14ac:dyDescent="0.15">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181"/>
      <c r="AP75" s="132"/>
      <c r="AQ75" s="132"/>
      <c r="AR75" s="132"/>
      <c r="AS75" s="132"/>
      <c r="AT75" s="132"/>
      <c r="AU75" s="132"/>
    </row>
    <row r="76" spans="1:50" s="63" customFormat="1" x14ac:dyDescent="0.15">
      <c r="A76" s="60" t="s">
        <v>93</v>
      </c>
      <c r="B76" s="61">
        <v>168.90899999999996</v>
      </c>
      <c r="C76" s="61">
        <v>194.51249999999999</v>
      </c>
      <c r="D76" s="61">
        <v>189.57899999999998</v>
      </c>
      <c r="E76" s="61">
        <v>182.78324999999998</v>
      </c>
      <c r="F76" s="61">
        <v>185.31825000000001</v>
      </c>
      <c r="G76" s="61">
        <v>160.02675000000002</v>
      </c>
      <c r="H76" s="61">
        <v>122.42100000000001</v>
      </c>
      <c r="I76" s="61">
        <v>107.15250000000002</v>
      </c>
      <c r="J76" s="61">
        <v>96.359250000000017</v>
      </c>
      <c r="K76" s="61">
        <v>97.412250000000014</v>
      </c>
      <c r="L76" s="61">
        <v>100.854</v>
      </c>
      <c r="M76" s="61">
        <v>99.508499999999998</v>
      </c>
      <c r="N76" s="61">
        <v>91.669499999999999</v>
      </c>
      <c r="O76" s="61">
        <v>93.258749999999992</v>
      </c>
      <c r="P76" s="61">
        <v>105.02699999999999</v>
      </c>
      <c r="Q76" s="61">
        <v>109.2585</v>
      </c>
      <c r="R76" s="61">
        <v>129.95774999999998</v>
      </c>
      <c r="S76" s="61">
        <v>109.77525</v>
      </c>
      <c r="T76" s="61">
        <v>106.65525</v>
      </c>
      <c r="U76" s="61">
        <v>101.18549999999999</v>
      </c>
      <c r="V76" s="61">
        <v>101.99475</v>
      </c>
      <c r="W76" s="61">
        <v>104.14949999999999</v>
      </c>
      <c r="X76" s="61">
        <v>106.90875</v>
      </c>
      <c r="Y76" s="61">
        <v>105.87524999999999</v>
      </c>
      <c r="Z76" s="61">
        <v>98.709000000000003</v>
      </c>
      <c r="AA76" s="61">
        <v>91.299000000000007</v>
      </c>
      <c r="AB76" s="61">
        <v>89.134500000000017</v>
      </c>
      <c r="AC76" s="61">
        <v>96.203250000000011</v>
      </c>
      <c r="AD76" s="61">
        <v>101.33175</v>
      </c>
      <c r="AE76" s="61">
        <v>114.75749999999999</v>
      </c>
      <c r="AF76" s="61">
        <v>118.17</v>
      </c>
      <c r="AG76" s="61">
        <v>119.38874999999999</v>
      </c>
      <c r="AH76" s="61">
        <v>124.99499999999998</v>
      </c>
      <c r="AI76" s="61">
        <v>137.25074999999998</v>
      </c>
      <c r="AJ76" s="61">
        <v>133.185</v>
      </c>
      <c r="AK76" s="61">
        <v>121.992</v>
      </c>
      <c r="AL76" s="61">
        <v>119.14499999999998</v>
      </c>
      <c r="AM76" s="61">
        <v>125.85300000000001</v>
      </c>
      <c r="AN76" s="61">
        <v>147.52840926405619</v>
      </c>
      <c r="AO76" s="61">
        <v>151.30311025857634</v>
      </c>
      <c r="AP76" s="61">
        <v>152.98530938743221</v>
      </c>
      <c r="AQ76" s="61">
        <v>156.04633543420834</v>
      </c>
      <c r="AR76" s="61">
        <v>147.60045166396614</v>
      </c>
      <c r="AS76" s="61">
        <v>151.03812265849146</v>
      </c>
      <c r="AT76" s="61">
        <v>156.8755438631309</v>
      </c>
      <c r="AU76" s="61">
        <v>148.78810293702165</v>
      </c>
      <c r="AV76" s="62">
        <v>-5.4144614184940099E-2</v>
      </c>
      <c r="AW76" s="62">
        <v>1.6506108850107504E-2</v>
      </c>
      <c r="AX76" s="62">
        <v>1</v>
      </c>
    </row>
    <row r="77" spans="1:50" x14ac:dyDescent="0.15">
      <c r="A77" s="31" t="s">
        <v>92</v>
      </c>
      <c r="B77" s="132">
        <v>17.16</v>
      </c>
      <c r="C77" s="132">
        <v>16.95</v>
      </c>
      <c r="D77" s="132">
        <v>13.469999999999999</v>
      </c>
      <c r="E77" s="132">
        <v>18.130000000000003</v>
      </c>
      <c r="F77" s="132">
        <v>17.510000000000002</v>
      </c>
      <c r="G77" s="132">
        <v>14.55</v>
      </c>
      <c r="H77" s="132">
        <v>16.399999999999999</v>
      </c>
      <c r="I77" s="132">
        <v>15.729999999999997</v>
      </c>
      <c r="J77" s="132">
        <v>13.76</v>
      </c>
      <c r="K77" s="132">
        <v>12.85</v>
      </c>
      <c r="L77" s="132">
        <v>12.4</v>
      </c>
      <c r="M77" s="132">
        <v>10.66</v>
      </c>
      <c r="N77" s="132">
        <v>11.73</v>
      </c>
      <c r="O77" s="132">
        <v>11.52</v>
      </c>
      <c r="P77" s="132">
        <v>12.36</v>
      </c>
      <c r="Q77" s="132">
        <v>11.42</v>
      </c>
      <c r="R77" s="132">
        <v>11.620000000000001</v>
      </c>
      <c r="S77" s="132">
        <v>11.88</v>
      </c>
      <c r="T77" s="132">
        <v>10.43</v>
      </c>
      <c r="U77" s="132">
        <v>14.35</v>
      </c>
      <c r="V77" s="132">
        <v>16.169999999999998</v>
      </c>
      <c r="W77" s="132">
        <v>18.13</v>
      </c>
      <c r="X77" s="132">
        <v>20.100000000000001</v>
      </c>
      <c r="Y77" s="132">
        <v>21.02</v>
      </c>
      <c r="Z77" s="132">
        <v>14.28</v>
      </c>
      <c r="AA77" s="132">
        <v>13.030000000000001</v>
      </c>
      <c r="AB77" s="132">
        <v>11.870000000000001</v>
      </c>
      <c r="AC77" s="132">
        <v>11.150000000000002</v>
      </c>
      <c r="AD77" s="132">
        <v>10.799999999999999</v>
      </c>
      <c r="AE77" s="132">
        <v>9.6</v>
      </c>
      <c r="AF77" s="132">
        <v>10.3</v>
      </c>
      <c r="AG77" s="132">
        <v>11.579999999999998</v>
      </c>
      <c r="AH77" s="132">
        <v>13.98</v>
      </c>
      <c r="AI77" s="132">
        <v>22.75</v>
      </c>
      <c r="AJ77" s="132">
        <v>19.03</v>
      </c>
      <c r="AK77" s="132">
        <v>15.04</v>
      </c>
      <c r="AL77" s="132">
        <v>13.68</v>
      </c>
      <c r="AM77" s="132">
        <v>12.21</v>
      </c>
      <c r="AN77" s="132">
        <v>20.907368466670277</v>
      </c>
      <c r="AO77" s="132">
        <v>24.437105632399891</v>
      </c>
      <c r="AP77" s="132">
        <v>25.093450335404363</v>
      </c>
      <c r="AQ77" s="132">
        <v>20.849720077170325</v>
      </c>
      <c r="AR77" s="132">
        <v>19.598580988679593</v>
      </c>
      <c r="AS77" s="132">
        <v>24.324287163431549</v>
      </c>
      <c r="AT77" s="132">
        <v>28.423787480519088</v>
      </c>
      <c r="AU77" s="133">
        <v>24.253630986711826</v>
      </c>
      <c r="AV77" s="53">
        <v>-0.14904499437453955</v>
      </c>
      <c r="AW77" s="53">
        <v>2.4551510010622613E-2</v>
      </c>
      <c r="AX77" s="53">
        <v>0.16300786492975042</v>
      </c>
    </row>
    <row r="78" spans="1:50" x14ac:dyDescent="0.15">
      <c r="A78" s="31" t="s">
        <v>91</v>
      </c>
      <c r="B78" s="132">
        <v>151.74899999999997</v>
      </c>
      <c r="C78" s="132">
        <v>177.5625</v>
      </c>
      <c r="D78" s="132">
        <v>176.10899999999998</v>
      </c>
      <c r="E78" s="132">
        <v>164.65324999999999</v>
      </c>
      <c r="F78" s="132">
        <v>167.80825000000002</v>
      </c>
      <c r="G78" s="132">
        <v>145.47675000000001</v>
      </c>
      <c r="H78" s="132">
        <v>106.02100000000002</v>
      </c>
      <c r="I78" s="132">
        <v>91.422500000000014</v>
      </c>
      <c r="J78" s="132">
        <v>82.599250000000012</v>
      </c>
      <c r="K78" s="132">
        <v>84.56225000000002</v>
      </c>
      <c r="L78" s="132">
        <v>88.453999999999994</v>
      </c>
      <c r="M78" s="132">
        <v>88.848500000000001</v>
      </c>
      <c r="N78" s="132">
        <v>79.939499999999995</v>
      </c>
      <c r="O78" s="132">
        <v>81.738749999999996</v>
      </c>
      <c r="P78" s="132">
        <v>92.666999999999987</v>
      </c>
      <c r="Q78" s="132">
        <v>97.838499999999996</v>
      </c>
      <c r="R78" s="132">
        <v>118.33774999999997</v>
      </c>
      <c r="S78" s="132">
        <v>97.895250000000004</v>
      </c>
      <c r="T78" s="132">
        <v>96.225249999999988</v>
      </c>
      <c r="U78" s="132">
        <v>86.835499999999996</v>
      </c>
      <c r="V78" s="132">
        <v>85.824749999999995</v>
      </c>
      <c r="W78" s="132">
        <v>86.019499999999994</v>
      </c>
      <c r="X78" s="132">
        <v>86.808750000000003</v>
      </c>
      <c r="Y78" s="132">
        <v>84.855249999999998</v>
      </c>
      <c r="Z78" s="132">
        <v>84.429000000000002</v>
      </c>
      <c r="AA78" s="132">
        <v>78.269000000000005</v>
      </c>
      <c r="AB78" s="132">
        <v>77.264500000000012</v>
      </c>
      <c r="AC78" s="132">
        <v>85.053250000000006</v>
      </c>
      <c r="AD78" s="132">
        <v>90.531750000000002</v>
      </c>
      <c r="AE78" s="132">
        <v>105.1575</v>
      </c>
      <c r="AF78" s="132">
        <v>107.87</v>
      </c>
      <c r="AG78" s="132">
        <v>107.80874999999999</v>
      </c>
      <c r="AH78" s="132">
        <v>111.01499999999997</v>
      </c>
      <c r="AI78" s="132">
        <v>114.50074999999998</v>
      </c>
      <c r="AJ78" s="132">
        <v>114.155</v>
      </c>
      <c r="AK78" s="132">
        <v>106.952</v>
      </c>
      <c r="AL78" s="132">
        <v>105.46499999999997</v>
      </c>
      <c r="AM78" s="132">
        <v>113.643</v>
      </c>
      <c r="AN78" s="132">
        <v>126.62104079738592</v>
      </c>
      <c r="AO78" s="132">
        <v>126.86600462617645</v>
      </c>
      <c r="AP78" s="132">
        <v>127.89185905202785</v>
      </c>
      <c r="AQ78" s="132">
        <v>135.19661535703801</v>
      </c>
      <c r="AR78" s="132">
        <v>128.00187067528654</v>
      </c>
      <c r="AS78" s="132">
        <v>126.71383549505991</v>
      </c>
      <c r="AT78" s="132">
        <v>128.45175638261182</v>
      </c>
      <c r="AU78" s="133">
        <v>124.53447195030982</v>
      </c>
      <c r="AV78" s="53">
        <v>-3.3145070743159977E-2</v>
      </c>
      <c r="AW78" s="53">
        <v>8.7405158439737285E-3</v>
      </c>
      <c r="AX78" s="53">
        <v>0.83699213507024961</v>
      </c>
    </row>
    <row r="79" spans="1:50" x14ac:dyDescent="0.15">
      <c r="A79" s="40" t="s">
        <v>90</v>
      </c>
      <c r="B79" s="136">
        <v>0.1</v>
      </c>
      <c r="C79" s="136">
        <v>0.1</v>
      </c>
      <c r="D79" s="136">
        <v>7.0000000000000007E-2</v>
      </c>
      <c r="E79" s="136">
        <v>7.0000000000000007E-2</v>
      </c>
      <c r="F79" s="136">
        <v>0.06</v>
      </c>
      <c r="G79" s="136">
        <v>7.0000000000000007E-2</v>
      </c>
      <c r="H79" s="136">
        <v>0</v>
      </c>
      <c r="I79" s="136">
        <v>0.1</v>
      </c>
      <c r="J79" s="136">
        <v>0.12</v>
      </c>
      <c r="K79" s="136">
        <v>0.09</v>
      </c>
      <c r="L79" s="136">
        <v>0.09</v>
      </c>
      <c r="M79" s="136">
        <v>0.31</v>
      </c>
      <c r="N79" s="136">
        <v>0.32</v>
      </c>
      <c r="O79" s="136">
        <v>0.37</v>
      </c>
      <c r="P79" s="136">
        <v>0.36</v>
      </c>
      <c r="Q79" s="136">
        <v>7.0000000000000007E-2</v>
      </c>
      <c r="R79" s="136">
        <v>0.1</v>
      </c>
      <c r="S79" s="136">
        <v>0.24</v>
      </c>
      <c r="T79" s="136">
        <v>0.21</v>
      </c>
      <c r="U79" s="136">
        <v>0.21</v>
      </c>
      <c r="V79" s="136">
        <v>0.16</v>
      </c>
      <c r="W79" s="136">
        <v>0.18</v>
      </c>
      <c r="X79" s="136">
        <v>0.25</v>
      </c>
      <c r="Y79" s="136">
        <v>0.19</v>
      </c>
      <c r="Z79" s="136">
        <v>0.41</v>
      </c>
      <c r="AA79" s="136">
        <v>0.26</v>
      </c>
      <c r="AB79" s="136">
        <v>0.28999999999999998</v>
      </c>
      <c r="AC79" s="136">
        <v>0.23</v>
      </c>
      <c r="AD79" s="136">
        <v>0.24</v>
      </c>
      <c r="AE79" s="136">
        <v>0.28000000000000003</v>
      </c>
      <c r="AF79" s="136">
        <v>0.2</v>
      </c>
      <c r="AG79" s="136">
        <v>0.19</v>
      </c>
      <c r="AH79" s="136">
        <v>0.18</v>
      </c>
      <c r="AI79" s="136">
        <v>0.14000000000000001</v>
      </c>
      <c r="AJ79" s="136">
        <v>0.09</v>
      </c>
      <c r="AK79" s="136">
        <v>0.09</v>
      </c>
      <c r="AL79" s="136">
        <v>0.08</v>
      </c>
      <c r="AM79" s="136">
        <v>7.0000000000000007E-2</v>
      </c>
      <c r="AN79" s="136">
        <v>0.70515109065096981</v>
      </c>
      <c r="AO79" s="136">
        <v>0.79664867283527996</v>
      </c>
      <c r="AP79" s="136">
        <v>0.6926790003773502</v>
      </c>
      <c r="AQ79" s="136">
        <v>0.72127465106882993</v>
      </c>
      <c r="AR79" s="136">
        <v>0.50822790203196999</v>
      </c>
      <c r="AS79" s="136">
        <v>0.59913458315515999</v>
      </c>
      <c r="AT79" s="136">
        <v>0.59413122722665002</v>
      </c>
      <c r="AU79" s="134">
        <v>0.56921852480973001</v>
      </c>
      <c r="AV79" s="79">
        <v>-4.4548986949456859E-2</v>
      </c>
      <c r="AW79" s="79">
        <v>0.2025514092632037</v>
      </c>
      <c r="AX79" s="79">
        <v>3.8256991894752919E-3</v>
      </c>
    </row>
    <row r="80" spans="1:50" x14ac:dyDescent="0.15">
      <c r="A80" s="42"/>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42"/>
      <c r="AW80" s="42"/>
      <c r="AX80" s="42"/>
    </row>
    <row r="81" spans="1:50" x14ac:dyDescent="0.15">
      <c r="A81" s="67" t="s">
        <v>307</v>
      </c>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42"/>
      <c r="AW81" s="42"/>
      <c r="AX81" s="42"/>
    </row>
    <row r="82" spans="1:50" x14ac:dyDescent="0.15">
      <c r="A82" s="67" t="s">
        <v>1011</v>
      </c>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42"/>
      <c r="AW82" s="42"/>
      <c r="AX82" s="42"/>
    </row>
    <row r="83" spans="1:50" ht="13" x14ac:dyDescent="0.15">
      <c r="A83" s="67" t="s">
        <v>1012</v>
      </c>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42"/>
      <c r="AW83" s="42"/>
      <c r="AX83" s="42"/>
    </row>
    <row r="84" spans="1:50" x14ac:dyDescent="0.15">
      <c r="A84" s="31" t="s">
        <v>215</v>
      </c>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row>
    <row r="85" spans="1:50" x14ac:dyDescent="0.15">
      <c r="A85" s="81" t="s">
        <v>309</v>
      </c>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row>
    <row r="86" spans="1:50" x14ac:dyDescent="0.15">
      <c r="A86" s="31" t="s">
        <v>84</v>
      </c>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row>
    <row r="87" spans="1:50" x14ac:dyDescent="0.15">
      <c r="A87" s="31" t="s">
        <v>83</v>
      </c>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row>
    <row r="88" spans="1:50" x14ac:dyDescent="0.15">
      <c r="A88" s="31" t="s">
        <v>219</v>
      </c>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row>
    <row r="89" spans="1:50" x14ac:dyDescent="0.15">
      <c r="A89" s="32" t="s">
        <v>310</v>
      </c>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row>
    <row r="90" spans="1:50"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row>
    <row r="91" spans="1:50" x14ac:dyDescent="0.15">
      <c r="AU91" s="31"/>
    </row>
    <row r="92" spans="1:50" x14ac:dyDescent="0.15">
      <c r="AU92" s="31"/>
    </row>
    <row r="93" spans="1:50"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row>
    <row r="94" spans="1:50"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row>
    <row r="95" spans="1:50"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row>
    <row r="96" spans="1:50"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row>
    <row r="97" spans="2:47"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row>
    <row r="98" spans="2:47"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row>
    <row r="99" spans="2:47"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row>
    <row r="100" spans="2:47"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row>
    <row r="101" spans="2:47"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row>
    <row r="102" spans="2:47"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row>
    <row r="103" spans="2:47"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row>
    <row r="104" spans="2:47"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row>
    <row r="105" spans="2:47"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row>
    <row r="106" spans="2:47"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row>
    <row r="107" spans="2:47"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row>
    <row r="108" spans="2:47"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row>
    <row r="109" spans="2:47"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row>
    <row r="110" spans="2:47"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row>
    <row r="111" spans="2:47" x14ac:dyDescent="0.1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row>
    <row r="112" spans="2:47"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row>
    <row r="113" spans="2:47" x14ac:dyDescent="0.15">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row>
    <row r="114" spans="2:47"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row>
    <row r="115" spans="2:47" x14ac:dyDescent="0.15">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row>
    <row r="116" spans="2:47" x14ac:dyDescent="0.15">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row>
  </sheetData>
  <mergeCells count="1">
    <mergeCell ref="AV2:AW2"/>
  </mergeCells>
  <conditionalFormatting sqref="AX29 AX71:AX74 AO75">
    <cfRule type="cellIs" dxfId="505" priority="27" operator="lessThanOrEqual">
      <formula>0</formula>
    </cfRule>
    <cfRule type="cellIs" dxfId="504" priority="28" operator="greaterThan">
      <formula>0</formula>
    </cfRule>
  </conditionalFormatting>
  <conditionalFormatting sqref="AX20:AX23">
    <cfRule type="cellIs" dxfId="503" priority="25" operator="lessThanOrEqual">
      <formula>0</formula>
    </cfRule>
    <cfRule type="cellIs" dxfId="502" priority="26" operator="greaterThan">
      <formula>0</formula>
    </cfRule>
  </conditionalFormatting>
  <conditionalFormatting sqref="AV20:AW23">
    <cfRule type="cellIs" dxfId="501" priority="5" operator="lessThanOrEqual">
      <formula>0</formula>
    </cfRule>
    <cfRule type="cellIs" dxfId="500" priority="6" operator="greaterThan">
      <formula>0</formula>
    </cfRule>
  </conditionalFormatting>
  <conditionalFormatting sqref="AV25:AW27">
    <cfRule type="cellIs" dxfId="499" priority="3" operator="lessThanOrEqual">
      <formula>0</formula>
    </cfRule>
    <cfRule type="cellIs" dxfId="498" priority="4" operator="greaterThan">
      <formula>0</formula>
    </cfRule>
  </conditionalFormatting>
  <conditionalFormatting sqref="AV11:AW11">
    <cfRule type="cellIs" dxfId="497" priority="1" operator="lessThanOrEqual">
      <formula>0</formula>
    </cfRule>
    <cfRule type="cellIs" dxfId="496" priority="2" operator="greaterThan">
      <formula>0</formula>
    </cfRule>
  </conditionalFormatting>
  <conditionalFormatting sqref="AV37:AW38">
    <cfRule type="cellIs" dxfId="495" priority="9" operator="lessThanOrEqual">
      <formula>0</formula>
    </cfRule>
    <cfRule type="cellIs" dxfId="494" priority="10" operator="greaterThan">
      <formula>0</formula>
    </cfRule>
  </conditionalFormatting>
  <conditionalFormatting sqref="AV47:AW47">
    <cfRule type="cellIs" dxfId="493" priority="13" operator="lessThanOrEqual">
      <formula>0</formula>
    </cfRule>
    <cfRule type="cellIs" dxfId="492" priority="14" operator="greaterThan">
      <formula>0</formula>
    </cfRule>
  </conditionalFormatting>
  <conditionalFormatting sqref="AV77:AV79">
    <cfRule type="cellIs" dxfId="491" priority="49" operator="lessThanOrEqual">
      <formula>0</formula>
    </cfRule>
    <cfRule type="cellIs" dxfId="490" priority="50" operator="greaterThan">
      <formula>0</formula>
    </cfRule>
  </conditionalFormatting>
  <conditionalFormatting sqref="AX41">
    <cfRule type="cellIs" dxfId="489" priority="31" operator="lessThanOrEqual">
      <formula>0</formula>
    </cfRule>
    <cfRule type="cellIs" dxfId="488" priority="32" operator="greaterThan">
      <formula>0</formula>
    </cfRule>
  </conditionalFormatting>
  <conditionalFormatting sqref="AV76">
    <cfRule type="cellIs" dxfId="487" priority="47" operator="lessThanOrEqual">
      <formula>0</formula>
    </cfRule>
    <cfRule type="cellIs" dxfId="486" priority="48" operator="greaterThan">
      <formula>0</formula>
    </cfRule>
  </conditionalFormatting>
  <conditionalFormatting sqref="AW77:AW79">
    <cfRule type="cellIs" dxfId="485" priority="45" operator="lessThanOrEqual">
      <formula>0</formula>
    </cfRule>
    <cfRule type="cellIs" dxfId="484" priority="46" operator="greaterThan">
      <formula>0</formula>
    </cfRule>
  </conditionalFormatting>
  <conditionalFormatting sqref="AW76">
    <cfRule type="cellIs" dxfId="483" priority="43" operator="lessThanOrEqual">
      <formula>0</formula>
    </cfRule>
    <cfRule type="cellIs" dxfId="482" priority="44" operator="greaterThan">
      <formula>0</formula>
    </cfRule>
  </conditionalFormatting>
  <conditionalFormatting sqref="AX28 AX77:AX79 AX5:AX10 AX64:AX68 AX39:AX40 AX30:AX35 AX24 AX42:AX46 AX48:AX61 AX12:AX19">
    <cfRule type="cellIs" dxfId="481" priority="41" operator="lessThanOrEqual">
      <formula>0</formula>
    </cfRule>
    <cfRule type="cellIs" dxfId="480" priority="42" operator="greaterThan">
      <formula>0</formula>
    </cfRule>
  </conditionalFormatting>
  <conditionalFormatting sqref="AX76">
    <cfRule type="cellIs" dxfId="479" priority="39" operator="lessThanOrEqual">
      <formula>0</formula>
    </cfRule>
    <cfRule type="cellIs" dxfId="478" priority="40" operator="greaterThan">
      <formula>0</formula>
    </cfRule>
  </conditionalFormatting>
  <conditionalFormatting sqref="AX69:AX70">
    <cfRule type="cellIs" dxfId="477" priority="37" operator="lessThanOrEqual">
      <formula>0</formula>
    </cfRule>
    <cfRule type="cellIs" dxfId="476" priority="38" operator="greaterThan">
      <formula>0</formula>
    </cfRule>
  </conditionalFormatting>
  <conditionalFormatting sqref="AX62">
    <cfRule type="cellIs" dxfId="475" priority="35" operator="lessThanOrEqual">
      <formula>0</formula>
    </cfRule>
    <cfRule type="cellIs" dxfId="474" priority="36" operator="greaterThan">
      <formula>0</formula>
    </cfRule>
  </conditionalFormatting>
  <conditionalFormatting sqref="AX47">
    <cfRule type="cellIs" dxfId="473" priority="33" operator="lessThanOrEqual">
      <formula>0</formula>
    </cfRule>
    <cfRule type="cellIs" dxfId="472" priority="34" operator="greaterThan">
      <formula>0</formula>
    </cfRule>
  </conditionalFormatting>
  <conditionalFormatting sqref="AX37:AX38">
    <cfRule type="cellIs" dxfId="471" priority="29" operator="lessThanOrEqual">
      <formula>0</formula>
    </cfRule>
    <cfRule type="cellIs" dxfId="470" priority="30" operator="greaterThan">
      <formula>0</formula>
    </cfRule>
  </conditionalFormatting>
  <conditionalFormatting sqref="AX25:AX27">
    <cfRule type="cellIs" dxfId="469" priority="23" operator="lessThanOrEqual">
      <formula>0</formula>
    </cfRule>
    <cfRule type="cellIs" dxfId="468" priority="24" operator="greaterThan">
      <formula>0</formula>
    </cfRule>
  </conditionalFormatting>
  <conditionalFormatting sqref="AX11">
    <cfRule type="cellIs" dxfId="467" priority="21" operator="lessThanOrEqual">
      <formula>0</formula>
    </cfRule>
    <cfRule type="cellIs" dxfId="466" priority="22" operator="greaterThan">
      <formula>0</formula>
    </cfRule>
  </conditionalFormatting>
  <conditionalFormatting sqref="AV28:AW28 AV5:AW10 AV64:AW68 AV39:AW40 AV30:AW35 AV24:AW24 AV42:AW46 AV48:AW61 AV71:AW74 AV12:AW19">
    <cfRule type="cellIs" dxfId="465" priority="19" operator="lessThanOrEqual">
      <formula>0</formula>
    </cfRule>
    <cfRule type="cellIs" dxfId="464" priority="20" operator="greaterThan">
      <formula>0</formula>
    </cfRule>
  </conditionalFormatting>
  <conditionalFormatting sqref="AV69:AW70">
    <cfRule type="cellIs" dxfId="463" priority="17" operator="lessThanOrEqual">
      <formula>0</formula>
    </cfRule>
    <cfRule type="cellIs" dxfId="462" priority="18" operator="greaterThan">
      <formula>0</formula>
    </cfRule>
  </conditionalFormatting>
  <conditionalFormatting sqref="AV62:AW62">
    <cfRule type="cellIs" dxfId="461" priority="15" operator="lessThanOrEqual">
      <formula>0</formula>
    </cfRule>
    <cfRule type="cellIs" dxfId="460" priority="16" operator="greaterThan">
      <formula>0</formula>
    </cfRule>
  </conditionalFormatting>
  <conditionalFormatting sqref="AV41:AW41">
    <cfRule type="cellIs" dxfId="459" priority="11" operator="lessThanOrEqual">
      <formula>0</formula>
    </cfRule>
    <cfRule type="cellIs" dxfId="458" priority="12" operator="greaterThan">
      <formula>0</formula>
    </cfRule>
  </conditionalFormatting>
  <conditionalFormatting sqref="AV29:AW29">
    <cfRule type="cellIs" dxfId="457" priority="7" operator="lessThanOrEqual">
      <formula>0</formula>
    </cfRule>
    <cfRule type="cellIs" dxfId="456" priority="8" operator="greaterThan">
      <formula>0</formula>
    </cfRule>
  </conditionalFormatting>
  <hyperlinks>
    <hyperlink ref="L1" location="Contents!A1" display="Contents" xr:uid="{5077D230-801E-41BA-94AA-17E73AFD79E4}"/>
    <hyperlink ref="AZ1" location="Contents!A1" display="Contents" xr:uid="{7F61E72F-9E99-48A7-B751-229CE7010C8D}"/>
  </hyperlinks>
  <pageMargins left="0.75" right="0.75" top="1" bottom="1" header="0.5" footer="0.5"/>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A3C5-6BA0-430B-AFFD-A3E01A5743C4}">
  <dimension ref="A1:BJ125"/>
  <sheetViews>
    <sheetView showGridLines="0" workbookViewId="0">
      <pane xSplit="1" ySplit="3" topLeftCell="AR103"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843" t="s">
        <v>935</v>
      </c>
      <c r="L1" s="30" t="s">
        <v>199</v>
      </c>
      <c r="BH1" s="829"/>
      <c r="BJ1" s="30" t="s">
        <v>199</v>
      </c>
    </row>
    <row r="2" spans="1:62" x14ac:dyDescent="0.15">
      <c r="BF2" s="1229" t="s">
        <v>197</v>
      </c>
      <c r="BG2" s="1229"/>
      <c r="BH2" s="829" t="s">
        <v>196</v>
      </c>
    </row>
    <row r="3" spans="1:62" x14ac:dyDescent="0.15">
      <c r="A3" s="168" t="s">
        <v>904</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v>
      </c>
      <c r="C5" s="311">
        <v>0</v>
      </c>
      <c r="D5" s="311">
        <v>0</v>
      </c>
      <c r="E5" s="311">
        <v>0</v>
      </c>
      <c r="F5" s="311">
        <v>0</v>
      </c>
      <c r="G5" s="311">
        <v>0</v>
      </c>
      <c r="H5" s="311">
        <v>0</v>
      </c>
      <c r="I5" s="311">
        <v>0</v>
      </c>
      <c r="J5" s="311">
        <v>0</v>
      </c>
      <c r="K5" s="311">
        <v>0</v>
      </c>
      <c r="L5" s="311">
        <v>0</v>
      </c>
      <c r="M5" s="311">
        <v>0</v>
      </c>
      <c r="N5" s="311">
        <v>0</v>
      </c>
      <c r="O5" s="311">
        <v>0</v>
      </c>
      <c r="P5" s="311">
        <v>0</v>
      </c>
      <c r="Q5" s="311">
        <v>0</v>
      </c>
      <c r="R5" s="311">
        <v>0</v>
      </c>
      <c r="S5" s="311">
        <v>0</v>
      </c>
      <c r="T5" s="311">
        <v>0</v>
      </c>
      <c r="U5" s="311">
        <v>0</v>
      </c>
      <c r="V5" s="311">
        <v>1.0000000000000001E-5</v>
      </c>
      <c r="W5" s="311">
        <v>1.0000000000000001E-5</v>
      </c>
      <c r="X5" s="311">
        <v>1.0000000000000001E-5</v>
      </c>
      <c r="Y5" s="311">
        <v>1.0000000000000001E-5</v>
      </c>
      <c r="Z5" s="311">
        <v>1.0000000000000001E-5</v>
      </c>
      <c r="AA5" s="311">
        <v>1.9191919191919194E-5</v>
      </c>
      <c r="AB5" s="311">
        <v>1.9191919191919194E-5</v>
      </c>
      <c r="AC5" s="311">
        <v>5.8999999999999992E-4</v>
      </c>
      <c r="AD5" s="311">
        <v>5.8999999999999992E-4</v>
      </c>
      <c r="AE5" s="311">
        <v>5.8999999999999992E-4</v>
      </c>
      <c r="AF5" s="311">
        <v>5.8999999999999992E-4</v>
      </c>
      <c r="AG5" s="311">
        <v>6.2E-4</v>
      </c>
      <c r="AH5" s="311">
        <v>6.2E-4</v>
      </c>
      <c r="AI5" s="311">
        <v>6.2E-4</v>
      </c>
      <c r="AJ5" s="311">
        <v>1.6200000000000003E-3</v>
      </c>
      <c r="AK5" s="311">
        <v>2.6400000000000004E-3</v>
      </c>
      <c r="AL5" s="311">
        <v>3.2686363636363642E-3</v>
      </c>
      <c r="AM5" s="311">
        <v>3.9977419354838709E-3</v>
      </c>
      <c r="AN5" s="311">
        <v>6.7673076923076914E-3</v>
      </c>
      <c r="AO5" s="311">
        <v>9.2092356687898079E-3</v>
      </c>
      <c r="AP5" s="311">
        <v>1.5028860759493666E-2</v>
      </c>
      <c r="AQ5" s="311">
        <v>2.355622641509433E-2</v>
      </c>
      <c r="AR5" s="311">
        <v>2.8469532374999988E-2</v>
      </c>
      <c r="AS5" s="311">
        <v>3.6002649915302075E-2</v>
      </c>
      <c r="AT5" s="311">
        <v>6.2726708754208729E-2</v>
      </c>
      <c r="AU5" s="311">
        <v>8.1889654210819798E-2</v>
      </c>
      <c r="AV5" s="311">
        <v>9.5051937915742735E-2</v>
      </c>
      <c r="AW5" s="311">
        <v>0.10488834214876026</v>
      </c>
      <c r="AX5" s="311">
        <v>0.10272607502738218</v>
      </c>
      <c r="AY5" s="311">
        <v>0.11742584812193783</v>
      </c>
      <c r="AZ5" s="311">
        <v>0.24558677435064916</v>
      </c>
      <c r="BA5" s="311">
        <v>0.28004538031199544</v>
      </c>
      <c r="BB5" s="311">
        <v>0.28362253636363638</v>
      </c>
      <c r="BC5" s="311">
        <v>0.29655574534821899</v>
      </c>
      <c r="BD5" s="311">
        <v>0.29114068521346198</v>
      </c>
      <c r="BE5" s="312">
        <v>0.3206489179162233</v>
      </c>
      <c r="BF5" s="284">
        <v>9.8344698000922381E-2</v>
      </c>
      <c r="BG5" s="284">
        <v>0.16591003392294046</v>
      </c>
      <c r="BH5" s="284">
        <v>2.2688642596504206E-2</v>
      </c>
    </row>
    <row r="6" spans="1:62" x14ac:dyDescent="0.15">
      <c r="A6" s="168" t="s">
        <v>192</v>
      </c>
      <c r="B6" s="311">
        <v>0</v>
      </c>
      <c r="C6" s="311">
        <v>0</v>
      </c>
      <c r="D6" s="311">
        <v>0</v>
      </c>
      <c r="E6" s="311">
        <v>0</v>
      </c>
      <c r="F6" s="311">
        <v>0</v>
      </c>
      <c r="G6" s="311">
        <v>0</v>
      </c>
      <c r="H6" s="311">
        <v>0</v>
      </c>
      <c r="I6" s="311">
        <v>0</v>
      </c>
      <c r="J6" s="311">
        <v>0</v>
      </c>
      <c r="K6" s="311">
        <v>0</v>
      </c>
      <c r="L6" s="311">
        <v>0</v>
      </c>
      <c r="M6" s="311">
        <v>0</v>
      </c>
      <c r="N6" s="311">
        <v>0</v>
      </c>
      <c r="O6" s="311">
        <v>0</v>
      </c>
      <c r="P6" s="311">
        <v>0</v>
      </c>
      <c r="Q6" s="311">
        <v>0</v>
      </c>
      <c r="R6" s="311">
        <v>0</v>
      </c>
      <c r="S6" s="311">
        <v>0</v>
      </c>
      <c r="T6" s="311">
        <v>0</v>
      </c>
      <c r="U6" s="311">
        <v>0</v>
      </c>
      <c r="V6" s="311">
        <v>0</v>
      </c>
      <c r="W6" s="311">
        <v>0</v>
      </c>
      <c r="X6" s="311">
        <v>0</v>
      </c>
      <c r="Y6" s="311">
        <v>0</v>
      </c>
      <c r="Z6" s="311">
        <v>0</v>
      </c>
      <c r="AA6" s="311">
        <v>1.0000000000000001E-5</v>
      </c>
      <c r="AB6" s="311">
        <v>1.0000000000000001E-5</v>
      </c>
      <c r="AC6" s="311">
        <v>1.0000000000000001E-5</v>
      </c>
      <c r="AD6" s="311">
        <v>1.0000000000000001E-5</v>
      </c>
      <c r="AE6" s="311">
        <v>5.0000000000000002E-5</v>
      </c>
      <c r="AF6" s="311">
        <v>7.0000000000000007E-5</v>
      </c>
      <c r="AG6" s="311">
        <v>6.0000000000000002E-5</v>
      </c>
      <c r="AH6" s="311">
        <v>1.2E-4</v>
      </c>
      <c r="AI6" s="311">
        <v>1.4999999999999999E-4</v>
      </c>
      <c r="AJ6" s="311">
        <v>1.7000000000000001E-4</v>
      </c>
      <c r="AK6" s="311">
        <v>1.8999999999999998E-4</v>
      </c>
      <c r="AL6" s="311">
        <v>1.7883116883116886E-4</v>
      </c>
      <c r="AM6" s="311">
        <v>2.0729032258064514E-4</v>
      </c>
      <c r="AN6" s="311">
        <v>1.8634615384615377E-4</v>
      </c>
      <c r="AO6" s="311">
        <v>1.9490445859872608E-4</v>
      </c>
      <c r="AP6" s="311">
        <v>1.8398734177215182E-4</v>
      </c>
      <c r="AQ6" s="311">
        <v>4.3301886792452692E-4</v>
      </c>
      <c r="AR6" s="311">
        <v>2.3714999999999921E-3</v>
      </c>
      <c r="AS6" s="311">
        <v>2.4232919254658304E-3</v>
      </c>
      <c r="AT6" s="311">
        <v>5.6322206790123267E-3</v>
      </c>
      <c r="AU6" s="311">
        <v>1.1630920245398732E-2</v>
      </c>
      <c r="AV6" s="311">
        <v>1.5377632469512143E-2</v>
      </c>
      <c r="AW6" s="311">
        <v>3.4200695303030181E-2</v>
      </c>
      <c r="AX6" s="311">
        <v>3.856838644578299E-2</v>
      </c>
      <c r="AY6" s="311">
        <v>5.8874735928143504E-2</v>
      </c>
      <c r="AZ6" s="311">
        <v>7.96428269345235E-2</v>
      </c>
      <c r="BA6" s="311">
        <v>9.3955532100591363E-2</v>
      </c>
      <c r="BB6" s="311">
        <v>9.5578034999999728E-2</v>
      </c>
      <c r="BC6" s="311">
        <v>0.11710862573099379</v>
      </c>
      <c r="BD6" s="311">
        <v>0.14910785209252128</v>
      </c>
      <c r="BE6" s="312">
        <v>0.17502872185762133</v>
      </c>
      <c r="BF6" s="285">
        <v>0.17063252442124499</v>
      </c>
      <c r="BG6" s="285">
        <v>0.38765685410078032</v>
      </c>
      <c r="BH6" s="285">
        <v>1.2384773166108328E-2</v>
      </c>
    </row>
    <row r="7" spans="1:62" x14ac:dyDescent="0.15">
      <c r="A7" s="168" t="s">
        <v>191</v>
      </c>
      <c r="B7" s="311">
        <v>0</v>
      </c>
      <c r="C7" s="311">
        <v>0</v>
      </c>
      <c r="D7" s="311">
        <v>0</v>
      </c>
      <c r="E7" s="311">
        <v>0</v>
      </c>
      <c r="F7" s="311">
        <v>0</v>
      </c>
      <c r="G7" s="311">
        <v>0</v>
      </c>
      <c r="H7" s="311">
        <v>0</v>
      </c>
      <c r="I7" s="311">
        <v>0</v>
      </c>
      <c r="J7" s="311">
        <v>0</v>
      </c>
      <c r="K7" s="311">
        <v>0</v>
      </c>
      <c r="L7" s="311">
        <v>0</v>
      </c>
      <c r="M7" s="311">
        <v>0</v>
      </c>
      <c r="N7" s="311">
        <v>0</v>
      </c>
      <c r="O7" s="311">
        <v>0</v>
      </c>
      <c r="P7" s="311">
        <v>0</v>
      </c>
      <c r="Q7" s="311">
        <v>0</v>
      </c>
      <c r="R7" s="311">
        <v>0</v>
      </c>
      <c r="S7" s="311">
        <v>0</v>
      </c>
      <c r="T7" s="311">
        <v>2.6949494949494956E-5</v>
      </c>
      <c r="U7" s="311">
        <v>6.5555555555555557E-5</v>
      </c>
      <c r="V7" s="311">
        <v>5.8202020202020208E-5</v>
      </c>
      <c r="W7" s="311">
        <v>4.2313131313131321E-5</v>
      </c>
      <c r="X7" s="311">
        <v>3.5767676767676769E-5</v>
      </c>
      <c r="Y7" s="311">
        <v>8.7979797979797992E-6</v>
      </c>
      <c r="Z7" s="311">
        <v>2.133376767676768E-2</v>
      </c>
      <c r="AA7" s="311">
        <v>2.8167676767676765E-2</v>
      </c>
      <c r="AB7" s="311">
        <v>2.980758585858586E-2</v>
      </c>
      <c r="AC7" s="311">
        <v>2.9166898989898993E-2</v>
      </c>
      <c r="AD7" s="311">
        <v>3.03618888888889E-2</v>
      </c>
      <c r="AE7" s="311">
        <v>3.4819282828282838E-2</v>
      </c>
      <c r="AF7" s="311">
        <v>3.196215151515152E-2</v>
      </c>
      <c r="AG7" s="311">
        <v>3.266736363636364E-2</v>
      </c>
      <c r="AH7" s="311">
        <v>3.3212474747474748E-2</v>
      </c>
      <c r="AI7" s="311">
        <v>3.0562585858585858E-2</v>
      </c>
      <c r="AJ7" s="311">
        <v>4.5333313131313134E-2</v>
      </c>
      <c r="AK7" s="311">
        <v>5.6497585858585872E-2</v>
      </c>
      <c r="AL7" s="311">
        <v>6.761194037780402E-2</v>
      </c>
      <c r="AM7" s="311">
        <v>0.10323915542521994</v>
      </c>
      <c r="AN7" s="311">
        <v>0.11083153962703962</v>
      </c>
      <c r="AO7" s="311">
        <v>0.13922617081644467</v>
      </c>
      <c r="AP7" s="311">
        <v>0.17421135385500572</v>
      </c>
      <c r="AQ7" s="311">
        <v>0.25844215494568318</v>
      </c>
      <c r="AR7" s="311">
        <v>0.33275497670454535</v>
      </c>
      <c r="AS7" s="311">
        <v>0.53143574251835091</v>
      </c>
      <c r="AT7" s="311">
        <v>0.70486208978675613</v>
      </c>
      <c r="AU7" s="311">
        <v>0.89742787618516395</v>
      </c>
      <c r="AV7" s="311">
        <v>1.1324845803769394</v>
      </c>
      <c r="AW7" s="311">
        <v>1.3189911575757567</v>
      </c>
      <c r="AX7" s="311">
        <v>1.5625825109529015</v>
      </c>
      <c r="AY7" s="311">
        <v>1.6810777321720183</v>
      </c>
      <c r="AZ7" s="311">
        <v>1.7544455173160158</v>
      </c>
      <c r="BA7" s="311">
        <v>2.075779211403979</v>
      </c>
      <c r="BB7" s="311">
        <v>2.3118426818181814</v>
      </c>
      <c r="BC7" s="311">
        <v>2.464299158958001</v>
      </c>
      <c r="BD7" s="311">
        <v>2.6642512183862386</v>
      </c>
      <c r="BE7" s="312">
        <v>3.0279173673057098</v>
      </c>
      <c r="BF7" s="285">
        <v>0.13339325818659442</v>
      </c>
      <c r="BG7" s="285">
        <v>0.14221300854087948</v>
      </c>
      <c r="BH7" s="285">
        <v>0.21425094899742164</v>
      </c>
    </row>
    <row r="8" spans="1:62" s="161" customFormat="1" x14ac:dyDescent="0.15">
      <c r="A8" s="163" t="s">
        <v>190</v>
      </c>
      <c r="B8" s="313">
        <v>0</v>
      </c>
      <c r="C8" s="313">
        <v>0</v>
      </c>
      <c r="D8" s="313">
        <v>0</v>
      </c>
      <c r="E8" s="313">
        <v>0</v>
      </c>
      <c r="F8" s="313">
        <v>0</v>
      </c>
      <c r="G8" s="313">
        <v>0</v>
      </c>
      <c r="H8" s="313">
        <v>0</v>
      </c>
      <c r="I8" s="313">
        <v>0</v>
      </c>
      <c r="J8" s="313">
        <v>0</v>
      </c>
      <c r="K8" s="313">
        <v>0</v>
      </c>
      <c r="L8" s="313">
        <v>0</v>
      </c>
      <c r="M8" s="313">
        <v>0</v>
      </c>
      <c r="N8" s="313">
        <v>0</v>
      </c>
      <c r="O8" s="313">
        <v>0</v>
      </c>
      <c r="P8" s="313">
        <v>0</v>
      </c>
      <c r="Q8" s="313">
        <v>0</v>
      </c>
      <c r="R8" s="313">
        <v>0</v>
      </c>
      <c r="S8" s="313">
        <v>0</v>
      </c>
      <c r="T8" s="313">
        <v>2.6949494949494956E-5</v>
      </c>
      <c r="U8" s="313">
        <v>6.5555555555555557E-5</v>
      </c>
      <c r="V8" s="313">
        <v>6.8202020202020214E-5</v>
      </c>
      <c r="W8" s="313">
        <v>5.231313131313132E-5</v>
      </c>
      <c r="X8" s="313">
        <v>4.5767676767676768E-5</v>
      </c>
      <c r="Y8" s="313">
        <v>1.87979797979798E-5</v>
      </c>
      <c r="Z8" s="313">
        <v>2.134376767676768E-2</v>
      </c>
      <c r="AA8" s="313">
        <v>2.8196868686868683E-2</v>
      </c>
      <c r="AB8" s="313">
        <v>2.9836777777777778E-2</v>
      </c>
      <c r="AC8" s="313">
        <v>2.9766898989898993E-2</v>
      </c>
      <c r="AD8" s="313">
        <v>3.09618888888889E-2</v>
      </c>
      <c r="AE8" s="313">
        <v>3.545928282828284E-2</v>
      </c>
      <c r="AF8" s="313">
        <v>3.2622151515151521E-2</v>
      </c>
      <c r="AG8" s="313">
        <v>3.334736363636364E-2</v>
      </c>
      <c r="AH8" s="313">
        <v>3.3952474747474752E-2</v>
      </c>
      <c r="AI8" s="313">
        <v>3.1332585858585858E-2</v>
      </c>
      <c r="AJ8" s="313">
        <v>4.7123313131313134E-2</v>
      </c>
      <c r="AK8" s="313">
        <v>5.9327585858585878E-2</v>
      </c>
      <c r="AL8" s="313">
        <v>7.1059407910271558E-2</v>
      </c>
      <c r="AM8" s="313">
        <v>0.10744418768328445</v>
      </c>
      <c r="AN8" s="313">
        <v>0.11778519347319347</v>
      </c>
      <c r="AO8" s="313">
        <v>0.14863031094383322</v>
      </c>
      <c r="AP8" s="313">
        <v>0.18942420195627155</v>
      </c>
      <c r="AQ8" s="313">
        <v>0.282431400228702</v>
      </c>
      <c r="AR8" s="313">
        <v>0.36359600907954531</v>
      </c>
      <c r="AS8" s="313">
        <v>0.56986168435911888</v>
      </c>
      <c r="AT8" s="313">
        <v>0.77322101921997721</v>
      </c>
      <c r="AU8" s="313">
        <v>0.99094845064138248</v>
      </c>
      <c r="AV8" s="313">
        <v>1.2429141507621941</v>
      </c>
      <c r="AW8" s="313">
        <v>1.4580801950275473</v>
      </c>
      <c r="AX8" s="313">
        <v>1.7038769724260667</v>
      </c>
      <c r="AY8" s="313">
        <v>1.8573783162220996</v>
      </c>
      <c r="AZ8" s="313">
        <v>2.0796751186011884</v>
      </c>
      <c r="BA8" s="313">
        <v>2.449780123816566</v>
      </c>
      <c r="BB8" s="313">
        <v>2.6910432531818174</v>
      </c>
      <c r="BC8" s="313">
        <v>2.8779635300372135</v>
      </c>
      <c r="BD8" s="313">
        <v>3.1044997556922218</v>
      </c>
      <c r="BE8" s="313">
        <v>3.5235950070795545</v>
      </c>
      <c r="BF8" s="286">
        <v>0.13189498304003555</v>
      </c>
      <c r="BG8" s="286">
        <v>0.149129034402806</v>
      </c>
      <c r="BH8" s="286">
        <v>0.2493243647600342</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v>
      </c>
      <c r="C10" s="311">
        <v>0</v>
      </c>
      <c r="D10" s="311">
        <v>0</v>
      </c>
      <c r="E10" s="311">
        <v>0</v>
      </c>
      <c r="F10" s="311">
        <v>0</v>
      </c>
      <c r="G10" s="311">
        <v>0</v>
      </c>
      <c r="H10" s="311">
        <v>0</v>
      </c>
      <c r="I10" s="311">
        <v>0</v>
      </c>
      <c r="J10" s="311">
        <v>0</v>
      </c>
      <c r="K10" s="311">
        <v>0</v>
      </c>
      <c r="L10" s="311">
        <v>0</v>
      </c>
      <c r="M10" s="311">
        <v>0</v>
      </c>
      <c r="N10" s="311">
        <v>0</v>
      </c>
      <c r="O10" s="311">
        <v>0</v>
      </c>
      <c r="P10" s="311">
        <v>0</v>
      </c>
      <c r="Q10" s="311">
        <v>0</v>
      </c>
      <c r="R10" s="311">
        <v>0</v>
      </c>
      <c r="S10" s="311">
        <v>0</v>
      </c>
      <c r="T10" s="311">
        <v>0</v>
      </c>
      <c r="U10" s="311">
        <v>0</v>
      </c>
      <c r="V10" s="311">
        <v>0</v>
      </c>
      <c r="W10" s="311">
        <v>0</v>
      </c>
      <c r="X10" s="311">
        <v>0</v>
      </c>
      <c r="Y10" s="311">
        <v>0</v>
      </c>
      <c r="Z10" s="311">
        <v>0</v>
      </c>
      <c r="AA10" s="311">
        <v>0</v>
      </c>
      <c r="AB10" s="311">
        <v>0</v>
      </c>
      <c r="AC10" s="311">
        <v>0</v>
      </c>
      <c r="AD10" s="311">
        <v>0</v>
      </c>
      <c r="AE10" s="311">
        <v>0</v>
      </c>
      <c r="AF10" s="311">
        <v>0</v>
      </c>
      <c r="AG10" s="311">
        <v>9.6180000000000004E-5</v>
      </c>
      <c r="AH10" s="311">
        <v>1.4592000000000004E-4</v>
      </c>
      <c r="AI10" s="311">
        <v>3.2541000000000004E-4</v>
      </c>
      <c r="AJ10" s="311">
        <v>3.4780999999999999E-4</v>
      </c>
      <c r="AK10" s="311">
        <v>3.4758E-4</v>
      </c>
      <c r="AL10" s="311">
        <v>4.9040474025974028E-4</v>
      </c>
      <c r="AM10" s="311">
        <v>7.2457838709677426E-4</v>
      </c>
      <c r="AN10" s="311">
        <v>7.6454884615384598E-4</v>
      </c>
      <c r="AO10" s="311">
        <v>7.0600242038216523E-4</v>
      </c>
      <c r="AP10" s="311">
        <v>6.9450055348101235E-4</v>
      </c>
      <c r="AQ10" s="311">
        <v>6.7012075471698093E-4</v>
      </c>
      <c r="AR10" s="311">
        <v>5.889830624999997E-4</v>
      </c>
      <c r="AS10" s="311">
        <v>3.9866552385093147E-4</v>
      </c>
      <c r="AT10" s="311">
        <v>3.478533256666665E-4</v>
      </c>
      <c r="AU10" s="311">
        <v>2.3796292936196302E-4</v>
      </c>
      <c r="AV10" s="311">
        <v>2.4807037499999983E-4</v>
      </c>
      <c r="AW10" s="311">
        <v>3.4296294483605418E-3</v>
      </c>
      <c r="AX10" s="311">
        <v>4.1785118089156595E-3</v>
      </c>
      <c r="AY10" s="311">
        <v>5.6755762275449064E-3</v>
      </c>
      <c r="AZ10" s="311">
        <v>5.4035862701785646E-3</v>
      </c>
      <c r="BA10" s="311">
        <v>4.9553802958579828E-3</v>
      </c>
      <c r="BB10" s="311">
        <v>5.504102999999998E-3</v>
      </c>
      <c r="BC10" s="311">
        <v>1.2640332105263151E-2</v>
      </c>
      <c r="BD10" s="311">
        <v>4.4535939937009397E-2</v>
      </c>
      <c r="BE10" s="312">
        <v>8.411170454806173E-2</v>
      </c>
      <c r="BF10" s="285">
        <v>0.88346515794429847</v>
      </c>
      <c r="BG10" s="285">
        <v>0.6245438794739171</v>
      </c>
      <c r="BH10" s="285">
        <v>5.9516196564004531E-3</v>
      </c>
    </row>
    <row r="11" spans="1:62" x14ac:dyDescent="0.15">
      <c r="A11" s="168" t="s">
        <v>188</v>
      </c>
      <c r="B11" s="311">
        <v>0</v>
      </c>
      <c r="C11" s="311">
        <v>0</v>
      </c>
      <c r="D11" s="311">
        <v>0</v>
      </c>
      <c r="E11" s="311">
        <v>0</v>
      </c>
      <c r="F11" s="311">
        <v>0</v>
      </c>
      <c r="G11" s="311">
        <v>0</v>
      </c>
      <c r="H11" s="311">
        <v>0</v>
      </c>
      <c r="I11" s="311">
        <v>0</v>
      </c>
      <c r="J11" s="311">
        <v>0</v>
      </c>
      <c r="K11" s="311">
        <v>0</v>
      </c>
      <c r="L11" s="311">
        <v>0</v>
      </c>
      <c r="M11" s="311">
        <v>0</v>
      </c>
      <c r="N11" s="311">
        <v>0</v>
      </c>
      <c r="O11" s="311">
        <v>0</v>
      </c>
      <c r="P11" s="311">
        <v>0</v>
      </c>
      <c r="Q11" s="311">
        <v>0</v>
      </c>
      <c r="R11" s="311">
        <v>0</v>
      </c>
      <c r="S11" s="311">
        <v>0</v>
      </c>
      <c r="T11" s="311">
        <v>0</v>
      </c>
      <c r="U11" s="311">
        <v>0</v>
      </c>
      <c r="V11" s="311">
        <v>0</v>
      </c>
      <c r="W11" s="311">
        <v>0</v>
      </c>
      <c r="X11" s="311">
        <v>0</v>
      </c>
      <c r="Y11" s="311">
        <v>0</v>
      </c>
      <c r="Z11" s="311">
        <v>0</v>
      </c>
      <c r="AA11" s="311">
        <v>0</v>
      </c>
      <c r="AB11" s="311">
        <v>0</v>
      </c>
      <c r="AC11" s="311">
        <v>0</v>
      </c>
      <c r="AD11" s="311">
        <v>0</v>
      </c>
      <c r="AE11" s="311">
        <v>0</v>
      </c>
      <c r="AF11" s="311">
        <v>0</v>
      </c>
      <c r="AG11" s="311">
        <v>2.0000000000000002E-5</v>
      </c>
      <c r="AH11" s="311">
        <v>4.0000000000000003E-5</v>
      </c>
      <c r="AI11" s="311">
        <v>5.0000000000000002E-5</v>
      </c>
      <c r="AJ11" s="311">
        <v>2.0000000000000002E-5</v>
      </c>
      <c r="AK11" s="311">
        <v>1.0000000000000001E-5</v>
      </c>
      <c r="AL11" s="311">
        <v>3.4673376623376622E-4</v>
      </c>
      <c r="AM11" s="311">
        <v>6.0212903225806435E-4</v>
      </c>
      <c r="AN11" s="311">
        <v>5.9826923076923056E-4</v>
      </c>
      <c r="AO11" s="311">
        <v>5.9445859872611455E-4</v>
      </c>
      <c r="AP11" s="311">
        <v>8.9960126582278456E-4</v>
      </c>
      <c r="AQ11" s="311">
        <v>2.2805660377358482E-3</v>
      </c>
      <c r="AR11" s="311">
        <v>6.3378513104087562E-3</v>
      </c>
      <c r="AS11" s="311">
        <v>1.1242173913043474E-2</v>
      </c>
      <c r="AT11" s="311">
        <v>1.1692222222222215E-2</v>
      </c>
      <c r="AU11" s="311">
        <v>2.0430268343558267E-2</v>
      </c>
      <c r="AV11" s="311">
        <v>2.5233515670731684E-2</v>
      </c>
      <c r="AW11" s="311">
        <v>4.682727272727269E-2</v>
      </c>
      <c r="AX11" s="311">
        <v>6.0608855343874841E-2</v>
      </c>
      <c r="AY11" s="311">
        <v>0.11186637756343623</v>
      </c>
      <c r="AZ11" s="311">
        <v>0.19694835896141111</v>
      </c>
      <c r="BA11" s="311">
        <v>0.30318327902246844</v>
      </c>
      <c r="BB11" s="311">
        <v>0.38135932423519675</v>
      </c>
      <c r="BC11" s="311">
        <v>0.43372494770064079</v>
      </c>
      <c r="BD11" s="311">
        <v>0.4990770699521459</v>
      </c>
      <c r="BE11" s="312">
        <v>0.50637398530677968</v>
      </c>
      <c r="BF11" s="285">
        <v>1.1848630665841853E-2</v>
      </c>
      <c r="BG11" s="285">
        <v>0.45554975525130148</v>
      </c>
      <c r="BH11" s="285">
        <v>3.5830273332763091E-2</v>
      </c>
    </row>
    <row r="12" spans="1:62" x14ac:dyDescent="0.15">
      <c r="A12" s="168" t="s">
        <v>187</v>
      </c>
      <c r="B12" s="311">
        <v>0</v>
      </c>
      <c r="C12" s="311">
        <v>0</v>
      </c>
      <c r="D12" s="311">
        <v>0</v>
      </c>
      <c r="E12" s="311">
        <v>0</v>
      </c>
      <c r="F12" s="311">
        <v>0</v>
      </c>
      <c r="G12" s="311">
        <v>0</v>
      </c>
      <c r="H12" s="311">
        <v>0</v>
      </c>
      <c r="I12" s="311">
        <v>0</v>
      </c>
      <c r="J12" s="311">
        <v>0</v>
      </c>
      <c r="K12" s="311">
        <v>0</v>
      </c>
      <c r="L12" s="311">
        <v>0</v>
      </c>
      <c r="M12" s="311">
        <v>0</v>
      </c>
      <c r="N12" s="311">
        <v>0</v>
      </c>
      <c r="O12" s="311">
        <v>0</v>
      </c>
      <c r="P12" s="311">
        <v>0</v>
      </c>
      <c r="Q12" s="311">
        <v>0</v>
      </c>
      <c r="R12" s="311">
        <v>0</v>
      </c>
      <c r="S12" s="311">
        <v>0</v>
      </c>
      <c r="T12" s="311">
        <v>0</v>
      </c>
      <c r="U12" s="311">
        <v>0</v>
      </c>
      <c r="V12" s="311">
        <v>0</v>
      </c>
      <c r="W12" s="311">
        <v>0</v>
      </c>
      <c r="X12" s="311">
        <v>0</v>
      </c>
      <c r="Y12" s="311">
        <v>0</v>
      </c>
      <c r="Z12" s="311">
        <v>0</v>
      </c>
      <c r="AA12" s="311">
        <v>0</v>
      </c>
      <c r="AB12" s="311">
        <v>0</v>
      </c>
      <c r="AC12" s="311">
        <v>0</v>
      </c>
      <c r="AD12" s="311">
        <v>0</v>
      </c>
      <c r="AE12" s="311">
        <v>0</v>
      </c>
      <c r="AF12" s="311">
        <v>0</v>
      </c>
      <c r="AG12" s="311">
        <v>0</v>
      </c>
      <c r="AH12" s="311">
        <v>0</v>
      </c>
      <c r="AI12" s="311">
        <v>0</v>
      </c>
      <c r="AJ12" s="311">
        <v>0</v>
      </c>
      <c r="AK12" s="311">
        <v>0</v>
      </c>
      <c r="AL12" s="311">
        <v>6.9545454545454552E-5</v>
      </c>
      <c r="AM12" s="311">
        <v>6.9096774193548385E-5</v>
      </c>
      <c r="AN12" s="311">
        <v>6.8653846153846149E-5</v>
      </c>
      <c r="AO12" s="311">
        <v>4.872611464968152E-5</v>
      </c>
      <c r="AP12" s="311">
        <v>6.778481012658226E-5</v>
      </c>
      <c r="AQ12" s="311">
        <v>6.7358490566037704E-5</v>
      </c>
      <c r="AR12" s="311">
        <v>1.0709999999999995E-4</v>
      </c>
      <c r="AS12" s="311">
        <v>3.6228822484472031E-4</v>
      </c>
      <c r="AT12" s="311">
        <v>7.4624541111111063E-4</v>
      </c>
      <c r="AU12" s="311">
        <v>3.0536734030674833E-3</v>
      </c>
      <c r="AV12" s="311">
        <v>3.1495202999999986E-3</v>
      </c>
      <c r="AW12" s="311">
        <v>3.7868654454545417E-3</v>
      </c>
      <c r="AX12" s="311">
        <v>5.0238892528915611E-3</v>
      </c>
      <c r="AY12" s="311">
        <v>1.3221400451496996E-2</v>
      </c>
      <c r="AZ12" s="311">
        <v>1.9258401519642837E-2</v>
      </c>
      <c r="BA12" s="311">
        <v>2.2197126463136083E-2</v>
      </c>
      <c r="BB12" s="311">
        <v>3.2630034210749989E-2</v>
      </c>
      <c r="BC12" s="311">
        <v>3.2102215885368414E-2</v>
      </c>
      <c r="BD12" s="311">
        <v>4.3637859627015337E-2</v>
      </c>
      <c r="BE12" s="312">
        <v>4.9963985645076286E-2</v>
      </c>
      <c r="BF12" s="285">
        <v>0.14184042134477193</v>
      </c>
      <c r="BG12" s="285">
        <v>0.50209768481135497</v>
      </c>
      <c r="BH12" s="285">
        <v>3.5353776347194308E-3</v>
      </c>
    </row>
    <row r="13" spans="1:62" x14ac:dyDescent="0.15">
      <c r="A13" s="168" t="s">
        <v>186</v>
      </c>
      <c r="B13" s="311">
        <v>0</v>
      </c>
      <c r="C13" s="311">
        <v>0</v>
      </c>
      <c r="D13" s="311">
        <v>0</v>
      </c>
      <c r="E13" s="311">
        <v>0</v>
      </c>
      <c r="F13" s="311">
        <v>0</v>
      </c>
      <c r="G13" s="311">
        <v>0</v>
      </c>
      <c r="H13" s="311">
        <v>0</v>
      </c>
      <c r="I13" s="311">
        <v>0</v>
      </c>
      <c r="J13" s="311">
        <v>0</v>
      </c>
      <c r="K13" s="311">
        <v>0</v>
      </c>
      <c r="L13" s="311">
        <v>0</v>
      </c>
      <c r="M13" s="311">
        <v>0</v>
      </c>
      <c r="N13" s="311">
        <v>0</v>
      </c>
      <c r="O13" s="311">
        <v>0</v>
      </c>
      <c r="P13" s="311">
        <v>0</v>
      </c>
      <c r="Q13" s="311">
        <v>0</v>
      </c>
      <c r="R13" s="311">
        <v>0</v>
      </c>
      <c r="S13" s="311">
        <v>0</v>
      </c>
      <c r="T13" s="311">
        <v>0</v>
      </c>
      <c r="U13" s="311">
        <v>0</v>
      </c>
      <c r="V13" s="311">
        <v>0</v>
      </c>
      <c r="W13" s="311">
        <v>0</v>
      </c>
      <c r="X13" s="311">
        <v>0</v>
      </c>
      <c r="Y13" s="311">
        <v>0</v>
      </c>
      <c r="Z13" s="311">
        <v>0</v>
      </c>
      <c r="AA13" s="311">
        <v>0</v>
      </c>
      <c r="AB13" s="311">
        <v>0</v>
      </c>
      <c r="AC13" s="311">
        <v>0</v>
      </c>
      <c r="AD13" s="311">
        <v>0</v>
      </c>
      <c r="AE13" s="311">
        <v>0</v>
      </c>
      <c r="AF13" s="311">
        <v>0</v>
      </c>
      <c r="AG13" s="311">
        <v>0</v>
      </c>
      <c r="AH13" s="311">
        <v>0</v>
      </c>
      <c r="AI13" s="311">
        <v>0</v>
      </c>
      <c r="AJ13" s="311">
        <v>0</v>
      </c>
      <c r="AK13" s="311">
        <v>0</v>
      </c>
      <c r="AL13" s="311">
        <v>0</v>
      </c>
      <c r="AM13" s="311">
        <v>0</v>
      </c>
      <c r="AN13" s="311">
        <v>0</v>
      </c>
      <c r="AO13" s="311">
        <v>5.0665414012738847E-4</v>
      </c>
      <c r="AP13" s="311">
        <v>4.7914177215189856E-4</v>
      </c>
      <c r="AQ13" s="311">
        <v>6.0604736458301598E-4</v>
      </c>
      <c r="AR13" s="311">
        <v>4.7708244767249725E-4</v>
      </c>
      <c r="AS13" s="311">
        <v>5.1239003146769883E-4</v>
      </c>
      <c r="AT13" s="311">
        <v>5.450182436166636E-4</v>
      </c>
      <c r="AU13" s="311">
        <v>3.6203667154784992E-4</v>
      </c>
      <c r="AV13" s="311">
        <v>3.8503704394755796E-4</v>
      </c>
      <c r="AW13" s="311">
        <v>5.0865277778726966E-4</v>
      </c>
      <c r="AX13" s="311">
        <v>5.3112016854216552E-4</v>
      </c>
      <c r="AY13" s="311">
        <v>6.4342727997844257E-4</v>
      </c>
      <c r="AZ13" s="311">
        <v>6.2272318996607092E-4</v>
      </c>
      <c r="BA13" s="311">
        <v>4.6069604899881615E-4</v>
      </c>
      <c r="BB13" s="311">
        <v>2.7642772980000002E-5</v>
      </c>
      <c r="BC13" s="311">
        <v>4.960168372684211E-4</v>
      </c>
      <c r="BD13" s="311">
        <v>5.6449471973781245E-4</v>
      </c>
      <c r="BE13" s="312">
        <v>2.5777632180767348E-4</v>
      </c>
      <c r="BF13" s="285">
        <v>-0.54459801672389552</v>
      </c>
      <c r="BG13" s="285">
        <v>3.5173475039045332E-3</v>
      </c>
      <c r="BH13" s="285">
        <v>1.823987080119769E-5</v>
      </c>
    </row>
    <row r="14" spans="1:62"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0</v>
      </c>
      <c r="AP14" s="311">
        <v>0</v>
      </c>
      <c r="AQ14" s="311">
        <v>0</v>
      </c>
      <c r="AR14" s="311">
        <v>9.2004159374999965E-6</v>
      </c>
      <c r="AS14" s="311">
        <v>2.5491710124223591E-5</v>
      </c>
      <c r="AT14" s="311">
        <v>3.0263935178888875E-5</v>
      </c>
      <c r="AU14" s="311">
        <v>3.2241230061349676E-5</v>
      </c>
      <c r="AV14" s="311">
        <v>3.1203323780487785E-5</v>
      </c>
      <c r="AW14" s="311">
        <v>2.2239412363636345E-5</v>
      </c>
      <c r="AX14" s="311">
        <v>5.2262380247855382E-4</v>
      </c>
      <c r="AY14" s="311">
        <v>7.3057469343197536E-4</v>
      </c>
      <c r="AZ14" s="311">
        <v>8.9984324338767785E-4</v>
      </c>
      <c r="BA14" s="311">
        <v>7.6009992827165613E-4</v>
      </c>
      <c r="BB14" s="311">
        <v>6.6060000000000012E-4</v>
      </c>
      <c r="BC14" s="311">
        <v>7.1809584839315789E-4</v>
      </c>
      <c r="BD14" s="311">
        <v>7.6241956352314695E-4</v>
      </c>
      <c r="BE14" s="312">
        <v>7.5961883859591904E-4</v>
      </c>
      <c r="BF14" s="285">
        <v>-6.3956730233076797E-3</v>
      </c>
      <c r="BG14" s="285">
        <v>0.38078755262908115</v>
      </c>
      <c r="BH14" s="285">
        <v>5.3749504132046929E-5</v>
      </c>
    </row>
    <row r="15" spans="1:62" x14ac:dyDescent="0.15">
      <c r="A15" s="168" t="s">
        <v>184</v>
      </c>
      <c r="B15" s="311">
        <v>0</v>
      </c>
      <c r="C15" s="311">
        <v>0</v>
      </c>
      <c r="D15" s="311">
        <v>0</v>
      </c>
      <c r="E15" s="311">
        <v>0</v>
      </c>
      <c r="F15" s="311">
        <v>0</v>
      </c>
      <c r="G15" s="311">
        <v>0</v>
      </c>
      <c r="H15" s="311">
        <v>0</v>
      </c>
      <c r="I15" s="311">
        <v>0</v>
      </c>
      <c r="J15" s="311">
        <v>0</v>
      </c>
      <c r="K15" s="311">
        <v>0</v>
      </c>
      <c r="L15" s="311">
        <v>0</v>
      </c>
      <c r="M15" s="311">
        <v>0</v>
      </c>
      <c r="N15" s="311">
        <v>0</v>
      </c>
      <c r="O15" s="311">
        <v>0</v>
      </c>
      <c r="P15" s="311">
        <v>0</v>
      </c>
      <c r="Q15" s="311">
        <v>0</v>
      </c>
      <c r="R15" s="311">
        <v>0</v>
      </c>
      <c r="S15" s="311">
        <v>0</v>
      </c>
      <c r="T15" s="311">
        <v>0</v>
      </c>
      <c r="U15" s="311">
        <v>0</v>
      </c>
      <c r="V15" s="311">
        <v>0</v>
      </c>
      <c r="W15" s="311">
        <v>0</v>
      </c>
      <c r="X15" s="311">
        <v>0</v>
      </c>
      <c r="Y15" s="311">
        <v>0</v>
      </c>
      <c r="Z15" s="311">
        <v>0</v>
      </c>
      <c r="AA15" s="311">
        <v>0</v>
      </c>
      <c r="AB15" s="311">
        <v>0</v>
      </c>
      <c r="AC15" s="311">
        <v>0</v>
      </c>
      <c r="AD15" s="311">
        <v>0</v>
      </c>
      <c r="AE15" s="311">
        <v>0</v>
      </c>
      <c r="AF15" s="311">
        <v>0</v>
      </c>
      <c r="AG15" s="311">
        <v>4.0000000000000007E-6</v>
      </c>
      <c r="AH15" s="311">
        <v>5.9999999999999993E-6</v>
      </c>
      <c r="AI15" s="311">
        <v>5.0000000000000004E-6</v>
      </c>
      <c r="AJ15" s="311">
        <v>5.9999999999999993E-6</v>
      </c>
      <c r="AK15" s="311">
        <v>8.0000000000000013E-6</v>
      </c>
      <c r="AL15" s="311">
        <v>1.1922077922077919E-5</v>
      </c>
      <c r="AM15" s="311">
        <v>1.1845161290322579E-5</v>
      </c>
      <c r="AN15" s="311">
        <v>1.1769230769230767E-5</v>
      </c>
      <c r="AO15" s="311">
        <v>1.1694267515923564E-5</v>
      </c>
      <c r="AP15" s="311">
        <v>1.1620253164556957E-5</v>
      </c>
      <c r="AQ15" s="311">
        <v>1.1547169811320749E-5</v>
      </c>
      <c r="AR15" s="311">
        <v>1.1474999999999994E-5</v>
      </c>
      <c r="AS15" s="311">
        <v>1.1403726708074528E-5</v>
      </c>
      <c r="AT15" s="311">
        <v>1.1333333333333325E-5</v>
      </c>
      <c r="AU15" s="311">
        <v>1.1263803680981586E-5</v>
      </c>
      <c r="AV15" s="311">
        <v>1.1195121951219504E-5</v>
      </c>
      <c r="AW15" s="311">
        <v>1.1127272727272718E-5</v>
      </c>
      <c r="AX15" s="311">
        <v>1.1060240963855412E-5</v>
      </c>
      <c r="AY15" s="311">
        <v>2.3591317365269445E-3</v>
      </c>
      <c r="AZ15" s="311">
        <v>5.4130501260575255E-3</v>
      </c>
      <c r="BA15" s="311">
        <v>9.5431679185477326E-3</v>
      </c>
      <c r="BB15" s="311">
        <v>9.6608904120000002E-3</v>
      </c>
      <c r="BC15" s="311">
        <v>1.3442867817307014E-2</v>
      </c>
      <c r="BD15" s="311">
        <v>1.4753297828758704E-2</v>
      </c>
      <c r="BE15" s="312">
        <v>1.6022465306122453E-2</v>
      </c>
      <c r="BF15" s="285">
        <v>8.3058734662207589E-2</v>
      </c>
      <c r="BG15" s="285">
        <v>1.0485810202672057</v>
      </c>
      <c r="BH15" s="285">
        <v>1.1337259180786649E-3</v>
      </c>
    </row>
    <row r="16" spans="1:62" x14ac:dyDescent="0.15">
      <c r="A16" s="168" t="s">
        <v>183</v>
      </c>
      <c r="B16" s="311">
        <v>0</v>
      </c>
      <c r="C16" s="311">
        <v>0</v>
      </c>
      <c r="D16" s="311">
        <v>0</v>
      </c>
      <c r="E16" s="311">
        <v>0</v>
      </c>
      <c r="F16" s="311">
        <v>0</v>
      </c>
      <c r="G16" s="311">
        <v>0</v>
      </c>
      <c r="H16" s="311">
        <v>0</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0</v>
      </c>
      <c r="AL16" s="311">
        <v>0</v>
      </c>
      <c r="AM16" s="311">
        <v>0</v>
      </c>
      <c r="AN16" s="311">
        <v>0</v>
      </c>
      <c r="AO16" s="311">
        <v>0</v>
      </c>
      <c r="AP16" s="311">
        <v>0</v>
      </c>
      <c r="AQ16" s="311">
        <v>0</v>
      </c>
      <c r="AR16" s="311">
        <v>0</v>
      </c>
      <c r="AS16" s="311">
        <v>0</v>
      </c>
      <c r="AT16" s="311">
        <v>0</v>
      </c>
      <c r="AU16" s="311">
        <v>0</v>
      </c>
      <c r="AV16" s="311">
        <v>0</v>
      </c>
      <c r="AW16" s="311">
        <v>0</v>
      </c>
      <c r="AX16" s="311">
        <v>0</v>
      </c>
      <c r="AY16" s="311">
        <v>0</v>
      </c>
      <c r="AZ16" s="311">
        <v>0</v>
      </c>
      <c r="BA16" s="311">
        <v>0</v>
      </c>
      <c r="BB16" s="311">
        <v>0</v>
      </c>
      <c r="BC16" s="311">
        <v>0</v>
      </c>
      <c r="BD16" s="311">
        <v>0</v>
      </c>
      <c r="BE16" s="312">
        <v>0</v>
      </c>
      <c r="BF16" s="285">
        <v>0</v>
      </c>
      <c r="BG16" s="285">
        <v>0</v>
      </c>
      <c r="BH16" s="285">
        <v>0</v>
      </c>
    </row>
    <row r="17" spans="1:60" x14ac:dyDescent="0.15">
      <c r="A17" s="168" t="s">
        <v>182</v>
      </c>
      <c r="B17" s="311">
        <v>0</v>
      </c>
      <c r="C17" s="311">
        <v>0</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c r="AM17" s="311">
        <v>0</v>
      </c>
      <c r="AN17" s="311">
        <v>0</v>
      </c>
      <c r="AO17" s="311">
        <v>0</v>
      </c>
      <c r="AP17" s="311">
        <v>0</v>
      </c>
      <c r="AQ17" s="311">
        <v>0</v>
      </c>
      <c r="AR17" s="311">
        <v>0</v>
      </c>
      <c r="AS17" s="311">
        <v>0</v>
      </c>
      <c r="AT17" s="311">
        <v>0</v>
      </c>
      <c r="AU17" s="311">
        <v>0</v>
      </c>
      <c r="AV17" s="311">
        <v>0</v>
      </c>
      <c r="AW17" s="311">
        <v>0</v>
      </c>
      <c r="AX17" s="311">
        <v>0</v>
      </c>
      <c r="AY17" s="311">
        <v>0</v>
      </c>
      <c r="AZ17" s="311">
        <v>1.1474999999999991E-5</v>
      </c>
      <c r="BA17" s="311">
        <v>0</v>
      </c>
      <c r="BB17" s="311">
        <v>0</v>
      </c>
      <c r="BC17" s="311">
        <v>0</v>
      </c>
      <c r="BD17" s="311">
        <v>0</v>
      </c>
      <c r="BE17" s="312">
        <v>0</v>
      </c>
      <c r="BF17" s="285">
        <v>0</v>
      </c>
      <c r="BG17" s="285">
        <v>0</v>
      </c>
      <c r="BH17" s="285">
        <v>0</v>
      </c>
    </row>
    <row r="18" spans="1:60" x14ac:dyDescent="0.15">
      <c r="A18" s="168" t="s">
        <v>181</v>
      </c>
      <c r="B18" s="311">
        <v>0</v>
      </c>
      <c r="C18" s="311">
        <v>0</v>
      </c>
      <c r="D18" s="311">
        <v>0</v>
      </c>
      <c r="E18" s="311">
        <v>0</v>
      </c>
      <c r="F18" s="311">
        <v>0</v>
      </c>
      <c r="G18" s="311">
        <v>0</v>
      </c>
      <c r="H18" s="311">
        <v>0</v>
      </c>
      <c r="I18" s="311">
        <v>0</v>
      </c>
      <c r="J18" s="311">
        <v>0</v>
      </c>
      <c r="K18" s="311">
        <v>0</v>
      </c>
      <c r="L18" s="311">
        <v>0</v>
      </c>
      <c r="M18" s="311">
        <v>0</v>
      </c>
      <c r="N18" s="311">
        <v>0</v>
      </c>
      <c r="O18" s="311">
        <v>0</v>
      </c>
      <c r="P18" s="311">
        <v>0</v>
      </c>
      <c r="Q18" s="311">
        <v>0</v>
      </c>
      <c r="R18" s="311">
        <v>0</v>
      </c>
      <c r="S18" s="311">
        <v>0</v>
      </c>
      <c r="T18" s="311">
        <v>0</v>
      </c>
      <c r="U18" s="311">
        <v>0</v>
      </c>
      <c r="V18" s="311">
        <v>0</v>
      </c>
      <c r="W18" s="311">
        <v>0</v>
      </c>
      <c r="X18" s="311">
        <v>0</v>
      </c>
      <c r="Y18" s="311">
        <v>0</v>
      </c>
      <c r="Z18" s="311">
        <v>0</v>
      </c>
      <c r="AA18" s="311">
        <v>0</v>
      </c>
      <c r="AB18" s="311">
        <v>0</v>
      </c>
      <c r="AC18" s="311">
        <v>0</v>
      </c>
      <c r="AD18" s="311">
        <v>0</v>
      </c>
      <c r="AE18" s="311">
        <v>0</v>
      </c>
      <c r="AF18" s="311">
        <v>0</v>
      </c>
      <c r="AG18" s="311">
        <v>2.2590362999999999E-4</v>
      </c>
      <c r="AH18" s="311">
        <v>7.5712469999999999E-4</v>
      </c>
      <c r="AI18" s="311">
        <v>6.4208431310000004E-4</v>
      </c>
      <c r="AJ18" s="311">
        <v>9.9656085669999985E-4</v>
      </c>
      <c r="AK18" s="311">
        <v>1.749790818E-3</v>
      </c>
      <c r="AL18" s="311">
        <v>1.7825911047467534E-3</v>
      </c>
      <c r="AM18" s="311">
        <v>2.5103289149419352E-3</v>
      </c>
      <c r="AN18" s="311">
        <v>2.2579646189423075E-3</v>
      </c>
      <c r="AO18" s="311">
        <v>2.4892615496751587E-3</v>
      </c>
      <c r="AP18" s="311">
        <v>1.9591080055632909E-3</v>
      </c>
      <c r="AQ18" s="311">
        <v>2.618923341849056E-3</v>
      </c>
      <c r="AR18" s="311">
        <v>2.2987933968937491E-3</v>
      </c>
      <c r="AS18" s="311">
        <v>1.8823485950496884E-3</v>
      </c>
      <c r="AT18" s="311">
        <v>3.9797619763333311E-3</v>
      </c>
      <c r="AU18" s="311">
        <v>4.8985605986134936E-3</v>
      </c>
      <c r="AV18" s="311">
        <v>6.9200512902932877E-3</v>
      </c>
      <c r="AW18" s="311">
        <v>1.0471287081818176E-2</v>
      </c>
      <c r="AX18" s="311">
        <v>1.2433360849107823E-2</v>
      </c>
      <c r="AY18" s="311">
        <v>1.9184126444412558E-2</v>
      </c>
      <c r="AZ18" s="311">
        <v>2.8553904146584132E-2</v>
      </c>
      <c r="BA18" s="311">
        <v>2.9870956790880452E-2</v>
      </c>
      <c r="BB18" s="311">
        <v>2.8886172101472408E-2</v>
      </c>
      <c r="BC18" s="311">
        <v>3.9686498691621705E-2</v>
      </c>
      <c r="BD18" s="311">
        <v>3.9224837981467975E-2</v>
      </c>
      <c r="BE18" s="312">
        <v>3.2209996169309106E-2</v>
      </c>
      <c r="BF18" s="285">
        <v>-0.18108034683353347</v>
      </c>
      <c r="BG18" s="285">
        <v>0.25710167774763759</v>
      </c>
      <c r="BH18" s="285">
        <v>2.2791316305366795E-3</v>
      </c>
    </row>
    <row r="19" spans="1:60" x14ac:dyDescent="0.15">
      <c r="A19" s="168" t="s">
        <v>180</v>
      </c>
      <c r="B19" s="311">
        <v>0</v>
      </c>
      <c r="C19" s="311">
        <v>0</v>
      </c>
      <c r="D19" s="311">
        <v>0</v>
      </c>
      <c r="E19" s="311">
        <v>0</v>
      </c>
      <c r="F19" s="311">
        <v>0</v>
      </c>
      <c r="G19" s="311">
        <v>0</v>
      </c>
      <c r="H19" s="311">
        <v>0</v>
      </c>
      <c r="I19" s="311">
        <v>0</v>
      </c>
      <c r="J19" s="311">
        <v>0</v>
      </c>
      <c r="K19" s="311">
        <v>0</v>
      </c>
      <c r="L19" s="311">
        <v>0</v>
      </c>
      <c r="M19" s="311">
        <v>0</v>
      </c>
      <c r="N19" s="311">
        <v>0</v>
      </c>
      <c r="O19" s="311">
        <v>0</v>
      </c>
      <c r="P19" s="311">
        <v>0</v>
      </c>
      <c r="Q19" s="311">
        <v>0</v>
      </c>
      <c r="R19" s="311">
        <v>0</v>
      </c>
      <c r="S19" s="311">
        <v>0</v>
      </c>
      <c r="T19" s="311">
        <v>0</v>
      </c>
      <c r="U19" s="311">
        <v>0</v>
      </c>
      <c r="V19" s="311">
        <v>0</v>
      </c>
      <c r="W19" s="311">
        <v>0</v>
      </c>
      <c r="X19" s="311">
        <v>0</v>
      </c>
      <c r="Y19" s="311">
        <v>0</v>
      </c>
      <c r="Z19" s="311">
        <v>0</v>
      </c>
      <c r="AA19" s="311">
        <v>0</v>
      </c>
      <c r="AB19" s="311">
        <v>0</v>
      </c>
      <c r="AC19" s="311">
        <v>0</v>
      </c>
      <c r="AD19" s="311">
        <v>1.717171717171717E-5</v>
      </c>
      <c r="AE19" s="311">
        <v>7.7777777777777795E-5</v>
      </c>
      <c r="AF19" s="311">
        <v>7.7777777777777795E-5</v>
      </c>
      <c r="AG19" s="311">
        <v>7.3656222222222233E-5</v>
      </c>
      <c r="AH19" s="311">
        <v>8.0215279797979806E-5</v>
      </c>
      <c r="AI19" s="311">
        <v>9.1229488888888903E-5</v>
      </c>
      <c r="AJ19" s="311">
        <v>1.1434834646464648E-4</v>
      </c>
      <c r="AK19" s="311">
        <v>3.9549713939393945E-4</v>
      </c>
      <c r="AL19" s="311">
        <v>4.7765628972845349E-4</v>
      </c>
      <c r="AM19" s="311">
        <v>6.0133314809384156E-4</v>
      </c>
      <c r="AN19" s="311">
        <v>6.3447540874125873E-4</v>
      </c>
      <c r="AO19" s="311">
        <v>9.2888018702953074E-4</v>
      </c>
      <c r="AP19" s="311">
        <v>1.0328503332566162E-3</v>
      </c>
      <c r="AQ19" s="311">
        <v>1.1814415176672379E-3</v>
      </c>
      <c r="AR19" s="311">
        <v>1.229329500066116E-3</v>
      </c>
      <c r="AS19" s="311">
        <v>1.3206418806312105E-3</v>
      </c>
      <c r="AT19" s="311">
        <v>1.8252717838471645E-3</v>
      </c>
      <c r="AU19" s="311">
        <v>2.6430290521846345E-3</v>
      </c>
      <c r="AV19" s="311">
        <v>3.2677915254278188E-3</v>
      </c>
      <c r="AW19" s="311">
        <v>6.2023916433383269E-3</v>
      </c>
      <c r="AX19" s="311">
        <v>9.2857503817587554E-3</v>
      </c>
      <c r="AY19" s="311">
        <v>9.711823467754406E-3</v>
      </c>
      <c r="AZ19" s="311">
        <v>1.0429164313571781E-2</v>
      </c>
      <c r="BA19" s="311">
        <v>1.0534087806846532E-2</v>
      </c>
      <c r="BB19" s="311">
        <v>1.1882128306281912E-2</v>
      </c>
      <c r="BC19" s="311">
        <v>1.2628345429084999E-2</v>
      </c>
      <c r="BD19" s="311">
        <v>1.6530938298847591E-2</v>
      </c>
      <c r="BE19" s="312">
        <v>2.0035565276210972E-2</v>
      </c>
      <c r="BF19" s="285">
        <v>0.20869263034965702</v>
      </c>
      <c r="BG19" s="285">
        <v>0.24651352898551249</v>
      </c>
      <c r="BH19" s="285">
        <v>1.4176869291342813E-3</v>
      </c>
    </row>
    <row r="20" spans="1:60" x14ac:dyDescent="0.15">
      <c r="A20" s="168" t="s">
        <v>179</v>
      </c>
      <c r="B20" s="311">
        <v>0</v>
      </c>
      <c r="C20" s="311">
        <v>0</v>
      </c>
      <c r="D20" s="311">
        <v>0</v>
      </c>
      <c r="E20" s="311">
        <v>0</v>
      </c>
      <c r="F20" s="311">
        <v>0</v>
      </c>
      <c r="G20" s="311">
        <v>0</v>
      </c>
      <c r="H20" s="311">
        <v>0</v>
      </c>
      <c r="I20" s="311">
        <v>0</v>
      </c>
      <c r="J20" s="311">
        <v>0</v>
      </c>
      <c r="K20" s="311">
        <v>0</v>
      </c>
      <c r="L20" s="311">
        <v>0</v>
      </c>
      <c r="M20" s="311">
        <v>0</v>
      </c>
      <c r="N20" s="311">
        <v>0</v>
      </c>
      <c r="O20" s="311">
        <v>0</v>
      </c>
      <c r="P20" s="311">
        <v>0</v>
      </c>
      <c r="Q20" s="311">
        <v>0</v>
      </c>
      <c r="R20" s="311">
        <v>0</v>
      </c>
      <c r="S20" s="311">
        <v>0</v>
      </c>
      <c r="T20" s="311">
        <v>0</v>
      </c>
      <c r="U20" s="311">
        <v>0</v>
      </c>
      <c r="V20" s="311">
        <v>0</v>
      </c>
      <c r="W20" s="311">
        <v>0</v>
      </c>
      <c r="X20" s="311">
        <v>0</v>
      </c>
      <c r="Y20" s="311">
        <v>0</v>
      </c>
      <c r="Z20" s="311">
        <v>0</v>
      </c>
      <c r="AA20" s="311">
        <v>0</v>
      </c>
      <c r="AB20" s="311">
        <v>0</v>
      </c>
      <c r="AC20" s="311">
        <v>0</v>
      </c>
      <c r="AD20" s="311">
        <v>0</v>
      </c>
      <c r="AE20" s="311">
        <v>0</v>
      </c>
      <c r="AF20" s="311">
        <v>0</v>
      </c>
      <c r="AG20" s="311">
        <v>0</v>
      </c>
      <c r="AH20" s="311">
        <v>0</v>
      </c>
      <c r="AI20" s="311">
        <v>0</v>
      </c>
      <c r="AJ20" s="311">
        <v>0</v>
      </c>
      <c r="AK20" s="311">
        <v>1.0280000000000002E-5</v>
      </c>
      <c r="AL20" s="311">
        <v>1.021324675324675E-5</v>
      </c>
      <c r="AM20" s="311">
        <v>1.0147354838709678E-5</v>
      </c>
      <c r="AN20" s="311">
        <v>1.0082307692307691E-5</v>
      </c>
      <c r="AO20" s="311">
        <v>1.0018089171974522E-5</v>
      </c>
      <c r="AP20" s="311">
        <v>9.9546835443037936E-6</v>
      </c>
      <c r="AQ20" s="311">
        <v>9.8920754716981112E-6</v>
      </c>
      <c r="AR20" s="311">
        <v>4.6645874088048921E-5</v>
      </c>
      <c r="AS20" s="311">
        <v>1.1890285804914386E-4</v>
      </c>
      <c r="AT20" s="311">
        <v>4.469016675673588E-4</v>
      </c>
      <c r="AU20" s="311">
        <v>7.0621232992768988E-4</v>
      </c>
      <c r="AV20" s="311">
        <v>1.0967207917576293E-3</v>
      </c>
      <c r="AW20" s="311">
        <v>1.106264181712063E-3</v>
      </c>
      <c r="AX20" s="311">
        <v>1.3884012661501864E-3</v>
      </c>
      <c r="AY20" s="311">
        <v>6.8469196108886356E-3</v>
      </c>
      <c r="AZ20" s="311">
        <v>1.8973730356517504E-2</v>
      </c>
      <c r="BA20" s="311">
        <v>2.7494113073141136E-2</v>
      </c>
      <c r="BB20" s="311">
        <v>3.4575095303416355E-2</v>
      </c>
      <c r="BC20" s="311">
        <v>4.2930562875951234E-2</v>
      </c>
      <c r="BD20" s="311">
        <v>4.305369773217263E-2</v>
      </c>
      <c r="BE20" s="312">
        <v>4.8919984560660427E-2</v>
      </c>
      <c r="BF20" s="285">
        <v>0.13315059961045317</v>
      </c>
      <c r="BG20" s="285">
        <v>0.57899170395327282</v>
      </c>
      <c r="BH20" s="285">
        <v>3.4615056640026516E-3</v>
      </c>
    </row>
    <row r="21" spans="1:60" s="161" customFormat="1" x14ac:dyDescent="0.15">
      <c r="A21" s="163" t="s">
        <v>178</v>
      </c>
      <c r="B21" s="313">
        <v>0</v>
      </c>
      <c r="C21" s="313">
        <v>0</v>
      </c>
      <c r="D21" s="313">
        <v>0</v>
      </c>
      <c r="E21" s="313">
        <v>0</v>
      </c>
      <c r="F21" s="313">
        <v>0</v>
      </c>
      <c r="G21" s="313">
        <v>0</v>
      </c>
      <c r="H21" s="313">
        <v>0</v>
      </c>
      <c r="I21" s="313">
        <v>0</v>
      </c>
      <c r="J21" s="313">
        <v>0</v>
      </c>
      <c r="K21" s="313">
        <v>0</v>
      </c>
      <c r="L21" s="313">
        <v>0</v>
      </c>
      <c r="M21" s="313">
        <v>0</v>
      </c>
      <c r="N21" s="313">
        <v>0</v>
      </c>
      <c r="O21" s="313">
        <v>0</v>
      </c>
      <c r="P21" s="313">
        <v>0</v>
      </c>
      <c r="Q21" s="313">
        <v>0</v>
      </c>
      <c r="R21" s="313">
        <v>0</v>
      </c>
      <c r="S21" s="313">
        <v>0</v>
      </c>
      <c r="T21" s="313">
        <v>0</v>
      </c>
      <c r="U21" s="313">
        <v>0</v>
      </c>
      <c r="V21" s="313">
        <v>0</v>
      </c>
      <c r="W21" s="313">
        <v>0</v>
      </c>
      <c r="X21" s="313">
        <v>0</v>
      </c>
      <c r="Y21" s="313">
        <v>0</v>
      </c>
      <c r="Z21" s="313">
        <v>0</v>
      </c>
      <c r="AA21" s="313">
        <v>0</v>
      </c>
      <c r="AB21" s="313">
        <v>0</v>
      </c>
      <c r="AC21" s="313">
        <v>0</v>
      </c>
      <c r="AD21" s="313">
        <v>1.717171717171717E-5</v>
      </c>
      <c r="AE21" s="313">
        <v>7.7777777777777795E-5</v>
      </c>
      <c r="AF21" s="313">
        <v>7.7777777777777795E-5</v>
      </c>
      <c r="AG21" s="313">
        <v>4.1973985222222224E-4</v>
      </c>
      <c r="AH21" s="313">
        <v>1.0292599797979798E-3</v>
      </c>
      <c r="AI21" s="313">
        <v>1.113723801988889E-3</v>
      </c>
      <c r="AJ21" s="313">
        <v>1.4847192031646464E-3</v>
      </c>
      <c r="AK21" s="313">
        <v>2.5211479573939394E-3</v>
      </c>
      <c r="AL21" s="313">
        <v>3.1890666801894928E-3</v>
      </c>
      <c r="AM21" s="313">
        <v>4.5294587727131956E-3</v>
      </c>
      <c r="AN21" s="313">
        <v>4.3457634892220282E-3</v>
      </c>
      <c r="AO21" s="313">
        <v>5.2956953672779385E-3</v>
      </c>
      <c r="AP21" s="313">
        <v>5.1545616771110463E-3</v>
      </c>
      <c r="AQ21" s="313">
        <v>7.4458967524011956E-3</v>
      </c>
      <c r="AR21" s="313">
        <v>1.1106461007566668E-2</v>
      </c>
      <c r="AS21" s="313">
        <v>1.5874306463769163E-2</v>
      </c>
      <c r="AT21" s="313">
        <v>1.9624871898876729E-2</v>
      </c>
      <c r="AU21" s="313">
        <v>3.2375248362003707E-2</v>
      </c>
      <c r="AV21" s="313">
        <v>4.0343105442889687E-2</v>
      </c>
      <c r="AW21" s="313">
        <v>7.2365729990834529E-2</v>
      </c>
      <c r="AX21" s="313">
        <v>9.398357311468343E-2</v>
      </c>
      <c r="AY21" s="313">
        <v>0.17023935747547111</v>
      </c>
      <c r="AZ21" s="313">
        <v>0.28651423712731727</v>
      </c>
      <c r="BA21" s="313">
        <v>0.40899890734814881</v>
      </c>
      <c r="BB21" s="313">
        <v>0.50518599034209732</v>
      </c>
      <c r="BC21" s="313">
        <v>0.58836988319089889</v>
      </c>
      <c r="BD21" s="313">
        <v>0.70214055564067845</v>
      </c>
      <c r="BE21" s="313">
        <v>0.75865508197262443</v>
      </c>
      <c r="BF21" s="286">
        <v>7.7536752152777444E-2</v>
      </c>
      <c r="BG21" s="286">
        <v>0.43008457652983201</v>
      </c>
      <c r="BH21" s="286">
        <v>5.3681310140568504E-2</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v>
      </c>
      <c r="C23" s="311">
        <v>0</v>
      </c>
      <c r="D23" s="311">
        <v>0</v>
      </c>
      <c r="E23" s="311">
        <v>0</v>
      </c>
      <c r="F23" s="311">
        <v>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0</v>
      </c>
      <c r="X23" s="311">
        <v>0</v>
      </c>
      <c r="Y23" s="311">
        <v>0</v>
      </c>
      <c r="Z23" s="311">
        <v>0</v>
      </c>
      <c r="AA23" s="311">
        <v>0</v>
      </c>
      <c r="AB23" s="311">
        <v>0</v>
      </c>
      <c r="AC23" s="311">
        <v>0</v>
      </c>
      <c r="AD23" s="311">
        <v>0</v>
      </c>
      <c r="AE23" s="311">
        <v>0</v>
      </c>
      <c r="AF23" s="311">
        <v>1.0000000000000001E-5</v>
      </c>
      <c r="AG23" s="311">
        <v>5.0000000000000002E-5</v>
      </c>
      <c r="AH23" s="311">
        <v>2.0000000000000001E-4</v>
      </c>
      <c r="AI23" s="311">
        <v>4.4999999999999999E-4</v>
      </c>
      <c r="AJ23" s="311">
        <v>5.1000000000000004E-4</v>
      </c>
      <c r="AK23" s="311">
        <v>6.7000000000000013E-4</v>
      </c>
      <c r="AL23" s="311">
        <v>1.7088311688311685E-3</v>
      </c>
      <c r="AM23" s="311">
        <v>2.0038064516129037E-3</v>
      </c>
      <c r="AN23" s="311">
        <v>3.5896153846153838E-3</v>
      </c>
      <c r="AO23" s="311">
        <v>9.0045859872611468E-3</v>
      </c>
      <c r="AP23" s="311">
        <v>1.2891477454554039E-2</v>
      </c>
      <c r="AQ23" s="311">
        <v>1.6866498522165985E-2</v>
      </c>
      <c r="AR23" s="311">
        <v>1.9480580869158895E-2</v>
      </c>
      <c r="AS23" s="311">
        <v>1.9113191523507149E-2</v>
      </c>
      <c r="AT23" s="311">
        <v>1.8454823810133133E-2</v>
      </c>
      <c r="AU23" s="311">
        <v>1.9372932614380521E-2</v>
      </c>
      <c r="AV23" s="311">
        <v>1.8063668481814052E-2</v>
      </c>
      <c r="AW23" s="311">
        <v>2.2829723631160041E-2</v>
      </c>
      <c r="AX23" s="311">
        <v>2.9062917413122263E-2</v>
      </c>
      <c r="AY23" s="311">
        <v>3.5233683190509513E-2</v>
      </c>
      <c r="AZ23" s="311">
        <v>4.4081696105208311E-2</v>
      </c>
      <c r="BA23" s="311">
        <v>4.7392322826567995E-2</v>
      </c>
      <c r="BB23" s="311">
        <v>5.9143600224000004E-2</v>
      </c>
      <c r="BC23" s="311">
        <v>5.395647401736843E-2</v>
      </c>
      <c r="BD23" s="311">
        <v>6.6656053002540627E-2</v>
      </c>
      <c r="BE23" s="312">
        <v>6.0343057226903515E-2</v>
      </c>
      <c r="BF23" s="285">
        <v>-9.7183484843414214E-2</v>
      </c>
      <c r="BG23" s="285">
        <v>0.13703273733028576</v>
      </c>
      <c r="BH23" s="285">
        <v>4.2697853699270013E-3</v>
      </c>
    </row>
    <row r="24" spans="1:60" x14ac:dyDescent="0.15">
      <c r="A24" s="162" t="s">
        <v>176</v>
      </c>
      <c r="B24" s="311">
        <v>0</v>
      </c>
      <c r="C24" s="311">
        <v>0</v>
      </c>
      <c r="D24" s="311">
        <v>0</v>
      </c>
      <c r="E24" s="311">
        <v>0</v>
      </c>
      <c r="F24" s="311">
        <v>0</v>
      </c>
      <c r="G24" s="311">
        <v>0</v>
      </c>
      <c r="H24" s="311">
        <v>0</v>
      </c>
      <c r="I24" s="311">
        <v>0</v>
      </c>
      <c r="J24" s="311">
        <v>0</v>
      </c>
      <c r="K24" s="311">
        <v>0</v>
      </c>
      <c r="L24" s="311">
        <v>0</v>
      </c>
      <c r="M24" s="311">
        <v>0</v>
      </c>
      <c r="N24" s="311">
        <v>0</v>
      </c>
      <c r="O24" s="311">
        <v>0</v>
      </c>
      <c r="P24" s="311">
        <v>0</v>
      </c>
      <c r="Q24" s="311">
        <v>0</v>
      </c>
      <c r="R24" s="311">
        <v>0</v>
      </c>
      <c r="S24" s="311">
        <v>0</v>
      </c>
      <c r="T24" s="311">
        <v>0</v>
      </c>
      <c r="U24" s="311">
        <v>0</v>
      </c>
      <c r="V24" s="311">
        <v>0</v>
      </c>
      <c r="W24" s="311">
        <v>0</v>
      </c>
      <c r="X24" s="311">
        <v>6.0000000000000002E-5</v>
      </c>
      <c r="Y24" s="311">
        <v>8.0000000000000007E-5</v>
      </c>
      <c r="Z24" s="311">
        <v>7.0000000000000007E-5</v>
      </c>
      <c r="AA24" s="311">
        <v>7.0000000000000007E-5</v>
      </c>
      <c r="AB24" s="311">
        <v>8.0000000000000007E-5</v>
      </c>
      <c r="AC24" s="311">
        <v>9.0000000000000006E-5</v>
      </c>
      <c r="AD24" s="311">
        <v>8.0000000000000007E-5</v>
      </c>
      <c r="AE24" s="311">
        <v>9.0000000000000006E-5</v>
      </c>
      <c r="AF24" s="311">
        <v>9.0000000000000006E-5</v>
      </c>
      <c r="AG24" s="311">
        <v>8.0000000000000007E-5</v>
      </c>
      <c r="AH24" s="311">
        <v>8.0000000000000007E-5</v>
      </c>
      <c r="AI24" s="311">
        <v>1.0999999999999999E-4</v>
      </c>
      <c r="AJ24" s="311">
        <v>1.3000000000000004E-4</v>
      </c>
      <c r="AK24" s="311">
        <v>1.6000000000000001E-4</v>
      </c>
      <c r="AL24" s="311">
        <v>3.6759740259740252E-4</v>
      </c>
      <c r="AM24" s="311">
        <v>5.6264516129032264E-4</v>
      </c>
      <c r="AN24" s="311">
        <v>8.6307692307692279E-4</v>
      </c>
      <c r="AO24" s="311">
        <v>1.3838216560509552E-3</v>
      </c>
      <c r="AP24" s="311">
        <v>2.1981645569620245E-3</v>
      </c>
      <c r="AQ24" s="311">
        <v>3.5218867924528287E-3</v>
      </c>
      <c r="AR24" s="311">
        <v>4.6951874999999988E-3</v>
      </c>
      <c r="AS24" s="311">
        <v>6.0534782608695614E-3</v>
      </c>
      <c r="AT24" s="311">
        <v>9.4066666666666604E-3</v>
      </c>
      <c r="AU24" s="311">
        <v>1.2127361963190177E-2</v>
      </c>
      <c r="AV24" s="311">
        <v>2.1569268292682912E-2</v>
      </c>
      <c r="AW24" s="311">
        <v>2.550927272727271E-2</v>
      </c>
      <c r="AX24" s="311">
        <v>3.3779819277108408E-2</v>
      </c>
      <c r="AY24" s="311">
        <v>4.2283886227544878E-2</v>
      </c>
      <c r="AZ24" s="311">
        <v>5.0763214285714231E-2</v>
      </c>
      <c r="BA24" s="311">
        <v>4.9228881656804863E-2</v>
      </c>
      <c r="BB24" s="311">
        <v>5.8623300000000197E-2</v>
      </c>
      <c r="BC24" s="311">
        <v>6.6789421052631803E-2</v>
      </c>
      <c r="BD24" s="311">
        <v>8.6697687832855697E-2</v>
      </c>
      <c r="BE24" s="312">
        <v>0.11573537000141941</v>
      </c>
      <c r="BF24" s="285">
        <v>0.33128294454643825</v>
      </c>
      <c r="BG24" s="285">
        <v>0.24869730976493187</v>
      </c>
      <c r="BH24" s="285">
        <v>8.189263393748451E-3</v>
      </c>
    </row>
    <row r="25" spans="1:60" x14ac:dyDescent="0.15">
      <c r="A25" s="162" t="s">
        <v>175</v>
      </c>
      <c r="B25" s="311">
        <v>0</v>
      </c>
      <c r="C25" s="311">
        <v>0</v>
      </c>
      <c r="D25" s="311">
        <v>0</v>
      </c>
      <c r="E25" s="311">
        <v>0</v>
      </c>
      <c r="F25" s="311">
        <v>0</v>
      </c>
      <c r="G25" s="311">
        <v>0</v>
      </c>
      <c r="H25" s="311">
        <v>0</v>
      </c>
      <c r="I25" s="311">
        <v>0</v>
      </c>
      <c r="J25" s="311">
        <v>0</v>
      </c>
      <c r="K25" s="311">
        <v>0</v>
      </c>
      <c r="L25" s="311">
        <v>0</v>
      </c>
      <c r="M25" s="311">
        <v>0</v>
      </c>
      <c r="N25" s="311">
        <v>0</v>
      </c>
      <c r="O25" s="311">
        <v>0</v>
      </c>
      <c r="P25" s="311">
        <v>0</v>
      </c>
      <c r="Q25" s="311">
        <v>0</v>
      </c>
      <c r="R25" s="311">
        <v>0</v>
      </c>
      <c r="S25" s="311">
        <v>0</v>
      </c>
      <c r="T25" s="311">
        <v>0</v>
      </c>
      <c r="U25" s="311">
        <v>0</v>
      </c>
      <c r="V25" s="311">
        <v>0</v>
      </c>
      <c r="W25" s="311">
        <v>0</v>
      </c>
      <c r="X25" s="311">
        <v>0</v>
      </c>
      <c r="Y25" s="311">
        <v>0</v>
      </c>
      <c r="Z25" s="311">
        <v>0</v>
      </c>
      <c r="AA25" s="311">
        <v>0</v>
      </c>
      <c r="AB25" s="311">
        <v>0</v>
      </c>
      <c r="AC25" s="311">
        <v>0</v>
      </c>
      <c r="AD25" s="311">
        <v>0</v>
      </c>
      <c r="AE25" s="311">
        <v>0</v>
      </c>
      <c r="AF25" s="311">
        <v>0</v>
      </c>
      <c r="AG25" s="311">
        <v>0</v>
      </c>
      <c r="AH25" s="311">
        <v>0</v>
      </c>
      <c r="AI25" s="311">
        <v>0</v>
      </c>
      <c r="AJ25" s="311">
        <v>0</v>
      </c>
      <c r="AK25" s="311">
        <v>0</v>
      </c>
      <c r="AL25" s="311">
        <v>0</v>
      </c>
      <c r="AM25" s="311">
        <v>0</v>
      </c>
      <c r="AN25" s="311">
        <v>0</v>
      </c>
      <c r="AO25" s="311">
        <v>9.7452229299363051E-6</v>
      </c>
      <c r="AP25" s="311">
        <v>4.8417721518987332E-5</v>
      </c>
      <c r="AQ25" s="311">
        <v>1.9245283018867919E-4</v>
      </c>
      <c r="AR25" s="311">
        <v>4.494374999999998E-4</v>
      </c>
      <c r="AS25" s="311">
        <v>1.1593788819875769E-3</v>
      </c>
      <c r="AT25" s="311">
        <v>2.2383333333333318E-3</v>
      </c>
      <c r="AU25" s="311">
        <v>6.3922085889570532E-3</v>
      </c>
      <c r="AV25" s="311">
        <v>8.0324999999999945E-3</v>
      </c>
      <c r="AW25" s="311">
        <v>1.1321999999999992E-2</v>
      </c>
      <c r="AX25" s="311">
        <v>1.266397590361445E-2</v>
      </c>
      <c r="AY25" s="311">
        <v>1.2194191616766454E-2</v>
      </c>
      <c r="AZ25" s="311">
        <v>1.3223571428571416E-2</v>
      </c>
      <c r="BA25" s="311">
        <v>1.2900887573964483E-2</v>
      </c>
      <c r="BB25" s="311">
        <v>1.3536575999999998E-2</v>
      </c>
      <c r="BC25" s="311">
        <v>1.1793732105263161E-2</v>
      </c>
      <c r="BD25" s="311">
        <v>1.1740237607537892E-2</v>
      </c>
      <c r="BE25" s="312">
        <v>1.3120301958216684E-2</v>
      </c>
      <c r="BF25" s="285">
        <v>0.1144965354242713</v>
      </c>
      <c r="BG25" s="285">
        <v>0.18025327019264914</v>
      </c>
      <c r="BH25" s="285">
        <v>9.2837313727024218E-4</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0</v>
      </c>
      <c r="AB26" s="311">
        <v>0</v>
      </c>
      <c r="AC26" s="311">
        <v>0</v>
      </c>
      <c r="AD26" s="311">
        <v>0</v>
      </c>
      <c r="AE26" s="311">
        <v>0</v>
      </c>
      <c r="AF26" s="311">
        <v>0</v>
      </c>
      <c r="AG26" s="311">
        <v>0</v>
      </c>
      <c r="AH26" s="311">
        <v>0</v>
      </c>
      <c r="AI26" s="311">
        <v>0</v>
      </c>
      <c r="AJ26" s="311">
        <v>0</v>
      </c>
      <c r="AK26" s="311">
        <v>0</v>
      </c>
      <c r="AL26" s="311">
        <v>0</v>
      </c>
      <c r="AM26" s="311">
        <v>0</v>
      </c>
      <c r="AN26" s="311">
        <v>0</v>
      </c>
      <c r="AO26" s="311">
        <v>1.949044585987261E-5</v>
      </c>
      <c r="AP26" s="311">
        <v>9.6835443037974664E-5</v>
      </c>
      <c r="AQ26" s="311">
        <v>1.828301886792452E-4</v>
      </c>
      <c r="AR26" s="311">
        <v>3.3468749999999986E-4</v>
      </c>
      <c r="AS26" s="311">
        <v>3.8012422360248426E-4</v>
      </c>
      <c r="AT26" s="311">
        <v>5.0999999999999971E-4</v>
      </c>
      <c r="AU26" s="311">
        <v>1.3047239263803674E-3</v>
      </c>
      <c r="AV26" s="311">
        <v>1.875182926829267E-3</v>
      </c>
      <c r="AW26" s="311">
        <v>3.0507272727272709E-3</v>
      </c>
      <c r="AX26" s="311">
        <v>4.7651204819277072E-3</v>
      </c>
      <c r="AY26" s="311">
        <v>6.6880239520958036E-3</v>
      </c>
      <c r="AZ26" s="311">
        <v>7.2492857142857081E-3</v>
      </c>
      <c r="BA26" s="311">
        <v>9.1799999999999903E-3</v>
      </c>
      <c r="BB26" s="311">
        <v>1.0835999999999998E-2</v>
      </c>
      <c r="BC26" s="311">
        <v>1.1948315789473684E-2</v>
      </c>
      <c r="BD26" s="311">
        <v>1.3080068824252354E-2</v>
      </c>
      <c r="BE26" s="312">
        <v>1.538557740430611E-2</v>
      </c>
      <c r="BF26" s="285">
        <v>0.17304736800190779</v>
      </c>
      <c r="BG26" s="285">
        <v>0.38326053115268799</v>
      </c>
      <c r="BH26" s="285">
        <v>1.0886606732861536E-3</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3.4595541401273886E-6</v>
      </c>
      <c r="AP27" s="311">
        <v>3.4376582278481005E-6</v>
      </c>
      <c r="AQ27" s="311">
        <v>3.4160377358490558E-6</v>
      </c>
      <c r="AR27" s="311">
        <v>3.4042499999999988E-6</v>
      </c>
      <c r="AS27" s="311">
        <v>3.3831055900621104E-6</v>
      </c>
      <c r="AT27" s="311">
        <v>3.3622222222222209E-6</v>
      </c>
      <c r="AU27" s="311">
        <v>2.9098159509202438E-4</v>
      </c>
      <c r="AV27" s="311">
        <v>1.0635365853658529E-3</v>
      </c>
      <c r="AW27" s="311">
        <v>1.7154545454545443E-3</v>
      </c>
      <c r="AX27" s="311">
        <v>2.1290963855421668E-3</v>
      </c>
      <c r="AY27" s="311">
        <v>1.6848323353293401E-3</v>
      </c>
      <c r="AZ27" s="311">
        <v>2.0204833928571409E-3</v>
      </c>
      <c r="BA27" s="311">
        <v>2.0523818343195247E-3</v>
      </c>
      <c r="BB27" s="311">
        <v>1.9030499999999999E-3</v>
      </c>
      <c r="BC27" s="311">
        <v>1.9738789473684212E-3</v>
      </c>
      <c r="BD27" s="311">
        <v>2.1266589102826704E-3</v>
      </c>
      <c r="BE27" s="312">
        <v>2.131440848979592E-3</v>
      </c>
      <c r="BF27" s="285">
        <v>-4.8981535075298677E-4</v>
      </c>
      <c r="BG27" s="285">
        <v>0.90593086246055599</v>
      </c>
      <c r="BH27" s="285">
        <v>1.5081759811434156E-4</v>
      </c>
    </row>
    <row r="28" spans="1:60" x14ac:dyDescent="0.15">
      <c r="A28" s="162" t="s">
        <v>172</v>
      </c>
      <c r="B28" s="311">
        <v>0</v>
      </c>
      <c r="C28" s="311">
        <v>0</v>
      </c>
      <c r="D28" s="311">
        <v>0</v>
      </c>
      <c r="E28" s="311">
        <v>0</v>
      </c>
      <c r="F28" s="311">
        <v>0</v>
      </c>
      <c r="G28" s="311">
        <v>0</v>
      </c>
      <c r="H28" s="311">
        <v>0</v>
      </c>
      <c r="I28" s="311">
        <v>0</v>
      </c>
      <c r="J28" s="311">
        <v>0</v>
      </c>
      <c r="K28" s="311">
        <v>0</v>
      </c>
      <c r="L28" s="311">
        <v>0</v>
      </c>
      <c r="M28" s="311">
        <v>0</v>
      </c>
      <c r="N28" s="311">
        <v>0</v>
      </c>
      <c r="O28" s="311">
        <v>0</v>
      </c>
      <c r="P28" s="311">
        <v>0</v>
      </c>
      <c r="Q28" s="311">
        <v>0</v>
      </c>
      <c r="R28" s="311">
        <v>0</v>
      </c>
      <c r="S28" s="311">
        <v>0</v>
      </c>
      <c r="T28" s="311">
        <v>0</v>
      </c>
      <c r="U28" s="311">
        <v>0</v>
      </c>
      <c r="V28" s="311">
        <v>0</v>
      </c>
      <c r="W28" s="311">
        <v>0</v>
      </c>
      <c r="X28" s="311">
        <v>0</v>
      </c>
      <c r="Y28" s="311">
        <v>0</v>
      </c>
      <c r="Z28" s="311">
        <v>0</v>
      </c>
      <c r="AA28" s="311">
        <v>0</v>
      </c>
      <c r="AB28" s="311">
        <v>0</v>
      </c>
      <c r="AC28" s="311">
        <v>0</v>
      </c>
      <c r="AD28" s="311">
        <v>0</v>
      </c>
      <c r="AE28" s="311">
        <v>0</v>
      </c>
      <c r="AF28" s="311">
        <v>0</v>
      </c>
      <c r="AG28" s="311">
        <v>0</v>
      </c>
      <c r="AH28" s="311">
        <v>0</v>
      </c>
      <c r="AI28" s="311">
        <v>0</v>
      </c>
      <c r="AJ28" s="311">
        <v>0</v>
      </c>
      <c r="AK28" s="311">
        <v>0</v>
      </c>
      <c r="AL28" s="311">
        <v>1.9870129870129871E-6</v>
      </c>
      <c r="AM28" s="311">
        <v>1.5793548387096773E-5</v>
      </c>
      <c r="AN28" s="311">
        <v>3.8249999999999995E-5</v>
      </c>
      <c r="AO28" s="311">
        <v>9.6477707006369402E-5</v>
      </c>
      <c r="AP28" s="311">
        <v>2.0606582278481008E-4</v>
      </c>
      <c r="AQ28" s="311">
        <v>4.7511792452830168E-4</v>
      </c>
      <c r="AR28" s="311">
        <v>1.1962496249999996E-3</v>
      </c>
      <c r="AS28" s="311">
        <v>2.3250393167701857E-3</v>
      </c>
      <c r="AT28" s="311">
        <v>2.7206327777777764E-3</v>
      </c>
      <c r="AU28" s="311">
        <v>3.1491060736196295E-3</v>
      </c>
      <c r="AV28" s="311">
        <v>3.7018536585365839E-3</v>
      </c>
      <c r="AW28" s="311">
        <v>3.8695090909090881E-3</v>
      </c>
      <c r="AX28" s="311">
        <v>4.4084277108433698E-3</v>
      </c>
      <c r="AY28" s="311">
        <v>4.3655389221556847E-3</v>
      </c>
      <c r="AZ28" s="311">
        <v>5.2147499999999954E-3</v>
      </c>
      <c r="BA28" s="311">
        <v>4.4994674556212968E-3</v>
      </c>
      <c r="BB28" s="311">
        <v>5.3193419999999995E-3</v>
      </c>
      <c r="BC28" s="311">
        <v>5.4518999999999991E-3</v>
      </c>
      <c r="BD28" s="311">
        <v>6.2400655469070062E-3</v>
      </c>
      <c r="BE28" s="312">
        <v>6.2091493877551029E-3</v>
      </c>
      <c r="BF28" s="285">
        <v>-7.673164300849078E-3</v>
      </c>
      <c r="BG28" s="285">
        <v>8.6555520194522062E-2</v>
      </c>
      <c r="BH28" s="285">
        <v>4.3935021581418762E-4</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3.0000000000000001E-5</v>
      </c>
      <c r="P29" s="311">
        <v>6.0000000000000002E-5</v>
      </c>
      <c r="Q29" s="311">
        <v>1.0499999999999999E-4</v>
      </c>
      <c r="R29" s="311">
        <v>1.0499999999999999E-4</v>
      </c>
      <c r="S29" s="311">
        <v>1.8499999999999994E-4</v>
      </c>
      <c r="T29" s="311">
        <v>2.7100000000000003E-4</v>
      </c>
      <c r="U29" s="311">
        <v>3.3199999999999994E-4</v>
      </c>
      <c r="V29" s="311">
        <v>5.1400000000000003E-4</v>
      </c>
      <c r="W29" s="311">
        <v>1.2560000000000002E-3</v>
      </c>
      <c r="X29" s="311">
        <v>1.738E-3</v>
      </c>
      <c r="Y29" s="311">
        <v>2.9170000000000003E-3</v>
      </c>
      <c r="Z29" s="311">
        <v>4.2839999999999996E-3</v>
      </c>
      <c r="AA29" s="311">
        <v>6.1029999999999999E-3</v>
      </c>
      <c r="AB29" s="311">
        <v>7.4010000000000005E-3</v>
      </c>
      <c r="AC29" s="311">
        <v>9.1540000000000007E-3</v>
      </c>
      <c r="AD29" s="311">
        <v>1.0342E-2</v>
      </c>
      <c r="AE29" s="311">
        <v>1.137E-2</v>
      </c>
      <c r="AF29" s="311">
        <v>1.1773E-2</v>
      </c>
      <c r="AG29" s="311">
        <v>1.2269E-2</v>
      </c>
      <c r="AH29" s="311">
        <v>1.9341999999999998E-2</v>
      </c>
      <c r="AI29" s="311">
        <v>2.8199000000000002E-2</v>
      </c>
      <c r="AJ29" s="311">
        <v>3.0289999999999997E-2</v>
      </c>
      <c r="AK29" s="311">
        <v>4.2411999999999998E-2</v>
      </c>
      <c r="AL29" s="311">
        <v>4.278058279220779E-2</v>
      </c>
      <c r="AM29" s="311">
        <v>4.8140106451612895E-2</v>
      </c>
      <c r="AN29" s="311">
        <v>5.4538451923076915E-2</v>
      </c>
      <c r="AO29" s="311">
        <v>6.4153885350318463E-2</v>
      </c>
      <c r="AP29" s="311">
        <v>6.4046962025316428E-2</v>
      </c>
      <c r="AQ29" s="311">
        <v>5.8774693396226409E-2</v>
      </c>
      <c r="AR29" s="311">
        <v>6.8574599999999972E-2</v>
      </c>
      <c r="AS29" s="311">
        <v>6.5835614906832277E-2</v>
      </c>
      <c r="AT29" s="311">
        <v>6.3471388888888855E-2</v>
      </c>
      <c r="AU29" s="311">
        <v>7.3303165644171747E-2</v>
      </c>
      <c r="AV29" s="311">
        <v>9.1185978658536532E-2</v>
      </c>
      <c r="AW29" s="311">
        <v>9.5230342424242345E-2</v>
      </c>
      <c r="AX29" s="311">
        <v>0.10252175150602402</v>
      </c>
      <c r="AY29" s="311">
        <v>0.11982101347305379</v>
      </c>
      <c r="AZ29" s="311">
        <v>0.12871208482142846</v>
      </c>
      <c r="BA29" s="311">
        <v>0.11571625887573954</v>
      </c>
      <c r="BB29" s="311">
        <v>0.13302</v>
      </c>
      <c r="BC29" s="311">
        <v>0.12438591812865496</v>
      </c>
      <c r="BD29" s="311">
        <v>0.14396574081660521</v>
      </c>
      <c r="BE29" s="312">
        <v>0.14524444387216651</v>
      </c>
      <c r="BF29" s="285">
        <v>6.1254872703677687E-3</v>
      </c>
      <c r="BG29" s="285">
        <v>8.5345763713061018E-2</v>
      </c>
      <c r="BH29" s="285">
        <v>1.0277281762119023E-2</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0</v>
      </c>
      <c r="AG30" s="311">
        <v>0</v>
      </c>
      <c r="AH30" s="311">
        <v>0</v>
      </c>
      <c r="AI30" s="311">
        <v>0</v>
      </c>
      <c r="AJ30" s="311">
        <v>0</v>
      </c>
      <c r="AK30" s="311">
        <v>0</v>
      </c>
      <c r="AL30" s="311">
        <v>0</v>
      </c>
      <c r="AM30" s="311">
        <v>1.3819354838709677E-5</v>
      </c>
      <c r="AN30" s="311">
        <v>5.9826923076923085E-5</v>
      </c>
      <c r="AO30" s="311">
        <v>7.4063694267515899E-5</v>
      </c>
      <c r="AP30" s="311">
        <v>5.2194303797468348E-4</v>
      </c>
      <c r="AQ30" s="311">
        <v>7.3420754716981105E-4</v>
      </c>
      <c r="AR30" s="311">
        <v>8.7018749999999954E-4</v>
      </c>
      <c r="AS30" s="311">
        <v>1.2639130434782605E-3</v>
      </c>
      <c r="AT30" s="311">
        <v>1.8416666666666657E-3</v>
      </c>
      <c r="AU30" s="311">
        <v>2.6000613496932499E-3</v>
      </c>
      <c r="AV30" s="311">
        <v>3.4331707317073147E-3</v>
      </c>
      <c r="AW30" s="311">
        <v>4.0243636363636341E-3</v>
      </c>
      <c r="AX30" s="311">
        <v>4.8757228915662617E-3</v>
      </c>
      <c r="AY30" s="311">
        <v>5.5336526946107743E-3</v>
      </c>
      <c r="AZ30" s="311">
        <v>6.5125178571428504E-3</v>
      </c>
      <c r="BA30" s="311">
        <v>5.37763313609467E-3</v>
      </c>
      <c r="BB30" s="311">
        <v>6.5069999999999989E-3</v>
      </c>
      <c r="BC30" s="311">
        <v>5.6905263157894723E-3</v>
      </c>
      <c r="BD30" s="311">
        <v>6.1241786153215898E-3</v>
      </c>
      <c r="BE30" s="312">
        <v>7.312086432619846E-3</v>
      </c>
      <c r="BF30" s="285">
        <v>0.19070793202293368</v>
      </c>
      <c r="BG30" s="285">
        <v>0.12767429803872021</v>
      </c>
      <c r="BH30" s="285">
        <v>5.173924078165907E-4</v>
      </c>
    </row>
    <row r="31" spans="1:60" x14ac:dyDescent="0.15">
      <c r="A31" s="162" t="s">
        <v>169</v>
      </c>
      <c r="B31" s="311">
        <v>0</v>
      </c>
      <c r="C31" s="311">
        <v>0</v>
      </c>
      <c r="D31" s="311">
        <v>0</v>
      </c>
      <c r="E31" s="311">
        <v>0</v>
      </c>
      <c r="F31" s="311">
        <v>0</v>
      </c>
      <c r="G31" s="311">
        <v>0</v>
      </c>
      <c r="H31" s="311">
        <v>0</v>
      </c>
      <c r="I31" s="311">
        <v>0</v>
      </c>
      <c r="J31" s="311">
        <v>0</v>
      </c>
      <c r="K31" s="311">
        <v>0</v>
      </c>
      <c r="L31" s="311">
        <v>0</v>
      </c>
      <c r="M31" s="311">
        <v>0</v>
      </c>
      <c r="N31" s="311">
        <v>0</v>
      </c>
      <c r="O31" s="311">
        <v>0</v>
      </c>
      <c r="P31" s="311">
        <v>0</v>
      </c>
      <c r="Q31" s="311">
        <v>0</v>
      </c>
      <c r="R31" s="311">
        <v>0</v>
      </c>
      <c r="S31" s="311">
        <v>0</v>
      </c>
      <c r="T31" s="311">
        <v>0</v>
      </c>
      <c r="U31" s="311">
        <v>0</v>
      </c>
      <c r="V31" s="311">
        <v>0</v>
      </c>
      <c r="W31" s="311">
        <v>0</v>
      </c>
      <c r="X31" s="311">
        <v>0</v>
      </c>
      <c r="Y31" s="311">
        <v>0</v>
      </c>
      <c r="Z31" s="311">
        <v>0</v>
      </c>
      <c r="AA31" s="311">
        <v>0</v>
      </c>
      <c r="AB31" s="311">
        <v>5.9999999999999993E-6</v>
      </c>
      <c r="AC31" s="311">
        <v>2.3999999999999997E-5</v>
      </c>
      <c r="AD31" s="311">
        <v>4.4000000000000006E-5</v>
      </c>
      <c r="AE31" s="311">
        <v>7.2000000000000002E-5</v>
      </c>
      <c r="AF31" s="311">
        <v>1.0800000000000001E-4</v>
      </c>
      <c r="AG31" s="311">
        <v>1.0999999999999999E-4</v>
      </c>
      <c r="AH31" s="311">
        <v>1.66E-4</v>
      </c>
      <c r="AI31" s="311">
        <v>2.3000000000000001E-4</v>
      </c>
      <c r="AJ31" s="311">
        <v>4.9000000000000009E-4</v>
      </c>
      <c r="AK31" s="311">
        <v>7.6599999999999997E-4</v>
      </c>
      <c r="AL31" s="311">
        <v>6.9148051948051943E-4</v>
      </c>
      <c r="AM31" s="311">
        <v>6.2187096774193548E-4</v>
      </c>
      <c r="AN31" s="311">
        <v>9.0132692307692299E-4</v>
      </c>
      <c r="AO31" s="311">
        <v>1.1723503184713376E-3</v>
      </c>
      <c r="AP31" s="311">
        <v>1.6297405063291136E-3</v>
      </c>
      <c r="AQ31" s="311">
        <v>1.4693773584905654E-3</v>
      </c>
      <c r="AR31" s="311">
        <v>1.8015749999999993E-3</v>
      </c>
      <c r="AS31" s="311">
        <v>2.4755590062111791E-3</v>
      </c>
      <c r="AT31" s="311">
        <v>2.6123333333333315E-3</v>
      </c>
      <c r="AU31" s="311">
        <v>2.7624478527607343E-3</v>
      </c>
      <c r="AV31" s="311">
        <v>4.4911097560975579E-3</v>
      </c>
      <c r="AW31" s="311">
        <v>4.5835090909090879E-3</v>
      </c>
      <c r="AX31" s="311">
        <v>7.1310903614457775E-3</v>
      </c>
      <c r="AY31" s="311">
        <v>1.0143808383233525E-2</v>
      </c>
      <c r="AZ31" s="311">
        <v>2.1406385281385262E-2</v>
      </c>
      <c r="BA31" s="311">
        <v>2.8055944055944033E-2</v>
      </c>
      <c r="BB31" s="311">
        <v>4.3590909090909083E-2</v>
      </c>
      <c r="BC31" s="311">
        <v>5.2771398192450823E-2</v>
      </c>
      <c r="BD31" s="311">
        <v>5.4251652121377655E-2</v>
      </c>
      <c r="BE31" s="312">
        <v>7.1501628530199965E-2</v>
      </c>
      <c r="BF31" s="285">
        <v>0.31436124249032971</v>
      </c>
      <c r="BG31" s="285">
        <v>0.35437346865234698</v>
      </c>
      <c r="BH31" s="285">
        <v>5.0593493510979843E-3</v>
      </c>
    </row>
    <row r="32" spans="1:60" x14ac:dyDescent="0.15">
      <c r="A32" s="162" t="s">
        <v>168</v>
      </c>
      <c r="B32" s="311">
        <v>0</v>
      </c>
      <c r="C32" s="311">
        <v>0</v>
      </c>
      <c r="D32" s="311">
        <v>0</v>
      </c>
      <c r="E32" s="311">
        <v>0</v>
      </c>
      <c r="F32" s="311">
        <v>0</v>
      </c>
      <c r="G32" s="311">
        <v>0</v>
      </c>
      <c r="H32" s="311">
        <v>0</v>
      </c>
      <c r="I32" s="311">
        <v>0</v>
      </c>
      <c r="J32" s="311">
        <v>0</v>
      </c>
      <c r="K32" s="311">
        <v>0</v>
      </c>
      <c r="L32" s="311">
        <v>0</v>
      </c>
      <c r="M32" s="311">
        <v>0</v>
      </c>
      <c r="N32" s="311">
        <v>0</v>
      </c>
      <c r="O32" s="311">
        <v>0</v>
      </c>
      <c r="P32" s="311">
        <v>0</v>
      </c>
      <c r="Q32" s="311">
        <v>0</v>
      </c>
      <c r="R32" s="311">
        <v>0</v>
      </c>
      <c r="S32" s="311">
        <v>0</v>
      </c>
      <c r="T32" s="311">
        <v>0</v>
      </c>
      <c r="U32" s="311">
        <v>0</v>
      </c>
      <c r="V32" s="311">
        <v>0</v>
      </c>
      <c r="W32" s="311">
        <v>0</v>
      </c>
      <c r="X32" s="311">
        <v>0</v>
      </c>
      <c r="Y32" s="311">
        <v>0</v>
      </c>
      <c r="Z32" s="311">
        <v>0</v>
      </c>
      <c r="AA32" s="311">
        <v>2.7152600000000011E-6</v>
      </c>
      <c r="AB32" s="311">
        <v>4.8960399999999996E-6</v>
      </c>
      <c r="AC32" s="311">
        <v>4.8960399999999996E-6</v>
      </c>
      <c r="AD32" s="311">
        <v>2.4021800000000001E-5</v>
      </c>
      <c r="AE32" s="311">
        <v>4.7039999999999997E-5</v>
      </c>
      <c r="AF32" s="311">
        <v>4.7141999999999997E-5</v>
      </c>
      <c r="AG32" s="311">
        <v>7.4301999999999994E-5</v>
      </c>
      <c r="AH32" s="311">
        <v>1.1128400000000001E-4</v>
      </c>
      <c r="AI32" s="311">
        <v>1.9497200000000002E-4</v>
      </c>
      <c r="AJ32" s="311">
        <v>3.6944430000000002E-4</v>
      </c>
      <c r="AK32" s="311">
        <v>4.8000000000000001E-4</v>
      </c>
      <c r="AL32" s="311">
        <v>1.3014935064935066E-3</v>
      </c>
      <c r="AM32" s="311">
        <v>2.6158064516129034E-3</v>
      </c>
      <c r="AN32" s="311">
        <v>3.805384615384615E-3</v>
      </c>
      <c r="AO32" s="311">
        <v>5.7984076433121009E-3</v>
      </c>
      <c r="AP32" s="311">
        <v>9.3155696202531606E-3</v>
      </c>
      <c r="AQ32" s="311">
        <v>2.0996603773584897E-2</v>
      </c>
      <c r="AR32" s="311">
        <v>3.8919374999999985E-2</v>
      </c>
      <c r="AS32" s="311">
        <v>5.4110683229813647E-2</v>
      </c>
      <c r="AT32" s="311">
        <v>7.4724444444444413E-2</v>
      </c>
      <c r="AU32" s="311">
        <v>9.3348773006134922E-2</v>
      </c>
      <c r="AV32" s="311">
        <v>0.11243634146341455</v>
      </c>
      <c r="AW32" s="311">
        <v>0.14009222454545442</v>
      </c>
      <c r="AX32" s="311">
        <v>0.14797076096385531</v>
      </c>
      <c r="AY32" s="311">
        <v>0.1580406537125747</v>
      </c>
      <c r="AZ32" s="311">
        <v>0.19443902999999982</v>
      </c>
      <c r="BA32" s="311">
        <v>0.19290642869822466</v>
      </c>
      <c r="BB32" s="311">
        <v>0.22089320999999998</v>
      </c>
      <c r="BC32" s="311">
        <v>0.25527620526315792</v>
      </c>
      <c r="BD32" s="311">
        <v>0.30857444155673908</v>
      </c>
      <c r="BE32" s="312">
        <v>0.36062817150899573</v>
      </c>
      <c r="BF32" s="285">
        <v>0.16549785141518614</v>
      </c>
      <c r="BG32" s="285">
        <v>0.15236411483686352</v>
      </c>
      <c r="BH32" s="285">
        <v>2.5517515377164623E-2</v>
      </c>
    </row>
    <row r="33" spans="1:60" x14ac:dyDescent="0.15">
      <c r="A33" s="162" t="s">
        <v>167</v>
      </c>
      <c r="B33" s="311">
        <v>0</v>
      </c>
      <c r="C33" s="311">
        <v>0</v>
      </c>
      <c r="D33" s="311">
        <v>0</v>
      </c>
      <c r="E33" s="311">
        <v>0</v>
      </c>
      <c r="F33" s="311">
        <v>0</v>
      </c>
      <c r="G33" s="311">
        <v>0</v>
      </c>
      <c r="H33" s="311">
        <v>0</v>
      </c>
      <c r="I33" s="311">
        <v>0</v>
      </c>
      <c r="J33" s="311">
        <v>0</v>
      </c>
      <c r="K33" s="311">
        <v>0</v>
      </c>
      <c r="L33" s="311">
        <v>0</v>
      </c>
      <c r="M33" s="311">
        <v>0</v>
      </c>
      <c r="N33" s="311">
        <v>0</v>
      </c>
      <c r="O33" s="311">
        <v>0</v>
      </c>
      <c r="P33" s="311">
        <v>0</v>
      </c>
      <c r="Q33" s="311">
        <v>0</v>
      </c>
      <c r="R33" s="311">
        <v>0</v>
      </c>
      <c r="S33" s="311">
        <v>0</v>
      </c>
      <c r="T33" s="311">
        <v>0</v>
      </c>
      <c r="U33" s="311">
        <v>0</v>
      </c>
      <c r="V33" s="311">
        <v>0</v>
      </c>
      <c r="W33" s="311">
        <v>1.0000000000000001E-5</v>
      </c>
      <c r="X33" s="311">
        <v>2.0000000000000002E-5</v>
      </c>
      <c r="Y33" s="311">
        <v>8.0000000000000007E-5</v>
      </c>
      <c r="Z33" s="311">
        <v>2.6000000000000009E-4</v>
      </c>
      <c r="AA33" s="311">
        <v>7.099999999999998E-4</v>
      </c>
      <c r="AB33" s="311">
        <v>1E-3</v>
      </c>
      <c r="AC33" s="311">
        <v>2.7500000000000003E-3</v>
      </c>
      <c r="AD33" s="311">
        <v>6.0000000000000001E-3</v>
      </c>
      <c r="AE33" s="311">
        <v>9.0899999999999991E-3</v>
      </c>
      <c r="AF33" s="311">
        <v>1.4999999999999999E-2</v>
      </c>
      <c r="AG33" s="311">
        <v>2.0320000000000001E-2</v>
      </c>
      <c r="AH33" s="311">
        <v>2.9660000000000002E-2</v>
      </c>
      <c r="AI33" s="311">
        <v>4.4889999999999999E-2</v>
      </c>
      <c r="AJ33" s="311">
        <v>5.5280000000000003E-2</v>
      </c>
      <c r="AK33" s="311">
        <v>9.5130000000000006E-2</v>
      </c>
      <c r="AL33" s="311">
        <v>0.1044075974025974</v>
      </c>
      <c r="AM33" s="311">
        <v>0.15582309677419354</v>
      </c>
      <c r="AN33" s="311">
        <v>0.18353134615384614</v>
      </c>
      <c r="AO33" s="311">
        <v>0.24859089171974513</v>
      </c>
      <c r="AP33" s="311">
        <v>0.26367322784810121</v>
      </c>
      <c r="AQ33" s="311">
        <v>0.29551132075471687</v>
      </c>
      <c r="AR33" s="311">
        <v>0.37975556249999987</v>
      </c>
      <c r="AS33" s="311">
        <v>0.38557900621117991</v>
      </c>
      <c r="AT33" s="311">
        <v>0.36500888888888877</v>
      </c>
      <c r="AU33" s="311">
        <v>0.36182153374233111</v>
      </c>
      <c r="AV33" s="311">
        <v>0.46512932926829237</v>
      </c>
      <c r="AW33" s="311">
        <v>0.47921454545454517</v>
      </c>
      <c r="AX33" s="311">
        <v>0.48606993975903579</v>
      </c>
      <c r="AY33" s="311">
        <v>0.5359305988023948</v>
      </c>
      <c r="AZ33" s="311">
        <v>0.73425428571428497</v>
      </c>
      <c r="BA33" s="311">
        <v>0.72357230769230707</v>
      </c>
      <c r="BB33" s="311">
        <v>0.95123699999999989</v>
      </c>
      <c r="BC33" s="311">
        <v>0.98377210526315784</v>
      </c>
      <c r="BD33" s="311">
        <v>1.1222668742318722</v>
      </c>
      <c r="BE33" s="312">
        <v>1.1631830204081632</v>
      </c>
      <c r="BF33" s="285">
        <v>3.3626627817866517E-2</v>
      </c>
      <c r="BG33" s="285">
        <v>0.11886907502713373</v>
      </c>
      <c r="BH33" s="285">
        <v>8.23051080161709E-2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v>
      </c>
      <c r="V34" s="311">
        <v>0</v>
      </c>
      <c r="W34" s="311">
        <v>0</v>
      </c>
      <c r="X34" s="311">
        <v>1.0000000000000001E-5</v>
      </c>
      <c r="Y34" s="311">
        <v>1.0000000000000001E-5</v>
      </c>
      <c r="Z34" s="311">
        <v>1.0000000000000001E-5</v>
      </c>
      <c r="AA34" s="311">
        <v>2.0000000000000002E-5</v>
      </c>
      <c r="AB34" s="311">
        <v>2.0000000000000002E-5</v>
      </c>
      <c r="AC34" s="311">
        <v>8.0000000000000007E-5</v>
      </c>
      <c r="AD34" s="311">
        <v>4.7000000000000009E-4</v>
      </c>
      <c r="AE34" s="311">
        <v>3.6999999999999999E-4</v>
      </c>
      <c r="AF34" s="311">
        <v>3.4000000000000013E-4</v>
      </c>
      <c r="AG34" s="311">
        <v>3.6000000000000002E-4</v>
      </c>
      <c r="AH34" s="311">
        <v>3.6999999999999999E-4</v>
      </c>
      <c r="AI34" s="311">
        <v>7.3000000000000007E-4</v>
      </c>
      <c r="AJ34" s="311">
        <v>1.6200000000000003E-3</v>
      </c>
      <c r="AK34" s="311">
        <v>4.510000000000001E-3</v>
      </c>
      <c r="AL34" s="311">
        <v>7.5109090909090898E-3</v>
      </c>
      <c r="AM34" s="311">
        <v>6.4259999999999994E-3</v>
      </c>
      <c r="AN34" s="311">
        <v>1.0013653846153842E-2</v>
      </c>
      <c r="AO34" s="311">
        <v>1.0924394904458595E-2</v>
      </c>
      <c r="AP34" s="311">
        <v>1.2259367088607592E-2</v>
      </c>
      <c r="AQ34" s="311">
        <v>1.6348867924528301E-2</v>
      </c>
      <c r="AR34" s="311">
        <v>1.7384624999999994E-2</v>
      </c>
      <c r="AS34" s="311">
        <v>2.1305962732919244E-2</v>
      </c>
      <c r="AT34" s="311">
        <v>2.4017222222222214E-2</v>
      </c>
      <c r="AU34" s="311">
        <v>2.5474969325153356E-2</v>
      </c>
      <c r="AV34" s="311">
        <v>3.0926524390243879E-2</v>
      </c>
      <c r="AW34" s="311">
        <v>3.5699999999999975E-2</v>
      </c>
      <c r="AX34" s="311">
        <v>3.8148614457831291E-2</v>
      </c>
      <c r="AY34" s="311">
        <v>3.3797425149700563E-2</v>
      </c>
      <c r="AZ34" s="311">
        <v>4.2084107142857104E-2</v>
      </c>
      <c r="BA34" s="311">
        <v>4.6588047337278053E-2</v>
      </c>
      <c r="BB34" s="311">
        <v>4.9832883000000001E-2</v>
      </c>
      <c r="BC34" s="311">
        <v>5.6370738421052627E-2</v>
      </c>
      <c r="BD34" s="311">
        <v>6.4774973666530122E-2</v>
      </c>
      <c r="BE34" s="312">
        <v>8.2647711053556547E-2</v>
      </c>
      <c r="BF34" s="285">
        <v>0.2724342901271708</v>
      </c>
      <c r="BG34" s="285">
        <v>0.10430349551335105</v>
      </c>
      <c r="BH34" s="285">
        <v>5.8480296446945228E-3</v>
      </c>
    </row>
    <row r="35" spans="1:60" x14ac:dyDescent="0.15">
      <c r="A35" s="162" t="s">
        <v>165</v>
      </c>
      <c r="B35" s="311">
        <v>0</v>
      </c>
      <c r="C35" s="311">
        <v>0</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0</v>
      </c>
      <c r="T35" s="311">
        <v>0</v>
      </c>
      <c r="U35" s="311">
        <v>0</v>
      </c>
      <c r="V35" s="311">
        <v>0</v>
      </c>
      <c r="W35" s="311">
        <v>0</v>
      </c>
      <c r="X35" s="311">
        <v>0</v>
      </c>
      <c r="Y35" s="311">
        <v>0</v>
      </c>
      <c r="Z35" s="311">
        <v>0</v>
      </c>
      <c r="AA35" s="311">
        <v>0</v>
      </c>
      <c r="AB35" s="311">
        <v>0</v>
      </c>
      <c r="AC35" s="311">
        <v>0</v>
      </c>
      <c r="AD35" s="311">
        <v>0</v>
      </c>
      <c r="AE35" s="311">
        <v>0</v>
      </c>
      <c r="AF35" s="311">
        <v>0</v>
      </c>
      <c r="AG35" s="311">
        <v>0</v>
      </c>
      <c r="AH35" s="311">
        <v>0</v>
      </c>
      <c r="AI35" s="311">
        <v>0</v>
      </c>
      <c r="AJ35" s="311">
        <v>0</v>
      </c>
      <c r="AK35" s="311">
        <v>0</v>
      </c>
      <c r="AL35" s="311">
        <v>9.9350649350649331E-6</v>
      </c>
      <c r="AM35" s="311">
        <v>9.8709677419354833E-6</v>
      </c>
      <c r="AN35" s="311">
        <v>3.9230769230769226E-5</v>
      </c>
      <c r="AO35" s="311">
        <v>5.8471337579617827E-5</v>
      </c>
      <c r="AP35" s="311">
        <v>9.6835443037974664E-5</v>
      </c>
      <c r="AQ35" s="311">
        <v>4.1377358490566019E-4</v>
      </c>
      <c r="AR35" s="311">
        <v>1.0518749999999994E-3</v>
      </c>
      <c r="AS35" s="311">
        <v>1.9481366459627321E-3</v>
      </c>
      <c r="AT35" s="311">
        <v>3.1261111111111099E-3</v>
      </c>
      <c r="AU35" s="311">
        <v>4.9466871165644143E-3</v>
      </c>
      <c r="AV35" s="311">
        <v>5.8401219512195087E-3</v>
      </c>
      <c r="AW35" s="311">
        <v>7.1509510909090858E-3</v>
      </c>
      <c r="AX35" s="311">
        <v>6.6168352409638502E-3</v>
      </c>
      <c r="AY35" s="311">
        <v>6.0150071856287374E-3</v>
      </c>
      <c r="AZ35" s="311">
        <v>6.3112499999999948E-3</v>
      </c>
      <c r="BA35" s="311">
        <v>6.192426035502953E-3</v>
      </c>
      <c r="BB35" s="311">
        <v>6.8219999999999999E-3</v>
      </c>
      <c r="BC35" s="311">
        <v>5.4310526315789467E-3</v>
      </c>
      <c r="BD35" s="311">
        <v>6.4985825481360098E-3</v>
      </c>
      <c r="BE35" s="312">
        <v>5.7108897959183679E-3</v>
      </c>
      <c r="BF35" s="285">
        <v>-0.12361099829079114</v>
      </c>
      <c r="BG35" s="285">
        <v>7.5923573429211189E-2</v>
      </c>
      <c r="BH35" s="285">
        <v>4.0409410494710718E-4</v>
      </c>
    </row>
    <row r="36" spans="1:60" x14ac:dyDescent="0.15">
      <c r="A36" s="162" t="s">
        <v>164</v>
      </c>
      <c r="B36" s="311">
        <v>0</v>
      </c>
      <c r="C36" s="311">
        <v>0</v>
      </c>
      <c r="D36" s="311">
        <v>0</v>
      </c>
      <c r="E36" s="311">
        <v>0</v>
      </c>
      <c r="F36" s="311">
        <v>0</v>
      </c>
      <c r="G36" s="311">
        <v>0</v>
      </c>
      <c r="H36" s="311">
        <v>0</v>
      </c>
      <c r="I36" s="311">
        <v>0</v>
      </c>
      <c r="J36" s="311">
        <v>0</v>
      </c>
      <c r="K36" s="311">
        <v>0</v>
      </c>
      <c r="L36" s="311">
        <v>0</v>
      </c>
      <c r="M36" s="311">
        <v>0</v>
      </c>
      <c r="N36" s="311">
        <v>0</v>
      </c>
      <c r="O36" s="311">
        <v>0</v>
      </c>
      <c r="P36" s="311">
        <v>0</v>
      </c>
      <c r="Q36" s="311">
        <v>0</v>
      </c>
      <c r="R36" s="311">
        <v>0</v>
      </c>
      <c r="S36" s="311">
        <v>0</v>
      </c>
      <c r="T36" s="311">
        <v>0</v>
      </c>
      <c r="U36" s="311">
        <v>0</v>
      </c>
      <c r="V36" s="311">
        <v>0</v>
      </c>
      <c r="W36" s="311">
        <v>0</v>
      </c>
      <c r="X36" s="311">
        <v>0</v>
      </c>
      <c r="Y36" s="311">
        <v>0</v>
      </c>
      <c r="Z36" s="311">
        <v>0</v>
      </c>
      <c r="AA36" s="311">
        <v>0</v>
      </c>
      <c r="AB36" s="311">
        <v>0</v>
      </c>
      <c r="AC36" s="311">
        <v>0</v>
      </c>
      <c r="AD36" s="311">
        <v>0</v>
      </c>
      <c r="AE36" s="311">
        <v>0</v>
      </c>
      <c r="AF36" s="311">
        <v>0</v>
      </c>
      <c r="AG36" s="311">
        <v>0</v>
      </c>
      <c r="AH36" s="311">
        <v>0</v>
      </c>
      <c r="AI36" s="311">
        <v>0</v>
      </c>
      <c r="AJ36" s="311">
        <v>0</v>
      </c>
      <c r="AK36" s="311">
        <v>0</v>
      </c>
      <c r="AL36" s="311">
        <v>0</v>
      </c>
      <c r="AM36" s="311">
        <v>0</v>
      </c>
      <c r="AN36" s="311">
        <v>0</v>
      </c>
      <c r="AO36" s="311">
        <v>0</v>
      </c>
      <c r="AP36" s="311">
        <v>0</v>
      </c>
      <c r="AQ36" s="311">
        <v>0</v>
      </c>
      <c r="AR36" s="311">
        <v>0</v>
      </c>
      <c r="AS36" s="311">
        <v>0</v>
      </c>
      <c r="AT36" s="311">
        <v>0</v>
      </c>
      <c r="AU36" s="311">
        <v>0</v>
      </c>
      <c r="AV36" s="311">
        <v>7.4037073170731657E-8</v>
      </c>
      <c r="AW36" s="311">
        <v>0</v>
      </c>
      <c r="AX36" s="311">
        <v>5.0552195421686713E-5</v>
      </c>
      <c r="AY36" s="311">
        <v>7.6825651796407128E-5</v>
      </c>
      <c r="AZ36" s="311">
        <v>9.9215072142857041E-5</v>
      </c>
      <c r="BA36" s="311">
        <v>8.3378463550295791E-5</v>
      </c>
      <c r="BB36" s="311">
        <v>7.3141956000000012E-5</v>
      </c>
      <c r="BC36" s="311">
        <v>3.903736842105263E-5</v>
      </c>
      <c r="BD36" s="311">
        <v>5.8560260614502257E-5</v>
      </c>
      <c r="BE36" s="312">
        <v>5.917128290671904E-5</v>
      </c>
      <c r="BF36" s="285">
        <v>7.6733285614720703E-3</v>
      </c>
      <c r="BG36" s="285">
        <v>0</v>
      </c>
      <c r="BH36" s="285">
        <v>4.1868723542611462E-6</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1">
        <v>5.0008999999999988E-5</v>
      </c>
      <c r="AD37" s="311">
        <v>1.5002700000000003E-4</v>
      </c>
      <c r="AE37" s="311">
        <v>1.9003419999999999E-4</v>
      </c>
      <c r="AF37" s="311">
        <v>1.6002880000000002E-4</v>
      </c>
      <c r="AG37" s="311">
        <v>1.4002520000000002E-4</v>
      </c>
      <c r="AH37" s="311">
        <v>5.0009000000000002E-4</v>
      </c>
      <c r="AI37" s="311">
        <v>1.6903042000000004E-3</v>
      </c>
      <c r="AJ37" s="311">
        <v>1.8703366E-3</v>
      </c>
      <c r="AK37" s="311">
        <v>2.4404391999999996E-3</v>
      </c>
      <c r="AL37" s="311">
        <v>3.3189089844155835E-3</v>
      </c>
      <c r="AM37" s="311">
        <v>3.8306248722580634E-3</v>
      </c>
      <c r="AN37" s="311">
        <v>4.453493792307691E-3</v>
      </c>
      <c r="AO37" s="311">
        <v>6.3842699808917191E-3</v>
      </c>
      <c r="AP37" s="311">
        <v>1.0769167848189869E-2</v>
      </c>
      <c r="AQ37" s="311">
        <v>1.5611130478908674E-2</v>
      </c>
      <c r="AR37" s="311">
        <v>1.8730289229684182E-2</v>
      </c>
      <c r="AS37" s="311">
        <v>2.2906730629189239E-2</v>
      </c>
      <c r="AT37" s="311">
        <v>2.7915409253813625E-2</v>
      </c>
      <c r="AU37" s="311">
        <v>2.6424561324852703E-2</v>
      </c>
      <c r="AV37" s="311">
        <v>4.0872486791464144E-2</v>
      </c>
      <c r="AW37" s="311">
        <v>3.719476476840114E-2</v>
      </c>
      <c r="AX37" s="311">
        <v>4.1866071611372201E-2</v>
      </c>
      <c r="AY37" s="311">
        <v>4.7100054382285116E-2</v>
      </c>
      <c r="AZ37" s="311">
        <v>5.9872003227684274E-2</v>
      </c>
      <c r="BA37" s="311">
        <v>5.5668461538461486E-2</v>
      </c>
      <c r="BB37" s="311">
        <v>6.700267800000001E-2</v>
      </c>
      <c r="BC37" s="311">
        <v>7.7303178421052623E-2</v>
      </c>
      <c r="BD37" s="311">
        <v>8.9317490208930789E-2</v>
      </c>
      <c r="BE37" s="312">
        <v>0.10262168762210504</v>
      </c>
      <c r="BF37" s="285">
        <v>0.14581478115941771</v>
      </c>
      <c r="BG37" s="285">
        <v>0.12333489829247779</v>
      </c>
      <c r="BH37" s="285">
        <v>7.2613586480786861E-3</v>
      </c>
    </row>
    <row r="38" spans="1:60" x14ac:dyDescent="0.15">
      <c r="A38" s="162" t="s">
        <v>162</v>
      </c>
      <c r="B38" s="311">
        <v>0</v>
      </c>
      <c r="C38" s="311">
        <v>0</v>
      </c>
      <c r="D38" s="311">
        <v>0</v>
      </c>
      <c r="E38" s="311">
        <v>0</v>
      </c>
      <c r="F38" s="311">
        <v>0</v>
      </c>
      <c r="G38" s="311">
        <v>0</v>
      </c>
      <c r="H38" s="311">
        <v>0</v>
      </c>
      <c r="I38" s="311">
        <v>0</v>
      </c>
      <c r="J38" s="311">
        <v>0</v>
      </c>
      <c r="K38" s="311">
        <v>0</v>
      </c>
      <c r="L38" s="311">
        <v>0</v>
      </c>
      <c r="M38" s="311">
        <v>0</v>
      </c>
      <c r="N38" s="311">
        <v>0</v>
      </c>
      <c r="O38" s="311">
        <v>0</v>
      </c>
      <c r="P38" s="311">
        <v>0</v>
      </c>
      <c r="Q38" s="311">
        <v>0</v>
      </c>
      <c r="R38" s="311">
        <v>0</v>
      </c>
      <c r="S38" s="311">
        <v>0</v>
      </c>
      <c r="T38" s="311">
        <v>0</v>
      </c>
      <c r="U38" s="311">
        <v>0</v>
      </c>
      <c r="V38" s="311">
        <v>0</v>
      </c>
      <c r="W38" s="311">
        <v>0</v>
      </c>
      <c r="X38" s="311">
        <v>0</v>
      </c>
      <c r="Y38" s="311">
        <v>0</v>
      </c>
      <c r="Z38" s="311">
        <v>2.0000000000000002E-5</v>
      </c>
      <c r="AA38" s="311">
        <v>1.9191919191919194E-5</v>
      </c>
      <c r="AB38" s="311">
        <v>2.8787878787878794E-5</v>
      </c>
      <c r="AC38" s="311">
        <v>1.9191919191919194E-5</v>
      </c>
      <c r="AD38" s="311">
        <v>3.8383838383838388E-5</v>
      </c>
      <c r="AE38" s="311">
        <v>6.7171717171717179E-5</v>
      </c>
      <c r="AF38" s="311">
        <v>8.636363636363636E-5</v>
      </c>
      <c r="AG38" s="311">
        <v>3.1666666666666676E-4</v>
      </c>
      <c r="AH38" s="311">
        <v>1.1799999999999998E-3</v>
      </c>
      <c r="AI38" s="311">
        <v>2.32E-3</v>
      </c>
      <c r="AJ38" s="311">
        <v>4.0300000000000006E-3</v>
      </c>
      <c r="AK38" s="311">
        <v>5.6300000000000005E-3</v>
      </c>
      <c r="AL38" s="311">
        <v>1.171344155844156E-2</v>
      </c>
      <c r="AM38" s="311">
        <v>1.3858838709677418E-2</v>
      </c>
      <c r="AN38" s="311">
        <v>1.4299615384615383E-2</v>
      </c>
      <c r="AO38" s="311">
        <v>1.7999426751592353E-2</v>
      </c>
      <c r="AP38" s="311">
        <v>2.2688544303797457E-2</v>
      </c>
      <c r="AQ38" s="311">
        <v>2.8588867924528291E-2</v>
      </c>
      <c r="AR38" s="311">
        <v>3.8575124999999988E-2</v>
      </c>
      <c r="AS38" s="311">
        <v>4.61945962732919E-2</v>
      </c>
      <c r="AT38" s="311">
        <v>6.1794999999999968E-2</v>
      </c>
      <c r="AU38" s="311">
        <v>8.5660288343558225E-2</v>
      </c>
      <c r="AV38" s="311">
        <v>9.1952999999999951E-2</v>
      </c>
      <c r="AW38" s="311">
        <v>0.12432038181818171</v>
      </c>
      <c r="AX38" s="311">
        <v>0.13730367469879506</v>
      </c>
      <c r="AY38" s="311">
        <v>0.13905867664670649</v>
      </c>
      <c r="AZ38" s="311">
        <v>0.13518551785714272</v>
      </c>
      <c r="BA38" s="311">
        <v>0.16014030177514774</v>
      </c>
      <c r="BB38" s="311">
        <v>0.15967709999999999</v>
      </c>
      <c r="BC38" s="311">
        <v>0.15851515789473683</v>
      </c>
      <c r="BD38" s="311">
        <v>0.18008829168373619</v>
      </c>
      <c r="BE38" s="312">
        <v>0.1661090046806144</v>
      </c>
      <c r="BF38" s="285">
        <v>-8.014478125003921E-2</v>
      </c>
      <c r="BG38" s="285">
        <v>0.11289249629368481</v>
      </c>
      <c r="BH38" s="285">
        <v>1.1753627187490415E-2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0</v>
      </c>
      <c r="W39" s="311">
        <v>0</v>
      </c>
      <c r="X39" s="311">
        <v>0</v>
      </c>
      <c r="Y39" s="311">
        <v>0</v>
      </c>
      <c r="Z39" s="311">
        <v>0</v>
      </c>
      <c r="AA39" s="311">
        <v>0</v>
      </c>
      <c r="AB39" s="311">
        <v>0</v>
      </c>
      <c r="AC39" s="311">
        <v>0</v>
      </c>
      <c r="AD39" s="311">
        <v>0</v>
      </c>
      <c r="AE39" s="311">
        <v>0</v>
      </c>
      <c r="AF39" s="311">
        <v>0</v>
      </c>
      <c r="AG39" s="311">
        <v>1.0000000000000001E-5</v>
      </c>
      <c r="AH39" s="311">
        <v>2.0000000000000002E-5</v>
      </c>
      <c r="AI39" s="311">
        <v>2.0000000000000002E-5</v>
      </c>
      <c r="AJ39" s="311">
        <v>2.0000000000000002E-5</v>
      </c>
      <c r="AK39" s="311">
        <v>5.0000000000000002E-5</v>
      </c>
      <c r="AL39" s="311">
        <v>2.9805194805194806E-5</v>
      </c>
      <c r="AM39" s="311">
        <v>1.0858064516129028E-4</v>
      </c>
      <c r="AN39" s="311">
        <v>4.7076923076923072E-4</v>
      </c>
      <c r="AO39" s="311">
        <v>4.7751592356687887E-4</v>
      </c>
      <c r="AP39" s="311">
        <v>4.5512658227848089E-4</v>
      </c>
      <c r="AQ39" s="311">
        <v>4.426415094339621E-4</v>
      </c>
      <c r="AR39" s="311">
        <v>5.0681249999999967E-4</v>
      </c>
      <c r="AS39" s="311">
        <v>5.5118012422360218E-4</v>
      </c>
      <c r="AT39" s="311">
        <v>4.5333333333333309E-4</v>
      </c>
      <c r="AU39" s="311">
        <v>4.5993865030674819E-4</v>
      </c>
      <c r="AV39" s="311">
        <v>6.623780487804875E-4</v>
      </c>
      <c r="AW39" s="311">
        <v>1.0014545454545447E-3</v>
      </c>
      <c r="AX39" s="311">
        <v>1.0968072289156618E-3</v>
      </c>
      <c r="AY39" s="311">
        <v>9.2532934131736458E-4</v>
      </c>
      <c r="AZ39" s="311">
        <v>1.3387499999999986E-3</v>
      </c>
      <c r="BA39" s="311">
        <v>1.1769230769230758E-3</v>
      </c>
      <c r="BB39" s="311">
        <v>1.3500000000000001E-3</v>
      </c>
      <c r="BC39" s="311">
        <v>1.091918947368421E-3</v>
      </c>
      <c r="BD39" s="311">
        <v>1.3728055059401886E-3</v>
      </c>
      <c r="BE39" s="312">
        <v>1.5809306122448979E-3</v>
      </c>
      <c r="BF39" s="285">
        <v>0.14845921208482671</v>
      </c>
      <c r="BG39" s="285">
        <v>0.11716966826553343</v>
      </c>
      <c r="BH39" s="285">
        <v>1.1186430899002344E-4</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0</v>
      </c>
      <c r="W40" s="311">
        <v>0</v>
      </c>
      <c r="X40" s="311">
        <v>0</v>
      </c>
      <c r="Y40" s="311">
        <v>0</v>
      </c>
      <c r="Z40" s="311">
        <v>0</v>
      </c>
      <c r="AA40" s="311">
        <v>0</v>
      </c>
      <c r="AB40" s="311">
        <v>0</v>
      </c>
      <c r="AC40" s="311">
        <v>0</v>
      </c>
      <c r="AD40" s="311">
        <v>0</v>
      </c>
      <c r="AE40" s="311">
        <v>0</v>
      </c>
      <c r="AF40" s="311">
        <v>0</v>
      </c>
      <c r="AG40" s="311">
        <v>0</v>
      </c>
      <c r="AH40" s="311">
        <v>0</v>
      </c>
      <c r="AI40" s="311">
        <v>0</v>
      </c>
      <c r="AJ40" s="311">
        <v>0</v>
      </c>
      <c r="AK40" s="311">
        <v>0</v>
      </c>
      <c r="AL40" s="311">
        <v>0</v>
      </c>
      <c r="AM40" s="311">
        <v>0</v>
      </c>
      <c r="AN40" s="311">
        <v>0</v>
      </c>
      <c r="AO40" s="311">
        <v>1.1694267515923564E-5</v>
      </c>
      <c r="AP40" s="311">
        <v>1.7430379746835435E-5</v>
      </c>
      <c r="AQ40" s="311">
        <v>1.3183018867924523E-4</v>
      </c>
      <c r="AR40" s="311">
        <v>1.0145812499999995E-3</v>
      </c>
      <c r="AS40" s="311">
        <v>1.2458571428571421E-3</v>
      </c>
      <c r="AT40" s="311">
        <v>1.4893888888888882E-3</v>
      </c>
      <c r="AU40" s="311">
        <v>2.102576687116563E-3</v>
      </c>
      <c r="AV40" s="311">
        <v>4.4314024390243881E-3</v>
      </c>
      <c r="AW40" s="311">
        <v>5.0081999999999965E-3</v>
      </c>
      <c r="AX40" s="311">
        <v>5.5550060240963824E-3</v>
      </c>
      <c r="AY40" s="311">
        <v>5.8552275449101753E-3</v>
      </c>
      <c r="AZ40" s="311">
        <v>7.379517857142851E-3</v>
      </c>
      <c r="BA40" s="311">
        <v>1.0283591715976323E-2</v>
      </c>
      <c r="BB40" s="311">
        <v>1.2274199999999997E-2</v>
      </c>
      <c r="BC40" s="311">
        <v>1.0244736842105261E-2</v>
      </c>
      <c r="BD40" s="311">
        <v>1.3366220401474806E-2</v>
      </c>
      <c r="BE40" s="312">
        <v>1.3873936399440767E-2</v>
      </c>
      <c r="BF40" s="285">
        <v>3.5148984065907385E-2</v>
      </c>
      <c r="BG40" s="285">
        <v>0.24537473482157712</v>
      </c>
      <c r="BH40" s="285">
        <v>9.8169919430629582E-4</v>
      </c>
    </row>
    <row r="41" spans="1:60" x14ac:dyDescent="0.15">
      <c r="A41" s="162" t="s">
        <v>159</v>
      </c>
      <c r="B41" s="311">
        <v>0</v>
      </c>
      <c r="C41" s="311">
        <v>0</v>
      </c>
      <c r="D41" s="311">
        <v>0</v>
      </c>
      <c r="E41" s="311">
        <v>0</v>
      </c>
      <c r="F41" s="311">
        <v>0</v>
      </c>
      <c r="G41" s="311">
        <v>0</v>
      </c>
      <c r="H41" s="311">
        <v>0</v>
      </c>
      <c r="I41" s="311">
        <v>0</v>
      </c>
      <c r="J41" s="311">
        <v>0</v>
      </c>
      <c r="K41" s="311">
        <v>0</v>
      </c>
      <c r="L41" s="311">
        <v>0</v>
      </c>
      <c r="M41" s="311">
        <v>0</v>
      </c>
      <c r="N41" s="311">
        <v>0</v>
      </c>
      <c r="O41" s="311">
        <v>0</v>
      </c>
      <c r="P41" s="311">
        <v>0</v>
      </c>
      <c r="Q41" s="311">
        <v>0</v>
      </c>
      <c r="R41" s="311">
        <v>0</v>
      </c>
      <c r="S41" s="311">
        <v>0</v>
      </c>
      <c r="T41" s="311">
        <v>0</v>
      </c>
      <c r="U41" s="311">
        <v>0</v>
      </c>
      <c r="V41" s="311">
        <v>0</v>
      </c>
      <c r="W41" s="311">
        <v>0</v>
      </c>
      <c r="X41" s="311">
        <v>0</v>
      </c>
      <c r="Y41" s="311">
        <v>0</v>
      </c>
      <c r="Z41" s="311">
        <v>0</v>
      </c>
      <c r="AA41" s="311">
        <v>0</v>
      </c>
      <c r="AB41" s="311">
        <v>0</v>
      </c>
      <c r="AC41" s="311">
        <v>0</v>
      </c>
      <c r="AD41" s="311">
        <v>0</v>
      </c>
      <c r="AE41" s="311">
        <v>0</v>
      </c>
      <c r="AF41" s="311">
        <v>0</v>
      </c>
      <c r="AG41" s="311">
        <v>0</v>
      </c>
      <c r="AH41" s="311">
        <v>3.0000000000000001E-5</v>
      </c>
      <c r="AI41" s="311">
        <v>1.0999999999999999E-4</v>
      </c>
      <c r="AJ41" s="311">
        <v>1.8000000000000001E-4</v>
      </c>
      <c r="AK41" s="311">
        <v>2.4743000000000003E-4</v>
      </c>
      <c r="AL41" s="311">
        <v>2.3585844155844151E-4</v>
      </c>
      <c r="AM41" s="311">
        <v>2.4163141935483869E-4</v>
      </c>
      <c r="AN41" s="311">
        <v>2.5664769230769228E-4</v>
      </c>
      <c r="AO41" s="311">
        <v>3.8395203821656046E-4</v>
      </c>
      <c r="AP41" s="311">
        <v>5.0597487341772136E-4</v>
      </c>
      <c r="AQ41" s="311">
        <v>5.5797849056603754E-4</v>
      </c>
      <c r="AR41" s="311">
        <v>6.1473487499999978E-4</v>
      </c>
      <c r="AS41" s="311">
        <v>5.7578366459627294E-4</v>
      </c>
      <c r="AT41" s="311">
        <v>5.9945777777777748E-4</v>
      </c>
      <c r="AU41" s="311">
        <v>5.170367484662573E-4</v>
      </c>
      <c r="AV41" s="311">
        <v>5.9753963414634092E-4</v>
      </c>
      <c r="AW41" s="311">
        <v>7.1832109090909032E-4</v>
      </c>
      <c r="AX41" s="311">
        <v>7.6524885542168612E-4</v>
      </c>
      <c r="AY41" s="311">
        <v>7.3179808383233482E-4</v>
      </c>
      <c r="AZ41" s="311">
        <v>9.2754428571428489E-4</v>
      </c>
      <c r="BA41" s="311">
        <v>9.1877857988165591E-4</v>
      </c>
      <c r="BB41" s="311">
        <v>2.1134069999999994E-3</v>
      </c>
      <c r="BC41" s="311">
        <v>2.2777763157894736E-3</v>
      </c>
      <c r="BD41" s="311">
        <v>2.5074633674723474E-3</v>
      </c>
      <c r="BE41" s="312">
        <v>3.0988630268822107E-3</v>
      </c>
      <c r="BF41" s="285">
        <v>0.23247909744190087</v>
      </c>
      <c r="BG41" s="285">
        <v>0.15384533821717983</v>
      </c>
      <c r="BH41" s="285">
        <v>2.192709588086665E-4</v>
      </c>
    </row>
    <row r="42" spans="1:60" x14ac:dyDescent="0.15">
      <c r="A42" s="162" t="s">
        <v>158</v>
      </c>
      <c r="B42" s="311">
        <v>0</v>
      </c>
      <c r="C42" s="311">
        <v>0</v>
      </c>
      <c r="D42" s="311">
        <v>0</v>
      </c>
      <c r="E42" s="311">
        <v>0</v>
      </c>
      <c r="F42" s="311">
        <v>0</v>
      </c>
      <c r="G42" s="311">
        <v>0</v>
      </c>
      <c r="H42" s="311">
        <v>0</v>
      </c>
      <c r="I42" s="311">
        <v>0</v>
      </c>
      <c r="J42" s="311">
        <v>0</v>
      </c>
      <c r="K42" s="311">
        <v>0</v>
      </c>
      <c r="L42" s="311">
        <v>0</v>
      </c>
      <c r="M42" s="311">
        <v>0</v>
      </c>
      <c r="N42" s="311">
        <v>0</v>
      </c>
      <c r="O42" s="311">
        <v>0</v>
      </c>
      <c r="P42" s="311">
        <v>0</v>
      </c>
      <c r="Q42" s="311">
        <v>0</v>
      </c>
      <c r="R42" s="311">
        <v>0</v>
      </c>
      <c r="S42" s="311">
        <v>0</v>
      </c>
      <c r="T42" s="311">
        <v>0</v>
      </c>
      <c r="U42" s="311">
        <v>0</v>
      </c>
      <c r="V42" s="311">
        <v>0</v>
      </c>
      <c r="W42" s="311">
        <v>1.0000000000000001E-5</v>
      </c>
      <c r="X42" s="311">
        <v>2.0000000000000002E-5</v>
      </c>
      <c r="Y42" s="311">
        <v>1.6000000000000001E-4</v>
      </c>
      <c r="Z42" s="311">
        <v>2.3000000000000001E-4</v>
      </c>
      <c r="AA42" s="311">
        <v>5.6000000000000006E-4</v>
      </c>
      <c r="AB42" s="311">
        <v>8.7999999999999992E-4</v>
      </c>
      <c r="AC42" s="311">
        <v>1.4699999999999997E-3</v>
      </c>
      <c r="AD42" s="311">
        <v>1.7400000000000002E-3</v>
      </c>
      <c r="AE42" s="311">
        <v>2.3800000000000002E-3</v>
      </c>
      <c r="AF42" s="311">
        <v>3.1700000000000005E-3</v>
      </c>
      <c r="AG42" s="311">
        <v>4.3699999999999998E-3</v>
      </c>
      <c r="AH42" s="311">
        <v>4.7500000000000007E-3</v>
      </c>
      <c r="AI42" s="311">
        <v>6.4000000000000003E-3</v>
      </c>
      <c r="AJ42" s="311">
        <v>6.45E-3</v>
      </c>
      <c r="AK42" s="311">
        <v>8.2899999999999988E-3</v>
      </c>
      <c r="AL42" s="311">
        <v>8.1964285714285733E-3</v>
      </c>
      <c r="AM42" s="311">
        <v>9.3379354838709679E-3</v>
      </c>
      <c r="AN42" s="311">
        <v>1.292653846153846E-2</v>
      </c>
      <c r="AO42" s="311">
        <v>1.8194331210191077E-2</v>
      </c>
      <c r="AP42" s="311">
        <v>2.0015886075949361E-2</v>
      </c>
      <c r="AQ42" s="311">
        <v>2.6308301886792441E-2</v>
      </c>
      <c r="AR42" s="311">
        <v>3.2866312499999988E-2</v>
      </c>
      <c r="AS42" s="311">
        <v>4.0467388136645945E-2</v>
      </c>
      <c r="AT42" s="311">
        <v>4.3287033888888854E-2</v>
      </c>
      <c r="AU42" s="311">
        <v>3.7480832392638018E-2</v>
      </c>
      <c r="AV42" s="311">
        <v>4.7580863597560939E-2</v>
      </c>
      <c r="AW42" s="311">
        <v>4.6195141636363596E-2</v>
      </c>
      <c r="AX42" s="311">
        <v>5.186467734939755E-2</v>
      </c>
      <c r="AY42" s="311">
        <v>5.3113299520958029E-2</v>
      </c>
      <c r="AZ42" s="311">
        <v>6.8757771964285647E-2</v>
      </c>
      <c r="BA42" s="311">
        <v>7.3969235147928927E-2</v>
      </c>
      <c r="BB42" s="311">
        <v>9.5119208999999996E-2</v>
      </c>
      <c r="BC42" s="311">
        <v>9.4381414210526315E-2</v>
      </c>
      <c r="BD42" s="311">
        <v>0.10258602684145841</v>
      </c>
      <c r="BE42" s="312">
        <v>0.13560871079183676</v>
      </c>
      <c r="BF42" s="285">
        <v>0.31829060304269552</v>
      </c>
      <c r="BG42" s="285">
        <v>9.0116813770996673E-2</v>
      </c>
      <c r="BH42" s="285">
        <v>9.5954715584992672E-3</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0</v>
      </c>
      <c r="AJ43" s="311">
        <v>0</v>
      </c>
      <c r="AK43" s="311">
        <v>0</v>
      </c>
      <c r="AL43" s="311">
        <v>0</v>
      </c>
      <c r="AM43" s="311">
        <v>0</v>
      </c>
      <c r="AN43" s="311">
        <v>0</v>
      </c>
      <c r="AO43" s="311">
        <v>0</v>
      </c>
      <c r="AP43" s="311">
        <v>0</v>
      </c>
      <c r="AQ43" s="311">
        <v>0</v>
      </c>
      <c r="AR43" s="311">
        <v>0</v>
      </c>
      <c r="AS43" s="311">
        <v>0</v>
      </c>
      <c r="AT43" s="311">
        <v>0</v>
      </c>
      <c r="AU43" s="311">
        <v>0</v>
      </c>
      <c r="AV43" s="311">
        <v>0</v>
      </c>
      <c r="AW43" s="311">
        <v>0</v>
      </c>
      <c r="AX43" s="311">
        <v>0</v>
      </c>
      <c r="AY43" s="311">
        <v>6.4711670658682571E-4</v>
      </c>
      <c r="AZ43" s="311">
        <v>1.0998423214285704E-3</v>
      </c>
      <c r="BA43" s="311">
        <v>9.9117745562130109E-4</v>
      </c>
      <c r="BB43" s="311">
        <v>9.9431999999999993E-4</v>
      </c>
      <c r="BC43" s="311">
        <v>8.7091894736842084E-4</v>
      </c>
      <c r="BD43" s="311">
        <v>9.0753730438344936E-4</v>
      </c>
      <c r="BE43" s="312">
        <v>1.0381296326530611E-3</v>
      </c>
      <c r="BF43" s="285">
        <v>0.14077207393150371</v>
      </c>
      <c r="BG43" s="285">
        <v>0</v>
      </c>
      <c r="BH43" s="285">
        <v>7.3456515484825204E-5</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0</v>
      </c>
      <c r="O44" s="311">
        <v>0</v>
      </c>
      <c r="P44" s="311">
        <v>0</v>
      </c>
      <c r="Q44" s="311">
        <v>0</v>
      </c>
      <c r="R44" s="311">
        <v>0</v>
      </c>
      <c r="S44" s="311">
        <v>0</v>
      </c>
      <c r="T44" s="311">
        <v>0</v>
      </c>
      <c r="U44" s="311">
        <v>0</v>
      </c>
      <c r="V44" s="311">
        <v>0</v>
      </c>
      <c r="W44" s="311">
        <v>0</v>
      </c>
      <c r="X44" s="311">
        <v>0</v>
      </c>
      <c r="Y44" s="311">
        <v>0</v>
      </c>
      <c r="Z44" s="311">
        <v>0</v>
      </c>
      <c r="AA44" s="311">
        <v>0</v>
      </c>
      <c r="AB44" s="311">
        <v>0</v>
      </c>
      <c r="AC44" s="311">
        <v>0</v>
      </c>
      <c r="AD44" s="311">
        <v>0</v>
      </c>
      <c r="AE44" s="311">
        <v>0</v>
      </c>
      <c r="AF44" s="311">
        <v>0</v>
      </c>
      <c r="AG44" s="311">
        <v>0</v>
      </c>
      <c r="AH44" s="311">
        <v>0</v>
      </c>
      <c r="AI44" s="311">
        <v>0</v>
      </c>
      <c r="AJ44" s="311">
        <v>1.4276E-4</v>
      </c>
      <c r="AK44" s="311">
        <v>3.0199000000000003E-4</v>
      </c>
      <c r="AL44" s="311">
        <v>2.8571259740259737E-4</v>
      </c>
      <c r="AM44" s="311">
        <v>3.840102580645161E-4</v>
      </c>
      <c r="AN44" s="311">
        <v>2.1556915384615379E-3</v>
      </c>
      <c r="AO44" s="311">
        <v>2.5290705095541398E-3</v>
      </c>
      <c r="AP44" s="311">
        <v>4.9098474683544292E-3</v>
      </c>
      <c r="AQ44" s="311">
        <v>6.1199999999999978E-3</v>
      </c>
      <c r="AR44" s="311">
        <v>8.5297499999999957E-3</v>
      </c>
      <c r="AS44" s="311">
        <v>8.6763354037267034E-3</v>
      </c>
      <c r="AT44" s="311">
        <v>9.2272222222222165E-3</v>
      </c>
      <c r="AU44" s="311">
        <v>8.2507361963190147E-3</v>
      </c>
      <c r="AV44" s="311">
        <v>1.1969451219512183E-2</v>
      </c>
      <c r="AW44" s="311">
        <v>1.4354181818181809E-2</v>
      </c>
      <c r="AX44" s="311">
        <v>1.7336927710843358E-2</v>
      </c>
      <c r="AY44" s="311">
        <v>2.031143712574849E-2</v>
      </c>
      <c r="AZ44" s="311">
        <v>2.2904464285714264E-2</v>
      </c>
      <c r="BA44" s="311">
        <v>1.9154350650887556E-2</v>
      </c>
      <c r="BB44" s="311">
        <v>2.5685999999999997E-2</v>
      </c>
      <c r="BC44" s="311">
        <v>3.4688947368421055E-2</v>
      </c>
      <c r="BD44" s="311">
        <v>4.9251945923801714E-2</v>
      </c>
      <c r="BE44" s="312">
        <v>8.7843355059042588E-2</v>
      </c>
      <c r="BF44" s="285">
        <v>0.77867786234774994</v>
      </c>
      <c r="BG44" s="285">
        <v>0.18232055882654019</v>
      </c>
      <c r="BH44" s="285">
        <v>6.2156657205160596E-3</v>
      </c>
    </row>
    <row r="45" spans="1:60" x14ac:dyDescent="0.15">
      <c r="A45" s="162" t="s">
        <v>155</v>
      </c>
      <c r="B45" s="311">
        <v>0</v>
      </c>
      <c r="C45" s="311">
        <v>0</v>
      </c>
      <c r="D45" s="311">
        <v>0</v>
      </c>
      <c r="E45" s="311">
        <v>0</v>
      </c>
      <c r="F45" s="311">
        <v>0</v>
      </c>
      <c r="G45" s="311">
        <v>0</v>
      </c>
      <c r="H45" s="311">
        <v>0</v>
      </c>
      <c r="I45" s="311">
        <v>0</v>
      </c>
      <c r="J45" s="311">
        <v>0</v>
      </c>
      <c r="K45" s="311">
        <v>0</v>
      </c>
      <c r="L45" s="311">
        <v>0</v>
      </c>
      <c r="M45" s="311">
        <v>0</v>
      </c>
      <c r="N45" s="311">
        <v>0</v>
      </c>
      <c r="O45" s="311">
        <v>0</v>
      </c>
      <c r="P45" s="311">
        <v>0</v>
      </c>
      <c r="Q45" s="311">
        <v>0</v>
      </c>
      <c r="R45" s="311">
        <v>0</v>
      </c>
      <c r="S45" s="311">
        <v>0</v>
      </c>
      <c r="T45" s="311">
        <v>0</v>
      </c>
      <c r="U45" s="311">
        <v>0</v>
      </c>
      <c r="V45" s="311">
        <v>0</v>
      </c>
      <c r="W45" s="311">
        <v>0</v>
      </c>
      <c r="X45" s="311">
        <v>0</v>
      </c>
      <c r="Y45" s="311">
        <v>0</v>
      </c>
      <c r="Z45" s="311">
        <v>0</v>
      </c>
      <c r="AA45" s="311">
        <v>0</v>
      </c>
      <c r="AB45" s="311">
        <v>0</v>
      </c>
      <c r="AC45" s="311">
        <v>0</v>
      </c>
      <c r="AD45" s="311">
        <v>0</v>
      </c>
      <c r="AE45" s="311">
        <v>0</v>
      </c>
      <c r="AF45" s="311">
        <v>1.0000000000000001E-5</v>
      </c>
      <c r="AG45" s="311">
        <v>0</v>
      </c>
      <c r="AH45" s="311">
        <v>2.0000000000000002E-5</v>
      </c>
      <c r="AI45" s="311">
        <v>4.0000000000000003E-5</v>
      </c>
      <c r="AJ45" s="311">
        <v>4.0000000000000003E-5</v>
      </c>
      <c r="AK45" s="311">
        <v>5.0000000000000002E-5</v>
      </c>
      <c r="AL45" s="311">
        <v>1.390909090909091E-4</v>
      </c>
      <c r="AM45" s="311">
        <v>6.0212903225806435E-4</v>
      </c>
      <c r="AN45" s="311">
        <v>1.216153846153846E-3</v>
      </c>
      <c r="AO45" s="311">
        <v>1.3838216560509552E-3</v>
      </c>
      <c r="AP45" s="311">
        <v>1.3072784810126579E-3</v>
      </c>
      <c r="AQ45" s="311">
        <v>2.4633962264150938E-3</v>
      </c>
      <c r="AR45" s="311">
        <v>4.9916249999999978E-3</v>
      </c>
      <c r="AS45" s="311">
        <v>7.9540993788819823E-3</v>
      </c>
      <c r="AT45" s="311">
        <v>1.017166666666666E-2</v>
      </c>
      <c r="AU45" s="311">
        <v>1.561914110429447E-2</v>
      </c>
      <c r="AV45" s="311">
        <v>2.9900304878048758E-2</v>
      </c>
      <c r="AW45" s="311">
        <v>4.4017636363636328E-2</v>
      </c>
      <c r="AX45" s="311">
        <v>5.533807228915659E-2</v>
      </c>
      <c r="AY45" s="311">
        <v>7.0343353293413097E-2</v>
      </c>
      <c r="AZ45" s="311">
        <v>9.8885357142857067E-2</v>
      </c>
      <c r="BA45" s="311">
        <v>0.11396236686390522</v>
      </c>
      <c r="BB45" s="311">
        <v>0.13418100000000002</v>
      </c>
      <c r="BC45" s="311">
        <v>0.11451736842105262</v>
      </c>
      <c r="BD45" s="311">
        <v>0.13466738051618188</v>
      </c>
      <c r="BE45" s="312">
        <v>0.1396725551020408</v>
      </c>
      <c r="BF45" s="285">
        <v>3.4333151540675511E-2</v>
      </c>
      <c r="BG45" s="285">
        <v>0.29475330803800515</v>
      </c>
      <c r="BH45" s="285">
        <v>9.8830231639163383E-3</v>
      </c>
    </row>
    <row r="46" spans="1:60" x14ac:dyDescent="0.15">
      <c r="A46" s="162" t="s">
        <v>154</v>
      </c>
      <c r="B46" s="311">
        <v>0</v>
      </c>
      <c r="C46" s="311">
        <v>0</v>
      </c>
      <c r="D46" s="311">
        <v>0</v>
      </c>
      <c r="E46" s="311">
        <v>0</v>
      </c>
      <c r="F46" s="311">
        <v>0</v>
      </c>
      <c r="G46" s="311">
        <v>0</v>
      </c>
      <c r="H46" s="311">
        <v>0</v>
      </c>
      <c r="I46" s="311">
        <v>0</v>
      </c>
      <c r="J46" s="311">
        <v>0</v>
      </c>
      <c r="K46" s="311">
        <v>0</v>
      </c>
      <c r="L46" s="311">
        <v>0</v>
      </c>
      <c r="M46" s="311">
        <v>0</v>
      </c>
      <c r="N46" s="311">
        <v>0</v>
      </c>
      <c r="O46" s="311">
        <v>0</v>
      </c>
      <c r="P46" s="311">
        <v>0</v>
      </c>
      <c r="Q46" s="311">
        <v>0</v>
      </c>
      <c r="R46" s="311">
        <v>0</v>
      </c>
      <c r="S46" s="311">
        <v>0</v>
      </c>
      <c r="T46" s="311">
        <v>0</v>
      </c>
      <c r="U46" s="311">
        <v>0</v>
      </c>
      <c r="V46" s="311">
        <v>0</v>
      </c>
      <c r="W46" s="311">
        <v>0</v>
      </c>
      <c r="X46" s="311">
        <v>0</v>
      </c>
      <c r="Y46" s="311">
        <v>0</v>
      </c>
      <c r="Z46" s="311">
        <v>1.0000000000000001E-5</v>
      </c>
      <c r="AA46" s="311">
        <v>9.595959595959597E-6</v>
      </c>
      <c r="AB46" s="311">
        <v>9.595959595959597E-6</v>
      </c>
      <c r="AC46" s="311">
        <v>3.8383838383838388E-5</v>
      </c>
      <c r="AD46" s="311">
        <v>1.0555555555555555E-4</v>
      </c>
      <c r="AE46" s="311">
        <v>1.7000000000000001E-4</v>
      </c>
      <c r="AF46" s="311">
        <v>1.6000000000000001E-4</v>
      </c>
      <c r="AG46" s="311">
        <v>2.1000000000000001E-4</v>
      </c>
      <c r="AH46" s="311">
        <v>3.7999999999999997E-4</v>
      </c>
      <c r="AI46" s="311">
        <v>8.9000000000000006E-4</v>
      </c>
      <c r="AJ46" s="311">
        <v>1.23E-3</v>
      </c>
      <c r="AK46" s="311">
        <v>1.6800000000000001E-3</v>
      </c>
      <c r="AL46" s="311">
        <v>2.5433766233766229E-3</v>
      </c>
      <c r="AM46" s="311">
        <v>3.5732903225806452E-3</v>
      </c>
      <c r="AN46" s="311">
        <v>4.8646153846153839E-3</v>
      </c>
      <c r="AO46" s="311">
        <v>7.9521019108280237E-3</v>
      </c>
      <c r="AP46" s="311">
        <v>1.7168924050632906E-2</v>
      </c>
      <c r="AQ46" s="311">
        <v>2.8146226415094334E-2</v>
      </c>
      <c r="AR46" s="311">
        <v>3.8603812499999973E-2</v>
      </c>
      <c r="AS46" s="311">
        <v>5.4709378881987555E-2</v>
      </c>
      <c r="AT46" s="311">
        <v>7.156055555555553E-2</v>
      </c>
      <c r="AU46" s="311">
        <v>8.6186871165644136E-2</v>
      </c>
      <c r="AV46" s="311">
        <v>8.5474756097560931E-2</v>
      </c>
      <c r="AW46" s="311">
        <v>9.5138181818181747E-2</v>
      </c>
      <c r="AX46" s="311">
        <v>0.110736986152771</v>
      </c>
      <c r="AY46" s="311">
        <v>0.11096058608676637</v>
      </c>
      <c r="AZ46" s="311">
        <v>0.10571241629785703</v>
      </c>
      <c r="BA46" s="311">
        <v>0.11293029585798807</v>
      </c>
      <c r="BB46" s="311">
        <v>0.110232</v>
      </c>
      <c r="BC46" s="311">
        <v>0.11288894736842106</v>
      </c>
      <c r="BD46" s="311">
        <v>0.1218328226136829</v>
      </c>
      <c r="BE46" s="312">
        <v>0.10981250612244899</v>
      </c>
      <c r="BF46" s="285">
        <v>-0.10112505313969222</v>
      </c>
      <c r="BG46" s="285">
        <v>5.4651707811401051E-2</v>
      </c>
      <c r="BH46" s="285">
        <v>7.7701703165879207E-3</v>
      </c>
    </row>
    <row r="47" spans="1:60" x14ac:dyDescent="0.15">
      <c r="A47" s="162" t="s">
        <v>153</v>
      </c>
      <c r="B47" s="311">
        <v>0</v>
      </c>
      <c r="C47" s="311">
        <v>0</v>
      </c>
      <c r="D47" s="311">
        <v>0</v>
      </c>
      <c r="E47" s="311">
        <v>0</v>
      </c>
      <c r="F47" s="311">
        <v>0</v>
      </c>
      <c r="G47" s="311">
        <v>0</v>
      </c>
      <c r="H47" s="311">
        <v>0</v>
      </c>
      <c r="I47" s="311">
        <v>0</v>
      </c>
      <c r="J47" s="311">
        <v>0</v>
      </c>
      <c r="K47" s="311">
        <v>0</v>
      </c>
      <c r="L47" s="311">
        <v>0</v>
      </c>
      <c r="M47" s="311">
        <v>0</v>
      </c>
      <c r="N47" s="311">
        <v>0</v>
      </c>
      <c r="O47" s="311">
        <v>0</v>
      </c>
      <c r="P47" s="311">
        <v>0</v>
      </c>
      <c r="Q47" s="311">
        <v>0</v>
      </c>
      <c r="R47" s="311">
        <v>0</v>
      </c>
      <c r="S47" s="311">
        <v>0</v>
      </c>
      <c r="T47" s="311">
        <v>0</v>
      </c>
      <c r="U47" s="311">
        <v>0</v>
      </c>
      <c r="V47" s="311">
        <v>0</v>
      </c>
      <c r="W47" s="311">
        <v>0</v>
      </c>
      <c r="X47" s="311">
        <v>0</v>
      </c>
      <c r="Y47" s="311">
        <v>0</v>
      </c>
      <c r="Z47" s="311">
        <v>0</v>
      </c>
      <c r="AA47" s="311">
        <v>1.01010101010101E-5</v>
      </c>
      <c r="AB47" s="311">
        <v>0</v>
      </c>
      <c r="AC47" s="311">
        <v>0</v>
      </c>
      <c r="AD47" s="311">
        <v>0</v>
      </c>
      <c r="AE47" s="311">
        <v>0</v>
      </c>
      <c r="AF47" s="311">
        <v>0</v>
      </c>
      <c r="AG47" s="311">
        <v>0</v>
      </c>
      <c r="AH47" s="311">
        <v>0</v>
      </c>
      <c r="AI47" s="311">
        <v>0</v>
      </c>
      <c r="AJ47" s="311">
        <v>0</v>
      </c>
      <c r="AK47" s="311">
        <v>0</v>
      </c>
      <c r="AL47" s="311">
        <v>0</v>
      </c>
      <c r="AM47" s="311">
        <v>0</v>
      </c>
      <c r="AN47" s="311">
        <v>0</v>
      </c>
      <c r="AO47" s="311">
        <v>0</v>
      </c>
      <c r="AP47" s="311">
        <v>0</v>
      </c>
      <c r="AQ47" s="311">
        <v>9.6226415094339601E-6</v>
      </c>
      <c r="AR47" s="311">
        <v>2.8687499999999989E-5</v>
      </c>
      <c r="AS47" s="311">
        <v>4.7515527950310533E-5</v>
      </c>
      <c r="AT47" s="311">
        <v>8.4999999999999979E-5</v>
      </c>
      <c r="AU47" s="311">
        <v>2.8722699386503044E-3</v>
      </c>
      <c r="AV47" s="311">
        <v>1.2939695121951211E-2</v>
      </c>
      <c r="AW47" s="311">
        <v>2.4479999999999981E-2</v>
      </c>
      <c r="AX47" s="311">
        <v>4.1660240963855392E-2</v>
      </c>
      <c r="AY47" s="311">
        <v>4.3276095808383194E-2</v>
      </c>
      <c r="AZ47" s="311">
        <v>6.4323749999999943E-2</v>
      </c>
      <c r="BA47" s="311">
        <v>5.966094674556207E-2</v>
      </c>
      <c r="BB47" s="311">
        <v>6.6663E-2</v>
      </c>
      <c r="BC47" s="311">
        <v>5.6565263157894737E-2</v>
      </c>
      <c r="BD47" s="311">
        <v>6.0377091356001646E-2</v>
      </c>
      <c r="BE47" s="312">
        <v>6.1771755102040811E-2</v>
      </c>
      <c r="BF47" s="285">
        <v>2.0303867432879708E-2</v>
      </c>
      <c r="BG47" s="285">
        <v>0.92817002073758559</v>
      </c>
      <c r="BH47" s="285">
        <v>4.3708779158742302E-3</v>
      </c>
    </row>
    <row r="48" spans="1:60" x14ac:dyDescent="0.15">
      <c r="A48" s="162" t="s">
        <v>152</v>
      </c>
      <c r="B48" s="311">
        <v>0</v>
      </c>
      <c r="C48" s="311">
        <v>0</v>
      </c>
      <c r="D48" s="311">
        <v>0</v>
      </c>
      <c r="E48" s="311">
        <v>0</v>
      </c>
      <c r="F48" s="311">
        <v>0</v>
      </c>
      <c r="G48" s="311">
        <v>0</v>
      </c>
      <c r="H48" s="311">
        <v>0</v>
      </c>
      <c r="I48" s="311">
        <v>0</v>
      </c>
      <c r="J48" s="311">
        <v>0</v>
      </c>
      <c r="K48" s="311">
        <v>0</v>
      </c>
      <c r="L48" s="311">
        <v>0</v>
      </c>
      <c r="M48" s="311">
        <v>0</v>
      </c>
      <c r="N48" s="311">
        <v>0</v>
      </c>
      <c r="O48" s="311">
        <v>0</v>
      </c>
      <c r="P48" s="311">
        <v>0</v>
      </c>
      <c r="Q48" s="311">
        <v>0</v>
      </c>
      <c r="R48" s="311">
        <v>0</v>
      </c>
      <c r="S48" s="311">
        <v>0</v>
      </c>
      <c r="T48" s="311">
        <v>0</v>
      </c>
      <c r="U48" s="311">
        <v>0</v>
      </c>
      <c r="V48" s="311">
        <v>0</v>
      </c>
      <c r="W48" s="311">
        <v>0</v>
      </c>
      <c r="X48" s="311">
        <v>0</v>
      </c>
      <c r="Y48" s="311">
        <v>0</v>
      </c>
      <c r="Z48" s="311">
        <v>0</v>
      </c>
      <c r="AA48" s="311">
        <v>0</v>
      </c>
      <c r="AB48" s="311">
        <v>0</v>
      </c>
      <c r="AC48" s="311">
        <v>0</v>
      </c>
      <c r="AD48" s="311">
        <v>0</v>
      </c>
      <c r="AE48" s="311">
        <v>0</v>
      </c>
      <c r="AF48" s="311">
        <v>0</v>
      </c>
      <c r="AG48" s="311">
        <v>0</v>
      </c>
      <c r="AH48" s="311">
        <v>0</v>
      </c>
      <c r="AI48" s="311">
        <v>0</v>
      </c>
      <c r="AJ48" s="311">
        <v>0</v>
      </c>
      <c r="AK48" s="311">
        <v>0</v>
      </c>
      <c r="AL48" s="311">
        <v>0</v>
      </c>
      <c r="AM48" s="311">
        <v>0</v>
      </c>
      <c r="AN48" s="311">
        <v>1.9615384615384613E-5</v>
      </c>
      <c r="AO48" s="311">
        <v>5.8471337579617827E-5</v>
      </c>
      <c r="AP48" s="311">
        <v>6.778481012658226E-5</v>
      </c>
      <c r="AQ48" s="311">
        <v>5.7735849056603754E-5</v>
      </c>
      <c r="AR48" s="311">
        <v>7.6499999999999976E-5</v>
      </c>
      <c r="AS48" s="311">
        <v>6.6521739130434763E-5</v>
      </c>
      <c r="AT48" s="311">
        <v>5.6666666666666637E-5</v>
      </c>
      <c r="AU48" s="311">
        <v>5.6319018404907949E-5</v>
      </c>
      <c r="AV48" s="311">
        <v>4.6646341463414598E-5</v>
      </c>
      <c r="AW48" s="311">
        <v>5.5636363636363595E-5</v>
      </c>
      <c r="AX48" s="311">
        <v>5.5301204819277069E-5</v>
      </c>
      <c r="AY48" s="311">
        <v>5.4970059880239477E-5</v>
      </c>
      <c r="AZ48" s="311">
        <v>5.4642857142857095E-5</v>
      </c>
      <c r="BA48" s="311">
        <v>5.4468347248115368E-5</v>
      </c>
      <c r="BB48" s="311">
        <v>5.3999999999999998E-5</v>
      </c>
      <c r="BC48" s="311">
        <v>5.3684210526315784E-5</v>
      </c>
      <c r="BD48" s="311">
        <v>5.3486276116345766E-5</v>
      </c>
      <c r="BE48" s="312">
        <v>5.3289795918367357E-5</v>
      </c>
      <c r="BF48" s="285">
        <v>-6.3956730233075687E-3</v>
      </c>
      <c r="BG48" s="285">
        <v>-5.7594552361317497E-3</v>
      </c>
      <c r="BH48" s="285">
        <v>3.7707070446075321E-6</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0</v>
      </c>
      <c r="AB49" s="311">
        <v>0</v>
      </c>
      <c r="AC49" s="311">
        <v>0</v>
      </c>
      <c r="AD49" s="311">
        <v>0</v>
      </c>
      <c r="AE49" s="311">
        <v>0</v>
      </c>
      <c r="AF49" s="311">
        <v>0</v>
      </c>
      <c r="AG49" s="311">
        <v>0</v>
      </c>
      <c r="AH49" s="311">
        <v>0</v>
      </c>
      <c r="AI49" s="311">
        <v>0</v>
      </c>
      <c r="AJ49" s="311">
        <v>0</v>
      </c>
      <c r="AK49" s="311">
        <v>0</v>
      </c>
      <c r="AL49" s="311">
        <v>0</v>
      </c>
      <c r="AM49" s="311">
        <v>0</v>
      </c>
      <c r="AN49" s="311">
        <v>0</v>
      </c>
      <c r="AO49" s="311">
        <v>0</v>
      </c>
      <c r="AP49" s="311">
        <v>0</v>
      </c>
      <c r="AQ49" s="311">
        <v>0</v>
      </c>
      <c r="AR49" s="311">
        <v>0</v>
      </c>
      <c r="AS49" s="311">
        <v>0</v>
      </c>
      <c r="AT49" s="311">
        <v>0</v>
      </c>
      <c r="AU49" s="311">
        <v>0</v>
      </c>
      <c r="AV49" s="311">
        <v>0</v>
      </c>
      <c r="AW49" s="311">
        <v>0</v>
      </c>
      <c r="AX49" s="311">
        <v>3.6867469879518044E-5</v>
      </c>
      <c r="AY49" s="311">
        <v>3.6646706586826315E-5</v>
      </c>
      <c r="AZ49" s="311">
        <v>5.4642857142857095E-5</v>
      </c>
      <c r="BA49" s="311">
        <v>5.4468347248115368E-5</v>
      </c>
      <c r="BB49" s="311">
        <v>5.1444000000000011E-5</v>
      </c>
      <c r="BC49" s="311">
        <v>5.3872105263157899E-5</v>
      </c>
      <c r="BD49" s="311">
        <v>5.4823433019254398E-5</v>
      </c>
      <c r="BE49" s="312">
        <v>5.5128293877551009E-5</v>
      </c>
      <c r="BF49" s="285">
        <v>2.8133426901346681E-3</v>
      </c>
      <c r="BG49" s="285">
        <v>0</v>
      </c>
      <c r="BH49" s="285">
        <v>3.9007964376464908E-6</v>
      </c>
    </row>
    <row r="50" spans="1:60" x14ac:dyDescent="0.15">
      <c r="A50" s="162" t="s">
        <v>150</v>
      </c>
      <c r="B50" s="311">
        <v>0</v>
      </c>
      <c r="C50" s="311">
        <v>0</v>
      </c>
      <c r="D50" s="311">
        <v>0</v>
      </c>
      <c r="E50" s="311">
        <v>0</v>
      </c>
      <c r="F50" s="311">
        <v>0</v>
      </c>
      <c r="G50" s="311">
        <v>0</v>
      </c>
      <c r="H50" s="311">
        <v>0</v>
      </c>
      <c r="I50" s="311">
        <v>0</v>
      </c>
      <c r="J50" s="311">
        <v>0</v>
      </c>
      <c r="K50" s="311">
        <v>0</v>
      </c>
      <c r="L50" s="311">
        <v>0</v>
      </c>
      <c r="M50" s="311">
        <v>0</v>
      </c>
      <c r="N50" s="311">
        <v>0</v>
      </c>
      <c r="O50" s="311">
        <v>0</v>
      </c>
      <c r="P50" s="311">
        <v>0</v>
      </c>
      <c r="Q50" s="311">
        <v>0</v>
      </c>
      <c r="R50" s="311">
        <v>0</v>
      </c>
      <c r="S50" s="311">
        <v>0</v>
      </c>
      <c r="T50" s="311">
        <v>0</v>
      </c>
      <c r="U50" s="311">
        <v>0</v>
      </c>
      <c r="V50" s="311">
        <v>0</v>
      </c>
      <c r="W50" s="311">
        <v>0</v>
      </c>
      <c r="X50" s="311">
        <v>0</v>
      </c>
      <c r="Y50" s="311">
        <v>0</v>
      </c>
      <c r="Z50" s="311">
        <v>1.3000000000000004E-4</v>
      </c>
      <c r="AA50" s="311">
        <v>1.4000000000000001E-4</v>
      </c>
      <c r="AB50" s="311">
        <v>1.4999999999999999E-4</v>
      </c>
      <c r="AC50" s="311">
        <v>1.0300000000000001E-3</v>
      </c>
      <c r="AD50" s="311">
        <v>1.16E-3</v>
      </c>
      <c r="AE50" s="311">
        <v>1.7500000000000005E-3</v>
      </c>
      <c r="AF50" s="311">
        <v>2.7000000000000006E-3</v>
      </c>
      <c r="AG50" s="311">
        <v>3.6399999999999996E-3</v>
      </c>
      <c r="AH50" s="311">
        <v>7.4199999999999995E-3</v>
      </c>
      <c r="AI50" s="311">
        <v>1.3520000000000001E-2</v>
      </c>
      <c r="AJ50" s="311">
        <v>2.7440000000000006E-2</v>
      </c>
      <c r="AK50" s="311">
        <v>4.7270000000000013E-2</v>
      </c>
      <c r="AL50" s="311">
        <v>6.7151103896103903E-2</v>
      </c>
      <c r="AM50" s="311">
        <v>9.221458064516129E-2</v>
      </c>
      <c r="AN50" s="311">
        <v>0.11842788461538462</v>
      </c>
      <c r="AO50" s="311">
        <v>0.15299999999999997</v>
      </c>
      <c r="AP50" s="311">
        <v>0.20505873417721515</v>
      </c>
      <c r="AQ50" s="311">
        <v>0.22417867924528292</v>
      </c>
      <c r="AR50" s="311">
        <v>0.26361899999999988</v>
      </c>
      <c r="AS50" s="311">
        <v>0.3130893167701862</v>
      </c>
      <c r="AT50" s="311">
        <v>0.35782075098702731</v>
      </c>
      <c r="AU50" s="311">
        <v>0.41001519485534527</v>
      </c>
      <c r="AV50" s="311">
        <v>0.39586884146341428</v>
      </c>
      <c r="AW50" s="311">
        <v>0.45874036363636345</v>
      </c>
      <c r="AX50" s="311">
        <v>0.51399824540717121</v>
      </c>
      <c r="AY50" s="311">
        <v>0.47652628742514919</v>
      </c>
      <c r="AZ50" s="311">
        <v>0.44920982142857091</v>
      </c>
      <c r="BA50" s="311">
        <v>0.44283088757396394</v>
      </c>
      <c r="BB50" s="311">
        <v>0.44214299999999995</v>
      </c>
      <c r="BC50" s="311">
        <v>0.45538526315789474</v>
      </c>
      <c r="BD50" s="311">
        <v>0.47325611151364189</v>
      </c>
      <c r="BE50" s="312">
        <v>0.47268907436173818</v>
      </c>
      <c r="BF50" s="285">
        <v>-3.9271280599706415E-3</v>
      </c>
      <c r="BG50" s="285">
        <v>2.8355016133958522E-2</v>
      </c>
      <c r="BH50" s="285">
        <v>3.3446778916833703E-2</v>
      </c>
    </row>
    <row r="51" spans="1:60" x14ac:dyDescent="0.15">
      <c r="A51" s="162" t="s">
        <v>149</v>
      </c>
      <c r="B51" s="311">
        <v>0</v>
      </c>
      <c r="C51" s="311">
        <v>0</v>
      </c>
      <c r="D51" s="311">
        <v>0</v>
      </c>
      <c r="E51" s="311">
        <v>0</v>
      </c>
      <c r="F51" s="311">
        <v>0</v>
      </c>
      <c r="G51" s="311">
        <v>0</v>
      </c>
      <c r="H51" s="311">
        <v>0</v>
      </c>
      <c r="I51" s="311">
        <v>0</v>
      </c>
      <c r="J51" s="311">
        <v>0</v>
      </c>
      <c r="K51" s="311">
        <v>0</v>
      </c>
      <c r="L51" s="311">
        <v>0</v>
      </c>
      <c r="M51" s="311">
        <v>0</v>
      </c>
      <c r="N51" s="311">
        <v>0</v>
      </c>
      <c r="O51" s="311">
        <v>0</v>
      </c>
      <c r="P51" s="311">
        <v>0</v>
      </c>
      <c r="Q51" s="311">
        <v>0</v>
      </c>
      <c r="R51" s="311">
        <v>0</v>
      </c>
      <c r="S51" s="311">
        <v>0</v>
      </c>
      <c r="T51" s="311">
        <v>3.0000000000000001E-5</v>
      </c>
      <c r="U51" s="311">
        <v>5.0000000000000002E-5</v>
      </c>
      <c r="V51" s="311">
        <v>6.0000000000000002E-5</v>
      </c>
      <c r="W51" s="311">
        <v>6.0000000000000002E-5</v>
      </c>
      <c r="X51" s="311">
        <v>6.0000000000000002E-5</v>
      </c>
      <c r="Y51" s="311">
        <v>5.0000000000000002E-5</v>
      </c>
      <c r="Z51" s="311">
        <v>5.0000000000000002E-5</v>
      </c>
      <c r="AA51" s="311">
        <v>6.0000000000000002E-5</v>
      </c>
      <c r="AB51" s="311">
        <v>1.3000000000000004E-4</v>
      </c>
      <c r="AC51" s="311">
        <v>3.1E-4</v>
      </c>
      <c r="AD51" s="311">
        <v>5.2000000000000017E-4</v>
      </c>
      <c r="AE51" s="311">
        <v>7.5000000000000002E-4</v>
      </c>
      <c r="AF51" s="311">
        <v>1.0500000000000002E-3</v>
      </c>
      <c r="AG51" s="311">
        <v>1.4400000000000001E-3</v>
      </c>
      <c r="AH51" s="311">
        <v>2.0300000000000001E-3</v>
      </c>
      <c r="AI51" s="311">
        <v>3.0800000000000003E-3</v>
      </c>
      <c r="AJ51" s="311">
        <v>3.5800000000000003E-3</v>
      </c>
      <c r="AK51" s="311">
        <v>4.5700000000000003E-3</v>
      </c>
      <c r="AL51" s="311">
        <v>4.7887012987012992E-3</v>
      </c>
      <c r="AM51" s="311">
        <v>6.0015483870967728E-3</v>
      </c>
      <c r="AN51" s="311">
        <v>6.6594230769230758E-3</v>
      </c>
      <c r="AO51" s="311">
        <v>8.2834394904458594E-3</v>
      </c>
      <c r="AP51" s="311">
        <v>9.1896835443037936E-3</v>
      </c>
      <c r="AQ51" s="311">
        <v>9.4975471698113163E-3</v>
      </c>
      <c r="AR51" s="311">
        <v>1.3674374999999994E-2</v>
      </c>
      <c r="AS51" s="311">
        <v>1.8968198757763968E-2</v>
      </c>
      <c r="AT51" s="311">
        <v>2.3469444444444432E-2</v>
      </c>
      <c r="AU51" s="311">
        <v>3.2871533742331267E-2</v>
      </c>
      <c r="AV51" s="311">
        <v>5.6703292682926787E-2</v>
      </c>
      <c r="AW51" s="311">
        <v>6.643909090909085E-2</v>
      </c>
      <c r="AX51" s="311">
        <v>9.0712409638554148E-2</v>
      </c>
      <c r="AY51" s="311">
        <v>0.10292227544910171</v>
      </c>
      <c r="AZ51" s="311">
        <v>0.1481549999999999</v>
      </c>
      <c r="BA51" s="311">
        <v>0.14013532544378685</v>
      </c>
      <c r="BB51" s="311">
        <v>0.15848099999999998</v>
      </c>
      <c r="BC51" s="311">
        <v>0.14873210526315792</v>
      </c>
      <c r="BD51" s="311">
        <v>0.17692368701351904</v>
      </c>
      <c r="BE51" s="312">
        <v>0.24931965912260609</v>
      </c>
      <c r="BF51" s="285">
        <v>0.40534295924532637</v>
      </c>
      <c r="BG51" s="285">
        <v>0.22385035228240135</v>
      </c>
      <c r="BH51" s="285">
        <v>1.7641489872711857E-2</v>
      </c>
    </row>
    <row r="52" spans="1:60" x14ac:dyDescent="0.15">
      <c r="A52" s="162" t="s">
        <v>148</v>
      </c>
      <c r="B52" s="311">
        <v>0</v>
      </c>
      <c r="C52" s="311">
        <v>0</v>
      </c>
      <c r="D52" s="311">
        <v>0</v>
      </c>
      <c r="E52" s="311">
        <v>0</v>
      </c>
      <c r="F52" s="311">
        <v>0</v>
      </c>
      <c r="G52" s="311">
        <v>0</v>
      </c>
      <c r="H52" s="311">
        <v>0</v>
      </c>
      <c r="I52" s="311">
        <v>0</v>
      </c>
      <c r="J52" s="311">
        <v>0</v>
      </c>
      <c r="K52" s="311">
        <v>0</v>
      </c>
      <c r="L52" s="311">
        <v>0</v>
      </c>
      <c r="M52" s="311">
        <v>0</v>
      </c>
      <c r="N52" s="311">
        <v>0</v>
      </c>
      <c r="O52" s="311">
        <v>0</v>
      </c>
      <c r="P52" s="311">
        <v>0</v>
      </c>
      <c r="Q52" s="311">
        <v>0</v>
      </c>
      <c r="R52" s="311">
        <v>0</v>
      </c>
      <c r="S52" s="311">
        <v>0</v>
      </c>
      <c r="T52" s="311">
        <v>0</v>
      </c>
      <c r="U52" s="311">
        <v>0</v>
      </c>
      <c r="V52" s="311">
        <v>0</v>
      </c>
      <c r="W52" s="311">
        <v>0</v>
      </c>
      <c r="X52" s="311">
        <v>0</v>
      </c>
      <c r="Y52" s="311">
        <v>0</v>
      </c>
      <c r="Z52" s="311">
        <v>0</v>
      </c>
      <c r="AA52" s="311">
        <v>0</v>
      </c>
      <c r="AB52" s="311">
        <v>0</v>
      </c>
      <c r="AC52" s="311">
        <v>0</v>
      </c>
      <c r="AD52" s="311">
        <v>0</v>
      </c>
      <c r="AE52" s="311">
        <v>0</v>
      </c>
      <c r="AF52" s="311">
        <v>0</v>
      </c>
      <c r="AG52" s="311">
        <v>1.0000000000000001E-5</v>
      </c>
      <c r="AH52" s="311">
        <v>2.0000000000000002E-5</v>
      </c>
      <c r="AI52" s="311">
        <v>3.0000000000000001E-5</v>
      </c>
      <c r="AJ52" s="311">
        <v>3.0000000000000001E-5</v>
      </c>
      <c r="AK52" s="311">
        <v>3.0000000000000001E-5</v>
      </c>
      <c r="AL52" s="311">
        <v>3.9740259740259732E-5</v>
      </c>
      <c r="AM52" s="311">
        <v>4.9354838709677422E-5</v>
      </c>
      <c r="AN52" s="311">
        <v>4.9038461538461529E-5</v>
      </c>
      <c r="AO52" s="311">
        <v>5.8471337579617827E-5</v>
      </c>
      <c r="AP52" s="311">
        <v>7.7468354430379723E-5</v>
      </c>
      <c r="AQ52" s="311">
        <v>1.4433962264150937E-4</v>
      </c>
      <c r="AR52" s="311">
        <v>1.5299999999999995E-4</v>
      </c>
      <c r="AS52" s="311">
        <v>1.8055900621118001E-4</v>
      </c>
      <c r="AT52" s="311">
        <v>2.1722222222222208E-4</v>
      </c>
      <c r="AU52" s="311">
        <v>3.4730061349693228E-4</v>
      </c>
      <c r="AV52" s="311">
        <v>6.5304878048780442E-4</v>
      </c>
      <c r="AW52" s="311">
        <v>8.1599999999999923E-4</v>
      </c>
      <c r="AX52" s="311">
        <v>8.2951807228915601E-4</v>
      </c>
      <c r="AY52" s="311">
        <v>9.2532934131736458E-4</v>
      </c>
      <c r="AZ52" s="311">
        <v>1.0017857142857133E-3</v>
      </c>
      <c r="BA52" s="311">
        <v>9.8680473372780961E-4</v>
      </c>
      <c r="BB52" s="311">
        <v>1.1970000000000001E-3</v>
      </c>
      <c r="BC52" s="311">
        <v>1.0915789473684209E-3</v>
      </c>
      <c r="BD52" s="311">
        <v>1.3014993854977468E-3</v>
      </c>
      <c r="BE52" s="312">
        <v>1.5041933014850227E-3</v>
      </c>
      <c r="BF52" s="285">
        <v>0.15258101573955729</v>
      </c>
      <c r="BG52" s="285">
        <v>0.1960627679563689</v>
      </c>
      <c r="BH52" s="285">
        <v>1.0643449051765117E-4</v>
      </c>
    </row>
    <row r="53" spans="1:60" x14ac:dyDescent="0.15">
      <c r="A53" s="162" t="s">
        <v>147</v>
      </c>
      <c r="B53" s="311">
        <v>0</v>
      </c>
      <c r="C53" s="311">
        <v>0</v>
      </c>
      <c r="D53" s="311">
        <v>0</v>
      </c>
      <c r="E53" s="311">
        <v>0</v>
      </c>
      <c r="F53" s="311">
        <v>0</v>
      </c>
      <c r="G53" s="311">
        <v>0</v>
      </c>
      <c r="H53" s="311">
        <v>0</v>
      </c>
      <c r="I53" s="311">
        <v>0</v>
      </c>
      <c r="J53" s="311">
        <v>0</v>
      </c>
      <c r="K53" s="311">
        <v>0</v>
      </c>
      <c r="L53" s="311">
        <v>0</v>
      </c>
      <c r="M53" s="311">
        <v>0</v>
      </c>
      <c r="N53" s="311">
        <v>0</v>
      </c>
      <c r="O53" s="311">
        <v>0</v>
      </c>
      <c r="P53" s="311">
        <v>0</v>
      </c>
      <c r="Q53" s="311">
        <v>0</v>
      </c>
      <c r="R53" s="311">
        <v>0</v>
      </c>
      <c r="S53" s="311">
        <v>0</v>
      </c>
      <c r="T53" s="311">
        <v>0</v>
      </c>
      <c r="U53" s="311">
        <v>0</v>
      </c>
      <c r="V53" s="311">
        <v>0</v>
      </c>
      <c r="W53" s="311">
        <v>0</v>
      </c>
      <c r="X53" s="311">
        <v>0</v>
      </c>
      <c r="Y53" s="311">
        <v>0</v>
      </c>
      <c r="Z53" s="311">
        <v>0</v>
      </c>
      <c r="AA53" s="311">
        <v>0</v>
      </c>
      <c r="AB53" s="311">
        <v>0</v>
      </c>
      <c r="AC53" s="311">
        <v>0</v>
      </c>
      <c r="AD53" s="311">
        <v>0</v>
      </c>
      <c r="AE53" s="311">
        <v>0</v>
      </c>
      <c r="AF53" s="311">
        <v>0</v>
      </c>
      <c r="AG53" s="311">
        <v>0</v>
      </c>
      <c r="AH53" s="311">
        <v>0</v>
      </c>
      <c r="AI53" s="311">
        <v>5.4999999999999995E-5</v>
      </c>
      <c r="AJ53" s="311">
        <v>2.05E-4</v>
      </c>
      <c r="AK53" s="311">
        <v>3.3400000000000004E-4</v>
      </c>
      <c r="AL53" s="311">
        <v>6.1994805194805192E-4</v>
      </c>
      <c r="AM53" s="311">
        <v>4.7380645161290323E-4</v>
      </c>
      <c r="AN53" s="311">
        <v>6.021923076923076E-4</v>
      </c>
      <c r="AO53" s="311">
        <v>5.622993630573247E-4</v>
      </c>
      <c r="AP53" s="311">
        <v>5.7132911392405051E-4</v>
      </c>
      <c r="AQ53" s="311">
        <v>1.2557547169811316E-3</v>
      </c>
      <c r="AR53" s="311">
        <v>3.3573937499999985E-3</v>
      </c>
      <c r="AS53" s="311">
        <v>8.0443788819875729E-3</v>
      </c>
      <c r="AT53" s="311">
        <v>1.4122938888888879E-2</v>
      </c>
      <c r="AU53" s="311">
        <v>2.7375079141104281E-2</v>
      </c>
      <c r="AV53" s="311">
        <v>4.4070530487804835E-2</v>
      </c>
      <c r="AW53" s="311">
        <v>5.4345136363636318E-2</v>
      </c>
      <c r="AX53" s="311">
        <v>6.9656015060240911E-2</v>
      </c>
      <c r="AY53" s="311">
        <v>7.8057943113772371E-2</v>
      </c>
      <c r="AZ53" s="311">
        <v>0.10612070892857131</v>
      </c>
      <c r="BA53" s="311">
        <v>0.14048025443786971</v>
      </c>
      <c r="BB53" s="311">
        <v>0.16113420000000001</v>
      </c>
      <c r="BC53" s="311">
        <v>0.17849284210526317</v>
      </c>
      <c r="BD53" s="311">
        <v>0.19371570340024583</v>
      </c>
      <c r="BE53" s="312">
        <v>0.21992367221981926</v>
      </c>
      <c r="BF53" s="285">
        <v>0.13218899665732309</v>
      </c>
      <c r="BG53" s="285">
        <v>0.29934348982888204</v>
      </c>
      <c r="BH53" s="285">
        <v>1.5561473370728508E-2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v>
      </c>
      <c r="W54" s="311">
        <v>0</v>
      </c>
      <c r="X54" s="311">
        <v>0</v>
      </c>
      <c r="Y54" s="311">
        <v>0</v>
      </c>
      <c r="Z54" s="311">
        <v>0</v>
      </c>
      <c r="AA54" s="311">
        <v>0</v>
      </c>
      <c r="AB54" s="311">
        <v>0</v>
      </c>
      <c r="AC54" s="311">
        <v>0</v>
      </c>
      <c r="AD54" s="311">
        <v>0</v>
      </c>
      <c r="AE54" s="311">
        <v>0</v>
      </c>
      <c r="AF54" s="311">
        <v>0</v>
      </c>
      <c r="AG54" s="311">
        <v>0</v>
      </c>
      <c r="AH54" s="311">
        <v>0</v>
      </c>
      <c r="AI54" s="311">
        <v>3.0000000000000001E-5</v>
      </c>
      <c r="AJ54" s="311">
        <v>3.0000000000000001E-5</v>
      </c>
      <c r="AK54" s="311">
        <v>6.0000000000000002E-5</v>
      </c>
      <c r="AL54" s="311">
        <v>1.5896103896103893E-4</v>
      </c>
      <c r="AM54" s="311">
        <v>2.1716129032258057E-4</v>
      </c>
      <c r="AN54" s="311">
        <v>3.0403846153846149E-4</v>
      </c>
      <c r="AO54" s="311">
        <v>3.2159235668789802E-4</v>
      </c>
      <c r="AP54" s="311">
        <v>3.6797468354430365E-4</v>
      </c>
      <c r="AQ54" s="311">
        <v>3.3679245283018859E-4</v>
      </c>
      <c r="AR54" s="311">
        <v>4.3031249999999981E-4</v>
      </c>
      <c r="AS54" s="311">
        <v>4.2763975155279483E-4</v>
      </c>
      <c r="AT54" s="311">
        <v>4.0611111111111094E-4</v>
      </c>
      <c r="AU54" s="311">
        <v>4.6932515337423284E-4</v>
      </c>
      <c r="AV54" s="311">
        <v>8.3496951219512135E-4</v>
      </c>
      <c r="AW54" s="311">
        <v>2.672399999999998E-3</v>
      </c>
      <c r="AX54" s="311">
        <v>5.8858915662650564E-3</v>
      </c>
      <c r="AY54" s="311">
        <v>1.0354526946107777E-2</v>
      </c>
      <c r="AZ54" s="311">
        <v>9.8757857142857067E-3</v>
      </c>
      <c r="BA54" s="311">
        <v>8.6349940828402277E-3</v>
      </c>
      <c r="BB54" s="311">
        <v>8.8506000000000001E-3</v>
      </c>
      <c r="BC54" s="311">
        <v>1.0633052631578948E-2</v>
      </c>
      <c r="BD54" s="311">
        <v>1.8008829168373618E-2</v>
      </c>
      <c r="BE54" s="312">
        <v>2.8172231698756482E-2</v>
      </c>
      <c r="BF54" s="285">
        <v>0.5600824531915658</v>
      </c>
      <c r="BG54" s="285">
        <v>0.46111386066893978</v>
      </c>
      <c r="BH54" s="285">
        <v>1.9934253959528253E-3</v>
      </c>
    </row>
    <row r="55" spans="1:60" x14ac:dyDescent="0.15">
      <c r="A55" s="162" t="s">
        <v>145</v>
      </c>
      <c r="B55" s="311">
        <v>0</v>
      </c>
      <c r="C55" s="311">
        <v>0</v>
      </c>
      <c r="D55" s="311">
        <v>0</v>
      </c>
      <c r="E55" s="311">
        <v>0</v>
      </c>
      <c r="F55" s="311">
        <v>0</v>
      </c>
      <c r="G55" s="311">
        <v>0</v>
      </c>
      <c r="H55" s="311">
        <v>0</v>
      </c>
      <c r="I55" s="311">
        <v>0</v>
      </c>
      <c r="J55" s="311">
        <v>0</v>
      </c>
      <c r="K55" s="311">
        <v>0</v>
      </c>
      <c r="L55" s="311">
        <v>0</v>
      </c>
      <c r="M55" s="311">
        <v>0</v>
      </c>
      <c r="N55" s="311">
        <v>0</v>
      </c>
      <c r="O55" s="311">
        <v>0</v>
      </c>
      <c r="P55" s="311">
        <v>0</v>
      </c>
      <c r="Q55" s="311">
        <v>0</v>
      </c>
      <c r="R55" s="311">
        <v>0</v>
      </c>
      <c r="S55" s="311">
        <v>0</v>
      </c>
      <c r="T55" s="311">
        <v>0</v>
      </c>
      <c r="U55" s="311">
        <v>0</v>
      </c>
      <c r="V55" s="311">
        <v>0</v>
      </c>
      <c r="W55" s="311">
        <v>0</v>
      </c>
      <c r="X55" s="311">
        <v>0</v>
      </c>
      <c r="Y55" s="311">
        <v>0</v>
      </c>
      <c r="Z55" s="311">
        <v>9.0000000000000006E-5</v>
      </c>
      <c r="AA55" s="311">
        <v>9.0000000000000006E-5</v>
      </c>
      <c r="AB55" s="311">
        <v>9.0000000000000006E-5</v>
      </c>
      <c r="AC55" s="311">
        <v>3.3000000000000005E-4</v>
      </c>
      <c r="AD55" s="311">
        <v>2.1700000000000001E-3</v>
      </c>
      <c r="AE55" s="311">
        <v>3.4400000000000003E-3</v>
      </c>
      <c r="AF55" s="311">
        <v>3.9200000000000007E-3</v>
      </c>
      <c r="AG55" s="311">
        <v>4.8799999999999998E-3</v>
      </c>
      <c r="AH55" s="311">
        <v>6.6700000000000006E-3</v>
      </c>
      <c r="AI55" s="311">
        <v>8.77E-3</v>
      </c>
      <c r="AJ55" s="311">
        <v>8.5000000000000006E-3</v>
      </c>
      <c r="AK55" s="311">
        <v>9.4600000000000031E-3</v>
      </c>
      <c r="AL55" s="311">
        <v>9.5873376623376617E-3</v>
      </c>
      <c r="AM55" s="311">
        <v>1.2427548387096775E-2</v>
      </c>
      <c r="AN55" s="311">
        <v>1.2632307692307693E-2</v>
      </c>
      <c r="AO55" s="311">
        <v>1.8895987261146493E-2</v>
      </c>
      <c r="AP55" s="311">
        <v>2.8198481012658216E-2</v>
      </c>
      <c r="AQ55" s="311">
        <v>4.0761509433962242E-2</v>
      </c>
      <c r="AR55" s="311">
        <v>5.0430879843749971E-2</v>
      </c>
      <c r="AS55" s="311">
        <v>6.7445898758385067E-2</v>
      </c>
      <c r="AT55" s="311">
        <v>8.7653619888384104E-2</v>
      </c>
      <c r="AU55" s="311">
        <v>9.6546234107860146E-2</v>
      </c>
      <c r="AV55" s="311">
        <v>0.14892281694582021</v>
      </c>
      <c r="AW55" s="311">
        <v>0.18403693066250945</v>
      </c>
      <c r="AX55" s="311">
        <v>0.26173278398815392</v>
      </c>
      <c r="AY55" s="311">
        <v>0.29280026468713255</v>
      </c>
      <c r="AZ55" s="311">
        <v>0.36678762634661249</v>
      </c>
      <c r="BA55" s="311">
        <v>0.33641370950682331</v>
      </c>
      <c r="BB55" s="311">
        <v>0.44677009147695834</v>
      </c>
      <c r="BC55" s="311">
        <v>0.50916208357399317</v>
      </c>
      <c r="BD55" s="311">
        <v>0.57350520266198535</v>
      </c>
      <c r="BE55" s="312">
        <v>0.67153868401296946</v>
      </c>
      <c r="BF55" s="285">
        <v>0.16773810552527046</v>
      </c>
      <c r="BG55" s="285">
        <v>0.20663731205003555</v>
      </c>
      <c r="BH55" s="285">
        <v>4.7517082827885485E-2</v>
      </c>
    </row>
    <row r="56" spans="1:60" x14ac:dyDescent="0.15">
      <c r="A56" s="162" t="s">
        <v>144</v>
      </c>
      <c r="B56" s="311">
        <v>0</v>
      </c>
      <c r="C56" s="311">
        <v>0</v>
      </c>
      <c r="D56" s="311">
        <v>0</v>
      </c>
      <c r="E56" s="311">
        <v>0</v>
      </c>
      <c r="F56" s="311">
        <v>0</v>
      </c>
      <c r="G56" s="311">
        <v>0</v>
      </c>
      <c r="H56" s="311">
        <v>0</v>
      </c>
      <c r="I56" s="311">
        <v>0</v>
      </c>
      <c r="J56" s="311">
        <v>0</v>
      </c>
      <c r="K56" s="311">
        <v>0</v>
      </c>
      <c r="L56" s="311">
        <v>0</v>
      </c>
      <c r="M56" s="311">
        <v>0</v>
      </c>
      <c r="N56" s="311">
        <v>0</v>
      </c>
      <c r="O56" s="311">
        <v>0</v>
      </c>
      <c r="P56" s="311">
        <v>0</v>
      </c>
      <c r="Q56" s="311">
        <v>0</v>
      </c>
      <c r="R56" s="311">
        <v>0</v>
      </c>
      <c r="S56" s="311">
        <v>0</v>
      </c>
      <c r="T56" s="311">
        <v>0</v>
      </c>
      <c r="U56" s="311">
        <v>0</v>
      </c>
      <c r="V56" s="311">
        <v>0</v>
      </c>
      <c r="W56" s="311">
        <v>0</v>
      </c>
      <c r="X56" s="311">
        <v>0</v>
      </c>
      <c r="Y56" s="311">
        <v>0</v>
      </c>
      <c r="Z56" s="311">
        <v>0</v>
      </c>
      <c r="AA56" s="311">
        <v>0</v>
      </c>
      <c r="AB56" s="311">
        <v>0</v>
      </c>
      <c r="AC56" s="311">
        <v>0</v>
      </c>
      <c r="AD56" s="311">
        <v>4.2727272727272748E-6</v>
      </c>
      <c r="AE56" s="311">
        <v>6.1111111111111112E-6</v>
      </c>
      <c r="AF56" s="311">
        <v>5.7575757575757586E-6</v>
      </c>
      <c r="AG56" s="311">
        <v>5.8585858585858608E-6</v>
      </c>
      <c r="AH56" s="311">
        <v>5.5555555555555575E-6</v>
      </c>
      <c r="AI56" s="311">
        <v>5.5151515151515161E-6</v>
      </c>
      <c r="AJ56" s="311">
        <v>5.6767676767676766E-6</v>
      </c>
      <c r="AK56" s="311">
        <v>5.2828282828282834E-6</v>
      </c>
      <c r="AL56" s="311">
        <v>5.0578512396694221E-6</v>
      </c>
      <c r="AM56" s="311">
        <v>5.5137829912023463E-6</v>
      </c>
      <c r="AN56" s="311">
        <v>2.9650932400932395E-5</v>
      </c>
      <c r="AO56" s="311">
        <v>7.3916039374638073E-5</v>
      </c>
      <c r="AP56" s="311">
        <v>1.1084234752589178E-4</v>
      </c>
      <c r="AQ56" s="311">
        <v>1.5530360205831897E-4</v>
      </c>
      <c r="AR56" s="311">
        <v>1.6187670454545448E-4</v>
      </c>
      <c r="AS56" s="311">
        <v>1.3408977978543191E-4</v>
      </c>
      <c r="AT56" s="311">
        <v>1.5268518518518512E-4</v>
      </c>
      <c r="AU56" s="311">
        <v>1.4766201896263236E-4</v>
      </c>
      <c r="AV56" s="311">
        <v>1.4630931263858086E-4</v>
      </c>
      <c r="AW56" s="311">
        <v>1.104016528925619E-4</v>
      </c>
      <c r="AX56" s="311">
        <v>2.2005969331872932E-4</v>
      </c>
      <c r="AY56" s="311">
        <v>3.3922449646162198E-4</v>
      </c>
      <c r="AZ56" s="311">
        <v>5.334474891774886E-4</v>
      </c>
      <c r="BA56" s="311">
        <v>8.1132687215839945E-4</v>
      </c>
      <c r="BB56" s="311">
        <v>2.6364309090909093E-3</v>
      </c>
      <c r="BC56" s="311">
        <v>5.1355609090909075E-3</v>
      </c>
      <c r="BD56" s="311">
        <v>1.4730070828067647E-2</v>
      </c>
      <c r="BE56" s="312">
        <v>1.5359562361672057E-2</v>
      </c>
      <c r="BF56" s="285">
        <v>3.9886129746455889E-2</v>
      </c>
      <c r="BG56" s="285">
        <v>0.57921330204731869</v>
      </c>
      <c r="BH56" s="285">
        <v>1.0868198873939302E-3</v>
      </c>
    </row>
    <row r="57" spans="1:60" s="161" customFormat="1" x14ac:dyDescent="0.15">
      <c r="A57" s="163" t="s">
        <v>143</v>
      </c>
      <c r="B57" s="313">
        <v>0</v>
      </c>
      <c r="C57" s="313">
        <v>0</v>
      </c>
      <c r="D57" s="313">
        <v>0</v>
      </c>
      <c r="E57" s="313">
        <v>0</v>
      </c>
      <c r="F57" s="313">
        <v>0</v>
      </c>
      <c r="G57" s="313">
        <v>0</v>
      </c>
      <c r="H57" s="313">
        <v>0</v>
      </c>
      <c r="I57" s="313">
        <v>0</v>
      </c>
      <c r="J57" s="313">
        <v>0</v>
      </c>
      <c r="K57" s="313">
        <v>0</v>
      </c>
      <c r="L57" s="313">
        <v>0</v>
      </c>
      <c r="M57" s="313">
        <v>0</v>
      </c>
      <c r="N57" s="313">
        <v>0</v>
      </c>
      <c r="O57" s="313">
        <v>3.0000000000000001E-5</v>
      </c>
      <c r="P57" s="313">
        <v>6.0000000000000002E-5</v>
      </c>
      <c r="Q57" s="313">
        <v>1.0499999999999999E-4</v>
      </c>
      <c r="R57" s="313">
        <v>1.0499999999999999E-4</v>
      </c>
      <c r="S57" s="313">
        <v>1.8499999999999994E-4</v>
      </c>
      <c r="T57" s="313">
        <v>3.0100000000000005E-4</v>
      </c>
      <c r="U57" s="313">
        <v>3.8199999999999996E-4</v>
      </c>
      <c r="V57" s="313">
        <v>5.7400000000000007E-4</v>
      </c>
      <c r="W57" s="313">
        <v>1.3360000000000002E-3</v>
      </c>
      <c r="X57" s="313">
        <v>1.908E-3</v>
      </c>
      <c r="Y57" s="313">
        <v>3.2970000000000009E-3</v>
      </c>
      <c r="Z57" s="313">
        <v>5.153999999999998E-3</v>
      </c>
      <c r="AA57" s="313">
        <v>7.7946041488888883E-3</v>
      </c>
      <c r="AB57" s="313">
        <v>9.8002798783838382E-3</v>
      </c>
      <c r="AC57" s="313">
        <v>1.5350480797575759E-2</v>
      </c>
      <c r="AD57" s="313">
        <v>2.2848260921212123E-2</v>
      </c>
      <c r="AE57" s="313">
        <v>2.9792357028282826E-2</v>
      </c>
      <c r="AF57" s="313">
        <v>3.8630292012121217E-2</v>
      </c>
      <c r="AG57" s="313">
        <v>4.8285852452525251E-2</v>
      </c>
      <c r="AH57" s="313">
        <v>7.2954929555555562E-2</v>
      </c>
      <c r="AI57" s="313">
        <v>0.11176479135151517</v>
      </c>
      <c r="AJ57" s="313">
        <v>0.14244321766767681</v>
      </c>
      <c r="AK57" s="313">
        <v>0.22454714202828283</v>
      </c>
      <c r="AL57" s="313">
        <v>0.26759388690059027</v>
      </c>
      <c r="AM57" s="313">
        <v>0.35955937065524918</v>
      </c>
      <c r="AN57" s="313">
        <v>0.43674783972470854</v>
      </c>
      <c r="AO57" s="313">
        <v>0.57786040697568042</v>
      </c>
      <c r="AP57" s="313">
        <v>0.68846852233381395</v>
      </c>
      <c r="AQ57" s="313">
        <v>0.80025870448992498</v>
      </c>
      <c r="AR57" s="313">
        <v>1.0108824153971379</v>
      </c>
      <c r="AS57" s="313">
        <v>1.1532389396970775</v>
      </c>
      <c r="AT57" s="313">
        <v>1.2786193813467654</v>
      </c>
      <c r="AU57" s="313">
        <v>1.4402978540011553</v>
      </c>
      <c r="AV57" s="313">
        <v>1.7413769935566135</v>
      </c>
      <c r="AW57" s="313">
        <v>1.9939368469573866</v>
      </c>
      <c r="AX57" s="313">
        <v>2.2868454295336194</v>
      </c>
      <c r="AY57" s="313">
        <v>2.4261495840638125</v>
      </c>
      <c r="AZ57" s="313">
        <v>2.9045522733914941</v>
      </c>
      <c r="BA57" s="313">
        <v>2.9230050343958696</v>
      </c>
      <c r="BB57" s="313">
        <v>3.4579486926569585</v>
      </c>
      <c r="BC57" s="313">
        <v>3.6077363742952429</v>
      </c>
      <c r="BD57" s="313">
        <v>4.1008802649451024</v>
      </c>
      <c r="BE57" s="313">
        <v>4.5308589490323001</v>
      </c>
      <c r="BF57" s="286">
        <v>0.10183162176698679</v>
      </c>
      <c r="BG57" s="286">
        <v>0.12360478648566176</v>
      </c>
      <c r="BH57" s="286">
        <v>0.32059686967858431</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v>
      </c>
      <c r="W59" s="311">
        <v>0</v>
      </c>
      <c r="X59" s="311">
        <v>0</v>
      </c>
      <c r="Y59" s="311">
        <v>0</v>
      </c>
      <c r="Z59" s="311">
        <v>0</v>
      </c>
      <c r="AA59" s="311">
        <v>0</v>
      </c>
      <c r="AB59" s="311">
        <v>0</v>
      </c>
      <c r="AC59" s="311">
        <v>0</v>
      </c>
      <c r="AD59" s="311">
        <v>0</v>
      </c>
      <c r="AE59" s="311">
        <v>0</v>
      </c>
      <c r="AF59" s="311">
        <v>0</v>
      </c>
      <c r="AG59" s="311">
        <v>0</v>
      </c>
      <c r="AH59" s="311">
        <v>0</v>
      </c>
      <c r="AI59" s="311">
        <v>0</v>
      </c>
      <c r="AJ59" s="311">
        <v>0</v>
      </c>
      <c r="AK59" s="311">
        <v>0</v>
      </c>
      <c r="AL59" s="311">
        <v>0</v>
      </c>
      <c r="AM59" s="311">
        <v>0</v>
      </c>
      <c r="AN59" s="311">
        <v>0</v>
      </c>
      <c r="AO59" s="311">
        <v>0</v>
      </c>
      <c r="AP59" s="311">
        <v>0</v>
      </c>
      <c r="AQ59" s="311">
        <v>0</v>
      </c>
      <c r="AR59" s="311">
        <v>0</v>
      </c>
      <c r="AS59" s="311">
        <v>0</v>
      </c>
      <c r="AT59" s="311">
        <v>1.9833333333333322E-5</v>
      </c>
      <c r="AU59" s="311">
        <v>4.6932515337423285E-6</v>
      </c>
      <c r="AV59" s="311">
        <v>0</v>
      </c>
      <c r="AW59" s="311">
        <v>0</v>
      </c>
      <c r="AX59" s="311">
        <v>7.3734939759036093E-6</v>
      </c>
      <c r="AY59" s="311">
        <v>2.1071856287425134E-5</v>
      </c>
      <c r="AZ59" s="311">
        <v>4.189285714285711E-5</v>
      </c>
      <c r="BA59" s="311">
        <v>2.0641420118343174E-4</v>
      </c>
      <c r="BB59" s="311">
        <v>1.9889999999999998E-4</v>
      </c>
      <c r="BC59" s="311">
        <v>7.3994736842105259E-4</v>
      </c>
      <c r="BD59" s="311">
        <v>9.3957558377714056E-4</v>
      </c>
      <c r="BE59" s="312">
        <v>8.446432653061223E-4</v>
      </c>
      <c r="BF59" s="289">
        <v>-0.10349362907510995</v>
      </c>
      <c r="BG59" s="289">
        <v>0.47079993210065307</v>
      </c>
      <c r="BH59" s="289">
        <v>5.9765706657029362E-5</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v>
      </c>
      <c r="W60" s="311">
        <v>0</v>
      </c>
      <c r="X60" s="311">
        <v>0</v>
      </c>
      <c r="Y60" s="311">
        <v>0</v>
      </c>
      <c r="Z60" s="311">
        <v>0</v>
      </c>
      <c r="AA60" s="311">
        <v>0</v>
      </c>
      <c r="AB60" s="311">
        <v>0</v>
      </c>
      <c r="AC60" s="311">
        <v>0</v>
      </c>
      <c r="AD60" s="311">
        <v>0</v>
      </c>
      <c r="AE60" s="311">
        <v>0</v>
      </c>
      <c r="AF60" s="311">
        <v>0</v>
      </c>
      <c r="AG60" s="311">
        <v>0</v>
      </c>
      <c r="AH60" s="311">
        <v>0</v>
      </c>
      <c r="AI60" s="311">
        <v>0</v>
      </c>
      <c r="AJ60" s="311">
        <v>0</v>
      </c>
      <c r="AK60" s="311">
        <v>0</v>
      </c>
      <c r="AL60" s="311">
        <v>0</v>
      </c>
      <c r="AM60" s="311">
        <v>0</v>
      </c>
      <c r="AN60" s="311">
        <v>0</v>
      </c>
      <c r="AO60" s="311">
        <v>9.8436595251881861E-6</v>
      </c>
      <c r="AP60" s="311">
        <v>9.6835443037974654E-6</v>
      </c>
      <c r="AQ60" s="311">
        <v>9.6226415094339601E-6</v>
      </c>
      <c r="AR60" s="311">
        <v>9.562499999999997E-6</v>
      </c>
      <c r="AS60" s="311">
        <v>9.5031055900621085E-6</v>
      </c>
      <c r="AT60" s="311">
        <v>9.4444444444444395E-6</v>
      </c>
      <c r="AU60" s="311">
        <v>9.3865030674846571E-6</v>
      </c>
      <c r="AV60" s="311">
        <v>3.7317073170731683E-5</v>
      </c>
      <c r="AW60" s="311">
        <v>5.5636363636363595E-5</v>
      </c>
      <c r="AX60" s="311">
        <v>7.3734939759036088E-5</v>
      </c>
      <c r="AY60" s="311">
        <v>8.2455089820359222E-5</v>
      </c>
      <c r="AZ60" s="311">
        <v>3.5517857142857112E-4</v>
      </c>
      <c r="BA60" s="311">
        <v>6.6088757396449646E-4</v>
      </c>
      <c r="BB60" s="311">
        <v>8.7299999999999986E-4</v>
      </c>
      <c r="BC60" s="311">
        <v>8.8578947368421056E-4</v>
      </c>
      <c r="BD60" s="311">
        <v>1.4797869725522326E-3</v>
      </c>
      <c r="BE60" s="312">
        <v>1.6331899427997822E-3</v>
      </c>
      <c r="BF60" s="289">
        <v>0.10065009721459384</v>
      </c>
      <c r="BG60" s="289">
        <v>0.65768603315598195</v>
      </c>
      <c r="BH60" s="289">
        <v>1.1556210183148292E-4</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v>
      </c>
      <c r="W61" s="311">
        <v>0</v>
      </c>
      <c r="X61" s="311">
        <v>0</v>
      </c>
      <c r="Y61" s="311">
        <v>0</v>
      </c>
      <c r="Z61" s="311">
        <v>0</v>
      </c>
      <c r="AA61" s="311">
        <v>0</v>
      </c>
      <c r="AB61" s="311">
        <v>0</v>
      </c>
      <c r="AC61" s="311">
        <v>0</v>
      </c>
      <c r="AD61" s="311">
        <v>0</v>
      </c>
      <c r="AE61" s="311">
        <v>0</v>
      </c>
      <c r="AF61" s="311">
        <v>0</v>
      </c>
      <c r="AG61" s="311">
        <v>0</v>
      </c>
      <c r="AH61" s="311">
        <v>0</v>
      </c>
      <c r="AI61" s="311">
        <v>0</v>
      </c>
      <c r="AJ61" s="311">
        <v>0</v>
      </c>
      <c r="AK61" s="311">
        <v>0</v>
      </c>
      <c r="AL61" s="311">
        <v>0</v>
      </c>
      <c r="AM61" s="311">
        <v>0</v>
      </c>
      <c r="AN61" s="311">
        <v>0</v>
      </c>
      <c r="AO61" s="311">
        <v>0</v>
      </c>
      <c r="AP61" s="311">
        <v>0</v>
      </c>
      <c r="AQ61" s="311">
        <v>0</v>
      </c>
      <c r="AR61" s="311">
        <v>0</v>
      </c>
      <c r="AS61" s="311">
        <v>0</v>
      </c>
      <c r="AT61" s="311">
        <v>0</v>
      </c>
      <c r="AU61" s="311">
        <v>0</v>
      </c>
      <c r="AV61" s="311">
        <v>1.3714024390243892E-6</v>
      </c>
      <c r="AW61" s="311">
        <v>2.4711818181818169E-5</v>
      </c>
      <c r="AX61" s="311">
        <v>4.1924765060240942E-5</v>
      </c>
      <c r="AY61" s="311">
        <v>1.2153147305389212E-4</v>
      </c>
      <c r="AZ61" s="311">
        <v>1.1996138035714273E-3</v>
      </c>
      <c r="BA61" s="311">
        <v>2.4894892544378676E-3</v>
      </c>
      <c r="BB61" s="311">
        <v>3.0578732999999997E-3</v>
      </c>
      <c r="BC61" s="311">
        <v>3.447556157894736E-3</v>
      </c>
      <c r="BD61" s="311">
        <v>6.3036553805817285E-3</v>
      </c>
      <c r="BE61" s="312">
        <v>1.0084491391851096E-2</v>
      </c>
      <c r="BF61" s="285">
        <v>0.59541369721166548</v>
      </c>
      <c r="BG61" s="285">
        <v>0</v>
      </c>
      <c r="BH61" s="285">
        <v>7.1356367719604399E-4</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0</v>
      </c>
      <c r="W62" s="311">
        <v>0</v>
      </c>
      <c r="X62" s="311">
        <v>0</v>
      </c>
      <c r="Y62" s="311">
        <v>0</v>
      </c>
      <c r="Z62" s="311">
        <v>0</v>
      </c>
      <c r="AA62" s="311">
        <v>0</v>
      </c>
      <c r="AB62" s="311">
        <v>0</v>
      </c>
      <c r="AC62" s="311">
        <v>0</v>
      </c>
      <c r="AD62" s="311">
        <v>0</v>
      </c>
      <c r="AE62" s="311">
        <v>0</v>
      </c>
      <c r="AF62" s="311">
        <v>0</v>
      </c>
      <c r="AG62" s="311">
        <v>0</v>
      </c>
      <c r="AH62" s="311">
        <v>0</v>
      </c>
      <c r="AI62" s="311">
        <v>0</v>
      </c>
      <c r="AJ62" s="311">
        <v>0</v>
      </c>
      <c r="AK62" s="311">
        <v>1.9000000000000001E-5</v>
      </c>
      <c r="AL62" s="311">
        <v>3.07987012987013E-5</v>
      </c>
      <c r="AM62" s="311">
        <v>6.1199999999999997E-5</v>
      </c>
      <c r="AN62" s="311">
        <v>8.4346153846153829E-5</v>
      </c>
      <c r="AO62" s="311">
        <v>6.8216560509554134E-5</v>
      </c>
      <c r="AP62" s="311">
        <v>6.5848101265822764E-5</v>
      </c>
      <c r="AQ62" s="311">
        <v>5.0037735849056583E-5</v>
      </c>
      <c r="AR62" s="311">
        <v>6.3112499999999969E-5</v>
      </c>
      <c r="AS62" s="311">
        <v>4.9416149068322948E-5</v>
      </c>
      <c r="AT62" s="311">
        <v>3.5888888888888872E-5</v>
      </c>
      <c r="AU62" s="311">
        <v>3.9291901840490768E-5</v>
      </c>
      <c r="AV62" s="311">
        <v>5.0303414634146309E-5</v>
      </c>
      <c r="AW62" s="311">
        <v>4.8691090909090868E-5</v>
      </c>
      <c r="AX62" s="311">
        <v>4.1227048192771053E-5</v>
      </c>
      <c r="AY62" s="311">
        <v>8.8049209580838247E-4</v>
      </c>
      <c r="AZ62" s="311">
        <v>1.348194107142856E-3</v>
      </c>
      <c r="BA62" s="311">
        <v>1.3409725739644955E-3</v>
      </c>
      <c r="BB62" s="311">
        <v>1.2509999999999999E-3</v>
      </c>
      <c r="BC62" s="311">
        <v>2.1219578947368417E-3</v>
      </c>
      <c r="BD62" s="311">
        <v>2.8063357640311344E-3</v>
      </c>
      <c r="BE62" s="312">
        <v>1.0107475591836735E-2</v>
      </c>
      <c r="BF62" s="285">
        <v>2.5918223569328029</v>
      </c>
      <c r="BG62" s="285">
        <v>0.54638618727824562</v>
      </c>
      <c r="BH62" s="285">
        <v>7.1519000515071058E-4</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v>
      </c>
      <c r="W63" s="311">
        <v>0</v>
      </c>
      <c r="X63" s="311">
        <v>0</v>
      </c>
      <c r="Y63" s="311">
        <v>0</v>
      </c>
      <c r="Z63" s="311">
        <v>0</v>
      </c>
      <c r="AA63" s="311">
        <v>0</v>
      </c>
      <c r="AB63" s="311">
        <v>0</v>
      </c>
      <c r="AC63" s="311">
        <v>0</v>
      </c>
      <c r="AD63" s="311">
        <v>0</v>
      </c>
      <c r="AE63" s="311">
        <v>0</v>
      </c>
      <c r="AF63" s="311">
        <v>0</v>
      </c>
      <c r="AG63" s="311">
        <v>0</v>
      </c>
      <c r="AH63" s="311">
        <v>0</v>
      </c>
      <c r="AI63" s="311">
        <v>0</v>
      </c>
      <c r="AJ63" s="311">
        <v>0</v>
      </c>
      <c r="AK63" s="311">
        <v>0</v>
      </c>
      <c r="AL63" s="311">
        <v>0</v>
      </c>
      <c r="AM63" s="311">
        <v>0</v>
      </c>
      <c r="AN63" s="311">
        <v>0</v>
      </c>
      <c r="AO63" s="311">
        <v>0</v>
      </c>
      <c r="AP63" s="311">
        <v>0</v>
      </c>
      <c r="AQ63" s="311">
        <v>0</v>
      </c>
      <c r="AR63" s="311">
        <v>0</v>
      </c>
      <c r="AS63" s="311">
        <v>0</v>
      </c>
      <c r="AT63" s="311">
        <v>0</v>
      </c>
      <c r="AU63" s="311">
        <v>0</v>
      </c>
      <c r="AV63" s="311">
        <v>0</v>
      </c>
      <c r="AW63" s="311">
        <v>0</v>
      </c>
      <c r="AX63" s="311">
        <v>0</v>
      </c>
      <c r="AY63" s="311">
        <v>0</v>
      </c>
      <c r="AZ63" s="311">
        <v>0</v>
      </c>
      <c r="BA63" s="311">
        <v>0</v>
      </c>
      <c r="BB63" s="311">
        <v>0</v>
      </c>
      <c r="BC63" s="311">
        <v>0</v>
      </c>
      <c r="BD63" s="311">
        <v>0</v>
      </c>
      <c r="BE63" s="312">
        <v>0</v>
      </c>
      <c r="BF63" s="285">
        <v>0</v>
      </c>
      <c r="BG63" s="285">
        <v>0</v>
      </c>
      <c r="BH63" s="285">
        <v>0</v>
      </c>
    </row>
    <row r="64" spans="1:60" x14ac:dyDescent="0.15">
      <c r="A64" s="162" t="s">
        <v>137</v>
      </c>
      <c r="B64" s="311">
        <v>0</v>
      </c>
      <c r="C64" s="311">
        <v>0</v>
      </c>
      <c r="D64" s="311">
        <v>0</v>
      </c>
      <c r="E64" s="311">
        <v>0</v>
      </c>
      <c r="F64" s="311">
        <v>0</v>
      </c>
      <c r="G64" s="311">
        <v>0</v>
      </c>
      <c r="H64" s="311">
        <v>0</v>
      </c>
      <c r="I64" s="311">
        <v>0</v>
      </c>
      <c r="J64" s="311">
        <v>0</v>
      </c>
      <c r="K64" s="311">
        <v>0</v>
      </c>
      <c r="L64" s="311">
        <v>0</v>
      </c>
      <c r="M64" s="311">
        <v>0</v>
      </c>
      <c r="N64" s="311">
        <v>0</v>
      </c>
      <c r="O64" s="311">
        <v>0</v>
      </c>
      <c r="P64" s="311">
        <v>0</v>
      </c>
      <c r="Q64" s="311">
        <v>0</v>
      </c>
      <c r="R64" s="311">
        <v>0</v>
      </c>
      <c r="S64" s="311">
        <v>0</v>
      </c>
      <c r="T64" s="311">
        <v>0</v>
      </c>
      <c r="U64" s="311">
        <v>0</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0</v>
      </c>
      <c r="W65" s="311">
        <v>0</v>
      </c>
      <c r="X65" s="311">
        <v>0</v>
      </c>
      <c r="Y65" s="311">
        <v>0</v>
      </c>
      <c r="Z65" s="311">
        <v>0</v>
      </c>
      <c r="AA65" s="311">
        <v>0</v>
      </c>
      <c r="AB65" s="311">
        <v>0</v>
      </c>
      <c r="AC65" s="311">
        <v>0</v>
      </c>
      <c r="AD65" s="311">
        <v>0</v>
      </c>
      <c r="AE65" s="311">
        <v>0</v>
      </c>
      <c r="AF65" s="311">
        <v>0</v>
      </c>
      <c r="AG65" s="311">
        <v>0</v>
      </c>
      <c r="AH65" s="311">
        <v>0</v>
      </c>
      <c r="AI65" s="311">
        <v>0</v>
      </c>
      <c r="AJ65" s="311">
        <v>0</v>
      </c>
      <c r="AK65" s="311">
        <v>0</v>
      </c>
      <c r="AL65" s="311">
        <v>0</v>
      </c>
      <c r="AM65" s="311">
        <v>0</v>
      </c>
      <c r="AN65" s="311">
        <v>0</v>
      </c>
      <c r="AO65" s="311">
        <v>0</v>
      </c>
      <c r="AP65" s="311">
        <v>0</v>
      </c>
      <c r="AQ65" s="311">
        <v>0</v>
      </c>
      <c r="AR65" s="311">
        <v>0</v>
      </c>
      <c r="AS65" s="311">
        <v>0</v>
      </c>
      <c r="AT65" s="311">
        <v>0</v>
      </c>
      <c r="AU65" s="311">
        <v>0</v>
      </c>
      <c r="AV65" s="311">
        <v>0</v>
      </c>
      <c r="AW65" s="311">
        <v>0</v>
      </c>
      <c r="AX65" s="311">
        <v>0</v>
      </c>
      <c r="AY65" s="311">
        <v>0</v>
      </c>
      <c r="AZ65" s="311">
        <v>0</v>
      </c>
      <c r="BA65" s="311">
        <v>0</v>
      </c>
      <c r="BB65" s="311">
        <v>0</v>
      </c>
      <c r="BC65" s="311">
        <v>0</v>
      </c>
      <c r="BD65" s="311">
        <v>0</v>
      </c>
      <c r="BE65" s="312">
        <v>0</v>
      </c>
      <c r="BF65" s="284">
        <v>0</v>
      </c>
      <c r="BG65" s="284">
        <v>0</v>
      </c>
      <c r="BH65" s="284">
        <v>0</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v>
      </c>
      <c r="W66" s="311">
        <v>0</v>
      </c>
      <c r="X66" s="311">
        <v>0</v>
      </c>
      <c r="Y66" s="311">
        <v>0</v>
      </c>
      <c r="Z66" s="311">
        <v>0</v>
      </c>
      <c r="AA66" s="311">
        <v>0</v>
      </c>
      <c r="AB66" s="311">
        <v>0</v>
      </c>
      <c r="AC66" s="311">
        <v>0</v>
      </c>
      <c r="AD66" s="311">
        <v>0</v>
      </c>
      <c r="AE66" s="311">
        <v>0</v>
      </c>
      <c r="AF66" s="311">
        <v>0</v>
      </c>
      <c r="AG66" s="311">
        <v>0</v>
      </c>
      <c r="AH66" s="311">
        <v>0</v>
      </c>
      <c r="AI66" s="311">
        <v>0</v>
      </c>
      <c r="AJ66" s="311">
        <v>0</v>
      </c>
      <c r="AK66" s="311">
        <v>0</v>
      </c>
      <c r="AL66" s="311">
        <v>0</v>
      </c>
      <c r="AM66" s="311">
        <v>0</v>
      </c>
      <c r="AN66" s="311">
        <v>0</v>
      </c>
      <c r="AO66" s="311">
        <v>0</v>
      </c>
      <c r="AP66" s="311">
        <v>0</v>
      </c>
      <c r="AQ66" s="311">
        <v>2.5018867924528291E-5</v>
      </c>
      <c r="AR66" s="311">
        <v>2.7731249999999986E-5</v>
      </c>
      <c r="AS66" s="311">
        <v>1.8055900621118003E-5</v>
      </c>
      <c r="AT66" s="311">
        <v>4.061111111111109E-5</v>
      </c>
      <c r="AU66" s="311">
        <v>3.8484662576687099E-5</v>
      </c>
      <c r="AV66" s="311">
        <v>2.7987804878048764E-5</v>
      </c>
      <c r="AW66" s="311">
        <v>3.8945454545454519E-5</v>
      </c>
      <c r="AX66" s="311">
        <v>3.0415662650602378E-5</v>
      </c>
      <c r="AY66" s="311">
        <v>4.5808383233532893E-5</v>
      </c>
      <c r="AZ66" s="311">
        <v>5.1910714285714245E-5</v>
      </c>
      <c r="BA66" s="311">
        <v>4.5266272189349073E-5</v>
      </c>
      <c r="BB66" s="311">
        <v>8.1899999999999985E-5</v>
      </c>
      <c r="BC66" s="311">
        <v>2.2278947368421049E-4</v>
      </c>
      <c r="BD66" s="311">
        <v>4.1273576403113476E-4</v>
      </c>
      <c r="BE66" s="312">
        <v>4.0990935644977163E-4</v>
      </c>
      <c r="BF66" s="289">
        <v>-9.5615133083720716E-3</v>
      </c>
      <c r="BG66" s="289">
        <v>0.26096410236141443</v>
      </c>
      <c r="BH66" s="289">
        <v>2.9004579045178074E-5</v>
      </c>
    </row>
    <row r="67" spans="1:60" s="161" customFormat="1" x14ac:dyDescent="0.15">
      <c r="A67" s="163" t="s">
        <v>134</v>
      </c>
      <c r="B67" s="313">
        <v>0</v>
      </c>
      <c r="C67" s="313">
        <v>0</v>
      </c>
      <c r="D67" s="313">
        <v>0</v>
      </c>
      <c r="E67" s="313">
        <v>0</v>
      </c>
      <c r="F67" s="313">
        <v>0</v>
      </c>
      <c r="G67" s="313">
        <v>0</v>
      </c>
      <c r="H67" s="313">
        <v>0</v>
      </c>
      <c r="I67" s="313">
        <v>0</v>
      </c>
      <c r="J67" s="313">
        <v>0</v>
      </c>
      <c r="K67" s="313">
        <v>0</v>
      </c>
      <c r="L67" s="313">
        <v>0</v>
      </c>
      <c r="M67" s="313">
        <v>0</v>
      </c>
      <c r="N67" s="313">
        <v>0</v>
      </c>
      <c r="O67" s="313">
        <v>0</v>
      </c>
      <c r="P67" s="313">
        <v>0</v>
      </c>
      <c r="Q67" s="313">
        <v>0</v>
      </c>
      <c r="R67" s="313">
        <v>0</v>
      </c>
      <c r="S67" s="313">
        <v>0</v>
      </c>
      <c r="T67" s="313">
        <v>0</v>
      </c>
      <c r="U67" s="313">
        <v>0</v>
      </c>
      <c r="V67" s="313">
        <v>0</v>
      </c>
      <c r="W67" s="313">
        <v>0</v>
      </c>
      <c r="X67" s="313">
        <v>0</v>
      </c>
      <c r="Y67" s="313">
        <v>0</v>
      </c>
      <c r="Z67" s="313">
        <v>0</v>
      </c>
      <c r="AA67" s="313">
        <v>0</v>
      </c>
      <c r="AB67" s="313">
        <v>0</v>
      </c>
      <c r="AC67" s="313">
        <v>0</v>
      </c>
      <c r="AD67" s="313">
        <v>0</v>
      </c>
      <c r="AE67" s="313">
        <v>0</v>
      </c>
      <c r="AF67" s="313">
        <v>0</v>
      </c>
      <c r="AG67" s="313">
        <v>0</v>
      </c>
      <c r="AH67" s="313">
        <v>0</v>
      </c>
      <c r="AI67" s="313">
        <v>0</v>
      </c>
      <c r="AJ67" s="313">
        <v>0</v>
      </c>
      <c r="AK67" s="313">
        <v>1.9000000000000001E-5</v>
      </c>
      <c r="AL67" s="313">
        <v>3.07987012987013E-5</v>
      </c>
      <c r="AM67" s="313">
        <v>6.1199999999999997E-5</v>
      </c>
      <c r="AN67" s="313">
        <v>8.4346153846153829E-5</v>
      </c>
      <c r="AO67" s="313">
        <v>7.806022003474232E-5</v>
      </c>
      <c r="AP67" s="313">
        <v>7.5531645569620228E-5</v>
      </c>
      <c r="AQ67" s="313">
        <v>8.4679245283018838E-5</v>
      </c>
      <c r="AR67" s="313">
        <v>1.0040624999999995E-4</v>
      </c>
      <c r="AS67" s="313">
        <v>7.6975155279503056E-5</v>
      </c>
      <c r="AT67" s="313">
        <v>1.0577777777777772E-4</v>
      </c>
      <c r="AU67" s="313">
        <v>9.1856319018404842E-5</v>
      </c>
      <c r="AV67" s="313">
        <v>1.1697969512195114E-4</v>
      </c>
      <c r="AW67" s="313">
        <v>1.6798472727272716E-4</v>
      </c>
      <c r="AX67" s="313">
        <v>1.9467590963855404E-4</v>
      </c>
      <c r="AY67" s="313">
        <v>1.1513588982035919E-3</v>
      </c>
      <c r="AZ67" s="313">
        <v>2.9967900535714256E-3</v>
      </c>
      <c r="BA67" s="313">
        <v>4.7430298757396407E-3</v>
      </c>
      <c r="BB67" s="313">
        <v>5.4626732999999992E-3</v>
      </c>
      <c r="BC67" s="313">
        <v>7.4180403684210514E-3</v>
      </c>
      <c r="BD67" s="313">
        <v>1.1942089464973372E-2</v>
      </c>
      <c r="BE67" s="313">
        <v>2.307970954824351E-2</v>
      </c>
      <c r="BF67" s="286">
        <v>0.92735536775592631</v>
      </c>
      <c r="BG67" s="286">
        <v>0.60423721975523215</v>
      </c>
      <c r="BH67" s="286">
        <v>1.6330860698804451E-3</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0</v>
      </c>
      <c r="C69" s="311">
        <v>0</v>
      </c>
      <c r="D69" s="311">
        <v>0</v>
      </c>
      <c r="E69" s="311">
        <v>0</v>
      </c>
      <c r="F69" s="311">
        <v>0</v>
      </c>
      <c r="G69" s="311">
        <v>0</v>
      </c>
      <c r="H69" s="311">
        <v>0</v>
      </c>
      <c r="I69" s="311">
        <v>0</v>
      </c>
      <c r="J69" s="311">
        <v>0</v>
      </c>
      <c r="K69" s="311">
        <v>0</v>
      </c>
      <c r="L69" s="311">
        <v>0</v>
      </c>
      <c r="M69" s="311">
        <v>0</v>
      </c>
      <c r="N69" s="311">
        <v>0</v>
      </c>
      <c r="O69" s="311">
        <v>0</v>
      </c>
      <c r="P69" s="311">
        <v>0</v>
      </c>
      <c r="Q69" s="311">
        <v>0</v>
      </c>
      <c r="R69" s="311">
        <v>0</v>
      </c>
      <c r="S69" s="311">
        <v>0</v>
      </c>
      <c r="T69" s="311">
        <v>0</v>
      </c>
      <c r="U69" s="311">
        <v>0</v>
      </c>
      <c r="V69" s="311">
        <v>0</v>
      </c>
      <c r="W69" s="311">
        <v>0</v>
      </c>
      <c r="X69" s="311">
        <v>0</v>
      </c>
      <c r="Y69" s="311">
        <v>0</v>
      </c>
      <c r="Z69" s="311">
        <v>0</v>
      </c>
      <c r="AA69" s="311">
        <v>0</v>
      </c>
      <c r="AB69" s="311">
        <v>0</v>
      </c>
      <c r="AC69" s="311">
        <v>0</v>
      </c>
      <c r="AD69" s="311">
        <v>0</v>
      </c>
      <c r="AE69" s="311">
        <v>0</v>
      </c>
      <c r="AF69" s="311">
        <v>0</v>
      </c>
      <c r="AG69" s="311">
        <v>0</v>
      </c>
      <c r="AH69" s="311">
        <v>0</v>
      </c>
      <c r="AI69" s="311">
        <v>0</v>
      </c>
      <c r="AJ69" s="311">
        <v>3.5000000000000005E-4</v>
      </c>
      <c r="AK69" s="311">
        <v>3.6500000000000004E-4</v>
      </c>
      <c r="AL69" s="311">
        <v>3.3481168831168832E-4</v>
      </c>
      <c r="AM69" s="311">
        <v>2.9909032258064515E-4</v>
      </c>
      <c r="AN69" s="311">
        <v>2.7069230769230767E-4</v>
      </c>
      <c r="AO69" s="311">
        <v>4.5120382165605088E-4</v>
      </c>
      <c r="AP69" s="311">
        <v>6.8656329113924027E-4</v>
      </c>
      <c r="AQ69" s="311">
        <v>1.205716981132075E-3</v>
      </c>
      <c r="AR69" s="311">
        <v>1.3473562499999993E-3</v>
      </c>
      <c r="AS69" s="311">
        <v>1.8607080745341605E-3</v>
      </c>
      <c r="AT69" s="311">
        <v>2.1363333333333321E-3</v>
      </c>
      <c r="AU69" s="311">
        <v>1.9608404907975447E-3</v>
      </c>
      <c r="AV69" s="311">
        <v>1.9917987804878036E-3</v>
      </c>
      <c r="AW69" s="311">
        <v>1.8944181818181804E-3</v>
      </c>
      <c r="AX69" s="311">
        <v>1.947524096385541E-3</v>
      </c>
      <c r="AY69" s="311">
        <v>1.8112634730538906E-3</v>
      </c>
      <c r="AZ69" s="311">
        <v>2.2057499999999981E-3</v>
      </c>
      <c r="BA69" s="311">
        <v>2.3927751479289926E-3</v>
      </c>
      <c r="BB69" s="311">
        <v>2.756321999999999E-3</v>
      </c>
      <c r="BC69" s="311">
        <v>5.2376015789473681E-3</v>
      </c>
      <c r="BD69" s="311">
        <v>5.5920829215839263E-3</v>
      </c>
      <c r="BE69" s="312">
        <v>5.5896084440879221E-3</v>
      </c>
      <c r="BF69" s="285">
        <v>-3.1735279972917585E-3</v>
      </c>
      <c r="BG69" s="285">
        <v>0.1010079593968618</v>
      </c>
      <c r="BH69" s="285">
        <v>3.9551241609194377E-4</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0</v>
      </c>
      <c r="AY70" s="311">
        <v>0</v>
      </c>
      <c r="AZ70" s="311">
        <v>0</v>
      </c>
      <c r="BA70" s="311">
        <v>0</v>
      </c>
      <c r="BB70" s="311">
        <v>0</v>
      </c>
      <c r="BC70" s="311">
        <v>0</v>
      </c>
      <c r="BD70" s="311">
        <v>0</v>
      </c>
      <c r="BE70" s="312">
        <v>0</v>
      </c>
      <c r="BF70" s="285">
        <v>0</v>
      </c>
      <c r="BG70" s="285">
        <v>0</v>
      </c>
      <c r="BH70" s="285">
        <v>0</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0</v>
      </c>
      <c r="S71" s="311">
        <v>0</v>
      </c>
      <c r="T71" s="311">
        <v>0</v>
      </c>
      <c r="U71" s="311">
        <v>0</v>
      </c>
      <c r="V71" s="311">
        <v>0</v>
      </c>
      <c r="W71" s="311">
        <v>0</v>
      </c>
      <c r="X71" s="311">
        <v>0</v>
      </c>
      <c r="Y71" s="311">
        <v>0</v>
      </c>
      <c r="Z71" s="311">
        <v>0</v>
      </c>
      <c r="AA71" s="311">
        <v>0</v>
      </c>
      <c r="AB71" s="311">
        <v>0</v>
      </c>
      <c r="AC71" s="311">
        <v>0</v>
      </c>
      <c r="AD71" s="311">
        <v>0</v>
      </c>
      <c r="AE71" s="311">
        <v>0</v>
      </c>
      <c r="AF71" s="311">
        <v>0</v>
      </c>
      <c r="AG71" s="311">
        <v>0</v>
      </c>
      <c r="AH71" s="311">
        <v>0</v>
      </c>
      <c r="AI71" s="311">
        <v>0</v>
      </c>
      <c r="AJ71" s="311">
        <v>0</v>
      </c>
      <c r="AK71" s="311">
        <v>0</v>
      </c>
      <c r="AL71" s="311">
        <v>9.9350649350649344E-5</v>
      </c>
      <c r="AM71" s="311">
        <v>1.0858064516129028E-4</v>
      </c>
      <c r="AN71" s="311">
        <v>1.1769230769230768E-4</v>
      </c>
      <c r="AO71" s="311">
        <v>1.0719745222929932E-4</v>
      </c>
      <c r="AP71" s="311">
        <v>1.065189873417721E-4</v>
      </c>
      <c r="AQ71" s="311">
        <v>9.6226415094339594E-5</v>
      </c>
      <c r="AR71" s="311">
        <v>9.5624999999999966E-5</v>
      </c>
      <c r="AS71" s="311">
        <v>8.5527950310558974E-5</v>
      </c>
      <c r="AT71" s="311">
        <v>8.4999999999999979E-5</v>
      </c>
      <c r="AU71" s="311">
        <v>7.5092024539877256E-5</v>
      </c>
      <c r="AV71" s="311">
        <v>6.5304878048780436E-5</v>
      </c>
      <c r="AW71" s="311">
        <v>5.5636363636363595E-5</v>
      </c>
      <c r="AX71" s="311">
        <v>5.5301204819277069E-5</v>
      </c>
      <c r="AY71" s="311">
        <v>5.4053892215568827E-5</v>
      </c>
      <c r="AZ71" s="311">
        <v>6.1017857142857087E-5</v>
      </c>
      <c r="BA71" s="311">
        <v>6.0656804733727751E-5</v>
      </c>
      <c r="BB71" s="311">
        <v>6.0300000000000002E-5</v>
      </c>
      <c r="BC71" s="311">
        <v>5.9947368421052631E-5</v>
      </c>
      <c r="BD71" s="311">
        <v>5.9726341663252761E-5</v>
      </c>
      <c r="BE71" s="312">
        <v>5.9506938775510205E-5</v>
      </c>
      <c r="BF71" s="285">
        <v>-6.3956730233075687E-3</v>
      </c>
      <c r="BG71" s="285">
        <v>-3.4672454601680003E-2</v>
      </c>
      <c r="BH71" s="285">
        <v>4.2106228664784107E-6</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0</v>
      </c>
      <c r="AY72" s="311">
        <v>0</v>
      </c>
      <c r="AZ72" s="311">
        <v>0</v>
      </c>
      <c r="BA72" s="311">
        <v>0</v>
      </c>
      <c r="BB72" s="311">
        <v>1.5768000000000002E-4</v>
      </c>
      <c r="BC72" s="311">
        <v>1.5675789473684209E-4</v>
      </c>
      <c r="BD72" s="311">
        <v>1.5617992625972961E-4</v>
      </c>
      <c r="BE72" s="312">
        <v>1.5560620408163264E-4</v>
      </c>
      <c r="BF72" s="285">
        <v>-6.3956730233076797E-3</v>
      </c>
      <c r="BG72" s="285">
        <v>0</v>
      </c>
      <c r="BH72" s="285">
        <v>1.1010464570253992E-5</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0</v>
      </c>
      <c r="AY73" s="311">
        <v>0</v>
      </c>
      <c r="AZ73" s="311">
        <v>0</v>
      </c>
      <c r="BA73" s="311">
        <v>0</v>
      </c>
      <c r="BB73" s="311">
        <v>0</v>
      </c>
      <c r="BC73" s="311">
        <v>0</v>
      </c>
      <c r="BD73" s="311">
        <v>0</v>
      </c>
      <c r="BE73" s="312">
        <v>0</v>
      </c>
      <c r="BF73" s="285">
        <v>0</v>
      </c>
      <c r="BG73" s="285">
        <v>0</v>
      </c>
      <c r="BH73" s="285">
        <v>0</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0</v>
      </c>
      <c r="AW74" s="311">
        <v>0</v>
      </c>
      <c r="AX74" s="311">
        <v>0</v>
      </c>
      <c r="AY74" s="311">
        <v>0</v>
      </c>
      <c r="AZ74" s="311">
        <v>0</v>
      </c>
      <c r="BA74" s="311">
        <v>0</v>
      </c>
      <c r="BB74" s="311">
        <v>0</v>
      </c>
      <c r="BC74" s="311">
        <v>0</v>
      </c>
      <c r="BD74" s="311">
        <v>0</v>
      </c>
      <c r="BE74" s="312">
        <v>0</v>
      </c>
      <c r="BF74" s="285">
        <v>0</v>
      </c>
      <c r="BG74" s="285">
        <v>0</v>
      </c>
      <c r="BH74" s="285">
        <v>0</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0</v>
      </c>
      <c r="AT75" s="311">
        <v>0</v>
      </c>
      <c r="AU75" s="311">
        <v>0</v>
      </c>
      <c r="AV75" s="311">
        <v>0</v>
      </c>
      <c r="AW75" s="311">
        <v>0</v>
      </c>
      <c r="AX75" s="311">
        <v>0</v>
      </c>
      <c r="AY75" s="311">
        <v>0</v>
      </c>
      <c r="AZ75" s="311">
        <v>0</v>
      </c>
      <c r="BA75" s="311">
        <v>0</v>
      </c>
      <c r="BB75" s="311">
        <v>0</v>
      </c>
      <c r="BC75" s="311">
        <v>0</v>
      </c>
      <c r="BD75" s="311">
        <v>0</v>
      </c>
      <c r="BE75" s="312">
        <v>0</v>
      </c>
      <c r="BF75" s="285">
        <v>0</v>
      </c>
      <c r="BG75" s="285">
        <v>0</v>
      </c>
      <c r="BH75" s="285">
        <v>0</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0</v>
      </c>
      <c r="AU76" s="311">
        <v>0</v>
      </c>
      <c r="AV76" s="311">
        <v>0</v>
      </c>
      <c r="AW76" s="311">
        <v>0</v>
      </c>
      <c r="AX76" s="311">
        <v>1.3723915662650592E-5</v>
      </c>
      <c r="AY76" s="311">
        <v>2.7283473053892197E-5</v>
      </c>
      <c r="AZ76" s="311">
        <v>1.3560535714285702E-5</v>
      </c>
      <c r="BA76" s="311">
        <v>0</v>
      </c>
      <c r="BB76" s="311">
        <v>0</v>
      </c>
      <c r="BC76" s="311">
        <v>0</v>
      </c>
      <c r="BD76" s="311">
        <v>0</v>
      </c>
      <c r="BE76" s="312">
        <v>0</v>
      </c>
      <c r="BF76" s="285">
        <v>0</v>
      </c>
      <c r="BG76" s="285">
        <v>0</v>
      </c>
      <c r="BH76" s="285">
        <v>0</v>
      </c>
    </row>
    <row r="77" spans="1:60" x14ac:dyDescent="0.15">
      <c r="A77" s="168" t="s">
        <v>125</v>
      </c>
      <c r="B77" s="311">
        <v>0</v>
      </c>
      <c r="C77" s="311">
        <v>0</v>
      </c>
      <c r="D77" s="311">
        <v>0</v>
      </c>
      <c r="E77" s="311">
        <v>0</v>
      </c>
      <c r="F77" s="311">
        <v>0</v>
      </c>
      <c r="G77" s="311">
        <v>0</v>
      </c>
      <c r="H77" s="311">
        <v>0</v>
      </c>
      <c r="I77" s="311">
        <v>0</v>
      </c>
      <c r="J77" s="311">
        <v>0</v>
      </c>
      <c r="K77" s="311">
        <v>0</v>
      </c>
      <c r="L77" s="311">
        <v>0</v>
      </c>
      <c r="M77" s="311">
        <v>0</v>
      </c>
      <c r="N77" s="311">
        <v>0</v>
      </c>
      <c r="O77" s="311">
        <v>0</v>
      </c>
      <c r="P77" s="311">
        <v>0</v>
      </c>
      <c r="Q77" s="311">
        <v>0</v>
      </c>
      <c r="R77" s="311">
        <v>0</v>
      </c>
      <c r="S77" s="311">
        <v>0</v>
      </c>
      <c r="T77" s="311">
        <v>0</v>
      </c>
      <c r="U77" s="311">
        <v>0</v>
      </c>
      <c r="V77" s="311">
        <v>0</v>
      </c>
      <c r="W77" s="311">
        <v>0</v>
      </c>
      <c r="X77" s="311">
        <v>0</v>
      </c>
      <c r="Y77" s="311">
        <v>0</v>
      </c>
      <c r="Z77" s="311">
        <v>0</v>
      </c>
      <c r="AA77" s="311">
        <v>1.0000000000000001E-5</v>
      </c>
      <c r="AB77" s="311">
        <v>1.0000000000000001E-5</v>
      </c>
      <c r="AC77" s="311">
        <v>1.0000000000000001E-5</v>
      </c>
      <c r="AD77" s="311">
        <v>1.0000000000000001E-5</v>
      </c>
      <c r="AE77" s="311">
        <v>1.0000000000000001E-5</v>
      </c>
      <c r="AF77" s="311">
        <v>1.0000000000000001E-5</v>
      </c>
      <c r="AG77" s="311">
        <v>1.0000000000000001E-5</v>
      </c>
      <c r="AH77" s="311">
        <v>3.0000000000000001E-5</v>
      </c>
      <c r="AI77" s="311">
        <v>3.0000000000000001E-5</v>
      </c>
      <c r="AJ77" s="311">
        <v>3.0000000000000001E-5</v>
      </c>
      <c r="AK77" s="311">
        <v>3.0000000000000001E-5</v>
      </c>
      <c r="AL77" s="311">
        <v>2.9805194805194806E-5</v>
      </c>
      <c r="AM77" s="311">
        <v>2.9612903225806452E-5</v>
      </c>
      <c r="AN77" s="311">
        <v>2.942307692307692E-5</v>
      </c>
      <c r="AO77" s="311">
        <v>3.9955414012738852E-5</v>
      </c>
      <c r="AP77" s="311">
        <v>3.9702531645569609E-5</v>
      </c>
      <c r="AQ77" s="311">
        <v>3.9452830188679237E-5</v>
      </c>
      <c r="AR77" s="311">
        <v>3.9206249999999987E-5</v>
      </c>
      <c r="AS77" s="311">
        <v>5.036645962732917E-5</v>
      </c>
      <c r="AT77" s="514">
        <v>5.0055555555555533E-5</v>
      </c>
      <c r="AU77" s="311">
        <v>4.9748466257668683E-5</v>
      </c>
      <c r="AV77" s="311">
        <v>4.944512195121948E-5</v>
      </c>
      <c r="AW77" s="311">
        <v>5.8418181818181776E-5</v>
      </c>
      <c r="AX77" s="311">
        <v>8.5716867469879461E-5</v>
      </c>
      <c r="AY77" s="311">
        <v>9.8029940119760393E-5</v>
      </c>
      <c r="AZ77" s="311">
        <v>1.1966785714285703E-3</v>
      </c>
      <c r="BA77" s="311">
        <v>3.6846745562130142E-3</v>
      </c>
      <c r="BB77" s="311">
        <v>4.1836590000000002E-3</v>
      </c>
      <c r="BC77" s="311">
        <v>6.5141405263157894E-3</v>
      </c>
      <c r="BD77" s="311">
        <v>8.0278532404752124E-3</v>
      </c>
      <c r="BE77" s="312">
        <v>1.1107499280464705E-2</v>
      </c>
      <c r="BF77" s="289">
        <v>0.37983973921267067</v>
      </c>
      <c r="BG77" s="289">
        <v>0.66155497013391873</v>
      </c>
      <c r="BH77" s="289">
        <v>7.8595020046578058E-4</v>
      </c>
    </row>
    <row r="78" spans="1:60" s="161" customFormat="1" x14ac:dyDescent="0.15">
      <c r="A78" s="163" t="s">
        <v>124</v>
      </c>
      <c r="B78" s="313">
        <v>0</v>
      </c>
      <c r="C78" s="313">
        <v>0</v>
      </c>
      <c r="D78" s="313">
        <v>0</v>
      </c>
      <c r="E78" s="313">
        <v>0</v>
      </c>
      <c r="F78" s="313">
        <v>0</v>
      </c>
      <c r="G78" s="313">
        <v>0</v>
      </c>
      <c r="H78" s="313">
        <v>0</v>
      </c>
      <c r="I78" s="313">
        <v>0</v>
      </c>
      <c r="J78" s="313">
        <v>0</v>
      </c>
      <c r="K78" s="313">
        <v>0</v>
      </c>
      <c r="L78" s="313">
        <v>0</v>
      </c>
      <c r="M78" s="313">
        <v>0</v>
      </c>
      <c r="N78" s="313">
        <v>0</v>
      </c>
      <c r="O78" s="313">
        <v>0</v>
      </c>
      <c r="P78" s="313">
        <v>0</v>
      </c>
      <c r="Q78" s="313">
        <v>0</v>
      </c>
      <c r="R78" s="313">
        <v>0</v>
      </c>
      <c r="S78" s="313">
        <v>0</v>
      </c>
      <c r="T78" s="313">
        <v>0</v>
      </c>
      <c r="U78" s="313">
        <v>0</v>
      </c>
      <c r="V78" s="313">
        <v>0</v>
      </c>
      <c r="W78" s="313">
        <v>0</v>
      </c>
      <c r="X78" s="313">
        <v>0</v>
      </c>
      <c r="Y78" s="313">
        <v>0</v>
      </c>
      <c r="Z78" s="313">
        <v>0</v>
      </c>
      <c r="AA78" s="313">
        <v>1.0000000000000001E-5</v>
      </c>
      <c r="AB78" s="313">
        <v>1.0000000000000001E-5</v>
      </c>
      <c r="AC78" s="313">
        <v>1.0000000000000001E-5</v>
      </c>
      <c r="AD78" s="313">
        <v>1.0000000000000001E-5</v>
      </c>
      <c r="AE78" s="313">
        <v>1.0000000000000001E-5</v>
      </c>
      <c r="AF78" s="313">
        <v>1.0000000000000001E-5</v>
      </c>
      <c r="AG78" s="313">
        <v>1.0000000000000001E-5</v>
      </c>
      <c r="AH78" s="313">
        <v>3.0000000000000001E-5</v>
      </c>
      <c r="AI78" s="313">
        <v>3.0000000000000001E-5</v>
      </c>
      <c r="AJ78" s="313">
        <v>3.8000000000000008E-4</v>
      </c>
      <c r="AK78" s="313">
        <v>3.9500000000000006E-4</v>
      </c>
      <c r="AL78" s="313">
        <v>4.6396753246753244E-4</v>
      </c>
      <c r="AM78" s="313">
        <v>4.3728387096774189E-4</v>
      </c>
      <c r="AN78" s="313">
        <v>4.1780769230769226E-4</v>
      </c>
      <c r="AO78" s="313">
        <v>5.9835668789808905E-4</v>
      </c>
      <c r="AP78" s="313">
        <v>8.3278481012658196E-4</v>
      </c>
      <c r="AQ78" s="313">
        <v>1.3413962264150938E-3</v>
      </c>
      <c r="AR78" s="313">
        <v>1.4821874999999993E-3</v>
      </c>
      <c r="AS78" s="313">
        <v>1.9966024844720485E-3</v>
      </c>
      <c r="AT78" s="313">
        <v>2.2713888888888875E-3</v>
      </c>
      <c r="AU78" s="313">
        <v>2.0856809815950907E-3</v>
      </c>
      <c r="AV78" s="313">
        <v>2.1065487804878035E-3</v>
      </c>
      <c r="AW78" s="313">
        <v>2.0084727272727258E-3</v>
      </c>
      <c r="AX78" s="313">
        <v>2.1022660843373481E-3</v>
      </c>
      <c r="AY78" s="313">
        <v>1.9906307784431122E-3</v>
      </c>
      <c r="AZ78" s="313">
        <v>3.4770069642857115E-3</v>
      </c>
      <c r="BA78" s="313">
        <v>6.1381065088757349E-3</v>
      </c>
      <c r="BB78" s="313">
        <v>7.1579609999999991E-3</v>
      </c>
      <c r="BC78" s="313">
        <v>1.1968447368421052E-2</v>
      </c>
      <c r="BD78" s="313">
        <v>1.3835842429982122E-2</v>
      </c>
      <c r="BE78" s="313">
        <v>1.6912220867409768E-2</v>
      </c>
      <c r="BF78" s="286">
        <v>0.21900872310638686</v>
      </c>
      <c r="BG78" s="286">
        <v>0.19804025538729375</v>
      </c>
      <c r="BH78" s="286">
        <v>1.1966837039944565E-3</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0</v>
      </c>
      <c r="C80" s="311">
        <v>0</v>
      </c>
      <c r="D80" s="311">
        <v>0</v>
      </c>
      <c r="E80" s="311">
        <v>0</v>
      </c>
      <c r="F80" s="311">
        <v>0</v>
      </c>
      <c r="G80" s="311">
        <v>0</v>
      </c>
      <c r="H80" s="311">
        <v>0</v>
      </c>
      <c r="I80" s="311">
        <v>0</v>
      </c>
      <c r="J80" s="311">
        <v>0</v>
      </c>
      <c r="K80" s="311">
        <v>0</v>
      </c>
      <c r="L80" s="311">
        <v>0</v>
      </c>
      <c r="M80" s="311">
        <v>0</v>
      </c>
      <c r="N80" s="311">
        <v>0</v>
      </c>
      <c r="O80" s="311">
        <v>0</v>
      </c>
      <c r="P80" s="311">
        <v>0</v>
      </c>
      <c r="Q80" s="311">
        <v>0</v>
      </c>
      <c r="R80" s="311">
        <v>0</v>
      </c>
      <c r="S80" s="311">
        <v>0</v>
      </c>
      <c r="T80" s="311">
        <v>0</v>
      </c>
      <c r="U80" s="311">
        <v>0</v>
      </c>
      <c r="V80" s="311">
        <v>0</v>
      </c>
      <c r="W80" s="311">
        <v>0</v>
      </c>
      <c r="X80" s="311">
        <v>0</v>
      </c>
      <c r="Y80" s="311">
        <v>0</v>
      </c>
      <c r="Z80" s="311">
        <v>0</v>
      </c>
      <c r="AA80" s="311">
        <v>0</v>
      </c>
      <c r="AB80" s="311">
        <v>0</v>
      </c>
      <c r="AC80" s="311">
        <v>0</v>
      </c>
      <c r="AD80" s="311">
        <v>0</v>
      </c>
      <c r="AE80" s="311">
        <v>0</v>
      </c>
      <c r="AF80" s="311">
        <v>0</v>
      </c>
      <c r="AG80" s="311">
        <v>0</v>
      </c>
      <c r="AH80" s="311">
        <v>0</v>
      </c>
      <c r="AI80" s="311">
        <v>0</v>
      </c>
      <c r="AJ80" s="311">
        <v>0</v>
      </c>
      <c r="AK80" s="311">
        <v>0</v>
      </c>
      <c r="AL80" s="311">
        <v>0</v>
      </c>
      <c r="AM80" s="311">
        <v>0</v>
      </c>
      <c r="AN80" s="311">
        <v>0</v>
      </c>
      <c r="AO80" s="311">
        <v>0</v>
      </c>
      <c r="AP80" s="311">
        <v>0</v>
      </c>
      <c r="AQ80" s="311">
        <v>0</v>
      </c>
      <c r="AR80" s="311">
        <v>0</v>
      </c>
      <c r="AS80" s="311">
        <v>0</v>
      </c>
      <c r="AT80" s="311">
        <v>0</v>
      </c>
      <c r="AU80" s="311">
        <v>0</v>
      </c>
      <c r="AV80" s="311">
        <v>0</v>
      </c>
      <c r="AW80" s="311">
        <v>0</v>
      </c>
      <c r="AX80" s="311">
        <v>0</v>
      </c>
      <c r="AY80" s="311">
        <v>9.1616766467065789E-6</v>
      </c>
      <c r="AZ80" s="311">
        <v>1.7303571428571409E-4</v>
      </c>
      <c r="BA80" s="311">
        <v>1.7248309961903199E-4</v>
      </c>
      <c r="BB80" s="311">
        <v>1.7099999999999998E-4</v>
      </c>
      <c r="BC80" s="311">
        <v>8.9473684210526305E-5</v>
      </c>
      <c r="BD80" s="311">
        <v>8.9143793527242935E-5</v>
      </c>
      <c r="BE80" s="312">
        <v>7.1053061224489792E-5</v>
      </c>
      <c r="BF80" s="285">
        <v>-0.20511653841864619</v>
      </c>
      <c r="BG80" s="285">
        <v>0</v>
      </c>
      <c r="BH80" s="285">
        <v>5.0276093928100415E-6</v>
      </c>
    </row>
    <row r="81" spans="1:60" x14ac:dyDescent="0.15">
      <c r="A81" s="162" t="s">
        <v>122</v>
      </c>
      <c r="B81" s="311">
        <v>0</v>
      </c>
      <c r="C81" s="311">
        <v>0</v>
      </c>
      <c r="D81" s="311">
        <v>0</v>
      </c>
      <c r="E81" s="311">
        <v>0</v>
      </c>
      <c r="F81" s="311">
        <v>0</v>
      </c>
      <c r="G81" s="311">
        <v>0</v>
      </c>
      <c r="H81" s="311">
        <v>0</v>
      </c>
      <c r="I81" s="311">
        <v>0</v>
      </c>
      <c r="J81" s="311">
        <v>0</v>
      </c>
      <c r="K81" s="311">
        <v>0</v>
      </c>
      <c r="L81" s="311">
        <v>0</v>
      </c>
      <c r="M81" s="311">
        <v>0</v>
      </c>
      <c r="N81" s="311">
        <v>0</v>
      </c>
      <c r="O81" s="311">
        <v>0</v>
      </c>
      <c r="P81" s="311">
        <v>0</v>
      </c>
      <c r="Q81" s="311">
        <v>0</v>
      </c>
      <c r="R81" s="311">
        <v>0</v>
      </c>
      <c r="S81" s="311">
        <v>0</v>
      </c>
      <c r="T81" s="311">
        <v>0</v>
      </c>
      <c r="U81" s="311">
        <v>0</v>
      </c>
      <c r="V81" s="311">
        <v>0</v>
      </c>
      <c r="W81" s="311">
        <v>0</v>
      </c>
      <c r="X81" s="311">
        <v>0</v>
      </c>
      <c r="Y81" s="311">
        <v>0</v>
      </c>
      <c r="Z81" s="311">
        <v>0</v>
      </c>
      <c r="AA81" s="311">
        <v>0</v>
      </c>
      <c r="AB81" s="311">
        <v>0</v>
      </c>
      <c r="AC81" s="311">
        <v>0</v>
      </c>
      <c r="AD81" s="311">
        <v>0</v>
      </c>
      <c r="AE81" s="311">
        <v>0</v>
      </c>
      <c r="AF81" s="311">
        <v>0</v>
      </c>
      <c r="AG81" s="311">
        <v>0</v>
      </c>
      <c r="AH81" s="311">
        <v>0</v>
      </c>
      <c r="AI81" s="311">
        <v>0</v>
      </c>
      <c r="AJ81" s="311">
        <v>1.2E-4</v>
      </c>
      <c r="AK81" s="311">
        <v>8.0500000000000016E-4</v>
      </c>
      <c r="AL81" s="311">
        <v>1.7783766233766232E-3</v>
      </c>
      <c r="AM81" s="311">
        <v>2.0975806451612902E-3</v>
      </c>
      <c r="AN81" s="311">
        <v>2.8050000000000002E-3</v>
      </c>
      <c r="AO81" s="311">
        <v>4.9120845396641568E-3</v>
      </c>
      <c r="AP81" s="311">
        <v>4.9396835443037976E-3</v>
      </c>
      <c r="AQ81" s="311">
        <v>5.822281303602057E-3</v>
      </c>
      <c r="AR81" s="311">
        <v>6.3345477272727232E-3</v>
      </c>
      <c r="AS81" s="311">
        <v>8.836112365894969E-3</v>
      </c>
      <c r="AT81" s="311">
        <v>9.7957205387205343E-3</v>
      </c>
      <c r="AU81" s="311">
        <v>1.3226929168990511E-2</v>
      </c>
      <c r="AV81" s="311">
        <v>1.3945622910199545E-2</v>
      </c>
      <c r="AW81" s="311">
        <v>1.2390246374655637E-2</v>
      </c>
      <c r="AX81" s="311">
        <v>1.453115842825848E-2</v>
      </c>
      <c r="AY81" s="311">
        <v>9.4193741589548088E-3</v>
      </c>
      <c r="AZ81" s="311">
        <v>1.7253896103896091E-2</v>
      </c>
      <c r="BA81" s="311">
        <v>2.1697871812802562E-2</v>
      </c>
      <c r="BB81" s="311">
        <v>1.8986185909090906E-2</v>
      </c>
      <c r="BC81" s="311">
        <v>2.6729288256246677E-2</v>
      </c>
      <c r="BD81" s="311">
        <v>4.057704469539547E-2</v>
      </c>
      <c r="BE81" s="312">
        <v>6.0185009379252717E-2</v>
      </c>
      <c r="BF81" s="285">
        <v>0.47917547750161482</v>
      </c>
      <c r="BG81" s="285">
        <v>0.15272152437055775</v>
      </c>
      <c r="BH81" s="285">
        <v>4.2586021382735179E-3</v>
      </c>
    </row>
    <row r="82" spans="1:60" x14ac:dyDescent="0.15">
      <c r="A82" s="162" t="s">
        <v>121</v>
      </c>
      <c r="B82" s="311">
        <v>0</v>
      </c>
      <c r="C82" s="311">
        <v>0</v>
      </c>
      <c r="D82" s="311">
        <v>0</v>
      </c>
      <c r="E82" s="311">
        <v>0</v>
      </c>
      <c r="F82" s="311">
        <v>0</v>
      </c>
      <c r="G82" s="311">
        <v>0</v>
      </c>
      <c r="H82" s="311">
        <v>0</v>
      </c>
      <c r="I82" s="311">
        <v>0</v>
      </c>
      <c r="J82" s="311">
        <v>0</v>
      </c>
      <c r="K82" s="311">
        <v>0</v>
      </c>
      <c r="L82" s="311">
        <v>0</v>
      </c>
      <c r="M82" s="311">
        <v>0</v>
      </c>
      <c r="N82" s="311">
        <v>0</v>
      </c>
      <c r="O82" s="311">
        <v>0</v>
      </c>
      <c r="P82" s="311">
        <v>0</v>
      </c>
      <c r="Q82" s="311">
        <v>0</v>
      </c>
      <c r="R82" s="311">
        <v>0</v>
      </c>
      <c r="S82" s="311">
        <v>0</v>
      </c>
      <c r="T82" s="311">
        <v>0</v>
      </c>
      <c r="U82" s="311">
        <v>0</v>
      </c>
      <c r="V82" s="311">
        <v>0</v>
      </c>
      <c r="W82" s="311">
        <v>0</v>
      </c>
      <c r="X82" s="311">
        <v>0</v>
      </c>
      <c r="Y82" s="311">
        <v>0</v>
      </c>
      <c r="Z82" s="311">
        <v>0</v>
      </c>
      <c r="AA82" s="311">
        <v>0</v>
      </c>
      <c r="AB82" s="311">
        <v>0</v>
      </c>
      <c r="AC82" s="311">
        <v>0</v>
      </c>
      <c r="AD82" s="311">
        <v>0</v>
      </c>
      <c r="AE82" s="311">
        <v>0</v>
      </c>
      <c r="AF82" s="311">
        <v>0</v>
      </c>
      <c r="AG82" s="311">
        <v>0</v>
      </c>
      <c r="AH82" s="311">
        <v>0</v>
      </c>
      <c r="AI82" s="311">
        <v>0</v>
      </c>
      <c r="AJ82" s="311">
        <v>0</v>
      </c>
      <c r="AK82" s="311">
        <v>6.4000000000000005E-4</v>
      </c>
      <c r="AL82" s="311">
        <v>2.0446363636363635E-3</v>
      </c>
      <c r="AM82" s="311">
        <v>1.9139806451612903E-3</v>
      </c>
      <c r="AN82" s="311">
        <v>1.9889999999999999E-3</v>
      </c>
      <c r="AO82" s="311">
        <v>1.9383248407643309E-3</v>
      </c>
      <c r="AP82" s="311">
        <v>1.9977151898734175E-3</v>
      </c>
      <c r="AQ82" s="311">
        <v>1.7628679245283011E-3</v>
      </c>
      <c r="AR82" s="311">
        <v>2.6669812499999987E-3</v>
      </c>
      <c r="AS82" s="311">
        <v>2.8338260869565199E-3</v>
      </c>
      <c r="AT82" s="311">
        <v>3.6937222222222202E-3</v>
      </c>
      <c r="AU82" s="311">
        <v>6.1838282208588917E-3</v>
      </c>
      <c r="AV82" s="311">
        <v>6.4577195121951186E-3</v>
      </c>
      <c r="AW82" s="311">
        <v>6.7505454545454483E-3</v>
      </c>
      <c r="AX82" s="311">
        <v>1.1197572289156618E-2</v>
      </c>
      <c r="AY82" s="311">
        <v>1.7625233532934118E-2</v>
      </c>
      <c r="AZ82" s="311">
        <v>2.2944535714285692E-2</v>
      </c>
      <c r="BA82" s="311">
        <v>2.7160668639053222E-2</v>
      </c>
      <c r="BB82" s="311">
        <v>2.7314100000000004E-2</v>
      </c>
      <c r="BC82" s="311">
        <v>3.4364542631578961E-2</v>
      </c>
      <c r="BD82" s="311">
        <v>4.1890362310528492E-2</v>
      </c>
      <c r="BE82" s="312">
        <v>4.7869186328439076E-2</v>
      </c>
      <c r="BF82" s="285">
        <v>0.13960332565231459</v>
      </c>
      <c r="BG82" s="285">
        <v>0.27486731969119793</v>
      </c>
      <c r="BH82" s="285">
        <v>3.3871527371727604E-3</v>
      </c>
    </row>
    <row r="83" spans="1:60" x14ac:dyDescent="0.15">
      <c r="A83" s="162" t="s">
        <v>120</v>
      </c>
      <c r="B83" s="311">
        <v>0</v>
      </c>
      <c r="C83" s="311">
        <v>0</v>
      </c>
      <c r="D83" s="311">
        <v>0</v>
      </c>
      <c r="E83" s="311">
        <v>0</v>
      </c>
      <c r="F83" s="311">
        <v>0</v>
      </c>
      <c r="G83" s="311">
        <v>0</v>
      </c>
      <c r="H83" s="311">
        <v>0</v>
      </c>
      <c r="I83" s="311">
        <v>0</v>
      </c>
      <c r="J83" s="311">
        <v>0</v>
      </c>
      <c r="K83" s="311">
        <v>0</v>
      </c>
      <c r="L83" s="311">
        <v>0</v>
      </c>
      <c r="M83" s="311">
        <v>0</v>
      </c>
      <c r="N83" s="311">
        <v>0</v>
      </c>
      <c r="O83" s="311">
        <v>0</v>
      </c>
      <c r="P83" s="311">
        <v>0</v>
      </c>
      <c r="Q83" s="311">
        <v>0</v>
      </c>
      <c r="R83" s="311">
        <v>0</v>
      </c>
      <c r="S83" s="311">
        <v>0</v>
      </c>
      <c r="T83" s="311">
        <v>0</v>
      </c>
      <c r="U83" s="311">
        <v>0</v>
      </c>
      <c r="V83" s="311">
        <v>0</v>
      </c>
      <c r="W83" s="311">
        <v>0</v>
      </c>
      <c r="X83" s="311">
        <v>0</v>
      </c>
      <c r="Y83" s="311">
        <v>0</v>
      </c>
      <c r="Z83" s="311">
        <v>0</v>
      </c>
      <c r="AA83" s="311">
        <v>0</v>
      </c>
      <c r="AB83" s="311">
        <v>0</v>
      </c>
      <c r="AC83" s="311">
        <v>0</v>
      </c>
      <c r="AD83" s="311">
        <v>0</v>
      </c>
      <c r="AE83" s="311">
        <v>0</v>
      </c>
      <c r="AF83" s="311">
        <v>0</v>
      </c>
      <c r="AG83" s="311">
        <v>0</v>
      </c>
      <c r="AH83" s="311">
        <v>0</v>
      </c>
      <c r="AI83" s="311">
        <v>0</v>
      </c>
      <c r="AJ83" s="311">
        <v>0</v>
      </c>
      <c r="AK83" s="311">
        <v>0</v>
      </c>
      <c r="AL83" s="311">
        <v>0</v>
      </c>
      <c r="AM83" s="311">
        <v>0</v>
      </c>
      <c r="AN83" s="311">
        <v>5.8846153846153839E-5</v>
      </c>
      <c r="AO83" s="311">
        <v>1.1694267515923565E-4</v>
      </c>
      <c r="AP83" s="311">
        <v>1.1620253164556959E-4</v>
      </c>
      <c r="AQ83" s="311">
        <v>1.1547169811320751E-4</v>
      </c>
      <c r="AR83" s="311">
        <v>1.1474999999999996E-4</v>
      </c>
      <c r="AS83" s="311">
        <v>1.9956521739130425E-4</v>
      </c>
      <c r="AT83" s="311">
        <v>2.8333333333333319E-4</v>
      </c>
      <c r="AU83" s="311">
        <v>3.1914110429447833E-4</v>
      </c>
      <c r="AV83" s="311">
        <v>3.4518292682926799E-4</v>
      </c>
      <c r="AW83" s="311">
        <v>3.4309090909090878E-4</v>
      </c>
      <c r="AX83" s="311">
        <v>3.410240963855419E-4</v>
      </c>
      <c r="AY83" s="311">
        <v>9.7663473053892138E-3</v>
      </c>
      <c r="AZ83" s="311">
        <v>2.7968035714285688E-2</v>
      </c>
      <c r="BA83" s="311">
        <v>3.8105147928994047E-2</v>
      </c>
      <c r="BB83" s="311">
        <v>5.2802642045454547E-2</v>
      </c>
      <c r="BC83" s="311">
        <v>5.7409388623072828E-2</v>
      </c>
      <c r="BD83" s="311">
        <v>5.9550845447510756E-2</v>
      </c>
      <c r="BE83" s="312">
        <v>6.2085626575732147E-2</v>
      </c>
      <c r="BF83" s="285">
        <v>3.9716451562548105E-2</v>
      </c>
      <c r="BG83" s="285">
        <v>0.70710025044730984</v>
      </c>
      <c r="BH83" s="285">
        <v>4.3930869965538083E-3</v>
      </c>
    </row>
    <row r="84" spans="1:60" x14ac:dyDescent="0.15">
      <c r="A84" s="162" t="s">
        <v>119</v>
      </c>
      <c r="B84" s="311">
        <v>0</v>
      </c>
      <c r="C84" s="311">
        <v>0</v>
      </c>
      <c r="D84" s="311">
        <v>0</v>
      </c>
      <c r="E84" s="311">
        <v>0</v>
      </c>
      <c r="F84" s="311">
        <v>0</v>
      </c>
      <c r="G84" s="311">
        <v>0</v>
      </c>
      <c r="H84" s="311">
        <v>0</v>
      </c>
      <c r="I84" s="311">
        <v>0</v>
      </c>
      <c r="J84" s="311">
        <v>0</v>
      </c>
      <c r="K84" s="311">
        <v>0</v>
      </c>
      <c r="L84" s="311">
        <v>0</v>
      </c>
      <c r="M84" s="311">
        <v>0</v>
      </c>
      <c r="N84" s="311">
        <v>0</v>
      </c>
      <c r="O84" s="311">
        <v>0</v>
      </c>
      <c r="P84" s="311">
        <v>0</v>
      </c>
      <c r="Q84" s="311">
        <v>0</v>
      </c>
      <c r="R84" s="311">
        <v>0</v>
      </c>
      <c r="S84" s="311">
        <v>0</v>
      </c>
      <c r="T84" s="311">
        <v>0</v>
      </c>
      <c r="U84" s="311">
        <v>0</v>
      </c>
      <c r="V84" s="311">
        <v>0</v>
      </c>
      <c r="W84" s="311">
        <v>0</v>
      </c>
      <c r="X84" s="311">
        <v>0</v>
      </c>
      <c r="Y84" s="311">
        <v>0</v>
      </c>
      <c r="Z84" s="311">
        <v>0</v>
      </c>
      <c r="AA84" s="311">
        <v>0</v>
      </c>
      <c r="AB84" s="311">
        <v>0</v>
      </c>
      <c r="AC84" s="311">
        <v>0</v>
      </c>
      <c r="AD84" s="311">
        <v>0</v>
      </c>
      <c r="AE84" s="311">
        <v>0</v>
      </c>
      <c r="AF84" s="311">
        <v>0</v>
      </c>
      <c r="AG84" s="311">
        <v>0</v>
      </c>
      <c r="AH84" s="311">
        <v>0</v>
      </c>
      <c r="AI84" s="311">
        <v>0</v>
      </c>
      <c r="AJ84" s="311">
        <v>0</v>
      </c>
      <c r="AK84" s="311">
        <v>1.0000000000000002E-6</v>
      </c>
      <c r="AL84" s="311">
        <v>0</v>
      </c>
      <c r="AM84" s="311">
        <v>2.9612903225806447E-6</v>
      </c>
      <c r="AN84" s="311">
        <v>3.9230769230769233E-6</v>
      </c>
      <c r="AO84" s="311">
        <v>8.7707006369426747E-6</v>
      </c>
      <c r="AP84" s="311">
        <v>1.2588607594936705E-5</v>
      </c>
      <c r="AQ84" s="311">
        <v>4.6188679245282991E-5</v>
      </c>
      <c r="AR84" s="311">
        <v>1.0518750002849842E-4</v>
      </c>
      <c r="AS84" s="311">
        <v>1.5271490683229808E-4</v>
      </c>
      <c r="AT84" s="311">
        <v>2.5216666666666654E-4</v>
      </c>
      <c r="AU84" s="311">
        <v>3.5865828220858873E-4</v>
      </c>
      <c r="AV84" s="311">
        <v>3.1840792682926811E-4</v>
      </c>
      <c r="AW84" s="311">
        <v>1.427797855394397E-3</v>
      </c>
      <c r="AX84" s="311">
        <v>2.9006505008438272E-3</v>
      </c>
      <c r="AY84" s="311">
        <v>4.0430799708986538E-3</v>
      </c>
      <c r="AZ84" s="311">
        <v>7.0828226262506693E-3</v>
      </c>
      <c r="BA84" s="311">
        <v>8.0564965574562875E-3</v>
      </c>
      <c r="BB84" s="311">
        <v>7.1288546381099152E-3</v>
      </c>
      <c r="BC84" s="311">
        <v>7.7318460746108129E-3</v>
      </c>
      <c r="BD84" s="311">
        <v>1.983374503910202E-2</v>
      </c>
      <c r="BE84" s="312">
        <v>1.7481463699659729E-2</v>
      </c>
      <c r="BF84" s="285">
        <v>-0.1210081553802147</v>
      </c>
      <c r="BG84" s="285">
        <v>0.54728995050930052</v>
      </c>
      <c r="BH84" s="285">
        <v>1.2369624838371367E-3</v>
      </c>
    </row>
    <row r="85" spans="1:60" x14ac:dyDescent="0.15">
      <c r="A85" s="162" t="s">
        <v>118</v>
      </c>
      <c r="B85" s="311">
        <v>0</v>
      </c>
      <c r="C85" s="311">
        <v>0</v>
      </c>
      <c r="D85" s="311">
        <v>0</v>
      </c>
      <c r="E85" s="311">
        <v>0</v>
      </c>
      <c r="F85" s="311">
        <v>0</v>
      </c>
      <c r="G85" s="311">
        <v>0</v>
      </c>
      <c r="H85" s="311">
        <v>0</v>
      </c>
      <c r="I85" s="311">
        <v>0</v>
      </c>
      <c r="J85" s="311">
        <v>0</v>
      </c>
      <c r="K85" s="311">
        <v>0</v>
      </c>
      <c r="L85" s="311">
        <v>0</v>
      </c>
      <c r="M85" s="311">
        <v>0</v>
      </c>
      <c r="N85" s="311">
        <v>0</v>
      </c>
      <c r="O85" s="311">
        <v>0</v>
      </c>
      <c r="P85" s="311">
        <v>0</v>
      </c>
      <c r="Q85" s="311">
        <v>0</v>
      </c>
      <c r="R85" s="311">
        <v>0</v>
      </c>
      <c r="S85" s="311">
        <v>0</v>
      </c>
      <c r="T85" s="311">
        <v>0</v>
      </c>
      <c r="U85" s="311">
        <v>0</v>
      </c>
      <c r="V85" s="311">
        <v>0</v>
      </c>
      <c r="W85" s="311">
        <v>0</v>
      </c>
      <c r="X85" s="311">
        <v>0</v>
      </c>
      <c r="Y85" s="311">
        <v>0</v>
      </c>
      <c r="Z85" s="311">
        <v>0</v>
      </c>
      <c r="AA85" s="311">
        <v>0</v>
      </c>
      <c r="AB85" s="311">
        <v>0</v>
      </c>
      <c r="AC85" s="311">
        <v>0</v>
      </c>
      <c r="AD85" s="311">
        <v>0</v>
      </c>
      <c r="AE85" s="311">
        <v>0</v>
      </c>
      <c r="AF85" s="311">
        <v>0</v>
      </c>
      <c r="AG85" s="311">
        <v>0</v>
      </c>
      <c r="AH85" s="311">
        <v>0</v>
      </c>
      <c r="AI85" s="311">
        <v>0</v>
      </c>
      <c r="AJ85" s="311">
        <v>0</v>
      </c>
      <c r="AK85" s="311">
        <v>0</v>
      </c>
      <c r="AL85" s="311">
        <v>0</v>
      </c>
      <c r="AM85" s="311">
        <v>0</v>
      </c>
      <c r="AN85" s="311">
        <v>0</v>
      </c>
      <c r="AO85" s="311">
        <v>0</v>
      </c>
      <c r="AP85" s="311">
        <v>0</v>
      </c>
      <c r="AQ85" s="311">
        <v>0</v>
      </c>
      <c r="AR85" s="311">
        <v>0</v>
      </c>
      <c r="AS85" s="311">
        <v>0</v>
      </c>
      <c r="AT85" s="311">
        <v>0</v>
      </c>
      <c r="AU85" s="311">
        <v>0</v>
      </c>
      <c r="AV85" s="311">
        <v>0</v>
      </c>
      <c r="AW85" s="311">
        <v>0</v>
      </c>
      <c r="AX85" s="311">
        <v>0</v>
      </c>
      <c r="AY85" s="311">
        <v>0</v>
      </c>
      <c r="AZ85" s="311">
        <v>0</v>
      </c>
      <c r="BA85" s="311">
        <v>8.0573961043498853E-5</v>
      </c>
      <c r="BB85" s="311">
        <v>8.0099996566772457E-5</v>
      </c>
      <c r="BC85" s="311">
        <v>7.9631575534218235E-5</v>
      </c>
      <c r="BD85" s="311">
        <v>7.9337972838680357E-5</v>
      </c>
      <c r="BE85" s="312">
        <v>7.9046527224170885E-5</v>
      </c>
      <c r="BF85" s="285">
        <v>-6.3956730233081238E-3</v>
      </c>
      <c r="BG85" s="285" t="s">
        <v>111</v>
      </c>
      <c r="BH85" s="285">
        <v>5.5932152097660715E-6</v>
      </c>
    </row>
    <row r="86" spans="1:60" x14ac:dyDescent="0.15">
      <c r="A86" s="162" t="s">
        <v>117</v>
      </c>
      <c r="B86" s="311">
        <v>0</v>
      </c>
      <c r="C86" s="311">
        <v>0</v>
      </c>
      <c r="D86" s="311">
        <v>0</v>
      </c>
      <c r="E86" s="311">
        <v>0</v>
      </c>
      <c r="F86" s="311">
        <v>0</v>
      </c>
      <c r="G86" s="311">
        <v>0</v>
      </c>
      <c r="H86" s="311">
        <v>0</v>
      </c>
      <c r="I86" s="311">
        <v>0</v>
      </c>
      <c r="J86" s="311">
        <v>0</v>
      </c>
      <c r="K86" s="311">
        <v>0</v>
      </c>
      <c r="L86" s="311">
        <v>0</v>
      </c>
      <c r="M86" s="311">
        <v>0</v>
      </c>
      <c r="N86" s="311">
        <v>0</v>
      </c>
      <c r="O86" s="311">
        <v>0</v>
      </c>
      <c r="P86" s="311">
        <v>0</v>
      </c>
      <c r="Q86" s="311">
        <v>0</v>
      </c>
      <c r="R86" s="311">
        <v>0</v>
      </c>
      <c r="S86" s="311">
        <v>0</v>
      </c>
      <c r="T86" s="311">
        <v>0</v>
      </c>
      <c r="U86" s="311">
        <v>0</v>
      </c>
      <c r="V86" s="311">
        <v>0</v>
      </c>
      <c r="W86" s="311">
        <v>0</v>
      </c>
      <c r="X86" s="311">
        <v>0</v>
      </c>
      <c r="Y86" s="311">
        <v>0</v>
      </c>
      <c r="Z86" s="311">
        <v>0</v>
      </c>
      <c r="AA86" s="311">
        <v>0</v>
      </c>
      <c r="AB86" s="311">
        <v>0</v>
      </c>
      <c r="AC86" s="311">
        <v>0</v>
      </c>
      <c r="AD86" s="311">
        <v>2.0000000000000002E-5</v>
      </c>
      <c r="AE86" s="311">
        <v>5.4000000000000005E-5</v>
      </c>
      <c r="AF86" s="311">
        <v>6.3E-5</v>
      </c>
      <c r="AG86" s="311">
        <v>7.0999999999999991E-5</v>
      </c>
      <c r="AH86" s="311">
        <v>7.2000000000000002E-5</v>
      </c>
      <c r="AI86" s="311">
        <v>7.6000000000000004E-5</v>
      </c>
      <c r="AJ86" s="311">
        <v>7.7999999999999999E-5</v>
      </c>
      <c r="AK86" s="311">
        <v>7.8999999999999996E-5</v>
      </c>
      <c r="AL86" s="311">
        <v>6.7359740259740255E-5</v>
      </c>
      <c r="AM86" s="311">
        <v>6.7951741935483862E-5</v>
      </c>
      <c r="AN86" s="311">
        <v>7.2567115384615381E-5</v>
      </c>
      <c r="AO86" s="311">
        <v>8.2152229299363048E-5</v>
      </c>
      <c r="AP86" s="311">
        <v>8.3966012658227807E-5</v>
      </c>
      <c r="AQ86" s="311">
        <v>9.1463207547169787E-5</v>
      </c>
      <c r="AR86" s="311">
        <v>8.4981937499999972E-5</v>
      </c>
      <c r="AS86" s="311">
        <v>7.3126397515527918E-5</v>
      </c>
      <c r="AT86" s="311">
        <v>6.8349444458517725E-5</v>
      </c>
      <c r="AU86" s="311">
        <v>5.0959325113091706E-5</v>
      </c>
      <c r="AV86" s="311">
        <v>1.8051201206166557E-4</v>
      </c>
      <c r="AW86" s="311">
        <v>5.9761800001381725E-4</v>
      </c>
      <c r="AX86" s="311">
        <v>8.5028367879103756E-4</v>
      </c>
      <c r="AY86" s="311">
        <v>8.5058441113360604E-4</v>
      </c>
      <c r="AZ86" s="311">
        <v>1.6485670580291419E-3</v>
      </c>
      <c r="BA86" s="311">
        <v>1.6180427902301529E-3</v>
      </c>
      <c r="BB86" s="311">
        <v>1.5978842724640944E-3</v>
      </c>
      <c r="BC86" s="311">
        <v>1.7008801968356497E-3</v>
      </c>
      <c r="BD86" s="311">
        <v>1.6317394767326094E-3</v>
      </c>
      <c r="BE86" s="312">
        <v>1.6244842940210326E-3</v>
      </c>
      <c r="BF86" s="285">
        <v>-7.1663795329909297E-3</v>
      </c>
      <c r="BG86" s="285">
        <v>0.37338273387999066</v>
      </c>
      <c r="BH86" s="285">
        <v>1.1494610301572097E-4</v>
      </c>
    </row>
    <row r="87" spans="1:60" x14ac:dyDescent="0.15">
      <c r="A87" s="162" t="s">
        <v>116</v>
      </c>
      <c r="B87" s="311">
        <v>0</v>
      </c>
      <c r="C87" s="311">
        <v>0</v>
      </c>
      <c r="D87" s="311">
        <v>0</v>
      </c>
      <c r="E87" s="311">
        <v>0</v>
      </c>
      <c r="F87" s="311">
        <v>0</v>
      </c>
      <c r="G87" s="311">
        <v>0</v>
      </c>
      <c r="H87" s="311">
        <v>0</v>
      </c>
      <c r="I87" s="311">
        <v>0</v>
      </c>
      <c r="J87" s="311">
        <v>0</v>
      </c>
      <c r="K87" s="311">
        <v>0</v>
      </c>
      <c r="L87" s="311">
        <v>0</v>
      </c>
      <c r="M87" s="311">
        <v>0</v>
      </c>
      <c r="N87" s="311">
        <v>0</v>
      </c>
      <c r="O87" s="311">
        <v>0</v>
      </c>
      <c r="P87" s="311">
        <v>0</v>
      </c>
      <c r="Q87" s="311">
        <v>0</v>
      </c>
      <c r="R87" s="311">
        <v>0</v>
      </c>
      <c r="S87" s="311">
        <v>0</v>
      </c>
      <c r="T87" s="311">
        <v>0</v>
      </c>
      <c r="U87" s="311">
        <v>0</v>
      </c>
      <c r="V87" s="311">
        <v>0</v>
      </c>
      <c r="W87" s="311">
        <v>0</v>
      </c>
      <c r="X87" s="311">
        <v>0</v>
      </c>
      <c r="Y87" s="311">
        <v>0</v>
      </c>
      <c r="Z87" s="311">
        <v>0</v>
      </c>
      <c r="AA87" s="311">
        <v>0</v>
      </c>
      <c r="AB87" s="311">
        <v>0</v>
      </c>
      <c r="AC87" s="311">
        <v>0</v>
      </c>
      <c r="AD87" s="311">
        <v>0</v>
      </c>
      <c r="AE87" s="311">
        <v>0</v>
      </c>
      <c r="AF87" s="311">
        <v>0</v>
      </c>
      <c r="AG87" s="311">
        <v>0</v>
      </c>
      <c r="AH87" s="311">
        <v>0</v>
      </c>
      <c r="AI87" s="311">
        <v>0</v>
      </c>
      <c r="AJ87" s="311">
        <v>0</v>
      </c>
      <c r="AK87" s="311">
        <v>2.3000000000000001E-4</v>
      </c>
      <c r="AL87" s="311">
        <v>2.3844155844155845E-4</v>
      </c>
      <c r="AM87" s="311">
        <v>2.961290322580645E-4</v>
      </c>
      <c r="AN87" s="311">
        <v>3.2365384615384613E-4</v>
      </c>
      <c r="AO87" s="311">
        <v>4.2878980891719728E-4</v>
      </c>
      <c r="AP87" s="311">
        <v>4.0670886075949356E-4</v>
      </c>
      <c r="AQ87" s="311">
        <v>3.6566037735849039E-4</v>
      </c>
      <c r="AR87" s="311">
        <v>4.1118749999999982E-4</v>
      </c>
      <c r="AS87" s="311">
        <v>3.7062111801242222E-4</v>
      </c>
      <c r="AT87" s="311">
        <v>9.1611111111111049E-4</v>
      </c>
      <c r="AU87" s="311">
        <v>1.3047239263803674E-3</v>
      </c>
      <c r="AV87" s="311">
        <v>1.0168902439024383E-3</v>
      </c>
      <c r="AW87" s="311">
        <v>1.8174545454545442E-3</v>
      </c>
      <c r="AX87" s="311">
        <v>3.2996385542168648E-3</v>
      </c>
      <c r="AY87" s="311">
        <v>4.6449700598802353E-3</v>
      </c>
      <c r="AZ87" s="311">
        <v>4.0799999999999968E-3</v>
      </c>
      <c r="BA87" s="311">
        <v>4.291242603550292E-3</v>
      </c>
      <c r="BB87" s="311">
        <v>4.0391999999999997E-3</v>
      </c>
      <c r="BC87" s="311">
        <v>4.0540526315789478E-3</v>
      </c>
      <c r="BD87" s="311">
        <v>4.4527324866857846E-3</v>
      </c>
      <c r="BE87" s="312">
        <v>4.1335118367346949E-3</v>
      </c>
      <c r="BF87" s="285">
        <v>-7.4227319769864519E-2</v>
      </c>
      <c r="BG87" s="285">
        <v>0.17129919649680692</v>
      </c>
      <c r="BH87" s="285">
        <v>2.9248117642672428E-4</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0</v>
      </c>
      <c r="AD88" s="311">
        <v>0</v>
      </c>
      <c r="AE88" s="311">
        <v>0</v>
      </c>
      <c r="AF88" s="311">
        <v>0</v>
      </c>
      <c r="AG88" s="311">
        <v>0</v>
      </c>
      <c r="AH88" s="311">
        <v>0</v>
      </c>
      <c r="AI88" s="311">
        <v>0</v>
      </c>
      <c r="AJ88" s="311">
        <v>0</v>
      </c>
      <c r="AK88" s="311">
        <v>0</v>
      </c>
      <c r="AL88" s="311">
        <v>0</v>
      </c>
      <c r="AM88" s="311">
        <v>0</v>
      </c>
      <c r="AN88" s="311">
        <v>0</v>
      </c>
      <c r="AO88" s="311">
        <v>0</v>
      </c>
      <c r="AP88" s="311">
        <v>0</v>
      </c>
      <c r="AQ88" s="311">
        <v>0</v>
      </c>
      <c r="AR88" s="311">
        <v>0</v>
      </c>
      <c r="AS88" s="311">
        <v>0</v>
      </c>
      <c r="AT88" s="311">
        <v>0</v>
      </c>
      <c r="AU88" s="311">
        <v>0</v>
      </c>
      <c r="AV88" s="311">
        <v>0</v>
      </c>
      <c r="AW88" s="311">
        <v>0</v>
      </c>
      <c r="AX88" s="311">
        <v>0</v>
      </c>
      <c r="AY88" s="311">
        <v>0</v>
      </c>
      <c r="AZ88" s="311">
        <v>0</v>
      </c>
      <c r="BA88" s="311">
        <v>0</v>
      </c>
      <c r="BB88" s="311">
        <v>0</v>
      </c>
      <c r="BC88" s="311">
        <v>0</v>
      </c>
      <c r="BD88" s="311">
        <v>0</v>
      </c>
      <c r="BE88" s="312">
        <v>0</v>
      </c>
      <c r="BF88" s="285" t="s">
        <v>111</v>
      </c>
      <c r="BG88" s="285" t="s">
        <v>111</v>
      </c>
      <c r="BH88" s="285">
        <v>0</v>
      </c>
    </row>
    <row r="89" spans="1:60" s="161" customFormat="1" x14ac:dyDescent="0.15">
      <c r="A89" s="163" t="s">
        <v>114</v>
      </c>
      <c r="B89" s="313">
        <v>0</v>
      </c>
      <c r="C89" s="313">
        <v>0</v>
      </c>
      <c r="D89" s="313">
        <v>0</v>
      </c>
      <c r="E89" s="313">
        <v>0</v>
      </c>
      <c r="F89" s="313">
        <v>0</v>
      </c>
      <c r="G89" s="313">
        <v>0</v>
      </c>
      <c r="H89" s="313">
        <v>0</v>
      </c>
      <c r="I89" s="313">
        <v>0</v>
      </c>
      <c r="J89" s="313">
        <v>0</v>
      </c>
      <c r="K89" s="313">
        <v>0</v>
      </c>
      <c r="L89" s="313">
        <v>0</v>
      </c>
      <c r="M89" s="313">
        <v>0</v>
      </c>
      <c r="N89" s="313">
        <v>0</v>
      </c>
      <c r="O89" s="313">
        <v>0</v>
      </c>
      <c r="P89" s="313">
        <v>0</v>
      </c>
      <c r="Q89" s="313">
        <v>0</v>
      </c>
      <c r="R89" s="313">
        <v>0</v>
      </c>
      <c r="S89" s="313">
        <v>0</v>
      </c>
      <c r="T89" s="313">
        <v>0</v>
      </c>
      <c r="U89" s="313">
        <v>0</v>
      </c>
      <c r="V89" s="313">
        <v>0</v>
      </c>
      <c r="W89" s="313">
        <v>0</v>
      </c>
      <c r="X89" s="313">
        <v>0</v>
      </c>
      <c r="Y89" s="313">
        <v>0</v>
      </c>
      <c r="Z89" s="313">
        <v>0</v>
      </c>
      <c r="AA89" s="313">
        <v>0</v>
      </c>
      <c r="AB89" s="313">
        <v>0</v>
      </c>
      <c r="AC89" s="313">
        <v>0</v>
      </c>
      <c r="AD89" s="313">
        <v>2.0000000000000002E-5</v>
      </c>
      <c r="AE89" s="313">
        <v>5.4000000000000005E-5</v>
      </c>
      <c r="AF89" s="313">
        <v>6.3E-5</v>
      </c>
      <c r="AG89" s="313">
        <v>7.0999999999999991E-5</v>
      </c>
      <c r="AH89" s="313">
        <v>7.2000000000000002E-5</v>
      </c>
      <c r="AI89" s="313">
        <v>7.6000000000000004E-5</v>
      </c>
      <c r="AJ89" s="313">
        <v>1.9799999999999999E-4</v>
      </c>
      <c r="AK89" s="313">
        <v>1.7550000000000003E-3</v>
      </c>
      <c r="AL89" s="313">
        <v>4.1288142857142853E-3</v>
      </c>
      <c r="AM89" s="313">
        <v>4.3786033548387105E-3</v>
      </c>
      <c r="AN89" s="313">
        <v>5.2529901923076914E-3</v>
      </c>
      <c r="AO89" s="313">
        <v>7.4870647944412262E-3</v>
      </c>
      <c r="AP89" s="313">
        <v>7.5568647468354424E-3</v>
      </c>
      <c r="AQ89" s="313">
        <v>8.2039331903945092E-3</v>
      </c>
      <c r="AR89" s="313">
        <v>9.7176359148012197E-3</v>
      </c>
      <c r="AS89" s="313">
        <v>1.246596609260304E-2</v>
      </c>
      <c r="AT89" s="313">
        <v>1.5009403316512383E-2</v>
      </c>
      <c r="AU89" s="313">
        <v>2.144424002784593E-2</v>
      </c>
      <c r="AV89" s="313">
        <v>2.2264335532017305E-2</v>
      </c>
      <c r="AW89" s="313">
        <v>2.3326753139154752E-2</v>
      </c>
      <c r="AX89" s="313">
        <v>3.3120327547652366E-2</v>
      </c>
      <c r="AY89" s="313">
        <v>4.6358751115837343E-2</v>
      </c>
      <c r="AZ89" s="313">
        <v>8.1150892931032975E-2</v>
      </c>
      <c r="BA89" s="313">
        <v>0.10118252739274911</v>
      </c>
      <c r="BB89" s="313">
        <v>0.11211996686168627</v>
      </c>
      <c r="BC89" s="313">
        <v>0.13215910367366865</v>
      </c>
      <c r="BD89" s="313">
        <v>0.16810495122232103</v>
      </c>
      <c r="BE89" s="313">
        <v>0.19352938170228803</v>
      </c>
      <c r="BF89" s="286">
        <v>0.14809594539887705</v>
      </c>
      <c r="BG89" s="286">
        <v>0.27327352143900741</v>
      </c>
      <c r="BH89" s="286">
        <v>1.3693852459882243E-2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0</v>
      </c>
      <c r="C91" s="311">
        <v>0</v>
      </c>
      <c r="D91" s="311">
        <v>0</v>
      </c>
      <c r="E91" s="311">
        <v>0</v>
      </c>
      <c r="F91" s="311">
        <v>0</v>
      </c>
      <c r="G91" s="311">
        <v>0</v>
      </c>
      <c r="H91" s="311">
        <v>0</v>
      </c>
      <c r="I91" s="311">
        <v>0</v>
      </c>
      <c r="J91" s="311">
        <v>0</v>
      </c>
      <c r="K91" s="311">
        <v>0</v>
      </c>
      <c r="L91" s="311">
        <v>0</v>
      </c>
      <c r="M91" s="311">
        <v>0</v>
      </c>
      <c r="N91" s="311">
        <v>0</v>
      </c>
      <c r="O91" s="311">
        <v>0</v>
      </c>
      <c r="P91" s="311">
        <v>0</v>
      </c>
      <c r="Q91" s="311">
        <v>0</v>
      </c>
      <c r="R91" s="311">
        <v>0</v>
      </c>
      <c r="S91" s="311">
        <v>0</v>
      </c>
      <c r="T91" s="311">
        <v>0</v>
      </c>
      <c r="U91" s="311">
        <v>0</v>
      </c>
      <c r="V91" s="311">
        <v>0</v>
      </c>
      <c r="W91" s="311">
        <v>0</v>
      </c>
      <c r="X91" s="311">
        <v>0</v>
      </c>
      <c r="Y91" s="311">
        <v>0</v>
      </c>
      <c r="Z91" s="311">
        <v>0</v>
      </c>
      <c r="AA91" s="311">
        <v>0</v>
      </c>
      <c r="AB91" s="311">
        <v>0</v>
      </c>
      <c r="AC91" s="311">
        <v>0</v>
      </c>
      <c r="AD91" s="311">
        <v>2.0000000000000002E-5</v>
      </c>
      <c r="AE91" s="311">
        <v>5.4999999999999995E-5</v>
      </c>
      <c r="AF91" s="311">
        <v>7.0000000000000007E-5</v>
      </c>
      <c r="AG91" s="311">
        <v>7.0000000000000007E-5</v>
      </c>
      <c r="AH91" s="311">
        <v>7.4999999999999993E-5</v>
      </c>
      <c r="AI91" s="311">
        <v>1.8000000000000001E-4</v>
      </c>
      <c r="AJ91" s="311">
        <v>4.3000000000000004E-4</v>
      </c>
      <c r="AK91" s="311">
        <v>1.3400000000000003E-3</v>
      </c>
      <c r="AL91" s="311">
        <v>2.8513636363636367E-3</v>
      </c>
      <c r="AM91" s="311">
        <v>5.2666548387096772E-3</v>
      </c>
      <c r="AN91" s="311">
        <v>6.9051057692307675E-3</v>
      </c>
      <c r="AO91" s="311">
        <v>7.7474522292993618E-3</v>
      </c>
      <c r="AP91" s="311">
        <v>1.2579408227848097E-2</v>
      </c>
      <c r="AQ91" s="311">
        <v>2.0805113207547167E-2</v>
      </c>
      <c r="AR91" s="311">
        <v>2.7273206249999987E-2</v>
      </c>
      <c r="AS91" s="311">
        <v>3.2866015527950293E-2</v>
      </c>
      <c r="AT91" s="311">
        <v>4.1912083333333315E-2</v>
      </c>
      <c r="AU91" s="311">
        <v>4.6791717791411017E-2</v>
      </c>
      <c r="AV91" s="311">
        <v>6.0005853658536543E-2</v>
      </c>
      <c r="AW91" s="311">
        <v>7.163181818181813E-2</v>
      </c>
      <c r="AX91" s="311">
        <v>8.5338975903614403E-2</v>
      </c>
      <c r="AY91" s="311">
        <v>8.9573712574850237E-2</v>
      </c>
      <c r="AZ91" s="311">
        <v>0.10776484048980108</v>
      </c>
      <c r="BA91" s="311">
        <v>0.11805176608376579</v>
      </c>
      <c r="BB91" s="311">
        <v>0.11889711388941999</v>
      </c>
      <c r="BC91" s="311">
        <v>0.1455016965090816</v>
      </c>
      <c r="BD91" s="311">
        <v>0.17357801417625787</v>
      </c>
      <c r="BE91" s="312">
        <v>0.20078610836254704</v>
      </c>
      <c r="BF91" s="285">
        <v>0.15358798974811561</v>
      </c>
      <c r="BG91" s="285">
        <v>0.15269801863842325</v>
      </c>
      <c r="BH91" s="285">
        <v>1.4207327692186496E-2</v>
      </c>
    </row>
    <row r="92" spans="1:60" x14ac:dyDescent="0.15">
      <c r="A92" s="162" t="s">
        <v>112</v>
      </c>
      <c r="B92" s="311">
        <v>0</v>
      </c>
      <c r="C92" s="311">
        <v>0</v>
      </c>
      <c r="D92" s="311">
        <v>0</v>
      </c>
      <c r="E92" s="311">
        <v>0</v>
      </c>
      <c r="F92" s="311">
        <v>0</v>
      </c>
      <c r="G92" s="311">
        <v>0</v>
      </c>
      <c r="H92" s="311">
        <v>0</v>
      </c>
      <c r="I92" s="311">
        <v>0</v>
      </c>
      <c r="J92" s="311">
        <v>0</v>
      </c>
      <c r="K92" s="311">
        <v>0</v>
      </c>
      <c r="L92" s="311">
        <v>0</v>
      </c>
      <c r="M92" s="311">
        <v>0</v>
      </c>
      <c r="N92" s="311">
        <v>0</v>
      </c>
      <c r="O92" s="311">
        <v>0</v>
      </c>
      <c r="P92" s="311">
        <v>0</v>
      </c>
      <c r="Q92" s="311">
        <v>0</v>
      </c>
      <c r="R92" s="311">
        <v>0</v>
      </c>
      <c r="S92" s="311">
        <v>0</v>
      </c>
      <c r="T92" s="311">
        <v>0</v>
      </c>
      <c r="U92" s="311">
        <v>0</v>
      </c>
      <c r="V92" s="311">
        <v>0</v>
      </c>
      <c r="W92" s="311">
        <v>0</v>
      </c>
      <c r="X92" s="311">
        <v>0</v>
      </c>
      <c r="Y92" s="311">
        <v>0</v>
      </c>
      <c r="Z92" s="311">
        <v>0</v>
      </c>
      <c r="AA92" s="311">
        <v>0</v>
      </c>
      <c r="AB92" s="311">
        <v>0</v>
      </c>
      <c r="AC92" s="311">
        <v>0</v>
      </c>
      <c r="AD92" s="311">
        <v>0</v>
      </c>
      <c r="AE92" s="311">
        <v>0</v>
      </c>
      <c r="AF92" s="311">
        <v>0</v>
      </c>
      <c r="AG92" s="311">
        <v>0</v>
      </c>
      <c r="AH92" s="311">
        <v>0</v>
      </c>
      <c r="AI92" s="311">
        <v>0</v>
      </c>
      <c r="AJ92" s="311">
        <v>0</v>
      </c>
      <c r="AK92" s="311">
        <v>0</v>
      </c>
      <c r="AL92" s="311">
        <v>0</v>
      </c>
      <c r="AM92" s="311">
        <v>0</v>
      </c>
      <c r="AN92" s="311">
        <v>0</v>
      </c>
      <c r="AO92" s="311">
        <v>0</v>
      </c>
      <c r="AP92" s="311">
        <v>0</v>
      </c>
      <c r="AQ92" s="311">
        <v>1.5396226415094335E-5</v>
      </c>
      <c r="AR92" s="311">
        <v>1.5299999999999996E-5</v>
      </c>
      <c r="AS92" s="311">
        <v>2.7559006211180108E-5</v>
      </c>
      <c r="AT92" s="311">
        <v>4.8166666666666634E-5</v>
      </c>
      <c r="AU92" s="311">
        <v>4.7871165644171742E-5</v>
      </c>
      <c r="AV92" s="311">
        <v>4.757926829268289E-5</v>
      </c>
      <c r="AW92" s="311">
        <v>4.7290909090909054E-5</v>
      </c>
      <c r="AX92" s="311">
        <v>4.6830903614457792E-5</v>
      </c>
      <c r="AY92" s="311">
        <v>4.6550479041916127E-5</v>
      </c>
      <c r="AZ92" s="311">
        <v>4.6273392857142809E-5</v>
      </c>
      <c r="BA92" s="311">
        <v>4.5999585798816516E-5</v>
      </c>
      <c r="BB92" s="311">
        <v>4.5728999999999989E-5</v>
      </c>
      <c r="BC92" s="311">
        <v>4.5461578947368416E-5</v>
      </c>
      <c r="BD92" s="311">
        <v>4.5293961491192126E-5</v>
      </c>
      <c r="BE92" s="312">
        <v>4.5127575510204085E-5</v>
      </c>
      <c r="BF92" s="285">
        <v>-6.3956730233073467E-3</v>
      </c>
      <c r="BG92" s="285">
        <v>-6.1304810157776224E-3</v>
      </c>
      <c r="BH92" s="285">
        <v>3.1931604156084783E-6</v>
      </c>
    </row>
    <row r="93" spans="1:60" x14ac:dyDescent="0.15">
      <c r="A93" s="162" t="s">
        <v>110</v>
      </c>
      <c r="B93" s="311">
        <v>0</v>
      </c>
      <c r="C93" s="311">
        <v>0</v>
      </c>
      <c r="D93" s="311">
        <v>0</v>
      </c>
      <c r="E93" s="311">
        <v>0</v>
      </c>
      <c r="F93" s="311">
        <v>0</v>
      </c>
      <c r="G93" s="311">
        <v>0</v>
      </c>
      <c r="H93" s="311">
        <v>0</v>
      </c>
      <c r="I93" s="311">
        <v>0</v>
      </c>
      <c r="J93" s="311">
        <v>0</v>
      </c>
      <c r="K93" s="311">
        <v>0</v>
      </c>
      <c r="L93" s="311">
        <v>0</v>
      </c>
      <c r="M93" s="311">
        <v>0</v>
      </c>
      <c r="N93" s="311">
        <v>0</v>
      </c>
      <c r="O93" s="311">
        <v>0</v>
      </c>
      <c r="P93" s="311">
        <v>0</v>
      </c>
      <c r="Q93" s="311">
        <v>0</v>
      </c>
      <c r="R93" s="311">
        <v>0</v>
      </c>
      <c r="S93" s="311">
        <v>0</v>
      </c>
      <c r="T93" s="311">
        <v>0</v>
      </c>
      <c r="U93" s="311">
        <v>0</v>
      </c>
      <c r="V93" s="311">
        <v>0</v>
      </c>
      <c r="W93" s="311">
        <v>0</v>
      </c>
      <c r="X93" s="311">
        <v>0</v>
      </c>
      <c r="Y93" s="311">
        <v>0</v>
      </c>
      <c r="Z93" s="311">
        <v>0</v>
      </c>
      <c r="AA93" s="311">
        <v>2.0202020202020199E-5</v>
      </c>
      <c r="AB93" s="311">
        <v>9.0909090909090944E-5</v>
      </c>
      <c r="AC93" s="311">
        <v>1.3131313131313131E-3</v>
      </c>
      <c r="AD93" s="311">
        <v>2.1212121212121214E-3</v>
      </c>
      <c r="AE93" s="311">
        <v>3.8383838383838388E-3</v>
      </c>
      <c r="AF93" s="311">
        <v>6.1616161616161614E-3</v>
      </c>
      <c r="AG93" s="311">
        <v>9.3939393939393944E-4</v>
      </c>
      <c r="AH93" s="311">
        <v>1.9797979797979803E-3</v>
      </c>
      <c r="AI93" s="311">
        <v>3.5555555555555557E-3</v>
      </c>
      <c r="AJ93" s="311">
        <v>4.7373737373737389E-3</v>
      </c>
      <c r="AK93" s="311">
        <v>5.8989898989898993E-3</v>
      </c>
      <c r="AL93" s="311">
        <v>7.1452184179456903E-3</v>
      </c>
      <c r="AM93" s="311">
        <v>8.2656891495601174E-3</v>
      </c>
      <c r="AN93" s="311">
        <v>9.7779720279720286E-3</v>
      </c>
      <c r="AO93" s="311">
        <v>1.2452229299363054E-2</v>
      </c>
      <c r="AP93" s="311">
        <v>1.8844764096662824E-2</v>
      </c>
      <c r="AQ93" s="311">
        <v>3.5717495711835329E-2</v>
      </c>
      <c r="AR93" s="311">
        <v>5.2395738636363619E-2</v>
      </c>
      <c r="AS93" s="311">
        <v>0.12449068322981363</v>
      </c>
      <c r="AT93" s="311">
        <v>0.26080831286911099</v>
      </c>
      <c r="AU93" s="311">
        <v>0.46368968466257637</v>
      </c>
      <c r="AV93" s="311">
        <v>0.69129878048780458</v>
      </c>
      <c r="AW93" s="311">
        <v>0.95555367845454475</v>
      </c>
      <c r="AX93" s="311">
        <v>1.2743621915421675</v>
      </c>
      <c r="AY93" s="311">
        <v>1.4636941976047892</v>
      </c>
      <c r="AZ93" s="311">
        <v>1.6902077571428555</v>
      </c>
      <c r="BA93" s="311">
        <v>2.1805713905325423</v>
      </c>
      <c r="BB93" s="311">
        <v>2.7414000000000001</v>
      </c>
      <c r="BC93" s="311">
        <v>3.2729473684210522</v>
      </c>
      <c r="BD93" s="311">
        <v>3.6129979516591559</v>
      </c>
      <c r="BE93" s="312">
        <v>4.1432816326530606</v>
      </c>
      <c r="BF93" s="285">
        <v>0.14363784489175169</v>
      </c>
      <c r="BG93" s="285">
        <v>0.30063257987091396</v>
      </c>
      <c r="BH93" s="285">
        <v>0.29317247271823554</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6.678113207547167E-6</v>
      </c>
      <c r="AR94" s="311">
        <v>8.2715624999999962E-6</v>
      </c>
      <c r="AS94" s="311">
        <v>7.6690062111801202E-6</v>
      </c>
      <c r="AT94" s="311">
        <v>1.0379444444444438E-5</v>
      </c>
      <c r="AU94" s="311">
        <v>9.771349693251527E-6</v>
      </c>
      <c r="AV94" s="311">
        <v>8.0978048780487746E-6</v>
      </c>
      <c r="AW94" s="311">
        <v>9.7641818181818092E-6</v>
      </c>
      <c r="AX94" s="311">
        <v>7.70530120481927E-6</v>
      </c>
      <c r="AY94" s="311">
        <v>8.2455089820359225E-6</v>
      </c>
      <c r="AZ94" s="311">
        <v>7.385892857142851E-6</v>
      </c>
      <c r="BA94" s="311">
        <v>4.4542011834319489E-6</v>
      </c>
      <c r="BB94" s="311">
        <v>9.4049999999999989E-6</v>
      </c>
      <c r="BC94" s="311">
        <v>6.263157894736842E-6</v>
      </c>
      <c r="BD94" s="311">
        <v>6.0269390080708762E-6</v>
      </c>
      <c r="BE94" s="312">
        <v>7.3273469387755103E-6</v>
      </c>
      <c r="BF94" s="285">
        <v>0.21244413712944699</v>
      </c>
      <c r="BG94" s="285">
        <v>-5.2907780622560519E-2</v>
      </c>
      <c r="BH94" s="285">
        <v>5.1847221863353555E-7</v>
      </c>
    </row>
    <row r="95" spans="1:60" x14ac:dyDescent="0.15">
      <c r="A95" s="162" t="s">
        <v>108</v>
      </c>
      <c r="B95" s="311">
        <v>0</v>
      </c>
      <c r="C95" s="311">
        <v>0</v>
      </c>
      <c r="D95" s="311">
        <v>0</v>
      </c>
      <c r="E95" s="311">
        <v>0</v>
      </c>
      <c r="F95" s="311">
        <v>0</v>
      </c>
      <c r="G95" s="311">
        <v>0</v>
      </c>
      <c r="H95" s="311">
        <v>0</v>
      </c>
      <c r="I95" s="311">
        <v>0</v>
      </c>
      <c r="J95" s="311">
        <v>0</v>
      </c>
      <c r="K95" s="311">
        <v>0</v>
      </c>
      <c r="L95" s="311">
        <v>0</v>
      </c>
      <c r="M95" s="311">
        <v>0</v>
      </c>
      <c r="N95" s="311">
        <v>0</v>
      </c>
      <c r="O95" s="311">
        <v>0</v>
      </c>
      <c r="P95" s="311">
        <v>0</v>
      </c>
      <c r="Q95" s="311">
        <v>0</v>
      </c>
      <c r="R95" s="311">
        <v>0</v>
      </c>
      <c r="S95" s="311">
        <v>0</v>
      </c>
      <c r="T95" s="311">
        <v>0</v>
      </c>
      <c r="U95" s="311">
        <v>0</v>
      </c>
      <c r="V95" s="311">
        <v>0</v>
      </c>
      <c r="W95" s="311">
        <v>0</v>
      </c>
      <c r="X95" s="311">
        <v>0</v>
      </c>
      <c r="Y95" s="311">
        <v>0</v>
      </c>
      <c r="Z95" s="311">
        <v>0</v>
      </c>
      <c r="AA95" s="311">
        <v>3.0303030303030303E-4</v>
      </c>
      <c r="AB95" s="311">
        <v>1.1291000000000003E-3</v>
      </c>
      <c r="AC95" s="311">
        <v>8.8470000000000009E-4</v>
      </c>
      <c r="AD95" s="311">
        <v>9.477E-4</v>
      </c>
      <c r="AE95" s="311">
        <v>1.9128000000000003E-3</v>
      </c>
      <c r="AF95" s="311">
        <v>4.9647000000000007E-3</v>
      </c>
      <c r="AG95" s="311">
        <v>8.7838000000000013E-3</v>
      </c>
      <c r="AH95" s="311">
        <v>9.8800000000000016E-3</v>
      </c>
      <c r="AI95" s="311">
        <v>1.0789999999999999E-2</v>
      </c>
      <c r="AJ95" s="311">
        <v>1.4459999999999997E-2</v>
      </c>
      <c r="AK95" s="311">
        <v>1.5820000000000001E-2</v>
      </c>
      <c r="AL95" s="311">
        <v>2.071461038961039E-2</v>
      </c>
      <c r="AM95" s="311">
        <v>2.058096774193548E-2</v>
      </c>
      <c r="AN95" s="311">
        <v>2.5543938461538459E-2</v>
      </c>
      <c r="AO95" s="311">
        <v>5.0922980254777067E-2</v>
      </c>
      <c r="AP95" s="311">
        <v>5.8014113924050627E-2</v>
      </c>
      <c r="AQ95" s="311">
        <v>8.9849490566037707E-2</v>
      </c>
      <c r="AR95" s="311">
        <v>0.11171677499999996</v>
      </c>
      <c r="AS95" s="311">
        <v>0.13663755279503098</v>
      </c>
      <c r="AT95" s="311">
        <v>0.15367055555555548</v>
      </c>
      <c r="AU95" s="311">
        <v>0.1826275582822085</v>
      </c>
      <c r="AV95" s="311">
        <v>0.22345743292682912</v>
      </c>
      <c r="AW95" s="311">
        <v>0.25437501818181796</v>
      </c>
      <c r="AX95" s="311">
        <v>0.27657422891566247</v>
      </c>
      <c r="AY95" s="311">
        <v>0.30650297604790394</v>
      </c>
      <c r="AZ95" s="311">
        <v>0.29818042499999969</v>
      </c>
      <c r="BA95" s="311">
        <v>0.39338952603550265</v>
      </c>
      <c r="BB95" s="311">
        <v>0.47362454999999998</v>
      </c>
      <c r="BC95" s="311">
        <v>0.5396261684210526</v>
      </c>
      <c r="BD95" s="311">
        <v>0.56440706464563706</v>
      </c>
      <c r="BE95" s="312">
        <v>0.53669399227536818</v>
      </c>
      <c r="BF95" s="285">
        <v>-5.1699298655419779E-2</v>
      </c>
      <c r="BG95" s="285">
        <v>0.13893824862816384</v>
      </c>
      <c r="BH95" s="285">
        <v>3.797567212626083E-2</v>
      </c>
    </row>
    <row r="96" spans="1:60" x14ac:dyDescent="0.15">
      <c r="A96" s="162" t="s">
        <v>107</v>
      </c>
      <c r="B96" s="311">
        <v>0</v>
      </c>
      <c r="C96" s="311">
        <v>0</v>
      </c>
      <c r="D96" s="311">
        <v>0</v>
      </c>
      <c r="E96" s="311">
        <v>0</v>
      </c>
      <c r="F96" s="311">
        <v>0</v>
      </c>
      <c r="G96" s="311">
        <v>0</v>
      </c>
      <c r="H96" s="311">
        <v>0</v>
      </c>
      <c r="I96" s="311">
        <v>0</v>
      </c>
      <c r="J96" s="311">
        <v>0</v>
      </c>
      <c r="K96" s="311">
        <v>0</v>
      </c>
      <c r="L96" s="311">
        <v>0</v>
      </c>
      <c r="M96" s="311">
        <v>0</v>
      </c>
      <c r="N96" s="311">
        <v>0</v>
      </c>
      <c r="O96" s="311">
        <v>0</v>
      </c>
      <c r="P96" s="311">
        <v>0</v>
      </c>
      <c r="Q96" s="311">
        <v>0</v>
      </c>
      <c r="R96" s="311">
        <v>0</v>
      </c>
      <c r="S96" s="311">
        <v>0</v>
      </c>
      <c r="T96" s="311">
        <v>0</v>
      </c>
      <c r="U96" s="311">
        <v>0</v>
      </c>
      <c r="V96" s="311">
        <v>0</v>
      </c>
      <c r="W96" s="311">
        <v>0</v>
      </c>
      <c r="X96" s="311">
        <v>0</v>
      </c>
      <c r="Y96" s="311">
        <v>0</v>
      </c>
      <c r="Z96" s="311">
        <v>0</v>
      </c>
      <c r="AA96" s="311">
        <v>0</v>
      </c>
      <c r="AB96" s="311">
        <v>0</v>
      </c>
      <c r="AC96" s="311">
        <v>0</v>
      </c>
      <c r="AD96" s="311">
        <v>0</v>
      </c>
      <c r="AE96" s="311">
        <v>0</v>
      </c>
      <c r="AF96" s="311">
        <v>0</v>
      </c>
      <c r="AG96" s="311">
        <v>0</v>
      </c>
      <c r="AH96" s="311">
        <v>0</v>
      </c>
      <c r="AI96" s="311">
        <v>0</v>
      </c>
      <c r="AJ96" s="311">
        <v>0</v>
      </c>
      <c r="AK96" s="311">
        <v>0</v>
      </c>
      <c r="AL96" s="311">
        <v>0</v>
      </c>
      <c r="AM96" s="311">
        <v>0</v>
      </c>
      <c r="AN96" s="311">
        <v>0</v>
      </c>
      <c r="AO96" s="311">
        <v>0</v>
      </c>
      <c r="AP96" s="311">
        <v>0</v>
      </c>
      <c r="AQ96" s="311">
        <v>0</v>
      </c>
      <c r="AR96" s="311">
        <v>1.9124999999999997E-7</v>
      </c>
      <c r="AS96" s="311">
        <v>2.565838509316769E-6</v>
      </c>
      <c r="AT96" s="311">
        <v>3.4661111111111088E-5</v>
      </c>
      <c r="AU96" s="311">
        <v>3.4166871165644144E-5</v>
      </c>
      <c r="AV96" s="311">
        <v>4.3754268292682912E-5</v>
      </c>
      <c r="AW96" s="311">
        <v>4.2747272727272693E-5</v>
      </c>
      <c r="AX96" s="311">
        <v>9.2168674698795116E-7</v>
      </c>
      <c r="AY96" s="311">
        <v>0</v>
      </c>
      <c r="AZ96" s="311">
        <v>3.3696428571428546E-5</v>
      </c>
      <c r="BA96" s="311">
        <v>5.1513017751479248E-5</v>
      </c>
      <c r="BB96" s="311">
        <v>0</v>
      </c>
      <c r="BC96" s="311">
        <v>1.6819263157894734E-3</v>
      </c>
      <c r="BD96" s="311">
        <v>4.2967308480131097E-3</v>
      </c>
      <c r="BE96" s="312">
        <v>4.1982517855085723E-3</v>
      </c>
      <c r="BF96" s="285">
        <v>-2.5589151307701674E-2</v>
      </c>
      <c r="BG96" s="285">
        <v>0.61930839324780007</v>
      </c>
      <c r="BH96" s="285">
        <v>2.9706207933134679E-4</v>
      </c>
    </row>
    <row r="97" spans="1:60" x14ac:dyDescent="0.15">
      <c r="A97" s="162" t="s">
        <v>106</v>
      </c>
      <c r="B97" s="311">
        <v>0</v>
      </c>
      <c r="C97" s="311">
        <v>0</v>
      </c>
      <c r="D97" s="311">
        <v>0</v>
      </c>
      <c r="E97" s="311">
        <v>0</v>
      </c>
      <c r="F97" s="311">
        <v>0</v>
      </c>
      <c r="G97" s="311">
        <v>0</v>
      </c>
      <c r="H97" s="311">
        <v>0</v>
      </c>
      <c r="I97" s="311">
        <v>0</v>
      </c>
      <c r="J97" s="311">
        <v>0</v>
      </c>
      <c r="K97" s="311">
        <v>0</v>
      </c>
      <c r="L97" s="311">
        <v>0</v>
      </c>
      <c r="M97" s="311">
        <v>0</v>
      </c>
      <c r="N97" s="311">
        <v>0</v>
      </c>
      <c r="O97" s="311">
        <v>0</v>
      </c>
      <c r="P97" s="311">
        <v>0</v>
      </c>
      <c r="Q97" s="311">
        <v>0</v>
      </c>
      <c r="R97" s="311">
        <v>0</v>
      </c>
      <c r="S97" s="311">
        <v>0</v>
      </c>
      <c r="T97" s="311">
        <v>0</v>
      </c>
      <c r="U97" s="311">
        <v>0</v>
      </c>
      <c r="V97" s="311">
        <v>0</v>
      </c>
      <c r="W97" s="311">
        <v>0</v>
      </c>
      <c r="X97" s="311">
        <v>0</v>
      </c>
      <c r="Y97" s="311">
        <v>0</v>
      </c>
      <c r="Z97" s="311">
        <v>0</v>
      </c>
      <c r="AA97" s="311">
        <v>0</v>
      </c>
      <c r="AB97" s="311">
        <v>0</v>
      </c>
      <c r="AC97" s="311">
        <v>0</v>
      </c>
      <c r="AD97" s="311">
        <v>9.595959595959597E-6</v>
      </c>
      <c r="AE97" s="311">
        <v>9.595959595959597E-6</v>
      </c>
      <c r="AF97" s="311">
        <v>9.595959595959597E-6</v>
      </c>
      <c r="AG97" s="311">
        <v>1.9191919191919194E-5</v>
      </c>
      <c r="AH97" s="311">
        <v>9.595959595959597E-6</v>
      </c>
      <c r="AI97" s="311">
        <v>7.0707070707070718E-5</v>
      </c>
      <c r="AJ97" s="311">
        <v>3.6363636363636378E-4</v>
      </c>
      <c r="AK97" s="311">
        <v>1.09E-3</v>
      </c>
      <c r="AL97" s="311">
        <v>2.5036363636363633E-3</v>
      </c>
      <c r="AM97" s="311">
        <v>4.0767096774193554E-3</v>
      </c>
      <c r="AN97" s="311">
        <v>8.1599999999999989E-3</v>
      </c>
      <c r="AO97" s="311">
        <v>1.4033121019108277E-2</v>
      </c>
      <c r="AP97" s="311">
        <v>1.8495569620253161E-2</v>
      </c>
      <c r="AQ97" s="311">
        <v>2.0544339622641506E-2</v>
      </c>
      <c r="AR97" s="311">
        <v>2.6201249999999988E-2</v>
      </c>
      <c r="AS97" s="311">
        <v>2.7986645962732905E-2</v>
      </c>
      <c r="AT97" s="311">
        <v>3.2368966157222206E-2</v>
      </c>
      <c r="AU97" s="311">
        <v>3.684886789196317E-2</v>
      </c>
      <c r="AV97" s="311">
        <v>4.1599589817073145E-2</v>
      </c>
      <c r="AW97" s="311">
        <v>4.3836048545454517E-2</v>
      </c>
      <c r="AX97" s="311">
        <v>4.7311739000240917E-2</v>
      </c>
      <c r="AY97" s="311">
        <v>4.5936386606586783E-2</v>
      </c>
      <c r="AZ97" s="311">
        <v>4.7564845632546392E-2</v>
      </c>
      <c r="BA97" s="311">
        <v>4.8351338939822443E-2</v>
      </c>
      <c r="BB97" s="311">
        <v>5.2444531259999989E-2</v>
      </c>
      <c r="BC97" s="311">
        <v>5.7664728870526316E-2</v>
      </c>
      <c r="BD97" s="311">
        <v>6.0160160103826285E-2</v>
      </c>
      <c r="BE97" s="312">
        <v>6.9183546602753734E-2</v>
      </c>
      <c r="BF97" s="285">
        <v>0.1468473554602705</v>
      </c>
      <c r="BG97" s="285">
        <v>6.3942152170933353E-2</v>
      </c>
      <c r="BH97" s="285">
        <v>4.8953253066601225E-3</v>
      </c>
    </row>
    <row r="98" spans="1:60" x14ac:dyDescent="0.15">
      <c r="A98" s="162" t="s">
        <v>105</v>
      </c>
      <c r="B98" s="311">
        <v>0</v>
      </c>
      <c r="C98" s="311">
        <v>0</v>
      </c>
      <c r="D98" s="311">
        <v>0</v>
      </c>
      <c r="E98" s="311">
        <v>0</v>
      </c>
      <c r="F98" s="311">
        <v>0</v>
      </c>
      <c r="G98" s="311">
        <v>0</v>
      </c>
      <c r="H98" s="311">
        <v>0</v>
      </c>
      <c r="I98" s="311">
        <v>0</v>
      </c>
      <c r="J98" s="311">
        <v>0</v>
      </c>
      <c r="K98" s="311">
        <v>0</v>
      </c>
      <c r="L98" s="311">
        <v>0</v>
      </c>
      <c r="M98" s="311">
        <v>0</v>
      </c>
      <c r="N98" s="311">
        <v>0</v>
      </c>
      <c r="O98" s="311">
        <v>0</v>
      </c>
      <c r="P98" s="311">
        <v>0</v>
      </c>
      <c r="Q98" s="311">
        <v>0</v>
      </c>
      <c r="R98" s="311">
        <v>0</v>
      </c>
      <c r="S98" s="311">
        <v>0</v>
      </c>
      <c r="T98" s="311">
        <v>0</v>
      </c>
      <c r="U98" s="311">
        <v>0</v>
      </c>
      <c r="V98" s="311">
        <v>0</v>
      </c>
      <c r="W98" s="311">
        <v>0</v>
      </c>
      <c r="X98" s="311">
        <v>0</v>
      </c>
      <c r="Y98" s="311">
        <v>0</v>
      </c>
      <c r="Z98" s="311">
        <v>0</v>
      </c>
      <c r="AA98" s="311">
        <v>0</v>
      </c>
      <c r="AB98" s="311">
        <v>0</v>
      </c>
      <c r="AC98" s="311">
        <v>0</v>
      </c>
      <c r="AD98" s="311">
        <v>0</v>
      </c>
      <c r="AE98" s="311">
        <v>0</v>
      </c>
      <c r="AF98" s="311">
        <v>0</v>
      </c>
      <c r="AG98" s="311">
        <v>0</v>
      </c>
      <c r="AH98" s="311">
        <v>0</v>
      </c>
      <c r="AI98" s="311">
        <v>0</v>
      </c>
      <c r="AJ98" s="311">
        <v>0</v>
      </c>
      <c r="AK98" s="311">
        <v>0</v>
      </c>
      <c r="AL98" s="311">
        <v>0</v>
      </c>
      <c r="AM98" s="311">
        <v>0</v>
      </c>
      <c r="AN98" s="311">
        <v>0</v>
      </c>
      <c r="AO98" s="311">
        <v>0</v>
      </c>
      <c r="AP98" s="311">
        <v>0</v>
      </c>
      <c r="AQ98" s="311">
        <v>0</v>
      </c>
      <c r="AR98" s="311">
        <v>0</v>
      </c>
      <c r="AS98" s="311">
        <v>0</v>
      </c>
      <c r="AT98" s="311">
        <v>0</v>
      </c>
      <c r="AU98" s="311">
        <v>0</v>
      </c>
      <c r="AV98" s="311">
        <v>0</v>
      </c>
      <c r="AW98" s="311">
        <v>0</v>
      </c>
      <c r="AX98" s="311">
        <v>0</v>
      </c>
      <c r="AY98" s="311">
        <v>0</v>
      </c>
      <c r="AZ98" s="311">
        <v>0</v>
      </c>
      <c r="BA98" s="311">
        <v>0</v>
      </c>
      <c r="BB98" s="311">
        <v>0</v>
      </c>
      <c r="BC98" s="311">
        <v>0</v>
      </c>
      <c r="BD98" s="311">
        <v>0</v>
      </c>
      <c r="BE98" s="312">
        <v>0</v>
      </c>
      <c r="BF98" s="285">
        <v>0</v>
      </c>
      <c r="BG98" s="285">
        <v>0</v>
      </c>
      <c r="BH98" s="285">
        <v>0</v>
      </c>
    </row>
    <row r="99" spans="1:60" x14ac:dyDescent="0.15">
      <c r="A99" s="162" t="s">
        <v>104</v>
      </c>
      <c r="B99" s="311">
        <v>0</v>
      </c>
      <c r="C99" s="311">
        <v>0</v>
      </c>
      <c r="D99" s="311">
        <v>0</v>
      </c>
      <c r="E99" s="311">
        <v>0</v>
      </c>
      <c r="F99" s="311">
        <v>0</v>
      </c>
      <c r="G99" s="311">
        <v>0</v>
      </c>
      <c r="H99" s="311">
        <v>0</v>
      </c>
      <c r="I99" s="311">
        <v>0</v>
      </c>
      <c r="J99" s="311">
        <v>0</v>
      </c>
      <c r="K99" s="311">
        <v>0</v>
      </c>
      <c r="L99" s="311">
        <v>0</v>
      </c>
      <c r="M99" s="311">
        <v>0</v>
      </c>
      <c r="N99" s="311">
        <v>0</v>
      </c>
      <c r="O99" s="311">
        <v>0</v>
      </c>
      <c r="P99" s="311">
        <v>0</v>
      </c>
      <c r="Q99" s="311">
        <v>0</v>
      </c>
      <c r="R99" s="311">
        <v>0</v>
      </c>
      <c r="S99" s="311">
        <v>0</v>
      </c>
      <c r="T99" s="311">
        <v>0</v>
      </c>
      <c r="U99" s="311">
        <v>0</v>
      </c>
      <c r="V99" s="311">
        <v>0</v>
      </c>
      <c r="W99" s="311">
        <v>0</v>
      </c>
      <c r="X99" s="311">
        <v>0</v>
      </c>
      <c r="Y99" s="311">
        <v>0</v>
      </c>
      <c r="Z99" s="311">
        <v>0</v>
      </c>
      <c r="AA99" s="311">
        <v>0</v>
      </c>
      <c r="AB99" s="311">
        <v>0</v>
      </c>
      <c r="AC99" s="311">
        <v>6.9090909090909108E-6</v>
      </c>
      <c r="AD99" s="311">
        <v>9.8585858585858597E-6</v>
      </c>
      <c r="AE99" s="311">
        <v>1.01010101010101E-5</v>
      </c>
      <c r="AF99" s="311">
        <v>1.01010101010101E-5</v>
      </c>
      <c r="AG99" s="311">
        <v>8.3262626262626288E-5</v>
      </c>
      <c r="AH99" s="311">
        <v>1.3593555555555556E-4</v>
      </c>
      <c r="AI99" s="311">
        <v>2.2069696969696974E-4</v>
      </c>
      <c r="AJ99" s="311">
        <v>3.8992929292929303E-4</v>
      </c>
      <c r="AK99" s="311">
        <v>1.2020808080808083E-3</v>
      </c>
      <c r="AL99" s="311">
        <v>1.3808536009445105E-3</v>
      </c>
      <c r="AM99" s="311">
        <v>1.5347694023460411E-3</v>
      </c>
      <c r="AN99" s="311">
        <v>1.4372286719114219E-3</v>
      </c>
      <c r="AO99" s="311">
        <v>3.5232553844817597E-3</v>
      </c>
      <c r="AP99" s="311">
        <v>5.9494331703106992E-3</v>
      </c>
      <c r="AQ99" s="311">
        <v>5.9873698471126346E-3</v>
      </c>
      <c r="AR99" s="311">
        <v>8.8919760801136338E-3</v>
      </c>
      <c r="AS99" s="311">
        <v>1.005863523779079E-2</v>
      </c>
      <c r="AT99" s="311">
        <v>1.3944352977857738E-2</v>
      </c>
      <c r="AU99" s="311">
        <v>1.5367355324634679E-2</v>
      </c>
      <c r="AV99" s="311">
        <v>1.8259420422560964E-2</v>
      </c>
      <c r="AW99" s="311">
        <v>1.9279813375528917E-2</v>
      </c>
      <c r="AX99" s="311">
        <v>1.8635311660654422E-2</v>
      </c>
      <c r="AY99" s="311">
        <v>2.0258517147691873E-2</v>
      </c>
      <c r="AZ99" s="311">
        <v>2.1530468906351446E-2</v>
      </c>
      <c r="BA99" s="311">
        <v>2.1100348707689603E-2</v>
      </c>
      <c r="BB99" s="311">
        <v>1.877760318927273E-2</v>
      </c>
      <c r="BC99" s="311">
        <v>1.8497430372790766E-2</v>
      </c>
      <c r="BD99" s="311">
        <v>2.0098993299130046E-2</v>
      </c>
      <c r="BE99" s="312">
        <v>2.0447545374608571E-2</v>
      </c>
      <c r="BF99" s="285">
        <v>1.4562145516912706E-2</v>
      </c>
      <c r="BG99" s="285">
        <v>3.7236028857775771E-2</v>
      </c>
      <c r="BH99" s="285">
        <v>1.4468380308132144E-3</v>
      </c>
    </row>
    <row r="100" spans="1:60" x14ac:dyDescent="0.15">
      <c r="A100" s="162" t="s">
        <v>103</v>
      </c>
      <c r="B100" s="311">
        <v>0</v>
      </c>
      <c r="C100" s="311">
        <v>0</v>
      </c>
      <c r="D100" s="311">
        <v>0</v>
      </c>
      <c r="E100" s="311">
        <v>0</v>
      </c>
      <c r="F100" s="311">
        <v>0</v>
      </c>
      <c r="G100" s="311">
        <v>0</v>
      </c>
      <c r="H100" s="311">
        <v>0</v>
      </c>
      <c r="I100" s="311">
        <v>0</v>
      </c>
      <c r="J100" s="311">
        <v>0</v>
      </c>
      <c r="K100" s="311">
        <v>0</v>
      </c>
      <c r="L100" s="311">
        <v>0</v>
      </c>
      <c r="M100" s="311">
        <v>0</v>
      </c>
      <c r="N100" s="311">
        <v>0</v>
      </c>
      <c r="O100" s="311">
        <v>0</v>
      </c>
      <c r="P100" s="311">
        <v>0</v>
      </c>
      <c r="Q100" s="311">
        <v>0</v>
      </c>
      <c r="R100" s="311">
        <v>0</v>
      </c>
      <c r="S100" s="311">
        <v>0</v>
      </c>
      <c r="T100" s="311">
        <v>0</v>
      </c>
      <c r="U100" s="311">
        <v>0</v>
      </c>
      <c r="V100" s="311">
        <v>0</v>
      </c>
      <c r="W100" s="311">
        <v>0</v>
      </c>
      <c r="X100" s="311">
        <v>0</v>
      </c>
      <c r="Y100" s="311">
        <v>0</v>
      </c>
      <c r="Z100" s="311">
        <v>0</v>
      </c>
      <c r="AA100" s="311">
        <v>0</v>
      </c>
      <c r="AB100" s="311">
        <v>0</v>
      </c>
      <c r="AC100" s="311">
        <v>0</v>
      </c>
      <c r="AD100" s="311">
        <v>0</v>
      </c>
      <c r="AE100" s="311">
        <v>0</v>
      </c>
      <c r="AF100" s="311">
        <v>0</v>
      </c>
      <c r="AG100" s="311">
        <v>0</v>
      </c>
      <c r="AH100" s="311">
        <v>0</v>
      </c>
      <c r="AI100" s="311">
        <v>0</v>
      </c>
      <c r="AJ100" s="311">
        <v>0</v>
      </c>
      <c r="AK100" s="311">
        <v>0</v>
      </c>
      <c r="AL100" s="311">
        <v>0</v>
      </c>
      <c r="AM100" s="311">
        <v>0</v>
      </c>
      <c r="AN100" s="311">
        <v>0</v>
      </c>
      <c r="AO100" s="311">
        <v>0</v>
      </c>
      <c r="AP100" s="311">
        <v>0</v>
      </c>
      <c r="AQ100" s="311">
        <v>0</v>
      </c>
      <c r="AR100" s="311">
        <v>0</v>
      </c>
      <c r="AS100" s="311">
        <v>0</v>
      </c>
      <c r="AT100" s="311">
        <v>0</v>
      </c>
      <c r="AU100" s="311">
        <v>0</v>
      </c>
      <c r="AV100" s="311">
        <v>0</v>
      </c>
      <c r="AW100" s="311">
        <v>1.7618181818181803E-4</v>
      </c>
      <c r="AX100" s="311">
        <v>1.3951724012782587E-3</v>
      </c>
      <c r="AY100" s="311">
        <v>2.8709751400791701E-3</v>
      </c>
      <c r="AZ100" s="311">
        <v>5.451480924834903E-3</v>
      </c>
      <c r="BA100" s="311">
        <v>8.3119655470116349E-3</v>
      </c>
      <c r="BB100" s="311">
        <v>1.5866116136485878E-2</v>
      </c>
      <c r="BC100" s="311">
        <v>2.5337068421052628E-2</v>
      </c>
      <c r="BD100" s="311">
        <v>2.8064647828091076E-2</v>
      </c>
      <c r="BE100" s="312">
        <v>2.4265813047869782E-2</v>
      </c>
      <c r="BF100" s="285">
        <v>-0.1377225482944574</v>
      </c>
      <c r="BG100" s="285">
        <v>0</v>
      </c>
      <c r="BH100" s="285">
        <v>1.7170129970641335E-3</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0</v>
      </c>
      <c r="O101" s="311">
        <v>0</v>
      </c>
      <c r="P101" s="311">
        <v>0</v>
      </c>
      <c r="Q101" s="311">
        <v>0</v>
      </c>
      <c r="R101" s="311">
        <v>0</v>
      </c>
      <c r="S101" s="311">
        <v>0</v>
      </c>
      <c r="T101" s="311">
        <v>0</v>
      </c>
      <c r="U101" s="311">
        <v>0</v>
      </c>
      <c r="V101" s="311">
        <v>0</v>
      </c>
      <c r="W101" s="311">
        <v>0</v>
      </c>
      <c r="X101" s="311">
        <v>0</v>
      </c>
      <c r="Y101" s="311">
        <v>0</v>
      </c>
      <c r="Z101" s="311">
        <v>0</v>
      </c>
      <c r="AA101" s="311">
        <v>0</v>
      </c>
      <c r="AB101" s="311">
        <v>0</v>
      </c>
      <c r="AC101" s="311">
        <v>0</v>
      </c>
      <c r="AD101" s="311">
        <v>0</v>
      </c>
      <c r="AE101" s="311">
        <v>0</v>
      </c>
      <c r="AF101" s="311">
        <v>0</v>
      </c>
      <c r="AG101" s="311">
        <v>0</v>
      </c>
      <c r="AH101" s="311">
        <v>0</v>
      </c>
      <c r="AI101" s="311">
        <v>0</v>
      </c>
      <c r="AJ101" s="311">
        <v>0</v>
      </c>
      <c r="AK101" s="311">
        <v>0</v>
      </c>
      <c r="AL101" s="311">
        <v>0</v>
      </c>
      <c r="AM101" s="311">
        <v>0</v>
      </c>
      <c r="AN101" s="311">
        <v>0</v>
      </c>
      <c r="AO101" s="311">
        <v>0</v>
      </c>
      <c r="AP101" s="311">
        <v>1.6916183544303794E-4</v>
      </c>
      <c r="AQ101" s="311">
        <v>5.1226132075471681E-4</v>
      </c>
      <c r="AR101" s="311">
        <v>5.5311412499999967E-4</v>
      </c>
      <c r="AS101" s="311">
        <v>5.8335763975155268E-4</v>
      </c>
      <c r="AT101" s="311">
        <v>6.084866666666663E-4</v>
      </c>
      <c r="AU101" s="311">
        <v>5.7930680981595054E-4</v>
      </c>
      <c r="AV101" s="311">
        <v>8.2287878048780414E-4</v>
      </c>
      <c r="AW101" s="311">
        <v>6.9859799999999939E-4</v>
      </c>
      <c r="AX101" s="311">
        <v>6.0513343373493934E-4</v>
      </c>
      <c r="AY101" s="311">
        <v>1.3930512574850289E-3</v>
      </c>
      <c r="AZ101" s="311">
        <v>6.8159132142857079E-3</v>
      </c>
      <c r="BA101" s="311">
        <v>8.8289057396449631E-3</v>
      </c>
      <c r="BB101" s="311">
        <v>9.8420220000000006E-3</v>
      </c>
      <c r="BC101" s="311">
        <v>1.0315627208947365E-2</v>
      </c>
      <c r="BD101" s="311">
        <v>9.2857523965587888E-3</v>
      </c>
      <c r="BE101" s="312">
        <v>9.1165518367346942E-3</v>
      </c>
      <c r="BF101" s="285">
        <v>-2.0903978817247704E-2</v>
      </c>
      <c r="BG101" s="285">
        <v>0.31327780116075576</v>
      </c>
      <c r="BH101" s="285">
        <v>6.4507370765623344E-4</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0</v>
      </c>
      <c r="X102" s="311">
        <v>0</v>
      </c>
      <c r="Y102" s="311">
        <v>0</v>
      </c>
      <c r="Z102" s="311">
        <v>0</v>
      </c>
      <c r="AA102" s="311">
        <v>0</v>
      </c>
      <c r="AB102" s="311">
        <v>0</v>
      </c>
      <c r="AC102" s="311">
        <v>0</v>
      </c>
      <c r="AD102" s="311">
        <v>0</v>
      </c>
      <c r="AE102" s="311">
        <v>0</v>
      </c>
      <c r="AF102" s="311">
        <v>0</v>
      </c>
      <c r="AG102" s="311">
        <v>0</v>
      </c>
      <c r="AH102" s="311">
        <v>0</v>
      </c>
      <c r="AI102" s="311">
        <v>0</v>
      </c>
      <c r="AJ102" s="311">
        <v>0</v>
      </c>
      <c r="AK102" s="311">
        <v>0</v>
      </c>
      <c r="AL102" s="311">
        <v>0</v>
      </c>
      <c r="AM102" s="311">
        <v>0</v>
      </c>
      <c r="AN102" s="311">
        <v>0</v>
      </c>
      <c r="AO102" s="311">
        <v>0</v>
      </c>
      <c r="AP102" s="311">
        <v>0</v>
      </c>
      <c r="AQ102" s="311">
        <v>0</v>
      </c>
      <c r="AR102" s="311">
        <v>0</v>
      </c>
      <c r="AS102" s="311">
        <v>0</v>
      </c>
      <c r="AT102" s="311">
        <v>0</v>
      </c>
      <c r="AU102" s="311">
        <v>0</v>
      </c>
      <c r="AV102" s="311">
        <v>0</v>
      </c>
      <c r="AW102" s="311">
        <v>0</v>
      </c>
      <c r="AX102" s="311">
        <v>0</v>
      </c>
      <c r="AY102" s="311">
        <v>0</v>
      </c>
      <c r="AZ102" s="311">
        <v>0</v>
      </c>
      <c r="BA102" s="311">
        <v>0</v>
      </c>
      <c r="BB102" s="311">
        <v>0</v>
      </c>
      <c r="BC102" s="311">
        <v>0</v>
      </c>
      <c r="BD102" s="311">
        <v>0</v>
      </c>
      <c r="BE102" s="312">
        <v>0</v>
      </c>
      <c r="BF102" s="285">
        <v>0</v>
      </c>
      <c r="BG102" s="285">
        <v>0</v>
      </c>
      <c r="BH102" s="285">
        <v>0</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0</v>
      </c>
      <c r="O103" s="311">
        <v>0</v>
      </c>
      <c r="P103" s="311">
        <v>0</v>
      </c>
      <c r="Q103" s="311">
        <v>0</v>
      </c>
      <c r="R103" s="311">
        <v>0</v>
      </c>
      <c r="S103" s="311">
        <v>0</v>
      </c>
      <c r="T103" s="311">
        <v>0</v>
      </c>
      <c r="U103" s="311">
        <v>0</v>
      </c>
      <c r="V103" s="311">
        <v>0</v>
      </c>
      <c r="W103" s="311">
        <v>0</v>
      </c>
      <c r="X103" s="311">
        <v>0</v>
      </c>
      <c r="Y103" s="311">
        <v>0</v>
      </c>
      <c r="Z103" s="311">
        <v>0</v>
      </c>
      <c r="AA103" s="311">
        <v>0</v>
      </c>
      <c r="AB103" s="311">
        <v>0</v>
      </c>
      <c r="AC103" s="311">
        <v>0</v>
      </c>
      <c r="AD103" s="311">
        <v>1.0000000000000001E-5</v>
      </c>
      <c r="AE103" s="311">
        <v>1.0000000000000001E-5</v>
      </c>
      <c r="AF103" s="311">
        <v>0</v>
      </c>
      <c r="AG103" s="311">
        <v>0</v>
      </c>
      <c r="AH103" s="311">
        <v>1.0000000000000001E-5</v>
      </c>
      <c r="AI103" s="311">
        <v>2.0000000000000002E-5</v>
      </c>
      <c r="AJ103" s="311">
        <v>5.8390000000000002E-5</v>
      </c>
      <c r="AK103" s="311">
        <v>1.6684999999999999E-4</v>
      </c>
      <c r="AL103" s="311">
        <v>1.2508246753246754E-4</v>
      </c>
      <c r="AM103" s="311">
        <v>1.4688987096774192E-4</v>
      </c>
      <c r="AN103" s="311">
        <v>2.4386826923076919E-4</v>
      </c>
      <c r="AO103" s="311">
        <v>4.6233286624203815E-4</v>
      </c>
      <c r="AP103" s="311">
        <v>1.2577762025316455E-3</v>
      </c>
      <c r="AQ103" s="311">
        <v>2.2989549056603767E-3</v>
      </c>
      <c r="AR103" s="311">
        <v>3.5920670624999991E-3</v>
      </c>
      <c r="AS103" s="311">
        <v>4.1436771428571394E-3</v>
      </c>
      <c r="AT103" s="311">
        <v>6.472778333333329E-3</v>
      </c>
      <c r="AU103" s="311">
        <v>7.668303680981591E-3</v>
      </c>
      <c r="AV103" s="311">
        <v>8.0500763414634094E-3</v>
      </c>
      <c r="AW103" s="311">
        <v>8.4637745454545412E-3</v>
      </c>
      <c r="AX103" s="311">
        <v>1.0582613674698786E-2</v>
      </c>
      <c r="AY103" s="311">
        <v>1.0495222814371248E-2</v>
      </c>
      <c r="AZ103" s="311">
        <v>1.222578374999999E-2</v>
      </c>
      <c r="BA103" s="311">
        <v>1.5237914148106494E-2</v>
      </c>
      <c r="BB103" s="311">
        <v>1.9521128934000001E-2</v>
      </c>
      <c r="BC103" s="311">
        <v>2.205418008380176E-2</v>
      </c>
      <c r="BD103" s="311">
        <v>2.3883029721489327E-2</v>
      </c>
      <c r="BE103" s="312">
        <v>2.7884676179591835E-2</v>
      </c>
      <c r="BF103" s="285">
        <v>0.16436184454167191</v>
      </c>
      <c r="BG103" s="285">
        <v>0.13946205779255072</v>
      </c>
      <c r="BH103" s="285">
        <v>1.973078393245386E-3</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3.5000000000000004E-5</v>
      </c>
      <c r="AK104" s="311">
        <v>3.4E-5</v>
      </c>
      <c r="AL104" s="311">
        <v>3.4772727272727276E-5</v>
      </c>
      <c r="AM104" s="311">
        <v>3.5592207979354842E-5</v>
      </c>
      <c r="AN104" s="311">
        <v>3.3402514338461534E-5</v>
      </c>
      <c r="AO104" s="311">
        <v>2.6368103419108278E-5</v>
      </c>
      <c r="AP104" s="311">
        <v>2.3296153397468347E-5</v>
      </c>
      <c r="AQ104" s="311">
        <v>2.2187372558490558E-5</v>
      </c>
      <c r="AR104" s="311">
        <v>2.2048701479999989E-5</v>
      </c>
      <c r="AS104" s="311">
        <v>3.0806659855900609E-5</v>
      </c>
      <c r="AT104" s="311">
        <v>3.306922506666665E-5</v>
      </c>
      <c r="AU104" s="311">
        <v>4.9900008871656414E-4</v>
      </c>
      <c r="AV104" s="311">
        <v>8.5475173451707255E-4</v>
      </c>
      <c r="AW104" s="311">
        <v>1.3613081953745445E-3</v>
      </c>
      <c r="AX104" s="311">
        <v>2.1621088688963835E-3</v>
      </c>
      <c r="AY104" s="311">
        <v>2.4961331271664651E-3</v>
      </c>
      <c r="AZ104" s="311">
        <v>3.1256624999999967E-3</v>
      </c>
      <c r="BA104" s="311">
        <v>3.1221958579881622E-3</v>
      </c>
      <c r="BB104" s="311">
        <v>3.3012899999999997E-3</v>
      </c>
      <c r="BC104" s="311">
        <v>2.9196157894736834E-3</v>
      </c>
      <c r="BD104" s="311">
        <v>2.9088511265874637E-3</v>
      </c>
      <c r="BE104" s="312">
        <v>5.6846463226234278E-3</v>
      </c>
      <c r="BF104" s="285">
        <v>0.94891875017356697</v>
      </c>
      <c r="BG104" s="285">
        <v>0.56469519066638529</v>
      </c>
      <c r="BH104" s="285">
        <v>4.0223715563959269E-4</v>
      </c>
    </row>
    <row r="105" spans="1:60" x14ac:dyDescent="0.15">
      <c r="A105" s="162" t="s">
        <v>98</v>
      </c>
      <c r="B105" s="311">
        <v>0</v>
      </c>
      <c r="C105" s="311">
        <v>0</v>
      </c>
      <c r="D105" s="311">
        <v>0</v>
      </c>
      <c r="E105" s="311">
        <v>0</v>
      </c>
      <c r="F105" s="311">
        <v>0</v>
      </c>
      <c r="G105" s="311">
        <v>0</v>
      </c>
      <c r="H105" s="311">
        <v>0</v>
      </c>
      <c r="I105" s="311">
        <v>0</v>
      </c>
      <c r="J105" s="311">
        <v>0</v>
      </c>
      <c r="K105" s="311">
        <v>0</v>
      </c>
      <c r="L105" s="311">
        <v>0</v>
      </c>
      <c r="M105" s="311">
        <v>0</v>
      </c>
      <c r="N105" s="311">
        <v>0</v>
      </c>
      <c r="O105" s="311">
        <v>0</v>
      </c>
      <c r="P105" s="311">
        <v>0</v>
      </c>
      <c r="Q105" s="311">
        <v>0</v>
      </c>
      <c r="R105" s="311">
        <v>0</v>
      </c>
      <c r="S105" s="311">
        <v>0</v>
      </c>
      <c r="T105" s="311">
        <v>0</v>
      </c>
      <c r="U105" s="311">
        <v>0</v>
      </c>
      <c r="V105" s="311">
        <v>0</v>
      </c>
      <c r="W105" s="311">
        <v>0</v>
      </c>
      <c r="X105" s="311">
        <v>0</v>
      </c>
      <c r="Y105" s="311">
        <v>0</v>
      </c>
      <c r="Z105" s="311">
        <v>0</v>
      </c>
      <c r="AA105" s="311">
        <v>0</v>
      </c>
      <c r="AB105" s="311">
        <v>0</v>
      </c>
      <c r="AC105" s="311">
        <v>0</v>
      </c>
      <c r="AD105" s="311">
        <v>0</v>
      </c>
      <c r="AE105" s="311">
        <v>0</v>
      </c>
      <c r="AF105" s="311">
        <v>0</v>
      </c>
      <c r="AG105" s="311">
        <v>0</v>
      </c>
      <c r="AH105" s="311">
        <v>0</v>
      </c>
      <c r="AI105" s="311">
        <v>0</v>
      </c>
      <c r="AJ105" s="311">
        <v>0</v>
      </c>
      <c r="AK105" s="311">
        <v>1.3828600000000002E-5</v>
      </c>
      <c r="AL105" s="311">
        <v>1.2149365383116882E-4</v>
      </c>
      <c r="AM105" s="311">
        <v>1.5674700948387096E-4</v>
      </c>
      <c r="AN105" s="311">
        <v>2.330466576923077E-4</v>
      </c>
      <c r="AO105" s="311">
        <v>2.4609427280254773E-4</v>
      </c>
      <c r="AP105" s="311">
        <v>8.841117201265821E-4</v>
      </c>
      <c r="AQ105" s="311">
        <v>2.6565681758490564E-3</v>
      </c>
      <c r="AR105" s="311">
        <v>4.2030487231874978E-3</v>
      </c>
      <c r="AS105" s="311">
        <v>5.5903459969565182E-3</v>
      </c>
      <c r="AT105" s="311">
        <v>7.4293347961111077E-3</v>
      </c>
      <c r="AU105" s="311">
        <v>9.6337228610429392E-3</v>
      </c>
      <c r="AV105" s="311">
        <v>1.3925581137987796E-2</v>
      </c>
      <c r="AW105" s="311">
        <v>1.3106707742181813E-2</v>
      </c>
      <c r="AX105" s="311">
        <v>1.5115732800180706E-2</v>
      </c>
      <c r="AY105" s="311">
        <v>1.3746952730479035E-2</v>
      </c>
      <c r="AZ105" s="311">
        <v>1.3890539474464274E-2</v>
      </c>
      <c r="BA105" s="311">
        <v>1.3191513753727797E-2</v>
      </c>
      <c r="BB105" s="311">
        <v>1.5502127616E-2</v>
      </c>
      <c r="BC105" s="311">
        <v>1.5271764011052631E-2</v>
      </c>
      <c r="BD105" s="311">
        <v>1.6868071304022941E-2</v>
      </c>
      <c r="BE105" s="312">
        <v>2.0332616003395924E-2</v>
      </c>
      <c r="BF105" s="285">
        <v>0.20209726662243033</v>
      </c>
      <c r="BG105" s="285">
        <v>8.5454316003598541E-2</v>
      </c>
      <c r="BH105" s="285">
        <v>1.4387057987001904E-3</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0</v>
      </c>
      <c r="S106" s="311">
        <v>0</v>
      </c>
      <c r="T106" s="311">
        <v>0</v>
      </c>
      <c r="U106" s="311">
        <v>0</v>
      </c>
      <c r="V106" s="311">
        <v>0</v>
      </c>
      <c r="W106" s="311">
        <v>0</v>
      </c>
      <c r="X106" s="311">
        <v>0</v>
      </c>
      <c r="Y106" s="311">
        <v>0</v>
      </c>
      <c r="Z106" s="311">
        <v>0</v>
      </c>
      <c r="AA106" s="311">
        <v>0</v>
      </c>
      <c r="AB106" s="311">
        <v>0</v>
      </c>
      <c r="AC106" s="311">
        <v>0</v>
      </c>
      <c r="AD106" s="311">
        <v>0</v>
      </c>
      <c r="AE106" s="311">
        <v>0</v>
      </c>
      <c r="AF106" s="311">
        <v>0</v>
      </c>
      <c r="AG106" s="311">
        <v>0</v>
      </c>
      <c r="AH106" s="311">
        <v>0</v>
      </c>
      <c r="AI106" s="311">
        <v>0</v>
      </c>
      <c r="AJ106" s="311">
        <v>0</v>
      </c>
      <c r="AK106" s="311">
        <v>0</v>
      </c>
      <c r="AL106" s="311">
        <v>0</v>
      </c>
      <c r="AM106" s="311">
        <v>0</v>
      </c>
      <c r="AN106" s="311">
        <v>0</v>
      </c>
      <c r="AO106" s="311">
        <v>0</v>
      </c>
      <c r="AP106" s="311">
        <v>0</v>
      </c>
      <c r="AQ106" s="311">
        <v>1.2605660377358488E-6</v>
      </c>
      <c r="AR106" s="311">
        <v>3.7676249999999985E-6</v>
      </c>
      <c r="AS106" s="311">
        <v>4.5804968944099355E-6</v>
      </c>
      <c r="AT106" s="311">
        <v>9.4444444444444395E-6</v>
      </c>
      <c r="AU106" s="311">
        <v>3.6832638036809796E-5</v>
      </c>
      <c r="AV106" s="311">
        <v>4.6646341463414598E-5</v>
      </c>
      <c r="AW106" s="311">
        <v>1.592961818181817E-4</v>
      </c>
      <c r="AX106" s="311">
        <v>3.2379224096385517E-3</v>
      </c>
      <c r="AY106" s="311">
        <v>3.6280239520958056E-3</v>
      </c>
      <c r="AZ106" s="311">
        <v>2.987142857142854E-3</v>
      </c>
      <c r="BA106" s="311">
        <v>3.1233727810650856E-3</v>
      </c>
      <c r="BB106" s="311">
        <v>9.9810000000000003E-3</v>
      </c>
      <c r="BC106" s="311">
        <v>1.4682631578947369E-2</v>
      </c>
      <c r="BD106" s="311">
        <v>1.9987405930268671E-2</v>
      </c>
      <c r="BE106" s="312">
        <v>1.9913982806443197E-2</v>
      </c>
      <c r="BF106" s="285">
        <v>-6.3956730233074577E-3</v>
      </c>
      <c r="BG106" s="285">
        <v>1.1505918797381427</v>
      </c>
      <c r="BH106" s="285">
        <v>1.409083933619785E-3</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0</v>
      </c>
      <c r="S107" s="311">
        <v>0</v>
      </c>
      <c r="T107" s="311">
        <v>0</v>
      </c>
      <c r="U107" s="311">
        <v>0</v>
      </c>
      <c r="V107" s="311">
        <v>0</v>
      </c>
      <c r="W107" s="311">
        <v>0</v>
      </c>
      <c r="X107" s="311">
        <v>0</v>
      </c>
      <c r="Y107" s="311">
        <v>0</v>
      </c>
      <c r="Z107" s="311">
        <v>0</v>
      </c>
      <c r="AA107" s="311">
        <v>0</v>
      </c>
      <c r="AB107" s="311">
        <v>0</v>
      </c>
      <c r="AC107" s="311">
        <v>0</v>
      </c>
      <c r="AD107" s="311">
        <v>0</v>
      </c>
      <c r="AE107" s="311">
        <v>0</v>
      </c>
      <c r="AF107" s="311">
        <v>0</v>
      </c>
      <c r="AG107" s="311">
        <v>0</v>
      </c>
      <c r="AH107" s="311">
        <v>0</v>
      </c>
      <c r="AI107" s="311">
        <v>0</v>
      </c>
      <c r="AJ107" s="311">
        <v>0</v>
      </c>
      <c r="AK107" s="311">
        <v>0</v>
      </c>
      <c r="AL107" s="311">
        <v>0</v>
      </c>
      <c r="AM107" s="311">
        <v>0</v>
      </c>
      <c r="AN107" s="311">
        <v>0</v>
      </c>
      <c r="AO107" s="311">
        <v>0</v>
      </c>
      <c r="AP107" s="311">
        <v>0</v>
      </c>
      <c r="AQ107" s="311">
        <v>0</v>
      </c>
      <c r="AR107" s="311">
        <v>0</v>
      </c>
      <c r="AS107" s="311">
        <v>1.615527950310558E-5</v>
      </c>
      <c r="AT107" s="311">
        <v>1.0955555555555549E-4</v>
      </c>
      <c r="AU107" s="311">
        <v>3.8203067484662563E-4</v>
      </c>
      <c r="AV107" s="311">
        <v>3.7970121951219491E-4</v>
      </c>
      <c r="AW107" s="311">
        <v>3.773999999999998E-4</v>
      </c>
      <c r="AX107" s="311">
        <v>6.3504216867469828E-4</v>
      </c>
      <c r="AY107" s="311">
        <v>6.3123952095808333E-4</v>
      </c>
      <c r="AZ107" s="311">
        <v>1.6092321428571412E-3</v>
      </c>
      <c r="BA107" s="311">
        <v>1.899372781065087E-3</v>
      </c>
      <c r="BB107" s="311">
        <v>2.4146279999999994E-3</v>
      </c>
      <c r="BC107" s="311">
        <v>2.775769878384285E-3</v>
      </c>
      <c r="BD107" s="311">
        <v>4.3110377151515956E-6</v>
      </c>
      <c r="BE107" s="312">
        <v>6.9229705853776183E-6</v>
      </c>
      <c r="BF107" s="285">
        <v>0.60148340640443987</v>
      </c>
      <c r="BG107" s="285">
        <v>-0.27640635884905551</v>
      </c>
      <c r="BH107" s="285">
        <v>4.8985914669072127E-7</v>
      </c>
    </row>
    <row r="108" spans="1:60" x14ac:dyDescent="0.15">
      <c r="A108" s="162" t="s">
        <v>95</v>
      </c>
      <c r="B108" s="311">
        <v>0</v>
      </c>
      <c r="C108" s="311">
        <v>0</v>
      </c>
      <c r="D108" s="311">
        <v>0</v>
      </c>
      <c r="E108" s="311">
        <v>0</v>
      </c>
      <c r="F108" s="311">
        <v>0</v>
      </c>
      <c r="G108" s="311">
        <v>0</v>
      </c>
      <c r="H108" s="311">
        <v>0</v>
      </c>
      <c r="I108" s="311">
        <v>0</v>
      </c>
      <c r="J108" s="311">
        <v>0</v>
      </c>
      <c r="K108" s="311">
        <v>0</v>
      </c>
      <c r="L108" s="311">
        <v>0</v>
      </c>
      <c r="M108" s="311">
        <v>0</v>
      </c>
      <c r="N108" s="311">
        <v>0</v>
      </c>
      <c r="O108" s="311">
        <v>0</v>
      </c>
      <c r="P108" s="311">
        <v>0</v>
      </c>
      <c r="Q108" s="311">
        <v>0</v>
      </c>
      <c r="R108" s="311">
        <v>0</v>
      </c>
      <c r="S108" s="311">
        <v>0</v>
      </c>
      <c r="T108" s="311">
        <v>0</v>
      </c>
      <c r="U108" s="311">
        <v>0</v>
      </c>
      <c r="V108" s="311">
        <v>0</v>
      </c>
      <c r="W108" s="311">
        <v>0</v>
      </c>
      <c r="X108" s="311">
        <v>0</v>
      </c>
      <c r="Y108" s="311">
        <v>0</v>
      </c>
      <c r="Z108" s="311">
        <v>0</v>
      </c>
      <c r="AA108" s="311">
        <v>0</v>
      </c>
      <c r="AB108" s="311">
        <v>0</v>
      </c>
      <c r="AC108" s="311">
        <v>0</v>
      </c>
      <c r="AD108" s="311">
        <v>0</v>
      </c>
      <c r="AE108" s="311">
        <v>0</v>
      </c>
      <c r="AF108" s="311">
        <v>0</v>
      </c>
      <c r="AG108" s="311">
        <v>1.6402180000000002E-5</v>
      </c>
      <c r="AH108" s="311">
        <v>4.9170919999999995E-5</v>
      </c>
      <c r="AI108" s="311">
        <v>5.8542070000000015E-5</v>
      </c>
      <c r="AJ108" s="311">
        <v>5.8160670000000005E-5</v>
      </c>
      <c r="AK108" s="311">
        <v>7.372048997615815E-5</v>
      </c>
      <c r="AL108" s="311">
        <v>6.8659713677611658E-5</v>
      </c>
      <c r="AM108" s="311">
        <v>8.1336665589368988E-5</v>
      </c>
      <c r="AN108" s="311">
        <v>4.7104669015544008E-5</v>
      </c>
      <c r="AO108" s="311">
        <v>1.1254174221971515E-4</v>
      </c>
      <c r="AP108" s="311">
        <v>1.7075882622706197E-4</v>
      </c>
      <c r="AQ108" s="311">
        <v>2.7348131263054011E-4</v>
      </c>
      <c r="AR108" s="311">
        <v>3.9068913371784983E-4</v>
      </c>
      <c r="AS108" s="311">
        <v>4.2479819851061468E-4</v>
      </c>
      <c r="AT108" s="311">
        <v>5.4853657267119635E-4</v>
      </c>
      <c r="AU108" s="311">
        <v>6.3547077217087874E-4</v>
      </c>
      <c r="AV108" s="311">
        <v>5.4841720309112643E-4</v>
      </c>
      <c r="AW108" s="311">
        <v>6.8102437328540022E-4</v>
      </c>
      <c r="AX108" s="311">
        <v>1.1111370494684772E-3</v>
      </c>
      <c r="AY108" s="311">
        <v>1.8148888311504388E-3</v>
      </c>
      <c r="AZ108" s="311">
        <v>2.1411800344226105E-3</v>
      </c>
      <c r="BA108" s="311">
        <v>2.1601306792546743E-3</v>
      </c>
      <c r="BB108" s="311">
        <v>2.2527590150141935E-3</v>
      </c>
      <c r="BC108" s="311">
        <v>3.924871544266911E-3</v>
      </c>
      <c r="BD108" s="311">
        <v>4.1100147180388848E-3</v>
      </c>
      <c r="BE108" s="312">
        <v>4.0947967731954481E-3</v>
      </c>
      <c r="BF108" s="285">
        <v>-6.4247736275034883E-3</v>
      </c>
      <c r="BG108" s="285">
        <v>0.22310510502177738</v>
      </c>
      <c r="BH108" s="285">
        <v>2.8974175586216641E-4</v>
      </c>
    </row>
    <row r="109" spans="1:60" s="161" customFormat="1" x14ac:dyDescent="0.15">
      <c r="A109" s="163" t="s">
        <v>94</v>
      </c>
      <c r="B109" s="313">
        <v>0</v>
      </c>
      <c r="C109" s="313">
        <v>0</v>
      </c>
      <c r="D109" s="313">
        <v>0</v>
      </c>
      <c r="E109" s="313">
        <v>0</v>
      </c>
      <c r="F109" s="313">
        <v>0</v>
      </c>
      <c r="G109" s="313">
        <v>0</v>
      </c>
      <c r="H109" s="313">
        <v>0</v>
      </c>
      <c r="I109" s="313">
        <v>0</v>
      </c>
      <c r="J109" s="313">
        <v>0</v>
      </c>
      <c r="K109" s="313">
        <v>0</v>
      </c>
      <c r="L109" s="313">
        <v>0</v>
      </c>
      <c r="M109" s="313">
        <v>0</v>
      </c>
      <c r="N109" s="313">
        <v>0</v>
      </c>
      <c r="O109" s="313">
        <v>0</v>
      </c>
      <c r="P109" s="313">
        <v>0</v>
      </c>
      <c r="Q109" s="313">
        <v>0</v>
      </c>
      <c r="R109" s="313">
        <v>0</v>
      </c>
      <c r="S109" s="313">
        <v>0</v>
      </c>
      <c r="T109" s="313">
        <v>0</v>
      </c>
      <c r="U109" s="313">
        <v>0</v>
      </c>
      <c r="V109" s="313">
        <v>0</v>
      </c>
      <c r="W109" s="313">
        <v>0</v>
      </c>
      <c r="X109" s="313">
        <v>0</v>
      </c>
      <c r="Y109" s="313">
        <v>0</v>
      </c>
      <c r="Z109" s="313">
        <v>0</v>
      </c>
      <c r="AA109" s="313">
        <v>3.2323232323232324E-4</v>
      </c>
      <c r="AB109" s="313">
        <v>1.2200090909090912E-3</v>
      </c>
      <c r="AC109" s="313">
        <v>2.2047404040404042E-3</v>
      </c>
      <c r="AD109" s="313">
        <v>3.1183666666666668E-3</v>
      </c>
      <c r="AE109" s="313">
        <v>5.8358808080808088E-3</v>
      </c>
      <c r="AF109" s="313">
        <v>1.1216013131313133E-2</v>
      </c>
      <c r="AG109" s="313">
        <v>9.9120506648484857E-3</v>
      </c>
      <c r="AH109" s="313">
        <v>1.2139500414949496E-2</v>
      </c>
      <c r="AI109" s="313">
        <v>1.4895501665959593E-2</v>
      </c>
      <c r="AJ109" s="313">
        <v>2.0532490063939396E-2</v>
      </c>
      <c r="AK109" s="313">
        <v>2.5639469797046871E-2</v>
      </c>
      <c r="AL109" s="313">
        <v>3.4945690970814569E-2</v>
      </c>
      <c r="AM109" s="313">
        <v>4.0145356563991014E-2</v>
      </c>
      <c r="AN109" s="313">
        <v>5.2381667040929759E-2</v>
      </c>
      <c r="AO109" s="313">
        <v>8.9526375171712913E-2</v>
      </c>
      <c r="AP109" s="313">
        <v>0.11638839377685122</v>
      </c>
      <c r="AQ109" s="313">
        <v>0.17869059694828787</v>
      </c>
      <c r="AR109" s="313">
        <v>0.23526744414986259</v>
      </c>
      <c r="AS109" s="313">
        <v>0.34287104801857943</v>
      </c>
      <c r="AT109" s="313">
        <v>0.5180086837091511</v>
      </c>
      <c r="AU109" s="313">
        <v>0.76485166086490819</v>
      </c>
      <c r="AV109" s="313">
        <v>1.0593485614127904</v>
      </c>
      <c r="AW109" s="313">
        <v>1.3698004699590971</v>
      </c>
      <c r="AX109" s="313">
        <v>1.7371227677204766</v>
      </c>
      <c r="AY109" s="313">
        <v>1.9630970733436313</v>
      </c>
      <c r="AZ109" s="313">
        <v>2.2135826277838477</v>
      </c>
      <c r="BA109" s="313">
        <v>2.8174417083919203</v>
      </c>
      <c r="BB109" s="313">
        <v>3.4838800040401927</v>
      </c>
      <c r="BC109" s="313">
        <v>4.1332525721630606</v>
      </c>
      <c r="BD109" s="313">
        <v>4.5407023196952911</v>
      </c>
      <c r="BE109" s="313">
        <v>5.0859435379167355</v>
      </c>
      <c r="BF109" s="286">
        <v>0.11701828488543153</v>
      </c>
      <c r="BG109" s="286">
        <v>0.24244908079863414</v>
      </c>
      <c r="BH109" s="286">
        <v>0.35987383318705596</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848" t="s">
        <v>93</v>
      </c>
      <c r="B111" s="845">
        <v>0</v>
      </c>
      <c r="C111" s="845">
        <v>0</v>
      </c>
      <c r="D111" s="845">
        <v>0</v>
      </c>
      <c r="E111" s="845">
        <v>0</v>
      </c>
      <c r="F111" s="845">
        <v>0</v>
      </c>
      <c r="G111" s="845">
        <v>0</v>
      </c>
      <c r="H111" s="845">
        <v>0</v>
      </c>
      <c r="I111" s="845">
        <v>0</v>
      </c>
      <c r="J111" s="845">
        <v>0</v>
      </c>
      <c r="K111" s="845">
        <v>0</v>
      </c>
      <c r="L111" s="845">
        <v>0</v>
      </c>
      <c r="M111" s="845">
        <v>0</v>
      </c>
      <c r="N111" s="845">
        <v>0</v>
      </c>
      <c r="O111" s="845">
        <v>3.0000000000000001E-5</v>
      </c>
      <c r="P111" s="845">
        <v>6.0000000000000002E-5</v>
      </c>
      <c r="Q111" s="845">
        <v>1.0499999999999999E-4</v>
      </c>
      <c r="R111" s="845">
        <v>1.0499999999999999E-4</v>
      </c>
      <c r="S111" s="845">
        <v>1.8499999999999994E-4</v>
      </c>
      <c r="T111" s="845">
        <v>3.2794949494949503E-4</v>
      </c>
      <c r="U111" s="845">
        <v>4.4755555555555553E-4</v>
      </c>
      <c r="V111" s="845">
        <v>6.4220202020202032E-4</v>
      </c>
      <c r="W111" s="845">
        <v>1.3883131313131316E-3</v>
      </c>
      <c r="X111" s="845">
        <v>1.953767676767677E-3</v>
      </c>
      <c r="Y111" s="845">
        <v>3.3157979797979803E-3</v>
      </c>
      <c r="Z111" s="845">
        <v>2.6497767676767679E-2</v>
      </c>
      <c r="AA111" s="845">
        <v>3.6324705158989896E-2</v>
      </c>
      <c r="AB111" s="845">
        <v>4.0867066747070704E-2</v>
      </c>
      <c r="AC111" s="845">
        <v>4.7332120191515156E-2</v>
      </c>
      <c r="AD111" s="845">
        <v>5.6975688193939403E-2</v>
      </c>
      <c r="AE111" s="845">
        <v>7.1229298442424246E-2</v>
      </c>
      <c r="AF111" s="845">
        <v>8.2619234436363653E-2</v>
      </c>
      <c r="AG111" s="845">
        <v>9.2046006605959602E-2</v>
      </c>
      <c r="AH111" s="845">
        <v>0.12017816469777778</v>
      </c>
      <c r="AI111" s="845">
        <v>0.15921260267804951</v>
      </c>
      <c r="AJ111" s="845">
        <v>0.21216174006609406</v>
      </c>
      <c r="AK111" s="845">
        <v>0.3142043456413095</v>
      </c>
      <c r="AL111" s="845">
        <v>0.38141163298134634</v>
      </c>
      <c r="AM111" s="845">
        <v>0.51655546090104409</v>
      </c>
      <c r="AN111" s="845">
        <v>0.61701560776651554</v>
      </c>
      <c r="AO111" s="845">
        <v>0.82947627016087844</v>
      </c>
      <c r="AP111" s="845">
        <v>1.0079008609465798</v>
      </c>
      <c r="AQ111" s="845">
        <v>1.2784566070814092</v>
      </c>
      <c r="AR111" s="845">
        <v>1.6321525592989137</v>
      </c>
      <c r="AS111" s="845">
        <v>2.0963855222708996</v>
      </c>
      <c r="AT111" s="845">
        <v>2.6068605261579498</v>
      </c>
      <c r="AU111" s="845">
        <v>3.2520949911979087</v>
      </c>
      <c r="AV111" s="845">
        <v>4.1084706751821161</v>
      </c>
      <c r="AW111" s="845">
        <v>4.9196864525285617</v>
      </c>
      <c r="AX111" s="845">
        <v>5.8572460123364767</v>
      </c>
      <c r="AY111" s="845">
        <v>6.4663650718974974</v>
      </c>
      <c r="AZ111" s="845">
        <v>7.5719489468527392</v>
      </c>
      <c r="BA111" s="845">
        <v>8.7112894377298709</v>
      </c>
      <c r="BB111" s="845">
        <v>10.262798541382759</v>
      </c>
      <c r="BC111" s="845">
        <v>11.358867951096929</v>
      </c>
      <c r="BD111" s="845">
        <v>12.642105779090576</v>
      </c>
      <c r="BE111" s="845">
        <v>14.132573888119154</v>
      </c>
      <c r="BF111" s="850">
        <v>0.11484277576379909</v>
      </c>
      <c r="BG111" s="850">
        <v>0.17103577358488065</v>
      </c>
      <c r="BH111" s="850">
        <v>1</v>
      </c>
    </row>
    <row r="112" spans="1:60" x14ac:dyDescent="0.15">
      <c r="A112" s="168" t="s">
        <v>92</v>
      </c>
      <c r="B112" s="311">
        <v>0</v>
      </c>
      <c r="C112" s="311">
        <v>0</v>
      </c>
      <c r="D112" s="311">
        <v>0</v>
      </c>
      <c r="E112" s="311">
        <v>0</v>
      </c>
      <c r="F112" s="311">
        <v>0</v>
      </c>
      <c r="G112" s="311">
        <v>0</v>
      </c>
      <c r="H112" s="311">
        <v>0</v>
      </c>
      <c r="I112" s="311">
        <v>0</v>
      </c>
      <c r="J112" s="311">
        <v>0</v>
      </c>
      <c r="K112" s="311">
        <v>0</v>
      </c>
      <c r="L112" s="311">
        <v>0</v>
      </c>
      <c r="M112" s="311">
        <v>0</v>
      </c>
      <c r="N112" s="311">
        <v>0</v>
      </c>
      <c r="O112" s="311">
        <v>3.0000000000000001E-5</v>
      </c>
      <c r="P112" s="311">
        <v>6.0000000000000002E-5</v>
      </c>
      <c r="Q112" s="311">
        <v>1.0499999999999999E-4</v>
      </c>
      <c r="R112" s="311">
        <v>1.0499999999999999E-4</v>
      </c>
      <c r="S112" s="311">
        <v>1.8499999999999994E-4</v>
      </c>
      <c r="T112" s="311">
        <v>3.2794949494949503E-4</v>
      </c>
      <c r="U112" s="311">
        <v>4.4755555555555553E-4</v>
      </c>
      <c r="V112" s="311">
        <v>6.4220202020202032E-4</v>
      </c>
      <c r="W112" s="311">
        <v>1.3883131313131316E-3</v>
      </c>
      <c r="X112" s="311">
        <v>1.9537676767676765E-3</v>
      </c>
      <c r="Y112" s="311">
        <v>3.3157979797979807E-3</v>
      </c>
      <c r="Z112" s="311">
        <v>2.6497767676767679E-2</v>
      </c>
      <c r="AA112" s="311">
        <v>3.5981371825656562E-2</v>
      </c>
      <c r="AB112" s="311">
        <v>3.9637057656161621E-2</v>
      </c>
      <c r="AC112" s="311">
        <v>4.5124288878383843E-2</v>
      </c>
      <c r="AD112" s="311">
        <v>5.3855331628282849E-2</v>
      </c>
      <c r="AE112" s="311">
        <v>6.5330225715151513E-2</v>
      </c>
      <c r="AF112" s="311">
        <v>7.1336382921212124E-2</v>
      </c>
      <c r="AG112" s="311">
        <v>8.1799812048484841E-2</v>
      </c>
      <c r="AH112" s="311">
        <v>0.10713238026262627</v>
      </c>
      <c r="AI112" s="311">
        <v>0.14355326609898991</v>
      </c>
      <c r="AJ112" s="311">
        <v>0.19077280968787882</v>
      </c>
      <c r="AK112" s="311">
        <v>0.28760837586666665</v>
      </c>
      <c r="AL112" s="311">
        <v>0.34551910809303438</v>
      </c>
      <c r="AM112" s="311">
        <v>0.47798358447401751</v>
      </c>
      <c r="AN112" s="311">
        <v>0.57113189266818165</v>
      </c>
      <c r="AO112" s="311">
        <v>0.7524912535066588</v>
      </c>
      <c r="AP112" s="311">
        <v>0.91620084922679423</v>
      </c>
      <c r="AQ112" s="311">
        <v>1.1322150968188309</v>
      </c>
      <c r="AR112" s="311">
        <v>1.4397083253624243</v>
      </c>
      <c r="AS112" s="311">
        <v>1.796963672863682</v>
      </c>
      <c r="AT112" s="311">
        <v>2.1445193531713653</v>
      </c>
      <c r="AU112" s="311">
        <v>2.5299361802092672</v>
      </c>
      <c r="AV112" s="311">
        <v>3.0909137533214581</v>
      </c>
      <c r="AW112" s="311">
        <v>3.5562286677489929</v>
      </c>
      <c r="AX112" s="311">
        <v>4.0908769678306243</v>
      </c>
      <c r="AY112" s="311">
        <v>4.3885266091913717</v>
      </c>
      <c r="AZ112" s="311">
        <v>5.0949293072775275</v>
      </c>
      <c r="BA112" s="311">
        <v>5.5040132908442212</v>
      </c>
      <c r="BB112" s="311">
        <v>6.2859303231861068</v>
      </c>
      <c r="BC112" s="311">
        <v>6.6631553977716766</v>
      </c>
      <c r="BD112" s="311">
        <v>7.4063918046275452</v>
      </c>
      <c r="BE112" s="312">
        <v>8.2860581025303901</v>
      </c>
      <c r="BF112" s="285">
        <v>0.1157144825034766</v>
      </c>
      <c r="BG112" s="285">
        <v>0.13195111421645667</v>
      </c>
      <c r="BH112" s="285">
        <v>0.58630920086653426</v>
      </c>
    </row>
    <row r="113" spans="1:60" x14ac:dyDescent="0.15">
      <c r="A113" s="168" t="s">
        <v>91</v>
      </c>
      <c r="B113" s="311">
        <v>0</v>
      </c>
      <c r="C113" s="311">
        <v>0</v>
      </c>
      <c r="D113" s="311">
        <v>0</v>
      </c>
      <c r="E113" s="311">
        <v>0</v>
      </c>
      <c r="F113" s="311">
        <v>0</v>
      </c>
      <c r="G113" s="311">
        <v>0</v>
      </c>
      <c r="H113" s="311">
        <v>0</v>
      </c>
      <c r="I113" s="311">
        <v>0</v>
      </c>
      <c r="J113" s="311">
        <v>0</v>
      </c>
      <c r="K113" s="311">
        <v>0</v>
      </c>
      <c r="L113" s="311">
        <v>0</v>
      </c>
      <c r="M113" s="311">
        <v>0</v>
      </c>
      <c r="N113" s="311">
        <v>0</v>
      </c>
      <c r="O113" s="311">
        <v>0</v>
      </c>
      <c r="P113" s="311">
        <v>0</v>
      </c>
      <c r="Q113" s="311">
        <v>0</v>
      </c>
      <c r="R113" s="311">
        <v>0</v>
      </c>
      <c r="S113" s="311">
        <v>0</v>
      </c>
      <c r="T113" s="311">
        <v>0</v>
      </c>
      <c r="U113" s="311">
        <v>0</v>
      </c>
      <c r="V113" s="311">
        <v>0</v>
      </c>
      <c r="W113" s="311">
        <v>0</v>
      </c>
      <c r="X113" s="311">
        <v>0</v>
      </c>
      <c r="Y113" s="311">
        <v>0</v>
      </c>
      <c r="Z113" s="311">
        <v>0</v>
      </c>
      <c r="AA113" s="311">
        <v>3.4333333333333335E-4</v>
      </c>
      <c r="AB113" s="311">
        <v>1.2300090909090912E-3</v>
      </c>
      <c r="AC113" s="311">
        <v>2.2078313131313134E-3</v>
      </c>
      <c r="AD113" s="311">
        <v>3.1203565656565662E-3</v>
      </c>
      <c r="AE113" s="311">
        <v>5.8990727272727281E-3</v>
      </c>
      <c r="AF113" s="311">
        <v>1.1282851515151515E-2</v>
      </c>
      <c r="AG113" s="311">
        <v>1.0246194557474747E-2</v>
      </c>
      <c r="AH113" s="311">
        <v>1.3045784435151518E-2</v>
      </c>
      <c r="AI113" s="311">
        <v>1.5659336579059598E-2</v>
      </c>
      <c r="AJ113" s="311">
        <v>2.1388930378215154E-2</v>
      </c>
      <c r="AK113" s="311">
        <v>2.659596977464283E-2</v>
      </c>
      <c r="AL113" s="311">
        <v>3.5892524888312211E-2</v>
      </c>
      <c r="AM113" s="311">
        <v>3.8571876427026787E-2</v>
      </c>
      <c r="AN113" s="311">
        <v>4.5883715098333618E-2</v>
      </c>
      <c r="AO113" s="311">
        <v>7.6985016654219598E-2</v>
      </c>
      <c r="AP113" s="311">
        <v>9.1700011719785049E-2</v>
      </c>
      <c r="AQ113" s="311">
        <v>0.14624151026257837</v>
      </c>
      <c r="AR113" s="311">
        <v>0.19244423393648979</v>
      </c>
      <c r="AS113" s="311">
        <v>0.29942184940721783</v>
      </c>
      <c r="AT113" s="311">
        <v>0.46234117298658434</v>
      </c>
      <c r="AU113" s="311">
        <v>0.72215881098864232</v>
      </c>
      <c r="AV113" s="311">
        <v>1.0175569218606568</v>
      </c>
      <c r="AW113" s="311">
        <v>1.3634577847795717</v>
      </c>
      <c r="AX113" s="311">
        <v>1.76636904450585</v>
      </c>
      <c r="AY113" s="311">
        <v>2.077838462706127</v>
      </c>
      <c r="AZ113" s="311">
        <v>2.4770196395752091</v>
      </c>
      <c r="BA113" s="311">
        <v>3.2072761468856474</v>
      </c>
      <c r="BB113" s="311">
        <v>3.9768682181966444</v>
      </c>
      <c r="BC113" s="311">
        <v>4.6957125533252517</v>
      </c>
      <c r="BD113" s="311">
        <v>5.2357139744630237</v>
      </c>
      <c r="BE113" s="312">
        <v>5.8465157855887675</v>
      </c>
      <c r="BF113" s="285">
        <v>0.11360966759855873</v>
      </c>
      <c r="BG113" s="285">
        <v>0.27468047716670996</v>
      </c>
      <c r="BH113" s="285">
        <v>0.41369079913346601</v>
      </c>
    </row>
    <row r="114" spans="1:60" x14ac:dyDescent="0.15">
      <c r="A114" s="272" t="s">
        <v>90</v>
      </c>
      <c r="B114" s="321">
        <v>0</v>
      </c>
      <c r="C114" s="321">
        <v>0</v>
      </c>
      <c r="D114" s="321">
        <v>0</v>
      </c>
      <c r="E114" s="321">
        <v>0</v>
      </c>
      <c r="F114" s="321">
        <v>0</v>
      </c>
      <c r="G114" s="321">
        <v>0</v>
      </c>
      <c r="H114" s="321">
        <v>0</v>
      </c>
      <c r="I114" s="321">
        <v>0</v>
      </c>
      <c r="J114" s="321">
        <v>0</v>
      </c>
      <c r="K114" s="321">
        <v>0</v>
      </c>
      <c r="L114" s="321">
        <v>0</v>
      </c>
      <c r="M114" s="321">
        <v>0</v>
      </c>
      <c r="N114" s="321">
        <v>0</v>
      </c>
      <c r="O114" s="321">
        <v>3.0000000000000001E-5</v>
      </c>
      <c r="P114" s="321">
        <v>6.0000000000000002E-5</v>
      </c>
      <c r="Q114" s="321">
        <v>1.0499999999999999E-4</v>
      </c>
      <c r="R114" s="321">
        <v>1.0499999999999999E-4</v>
      </c>
      <c r="S114" s="321">
        <v>1.8499999999999994E-4</v>
      </c>
      <c r="T114" s="321">
        <v>3.0100000000000005E-4</v>
      </c>
      <c r="U114" s="321">
        <v>3.8199999999999996E-4</v>
      </c>
      <c r="V114" s="321">
        <v>5.7400000000000007E-4</v>
      </c>
      <c r="W114" s="321">
        <v>1.3360000000000002E-3</v>
      </c>
      <c r="X114" s="321">
        <v>1.908E-3</v>
      </c>
      <c r="Y114" s="321">
        <v>3.2970000000000009E-3</v>
      </c>
      <c r="Z114" s="321">
        <v>5.0639999999999982E-3</v>
      </c>
      <c r="AA114" s="321">
        <v>7.7046041488888894E-3</v>
      </c>
      <c r="AB114" s="321">
        <v>9.7102798783838384E-3</v>
      </c>
      <c r="AC114" s="321">
        <v>1.5020480797575756E-2</v>
      </c>
      <c r="AD114" s="321">
        <v>2.06739881939394E-2</v>
      </c>
      <c r="AE114" s="321">
        <v>2.6346245917171718E-2</v>
      </c>
      <c r="AF114" s="321">
        <v>3.4704534436363635E-2</v>
      </c>
      <c r="AG114" s="321">
        <v>4.3389993866666664E-2</v>
      </c>
      <c r="AH114" s="321">
        <v>6.6259373999999996E-2</v>
      </c>
      <c r="AI114" s="321">
        <v>0.10287427620000002</v>
      </c>
      <c r="AJ114" s="321">
        <v>0.13352978089999998</v>
      </c>
      <c r="AK114" s="321">
        <v>0.21435586919999999</v>
      </c>
      <c r="AL114" s="321">
        <v>0.25689712943896109</v>
      </c>
      <c r="AM114" s="321">
        <v>0.34600197564645158</v>
      </c>
      <c r="AN114" s="321">
        <v>0.42097492033076922</v>
      </c>
      <c r="AO114" s="321">
        <v>0.55541907010828007</v>
      </c>
      <c r="AP114" s="321">
        <v>0.65423257935337664</v>
      </c>
      <c r="AQ114" s="321">
        <v>0.75148500466145163</v>
      </c>
      <c r="AR114" s="321">
        <v>0.94781920259884267</v>
      </c>
      <c r="AS114" s="321">
        <v>1.068330038115429</v>
      </c>
      <c r="AT114" s="321">
        <v>1.1668395818287518</v>
      </c>
      <c r="AU114" s="321">
        <v>1.3071615167700383</v>
      </c>
      <c r="AV114" s="321">
        <v>1.5347797932610818</v>
      </c>
      <c r="AW114" s="321">
        <v>1.7376017964601662</v>
      </c>
      <c r="AX114" s="321">
        <v>1.9311336812470861</v>
      </c>
      <c r="AY114" s="321">
        <v>2.0226369159948887</v>
      </c>
      <c r="AZ114" s="321">
        <v>2.3961299257335611</v>
      </c>
      <c r="BA114" s="321">
        <v>2.4154495632811477</v>
      </c>
      <c r="BB114" s="321">
        <v>2.8106074303149091</v>
      </c>
      <c r="BC114" s="321">
        <v>2.8676228713911054</v>
      </c>
      <c r="BD114" s="321">
        <v>3.2494014330461365</v>
      </c>
      <c r="BE114" s="313">
        <v>3.5054199494629947</v>
      </c>
      <c r="BF114" s="292">
        <v>7.5841927000902531E-2</v>
      </c>
      <c r="BG114" s="292">
        <v>0.10784555997871892</v>
      </c>
      <c r="BH114" s="292">
        <v>0.24803832459775071</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281" t="s">
        <v>905</v>
      </c>
      <c r="BD117" s="161"/>
      <c r="BE117" s="168"/>
    </row>
    <row r="118" spans="1:60" x14ac:dyDescent="0.15">
      <c r="A118" s="168" t="s">
        <v>906</v>
      </c>
      <c r="BD118" s="161"/>
      <c r="BE118" s="168"/>
    </row>
    <row r="119" spans="1:60" x14ac:dyDescent="0.15">
      <c r="A119" s="168" t="s">
        <v>86</v>
      </c>
      <c r="BD119" s="161"/>
      <c r="BE119" s="168"/>
    </row>
    <row r="120" spans="1:60" x14ac:dyDescent="0.15">
      <c r="A120" s="168" t="s">
        <v>326</v>
      </c>
      <c r="BD120" s="161"/>
      <c r="BE120" s="168"/>
    </row>
    <row r="121" spans="1:60" x14ac:dyDescent="0.15">
      <c r="A121" s="168" t="s">
        <v>84</v>
      </c>
      <c r="BD121" s="161"/>
      <c r="BE121" s="168"/>
    </row>
    <row r="122" spans="1:60" x14ac:dyDescent="0.15">
      <c r="A122" s="168" t="s">
        <v>916</v>
      </c>
      <c r="BD122" s="161"/>
      <c r="BE122" s="168"/>
    </row>
    <row r="123" spans="1:60" x14ac:dyDescent="0.15">
      <c r="A123" s="168" t="s">
        <v>661</v>
      </c>
      <c r="BD123" s="161"/>
      <c r="BE123" s="168"/>
    </row>
    <row r="124" spans="1:60" x14ac:dyDescent="0.15">
      <c r="A124" s="161" t="s">
        <v>917</v>
      </c>
      <c r="BD124" s="161"/>
      <c r="BE124" s="168"/>
    </row>
    <row r="125" spans="1:60" x14ac:dyDescent="0.15">
      <c r="A125" s="161" t="s">
        <v>223</v>
      </c>
      <c r="BD125" s="161"/>
      <c r="BE125" s="168"/>
    </row>
  </sheetData>
  <mergeCells count="1">
    <mergeCell ref="BF2:BG2"/>
  </mergeCells>
  <conditionalFormatting sqref="BF4:BH53 BF55:BH114">
    <cfRule type="cellIs" dxfId="129" priority="7" operator="lessThanOrEqual">
      <formula>0</formula>
    </cfRule>
    <cfRule type="cellIs" dxfId="128" priority="8" operator="greaterThan">
      <formula>0</formula>
    </cfRule>
  </conditionalFormatting>
  <conditionalFormatting sqref="BF4:BH53 BF55:BH56">
    <cfRule type="cellIs" dxfId="127" priority="5" operator="lessThanOrEqual">
      <formula>0</formula>
    </cfRule>
    <cfRule type="cellIs" dxfId="126" priority="6" operator="greaterThan">
      <formula>0</formula>
    </cfRule>
  </conditionalFormatting>
  <conditionalFormatting sqref="BF54:BH54">
    <cfRule type="cellIs" dxfId="125" priority="3" operator="lessThanOrEqual">
      <formula>0</formula>
    </cfRule>
    <cfRule type="cellIs" dxfId="124" priority="4" operator="greaterThan">
      <formula>0</formula>
    </cfRule>
  </conditionalFormatting>
  <conditionalFormatting sqref="BF54:BH54">
    <cfRule type="cellIs" dxfId="123" priority="1" operator="lessThanOrEqual">
      <formula>0</formula>
    </cfRule>
    <cfRule type="cellIs" dxfId="122" priority="2" operator="greaterThan">
      <formula>0</formula>
    </cfRule>
  </conditionalFormatting>
  <hyperlinks>
    <hyperlink ref="L1" location="Contents!A1" display="Contents" xr:uid="{E9ED894A-7421-4E0C-A848-5EB3F382C133}"/>
    <hyperlink ref="BJ1" location="Contents!A1" display="Contents" xr:uid="{C278B14B-A5E3-4783-90BB-CAB4C7596E9F}"/>
  </hyperlinks>
  <pageMargins left="0.75" right="0.75" top="1" bottom="1" header="0.5" footer="0.5"/>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3C5-C5AF-4802-8A31-BD634078C7BF}">
  <dimension ref="A1:BJ125"/>
  <sheetViews>
    <sheetView showGridLines="0" workbookViewId="0">
      <pane xSplit="1" ySplit="3" topLeftCell="AX4" activePane="bottomRight" state="frozen"/>
      <selection activeCell="AL81" sqref="AL81"/>
      <selection pane="topRight" activeCell="AL81" sqref="AL81"/>
      <selection pane="bottomLeft" activeCell="AL81" sqref="AL81"/>
      <selection pane="bottomRight"/>
    </sheetView>
  </sheetViews>
  <sheetFormatPr baseColWidth="10" defaultColWidth="9" defaultRowHeight="11" x14ac:dyDescent="0.15"/>
  <cols>
    <col min="1" max="1" width="30.75" style="168" customWidth="1"/>
    <col min="2" max="56" width="8.5" style="168" customWidth="1"/>
    <col min="57" max="57" width="8.5" style="161" customWidth="1"/>
    <col min="58" max="59" width="12" style="168" customWidth="1"/>
    <col min="60" max="16384" width="9" style="168"/>
  </cols>
  <sheetData>
    <row r="1" spans="1:62" ht="13" x14ac:dyDescent="0.15">
      <c r="A1" s="843" t="s">
        <v>936</v>
      </c>
      <c r="L1" s="30" t="s">
        <v>199</v>
      </c>
      <c r="BH1" s="829"/>
      <c r="BJ1" s="30" t="s">
        <v>199</v>
      </c>
    </row>
    <row r="2" spans="1:62" x14ac:dyDescent="0.15">
      <c r="BF2" s="1229" t="s">
        <v>197</v>
      </c>
      <c r="BG2" s="1229"/>
      <c r="BH2" s="829" t="s">
        <v>196</v>
      </c>
    </row>
    <row r="3" spans="1:62" x14ac:dyDescent="0.15">
      <c r="A3" s="168" t="s">
        <v>899</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257">
        <v>0</v>
      </c>
      <c r="C5" s="257">
        <v>0</v>
      </c>
      <c r="D5" s="257">
        <v>0</v>
      </c>
      <c r="E5" s="257">
        <v>0</v>
      </c>
      <c r="F5" s="257">
        <v>0</v>
      </c>
      <c r="G5" s="257">
        <v>0</v>
      </c>
      <c r="H5" s="257">
        <v>0</v>
      </c>
      <c r="I5" s="257">
        <v>0</v>
      </c>
      <c r="J5" s="257">
        <v>0</v>
      </c>
      <c r="K5" s="257">
        <v>0</v>
      </c>
      <c r="L5" s="257">
        <v>0</v>
      </c>
      <c r="M5" s="257">
        <v>0.70699999999999996</v>
      </c>
      <c r="N5" s="257">
        <v>1.069</v>
      </c>
      <c r="O5" s="257">
        <v>1.1320000000000001</v>
      </c>
      <c r="P5" s="257">
        <v>1.345</v>
      </c>
      <c r="Q5" s="257">
        <v>1.3</v>
      </c>
      <c r="R5" s="257">
        <v>1.8980000000000001</v>
      </c>
      <c r="S5" s="257">
        <v>2.1390000000000002</v>
      </c>
      <c r="T5" s="257">
        <v>2.085</v>
      </c>
      <c r="U5" s="257">
        <v>2.3370000000000002</v>
      </c>
      <c r="V5" s="257">
        <v>1.677</v>
      </c>
      <c r="W5" s="257">
        <v>1.865</v>
      </c>
      <c r="X5" s="257">
        <v>2.3119999999999998</v>
      </c>
      <c r="Y5" s="257">
        <v>2.4849999999999999</v>
      </c>
      <c r="Z5" s="257">
        <v>3.4769999999999999</v>
      </c>
      <c r="AA5" s="257">
        <v>3.9540000000000002</v>
      </c>
      <c r="AB5" s="257">
        <v>3.984</v>
      </c>
      <c r="AC5" s="257">
        <v>4.4649999999999999</v>
      </c>
      <c r="AD5" s="257">
        <v>4.8170000000000002</v>
      </c>
      <c r="AE5" s="257">
        <v>5.7330000000000005</v>
      </c>
      <c r="AF5" s="257">
        <v>7.1378658026128097</v>
      </c>
      <c r="AG5" s="257">
        <v>7.5285148002853068</v>
      </c>
      <c r="AH5" s="257">
        <v>8.1682195203593864</v>
      </c>
      <c r="AI5" s="257">
        <v>8.9872537227519587</v>
      </c>
      <c r="AJ5" s="257">
        <v>8.9431481717846673</v>
      </c>
      <c r="AK5" s="257">
        <v>8.9170423017243543</v>
      </c>
      <c r="AL5" s="257">
        <v>9.6721492010160937</v>
      </c>
      <c r="AM5" s="257">
        <v>10.046104058738145</v>
      </c>
      <c r="AN5" s="257">
        <v>9.4172940473509019</v>
      </c>
      <c r="AO5" s="257">
        <v>9.8045263157894738</v>
      </c>
      <c r="AP5" s="257">
        <v>9.1542557894736838</v>
      </c>
      <c r="AQ5" s="257">
        <v>8.9376252631578961</v>
      </c>
      <c r="AR5" s="257">
        <v>8.9906568421052633</v>
      </c>
      <c r="AS5" s="257">
        <v>7.9789663157894735</v>
      </c>
      <c r="AT5" s="257">
        <v>8.9420568421052629</v>
      </c>
      <c r="AU5" s="257">
        <v>10.297557894736842</v>
      </c>
      <c r="AV5" s="257">
        <v>10.213784210526315</v>
      </c>
      <c r="AW5" s="257">
        <v>10.913818947368421</v>
      </c>
      <c r="AX5" s="257">
        <v>11.035610526315788</v>
      </c>
      <c r="AY5" s="257">
        <v>9.795245263157895</v>
      </c>
      <c r="AZ5" s="257">
        <v>9.9871789473684203</v>
      </c>
      <c r="BA5" s="257">
        <v>11.359523157894738</v>
      </c>
      <c r="BB5" s="257">
        <v>6.5620599999999998</v>
      </c>
      <c r="BC5" s="257">
        <v>10.541605263157892</v>
      </c>
      <c r="BD5" s="257">
        <v>10.262021052631578</v>
      </c>
      <c r="BE5" s="259">
        <v>10.694889462744376</v>
      </c>
      <c r="BF5" s="284">
        <v>3.9334103738584369E-2</v>
      </c>
      <c r="BG5" s="284">
        <v>1.3863638114095966E-2</v>
      </c>
      <c r="BH5" s="284">
        <v>1.5276915270875711E-2</v>
      </c>
    </row>
    <row r="6" spans="1:62" x14ac:dyDescent="0.15">
      <c r="A6" s="168" t="s">
        <v>192</v>
      </c>
      <c r="B6" s="257">
        <v>0</v>
      </c>
      <c r="C6" s="257">
        <v>0</v>
      </c>
      <c r="D6" s="257">
        <v>0</v>
      </c>
      <c r="E6" s="257">
        <v>0</v>
      </c>
      <c r="F6" s="257">
        <v>0</v>
      </c>
      <c r="G6" s="257">
        <v>0</v>
      </c>
      <c r="H6" s="257">
        <v>0</v>
      </c>
      <c r="I6" s="257">
        <v>0</v>
      </c>
      <c r="J6" s="257">
        <v>0.161</v>
      </c>
      <c r="K6" s="257">
        <v>0.46300000000000002</v>
      </c>
      <c r="L6" s="257">
        <v>0.51800000000000002</v>
      </c>
      <c r="M6" s="257">
        <v>0.57899999999999996</v>
      </c>
      <c r="N6" s="257">
        <v>0.59199999999999997</v>
      </c>
      <c r="O6" s="257">
        <v>0.59799999999999998</v>
      </c>
      <c r="P6" s="257">
        <v>1.0190000000000001</v>
      </c>
      <c r="Q6" s="257">
        <v>0.91500000000000004</v>
      </c>
      <c r="R6" s="257">
        <v>0.96399999999999997</v>
      </c>
      <c r="S6" s="257">
        <v>1.296</v>
      </c>
      <c r="T6" s="257">
        <v>1.353</v>
      </c>
      <c r="U6" s="257">
        <v>1.4239999999999999</v>
      </c>
      <c r="V6" s="257">
        <v>1.641</v>
      </c>
      <c r="W6" s="257">
        <v>3.3940000000000001</v>
      </c>
      <c r="X6" s="257">
        <v>4.4180000000000001</v>
      </c>
      <c r="Y6" s="257">
        <v>4.633</v>
      </c>
      <c r="Z6" s="257">
        <v>4.6749999999999998</v>
      </c>
      <c r="AA6" s="257">
        <v>5.1239999999999997</v>
      </c>
      <c r="AB6" s="257">
        <v>5.8325124753775439</v>
      </c>
      <c r="AC6" s="257">
        <v>6.3655229809586347</v>
      </c>
      <c r="AD6" s="257">
        <v>6.4997606697307937</v>
      </c>
      <c r="AE6" s="257">
        <v>6.2185254000069117</v>
      </c>
      <c r="AF6" s="257">
        <v>6.4144434806648931</v>
      </c>
      <c r="AG6" s="257">
        <v>6.184555154300722</v>
      </c>
      <c r="AH6" s="257">
        <v>5.883246224556796</v>
      </c>
      <c r="AI6" s="257">
        <v>6.138586031724091</v>
      </c>
      <c r="AJ6" s="257">
        <v>6.0600013131976365</v>
      </c>
      <c r="AK6" s="257">
        <v>6.3586451083388047</v>
      </c>
      <c r="AL6" s="257">
        <v>6.2474970453053187</v>
      </c>
      <c r="AM6" s="257">
        <v>6.0710603683998681</v>
      </c>
      <c r="AN6" s="257">
        <v>6.9497125387019052</v>
      </c>
      <c r="AO6" s="257">
        <v>7.2618343359468156</v>
      </c>
      <c r="AP6" s="257">
        <v>8.1375191400000002</v>
      </c>
      <c r="AQ6" s="257">
        <v>7.4873868499999983</v>
      </c>
      <c r="AR6" s="257">
        <v>8.2499128409999969</v>
      </c>
      <c r="AS6" s="257">
        <v>7.8961580959999997</v>
      </c>
      <c r="AT6" s="257">
        <v>7.547069263</v>
      </c>
      <c r="AU6" s="257">
        <v>7.4460496530000002</v>
      </c>
      <c r="AV6" s="257">
        <v>7.366924462000001</v>
      </c>
      <c r="AW6" s="257">
        <v>6.7609352139999999</v>
      </c>
      <c r="AX6" s="257">
        <v>7.3222607780000004</v>
      </c>
      <c r="AY6" s="257">
        <v>7.1366342890000007</v>
      </c>
      <c r="AZ6" s="257">
        <v>7.6321539899999999</v>
      </c>
      <c r="BA6" s="257">
        <v>7.6092914110000001</v>
      </c>
      <c r="BB6" s="257">
        <v>8.123817313</v>
      </c>
      <c r="BC6" s="257">
        <v>9.6340357401443466</v>
      </c>
      <c r="BD6" s="257">
        <v>8.2259451456974713</v>
      </c>
      <c r="BE6" s="259">
        <v>7.5960997901892586</v>
      </c>
      <c r="BF6" s="285">
        <v>-7.9091182228458012E-2</v>
      </c>
      <c r="BG6" s="285">
        <v>8.6505910270926467E-3</v>
      </c>
      <c r="BH6" s="285">
        <v>1.0850506991033473E-2</v>
      </c>
    </row>
    <row r="7" spans="1:62" x14ac:dyDescent="0.15">
      <c r="A7" s="168" t="s">
        <v>191</v>
      </c>
      <c r="B7" s="257">
        <v>13.332232095652646</v>
      </c>
      <c r="C7" s="257">
        <v>14.062006895272861</v>
      </c>
      <c r="D7" s="257">
        <v>14.073570742648039</v>
      </c>
      <c r="E7" s="257">
        <v>15.546045096175943</v>
      </c>
      <c r="F7" s="257">
        <v>16.227060376537182</v>
      </c>
      <c r="G7" s="257">
        <v>16.235902533954938</v>
      </c>
      <c r="H7" s="257">
        <v>16.584413973581331</v>
      </c>
      <c r="I7" s="257">
        <v>18.672978440292397</v>
      </c>
      <c r="J7" s="257">
        <v>19.989691771854279</v>
      </c>
      <c r="K7" s="257">
        <v>20.404264805821331</v>
      </c>
      <c r="L7" s="257">
        <v>19.754301961701323</v>
      </c>
      <c r="M7" s="257">
        <v>22.564753541853655</v>
      </c>
      <c r="N7" s="257">
        <v>23.536121862459233</v>
      </c>
      <c r="O7" s="257">
        <v>24.678786657309669</v>
      </c>
      <c r="P7" s="257">
        <v>25.756037242299385</v>
      </c>
      <c r="Q7" s="257">
        <v>26.656116318123239</v>
      </c>
      <c r="R7" s="257">
        <v>27.377603273290649</v>
      </c>
      <c r="S7" s="257">
        <v>26.405048945355972</v>
      </c>
      <c r="T7" s="257">
        <v>29.804599164174316</v>
      </c>
      <c r="U7" s="257">
        <v>35.59532613515335</v>
      </c>
      <c r="V7" s="257">
        <v>36.392894423888407</v>
      </c>
      <c r="W7" s="257">
        <v>38.701672200672313</v>
      </c>
      <c r="X7" s="257">
        <v>42.665433175792877</v>
      </c>
      <c r="Y7" s="257">
        <v>42.394061259650648</v>
      </c>
      <c r="Z7" s="257">
        <v>48.854267894736843</v>
      </c>
      <c r="AA7" s="257">
        <v>57.45931526315789</v>
      </c>
      <c r="AB7" s="257">
        <v>60.55176315789474</v>
      </c>
      <c r="AC7" s="257">
        <v>64.81541210526315</v>
      </c>
      <c r="AD7" s="257">
        <v>66.92472368421052</v>
      </c>
      <c r="AE7" s="257">
        <v>66.354857368421051</v>
      </c>
      <c r="AF7" s="257">
        <v>63.265079473684217</v>
      </c>
      <c r="AG7" s="257">
        <v>64.825959999999995</v>
      </c>
      <c r="AH7" s="257">
        <v>65.82008368421053</v>
      </c>
      <c r="AI7" s="257">
        <v>65.617125789473675</v>
      </c>
      <c r="AJ7" s="257">
        <v>66.477720526315792</v>
      </c>
      <c r="AK7" s="257">
        <v>66.582822105263162</v>
      </c>
      <c r="AL7" s="257">
        <v>66.830435789473682</v>
      </c>
      <c r="AM7" s="257">
        <v>71.789356842105263</v>
      </c>
      <c r="AN7" s="257">
        <v>71.332139999999995</v>
      </c>
      <c r="AO7" s="257">
        <v>71.945372631578948</v>
      </c>
      <c r="AP7" s="257">
        <v>72.598060000000004</v>
      </c>
      <c r="AQ7" s="257">
        <v>73.082270526315767</v>
      </c>
      <c r="AR7" s="257">
        <v>73.869550526315777</v>
      </c>
      <c r="AS7" s="257">
        <v>73.551473684210521</v>
      </c>
      <c r="AT7" s="257">
        <v>73.159861052631584</v>
      </c>
      <c r="AU7" s="257">
        <v>75.061846315789481</v>
      </c>
      <c r="AV7" s="257">
        <v>75.775158947368425</v>
      </c>
      <c r="AW7" s="257">
        <v>77.03610210526314</v>
      </c>
      <c r="AX7" s="257">
        <v>80.665531578947366</v>
      </c>
      <c r="AY7" s="257">
        <v>84.070229473684208</v>
      </c>
      <c r="AZ7" s="257">
        <v>83.736265263157861</v>
      </c>
      <c r="BA7" s="257">
        <v>82.722566315789436</v>
      </c>
      <c r="BB7" s="257">
        <v>82.800321052631602</v>
      </c>
      <c r="BC7" s="257">
        <v>81.893206315789428</v>
      </c>
      <c r="BD7" s="257">
        <v>76.820543157894733</v>
      </c>
      <c r="BE7" s="259">
        <v>76.825457894736871</v>
      </c>
      <c r="BF7" s="285">
        <v>-2.6684383811208523E-3</v>
      </c>
      <c r="BG7" s="285">
        <v>4.8944558209287337E-3</v>
      </c>
      <c r="BH7" s="285">
        <v>0.10973989165503326</v>
      </c>
    </row>
    <row r="8" spans="1:62" s="161" customFormat="1" x14ac:dyDescent="0.15">
      <c r="A8" s="163" t="s">
        <v>190</v>
      </c>
      <c r="B8" s="260">
        <v>13.332232095652646</v>
      </c>
      <c r="C8" s="260">
        <v>14.062006895272861</v>
      </c>
      <c r="D8" s="260">
        <v>14.073570742648039</v>
      </c>
      <c r="E8" s="260">
        <v>15.546045096175943</v>
      </c>
      <c r="F8" s="260">
        <v>16.227060376537182</v>
      </c>
      <c r="G8" s="260">
        <v>16.235902533954938</v>
      </c>
      <c r="H8" s="260">
        <v>16.584413973581331</v>
      </c>
      <c r="I8" s="260">
        <v>18.672978440292397</v>
      </c>
      <c r="J8" s="260">
        <v>20.15069177185428</v>
      </c>
      <c r="K8" s="260">
        <v>20.867264805821332</v>
      </c>
      <c r="L8" s="260">
        <v>20.272301961701324</v>
      </c>
      <c r="M8" s="260">
        <v>23.850753541853656</v>
      </c>
      <c r="N8" s="260">
        <v>25.197121862459234</v>
      </c>
      <c r="O8" s="260">
        <v>26.408786657309669</v>
      </c>
      <c r="P8" s="260">
        <v>28.120037242299386</v>
      </c>
      <c r="Q8" s="260">
        <v>28.871116318123239</v>
      </c>
      <c r="R8" s="260">
        <v>30.239603273290648</v>
      </c>
      <c r="S8" s="260">
        <v>29.840048945355974</v>
      </c>
      <c r="T8" s="260">
        <v>33.242599164174315</v>
      </c>
      <c r="U8" s="260">
        <v>39.356326135153353</v>
      </c>
      <c r="V8" s="260">
        <v>39.710894423888405</v>
      </c>
      <c r="W8" s="260">
        <v>43.960672200672313</v>
      </c>
      <c r="X8" s="260">
        <v>49.395433175792874</v>
      </c>
      <c r="Y8" s="260">
        <v>49.51206125965065</v>
      </c>
      <c r="Z8" s="260">
        <v>57.006267894736844</v>
      </c>
      <c r="AA8" s="260">
        <v>66.537315263157893</v>
      </c>
      <c r="AB8" s="260">
        <v>70.368275633272276</v>
      </c>
      <c r="AC8" s="260">
        <v>75.645935086221783</v>
      </c>
      <c r="AD8" s="260">
        <v>78.241484353941317</v>
      </c>
      <c r="AE8" s="260">
        <v>78.306382768427966</v>
      </c>
      <c r="AF8" s="260">
        <v>76.817388756961918</v>
      </c>
      <c r="AG8" s="260">
        <v>78.539029954586027</v>
      </c>
      <c r="AH8" s="260">
        <v>79.871549429126716</v>
      </c>
      <c r="AI8" s="260">
        <v>80.742965543949722</v>
      </c>
      <c r="AJ8" s="260">
        <v>81.480870011298094</v>
      </c>
      <c r="AK8" s="260">
        <v>81.858509515326318</v>
      </c>
      <c r="AL8" s="260">
        <v>82.750082035795089</v>
      </c>
      <c r="AM8" s="260">
        <v>87.906521269243285</v>
      </c>
      <c r="AN8" s="260">
        <v>87.699146586052805</v>
      </c>
      <c r="AO8" s="260">
        <v>89.011733283315237</v>
      </c>
      <c r="AP8" s="260">
        <v>89.889834929473693</v>
      </c>
      <c r="AQ8" s="260">
        <v>89.507282639473658</v>
      </c>
      <c r="AR8" s="260">
        <v>91.110120209421041</v>
      </c>
      <c r="AS8" s="260">
        <v>89.426598095999992</v>
      </c>
      <c r="AT8" s="260">
        <v>89.648987157736855</v>
      </c>
      <c r="AU8" s="260">
        <v>92.805453863526324</v>
      </c>
      <c r="AV8" s="260">
        <v>93.355867619894738</v>
      </c>
      <c r="AW8" s="260">
        <v>94.710856266631566</v>
      </c>
      <c r="AX8" s="260">
        <v>99.023402883263145</v>
      </c>
      <c r="AY8" s="260">
        <v>101.0021090258421</v>
      </c>
      <c r="AZ8" s="260">
        <v>101.35559820052629</v>
      </c>
      <c r="BA8" s="260">
        <v>101.69138088468418</v>
      </c>
      <c r="BB8" s="260">
        <v>97.486198365631594</v>
      </c>
      <c r="BC8" s="260">
        <v>102.06884731909167</v>
      </c>
      <c r="BD8" s="260">
        <v>95.30850935622378</v>
      </c>
      <c r="BE8" s="260">
        <v>95.116447147670499</v>
      </c>
      <c r="BF8" s="286">
        <v>-4.7418978089335262E-3</v>
      </c>
      <c r="BG8" s="286">
        <v>6.1404954815760249E-3</v>
      </c>
      <c r="BH8" s="286">
        <v>0.13586731391694243</v>
      </c>
    </row>
    <row r="9" spans="1:6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9"/>
      <c r="BF9" s="285"/>
      <c r="BG9" s="285"/>
      <c r="BH9" s="285"/>
    </row>
    <row r="10" spans="1:62" x14ac:dyDescent="0.15">
      <c r="A10" s="168" t="s">
        <v>189</v>
      </c>
      <c r="B10" s="257">
        <v>0</v>
      </c>
      <c r="C10" s="257">
        <v>0</v>
      </c>
      <c r="D10" s="257">
        <v>0</v>
      </c>
      <c r="E10" s="257">
        <v>0</v>
      </c>
      <c r="F10" s="257">
        <v>0</v>
      </c>
      <c r="G10" s="257">
        <v>4.7540991253644319E-2</v>
      </c>
      <c r="H10" s="257">
        <v>4.9864613702623906E-2</v>
      </c>
      <c r="I10" s="257">
        <v>6.4353151927437638E-2</v>
      </c>
      <c r="J10" s="257">
        <v>4.9042434402332365E-2</v>
      </c>
      <c r="K10" s="257">
        <v>5.0067671428571422E-2</v>
      </c>
      <c r="L10" s="257">
        <v>5.4922641509433968E-2</v>
      </c>
      <c r="M10" s="257">
        <v>5.0202791545189508E-2</v>
      </c>
      <c r="N10" s="257">
        <v>5.385510781671158E-2</v>
      </c>
      <c r="O10" s="257">
        <v>5.4136662087912089E-2</v>
      </c>
      <c r="P10" s="257">
        <v>8.439376339285716E-2</v>
      </c>
      <c r="Q10" s="257">
        <v>8.6251567944250873E-2</v>
      </c>
      <c r="R10" s="257">
        <v>7.4722499999999997E-2</v>
      </c>
      <c r="S10" s="257">
        <v>9.5912465437788016E-2</v>
      </c>
      <c r="T10" s="257">
        <v>0.13731478405315617</v>
      </c>
      <c r="U10" s="257">
        <v>9.739279181184668E-2</v>
      </c>
      <c r="V10" s="257">
        <v>0.10332161428571429</v>
      </c>
      <c r="W10" s="257">
        <v>0.10707892080745342</v>
      </c>
      <c r="X10" s="257">
        <v>0.10815682330827067</v>
      </c>
      <c r="Y10" s="257">
        <v>0.12111604735152487</v>
      </c>
      <c r="Z10" s="257">
        <v>0.11937690789473686</v>
      </c>
      <c r="AA10" s="257">
        <v>0.10676328373015874</v>
      </c>
      <c r="AB10" s="257">
        <v>9.9600404312668478E-2</v>
      </c>
      <c r="AC10" s="257">
        <v>0.10186549450549449</v>
      </c>
      <c r="AD10" s="257">
        <v>0.10743840277777778</v>
      </c>
      <c r="AE10" s="257">
        <v>0.11929003759398496</v>
      </c>
      <c r="AF10" s="257">
        <v>0.11559245729813666</v>
      </c>
      <c r="AG10" s="257">
        <v>0.35139749206349208</v>
      </c>
      <c r="AH10" s="257">
        <v>0.44563204999999995</v>
      </c>
      <c r="AI10" s="257">
        <v>0.46388120300751873</v>
      </c>
      <c r="AJ10" s="257">
        <v>0.65045514285714279</v>
      </c>
      <c r="AK10" s="257">
        <v>0.6750143101045295</v>
      </c>
      <c r="AL10" s="257">
        <v>0.60932585025380714</v>
      </c>
      <c r="AM10" s="257">
        <v>0.85024863787375415</v>
      </c>
      <c r="AN10" s="257">
        <v>1.0140798583569404</v>
      </c>
      <c r="AO10" s="257">
        <v>0.90029509028730692</v>
      </c>
      <c r="AP10" s="257">
        <v>1.0740729008582475</v>
      </c>
      <c r="AQ10" s="257">
        <v>1.5674103145608935</v>
      </c>
      <c r="AR10" s="257">
        <v>1.5757086957797835</v>
      </c>
      <c r="AS10" s="257">
        <v>1.6935363836722535</v>
      </c>
      <c r="AT10" s="257">
        <v>1.7287561618454934</v>
      </c>
      <c r="AU10" s="257">
        <v>2.0132548103458903</v>
      </c>
      <c r="AV10" s="257">
        <v>2.1902058280382435</v>
      </c>
      <c r="AW10" s="257">
        <v>2.4538216104797979</v>
      </c>
      <c r="AX10" s="257">
        <v>2.457350050109091</v>
      </c>
      <c r="AY10" s="257">
        <v>2.3020252520582751</v>
      </c>
      <c r="AZ10" s="257">
        <v>2.3782585978443116</v>
      </c>
      <c r="BA10" s="257">
        <v>1.963408642560764</v>
      </c>
      <c r="BB10" s="257">
        <v>2.3836545077078308</v>
      </c>
      <c r="BC10" s="257">
        <v>0.47301042127429099</v>
      </c>
      <c r="BD10" s="257">
        <v>0.62294456186886438</v>
      </c>
      <c r="BE10" s="259">
        <v>0.41394119113713695</v>
      </c>
      <c r="BF10" s="285">
        <v>-0.33732433101646231</v>
      </c>
      <c r="BG10" s="285">
        <v>-9.7033650805139038E-2</v>
      </c>
      <c r="BH10" s="285">
        <v>5.9128656973558814E-4</v>
      </c>
    </row>
    <row r="11" spans="1:62" x14ac:dyDescent="0.15">
      <c r="A11" s="168" t="s">
        <v>188</v>
      </c>
      <c r="B11" s="257">
        <v>0</v>
      </c>
      <c r="C11" s="257">
        <v>0</v>
      </c>
      <c r="D11" s="257">
        <v>0</v>
      </c>
      <c r="E11" s="257">
        <v>0</v>
      </c>
      <c r="F11" s="257">
        <v>0</v>
      </c>
      <c r="G11" s="257">
        <v>0.51469150000000019</v>
      </c>
      <c r="H11" s="257">
        <v>0.63339525000000008</v>
      </c>
      <c r="I11" s="257">
        <v>0.71657018750000012</v>
      </c>
      <c r="J11" s="257">
        <v>0.75080037500000008</v>
      </c>
      <c r="K11" s="257">
        <v>0.78515179999999996</v>
      </c>
      <c r="L11" s="257">
        <v>0.86717757499999992</v>
      </c>
      <c r="M11" s="257">
        <v>0.86433772499999995</v>
      </c>
      <c r="N11" s="257">
        <v>1.1168454624999999</v>
      </c>
      <c r="O11" s="257">
        <v>1.3319440750000002</v>
      </c>
      <c r="P11" s="257">
        <v>1.7760194000000002</v>
      </c>
      <c r="Q11" s="257">
        <v>1.8055082625000001</v>
      </c>
      <c r="R11" s="257">
        <v>1.8736228750000001</v>
      </c>
      <c r="S11" s="257">
        <v>2.1784744749999994</v>
      </c>
      <c r="T11" s="257">
        <v>2.9844549499999995</v>
      </c>
      <c r="U11" s="257">
        <v>2.8516788875000003</v>
      </c>
      <c r="V11" s="257">
        <v>3.0671255885922331</v>
      </c>
      <c r="W11" s="257">
        <v>3.1939324238673135</v>
      </c>
      <c r="X11" s="257">
        <v>3.5656973147249191</v>
      </c>
      <c r="Y11" s="257">
        <v>3.3397837940938508</v>
      </c>
      <c r="Z11" s="257">
        <v>3.4031623385113261</v>
      </c>
      <c r="AA11" s="257">
        <v>3.8590625000000003</v>
      </c>
      <c r="AB11" s="257">
        <v>3.9996125624999999</v>
      </c>
      <c r="AC11" s="257">
        <v>4.9293607379452062</v>
      </c>
      <c r="AD11" s="257">
        <v>4.9839370332244419</v>
      </c>
      <c r="AE11" s="257">
        <v>5.3882236487774886</v>
      </c>
      <c r="AF11" s="257">
        <v>5.5937404889583062</v>
      </c>
      <c r="AG11" s="257">
        <v>6.7527096282220374</v>
      </c>
      <c r="AH11" s="257">
        <v>7.3789509982127024</v>
      </c>
      <c r="AI11" s="257">
        <v>7.5052330121601178</v>
      </c>
      <c r="AJ11" s="257">
        <v>8.3760022809587209</v>
      </c>
      <c r="AK11" s="257">
        <v>7.8553630000000005</v>
      </c>
      <c r="AL11" s="257">
        <v>8.9904069999999994</v>
      </c>
      <c r="AM11" s="257">
        <v>10.226146964757708</v>
      </c>
      <c r="AN11" s="257">
        <v>11.894463</v>
      </c>
      <c r="AO11" s="257">
        <v>12.475055704810552</v>
      </c>
      <c r="AP11" s="257">
        <v>13.590939278459237</v>
      </c>
      <c r="AQ11" s="257">
        <v>14.845658984288528</v>
      </c>
      <c r="AR11" s="257">
        <v>18.063444083612765</v>
      </c>
      <c r="AS11" s="257">
        <v>19.786257301833977</v>
      </c>
      <c r="AT11" s="257">
        <v>22.875872126241536</v>
      </c>
      <c r="AU11" s="257">
        <v>31.942375451935842</v>
      </c>
      <c r="AV11" s="257">
        <v>32.629040719859127</v>
      </c>
      <c r="AW11" s="257">
        <v>35.765670860162921</v>
      </c>
      <c r="AX11" s="257">
        <v>40.971846093115005</v>
      </c>
      <c r="AY11" s="257">
        <v>47.079182789904841</v>
      </c>
      <c r="AZ11" s="257">
        <v>49.880320830909625</v>
      </c>
      <c r="BA11" s="257">
        <v>51.334699559582397</v>
      </c>
      <c r="BB11" s="257">
        <v>52.912105335732605</v>
      </c>
      <c r="BC11" s="257">
        <v>54.38223437139191</v>
      </c>
      <c r="BD11" s="257">
        <v>54.920876610949044</v>
      </c>
      <c r="BE11" s="259">
        <v>55.368073006968501</v>
      </c>
      <c r="BF11" s="285">
        <v>5.3880696427792696E-3</v>
      </c>
      <c r="BG11" s="285">
        <v>9.1530762845932312E-2</v>
      </c>
      <c r="BH11" s="285">
        <v>7.9089490638089038E-2</v>
      </c>
    </row>
    <row r="12" spans="1:62" x14ac:dyDescent="0.15">
      <c r="A12" s="168" t="s">
        <v>187</v>
      </c>
      <c r="B12" s="257">
        <v>0</v>
      </c>
      <c r="C12" s="257">
        <v>0</v>
      </c>
      <c r="D12" s="257">
        <v>0</v>
      </c>
      <c r="E12" s="257">
        <v>0</v>
      </c>
      <c r="F12" s="257">
        <v>0</v>
      </c>
      <c r="G12" s="257">
        <v>0</v>
      </c>
      <c r="H12" s="257">
        <v>6.6000000000000003E-2</v>
      </c>
      <c r="I12" s="257">
        <v>5.7000000000000002E-2</v>
      </c>
      <c r="J12" s="257">
        <v>5.1000000000000004E-2</v>
      </c>
      <c r="K12" s="257">
        <v>4.5999999999999999E-2</v>
      </c>
      <c r="L12" s="257">
        <v>5.1000000000000004E-2</v>
      </c>
      <c r="M12" s="257">
        <v>7.2999999999999995E-2</v>
      </c>
      <c r="N12" s="257">
        <v>0.08</v>
      </c>
      <c r="O12" s="257">
        <v>9.0999999999999998E-2</v>
      </c>
      <c r="P12" s="257">
        <v>9.4E-2</v>
      </c>
      <c r="Q12" s="257">
        <v>0.105</v>
      </c>
      <c r="R12" s="257">
        <v>0.11</v>
      </c>
      <c r="S12" s="257">
        <v>0.13700000000000001</v>
      </c>
      <c r="T12" s="257">
        <v>0.20800000000000002</v>
      </c>
      <c r="U12" s="257">
        <v>0.20100000000000001</v>
      </c>
      <c r="V12" s="257">
        <v>0.19500000000000001</v>
      </c>
      <c r="W12" s="257">
        <v>0.28000000000000003</v>
      </c>
      <c r="X12" s="257">
        <v>0.27100000000000002</v>
      </c>
      <c r="Y12" s="257">
        <v>0.32700000000000001</v>
      </c>
      <c r="Z12" s="257">
        <v>0.32100000000000001</v>
      </c>
      <c r="AA12" s="257">
        <v>0.96299999999999997</v>
      </c>
      <c r="AB12" s="257">
        <v>1.0329999999999999</v>
      </c>
      <c r="AC12" s="257">
        <v>1.7430000000000001</v>
      </c>
      <c r="AD12" s="257">
        <v>1.75</v>
      </c>
      <c r="AE12" s="257">
        <v>1.786</v>
      </c>
      <c r="AF12" s="257">
        <v>1.879</v>
      </c>
      <c r="AG12" s="257">
        <v>1.738</v>
      </c>
      <c r="AH12" s="257">
        <v>1.7430000000000001</v>
      </c>
      <c r="AI12" s="257">
        <v>1.161</v>
      </c>
      <c r="AJ12" s="257">
        <v>1.45</v>
      </c>
      <c r="AK12" s="257">
        <v>1.375</v>
      </c>
      <c r="AL12" s="257">
        <v>1.6830000000000001</v>
      </c>
      <c r="AM12" s="257">
        <v>1.7810000000000001</v>
      </c>
      <c r="AN12" s="257">
        <v>1.6950000000000001</v>
      </c>
      <c r="AO12" s="257">
        <v>2.0310000000000001</v>
      </c>
      <c r="AP12" s="257">
        <v>1.79</v>
      </c>
      <c r="AQ12" s="257">
        <v>1.431</v>
      </c>
      <c r="AR12" s="257">
        <v>2.6960000000000002</v>
      </c>
      <c r="AS12" s="257">
        <v>3.5882213160000029</v>
      </c>
      <c r="AT12" s="257">
        <v>3.391681815600001</v>
      </c>
      <c r="AU12" s="257">
        <v>3.4124772480000027</v>
      </c>
      <c r="AV12" s="257">
        <v>4.314426102000005</v>
      </c>
      <c r="AW12" s="257">
        <v>5.9831735147021901</v>
      </c>
      <c r="AX12" s="257">
        <v>6.8960062020000041</v>
      </c>
      <c r="AY12" s="257">
        <v>4.9898730050000157</v>
      </c>
      <c r="AZ12" s="257">
        <v>5.5661296155899906</v>
      </c>
      <c r="BA12" s="257">
        <v>6.7222160220359077</v>
      </c>
      <c r="BB12" s="257">
        <v>7.4493101127203349</v>
      </c>
      <c r="BC12" s="257">
        <v>9.1572519689366576</v>
      </c>
      <c r="BD12" s="257">
        <v>9.5465495425435147</v>
      </c>
      <c r="BE12" s="259">
        <v>10.338383949396723</v>
      </c>
      <c r="BF12" s="285">
        <v>7.9985700882703625E-2</v>
      </c>
      <c r="BG12" s="285">
        <v>0.10902958761771608</v>
      </c>
      <c r="BH12" s="285">
        <v>1.4767671623245287E-2</v>
      </c>
    </row>
    <row r="13" spans="1:62" x14ac:dyDescent="0.15">
      <c r="A13" s="168" t="s">
        <v>186</v>
      </c>
      <c r="B13" s="257">
        <v>0</v>
      </c>
      <c r="C13" s="257">
        <v>0</v>
      </c>
      <c r="D13" s="257">
        <v>0</v>
      </c>
      <c r="E13" s="257">
        <v>0</v>
      </c>
      <c r="F13" s="257">
        <v>0</v>
      </c>
      <c r="G13" s="257">
        <v>0</v>
      </c>
      <c r="H13" s="257">
        <v>0</v>
      </c>
      <c r="I13" s="257">
        <v>0</v>
      </c>
      <c r="J13" s="257">
        <v>0</v>
      </c>
      <c r="K13" s="257">
        <v>0</v>
      </c>
      <c r="L13" s="257">
        <v>0.189</v>
      </c>
      <c r="M13" s="257">
        <v>0.20200000000000001</v>
      </c>
      <c r="N13" s="257">
        <v>0.192</v>
      </c>
      <c r="O13" s="257">
        <v>0.20600000000000002</v>
      </c>
      <c r="P13" s="257">
        <v>0.216</v>
      </c>
      <c r="Q13" s="257">
        <v>0.22700000000000001</v>
      </c>
      <c r="R13" s="257">
        <v>0.21199999999999999</v>
      </c>
      <c r="S13" s="257">
        <v>0.23100000000000001</v>
      </c>
      <c r="T13" s="257">
        <v>0.23400000000000001</v>
      </c>
      <c r="U13" s="257">
        <v>0.255</v>
      </c>
      <c r="V13" s="257">
        <v>0.26700000000000002</v>
      </c>
      <c r="W13" s="257">
        <v>0.26600000000000001</v>
      </c>
      <c r="X13" s="257">
        <v>0.26800000000000002</v>
      </c>
      <c r="Y13" s="257">
        <v>0.27400000000000002</v>
      </c>
      <c r="Z13" s="257">
        <v>0.27400000000000002</v>
      </c>
      <c r="AA13" s="257">
        <v>0.27400000000000002</v>
      </c>
      <c r="AB13" s="257">
        <v>0.26900000000000002</v>
      </c>
      <c r="AC13" s="257">
        <v>0.34</v>
      </c>
      <c r="AD13" s="257">
        <v>0.38900000000000001</v>
      </c>
      <c r="AE13" s="257">
        <v>0.44400000000000001</v>
      </c>
      <c r="AF13" s="257">
        <v>0.47700000000000004</v>
      </c>
      <c r="AG13" s="257">
        <v>0.496</v>
      </c>
      <c r="AH13" s="257">
        <v>0.48299999999999998</v>
      </c>
      <c r="AI13" s="257">
        <v>0.53200000000000003</v>
      </c>
      <c r="AJ13" s="257">
        <v>0.45700000000000002</v>
      </c>
      <c r="AK13" s="257">
        <v>0.496</v>
      </c>
      <c r="AL13" s="257">
        <v>0.496</v>
      </c>
      <c r="AM13" s="257">
        <v>0.49099999999999999</v>
      </c>
      <c r="AN13" s="257">
        <v>0.495</v>
      </c>
      <c r="AO13" s="257">
        <v>0.46700000000000003</v>
      </c>
      <c r="AP13" s="257">
        <v>0.503</v>
      </c>
      <c r="AQ13" s="257">
        <v>0.51972608571044088</v>
      </c>
      <c r="AR13" s="257">
        <v>0.50713640094715795</v>
      </c>
      <c r="AS13" s="257">
        <v>0.50934932464255289</v>
      </c>
      <c r="AT13" s="257">
        <v>1.0032873036440142</v>
      </c>
      <c r="AU13" s="257">
        <v>1.1099823194394334</v>
      </c>
      <c r="AV13" s="257">
        <v>1.3783877318957567</v>
      </c>
      <c r="AW13" s="257">
        <v>1.4760585773762114</v>
      </c>
      <c r="AX13" s="257">
        <v>1.3464337206067767</v>
      </c>
      <c r="AY13" s="257">
        <v>1.7289230159223459</v>
      </c>
      <c r="AZ13" s="257">
        <v>1.8229001295927787</v>
      </c>
      <c r="BA13" s="257">
        <v>1.9938043352888868</v>
      </c>
      <c r="BB13" s="257">
        <v>1.991259283859284</v>
      </c>
      <c r="BC13" s="257">
        <v>2.1190292890070728</v>
      </c>
      <c r="BD13" s="257">
        <v>2.439808307741437</v>
      </c>
      <c r="BE13" s="259">
        <v>2.4346620910865213</v>
      </c>
      <c r="BF13" s="285">
        <v>-4.8357482977509081E-3</v>
      </c>
      <c r="BG13" s="285">
        <v>9.2931740958829279E-2</v>
      </c>
      <c r="BH13" s="285">
        <v>3.4777476296793462E-3</v>
      </c>
    </row>
    <row r="14" spans="1:62" x14ac:dyDescent="0.15">
      <c r="A14" s="168" t="s">
        <v>185</v>
      </c>
      <c r="B14" s="257">
        <v>0</v>
      </c>
      <c r="C14" s="257">
        <v>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0</v>
      </c>
      <c r="AI14" s="257">
        <v>0</v>
      </c>
      <c r="AJ14" s="257">
        <v>0</v>
      </c>
      <c r="AK14" s="257">
        <v>0</v>
      </c>
      <c r="AL14" s="257">
        <v>0</v>
      </c>
      <c r="AM14" s="257">
        <v>0</v>
      </c>
      <c r="AN14" s="257">
        <v>0</v>
      </c>
      <c r="AO14" s="257">
        <v>3.2405699999999999E-3</v>
      </c>
      <c r="AP14" s="257">
        <v>0.10285628299999999</v>
      </c>
      <c r="AQ14" s="257">
        <v>0.14555572874200001</v>
      </c>
      <c r="AR14" s="257">
        <v>0.218752751</v>
      </c>
      <c r="AS14" s="257">
        <v>0.20832446200000002</v>
      </c>
      <c r="AT14" s="257">
        <v>0.21651979699999999</v>
      </c>
      <c r="AU14" s="257">
        <v>0.23556187458799999</v>
      </c>
      <c r="AV14" s="257">
        <v>0.278200369999</v>
      </c>
      <c r="AW14" s="257">
        <v>0.29635324199700003</v>
      </c>
      <c r="AX14" s="257">
        <v>0.29578792999700004</v>
      </c>
      <c r="AY14" s="257">
        <v>0.39947118299800005</v>
      </c>
      <c r="AZ14" s="257">
        <v>0.40775104800000006</v>
      </c>
      <c r="BA14" s="257">
        <v>0.48979649099800004</v>
      </c>
      <c r="BB14" s="257">
        <v>0.43085000000000001</v>
      </c>
      <c r="BC14" s="257">
        <v>0.42796765147500004</v>
      </c>
      <c r="BD14" s="257">
        <v>0.45472344827000005</v>
      </c>
      <c r="BE14" s="259">
        <v>0.4847936567853065</v>
      </c>
      <c r="BF14" s="285">
        <v>6.3215644128145954E-2</v>
      </c>
      <c r="BG14" s="285">
        <v>7.702299010803948E-2</v>
      </c>
      <c r="BH14" s="285">
        <v>6.9249445208072885E-4</v>
      </c>
    </row>
    <row r="15" spans="1:62" x14ac:dyDescent="0.15">
      <c r="A15" s="168" t="s">
        <v>184</v>
      </c>
      <c r="B15" s="257">
        <v>0</v>
      </c>
      <c r="C15" s="257">
        <v>0</v>
      </c>
      <c r="D15" s="257">
        <v>0</v>
      </c>
      <c r="E15" s="257">
        <v>0</v>
      </c>
      <c r="F15" s="257">
        <v>0</v>
      </c>
      <c r="G15" s="257">
        <v>0</v>
      </c>
      <c r="H15" s="257">
        <v>0.22700000000000001</v>
      </c>
      <c r="I15" s="257">
        <v>0.22700000000000001</v>
      </c>
      <c r="J15" s="257">
        <v>0.23</v>
      </c>
      <c r="K15" s="257">
        <v>0.26600000000000001</v>
      </c>
      <c r="L15" s="257">
        <v>0.26600000000000001</v>
      </c>
      <c r="M15" s="257">
        <v>0.245</v>
      </c>
      <c r="N15" s="257">
        <v>0.24199999999999999</v>
      </c>
      <c r="O15" s="257">
        <v>0.215</v>
      </c>
      <c r="P15" s="257">
        <v>0.16300000000000001</v>
      </c>
      <c r="Q15" s="257">
        <v>8.5000000000000006E-2</v>
      </c>
      <c r="R15" s="257">
        <v>7.5999999999999998E-2</v>
      </c>
      <c r="S15" s="257">
        <v>0.151</v>
      </c>
      <c r="T15" s="257">
        <v>0.14499999999999999</v>
      </c>
      <c r="U15" s="257">
        <v>0.14200000000000002</v>
      </c>
      <c r="V15" s="257">
        <v>0.16900000000000001</v>
      </c>
      <c r="W15" s="257">
        <v>0.154</v>
      </c>
      <c r="X15" s="257">
        <v>0.13600000000000001</v>
      </c>
      <c r="Y15" s="257">
        <v>0.13600000000000001</v>
      </c>
      <c r="Z15" s="257">
        <v>0.14499999999999999</v>
      </c>
      <c r="AA15" s="257">
        <v>0.13600000000000001</v>
      </c>
      <c r="AB15" s="257">
        <v>0.13300000000000001</v>
      </c>
      <c r="AC15" s="257">
        <v>0.13300000000000001</v>
      </c>
      <c r="AD15" s="257">
        <v>0.109</v>
      </c>
      <c r="AE15" s="257">
        <v>0.11900000000000001</v>
      </c>
      <c r="AF15" s="257">
        <v>0.14200000000000002</v>
      </c>
      <c r="AG15" s="257">
        <v>0.13700000000000001</v>
      </c>
      <c r="AH15" s="257">
        <v>0.154</v>
      </c>
      <c r="AI15" s="257">
        <v>0.126</v>
      </c>
      <c r="AJ15" s="257">
        <v>0.13900000000000001</v>
      </c>
      <c r="AK15" s="257">
        <v>0.158</v>
      </c>
      <c r="AL15" s="257">
        <v>0.16300000000000001</v>
      </c>
      <c r="AM15" s="257">
        <v>0.186</v>
      </c>
      <c r="AN15" s="257">
        <v>0.19600000000000001</v>
      </c>
      <c r="AO15" s="257">
        <v>0.153</v>
      </c>
      <c r="AP15" s="257">
        <v>0.34800000000000003</v>
      </c>
      <c r="AQ15" s="257">
        <v>0.34800000000000003</v>
      </c>
      <c r="AR15" s="257">
        <v>0.41699999999999998</v>
      </c>
      <c r="AS15" s="257">
        <v>0.46</v>
      </c>
      <c r="AT15" s="257">
        <v>0.46</v>
      </c>
      <c r="AU15" s="257">
        <v>0.67300000000000004</v>
      </c>
      <c r="AV15" s="257">
        <v>0.67500000000000004</v>
      </c>
      <c r="AW15" s="257">
        <v>0.66800000000000004</v>
      </c>
      <c r="AX15" s="257">
        <v>0.96</v>
      </c>
      <c r="AY15" s="257">
        <v>1.2909999999999999</v>
      </c>
      <c r="AZ15" s="257">
        <v>0.90700000000000003</v>
      </c>
      <c r="BA15" s="257">
        <v>0.55600000000000005</v>
      </c>
      <c r="BB15" s="257">
        <v>0.47143399999999996</v>
      </c>
      <c r="BC15" s="257">
        <v>0.41889600000000005</v>
      </c>
      <c r="BD15" s="257">
        <v>0.52998000000000001</v>
      </c>
      <c r="BE15" s="259">
        <v>0.69422959480980062</v>
      </c>
      <c r="BF15" s="285">
        <v>0.30633758375446085</v>
      </c>
      <c r="BG15" s="285">
        <v>1.4262023950024849E-2</v>
      </c>
      <c r="BH15" s="285">
        <v>9.9165930937281663E-4</v>
      </c>
    </row>
    <row r="16" spans="1:62" x14ac:dyDescent="0.15">
      <c r="A16" s="168" t="s">
        <v>183</v>
      </c>
      <c r="B16" s="257">
        <v>0</v>
      </c>
      <c r="C16" s="257">
        <v>0</v>
      </c>
      <c r="D16" s="257">
        <v>0</v>
      </c>
      <c r="E16" s="257">
        <v>0</v>
      </c>
      <c r="F16" s="257">
        <v>0</v>
      </c>
      <c r="G16" s="257">
        <v>0</v>
      </c>
      <c r="H16" s="257">
        <v>3.5000000000000003E-2</v>
      </c>
      <c r="I16" s="257">
        <v>3.5000000000000003E-2</v>
      </c>
      <c r="J16" s="257">
        <v>2.9000000000000001E-2</v>
      </c>
      <c r="K16" s="257">
        <v>2.5000000000000001E-2</v>
      </c>
      <c r="L16" s="257">
        <v>2.3E-2</v>
      </c>
      <c r="M16" s="257">
        <v>1.9E-2</v>
      </c>
      <c r="N16" s="257">
        <v>2.3E-2</v>
      </c>
      <c r="O16" s="257">
        <v>2.9000000000000001E-2</v>
      </c>
      <c r="P16" s="257">
        <v>2.9000000000000001E-2</v>
      </c>
      <c r="Q16" s="257">
        <v>2.6000000000000002E-2</v>
      </c>
      <c r="R16" s="257">
        <v>1.9E-2</v>
      </c>
      <c r="S16" s="257">
        <v>1.8000000000000002E-2</v>
      </c>
      <c r="T16" s="257">
        <v>1.6E-2</v>
      </c>
      <c r="U16" s="257">
        <v>1.3000000000000001E-2</v>
      </c>
      <c r="V16" s="257">
        <v>1.7000000000000001E-2</v>
      </c>
      <c r="W16" s="257">
        <v>2.6000000000000002E-2</v>
      </c>
      <c r="X16" s="257">
        <v>3.1E-2</v>
      </c>
      <c r="Y16" s="257">
        <v>2.7E-2</v>
      </c>
      <c r="Z16" s="257">
        <v>2.6000000000000002E-2</v>
      </c>
      <c r="AA16" s="257">
        <v>3.1E-2</v>
      </c>
      <c r="AB16" s="257">
        <v>2.5000000000000001E-2</v>
      </c>
      <c r="AC16" s="257">
        <v>0.03</v>
      </c>
      <c r="AD16" s="257">
        <v>2.8000000000000001E-2</v>
      </c>
      <c r="AE16" s="257">
        <v>3.2000000000000001E-2</v>
      </c>
      <c r="AF16" s="257">
        <v>3.3000000000000002E-2</v>
      </c>
      <c r="AG16" s="257">
        <v>1.7000000000000001E-2</v>
      </c>
      <c r="AH16" s="257">
        <v>1.8000000000000002E-2</v>
      </c>
      <c r="AI16" s="257">
        <v>1.8000000000000002E-2</v>
      </c>
      <c r="AJ16" s="257">
        <v>1.8000000000000002E-2</v>
      </c>
      <c r="AK16" s="257">
        <v>0.02</v>
      </c>
      <c r="AL16" s="257">
        <v>2.9000000000000001E-2</v>
      </c>
      <c r="AM16" s="257">
        <v>2.6000000000000002E-2</v>
      </c>
      <c r="AN16" s="257">
        <v>1.2E-2</v>
      </c>
      <c r="AO16" s="257">
        <v>2.3E-2</v>
      </c>
      <c r="AP16" s="257">
        <v>2.1999999999999999E-2</v>
      </c>
      <c r="AQ16" s="257">
        <v>2.6000000000000002E-2</v>
      </c>
      <c r="AR16" s="257">
        <v>1.9E-2</v>
      </c>
      <c r="AS16" s="257">
        <v>0.02</v>
      </c>
      <c r="AT16" s="257">
        <v>1.9E-2</v>
      </c>
      <c r="AU16" s="257">
        <v>0</v>
      </c>
      <c r="AV16" s="257">
        <v>0</v>
      </c>
      <c r="AW16" s="257">
        <v>0</v>
      </c>
      <c r="AX16" s="257">
        <v>0</v>
      </c>
      <c r="AY16" s="257">
        <v>0</v>
      </c>
      <c r="AZ16" s="257">
        <v>0</v>
      </c>
      <c r="BA16" s="257">
        <v>0</v>
      </c>
      <c r="BB16" s="257">
        <v>0</v>
      </c>
      <c r="BC16" s="257">
        <v>0</v>
      </c>
      <c r="BD16" s="257">
        <v>0</v>
      </c>
      <c r="BE16" s="259">
        <v>0</v>
      </c>
      <c r="BF16" s="285">
        <v>0</v>
      </c>
      <c r="BG16" s="285">
        <v>-1</v>
      </c>
      <c r="BH16" s="285">
        <v>0</v>
      </c>
    </row>
    <row r="17" spans="1:60" x14ac:dyDescent="0.15">
      <c r="A17" s="168" t="s">
        <v>182</v>
      </c>
      <c r="B17" s="257">
        <v>0</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57">
        <v>0</v>
      </c>
      <c r="W17" s="257">
        <v>0</v>
      </c>
      <c r="X17" s="257">
        <v>0</v>
      </c>
      <c r="Y17" s="257">
        <v>0</v>
      </c>
      <c r="Z17" s="257">
        <v>0</v>
      </c>
      <c r="AA17" s="257">
        <v>0</v>
      </c>
      <c r="AB17" s="257">
        <v>0</v>
      </c>
      <c r="AC17" s="257">
        <v>0</v>
      </c>
      <c r="AD17" s="257">
        <v>0</v>
      </c>
      <c r="AE17" s="257">
        <v>0</v>
      </c>
      <c r="AF17" s="257">
        <v>0</v>
      </c>
      <c r="AG17" s="257">
        <v>0</v>
      </c>
      <c r="AH17" s="257">
        <v>0</v>
      </c>
      <c r="AI17" s="257">
        <v>0</v>
      </c>
      <c r="AJ17" s="257">
        <v>0</v>
      </c>
      <c r="AK17" s="257">
        <v>0</v>
      </c>
      <c r="AL17" s="257">
        <v>0</v>
      </c>
      <c r="AM17" s="257">
        <v>0</v>
      </c>
      <c r="AN17" s="257">
        <v>0</v>
      </c>
      <c r="AO17" s="257">
        <v>0</v>
      </c>
      <c r="AP17" s="257">
        <v>0</v>
      </c>
      <c r="AQ17" s="257">
        <v>0</v>
      </c>
      <c r="AR17" s="257">
        <v>0</v>
      </c>
      <c r="AS17" s="257">
        <v>0</v>
      </c>
      <c r="AT17" s="257">
        <v>0</v>
      </c>
      <c r="AU17" s="257">
        <v>0</v>
      </c>
      <c r="AV17" s="257">
        <v>0</v>
      </c>
      <c r="AW17" s="257">
        <v>0</v>
      </c>
      <c r="AX17" s="257">
        <v>0</v>
      </c>
      <c r="AY17" s="257">
        <v>0</v>
      </c>
      <c r="AZ17" s="257">
        <v>0</v>
      </c>
      <c r="BA17" s="257">
        <v>0</v>
      </c>
      <c r="BB17" s="257">
        <v>0</v>
      </c>
      <c r="BC17" s="257">
        <v>0</v>
      </c>
      <c r="BD17" s="257">
        <v>0</v>
      </c>
      <c r="BE17" s="259">
        <v>0</v>
      </c>
      <c r="BF17" s="285">
        <v>0</v>
      </c>
      <c r="BG17" s="285">
        <v>0</v>
      </c>
      <c r="BH17" s="285">
        <v>0</v>
      </c>
    </row>
    <row r="18" spans="1:60" x14ac:dyDescent="0.15">
      <c r="A18" s="168" t="s">
        <v>181</v>
      </c>
      <c r="B18" s="257">
        <v>0</v>
      </c>
      <c r="C18" s="257">
        <v>0</v>
      </c>
      <c r="D18" s="257">
        <v>0</v>
      </c>
      <c r="E18" s="257">
        <v>0</v>
      </c>
      <c r="F18" s="257">
        <v>0</v>
      </c>
      <c r="G18" s="257">
        <v>0</v>
      </c>
      <c r="H18" s="257">
        <v>0.10700000000000001</v>
      </c>
      <c r="I18" s="257">
        <v>0.14100000000000001</v>
      </c>
      <c r="J18" s="257">
        <v>0.11700000000000002</v>
      </c>
      <c r="K18" s="257">
        <v>0.15600000000000003</v>
      </c>
      <c r="L18" s="257">
        <v>0.33800000000000002</v>
      </c>
      <c r="M18" s="257">
        <v>0.72400000000000009</v>
      </c>
      <c r="N18" s="257">
        <v>0.69900000000000007</v>
      </c>
      <c r="O18" s="257">
        <v>0.752</v>
      </c>
      <c r="P18" s="257">
        <v>0.64200000000000013</v>
      </c>
      <c r="Q18" s="257">
        <v>0.68210526315789488</v>
      </c>
      <c r="R18" s="257">
        <v>1.1091052631578948</v>
      </c>
      <c r="S18" s="257">
        <v>1.1981052631578948</v>
      </c>
      <c r="T18" s="257">
        <v>1.0261052631578949</v>
      </c>
      <c r="U18" s="257">
        <v>1.2371052631578947</v>
      </c>
      <c r="V18" s="257">
        <v>0.93698999999999999</v>
      </c>
      <c r="W18" s="257">
        <v>0.86075000000000013</v>
      </c>
      <c r="X18" s="257">
        <v>0.9105160000000001</v>
      </c>
      <c r="Y18" s="257">
        <v>0.88396200000000003</v>
      </c>
      <c r="Z18" s="257">
        <v>1.171867</v>
      </c>
      <c r="AA18" s="257">
        <v>1.2207556315789474</v>
      </c>
      <c r="AB18" s="257">
        <v>1.3350639157894737</v>
      </c>
      <c r="AC18" s="257">
        <v>1.8216531736842105</v>
      </c>
      <c r="AD18" s="257">
        <v>1.7220100210526317</v>
      </c>
      <c r="AE18" s="257">
        <v>1.6930572210526318</v>
      </c>
      <c r="AF18" s="257">
        <v>1.7508388947368421</v>
      </c>
      <c r="AG18" s="257">
        <v>1.739425295487905</v>
      </c>
      <c r="AH18" s="257">
        <v>1.8508323641578948</v>
      </c>
      <c r="AI18" s="257">
        <v>1.6143209296842105</v>
      </c>
      <c r="AJ18" s="257">
        <v>2.4137014313684211</v>
      </c>
      <c r="AK18" s="257">
        <v>2.8056178616947367</v>
      </c>
      <c r="AL18" s="257">
        <v>3.0532751956000004</v>
      </c>
      <c r="AM18" s="257">
        <v>3.3263330667368423</v>
      </c>
      <c r="AN18" s="257">
        <v>3.5462367760000006</v>
      </c>
      <c r="AO18" s="257">
        <v>3.7201745449999994</v>
      </c>
      <c r="AP18" s="257">
        <v>3.9959830601111115</v>
      </c>
      <c r="AQ18" s="257">
        <v>4.2951544444444449</v>
      </c>
      <c r="AR18" s="257">
        <v>4.7556884658888894</v>
      </c>
      <c r="AS18" s="257">
        <v>4.9188375496666659</v>
      </c>
      <c r="AT18" s="257">
        <v>5.2944768963333333</v>
      </c>
      <c r="AU18" s="257">
        <v>6.0283379381675353</v>
      </c>
      <c r="AV18" s="257">
        <v>6.0094909370422878</v>
      </c>
      <c r="AW18" s="257">
        <v>6.87883171381685</v>
      </c>
      <c r="AX18" s="257">
        <v>7.3545237989328136</v>
      </c>
      <c r="AY18" s="257">
        <v>7.8491266514192803</v>
      </c>
      <c r="AZ18" s="257">
        <v>8.04780318953134</v>
      </c>
      <c r="BA18" s="257">
        <v>8.7604056627588118</v>
      </c>
      <c r="BB18" s="257">
        <v>8.7909069882814883</v>
      </c>
      <c r="BC18" s="257">
        <v>9.5998231699770429</v>
      </c>
      <c r="BD18" s="257">
        <v>10.636478956407082</v>
      </c>
      <c r="BE18" s="259">
        <v>10.574625072830365</v>
      </c>
      <c r="BF18" s="285">
        <v>-8.5316110886329843E-3</v>
      </c>
      <c r="BG18" s="285">
        <v>7.2253525314965428E-2</v>
      </c>
      <c r="BH18" s="285">
        <v>1.5105125847411353E-2</v>
      </c>
    </row>
    <row r="19" spans="1:60" x14ac:dyDescent="0.15">
      <c r="A19" s="168" t="s">
        <v>180</v>
      </c>
      <c r="B19" s="257">
        <v>0</v>
      </c>
      <c r="C19" s="257">
        <v>0</v>
      </c>
      <c r="D19" s="257">
        <v>0</v>
      </c>
      <c r="E19" s="257">
        <v>0</v>
      </c>
      <c r="F19" s="257">
        <v>0</v>
      </c>
      <c r="G19" s="257">
        <v>0</v>
      </c>
      <c r="H19" s="257">
        <v>0.97</v>
      </c>
      <c r="I19" s="257">
        <v>0.83099999999999996</v>
      </c>
      <c r="J19" s="257">
        <v>0.97799999999999998</v>
      </c>
      <c r="K19" s="257">
        <v>0.98399999999999999</v>
      </c>
      <c r="L19" s="257">
        <v>1.012</v>
      </c>
      <c r="M19" s="257">
        <v>1.103</v>
      </c>
      <c r="N19" s="257">
        <v>1.1930000000000001</v>
      </c>
      <c r="O19" s="257">
        <v>1.339</v>
      </c>
      <c r="P19" s="257">
        <v>1.2890000000000001</v>
      </c>
      <c r="Q19" s="257">
        <v>1.292</v>
      </c>
      <c r="R19" s="257">
        <v>1.3080000000000001</v>
      </c>
      <c r="S19" s="257">
        <v>1.4060000000000001</v>
      </c>
      <c r="T19" s="257">
        <v>1.5149999999999999</v>
      </c>
      <c r="U19" s="257">
        <v>1.2890000000000001</v>
      </c>
      <c r="V19" s="257">
        <v>1.2090000000000001</v>
      </c>
      <c r="W19" s="257">
        <v>1.2660000000000002</v>
      </c>
      <c r="X19" s="257">
        <v>1.304</v>
      </c>
      <c r="Y19" s="257">
        <v>1.4219999999999999</v>
      </c>
      <c r="Z19" s="257">
        <v>1.389</v>
      </c>
      <c r="AA19" s="257">
        <v>1.6038421052631582</v>
      </c>
      <c r="AB19" s="257">
        <v>1.367842105263158</v>
      </c>
      <c r="AC19" s="257">
        <v>1.47</v>
      </c>
      <c r="AD19" s="257">
        <v>1.0640000000000001</v>
      </c>
      <c r="AE19" s="257">
        <v>1.131</v>
      </c>
      <c r="AF19" s="257">
        <v>0.95100000000000007</v>
      </c>
      <c r="AG19" s="257">
        <v>1.2221710947368423</v>
      </c>
      <c r="AH19" s="257">
        <v>1.179</v>
      </c>
      <c r="AI19" s="257">
        <v>1.040475684</v>
      </c>
      <c r="AJ19" s="257">
        <v>1.2171200650526317</v>
      </c>
      <c r="AK19" s="257">
        <v>1.3355064219974262</v>
      </c>
      <c r="AL19" s="257">
        <v>1.2689288609131557</v>
      </c>
      <c r="AM19" s="257">
        <v>1.1830122249192796</v>
      </c>
      <c r="AN19" s="257">
        <v>0.96512454011093296</v>
      </c>
      <c r="AO19" s="257">
        <v>1.0528671531117966</v>
      </c>
      <c r="AP19" s="257">
        <v>0.75854745662435907</v>
      </c>
      <c r="AQ19" s="257">
        <v>0.75663688904273396</v>
      </c>
      <c r="AR19" s="257">
        <v>0.80222780970192309</v>
      </c>
      <c r="AS19" s="257">
        <v>0.88700729429103653</v>
      </c>
      <c r="AT19" s="257">
        <v>0.90163875462555987</v>
      </c>
      <c r="AU19" s="257">
        <v>0.77143608459486779</v>
      </c>
      <c r="AV19" s="257">
        <v>0.82652009444005714</v>
      </c>
      <c r="AW19" s="257">
        <v>0.97549263020693089</v>
      </c>
      <c r="AX19" s="257">
        <v>1.1180011102266709</v>
      </c>
      <c r="AY19" s="257">
        <v>0.94269993067400359</v>
      </c>
      <c r="AZ19" s="257">
        <v>1.0190184761914249</v>
      </c>
      <c r="BA19" s="257">
        <v>1.0037863013038031</v>
      </c>
      <c r="BB19" s="257">
        <v>1.0666071385217468</v>
      </c>
      <c r="BC19" s="257">
        <v>0.99903208241863972</v>
      </c>
      <c r="BD19" s="257">
        <v>1.2427164252859162</v>
      </c>
      <c r="BE19" s="259">
        <v>1.2626295106716841</v>
      </c>
      <c r="BF19" s="285">
        <v>1.3247815547117403E-2</v>
      </c>
      <c r="BG19" s="285">
        <v>3.2604341826605321E-2</v>
      </c>
      <c r="BH19" s="285">
        <v>1.8035795620171726E-3</v>
      </c>
    </row>
    <row r="20" spans="1:60" x14ac:dyDescent="0.15">
      <c r="A20" s="168" t="s">
        <v>179</v>
      </c>
      <c r="B20" s="257">
        <v>0</v>
      </c>
      <c r="C20" s="257">
        <v>0</v>
      </c>
      <c r="D20" s="257">
        <v>0</v>
      </c>
      <c r="E20" s="257">
        <v>0</v>
      </c>
      <c r="F20" s="257">
        <v>0</v>
      </c>
      <c r="G20" s="257">
        <v>0</v>
      </c>
      <c r="H20" s="257">
        <v>5.6000000000000001E-2</v>
      </c>
      <c r="I20" s="257">
        <v>5.9000000000000004E-2</v>
      </c>
      <c r="J20" s="257">
        <v>6.1000000000000006E-2</v>
      </c>
      <c r="K20" s="257">
        <v>6.6000000000000003E-2</v>
      </c>
      <c r="L20" s="257">
        <v>6.3E-2</v>
      </c>
      <c r="M20" s="257">
        <v>7.1999999999999995E-2</v>
      </c>
      <c r="N20" s="257">
        <v>7.3999999999999996E-2</v>
      </c>
      <c r="O20" s="257">
        <v>5.6000000000000001E-2</v>
      </c>
      <c r="P20" s="257">
        <v>7.9000000000000015E-2</v>
      </c>
      <c r="Q20" s="257">
        <v>8.4000000000000019E-2</v>
      </c>
      <c r="R20" s="257">
        <v>8.8999999999999996E-2</v>
      </c>
      <c r="S20" s="257">
        <v>9.0999999999999998E-2</v>
      </c>
      <c r="T20" s="257">
        <v>7.4999999999999997E-2</v>
      </c>
      <c r="U20" s="257">
        <v>0.08</v>
      </c>
      <c r="V20" s="257">
        <v>9.5000000000000001E-2</v>
      </c>
      <c r="W20" s="257">
        <v>9.7000000000000003E-2</v>
      </c>
      <c r="X20" s="257">
        <v>0.11</v>
      </c>
      <c r="Y20" s="257">
        <v>0.10700000000000001</v>
      </c>
      <c r="Z20" s="257">
        <v>9.5000000000000001E-2</v>
      </c>
      <c r="AA20" s="257">
        <v>0.111</v>
      </c>
      <c r="AB20" s="257">
        <v>0.11189473684210527</v>
      </c>
      <c r="AC20" s="257">
        <v>0.12384210526315789</v>
      </c>
      <c r="AD20" s="257">
        <v>0.13357894736842105</v>
      </c>
      <c r="AE20" s="257">
        <v>0.11984210526315789</v>
      </c>
      <c r="AF20" s="257">
        <v>0.12163157894736841</v>
      </c>
      <c r="AG20" s="257">
        <v>0.11957894736842106</v>
      </c>
      <c r="AH20" s="257">
        <v>0.11578947368421053</v>
      </c>
      <c r="AI20" s="257">
        <v>0.12878947368421054</v>
      </c>
      <c r="AJ20" s="257">
        <v>0.13478947368421051</v>
      </c>
      <c r="AK20" s="257">
        <v>0.10423608277235469</v>
      </c>
      <c r="AL20" s="257">
        <v>0.10655623519982735</v>
      </c>
      <c r="AM20" s="257">
        <v>0.1203656854819794</v>
      </c>
      <c r="AN20" s="257">
        <v>0.11811906430725094</v>
      </c>
      <c r="AO20" s="257">
        <v>0.11165979835057613</v>
      </c>
      <c r="AP20" s="257">
        <v>0.10449494835669995</v>
      </c>
      <c r="AQ20" s="257">
        <v>0.12278667493066939</v>
      </c>
      <c r="AR20" s="257">
        <v>0.23176463480847914</v>
      </c>
      <c r="AS20" s="257">
        <v>0.99063937264688706</v>
      </c>
      <c r="AT20" s="257">
        <v>1.0688339794719099</v>
      </c>
      <c r="AU20" s="257">
        <v>1.2305647088955138</v>
      </c>
      <c r="AV20" s="257">
        <v>1.277832986262714</v>
      </c>
      <c r="AW20" s="257">
        <v>1.477097893877648</v>
      </c>
      <c r="AX20" s="257">
        <v>1.6830976512284153</v>
      </c>
      <c r="AY20" s="257">
        <v>2.2714299956945214</v>
      </c>
      <c r="AZ20" s="257">
        <v>2.7990810428599961</v>
      </c>
      <c r="BA20" s="257">
        <v>3.5534017582099544</v>
      </c>
      <c r="BB20" s="257">
        <v>3.394668537337675</v>
      </c>
      <c r="BC20" s="257">
        <v>3.3831240368562914</v>
      </c>
      <c r="BD20" s="257">
        <v>3.1200558943901875</v>
      </c>
      <c r="BE20" s="259">
        <v>3.1296164834571161</v>
      </c>
      <c r="BF20" s="285">
        <v>3.2362380425454695E-4</v>
      </c>
      <c r="BG20" s="285">
        <v>0.11307700869987403</v>
      </c>
      <c r="BH20" s="285">
        <v>4.4704422626021031E-3</v>
      </c>
    </row>
    <row r="21" spans="1:60" s="161" customFormat="1" x14ac:dyDescent="0.15">
      <c r="A21" s="163" t="s">
        <v>178</v>
      </c>
      <c r="B21" s="260">
        <v>0</v>
      </c>
      <c r="C21" s="260">
        <v>0</v>
      </c>
      <c r="D21" s="260">
        <v>0</v>
      </c>
      <c r="E21" s="260">
        <v>0</v>
      </c>
      <c r="F21" s="260">
        <v>0</v>
      </c>
      <c r="G21" s="260">
        <v>0.5622324912536445</v>
      </c>
      <c r="H21" s="260">
        <v>2.144259863702624</v>
      </c>
      <c r="I21" s="260">
        <v>2.1309233394274378</v>
      </c>
      <c r="J21" s="260">
        <v>2.2658428094023324</v>
      </c>
      <c r="K21" s="260">
        <v>2.3782194714285718</v>
      </c>
      <c r="L21" s="260">
        <v>2.8641002165094331</v>
      </c>
      <c r="M21" s="260">
        <v>3.3525405165451891</v>
      </c>
      <c r="N21" s="260">
        <v>3.6737005703167118</v>
      </c>
      <c r="O21" s="260">
        <v>4.0740807370879129</v>
      </c>
      <c r="P21" s="260">
        <v>4.3724131633928573</v>
      </c>
      <c r="Q21" s="260">
        <v>4.3928650936021461</v>
      </c>
      <c r="R21" s="260">
        <v>4.8714506381578939</v>
      </c>
      <c r="S21" s="260">
        <v>5.5064922035956823</v>
      </c>
      <c r="T21" s="260">
        <v>6.340874997211051</v>
      </c>
      <c r="U21" s="260">
        <v>6.1661769424697415</v>
      </c>
      <c r="V21" s="260">
        <v>6.0594372028779473</v>
      </c>
      <c r="W21" s="260">
        <v>6.2507613446747676</v>
      </c>
      <c r="X21" s="260">
        <v>6.7043701380331884</v>
      </c>
      <c r="Y21" s="260">
        <v>6.6378618414453747</v>
      </c>
      <c r="Z21" s="260">
        <v>6.9444062464060625</v>
      </c>
      <c r="AA21" s="260">
        <v>8.3054235205722655</v>
      </c>
      <c r="AB21" s="260">
        <v>8.3740137247074067</v>
      </c>
      <c r="AC21" s="260">
        <v>10.692721511398069</v>
      </c>
      <c r="AD21" s="260">
        <v>10.286964404423273</v>
      </c>
      <c r="AE21" s="260">
        <v>10.832413012687262</v>
      </c>
      <c r="AF21" s="260">
        <v>11.063803419940655</v>
      </c>
      <c r="AG21" s="260">
        <v>12.573282457878696</v>
      </c>
      <c r="AH21" s="260">
        <v>13.368204886054807</v>
      </c>
      <c r="AI21" s="260">
        <v>12.589700302536057</v>
      </c>
      <c r="AJ21" s="260">
        <v>14.856068393921126</v>
      </c>
      <c r="AK21" s="260">
        <v>14.824737676569047</v>
      </c>
      <c r="AL21" s="260">
        <v>16.399493141966794</v>
      </c>
      <c r="AM21" s="260">
        <v>18.190106579769566</v>
      </c>
      <c r="AN21" s="260">
        <v>19.936023238775128</v>
      </c>
      <c r="AO21" s="260">
        <v>20.937292861560234</v>
      </c>
      <c r="AP21" s="260">
        <v>22.289893927409661</v>
      </c>
      <c r="AQ21" s="260">
        <v>24.05792912171971</v>
      </c>
      <c r="AR21" s="260">
        <v>29.286722841739</v>
      </c>
      <c r="AS21" s="260">
        <v>33.062173004753376</v>
      </c>
      <c r="AT21" s="260">
        <v>36.960066834761847</v>
      </c>
      <c r="AU21" s="260">
        <v>47.416990435967087</v>
      </c>
      <c r="AV21" s="260">
        <v>49.579104769537189</v>
      </c>
      <c r="AW21" s="260">
        <v>55.974500042619539</v>
      </c>
      <c r="AX21" s="260">
        <v>63.083046556215777</v>
      </c>
      <c r="AY21" s="260">
        <v>68.853731823671282</v>
      </c>
      <c r="AZ21" s="260">
        <v>72.828262930519472</v>
      </c>
      <c r="BA21" s="260">
        <v>76.377518772738512</v>
      </c>
      <c r="BB21" s="260">
        <v>78.890795904160967</v>
      </c>
      <c r="BC21" s="260">
        <v>80.960368991336907</v>
      </c>
      <c r="BD21" s="260">
        <v>83.514133747456071</v>
      </c>
      <c r="BE21" s="260">
        <v>84.700954557143163</v>
      </c>
      <c r="BF21" s="286">
        <v>1.1439949068611899E-2</v>
      </c>
      <c r="BG21" s="286">
        <v>8.4932510647709458E-2</v>
      </c>
      <c r="BH21" s="286">
        <v>0.12098949789423344</v>
      </c>
    </row>
    <row r="22" spans="1:6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9"/>
      <c r="BF22" s="285"/>
      <c r="BG22" s="285"/>
      <c r="BH22" s="285"/>
    </row>
    <row r="23" spans="1:60" x14ac:dyDescent="0.15">
      <c r="A23" s="162" t="s">
        <v>177</v>
      </c>
      <c r="B23" s="257">
        <v>0</v>
      </c>
      <c r="C23" s="257">
        <v>0</v>
      </c>
      <c r="D23" s="257">
        <v>0</v>
      </c>
      <c r="E23" s="257">
        <v>0</v>
      </c>
      <c r="F23" s="257">
        <v>0</v>
      </c>
      <c r="G23" s="257">
        <v>0</v>
      </c>
      <c r="H23" s="257">
        <v>0</v>
      </c>
      <c r="I23" s="257">
        <v>0</v>
      </c>
      <c r="J23" s="257">
        <v>0</v>
      </c>
      <c r="K23" s="257">
        <v>0</v>
      </c>
      <c r="L23" s="257">
        <v>0</v>
      </c>
      <c r="M23" s="257">
        <v>0</v>
      </c>
      <c r="N23" s="257">
        <v>0</v>
      </c>
      <c r="O23" s="257">
        <v>0</v>
      </c>
      <c r="P23" s="257">
        <v>0</v>
      </c>
      <c r="Q23" s="257">
        <v>0</v>
      </c>
      <c r="R23" s="257">
        <v>0</v>
      </c>
      <c r="S23" s="257">
        <v>0</v>
      </c>
      <c r="T23" s="257">
        <v>0</v>
      </c>
      <c r="U23" s="257">
        <v>0</v>
      </c>
      <c r="V23" s="257">
        <v>0</v>
      </c>
      <c r="W23" s="257">
        <v>1.287501</v>
      </c>
      <c r="X23" s="257">
        <v>0.90581600000000007</v>
      </c>
      <c r="Y23" s="257">
        <v>1.0469600000000001</v>
      </c>
      <c r="Z23" s="257">
        <v>1.1044500000000002</v>
      </c>
      <c r="AA23" s="257">
        <v>1.142485</v>
      </c>
      <c r="AB23" s="257">
        <v>1.225832</v>
      </c>
      <c r="AC23" s="257">
        <v>1.3291639999998917</v>
      </c>
      <c r="AD23" s="257">
        <v>1.3611110000000033</v>
      </c>
      <c r="AE23" s="257">
        <v>1.210555</v>
      </c>
      <c r="AF23" s="257">
        <v>1.857221</v>
      </c>
      <c r="AG23" s="257">
        <v>1.5894440000000001</v>
      </c>
      <c r="AH23" s="257">
        <v>1.7113889999999998</v>
      </c>
      <c r="AI23" s="257">
        <v>1.8427770000000001</v>
      </c>
      <c r="AJ23" s="257">
        <v>1.5969118188815172</v>
      </c>
      <c r="AK23" s="257">
        <v>1.52827932</v>
      </c>
      <c r="AL23" s="257">
        <v>1.6678119999999996</v>
      </c>
      <c r="AM23" s="257">
        <v>1.5204439999999999</v>
      </c>
      <c r="AN23" s="257">
        <v>1.711921</v>
      </c>
      <c r="AO23" s="257">
        <v>2.0597300000000001</v>
      </c>
      <c r="AP23" s="257">
        <v>2.4371543386782202</v>
      </c>
      <c r="AQ23" s="257">
        <v>3.2375025563542361</v>
      </c>
      <c r="AR23" s="257">
        <v>4.0616069114970497</v>
      </c>
      <c r="AS23" s="257">
        <v>4.3023041410249894</v>
      </c>
      <c r="AT23" s="257">
        <v>4.2779821673999212</v>
      </c>
      <c r="AU23" s="257">
        <v>4.4634300809825351</v>
      </c>
      <c r="AV23" s="257">
        <v>4.5167520091629063</v>
      </c>
      <c r="AW23" s="257">
        <v>4.6080365007055795</v>
      </c>
      <c r="AX23" s="257">
        <v>4.5842817087908161</v>
      </c>
      <c r="AY23" s="257">
        <v>4.3362961957134862</v>
      </c>
      <c r="AZ23" s="257">
        <v>4.5035465270659039</v>
      </c>
      <c r="BA23" s="257">
        <v>4.6912270388607489</v>
      </c>
      <c r="BB23" s="257">
        <v>4.9209334360000003</v>
      </c>
      <c r="BC23" s="257">
        <v>4.9301957806651107</v>
      </c>
      <c r="BD23" s="257">
        <v>4.7453102376607772</v>
      </c>
      <c r="BE23" s="259">
        <v>5.2539754786700712</v>
      </c>
      <c r="BF23" s="285">
        <v>0.10416813485187548</v>
      </c>
      <c r="BG23" s="285">
        <v>1.0421466094153509E-2</v>
      </c>
      <c r="BH23" s="285">
        <v>7.5049432256876223E-3</v>
      </c>
    </row>
    <row r="24" spans="1:60" x14ac:dyDescent="0.15">
      <c r="A24" s="162" t="s">
        <v>176</v>
      </c>
      <c r="B24" s="257">
        <v>0</v>
      </c>
      <c r="C24" s="257">
        <v>0</v>
      </c>
      <c r="D24" s="257">
        <v>0</v>
      </c>
      <c r="E24" s="257">
        <v>0</v>
      </c>
      <c r="F24" s="257">
        <v>0</v>
      </c>
      <c r="G24" s="257">
        <v>0</v>
      </c>
      <c r="H24" s="257">
        <v>0</v>
      </c>
      <c r="I24" s="257">
        <v>0</v>
      </c>
      <c r="J24" s="257">
        <v>0.11600000000000001</v>
      </c>
      <c r="K24" s="257">
        <v>0.108</v>
      </c>
      <c r="L24" s="257">
        <v>8.3000000000000004E-2</v>
      </c>
      <c r="M24" s="257">
        <v>5.7000000000000002E-2</v>
      </c>
      <c r="N24" s="257">
        <v>0.247</v>
      </c>
      <c r="O24" s="257">
        <v>0.26</v>
      </c>
      <c r="P24" s="257">
        <v>0.315</v>
      </c>
      <c r="Q24" s="257">
        <v>0.3</v>
      </c>
      <c r="R24" s="257">
        <v>0.29099999999999998</v>
      </c>
      <c r="S24" s="257">
        <v>4.5999999999999999E-2</v>
      </c>
      <c r="T24" s="257">
        <v>2.1999999999999999E-2</v>
      </c>
      <c r="U24" s="257">
        <v>2.4E-2</v>
      </c>
      <c r="V24" s="257">
        <v>5.2999999999999999E-2</v>
      </c>
      <c r="W24" s="257">
        <v>0.11900000000000001</v>
      </c>
      <c r="X24" s="257">
        <v>0.14200000000000002</v>
      </c>
      <c r="Y24" s="257">
        <v>0.18</v>
      </c>
      <c r="Z24" s="257">
        <v>0.191</v>
      </c>
      <c r="AA24" s="257">
        <v>0.28200000000000003</v>
      </c>
      <c r="AB24" s="257">
        <v>0.29899999999999999</v>
      </c>
      <c r="AC24" s="257">
        <v>0.26700000000000002</v>
      </c>
      <c r="AD24" s="257">
        <v>0.245</v>
      </c>
      <c r="AE24" s="257">
        <v>0.245</v>
      </c>
      <c r="AF24" s="257">
        <v>0.32100000000000001</v>
      </c>
      <c r="AG24" s="257">
        <v>0.314</v>
      </c>
      <c r="AH24" s="257">
        <v>0.27500000000000002</v>
      </c>
      <c r="AI24" s="257">
        <v>0.35899999999999999</v>
      </c>
      <c r="AJ24" s="257">
        <v>0.496</v>
      </c>
      <c r="AK24" s="257">
        <v>0.56800000000000006</v>
      </c>
      <c r="AL24" s="257">
        <v>0.59699999999999998</v>
      </c>
      <c r="AM24" s="257">
        <v>0.72099999999999997</v>
      </c>
      <c r="AN24" s="257">
        <v>0.85699999999999998</v>
      </c>
      <c r="AO24" s="257">
        <v>1.0369999999999999</v>
      </c>
      <c r="AP24" s="257">
        <v>1.59</v>
      </c>
      <c r="AQ24" s="257">
        <v>2.2250000000000001</v>
      </c>
      <c r="AR24" s="257">
        <v>2.6</v>
      </c>
      <c r="AS24" s="257">
        <v>3.3290000000000002</v>
      </c>
      <c r="AT24" s="257">
        <v>3.9490000000000003</v>
      </c>
      <c r="AU24" s="257">
        <v>4.3304280000000004</v>
      </c>
      <c r="AV24" s="257">
        <v>4.6999340000000007</v>
      </c>
      <c r="AW24" s="257">
        <v>5.2020929999999987</v>
      </c>
      <c r="AX24" s="257">
        <v>4.9836200000000002</v>
      </c>
      <c r="AY24" s="257">
        <v>4.4732000000000003</v>
      </c>
      <c r="AZ24" s="257">
        <v>5.563700000000007</v>
      </c>
      <c r="BA24" s="257">
        <v>5.4499000000000066</v>
      </c>
      <c r="BB24" s="257">
        <v>5.7770000000000206</v>
      </c>
      <c r="BC24" s="257">
        <v>5.4708000000000192</v>
      </c>
      <c r="BD24" s="257">
        <v>5.2409000000000194</v>
      </c>
      <c r="BE24" s="259">
        <v>5.3316592656883754</v>
      </c>
      <c r="BF24" s="285">
        <v>1.4537940171629238E-2</v>
      </c>
      <c r="BG24" s="285">
        <v>2.8707423687331257E-2</v>
      </c>
      <c r="BH24" s="285">
        <v>7.6159091815615459E-3</v>
      </c>
    </row>
    <row r="25" spans="1:60" x14ac:dyDescent="0.15">
      <c r="A25" s="162" t="s">
        <v>175</v>
      </c>
      <c r="B25" s="257">
        <v>0</v>
      </c>
      <c r="C25" s="257">
        <v>0</v>
      </c>
      <c r="D25" s="257">
        <v>0</v>
      </c>
      <c r="E25" s="257">
        <v>0</v>
      </c>
      <c r="F25" s="257">
        <v>0</v>
      </c>
      <c r="G25" s="257">
        <v>0</v>
      </c>
      <c r="H25" s="257">
        <v>0</v>
      </c>
      <c r="I25" s="257">
        <v>0</v>
      </c>
      <c r="J25" s="257">
        <v>0</v>
      </c>
      <c r="K25" s="257">
        <v>0</v>
      </c>
      <c r="L25" s="257">
        <v>0</v>
      </c>
      <c r="M25" s="257">
        <v>0</v>
      </c>
      <c r="N25" s="257">
        <v>0</v>
      </c>
      <c r="O25" s="257">
        <v>0</v>
      </c>
      <c r="P25" s="257">
        <v>0</v>
      </c>
      <c r="Q25" s="257">
        <v>0</v>
      </c>
      <c r="R25" s="257">
        <v>0</v>
      </c>
      <c r="S25" s="257">
        <v>0</v>
      </c>
      <c r="T25" s="257">
        <v>0</v>
      </c>
      <c r="U25" s="257">
        <v>0</v>
      </c>
      <c r="V25" s="257">
        <v>0</v>
      </c>
      <c r="W25" s="257">
        <v>0</v>
      </c>
      <c r="X25" s="257">
        <v>0</v>
      </c>
      <c r="Y25" s="257">
        <v>0</v>
      </c>
      <c r="Z25" s="257">
        <v>0</v>
      </c>
      <c r="AA25" s="257">
        <v>0</v>
      </c>
      <c r="AB25" s="257">
        <v>0</v>
      </c>
      <c r="AC25" s="257">
        <v>0</v>
      </c>
      <c r="AD25" s="257">
        <v>0</v>
      </c>
      <c r="AE25" s="257">
        <v>0</v>
      </c>
      <c r="AF25" s="257">
        <v>0</v>
      </c>
      <c r="AG25" s="257">
        <v>0</v>
      </c>
      <c r="AH25" s="257">
        <v>0</v>
      </c>
      <c r="AI25" s="257">
        <v>0</v>
      </c>
      <c r="AJ25" s="257">
        <v>0</v>
      </c>
      <c r="AK25" s="257">
        <v>0</v>
      </c>
      <c r="AL25" s="257">
        <v>0</v>
      </c>
      <c r="AM25" s="257">
        <v>0</v>
      </c>
      <c r="AN25" s="257">
        <v>0</v>
      </c>
      <c r="AO25" s="257">
        <v>0</v>
      </c>
      <c r="AP25" s="257">
        <v>0</v>
      </c>
      <c r="AQ25" s="257">
        <v>0</v>
      </c>
      <c r="AR25" s="257">
        <v>0</v>
      </c>
      <c r="AS25" s="257">
        <v>1.6E-2</v>
      </c>
      <c r="AT25" s="257">
        <v>8.0000000000000002E-3</v>
      </c>
      <c r="AU25" s="257">
        <v>3.5000000000000003E-2</v>
      </c>
      <c r="AV25" s="257">
        <v>5.6000000000000001E-2</v>
      </c>
      <c r="AW25" s="257">
        <v>6.6000000000000003E-2</v>
      </c>
      <c r="AX25" s="257">
        <v>0.11171299999999999</v>
      </c>
      <c r="AY25" s="257">
        <v>0.200792</v>
      </c>
      <c r="AZ25" s="257">
        <v>0.27018500000000001</v>
      </c>
      <c r="BA25" s="257">
        <v>0.35361400000000004</v>
      </c>
      <c r="BB25" s="257">
        <v>0.39598100000000003</v>
      </c>
      <c r="BC25" s="257">
        <v>1.5920999999999998</v>
      </c>
      <c r="BD25" s="257">
        <v>1.8310999999999999</v>
      </c>
      <c r="BE25" s="259">
        <v>1.9641359786468595</v>
      </c>
      <c r="BF25" s="285">
        <v>6.9722837038896035E-2</v>
      </c>
      <c r="BG25" s="285">
        <v>0.7217187439856394</v>
      </c>
      <c r="BH25" s="285">
        <v>2.8056333850660395E-3</v>
      </c>
    </row>
    <row r="26" spans="1:60" x14ac:dyDescent="0.15">
      <c r="A26" s="162" t="s">
        <v>174</v>
      </c>
      <c r="B26" s="257" t="s">
        <v>111</v>
      </c>
      <c r="C26" s="257" t="s">
        <v>111</v>
      </c>
      <c r="D26" s="257" t="s">
        <v>111</v>
      </c>
      <c r="E26" s="257" t="s">
        <v>111</v>
      </c>
      <c r="F26" s="257" t="s">
        <v>111</v>
      </c>
      <c r="G26" s="257" t="s">
        <v>111</v>
      </c>
      <c r="H26" s="257" t="s">
        <v>111</v>
      </c>
      <c r="I26" s="257" t="s">
        <v>111</v>
      </c>
      <c r="J26" s="257" t="s">
        <v>111</v>
      </c>
      <c r="K26" s="257" t="s">
        <v>111</v>
      </c>
      <c r="L26" s="257" t="s">
        <v>111</v>
      </c>
      <c r="M26" s="257" t="s">
        <v>111</v>
      </c>
      <c r="N26" s="257" t="s">
        <v>111</v>
      </c>
      <c r="O26" s="257" t="s">
        <v>111</v>
      </c>
      <c r="P26" s="257" t="s">
        <v>111</v>
      </c>
      <c r="Q26" s="257" t="s">
        <v>111</v>
      </c>
      <c r="R26" s="257" t="s">
        <v>111</v>
      </c>
      <c r="S26" s="257" t="s">
        <v>111</v>
      </c>
      <c r="T26" s="257" t="s">
        <v>111</v>
      </c>
      <c r="U26" s="257" t="s">
        <v>111</v>
      </c>
      <c r="V26" s="257" t="s">
        <v>111</v>
      </c>
      <c r="W26" s="257" t="s">
        <v>111</v>
      </c>
      <c r="X26" s="257" t="s">
        <v>111</v>
      </c>
      <c r="Y26" s="257" t="s">
        <v>111</v>
      </c>
      <c r="Z26" s="257" t="s">
        <v>111</v>
      </c>
      <c r="AA26" s="257">
        <v>0</v>
      </c>
      <c r="AB26" s="257">
        <v>0</v>
      </c>
      <c r="AC26" s="257">
        <v>6.0000000000000001E-3</v>
      </c>
      <c r="AD26" s="257">
        <v>1.9E-2</v>
      </c>
      <c r="AE26" s="257">
        <v>6.0000000000000001E-3</v>
      </c>
      <c r="AF26" s="257">
        <v>5.0000000000000001E-3</v>
      </c>
      <c r="AG26" s="257">
        <v>0.01</v>
      </c>
      <c r="AH26" s="257">
        <v>2E-3</v>
      </c>
      <c r="AI26" s="257">
        <v>5.0000000000000001E-3</v>
      </c>
      <c r="AJ26" s="257">
        <v>2E-3</v>
      </c>
      <c r="AK26" s="257">
        <v>1E-3</v>
      </c>
      <c r="AL26" s="257">
        <v>0</v>
      </c>
      <c r="AM26" s="257">
        <v>0</v>
      </c>
      <c r="AN26" s="257">
        <v>0</v>
      </c>
      <c r="AO26" s="257">
        <v>4.0000000000000001E-3</v>
      </c>
      <c r="AP26" s="257">
        <v>1.4E-2</v>
      </c>
      <c r="AQ26" s="257">
        <v>1.0999999999999999E-2</v>
      </c>
      <c r="AR26" s="257">
        <v>7.0000000000000001E-3</v>
      </c>
      <c r="AS26" s="257">
        <v>2.1000000000000001E-2</v>
      </c>
      <c r="AT26" s="257">
        <v>2.5000000000000001E-2</v>
      </c>
      <c r="AU26" s="257">
        <v>3.3000000000000002E-2</v>
      </c>
      <c r="AV26" s="257">
        <v>5.5E-2</v>
      </c>
      <c r="AW26" s="257">
        <v>9.4E-2</v>
      </c>
      <c r="AX26" s="257">
        <v>0.125</v>
      </c>
      <c r="AY26" s="257">
        <v>0.16500000000000001</v>
      </c>
      <c r="AZ26" s="257">
        <v>0.26600000000000001</v>
      </c>
      <c r="BA26" s="257">
        <v>0.43099999999999999</v>
      </c>
      <c r="BB26" s="257">
        <v>0.52560000000000007</v>
      </c>
      <c r="BC26" s="257">
        <v>0.67009999999999992</v>
      </c>
      <c r="BD26" s="257">
        <v>0.97029999999999994</v>
      </c>
      <c r="BE26" s="259">
        <v>1.0685817985433044</v>
      </c>
      <c r="BF26" s="285">
        <v>9.8281125572413641E-2</v>
      </c>
      <c r="BG26" s="285">
        <v>0.44177205058568303</v>
      </c>
      <c r="BH26" s="285">
        <v>1.5263957288397291E-3</v>
      </c>
    </row>
    <row r="27" spans="1:60" x14ac:dyDescent="0.15">
      <c r="A27" s="162" t="s">
        <v>173</v>
      </c>
      <c r="B27" s="257">
        <v>0</v>
      </c>
      <c r="C27" s="257">
        <v>0</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7">
        <v>0</v>
      </c>
      <c r="U27" s="257">
        <v>0</v>
      </c>
      <c r="V27" s="257">
        <v>0</v>
      </c>
      <c r="W27" s="257">
        <v>0</v>
      </c>
      <c r="X27" s="257">
        <v>0</v>
      </c>
      <c r="Y27" s="257">
        <v>0</v>
      </c>
      <c r="Z27" s="257">
        <v>0</v>
      </c>
      <c r="AA27" s="257">
        <v>0</v>
      </c>
      <c r="AB27" s="257">
        <v>0</v>
      </c>
      <c r="AC27" s="257">
        <v>0</v>
      </c>
      <c r="AD27" s="257">
        <v>0</v>
      </c>
      <c r="AE27" s="257">
        <v>0</v>
      </c>
      <c r="AF27" s="257">
        <v>0</v>
      </c>
      <c r="AG27" s="257">
        <v>0</v>
      </c>
      <c r="AH27" s="257">
        <v>0</v>
      </c>
      <c r="AI27" s="257">
        <v>0</v>
      </c>
      <c r="AJ27" s="257">
        <v>0</v>
      </c>
      <c r="AK27" s="257">
        <v>0</v>
      </c>
      <c r="AL27" s="257">
        <v>0</v>
      </c>
      <c r="AM27" s="257">
        <v>0</v>
      </c>
      <c r="AN27" s="257">
        <v>0</v>
      </c>
      <c r="AO27" s="257">
        <v>0</v>
      </c>
      <c r="AP27" s="257">
        <v>0</v>
      </c>
      <c r="AQ27" s="257">
        <v>1.55E-4</v>
      </c>
      <c r="AR27" s="257">
        <v>1.4E-3</v>
      </c>
      <c r="AS27" s="257">
        <v>1.2E-2</v>
      </c>
      <c r="AT27" s="257">
        <v>2.7E-2</v>
      </c>
      <c r="AU27" s="257">
        <v>3.5000000000000003E-2</v>
      </c>
      <c r="AV27" s="257">
        <v>5.2000000000000005E-2</v>
      </c>
      <c r="AW27" s="257">
        <v>0.05</v>
      </c>
      <c r="AX27" s="257">
        <v>4.9000000000000002E-2</v>
      </c>
      <c r="AY27" s="257">
        <v>5.0500000000000003E-2</v>
      </c>
      <c r="AZ27" s="257">
        <v>5.1235999999999997E-2</v>
      </c>
      <c r="BA27" s="257">
        <v>5.2021000000000005E-2</v>
      </c>
      <c r="BB27" s="257">
        <v>5.1750000000000004E-2</v>
      </c>
      <c r="BC27" s="257">
        <v>5.1360000000000003E-2</v>
      </c>
      <c r="BD27" s="257">
        <v>5.7920000000000006E-2</v>
      </c>
      <c r="BE27" s="259">
        <v>5.9810000000000002E-2</v>
      </c>
      <c r="BF27" s="285">
        <v>2.9809818706034941E-2</v>
      </c>
      <c r="BG27" s="285">
        <v>7.9310690905999515E-2</v>
      </c>
      <c r="BH27" s="285">
        <v>8.5434478358471224E-5</v>
      </c>
    </row>
    <row r="28" spans="1:60" x14ac:dyDescent="0.15">
      <c r="A28" s="162" t="s">
        <v>172</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v>
      </c>
      <c r="U28" s="257">
        <v>0</v>
      </c>
      <c r="V28" s="257">
        <v>0</v>
      </c>
      <c r="W28" s="257">
        <v>0</v>
      </c>
      <c r="X28" s="257">
        <v>0</v>
      </c>
      <c r="Y28" s="257">
        <v>0</v>
      </c>
      <c r="Z28" s="257">
        <v>0</v>
      </c>
      <c r="AA28" s="257">
        <v>0</v>
      </c>
      <c r="AB28" s="257">
        <v>0</v>
      </c>
      <c r="AC28" s="257">
        <v>0</v>
      </c>
      <c r="AD28" s="257">
        <v>0.221</v>
      </c>
      <c r="AE28" s="257">
        <v>0.30900000000000005</v>
      </c>
      <c r="AF28" s="257">
        <v>0.40500000000000003</v>
      </c>
      <c r="AG28" s="257">
        <v>0.29199999999999998</v>
      </c>
      <c r="AH28" s="257">
        <v>0.49399999999999999</v>
      </c>
      <c r="AI28" s="257">
        <v>0.58699999999999997</v>
      </c>
      <c r="AJ28" s="257">
        <v>0.68300000000000005</v>
      </c>
      <c r="AK28" s="257">
        <v>0.51700000000000002</v>
      </c>
      <c r="AL28" s="257">
        <v>0.51400000000000001</v>
      </c>
      <c r="AM28" s="257">
        <v>0.49399999999999999</v>
      </c>
      <c r="AN28" s="257">
        <v>0.49</v>
      </c>
      <c r="AO28" s="257">
        <v>0.58083099999999999</v>
      </c>
      <c r="AP28" s="257">
        <v>0.648312</v>
      </c>
      <c r="AQ28" s="257">
        <v>0.91237500000000005</v>
      </c>
      <c r="AR28" s="257">
        <v>1.187319</v>
      </c>
      <c r="AS28" s="257">
        <v>1.456526</v>
      </c>
      <c r="AT28" s="257">
        <v>1.86202</v>
      </c>
      <c r="AU28" s="257">
        <v>2.1462460000000001</v>
      </c>
      <c r="AV28" s="257">
        <v>2.7053290000000003</v>
      </c>
      <c r="AW28" s="257">
        <v>3.3614190000000002</v>
      </c>
      <c r="AX28" s="257">
        <v>3.9954689999999999</v>
      </c>
      <c r="AY28" s="257">
        <v>4.661073</v>
      </c>
      <c r="AZ28" s="257">
        <v>4.7916850000000002</v>
      </c>
      <c r="BA28" s="257">
        <v>4.7665500000000005</v>
      </c>
      <c r="BB28" s="257">
        <v>4.9645669999999997</v>
      </c>
      <c r="BC28" s="257">
        <v>4.8261789999999998</v>
      </c>
      <c r="BD28" s="257">
        <v>5.0306000000000006</v>
      </c>
      <c r="BE28" s="259">
        <v>5.0917000000000003</v>
      </c>
      <c r="BF28" s="285">
        <v>9.3802431849321355E-3</v>
      </c>
      <c r="BG28" s="285">
        <v>0.10449446675337692</v>
      </c>
      <c r="BH28" s="285">
        <v>7.2731438464776451E-3</v>
      </c>
    </row>
    <row r="29" spans="1:60" x14ac:dyDescent="0.15">
      <c r="A29" s="162" t="s">
        <v>171</v>
      </c>
      <c r="B29" s="257">
        <v>0</v>
      </c>
      <c r="C29" s="257">
        <v>0</v>
      </c>
      <c r="D29" s="257">
        <v>0</v>
      </c>
      <c r="E29" s="257">
        <v>0</v>
      </c>
      <c r="F29" s="257">
        <v>0</v>
      </c>
      <c r="G29" s="257">
        <v>0</v>
      </c>
      <c r="H29" s="257">
        <v>0</v>
      </c>
      <c r="I29" s="257">
        <v>0</v>
      </c>
      <c r="J29" s="257">
        <v>0</v>
      </c>
      <c r="K29" s="257">
        <v>0</v>
      </c>
      <c r="L29" s="257">
        <v>0</v>
      </c>
      <c r="M29" s="257">
        <v>0</v>
      </c>
      <c r="N29" s="257">
        <v>0</v>
      </c>
      <c r="O29" s="257">
        <v>0</v>
      </c>
      <c r="P29" s="257">
        <v>0</v>
      </c>
      <c r="Q29" s="257">
        <v>0</v>
      </c>
      <c r="R29" s="257">
        <v>0</v>
      </c>
      <c r="S29" s="257">
        <v>0</v>
      </c>
      <c r="T29" s="257">
        <v>3.3000000000000002E-2</v>
      </c>
      <c r="U29" s="257">
        <v>3.3000000000000002E-2</v>
      </c>
      <c r="V29" s="257">
        <v>3.6000000000000004E-2</v>
      </c>
      <c r="W29" s="257">
        <v>5.1000000000000004E-2</v>
      </c>
      <c r="X29" s="257">
        <v>6.0999999999999999E-2</v>
      </c>
      <c r="Y29" s="257">
        <v>0.08</v>
      </c>
      <c r="Z29" s="257">
        <v>0.126</v>
      </c>
      <c r="AA29" s="257">
        <v>0.21000000000000002</v>
      </c>
      <c r="AB29" s="257">
        <v>0.35499999999999998</v>
      </c>
      <c r="AC29" s="257">
        <v>0.52100000000000002</v>
      </c>
      <c r="AD29" s="257">
        <v>0.72799999999999998</v>
      </c>
      <c r="AE29" s="257">
        <v>0.57339970937369977</v>
      </c>
      <c r="AF29" s="257">
        <v>0.64684045548524349</v>
      </c>
      <c r="AG29" s="257">
        <v>0.8321831899572808</v>
      </c>
      <c r="AH29" s="257">
        <v>0.97566740416274444</v>
      </c>
      <c r="AI29" s="257">
        <v>1.0781569760154166</v>
      </c>
      <c r="AJ29" s="257">
        <v>1.3189089746079028</v>
      </c>
      <c r="AK29" s="257">
        <v>1.2996055596681482</v>
      </c>
      <c r="AL29" s="257">
        <v>1.5115592094010413</v>
      </c>
      <c r="AM29" s="257">
        <v>1.8791215307122873</v>
      </c>
      <c r="AN29" s="257">
        <v>2.4933515393946584</v>
      </c>
      <c r="AO29" s="257">
        <v>2.9107547421180846</v>
      </c>
      <c r="AP29" s="257">
        <v>3.1742494654903695</v>
      </c>
      <c r="AQ29" s="257">
        <v>3.0699493428291524</v>
      </c>
      <c r="AR29" s="257">
        <v>3.1050638040346943</v>
      </c>
      <c r="AS29" s="257">
        <v>3.1405712692821508</v>
      </c>
      <c r="AT29" s="257">
        <v>3.3202575919933968</v>
      </c>
      <c r="AU29" s="257">
        <v>4.5939305555555556</v>
      </c>
      <c r="AV29" s="257">
        <v>4.3750249999999999</v>
      </c>
      <c r="AW29" s="257">
        <v>4.4460055555555558</v>
      </c>
      <c r="AX29" s="257">
        <v>4.3135027777777779</v>
      </c>
      <c r="AY29" s="257">
        <v>4.3018527777777784</v>
      </c>
      <c r="AZ29" s="257">
        <v>4.2006277777777781</v>
      </c>
      <c r="BA29" s="257">
        <v>4.9137722222222227</v>
      </c>
      <c r="BB29" s="257">
        <v>6.3547777777777785</v>
      </c>
      <c r="BC29" s="257">
        <v>6.0405805555555556</v>
      </c>
      <c r="BD29" s="257">
        <v>6.1636305555555566</v>
      </c>
      <c r="BE29" s="259">
        <v>5.2777874190403145</v>
      </c>
      <c r="BF29" s="285">
        <v>-0.14606055840073395</v>
      </c>
      <c r="BG29" s="285">
        <v>6.3815912301571576E-2</v>
      </c>
      <c r="BH29" s="285">
        <v>7.53895694754408E-3</v>
      </c>
    </row>
    <row r="30" spans="1:60" x14ac:dyDescent="0.15">
      <c r="A30" s="162" t="s">
        <v>170</v>
      </c>
      <c r="B30" s="257" t="s">
        <v>111</v>
      </c>
      <c r="C30" s="257" t="s">
        <v>111</v>
      </c>
      <c r="D30" s="257" t="s">
        <v>111</v>
      </c>
      <c r="E30" s="257" t="s">
        <v>111</v>
      </c>
      <c r="F30" s="257" t="s">
        <v>111</v>
      </c>
      <c r="G30" s="257" t="s">
        <v>111</v>
      </c>
      <c r="H30" s="257" t="s">
        <v>111</v>
      </c>
      <c r="I30" s="257" t="s">
        <v>111</v>
      </c>
      <c r="J30" s="257" t="s">
        <v>111</v>
      </c>
      <c r="K30" s="257" t="s">
        <v>111</v>
      </c>
      <c r="L30" s="257" t="s">
        <v>111</v>
      </c>
      <c r="M30" s="257" t="s">
        <v>111</v>
      </c>
      <c r="N30" s="257" t="s">
        <v>111</v>
      </c>
      <c r="O30" s="257" t="s">
        <v>111</v>
      </c>
      <c r="P30" s="257" t="s">
        <v>111</v>
      </c>
      <c r="Q30" s="257" t="s">
        <v>111</v>
      </c>
      <c r="R30" s="257" t="s">
        <v>111</v>
      </c>
      <c r="S30" s="257" t="s">
        <v>111</v>
      </c>
      <c r="T30" s="257" t="s">
        <v>111</v>
      </c>
      <c r="U30" s="257" t="s">
        <v>111</v>
      </c>
      <c r="V30" s="257">
        <v>0</v>
      </c>
      <c r="W30" s="257">
        <v>0</v>
      </c>
      <c r="X30" s="257">
        <v>0</v>
      </c>
      <c r="Y30" s="257">
        <v>0</v>
      </c>
      <c r="Z30" s="257">
        <v>0</v>
      </c>
      <c r="AA30" s="257">
        <v>0</v>
      </c>
      <c r="AB30" s="257">
        <v>0</v>
      </c>
      <c r="AC30" s="257">
        <v>0</v>
      </c>
      <c r="AD30" s="257">
        <v>0</v>
      </c>
      <c r="AE30" s="257">
        <v>0</v>
      </c>
      <c r="AF30" s="257">
        <v>6.0000000000000001E-3</v>
      </c>
      <c r="AG30" s="257">
        <v>5.0000000000000001E-3</v>
      </c>
      <c r="AH30" s="257">
        <v>8.0000000000000002E-3</v>
      </c>
      <c r="AI30" s="257">
        <v>1.2E-2</v>
      </c>
      <c r="AJ30" s="257">
        <v>1.2E-2</v>
      </c>
      <c r="AK30" s="257">
        <v>1.2999999999999999E-2</v>
      </c>
      <c r="AL30" s="257">
        <v>1.0999999999999999E-2</v>
      </c>
      <c r="AM30" s="257">
        <v>2.7E-2</v>
      </c>
      <c r="AN30" s="257">
        <v>2.5999999999999999E-2</v>
      </c>
      <c r="AO30" s="257">
        <v>3.1E-2</v>
      </c>
      <c r="AP30" s="257">
        <v>3.3000000000000002E-2</v>
      </c>
      <c r="AQ30" s="257">
        <v>3.7999999999999999E-2</v>
      </c>
      <c r="AR30" s="257">
        <v>3.6000000000000004E-2</v>
      </c>
      <c r="AS30" s="257">
        <v>3.7999999999999999E-2</v>
      </c>
      <c r="AT30" s="257">
        <v>0.314</v>
      </c>
      <c r="AU30" s="257">
        <v>0.74199999999999999</v>
      </c>
      <c r="AV30" s="257">
        <v>0.78300000000000003</v>
      </c>
      <c r="AW30" s="257">
        <v>1.0009999999999999</v>
      </c>
      <c r="AX30" s="257">
        <v>0.66700000000000004</v>
      </c>
      <c r="AY30" s="257">
        <v>0.74</v>
      </c>
      <c r="AZ30" s="257">
        <v>0.77900000000000003</v>
      </c>
      <c r="BA30" s="257">
        <v>0.88500000000000001</v>
      </c>
      <c r="BB30" s="257">
        <v>1.6838979999999992</v>
      </c>
      <c r="BC30" s="257">
        <v>1.242</v>
      </c>
      <c r="BD30" s="257">
        <v>1.296</v>
      </c>
      <c r="BE30" s="259">
        <v>1.3440756218486511</v>
      </c>
      <c r="BF30" s="285">
        <v>3.4261793274720231E-2</v>
      </c>
      <c r="BG30" s="285">
        <v>0.1523052361351902</v>
      </c>
      <c r="BH30" s="285">
        <v>1.9199197396251018E-3</v>
      </c>
    </row>
    <row r="31" spans="1:60" x14ac:dyDescent="0.15">
      <c r="A31" s="162" t="s">
        <v>169</v>
      </c>
      <c r="B31" s="257">
        <v>0</v>
      </c>
      <c r="C31" s="257">
        <v>0</v>
      </c>
      <c r="D31" s="257">
        <v>0</v>
      </c>
      <c r="E31" s="257">
        <v>0</v>
      </c>
      <c r="F31" s="257">
        <v>0</v>
      </c>
      <c r="G31" s="257">
        <v>0</v>
      </c>
      <c r="H31" s="257">
        <v>0</v>
      </c>
      <c r="I31" s="257">
        <v>0</v>
      </c>
      <c r="J31" s="257">
        <v>0</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5.1559999999999997</v>
      </c>
      <c r="AB31" s="257">
        <v>4.9989999999999997</v>
      </c>
      <c r="AC31" s="257">
        <v>4.95</v>
      </c>
      <c r="AD31" s="257">
        <v>5.9580000000000002</v>
      </c>
      <c r="AE31" s="257">
        <v>6.4649999999999999</v>
      </c>
      <c r="AF31" s="257">
        <v>6.6080000000000005</v>
      </c>
      <c r="AG31" s="257">
        <v>5.8890000000000002</v>
      </c>
      <c r="AH31" s="257">
        <v>7.891</v>
      </c>
      <c r="AI31" s="257">
        <v>9.3330000000000002</v>
      </c>
      <c r="AJ31" s="257">
        <v>8.3629999999999995</v>
      </c>
      <c r="AK31" s="257">
        <v>8.5885263157894745</v>
      </c>
      <c r="AL31" s="257">
        <v>8.2117894736842096</v>
      </c>
      <c r="AM31" s="257">
        <v>8.932421052631577</v>
      </c>
      <c r="AN31" s="257">
        <v>9.2919999999999998</v>
      </c>
      <c r="AO31" s="257">
        <v>10.370947368421051</v>
      </c>
      <c r="AP31" s="257">
        <v>9.4794736842105252</v>
      </c>
      <c r="AQ31" s="257">
        <v>10.756631578947369</v>
      </c>
      <c r="AR31" s="257">
        <v>9.9280000000000008</v>
      </c>
      <c r="AS31" s="257">
        <v>10.391263157894736</v>
      </c>
      <c r="AT31" s="257">
        <v>8.7435789473684213</v>
      </c>
      <c r="AU31" s="257">
        <v>10.980210526315789</v>
      </c>
      <c r="AV31" s="257">
        <v>11.182842105263157</v>
      </c>
      <c r="AW31" s="257">
        <v>11.101263157894735</v>
      </c>
      <c r="AX31" s="257">
        <v>11.942631578947367</v>
      </c>
      <c r="AY31" s="257">
        <v>11.707263157894737</v>
      </c>
      <c r="AZ31" s="257">
        <v>11.317894736842105</v>
      </c>
      <c r="BA31" s="257">
        <v>11.422105263157896</v>
      </c>
      <c r="BB31" s="257">
        <v>11.833684210526316</v>
      </c>
      <c r="BC31" s="257">
        <v>12.825263157894737</v>
      </c>
      <c r="BD31" s="257">
        <v>13.202105263157893</v>
      </c>
      <c r="BE31" s="259">
        <v>11.233684210526317</v>
      </c>
      <c r="BF31" s="285">
        <v>-0.15142389331409289</v>
      </c>
      <c r="BG31" s="285">
        <v>4.20664063587044E-2</v>
      </c>
      <c r="BH31" s="285">
        <v>1.6046546573651739E-2</v>
      </c>
    </row>
    <row r="32" spans="1:60" x14ac:dyDescent="0.15">
      <c r="A32" s="162" t="s">
        <v>168</v>
      </c>
      <c r="B32" s="257">
        <v>0</v>
      </c>
      <c r="C32" s="257">
        <v>0.39</v>
      </c>
      <c r="D32" s="257">
        <v>0.60499999999999998</v>
      </c>
      <c r="E32" s="257">
        <v>0.92600000000000005</v>
      </c>
      <c r="F32" s="257">
        <v>1.0669999999999999</v>
      </c>
      <c r="G32" s="257">
        <v>1.3702458</v>
      </c>
      <c r="H32" s="257">
        <v>1.3918223999999999</v>
      </c>
      <c r="I32" s="257">
        <v>1.5151953</v>
      </c>
      <c r="J32" s="257">
        <v>1.5500864000000001</v>
      </c>
      <c r="K32" s="257">
        <v>1.5770592000000001</v>
      </c>
      <c r="L32" s="257">
        <v>1.4158849</v>
      </c>
      <c r="M32" s="257">
        <v>1.3329</v>
      </c>
      <c r="N32" s="257">
        <v>1.3745814000000001</v>
      </c>
      <c r="O32" s="257">
        <v>1.4183881</v>
      </c>
      <c r="P32" s="257">
        <v>1.4840102000000002</v>
      </c>
      <c r="Q32" s="257">
        <v>1.4710235</v>
      </c>
      <c r="R32" s="257">
        <v>1.4921525</v>
      </c>
      <c r="S32" s="257">
        <v>1.5273399999999999</v>
      </c>
      <c r="T32" s="257">
        <v>1.5587000000000002</v>
      </c>
      <c r="U32" s="257">
        <v>1.6223000000000001</v>
      </c>
      <c r="V32" s="257">
        <v>1.65215</v>
      </c>
      <c r="W32" s="257">
        <v>1.6628000000000001</v>
      </c>
      <c r="X32" s="257">
        <v>1.7505999999999999</v>
      </c>
      <c r="Y32" s="257">
        <v>1.77325</v>
      </c>
      <c r="Z32" s="257">
        <v>1.84145</v>
      </c>
      <c r="AA32" s="257">
        <v>1.913</v>
      </c>
      <c r="AB32" s="257">
        <v>2.1019999999999999</v>
      </c>
      <c r="AC32" s="257">
        <v>2.1339999999999999</v>
      </c>
      <c r="AD32" s="257">
        <v>1.974</v>
      </c>
      <c r="AE32" s="257">
        <v>2.157</v>
      </c>
      <c r="AF32" s="257">
        <v>2.3290000000000002</v>
      </c>
      <c r="AG32" s="257">
        <v>2.423</v>
      </c>
      <c r="AH32" s="257">
        <v>2.6750000000000003</v>
      </c>
      <c r="AI32" s="257">
        <v>2.653</v>
      </c>
      <c r="AJ32" s="257">
        <v>2.8530000000000002</v>
      </c>
      <c r="AK32" s="257">
        <v>2.9860000000000002</v>
      </c>
      <c r="AL32" s="257">
        <v>3.3340000000000001</v>
      </c>
      <c r="AM32" s="257">
        <v>3.5369999999999999</v>
      </c>
      <c r="AN32" s="257">
        <v>3.7170000000000001</v>
      </c>
      <c r="AO32" s="257">
        <v>3.782</v>
      </c>
      <c r="AP32" s="257">
        <v>3.8719999999999999</v>
      </c>
      <c r="AQ32" s="257">
        <v>3.8410000000000002</v>
      </c>
      <c r="AR32" s="257">
        <v>4.2160000000000002</v>
      </c>
      <c r="AS32" s="257">
        <v>4.4359999999999999</v>
      </c>
      <c r="AT32" s="257">
        <v>4.5780000000000003</v>
      </c>
      <c r="AU32" s="257">
        <v>4.9169999999999998</v>
      </c>
      <c r="AV32" s="257">
        <v>5.48</v>
      </c>
      <c r="AW32" s="257">
        <v>6.3471003085117728</v>
      </c>
      <c r="AX32" s="257">
        <v>7.8098695786506136</v>
      </c>
      <c r="AY32" s="257">
        <v>8.320373690574236</v>
      </c>
      <c r="AZ32" s="257">
        <v>8.8442530782282667</v>
      </c>
      <c r="BA32" s="257">
        <v>9.635901559771531</v>
      </c>
      <c r="BB32" s="257">
        <v>10.333821474409529</v>
      </c>
      <c r="BC32" s="257">
        <v>10.550078588396294</v>
      </c>
      <c r="BD32" s="257">
        <v>10.743961691210131</v>
      </c>
      <c r="BE32" s="259">
        <v>10.595259914008183</v>
      </c>
      <c r="BF32" s="285">
        <v>-1.6534922581355138E-2</v>
      </c>
      <c r="BG32" s="285">
        <v>8.9052625299193444E-2</v>
      </c>
      <c r="BH32" s="285">
        <v>1.513460130121568E-2</v>
      </c>
    </row>
    <row r="33" spans="1:60" x14ac:dyDescent="0.15">
      <c r="A33" s="162" t="s">
        <v>167</v>
      </c>
      <c r="B33" s="257">
        <v>0</v>
      </c>
      <c r="C33" s="257">
        <v>0</v>
      </c>
      <c r="D33" s="257">
        <v>0</v>
      </c>
      <c r="E33" s="257">
        <v>0</v>
      </c>
      <c r="F33" s="257">
        <v>0</v>
      </c>
      <c r="G33" s="257">
        <v>0.92002016130000008</v>
      </c>
      <c r="H33" s="257">
        <v>1.0010282260000001</v>
      </c>
      <c r="I33" s="257">
        <v>1.0187487399999999</v>
      </c>
      <c r="J33" s="257">
        <v>1.0531048390000002</v>
      </c>
      <c r="K33" s="257">
        <v>1.0762499999999999</v>
      </c>
      <c r="L33" s="257">
        <v>1.124710181</v>
      </c>
      <c r="M33" s="257">
        <v>1.2776852320000001</v>
      </c>
      <c r="N33" s="257">
        <v>1.246583921</v>
      </c>
      <c r="O33" s="257">
        <v>1.317465978</v>
      </c>
      <c r="P33" s="257">
        <v>1.443317792</v>
      </c>
      <c r="Q33" s="257">
        <v>1.96625378</v>
      </c>
      <c r="R33" s="257">
        <v>1.804237651</v>
      </c>
      <c r="S33" s="257">
        <v>1.7988130040000001</v>
      </c>
      <c r="T33" s="257">
        <v>1.5402381549999999</v>
      </c>
      <c r="U33" s="257">
        <v>1.642944808</v>
      </c>
      <c r="V33" s="257">
        <v>1.644029738</v>
      </c>
      <c r="W33" s="257">
        <v>1.5955695560000001</v>
      </c>
      <c r="X33" s="257">
        <v>1.4458492940000001</v>
      </c>
      <c r="Y33" s="257">
        <v>1.6378818040000001</v>
      </c>
      <c r="Z33" s="257">
        <v>1.7492678930000001</v>
      </c>
      <c r="AA33" s="257">
        <v>1.4350000000000001</v>
      </c>
      <c r="AB33" s="257">
        <v>1.4710000000000001</v>
      </c>
      <c r="AC33" s="257">
        <v>1.5580000000000001</v>
      </c>
      <c r="AD33" s="257">
        <v>1.635</v>
      </c>
      <c r="AE33" s="257">
        <v>1.875</v>
      </c>
      <c r="AF33" s="257">
        <v>2.0100000000000002</v>
      </c>
      <c r="AG33" s="257">
        <v>2.0979999999999999</v>
      </c>
      <c r="AH33" s="257">
        <v>2.2730000000000001</v>
      </c>
      <c r="AI33" s="257">
        <v>3.2560000000000002</v>
      </c>
      <c r="AJ33" s="257">
        <v>3.585</v>
      </c>
      <c r="AK33" s="257">
        <v>4.7309999999999999</v>
      </c>
      <c r="AL33" s="257">
        <v>5.2140000000000004</v>
      </c>
      <c r="AM33" s="257">
        <v>6.048</v>
      </c>
      <c r="AN33" s="257">
        <v>8.8409999999999993</v>
      </c>
      <c r="AO33" s="257">
        <v>10.4712</v>
      </c>
      <c r="AP33" s="257">
        <v>14.354200000000001</v>
      </c>
      <c r="AQ33" s="257">
        <v>18.700399999999998</v>
      </c>
      <c r="AR33" s="257">
        <v>24.363399999999999</v>
      </c>
      <c r="AS33" s="257">
        <v>27.809600000000003</v>
      </c>
      <c r="AT33" s="257">
        <v>30.904799999999998</v>
      </c>
      <c r="AU33" s="257">
        <v>33.951700000000002</v>
      </c>
      <c r="AV33" s="257">
        <v>36.909799999999997</v>
      </c>
      <c r="AW33" s="257">
        <v>43.228400000000001</v>
      </c>
      <c r="AX33" s="257">
        <v>45.592999999999996</v>
      </c>
      <c r="AY33" s="257">
        <v>48.384999999999998</v>
      </c>
      <c r="AZ33" s="257">
        <v>50.459000000000003</v>
      </c>
      <c r="BA33" s="257">
        <v>51.103510750999995</v>
      </c>
      <c r="BB33" s="257">
        <v>51.080455139000001</v>
      </c>
      <c r="BC33" s="257">
        <v>51.078522209916983</v>
      </c>
      <c r="BD33" s="257">
        <v>50.416628691268983</v>
      </c>
      <c r="BE33" s="259">
        <v>50.815589881274803</v>
      </c>
      <c r="BF33" s="285">
        <v>5.1594243257917505E-3</v>
      </c>
      <c r="BG33" s="285">
        <v>5.0158341613403712E-2</v>
      </c>
      <c r="BH33" s="285">
        <v>7.2586581073143641E-2</v>
      </c>
    </row>
    <row r="34" spans="1:60" x14ac:dyDescent="0.15">
      <c r="A34" s="162" t="s">
        <v>166</v>
      </c>
      <c r="B34" s="257">
        <v>0</v>
      </c>
      <c r="C34" s="257">
        <v>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1E-3</v>
      </c>
      <c r="AD34" s="257">
        <v>1E-3</v>
      </c>
      <c r="AE34" s="257">
        <v>1E-3</v>
      </c>
      <c r="AF34" s="257">
        <v>1E-3</v>
      </c>
      <c r="AG34" s="257">
        <v>0</v>
      </c>
      <c r="AH34" s="257">
        <v>0</v>
      </c>
      <c r="AI34" s="257">
        <v>0</v>
      </c>
      <c r="AJ34" s="257">
        <v>1E-3</v>
      </c>
      <c r="AK34" s="257">
        <v>0</v>
      </c>
      <c r="AL34" s="257">
        <v>7.9000000000000001E-2</v>
      </c>
      <c r="AM34" s="257">
        <v>0.126</v>
      </c>
      <c r="AN34" s="257">
        <v>0.10500000000000001</v>
      </c>
      <c r="AO34" s="257">
        <v>0.12300000000000001</v>
      </c>
      <c r="AP34" s="257">
        <v>0.122</v>
      </c>
      <c r="AQ34" s="257">
        <v>0.114</v>
      </c>
      <c r="AR34" s="257">
        <v>0.184</v>
      </c>
      <c r="AS34" s="257">
        <v>0.191</v>
      </c>
      <c r="AT34" s="257">
        <v>0.218</v>
      </c>
      <c r="AU34" s="257">
        <v>0.19</v>
      </c>
      <c r="AV34" s="257">
        <v>0.20700000000000002</v>
      </c>
      <c r="AW34" s="257">
        <v>0.20400000000000001</v>
      </c>
      <c r="AX34" s="257">
        <v>0.216</v>
      </c>
      <c r="AY34" s="257">
        <v>0.22</v>
      </c>
      <c r="AZ34" s="257">
        <v>0.23100000000000001</v>
      </c>
      <c r="BA34" s="257">
        <v>0.27400000000000002</v>
      </c>
      <c r="BB34" s="257">
        <v>0.31002800000000003</v>
      </c>
      <c r="BC34" s="257">
        <v>0.31407000000000002</v>
      </c>
      <c r="BD34" s="257">
        <v>0.40202699999999997</v>
      </c>
      <c r="BE34" s="259">
        <v>0.37293288703110067</v>
      </c>
      <c r="BF34" s="285">
        <v>-7.4903066916381045E-2</v>
      </c>
      <c r="BG34" s="285">
        <v>6.3114086660478685E-2</v>
      </c>
      <c r="BH34" s="285">
        <v>5.3270902300987734E-4</v>
      </c>
    </row>
    <row r="35" spans="1:60" x14ac:dyDescent="0.15">
      <c r="A35" s="162" t="s">
        <v>165</v>
      </c>
      <c r="B35" s="257">
        <v>0</v>
      </c>
      <c r="C35" s="257">
        <v>0</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0</v>
      </c>
      <c r="U35" s="257">
        <v>0</v>
      </c>
      <c r="V35" s="257">
        <v>0</v>
      </c>
      <c r="W35" s="257">
        <v>0</v>
      </c>
      <c r="X35" s="257">
        <v>0</v>
      </c>
      <c r="Y35" s="257">
        <v>0</v>
      </c>
      <c r="Z35" s="257">
        <v>0</v>
      </c>
      <c r="AA35" s="257">
        <v>1.7000000000000001E-2</v>
      </c>
      <c r="AB35" s="257">
        <v>2.4E-2</v>
      </c>
      <c r="AC35" s="257">
        <v>4.5999999999999999E-2</v>
      </c>
      <c r="AD35" s="257">
        <v>3.9E-2</v>
      </c>
      <c r="AE35" s="257">
        <v>4.4999999999999998E-2</v>
      </c>
      <c r="AF35" s="257">
        <v>5.6000000000000001E-2</v>
      </c>
      <c r="AG35" s="257">
        <v>0.05</v>
      </c>
      <c r="AH35" s="257">
        <v>5.2999999999999999E-2</v>
      </c>
      <c r="AI35" s="257">
        <v>0.06</v>
      </c>
      <c r="AJ35" s="257">
        <v>6.5000000000000002E-2</v>
      </c>
      <c r="AK35" s="257">
        <v>6.5000000000000002E-2</v>
      </c>
      <c r="AL35" s="257">
        <v>7.0000000000000007E-2</v>
      </c>
      <c r="AM35" s="257">
        <v>4.2000000000000003E-2</v>
      </c>
      <c r="AN35" s="257">
        <v>0.161</v>
      </c>
      <c r="AO35" s="257">
        <v>0.72499999999999998</v>
      </c>
      <c r="AP35" s="257">
        <v>1.6580000000000001</v>
      </c>
      <c r="AQ35" s="257">
        <v>1.264</v>
      </c>
      <c r="AR35" s="257">
        <v>1.5629999999999999</v>
      </c>
      <c r="AS35" s="257">
        <v>1.9379999999999999</v>
      </c>
      <c r="AT35" s="257">
        <v>2.335</v>
      </c>
      <c r="AU35" s="257">
        <v>2.2970000000000002</v>
      </c>
      <c r="AV35" s="257">
        <v>1.859</v>
      </c>
      <c r="AW35" s="257">
        <v>1.655</v>
      </c>
      <c r="AX35" s="257">
        <v>1.8320000000000001</v>
      </c>
      <c r="AY35" s="257">
        <v>2.1259999999999999</v>
      </c>
      <c r="AZ35" s="257">
        <v>2.161</v>
      </c>
      <c r="BA35" s="257">
        <v>2.0710000000000002</v>
      </c>
      <c r="BB35" s="257">
        <v>2.1549999999999998</v>
      </c>
      <c r="BC35" s="257">
        <v>2.3090000000000002</v>
      </c>
      <c r="BD35" s="257">
        <v>2.242</v>
      </c>
      <c r="BE35" s="259">
        <v>2.117</v>
      </c>
      <c r="BF35" s="285">
        <v>-5.8333698931964606E-2</v>
      </c>
      <c r="BG35" s="285">
        <v>-4.0561083280991062E-3</v>
      </c>
      <c r="BH35" s="285">
        <v>3.0239891437031196E-3</v>
      </c>
    </row>
    <row r="36" spans="1:60" x14ac:dyDescent="0.15">
      <c r="A36" s="162" t="s">
        <v>164</v>
      </c>
      <c r="B36" s="257">
        <v>0</v>
      </c>
      <c r="C36" s="257">
        <v>0</v>
      </c>
      <c r="D36" s="257">
        <v>0</v>
      </c>
      <c r="E36" s="257">
        <v>0</v>
      </c>
      <c r="F36" s="257">
        <v>1.9040000000000001E-3</v>
      </c>
      <c r="G36" s="257">
        <v>1.2091000000000001E-2</v>
      </c>
      <c r="H36" s="257">
        <v>1.2033E-2</v>
      </c>
      <c r="I36" s="257">
        <v>2.1664000000000003E-2</v>
      </c>
      <c r="J36" s="257">
        <v>2.4199999999999999E-2</v>
      </c>
      <c r="K36" s="257">
        <v>5.751E-3</v>
      </c>
      <c r="L36" s="257">
        <v>1.8347000000000002E-2</v>
      </c>
      <c r="M36" s="257">
        <v>1.9012000000000001E-2</v>
      </c>
      <c r="N36" s="257">
        <v>1.6126000000000001E-2</v>
      </c>
      <c r="O36" s="257">
        <v>1.8284999999999999E-2</v>
      </c>
      <c r="P36" s="257">
        <v>4.5630000000000004E-2</v>
      </c>
      <c r="Q36" s="257">
        <v>4.467200000000001E-2</v>
      </c>
      <c r="R36" s="257">
        <v>0.12313299999999999</v>
      </c>
      <c r="S36" s="257">
        <v>0.15896800000000005</v>
      </c>
      <c r="T36" s="257">
        <v>0.17171400000000001</v>
      </c>
      <c r="U36" s="257">
        <v>0.173233</v>
      </c>
      <c r="V36" s="257">
        <v>0.17123299999999997</v>
      </c>
      <c r="W36" s="257">
        <v>0.212339</v>
      </c>
      <c r="X36" s="257">
        <v>0.23413600000000001</v>
      </c>
      <c r="Y36" s="257">
        <v>0.24560800000000002</v>
      </c>
      <c r="Z36" s="257">
        <v>0.25750799999999996</v>
      </c>
      <c r="AA36" s="257">
        <v>0.28291000000000005</v>
      </c>
      <c r="AB36" s="257">
        <v>0.26702499999999996</v>
      </c>
      <c r="AC36" s="257">
        <v>0.229769</v>
      </c>
      <c r="AD36" s="257">
        <v>0.25427200000000005</v>
      </c>
      <c r="AE36" s="257">
        <v>0.25836500000000001</v>
      </c>
      <c r="AF36" s="257">
        <v>0.28817700000000002</v>
      </c>
      <c r="AG36" s="257">
        <v>0.34313428800000001</v>
      </c>
      <c r="AH36" s="257">
        <v>0.37307241000000002</v>
      </c>
      <c r="AI36" s="257">
        <v>0.65265806699999995</v>
      </c>
      <c r="AJ36" s="257">
        <v>1.1356729999999999</v>
      </c>
      <c r="AK36" s="257">
        <v>1.3226630000000001</v>
      </c>
      <c r="AL36" s="257">
        <v>1.4508629999999998</v>
      </c>
      <c r="AM36" s="257">
        <v>1.4304200153020006</v>
      </c>
      <c r="AN36" s="257">
        <v>1.4046782756394998</v>
      </c>
      <c r="AO36" s="257">
        <v>1.4823827750243099</v>
      </c>
      <c r="AP36" s="257">
        <v>1.6590298229999998</v>
      </c>
      <c r="AQ36" s="257">
        <v>2.6325980225599999</v>
      </c>
      <c r="AR36" s="257">
        <v>3.5806526811578947</v>
      </c>
      <c r="AS36" s="257">
        <v>4.0379370165789474</v>
      </c>
      <c r="AT36" s="257">
        <v>4.5530868099999999</v>
      </c>
      <c r="AU36" s="257">
        <v>4.4653225690000005</v>
      </c>
      <c r="AV36" s="257">
        <v>4.7014630100000003</v>
      </c>
      <c r="AW36" s="257">
        <v>5.2095049199999997</v>
      </c>
      <c r="AX36" s="257">
        <v>5.2449919250000008</v>
      </c>
      <c r="AY36" s="257">
        <v>5.2383647990000002</v>
      </c>
      <c r="AZ36" s="257">
        <v>5.0029822099999999</v>
      </c>
      <c r="BA36" s="257">
        <v>5.0672795830000004</v>
      </c>
      <c r="BB36" s="257">
        <v>5.1695986669999998</v>
      </c>
      <c r="BC36" s="257">
        <v>6.0098339999999997</v>
      </c>
      <c r="BD36" s="257">
        <v>6.0181382960000001</v>
      </c>
      <c r="BE36" s="259">
        <v>5.9605983362272532</v>
      </c>
      <c r="BF36" s="285">
        <v>-1.2267206891160232E-2</v>
      </c>
      <c r="BG36" s="285">
        <v>2.8290025855652878E-2</v>
      </c>
      <c r="BH36" s="285">
        <v>8.5143054599556411E-3</v>
      </c>
    </row>
    <row r="37" spans="1:60" x14ac:dyDescent="0.15">
      <c r="A37" s="162" t="s">
        <v>163</v>
      </c>
      <c r="B37" s="257">
        <v>0</v>
      </c>
      <c r="C37" s="257">
        <v>0</v>
      </c>
      <c r="D37" s="257">
        <v>0</v>
      </c>
      <c r="E37" s="257">
        <v>0</v>
      </c>
      <c r="F37" s="257">
        <v>0</v>
      </c>
      <c r="G37" s="257">
        <v>0</v>
      </c>
      <c r="H37" s="257">
        <v>0</v>
      </c>
      <c r="I37" s="257">
        <v>0</v>
      </c>
      <c r="J37" s="257">
        <v>0</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0</v>
      </c>
      <c r="AB37" s="257">
        <v>0</v>
      </c>
      <c r="AC37" s="257">
        <v>0</v>
      </c>
      <c r="AD37" s="257">
        <v>0</v>
      </c>
      <c r="AE37" s="257">
        <v>0</v>
      </c>
      <c r="AF37" s="257">
        <v>0</v>
      </c>
      <c r="AG37" s="257">
        <v>2.7004859999999999E-2</v>
      </c>
      <c r="AH37" s="257">
        <v>8.1014579999999989E-2</v>
      </c>
      <c r="AI37" s="257">
        <v>8.5015300000000002E-2</v>
      </c>
      <c r="AJ37" s="257">
        <v>9.1016380000000008E-2</v>
      </c>
      <c r="AK37" s="257">
        <v>9.5017100000000007E-2</v>
      </c>
      <c r="AL37" s="257">
        <v>9.7017459999999986E-2</v>
      </c>
      <c r="AM37" s="257">
        <v>8.1014579999999989E-2</v>
      </c>
      <c r="AN37" s="257">
        <v>8.6015479999999991E-2</v>
      </c>
      <c r="AO37" s="257">
        <v>0.10901962</v>
      </c>
      <c r="AP37" s="257">
        <v>0.13028544716000001</v>
      </c>
      <c r="AQ37" s="257">
        <v>0.12845581788600002</v>
      </c>
      <c r="AR37" s="257">
        <v>0.17003783627140895</v>
      </c>
      <c r="AS37" s="257">
        <v>0.20892150622591868</v>
      </c>
      <c r="AT37" s="257">
        <v>0.25135447568742553</v>
      </c>
      <c r="AU37" s="257">
        <v>0.31505621256993072</v>
      </c>
      <c r="AV37" s="257">
        <v>0.33609678174883556</v>
      </c>
      <c r="AW37" s="257">
        <v>0.43932655173715668</v>
      </c>
      <c r="AX37" s="257">
        <v>0.48095158968997709</v>
      </c>
      <c r="AY37" s="257">
        <v>0.53624930651270242</v>
      </c>
      <c r="AZ37" s="257">
        <v>0.47624166557754716</v>
      </c>
      <c r="BA37" s="257">
        <v>0.68100000000000005</v>
      </c>
      <c r="BB37" s="257">
        <v>0.72983299999999995</v>
      </c>
      <c r="BC37" s="257">
        <v>0.84834100000000012</v>
      </c>
      <c r="BD37" s="257">
        <v>0.85208899999999999</v>
      </c>
      <c r="BE37" s="259">
        <v>0.93294040993015459</v>
      </c>
      <c r="BF37" s="285">
        <v>9.1894617131173195E-2</v>
      </c>
      <c r="BG37" s="285">
        <v>0.12984751200424505</v>
      </c>
      <c r="BH37" s="285">
        <v>1.3326413185407301E-3</v>
      </c>
    </row>
    <row r="38" spans="1:60" x14ac:dyDescent="0.15">
      <c r="A38" s="162" t="s">
        <v>162</v>
      </c>
      <c r="B38" s="257">
        <v>2.6760000000000002</v>
      </c>
      <c r="C38" s="257">
        <v>3.351</v>
      </c>
      <c r="D38" s="257">
        <v>3.4749999999999996</v>
      </c>
      <c r="E38" s="257">
        <v>3.617</v>
      </c>
      <c r="F38" s="257">
        <v>3.8120000000000003</v>
      </c>
      <c r="G38" s="257">
        <v>4.2279999999999998</v>
      </c>
      <c r="H38" s="257">
        <v>4.2089999999999996</v>
      </c>
      <c r="I38" s="257">
        <v>3.8069999999999999</v>
      </c>
      <c r="J38" s="257">
        <v>3.8449999999999998</v>
      </c>
      <c r="K38" s="257">
        <v>4.2450000000000001</v>
      </c>
      <c r="L38" s="257">
        <v>3.9860000000000002</v>
      </c>
      <c r="M38" s="257">
        <v>3.8120000000000003</v>
      </c>
      <c r="N38" s="257">
        <v>3.73</v>
      </c>
      <c r="O38" s="257">
        <v>3.8109999999999999</v>
      </c>
      <c r="P38" s="257">
        <v>3.8250000000000002</v>
      </c>
      <c r="Q38" s="257">
        <v>3.96</v>
      </c>
      <c r="R38" s="257">
        <v>3.4690000000000003</v>
      </c>
      <c r="S38" s="257">
        <v>3.5209999999999999</v>
      </c>
      <c r="T38" s="257">
        <v>3.3929999999999998</v>
      </c>
      <c r="U38" s="257">
        <v>3.472</v>
      </c>
      <c r="V38" s="257">
        <v>3.2120000000000002</v>
      </c>
      <c r="W38" s="257">
        <v>3.5010000000000003</v>
      </c>
      <c r="X38" s="257">
        <v>3.6930000000000001</v>
      </c>
      <c r="Y38" s="257">
        <v>3.7869999999999999</v>
      </c>
      <c r="Z38" s="257">
        <v>3.1970000000000001</v>
      </c>
      <c r="AA38" s="257">
        <v>3.2710000000000004</v>
      </c>
      <c r="AB38" s="257">
        <v>3.2919999999999998</v>
      </c>
      <c r="AC38" s="257">
        <v>3.556</v>
      </c>
      <c r="AD38" s="257">
        <v>3.7830000000000004</v>
      </c>
      <c r="AE38" s="257">
        <v>3.5640000000000001</v>
      </c>
      <c r="AF38" s="257">
        <v>3.6539999999999999</v>
      </c>
      <c r="AG38" s="257">
        <v>4.1390000000000002</v>
      </c>
      <c r="AH38" s="257">
        <v>4.4700000000000006</v>
      </c>
      <c r="AI38" s="257">
        <v>5.0090000000000003</v>
      </c>
      <c r="AJ38" s="257">
        <v>5.53</v>
      </c>
      <c r="AK38" s="257">
        <v>6.0990000000000002</v>
      </c>
      <c r="AL38" s="257">
        <v>6.3380000000000001</v>
      </c>
      <c r="AM38" s="257">
        <v>7.3719999999999999</v>
      </c>
      <c r="AN38" s="257">
        <v>8.7140000000000004</v>
      </c>
      <c r="AO38" s="257">
        <v>9.657</v>
      </c>
      <c r="AP38" s="257">
        <v>9.9980000000000011</v>
      </c>
      <c r="AQ38" s="257">
        <v>10.635000000000002</v>
      </c>
      <c r="AR38" s="257">
        <v>10.827</v>
      </c>
      <c r="AS38" s="257">
        <v>11.486000000000001</v>
      </c>
      <c r="AT38" s="257">
        <v>12.898700000000002</v>
      </c>
      <c r="AU38" s="257">
        <v>14.816000000000001</v>
      </c>
      <c r="AV38" s="257">
        <v>16.486699999999999</v>
      </c>
      <c r="AW38" s="257">
        <v>18.078600000000002</v>
      </c>
      <c r="AX38" s="257">
        <v>22.749299999999998</v>
      </c>
      <c r="AY38" s="257">
        <v>24.648700000000002</v>
      </c>
      <c r="AZ38" s="257">
        <v>25.5807</v>
      </c>
      <c r="BA38" s="257">
        <v>25.797199999999997</v>
      </c>
      <c r="BB38" s="257">
        <v>25.5794</v>
      </c>
      <c r="BC38" s="257">
        <v>25.257999999999999</v>
      </c>
      <c r="BD38" s="257">
        <v>25.637499999999999</v>
      </c>
      <c r="BE38" s="259">
        <v>25.654734016590226</v>
      </c>
      <c r="BF38" s="285">
        <v>-2.0618580241617002E-3</v>
      </c>
      <c r="BG38" s="285">
        <v>7.1107285049125224E-2</v>
      </c>
      <c r="BH38" s="285">
        <v>3.6646026051374569E-2</v>
      </c>
    </row>
    <row r="39" spans="1:60" x14ac:dyDescent="0.15">
      <c r="A39" s="162" t="s">
        <v>161</v>
      </c>
      <c r="B39" s="257" t="s">
        <v>111</v>
      </c>
      <c r="C39" s="257" t="s">
        <v>111</v>
      </c>
      <c r="D39" s="257" t="s">
        <v>111</v>
      </c>
      <c r="E39" s="257" t="s">
        <v>111</v>
      </c>
      <c r="F39" s="257" t="s">
        <v>111</v>
      </c>
      <c r="G39" s="257" t="s">
        <v>111</v>
      </c>
      <c r="H39" s="257" t="s">
        <v>111</v>
      </c>
      <c r="I39" s="257" t="s">
        <v>111</v>
      </c>
      <c r="J39" s="257" t="s">
        <v>111</v>
      </c>
      <c r="K39" s="257" t="s">
        <v>111</v>
      </c>
      <c r="L39" s="257" t="s">
        <v>111</v>
      </c>
      <c r="M39" s="257" t="s">
        <v>111</v>
      </c>
      <c r="N39" s="257" t="s">
        <v>111</v>
      </c>
      <c r="O39" s="257" t="s">
        <v>111</v>
      </c>
      <c r="P39" s="257" t="s">
        <v>111</v>
      </c>
      <c r="Q39" s="257" t="s">
        <v>111</v>
      </c>
      <c r="R39" s="257" t="s">
        <v>111</v>
      </c>
      <c r="S39" s="257" t="s">
        <v>111</v>
      </c>
      <c r="T39" s="257" t="s">
        <v>111</v>
      </c>
      <c r="U39" s="257" t="s">
        <v>111</v>
      </c>
      <c r="V39" s="257">
        <v>0</v>
      </c>
      <c r="W39" s="257">
        <v>0</v>
      </c>
      <c r="X39" s="257">
        <v>0</v>
      </c>
      <c r="Y39" s="257">
        <v>0</v>
      </c>
      <c r="Z39" s="257">
        <v>0</v>
      </c>
      <c r="AA39" s="257">
        <v>0</v>
      </c>
      <c r="AB39" s="257">
        <v>0</v>
      </c>
      <c r="AC39" s="257">
        <v>0</v>
      </c>
      <c r="AD39" s="257">
        <v>0</v>
      </c>
      <c r="AE39" s="257">
        <v>0</v>
      </c>
      <c r="AF39" s="257">
        <v>0</v>
      </c>
      <c r="AG39" s="257">
        <v>0</v>
      </c>
      <c r="AH39" s="257">
        <v>0</v>
      </c>
      <c r="AI39" s="257">
        <v>0</v>
      </c>
      <c r="AJ39" s="257">
        <v>0</v>
      </c>
      <c r="AK39" s="257">
        <v>0</v>
      </c>
      <c r="AL39" s="257">
        <v>3.0000000000000001E-3</v>
      </c>
      <c r="AM39" s="257">
        <v>0.01</v>
      </c>
      <c r="AN39" s="257">
        <v>2.4E-2</v>
      </c>
      <c r="AO39" s="257">
        <v>3.7999999999999999E-2</v>
      </c>
      <c r="AP39" s="257">
        <v>4.2000000000000003E-2</v>
      </c>
      <c r="AQ39" s="257">
        <v>4.3000000000000003E-2</v>
      </c>
      <c r="AR39" s="257">
        <v>4.2000000000000003E-2</v>
      </c>
      <c r="AS39" s="257">
        <v>4.4999999999999998E-2</v>
      </c>
      <c r="AT39" s="257">
        <v>4.8000000000000001E-2</v>
      </c>
      <c r="AU39" s="257">
        <v>6.6000000000000003E-2</v>
      </c>
      <c r="AV39" s="257">
        <v>0.12</v>
      </c>
      <c r="AW39" s="257">
        <v>0.28800000000000003</v>
      </c>
      <c r="AX39" s="257">
        <v>0.502</v>
      </c>
      <c r="AY39" s="257">
        <v>0.66900000000000004</v>
      </c>
      <c r="AZ39" s="257">
        <v>0.76900000000000002</v>
      </c>
      <c r="BA39" s="257">
        <v>0.82300000000000006</v>
      </c>
      <c r="BB39" s="257">
        <v>0.93064000000000013</v>
      </c>
      <c r="BC39" s="257">
        <v>0.94371500000000008</v>
      </c>
      <c r="BD39" s="257">
        <v>0.92742000000000013</v>
      </c>
      <c r="BE39" s="259">
        <v>0.88905956105187545</v>
      </c>
      <c r="BF39" s="285">
        <v>-4.3981759539230225E-2</v>
      </c>
      <c r="BG39" s="285">
        <v>0.34463224604015164</v>
      </c>
      <c r="BH39" s="285">
        <v>1.2699605388409693E-3</v>
      </c>
    </row>
    <row r="40" spans="1:60" x14ac:dyDescent="0.15">
      <c r="A40" s="162" t="s">
        <v>160</v>
      </c>
      <c r="B40" s="257" t="s">
        <v>111</v>
      </c>
      <c r="C40" s="257" t="s">
        <v>111</v>
      </c>
      <c r="D40" s="257" t="s">
        <v>111</v>
      </c>
      <c r="E40" s="257" t="s">
        <v>111</v>
      </c>
      <c r="F40" s="257" t="s">
        <v>111</v>
      </c>
      <c r="G40" s="257" t="s">
        <v>111</v>
      </c>
      <c r="H40" s="257" t="s">
        <v>111</v>
      </c>
      <c r="I40" s="257" t="s">
        <v>111</v>
      </c>
      <c r="J40" s="257" t="s">
        <v>111</v>
      </c>
      <c r="K40" s="257" t="s">
        <v>111</v>
      </c>
      <c r="L40" s="257" t="s">
        <v>111</v>
      </c>
      <c r="M40" s="257" t="s">
        <v>111</v>
      </c>
      <c r="N40" s="257" t="s">
        <v>111</v>
      </c>
      <c r="O40" s="257" t="s">
        <v>111</v>
      </c>
      <c r="P40" s="257" t="s">
        <v>111</v>
      </c>
      <c r="Q40" s="257" t="s">
        <v>111</v>
      </c>
      <c r="R40" s="257" t="s">
        <v>111</v>
      </c>
      <c r="S40" s="257" t="s">
        <v>111</v>
      </c>
      <c r="T40" s="257" t="s">
        <v>111</v>
      </c>
      <c r="U40" s="257" t="s">
        <v>111</v>
      </c>
      <c r="V40" s="257">
        <v>0</v>
      </c>
      <c r="W40" s="257">
        <v>0</v>
      </c>
      <c r="X40" s="257">
        <v>0</v>
      </c>
      <c r="Y40" s="257">
        <v>0</v>
      </c>
      <c r="Z40" s="257">
        <v>0</v>
      </c>
      <c r="AA40" s="257">
        <v>0</v>
      </c>
      <c r="AB40" s="257">
        <v>0</v>
      </c>
      <c r="AC40" s="257">
        <v>0</v>
      </c>
      <c r="AD40" s="257">
        <v>0</v>
      </c>
      <c r="AE40" s="257">
        <v>0</v>
      </c>
      <c r="AF40" s="257">
        <v>0</v>
      </c>
      <c r="AG40" s="257">
        <v>0</v>
      </c>
      <c r="AH40" s="257">
        <v>0</v>
      </c>
      <c r="AI40" s="257">
        <v>0</v>
      </c>
      <c r="AJ40" s="257">
        <v>0</v>
      </c>
      <c r="AK40" s="257">
        <v>0</v>
      </c>
      <c r="AL40" s="257">
        <v>2E-3</v>
      </c>
      <c r="AM40" s="257">
        <v>4.0000000000000001E-3</v>
      </c>
      <c r="AN40" s="257">
        <v>7.0000000000000001E-3</v>
      </c>
      <c r="AO40" s="257">
        <v>6.0000000000000001E-3</v>
      </c>
      <c r="AP40" s="257">
        <v>7.0000000000000001E-3</v>
      </c>
      <c r="AQ40" s="257">
        <v>2.5000000000000001E-2</v>
      </c>
      <c r="AR40" s="257">
        <v>5.3999999999999999E-2</v>
      </c>
      <c r="AS40" s="257">
        <v>6.9000000000000006E-2</v>
      </c>
      <c r="AT40" s="257">
        <v>0.10200000000000001</v>
      </c>
      <c r="AU40" s="257">
        <v>0.14699999999999999</v>
      </c>
      <c r="AV40" s="257">
        <v>0.157</v>
      </c>
      <c r="AW40" s="257">
        <v>0.218</v>
      </c>
      <c r="AX40" s="257">
        <v>0.35699999999999998</v>
      </c>
      <c r="AY40" s="257">
        <v>0.39980000000000004</v>
      </c>
      <c r="AZ40" s="257">
        <v>0.44650000000000001</v>
      </c>
      <c r="BA40" s="257">
        <v>0.43230000000000002</v>
      </c>
      <c r="BB40" s="257">
        <v>0.50360000000000005</v>
      </c>
      <c r="BC40" s="257">
        <v>0.47000000000000003</v>
      </c>
      <c r="BD40" s="257">
        <v>0.5331999999999999</v>
      </c>
      <c r="BE40" s="259">
        <v>0.61149598907828329</v>
      </c>
      <c r="BF40" s="285">
        <v>0.14370824270398264</v>
      </c>
      <c r="BG40" s="285">
        <v>0.17985597683883925</v>
      </c>
      <c r="BH40" s="285">
        <v>8.7348003419495984E-4</v>
      </c>
    </row>
    <row r="41" spans="1:60" x14ac:dyDescent="0.15">
      <c r="A41" s="162" t="s">
        <v>159</v>
      </c>
      <c r="B41" s="257">
        <v>0</v>
      </c>
      <c r="C41" s="257">
        <v>0</v>
      </c>
      <c r="D41" s="257">
        <v>0</v>
      </c>
      <c r="E41" s="257">
        <v>0</v>
      </c>
      <c r="F41" s="257">
        <v>0</v>
      </c>
      <c r="G41" s="257">
        <v>0</v>
      </c>
      <c r="H41" s="257">
        <v>0</v>
      </c>
      <c r="I41" s="257">
        <v>0</v>
      </c>
      <c r="J41" s="257">
        <v>0</v>
      </c>
      <c r="K41" s="257">
        <v>0</v>
      </c>
      <c r="L41" s="257">
        <v>0</v>
      </c>
      <c r="M41" s="257">
        <v>0</v>
      </c>
      <c r="N41" s="257">
        <v>1.3000000000000001E-2</v>
      </c>
      <c r="O41" s="257">
        <v>1.4999999999999999E-2</v>
      </c>
      <c r="P41" s="257">
        <v>1.6E-2</v>
      </c>
      <c r="Q41" s="257">
        <v>1.4999999999999999E-2</v>
      </c>
      <c r="R41" s="257">
        <v>1.8000000000000002E-2</v>
      </c>
      <c r="S41" s="257">
        <v>1.8000000000000002E-2</v>
      </c>
      <c r="T41" s="257">
        <v>1.7000000000000001E-2</v>
      </c>
      <c r="U41" s="257">
        <v>1.9E-2</v>
      </c>
      <c r="V41" s="257">
        <v>1.8000000000000002E-2</v>
      </c>
      <c r="W41" s="257">
        <v>1.7000000000000001E-2</v>
      </c>
      <c r="X41" s="257">
        <v>2.1999999999999999E-2</v>
      </c>
      <c r="Y41" s="257">
        <v>2.3E-2</v>
      </c>
      <c r="Z41" s="257">
        <v>1.9E-2</v>
      </c>
      <c r="AA41" s="257">
        <v>1.2505E-2</v>
      </c>
      <c r="AB41" s="257">
        <v>1.3976000000000001E-2</v>
      </c>
      <c r="AC41" s="257">
        <v>1.1769999999999999E-2</v>
      </c>
      <c r="AD41" s="257">
        <v>1.4711999999999999E-2</v>
      </c>
      <c r="AE41" s="257">
        <v>1.508E-2</v>
      </c>
      <c r="AF41" s="257">
        <v>1.9493E-2</v>
      </c>
      <c r="AG41" s="257">
        <v>1.5448E-2</v>
      </c>
      <c r="AH41" s="257">
        <v>1.6919E-2</v>
      </c>
      <c r="AI41" s="257">
        <v>1.7068E-2</v>
      </c>
      <c r="AJ41" s="257">
        <v>1.8850000000000002E-2</v>
      </c>
      <c r="AK41" s="257">
        <v>2.2351999999999997E-2</v>
      </c>
      <c r="AL41" s="257">
        <v>2.5873E-2</v>
      </c>
      <c r="AM41" s="257">
        <v>2.7015000000000001E-2</v>
      </c>
      <c r="AN41" s="257">
        <v>3.4151000000000001E-2</v>
      </c>
      <c r="AO41" s="257">
        <v>4.2575000000000002E-2</v>
      </c>
      <c r="AP41" s="257">
        <v>4.6162999999999996E-2</v>
      </c>
      <c r="AQ41" s="257">
        <v>5.5215999999999994E-2</v>
      </c>
      <c r="AR41" s="257">
        <v>6.2667E-2</v>
      </c>
      <c r="AS41" s="257">
        <v>6.9648000000000002E-2</v>
      </c>
      <c r="AT41" s="257">
        <v>7.8185000000000004E-2</v>
      </c>
      <c r="AU41" s="257">
        <v>8.4140000000000006E-2</v>
      </c>
      <c r="AV41" s="257">
        <v>9.2979000000000006E-2</v>
      </c>
      <c r="AW41" s="257">
        <v>9.4010999999999997E-2</v>
      </c>
      <c r="AX41" s="257">
        <v>9.4211000000000017E-2</v>
      </c>
      <c r="AY41" s="257">
        <v>0.11522499999999999</v>
      </c>
      <c r="AZ41" s="257">
        <v>0.12596399999999999</v>
      </c>
      <c r="BA41" s="257">
        <v>0.140018</v>
      </c>
      <c r="BB41" s="257">
        <v>0.17138</v>
      </c>
      <c r="BC41" s="257">
        <v>0.21740199999999998</v>
      </c>
      <c r="BD41" s="257">
        <v>0.27767900000000001</v>
      </c>
      <c r="BE41" s="259">
        <v>0.385154202579856</v>
      </c>
      <c r="BF41" s="285">
        <v>0.38325861405805184</v>
      </c>
      <c r="BG41" s="285">
        <v>0.13512048070239002</v>
      </c>
      <c r="BH41" s="285">
        <v>5.501663331379861E-4</v>
      </c>
    </row>
    <row r="42" spans="1:60" x14ac:dyDescent="0.15">
      <c r="A42" s="162" t="s">
        <v>158</v>
      </c>
      <c r="B42" s="257">
        <v>0</v>
      </c>
      <c r="C42" s="257">
        <v>0</v>
      </c>
      <c r="D42" s="257">
        <v>0</v>
      </c>
      <c r="E42" s="257">
        <v>0</v>
      </c>
      <c r="F42" s="257">
        <v>0</v>
      </c>
      <c r="G42" s="257">
        <v>0</v>
      </c>
      <c r="H42" s="257">
        <v>0</v>
      </c>
      <c r="I42" s="257">
        <v>0</v>
      </c>
      <c r="J42" s="257">
        <v>0</v>
      </c>
      <c r="K42" s="257">
        <v>0</v>
      </c>
      <c r="L42" s="257">
        <v>0.80300000000000005</v>
      </c>
      <c r="M42" s="257">
        <v>0.872</v>
      </c>
      <c r="N42" s="257">
        <v>0.86699999999999999</v>
      </c>
      <c r="O42" s="257">
        <v>1.2110000000000001</v>
      </c>
      <c r="P42" s="257">
        <v>1.1060000000000001</v>
      </c>
      <c r="Q42" s="257">
        <v>1.024</v>
      </c>
      <c r="R42" s="257">
        <v>1.085</v>
      </c>
      <c r="S42" s="257">
        <v>0.26500000000000001</v>
      </c>
      <c r="T42" s="257">
        <v>0.23100000000000001</v>
      </c>
      <c r="U42" s="257">
        <v>1.7000000000000001E-2</v>
      </c>
      <c r="V42" s="257">
        <v>0.441</v>
      </c>
      <c r="W42" s="257">
        <v>0.55300000000000005</v>
      </c>
      <c r="X42" s="257">
        <v>0.70200000000000007</v>
      </c>
      <c r="Y42" s="257">
        <v>0.83499999999999996</v>
      </c>
      <c r="Z42" s="257">
        <v>0.9</v>
      </c>
      <c r="AA42" s="257">
        <v>0.67</v>
      </c>
      <c r="AB42" s="257">
        <v>0.75</v>
      </c>
      <c r="AC42" s="257">
        <v>0.752</v>
      </c>
      <c r="AD42" s="257">
        <v>0.86299999999999999</v>
      </c>
      <c r="AE42" s="257">
        <v>0.93900000000000006</v>
      </c>
      <c r="AF42" s="257">
        <v>1.0170000000000001</v>
      </c>
      <c r="AG42" s="257">
        <v>1.3160000000000001</v>
      </c>
      <c r="AH42" s="257">
        <v>1.4630000000000001</v>
      </c>
      <c r="AI42" s="257">
        <v>1.5902810000000001</v>
      </c>
      <c r="AJ42" s="257">
        <v>1.788338</v>
      </c>
      <c r="AK42" s="257">
        <v>2.0131939999999999</v>
      </c>
      <c r="AL42" s="257">
        <v>2.358034</v>
      </c>
      <c r="AM42" s="257">
        <v>2.906752</v>
      </c>
      <c r="AN42" s="257">
        <v>2.5475340000000002</v>
      </c>
      <c r="AO42" s="257">
        <v>3.3249059999999999</v>
      </c>
      <c r="AP42" s="257">
        <v>5.2767189999999999</v>
      </c>
      <c r="AQ42" s="257">
        <v>5.194</v>
      </c>
      <c r="AR42" s="257">
        <v>4.0262820000000001</v>
      </c>
      <c r="AS42" s="257">
        <v>5.0828930000000003</v>
      </c>
      <c r="AT42" s="257">
        <v>6.1109999999999998</v>
      </c>
      <c r="AU42" s="257">
        <v>7.0580559999999997</v>
      </c>
      <c r="AV42" s="257">
        <v>7.0835590000000002</v>
      </c>
      <c r="AW42" s="257">
        <v>7.2036049999999996</v>
      </c>
      <c r="AX42" s="257">
        <v>5.9539999999999997</v>
      </c>
      <c r="AY42" s="257">
        <v>5.0131819999999996</v>
      </c>
      <c r="AZ42" s="257">
        <v>4.93</v>
      </c>
      <c r="BA42" s="257">
        <v>4.9045800000000002</v>
      </c>
      <c r="BB42" s="257">
        <v>4.5993500000000003</v>
      </c>
      <c r="BC42" s="257">
        <v>4.5712780000000004</v>
      </c>
      <c r="BD42" s="257">
        <v>5.8141880000000006</v>
      </c>
      <c r="BE42" s="259">
        <v>8.6820181696380327</v>
      </c>
      <c r="BF42" s="285">
        <v>0.48916698402576619</v>
      </c>
      <c r="BG42" s="285">
        <v>-4.9665545349539819E-3</v>
      </c>
      <c r="BH42" s="285">
        <v>1.2401666835341824E-2</v>
      </c>
    </row>
    <row r="43" spans="1:60" x14ac:dyDescent="0.15">
      <c r="A43" s="162" t="s">
        <v>157</v>
      </c>
      <c r="B43" s="257" t="s">
        <v>111</v>
      </c>
      <c r="C43" s="257" t="s">
        <v>111</v>
      </c>
      <c r="D43" s="257" t="s">
        <v>111</v>
      </c>
      <c r="E43" s="257" t="s">
        <v>111</v>
      </c>
      <c r="F43" s="257" t="s">
        <v>111</v>
      </c>
      <c r="G43" s="257" t="s">
        <v>111</v>
      </c>
      <c r="H43" s="257" t="s">
        <v>111</v>
      </c>
      <c r="I43" s="257" t="s">
        <v>111</v>
      </c>
      <c r="J43" s="257" t="s">
        <v>111</v>
      </c>
      <c r="K43" s="257" t="s">
        <v>111</v>
      </c>
      <c r="L43" s="257" t="s">
        <v>111</v>
      </c>
      <c r="M43" s="257" t="s">
        <v>111</v>
      </c>
      <c r="N43" s="257" t="s">
        <v>111</v>
      </c>
      <c r="O43" s="257" t="s">
        <v>111</v>
      </c>
      <c r="P43" s="257" t="s">
        <v>111</v>
      </c>
      <c r="Q43" s="257" t="s">
        <v>111</v>
      </c>
      <c r="R43" s="257" t="s">
        <v>111</v>
      </c>
      <c r="S43" s="257" t="s">
        <v>111</v>
      </c>
      <c r="T43" s="257" t="s">
        <v>111</v>
      </c>
      <c r="U43" s="257" t="s">
        <v>111</v>
      </c>
      <c r="V43" s="257" t="s">
        <v>111</v>
      </c>
      <c r="W43" s="257" t="s">
        <v>111</v>
      </c>
      <c r="X43" s="257" t="s">
        <v>111</v>
      </c>
      <c r="Y43" s="257" t="s">
        <v>111</v>
      </c>
      <c r="Z43" s="257" t="s">
        <v>111</v>
      </c>
      <c r="AA43" s="257">
        <v>0</v>
      </c>
      <c r="AB43" s="257">
        <v>0</v>
      </c>
      <c r="AC43" s="257">
        <v>0</v>
      </c>
      <c r="AD43" s="257">
        <v>0</v>
      </c>
      <c r="AE43" s="257">
        <v>0</v>
      </c>
      <c r="AF43" s="257">
        <v>0</v>
      </c>
      <c r="AG43" s="257">
        <v>0</v>
      </c>
      <c r="AH43" s="257">
        <v>0</v>
      </c>
      <c r="AI43" s="257">
        <v>0</v>
      </c>
      <c r="AJ43" s="257">
        <v>0</v>
      </c>
      <c r="AK43" s="257">
        <v>0</v>
      </c>
      <c r="AL43" s="257">
        <v>0</v>
      </c>
      <c r="AM43" s="257">
        <v>0</v>
      </c>
      <c r="AN43" s="257">
        <v>0</v>
      </c>
      <c r="AO43" s="257">
        <v>0</v>
      </c>
      <c r="AP43" s="257">
        <v>0</v>
      </c>
      <c r="AQ43" s="257">
        <v>0</v>
      </c>
      <c r="AR43" s="257">
        <v>0</v>
      </c>
      <c r="AS43" s="257">
        <v>0</v>
      </c>
      <c r="AT43" s="257">
        <v>0</v>
      </c>
      <c r="AU43" s="257">
        <v>0</v>
      </c>
      <c r="AV43" s="257">
        <v>0</v>
      </c>
      <c r="AW43" s="257">
        <v>0</v>
      </c>
      <c r="AX43" s="257">
        <v>0</v>
      </c>
      <c r="AY43" s="257">
        <v>0</v>
      </c>
      <c r="AZ43" s="257">
        <v>2.0219000000000001E-2</v>
      </c>
      <c r="BA43" s="257">
        <v>3.6033000000000003E-2</v>
      </c>
      <c r="BB43" s="257">
        <v>5.1551E-2</v>
      </c>
      <c r="BC43" s="257">
        <v>5.4050000000000001E-2</v>
      </c>
      <c r="BD43" s="257">
        <v>5.5103000000000006E-2</v>
      </c>
      <c r="BE43" s="259">
        <v>5.7298000000000002E-2</v>
      </c>
      <c r="BF43" s="285">
        <v>3.69934139235919E-2</v>
      </c>
      <c r="BG43" s="285">
        <v>0</v>
      </c>
      <c r="BH43" s="285">
        <v>8.1846258836042201E-5</v>
      </c>
    </row>
    <row r="44" spans="1:60" x14ac:dyDescent="0.15">
      <c r="A44" s="162" t="s">
        <v>156</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5.0000000000000001E-3</v>
      </c>
      <c r="W44" s="257">
        <v>2.6000000000000002E-2</v>
      </c>
      <c r="X44" s="257">
        <v>2.1000000000000001E-2</v>
      </c>
      <c r="Y44" s="257">
        <v>2.7E-2</v>
      </c>
      <c r="Z44" s="257">
        <v>2.9000000000000001E-2</v>
      </c>
      <c r="AA44" s="257">
        <v>0.21299999999999999</v>
      </c>
      <c r="AB44" s="257">
        <v>0.20899999999999999</v>
      </c>
      <c r="AC44" s="257">
        <v>0.22700000000000001</v>
      </c>
      <c r="AD44" s="257">
        <v>0.24299999999999999</v>
      </c>
      <c r="AE44" s="257">
        <v>0.27</v>
      </c>
      <c r="AF44" s="257">
        <v>0.28899999999999998</v>
      </c>
      <c r="AG44" s="257">
        <v>0.30299999999999999</v>
      </c>
      <c r="AH44" s="257">
        <v>0.24099999999999999</v>
      </c>
      <c r="AI44" s="257">
        <v>0.27</v>
      </c>
      <c r="AJ44" s="257">
        <v>0.27300000000000002</v>
      </c>
      <c r="AK44" s="257">
        <v>0.25600000000000001</v>
      </c>
      <c r="AL44" s="257">
        <v>0.255</v>
      </c>
      <c r="AM44" s="257">
        <v>0.25</v>
      </c>
      <c r="AN44" s="257">
        <v>0.33</v>
      </c>
      <c r="AO44" s="257">
        <v>0.35899999999999999</v>
      </c>
      <c r="AP44" s="257">
        <v>0.33300000000000002</v>
      </c>
      <c r="AQ44" s="257">
        <v>0.38800000000000001</v>
      </c>
      <c r="AR44" s="257">
        <v>0.38600000000000001</v>
      </c>
      <c r="AS44" s="257">
        <v>0.39700000000000002</v>
      </c>
      <c r="AT44" s="257">
        <v>0.22700000000000001</v>
      </c>
      <c r="AU44" s="257">
        <v>0.34400000000000003</v>
      </c>
      <c r="AV44" s="257">
        <v>0.33900000000000002</v>
      </c>
      <c r="AW44" s="257">
        <v>0.32600000000000001</v>
      </c>
      <c r="AX44" s="257">
        <v>0.39600000000000002</v>
      </c>
      <c r="AY44" s="257">
        <v>0.25800000000000001</v>
      </c>
      <c r="AZ44" s="257">
        <v>0.25600000000000001</v>
      </c>
      <c r="BA44" s="257">
        <v>0.23300000000000001</v>
      </c>
      <c r="BB44" s="257">
        <v>0.21</v>
      </c>
      <c r="BC44" s="257">
        <v>0.20416800000000002</v>
      </c>
      <c r="BD44" s="257">
        <v>0.25300500000000004</v>
      </c>
      <c r="BE44" s="259">
        <v>0.25974160118613393</v>
      </c>
      <c r="BF44" s="285">
        <v>2.3821365902495506E-2</v>
      </c>
      <c r="BG44" s="285">
        <v>1.0904953636239112E-2</v>
      </c>
      <c r="BH44" s="285">
        <v>3.7102304305854241E-4</v>
      </c>
    </row>
    <row r="45" spans="1:60" x14ac:dyDescent="0.15">
      <c r="A45" s="162" t="s">
        <v>155</v>
      </c>
      <c r="B45" s="257">
        <v>2.6000000000000002E-2</v>
      </c>
      <c r="C45" s="257">
        <v>3.7999999999999999E-2</v>
      </c>
      <c r="D45" s="257">
        <v>4.3999999999999997E-2</v>
      </c>
      <c r="E45" s="257">
        <v>4.7E-2</v>
      </c>
      <c r="F45" s="257">
        <v>8.4000000000000005E-2</v>
      </c>
      <c r="G45" s="257">
        <v>5.9000000000000004E-2</v>
      </c>
      <c r="H45" s="257">
        <v>0.10100000000000001</v>
      </c>
      <c r="I45" s="257">
        <v>0.185</v>
      </c>
      <c r="J45" s="257">
        <v>0.223</v>
      </c>
      <c r="K45" s="257">
        <v>0.23500000000000001</v>
      </c>
      <c r="L45" s="257">
        <v>0.21099999999999999</v>
      </c>
      <c r="M45" s="257">
        <v>0.183</v>
      </c>
      <c r="N45" s="257">
        <v>0.26500000000000001</v>
      </c>
      <c r="O45" s="257">
        <v>0.26200000000000001</v>
      </c>
      <c r="P45" s="257">
        <v>0.24</v>
      </c>
      <c r="Q45" s="257">
        <v>0.248</v>
      </c>
      <c r="R45" s="257">
        <v>0.26900000000000002</v>
      </c>
      <c r="S45" s="257">
        <v>0.26900000000000002</v>
      </c>
      <c r="T45" s="257">
        <v>0.36199999999999999</v>
      </c>
      <c r="U45" s="257">
        <v>0.34500000000000003</v>
      </c>
      <c r="V45" s="257">
        <v>0.39700000000000002</v>
      </c>
      <c r="W45" s="257">
        <v>0.36799999999999999</v>
      </c>
      <c r="X45" s="257">
        <v>0.193</v>
      </c>
      <c r="Y45" s="257">
        <v>9.4E-2</v>
      </c>
      <c r="Z45" s="257">
        <v>0.10300000000000001</v>
      </c>
      <c r="AA45" s="257">
        <v>5.5E-2</v>
      </c>
      <c r="AB45" s="257">
        <v>8.3000000000000004E-2</v>
      </c>
      <c r="AC45" s="257">
        <v>0.111</v>
      </c>
      <c r="AD45" s="257">
        <v>6.0999999999999999E-2</v>
      </c>
      <c r="AE45" s="257">
        <v>5.1000000000000004E-2</v>
      </c>
      <c r="AF45" s="257">
        <v>6.7000000000000004E-2</v>
      </c>
      <c r="AG45" s="257">
        <v>0.13300000000000001</v>
      </c>
      <c r="AH45" s="257">
        <v>0.16900000000000001</v>
      </c>
      <c r="AI45" s="257">
        <v>0.22</v>
      </c>
      <c r="AJ45" s="257">
        <v>0.193</v>
      </c>
      <c r="AK45" s="257">
        <v>0.221</v>
      </c>
      <c r="AL45" s="257">
        <v>0.44400000000000001</v>
      </c>
      <c r="AM45" s="257">
        <v>0.42699999999999999</v>
      </c>
      <c r="AN45" s="257">
        <v>0.45500000000000002</v>
      </c>
      <c r="AO45" s="257">
        <v>0.85040000000000004</v>
      </c>
      <c r="AP45" s="257">
        <v>1.5107999999999999</v>
      </c>
      <c r="AQ45" s="257">
        <v>1.9928000000000001</v>
      </c>
      <c r="AR45" s="257">
        <v>2.5554999999999999</v>
      </c>
      <c r="AS45" s="257">
        <v>3.617</v>
      </c>
      <c r="AT45" s="257">
        <v>5.2263000000000002</v>
      </c>
      <c r="AU45" s="257">
        <v>6.3044999999999991</v>
      </c>
      <c r="AV45" s="257">
        <v>7.6008000000000004</v>
      </c>
      <c r="AW45" s="257">
        <v>10.0943</v>
      </c>
      <c r="AX45" s="257">
        <v>8.6221000000000014</v>
      </c>
      <c r="AY45" s="257">
        <v>9.9770000000000003</v>
      </c>
      <c r="AZ45" s="257">
        <v>9.7390000000000008</v>
      </c>
      <c r="BA45" s="257">
        <v>7.9569999999999999</v>
      </c>
      <c r="BB45" s="257">
        <v>6.4880000000000004</v>
      </c>
      <c r="BC45" s="257">
        <v>6.548</v>
      </c>
      <c r="BD45" s="257">
        <v>7.6829840000000003</v>
      </c>
      <c r="BE45" s="259">
        <v>7.8980000000000006</v>
      </c>
      <c r="BF45" s="285">
        <v>2.5177296350912926E-2</v>
      </c>
      <c r="BG45" s="285">
        <v>3.9282368062247164E-2</v>
      </c>
      <c r="BH45" s="285">
        <v>1.1281750711840925E-2</v>
      </c>
    </row>
    <row r="46" spans="1:60" x14ac:dyDescent="0.15">
      <c r="A46" s="162" t="s">
        <v>154</v>
      </c>
      <c r="B46" s="257">
        <v>0.20700000000000002</v>
      </c>
      <c r="C46" s="257">
        <v>0.2</v>
      </c>
      <c r="D46" s="257">
        <v>0.192</v>
      </c>
      <c r="E46" s="257">
        <v>0.22800000000000001</v>
      </c>
      <c r="F46" s="257">
        <v>0.28000000000000003</v>
      </c>
      <c r="G46" s="257">
        <v>0.186</v>
      </c>
      <c r="H46" s="257">
        <v>0.14300000000000002</v>
      </c>
      <c r="I46" s="257">
        <v>0.113</v>
      </c>
      <c r="J46" s="257">
        <v>0.2</v>
      </c>
      <c r="K46" s="257">
        <v>0.18</v>
      </c>
      <c r="L46" s="257">
        <v>0.23600000000000002</v>
      </c>
      <c r="M46" s="257">
        <v>0.23</v>
      </c>
      <c r="N46" s="257">
        <v>0.23400000000000001</v>
      </c>
      <c r="O46" s="257">
        <v>0.23200000000000001</v>
      </c>
      <c r="P46" s="257">
        <v>0.25800000000000001</v>
      </c>
      <c r="Q46" s="257">
        <v>0.32</v>
      </c>
      <c r="R46" s="257">
        <v>0.311</v>
      </c>
      <c r="S46" s="257">
        <v>0.35299999999999998</v>
      </c>
      <c r="T46" s="257">
        <v>0.40500000000000003</v>
      </c>
      <c r="U46" s="257">
        <v>0.373</v>
      </c>
      <c r="V46" s="257">
        <v>0.54800000000000004</v>
      </c>
      <c r="W46" s="257">
        <v>0.60599999999999998</v>
      </c>
      <c r="X46" s="257">
        <v>0.61399999999999999</v>
      </c>
      <c r="Y46" s="257">
        <v>0.65300000000000002</v>
      </c>
      <c r="Z46" s="257">
        <v>0.66100000000000003</v>
      </c>
      <c r="AA46" s="257">
        <v>0.69300000000000006</v>
      </c>
      <c r="AB46" s="257">
        <v>0.81300000000000006</v>
      </c>
      <c r="AC46" s="257">
        <v>0.88700000000000001</v>
      </c>
      <c r="AD46" s="257">
        <v>0.90500000000000003</v>
      </c>
      <c r="AE46" s="257">
        <v>0.96700000000000008</v>
      </c>
      <c r="AF46" s="257">
        <v>1.03</v>
      </c>
      <c r="AG46" s="257">
        <v>1.008</v>
      </c>
      <c r="AH46" s="257">
        <v>1.087</v>
      </c>
      <c r="AI46" s="257">
        <v>1.0796000000000001</v>
      </c>
      <c r="AJ46" s="257">
        <v>1.2381</v>
      </c>
      <c r="AK46" s="257">
        <v>1.3760000000000001</v>
      </c>
      <c r="AL46" s="257">
        <v>1.45</v>
      </c>
      <c r="AM46" s="257">
        <v>1.5690000000000002</v>
      </c>
      <c r="AN46" s="257">
        <v>1.4840000000000002</v>
      </c>
      <c r="AO46" s="257">
        <v>1.631</v>
      </c>
      <c r="AP46" s="257">
        <v>1.722</v>
      </c>
      <c r="AQ46" s="257">
        <v>1.7889999999999999</v>
      </c>
      <c r="AR46" s="257">
        <v>2.0830000000000002</v>
      </c>
      <c r="AS46" s="257">
        <v>2.044</v>
      </c>
      <c r="AT46" s="257">
        <v>2.2710000000000004</v>
      </c>
      <c r="AU46" s="257">
        <v>2.8109999999999999</v>
      </c>
      <c r="AV46" s="257">
        <v>3.133</v>
      </c>
      <c r="AW46" s="257">
        <v>3.097</v>
      </c>
      <c r="AX46" s="257">
        <v>3.247583434</v>
      </c>
      <c r="AY46" s="257">
        <v>3.2543801499999998</v>
      </c>
      <c r="AZ46" s="257">
        <v>3.3075673860000001</v>
      </c>
      <c r="BA46" s="257">
        <v>3.2420000000000004</v>
      </c>
      <c r="BB46" s="257">
        <v>3.4370000000000003</v>
      </c>
      <c r="BC46" s="257">
        <v>3.3860000000000001</v>
      </c>
      <c r="BD46" s="257">
        <v>3.577</v>
      </c>
      <c r="BE46" s="259">
        <v>4.0339999999999998</v>
      </c>
      <c r="BF46" s="285">
        <v>0.12467937994870071</v>
      </c>
      <c r="BG46" s="285">
        <v>4.6478187830478301E-2</v>
      </c>
      <c r="BH46" s="285">
        <v>5.7622920196969216E-3</v>
      </c>
    </row>
    <row r="47" spans="1:60" x14ac:dyDescent="0.15">
      <c r="A47" s="162" t="s">
        <v>153</v>
      </c>
      <c r="B47" s="257">
        <v>0</v>
      </c>
      <c r="C47" s="257">
        <v>0</v>
      </c>
      <c r="D47" s="257">
        <v>0</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57">
        <v>0</v>
      </c>
      <c r="W47" s="257">
        <v>0</v>
      </c>
      <c r="X47" s="257">
        <v>0</v>
      </c>
      <c r="Y47" s="257">
        <v>0</v>
      </c>
      <c r="Z47" s="257">
        <v>0</v>
      </c>
      <c r="AA47" s="257">
        <v>1.0526315789473684E-3</v>
      </c>
      <c r="AB47" s="257">
        <v>0</v>
      </c>
      <c r="AC47" s="257">
        <v>2E-3</v>
      </c>
      <c r="AD47" s="257">
        <v>1E-3</v>
      </c>
      <c r="AE47" s="257">
        <v>0</v>
      </c>
      <c r="AF47" s="257">
        <v>0</v>
      </c>
      <c r="AG47" s="257">
        <v>0</v>
      </c>
      <c r="AH47" s="257">
        <v>1.0999999999999999E-2</v>
      </c>
      <c r="AI47" s="257">
        <v>1.0999999999999999E-2</v>
      </c>
      <c r="AJ47" s="257">
        <v>0</v>
      </c>
      <c r="AK47" s="257">
        <v>0</v>
      </c>
      <c r="AL47" s="257">
        <v>0</v>
      </c>
      <c r="AM47" s="257">
        <v>3.0000000000000001E-3</v>
      </c>
      <c r="AN47" s="257">
        <v>3.0000000000000001E-3</v>
      </c>
      <c r="AO47" s="257">
        <v>4.0000000000000001E-3</v>
      </c>
      <c r="AP47" s="257">
        <v>6.0000000000000001E-3</v>
      </c>
      <c r="AQ47" s="257">
        <v>4.0000000000000001E-3</v>
      </c>
      <c r="AR47" s="257">
        <v>3.5000000000000003E-2</v>
      </c>
      <c r="AS47" s="257">
        <v>2.4E-2</v>
      </c>
      <c r="AT47" s="257">
        <v>0.01</v>
      </c>
      <c r="AU47" s="257">
        <v>0.111</v>
      </c>
      <c r="AV47" s="257">
        <v>0.19800000000000001</v>
      </c>
      <c r="AW47" s="257">
        <v>0.21199999999999999</v>
      </c>
      <c r="AX47" s="257">
        <v>0.252</v>
      </c>
      <c r="AY47" s="257">
        <v>0.505</v>
      </c>
      <c r="AZ47" s="257">
        <v>0.52400000000000002</v>
      </c>
      <c r="BA47" s="257">
        <v>0.53100000000000003</v>
      </c>
      <c r="BB47" s="257">
        <v>0.52516799999999997</v>
      </c>
      <c r="BC47" s="257">
        <v>0.43713000000000002</v>
      </c>
      <c r="BD47" s="257">
        <v>0.50414400000000004</v>
      </c>
      <c r="BE47" s="259">
        <v>0.57506920166373254</v>
      </c>
      <c r="BF47" s="285">
        <v>0.1375677868561016</v>
      </c>
      <c r="BG47" s="285">
        <v>0.47997868383105646</v>
      </c>
      <c r="BH47" s="285">
        <v>8.2144686948944126E-4</v>
      </c>
    </row>
    <row r="48" spans="1:60" x14ac:dyDescent="0.15">
      <c r="A48" s="162" t="s">
        <v>152</v>
      </c>
      <c r="B48" s="257">
        <v>0</v>
      </c>
      <c r="C48" s="257">
        <v>0</v>
      </c>
      <c r="D48" s="257">
        <v>0</v>
      </c>
      <c r="E48" s="257">
        <v>0</v>
      </c>
      <c r="F48" s="257">
        <v>0</v>
      </c>
      <c r="G48" s="257">
        <v>0</v>
      </c>
      <c r="H48" s="257">
        <v>0</v>
      </c>
      <c r="I48" s="257">
        <v>0</v>
      </c>
      <c r="J48" s="257">
        <v>0</v>
      </c>
      <c r="K48" s="257">
        <v>0</v>
      </c>
      <c r="L48" s="257">
        <v>0</v>
      </c>
      <c r="M48" s="257">
        <v>0</v>
      </c>
      <c r="N48" s="257">
        <v>0</v>
      </c>
      <c r="O48" s="257">
        <v>0</v>
      </c>
      <c r="P48" s="257">
        <v>0</v>
      </c>
      <c r="Q48" s="257">
        <v>0</v>
      </c>
      <c r="R48" s="257">
        <v>0</v>
      </c>
      <c r="S48" s="257">
        <v>0</v>
      </c>
      <c r="T48" s="257">
        <v>0</v>
      </c>
      <c r="U48" s="257">
        <v>0</v>
      </c>
      <c r="V48" s="257">
        <v>0</v>
      </c>
      <c r="W48" s="257">
        <v>0</v>
      </c>
      <c r="X48" s="257">
        <v>0</v>
      </c>
      <c r="Y48" s="257">
        <v>0</v>
      </c>
      <c r="Z48" s="257">
        <v>0</v>
      </c>
      <c r="AA48" s="257">
        <v>0</v>
      </c>
      <c r="AB48" s="257">
        <v>0</v>
      </c>
      <c r="AC48" s="257">
        <v>0</v>
      </c>
      <c r="AD48" s="257">
        <v>0</v>
      </c>
      <c r="AE48" s="257">
        <v>0</v>
      </c>
      <c r="AF48" s="257">
        <v>0</v>
      </c>
      <c r="AG48" s="257">
        <v>0</v>
      </c>
      <c r="AH48" s="257">
        <v>0</v>
      </c>
      <c r="AI48" s="257">
        <v>0</v>
      </c>
      <c r="AJ48" s="257">
        <v>0</v>
      </c>
      <c r="AK48" s="257">
        <v>0</v>
      </c>
      <c r="AL48" s="257">
        <v>0.154</v>
      </c>
      <c r="AM48" s="257">
        <v>0.152</v>
      </c>
      <c r="AN48" s="257">
        <v>9.9000000000000005E-2</v>
      </c>
      <c r="AO48" s="257">
        <v>0.02</v>
      </c>
      <c r="AP48" s="257">
        <v>3.2000000000000001E-2</v>
      </c>
      <c r="AQ48" s="257">
        <v>0.39800000000000002</v>
      </c>
      <c r="AR48" s="257">
        <v>0.47500000000000003</v>
      </c>
      <c r="AS48" s="257">
        <v>0.51700000000000002</v>
      </c>
      <c r="AT48" s="257">
        <v>0.53700000000000003</v>
      </c>
      <c r="AU48" s="257">
        <v>0.66200000000000003</v>
      </c>
      <c r="AV48" s="257">
        <v>0.81900000000000006</v>
      </c>
      <c r="AW48" s="257">
        <v>0.94100000000000006</v>
      </c>
      <c r="AX48" s="257">
        <v>0.91100000000000003</v>
      </c>
      <c r="AY48" s="257">
        <v>1.417</v>
      </c>
      <c r="AZ48" s="257">
        <v>1.6620000000000001</v>
      </c>
      <c r="BA48" s="257">
        <v>1.7310000000000001</v>
      </c>
      <c r="BB48" s="257">
        <v>1.696</v>
      </c>
      <c r="BC48" s="257">
        <v>1.625</v>
      </c>
      <c r="BD48" s="257">
        <v>1.6930000000000001</v>
      </c>
      <c r="BE48" s="259">
        <v>1.6386064277291299</v>
      </c>
      <c r="BF48" s="285">
        <v>-3.4772970474482912E-2</v>
      </c>
      <c r="BG48" s="285">
        <v>0.12167816867010273</v>
      </c>
      <c r="BH48" s="285">
        <v>2.3406367729121584E-3</v>
      </c>
    </row>
    <row r="49" spans="1:60" x14ac:dyDescent="0.15">
      <c r="A49" s="162" t="s">
        <v>151</v>
      </c>
      <c r="B49" s="257" t="s">
        <v>111</v>
      </c>
      <c r="C49" s="257" t="s">
        <v>111</v>
      </c>
      <c r="D49" s="257" t="s">
        <v>111</v>
      </c>
      <c r="E49" s="257" t="s">
        <v>111</v>
      </c>
      <c r="F49" s="257" t="s">
        <v>111</v>
      </c>
      <c r="G49" s="257" t="s">
        <v>111</v>
      </c>
      <c r="H49" s="257" t="s">
        <v>111</v>
      </c>
      <c r="I49" s="257" t="s">
        <v>111</v>
      </c>
      <c r="J49" s="257" t="s">
        <v>111</v>
      </c>
      <c r="K49" s="257" t="s">
        <v>111</v>
      </c>
      <c r="L49" s="257" t="s">
        <v>111</v>
      </c>
      <c r="M49" s="257" t="s">
        <v>111</v>
      </c>
      <c r="N49" s="257" t="s">
        <v>111</v>
      </c>
      <c r="O49" s="257" t="s">
        <v>111</v>
      </c>
      <c r="P49" s="257" t="s">
        <v>111</v>
      </c>
      <c r="Q49" s="257" t="s">
        <v>111</v>
      </c>
      <c r="R49" s="257" t="s">
        <v>111</v>
      </c>
      <c r="S49" s="257" t="s">
        <v>111</v>
      </c>
      <c r="T49" s="257" t="s">
        <v>111</v>
      </c>
      <c r="U49" s="257" t="s">
        <v>111</v>
      </c>
      <c r="V49" s="257" t="s">
        <v>111</v>
      </c>
      <c r="W49" s="257" t="s">
        <v>111</v>
      </c>
      <c r="X49" s="257" t="s">
        <v>111</v>
      </c>
      <c r="Y49" s="257" t="s">
        <v>111</v>
      </c>
      <c r="Z49" s="257" t="s">
        <v>111</v>
      </c>
      <c r="AA49" s="257">
        <v>0</v>
      </c>
      <c r="AB49" s="257">
        <v>0</v>
      </c>
      <c r="AC49" s="257">
        <v>0</v>
      </c>
      <c r="AD49" s="257">
        <v>0</v>
      </c>
      <c r="AE49" s="257">
        <v>0</v>
      </c>
      <c r="AF49" s="257">
        <v>0</v>
      </c>
      <c r="AG49" s="257">
        <v>0</v>
      </c>
      <c r="AH49" s="257">
        <v>0</v>
      </c>
      <c r="AI49" s="257">
        <v>0</v>
      </c>
      <c r="AJ49" s="257">
        <v>3.1E-2</v>
      </c>
      <c r="AK49" s="257">
        <v>7.0000000000000007E-2</v>
      </c>
      <c r="AL49" s="257">
        <v>7.2000000000000008E-2</v>
      </c>
      <c r="AM49" s="257">
        <v>0.10200000000000001</v>
      </c>
      <c r="AN49" s="257">
        <v>0.122</v>
      </c>
      <c r="AO49" s="257">
        <v>0.121</v>
      </c>
      <c r="AP49" s="257">
        <v>0.11</v>
      </c>
      <c r="AQ49" s="257">
        <v>9.9000000000000005E-2</v>
      </c>
      <c r="AR49" s="257">
        <v>0.10400000000000001</v>
      </c>
      <c r="AS49" s="257">
        <v>0.29099999999999998</v>
      </c>
      <c r="AT49" s="257">
        <v>0.193</v>
      </c>
      <c r="AU49" s="257">
        <v>0.221</v>
      </c>
      <c r="AV49" s="257">
        <v>0.252</v>
      </c>
      <c r="AW49" s="257">
        <v>0.26700000000000002</v>
      </c>
      <c r="AX49" s="257">
        <v>0.26100000000000001</v>
      </c>
      <c r="AY49" s="257">
        <v>0.25900000000000001</v>
      </c>
      <c r="AZ49" s="257">
        <v>0.26700000000000002</v>
      </c>
      <c r="BA49" s="257">
        <v>0.28300000000000003</v>
      </c>
      <c r="BB49" s="257">
        <v>0.29388900000000001</v>
      </c>
      <c r="BC49" s="257">
        <v>0.27271699999999999</v>
      </c>
      <c r="BD49" s="257">
        <v>0.25621199999999994</v>
      </c>
      <c r="BE49" s="259">
        <v>0.24097180344827579</v>
      </c>
      <c r="BF49" s="285">
        <v>-6.2052477859431021E-2</v>
      </c>
      <c r="BG49" s="285">
        <v>2.873665799906977E-2</v>
      </c>
      <c r="BH49" s="285">
        <v>3.4421167575160509E-4</v>
      </c>
    </row>
    <row r="50" spans="1:60" x14ac:dyDescent="0.15">
      <c r="A50" s="162" t="s">
        <v>150</v>
      </c>
      <c r="B50" s="257">
        <v>0</v>
      </c>
      <c r="C50" s="257">
        <v>0</v>
      </c>
      <c r="D50" s="257">
        <v>0</v>
      </c>
      <c r="E50" s="257">
        <v>0</v>
      </c>
      <c r="F50" s="257">
        <v>0</v>
      </c>
      <c r="G50" s="257">
        <v>4.7E-2</v>
      </c>
      <c r="H50" s="257">
        <v>5.2000000000000005E-2</v>
      </c>
      <c r="I50" s="257">
        <v>6.0999999999999999E-2</v>
      </c>
      <c r="J50" s="257">
        <v>5.6000000000000001E-2</v>
      </c>
      <c r="K50" s="257">
        <v>5.1000000000000004E-2</v>
      </c>
      <c r="L50" s="257">
        <v>0.113</v>
      </c>
      <c r="M50" s="257">
        <v>0.187</v>
      </c>
      <c r="N50" s="257">
        <v>0.309</v>
      </c>
      <c r="O50" s="257">
        <v>0.316</v>
      </c>
      <c r="P50" s="257">
        <v>0.251</v>
      </c>
      <c r="Q50" s="257">
        <v>0.36199999999999999</v>
      </c>
      <c r="R50" s="257">
        <v>0.42399999999999999</v>
      </c>
      <c r="S50" s="257">
        <v>0.48699999999999999</v>
      </c>
      <c r="T50" s="257">
        <v>0.56000000000000005</v>
      </c>
      <c r="U50" s="257">
        <v>0.55000000000000004</v>
      </c>
      <c r="V50" s="257">
        <v>0.61099999999999999</v>
      </c>
      <c r="W50" s="257">
        <v>0.53800000000000003</v>
      </c>
      <c r="X50" s="257">
        <v>0.56300000000000006</v>
      </c>
      <c r="Y50" s="257">
        <v>0.67300000000000004</v>
      </c>
      <c r="Z50" s="257">
        <v>0.57800000000000007</v>
      </c>
      <c r="AA50" s="257">
        <v>0.54200000000000004</v>
      </c>
      <c r="AB50" s="257">
        <v>0.54200000000000004</v>
      </c>
      <c r="AC50" s="257">
        <v>0.57500000000000007</v>
      </c>
      <c r="AD50" s="257">
        <v>0.57899999999999996</v>
      </c>
      <c r="AE50" s="257">
        <v>0.63900000000000001</v>
      </c>
      <c r="AF50" s="257">
        <v>1.0110000000000001</v>
      </c>
      <c r="AG50" s="257">
        <v>1.083</v>
      </c>
      <c r="AH50" s="257">
        <v>1.4630000000000001</v>
      </c>
      <c r="AI50" s="257">
        <v>1.5310000000000001</v>
      </c>
      <c r="AJ50" s="257">
        <v>1.724</v>
      </c>
      <c r="AK50" s="257">
        <v>1.4930000000000001</v>
      </c>
      <c r="AL50" s="257">
        <v>1.631</v>
      </c>
      <c r="AM50" s="257">
        <v>2.5859999999999999</v>
      </c>
      <c r="AN50" s="257">
        <v>3.1840000000000002</v>
      </c>
      <c r="AO50" s="257">
        <v>3.33</v>
      </c>
      <c r="AP50" s="257">
        <v>2.653</v>
      </c>
      <c r="AQ50" s="257">
        <v>2.774</v>
      </c>
      <c r="AR50" s="257">
        <v>2.8980000000000001</v>
      </c>
      <c r="AS50" s="257">
        <v>3.2549999999999999</v>
      </c>
      <c r="AT50" s="257">
        <v>3.4088092199488487</v>
      </c>
      <c r="AU50" s="257">
        <v>3.8176439002557543</v>
      </c>
      <c r="AV50" s="257">
        <v>4.5149999999999997</v>
      </c>
      <c r="AW50" s="257">
        <v>4.9770094599699997</v>
      </c>
      <c r="AX50" s="257">
        <v>5.290420845079006</v>
      </c>
      <c r="AY50" s="257">
        <v>5.4140567677894849</v>
      </c>
      <c r="AZ50" s="257">
        <v>5.7641673344025097</v>
      </c>
      <c r="BA50" s="257">
        <v>5.6646803662671399</v>
      </c>
      <c r="BB50" s="257">
        <v>6.0780000000000003</v>
      </c>
      <c r="BC50" s="257">
        <v>6.175546924999999</v>
      </c>
      <c r="BD50" s="257">
        <v>5.6370648099999991</v>
      </c>
      <c r="BE50" s="259">
        <v>6.4943822773849984</v>
      </c>
      <c r="BF50" s="285">
        <v>0.14893801682446184</v>
      </c>
      <c r="BG50" s="285">
        <v>5.1586575317891903E-2</v>
      </c>
      <c r="BH50" s="285">
        <v>9.2767791695182698E-3</v>
      </c>
    </row>
    <row r="51" spans="1:60" x14ac:dyDescent="0.15">
      <c r="A51" s="162" t="s">
        <v>149</v>
      </c>
      <c r="B51" s="257">
        <v>0</v>
      </c>
      <c r="C51" s="257">
        <v>0</v>
      </c>
      <c r="D51" s="257">
        <v>0</v>
      </c>
      <c r="E51" s="257">
        <v>0</v>
      </c>
      <c r="F51" s="257">
        <v>0</v>
      </c>
      <c r="G51" s="257">
        <v>0.13</v>
      </c>
      <c r="H51" s="257">
        <v>0.16</v>
      </c>
      <c r="I51" s="257">
        <v>0.22600000000000001</v>
      </c>
      <c r="J51" s="257">
        <v>0.39900000000000002</v>
      </c>
      <c r="K51" s="257">
        <v>0.35699999999999998</v>
      </c>
      <c r="L51" s="257">
        <v>0.31</v>
      </c>
      <c r="M51" s="257">
        <v>0.35399999999999998</v>
      </c>
      <c r="N51" s="257">
        <v>0.36</v>
      </c>
      <c r="O51" s="257">
        <v>0.27600000000000002</v>
      </c>
      <c r="P51" s="257">
        <v>0.34700000000000003</v>
      </c>
      <c r="Q51" s="257">
        <v>0.72099999999999997</v>
      </c>
      <c r="R51" s="257">
        <v>0.92100000000000004</v>
      </c>
      <c r="S51" s="257">
        <v>1.002</v>
      </c>
      <c r="T51" s="257">
        <v>1.4470000000000001</v>
      </c>
      <c r="U51" s="257">
        <v>1.8480000000000001</v>
      </c>
      <c r="V51" s="257">
        <v>1.802</v>
      </c>
      <c r="W51" s="257">
        <v>1.98</v>
      </c>
      <c r="X51" s="257">
        <v>1.9590000000000001</v>
      </c>
      <c r="Y51" s="257">
        <v>2.0409999999999999</v>
      </c>
      <c r="Z51" s="257">
        <v>2.1890000000000001</v>
      </c>
      <c r="AA51" s="257">
        <v>1.9430000000000001</v>
      </c>
      <c r="AB51" s="257">
        <v>1.86</v>
      </c>
      <c r="AC51" s="257">
        <v>2.0100000000000002</v>
      </c>
      <c r="AD51" s="257">
        <v>2.1710000000000003</v>
      </c>
      <c r="AE51" s="257">
        <v>2.2290000000000001</v>
      </c>
      <c r="AF51" s="257">
        <v>2.3540000000000001</v>
      </c>
      <c r="AG51" s="257">
        <v>2.1179999999999999</v>
      </c>
      <c r="AH51" s="257">
        <v>2.7730000000000001</v>
      </c>
      <c r="AI51" s="257">
        <v>2.7800000000000002</v>
      </c>
      <c r="AJ51" s="257">
        <v>2.6970000000000001</v>
      </c>
      <c r="AK51" s="257">
        <v>4.0979999999999999</v>
      </c>
      <c r="AL51" s="257">
        <v>3.7770000000000001</v>
      </c>
      <c r="AM51" s="257">
        <v>4.1749999999999998</v>
      </c>
      <c r="AN51" s="257">
        <v>4.51</v>
      </c>
      <c r="AO51" s="257">
        <v>7.2010000000000005</v>
      </c>
      <c r="AP51" s="257">
        <v>7.4910000000000005</v>
      </c>
      <c r="AQ51" s="257">
        <v>8.359</v>
      </c>
      <c r="AR51" s="257">
        <v>9.8360000000000003</v>
      </c>
      <c r="AS51" s="257">
        <v>10.337</v>
      </c>
      <c r="AT51" s="257">
        <v>11.46</v>
      </c>
      <c r="AU51" s="257">
        <v>12.192</v>
      </c>
      <c r="AV51" s="257">
        <v>11.536</v>
      </c>
      <c r="AW51" s="257">
        <v>12.194000000000001</v>
      </c>
      <c r="AX51" s="257">
        <v>11.450000000000001</v>
      </c>
      <c r="AY51" s="257">
        <v>10.696</v>
      </c>
      <c r="AZ51" s="257">
        <v>10.765000000000001</v>
      </c>
      <c r="BA51" s="257">
        <v>11.488078</v>
      </c>
      <c r="BB51" s="257">
        <v>12.076000000000001</v>
      </c>
      <c r="BC51" s="257">
        <v>11.913</v>
      </c>
      <c r="BD51" s="257">
        <v>13.036</v>
      </c>
      <c r="BE51" s="259">
        <v>10.991340175390244</v>
      </c>
      <c r="BF51" s="285">
        <v>-0.15915087516841997</v>
      </c>
      <c r="BG51" s="285">
        <v>1.2968576925835196E-2</v>
      </c>
      <c r="BH51" s="285">
        <v>1.5700374759153538E-2</v>
      </c>
    </row>
    <row r="52" spans="1:60" x14ac:dyDescent="0.15">
      <c r="A52" s="162" t="s">
        <v>148</v>
      </c>
      <c r="B52" s="257">
        <v>0</v>
      </c>
      <c r="C52" s="257">
        <v>0</v>
      </c>
      <c r="D52" s="257">
        <v>0</v>
      </c>
      <c r="E52" s="257">
        <v>0</v>
      </c>
      <c r="F52" s="257">
        <v>0</v>
      </c>
      <c r="G52" s="257">
        <v>0</v>
      </c>
      <c r="H52" s="257">
        <v>0</v>
      </c>
      <c r="I52" s="257">
        <v>0</v>
      </c>
      <c r="J52" s="257">
        <v>0</v>
      </c>
      <c r="K52" s="257">
        <v>0</v>
      </c>
      <c r="L52" s="257">
        <v>0</v>
      </c>
      <c r="M52" s="257">
        <v>0</v>
      </c>
      <c r="N52" s="257">
        <v>0</v>
      </c>
      <c r="O52" s="257">
        <v>9.8000000000000004E-2</v>
      </c>
      <c r="P52" s="257">
        <v>0.28700000000000003</v>
      </c>
      <c r="Q52" s="257">
        <v>0.17300000000000001</v>
      </c>
      <c r="R52" s="257">
        <v>0.436</v>
      </c>
      <c r="S52" s="257">
        <v>0.39</v>
      </c>
      <c r="T52" s="257">
        <v>0.39600000000000002</v>
      </c>
      <c r="U52" s="257">
        <v>0.36899999999999999</v>
      </c>
      <c r="V52" s="257">
        <v>0.36499999999999999</v>
      </c>
      <c r="W52" s="257">
        <v>0.45800000000000002</v>
      </c>
      <c r="X52" s="257">
        <v>0.51100000000000001</v>
      </c>
      <c r="Y52" s="257">
        <v>0.51300000000000001</v>
      </c>
      <c r="Z52" s="257">
        <v>0.52900000000000003</v>
      </c>
      <c r="AA52" s="257">
        <v>0.438</v>
      </c>
      <c r="AB52" s="257">
        <v>0.436</v>
      </c>
      <c r="AC52" s="257">
        <v>0.48499999999999999</v>
      </c>
      <c r="AD52" s="257">
        <v>0.49099999999999999</v>
      </c>
      <c r="AE52" s="257">
        <v>0.55000000000000004</v>
      </c>
      <c r="AF52" s="257">
        <v>0.57400000000000007</v>
      </c>
      <c r="AG52" s="257">
        <v>0.61399999999999999</v>
      </c>
      <c r="AH52" s="257">
        <v>0.65800000000000003</v>
      </c>
      <c r="AI52" s="257">
        <v>0.68900000000000006</v>
      </c>
      <c r="AJ52" s="257">
        <v>0.749</v>
      </c>
      <c r="AK52" s="257">
        <v>0.83299999999999996</v>
      </c>
      <c r="AL52" s="257">
        <v>0.876</v>
      </c>
      <c r="AM52" s="257">
        <v>0.90900000000000003</v>
      </c>
      <c r="AN52" s="257">
        <v>0.93</v>
      </c>
      <c r="AO52" s="257">
        <v>0.97</v>
      </c>
      <c r="AP52" s="257">
        <v>1.016</v>
      </c>
      <c r="AQ52" s="257">
        <v>1.135</v>
      </c>
      <c r="AR52" s="257">
        <v>1.179</v>
      </c>
      <c r="AS52" s="257">
        <v>1.2290000000000001</v>
      </c>
      <c r="AT52" s="257">
        <v>1.2290000000000001</v>
      </c>
      <c r="AU52" s="257">
        <v>1.272</v>
      </c>
      <c r="AV52" s="257">
        <v>1.385</v>
      </c>
      <c r="AW52" s="257">
        <v>1.5270000000000001</v>
      </c>
      <c r="AX52" s="257">
        <v>1.607</v>
      </c>
      <c r="AY52" s="257">
        <v>1.671</v>
      </c>
      <c r="AZ52" s="257">
        <v>1.601</v>
      </c>
      <c r="BA52" s="257">
        <v>1.7250000000000001</v>
      </c>
      <c r="BB52" s="257">
        <v>1.8380000000000001</v>
      </c>
      <c r="BC52" s="257">
        <v>1.8109999999999999</v>
      </c>
      <c r="BD52" s="257">
        <v>1.8620000000000001</v>
      </c>
      <c r="BE52" s="259">
        <v>1.9416068009243974</v>
      </c>
      <c r="BF52" s="285">
        <v>3.990433099347479E-2</v>
      </c>
      <c r="BG52" s="285">
        <v>4.2420106003641767E-2</v>
      </c>
      <c r="BH52" s="285">
        <v>2.7734520015755891E-3</v>
      </c>
    </row>
    <row r="53" spans="1:60" x14ac:dyDescent="0.15">
      <c r="A53" s="162" t="s">
        <v>147</v>
      </c>
      <c r="B53" s="257">
        <v>0.1</v>
      </c>
      <c r="C53" s="257">
        <v>0.122</v>
      </c>
      <c r="D53" s="257">
        <v>0.17300000000000001</v>
      </c>
      <c r="E53" s="257">
        <v>0.17899999999999999</v>
      </c>
      <c r="F53" s="257">
        <v>0.17799999999999999</v>
      </c>
      <c r="G53" s="257">
        <v>0.16600000000000001</v>
      </c>
      <c r="H53" s="257">
        <v>0.16200000000000001</v>
      </c>
      <c r="I53" s="257">
        <v>0.17500000000000002</v>
      </c>
      <c r="J53" s="257">
        <v>0.19700000000000001</v>
      </c>
      <c r="K53" s="257">
        <v>0.20700000000000002</v>
      </c>
      <c r="L53" s="257">
        <v>0.22</v>
      </c>
      <c r="M53" s="257">
        <v>0.161</v>
      </c>
      <c r="N53" s="257">
        <v>0.218</v>
      </c>
      <c r="O53" s="257">
        <v>0.13700000000000001</v>
      </c>
      <c r="P53" s="257">
        <v>0.14499999999999999</v>
      </c>
      <c r="Q53" s="257">
        <v>0.13600000000000001</v>
      </c>
      <c r="R53" s="257">
        <v>0.11</v>
      </c>
      <c r="S53" s="257">
        <v>0</v>
      </c>
      <c r="T53" s="257">
        <v>0</v>
      </c>
      <c r="U53" s="257">
        <v>2.2100000000000002E-2</v>
      </c>
      <c r="V53" s="257">
        <v>6.0000000000000001E-3</v>
      </c>
      <c r="W53" s="257">
        <v>4.36E-2</v>
      </c>
      <c r="X53" s="257">
        <v>5.79E-2</v>
      </c>
      <c r="Y53" s="257">
        <v>6.8400000000000002E-2</v>
      </c>
      <c r="Z53" s="257">
        <v>6.2600000000000003E-2</v>
      </c>
      <c r="AA53" s="257">
        <v>8.0099999999999991E-2</v>
      </c>
      <c r="AB53" s="257">
        <v>0.1197</v>
      </c>
      <c r="AC53" s="257">
        <v>0.1167</v>
      </c>
      <c r="AD53" s="257">
        <v>0.13400000000000001</v>
      </c>
      <c r="AE53" s="257">
        <v>0.13</v>
      </c>
      <c r="AF53" s="257">
        <v>0.30830000000000002</v>
      </c>
      <c r="AG53" s="257">
        <v>0.2591</v>
      </c>
      <c r="AH53" s="257">
        <v>0.37679999999999997</v>
      </c>
      <c r="AI53" s="257">
        <v>0.32600000000000001</v>
      </c>
      <c r="AJ53" s="257">
        <v>0.21390000000000003</v>
      </c>
      <c r="AK53" s="257">
        <v>0.24149999999999999</v>
      </c>
      <c r="AL53" s="257">
        <v>0.27360000000000001</v>
      </c>
      <c r="AM53" s="257">
        <v>0.2346</v>
      </c>
      <c r="AN53" s="257">
        <v>0.1676</v>
      </c>
      <c r="AO53" s="257">
        <v>0.16920000000000002</v>
      </c>
      <c r="AP53" s="257">
        <v>0.12840000000000001</v>
      </c>
      <c r="AQ53" s="257">
        <v>0.14785000000000001</v>
      </c>
      <c r="AR53" s="257">
        <v>0.254942</v>
      </c>
      <c r="AS53" s="257">
        <v>0.30469499999999999</v>
      </c>
      <c r="AT53" s="257">
        <v>0.68738900000000003</v>
      </c>
      <c r="AU53" s="257">
        <v>1.001144</v>
      </c>
      <c r="AV53" s="257">
        <v>1.0371410000000001</v>
      </c>
      <c r="AW53" s="257">
        <v>1.4912719999999999</v>
      </c>
      <c r="AX53" s="257">
        <v>2.2421579999999999</v>
      </c>
      <c r="AY53" s="257">
        <v>3.4465640000000004</v>
      </c>
      <c r="AZ53" s="257">
        <v>4.6655429999999996</v>
      </c>
      <c r="BA53" s="257">
        <v>6.4532300000000005</v>
      </c>
      <c r="BB53" s="257">
        <v>8.2515000000000001</v>
      </c>
      <c r="BC53" s="257">
        <v>10.080515</v>
      </c>
      <c r="BD53" s="257">
        <v>12.350074537417765</v>
      </c>
      <c r="BE53" s="259">
        <v>14.223941205118107</v>
      </c>
      <c r="BF53" s="285">
        <v>0.14858237776657424</v>
      </c>
      <c r="BG53" s="285">
        <v>0.33489375117429199</v>
      </c>
      <c r="BH53" s="285">
        <v>2.0317923375034776E-2</v>
      </c>
    </row>
    <row r="54" spans="1:60" x14ac:dyDescent="0.15">
      <c r="A54" s="162" t="s">
        <v>146</v>
      </c>
      <c r="B54" s="257" t="s">
        <v>111</v>
      </c>
      <c r="C54" s="257" t="s">
        <v>111</v>
      </c>
      <c r="D54" s="257" t="s">
        <v>111</v>
      </c>
      <c r="E54" s="257" t="s">
        <v>111</v>
      </c>
      <c r="F54" s="257" t="s">
        <v>111</v>
      </c>
      <c r="G54" s="257" t="s">
        <v>111</v>
      </c>
      <c r="H54" s="257" t="s">
        <v>111</v>
      </c>
      <c r="I54" s="257" t="s">
        <v>111</v>
      </c>
      <c r="J54" s="257" t="s">
        <v>111</v>
      </c>
      <c r="K54" s="257" t="s">
        <v>111</v>
      </c>
      <c r="L54" s="257" t="s">
        <v>111</v>
      </c>
      <c r="M54" s="257" t="s">
        <v>111</v>
      </c>
      <c r="N54" s="257" t="s">
        <v>111</v>
      </c>
      <c r="O54" s="257" t="s">
        <v>111</v>
      </c>
      <c r="P54" s="257" t="s">
        <v>111</v>
      </c>
      <c r="Q54" s="257" t="s">
        <v>111</v>
      </c>
      <c r="R54" s="257" t="s">
        <v>111</v>
      </c>
      <c r="S54" s="257" t="s">
        <v>111</v>
      </c>
      <c r="T54" s="257" t="s">
        <v>111</v>
      </c>
      <c r="U54" s="257" t="s">
        <v>111</v>
      </c>
      <c r="V54" s="257">
        <v>0</v>
      </c>
      <c r="W54" s="257">
        <v>0</v>
      </c>
      <c r="X54" s="257">
        <v>0</v>
      </c>
      <c r="Y54" s="257">
        <v>0</v>
      </c>
      <c r="Z54" s="257">
        <v>0</v>
      </c>
      <c r="AA54" s="257">
        <v>0</v>
      </c>
      <c r="AB54" s="257">
        <v>0</v>
      </c>
      <c r="AC54" s="257">
        <v>0</v>
      </c>
      <c r="AD54" s="257">
        <v>0</v>
      </c>
      <c r="AE54" s="257">
        <v>0</v>
      </c>
      <c r="AF54" s="257">
        <v>0</v>
      </c>
      <c r="AG54" s="257">
        <v>0</v>
      </c>
      <c r="AH54" s="257">
        <v>0</v>
      </c>
      <c r="AI54" s="257">
        <v>0</v>
      </c>
      <c r="AJ54" s="257">
        <v>0</v>
      </c>
      <c r="AK54" s="257">
        <v>0</v>
      </c>
      <c r="AL54" s="257">
        <v>0</v>
      </c>
      <c r="AM54" s="257">
        <v>0</v>
      </c>
      <c r="AN54" s="257">
        <v>0</v>
      </c>
      <c r="AO54" s="257">
        <v>0</v>
      </c>
      <c r="AP54" s="257">
        <v>0</v>
      </c>
      <c r="AQ54" s="257">
        <v>0</v>
      </c>
      <c r="AR54" s="257">
        <v>0.28100000000000003</v>
      </c>
      <c r="AS54" s="257">
        <v>0.26400000000000001</v>
      </c>
      <c r="AT54" s="257">
        <v>0.13900000000000001</v>
      </c>
      <c r="AU54" s="257">
        <v>0.188</v>
      </c>
      <c r="AV54" s="257">
        <v>0.13400000000000001</v>
      </c>
      <c r="AW54" s="257">
        <v>0.13400000000000001</v>
      </c>
      <c r="AX54" s="257">
        <v>0.10100000000000001</v>
      </c>
      <c r="AY54" s="257">
        <v>0.13</v>
      </c>
      <c r="AZ54" s="257">
        <v>0.14499999999999999</v>
      </c>
      <c r="BA54" s="257">
        <v>0.13600000000000001</v>
      </c>
      <c r="BB54" s="257">
        <v>0.20989999999999998</v>
      </c>
      <c r="BC54" s="257">
        <v>0.30049999999999999</v>
      </c>
      <c r="BD54" s="257">
        <v>0.32918125706060486</v>
      </c>
      <c r="BE54" s="259">
        <v>0.35785775487932731</v>
      </c>
      <c r="BF54" s="285">
        <v>8.4144354503728147E-2</v>
      </c>
      <c r="BG54" s="285">
        <v>9.003898311166747E-2</v>
      </c>
      <c r="BH54" s="285">
        <v>5.1117523181155302E-4</v>
      </c>
    </row>
    <row r="55" spans="1:60" x14ac:dyDescent="0.15">
      <c r="A55" s="162" t="s">
        <v>145</v>
      </c>
      <c r="B55" s="257">
        <v>0</v>
      </c>
      <c r="C55" s="257">
        <v>0</v>
      </c>
      <c r="D55" s="257">
        <v>0</v>
      </c>
      <c r="E55" s="257">
        <v>0</v>
      </c>
      <c r="F55" s="257">
        <v>0</v>
      </c>
      <c r="G55" s="257">
        <v>0</v>
      </c>
      <c r="H55" s="257">
        <v>0</v>
      </c>
      <c r="I55" s="257">
        <v>0</v>
      </c>
      <c r="J55" s="257">
        <v>0</v>
      </c>
      <c r="K55" s="257">
        <v>0</v>
      </c>
      <c r="L55" s="257">
        <v>0</v>
      </c>
      <c r="M55" s="257">
        <v>0</v>
      </c>
      <c r="N55" s="257">
        <v>0</v>
      </c>
      <c r="O55" s="257">
        <v>0</v>
      </c>
      <c r="P55" s="257">
        <v>0</v>
      </c>
      <c r="Q55" s="257">
        <v>0</v>
      </c>
      <c r="R55" s="257">
        <v>0</v>
      </c>
      <c r="S55" s="257">
        <v>0</v>
      </c>
      <c r="T55" s="257">
        <v>0</v>
      </c>
      <c r="U55" s="257">
        <v>0</v>
      </c>
      <c r="V55" s="257">
        <v>0</v>
      </c>
      <c r="W55" s="257">
        <v>0</v>
      </c>
      <c r="X55" s="257">
        <v>0</v>
      </c>
      <c r="Y55" s="257">
        <v>0</v>
      </c>
      <c r="Z55" s="257">
        <v>0</v>
      </c>
      <c r="AA55" s="257">
        <v>0.5958</v>
      </c>
      <c r="AB55" s="257">
        <v>0.68789999999999996</v>
      </c>
      <c r="AC55" s="257">
        <v>0.93420000000000003</v>
      </c>
      <c r="AD55" s="257">
        <v>1.198</v>
      </c>
      <c r="AE55" s="257">
        <v>1.5185</v>
      </c>
      <c r="AF55" s="257">
        <v>1.6415999999999999</v>
      </c>
      <c r="AG55" s="257">
        <v>1.8046</v>
      </c>
      <c r="AH55" s="257">
        <v>2.1098000000000003</v>
      </c>
      <c r="AI55" s="257">
        <v>2.6541999999999999</v>
      </c>
      <c r="AJ55" s="257">
        <v>3.4291</v>
      </c>
      <c r="AK55" s="257">
        <v>3.8818000000000001</v>
      </c>
      <c r="AL55" s="257">
        <v>4.5259999999999998</v>
      </c>
      <c r="AM55" s="257">
        <v>5.0801000000000007</v>
      </c>
      <c r="AN55" s="257">
        <v>6.1737000000000002</v>
      </c>
      <c r="AO55" s="257">
        <v>7.3639000000000001</v>
      </c>
      <c r="AP55" s="257">
        <v>9.1022999999999996</v>
      </c>
      <c r="AQ55" s="257">
        <v>9.2768999999999995</v>
      </c>
      <c r="AR55" s="257">
        <v>9.324501165414981</v>
      </c>
      <c r="AS55" s="257">
        <v>9.6492775157239539</v>
      </c>
      <c r="AT55" s="257">
        <v>10.714947665037307</v>
      </c>
      <c r="AU55" s="257">
        <v>12.262968414508933</v>
      </c>
      <c r="AV55" s="257">
        <v>13.313793696475271</v>
      </c>
      <c r="AW55" s="257">
        <v>14.737996831243022</v>
      </c>
      <c r="AX55" s="257">
        <v>18.104890468981765</v>
      </c>
      <c r="AY55" s="257">
        <v>22.621246172044348</v>
      </c>
      <c r="AZ55" s="257">
        <v>29.258976457817536</v>
      </c>
      <c r="BA55" s="257">
        <v>30.065534493749716</v>
      </c>
      <c r="BB55" s="257">
        <v>31.898372692411606</v>
      </c>
      <c r="BC55" s="257">
        <v>34.96327353176293</v>
      </c>
      <c r="BD55" s="257">
        <v>37.327726872319474</v>
      </c>
      <c r="BE55" s="259">
        <v>39.408169780528034</v>
      </c>
      <c r="BF55" s="285">
        <v>5.2849998606336435E-2</v>
      </c>
      <c r="BG55" s="285">
        <v>0.13293279619310217</v>
      </c>
      <c r="BH55" s="285">
        <v>5.6291864709270722E-2</v>
      </c>
    </row>
    <row r="56" spans="1:60" x14ac:dyDescent="0.15">
      <c r="A56" s="162" t="s">
        <v>144</v>
      </c>
      <c r="B56" s="257">
        <v>0</v>
      </c>
      <c r="C56" s="257">
        <v>0</v>
      </c>
      <c r="D56" s="257">
        <v>0</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57">
        <v>0</v>
      </c>
      <c r="W56" s="257">
        <v>0</v>
      </c>
      <c r="X56" s="257">
        <v>0</v>
      </c>
      <c r="Y56" s="257">
        <v>0</v>
      </c>
      <c r="Z56" s="257">
        <v>0</v>
      </c>
      <c r="AA56" s="257">
        <v>0</v>
      </c>
      <c r="AB56" s="257">
        <v>0</v>
      </c>
      <c r="AC56" s="257">
        <v>0</v>
      </c>
      <c r="AD56" s="257">
        <v>0</v>
      </c>
      <c r="AE56" s="257">
        <v>0</v>
      </c>
      <c r="AF56" s="257">
        <v>0</v>
      </c>
      <c r="AG56" s="257">
        <v>1.4285500000000001E-2</v>
      </c>
      <c r="AH56" s="257">
        <v>1.2857E-2</v>
      </c>
      <c r="AI56" s="257">
        <v>1.4285500000000001E-2</v>
      </c>
      <c r="AJ56" s="257">
        <v>1.1802E-2</v>
      </c>
      <c r="AK56" s="257">
        <v>1.1311E-2</v>
      </c>
      <c r="AL56" s="257">
        <v>1.11205E-2</v>
      </c>
      <c r="AM56" s="257">
        <v>1.0448000000000001E-2</v>
      </c>
      <c r="AN56" s="257">
        <v>1.1019500000000002E-2</v>
      </c>
      <c r="AO56" s="257">
        <v>2.6294999999999999E-2</v>
      </c>
      <c r="AP56" s="257">
        <v>2.7091999999999998E-2</v>
      </c>
      <c r="AQ56" s="257">
        <v>3.0424434371948243E-2</v>
      </c>
      <c r="AR56" s="257">
        <v>4.2457634963989258E-2</v>
      </c>
      <c r="AS56" s="257">
        <v>3.5104500000000004E-2</v>
      </c>
      <c r="AT56" s="257">
        <v>3.8141805419921876E-2</v>
      </c>
      <c r="AU56" s="257">
        <v>3.7162075759887697E-2</v>
      </c>
      <c r="AV56" s="257">
        <v>4.2921000000000001E-2</v>
      </c>
      <c r="AW56" s="257">
        <v>5.4928287999999999E-2</v>
      </c>
      <c r="AX56" s="257">
        <v>6.9249936999999998E-2</v>
      </c>
      <c r="AY56" s="257">
        <v>6.8187876664001459E-2</v>
      </c>
      <c r="AZ56" s="257">
        <v>6.9992721495666502E-2</v>
      </c>
      <c r="BA56" s="257">
        <v>8.2528712348144517E-2</v>
      </c>
      <c r="BB56" s="257">
        <v>0.13295502103460693</v>
      </c>
      <c r="BC56" s="257">
        <v>0.16721299700000003</v>
      </c>
      <c r="BD56" s="257">
        <v>0.20422621599999996</v>
      </c>
      <c r="BE56" s="259">
        <v>0.25320519189433693</v>
      </c>
      <c r="BF56" s="285">
        <v>0.23643956870916516</v>
      </c>
      <c r="BG56" s="285">
        <v>0.18269027150151329</v>
      </c>
      <c r="BH56" s="285">
        <v>3.6168623118457252E-4</v>
      </c>
    </row>
    <row r="57" spans="1:60" s="161" customFormat="1" x14ac:dyDescent="0.15">
      <c r="A57" s="163" t="s">
        <v>143</v>
      </c>
      <c r="B57" s="260">
        <v>3.0089999999999999</v>
      </c>
      <c r="C57" s="260">
        <v>4.101</v>
      </c>
      <c r="D57" s="260">
        <v>4.4889999999999999</v>
      </c>
      <c r="E57" s="260">
        <v>4.9969999999999999</v>
      </c>
      <c r="F57" s="260">
        <v>5.4229039999999999</v>
      </c>
      <c r="G57" s="260">
        <v>7.1183569613</v>
      </c>
      <c r="H57" s="260">
        <v>7.2318836259999992</v>
      </c>
      <c r="I57" s="260">
        <v>7.1226080400000011</v>
      </c>
      <c r="J57" s="260">
        <v>7.663391239000001</v>
      </c>
      <c r="K57" s="260">
        <v>8.0420601999999999</v>
      </c>
      <c r="L57" s="260">
        <v>8.5209420809999994</v>
      </c>
      <c r="M57" s="260">
        <v>8.4855972320000017</v>
      </c>
      <c r="N57" s="260">
        <v>8.8802913209999996</v>
      </c>
      <c r="O57" s="260">
        <v>9.372139078</v>
      </c>
      <c r="P57" s="260">
        <v>9.7629579919999987</v>
      </c>
      <c r="Q57" s="260">
        <v>10.740949280000001</v>
      </c>
      <c r="R57" s="260">
        <v>10.753523151</v>
      </c>
      <c r="S57" s="260">
        <v>9.8361210039999989</v>
      </c>
      <c r="T57" s="260">
        <v>10.136652154999998</v>
      </c>
      <c r="U57" s="260">
        <v>10.510577807999999</v>
      </c>
      <c r="V57" s="260">
        <v>10.961412738000002</v>
      </c>
      <c r="W57" s="260">
        <v>13.018809556000001</v>
      </c>
      <c r="X57" s="260">
        <v>12.875301294</v>
      </c>
      <c r="Y57" s="260">
        <v>13.678099804000002</v>
      </c>
      <c r="Z57" s="260">
        <v>13.537275893</v>
      </c>
      <c r="AA57" s="260">
        <v>18.952852631578946</v>
      </c>
      <c r="AB57" s="260">
        <v>19.549432999999997</v>
      </c>
      <c r="AC57" s="260">
        <v>20.709602999999891</v>
      </c>
      <c r="AD57" s="260">
        <v>22.879095000000003</v>
      </c>
      <c r="AE57" s="260">
        <v>24.017899709373701</v>
      </c>
      <c r="AF57" s="260">
        <v>26.498631455485246</v>
      </c>
      <c r="AG57" s="260">
        <v>26.680199837957286</v>
      </c>
      <c r="AH57" s="260">
        <v>31.663519394162748</v>
      </c>
      <c r="AI57" s="260">
        <v>36.115041843015419</v>
      </c>
      <c r="AJ57" s="260">
        <v>38.099600173489428</v>
      </c>
      <c r="AK57" s="260">
        <v>42.331248295457605</v>
      </c>
      <c r="AL57" s="260">
        <v>44.95466864308527</v>
      </c>
      <c r="AM57" s="260">
        <v>50.656336178645851</v>
      </c>
      <c r="AN57" s="260">
        <v>57.980970795034153</v>
      </c>
      <c r="AO57" s="260">
        <v>68.80114150556345</v>
      </c>
      <c r="AP57" s="260">
        <v>78.673178758539109</v>
      </c>
      <c r="AQ57" s="260">
        <v>89.277257752948699</v>
      </c>
      <c r="AR57" s="260">
        <v>99.469830033340017</v>
      </c>
      <c r="AS57" s="260">
        <v>110.04474110673073</v>
      </c>
      <c r="AT57" s="260">
        <v>120.74655268285524</v>
      </c>
      <c r="AU57" s="260">
        <v>136.89093833494837</v>
      </c>
      <c r="AV57" s="260">
        <v>146.16513560265014</v>
      </c>
      <c r="AW57" s="260">
        <v>162.94887157361782</v>
      </c>
      <c r="AX57" s="260">
        <v>174.15994484391734</v>
      </c>
      <c r="AY57" s="260">
        <v>186.02530689397079</v>
      </c>
      <c r="AZ57" s="260">
        <v>198.81598189520733</v>
      </c>
      <c r="BA57" s="260">
        <v>203.52306399037735</v>
      </c>
      <c r="BB57" s="260">
        <v>211.25763341815983</v>
      </c>
      <c r="BC57" s="260">
        <v>218.15693274619159</v>
      </c>
      <c r="BD57" s="260">
        <v>227.17041942765118</v>
      </c>
      <c r="BE57" s="260">
        <v>232.01638336052042</v>
      </c>
      <c r="BF57" s="286">
        <v>1.8541319766809616E-2</v>
      </c>
      <c r="BG57" s="286">
        <v>6.5240583795767693E-2</v>
      </c>
      <c r="BH57" s="286">
        <v>0.33141947304840569</v>
      </c>
    </row>
    <row r="58" spans="1:6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9"/>
      <c r="BG58" s="289"/>
      <c r="BH58" s="289"/>
    </row>
    <row r="59" spans="1:60" x14ac:dyDescent="0.15">
      <c r="A59" s="162" t="s">
        <v>142</v>
      </c>
      <c r="B59" s="287" t="s">
        <v>111</v>
      </c>
      <c r="C59" s="287" t="s">
        <v>111</v>
      </c>
      <c r="D59" s="287" t="s">
        <v>111</v>
      </c>
      <c r="E59" s="287" t="s">
        <v>111</v>
      </c>
      <c r="F59" s="287" t="s">
        <v>111</v>
      </c>
      <c r="G59" s="287" t="s">
        <v>111</v>
      </c>
      <c r="H59" s="287" t="s">
        <v>111</v>
      </c>
      <c r="I59" s="287" t="s">
        <v>111</v>
      </c>
      <c r="J59" s="287" t="s">
        <v>111</v>
      </c>
      <c r="K59" s="287" t="s">
        <v>111</v>
      </c>
      <c r="L59" s="287" t="s">
        <v>111</v>
      </c>
      <c r="M59" s="287" t="s">
        <v>111</v>
      </c>
      <c r="N59" s="287" t="s">
        <v>111</v>
      </c>
      <c r="O59" s="287" t="s">
        <v>111</v>
      </c>
      <c r="P59" s="287" t="s">
        <v>111</v>
      </c>
      <c r="Q59" s="287" t="s">
        <v>111</v>
      </c>
      <c r="R59" s="287" t="s">
        <v>111</v>
      </c>
      <c r="S59" s="287" t="s">
        <v>111</v>
      </c>
      <c r="T59" s="287" t="s">
        <v>111</v>
      </c>
      <c r="U59" s="287" t="s">
        <v>111</v>
      </c>
      <c r="V59" s="287">
        <v>0</v>
      </c>
      <c r="W59" s="287">
        <v>0</v>
      </c>
      <c r="X59" s="287">
        <v>0</v>
      </c>
      <c r="Y59" s="287">
        <v>0</v>
      </c>
      <c r="Z59" s="287">
        <v>0</v>
      </c>
      <c r="AA59" s="287">
        <v>0</v>
      </c>
      <c r="AB59" s="287">
        <v>0</v>
      </c>
      <c r="AC59" s="287">
        <v>0</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0</v>
      </c>
      <c r="AU59" s="287">
        <v>0</v>
      </c>
      <c r="AV59" s="287">
        <v>0</v>
      </c>
      <c r="AW59" s="287">
        <v>0</v>
      </c>
      <c r="AX59" s="287">
        <v>6.7000000000000004E-2</v>
      </c>
      <c r="AY59" s="287">
        <v>8.7000000000000008E-2</v>
      </c>
      <c r="AZ59" s="287">
        <v>9.0900000000000009E-2</v>
      </c>
      <c r="BA59" s="287">
        <v>8.7250000000000008E-2</v>
      </c>
      <c r="BB59" s="287">
        <v>8.5150000000000003E-2</v>
      </c>
      <c r="BC59" s="287">
        <v>8.1099999999999992E-2</v>
      </c>
      <c r="BD59" s="287">
        <v>9.7950000000000009E-2</v>
      </c>
      <c r="BE59" s="288">
        <v>9.8218356160000006E-2</v>
      </c>
      <c r="BF59" s="289">
        <v>-4.4630743545326368E-11</v>
      </c>
      <c r="BG59" s="289">
        <v>0</v>
      </c>
      <c r="BH59" s="289">
        <v>1.40298177959474E-4</v>
      </c>
    </row>
    <row r="60" spans="1:60" x14ac:dyDescent="0.15">
      <c r="A60" s="162" t="s">
        <v>141</v>
      </c>
      <c r="B60" s="287" t="s">
        <v>111</v>
      </c>
      <c r="C60" s="287" t="s">
        <v>111</v>
      </c>
      <c r="D60" s="287" t="s">
        <v>111</v>
      </c>
      <c r="E60" s="287" t="s">
        <v>111</v>
      </c>
      <c r="F60" s="287" t="s">
        <v>111</v>
      </c>
      <c r="G60" s="287" t="s">
        <v>111</v>
      </c>
      <c r="H60" s="287" t="s">
        <v>111</v>
      </c>
      <c r="I60" s="287" t="s">
        <v>111</v>
      </c>
      <c r="J60" s="287" t="s">
        <v>111</v>
      </c>
      <c r="K60" s="287" t="s">
        <v>111</v>
      </c>
      <c r="L60" s="287" t="s">
        <v>111</v>
      </c>
      <c r="M60" s="287" t="s">
        <v>111</v>
      </c>
      <c r="N60" s="287" t="s">
        <v>111</v>
      </c>
      <c r="O60" s="287" t="s">
        <v>111</v>
      </c>
      <c r="P60" s="287" t="s">
        <v>111</v>
      </c>
      <c r="Q60" s="287" t="s">
        <v>111</v>
      </c>
      <c r="R60" s="287" t="s">
        <v>111</v>
      </c>
      <c r="S60" s="287" t="s">
        <v>111</v>
      </c>
      <c r="T60" s="287" t="s">
        <v>111</v>
      </c>
      <c r="U60" s="287" t="s">
        <v>111</v>
      </c>
      <c r="V60" s="287">
        <v>0</v>
      </c>
      <c r="W60" s="287">
        <v>0</v>
      </c>
      <c r="X60" s="287">
        <v>0</v>
      </c>
      <c r="Y60" s="287">
        <v>0</v>
      </c>
      <c r="Z60" s="287">
        <v>0</v>
      </c>
      <c r="AA60" s="287">
        <v>0</v>
      </c>
      <c r="AB60" s="287">
        <v>0</v>
      </c>
      <c r="AC60" s="287">
        <v>0</v>
      </c>
      <c r="AD60" s="287">
        <v>0</v>
      </c>
      <c r="AE60" s="287">
        <v>0</v>
      </c>
      <c r="AF60" s="287">
        <v>0</v>
      </c>
      <c r="AG60" s="287">
        <v>0</v>
      </c>
      <c r="AH60" s="287">
        <v>0</v>
      </c>
      <c r="AI60" s="287">
        <v>0</v>
      </c>
      <c r="AJ60" s="287">
        <v>0</v>
      </c>
      <c r="AK60" s="287">
        <v>0</v>
      </c>
      <c r="AL60" s="287">
        <v>0</v>
      </c>
      <c r="AM60" s="287">
        <v>0</v>
      </c>
      <c r="AN60" s="287">
        <v>0</v>
      </c>
      <c r="AO60" s="287">
        <v>0</v>
      </c>
      <c r="AP60" s="287">
        <v>0</v>
      </c>
      <c r="AQ60" s="287">
        <v>2E-3</v>
      </c>
      <c r="AR60" s="287">
        <v>1.4E-2</v>
      </c>
      <c r="AS60" s="287">
        <v>3.3000000000000002E-2</v>
      </c>
      <c r="AT60" s="287">
        <v>0.06</v>
      </c>
      <c r="AU60" s="287">
        <v>8.4000000000000005E-2</v>
      </c>
      <c r="AV60" s="287">
        <v>9.5000000000000001E-2</v>
      </c>
      <c r="AW60" s="287">
        <v>9.5000000000000001E-2</v>
      </c>
      <c r="AX60" s="287">
        <v>8.2000000000000003E-2</v>
      </c>
      <c r="AY60" s="287">
        <v>7.9000000000000001E-2</v>
      </c>
      <c r="AZ60" s="287">
        <v>9.4E-2</v>
      </c>
      <c r="BA60" s="287">
        <v>9.4E-2</v>
      </c>
      <c r="BB60" s="287">
        <v>0.106</v>
      </c>
      <c r="BC60" s="287">
        <v>0.109</v>
      </c>
      <c r="BD60" s="287">
        <v>0.11</v>
      </c>
      <c r="BE60" s="288">
        <v>0.11206378987058996</v>
      </c>
      <c r="BF60" s="289">
        <v>1.5978224112402684E-2</v>
      </c>
      <c r="BG60" s="289">
        <v>6.2488268514150569E-2</v>
      </c>
      <c r="BH60" s="289">
        <v>1.6007542936744999E-4</v>
      </c>
    </row>
    <row r="61" spans="1:60" x14ac:dyDescent="0.15">
      <c r="A61" s="162" t="s">
        <v>140</v>
      </c>
      <c r="B61" s="257" t="s">
        <v>111</v>
      </c>
      <c r="C61" s="257" t="s">
        <v>111</v>
      </c>
      <c r="D61" s="257" t="s">
        <v>111</v>
      </c>
      <c r="E61" s="257" t="s">
        <v>111</v>
      </c>
      <c r="F61" s="257" t="s">
        <v>111</v>
      </c>
      <c r="G61" s="257" t="s">
        <v>111</v>
      </c>
      <c r="H61" s="257" t="s">
        <v>111</v>
      </c>
      <c r="I61" s="257" t="s">
        <v>111</v>
      </c>
      <c r="J61" s="257" t="s">
        <v>111</v>
      </c>
      <c r="K61" s="257" t="s">
        <v>111</v>
      </c>
      <c r="L61" s="257" t="s">
        <v>111</v>
      </c>
      <c r="M61" s="257" t="s">
        <v>111</v>
      </c>
      <c r="N61" s="257" t="s">
        <v>111</v>
      </c>
      <c r="O61" s="257" t="s">
        <v>111</v>
      </c>
      <c r="P61" s="257" t="s">
        <v>111</v>
      </c>
      <c r="Q61" s="257" t="s">
        <v>111</v>
      </c>
      <c r="R61" s="257" t="s">
        <v>111</v>
      </c>
      <c r="S61" s="257" t="s">
        <v>111</v>
      </c>
      <c r="T61" s="257" t="s">
        <v>111</v>
      </c>
      <c r="U61" s="257" t="s">
        <v>111</v>
      </c>
      <c r="V61" s="257">
        <v>0</v>
      </c>
      <c r="W61" s="257">
        <v>0</v>
      </c>
      <c r="X61" s="257">
        <v>0</v>
      </c>
      <c r="Y61" s="257">
        <v>0</v>
      </c>
      <c r="Z61" s="257">
        <v>0</v>
      </c>
      <c r="AA61" s="257">
        <v>0</v>
      </c>
      <c r="AB61" s="257">
        <v>0</v>
      </c>
      <c r="AC61" s="257">
        <v>0</v>
      </c>
      <c r="AD61" s="257">
        <v>0</v>
      </c>
      <c r="AE61" s="257">
        <v>0</v>
      </c>
      <c r="AF61" s="257">
        <v>0</v>
      </c>
      <c r="AG61" s="257">
        <v>0</v>
      </c>
      <c r="AH61" s="257">
        <v>0</v>
      </c>
      <c r="AI61" s="257">
        <v>0</v>
      </c>
      <c r="AJ61" s="257">
        <v>0</v>
      </c>
      <c r="AK61" s="257">
        <v>0</v>
      </c>
      <c r="AL61" s="257">
        <v>0</v>
      </c>
      <c r="AM61" s="257">
        <v>0</v>
      </c>
      <c r="AN61" s="257">
        <v>0</v>
      </c>
      <c r="AO61" s="257">
        <v>0</v>
      </c>
      <c r="AP61" s="257">
        <v>0</v>
      </c>
      <c r="AQ61" s="257">
        <v>0</v>
      </c>
      <c r="AR61" s="257">
        <v>0</v>
      </c>
      <c r="AS61" s="257">
        <v>0</v>
      </c>
      <c r="AT61" s="257">
        <v>0</v>
      </c>
      <c r="AU61" s="257">
        <v>0</v>
      </c>
      <c r="AV61" s="257">
        <v>0</v>
      </c>
      <c r="AW61" s="257">
        <v>0</v>
      </c>
      <c r="AX61" s="257">
        <v>0</v>
      </c>
      <c r="AY61" s="257">
        <v>0</v>
      </c>
      <c r="AZ61" s="257">
        <v>4.7600000000000002E-4</v>
      </c>
      <c r="BA61" s="257">
        <v>1.8600000000000001E-3</v>
      </c>
      <c r="BB61" s="257">
        <v>2.1442000000000002E-3</v>
      </c>
      <c r="BC61" s="257">
        <v>2.4283999999999998E-3</v>
      </c>
      <c r="BD61" s="257">
        <v>5.1146000000000004E-3</v>
      </c>
      <c r="BE61" s="259">
        <v>5.4196000000000001E-3</v>
      </c>
      <c r="BF61" s="285">
        <v>5.6738034201457621E-2</v>
      </c>
      <c r="BG61" s="285">
        <v>0</v>
      </c>
      <c r="BH61" s="285">
        <v>7.7415264823870691E-6</v>
      </c>
    </row>
    <row r="62" spans="1:60" x14ac:dyDescent="0.15">
      <c r="A62" s="162" t="s">
        <v>139</v>
      </c>
      <c r="B62" s="257" t="s">
        <v>111</v>
      </c>
      <c r="C62" s="257" t="s">
        <v>111</v>
      </c>
      <c r="D62" s="257" t="s">
        <v>111</v>
      </c>
      <c r="E62" s="257" t="s">
        <v>111</v>
      </c>
      <c r="F62" s="257" t="s">
        <v>111</v>
      </c>
      <c r="G62" s="257" t="s">
        <v>111</v>
      </c>
      <c r="H62" s="257" t="s">
        <v>111</v>
      </c>
      <c r="I62" s="257" t="s">
        <v>111</v>
      </c>
      <c r="J62" s="257" t="s">
        <v>111</v>
      </c>
      <c r="K62" s="257" t="s">
        <v>111</v>
      </c>
      <c r="L62" s="257" t="s">
        <v>111</v>
      </c>
      <c r="M62" s="257" t="s">
        <v>111</v>
      </c>
      <c r="N62" s="257" t="s">
        <v>111</v>
      </c>
      <c r="O62" s="257" t="s">
        <v>111</v>
      </c>
      <c r="P62" s="257" t="s">
        <v>111</v>
      </c>
      <c r="Q62" s="257" t="s">
        <v>111</v>
      </c>
      <c r="R62" s="257" t="s">
        <v>111</v>
      </c>
      <c r="S62" s="257" t="s">
        <v>111</v>
      </c>
      <c r="T62" s="257" t="s">
        <v>111</v>
      </c>
      <c r="U62" s="257" t="s">
        <v>111</v>
      </c>
      <c r="V62" s="257">
        <v>0</v>
      </c>
      <c r="W62" s="257">
        <v>0</v>
      </c>
      <c r="X62" s="257">
        <v>0</v>
      </c>
      <c r="Y62" s="257">
        <v>0</v>
      </c>
      <c r="Z62" s="257">
        <v>0</v>
      </c>
      <c r="AA62" s="257">
        <v>6.5000000000000002E-2</v>
      </c>
      <c r="AB62" s="257">
        <v>6.5000000000000002E-2</v>
      </c>
      <c r="AC62" s="257">
        <v>6.3E-2</v>
      </c>
      <c r="AD62" s="257">
        <v>0.06</v>
      </c>
      <c r="AE62" s="257">
        <v>6.0999999999999999E-2</v>
      </c>
      <c r="AF62" s="257">
        <v>5.8999999999999997E-2</v>
      </c>
      <c r="AG62" s="257">
        <v>5.7000000000000002E-2</v>
      </c>
      <c r="AH62" s="257">
        <v>5.7000000000000002E-2</v>
      </c>
      <c r="AI62" s="257">
        <v>5.7999999999999996E-2</v>
      </c>
      <c r="AJ62" s="257">
        <v>5.7999999999999996E-2</v>
      </c>
      <c r="AK62" s="257">
        <v>7.9100000000000004E-2</v>
      </c>
      <c r="AL62" s="257">
        <v>0.11410000000000001</v>
      </c>
      <c r="AM62" s="257">
        <v>0.17330000000000001</v>
      </c>
      <c r="AN62" s="257">
        <v>0.36580000000000001</v>
      </c>
      <c r="AO62" s="257">
        <v>0.44980000000000003</v>
      </c>
      <c r="AP62" s="257">
        <v>0.45130000000000003</v>
      </c>
      <c r="AQ62" s="257">
        <v>0.50570000000000004</v>
      </c>
      <c r="AR62" s="257">
        <v>0.48449999999999999</v>
      </c>
      <c r="AS62" s="257">
        <v>0.4889</v>
      </c>
      <c r="AT62" s="257">
        <v>0.49740000000000001</v>
      </c>
      <c r="AU62" s="257">
        <v>0.536914</v>
      </c>
      <c r="AV62" s="257">
        <v>0.55720800000000004</v>
      </c>
      <c r="AW62" s="257">
        <v>0.50284899999999999</v>
      </c>
      <c r="AX62" s="257">
        <v>0.48152700000000004</v>
      </c>
      <c r="AY62" s="257">
        <v>0.55439999999999989</v>
      </c>
      <c r="AZ62" s="257">
        <v>0.48119999999999996</v>
      </c>
      <c r="BA62" s="257">
        <v>0.44589999999999996</v>
      </c>
      <c r="BB62" s="257">
        <v>0.51917900000000006</v>
      </c>
      <c r="BC62" s="257">
        <v>0.50430700000000006</v>
      </c>
      <c r="BD62" s="257">
        <v>0.52115199999999995</v>
      </c>
      <c r="BE62" s="259">
        <v>0.51338200000000001</v>
      </c>
      <c r="BF62" s="285">
        <v>-1.7600782612576027E-2</v>
      </c>
      <c r="BG62" s="285">
        <v>4.675618197473641E-3</v>
      </c>
      <c r="BH62" s="285">
        <v>7.3333093744572264E-4</v>
      </c>
    </row>
    <row r="63" spans="1:60" x14ac:dyDescent="0.15">
      <c r="A63" s="162" t="s">
        <v>138</v>
      </c>
      <c r="B63" s="257" t="s">
        <v>111</v>
      </c>
      <c r="C63" s="257" t="s">
        <v>111</v>
      </c>
      <c r="D63" s="257" t="s">
        <v>111</v>
      </c>
      <c r="E63" s="257" t="s">
        <v>111</v>
      </c>
      <c r="F63" s="257" t="s">
        <v>111</v>
      </c>
      <c r="G63" s="257" t="s">
        <v>111</v>
      </c>
      <c r="H63" s="257" t="s">
        <v>111</v>
      </c>
      <c r="I63" s="257" t="s">
        <v>111</v>
      </c>
      <c r="J63" s="257" t="s">
        <v>111</v>
      </c>
      <c r="K63" s="257" t="s">
        <v>111</v>
      </c>
      <c r="L63" s="257" t="s">
        <v>111</v>
      </c>
      <c r="M63" s="257" t="s">
        <v>111</v>
      </c>
      <c r="N63" s="257" t="s">
        <v>111</v>
      </c>
      <c r="O63" s="257" t="s">
        <v>111</v>
      </c>
      <c r="P63" s="257" t="s">
        <v>111</v>
      </c>
      <c r="Q63" s="257" t="s">
        <v>111</v>
      </c>
      <c r="R63" s="257" t="s">
        <v>111</v>
      </c>
      <c r="S63" s="257" t="s">
        <v>111</v>
      </c>
      <c r="T63" s="257" t="s">
        <v>111</v>
      </c>
      <c r="U63" s="257" t="s">
        <v>111</v>
      </c>
      <c r="V63" s="257">
        <v>0</v>
      </c>
      <c r="W63" s="257">
        <v>0</v>
      </c>
      <c r="X63" s="257">
        <v>0</v>
      </c>
      <c r="Y63" s="257">
        <v>0</v>
      </c>
      <c r="Z63" s="257">
        <v>0</v>
      </c>
      <c r="AA63" s="257">
        <v>0</v>
      </c>
      <c r="AB63" s="257">
        <v>0</v>
      </c>
      <c r="AC63" s="257">
        <v>0</v>
      </c>
      <c r="AD63" s="257">
        <v>0</v>
      </c>
      <c r="AE63" s="257">
        <v>0</v>
      </c>
      <c r="AF63" s="257">
        <v>0</v>
      </c>
      <c r="AG63" s="257">
        <v>0</v>
      </c>
      <c r="AH63" s="257">
        <v>0</v>
      </c>
      <c r="AI63" s="257">
        <v>0</v>
      </c>
      <c r="AJ63" s="257">
        <v>0</v>
      </c>
      <c r="AK63" s="257">
        <v>0</v>
      </c>
      <c r="AL63" s="257">
        <v>0</v>
      </c>
      <c r="AM63" s="257">
        <v>0</v>
      </c>
      <c r="AN63" s="257">
        <v>0</v>
      </c>
      <c r="AO63" s="257">
        <v>0</v>
      </c>
      <c r="AP63" s="257">
        <v>0</v>
      </c>
      <c r="AQ63" s="257">
        <v>0</v>
      </c>
      <c r="AR63" s="257">
        <v>0</v>
      </c>
      <c r="AS63" s="257">
        <v>0</v>
      </c>
      <c r="AT63" s="257">
        <v>0</v>
      </c>
      <c r="AU63" s="257">
        <v>0</v>
      </c>
      <c r="AV63" s="257">
        <v>0</v>
      </c>
      <c r="AW63" s="257">
        <v>0</v>
      </c>
      <c r="AX63" s="257">
        <v>0</v>
      </c>
      <c r="AY63" s="257">
        <v>0</v>
      </c>
      <c r="AZ63" s="257">
        <v>0</v>
      </c>
      <c r="BA63" s="257">
        <v>0</v>
      </c>
      <c r="BB63" s="257">
        <v>0</v>
      </c>
      <c r="BC63" s="257">
        <v>0</v>
      </c>
      <c r="BD63" s="257">
        <v>0</v>
      </c>
      <c r="BE63" s="259">
        <v>0</v>
      </c>
      <c r="BF63" s="285">
        <v>0</v>
      </c>
      <c r="BG63" s="285">
        <v>0</v>
      </c>
      <c r="BH63" s="285">
        <v>0</v>
      </c>
    </row>
    <row r="64" spans="1:60" x14ac:dyDescent="0.15">
      <c r="A64" s="162" t="s">
        <v>137</v>
      </c>
      <c r="B64" s="257">
        <v>0</v>
      </c>
      <c r="C64" s="257">
        <v>0</v>
      </c>
      <c r="D64" s="257">
        <v>0</v>
      </c>
      <c r="E64" s="257">
        <v>0</v>
      </c>
      <c r="F64" s="257">
        <v>0</v>
      </c>
      <c r="G64" s="257">
        <v>0</v>
      </c>
      <c r="H64" s="257">
        <v>0</v>
      </c>
      <c r="I64" s="257">
        <v>0</v>
      </c>
      <c r="J64" s="257">
        <v>0</v>
      </c>
      <c r="K64" s="257">
        <v>0</v>
      </c>
      <c r="L64" s="257">
        <v>0</v>
      </c>
      <c r="M64" s="257">
        <v>0</v>
      </c>
      <c r="N64" s="257">
        <v>0</v>
      </c>
      <c r="O64" s="257">
        <v>0</v>
      </c>
      <c r="P64" s="257">
        <v>0</v>
      </c>
      <c r="Q64" s="257">
        <v>0</v>
      </c>
      <c r="R64" s="257">
        <v>0</v>
      </c>
      <c r="S64" s="257">
        <v>0</v>
      </c>
      <c r="T64" s="257">
        <v>0</v>
      </c>
      <c r="U64" s="257">
        <v>0</v>
      </c>
      <c r="V64" s="257" t="s">
        <v>111</v>
      </c>
      <c r="W64" s="257" t="s">
        <v>111</v>
      </c>
      <c r="X64" s="257" t="s">
        <v>111</v>
      </c>
      <c r="Y64" s="257" t="s">
        <v>111</v>
      </c>
      <c r="Z64" s="257" t="s">
        <v>111</v>
      </c>
      <c r="AA64" s="257" t="s">
        <v>111</v>
      </c>
      <c r="AB64" s="257" t="s">
        <v>111</v>
      </c>
      <c r="AC64" s="257" t="s">
        <v>111</v>
      </c>
      <c r="AD64" s="257" t="s">
        <v>111</v>
      </c>
      <c r="AE64" s="257" t="s">
        <v>111</v>
      </c>
      <c r="AF64" s="257" t="s">
        <v>111</v>
      </c>
      <c r="AG64" s="257" t="s">
        <v>111</v>
      </c>
      <c r="AH64" s="257" t="s">
        <v>111</v>
      </c>
      <c r="AI64" s="257" t="s">
        <v>111</v>
      </c>
      <c r="AJ64" s="257" t="s">
        <v>111</v>
      </c>
      <c r="AK64" s="257" t="s">
        <v>111</v>
      </c>
      <c r="AL64" s="257" t="s">
        <v>111</v>
      </c>
      <c r="AM64" s="257" t="s">
        <v>111</v>
      </c>
      <c r="AN64" s="257" t="s">
        <v>111</v>
      </c>
      <c r="AO64" s="257" t="s">
        <v>111</v>
      </c>
      <c r="AP64" s="257" t="s">
        <v>111</v>
      </c>
      <c r="AQ64" s="257" t="s">
        <v>111</v>
      </c>
      <c r="AR64" s="257" t="s">
        <v>111</v>
      </c>
      <c r="AS64" s="257" t="s">
        <v>111</v>
      </c>
      <c r="AT64" s="257" t="s">
        <v>111</v>
      </c>
      <c r="AU64" s="257" t="s">
        <v>111</v>
      </c>
      <c r="AV64" s="257" t="s">
        <v>111</v>
      </c>
      <c r="AW64" s="257" t="s">
        <v>111</v>
      </c>
      <c r="AX64" s="257" t="s">
        <v>111</v>
      </c>
      <c r="AY64" s="257" t="s">
        <v>111</v>
      </c>
      <c r="AZ64" s="257" t="s">
        <v>111</v>
      </c>
      <c r="BA64" s="257" t="s">
        <v>111</v>
      </c>
      <c r="BB64" s="257" t="s">
        <v>111</v>
      </c>
      <c r="BC64" s="257" t="s">
        <v>111</v>
      </c>
      <c r="BD64" s="257" t="s">
        <v>111</v>
      </c>
      <c r="BE64" s="259" t="s">
        <v>111</v>
      </c>
      <c r="BF64" s="285" t="s">
        <v>111</v>
      </c>
      <c r="BG64" s="285" t="s">
        <v>111</v>
      </c>
      <c r="BH64" s="285" t="s">
        <v>111</v>
      </c>
    </row>
    <row r="65" spans="1:60" x14ac:dyDescent="0.15">
      <c r="A65" s="162" t="s">
        <v>136</v>
      </c>
      <c r="B65" s="287" t="s">
        <v>111</v>
      </c>
      <c r="C65" s="287" t="s">
        <v>111</v>
      </c>
      <c r="D65" s="287" t="s">
        <v>111</v>
      </c>
      <c r="E65" s="287" t="s">
        <v>111</v>
      </c>
      <c r="F65" s="287" t="s">
        <v>111</v>
      </c>
      <c r="G65" s="287" t="s">
        <v>111</v>
      </c>
      <c r="H65" s="287" t="s">
        <v>111</v>
      </c>
      <c r="I65" s="287" t="s">
        <v>111</v>
      </c>
      <c r="J65" s="287" t="s">
        <v>111</v>
      </c>
      <c r="K65" s="287" t="s">
        <v>111</v>
      </c>
      <c r="L65" s="287" t="s">
        <v>111</v>
      </c>
      <c r="M65" s="287" t="s">
        <v>111</v>
      </c>
      <c r="N65" s="287" t="s">
        <v>111</v>
      </c>
      <c r="O65" s="287" t="s">
        <v>111</v>
      </c>
      <c r="P65" s="287" t="s">
        <v>111</v>
      </c>
      <c r="Q65" s="287" t="s">
        <v>111</v>
      </c>
      <c r="R65" s="287" t="s">
        <v>111</v>
      </c>
      <c r="S65" s="287" t="s">
        <v>111</v>
      </c>
      <c r="T65" s="287" t="s">
        <v>111</v>
      </c>
      <c r="U65" s="287" t="s">
        <v>111</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0</v>
      </c>
      <c r="BB65" s="287">
        <v>0</v>
      </c>
      <c r="BC65" s="287">
        <v>0</v>
      </c>
      <c r="BD65" s="287">
        <v>0</v>
      </c>
      <c r="BE65" s="288">
        <v>0</v>
      </c>
      <c r="BF65" s="284">
        <v>0</v>
      </c>
      <c r="BG65" s="284">
        <v>0</v>
      </c>
      <c r="BH65" s="284">
        <v>0</v>
      </c>
    </row>
    <row r="66" spans="1:60" x14ac:dyDescent="0.15">
      <c r="A66" s="162" t="s">
        <v>135</v>
      </c>
      <c r="B66" s="287" t="s">
        <v>111</v>
      </c>
      <c r="C66" s="287" t="s">
        <v>111</v>
      </c>
      <c r="D66" s="287" t="s">
        <v>111</v>
      </c>
      <c r="E66" s="287" t="s">
        <v>111</v>
      </c>
      <c r="F66" s="287" t="s">
        <v>111</v>
      </c>
      <c r="G66" s="287" t="s">
        <v>111</v>
      </c>
      <c r="H66" s="287" t="s">
        <v>111</v>
      </c>
      <c r="I66" s="287" t="s">
        <v>111</v>
      </c>
      <c r="J66" s="287" t="s">
        <v>111</v>
      </c>
      <c r="K66" s="287" t="s">
        <v>111</v>
      </c>
      <c r="L66" s="287" t="s">
        <v>111</v>
      </c>
      <c r="M66" s="287" t="s">
        <v>111</v>
      </c>
      <c r="N66" s="287" t="s">
        <v>111</v>
      </c>
      <c r="O66" s="287" t="s">
        <v>111</v>
      </c>
      <c r="P66" s="287" t="s">
        <v>111</v>
      </c>
      <c r="Q66" s="287" t="s">
        <v>111</v>
      </c>
      <c r="R66" s="287" t="s">
        <v>111</v>
      </c>
      <c r="S66" s="287" t="s">
        <v>111</v>
      </c>
      <c r="T66" s="287" t="s">
        <v>111</v>
      </c>
      <c r="U66" s="287" t="s">
        <v>111</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c r="AN66" s="287">
        <v>0</v>
      </c>
      <c r="AO66" s="287">
        <v>0</v>
      </c>
      <c r="AP66" s="287">
        <v>0</v>
      </c>
      <c r="AQ66" s="287">
        <v>0</v>
      </c>
      <c r="AR66" s="287">
        <v>0</v>
      </c>
      <c r="AS66" s="287">
        <v>0</v>
      </c>
      <c r="AT66" s="287">
        <v>0</v>
      </c>
      <c r="AU66" s="287">
        <v>0</v>
      </c>
      <c r="AV66" s="287">
        <v>0</v>
      </c>
      <c r="AW66" s="287">
        <v>0</v>
      </c>
      <c r="AX66" s="287">
        <v>3.5000000000000001E-3</v>
      </c>
      <c r="AY66" s="287">
        <v>1.3000000000000001E-2</v>
      </c>
      <c r="AZ66" s="287">
        <v>1.4999999999999999E-2</v>
      </c>
      <c r="BA66" s="287">
        <v>1.4E-2</v>
      </c>
      <c r="BB66" s="287">
        <v>2.3E-2</v>
      </c>
      <c r="BC66" s="287">
        <v>0.03</v>
      </c>
      <c r="BD66" s="287">
        <v>3.1E-2</v>
      </c>
      <c r="BE66" s="288">
        <v>3.1E-2</v>
      </c>
      <c r="BF66" s="289">
        <v>-2.732240437158473E-3</v>
      </c>
      <c r="BG66" s="289" t="s">
        <v>111</v>
      </c>
      <c r="BH66" s="289">
        <v>4.4281371494944119E-5</v>
      </c>
    </row>
    <row r="67" spans="1:60" s="161" customFormat="1" x14ac:dyDescent="0.15">
      <c r="A67" s="163" t="s">
        <v>134</v>
      </c>
      <c r="B67" s="260">
        <v>0</v>
      </c>
      <c r="C67" s="260">
        <v>0</v>
      </c>
      <c r="D67" s="260">
        <v>0</v>
      </c>
      <c r="E67" s="260">
        <v>0</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0</v>
      </c>
      <c r="V67" s="260">
        <v>0</v>
      </c>
      <c r="W67" s="260">
        <v>0</v>
      </c>
      <c r="X67" s="260">
        <v>0</v>
      </c>
      <c r="Y67" s="260">
        <v>0</v>
      </c>
      <c r="Z67" s="260">
        <v>0</v>
      </c>
      <c r="AA67" s="260">
        <v>6.5000000000000002E-2</v>
      </c>
      <c r="AB67" s="260">
        <v>6.5000000000000002E-2</v>
      </c>
      <c r="AC67" s="260">
        <v>6.3E-2</v>
      </c>
      <c r="AD67" s="260">
        <v>0.06</v>
      </c>
      <c r="AE67" s="260">
        <v>6.0999999999999999E-2</v>
      </c>
      <c r="AF67" s="260">
        <v>5.8999999999999997E-2</v>
      </c>
      <c r="AG67" s="260">
        <v>5.7000000000000002E-2</v>
      </c>
      <c r="AH67" s="260">
        <v>5.7000000000000002E-2</v>
      </c>
      <c r="AI67" s="260">
        <v>5.7999999999999996E-2</v>
      </c>
      <c r="AJ67" s="260">
        <v>5.7999999999999996E-2</v>
      </c>
      <c r="AK67" s="260">
        <v>7.9100000000000004E-2</v>
      </c>
      <c r="AL67" s="260">
        <v>0.11410000000000001</v>
      </c>
      <c r="AM67" s="260">
        <v>0.17330000000000001</v>
      </c>
      <c r="AN67" s="260">
        <v>0.36580000000000001</v>
      </c>
      <c r="AO67" s="260">
        <v>0.44980000000000003</v>
      </c>
      <c r="AP67" s="260">
        <v>0.45130000000000003</v>
      </c>
      <c r="AQ67" s="260">
        <v>0.50770000000000004</v>
      </c>
      <c r="AR67" s="260">
        <v>0.4985</v>
      </c>
      <c r="AS67" s="260">
        <v>0.52190000000000003</v>
      </c>
      <c r="AT67" s="260">
        <v>0.55740000000000001</v>
      </c>
      <c r="AU67" s="260">
        <v>0.62091399999999997</v>
      </c>
      <c r="AV67" s="260">
        <v>0.65220800000000001</v>
      </c>
      <c r="AW67" s="260">
        <v>0.59784899999999996</v>
      </c>
      <c r="AX67" s="260">
        <v>0.63402700000000001</v>
      </c>
      <c r="AY67" s="260">
        <v>0.73339999999999983</v>
      </c>
      <c r="AZ67" s="260">
        <v>0.68157599999999996</v>
      </c>
      <c r="BA67" s="260">
        <v>0.64300999999999997</v>
      </c>
      <c r="BB67" s="260">
        <v>0.73547320000000005</v>
      </c>
      <c r="BC67" s="260">
        <v>0.72683540000000002</v>
      </c>
      <c r="BD67" s="260">
        <v>0.76521659999999991</v>
      </c>
      <c r="BE67" s="260">
        <v>0.76008374603058992</v>
      </c>
      <c r="BF67" s="286">
        <v>-9.4216271784246519E-3</v>
      </c>
      <c r="BG67" s="286">
        <v>3.2194978218104353E-2</v>
      </c>
      <c r="BH67" s="286">
        <v>1.0857274427499778E-3</v>
      </c>
    </row>
    <row r="68" spans="1:60"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9"/>
      <c r="BF68" s="285"/>
      <c r="BG68" s="285"/>
      <c r="BH68" s="285"/>
    </row>
    <row r="69" spans="1:60" x14ac:dyDescent="0.15">
      <c r="A69" s="168" t="s">
        <v>133</v>
      </c>
      <c r="B69" s="257">
        <v>0</v>
      </c>
      <c r="C69" s="257">
        <v>0</v>
      </c>
      <c r="D69" s="257">
        <v>0</v>
      </c>
      <c r="E69" s="257">
        <v>0</v>
      </c>
      <c r="F69" s="257">
        <v>0</v>
      </c>
      <c r="G69" s="257">
        <v>0</v>
      </c>
      <c r="H69" s="257">
        <v>0</v>
      </c>
      <c r="I69" s="257">
        <v>0</v>
      </c>
      <c r="J69" s="257">
        <v>0</v>
      </c>
      <c r="K69" s="257">
        <v>0</v>
      </c>
      <c r="L69" s="257">
        <v>0</v>
      </c>
      <c r="M69" s="257">
        <v>0</v>
      </c>
      <c r="N69" s="257">
        <v>0</v>
      </c>
      <c r="O69" s="257">
        <v>0</v>
      </c>
      <c r="P69" s="257">
        <v>0</v>
      </c>
      <c r="Q69" s="257">
        <v>0</v>
      </c>
      <c r="R69" s="257">
        <v>0</v>
      </c>
      <c r="S69" s="257">
        <v>0</v>
      </c>
      <c r="T69" s="257">
        <v>0</v>
      </c>
      <c r="U69" s="257">
        <v>0</v>
      </c>
      <c r="V69" s="257">
        <v>0</v>
      </c>
      <c r="W69" s="257">
        <v>0</v>
      </c>
      <c r="X69" s="257">
        <v>0</v>
      </c>
      <c r="Y69" s="257">
        <v>0</v>
      </c>
      <c r="Z69" s="257">
        <v>0</v>
      </c>
      <c r="AA69" s="257">
        <v>0</v>
      </c>
      <c r="AB69" s="257">
        <v>0</v>
      </c>
      <c r="AC69" s="257">
        <v>0</v>
      </c>
      <c r="AD69" s="257">
        <v>0</v>
      </c>
      <c r="AE69" s="257">
        <v>0</v>
      </c>
      <c r="AF69" s="257">
        <v>0</v>
      </c>
      <c r="AG69" s="257">
        <v>0</v>
      </c>
      <c r="AH69" s="257">
        <v>0</v>
      </c>
      <c r="AI69" s="257">
        <v>0</v>
      </c>
      <c r="AJ69" s="257">
        <v>0</v>
      </c>
      <c r="AK69" s="257">
        <v>0</v>
      </c>
      <c r="AL69" s="257">
        <v>0</v>
      </c>
      <c r="AM69" s="257">
        <v>0</v>
      </c>
      <c r="AN69" s="257">
        <v>0</v>
      </c>
      <c r="AO69" s="257">
        <v>0</v>
      </c>
      <c r="AP69" s="257">
        <v>0</v>
      </c>
      <c r="AQ69" s="257">
        <v>0</v>
      </c>
      <c r="AR69" s="257">
        <v>0</v>
      </c>
      <c r="AS69" s="257">
        <v>0</v>
      </c>
      <c r="AT69" s="257">
        <v>1.6999999999999999E-3</v>
      </c>
      <c r="AU69" s="257">
        <v>1.0199999999999999E-2</v>
      </c>
      <c r="AV69" s="257">
        <v>2.1999999999999999E-2</v>
      </c>
      <c r="AW69" s="257">
        <v>2.2600000000000002E-2</v>
      </c>
      <c r="AX69" s="257">
        <v>1.9300000000000001E-2</v>
      </c>
      <c r="AY69" s="257">
        <v>4.6600000000000003E-2</v>
      </c>
      <c r="AZ69" s="257">
        <v>1.6300000000000002E-2</v>
      </c>
      <c r="BA69" s="257">
        <v>2.18E-2</v>
      </c>
      <c r="BB69" s="257">
        <v>2.4440000000000003E-2</v>
      </c>
      <c r="BC69" s="257">
        <v>2.4440000000000003E-2</v>
      </c>
      <c r="BD69" s="257">
        <v>2.4440000000000003E-2</v>
      </c>
      <c r="BE69" s="259">
        <v>2.4440000000000003E-2</v>
      </c>
      <c r="BF69" s="285">
        <v>-2.732240437158473E-3</v>
      </c>
      <c r="BG69" s="285">
        <v>0.30546498587217386</v>
      </c>
      <c r="BH69" s="285">
        <v>3.491086191407853E-5</v>
      </c>
    </row>
    <row r="70" spans="1:60" x14ac:dyDescent="0.15">
      <c r="A70" s="168" t="s">
        <v>132</v>
      </c>
      <c r="B70" s="257">
        <v>0</v>
      </c>
      <c r="C70" s="257">
        <v>0</v>
      </c>
      <c r="D70" s="257">
        <v>0</v>
      </c>
      <c r="E70" s="257">
        <v>0</v>
      </c>
      <c r="F70" s="257">
        <v>0</v>
      </c>
      <c r="G70" s="257">
        <v>0</v>
      </c>
      <c r="H70" s="257">
        <v>0</v>
      </c>
      <c r="I70" s="257">
        <v>0</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c r="Z70" s="257">
        <v>0</v>
      </c>
      <c r="AA70" s="257">
        <v>0</v>
      </c>
      <c r="AB70" s="257">
        <v>0</v>
      </c>
      <c r="AC70" s="257">
        <v>0</v>
      </c>
      <c r="AD70" s="257">
        <v>0</v>
      </c>
      <c r="AE70" s="257">
        <v>0</v>
      </c>
      <c r="AF70" s="257">
        <v>0</v>
      </c>
      <c r="AG70" s="257">
        <v>0</v>
      </c>
      <c r="AH70" s="257">
        <v>0</v>
      </c>
      <c r="AI70" s="257">
        <v>0</v>
      </c>
      <c r="AJ70" s="257">
        <v>0</v>
      </c>
      <c r="AK70" s="257">
        <v>0</v>
      </c>
      <c r="AL70" s="257">
        <v>0</v>
      </c>
      <c r="AM70" s="257">
        <v>0</v>
      </c>
      <c r="AN70" s="257">
        <v>0</v>
      </c>
      <c r="AO70" s="257">
        <v>0</v>
      </c>
      <c r="AP70" s="257">
        <v>0</v>
      </c>
      <c r="AQ70" s="257">
        <v>0</v>
      </c>
      <c r="AR70" s="257">
        <v>0</v>
      </c>
      <c r="AS70" s="257">
        <v>0</v>
      </c>
      <c r="AT70" s="257">
        <v>0</v>
      </c>
      <c r="AU70" s="257">
        <v>0</v>
      </c>
      <c r="AV70" s="257">
        <v>0</v>
      </c>
      <c r="AW70" s="257">
        <v>0</v>
      </c>
      <c r="AX70" s="257">
        <v>0</v>
      </c>
      <c r="AY70" s="257">
        <v>0</v>
      </c>
      <c r="AZ70" s="257">
        <v>0</v>
      </c>
      <c r="BA70" s="257">
        <v>0</v>
      </c>
      <c r="BB70" s="257">
        <v>0</v>
      </c>
      <c r="BC70" s="257">
        <v>0</v>
      </c>
      <c r="BD70" s="257">
        <v>0</v>
      </c>
      <c r="BE70" s="259">
        <v>0</v>
      </c>
      <c r="BF70" s="285">
        <v>0</v>
      </c>
      <c r="BG70" s="285">
        <v>0</v>
      </c>
      <c r="BH70" s="285">
        <v>0</v>
      </c>
    </row>
    <row r="71" spans="1:60" x14ac:dyDescent="0.15">
      <c r="A71" s="168" t="s">
        <v>131</v>
      </c>
      <c r="B71" s="257">
        <v>0</v>
      </c>
      <c r="C71" s="257">
        <v>0</v>
      </c>
      <c r="D71" s="257">
        <v>0</v>
      </c>
      <c r="E71" s="257">
        <v>0</v>
      </c>
      <c r="F71" s="257">
        <v>0</v>
      </c>
      <c r="G71" s="257">
        <v>0</v>
      </c>
      <c r="H71" s="257">
        <v>0</v>
      </c>
      <c r="I71" s="257">
        <v>0</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c r="Z71" s="257">
        <v>0</v>
      </c>
      <c r="AA71" s="257">
        <v>0</v>
      </c>
      <c r="AB71" s="257">
        <v>0</v>
      </c>
      <c r="AC71" s="257">
        <v>0</v>
      </c>
      <c r="AD71" s="257">
        <v>0</v>
      </c>
      <c r="AE71" s="257">
        <v>0</v>
      </c>
      <c r="AF71" s="257">
        <v>0</v>
      </c>
      <c r="AG71" s="257">
        <v>0</v>
      </c>
      <c r="AH71" s="257">
        <v>0</v>
      </c>
      <c r="AI71" s="257">
        <v>0</v>
      </c>
      <c r="AJ71" s="257">
        <v>0</v>
      </c>
      <c r="AK71" s="257">
        <v>0</v>
      </c>
      <c r="AL71" s="257">
        <v>0</v>
      </c>
      <c r="AM71" s="257">
        <v>0</v>
      </c>
      <c r="AN71" s="257">
        <v>0</v>
      </c>
      <c r="AO71" s="257">
        <v>0</v>
      </c>
      <c r="AP71" s="257">
        <v>0</v>
      </c>
      <c r="AQ71" s="257">
        <v>0</v>
      </c>
      <c r="AR71" s="257">
        <v>0</v>
      </c>
      <c r="AS71" s="257">
        <v>7.0000000000000001E-3</v>
      </c>
      <c r="AT71" s="257">
        <v>4.2000000000000003E-2</v>
      </c>
      <c r="AU71" s="257">
        <v>6.0999999999999999E-2</v>
      </c>
      <c r="AV71" s="257">
        <v>7.2999999999999995E-2</v>
      </c>
      <c r="AW71" s="257">
        <v>7.5999999999999998E-2</v>
      </c>
      <c r="AX71" s="257">
        <v>4.3000000000000003E-2</v>
      </c>
      <c r="AY71" s="257">
        <v>9.7499999999999976E-2</v>
      </c>
      <c r="AZ71" s="257">
        <v>7.019999999999986E-2</v>
      </c>
      <c r="BA71" s="257">
        <v>0.17070000000000005</v>
      </c>
      <c r="BB71" s="257">
        <v>0.17329999999999995</v>
      </c>
      <c r="BC71" s="257">
        <v>0.1815999999999999</v>
      </c>
      <c r="BD71" s="257">
        <v>0.17749999999999999</v>
      </c>
      <c r="BE71" s="259">
        <v>0.17749999999999999</v>
      </c>
      <c r="BF71" s="285">
        <v>-2.732240437158473E-3</v>
      </c>
      <c r="BG71" s="285">
        <v>0.15503436763962219</v>
      </c>
      <c r="BH71" s="285">
        <v>2.5354656259201876E-4</v>
      </c>
    </row>
    <row r="72" spans="1:60" x14ac:dyDescent="0.15">
      <c r="A72" s="168" t="s">
        <v>130</v>
      </c>
      <c r="B72" s="257">
        <v>0</v>
      </c>
      <c r="C72" s="257">
        <v>0</v>
      </c>
      <c r="D72" s="257">
        <v>0</v>
      </c>
      <c r="E72" s="257">
        <v>0</v>
      </c>
      <c r="F72" s="257">
        <v>0</v>
      </c>
      <c r="G72" s="257">
        <v>0</v>
      </c>
      <c r="H72" s="257">
        <v>0</v>
      </c>
      <c r="I72" s="257">
        <v>0</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c r="Z72" s="257">
        <v>0</v>
      </c>
      <c r="AA72" s="257">
        <v>0</v>
      </c>
      <c r="AB72" s="257">
        <v>0</v>
      </c>
      <c r="AC72" s="257">
        <v>0</v>
      </c>
      <c r="AD72" s="257">
        <v>0</v>
      </c>
      <c r="AE72" s="257">
        <v>0</v>
      </c>
      <c r="AF72" s="257">
        <v>0</v>
      </c>
      <c r="AG72" s="257">
        <v>0</v>
      </c>
      <c r="AH72" s="257">
        <v>0</v>
      </c>
      <c r="AI72" s="257">
        <v>0</v>
      </c>
      <c r="AJ72" s="257">
        <v>0</v>
      </c>
      <c r="AK72" s="257">
        <v>0</v>
      </c>
      <c r="AL72" s="257">
        <v>0</v>
      </c>
      <c r="AM72" s="257">
        <v>0</v>
      </c>
      <c r="AN72" s="257">
        <v>0</v>
      </c>
      <c r="AO72" s="257">
        <v>0</v>
      </c>
      <c r="AP72" s="257">
        <v>0</v>
      </c>
      <c r="AQ72" s="257">
        <v>0</v>
      </c>
      <c r="AR72" s="257">
        <v>0</v>
      </c>
      <c r="AS72" s="257">
        <v>0</v>
      </c>
      <c r="AT72" s="257">
        <v>0</v>
      </c>
      <c r="AU72" s="257">
        <v>0</v>
      </c>
      <c r="AV72" s="257">
        <v>0</v>
      </c>
      <c r="AW72" s="257">
        <v>0</v>
      </c>
      <c r="AX72" s="257">
        <v>0</v>
      </c>
      <c r="AY72" s="257">
        <v>0</v>
      </c>
      <c r="AZ72" s="257">
        <v>0</v>
      </c>
      <c r="BA72" s="257">
        <v>0</v>
      </c>
      <c r="BB72" s="257">
        <v>0</v>
      </c>
      <c r="BC72" s="257">
        <v>0</v>
      </c>
      <c r="BD72" s="257">
        <v>0</v>
      </c>
      <c r="BE72" s="259">
        <v>0</v>
      </c>
      <c r="BF72" s="285">
        <v>0</v>
      </c>
      <c r="BG72" s="285">
        <v>0</v>
      </c>
      <c r="BH72" s="285">
        <v>0</v>
      </c>
    </row>
    <row r="73" spans="1:60" x14ac:dyDescent="0.15">
      <c r="A73" s="168" t="s">
        <v>129</v>
      </c>
      <c r="B73" s="257">
        <v>0</v>
      </c>
      <c r="C73" s="257">
        <v>0</v>
      </c>
      <c r="D73" s="257">
        <v>0</v>
      </c>
      <c r="E73" s="257">
        <v>0</v>
      </c>
      <c r="F73" s="257">
        <v>0</v>
      </c>
      <c r="G73" s="257">
        <v>0</v>
      </c>
      <c r="H73" s="257">
        <v>0</v>
      </c>
      <c r="I73" s="257">
        <v>0</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c r="Z73" s="257">
        <v>0</v>
      </c>
      <c r="AA73" s="257">
        <v>0</v>
      </c>
      <c r="AB73" s="257">
        <v>0</v>
      </c>
      <c r="AC73" s="257">
        <v>0</v>
      </c>
      <c r="AD73" s="257">
        <v>0</v>
      </c>
      <c r="AE73" s="257">
        <v>0</v>
      </c>
      <c r="AF73" s="257">
        <v>0</v>
      </c>
      <c r="AG73" s="257">
        <v>0</v>
      </c>
      <c r="AH73" s="257">
        <v>0</v>
      </c>
      <c r="AI73" s="257">
        <v>0</v>
      </c>
      <c r="AJ73" s="257">
        <v>0</v>
      </c>
      <c r="AK73" s="257">
        <v>0</v>
      </c>
      <c r="AL73" s="257">
        <v>0</v>
      </c>
      <c r="AM73" s="257">
        <v>0</v>
      </c>
      <c r="AN73" s="257">
        <v>0</v>
      </c>
      <c r="AO73" s="257">
        <v>0</v>
      </c>
      <c r="AP73" s="257">
        <v>0</v>
      </c>
      <c r="AQ73" s="257">
        <v>0</v>
      </c>
      <c r="AR73" s="257">
        <v>0</v>
      </c>
      <c r="AS73" s="257">
        <v>0</v>
      </c>
      <c r="AT73" s="257">
        <v>0</v>
      </c>
      <c r="AU73" s="257">
        <v>0</v>
      </c>
      <c r="AV73" s="257">
        <v>0</v>
      </c>
      <c r="AW73" s="257">
        <v>0</v>
      </c>
      <c r="AX73" s="257">
        <v>0</v>
      </c>
      <c r="AY73" s="257">
        <v>0</v>
      </c>
      <c r="AZ73" s="257">
        <v>0</v>
      </c>
      <c r="BA73" s="257">
        <v>0</v>
      </c>
      <c r="BB73" s="257">
        <v>0</v>
      </c>
      <c r="BC73" s="257">
        <v>0</v>
      </c>
      <c r="BD73" s="257">
        <v>0</v>
      </c>
      <c r="BE73" s="259">
        <v>0</v>
      </c>
      <c r="BF73" s="285">
        <v>0</v>
      </c>
      <c r="BG73" s="285">
        <v>0</v>
      </c>
      <c r="BH73" s="285">
        <v>0</v>
      </c>
    </row>
    <row r="74" spans="1:60" x14ac:dyDescent="0.15">
      <c r="A74" s="168" t="s">
        <v>128</v>
      </c>
      <c r="B74" s="257">
        <v>0</v>
      </c>
      <c r="C74" s="257">
        <v>0</v>
      </c>
      <c r="D74" s="257">
        <v>0</v>
      </c>
      <c r="E74" s="257">
        <v>0</v>
      </c>
      <c r="F74" s="257">
        <v>0</v>
      </c>
      <c r="G74" s="257">
        <v>0</v>
      </c>
      <c r="H74" s="257">
        <v>0</v>
      </c>
      <c r="I74" s="257">
        <v>0</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c r="Z74" s="257">
        <v>0</v>
      </c>
      <c r="AA74" s="257">
        <v>0</v>
      </c>
      <c r="AB74" s="257">
        <v>0</v>
      </c>
      <c r="AC74" s="257">
        <v>0</v>
      </c>
      <c r="AD74" s="257">
        <v>0</v>
      </c>
      <c r="AE74" s="257">
        <v>0</v>
      </c>
      <c r="AF74" s="257">
        <v>0</v>
      </c>
      <c r="AG74" s="257">
        <v>0</v>
      </c>
      <c r="AH74" s="257">
        <v>0</v>
      </c>
      <c r="AI74" s="257">
        <v>0</v>
      </c>
      <c r="AJ74" s="257">
        <v>0</v>
      </c>
      <c r="AK74" s="257">
        <v>0</v>
      </c>
      <c r="AL74" s="257">
        <v>0</v>
      </c>
      <c r="AM74" s="257">
        <v>0</v>
      </c>
      <c r="AN74" s="257">
        <v>0</v>
      </c>
      <c r="AO74" s="257">
        <v>0</v>
      </c>
      <c r="AP74" s="257">
        <v>0</v>
      </c>
      <c r="AQ74" s="257">
        <v>0</v>
      </c>
      <c r="AR74" s="257">
        <v>0</v>
      </c>
      <c r="AS74" s="257">
        <v>0</v>
      </c>
      <c r="AT74" s="257">
        <v>0</v>
      </c>
      <c r="AU74" s="257">
        <v>0</v>
      </c>
      <c r="AV74" s="257">
        <v>0.114844</v>
      </c>
      <c r="AW74" s="257">
        <v>0.114844</v>
      </c>
      <c r="AX74" s="257">
        <v>0.114844</v>
      </c>
      <c r="AY74" s="257">
        <v>0.114844</v>
      </c>
      <c r="AZ74" s="257">
        <v>0.114844</v>
      </c>
      <c r="BA74" s="257">
        <v>0.114844</v>
      </c>
      <c r="BB74" s="257">
        <v>0.114844</v>
      </c>
      <c r="BC74" s="257">
        <v>0.114844</v>
      </c>
      <c r="BD74" s="257">
        <v>0.114844</v>
      </c>
      <c r="BE74" s="259">
        <v>0.114844</v>
      </c>
      <c r="BF74" s="285">
        <v>-2.732240437158473E-3</v>
      </c>
      <c r="BG74" s="285">
        <v>0</v>
      </c>
      <c r="BH74" s="285">
        <v>1.6404676864404397E-4</v>
      </c>
    </row>
    <row r="75" spans="1:60" x14ac:dyDescent="0.15">
      <c r="A75" s="168" t="s">
        <v>127</v>
      </c>
      <c r="B75" s="257">
        <v>0</v>
      </c>
      <c r="C75" s="257">
        <v>0</v>
      </c>
      <c r="D75" s="257">
        <v>0</v>
      </c>
      <c r="E75" s="257">
        <v>0</v>
      </c>
      <c r="F75" s="257">
        <v>0</v>
      </c>
      <c r="G75" s="257">
        <v>0</v>
      </c>
      <c r="H75" s="257">
        <v>0</v>
      </c>
      <c r="I75" s="257">
        <v>0</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c r="Z75" s="257">
        <v>0</v>
      </c>
      <c r="AA75" s="257">
        <v>0</v>
      </c>
      <c r="AB75" s="257">
        <v>0</v>
      </c>
      <c r="AC75" s="257">
        <v>0</v>
      </c>
      <c r="AD75" s="257">
        <v>0</v>
      </c>
      <c r="AE75" s="257">
        <v>0</v>
      </c>
      <c r="AF75" s="257">
        <v>0</v>
      </c>
      <c r="AG75" s="257">
        <v>0</v>
      </c>
      <c r="AH75" s="257">
        <v>0</v>
      </c>
      <c r="AI75" s="257">
        <v>0</v>
      </c>
      <c r="AJ75" s="257">
        <v>0</v>
      </c>
      <c r="AK75" s="257">
        <v>0</v>
      </c>
      <c r="AL75" s="257">
        <v>0</v>
      </c>
      <c r="AM75" s="257">
        <v>0</v>
      </c>
      <c r="AN75" s="257">
        <v>0</v>
      </c>
      <c r="AO75" s="257">
        <v>0</v>
      </c>
      <c r="AP75" s="257">
        <v>0</v>
      </c>
      <c r="AQ75" s="257">
        <v>0</v>
      </c>
      <c r="AR75" s="257">
        <v>0</v>
      </c>
      <c r="AS75" s="257">
        <v>0</v>
      </c>
      <c r="AT75" s="257">
        <v>0</v>
      </c>
      <c r="AU75" s="257">
        <v>0</v>
      </c>
      <c r="AV75" s="257">
        <v>0</v>
      </c>
      <c r="AW75" s="257">
        <v>0</v>
      </c>
      <c r="AX75" s="257">
        <v>0</v>
      </c>
      <c r="AY75" s="257">
        <v>0</v>
      </c>
      <c r="AZ75" s="257">
        <v>0</v>
      </c>
      <c r="BA75" s="257">
        <v>0</v>
      </c>
      <c r="BB75" s="257">
        <v>0</v>
      </c>
      <c r="BC75" s="257">
        <v>0</v>
      </c>
      <c r="BD75" s="257">
        <v>0</v>
      </c>
      <c r="BE75" s="259">
        <v>0</v>
      </c>
      <c r="BF75" s="285">
        <v>0</v>
      </c>
      <c r="BG75" s="285">
        <v>0</v>
      </c>
      <c r="BH75" s="285">
        <v>0</v>
      </c>
    </row>
    <row r="76" spans="1:60" x14ac:dyDescent="0.15">
      <c r="A76" s="168" t="s">
        <v>126</v>
      </c>
      <c r="B76" s="257">
        <v>0</v>
      </c>
      <c r="C76" s="257">
        <v>0</v>
      </c>
      <c r="D76" s="257">
        <v>0</v>
      </c>
      <c r="E76" s="257">
        <v>0</v>
      </c>
      <c r="F76" s="257">
        <v>0</v>
      </c>
      <c r="G76" s="257">
        <v>0</v>
      </c>
      <c r="H76" s="257">
        <v>0</v>
      </c>
      <c r="I76" s="257">
        <v>0</v>
      </c>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c r="Z76" s="257">
        <v>0</v>
      </c>
      <c r="AA76" s="257">
        <v>0</v>
      </c>
      <c r="AB76" s="257">
        <v>0</v>
      </c>
      <c r="AC76" s="257">
        <v>0</v>
      </c>
      <c r="AD76" s="257">
        <v>0</v>
      </c>
      <c r="AE76" s="257">
        <v>0</v>
      </c>
      <c r="AF76" s="257">
        <v>0</v>
      </c>
      <c r="AG76" s="257">
        <v>0</v>
      </c>
      <c r="AH76" s="257">
        <v>0</v>
      </c>
      <c r="AI76" s="257">
        <v>0</v>
      </c>
      <c r="AJ76" s="257">
        <v>0</v>
      </c>
      <c r="AK76" s="257">
        <v>0</v>
      </c>
      <c r="AL76" s="257">
        <v>0</v>
      </c>
      <c r="AM76" s="257">
        <v>0</v>
      </c>
      <c r="AN76" s="257">
        <v>0</v>
      </c>
      <c r="AO76" s="257">
        <v>0</v>
      </c>
      <c r="AP76" s="257">
        <v>0</v>
      </c>
      <c r="AQ76" s="257">
        <v>0</v>
      </c>
      <c r="AR76" s="257">
        <v>0</v>
      </c>
      <c r="AS76" s="257">
        <v>0</v>
      </c>
      <c r="AT76" s="257">
        <v>0</v>
      </c>
      <c r="AU76" s="257">
        <v>0</v>
      </c>
      <c r="AV76" s="257">
        <v>0</v>
      </c>
      <c r="AW76" s="257">
        <v>0</v>
      </c>
      <c r="AX76" s="257">
        <v>1E-4</v>
      </c>
      <c r="AY76" s="257">
        <v>6.0000000000000001E-3</v>
      </c>
      <c r="AZ76" s="257">
        <v>6.0000000000000001E-3</v>
      </c>
      <c r="BA76" s="257">
        <v>6.0000000000000001E-3</v>
      </c>
      <c r="BB76" s="257">
        <v>6.0000000000000001E-3</v>
      </c>
      <c r="BC76" s="257">
        <v>6.0000000000000001E-3</v>
      </c>
      <c r="BD76" s="257">
        <v>6.0000000000000001E-3</v>
      </c>
      <c r="BE76" s="259">
        <v>6.0000000000000001E-3</v>
      </c>
      <c r="BF76" s="285">
        <v>-2.732240437158473E-3</v>
      </c>
      <c r="BG76" s="285">
        <v>0</v>
      </c>
      <c r="BH76" s="285">
        <v>8.5705880312795082E-6</v>
      </c>
    </row>
    <row r="77" spans="1:60" x14ac:dyDescent="0.15">
      <c r="A77" s="168" t="s">
        <v>125</v>
      </c>
      <c r="B77" s="287">
        <v>0</v>
      </c>
      <c r="C77" s="287">
        <v>0</v>
      </c>
      <c r="D77" s="287">
        <v>0</v>
      </c>
      <c r="E77" s="287">
        <v>0</v>
      </c>
      <c r="F77" s="287">
        <v>0</v>
      </c>
      <c r="G77" s="287">
        <v>0</v>
      </c>
      <c r="H77" s="287">
        <v>0</v>
      </c>
      <c r="I77" s="287">
        <v>0</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0</v>
      </c>
      <c r="Z77" s="287">
        <v>0</v>
      </c>
      <c r="AA77" s="287">
        <v>0</v>
      </c>
      <c r="AB77" s="287">
        <v>0</v>
      </c>
      <c r="AC77" s="287">
        <v>0</v>
      </c>
      <c r="AD77" s="287">
        <v>0</v>
      </c>
      <c r="AE77" s="287">
        <v>0</v>
      </c>
      <c r="AF77" s="287">
        <v>0</v>
      </c>
      <c r="AG77" s="287">
        <v>0</v>
      </c>
      <c r="AH77" s="287">
        <v>0</v>
      </c>
      <c r="AI77" s="287">
        <v>0</v>
      </c>
      <c r="AJ77" s="287">
        <v>0</v>
      </c>
      <c r="AK77" s="287">
        <v>3.0000000000000001E-3</v>
      </c>
      <c r="AL77" s="287">
        <v>5.0000000000000001E-3</v>
      </c>
      <c r="AM77" s="287">
        <v>5.0000000000000001E-3</v>
      </c>
      <c r="AN77" s="287">
        <v>6.0000000000000001E-3</v>
      </c>
      <c r="AO77" s="287">
        <v>6.0000000000000001E-3</v>
      </c>
      <c r="AP77" s="287">
        <v>5.0000000000000001E-3</v>
      </c>
      <c r="AQ77" s="287">
        <v>6.0000000000000001E-3</v>
      </c>
      <c r="AR77" s="287">
        <v>0.01</v>
      </c>
      <c r="AS77" s="287">
        <v>9.0000000000000011E-3</v>
      </c>
      <c r="AT77" s="287">
        <v>7.0000000000000001E-3</v>
      </c>
      <c r="AU77" s="287">
        <v>9.0000000000000011E-3</v>
      </c>
      <c r="AV77" s="287">
        <v>8.0000000000000002E-3</v>
      </c>
      <c r="AW77" s="287">
        <v>6.0000000000000001E-3</v>
      </c>
      <c r="AX77" s="287">
        <v>6.0000000000000001E-3</v>
      </c>
      <c r="AY77" s="287">
        <v>3.5000000000000001E-3</v>
      </c>
      <c r="AZ77" s="287">
        <v>4.0999999999999995E-3</v>
      </c>
      <c r="BA77" s="287">
        <v>4.0999999999999995E-3</v>
      </c>
      <c r="BB77" s="287">
        <v>4.0999999999999995E-3</v>
      </c>
      <c r="BC77" s="287">
        <v>1.04E-2</v>
      </c>
      <c r="BD77" s="287">
        <v>1.0500000000000001E-2</v>
      </c>
      <c r="BE77" s="288">
        <v>1.0500000000000001E-2</v>
      </c>
      <c r="BF77" s="289">
        <v>-2.732240437158473E-3</v>
      </c>
      <c r="BG77" s="289">
        <v>4.1379743992410623E-2</v>
      </c>
      <c r="BH77" s="289">
        <v>1.4998529054739138E-5</v>
      </c>
    </row>
    <row r="78" spans="1:60" s="161" customFormat="1" x14ac:dyDescent="0.15">
      <c r="A78" s="163" t="s">
        <v>124</v>
      </c>
      <c r="B78" s="260">
        <v>0</v>
      </c>
      <c r="C78" s="260">
        <v>0</v>
      </c>
      <c r="D78" s="260">
        <v>0</v>
      </c>
      <c r="E78" s="260">
        <v>0</v>
      </c>
      <c r="F78" s="260">
        <v>0</v>
      </c>
      <c r="G78" s="260">
        <v>0</v>
      </c>
      <c r="H78" s="260">
        <v>0</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0</v>
      </c>
      <c r="AB78" s="260">
        <v>0</v>
      </c>
      <c r="AC78" s="260">
        <v>0</v>
      </c>
      <c r="AD78" s="260">
        <v>0</v>
      </c>
      <c r="AE78" s="260">
        <v>0</v>
      </c>
      <c r="AF78" s="260">
        <v>0</v>
      </c>
      <c r="AG78" s="260">
        <v>0</v>
      </c>
      <c r="AH78" s="260">
        <v>0</v>
      </c>
      <c r="AI78" s="260">
        <v>0</v>
      </c>
      <c r="AJ78" s="260">
        <v>0</v>
      </c>
      <c r="AK78" s="260">
        <v>3.0000000000000001E-3</v>
      </c>
      <c r="AL78" s="260">
        <v>5.0000000000000001E-3</v>
      </c>
      <c r="AM78" s="260">
        <v>5.0000000000000001E-3</v>
      </c>
      <c r="AN78" s="260">
        <v>6.0000000000000001E-3</v>
      </c>
      <c r="AO78" s="260">
        <v>6.0000000000000001E-3</v>
      </c>
      <c r="AP78" s="260">
        <v>5.0000000000000001E-3</v>
      </c>
      <c r="AQ78" s="260">
        <v>6.0000000000000001E-3</v>
      </c>
      <c r="AR78" s="260">
        <v>0.01</v>
      </c>
      <c r="AS78" s="260">
        <v>1.6E-2</v>
      </c>
      <c r="AT78" s="260">
        <v>5.0700000000000002E-2</v>
      </c>
      <c r="AU78" s="260">
        <v>8.0199999999999994E-2</v>
      </c>
      <c r="AV78" s="260">
        <v>0.21784400000000001</v>
      </c>
      <c r="AW78" s="260">
        <v>0.219444</v>
      </c>
      <c r="AX78" s="260">
        <v>0.18324400000000002</v>
      </c>
      <c r="AY78" s="260">
        <v>0.26844400000000002</v>
      </c>
      <c r="AZ78" s="260">
        <v>0.21144399999999985</v>
      </c>
      <c r="BA78" s="260">
        <v>0.31744400000000006</v>
      </c>
      <c r="BB78" s="260">
        <v>0.32268399999999997</v>
      </c>
      <c r="BC78" s="260">
        <v>0.33728399999999992</v>
      </c>
      <c r="BD78" s="260">
        <v>0.33328400000000002</v>
      </c>
      <c r="BE78" s="260">
        <v>0.33328400000000002</v>
      </c>
      <c r="BF78" s="286">
        <v>-2.732240437158473E-3</v>
      </c>
      <c r="BG78" s="286">
        <v>0.20720395769685718</v>
      </c>
      <c r="BH78" s="286">
        <v>4.7607331023615993E-4</v>
      </c>
    </row>
    <row r="79" spans="1:60" x14ac:dyDescent="0.15">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9"/>
      <c r="BF79" s="285"/>
      <c r="BG79" s="285"/>
      <c r="BH79" s="285"/>
    </row>
    <row r="80" spans="1:60" x14ac:dyDescent="0.15">
      <c r="A80" s="162" t="s">
        <v>123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c r="AE80" s="257">
        <v>0</v>
      </c>
      <c r="AF80" s="257">
        <v>0</v>
      </c>
      <c r="AG80" s="257">
        <v>0</v>
      </c>
      <c r="AH80" s="257">
        <v>0</v>
      </c>
      <c r="AI80" s="257">
        <v>0</v>
      </c>
      <c r="AJ80" s="257">
        <v>0</v>
      </c>
      <c r="AK80" s="257">
        <v>0</v>
      </c>
      <c r="AL80" s="257">
        <v>0</v>
      </c>
      <c r="AM80" s="257">
        <v>0</v>
      </c>
      <c r="AN80" s="257">
        <v>0</v>
      </c>
      <c r="AO80" s="257">
        <v>0</v>
      </c>
      <c r="AP80" s="257">
        <v>0</v>
      </c>
      <c r="AQ80" s="257">
        <v>0</v>
      </c>
      <c r="AR80" s="257">
        <v>0</v>
      </c>
      <c r="AS80" s="257">
        <v>0</v>
      </c>
      <c r="AT80" s="257">
        <v>0</v>
      </c>
      <c r="AU80" s="257">
        <v>0</v>
      </c>
      <c r="AV80" s="257">
        <v>0</v>
      </c>
      <c r="AW80" s="257">
        <v>0</v>
      </c>
      <c r="AX80" s="257">
        <v>0</v>
      </c>
      <c r="AY80" s="257">
        <v>0</v>
      </c>
      <c r="AZ80" s="257">
        <v>0</v>
      </c>
      <c r="BA80" s="257">
        <v>0</v>
      </c>
      <c r="BB80" s="257">
        <v>0</v>
      </c>
      <c r="BC80" s="257">
        <v>0</v>
      </c>
      <c r="BD80" s="257">
        <v>0</v>
      </c>
      <c r="BE80" s="259">
        <v>0</v>
      </c>
      <c r="BF80" s="285">
        <v>0</v>
      </c>
      <c r="BG80" s="285">
        <v>0</v>
      </c>
      <c r="BH80" s="285">
        <v>0</v>
      </c>
    </row>
    <row r="81" spans="1:60" x14ac:dyDescent="0.15">
      <c r="A81" s="162" t="s">
        <v>122</v>
      </c>
      <c r="B81" s="257">
        <v>0</v>
      </c>
      <c r="C81" s="257">
        <v>0</v>
      </c>
      <c r="D81" s="257">
        <v>0</v>
      </c>
      <c r="E81" s="257">
        <v>0</v>
      </c>
      <c r="F81" s="257">
        <v>0</v>
      </c>
      <c r="G81" s="257">
        <v>0</v>
      </c>
      <c r="H81" s="257">
        <v>0</v>
      </c>
      <c r="I81" s="257">
        <v>0</v>
      </c>
      <c r="J81" s="257">
        <v>0</v>
      </c>
      <c r="K81" s="257">
        <v>0</v>
      </c>
      <c r="L81" s="257">
        <v>0</v>
      </c>
      <c r="M81" s="257">
        <v>0</v>
      </c>
      <c r="N81" s="257">
        <v>0</v>
      </c>
      <c r="O81" s="257">
        <v>0</v>
      </c>
      <c r="P81" s="257">
        <v>0</v>
      </c>
      <c r="Q81" s="257">
        <v>0</v>
      </c>
      <c r="R81" s="257">
        <v>0</v>
      </c>
      <c r="S81" s="257">
        <v>0</v>
      </c>
      <c r="T81" s="257">
        <v>0</v>
      </c>
      <c r="U81" s="257">
        <v>0</v>
      </c>
      <c r="V81" s="257">
        <v>0</v>
      </c>
      <c r="W81" s="257">
        <v>0</v>
      </c>
      <c r="X81" s="257">
        <v>0</v>
      </c>
      <c r="Y81" s="257">
        <v>0</v>
      </c>
      <c r="Z81" s="257">
        <v>0</v>
      </c>
      <c r="AA81" s="257">
        <v>0</v>
      </c>
      <c r="AB81" s="257">
        <v>0</v>
      </c>
      <c r="AC81" s="257">
        <v>0</v>
      </c>
      <c r="AD81" s="257">
        <v>0</v>
      </c>
      <c r="AE81" s="257">
        <v>0</v>
      </c>
      <c r="AF81" s="257">
        <v>0</v>
      </c>
      <c r="AG81" s="257">
        <v>0</v>
      </c>
      <c r="AH81" s="257">
        <v>0</v>
      </c>
      <c r="AI81" s="257">
        <v>0</v>
      </c>
      <c r="AJ81" s="257">
        <v>0</v>
      </c>
      <c r="AK81" s="257">
        <v>0</v>
      </c>
      <c r="AL81" s="257">
        <v>0</v>
      </c>
      <c r="AM81" s="257">
        <v>0</v>
      </c>
      <c r="AN81" s="257">
        <v>0</v>
      </c>
      <c r="AO81" s="257">
        <v>0</v>
      </c>
      <c r="AP81" s="257">
        <v>0</v>
      </c>
      <c r="AQ81" s="257">
        <v>0</v>
      </c>
      <c r="AR81" s="257">
        <v>0</v>
      </c>
      <c r="AS81" s="257">
        <v>0</v>
      </c>
      <c r="AT81" s="257">
        <v>0</v>
      </c>
      <c r="AU81" s="257">
        <v>0</v>
      </c>
      <c r="AV81" s="257">
        <v>0</v>
      </c>
      <c r="AW81" s="257">
        <v>0</v>
      </c>
      <c r="AX81" s="257">
        <v>0</v>
      </c>
      <c r="AY81" s="257">
        <v>0</v>
      </c>
      <c r="AZ81" s="257">
        <v>0</v>
      </c>
      <c r="BA81" s="257">
        <v>0</v>
      </c>
      <c r="BB81" s="257">
        <v>0</v>
      </c>
      <c r="BC81" s="257">
        <v>0</v>
      </c>
      <c r="BD81" s="257">
        <v>0</v>
      </c>
      <c r="BE81" s="259">
        <v>0</v>
      </c>
      <c r="BF81" s="285">
        <v>0</v>
      </c>
      <c r="BG81" s="285">
        <v>0</v>
      </c>
      <c r="BH81" s="285">
        <v>0</v>
      </c>
    </row>
    <row r="82" spans="1:60" x14ac:dyDescent="0.15">
      <c r="A82" s="162" t="s">
        <v>121</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c r="AE82" s="257">
        <v>0</v>
      </c>
      <c r="AF82" s="257">
        <v>0</v>
      </c>
      <c r="AG82" s="257">
        <v>0</v>
      </c>
      <c r="AH82" s="257">
        <v>0</v>
      </c>
      <c r="AI82" s="257">
        <v>0</v>
      </c>
      <c r="AJ82" s="257">
        <v>0</v>
      </c>
      <c r="AK82" s="257">
        <v>0</v>
      </c>
      <c r="AL82" s="257">
        <v>0</v>
      </c>
      <c r="AM82" s="257">
        <v>0</v>
      </c>
      <c r="AN82" s="257">
        <v>0</v>
      </c>
      <c r="AO82" s="257">
        <v>0</v>
      </c>
      <c r="AP82" s="257">
        <v>0</v>
      </c>
      <c r="AQ82" s="257">
        <v>0</v>
      </c>
      <c r="AR82" s="257">
        <v>0</v>
      </c>
      <c r="AS82" s="257">
        <v>0</v>
      </c>
      <c r="AT82" s="257">
        <v>0</v>
      </c>
      <c r="AU82" s="257">
        <v>0</v>
      </c>
      <c r="AV82" s="257">
        <v>0</v>
      </c>
      <c r="AW82" s="257">
        <v>0</v>
      </c>
      <c r="AX82" s="257">
        <v>0</v>
      </c>
      <c r="AY82" s="257">
        <v>0</v>
      </c>
      <c r="AZ82" s="257">
        <v>0</v>
      </c>
      <c r="BA82" s="257">
        <v>0</v>
      </c>
      <c r="BB82" s="257">
        <v>0</v>
      </c>
      <c r="BC82" s="257">
        <v>0</v>
      </c>
      <c r="BD82" s="257">
        <v>0</v>
      </c>
      <c r="BE82" s="259">
        <v>0</v>
      </c>
      <c r="BF82" s="285">
        <v>0</v>
      </c>
      <c r="BG82" s="285">
        <v>0</v>
      </c>
      <c r="BH82" s="285">
        <v>0</v>
      </c>
    </row>
    <row r="83" spans="1:60" x14ac:dyDescent="0.15">
      <c r="A83" s="162" t="s">
        <v>120</v>
      </c>
      <c r="B83" s="257">
        <v>0</v>
      </c>
      <c r="C83" s="257">
        <v>0</v>
      </c>
      <c r="D83" s="257">
        <v>0</v>
      </c>
      <c r="E83" s="257">
        <v>0</v>
      </c>
      <c r="F83" s="257">
        <v>0</v>
      </c>
      <c r="G83" s="257">
        <v>0</v>
      </c>
      <c r="H83" s="257">
        <v>0</v>
      </c>
      <c r="I83" s="257">
        <v>0</v>
      </c>
      <c r="J83" s="257">
        <v>0</v>
      </c>
      <c r="K83" s="257">
        <v>0</v>
      </c>
      <c r="L83" s="257">
        <v>0</v>
      </c>
      <c r="M83" s="257">
        <v>0</v>
      </c>
      <c r="N83" s="257">
        <v>0</v>
      </c>
      <c r="O83" s="257">
        <v>0</v>
      </c>
      <c r="P83" s="257">
        <v>0</v>
      </c>
      <c r="Q83" s="257">
        <v>0</v>
      </c>
      <c r="R83" s="257">
        <v>0</v>
      </c>
      <c r="S83" s="257">
        <v>0</v>
      </c>
      <c r="T83" s="257">
        <v>0</v>
      </c>
      <c r="U83" s="257">
        <v>0</v>
      </c>
      <c r="V83" s="257">
        <v>0</v>
      </c>
      <c r="W83" s="257">
        <v>0</v>
      </c>
      <c r="X83" s="257">
        <v>0</v>
      </c>
      <c r="Y83" s="257">
        <v>0</v>
      </c>
      <c r="Z83" s="257">
        <v>0</v>
      </c>
      <c r="AA83" s="257">
        <v>0</v>
      </c>
      <c r="AB83" s="257">
        <v>0</v>
      </c>
      <c r="AC83" s="257">
        <v>0</v>
      </c>
      <c r="AD83" s="257">
        <v>0</v>
      </c>
      <c r="AE83" s="257">
        <v>0</v>
      </c>
      <c r="AF83" s="257">
        <v>0</v>
      </c>
      <c r="AG83" s="257">
        <v>0.06</v>
      </c>
      <c r="AH83" s="257">
        <v>0.14599999999999999</v>
      </c>
      <c r="AI83" s="257">
        <v>0.23100000000000001</v>
      </c>
      <c r="AJ83" s="257">
        <v>0.19700000000000001</v>
      </c>
      <c r="AK83" s="257">
        <v>0.47750000000000004</v>
      </c>
      <c r="AL83" s="257">
        <v>0.42310000000000003</v>
      </c>
      <c r="AM83" s="257">
        <v>0.46030000000000004</v>
      </c>
      <c r="AN83" s="257">
        <v>0.40839999999999999</v>
      </c>
      <c r="AO83" s="257">
        <v>0.38189999999999996</v>
      </c>
      <c r="AP83" s="257">
        <v>0.42530000000000001</v>
      </c>
      <c r="AQ83" s="257">
        <v>0.40550000000000003</v>
      </c>
      <c r="AR83" s="257">
        <v>0.43049999999999999</v>
      </c>
      <c r="AS83" s="257">
        <v>0.45610000000000001</v>
      </c>
      <c r="AT83" s="257">
        <v>0.44910000000000005</v>
      </c>
      <c r="AU83" s="257">
        <v>0.39630000000000004</v>
      </c>
      <c r="AV83" s="257">
        <v>0.41200000000000003</v>
      </c>
      <c r="AW83" s="257">
        <v>0.42260000000000003</v>
      </c>
      <c r="AX83" s="257">
        <v>0.47770000000000001</v>
      </c>
      <c r="AY83" s="257">
        <v>0.43210000000000004</v>
      </c>
      <c r="AZ83" s="257">
        <v>0.41789999999999999</v>
      </c>
      <c r="BA83" s="257">
        <v>0.43730000000000002</v>
      </c>
      <c r="BB83" s="257">
        <v>0.48326809797050563</v>
      </c>
      <c r="BC83" s="257">
        <v>0.42924866992726923</v>
      </c>
      <c r="BD83" s="257">
        <v>0.42924866992726923</v>
      </c>
      <c r="BE83" s="259">
        <v>0.42924866992726923</v>
      </c>
      <c r="BF83" s="285">
        <v>-2.732240437158473E-3</v>
      </c>
      <c r="BG83" s="285">
        <v>-4.5107139253809381E-3</v>
      </c>
      <c r="BH83" s="285">
        <v>6.1315225215355026E-4</v>
      </c>
    </row>
    <row r="84" spans="1:60" x14ac:dyDescent="0.15">
      <c r="A84" s="162" t="s">
        <v>119</v>
      </c>
      <c r="B84" s="257">
        <v>0</v>
      </c>
      <c r="C84" s="257">
        <v>0</v>
      </c>
      <c r="D84" s="257">
        <v>0</v>
      </c>
      <c r="E84" s="257">
        <v>0</v>
      </c>
      <c r="F84" s="257">
        <v>0</v>
      </c>
      <c r="G84" s="257">
        <v>0</v>
      </c>
      <c r="H84" s="257">
        <v>0.126</v>
      </c>
      <c r="I84" s="257">
        <v>0.127</v>
      </c>
      <c r="J84" s="257">
        <v>0.13200000000000001</v>
      </c>
      <c r="K84" s="257">
        <v>0.13600000000000001</v>
      </c>
      <c r="L84" s="257">
        <v>0.13300000000000001</v>
      </c>
      <c r="M84" s="257">
        <v>0.14599999999999999</v>
      </c>
      <c r="N84" s="257">
        <v>0.14899999999999999</v>
      </c>
      <c r="O84" s="257">
        <v>0.155</v>
      </c>
      <c r="P84" s="257">
        <v>0.161</v>
      </c>
      <c r="Q84" s="257">
        <v>0.16700000000000001</v>
      </c>
      <c r="R84" s="257">
        <v>0.17699999999999999</v>
      </c>
      <c r="S84" s="257">
        <v>0.19500000000000001</v>
      </c>
      <c r="T84" s="257">
        <v>0.189</v>
      </c>
      <c r="U84" s="257">
        <v>0.192</v>
      </c>
      <c r="V84" s="257">
        <v>0.22700000000000001</v>
      </c>
      <c r="W84" s="257">
        <v>0.61699999999999999</v>
      </c>
      <c r="X84" s="257">
        <v>0.61499999999999988</v>
      </c>
      <c r="Y84" s="257">
        <v>0.58299999999999996</v>
      </c>
      <c r="Z84" s="257">
        <v>0.57400000000000007</v>
      </c>
      <c r="AA84" s="257">
        <v>0.71300000000000008</v>
      </c>
      <c r="AB84" s="257">
        <v>0.71599999999999997</v>
      </c>
      <c r="AC84" s="257">
        <v>0.70899999999999996</v>
      </c>
      <c r="AD84" s="257">
        <v>0.69799999999999995</v>
      </c>
      <c r="AE84" s="257">
        <v>0.58600000000000008</v>
      </c>
      <c r="AF84" s="257">
        <v>0.73</v>
      </c>
      <c r="AG84" s="257">
        <v>0.89409308791103448</v>
      </c>
      <c r="AH84" s="257">
        <v>0.91209308791103449</v>
      </c>
      <c r="AI84" s="257">
        <v>1.1465019652957533</v>
      </c>
      <c r="AJ84" s="257">
        <v>1.1321861758220688</v>
      </c>
      <c r="AK84" s="257">
        <v>1.4997631578947368</v>
      </c>
      <c r="AL84" s="257">
        <v>1.5956526315789474</v>
      </c>
      <c r="AM84" s="257">
        <v>1.4887000000000001</v>
      </c>
      <c r="AN84" s="257">
        <v>1.8967999999999998</v>
      </c>
      <c r="AO84" s="257">
        <v>2.1821999999999999</v>
      </c>
      <c r="AP84" s="257">
        <v>2.1532999999999998</v>
      </c>
      <c r="AQ84" s="257">
        <v>2.2931900000000001</v>
      </c>
      <c r="AR84" s="257">
        <v>2.2055500000000001</v>
      </c>
      <c r="AS84" s="257">
        <v>2.3218220000000001</v>
      </c>
      <c r="AT84" s="257">
        <v>2.6787221899999998</v>
      </c>
      <c r="AU84" s="257">
        <v>2.9365420640000002</v>
      </c>
      <c r="AV84" s="257">
        <v>2.9387566110000001</v>
      </c>
      <c r="AW84" s="257">
        <v>3.0896498619999999</v>
      </c>
      <c r="AX84" s="257">
        <v>3.371167925</v>
      </c>
      <c r="AY84" s="257">
        <v>4.5424180280000002</v>
      </c>
      <c r="AZ84" s="257">
        <v>6.2069526049999997</v>
      </c>
      <c r="BA84" s="257">
        <v>6.2813965182999993</v>
      </c>
      <c r="BB84" s="257">
        <v>6.5285278920151999</v>
      </c>
      <c r="BC84" s="257">
        <v>7.1458503095531878</v>
      </c>
      <c r="BD84" s="257">
        <v>7.2760614401896015</v>
      </c>
      <c r="BE84" s="259">
        <v>7.1173525591424083</v>
      </c>
      <c r="BF84" s="285">
        <v>-2.4485114780744999E-2</v>
      </c>
      <c r="BG84" s="285">
        <v>0.10508801334109075</v>
      </c>
      <c r="BH84" s="285">
        <v>1.0166649442963749E-2</v>
      </c>
    </row>
    <row r="85" spans="1:60" x14ac:dyDescent="0.15">
      <c r="A85" s="162" t="s">
        <v>118</v>
      </c>
      <c r="B85" s="257">
        <v>0</v>
      </c>
      <c r="C85" s="257">
        <v>0</v>
      </c>
      <c r="D85" s="257">
        <v>0</v>
      </c>
      <c r="E85" s="257">
        <v>0</v>
      </c>
      <c r="F85" s="257">
        <v>0</v>
      </c>
      <c r="G85" s="257">
        <v>0</v>
      </c>
      <c r="H85" s="257">
        <v>0</v>
      </c>
      <c r="I85" s="257">
        <v>0</v>
      </c>
      <c r="J85" s="257">
        <v>0</v>
      </c>
      <c r="K85" s="257">
        <v>0</v>
      </c>
      <c r="L85" s="257">
        <v>0</v>
      </c>
      <c r="M85" s="257">
        <v>0</v>
      </c>
      <c r="N85" s="257">
        <v>0</v>
      </c>
      <c r="O85" s="257">
        <v>0</v>
      </c>
      <c r="P85" s="257">
        <v>0</v>
      </c>
      <c r="Q85" s="257">
        <v>0</v>
      </c>
      <c r="R85" s="257">
        <v>0</v>
      </c>
      <c r="S85" s="257">
        <v>0</v>
      </c>
      <c r="T85" s="257">
        <v>0</v>
      </c>
      <c r="U85" s="257">
        <v>0</v>
      </c>
      <c r="V85" s="257">
        <v>0</v>
      </c>
      <c r="W85" s="257">
        <v>0</v>
      </c>
      <c r="X85" s="257">
        <v>0</v>
      </c>
      <c r="Y85" s="257">
        <v>0</v>
      </c>
      <c r="Z85" s="257">
        <v>0</v>
      </c>
      <c r="AA85" s="257">
        <v>3.0000000000000001E-3</v>
      </c>
      <c r="AB85" s="257">
        <v>8.0000000000000002E-3</v>
      </c>
      <c r="AC85" s="257">
        <v>8.0000000000000002E-3</v>
      </c>
      <c r="AD85" s="257">
        <v>8.0000000000000002E-3</v>
      </c>
      <c r="AE85" s="257">
        <v>9.0000000000000011E-3</v>
      </c>
      <c r="AF85" s="257">
        <v>9.0000000000000011E-3</v>
      </c>
      <c r="AG85" s="257">
        <v>7.0000000000000001E-3</v>
      </c>
      <c r="AH85" s="257">
        <v>7.0000000000000001E-3</v>
      </c>
      <c r="AI85" s="257">
        <v>7.0000000000000001E-3</v>
      </c>
      <c r="AJ85" s="257">
        <v>7.0000000000000001E-3</v>
      </c>
      <c r="AK85" s="257">
        <v>7.0000000000000001E-3</v>
      </c>
      <c r="AL85" s="257">
        <v>7.0000000000000001E-3</v>
      </c>
      <c r="AM85" s="257">
        <v>7.0000000000000001E-3</v>
      </c>
      <c r="AN85" s="257">
        <v>7.0000000000000001E-3</v>
      </c>
      <c r="AO85" s="257">
        <v>7.0000000000000001E-3</v>
      </c>
      <c r="AP85" s="257">
        <v>8.0000000000000002E-3</v>
      </c>
      <c r="AQ85" s="257">
        <v>0.65</v>
      </c>
      <c r="AR85" s="257">
        <v>8.3999999999999991E-2</v>
      </c>
      <c r="AS85" s="257">
        <v>8.4999999999999992E-2</v>
      </c>
      <c r="AT85" s="257">
        <v>7.9000000000000015E-2</v>
      </c>
      <c r="AU85" s="257">
        <v>6.7000000000000004E-2</v>
      </c>
      <c r="AV85" s="257">
        <v>7.0000000000000007E-2</v>
      </c>
      <c r="AW85" s="257">
        <v>7.3000000000000009E-2</v>
      </c>
      <c r="AX85" s="257">
        <v>7.8E-2</v>
      </c>
      <c r="AY85" s="257">
        <v>8.2000000000000003E-2</v>
      </c>
      <c r="AZ85" s="257">
        <v>4.5000000000000005E-2</v>
      </c>
      <c r="BA85" s="257">
        <v>4.8000000000000001E-2</v>
      </c>
      <c r="BB85" s="257">
        <v>4.8975999702453615E-2</v>
      </c>
      <c r="BC85" s="257">
        <v>5.0621999855041497E-2</v>
      </c>
      <c r="BD85" s="257">
        <v>5.0621999855041497E-2</v>
      </c>
      <c r="BE85" s="259">
        <v>5.0621999855041497E-2</v>
      </c>
      <c r="BF85" s="285">
        <v>-2.732240437158473E-3</v>
      </c>
      <c r="BG85" s="285">
        <v>-4.3530290909361002E-2</v>
      </c>
      <c r="BH85" s="285">
        <v>7.2310051012841931E-5</v>
      </c>
    </row>
    <row r="86" spans="1:60" x14ac:dyDescent="0.15">
      <c r="A86" s="162" t="s">
        <v>117</v>
      </c>
      <c r="B86" s="257">
        <v>0</v>
      </c>
      <c r="C86" s="257">
        <v>0</v>
      </c>
      <c r="D86" s="257">
        <v>0</v>
      </c>
      <c r="E86" s="257">
        <v>0</v>
      </c>
      <c r="F86" s="257">
        <v>0</v>
      </c>
      <c r="G86" s="257">
        <v>0</v>
      </c>
      <c r="H86" s="257">
        <v>3.7999999999999999E-2</v>
      </c>
      <c r="I86" s="257">
        <v>3.7999999999999999E-2</v>
      </c>
      <c r="J86" s="257">
        <v>3.7999999999999999E-2</v>
      </c>
      <c r="K86" s="257">
        <v>3.9E-2</v>
      </c>
      <c r="L86" s="257">
        <v>3.9E-2</v>
      </c>
      <c r="M86" s="257">
        <v>3.9E-2</v>
      </c>
      <c r="N86" s="257">
        <v>0.04</v>
      </c>
      <c r="O86" s="257">
        <v>0.04</v>
      </c>
      <c r="P86" s="257">
        <v>0.04</v>
      </c>
      <c r="Q86" s="257">
        <v>0.04</v>
      </c>
      <c r="R86" s="257">
        <v>4.1000000000000002E-2</v>
      </c>
      <c r="S86" s="257">
        <v>4.1000000000000002E-2</v>
      </c>
      <c r="T86" s="257">
        <v>4.1000000000000002E-2</v>
      </c>
      <c r="U86" s="257">
        <v>4.2000000000000003E-2</v>
      </c>
      <c r="V86" s="257">
        <v>4.2000000000000003E-2</v>
      </c>
      <c r="W86" s="257">
        <v>4.2000000000000003E-2</v>
      </c>
      <c r="X86" s="257">
        <v>4.3000000000000003E-2</v>
      </c>
      <c r="Y86" s="257">
        <v>4.3000000000000003E-2</v>
      </c>
      <c r="Z86" s="257">
        <v>4.3000000000000003E-2</v>
      </c>
      <c r="AA86" s="257">
        <v>9.1999999999999998E-2</v>
      </c>
      <c r="AB86" s="257">
        <v>0.1</v>
      </c>
      <c r="AC86" s="257">
        <v>0.105</v>
      </c>
      <c r="AD86" s="257">
        <v>0.109</v>
      </c>
      <c r="AE86" s="257">
        <v>0.113</v>
      </c>
      <c r="AF86" s="257">
        <v>0.114</v>
      </c>
      <c r="AG86" s="257">
        <v>0.127</v>
      </c>
      <c r="AH86" s="257">
        <v>0.128</v>
      </c>
      <c r="AI86" s="257">
        <v>0.13300000000000001</v>
      </c>
      <c r="AJ86" s="257">
        <v>0.13800000000000001</v>
      </c>
      <c r="AK86" s="257">
        <v>0.15500000000000003</v>
      </c>
      <c r="AL86" s="257">
        <v>0.16500000000000001</v>
      </c>
      <c r="AM86" s="257">
        <v>0.17499999999999999</v>
      </c>
      <c r="AN86" s="257">
        <v>0.16300000000000001</v>
      </c>
      <c r="AO86" s="257">
        <v>0.25174953460693361</v>
      </c>
      <c r="AP86" s="257">
        <v>0.26386940765380862</v>
      </c>
      <c r="AQ86" s="257">
        <v>0.27111478424072266</v>
      </c>
      <c r="AR86" s="257">
        <v>0.26719828796386719</v>
      </c>
      <c r="AS86" s="257">
        <v>0.26197368621826173</v>
      </c>
      <c r="AT86" s="257">
        <v>0.23100000000000001</v>
      </c>
      <c r="AU86" s="257">
        <v>0.24786449432373048</v>
      </c>
      <c r="AV86" s="257">
        <v>0.25</v>
      </c>
      <c r="AW86" s="257">
        <v>0.21507468414306641</v>
      </c>
      <c r="AX86" s="257">
        <v>0.22812617492675782</v>
      </c>
      <c r="AY86" s="257">
        <v>0.23733270263671877</v>
      </c>
      <c r="AZ86" s="257">
        <v>0.29881561136245727</v>
      </c>
      <c r="BA86" s="257">
        <v>0.29141108703613283</v>
      </c>
      <c r="BB86" s="257">
        <v>0.37046043426513675</v>
      </c>
      <c r="BC86" s="257">
        <v>0.27060332016372679</v>
      </c>
      <c r="BD86" s="257">
        <v>0.27058332016372677</v>
      </c>
      <c r="BE86" s="259">
        <v>0.27090389000653148</v>
      </c>
      <c r="BF86" s="285">
        <v>-1.5507412644680807E-3</v>
      </c>
      <c r="BG86" s="285">
        <v>1.5941975007394582E-2</v>
      </c>
      <c r="BH86" s="285">
        <v>3.8696760621950645E-4</v>
      </c>
    </row>
    <row r="87" spans="1:60" x14ac:dyDescent="0.15">
      <c r="A87" s="162" t="s">
        <v>937</v>
      </c>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9"/>
      <c r="BF87" s="285"/>
      <c r="BG87" s="285"/>
      <c r="BH87" s="285"/>
    </row>
    <row r="88" spans="1:60" x14ac:dyDescent="0.15">
      <c r="A88" s="162" t="s">
        <v>115</v>
      </c>
      <c r="B88" s="257">
        <v>0</v>
      </c>
      <c r="C88" s="257">
        <v>0</v>
      </c>
      <c r="D88" s="257">
        <v>0</v>
      </c>
      <c r="E88" s="257">
        <v>0</v>
      </c>
      <c r="F88" s="257">
        <v>0</v>
      </c>
      <c r="G88" s="257">
        <v>0</v>
      </c>
      <c r="H88" s="257">
        <v>0</v>
      </c>
      <c r="I88" s="257">
        <v>0</v>
      </c>
      <c r="J88" s="257">
        <v>0</v>
      </c>
      <c r="K88" s="257">
        <v>0</v>
      </c>
      <c r="L88" s="257">
        <v>0</v>
      </c>
      <c r="M88" s="257">
        <v>0</v>
      </c>
      <c r="N88" s="257">
        <v>0</v>
      </c>
      <c r="O88" s="257">
        <v>0</v>
      </c>
      <c r="P88" s="257">
        <v>0</v>
      </c>
      <c r="Q88" s="257">
        <v>0</v>
      </c>
      <c r="R88" s="257">
        <v>0</v>
      </c>
      <c r="S88" s="257">
        <v>0</v>
      </c>
      <c r="T88" s="257">
        <v>0</v>
      </c>
      <c r="U88" s="257">
        <v>0</v>
      </c>
      <c r="V88" s="257">
        <v>0</v>
      </c>
      <c r="W88" s="257">
        <v>0</v>
      </c>
      <c r="X88" s="257">
        <v>0</v>
      </c>
      <c r="Y88" s="257">
        <v>0</v>
      </c>
      <c r="Z88" s="257">
        <v>0</v>
      </c>
      <c r="AA88" s="257">
        <v>0</v>
      </c>
      <c r="AB88" s="257">
        <v>0</v>
      </c>
      <c r="AC88" s="257">
        <v>3.2250000088654987E-2</v>
      </c>
      <c r="AD88" s="257">
        <v>0.12470000004380598</v>
      </c>
      <c r="AE88" s="257">
        <v>0.12900000004171999</v>
      </c>
      <c r="AF88" s="257">
        <v>0.16770000002294602</v>
      </c>
      <c r="AG88" s="257">
        <v>0.17200000002085999</v>
      </c>
      <c r="AH88" s="257">
        <v>0.19554732030077276</v>
      </c>
      <c r="AI88" s="257">
        <v>0.19704732030077277</v>
      </c>
      <c r="AJ88" s="257">
        <v>0.22193862314558624</v>
      </c>
      <c r="AK88" s="257">
        <v>0.12980000000000003</v>
      </c>
      <c r="AL88" s="257">
        <v>0.14460000000000001</v>
      </c>
      <c r="AM88" s="257">
        <v>0.15540000000000001</v>
      </c>
      <c r="AN88" s="257">
        <v>0.1472</v>
      </c>
      <c r="AO88" s="257">
        <v>0.156</v>
      </c>
      <c r="AP88" s="257">
        <v>0.15919999999999998</v>
      </c>
      <c r="AQ88" s="257">
        <v>0.15060000000000004</v>
      </c>
      <c r="AR88" s="257">
        <v>0.15480000000000002</v>
      </c>
      <c r="AS88" s="257">
        <v>0.14250000000000002</v>
      </c>
      <c r="AT88" s="257">
        <v>0.12490000000000001</v>
      </c>
      <c r="AU88" s="257">
        <v>0.1777</v>
      </c>
      <c r="AV88" s="257">
        <v>0.25889999999999996</v>
      </c>
      <c r="AW88" s="257">
        <v>0.28470000000000001</v>
      </c>
      <c r="AX88" s="257">
        <v>0.27589999999999998</v>
      </c>
      <c r="AY88" s="257">
        <v>0.22720517578550384</v>
      </c>
      <c r="AZ88" s="257">
        <v>0.22253390537697065</v>
      </c>
      <c r="BA88" s="257">
        <v>0.22314358730951028</v>
      </c>
      <c r="BB88" s="257">
        <v>0.22253390537697065</v>
      </c>
      <c r="BC88" s="257">
        <v>0.20156700000000002</v>
      </c>
      <c r="BD88" s="257">
        <v>0.20156700000000002</v>
      </c>
      <c r="BE88" s="259">
        <v>0.20000800000000002</v>
      </c>
      <c r="BF88" s="285">
        <v>-1.0445509162487876E-2</v>
      </c>
      <c r="BG88" s="285">
        <v>4.9024664488010794E-2</v>
      </c>
      <c r="BH88" s="285">
        <v>2.8569769516002531E-4</v>
      </c>
    </row>
    <row r="89" spans="1:60" s="161" customFormat="1" x14ac:dyDescent="0.15">
      <c r="A89" s="163" t="s">
        <v>114</v>
      </c>
      <c r="B89" s="260">
        <v>0</v>
      </c>
      <c r="C89" s="260">
        <v>0</v>
      </c>
      <c r="D89" s="260">
        <v>0</v>
      </c>
      <c r="E89" s="260">
        <v>0</v>
      </c>
      <c r="F89" s="260">
        <v>0</v>
      </c>
      <c r="G89" s="260">
        <v>0</v>
      </c>
      <c r="H89" s="260">
        <v>0.16400000000000001</v>
      </c>
      <c r="I89" s="260">
        <v>0.16500000000000001</v>
      </c>
      <c r="J89" s="260">
        <v>0.16999999999999998</v>
      </c>
      <c r="K89" s="260">
        <v>0.17499999999999999</v>
      </c>
      <c r="L89" s="260">
        <v>0.17199999999999999</v>
      </c>
      <c r="M89" s="260">
        <v>0.185</v>
      </c>
      <c r="N89" s="260">
        <v>0.189</v>
      </c>
      <c r="O89" s="260">
        <v>0.19500000000000001</v>
      </c>
      <c r="P89" s="260">
        <v>0.20100000000000001</v>
      </c>
      <c r="Q89" s="260">
        <v>0.20700000000000002</v>
      </c>
      <c r="R89" s="260">
        <v>0.218</v>
      </c>
      <c r="S89" s="260">
        <v>0.23600000000000002</v>
      </c>
      <c r="T89" s="260">
        <v>0.23</v>
      </c>
      <c r="U89" s="260">
        <v>0.23400000000000001</v>
      </c>
      <c r="V89" s="260">
        <v>0.26900000000000002</v>
      </c>
      <c r="W89" s="260">
        <v>0.65900000000000003</v>
      </c>
      <c r="X89" s="260">
        <v>0.65799999999999992</v>
      </c>
      <c r="Y89" s="260">
        <v>0.62600000000000011</v>
      </c>
      <c r="Z89" s="260">
        <v>0.6170000000000001</v>
      </c>
      <c r="AA89" s="260">
        <v>0.80800000000000016</v>
      </c>
      <c r="AB89" s="260">
        <v>0.82400000000000007</v>
      </c>
      <c r="AC89" s="260">
        <v>0.85425000008865504</v>
      </c>
      <c r="AD89" s="260">
        <v>0.93970000004380616</v>
      </c>
      <c r="AE89" s="260">
        <v>0.83700000004172015</v>
      </c>
      <c r="AF89" s="260">
        <v>1.020700000022946</v>
      </c>
      <c r="AG89" s="260">
        <v>1.2600930879318946</v>
      </c>
      <c r="AH89" s="260">
        <v>1.3886404082118071</v>
      </c>
      <c r="AI89" s="260">
        <v>1.7145492855965261</v>
      </c>
      <c r="AJ89" s="260">
        <v>1.6961247989676553</v>
      </c>
      <c r="AK89" s="260">
        <v>2.2690631578947369</v>
      </c>
      <c r="AL89" s="260">
        <v>2.3353526315789477</v>
      </c>
      <c r="AM89" s="260">
        <v>2.2864</v>
      </c>
      <c r="AN89" s="260">
        <v>2.6224000000000003</v>
      </c>
      <c r="AO89" s="260">
        <v>2.9788495346069337</v>
      </c>
      <c r="AP89" s="260">
        <v>3.0096694076538082</v>
      </c>
      <c r="AQ89" s="260">
        <v>3.7704047842407231</v>
      </c>
      <c r="AR89" s="260">
        <v>3.1420482879638678</v>
      </c>
      <c r="AS89" s="260">
        <v>3.2673956862182618</v>
      </c>
      <c r="AT89" s="260">
        <v>3.5627221900000001</v>
      </c>
      <c r="AU89" s="260">
        <v>3.82540655832373</v>
      </c>
      <c r="AV89" s="260">
        <v>3.9296566109999991</v>
      </c>
      <c r="AW89" s="260">
        <v>4.0850245461430665</v>
      </c>
      <c r="AX89" s="260">
        <v>4.4308940999267588</v>
      </c>
      <c r="AY89" s="260">
        <v>5.5210559064222231</v>
      </c>
      <c r="AZ89" s="260">
        <v>7.1912021217394289</v>
      </c>
      <c r="BA89" s="260">
        <v>7.2812511926456427</v>
      </c>
      <c r="BB89" s="260">
        <v>7.6537663293302653</v>
      </c>
      <c r="BC89" s="260">
        <v>8.0978912994992243</v>
      </c>
      <c r="BD89" s="260">
        <v>8.2280824301356379</v>
      </c>
      <c r="BE89" s="260">
        <v>8.0681351189312505</v>
      </c>
      <c r="BF89" s="286">
        <v>-2.2118324381661503E-2</v>
      </c>
      <c r="BG89" s="286">
        <v>8.7305706926386506E-2</v>
      </c>
      <c r="BH89" s="286">
        <v>1.1524777047509673E-2</v>
      </c>
    </row>
    <row r="90" spans="1:60" x14ac:dyDescent="0.15">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9"/>
      <c r="BF90" s="285"/>
      <c r="BG90" s="285"/>
      <c r="BH90" s="285"/>
    </row>
    <row r="91" spans="1:60" x14ac:dyDescent="0.15">
      <c r="A91" s="162" t="s">
        <v>113</v>
      </c>
      <c r="B91" s="257">
        <v>0.29599999999999999</v>
      </c>
      <c r="C91" s="257">
        <v>0.28400000000000003</v>
      </c>
      <c r="D91" s="257">
        <v>0.28999999999999998</v>
      </c>
      <c r="E91" s="257">
        <v>0.28200000000000003</v>
      </c>
      <c r="F91" s="257">
        <v>0.28100000000000003</v>
      </c>
      <c r="G91" s="257">
        <v>0.26100000000000001</v>
      </c>
      <c r="H91" s="257">
        <v>0.26300000000000001</v>
      </c>
      <c r="I91" s="257">
        <v>0.28000000000000003</v>
      </c>
      <c r="J91" s="257">
        <v>0.33800000000000002</v>
      </c>
      <c r="K91" s="257">
        <v>0.42899999999999999</v>
      </c>
      <c r="L91" s="257">
        <v>0.48899999999999999</v>
      </c>
      <c r="M91" s="257">
        <v>0.48399999999999999</v>
      </c>
      <c r="N91" s="257">
        <v>0.42899999999999999</v>
      </c>
      <c r="O91" s="257">
        <v>0.40500000000000003</v>
      </c>
      <c r="P91" s="257">
        <v>0.41799999999999998</v>
      </c>
      <c r="Q91" s="257">
        <v>0.38500000000000001</v>
      </c>
      <c r="R91" s="257">
        <v>0.40400000000000003</v>
      </c>
      <c r="S91" s="257">
        <v>0.51600000000000001</v>
      </c>
      <c r="T91" s="257">
        <v>0.43099999999999999</v>
      </c>
      <c r="U91" s="257">
        <v>0.441</v>
      </c>
      <c r="V91" s="257">
        <v>0.45600000000000002</v>
      </c>
      <c r="W91" s="257">
        <v>0.46</v>
      </c>
      <c r="X91" s="257">
        <v>0.47000000000000003</v>
      </c>
      <c r="Y91" s="257">
        <v>0.73099999999999998</v>
      </c>
      <c r="Z91" s="257">
        <v>0.81</v>
      </c>
      <c r="AA91" s="257">
        <v>0.75950000000000006</v>
      </c>
      <c r="AB91" s="257">
        <v>0.71950000000000003</v>
      </c>
      <c r="AC91" s="257">
        <v>0.67</v>
      </c>
      <c r="AD91" s="257">
        <v>0.67</v>
      </c>
      <c r="AE91" s="257">
        <v>0.69650000000000001</v>
      </c>
      <c r="AF91" s="257">
        <v>0.82550000000000001</v>
      </c>
      <c r="AG91" s="257">
        <v>0.94650000000000001</v>
      </c>
      <c r="AH91" s="257">
        <v>0.997</v>
      </c>
      <c r="AI91" s="257">
        <v>1.081</v>
      </c>
      <c r="AJ91" s="257">
        <v>1.1335</v>
      </c>
      <c r="AK91" s="257">
        <v>0.88950000000000007</v>
      </c>
      <c r="AL91" s="257">
        <v>0.79749999999999999</v>
      </c>
      <c r="AM91" s="257">
        <v>1.2667999999999999</v>
      </c>
      <c r="AN91" s="257">
        <v>1.6918000000000002</v>
      </c>
      <c r="AO91" s="257">
        <v>2.8152500000000003</v>
      </c>
      <c r="AP91" s="257">
        <v>3.8710000000000004</v>
      </c>
      <c r="AQ91" s="257">
        <v>3.9325000000000001</v>
      </c>
      <c r="AR91" s="257">
        <v>4.2749999999999995</v>
      </c>
      <c r="AS91" s="257">
        <v>3.6960999999999999</v>
      </c>
      <c r="AT91" s="257">
        <v>2.7868000000000004</v>
      </c>
      <c r="AU91" s="257">
        <v>2.4415500000000003</v>
      </c>
      <c r="AV91" s="257">
        <v>2.57395</v>
      </c>
      <c r="AW91" s="257">
        <v>3.0978500000000002</v>
      </c>
      <c r="AX91" s="257">
        <v>3.3316499999999998</v>
      </c>
      <c r="AY91" s="257">
        <v>3.5463620000000007</v>
      </c>
      <c r="AZ91" s="257">
        <v>3.6780619948968254</v>
      </c>
      <c r="BA91" s="257">
        <v>3.6275129279511158</v>
      </c>
      <c r="BB91" s="257">
        <v>3.561683858961421</v>
      </c>
      <c r="BC91" s="257">
        <v>3.5881489598093306</v>
      </c>
      <c r="BD91" s="257">
        <v>3.4677261879623043</v>
      </c>
      <c r="BE91" s="259">
        <v>3.4104241358129008</v>
      </c>
      <c r="BF91" s="285">
        <v>-1.9211479589246294E-2</v>
      </c>
      <c r="BG91" s="285">
        <v>2.2101203444117257E-2</v>
      </c>
      <c r="BH91" s="285">
        <v>4.8715567133308007E-3</v>
      </c>
    </row>
    <row r="92" spans="1:60" x14ac:dyDescent="0.15">
      <c r="A92" s="162" t="s">
        <v>112</v>
      </c>
      <c r="B92" s="257">
        <v>0</v>
      </c>
      <c r="C92" s="257">
        <v>0</v>
      </c>
      <c r="D92" s="257">
        <v>0</v>
      </c>
      <c r="E92" s="257">
        <v>0</v>
      </c>
      <c r="F92" s="257">
        <v>0</v>
      </c>
      <c r="G92" s="257">
        <v>0</v>
      </c>
      <c r="H92" s="257">
        <v>0</v>
      </c>
      <c r="I92" s="257">
        <v>0</v>
      </c>
      <c r="J92" s="257">
        <v>0</v>
      </c>
      <c r="K92" s="257">
        <v>0</v>
      </c>
      <c r="L92" s="257">
        <v>0</v>
      </c>
      <c r="M92" s="257">
        <v>0</v>
      </c>
      <c r="N92" s="257">
        <v>0</v>
      </c>
      <c r="O92" s="257">
        <v>0</v>
      </c>
      <c r="P92" s="257">
        <v>0</v>
      </c>
      <c r="Q92" s="257">
        <v>0</v>
      </c>
      <c r="R92" s="257">
        <v>0</v>
      </c>
      <c r="S92" s="257">
        <v>0</v>
      </c>
      <c r="T92" s="257">
        <v>0</v>
      </c>
      <c r="U92" s="257">
        <v>0</v>
      </c>
      <c r="V92" s="257">
        <v>0</v>
      </c>
      <c r="W92" s="257">
        <v>0</v>
      </c>
      <c r="X92" s="257">
        <v>0</v>
      </c>
      <c r="Y92" s="257">
        <v>0</v>
      </c>
      <c r="Z92" s="257">
        <v>0</v>
      </c>
      <c r="AA92" s="257">
        <v>0</v>
      </c>
      <c r="AB92" s="257">
        <v>0</v>
      </c>
      <c r="AC92" s="257">
        <v>0</v>
      </c>
      <c r="AD92" s="257">
        <v>0</v>
      </c>
      <c r="AE92" s="257">
        <v>0</v>
      </c>
      <c r="AF92" s="257">
        <v>0</v>
      </c>
      <c r="AG92" s="257">
        <v>0</v>
      </c>
      <c r="AH92" s="257">
        <v>0</v>
      </c>
      <c r="AI92" s="257">
        <v>0</v>
      </c>
      <c r="AJ92" s="257">
        <v>0</v>
      </c>
      <c r="AK92" s="257">
        <v>0</v>
      </c>
      <c r="AL92" s="257">
        <v>0</v>
      </c>
      <c r="AM92" s="257">
        <v>0</v>
      </c>
      <c r="AN92" s="257">
        <v>0</v>
      </c>
      <c r="AO92" s="257">
        <v>0</v>
      </c>
      <c r="AP92" s="257">
        <v>0</v>
      </c>
      <c r="AQ92" s="257">
        <v>0</v>
      </c>
      <c r="AR92" s="257">
        <v>0</v>
      </c>
      <c r="AS92" s="257">
        <v>0</v>
      </c>
      <c r="AT92" s="257">
        <v>1E-3</v>
      </c>
      <c r="AU92" s="257">
        <v>2E-3</v>
      </c>
      <c r="AV92" s="257">
        <v>3.0000000000000001E-3</v>
      </c>
      <c r="AW92" s="257">
        <v>4.0000000000000001E-3</v>
      </c>
      <c r="AX92" s="257">
        <v>4.993E-3</v>
      </c>
      <c r="AY92" s="257">
        <v>6.0149999999999995E-3</v>
      </c>
      <c r="AZ92" s="257">
        <v>2.6819999999999999E-3</v>
      </c>
      <c r="BA92" s="257">
        <v>2.8769999999999998E-3</v>
      </c>
      <c r="BB92" s="257">
        <v>2.8769999999999998E-3</v>
      </c>
      <c r="BC92" s="257">
        <v>2.8769999999999998E-3</v>
      </c>
      <c r="BD92" s="257">
        <v>2.8769999999999998E-3</v>
      </c>
      <c r="BE92" s="259">
        <v>3.0353669764101505E-3</v>
      </c>
      <c r="BF92" s="285">
        <v>5.2163233929644504E-2</v>
      </c>
      <c r="BG92" s="285">
        <v>0.11146038021585691</v>
      </c>
      <c r="BH92" s="285">
        <v>4.33581331309365E-6</v>
      </c>
    </row>
    <row r="93" spans="1:60" x14ac:dyDescent="0.15">
      <c r="A93" s="162" t="s">
        <v>110</v>
      </c>
      <c r="B93" s="257">
        <v>0</v>
      </c>
      <c r="C93" s="257">
        <v>0</v>
      </c>
      <c r="D93" s="257">
        <v>0</v>
      </c>
      <c r="E93" s="257">
        <v>0</v>
      </c>
      <c r="F93" s="257">
        <v>0</v>
      </c>
      <c r="G93" s="257">
        <v>0</v>
      </c>
      <c r="H93" s="257">
        <v>0</v>
      </c>
      <c r="I93" s="257">
        <v>0</v>
      </c>
      <c r="J93" s="257">
        <v>0</v>
      </c>
      <c r="K93" s="257">
        <v>0</v>
      </c>
      <c r="L93" s="257">
        <v>0</v>
      </c>
      <c r="M93" s="257">
        <v>0</v>
      </c>
      <c r="N93" s="257">
        <v>0</v>
      </c>
      <c r="O93" s="257">
        <v>0</v>
      </c>
      <c r="P93" s="257">
        <v>0</v>
      </c>
      <c r="Q93" s="257">
        <v>0</v>
      </c>
      <c r="R93" s="257">
        <v>0</v>
      </c>
      <c r="S93" s="257">
        <v>0</v>
      </c>
      <c r="T93" s="257">
        <v>0</v>
      </c>
      <c r="U93" s="257">
        <v>0</v>
      </c>
      <c r="V93" s="257">
        <v>0</v>
      </c>
      <c r="W93" s="257">
        <v>0</v>
      </c>
      <c r="X93" s="257">
        <v>0</v>
      </c>
      <c r="Y93" s="257">
        <v>0</v>
      </c>
      <c r="Z93" s="257">
        <v>0</v>
      </c>
      <c r="AA93" s="257">
        <v>6.4000000000000001E-2</v>
      </c>
      <c r="AB93" s="257">
        <v>6.4000000000000001E-2</v>
      </c>
      <c r="AC93" s="257">
        <v>0.113</v>
      </c>
      <c r="AD93" s="257">
        <v>0.11700000000000001</v>
      </c>
      <c r="AE93" s="257">
        <v>0.46</v>
      </c>
      <c r="AF93" s="257">
        <v>3.0139999999999998</v>
      </c>
      <c r="AG93" s="257">
        <v>1.5329999999999999</v>
      </c>
      <c r="AH93" s="257">
        <v>2.722</v>
      </c>
      <c r="AI93" s="257">
        <v>2.48</v>
      </c>
      <c r="AJ93" s="257">
        <v>2.52</v>
      </c>
      <c r="AK93" s="257">
        <v>2.5369999999999999</v>
      </c>
      <c r="AL93" s="257">
        <v>2.5539999999999998</v>
      </c>
      <c r="AM93" s="257">
        <v>2.5459999999999998</v>
      </c>
      <c r="AN93" s="257">
        <v>2.536</v>
      </c>
      <c r="AO93" s="257">
        <v>2.528</v>
      </c>
      <c r="AP93" s="257">
        <v>5.3220000000000001</v>
      </c>
      <c r="AQ93" s="257">
        <v>7.1330000000000009</v>
      </c>
      <c r="AR93" s="257">
        <v>9.8629999999999995</v>
      </c>
      <c r="AS93" s="257">
        <v>14.866</v>
      </c>
      <c r="AT93" s="257">
        <v>20.85932</v>
      </c>
      <c r="AU93" s="257">
        <v>24.900230000000001</v>
      </c>
      <c r="AV93" s="257">
        <v>27.632000000000001</v>
      </c>
      <c r="AW93" s="257">
        <v>30.133000000000003</v>
      </c>
      <c r="AX93" s="257">
        <v>37.133000000000003</v>
      </c>
      <c r="AY93" s="257">
        <v>46.268219999999999</v>
      </c>
      <c r="AZ93" s="257">
        <v>54.07029</v>
      </c>
      <c r="BA93" s="257">
        <v>62.134766999999989</v>
      </c>
      <c r="BB93" s="257">
        <v>79.597484210526304</v>
      </c>
      <c r="BC93" s="257">
        <v>93.723800000000011</v>
      </c>
      <c r="BD93" s="257">
        <v>112.72380000000001</v>
      </c>
      <c r="BE93" s="259">
        <v>135.52420000000006</v>
      </c>
      <c r="BF93" s="285">
        <v>0.19898295923794707</v>
      </c>
      <c r="BG93" s="285">
        <v>0.18378149680163314</v>
      </c>
      <c r="BH93" s="285">
        <v>0.19358701441145512</v>
      </c>
    </row>
    <row r="94" spans="1:60" x14ac:dyDescent="0.15">
      <c r="A94" s="162" t="s">
        <v>109</v>
      </c>
      <c r="B94" s="257">
        <v>0</v>
      </c>
      <c r="C94" s="257">
        <v>0</v>
      </c>
      <c r="D94" s="257">
        <v>0</v>
      </c>
      <c r="E94" s="257">
        <v>0</v>
      </c>
      <c r="F94" s="257">
        <v>0</v>
      </c>
      <c r="G94" s="257">
        <v>0</v>
      </c>
      <c r="H94" s="257">
        <v>0</v>
      </c>
      <c r="I94" s="257">
        <v>0</v>
      </c>
      <c r="J94" s="257">
        <v>0</v>
      </c>
      <c r="K94" s="257">
        <v>0</v>
      </c>
      <c r="L94" s="257">
        <v>0</v>
      </c>
      <c r="M94" s="257">
        <v>0</v>
      </c>
      <c r="N94" s="257">
        <v>0</v>
      </c>
      <c r="O94" s="257">
        <v>0</v>
      </c>
      <c r="P94" s="257">
        <v>0</v>
      </c>
      <c r="Q94" s="257">
        <v>0</v>
      </c>
      <c r="R94" s="257">
        <v>0</v>
      </c>
      <c r="S94" s="257">
        <v>0</v>
      </c>
      <c r="T94" s="257">
        <v>0</v>
      </c>
      <c r="U94" s="257">
        <v>0</v>
      </c>
      <c r="V94" s="257">
        <v>0</v>
      </c>
      <c r="W94" s="257">
        <v>0</v>
      </c>
      <c r="X94" s="257">
        <v>0</v>
      </c>
      <c r="Y94" s="257">
        <v>0</v>
      </c>
      <c r="Z94" s="257">
        <v>0</v>
      </c>
      <c r="AA94" s="257">
        <v>0</v>
      </c>
      <c r="AB94" s="257">
        <v>0</v>
      </c>
      <c r="AC94" s="257">
        <v>0</v>
      </c>
      <c r="AD94" s="257">
        <v>0</v>
      </c>
      <c r="AE94" s="257">
        <v>0</v>
      </c>
      <c r="AF94" s="257">
        <v>0</v>
      </c>
      <c r="AG94" s="257">
        <v>0</v>
      </c>
      <c r="AH94" s="257">
        <v>0</v>
      </c>
      <c r="AI94" s="257">
        <v>0</v>
      </c>
      <c r="AJ94" s="257">
        <v>0</v>
      </c>
      <c r="AK94" s="257">
        <v>0</v>
      </c>
      <c r="AL94" s="257">
        <v>0</v>
      </c>
      <c r="AM94" s="257">
        <v>0</v>
      </c>
      <c r="AN94" s="257">
        <v>0</v>
      </c>
      <c r="AO94" s="257">
        <v>0</v>
      </c>
      <c r="AP94" s="257">
        <v>0</v>
      </c>
      <c r="AQ94" s="257">
        <v>0</v>
      </c>
      <c r="AR94" s="257">
        <v>0</v>
      </c>
      <c r="AS94" s="257">
        <v>0</v>
      </c>
      <c r="AT94" s="257">
        <v>0</v>
      </c>
      <c r="AU94" s="257">
        <v>3.9E-2</v>
      </c>
      <c r="AV94" s="257">
        <v>4.3000000000000003E-2</v>
      </c>
      <c r="AW94" s="257">
        <v>4.1000000000000002E-2</v>
      </c>
      <c r="AX94" s="257">
        <v>3.6000000000000004E-2</v>
      </c>
      <c r="AY94" s="257">
        <v>4.3000000000000003E-2</v>
      </c>
      <c r="AZ94" s="257">
        <v>5.7000000000000002E-2</v>
      </c>
      <c r="BA94" s="257">
        <v>6.5000000000000002E-2</v>
      </c>
      <c r="BB94" s="257">
        <v>6.5044000000000005E-2</v>
      </c>
      <c r="BC94" s="257">
        <v>6.7185000000000009E-2</v>
      </c>
      <c r="BD94" s="257">
        <v>7.4119393632175151E-2</v>
      </c>
      <c r="BE94" s="259">
        <v>0.12014322104680555</v>
      </c>
      <c r="BF94" s="285">
        <v>0.6165129665604745</v>
      </c>
      <c r="BG94" s="285">
        <v>0</v>
      </c>
      <c r="BH94" s="285">
        <v>1.7161634205718664E-4</v>
      </c>
    </row>
    <row r="95" spans="1:60" x14ac:dyDescent="0.15">
      <c r="A95" s="162" t="s">
        <v>108</v>
      </c>
      <c r="B95" s="257">
        <v>0</v>
      </c>
      <c r="C95" s="257">
        <v>0</v>
      </c>
      <c r="D95" s="257">
        <v>0</v>
      </c>
      <c r="E95" s="257">
        <v>0</v>
      </c>
      <c r="F95" s="257">
        <v>0</v>
      </c>
      <c r="G95" s="257">
        <v>0</v>
      </c>
      <c r="H95" s="257">
        <v>0</v>
      </c>
      <c r="I95" s="257">
        <v>0</v>
      </c>
      <c r="J95" s="257">
        <v>0</v>
      </c>
      <c r="K95" s="257">
        <v>0</v>
      </c>
      <c r="L95" s="257">
        <v>0</v>
      </c>
      <c r="M95" s="257">
        <v>0</v>
      </c>
      <c r="N95" s="257">
        <v>0</v>
      </c>
      <c r="O95" s="257">
        <v>0</v>
      </c>
      <c r="P95" s="257">
        <v>0</v>
      </c>
      <c r="Q95" s="257">
        <v>0</v>
      </c>
      <c r="R95" s="257">
        <v>0</v>
      </c>
      <c r="S95" s="257">
        <v>0</v>
      </c>
      <c r="T95" s="257">
        <v>0</v>
      </c>
      <c r="U95" s="257">
        <v>0</v>
      </c>
      <c r="V95" s="257">
        <v>0</v>
      </c>
      <c r="W95" s="257">
        <v>0</v>
      </c>
      <c r="X95" s="257">
        <v>0</v>
      </c>
      <c r="Y95" s="257">
        <v>0</v>
      </c>
      <c r="Z95" s="257">
        <v>0</v>
      </c>
      <c r="AA95" s="257">
        <v>3.7586336336336325E-2</v>
      </c>
      <c r="AB95" s="257">
        <v>9.5071321321321303E-2</v>
      </c>
      <c r="AC95" s="257">
        <v>0.11939189189189187</v>
      </c>
      <c r="AD95" s="257">
        <v>0.25204954954954945</v>
      </c>
      <c r="AE95" s="257">
        <v>0.38028528528528521</v>
      </c>
      <c r="AF95" s="257">
        <v>0.56379504504504507</v>
      </c>
      <c r="AG95" s="257">
        <v>0.75614864864864839</v>
      </c>
      <c r="AH95" s="257">
        <v>0.98166666666666647</v>
      </c>
      <c r="AI95" s="257">
        <v>1.2925277777777773</v>
      </c>
      <c r="AJ95" s="257">
        <v>1.6860788288288286</v>
      </c>
      <c r="AK95" s="257">
        <v>1.6860788288288286</v>
      </c>
      <c r="AL95" s="257">
        <v>2.0691499249249246</v>
      </c>
      <c r="AM95" s="257">
        <v>2.1399006756756758</v>
      </c>
      <c r="AN95" s="257">
        <v>2.7125395645645649</v>
      </c>
      <c r="AO95" s="257">
        <v>3.314363138138138</v>
      </c>
      <c r="AP95" s="257">
        <v>4.0351364114114121</v>
      </c>
      <c r="AQ95" s="257">
        <v>5.5869999999999997</v>
      </c>
      <c r="AR95" s="257">
        <v>7.4030000000000005</v>
      </c>
      <c r="AS95" s="257">
        <v>9.3019999999999996</v>
      </c>
      <c r="AT95" s="257">
        <v>11.641999999999999</v>
      </c>
      <c r="AU95" s="257">
        <v>14.295</v>
      </c>
      <c r="AV95" s="257">
        <v>17.137</v>
      </c>
      <c r="AW95" s="257">
        <v>19.936</v>
      </c>
      <c r="AX95" s="257">
        <v>22.478000000000002</v>
      </c>
      <c r="AY95" s="257">
        <v>24.676000000000002</v>
      </c>
      <c r="AZ95" s="257">
        <v>25.818000000000001</v>
      </c>
      <c r="BA95" s="257">
        <v>24.816845733118885</v>
      </c>
      <c r="BB95" s="257">
        <v>24.908186236948112</v>
      </c>
      <c r="BC95" s="257">
        <v>27.224090073096573</v>
      </c>
      <c r="BD95" s="257">
        <v>29.667094324410325</v>
      </c>
      <c r="BE95" s="259">
        <v>32.098176817332742</v>
      </c>
      <c r="BF95" s="285">
        <v>7.8989284580353702E-2</v>
      </c>
      <c r="BG95" s="285">
        <v>9.8056638130741947E-2</v>
      </c>
      <c r="BH95" s="285">
        <v>4.5850041676087562E-2</v>
      </c>
    </row>
    <row r="96" spans="1:60" x14ac:dyDescent="0.15">
      <c r="A96" s="162" t="s">
        <v>107</v>
      </c>
      <c r="B96" s="257">
        <v>0</v>
      </c>
      <c r="C96" s="257">
        <v>0</v>
      </c>
      <c r="D96" s="257">
        <v>0</v>
      </c>
      <c r="E96" s="257">
        <v>0</v>
      </c>
      <c r="F96" s="257">
        <v>0</v>
      </c>
      <c r="G96" s="257">
        <v>0</v>
      </c>
      <c r="H96" s="257">
        <v>0</v>
      </c>
      <c r="I96" s="257">
        <v>0</v>
      </c>
      <c r="J96" s="257">
        <v>0</v>
      </c>
      <c r="K96" s="257">
        <v>0</v>
      </c>
      <c r="L96" s="257">
        <v>0</v>
      </c>
      <c r="M96" s="257">
        <v>0</v>
      </c>
      <c r="N96" s="257">
        <v>0</v>
      </c>
      <c r="O96" s="257">
        <v>0</v>
      </c>
      <c r="P96" s="257">
        <v>0</v>
      </c>
      <c r="Q96" s="257">
        <v>0</v>
      </c>
      <c r="R96" s="257">
        <v>0</v>
      </c>
      <c r="S96" s="257">
        <v>0</v>
      </c>
      <c r="T96" s="257">
        <v>0</v>
      </c>
      <c r="U96" s="257">
        <v>0</v>
      </c>
      <c r="V96" s="257">
        <v>0</v>
      </c>
      <c r="W96" s="257">
        <v>0</v>
      </c>
      <c r="X96" s="257">
        <v>0</v>
      </c>
      <c r="Y96" s="257">
        <v>0</v>
      </c>
      <c r="Z96" s="257">
        <v>0</v>
      </c>
      <c r="AA96" s="257">
        <v>1.1274200000000001</v>
      </c>
      <c r="AB96" s="257">
        <v>1.0514600000000001</v>
      </c>
      <c r="AC96" s="257">
        <v>1.0857399999999999</v>
      </c>
      <c r="AD96" s="257">
        <v>1.0919700000000001</v>
      </c>
      <c r="AE96" s="257">
        <v>1.6039100000000002</v>
      </c>
      <c r="AF96" s="257">
        <v>2.2125300000000001</v>
      </c>
      <c r="AG96" s="257">
        <v>2.34287</v>
      </c>
      <c r="AH96" s="257">
        <v>2.72838</v>
      </c>
      <c r="AI96" s="257">
        <v>3.2865000000000002</v>
      </c>
      <c r="AJ96" s="257">
        <v>3.9407299999999998</v>
      </c>
      <c r="AK96" s="257">
        <v>4.8723999999999998</v>
      </c>
      <c r="AL96" s="257">
        <v>6.0346000000000002</v>
      </c>
      <c r="AM96" s="257">
        <v>6.2432999999999996</v>
      </c>
      <c r="AN96" s="257">
        <v>6.3018999999999998</v>
      </c>
      <c r="AO96" s="257">
        <v>6.6656000000000004</v>
      </c>
      <c r="AP96" s="257">
        <v>6.6150000000000002</v>
      </c>
      <c r="AQ96" s="257">
        <v>6.6740000000000004</v>
      </c>
      <c r="AR96" s="257">
        <v>7.0389999999999997</v>
      </c>
      <c r="AS96" s="257">
        <v>8.3365949999999973</v>
      </c>
      <c r="AT96" s="257">
        <v>9.3265449999999994</v>
      </c>
      <c r="AU96" s="257">
        <v>9.4042899999999996</v>
      </c>
      <c r="AV96" s="257">
        <v>9.4798899999999993</v>
      </c>
      <c r="AW96" s="257">
        <v>9.5507150000000003</v>
      </c>
      <c r="AX96" s="257">
        <v>9.5057500000000008</v>
      </c>
      <c r="AY96" s="257">
        <v>10.159085000000001</v>
      </c>
      <c r="AZ96" s="257">
        <v>10.287645000000001</v>
      </c>
      <c r="BA96" s="257">
        <v>10.950964999999998</v>
      </c>
      <c r="BB96" s="257">
        <v>13.059050000000001</v>
      </c>
      <c r="BC96" s="257">
        <v>14.33001</v>
      </c>
      <c r="BD96" s="257">
        <v>14.346</v>
      </c>
      <c r="BE96" s="259">
        <v>15.882261644440002</v>
      </c>
      <c r="BF96" s="285">
        <v>0.10406158420058076</v>
      </c>
      <c r="BG96" s="285">
        <v>4.4001213927136185E-2</v>
      </c>
      <c r="BH96" s="285">
        <v>2.2686720259914511E-2</v>
      </c>
    </row>
    <row r="97" spans="1:60" x14ac:dyDescent="0.15">
      <c r="A97" s="162" t="s">
        <v>106</v>
      </c>
      <c r="B97" s="257">
        <v>0</v>
      </c>
      <c r="C97" s="257">
        <v>0</v>
      </c>
      <c r="D97" s="257">
        <v>0</v>
      </c>
      <c r="E97" s="257">
        <v>0</v>
      </c>
      <c r="F97" s="257">
        <v>0</v>
      </c>
      <c r="G97" s="257">
        <v>0.242704</v>
      </c>
      <c r="H97" s="257">
        <v>0.23561099999999999</v>
      </c>
      <c r="I97" s="257">
        <v>0.24859100000000001</v>
      </c>
      <c r="J97" s="257">
        <v>0.253998</v>
      </c>
      <c r="K97" s="257">
        <v>0.30754700000000001</v>
      </c>
      <c r="L97" s="257">
        <v>0.37850700000000004</v>
      </c>
      <c r="M97" s="257">
        <v>0.36755300000000002</v>
      </c>
      <c r="N97" s="257">
        <v>0.53377399999999997</v>
      </c>
      <c r="O97" s="257">
        <v>0.82764400000000005</v>
      </c>
      <c r="P97" s="257">
        <v>1.0997319999999999</v>
      </c>
      <c r="Q97" s="257">
        <v>1.0914400000000002</v>
      </c>
      <c r="R97" s="257">
        <v>1.1365270000000001</v>
      </c>
      <c r="S97" s="257">
        <v>9.8707670000000007</v>
      </c>
      <c r="T97" s="257">
        <v>11.030233000000001</v>
      </c>
      <c r="U97" s="257">
        <v>12.119022999999999</v>
      </c>
      <c r="V97" s="257">
        <v>12.699479</v>
      </c>
      <c r="W97" s="257">
        <v>13.803359</v>
      </c>
      <c r="X97" s="257">
        <v>14.792468000000001</v>
      </c>
      <c r="Y97" s="257">
        <v>15.986553000000001</v>
      </c>
      <c r="Z97" s="257">
        <v>17.046979</v>
      </c>
      <c r="AA97" s="257">
        <v>11.340126</v>
      </c>
      <c r="AB97" s="257">
        <v>11.650856999999998</v>
      </c>
      <c r="AC97" s="257">
        <v>11.850116999999999</v>
      </c>
      <c r="AD97" s="257">
        <v>11.559372</v>
      </c>
      <c r="AE97" s="257">
        <v>13.472534</v>
      </c>
      <c r="AF97" s="257">
        <v>14.295146000000001</v>
      </c>
      <c r="AG97" s="257">
        <v>15.247686999999999</v>
      </c>
      <c r="AH97" s="257">
        <v>16.437626999999999</v>
      </c>
      <c r="AI97" s="257">
        <v>16.172629000000001</v>
      </c>
      <c r="AJ97" s="257">
        <v>16.486810000000002</v>
      </c>
      <c r="AK97" s="257">
        <v>16.111082</v>
      </c>
      <c r="AL97" s="257">
        <v>16.028739999999999</v>
      </c>
      <c r="AM97" s="257">
        <v>16.939309999999999</v>
      </c>
      <c r="AN97" s="257">
        <v>17.876465</v>
      </c>
      <c r="AO97" s="257">
        <v>18.053456000000001</v>
      </c>
      <c r="AP97" s="257">
        <v>21.686</v>
      </c>
      <c r="AQ97" s="257">
        <v>21.527999999999999</v>
      </c>
      <c r="AR97" s="257">
        <v>22.198</v>
      </c>
      <c r="AS97" s="257">
        <v>21.292999999999999</v>
      </c>
      <c r="AT97" s="257">
        <v>20.325751</v>
      </c>
      <c r="AU97" s="257">
        <v>21.827082999999998</v>
      </c>
      <c r="AV97" s="257">
        <v>21.105194000000001</v>
      </c>
      <c r="AW97" s="257">
        <v>22.129981500000003</v>
      </c>
      <c r="AX97" s="257">
        <v>23.176701469699996</v>
      </c>
      <c r="AY97" s="257">
        <v>23.627680754250001</v>
      </c>
      <c r="AZ97" s="257">
        <v>28.48517468655</v>
      </c>
      <c r="BA97" s="257">
        <v>23.670852935676205</v>
      </c>
      <c r="BB97" s="257">
        <v>27.389728596648482</v>
      </c>
      <c r="BC97" s="257">
        <v>30.131918119264043</v>
      </c>
      <c r="BD97" s="257">
        <v>32.156211984598485</v>
      </c>
      <c r="BE97" s="259">
        <v>34.870568051008298</v>
      </c>
      <c r="BF97" s="285">
        <v>8.1448688407969039E-2</v>
      </c>
      <c r="BG97" s="285">
        <v>4.6940084796229575E-2</v>
      </c>
      <c r="BH97" s="285">
        <v>4.9810212196981549E-2</v>
      </c>
    </row>
    <row r="98" spans="1:60" x14ac:dyDescent="0.15">
      <c r="A98" s="162" t="s">
        <v>105</v>
      </c>
      <c r="B98" s="257">
        <v>0</v>
      </c>
      <c r="C98" s="257">
        <v>0</v>
      </c>
      <c r="D98" s="257">
        <v>0</v>
      </c>
      <c r="E98" s="257">
        <v>0</v>
      </c>
      <c r="F98" s="257">
        <v>0</v>
      </c>
      <c r="G98" s="257">
        <v>0</v>
      </c>
      <c r="H98" s="257">
        <v>0</v>
      </c>
      <c r="I98" s="257">
        <v>0</v>
      </c>
      <c r="J98" s="257">
        <v>0</v>
      </c>
      <c r="K98" s="257">
        <v>0</v>
      </c>
      <c r="L98" s="257">
        <v>0</v>
      </c>
      <c r="M98" s="257">
        <v>0</v>
      </c>
      <c r="N98" s="257">
        <v>0</v>
      </c>
      <c r="O98" s="257">
        <v>0</v>
      </c>
      <c r="P98" s="257">
        <v>0</v>
      </c>
      <c r="Q98" s="257">
        <v>0</v>
      </c>
      <c r="R98" s="257">
        <v>0</v>
      </c>
      <c r="S98" s="257">
        <v>0</v>
      </c>
      <c r="T98" s="257">
        <v>0</v>
      </c>
      <c r="U98" s="257">
        <v>0</v>
      </c>
      <c r="V98" s="257">
        <v>0</v>
      </c>
      <c r="W98" s="257">
        <v>0</v>
      </c>
      <c r="X98" s="257">
        <v>0</v>
      </c>
      <c r="Y98" s="257">
        <v>0</v>
      </c>
      <c r="Z98" s="257">
        <v>0</v>
      </c>
      <c r="AA98" s="257">
        <v>0</v>
      </c>
      <c r="AB98" s="257">
        <v>0</v>
      </c>
      <c r="AC98" s="257">
        <v>0</v>
      </c>
      <c r="AD98" s="257">
        <v>0</v>
      </c>
      <c r="AE98" s="257">
        <v>0</v>
      </c>
      <c r="AF98" s="257">
        <v>0</v>
      </c>
      <c r="AG98" s="257">
        <v>0</v>
      </c>
      <c r="AH98" s="257">
        <v>0</v>
      </c>
      <c r="AI98" s="257">
        <v>0</v>
      </c>
      <c r="AJ98" s="257">
        <v>0</v>
      </c>
      <c r="AK98" s="257">
        <v>0.57090300000000005</v>
      </c>
      <c r="AL98" s="257">
        <v>0.5740940000000001</v>
      </c>
      <c r="AM98" s="257">
        <v>0.40440000000000004</v>
      </c>
      <c r="AN98" s="257">
        <v>0.41649999999999998</v>
      </c>
      <c r="AO98" s="257">
        <v>0.57635999999999998</v>
      </c>
      <c r="AP98" s="257">
        <v>0.59250000000000003</v>
      </c>
      <c r="AQ98" s="257">
        <v>0.62396400000000007</v>
      </c>
      <c r="AR98" s="257">
        <v>0.75977299999999992</v>
      </c>
      <c r="AS98" s="257">
        <v>0.79676099999999994</v>
      </c>
      <c r="AT98" s="257">
        <v>1.3933679999999999</v>
      </c>
      <c r="AU98" s="257">
        <v>1.2629545</v>
      </c>
      <c r="AV98" s="257">
        <v>1.5375348999999998</v>
      </c>
      <c r="AW98" s="257">
        <v>1.5016624000000003</v>
      </c>
      <c r="AX98" s="257">
        <v>1.1035899999999998</v>
      </c>
      <c r="AY98" s="257">
        <v>0.69300000000000006</v>
      </c>
      <c r="AZ98" s="257">
        <v>0.751</v>
      </c>
      <c r="BA98" s="257">
        <v>0.76</v>
      </c>
      <c r="BB98" s="257">
        <v>0.76500000000000001</v>
      </c>
      <c r="BC98" s="257">
        <v>1.351</v>
      </c>
      <c r="BD98" s="257">
        <v>1.906419795171693</v>
      </c>
      <c r="BE98" s="259">
        <v>1.9244013759242076</v>
      </c>
      <c r="BF98" s="285">
        <v>6.6741089911652729E-3</v>
      </c>
      <c r="BG98" s="285">
        <v>3.1846916399510317E-2</v>
      </c>
      <c r="BH98" s="285">
        <v>2.7488752333123048E-3</v>
      </c>
    </row>
    <row r="99" spans="1:60" x14ac:dyDescent="0.15">
      <c r="A99" s="162" t="s">
        <v>104</v>
      </c>
      <c r="B99" s="257">
        <v>1.3480000000000001</v>
      </c>
      <c r="C99" s="257">
        <v>1.359</v>
      </c>
      <c r="D99" s="257">
        <v>1.1340000000000001</v>
      </c>
      <c r="E99" s="257">
        <v>1.2949999999999999</v>
      </c>
      <c r="F99" s="257">
        <v>1.327</v>
      </c>
      <c r="G99" s="257">
        <v>1.2730000000000001</v>
      </c>
      <c r="H99" s="257">
        <v>1.256</v>
      </c>
      <c r="I99" s="257">
        <v>1.2570000000000001</v>
      </c>
      <c r="J99" s="257">
        <v>1.2430000000000001</v>
      </c>
      <c r="K99" s="257">
        <v>1.7597221052631578</v>
      </c>
      <c r="L99" s="257">
        <v>1.7868273684210525</v>
      </c>
      <c r="M99" s="257">
        <v>1.7355115789473685</v>
      </c>
      <c r="N99" s="257">
        <v>1.6586694736842107</v>
      </c>
      <c r="O99" s="257">
        <v>1.6818273684210525</v>
      </c>
      <c r="P99" s="257">
        <v>1.5582484210526317</v>
      </c>
      <c r="Q99" s="257">
        <v>1.652143157894737</v>
      </c>
      <c r="R99" s="257">
        <v>1.6192484210526317</v>
      </c>
      <c r="S99" s="257">
        <v>1.6489852631578947</v>
      </c>
      <c r="T99" s="257">
        <v>1.6670484210526315</v>
      </c>
      <c r="U99" s="257">
        <v>1.8190957894736841</v>
      </c>
      <c r="V99" s="257">
        <v>1.6908726315789475</v>
      </c>
      <c r="W99" s="257">
        <v>1.7636989473684208</v>
      </c>
      <c r="X99" s="257">
        <v>1.7585647368421053</v>
      </c>
      <c r="Y99" s="257">
        <v>1.7679473684210527</v>
      </c>
      <c r="Z99" s="257">
        <v>2.260915789473684</v>
      </c>
      <c r="AA99" s="257">
        <v>2.6085368421052633</v>
      </c>
      <c r="AB99" s="257">
        <v>2.7851684210526315</v>
      </c>
      <c r="AC99" s="257">
        <v>2.7611052631578947</v>
      </c>
      <c r="AD99" s="257">
        <v>2.8832105263157892</v>
      </c>
      <c r="AE99" s="257">
        <v>2.7366315789473683</v>
      </c>
      <c r="AF99" s="257">
        <v>2.6816300000000002</v>
      </c>
      <c r="AG99" s="257">
        <v>2.6254970526315788</v>
      </c>
      <c r="AH99" s="257">
        <v>2.7173842105263164</v>
      </c>
      <c r="AI99" s="257">
        <v>3.0854571578947372</v>
      </c>
      <c r="AJ99" s="257">
        <v>3.309065263157895</v>
      </c>
      <c r="AK99" s="257">
        <v>3.4793747368421051</v>
      </c>
      <c r="AL99" s="257">
        <v>3.3049578947368423</v>
      </c>
      <c r="AM99" s="257">
        <v>3.1758720305263153</v>
      </c>
      <c r="AN99" s="257">
        <v>3.1091051749797578</v>
      </c>
      <c r="AO99" s="257">
        <v>3.2140287474493894</v>
      </c>
      <c r="AP99" s="257">
        <v>3.6287335431578951</v>
      </c>
      <c r="AQ99" s="257">
        <v>3.8889099294736842</v>
      </c>
      <c r="AR99" s="257">
        <v>4.0825572905263154</v>
      </c>
      <c r="AS99" s="257">
        <v>4.7296992579211299</v>
      </c>
      <c r="AT99" s="257">
        <v>5.4187748474736841</v>
      </c>
      <c r="AU99" s="257">
        <v>6.4430717496789471</v>
      </c>
      <c r="AV99" s="257">
        <v>6.7905367726315786</v>
      </c>
      <c r="AW99" s="257">
        <v>6.8788735626373452</v>
      </c>
      <c r="AX99" s="257">
        <v>7.2171657144897345</v>
      </c>
      <c r="AY99" s="257">
        <v>7.9883193373155281</v>
      </c>
      <c r="AZ99" s="257">
        <v>8.5762320144868411</v>
      </c>
      <c r="BA99" s="257">
        <v>8.5636069267993626</v>
      </c>
      <c r="BB99" s="257">
        <v>8.5716437101901537</v>
      </c>
      <c r="BC99" s="257">
        <v>8.5087994633193489</v>
      </c>
      <c r="BD99" s="257">
        <v>8.5900201599547135</v>
      </c>
      <c r="BE99" s="259">
        <v>8.6158237888689069</v>
      </c>
      <c r="BF99" s="285">
        <v>2.6346000552646132E-4</v>
      </c>
      <c r="BG99" s="285">
        <v>4.7150990068316467E-2</v>
      </c>
      <c r="BH99" s="285">
        <v>1.2307112707415519E-2</v>
      </c>
    </row>
    <row r="100" spans="1:60" x14ac:dyDescent="0.15">
      <c r="A100" s="162" t="s">
        <v>103</v>
      </c>
      <c r="B100" s="257">
        <v>0</v>
      </c>
      <c r="C100" s="257">
        <v>0</v>
      </c>
      <c r="D100" s="257">
        <v>0</v>
      </c>
      <c r="E100" s="257">
        <v>0</v>
      </c>
      <c r="F100" s="257">
        <v>0</v>
      </c>
      <c r="G100" s="257">
        <v>0</v>
      </c>
      <c r="H100" s="257">
        <v>0</v>
      </c>
      <c r="I100" s="257">
        <v>0</v>
      </c>
      <c r="J100" s="257">
        <v>0</v>
      </c>
      <c r="K100" s="257">
        <v>0</v>
      </c>
      <c r="L100" s="257">
        <v>0</v>
      </c>
      <c r="M100" s="257">
        <v>0</v>
      </c>
      <c r="N100" s="257">
        <v>0</v>
      </c>
      <c r="O100" s="257">
        <v>0</v>
      </c>
      <c r="P100" s="257">
        <v>0</v>
      </c>
      <c r="Q100" s="257">
        <v>0</v>
      </c>
      <c r="R100" s="257">
        <v>0</v>
      </c>
      <c r="S100" s="257">
        <v>0</v>
      </c>
      <c r="T100" s="257">
        <v>0</v>
      </c>
      <c r="U100" s="257">
        <v>0</v>
      </c>
      <c r="V100" s="257">
        <v>0</v>
      </c>
      <c r="W100" s="257">
        <v>0</v>
      </c>
      <c r="X100" s="257">
        <v>0</v>
      </c>
      <c r="Y100" s="257">
        <v>0</v>
      </c>
      <c r="Z100" s="257">
        <v>0</v>
      </c>
      <c r="AA100" s="257">
        <v>0</v>
      </c>
      <c r="AB100" s="257">
        <v>0</v>
      </c>
      <c r="AC100" s="257">
        <v>0</v>
      </c>
      <c r="AD100" s="257">
        <v>0</v>
      </c>
      <c r="AE100" s="257">
        <v>0</v>
      </c>
      <c r="AF100" s="257">
        <v>0</v>
      </c>
      <c r="AG100" s="257">
        <v>0</v>
      </c>
      <c r="AH100" s="257">
        <v>0</v>
      </c>
      <c r="AI100" s="257">
        <v>0</v>
      </c>
      <c r="AJ100" s="257">
        <v>0</v>
      </c>
      <c r="AK100" s="257">
        <v>0.92670000000000008</v>
      </c>
      <c r="AL100" s="257">
        <v>0.87209999999999999</v>
      </c>
      <c r="AM100" s="257">
        <v>0.96079999999999999</v>
      </c>
      <c r="AN100" s="257">
        <v>1.0410999999999999</v>
      </c>
      <c r="AO100" s="257">
        <v>1.0764</v>
      </c>
      <c r="AP100" s="257">
        <v>0</v>
      </c>
      <c r="AQ100" s="257">
        <v>0</v>
      </c>
      <c r="AR100" s="257">
        <v>0</v>
      </c>
      <c r="AS100" s="257">
        <v>0</v>
      </c>
      <c r="AT100" s="257">
        <v>0</v>
      </c>
      <c r="AU100" s="257">
        <v>0</v>
      </c>
      <c r="AV100" s="257">
        <v>0</v>
      </c>
      <c r="AW100" s="257">
        <v>0</v>
      </c>
      <c r="AX100" s="257">
        <v>0</v>
      </c>
      <c r="AY100" s="257">
        <v>0</v>
      </c>
      <c r="AZ100" s="257">
        <v>7.9676066470038109E-2</v>
      </c>
      <c r="BA100" s="257">
        <v>0.53225571663859794</v>
      </c>
      <c r="BB100" s="257">
        <v>1.0753147343267895</v>
      </c>
      <c r="BC100" s="257">
        <v>1.0303783326713196</v>
      </c>
      <c r="BD100" s="257">
        <v>0.61805323093276643</v>
      </c>
      <c r="BE100" s="259">
        <v>0.6342793359226504</v>
      </c>
      <c r="BF100" s="285">
        <v>2.3449600478504307E-2</v>
      </c>
      <c r="BG100" s="285">
        <v>0</v>
      </c>
      <c r="BH100" s="285">
        <v>9.0602448082443025E-4</v>
      </c>
    </row>
    <row r="101" spans="1:60" x14ac:dyDescent="0.15">
      <c r="A101" s="162" t="s">
        <v>102</v>
      </c>
      <c r="B101" s="257">
        <v>0</v>
      </c>
      <c r="C101" s="257">
        <v>0</v>
      </c>
      <c r="D101" s="257">
        <v>0</v>
      </c>
      <c r="E101" s="257">
        <v>0</v>
      </c>
      <c r="F101" s="257">
        <v>0</v>
      </c>
      <c r="G101" s="257">
        <v>0</v>
      </c>
      <c r="H101" s="257">
        <v>0</v>
      </c>
      <c r="I101" s="257">
        <v>0</v>
      </c>
      <c r="J101" s="257">
        <v>0</v>
      </c>
      <c r="K101" s="257">
        <v>0</v>
      </c>
      <c r="L101" s="257">
        <v>0</v>
      </c>
      <c r="M101" s="257">
        <v>0</v>
      </c>
      <c r="N101" s="257">
        <v>1E-3</v>
      </c>
      <c r="O101" s="257">
        <v>3.0000000000000001E-3</v>
      </c>
      <c r="P101" s="257">
        <v>0.63694000000000006</v>
      </c>
      <c r="Q101" s="257">
        <v>2.0448499999999998</v>
      </c>
      <c r="R101" s="257">
        <v>3.9121900000000003</v>
      </c>
      <c r="S101" s="257">
        <v>3.9078599999999999</v>
      </c>
      <c r="T101" s="257">
        <v>4.9349799999999995</v>
      </c>
      <c r="U101" s="257">
        <v>5.35846</v>
      </c>
      <c r="V101" s="257">
        <v>5.9421800000000005</v>
      </c>
      <c r="W101" s="257">
        <v>5.5732999999999997</v>
      </c>
      <c r="X101" s="257">
        <v>4.8959700000000002</v>
      </c>
      <c r="Y101" s="257">
        <v>5.2229099999999997</v>
      </c>
      <c r="Z101" s="257">
        <v>5.7016599999999995</v>
      </c>
      <c r="AA101" s="257">
        <v>5.8957600000000001</v>
      </c>
      <c r="AB101" s="257">
        <v>5.758</v>
      </c>
      <c r="AC101" s="257">
        <v>5.7</v>
      </c>
      <c r="AD101" s="257">
        <v>5.6669999999999998</v>
      </c>
      <c r="AE101" s="257">
        <v>6.32</v>
      </c>
      <c r="AF101" s="257">
        <v>6.1349999999999998</v>
      </c>
      <c r="AG101" s="257">
        <v>6.5339999999999998</v>
      </c>
      <c r="AH101" s="257">
        <v>7.2370000000000001</v>
      </c>
      <c r="AI101" s="257">
        <v>8.9139999999999997</v>
      </c>
      <c r="AJ101" s="257">
        <v>10.593999999999999</v>
      </c>
      <c r="AK101" s="257">
        <v>11.625999999999999</v>
      </c>
      <c r="AL101" s="257">
        <v>10.442</v>
      </c>
      <c r="AM101" s="257">
        <v>10.242493000000001</v>
      </c>
      <c r="AN101" s="257">
        <v>9.8224439999999991</v>
      </c>
      <c r="AO101" s="257">
        <v>10.281550000000001</v>
      </c>
      <c r="AP101" s="257">
        <v>9.9024429999999999</v>
      </c>
      <c r="AQ101" s="257">
        <v>10.465279000000001</v>
      </c>
      <c r="AR101" s="257">
        <v>10.214688000000001</v>
      </c>
      <c r="AS101" s="257">
        <v>10.72278</v>
      </c>
      <c r="AT101" s="257">
        <v>10.337557</v>
      </c>
      <c r="AU101" s="257">
        <v>9.9564219999999999</v>
      </c>
      <c r="AV101" s="257">
        <v>10.057604</v>
      </c>
      <c r="AW101" s="257">
        <v>10.432809000000001</v>
      </c>
      <c r="AX101" s="257">
        <v>9.8165709999999997</v>
      </c>
      <c r="AY101" s="257">
        <v>10.503811999999998</v>
      </c>
      <c r="AZ101" s="257">
        <v>11.411150000000001</v>
      </c>
      <c r="BA101" s="257">
        <v>11.796309000000001</v>
      </c>
      <c r="BB101" s="257">
        <v>11.283224999999998</v>
      </c>
      <c r="BC101" s="257">
        <v>11.540127413776801</v>
      </c>
      <c r="BD101" s="257">
        <v>11.731147</v>
      </c>
      <c r="BE101" s="259">
        <v>12.017831000000001</v>
      </c>
      <c r="BF101" s="285">
        <v>2.1638838570078756E-2</v>
      </c>
      <c r="BG101" s="285">
        <v>1.272669041919694E-2</v>
      </c>
      <c r="BH101" s="285">
        <v>1.7166646421756641E-2</v>
      </c>
    </row>
    <row r="102" spans="1:60" x14ac:dyDescent="0.15">
      <c r="A102" s="162" t="s">
        <v>101</v>
      </c>
      <c r="B102" s="257">
        <v>0</v>
      </c>
      <c r="C102" s="257">
        <v>0</v>
      </c>
      <c r="D102" s="257">
        <v>0</v>
      </c>
      <c r="E102" s="257">
        <v>0</v>
      </c>
      <c r="F102" s="257">
        <v>0</v>
      </c>
      <c r="G102" s="257">
        <v>0</v>
      </c>
      <c r="H102" s="257">
        <v>0</v>
      </c>
      <c r="I102" s="257">
        <v>0</v>
      </c>
      <c r="J102" s="257">
        <v>0</v>
      </c>
      <c r="K102" s="257">
        <v>0</v>
      </c>
      <c r="L102" s="257">
        <v>0</v>
      </c>
      <c r="M102" s="257">
        <v>0</v>
      </c>
      <c r="N102" s="257">
        <v>0</v>
      </c>
      <c r="O102" s="257">
        <v>0</v>
      </c>
      <c r="P102" s="257">
        <v>0</v>
      </c>
      <c r="Q102" s="257">
        <v>0</v>
      </c>
      <c r="R102" s="257">
        <v>0</v>
      </c>
      <c r="S102" s="257">
        <v>0</v>
      </c>
      <c r="T102" s="257">
        <v>0</v>
      </c>
      <c r="U102" s="257">
        <v>0</v>
      </c>
      <c r="V102" s="257">
        <v>0</v>
      </c>
      <c r="W102" s="257">
        <v>8.5000000000000006E-2</v>
      </c>
      <c r="X102" s="257">
        <v>8.5000000000000006E-2</v>
      </c>
      <c r="Y102" s="257">
        <v>8.5000000000000006E-2</v>
      </c>
      <c r="Z102" s="257">
        <v>8.5000000000000006E-2</v>
      </c>
      <c r="AA102" s="257">
        <v>8.5000000000000006E-2</v>
      </c>
      <c r="AB102" s="257">
        <v>0.245</v>
      </c>
      <c r="AC102" s="257">
        <v>0.245</v>
      </c>
      <c r="AD102" s="257">
        <v>0.245</v>
      </c>
      <c r="AE102" s="257">
        <v>0.245</v>
      </c>
      <c r="AF102" s="257">
        <v>0.245</v>
      </c>
      <c r="AG102" s="257">
        <v>0.245</v>
      </c>
      <c r="AH102" s="257">
        <v>0.245</v>
      </c>
      <c r="AI102" s="257">
        <v>0.245</v>
      </c>
      <c r="AJ102" s="257">
        <v>0.245</v>
      </c>
      <c r="AK102" s="257">
        <v>0.245</v>
      </c>
      <c r="AL102" s="257">
        <v>0.47300000000000003</v>
      </c>
      <c r="AM102" s="257">
        <v>0.47300000000000003</v>
      </c>
      <c r="AN102" s="257">
        <v>0.495</v>
      </c>
      <c r="AO102" s="257">
        <v>0.47900000000000004</v>
      </c>
      <c r="AP102" s="257">
        <v>0.47765875000000002</v>
      </c>
      <c r="AQ102" s="257">
        <v>0.47376480000000004</v>
      </c>
      <c r="AR102" s="257">
        <v>0.49360919999999997</v>
      </c>
      <c r="AS102" s="257">
        <v>0.52088246250000014</v>
      </c>
      <c r="AT102" s="257">
        <v>0.52708211000000005</v>
      </c>
      <c r="AU102" s="257">
        <v>0.58715821499999998</v>
      </c>
      <c r="AV102" s="257">
        <v>0.60518473499999992</v>
      </c>
      <c r="AW102" s="257">
        <v>0.63571347</v>
      </c>
      <c r="AX102" s="257">
        <v>0.70571307183867915</v>
      </c>
      <c r="AY102" s="257">
        <v>0.74145048149695092</v>
      </c>
      <c r="AZ102" s="257">
        <v>0.81228606650987512</v>
      </c>
      <c r="BA102" s="257">
        <v>0.80152608202121689</v>
      </c>
      <c r="BB102" s="257">
        <v>0.77486811621104423</v>
      </c>
      <c r="BC102" s="257">
        <v>0.76249401480903711</v>
      </c>
      <c r="BD102" s="257">
        <v>0.76027693116676165</v>
      </c>
      <c r="BE102" s="259">
        <v>0.67939768046447835</v>
      </c>
      <c r="BF102" s="285">
        <v>-0.10882288430189468</v>
      </c>
      <c r="BG102" s="285">
        <v>3.7311884684946062E-2</v>
      </c>
      <c r="BH102" s="285">
        <v>9.7047293811131953E-4</v>
      </c>
    </row>
    <row r="103" spans="1:60" x14ac:dyDescent="0.15">
      <c r="A103" s="162" t="s">
        <v>100</v>
      </c>
      <c r="B103" s="257">
        <v>0</v>
      </c>
      <c r="C103" s="257">
        <v>0</v>
      </c>
      <c r="D103" s="257">
        <v>0</v>
      </c>
      <c r="E103" s="257">
        <v>0</v>
      </c>
      <c r="F103" s="257">
        <v>0</v>
      </c>
      <c r="G103" s="257">
        <v>0</v>
      </c>
      <c r="H103" s="257">
        <v>0</v>
      </c>
      <c r="I103" s="257">
        <v>0</v>
      </c>
      <c r="J103" s="257">
        <v>0</v>
      </c>
      <c r="K103" s="257">
        <v>0</v>
      </c>
      <c r="L103" s="257">
        <v>0</v>
      </c>
      <c r="M103" s="257">
        <v>0</v>
      </c>
      <c r="N103" s="257">
        <v>0</v>
      </c>
      <c r="O103" s="257">
        <v>0</v>
      </c>
      <c r="P103" s="257">
        <v>0</v>
      </c>
      <c r="Q103" s="257">
        <v>0</v>
      </c>
      <c r="R103" s="257">
        <v>0</v>
      </c>
      <c r="S103" s="257">
        <v>0</v>
      </c>
      <c r="T103" s="257">
        <v>0</v>
      </c>
      <c r="U103" s="257">
        <v>0</v>
      </c>
      <c r="V103" s="257">
        <v>0</v>
      </c>
      <c r="W103" s="257">
        <v>0</v>
      </c>
      <c r="X103" s="257">
        <v>0</v>
      </c>
      <c r="Y103" s="257">
        <v>0</v>
      </c>
      <c r="Z103" s="257">
        <v>0</v>
      </c>
      <c r="AA103" s="257">
        <v>0</v>
      </c>
      <c r="AB103" s="257">
        <v>0</v>
      </c>
      <c r="AC103" s="257">
        <v>0</v>
      </c>
      <c r="AD103" s="257">
        <v>0</v>
      </c>
      <c r="AE103" s="257">
        <v>0</v>
      </c>
      <c r="AF103" s="257">
        <v>0.25</v>
      </c>
      <c r="AG103" s="257">
        <v>0.40300000000000002</v>
      </c>
      <c r="AH103" s="257">
        <v>7.8E-2</v>
      </c>
      <c r="AI103" s="257">
        <v>5.8000000000000003E-2</v>
      </c>
      <c r="AJ103" s="257">
        <v>8.7000000000000008E-2</v>
      </c>
      <c r="AK103" s="257">
        <v>7.9000000000000001E-2</v>
      </c>
      <c r="AL103" s="257">
        <v>8.7999999999999995E-2</v>
      </c>
      <c r="AM103" s="257">
        <v>0.17899999999999999</v>
      </c>
      <c r="AN103" s="257">
        <v>0.188</v>
      </c>
      <c r="AO103" s="257">
        <v>0.29286921833099994</v>
      </c>
      <c r="AP103" s="257">
        <v>0.25981372895400001</v>
      </c>
      <c r="AQ103" s="257">
        <v>0.241290188952</v>
      </c>
      <c r="AR103" s="257">
        <v>0.38390424427000003</v>
      </c>
      <c r="AS103" s="257">
        <v>0.65307582544100007</v>
      </c>
      <c r="AT103" s="257">
        <v>0.53906450745094459</v>
      </c>
      <c r="AU103" s="257">
        <v>2.8883066394527885</v>
      </c>
      <c r="AV103" s="257">
        <v>5.8123050526053994</v>
      </c>
      <c r="AW103" s="257">
        <v>6.60188186573144</v>
      </c>
      <c r="AX103" s="257">
        <v>7.4062969999999995</v>
      </c>
      <c r="AY103" s="257">
        <v>10.993833361595</v>
      </c>
      <c r="AZ103" s="257">
        <v>11.996351251286001</v>
      </c>
      <c r="BA103" s="257">
        <v>12.130076303464003</v>
      </c>
      <c r="BB103" s="257">
        <v>14.920127984999997</v>
      </c>
      <c r="BC103" s="257">
        <v>15.503696247503161</v>
      </c>
      <c r="BD103" s="257">
        <v>14.851080766146616</v>
      </c>
      <c r="BE103" s="259">
        <v>17.340249562821999</v>
      </c>
      <c r="BF103" s="285">
        <v>0.1644184086046816</v>
      </c>
      <c r="BG103" s="285">
        <v>0.39319443859783232</v>
      </c>
      <c r="BH103" s="285">
        <v>2.4769355893753654E-2</v>
      </c>
    </row>
    <row r="104" spans="1:60" x14ac:dyDescent="0.15">
      <c r="A104" s="162" t="s">
        <v>99</v>
      </c>
      <c r="B104" s="257">
        <v>0</v>
      </c>
      <c r="C104" s="257">
        <v>0</v>
      </c>
      <c r="D104" s="257">
        <v>0</v>
      </c>
      <c r="E104" s="257">
        <v>0</v>
      </c>
      <c r="F104" s="257">
        <v>0</v>
      </c>
      <c r="G104" s="257">
        <v>0</v>
      </c>
      <c r="H104" s="257">
        <v>0</v>
      </c>
      <c r="I104" s="257">
        <v>0</v>
      </c>
      <c r="J104" s="257">
        <v>0</v>
      </c>
      <c r="K104" s="257">
        <v>0</v>
      </c>
      <c r="L104" s="257">
        <v>0</v>
      </c>
      <c r="M104" s="257">
        <v>0</v>
      </c>
      <c r="N104" s="257">
        <v>0</v>
      </c>
      <c r="O104" s="257">
        <v>0</v>
      </c>
      <c r="P104" s="257">
        <v>0</v>
      </c>
      <c r="Q104" s="257">
        <v>0</v>
      </c>
      <c r="R104" s="257">
        <v>0</v>
      </c>
      <c r="S104" s="257">
        <v>0</v>
      </c>
      <c r="T104" s="257">
        <v>0</v>
      </c>
      <c r="U104" s="257">
        <v>0</v>
      </c>
      <c r="V104" s="257">
        <v>0</v>
      </c>
      <c r="W104" s="257">
        <v>0</v>
      </c>
      <c r="X104" s="257">
        <v>0</v>
      </c>
      <c r="Y104" s="257">
        <v>0</v>
      </c>
      <c r="Z104" s="257">
        <v>0</v>
      </c>
      <c r="AA104" s="257">
        <v>0</v>
      </c>
      <c r="AB104" s="257">
        <v>0</v>
      </c>
      <c r="AC104" s="257">
        <v>0</v>
      </c>
      <c r="AD104" s="257">
        <v>0</v>
      </c>
      <c r="AE104" s="257">
        <v>0</v>
      </c>
      <c r="AF104" s="257">
        <v>0</v>
      </c>
      <c r="AG104" s="257">
        <v>0</v>
      </c>
      <c r="AH104" s="257">
        <v>0</v>
      </c>
      <c r="AI104" s="257">
        <v>0</v>
      </c>
      <c r="AJ104" s="257">
        <v>0</v>
      </c>
      <c r="AK104" s="257">
        <v>0</v>
      </c>
      <c r="AL104" s="257">
        <v>0</v>
      </c>
      <c r="AM104" s="257">
        <v>0</v>
      </c>
      <c r="AN104" s="257">
        <v>0</v>
      </c>
      <c r="AO104" s="257">
        <v>1.2E-4</v>
      </c>
      <c r="AP104" s="257">
        <v>2.2799999999999999E-3</v>
      </c>
      <c r="AQ104" s="257">
        <v>1.7800000000000001E-3</v>
      </c>
      <c r="AR104" s="257">
        <v>1.1000000000000001E-3</v>
      </c>
      <c r="AS104" s="257">
        <v>5.7200000000000003E-3</v>
      </c>
      <c r="AT104" s="257">
        <v>2.3010000000000003E-2</v>
      </c>
      <c r="AU104" s="257">
        <v>3.2509999999999997E-2</v>
      </c>
      <c r="AV104" s="257">
        <v>3.1626000000000001E-2</v>
      </c>
      <c r="AW104" s="257">
        <v>2.2172999999999998E-2</v>
      </c>
      <c r="AX104" s="257">
        <v>2.6388999999999999E-2</v>
      </c>
      <c r="AY104" s="257">
        <v>4.1392999999999999E-2</v>
      </c>
      <c r="AZ104" s="257">
        <v>5.7310000000000007E-2</v>
      </c>
      <c r="BA104" s="257">
        <v>7.1959999999999996E-2</v>
      </c>
      <c r="BB104" s="257">
        <v>6.7000000000000004E-2</v>
      </c>
      <c r="BC104" s="257">
        <v>8.7099999999999997E-2</v>
      </c>
      <c r="BD104" s="257">
        <v>9.2725954447686665E-2</v>
      </c>
      <c r="BE104" s="259">
        <v>9.2725954447686665E-2</v>
      </c>
      <c r="BF104" s="285">
        <v>-2.732240437158473E-3</v>
      </c>
      <c r="BG104" s="285">
        <v>0.14955159765867809</v>
      </c>
      <c r="BH104" s="285">
        <v>1.3245265922971869E-4</v>
      </c>
    </row>
    <row r="105" spans="1:60" x14ac:dyDescent="0.15">
      <c r="A105" s="162" t="s">
        <v>98</v>
      </c>
      <c r="B105" s="257">
        <v>0</v>
      </c>
      <c r="C105" s="257">
        <v>0</v>
      </c>
      <c r="D105" s="257">
        <v>0</v>
      </c>
      <c r="E105" s="257">
        <v>0</v>
      </c>
      <c r="F105" s="257">
        <v>0</v>
      </c>
      <c r="G105" s="257">
        <v>0</v>
      </c>
      <c r="H105" s="257">
        <v>0</v>
      </c>
      <c r="I105" s="257">
        <v>0</v>
      </c>
      <c r="J105" s="257">
        <v>0</v>
      </c>
      <c r="K105" s="257">
        <v>0</v>
      </c>
      <c r="L105" s="257">
        <v>0</v>
      </c>
      <c r="M105" s="257">
        <v>0</v>
      </c>
      <c r="N105" s="257">
        <v>0</v>
      </c>
      <c r="O105" s="257">
        <v>0</v>
      </c>
      <c r="P105" s="257">
        <v>0</v>
      </c>
      <c r="Q105" s="257">
        <v>0</v>
      </c>
      <c r="R105" s="257">
        <v>0</v>
      </c>
      <c r="S105" s="257">
        <v>8.28249E-3</v>
      </c>
      <c r="T105" s="257">
        <v>4.5451449999999996E-3</v>
      </c>
      <c r="U105" s="257">
        <v>3.5059900000000001E-3</v>
      </c>
      <c r="V105" s="257">
        <v>2.9558800000000001E-3</v>
      </c>
      <c r="W105" s="257">
        <v>4.5320999999999998E-3</v>
      </c>
      <c r="X105" s="257">
        <v>2.8272000000000002E-3</v>
      </c>
      <c r="Y105" s="257">
        <v>3.10436E-3</v>
      </c>
      <c r="Z105" s="257">
        <v>0.31721424000000004</v>
      </c>
      <c r="AA105" s="257">
        <v>0.3461438</v>
      </c>
      <c r="AB105" s="257">
        <v>0.39452820199999999</v>
      </c>
      <c r="AC105" s="257">
        <v>0.42111908999999997</v>
      </c>
      <c r="AD105" s="257">
        <v>0.36348286000000002</v>
      </c>
      <c r="AE105" s="257">
        <v>0.38535519000000001</v>
      </c>
      <c r="AF105" s="257">
        <v>0.51678861499999995</v>
      </c>
      <c r="AG105" s="257">
        <v>0.59520045799999999</v>
      </c>
      <c r="AH105" s="257">
        <v>0.5202695220000001</v>
      </c>
      <c r="AI105" s="257">
        <v>0.61722684449999998</v>
      </c>
      <c r="AJ105" s="257">
        <v>0.75307758700000005</v>
      </c>
      <c r="AK105" s="257">
        <v>1.0581287895</v>
      </c>
      <c r="AL105" s="257">
        <v>1.364907839</v>
      </c>
      <c r="AM105" s="257">
        <v>1.7257151874999999</v>
      </c>
      <c r="AN105" s="257">
        <v>1.7891279775000002</v>
      </c>
      <c r="AO105" s="257">
        <v>1.8475166000000001</v>
      </c>
      <c r="AP105" s="257">
        <v>1.8484292190000002</v>
      </c>
      <c r="AQ105" s="257">
        <v>1.8491781599999999</v>
      </c>
      <c r="AR105" s="257">
        <v>1.8822760085000001</v>
      </c>
      <c r="AS105" s="257">
        <v>1.8158177190000002</v>
      </c>
      <c r="AT105" s="257">
        <v>1.7466864225000001</v>
      </c>
      <c r="AU105" s="257">
        <v>1.8329371990000001</v>
      </c>
      <c r="AV105" s="257">
        <v>1.8342044004999998</v>
      </c>
      <c r="AW105" s="257">
        <v>1.8343690609999999</v>
      </c>
      <c r="AX105" s="257">
        <v>1.8412041554999998</v>
      </c>
      <c r="AY105" s="257">
        <v>1.911959253</v>
      </c>
      <c r="AZ105" s="257">
        <v>1.9382989938599999</v>
      </c>
      <c r="BA105" s="257">
        <v>1.903696737</v>
      </c>
      <c r="BB105" s="257">
        <v>1.85819815</v>
      </c>
      <c r="BC105" s="257">
        <v>1.9646947304999998</v>
      </c>
      <c r="BD105" s="257">
        <v>1.980636367</v>
      </c>
      <c r="BE105" s="259">
        <v>1.9418111304999999</v>
      </c>
      <c r="BF105" s="285">
        <v>-2.2281087092690277E-2</v>
      </c>
      <c r="BG105" s="285">
        <v>1.2649098601455355E-2</v>
      </c>
      <c r="BH105" s="285">
        <v>2.7737438723447715E-3</v>
      </c>
    </row>
    <row r="106" spans="1:60" x14ac:dyDescent="0.15">
      <c r="A106" s="162" t="s">
        <v>97</v>
      </c>
      <c r="B106" s="257">
        <v>0</v>
      </c>
      <c r="C106" s="257">
        <v>0</v>
      </c>
      <c r="D106" s="257">
        <v>0</v>
      </c>
      <c r="E106" s="257">
        <v>0</v>
      </c>
      <c r="F106" s="257">
        <v>0</v>
      </c>
      <c r="G106" s="257">
        <v>0</v>
      </c>
      <c r="H106" s="257">
        <v>0</v>
      </c>
      <c r="I106" s="257">
        <v>0</v>
      </c>
      <c r="J106" s="257">
        <v>0</v>
      </c>
      <c r="K106" s="257">
        <v>0</v>
      </c>
      <c r="L106" s="257">
        <v>0</v>
      </c>
      <c r="M106" s="257">
        <v>0</v>
      </c>
      <c r="N106" s="257">
        <v>0</v>
      </c>
      <c r="O106" s="257">
        <v>0</v>
      </c>
      <c r="P106" s="257">
        <v>0</v>
      </c>
      <c r="Q106" s="257">
        <v>0</v>
      </c>
      <c r="R106" s="257">
        <v>0</v>
      </c>
      <c r="S106" s="257">
        <v>0</v>
      </c>
      <c r="T106" s="257">
        <v>0</v>
      </c>
      <c r="U106" s="257">
        <v>0</v>
      </c>
      <c r="V106" s="257">
        <v>0</v>
      </c>
      <c r="W106" s="257">
        <v>0</v>
      </c>
      <c r="X106" s="257">
        <v>4.9199999999999999E-3</v>
      </c>
      <c r="Y106" s="257">
        <v>3.0190000000000002E-2</v>
      </c>
      <c r="Z106" s="257">
        <v>2.1570000000000002E-2</v>
      </c>
      <c r="AA106" s="257">
        <v>2.5008999999999993E-2</v>
      </c>
      <c r="AB106" s="257">
        <v>2.9666999999999999E-2</v>
      </c>
      <c r="AC106" s="257">
        <v>2.0860999999999998E-2</v>
      </c>
      <c r="AD106" s="257">
        <v>2.9429E-2</v>
      </c>
      <c r="AE106" s="257">
        <v>5.0763539999999996E-2</v>
      </c>
      <c r="AF106" s="257">
        <v>0.14274905999999998</v>
      </c>
      <c r="AG106" s="257">
        <v>0.20712080999999999</v>
      </c>
      <c r="AH106" s="257">
        <v>0.27350026500000013</v>
      </c>
      <c r="AI106" s="257">
        <v>0.30951109499999985</v>
      </c>
      <c r="AJ106" s="257">
        <v>0.44743328699999962</v>
      </c>
      <c r="AK106" s="257">
        <v>0.52689749099999983</v>
      </c>
      <c r="AL106" s="257">
        <v>0.62108783899999942</v>
      </c>
      <c r="AM106" s="257">
        <v>0.75240216700000018</v>
      </c>
      <c r="AN106" s="257">
        <v>1.231493312</v>
      </c>
      <c r="AO106" s="257">
        <v>1.841917894999999</v>
      </c>
      <c r="AP106" s="257">
        <v>1.856268038999999</v>
      </c>
      <c r="AQ106" s="257">
        <v>1.9895778949999994</v>
      </c>
      <c r="AR106" s="257">
        <v>2.419469853999999</v>
      </c>
      <c r="AS106" s="257">
        <v>2.139686232999999</v>
      </c>
      <c r="AT106" s="257">
        <v>2.2522980259999996</v>
      </c>
      <c r="AU106" s="257">
        <v>3.3656134899999999</v>
      </c>
      <c r="AV106" s="257">
        <v>3.9790472590000001</v>
      </c>
      <c r="AW106" s="257">
        <v>4.696401944999999</v>
      </c>
      <c r="AX106" s="257">
        <v>5.6263814887200008</v>
      </c>
      <c r="AY106" s="257">
        <v>6.7174631425299998</v>
      </c>
      <c r="AZ106" s="257">
        <v>7.336832322340002</v>
      </c>
      <c r="BA106" s="257">
        <v>8.8165943415200019</v>
      </c>
      <c r="BB106" s="257">
        <v>9.2935699230000033</v>
      </c>
      <c r="BC106" s="257">
        <v>11.746233940000002</v>
      </c>
      <c r="BD106" s="257">
        <v>14.593663818717408</v>
      </c>
      <c r="BE106" s="259">
        <v>13.692115348087404</v>
      </c>
      <c r="BF106" s="285">
        <v>-6.4340157037878654E-2</v>
      </c>
      <c r="BG106" s="285">
        <v>0.20546289807987672</v>
      </c>
      <c r="BH106" s="285">
        <v>1.9558246654202725E-2</v>
      </c>
    </row>
    <row r="107" spans="1:60" x14ac:dyDescent="0.15">
      <c r="A107" s="162" t="s">
        <v>96</v>
      </c>
      <c r="B107" s="257">
        <v>0</v>
      </c>
      <c r="C107" s="257">
        <v>0</v>
      </c>
      <c r="D107" s="257">
        <v>0</v>
      </c>
      <c r="E107" s="257">
        <v>0</v>
      </c>
      <c r="F107" s="257">
        <v>0</v>
      </c>
      <c r="G107" s="257">
        <v>0</v>
      </c>
      <c r="H107" s="257">
        <v>0</v>
      </c>
      <c r="I107" s="257">
        <v>0</v>
      </c>
      <c r="J107" s="257">
        <v>0</v>
      </c>
      <c r="K107" s="257">
        <v>0</v>
      </c>
      <c r="L107" s="257">
        <v>0</v>
      </c>
      <c r="M107" s="257">
        <v>0</v>
      </c>
      <c r="N107" s="257">
        <v>0</v>
      </c>
      <c r="O107" s="257">
        <v>0</v>
      </c>
      <c r="P107" s="257">
        <v>0</v>
      </c>
      <c r="Q107" s="257">
        <v>0</v>
      </c>
      <c r="R107" s="257">
        <v>0</v>
      </c>
      <c r="S107" s="257">
        <v>0</v>
      </c>
      <c r="T107" s="257">
        <v>0</v>
      </c>
      <c r="U107" s="257">
        <v>0</v>
      </c>
      <c r="V107" s="257">
        <v>0</v>
      </c>
      <c r="W107" s="257">
        <v>0</v>
      </c>
      <c r="X107" s="257">
        <v>0</v>
      </c>
      <c r="Y107" s="257">
        <v>0</v>
      </c>
      <c r="Z107" s="257">
        <v>0</v>
      </c>
      <c r="AA107" s="257">
        <v>0</v>
      </c>
      <c r="AB107" s="257">
        <v>0</v>
      </c>
      <c r="AC107" s="257">
        <v>0</v>
      </c>
      <c r="AD107" s="257">
        <v>0</v>
      </c>
      <c r="AE107" s="257">
        <v>0</v>
      </c>
      <c r="AF107" s="257">
        <v>0</v>
      </c>
      <c r="AG107" s="257">
        <v>0</v>
      </c>
      <c r="AH107" s="257">
        <v>0</v>
      </c>
      <c r="AI107" s="257">
        <v>0</v>
      </c>
      <c r="AJ107" s="257">
        <v>0</v>
      </c>
      <c r="AK107" s="257">
        <v>0</v>
      </c>
      <c r="AL107" s="257">
        <v>0</v>
      </c>
      <c r="AM107" s="257">
        <v>0</v>
      </c>
      <c r="AN107" s="257">
        <v>0</v>
      </c>
      <c r="AO107" s="257">
        <v>0</v>
      </c>
      <c r="AP107" s="257">
        <v>0.05</v>
      </c>
      <c r="AQ107" s="257">
        <v>6.5000000000000002E-2</v>
      </c>
      <c r="AR107" s="257">
        <v>7.9000000000000001E-2</v>
      </c>
      <c r="AS107" s="257">
        <v>5.5E-2</v>
      </c>
      <c r="AT107" s="257">
        <v>6.2E-2</v>
      </c>
      <c r="AU107" s="257">
        <v>5.5E-2</v>
      </c>
      <c r="AV107" s="257">
        <v>5.6000000000000001E-2</v>
      </c>
      <c r="AW107" s="257">
        <v>5.7000000000000002E-2</v>
      </c>
      <c r="AX107" s="257">
        <v>5.8000000000000003E-2</v>
      </c>
      <c r="AY107" s="257">
        <v>5.9000000000000004E-2</v>
      </c>
      <c r="AZ107" s="257">
        <v>7.0000000000000007E-2</v>
      </c>
      <c r="BA107" s="257">
        <v>6.8000000000000005E-2</v>
      </c>
      <c r="BB107" s="257">
        <v>7.6453999999999994E-2</v>
      </c>
      <c r="BC107" s="257">
        <v>7.6453999999999994E-2</v>
      </c>
      <c r="BD107" s="257">
        <v>4.3933556740077898E-4</v>
      </c>
      <c r="BE107" s="259">
        <v>4.0955229177511409E-4</v>
      </c>
      <c r="BF107" s="285">
        <v>-7.0338650570017536E-2</v>
      </c>
      <c r="BG107" s="285">
        <v>-0.39040630362265272</v>
      </c>
      <c r="BH107" s="285">
        <v>5.8501732834514758E-7</v>
      </c>
    </row>
    <row r="108" spans="1:60" x14ac:dyDescent="0.15">
      <c r="A108" s="162" t="s">
        <v>95</v>
      </c>
      <c r="B108" s="257">
        <v>0</v>
      </c>
      <c r="C108" s="257">
        <v>0</v>
      </c>
      <c r="D108" s="257">
        <v>0</v>
      </c>
      <c r="E108" s="257">
        <v>0</v>
      </c>
      <c r="F108" s="257">
        <v>0</v>
      </c>
      <c r="G108" s="257">
        <v>0</v>
      </c>
      <c r="H108" s="257">
        <v>0</v>
      </c>
      <c r="I108" s="257">
        <v>0</v>
      </c>
      <c r="J108" s="257">
        <v>0</v>
      </c>
      <c r="K108" s="257">
        <v>0</v>
      </c>
      <c r="L108" s="257">
        <v>0</v>
      </c>
      <c r="M108" s="257">
        <v>0</v>
      </c>
      <c r="N108" s="257">
        <v>0</v>
      </c>
      <c r="O108" s="257">
        <v>0</v>
      </c>
      <c r="P108" s="257">
        <v>0</v>
      </c>
      <c r="Q108" s="257">
        <v>0</v>
      </c>
      <c r="R108" s="257">
        <v>0</v>
      </c>
      <c r="S108" s="257">
        <v>0</v>
      </c>
      <c r="T108" s="257">
        <v>0</v>
      </c>
      <c r="U108" s="257">
        <v>1.0526315789473684E-3</v>
      </c>
      <c r="V108" s="257">
        <v>0</v>
      </c>
      <c r="W108" s="257">
        <v>0</v>
      </c>
      <c r="X108" s="257">
        <v>0</v>
      </c>
      <c r="Y108" s="257">
        <v>0</v>
      </c>
      <c r="Z108" s="257">
        <v>0</v>
      </c>
      <c r="AA108" s="257">
        <v>4.4999999999999998E-2</v>
      </c>
      <c r="AB108" s="257">
        <v>4.4999999999999998E-2</v>
      </c>
      <c r="AC108" s="257">
        <v>0.02</v>
      </c>
      <c r="AD108" s="257">
        <v>0.02</v>
      </c>
      <c r="AE108" s="257">
        <v>0.02</v>
      </c>
      <c r="AF108" s="257">
        <v>0.02</v>
      </c>
      <c r="AG108" s="257">
        <v>0.02</v>
      </c>
      <c r="AH108" s="257">
        <v>0</v>
      </c>
      <c r="AI108" s="257">
        <v>0</v>
      </c>
      <c r="AJ108" s="257">
        <v>0</v>
      </c>
      <c r="AK108" s="257">
        <v>0</v>
      </c>
      <c r="AL108" s="257">
        <v>2.0117021276595749E-2</v>
      </c>
      <c r="AM108" s="257">
        <v>2.5141426783479352E-2</v>
      </c>
      <c r="AN108" s="257">
        <v>3.3072426058889402E-2</v>
      </c>
      <c r="AO108" s="257">
        <v>3.9097226796653714E-2</v>
      </c>
      <c r="AP108" s="257">
        <v>4.4902674395626112E-2</v>
      </c>
      <c r="AQ108" s="257">
        <v>4.7312473686117879E-2</v>
      </c>
      <c r="AR108" s="257">
        <v>4.0276999959230425E-2</v>
      </c>
      <c r="AS108" s="257">
        <v>3.7693999940872192E-2</v>
      </c>
      <c r="AT108" s="257">
        <v>4.7972999988555906E-2</v>
      </c>
      <c r="AU108" s="257">
        <v>5.5854999907016756E-2</v>
      </c>
      <c r="AV108" s="257">
        <v>6.8928013677120203E-2</v>
      </c>
      <c r="AW108" s="257">
        <v>7.3973999998092649E-2</v>
      </c>
      <c r="AX108" s="257">
        <v>9.0075772465393084E-2</v>
      </c>
      <c r="AY108" s="257">
        <v>0.10091898390844728</v>
      </c>
      <c r="AZ108" s="257">
        <v>0.12912645298855591</v>
      </c>
      <c r="BA108" s="257">
        <v>0.13456756223078919</v>
      </c>
      <c r="BB108" s="257">
        <v>0.17497303909301759</v>
      </c>
      <c r="BC108" s="257">
        <v>0.18674394804000854</v>
      </c>
      <c r="BD108" s="257">
        <v>0.25235394804000855</v>
      </c>
      <c r="BE108" s="259">
        <v>0.22550894804000854</v>
      </c>
      <c r="BF108" s="285">
        <v>-0.10881995261045918</v>
      </c>
      <c r="BG108" s="285">
        <v>0.18059604111348349</v>
      </c>
      <c r="BH108" s="285">
        <v>3.2212404850302161E-4</v>
      </c>
    </row>
    <row r="109" spans="1:60" s="161" customFormat="1" x14ac:dyDescent="0.15">
      <c r="A109" s="163" t="s">
        <v>94</v>
      </c>
      <c r="B109" s="260">
        <v>1.6440000000000001</v>
      </c>
      <c r="C109" s="260">
        <v>1.643</v>
      </c>
      <c r="D109" s="260">
        <v>1.4240000000000002</v>
      </c>
      <c r="E109" s="260">
        <v>1.577</v>
      </c>
      <c r="F109" s="260">
        <v>1.6080000000000001</v>
      </c>
      <c r="G109" s="260">
        <v>1.7767040000000001</v>
      </c>
      <c r="H109" s="260">
        <v>1.7546110000000001</v>
      </c>
      <c r="I109" s="260">
        <v>1.7855910000000002</v>
      </c>
      <c r="J109" s="260">
        <v>1.8349980000000001</v>
      </c>
      <c r="K109" s="260">
        <v>2.496269105263158</v>
      </c>
      <c r="L109" s="260">
        <v>2.6543343684210523</v>
      </c>
      <c r="M109" s="260">
        <v>2.5870645789473685</v>
      </c>
      <c r="N109" s="260">
        <v>2.6224434736842106</v>
      </c>
      <c r="O109" s="260">
        <v>2.9174713684210527</v>
      </c>
      <c r="P109" s="260">
        <v>3.7129204210526319</v>
      </c>
      <c r="Q109" s="260">
        <v>5.1734331578947366</v>
      </c>
      <c r="R109" s="260">
        <v>7.0719654210526315</v>
      </c>
      <c r="S109" s="260">
        <v>15.951894753157896</v>
      </c>
      <c r="T109" s="260">
        <v>18.067806566052631</v>
      </c>
      <c r="U109" s="260">
        <v>19.742137411052628</v>
      </c>
      <c r="V109" s="260">
        <v>20.791487511578946</v>
      </c>
      <c r="W109" s="260">
        <v>21.689890047368422</v>
      </c>
      <c r="X109" s="260">
        <v>22.009749936842105</v>
      </c>
      <c r="Y109" s="260">
        <v>23.826704728421053</v>
      </c>
      <c r="Z109" s="260">
        <v>26.243339029473685</v>
      </c>
      <c r="AA109" s="260">
        <v>22.334081978441599</v>
      </c>
      <c r="AB109" s="260">
        <v>22.838251944373955</v>
      </c>
      <c r="AC109" s="260">
        <v>23.006334245049786</v>
      </c>
      <c r="AD109" s="260">
        <v>22.898513935865342</v>
      </c>
      <c r="AE109" s="260">
        <v>26.370979594232654</v>
      </c>
      <c r="AF109" s="260">
        <v>30.902138720045045</v>
      </c>
      <c r="AG109" s="260">
        <v>31.456023969280224</v>
      </c>
      <c r="AH109" s="260">
        <v>34.93782766419298</v>
      </c>
      <c r="AI109" s="260">
        <v>37.541851875172519</v>
      </c>
      <c r="AJ109" s="260">
        <v>41.202694965986723</v>
      </c>
      <c r="AK109" s="260">
        <v>44.608064846170926</v>
      </c>
      <c r="AL109" s="260">
        <v>45.244254518938369</v>
      </c>
      <c r="AM109" s="260">
        <v>47.074134487485466</v>
      </c>
      <c r="AN109" s="260">
        <v>49.244547455103216</v>
      </c>
      <c r="AO109" s="260">
        <v>53.025528825715178</v>
      </c>
      <c r="AP109" s="260">
        <v>60.192165365918932</v>
      </c>
      <c r="AQ109" s="260">
        <v>64.500556447111791</v>
      </c>
      <c r="AR109" s="260">
        <v>71.134654597255548</v>
      </c>
      <c r="AS109" s="260">
        <v>78.970811497803012</v>
      </c>
      <c r="AT109" s="260">
        <v>87.28922991341318</v>
      </c>
      <c r="AU109" s="260">
        <v>99.388981793038781</v>
      </c>
      <c r="AV109" s="260">
        <v>108.74700513341411</v>
      </c>
      <c r="AW109" s="260">
        <v>117.62740480436688</v>
      </c>
      <c r="AX109" s="260">
        <v>129.55748167271381</v>
      </c>
      <c r="AY109" s="260">
        <v>148.07751231409594</v>
      </c>
      <c r="AZ109" s="260">
        <v>165.55711684938811</v>
      </c>
      <c r="BA109" s="260">
        <v>170.8474132664202</v>
      </c>
      <c r="BB109" s="260">
        <v>197.44442856090538</v>
      </c>
      <c r="BC109" s="260">
        <v>221.82575124278964</v>
      </c>
      <c r="BD109" s="260">
        <v>247.81464619774835</v>
      </c>
      <c r="BE109" s="260">
        <v>279.07336291398639</v>
      </c>
      <c r="BF109" s="286">
        <v>0.12306060863253254</v>
      </c>
      <c r="BG109" s="286">
        <v>0.10998377553435956</v>
      </c>
      <c r="BH109" s="286">
        <v>0.39863713733992234</v>
      </c>
    </row>
    <row r="110" spans="1:60" x14ac:dyDescent="0.15">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9"/>
      <c r="BF110" s="285"/>
      <c r="BG110" s="285"/>
      <c r="BH110" s="285"/>
    </row>
    <row r="111" spans="1:60" s="315" customFormat="1" x14ac:dyDescent="0.15">
      <c r="A111" s="848" t="s">
        <v>93</v>
      </c>
      <c r="B111" s="853">
        <v>17.985232095652645</v>
      </c>
      <c r="C111" s="853">
        <v>19.806006895272862</v>
      </c>
      <c r="D111" s="853">
        <v>19.986570742648038</v>
      </c>
      <c r="E111" s="853">
        <v>22.120045096175943</v>
      </c>
      <c r="F111" s="853">
        <v>23.257964376537181</v>
      </c>
      <c r="G111" s="853">
        <v>25.693195986508584</v>
      </c>
      <c r="H111" s="853">
        <v>27.879168463283957</v>
      </c>
      <c r="I111" s="853">
        <v>29.877100819719836</v>
      </c>
      <c r="J111" s="853">
        <v>32.084923820256606</v>
      </c>
      <c r="K111" s="853">
        <v>33.958813582513059</v>
      </c>
      <c r="L111" s="853">
        <v>34.483678627631811</v>
      </c>
      <c r="M111" s="853">
        <v>38.460955869346208</v>
      </c>
      <c r="N111" s="853">
        <v>40.562557227460154</v>
      </c>
      <c r="O111" s="853">
        <v>42.967477840818631</v>
      </c>
      <c r="P111" s="853">
        <v>46.169328818744866</v>
      </c>
      <c r="Q111" s="853">
        <v>49.38536384962012</v>
      </c>
      <c r="R111" s="853">
        <v>53.154542483501181</v>
      </c>
      <c r="S111" s="853">
        <v>61.370556906109549</v>
      </c>
      <c r="T111" s="853">
        <v>68.017932882438018</v>
      </c>
      <c r="U111" s="853">
        <v>76.009218296675712</v>
      </c>
      <c r="V111" s="853">
        <v>77.792231876345312</v>
      </c>
      <c r="W111" s="853">
        <v>85.579133148715513</v>
      </c>
      <c r="X111" s="853">
        <v>91.642854544668168</v>
      </c>
      <c r="Y111" s="853">
        <v>94.280727633517088</v>
      </c>
      <c r="Z111" s="853">
        <v>104.3482890636166</v>
      </c>
      <c r="AA111" s="853">
        <v>117.00267339375071</v>
      </c>
      <c r="AB111" s="853">
        <v>122.01897430235364</v>
      </c>
      <c r="AC111" s="853">
        <v>130.9718438427582</v>
      </c>
      <c r="AD111" s="853">
        <v>135.30575769427375</v>
      </c>
      <c r="AE111" s="853">
        <v>140.4256750847633</v>
      </c>
      <c r="AF111" s="853">
        <v>146.3616623524558</v>
      </c>
      <c r="AG111" s="853">
        <v>150.56562930763408</v>
      </c>
      <c r="AH111" s="853">
        <v>161.28674178174904</v>
      </c>
      <c r="AI111" s="853">
        <v>168.76210885027024</v>
      </c>
      <c r="AJ111" s="853">
        <v>177.39335834366301</v>
      </c>
      <c r="AK111" s="853">
        <v>185.97372349141864</v>
      </c>
      <c r="AL111" s="853">
        <v>191.80295097136442</v>
      </c>
      <c r="AM111" s="853">
        <v>206.29179851514417</v>
      </c>
      <c r="AN111" s="853">
        <v>217.85488807496529</v>
      </c>
      <c r="AO111" s="853">
        <v>235.21034601076104</v>
      </c>
      <c r="AP111" s="853">
        <v>254.51104238899521</v>
      </c>
      <c r="AQ111" s="853">
        <v>271.62713074549458</v>
      </c>
      <c r="AR111" s="853">
        <v>294.65187596971953</v>
      </c>
      <c r="AS111" s="853">
        <v>315.30961939150524</v>
      </c>
      <c r="AT111" s="853">
        <v>338.81565877876722</v>
      </c>
      <c r="AU111" s="853">
        <v>381.02888498580404</v>
      </c>
      <c r="AV111" s="853">
        <v>402.64682173649629</v>
      </c>
      <c r="AW111" s="853">
        <v>436.1639502333789</v>
      </c>
      <c r="AX111" s="853">
        <v>471.07204105603705</v>
      </c>
      <c r="AY111" s="853">
        <v>510.48155996400232</v>
      </c>
      <c r="AZ111" s="853">
        <v>546.64118199738039</v>
      </c>
      <c r="BA111" s="853">
        <v>560.6810821068658</v>
      </c>
      <c r="BB111" s="853">
        <v>593.79097977818822</v>
      </c>
      <c r="BC111" s="853">
        <v>632.17391099890949</v>
      </c>
      <c r="BD111" s="853">
        <v>663.1342917592151</v>
      </c>
      <c r="BE111" s="853">
        <v>700.0686508442825</v>
      </c>
      <c r="BF111" s="850">
        <v>5.2812233726498459E-2</v>
      </c>
      <c r="BG111" s="850">
        <v>6.9458166884998507E-2</v>
      </c>
      <c r="BH111" s="850">
        <v>1</v>
      </c>
    </row>
    <row r="112" spans="1:60" x14ac:dyDescent="0.15">
      <c r="A112" s="168" t="s">
        <v>92</v>
      </c>
      <c r="B112" s="257">
        <v>17.985232095652648</v>
      </c>
      <c r="C112" s="257">
        <v>19.806006895272862</v>
      </c>
      <c r="D112" s="257">
        <v>19.986570742648038</v>
      </c>
      <c r="E112" s="257">
        <v>22.120045096175943</v>
      </c>
      <c r="F112" s="257">
        <v>23.257964376537185</v>
      </c>
      <c r="G112" s="257">
        <v>25.130963495254942</v>
      </c>
      <c r="H112" s="257">
        <v>25.636908599581325</v>
      </c>
      <c r="I112" s="257">
        <v>27.638177480292391</v>
      </c>
      <c r="J112" s="257">
        <v>29.700081010854277</v>
      </c>
      <c r="K112" s="257">
        <v>31.451594111084489</v>
      </c>
      <c r="L112" s="257">
        <v>31.68757841112237</v>
      </c>
      <c r="M112" s="257">
        <v>35.198415352801021</v>
      </c>
      <c r="N112" s="257">
        <v>36.970856657143443</v>
      </c>
      <c r="O112" s="257">
        <v>38.992397103730724</v>
      </c>
      <c r="P112" s="257">
        <v>41.268975655352016</v>
      </c>
      <c r="Q112" s="257">
        <v>43.072648756017969</v>
      </c>
      <c r="R112" s="257">
        <v>44.474901845343283</v>
      </c>
      <c r="S112" s="257">
        <v>52.079922212513885</v>
      </c>
      <c r="T112" s="257">
        <v>56.949532740226964</v>
      </c>
      <c r="U112" s="257">
        <v>64.702022732627057</v>
      </c>
      <c r="V112" s="257">
        <v>65.980658793467342</v>
      </c>
      <c r="W112" s="257">
        <v>73.552539704040711</v>
      </c>
      <c r="X112" s="257">
        <v>79.830767206635002</v>
      </c>
      <c r="Y112" s="257">
        <v>82.276661432071705</v>
      </c>
      <c r="Z112" s="257">
        <v>91.256438577210531</v>
      </c>
      <c r="AA112" s="257">
        <v>101.43427810526312</v>
      </c>
      <c r="AB112" s="257">
        <v>106.37523405432493</v>
      </c>
      <c r="AC112" s="257">
        <v>113.7117603493796</v>
      </c>
      <c r="AD112" s="257">
        <v>118.35216188025713</v>
      </c>
      <c r="AE112" s="257">
        <v>121.45394805674904</v>
      </c>
      <c r="AF112" s="257">
        <v>123.71929621244716</v>
      </c>
      <c r="AG112" s="257">
        <v>126.65162834517486</v>
      </c>
      <c r="AH112" s="257">
        <v>133.96522303381576</v>
      </c>
      <c r="AI112" s="257">
        <v>138.91780804485987</v>
      </c>
      <c r="AJ112" s="257">
        <v>142.49004344794537</v>
      </c>
      <c r="AK112" s="257">
        <v>146.60740354762603</v>
      </c>
      <c r="AL112" s="257">
        <v>150.09182807361714</v>
      </c>
      <c r="AM112" s="257">
        <v>162.38239147841546</v>
      </c>
      <c r="AN112" s="257">
        <v>170.72146805606673</v>
      </c>
      <c r="AO112" s="257">
        <v>184.65218375465909</v>
      </c>
      <c r="AP112" s="257">
        <v>200.25446896012468</v>
      </c>
      <c r="AQ112" s="257">
        <v>210.28038716218654</v>
      </c>
      <c r="AR112" s="257">
        <v>224.35569054354056</v>
      </c>
      <c r="AS112" s="257">
        <v>233.5756804267354</v>
      </c>
      <c r="AT112" s="257">
        <v>243.65575750934082</v>
      </c>
      <c r="AU112" s="257">
        <v>267.44070107928604</v>
      </c>
      <c r="AV112" s="257">
        <v>281.03088188167766</v>
      </c>
      <c r="AW112" s="257">
        <v>303.29261857269648</v>
      </c>
      <c r="AX112" s="257">
        <v>321.89263889697696</v>
      </c>
      <c r="AY112" s="257">
        <v>338.88042751723168</v>
      </c>
      <c r="AZ112" s="257">
        <v>359.01999706664031</v>
      </c>
      <c r="BA112" s="257">
        <v>360.47101761392895</v>
      </c>
      <c r="BB112" s="257">
        <v>370.90798031013657</v>
      </c>
      <c r="BC112" s="257">
        <v>386.14377111612288</v>
      </c>
      <c r="BD112" s="257">
        <v>389.75585125976141</v>
      </c>
      <c r="BE112" s="259">
        <v>399.98448416155867</v>
      </c>
      <c r="BF112" s="285">
        <v>2.3439748474350264E-2</v>
      </c>
      <c r="BG112" s="285">
        <v>4.8097286418436802E-2</v>
      </c>
      <c r="BH112" s="285">
        <v>0.57135037210876038</v>
      </c>
    </row>
    <row r="113" spans="1:60" x14ac:dyDescent="0.15">
      <c r="A113" s="168" t="s">
        <v>91</v>
      </c>
      <c r="B113" s="257">
        <v>0</v>
      </c>
      <c r="C113" s="257">
        <v>0</v>
      </c>
      <c r="D113" s="257">
        <v>0</v>
      </c>
      <c r="E113" s="257">
        <v>0</v>
      </c>
      <c r="F113" s="257">
        <v>0</v>
      </c>
      <c r="G113" s="257">
        <v>0.5622324912536445</v>
      </c>
      <c r="H113" s="257">
        <v>2.2422598637026239</v>
      </c>
      <c r="I113" s="257">
        <v>2.2389233394274375</v>
      </c>
      <c r="J113" s="257">
        <v>2.3848428094023326</v>
      </c>
      <c r="K113" s="257">
        <v>2.5072194714285714</v>
      </c>
      <c r="L113" s="257">
        <v>2.7961002165094335</v>
      </c>
      <c r="M113" s="257">
        <v>3.2625405165451888</v>
      </c>
      <c r="N113" s="257">
        <v>3.5917005703167115</v>
      </c>
      <c r="O113" s="257">
        <v>3.9750807370879122</v>
      </c>
      <c r="P113" s="257">
        <v>4.9003531633928574</v>
      </c>
      <c r="Q113" s="257">
        <v>6.3127150936021454</v>
      </c>
      <c r="R113" s="257">
        <v>8.6796406381578954</v>
      </c>
      <c r="S113" s="257">
        <v>9.2906346935956812</v>
      </c>
      <c r="T113" s="257">
        <v>11.068400142211049</v>
      </c>
      <c r="U113" s="257">
        <v>11.307195564048689</v>
      </c>
      <c r="V113" s="257">
        <v>11.811573082877947</v>
      </c>
      <c r="W113" s="257">
        <v>12.026593444674766</v>
      </c>
      <c r="X113" s="257">
        <v>11.812087338033191</v>
      </c>
      <c r="Y113" s="257">
        <v>12.004066201445374</v>
      </c>
      <c r="Z113" s="257">
        <v>13.091850486406063</v>
      </c>
      <c r="AA113" s="257">
        <v>15.568395288487547</v>
      </c>
      <c r="AB113" s="257">
        <v>15.643740248028728</v>
      </c>
      <c r="AC113" s="257">
        <v>17.260083493378616</v>
      </c>
      <c r="AD113" s="257">
        <v>16.953595814016627</v>
      </c>
      <c r="AE113" s="257">
        <v>18.971727028014271</v>
      </c>
      <c r="AF113" s="257">
        <v>22.642366140008647</v>
      </c>
      <c r="AG113" s="257">
        <v>23.914000962459237</v>
      </c>
      <c r="AH113" s="257">
        <v>27.321518747933283</v>
      </c>
      <c r="AI113" s="257">
        <v>29.844300805410363</v>
      </c>
      <c r="AJ113" s="257">
        <v>34.903314895717614</v>
      </c>
      <c r="AK113" s="257">
        <v>39.366319943792604</v>
      </c>
      <c r="AL113" s="257">
        <v>41.711122897747259</v>
      </c>
      <c r="AM113" s="257">
        <v>43.909407036728716</v>
      </c>
      <c r="AN113" s="257">
        <v>47.133420018898583</v>
      </c>
      <c r="AO113" s="257">
        <v>50.558162256101959</v>
      </c>
      <c r="AP113" s="257">
        <v>54.256573428870503</v>
      </c>
      <c r="AQ113" s="257">
        <v>61.346743583308076</v>
      </c>
      <c r="AR113" s="257">
        <v>70.296185426178909</v>
      </c>
      <c r="AS113" s="257">
        <v>81.733938964769976</v>
      </c>
      <c r="AT113" s="257">
        <v>95.159901269426314</v>
      </c>
      <c r="AU113" s="257">
        <v>113.58818390651828</v>
      </c>
      <c r="AV113" s="257">
        <v>121.61593985481854</v>
      </c>
      <c r="AW113" s="257">
        <v>132.87133166068227</v>
      </c>
      <c r="AX113" s="257">
        <v>149.1794021590598</v>
      </c>
      <c r="AY113" s="257">
        <v>171.60113244677058</v>
      </c>
      <c r="AZ113" s="257">
        <v>187.62118493074024</v>
      </c>
      <c r="BA113" s="257">
        <v>200.21006449293697</v>
      </c>
      <c r="BB113" s="257">
        <v>222.88299946805151</v>
      </c>
      <c r="BC113" s="257">
        <v>246.03013988278607</v>
      </c>
      <c r="BD113" s="257">
        <v>273.37844049945363</v>
      </c>
      <c r="BE113" s="259">
        <v>300.08416668272355</v>
      </c>
      <c r="BF113" s="285">
        <v>9.468860836727222E-2</v>
      </c>
      <c r="BG113" s="285">
        <v>0.11129926700735515</v>
      </c>
      <c r="BH113" s="285">
        <v>0.42864962789123917</v>
      </c>
    </row>
    <row r="114" spans="1:60" x14ac:dyDescent="0.15">
      <c r="A114" s="272" t="s">
        <v>90</v>
      </c>
      <c r="B114" s="273">
        <v>2.9089999999999998</v>
      </c>
      <c r="C114" s="273">
        <v>3.9790000000000001</v>
      </c>
      <c r="D114" s="273">
        <v>4.3159999999999998</v>
      </c>
      <c r="E114" s="273">
        <v>4.8179999999999996</v>
      </c>
      <c r="F114" s="273">
        <v>5.2430000000000003</v>
      </c>
      <c r="G114" s="273">
        <v>6.9402659612999997</v>
      </c>
      <c r="H114" s="273">
        <v>7.0578506259999987</v>
      </c>
      <c r="I114" s="273">
        <v>6.9259440400000001</v>
      </c>
      <c r="J114" s="273">
        <v>7.4421912390000005</v>
      </c>
      <c r="K114" s="273">
        <v>7.8293092000000009</v>
      </c>
      <c r="L114" s="273">
        <v>8.2825950810000002</v>
      </c>
      <c r="M114" s="273">
        <v>8.3055852320000003</v>
      </c>
      <c r="N114" s="273">
        <v>8.646165320999998</v>
      </c>
      <c r="O114" s="273">
        <v>9.118854078</v>
      </c>
      <c r="P114" s="273">
        <v>9.2853279919999991</v>
      </c>
      <c r="Q114" s="273">
        <v>10.387277279999999</v>
      </c>
      <c r="R114" s="273">
        <v>10.084390150999999</v>
      </c>
      <c r="S114" s="273">
        <v>9.2871530040000003</v>
      </c>
      <c r="T114" s="273">
        <v>9.5689381550000014</v>
      </c>
      <c r="U114" s="273">
        <v>9.9462448080000012</v>
      </c>
      <c r="V114" s="273">
        <v>10.414179738</v>
      </c>
      <c r="W114" s="273">
        <v>12.278870556000001</v>
      </c>
      <c r="X114" s="273">
        <v>12.051265294</v>
      </c>
      <c r="Y114" s="273">
        <v>12.824091804</v>
      </c>
      <c r="Z114" s="273">
        <v>12.659167892999999</v>
      </c>
      <c r="AA114" s="273">
        <v>17.343042631578946</v>
      </c>
      <c r="AB114" s="273">
        <v>17.829808</v>
      </c>
      <c r="AC114" s="273">
        <v>18.716933999999892</v>
      </c>
      <c r="AD114" s="273">
        <v>20.558823000000004</v>
      </c>
      <c r="AE114" s="273">
        <v>21.291034709373694</v>
      </c>
      <c r="AF114" s="273">
        <v>23.397554455485242</v>
      </c>
      <c r="AG114" s="273">
        <v>23.342080049957275</v>
      </c>
      <c r="AH114" s="273">
        <v>27.891989984162748</v>
      </c>
      <c r="AI114" s="273">
        <v>31.508898276015412</v>
      </c>
      <c r="AJ114" s="273">
        <v>32.287125173489422</v>
      </c>
      <c r="AK114" s="273">
        <v>35.784974295457623</v>
      </c>
      <c r="AL114" s="273">
        <v>37.562085143085255</v>
      </c>
      <c r="AM114" s="273">
        <v>42.741768163343863</v>
      </c>
      <c r="AN114" s="273">
        <v>48.963973019394651</v>
      </c>
      <c r="AO114" s="273">
        <v>58.430363730539135</v>
      </c>
      <c r="AP114" s="273">
        <v>66.407356935539113</v>
      </c>
      <c r="AQ114" s="273">
        <v>75.666485296016759</v>
      </c>
      <c r="AR114" s="273">
        <v>84.421276551803132</v>
      </c>
      <c r="AS114" s="273">
        <v>94.127727074427796</v>
      </c>
      <c r="AT114" s="273">
        <v>103.15798740239805</v>
      </c>
      <c r="AU114" s="273">
        <v>117.3203412756796</v>
      </c>
      <c r="AV114" s="273">
        <v>125.21681689617488</v>
      </c>
      <c r="AW114" s="273">
        <v>139.47716953437478</v>
      </c>
      <c r="AX114" s="273">
        <v>146.40065451293555</v>
      </c>
      <c r="AY114" s="273">
        <v>152.59894404626237</v>
      </c>
      <c r="AZ114" s="273">
        <v>157.80291350589414</v>
      </c>
      <c r="BA114" s="273">
        <v>159.73276520127948</v>
      </c>
      <c r="BB114" s="273">
        <v>163.50549403771365</v>
      </c>
      <c r="BC114" s="273">
        <v>164.5753312174287</v>
      </c>
      <c r="BD114" s="273">
        <v>168.7799162488534</v>
      </c>
      <c r="BE114" s="260">
        <v>169.5629166897628</v>
      </c>
      <c r="BF114" s="292">
        <v>1.894264379274313E-3</v>
      </c>
      <c r="BG114" s="292">
        <v>5.0465492811955226E-2</v>
      </c>
      <c r="BH114" s="292">
        <v>0.24220898405502089</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168" t="s">
        <v>900</v>
      </c>
      <c r="BD117" s="161"/>
      <c r="BE117" s="168"/>
    </row>
    <row r="118" spans="1:60" x14ac:dyDescent="0.15">
      <c r="A118" s="168" t="s">
        <v>215</v>
      </c>
      <c r="BD118" s="161"/>
      <c r="BE118" s="168"/>
    </row>
    <row r="119" spans="1:60" x14ac:dyDescent="0.15">
      <c r="A119" s="168" t="s">
        <v>326</v>
      </c>
      <c r="BD119" s="161"/>
      <c r="BE119" s="168"/>
    </row>
    <row r="120" spans="1:60" x14ac:dyDescent="0.15">
      <c r="A120" s="168" t="s">
        <v>84</v>
      </c>
      <c r="BD120" s="161"/>
      <c r="BE120" s="168"/>
    </row>
    <row r="121" spans="1:60" x14ac:dyDescent="0.15">
      <c r="A121" s="168" t="s">
        <v>916</v>
      </c>
      <c r="BD121" s="161"/>
      <c r="BE121" s="168"/>
    </row>
    <row r="122" spans="1:60" x14ac:dyDescent="0.15">
      <c r="A122" s="168" t="s">
        <v>661</v>
      </c>
      <c r="BD122" s="161"/>
      <c r="BE122" s="168"/>
    </row>
    <row r="123" spans="1:60" x14ac:dyDescent="0.15">
      <c r="A123" s="161" t="s">
        <v>902</v>
      </c>
      <c r="BD123" s="161"/>
      <c r="BE123" s="168"/>
    </row>
    <row r="124" spans="1:60" x14ac:dyDescent="0.15">
      <c r="A124" s="161" t="s">
        <v>223</v>
      </c>
      <c r="BD124" s="161"/>
      <c r="BE124" s="168"/>
    </row>
    <row r="125" spans="1:60" x14ac:dyDescent="0.15">
      <c r="BD125" s="161"/>
      <c r="BE125" s="168"/>
    </row>
  </sheetData>
  <mergeCells count="1">
    <mergeCell ref="BF2:BG2"/>
  </mergeCells>
  <conditionalFormatting sqref="BF4:BH114">
    <cfRule type="cellIs" dxfId="121" priority="3" operator="lessThanOrEqual">
      <formula>0</formula>
    </cfRule>
    <cfRule type="cellIs" dxfId="120" priority="4" operator="greaterThan">
      <formula>0</formula>
    </cfRule>
  </conditionalFormatting>
  <conditionalFormatting sqref="BF4:BH56">
    <cfRule type="cellIs" dxfId="119" priority="1" operator="lessThanOrEqual">
      <formula>0</formula>
    </cfRule>
    <cfRule type="cellIs" dxfId="118" priority="2" operator="greaterThan">
      <formula>0</formula>
    </cfRule>
  </conditionalFormatting>
  <hyperlinks>
    <hyperlink ref="L1" location="Contents!A1" display="Contents" xr:uid="{2E103377-DA9C-4E8F-A8E5-3FF9705C7DFB}"/>
    <hyperlink ref="BJ1" location="Contents!A1" display="Contents" xr:uid="{BCBB307D-5FE2-401B-80B4-E28EEDFAAE36}"/>
  </hyperlinks>
  <pageMargins left="0.75" right="0.75" top="1" bottom="1" header="0.5" footer="0.5"/>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6745-5849-49E5-81FA-6FAA50B698A8}">
  <dimension ref="A1:BJ125"/>
  <sheetViews>
    <sheetView showGridLines="0" workbookViewId="0">
      <pane xSplit="1" ySplit="3" topLeftCell="AR100" activePane="bottomRight" state="frozen"/>
      <selection activeCell="AL81" sqref="AL81"/>
      <selection pane="topRight" activeCell="AL81" sqref="AL81"/>
      <selection pane="bottomLeft" activeCell="AL81" sqref="AL81"/>
      <selection pane="bottomRight" activeCell="BJ1" sqref="BJ1"/>
    </sheetView>
  </sheetViews>
  <sheetFormatPr baseColWidth="10" defaultColWidth="9" defaultRowHeight="11" x14ac:dyDescent="0.15"/>
  <cols>
    <col min="1" max="1" width="30.75" style="168" customWidth="1"/>
    <col min="2" max="56" width="8.5" style="168" customWidth="1"/>
    <col min="57" max="57" width="8.5" style="161" customWidth="1"/>
    <col min="58" max="58" width="10.25" style="168" customWidth="1"/>
    <col min="59" max="59" width="12" style="168" customWidth="1"/>
    <col min="60" max="16384" width="9" style="168"/>
  </cols>
  <sheetData>
    <row r="1" spans="1:62" ht="13" x14ac:dyDescent="0.15">
      <c r="A1" s="843" t="s">
        <v>938</v>
      </c>
      <c r="L1" s="30" t="s">
        <v>199</v>
      </c>
      <c r="BH1" s="829"/>
      <c r="BJ1" s="30" t="s">
        <v>199</v>
      </c>
    </row>
    <row r="2" spans="1:62" x14ac:dyDescent="0.15">
      <c r="BF2" s="1229" t="s">
        <v>197</v>
      </c>
      <c r="BG2" s="1229"/>
      <c r="BH2" s="829" t="s">
        <v>196</v>
      </c>
    </row>
    <row r="3" spans="1:62" x14ac:dyDescent="0.15">
      <c r="A3" s="168" t="s">
        <v>904</v>
      </c>
      <c r="B3" s="168">
        <v>1965</v>
      </c>
      <c r="C3" s="168">
        <v>1966</v>
      </c>
      <c r="D3" s="168">
        <v>1967</v>
      </c>
      <c r="E3" s="168">
        <v>1968</v>
      </c>
      <c r="F3" s="168">
        <v>1969</v>
      </c>
      <c r="G3" s="168">
        <v>1970</v>
      </c>
      <c r="H3" s="168">
        <v>1971</v>
      </c>
      <c r="I3" s="168">
        <v>1972</v>
      </c>
      <c r="J3" s="168">
        <v>1973</v>
      </c>
      <c r="K3" s="168">
        <v>1974</v>
      </c>
      <c r="L3" s="168">
        <v>1975</v>
      </c>
      <c r="M3" s="168">
        <v>1976</v>
      </c>
      <c r="N3" s="168">
        <v>1977</v>
      </c>
      <c r="O3" s="168">
        <v>1978</v>
      </c>
      <c r="P3" s="168">
        <v>1979</v>
      </c>
      <c r="Q3" s="168">
        <v>1980</v>
      </c>
      <c r="R3" s="168">
        <v>1981</v>
      </c>
      <c r="S3" s="168">
        <v>1982</v>
      </c>
      <c r="T3" s="168">
        <v>1983</v>
      </c>
      <c r="U3" s="168">
        <v>1984</v>
      </c>
      <c r="V3" s="168">
        <v>1985</v>
      </c>
      <c r="W3" s="168">
        <v>1986</v>
      </c>
      <c r="X3" s="168">
        <v>1987</v>
      </c>
      <c r="Y3" s="168">
        <v>1988</v>
      </c>
      <c r="Z3" s="168">
        <v>1989</v>
      </c>
      <c r="AA3" s="168">
        <v>1990</v>
      </c>
      <c r="AB3" s="168">
        <v>1991</v>
      </c>
      <c r="AC3" s="168">
        <v>1992</v>
      </c>
      <c r="AD3" s="168">
        <v>1993</v>
      </c>
      <c r="AE3" s="168">
        <v>1994</v>
      </c>
      <c r="AF3" s="168">
        <v>1995</v>
      </c>
      <c r="AG3" s="168">
        <v>1996</v>
      </c>
      <c r="AH3" s="168">
        <v>1997</v>
      </c>
      <c r="AI3" s="168">
        <v>1998</v>
      </c>
      <c r="AJ3" s="168">
        <v>1999</v>
      </c>
      <c r="AK3" s="168">
        <v>2000</v>
      </c>
      <c r="AL3" s="168">
        <v>2001</v>
      </c>
      <c r="AM3" s="168">
        <v>2002</v>
      </c>
      <c r="AN3" s="168">
        <v>2003</v>
      </c>
      <c r="AO3" s="168">
        <v>2004</v>
      </c>
      <c r="AP3" s="168">
        <v>2005</v>
      </c>
      <c r="AQ3" s="168">
        <v>2006</v>
      </c>
      <c r="AR3" s="168">
        <v>2007</v>
      </c>
      <c r="AS3" s="168">
        <v>2008</v>
      </c>
      <c r="AT3" s="168">
        <v>2009</v>
      </c>
      <c r="AU3" s="168">
        <v>2010</v>
      </c>
      <c r="AV3" s="168">
        <v>2011</v>
      </c>
      <c r="AW3" s="168">
        <v>2012</v>
      </c>
      <c r="AX3" s="168">
        <v>2013</v>
      </c>
      <c r="AY3" s="168">
        <v>2014</v>
      </c>
      <c r="AZ3" s="168">
        <v>2015</v>
      </c>
      <c r="BA3" s="168">
        <v>2016</v>
      </c>
      <c r="BB3" s="168">
        <v>2017</v>
      </c>
      <c r="BC3" s="168">
        <v>2018</v>
      </c>
      <c r="BD3" s="168">
        <v>2019</v>
      </c>
      <c r="BE3" s="161">
        <v>2020</v>
      </c>
      <c r="BF3" s="829">
        <v>2020</v>
      </c>
      <c r="BG3" s="829" t="s">
        <v>194</v>
      </c>
      <c r="BH3" s="829">
        <v>2020</v>
      </c>
    </row>
    <row r="4" spans="1:6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0"/>
      <c r="BF4" s="251"/>
      <c r="BG4" s="251"/>
      <c r="BH4" s="251"/>
    </row>
    <row r="5" spans="1:62" x14ac:dyDescent="0.15">
      <c r="A5" s="168" t="s">
        <v>193</v>
      </c>
      <c r="B5" s="311">
        <v>0</v>
      </c>
      <c r="C5" s="311">
        <v>0</v>
      </c>
      <c r="D5" s="311">
        <v>0</v>
      </c>
      <c r="E5" s="311">
        <v>0</v>
      </c>
      <c r="F5" s="311">
        <v>0</v>
      </c>
      <c r="G5" s="311">
        <v>0</v>
      </c>
      <c r="H5" s="311">
        <v>0</v>
      </c>
      <c r="I5" s="311">
        <v>0</v>
      </c>
      <c r="J5" s="311">
        <v>0</v>
      </c>
      <c r="K5" s="311">
        <v>0</v>
      </c>
      <c r="L5" s="311">
        <v>0</v>
      </c>
      <c r="M5" s="311">
        <v>7.0699999999999999E-3</v>
      </c>
      <c r="N5" s="311">
        <v>1.069E-2</v>
      </c>
      <c r="O5" s="311">
        <v>1.1320000000000002E-2</v>
      </c>
      <c r="P5" s="311">
        <v>1.345E-2</v>
      </c>
      <c r="Q5" s="311">
        <v>1.2999999999999999E-2</v>
      </c>
      <c r="R5" s="311">
        <v>1.898E-2</v>
      </c>
      <c r="S5" s="311">
        <v>2.1390000000000003E-2</v>
      </c>
      <c r="T5" s="311">
        <v>2.085E-2</v>
      </c>
      <c r="U5" s="311">
        <v>2.3370000000000005E-2</v>
      </c>
      <c r="V5" s="311">
        <v>1.677E-2</v>
      </c>
      <c r="W5" s="311">
        <v>1.865E-2</v>
      </c>
      <c r="X5" s="311">
        <v>2.3119999999999998E-2</v>
      </c>
      <c r="Y5" s="311">
        <v>2.4850000000000001E-2</v>
      </c>
      <c r="Z5" s="311">
        <v>3.4770000000000002E-2</v>
      </c>
      <c r="AA5" s="311">
        <v>3.9540000000000006E-2</v>
      </c>
      <c r="AB5" s="311">
        <v>3.984E-2</v>
      </c>
      <c r="AC5" s="311">
        <v>4.4649999999999995E-2</v>
      </c>
      <c r="AD5" s="311">
        <v>4.8170000000000011E-2</v>
      </c>
      <c r="AE5" s="311">
        <v>5.7330000000000006E-2</v>
      </c>
      <c r="AF5" s="311">
        <v>7.1378658026128111E-2</v>
      </c>
      <c r="AG5" s="311">
        <v>7.5285148002853075E-2</v>
      </c>
      <c r="AH5" s="311">
        <v>8.1682195203593863E-2</v>
      </c>
      <c r="AI5" s="311">
        <v>8.9872537227519603E-2</v>
      </c>
      <c r="AJ5" s="311">
        <v>8.9431481717846678E-2</v>
      </c>
      <c r="AK5" s="311">
        <v>8.9170423017243552E-2</v>
      </c>
      <c r="AL5" s="311">
        <v>9.6093430373731317E-2</v>
      </c>
      <c r="AM5" s="311">
        <v>9.9164769095931346E-2</v>
      </c>
      <c r="AN5" s="311">
        <v>9.2361922387479978E-2</v>
      </c>
      <c r="AO5" s="311">
        <v>9.5547294669795488E-2</v>
      </c>
      <c r="AP5" s="311">
        <v>8.864564150566287E-2</v>
      </c>
      <c r="AQ5" s="311">
        <v>8.6003563853028778E-2</v>
      </c>
      <c r="AR5" s="311">
        <v>8.5973156052631533E-2</v>
      </c>
      <c r="AS5" s="311">
        <v>7.5824959398496192E-2</v>
      </c>
      <c r="AT5" s="311">
        <v>8.4452759064327421E-2</v>
      </c>
      <c r="AU5" s="311">
        <v>9.6658058766548205E-2</v>
      </c>
      <c r="AV5" s="311">
        <v>9.5287133183568601E-2</v>
      </c>
      <c r="AW5" s="311">
        <v>0.10120086660287074</v>
      </c>
      <c r="AX5" s="311">
        <v>0.10171375967025988</v>
      </c>
      <c r="AY5" s="311">
        <v>8.9740869776236923E-2</v>
      </c>
      <c r="AZ5" s="311">
        <v>9.0954665413533725E-2</v>
      </c>
      <c r="BA5" s="311">
        <v>0.10284065344129545</v>
      </c>
      <c r="BB5" s="311">
        <v>5.9058539999999993E-2</v>
      </c>
      <c r="BC5" s="311">
        <v>9.4319626038781121E-2</v>
      </c>
      <c r="BD5" s="311">
        <v>9.1479548588800932E-2</v>
      </c>
      <c r="BE5" s="312">
        <v>9.4988079473190865E-2</v>
      </c>
      <c r="BF5" s="284">
        <v>3.5516141724851069E-2</v>
      </c>
      <c r="BG5" s="284">
        <v>8.024335874835975E-3</v>
      </c>
      <c r="BH5" s="284">
        <v>1.5276915270875716E-2</v>
      </c>
    </row>
    <row r="6" spans="1:62" x14ac:dyDescent="0.15">
      <c r="A6" s="168" t="s">
        <v>192</v>
      </c>
      <c r="B6" s="311">
        <v>0</v>
      </c>
      <c r="C6" s="311">
        <v>0</v>
      </c>
      <c r="D6" s="311">
        <v>0</v>
      </c>
      <c r="E6" s="311">
        <v>0</v>
      </c>
      <c r="F6" s="311">
        <v>0</v>
      </c>
      <c r="G6" s="311">
        <v>0</v>
      </c>
      <c r="H6" s="311">
        <v>0</v>
      </c>
      <c r="I6" s="311">
        <v>0</v>
      </c>
      <c r="J6" s="311">
        <v>1.6100000000000003E-3</v>
      </c>
      <c r="K6" s="311">
        <v>4.6300000000000004E-3</v>
      </c>
      <c r="L6" s="311">
        <v>5.1799999999999997E-3</v>
      </c>
      <c r="M6" s="311">
        <v>5.7899999999999991E-3</v>
      </c>
      <c r="N6" s="311">
        <v>5.9199999999999999E-3</v>
      </c>
      <c r="O6" s="311">
        <v>5.9799999999999983E-3</v>
      </c>
      <c r="P6" s="311">
        <v>1.0190000000000001E-2</v>
      </c>
      <c r="Q6" s="311">
        <v>9.1500000000000001E-3</v>
      </c>
      <c r="R6" s="311">
        <v>9.640000000000001E-3</v>
      </c>
      <c r="S6" s="311">
        <v>1.2960000000000003E-2</v>
      </c>
      <c r="T6" s="311">
        <v>1.353E-2</v>
      </c>
      <c r="U6" s="311">
        <v>1.4240000000000001E-2</v>
      </c>
      <c r="V6" s="311">
        <v>1.6410000000000001E-2</v>
      </c>
      <c r="W6" s="311">
        <v>3.3939999999999998E-2</v>
      </c>
      <c r="X6" s="311">
        <v>4.4180000000000004E-2</v>
      </c>
      <c r="Y6" s="311">
        <v>4.6329999999999996E-2</v>
      </c>
      <c r="Z6" s="311">
        <v>4.675E-2</v>
      </c>
      <c r="AA6" s="311">
        <v>5.1239999999999994E-2</v>
      </c>
      <c r="AB6" s="311">
        <v>5.8325124753775444E-2</v>
      </c>
      <c r="AC6" s="311">
        <v>6.365522980958635E-2</v>
      </c>
      <c r="AD6" s="311">
        <v>6.4997606697307947E-2</v>
      </c>
      <c r="AE6" s="311">
        <v>6.2185254000069121E-2</v>
      </c>
      <c r="AF6" s="311">
        <v>6.4144434806648928E-2</v>
      </c>
      <c r="AG6" s="311">
        <v>6.1845551543007228E-2</v>
      </c>
      <c r="AH6" s="311">
        <v>5.8832462245567971E-2</v>
      </c>
      <c r="AI6" s="311">
        <v>6.1385860317240915E-2</v>
      </c>
      <c r="AJ6" s="311">
        <v>6.0600013131976362E-2</v>
      </c>
      <c r="AK6" s="311">
        <v>6.3586451083388049E-2</v>
      </c>
      <c r="AL6" s="311">
        <v>6.2069288826734653E-2</v>
      </c>
      <c r="AM6" s="311">
        <v>5.9927241055818051E-2</v>
      </c>
      <c r="AN6" s="311">
        <v>6.8160642206499436E-2</v>
      </c>
      <c r="AO6" s="311">
        <v>7.0768194484067681E-2</v>
      </c>
      <c r="AP6" s="311">
        <v>7.8800027115189866E-2</v>
      </c>
      <c r="AQ6" s="311">
        <v>7.2048439499999964E-2</v>
      </c>
      <c r="AR6" s="311">
        <v>7.8889791542062437E-2</v>
      </c>
      <c r="AS6" s="311">
        <v>7.5038024142111762E-2</v>
      </c>
      <c r="AT6" s="311">
        <v>7.1277876372777743E-2</v>
      </c>
      <c r="AU6" s="311">
        <v>6.989236790852757E-2</v>
      </c>
      <c r="AV6" s="311">
        <v>6.8728014797926798E-2</v>
      </c>
      <c r="AW6" s="311">
        <v>6.269230834799995E-2</v>
      </c>
      <c r="AX6" s="311">
        <v>6.7488307170722836E-2</v>
      </c>
      <c r="AY6" s="311">
        <v>6.5383535701616716E-2</v>
      </c>
      <c r="AZ6" s="311">
        <v>6.9507116694642782E-2</v>
      </c>
      <c r="BA6" s="311">
        <v>6.8888851235680407E-2</v>
      </c>
      <c r="BB6" s="311">
        <v>7.3114355816999987E-2</v>
      </c>
      <c r="BC6" s="311">
        <v>8.6199267148659942E-2</v>
      </c>
      <c r="BD6" s="311">
        <v>7.3329195563448163E-2</v>
      </c>
      <c r="BE6" s="312">
        <v>6.7465767932456441E-2</v>
      </c>
      <c r="BF6" s="285">
        <v>-8.2474112579455472E-2</v>
      </c>
      <c r="BG6" s="285">
        <v>2.8413130991742364E-3</v>
      </c>
      <c r="BH6" s="285">
        <v>1.0850506991033477E-2</v>
      </c>
    </row>
    <row r="7" spans="1:62" x14ac:dyDescent="0.15">
      <c r="A7" s="168" t="s">
        <v>191</v>
      </c>
      <c r="B7" s="311">
        <v>0.13332232095652646</v>
      </c>
      <c r="C7" s="311">
        <v>0.14062006895272863</v>
      </c>
      <c r="D7" s="311">
        <v>0.14073570742648039</v>
      </c>
      <c r="E7" s="311">
        <v>0.15546045096175942</v>
      </c>
      <c r="F7" s="311">
        <v>0.16227060376537181</v>
      </c>
      <c r="G7" s="311">
        <v>0.16235902533954941</v>
      </c>
      <c r="H7" s="311">
        <v>0.16584413973581333</v>
      </c>
      <c r="I7" s="311">
        <v>0.18672978440292398</v>
      </c>
      <c r="J7" s="311">
        <v>0.19989691771854276</v>
      </c>
      <c r="K7" s="311">
        <v>0.20404264805821332</v>
      </c>
      <c r="L7" s="311">
        <v>0.19754301961701326</v>
      </c>
      <c r="M7" s="311">
        <v>0.22564753541853655</v>
      </c>
      <c r="N7" s="311">
        <v>0.23536121862459236</v>
      </c>
      <c r="O7" s="311">
        <v>0.24678786657309668</v>
      </c>
      <c r="P7" s="311">
        <v>0.2575603724229939</v>
      </c>
      <c r="Q7" s="311">
        <v>0.26656116318123241</v>
      </c>
      <c r="R7" s="311">
        <v>0.27377603273290652</v>
      </c>
      <c r="S7" s="311">
        <v>0.26405048945355969</v>
      </c>
      <c r="T7" s="311">
        <v>0.29804599164174317</v>
      </c>
      <c r="U7" s="311">
        <v>0.35595326135153349</v>
      </c>
      <c r="V7" s="311">
        <v>0.36392894423888411</v>
      </c>
      <c r="W7" s="311">
        <v>0.3870167220067231</v>
      </c>
      <c r="X7" s="311">
        <v>0.42665433175792883</v>
      </c>
      <c r="Y7" s="311">
        <v>0.42394061259650651</v>
      </c>
      <c r="Z7" s="311">
        <v>0.48854267894736847</v>
      </c>
      <c r="AA7" s="311">
        <v>0.57459315263157895</v>
      </c>
      <c r="AB7" s="311">
        <v>0.60551763157894745</v>
      </c>
      <c r="AC7" s="311">
        <v>0.64815412105263159</v>
      </c>
      <c r="AD7" s="311">
        <v>0.6692472368421053</v>
      </c>
      <c r="AE7" s="311">
        <v>0.66354857368421061</v>
      </c>
      <c r="AF7" s="311">
        <v>0.63265079473684227</v>
      </c>
      <c r="AG7" s="311">
        <v>0.64825960000000005</v>
      </c>
      <c r="AH7" s="311">
        <v>0.6582008368421054</v>
      </c>
      <c r="AI7" s="311">
        <v>0.65617125789473674</v>
      </c>
      <c r="AJ7" s="311">
        <v>0.66477720526315787</v>
      </c>
      <c r="AK7" s="311">
        <v>0.66582822105263162</v>
      </c>
      <c r="AL7" s="311">
        <v>0.66396471920710853</v>
      </c>
      <c r="AM7" s="311">
        <v>0.70863042560271627</v>
      </c>
      <c r="AN7" s="311">
        <v>0.69960368076923063</v>
      </c>
      <c r="AO7" s="311">
        <v>0.70112369507207495</v>
      </c>
      <c r="AP7" s="311">
        <v>0.7030065303797467</v>
      </c>
      <c r="AQ7" s="311">
        <v>0.70324448997020816</v>
      </c>
      <c r="AR7" s="311">
        <v>0.70637757690789438</v>
      </c>
      <c r="AS7" s="311">
        <v>0.69896742072572704</v>
      </c>
      <c r="AT7" s="311">
        <v>0.69095424327485344</v>
      </c>
      <c r="AU7" s="311">
        <v>0.70456825069421991</v>
      </c>
      <c r="AV7" s="311">
        <v>0.70692678774069262</v>
      </c>
      <c r="AW7" s="311">
        <v>0.71433476497607584</v>
      </c>
      <c r="AX7" s="311">
        <v>0.74348351395053835</v>
      </c>
      <c r="AY7" s="311">
        <v>0.77022425805231565</v>
      </c>
      <c r="AZ7" s="311">
        <v>0.76259813007518695</v>
      </c>
      <c r="BA7" s="311">
        <v>0.74890844061040074</v>
      </c>
      <c r="BB7" s="311">
        <v>0.7452028894736844</v>
      </c>
      <c r="BC7" s="311">
        <v>0.73272868808864222</v>
      </c>
      <c r="BD7" s="311">
        <v>0.68480746379180224</v>
      </c>
      <c r="BE7" s="312">
        <v>0.68233549542427518</v>
      </c>
      <c r="BF7" s="285">
        <v>-6.3321053421697693E-3</v>
      </c>
      <c r="BG7" s="285">
        <v>-8.9318881440880737E-4</v>
      </c>
      <c r="BH7" s="285">
        <v>0.10973989165503328</v>
      </c>
    </row>
    <row r="8" spans="1:62" s="161" customFormat="1" x14ac:dyDescent="0.15">
      <c r="A8" s="163" t="s">
        <v>190</v>
      </c>
      <c r="B8" s="313">
        <v>0.13332232095652646</v>
      </c>
      <c r="C8" s="313">
        <v>0.14062006895272863</v>
      </c>
      <c r="D8" s="313">
        <v>0.14073570742648039</v>
      </c>
      <c r="E8" s="313">
        <v>0.15546045096175942</v>
      </c>
      <c r="F8" s="313">
        <v>0.16227060376537181</v>
      </c>
      <c r="G8" s="313">
        <v>0.16235902533954941</v>
      </c>
      <c r="H8" s="313">
        <v>0.16584413973581333</v>
      </c>
      <c r="I8" s="313">
        <v>0.18672978440292398</v>
      </c>
      <c r="J8" s="313">
        <v>0.20150691771854276</v>
      </c>
      <c r="K8" s="313">
        <v>0.20867264805821331</v>
      </c>
      <c r="L8" s="313">
        <v>0.20272301961701325</v>
      </c>
      <c r="M8" s="313">
        <v>0.23850753541853656</v>
      </c>
      <c r="N8" s="313">
        <v>0.25197121862459237</v>
      </c>
      <c r="O8" s="313">
        <v>0.26408786657309669</v>
      </c>
      <c r="P8" s="313">
        <v>0.28120037242299389</v>
      </c>
      <c r="Q8" s="313">
        <v>0.28871116318123241</v>
      </c>
      <c r="R8" s="313">
        <v>0.30239603273290649</v>
      </c>
      <c r="S8" s="313">
        <v>0.29840048945355968</v>
      </c>
      <c r="T8" s="313">
        <v>0.33242599164174319</v>
      </c>
      <c r="U8" s="313">
        <v>0.39356326135153352</v>
      </c>
      <c r="V8" s="313">
        <v>0.3971089442388841</v>
      </c>
      <c r="W8" s="313">
        <v>0.43960672200672313</v>
      </c>
      <c r="X8" s="313">
        <v>0.4939543317579288</v>
      </c>
      <c r="Y8" s="313">
        <v>0.49512061259650653</v>
      </c>
      <c r="Z8" s="313">
        <v>0.57006267894736851</v>
      </c>
      <c r="AA8" s="313">
        <v>0.66537315263157892</v>
      </c>
      <c r="AB8" s="313">
        <v>0.70368275633272293</v>
      </c>
      <c r="AC8" s="313">
        <v>0.75645935086221794</v>
      </c>
      <c r="AD8" s="313">
        <v>0.78241484353941326</v>
      </c>
      <c r="AE8" s="313">
        <v>0.78306382768427973</v>
      </c>
      <c r="AF8" s="313">
        <v>0.76817388756961935</v>
      </c>
      <c r="AG8" s="313">
        <v>0.78539029954586037</v>
      </c>
      <c r="AH8" s="313">
        <v>0.7987154942912672</v>
      </c>
      <c r="AI8" s="313">
        <v>0.8074296554394973</v>
      </c>
      <c r="AJ8" s="313">
        <v>0.8148087001129809</v>
      </c>
      <c r="AK8" s="313">
        <v>0.81858509515326316</v>
      </c>
      <c r="AL8" s="313">
        <v>0.82212743840757452</v>
      </c>
      <c r="AM8" s="313">
        <v>0.86772243575446573</v>
      </c>
      <c r="AN8" s="313">
        <v>0.86012624536321003</v>
      </c>
      <c r="AO8" s="313">
        <v>0.86743918422593813</v>
      </c>
      <c r="AP8" s="313">
        <v>0.87045219900059945</v>
      </c>
      <c r="AQ8" s="313">
        <v>0.86129649332323688</v>
      </c>
      <c r="AR8" s="313">
        <v>0.87124052450258838</v>
      </c>
      <c r="AS8" s="313">
        <v>0.84983040426633494</v>
      </c>
      <c r="AT8" s="313">
        <v>0.84668487871195863</v>
      </c>
      <c r="AU8" s="313">
        <v>0.87111867736929571</v>
      </c>
      <c r="AV8" s="313">
        <v>0.87094193572218803</v>
      </c>
      <c r="AW8" s="313">
        <v>0.87822793992694659</v>
      </c>
      <c r="AX8" s="313">
        <v>0.91268558079152107</v>
      </c>
      <c r="AY8" s="313">
        <v>0.92534866353016931</v>
      </c>
      <c r="AZ8" s="313">
        <v>0.92305991218336347</v>
      </c>
      <c r="BA8" s="313">
        <v>0.92063794528737652</v>
      </c>
      <c r="BB8" s="313">
        <v>0.87737578529068438</v>
      </c>
      <c r="BC8" s="313">
        <v>0.9132475812760833</v>
      </c>
      <c r="BD8" s="313">
        <v>0.84961620794405135</v>
      </c>
      <c r="BE8" s="313">
        <v>0.84478934282992246</v>
      </c>
      <c r="BF8" s="286">
        <v>-8.397947980247511E-3</v>
      </c>
      <c r="BG8" s="286">
        <v>3.4567433659038471E-4</v>
      </c>
      <c r="BH8" s="286">
        <v>0.13586731391694248</v>
      </c>
    </row>
    <row r="9" spans="1:62" x14ac:dyDescent="0.15">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2"/>
      <c r="BF9" s="285"/>
      <c r="BG9" s="285"/>
      <c r="BH9" s="285"/>
    </row>
    <row r="10" spans="1:62" x14ac:dyDescent="0.15">
      <c r="A10" s="168" t="s">
        <v>189</v>
      </c>
      <c r="B10" s="311">
        <v>0</v>
      </c>
      <c r="C10" s="311">
        <v>0</v>
      </c>
      <c r="D10" s="311">
        <v>0</v>
      </c>
      <c r="E10" s="311">
        <v>0</v>
      </c>
      <c r="F10" s="311">
        <v>0</v>
      </c>
      <c r="G10" s="311">
        <v>4.7540991253644326E-4</v>
      </c>
      <c r="H10" s="311">
        <v>4.9864613702623915E-4</v>
      </c>
      <c r="I10" s="311">
        <v>6.4353151927437635E-4</v>
      </c>
      <c r="J10" s="311">
        <v>4.9042434402332366E-4</v>
      </c>
      <c r="K10" s="311">
        <v>5.0067671428571426E-4</v>
      </c>
      <c r="L10" s="311">
        <v>5.4922641509433964E-4</v>
      </c>
      <c r="M10" s="311">
        <v>5.0202791545189522E-4</v>
      </c>
      <c r="N10" s="311">
        <v>5.3855107816711586E-4</v>
      </c>
      <c r="O10" s="311">
        <v>5.4136662087912095E-4</v>
      </c>
      <c r="P10" s="311">
        <v>8.4393763392857154E-4</v>
      </c>
      <c r="Q10" s="311">
        <v>8.6251567944250877E-4</v>
      </c>
      <c r="R10" s="311">
        <v>7.4722499999999991E-4</v>
      </c>
      <c r="S10" s="311">
        <v>9.5912465437788023E-4</v>
      </c>
      <c r="T10" s="311">
        <v>1.3731478405315618E-3</v>
      </c>
      <c r="U10" s="311">
        <v>9.7392791811846675E-4</v>
      </c>
      <c r="V10" s="311">
        <v>1.0332161428571432E-3</v>
      </c>
      <c r="W10" s="311">
        <v>1.0707892080745341E-3</v>
      </c>
      <c r="X10" s="311">
        <v>1.0815682330827068E-3</v>
      </c>
      <c r="Y10" s="311">
        <v>1.2111604735152489E-3</v>
      </c>
      <c r="Z10" s="311">
        <v>1.1937690789473685E-3</v>
      </c>
      <c r="AA10" s="311">
        <v>1.0676328373015872E-3</v>
      </c>
      <c r="AB10" s="311">
        <v>9.9600404312668472E-4</v>
      </c>
      <c r="AC10" s="311">
        <v>1.018654945054945E-3</v>
      </c>
      <c r="AD10" s="311">
        <v>1.074384027777778E-3</v>
      </c>
      <c r="AE10" s="311">
        <v>1.1929003759398498E-3</v>
      </c>
      <c r="AF10" s="311">
        <v>1.1559245729813668E-3</v>
      </c>
      <c r="AG10" s="311">
        <v>3.5139749206349207E-3</v>
      </c>
      <c r="AH10" s="311">
        <v>4.4563204999999995E-3</v>
      </c>
      <c r="AI10" s="311">
        <v>4.638812030075188E-3</v>
      </c>
      <c r="AJ10" s="311">
        <v>6.5045514285714283E-3</v>
      </c>
      <c r="AK10" s="311">
        <v>6.7501431010452955E-3</v>
      </c>
      <c r="AL10" s="311">
        <v>6.0536918888852275E-3</v>
      </c>
      <c r="AM10" s="311">
        <v>8.3927768770764109E-3</v>
      </c>
      <c r="AN10" s="311">
        <v>9.9457832261930657E-3</v>
      </c>
      <c r="AO10" s="311">
        <v>8.7735763575769368E-3</v>
      </c>
      <c r="AP10" s="311">
        <v>1.0400832520969103E-2</v>
      </c>
      <c r="AQ10" s="311">
        <v>1.5082627555208594E-2</v>
      </c>
      <c r="AR10" s="311">
        <v>1.5067714403394173E-2</v>
      </c>
      <c r="AS10" s="311">
        <v>1.6093855074649357E-2</v>
      </c>
      <c r="AT10" s="311">
        <v>1.632714152854076E-2</v>
      </c>
      <c r="AU10" s="311">
        <v>1.889742245293994E-2</v>
      </c>
      <c r="AV10" s="311">
        <v>2.0433017785966526E-2</v>
      </c>
      <c r="AW10" s="311">
        <v>2.2753618569903562E-2</v>
      </c>
      <c r="AX10" s="311">
        <v>2.2649069738957264E-2</v>
      </c>
      <c r="AY10" s="311">
        <v>2.1090410991911123E-2</v>
      </c>
      <c r="AZ10" s="311">
        <v>2.165914080179639E-2</v>
      </c>
      <c r="BA10" s="311">
        <v>1.7775238006615186E-2</v>
      </c>
      <c r="BB10" s="311">
        <v>2.1452890569370477E-2</v>
      </c>
      <c r="BC10" s="311">
        <v>4.2321985061383929E-3</v>
      </c>
      <c r="BD10" s="311">
        <v>5.5531641402156856E-3</v>
      </c>
      <c r="BE10" s="312">
        <v>3.6764735996506529E-3</v>
      </c>
      <c r="BF10" s="285">
        <v>-0.33975864980048343</v>
      </c>
      <c r="BG10" s="285">
        <v>-0.10223424507306011</v>
      </c>
      <c r="BH10" s="285">
        <v>5.9128656973558825E-4</v>
      </c>
    </row>
    <row r="11" spans="1:62" x14ac:dyDescent="0.15">
      <c r="A11" s="168" t="s">
        <v>188</v>
      </c>
      <c r="B11" s="311">
        <v>0</v>
      </c>
      <c r="C11" s="311">
        <v>0</v>
      </c>
      <c r="D11" s="311">
        <v>0</v>
      </c>
      <c r="E11" s="311">
        <v>0</v>
      </c>
      <c r="F11" s="311">
        <v>0</v>
      </c>
      <c r="G11" s="311">
        <v>5.1469150000000019E-3</v>
      </c>
      <c r="H11" s="311">
        <v>6.3339525000000018E-3</v>
      </c>
      <c r="I11" s="311">
        <v>7.1657018750000004E-3</v>
      </c>
      <c r="J11" s="311">
        <v>7.5080037500000014E-3</v>
      </c>
      <c r="K11" s="311">
        <v>7.851518E-3</v>
      </c>
      <c r="L11" s="311">
        <v>8.671775750000001E-3</v>
      </c>
      <c r="M11" s="311">
        <v>8.6433772500000006E-3</v>
      </c>
      <c r="N11" s="311">
        <v>1.1168454624999999E-2</v>
      </c>
      <c r="O11" s="311">
        <v>1.3319440750000003E-2</v>
      </c>
      <c r="P11" s="311">
        <v>1.7760194000000003E-2</v>
      </c>
      <c r="Q11" s="311">
        <v>1.8055082625E-2</v>
      </c>
      <c r="R11" s="311">
        <v>1.8736228750000004E-2</v>
      </c>
      <c r="S11" s="311">
        <v>2.1784744749999994E-2</v>
      </c>
      <c r="T11" s="311">
        <v>2.9844549499999991E-2</v>
      </c>
      <c r="U11" s="311">
        <v>2.8516788875000008E-2</v>
      </c>
      <c r="V11" s="311">
        <v>3.067125588592233E-2</v>
      </c>
      <c r="W11" s="311">
        <v>3.1939324238673135E-2</v>
      </c>
      <c r="X11" s="311">
        <v>3.5656973147249187E-2</v>
      </c>
      <c r="Y11" s="311">
        <v>3.3397837940938507E-2</v>
      </c>
      <c r="Z11" s="311">
        <v>3.4031623385113265E-2</v>
      </c>
      <c r="AA11" s="311">
        <v>3.859062500000001E-2</v>
      </c>
      <c r="AB11" s="311">
        <v>3.9996125624999997E-2</v>
      </c>
      <c r="AC11" s="311">
        <v>4.9293607379452056E-2</v>
      </c>
      <c r="AD11" s="311">
        <v>4.983937033224442E-2</v>
      </c>
      <c r="AE11" s="311">
        <v>5.3882236487774883E-2</v>
      </c>
      <c r="AF11" s="311">
        <v>5.5937404889583063E-2</v>
      </c>
      <c r="AG11" s="311">
        <v>6.7527096282220367E-2</v>
      </c>
      <c r="AH11" s="311">
        <v>7.3789509982127036E-2</v>
      </c>
      <c r="AI11" s="311">
        <v>7.5052330121601174E-2</v>
      </c>
      <c r="AJ11" s="311">
        <v>8.3760022809587206E-2</v>
      </c>
      <c r="AK11" s="311">
        <v>7.8553629999999999E-2</v>
      </c>
      <c r="AL11" s="311">
        <v>8.9320277337662332E-2</v>
      </c>
      <c r="AM11" s="311">
        <v>0.10094196681341477</v>
      </c>
      <c r="AN11" s="311">
        <v>0.11665723326923076</v>
      </c>
      <c r="AO11" s="311">
        <v>0.12157219890675248</v>
      </c>
      <c r="AP11" s="311">
        <v>0.13160846263318118</v>
      </c>
      <c r="AQ11" s="311">
        <v>0.14285445437711597</v>
      </c>
      <c r="AR11" s="311">
        <v>0.172731684049547</v>
      </c>
      <c r="AS11" s="311">
        <v>0.18803089237146561</v>
      </c>
      <c r="AT11" s="311">
        <v>0.21604990341450328</v>
      </c>
      <c r="AU11" s="311">
        <v>0.29982720516234235</v>
      </c>
      <c r="AV11" s="311">
        <v>0.30440507500844166</v>
      </c>
      <c r="AW11" s="311">
        <v>0.33164531161241956</v>
      </c>
      <c r="AX11" s="311">
        <v>0.37763207543654159</v>
      </c>
      <c r="AY11" s="311">
        <v>0.43132424951230147</v>
      </c>
      <c r="AZ11" s="311">
        <v>0.45426720756721223</v>
      </c>
      <c r="BA11" s="311">
        <v>0.46474609660450295</v>
      </c>
      <c r="BB11" s="311">
        <v>0.47620894802159347</v>
      </c>
      <c r="BC11" s="311">
        <v>0.48657788648087497</v>
      </c>
      <c r="BD11" s="311">
        <v>0.4895855284941627</v>
      </c>
      <c r="BE11" s="312">
        <v>0.49175888515576921</v>
      </c>
      <c r="BF11" s="285">
        <v>1.6948073461322544E-3</v>
      </c>
      <c r="BG11" s="285">
        <v>8.5244140278460279E-2</v>
      </c>
      <c r="BH11" s="285">
        <v>7.9089490638089052E-2</v>
      </c>
    </row>
    <row r="12" spans="1:62" x14ac:dyDescent="0.15">
      <c r="A12" s="168" t="s">
        <v>187</v>
      </c>
      <c r="B12" s="311">
        <v>0</v>
      </c>
      <c r="C12" s="311">
        <v>0</v>
      </c>
      <c r="D12" s="311">
        <v>0</v>
      </c>
      <c r="E12" s="311">
        <v>0</v>
      </c>
      <c r="F12" s="311">
        <v>0</v>
      </c>
      <c r="G12" s="311">
        <v>0</v>
      </c>
      <c r="H12" s="311">
        <v>6.600000000000001E-4</v>
      </c>
      <c r="I12" s="311">
        <v>5.7000000000000009E-4</v>
      </c>
      <c r="J12" s="311">
        <v>5.1000000000000004E-4</v>
      </c>
      <c r="K12" s="311">
        <v>4.6000000000000001E-4</v>
      </c>
      <c r="L12" s="311">
        <v>5.1000000000000004E-4</v>
      </c>
      <c r="M12" s="311">
        <v>7.3000000000000007E-4</v>
      </c>
      <c r="N12" s="311">
        <v>8.0000000000000004E-4</v>
      </c>
      <c r="O12" s="311">
        <v>9.0999999999999989E-4</v>
      </c>
      <c r="P12" s="311">
        <v>9.3999999999999997E-4</v>
      </c>
      <c r="Q12" s="311">
        <v>1.0500000000000002E-3</v>
      </c>
      <c r="R12" s="311">
        <v>1.1000000000000001E-3</v>
      </c>
      <c r="S12" s="311">
        <v>1.3700000000000003E-3</v>
      </c>
      <c r="T12" s="311">
        <v>2.0800000000000007E-3</v>
      </c>
      <c r="U12" s="311">
        <v>2.0100000000000001E-3</v>
      </c>
      <c r="V12" s="311">
        <v>1.9499999999999999E-3</v>
      </c>
      <c r="W12" s="311">
        <v>2.8000000000000004E-3</v>
      </c>
      <c r="X12" s="311">
        <v>2.7100000000000002E-3</v>
      </c>
      <c r="Y12" s="311">
        <v>3.2700000000000003E-3</v>
      </c>
      <c r="Z12" s="311">
        <v>3.2100000000000006E-3</v>
      </c>
      <c r="AA12" s="311">
        <v>9.6300000000000014E-3</v>
      </c>
      <c r="AB12" s="311">
        <v>1.0330000000000001E-2</v>
      </c>
      <c r="AC12" s="311">
        <v>1.7430000000000001E-2</v>
      </c>
      <c r="AD12" s="311">
        <v>1.7500000000000002E-2</v>
      </c>
      <c r="AE12" s="311">
        <v>1.7860000000000001E-2</v>
      </c>
      <c r="AF12" s="311">
        <v>1.8789999999999998E-2</v>
      </c>
      <c r="AG12" s="311">
        <v>1.738E-2</v>
      </c>
      <c r="AH12" s="311">
        <v>1.7430000000000001E-2</v>
      </c>
      <c r="AI12" s="311">
        <v>1.1610000000000001E-2</v>
      </c>
      <c r="AJ12" s="311">
        <v>1.4500000000000001E-2</v>
      </c>
      <c r="AK12" s="311">
        <v>1.375E-2</v>
      </c>
      <c r="AL12" s="311">
        <v>1.6720714285714287E-2</v>
      </c>
      <c r="AM12" s="311">
        <v>1.7580193548387094E-2</v>
      </c>
      <c r="AN12" s="311">
        <v>1.6624038461538457E-2</v>
      </c>
      <c r="AO12" s="311">
        <v>1.9792547770700632E-2</v>
      </c>
      <c r="AP12" s="311">
        <v>1.7333544303797462E-2</v>
      </c>
      <c r="AQ12" s="311">
        <v>1.3769999999999996E-2</v>
      </c>
      <c r="AR12" s="311">
        <v>2.5780499999999991E-2</v>
      </c>
      <c r="AS12" s="311">
        <v>3.4099246046459641E-2</v>
      </c>
      <c r="AT12" s="311">
        <v>3.2032550480666659E-2</v>
      </c>
      <c r="AU12" s="311">
        <v>3.2031228156073621E-2</v>
      </c>
      <c r="AV12" s="311">
        <v>4.025043863451222E-2</v>
      </c>
      <c r="AW12" s="311">
        <v>5.5480336227238448E-2</v>
      </c>
      <c r="AX12" s="311">
        <v>6.3559575235301188E-2</v>
      </c>
      <c r="AY12" s="311">
        <v>4.571560297994022E-2</v>
      </c>
      <c r="AZ12" s="311">
        <v>5.0691537570551656E-2</v>
      </c>
      <c r="BA12" s="311">
        <v>6.0857932033816148E-2</v>
      </c>
      <c r="BB12" s="311">
        <v>6.7043791014483003E-2</v>
      </c>
      <c r="BC12" s="311">
        <v>8.193330709048588E-2</v>
      </c>
      <c r="BD12" s="311">
        <v>8.5101564131809443E-2</v>
      </c>
      <c r="BE12" s="312">
        <v>9.1821728464846E-2</v>
      </c>
      <c r="BF12" s="285">
        <v>7.6018406471297872E-2</v>
      </c>
      <c r="BG12" s="285">
        <v>0.1026421813522862</v>
      </c>
      <c r="BH12" s="285">
        <v>1.4767671623245292E-2</v>
      </c>
    </row>
    <row r="13" spans="1:62" ht="11.25" customHeight="1" x14ac:dyDescent="0.15">
      <c r="A13" s="168" t="s">
        <v>186</v>
      </c>
      <c r="B13" s="311">
        <v>0</v>
      </c>
      <c r="C13" s="311">
        <v>0</v>
      </c>
      <c r="D13" s="311">
        <v>0</v>
      </c>
      <c r="E13" s="311">
        <v>0</v>
      </c>
      <c r="F13" s="311">
        <v>0</v>
      </c>
      <c r="G13" s="311">
        <v>0</v>
      </c>
      <c r="H13" s="311">
        <v>0</v>
      </c>
      <c r="I13" s="311">
        <v>0</v>
      </c>
      <c r="J13" s="311">
        <v>0</v>
      </c>
      <c r="K13" s="311">
        <v>0</v>
      </c>
      <c r="L13" s="311">
        <v>1.89E-3</v>
      </c>
      <c r="M13" s="311">
        <v>2.0200000000000001E-3</v>
      </c>
      <c r="N13" s="311">
        <v>1.92E-3</v>
      </c>
      <c r="O13" s="311">
        <v>2.0600000000000002E-3</v>
      </c>
      <c r="P13" s="311">
        <v>2.16E-3</v>
      </c>
      <c r="Q13" s="311">
        <v>2.2699999999999999E-3</v>
      </c>
      <c r="R13" s="311">
        <v>2.1199999999999999E-3</v>
      </c>
      <c r="S13" s="311">
        <v>2.31E-3</v>
      </c>
      <c r="T13" s="311">
        <v>2.3400000000000005E-3</v>
      </c>
      <c r="U13" s="311">
        <v>2.5499999999999997E-3</v>
      </c>
      <c r="V13" s="311">
        <v>2.6700000000000001E-3</v>
      </c>
      <c r="W13" s="311">
        <v>2.66E-3</v>
      </c>
      <c r="X13" s="311">
        <v>2.6800000000000005E-3</v>
      </c>
      <c r="Y13" s="311">
        <v>2.7400000000000007E-3</v>
      </c>
      <c r="Z13" s="311">
        <v>2.7400000000000007E-3</v>
      </c>
      <c r="AA13" s="311">
        <v>2.7400000000000007E-3</v>
      </c>
      <c r="AB13" s="311">
        <v>2.6900000000000006E-3</v>
      </c>
      <c r="AC13" s="311">
        <v>3.3999999999999998E-3</v>
      </c>
      <c r="AD13" s="311">
        <v>3.8900000000000007E-3</v>
      </c>
      <c r="AE13" s="311">
        <v>4.4400000000000004E-3</v>
      </c>
      <c r="AF13" s="311">
        <v>4.7699999999999999E-3</v>
      </c>
      <c r="AG13" s="311">
        <v>4.96E-3</v>
      </c>
      <c r="AH13" s="311">
        <v>4.8300000000000001E-3</v>
      </c>
      <c r="AI13" s="311">
        <v>5.3200000000000001E-3</v>
      </c>
      <c r="AJ13" s="311">
        <v>4.5700000000000003E-3</v>
      </c>
      <c r="AK13" s="311">
        <v>4.96E-3</v>
      </c>
      <c r="AL13" s="311">
        <v>4.9277922077922073E-3</v>
      </c>
      <c r="AM13" s="311">
        <v>4.8466451612903224E-3</v>
      </c>
      <c r="AN13" s="311">
        <v>4.8548076923076913E-3</v>
      </c>
      <c r="AO13" s="311">
        <v>4.5510191082802545E-3</v>
      </c>
      <c r="AP13" s="311">
        <v>4.8708227848101252E-3</v>
      </c>
      <c r="AQ13" s="311">
        <v>5.0011378058929202E-3</v>
      </c>
      <c r="AR13" s="311">
        <v>4.8494918340571966E-3</v>
      </c>
      <c r="AS13" s="311">
        <v>4.8404004143050034E-3</v>
      </c>
      <c r="AT13" s="311">
        <v>9.475491201082353E-3</v>
      </c>
      <c r="AU13" s="311">
        <v>1.0418852446271977E-2</v>
      </c>
      <c r="AV13" s="311">
        <v>1.285934896219821E-2</v>
      </c>
      <c r="AW13" s="311">
        <v>1.3687088626579405E-2</v>
      </c>
      <c r="AX13" s="311">
        <v>1.2409901159809437E-2</v>
      </c>
      <c r="AY13" s="311">
        <v>1.5839833618929263E-2</v>
      </c>
      <c r="AZ13" s="311">
        <v>1.660141189450565E-2</v>
      </c>
      <c r="BA13" s="311">
        <v>1.8050417946698184E-2</v>
      </c>
      <c r="BB13" s="311">
        <v>1.7921333554733555E-2</v>
      </c>
      <c r="BC13" s="311">
        <v>1.8959735743747489E-2</v>
      </c>
      <c r="BD13" s="311">
        <v>2.1749376803135465E-2</v>
      </c>
      <c r="BE13" s="312">
        <v>2.162377432736437E-2</v>
      </c>
      <c r="BF13" s="285">
        <v>-8.4914537121671962E-3</v>
      </c>
      <c r="BG13" s="285">
        <v>8.6637049520629228E-2</v>
      </c>
      <c r="BH13" s="285">
        <v>3.4777476296793475E-3</v>
      </c>
    </row>
    <row r="14" spans="1:62" ht="11.25" customHeight="1" x14ac:dyDescent="0.15">
      <c r="A14" s="168" t="s">
        <v>185</v>
      </c>
      <c r="B14" s="311">
        <v>0</v>
      </c>
      <c r="C14" s="311">
        <v>0</v>
      </c>
      <c r="D14" s="311">
        <v>0</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1">
        <v>0</v>
      </c>
      <c r="AD14" s="311">
        <v>0</v>
      </c>
      <c r="AE14" s="311">
        <v>0</v>
      </c>
      <c r="AF14" s="311">
        <v>0</v>
      </c>
      <c r="AG14" s="311">
        <v>0</v>
      </c>
      <c r="AH14" s="311">
        <v>0</v>
      </c>
      <c r="AI14" s="311">
        <v>0</v>
      </c>
      <c r="AJ14" s="311">
        <v>0</v>
      </c>
      <c r="AK14" s="311">
        <v>0</v>
      </c>
      <c r="AL14" s="311">
        <v>0</v>
      </c>
      <c r="AM14" s="311">
        <v>0</v>
      </c>
      <c r="AN14" s="311">
        <v>0</v>
      </c>
      <c r="AO14" s="311">
        <v>3.1580077070063689E-5</v>
      </c>
      <c r="AP14" s="311">
        <v>9.9601337335442986E-4</v>
      </c>
      <c r="AQ14" s="311">
        <v>1.4006305973286789E-3</v>
      </c>
      <c r="AR14" s="311">
        <v>2.0918231814374992E-3</v>
      </c>
      <c r="AS14" s="311">
        <v>1.9797293593788812E-3</v>
      </c>
      <c r="AT14" s="311">
        <v>2.0449091938888877E-3</v>
      </c>
      <c r="AU14" s="311">
        <v>2.2111022584026981E-3</v>
      </c>
      <c r="AV14" s="311">
        <v>2.5954058908443274E-3</v>
      </c>
      <c r="AW14" s="311">
        <v>2.7480027894267252E-3</v>
      </c>
      <c r="AX14" s="311">
        <v>2.7262381499723477E-3</v>
      </c>
      <c r="AY14" s="311">
        <v>3.6598258083050273E-3</v>
      </c>
      <c r="AZ14" s="311">
        <v>3.7134470442857117E-3</v>
      </c>
      <c r="BA14" s="311">
        <v>4.4342522557807061E-3</v>
      </c>
      <c r="BB14" s="311">
        <v>3.8776499999999994E-3</v>
      </c>
      <c r="BC14" s="311">
        <v>3.8291842500394737E-3</v>
      </c>
      <c r="BD14" s="311">
        <v>4.0535773184576813E-3</v>
      </c>
      <c r="BE14" s="312">
        <v>4.3057591721013342E-3</v>
      </c>
      <c r="BF14" s="285">
        <v>5.93099540068589E-2</v>
      </c>
      <c r="BG14" s="285">
        <v>7.0819924408227486E-2</v>
      </c>
      <c r="BH14" s="285">
        <v>6.9249445208072907E-4</v>
      </c>
    </row>
    <row r="15" spans="1:62" ht="11.25" customHeight="1" x14ac:dyDescent="0.15">
      <c r="A15" s="168" t="s">
        <v>184</v>
      </c>
      <c r="B15" s="311">
        <v>0</v>
      </c>
      <c r="C15" s="311">
        <v>0</v>
      </c>
      <c r="D15" s="311">
        <v>0</v>
      </c>
      <c r="E15" s="311">
        <v>0</v>
      </c>
      <c r="F15" s="311">
        <v>0</v>
      </c>
      <c r="G15" s="311">
        <v>0</v>
      </c>
      <c r="H15" s="311">
        <v>2.2699999999999999E-3</v>
      </c>
      <c r="I15" s="311">
        <v>2.2699999999999999E-3</v>
      </c>
      <c r="J15" s="311">
        <v>2.3E-3</v>
      </c>
      <c r="K15" s="311">
        <v>2.66E-3</v>
      </c>
      <c r="L15" s="311">
        <v>2.66E-3</v>
      </c>
      <c r="M15" s="311">
        <v>2.4500000000000004E-3</v>
      </c>
      <c r="N15" s="311">
        <v>2.4199999999999998E-3</v>
      </c>
      <c r="O15" s="311">
        <v>2.15E-3</v>
      </c>
      <c r="P15" s="311">
        <v>1.6300000000000004E-3</v>
      </c>
      <c r="Q15" s="311">
        <v>8.4999999999999995E-4</v>
      </c>
      <c r="R15" s="311">
        <v>7.5999999999999993E-4</v>
      </c>
      <c r="S15" s="311">
        <v>1.5100000000000003E-3</v>
      </c>
      <c r="T15" s="311">
        <v>1.4499999999999999E-3</v>
      </c>
      <c r="U15" s="311">
        <v>1.4200000000000003E-3</v>
      </c>
      <c r="V15" s="311">
        <v>1.6900000000000001E-3</v>
      </c>
      <c r="W15" s="311">
        <v>1.5400000000000001E-3</v>
      </c>
      <c r="X15" s="311">
        <v>1.3600000000000001E-3</v>
      </c>
      <c r="Y15" s="311">
        <v>1.3600000000000001E-3</v>
      </c>
      <c r="Z15" s="311">
        <v>1.4499999999999999E-3</v>
      </c>
      <c r="AA15" s="311">
        <v>1.3600000000000001E-3</v>
      </c>
      <c r="AB15" s="311">
        <v>1.33E-3</v>
      </c>
      <c r="AC15" s="311">
        <v>1.33E-3</v>
      </c>
      <c r="AD15" s="311">
        <v>1.09E-3</v>
      </c>
      <c r="AE15" s="311">
        <v>1.1900000000000001E-3</v>
      </c>
      <c r="AF15" s="311">
        <v>1.4200000000000003E-3</v>
      </c>
      <c r="AG15" s="311">
        <v>1.3700000000000003E-3</v>
      </c>
      <c r="AH15" s="311">
        <v>1.5400000000000001E-3</v>
      </c>
      <c r="AI15" s="311">
        <v>1.2600000000000001E-3</v>
      </c>
      <c r="AJ15" s="311">
        <v>1.3900000000000002E-3</v>
      </c>
      <c r="AK15" s="311">
        <v>1.58E-3</v>
      </c>
      <c r="AL15" s="311">
        <v>1.6194155844155846E-3</v>
      </c>
      <c r="AM15" s="311">
        <v>1.836E-3</v>
      </c>
      <c r="AN15" s="311">
        <v>1.9223076923076921E-3</v>
      </c>
      <c r="AO15" s="311">
        <v>1.4910191082802544E-3</v>
      </c>
      <c r="AP15" s="311">
        <v>3.3698734177215182E-3</v>
      </c>
      <c r="AQ15" s="311">
        <v>3.3486792452830181E-3</v>
      </c>
      <c r="AR15" s="311">
        <v>3.9875624999999989E-3</v>
      </c>
      <c r="AS15" s="311">
        <v>4.3714285714285695E-3</v>
      </c>
      <c r="AT15" s="311">
        <v>4.3444444444444416E-3</v>
      </c>
      <c r="AU15" s="311">
        <v>6.3171165644171738E-3</v>
      </c>
      <c r="AV15" s="311">
        <v>6.2972560975609717E-3</v>
      </c>
      <c r="AW15" s="311">
        <v>6.194181818181814E-3</v>
      </c>
      <c r="AX15" s="311">
        <v>8.8481927710843296E-3</v>
      </c>
      <c r="AY15" s="311">
        <v>1.1827724550898193E-2</v>
      </c>
      <c r="AZ15" s="311">
        <v>8.2601785714285642E-3</v>
      </c>
      <c r="BA15" s="311">
        <v>5.0336094674556164E-3</v>
      </c>
      <c r="BB15" s="311">
        <v>4.2429059999999994E-3</v>
      </c>
      <c r="BC15" s="311">
        <v>3.748016842105263E-3</v>
      </c>
      <c r="BD15" s="311">
        <v>4.7244427693568219E-3</v>
      </c>
      <c r="BE15" s="312">
        <v>6.1658922379841889E-3</v>
      </c>
      <c r="BF15" s="285">
        <v>0.30153879263046468</v>
      </c>
      <c r="BG15" s="285">
        <v>8.4204272253762813E-3</v>
      </c>
      <c r="BH15" s="285">
        <v>9.9165930937281685E-4</v>
      </c>
    </row>
    <row r="16" spans="1:62" x14ac:dyDescent="0.15">
      <c r="A16" s="168" t="s">
        <v>183</v>
      </c>
      <c r="B16" s="311">
        <v>0</v>
      </c>
      <c r="C16" s="311">
        <v>0</v>
      </c>
      <c r="D16" s="311">
        <v>0</v>
      </c>
      <c r="E16" s="311">
        <v>0</v>
      </c>
      <c r="F16" s="311">
        <v>0</v>
      </c>
      <c r="G16" s="311">
        <v>0</v>
      </c>
      <c r="H16" s="311">
        <v>3.5000000000000005E-4</v>
      </c>
      <c r="I16" s="311">
        <v>3.5000000000000005E-4</v>
      </c>
      <c r="J16" s="311">
        <v>2.9E-4</v>
      </c>
      <c r="K16" s="311">
        <v>2.5000000000000001E-4</v>
      </c>
      <c r="L16" s="311">
        <v>2.3000000000000001E-4</v>
      </c>
      <c r="M16" s="311">
        <v>1.8999999999999998E-4</v>
      </c>
      <c r="N16" s="311">
        <v>2.3000000000000001E-4</v>
      </c>
      <c r="O16" s="311">
        <v>2.9E-4</v>
      </c>
      <c r="P16" s="311">
        <v>2.9E-4</v>
      </c>
      <c r="Q16" s="311">
        <v>2.6000000000000009E-4</v>
      </c>
      <c r="R16" s="311">
        <v>1.8999999999999998E-4</v>
      </c>
      <c r="S16" s="311">
        <v>1.8000000000000001E-4</v>
      </c>
      <c r="T16" s="311">
        <v>1.6000000000000001E-4</v>
      </c>
      <c r="U16" s="311">
        <v>1.3000000000000004E-4</v>
      </c>
      <c r="V16" s="311">
        <v>1.7000000000000001E-4</v>
      </c>
      <c r="W16" s="311">
        <v>2.6000000000000009E-4</v>
      </c>
      <c r="X16" s="311">
        <v>3.1E-4</v>
      </c>
      <c r="Y16" s="311">
        <v>2.7E-4</v>
      </c>
      <c r="Z16" s="311">
        <v>2.6000000000000009E-4</v>
      </c>
      <c r="AA16" s="311">
        <v>3.1E-4</v>
      </c>
      <c r="AB16" s="311">
        <v>2.5000000000000001E-4</v>
      </c>
      <c r="AC16" s="311">
        <v>2.9999999999999997E-4</v>
      </c>
      <c r="AD16" s="311">
        <v>2.8000000000000003E-4</v>
      </c>
      <c r="AE16" s="311">
        <v>3.2000000000000003E-4</v>
      </c>
      <c r="AF16" s="311">
        <v>3.3000000000000005E-4</v>
      </c>
      <c r="AG16" s="311">
        <v>1.7000000000000001E-4</v>
      </c>
      <c r="AH16" s="311">
        <v>1.8000000000000001E-4</v>
      </c>
      <c r="AI16" s="311">
        <v>1.8000000000000001E-4</v>
      </c>
      <c r="AJ16" s="311">
        <v>1.8000000000000001E-4</v>
      </c>
      <c r="AK16" s="311">
        <v>2.0000000000000001E-4</v>
      </c>
      <c r="AL16" s="311">
        <v>2.8811688311688311E-4</v>
      </c>
      <c r="AM16" s="311">
        <v>2.5664516129032258E-4</v>
      </c>
      <c r="AN16" s="311">
        <v>1.1769230769230768E-4</v>
      </c>
      <c r="AO16" s="311">
        <v>2.2414012738853497E-4</v>
      </c>
      <c r="AP16" s="311">
        <v>2.130379746835442E-4</v>
      </c>
      <c r="AQ16" s="311">
        <v>2.5018867924528294E-4</v>
      </c>
      <c r="AR16" s="311">
        <v>1.8168749999999988E-4</v>
      </c>
      <c r="AS16" s="311">
        <v>1.9006211180124213E-4</v>
      </c>
      <c r="AT16" s="311">
        <v>1.7944444444444431E-4</v>
      </c>
      <c r="AU16" s="311">
        <v>0</v>
      </c>
      <c r="AV16" s="311">
        <v>0</v>
      </c>
      <c r="AW16" s="311">
        <v>0</v>
      </c>
      <c r="AX16" s="311">
        <v>0</v>
      </c>
      <c r="AY16" s="311">
        <v>0</v>
      </c>
      <c r="AZ16" s="311">
        <v>0</v>
      </c>
      <c r="BA16" s="311">
        <v>0</v>
      </c>
      <c r="BB16" s="311">
        <v>0</v>
      </c>
      <c r="BC16" s="311">
        <v>0</v>
      </c>
      <c r="BD16" s="311">
        <v>0</v>
      </c>
      <c r="BE16" s="312">
        <v>0</v>
      </c>
      <c r="BF16" s="285">
        <v>0</v>
      </c>
      <c r="BG16" s="285">
        <v>-1</v>
      </c>
      <c r="BH16" s="285">
        <v>0</v>
      </c>
    </row>
    <row r="17" spans="1:60" x14ac:dyDescent="0.15">
      <c r="A17" s="168" t="s">
        <v>182</v>
      </c>
      <c r="B17" s="311">
        <v>0</v>
      </c>
      <c r="C17" s="311">
        <v>0</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c r="AM17" s="311">
        <v>0</v>
      </c>
      <c r="AN17" s="311">
        <v>0</v>
      </c>
      <c r="AO17" s="311">
        <v>0</v>
      </c>
      <c r="AP17" s="311">
        <v>0</v>
      </c>
      <c r="AQ17" s="311">
        <v>0</v>
      </c>
      <c r="AR17" s="311">
        <v>0</v>
      </c>
      <c r="AS17" s="311">
        <v>0</v>
      </c>
      <c r="AT17" s="311">
        <v>0</v>
      </c>
      <c r="AU17" s="311">
        <v>0</v>
      </c>
      <c r="AV17" s="311">
        <v>0</v>
      </c>
      <c r="AW17" s="311">
        <v>0</v>
      </c>
      <c r="AX17" s="311">
        <v>0</v>
      </c>
      <c r="AY17" s="311">
        <v>0</v>
      </c>
      <c r="AZ17" s="311">
        <v>0</v>
      </c>
      <c r="BA17" s="311">
        <v>0</v>
      </c>
      <c r="BB17" s="311">
        <v>0</v>
      </c>
      <c r="BC17" s="311">
        <v>0</v>
      </c>
      <c r="BD17" s="311">
        <v>0</v>
      </c>
      <c r="BE17" s="312">
        <v>0</v>
      </c>
      <c r="BF17" s="285">
        <v>0</v>
      </c>
      <c r="BG17" s="285">
        <v>0</v>
      </c>
      <c r="BH17" s="285">
        <v>0</v>
      </c>
    </row>
    <row r="18" spans="1:60" x14ac:dyDescent="0.15">
      <c r="A18" s="168" t="s">
        <v>181</v>
      </c>
      <c r="B18" s="311">
        <v>0</v>
      </c>
      <c r="C18" s="311">
        <v>0</v>
      </c>
      <c r="D18" s="311">
        <v>0</v>
      </c>
      <c r="E18" s="311">
        <v>0</v>
      </c>
      <c r="F18" s="311">
        <v>0</v>
      </c>
      <c r="G18" s="311">
        <v>0</v>
      </c>
      <c r="H18" s="311">
        <v>1.0700000000000002E-3</v>
      </c>
      <c r="I18" s="311">
        <v>1.4099999999999998E-3</v>
      </c>
      <c r="J18" s="311">
        <v>1.17E-3</v>
      </c>
      <c r="K18" s="311">
        <v>1.5600000000000002E-3</v>
      </c>
      <c r="L18" s="311">
        <v>3.3800000000000002E-3</v>
      </c>
      <c r="M18" s="311">
        <v>7.2400000000000008E-3</v>
      </c>
      <c r="N18" s="311">
        <v>6.9900000000000014E-3</v>
      </c>
      <c r="O18" s="311">
        <v>7.5200000000000006E-3</v>
      </c>
      <c r="P18" s="311">
        <v>6.4199999999999995E-3</v>
      </c>
      <c r="Q18" s="311">
        <v>6.8210526315789473E-3</v>
      </c>
      <c r="R18" s="311">
        <v>1.1091052631578946E-2</v>
      </c>
      <c r="S18" s="311">
        <v>1.1981052631578948E-2</v>
      </c>
      <c r="T18" s="311">
        <v>1.0261052631578949E-2</v>
      </c>
      <c r="U18" s="311">
        <v>1.2371052631578946E-2</v>
      </c>
      <c r="V18" s="311">
        <v>9.3699000000000022E-3</v>
      </c>
      <c r="W18" s="311">
        <v>8.6075000000000006E-3</v>
      </c>
      <c r="X18" s="311">
        <v>9.105160000000001E-3</v>
      </c>
      <c r="Y18" s="311">
        <v>8.8396199999999994E-3</v>
      </c>
      <c r="Z18" s="311">
        <v>1.171867E-2</v>
      </c>
      <c r="AA18" s="311">
        <v>1.2207556315789476E-2</v>
      </c>
      <c r="AB18" s="311">
        <v>1.3350639157894736E-2</v>
      </c>
      <c r="AC18" s="311">
        <v>1.8216531736842106E-2</v>
      </c>
      <c r="AD18" s="311">
        <v>1.7220100210526317E-2</v>
      </c>
      <c r="AE18" s="311">
        <v>1.6930572210526317E-2</v>
      </c>
      <c r="AF18" s="311">
        <v>1.750838894736842E-2</v>
      </c>
      <c r="AG18" s="311">
        <v>1.739425295487905E-2</v>
      </c>
      <c r="AH18" s="311">
        <v>1.8508323641578946E-2</v>
      </c>
      <c r="AI18" s="311">
        <v>1.6143209296842109E-2</v>
      </c>
      <c r="AJ18" s="311">
        <v>2.4137014313684216E-2</v>
      </c>
      <c r="AK18" s="311">
        <v>2.8056178616947369E-2</v>
      </c>
      <c r="AL18" s="311">
        <v>3.0334487332909093E-2</v>
      </c>
      <c r="AM18" s="311">
        <v>3.2834126400692699E-2</v>
      </c>
      <c r="AN18" s="311">
        <v>3.4780399149230763E-2</v>
      </c>
      <c r="AO18" s="311">
        <v>3.6253930279299351E-2</v>
      </c>
      <c r="AP18" s="311">
        <v>3.8695278999810109E-2</v>
      </c>
      <c r="AQ18" s="311">
        <v>4.1330731446540862E-2</v>
      </c>
      <c r="AR18" s="311">
        <v>4.547627095506248E-2</v>
      </c>
      <c r="AS18" s="311">
        <v>4.6744232614844693E-2</v>
      </c>
      <c r="AT18" s="311">
        <v>5.0003392909814794E-2</v>
      </c>
      <c r="AU18" s="311">
        <v>5.6585012548443704E-2</v>
      </c>
      <c r="AV18" s="311">
        <v>5.6064153254113992E-2</v>
      </c>
      <c r="AW18" s="311">
        <v>6.3785530437210747E-2</v>
      </c>
      <c r="AX18" s="311">
        <v>6.7785671158838531E-2</v>
      </c>
      <c r="AY18" s="311">
        <v>7.191116033935023E-2</v>
      </c>
      <c r="AZ18" s="311">
        <v>7.3292493333231776E-2</v>
      </c>
      <c r="BA18" s="311">
        <v>7.9310181443911068E-2</v>
      </c>
      <c r="BB18" s="311">
        <v>7.9118162894533398E-2</v>
      </c>
      <c r="BC18" s="311">
        <v>8.5893154678741951E-2</v>
      </c>
      <c r="BD18" s="311">
        <v>9.4817608394681729E-2</v>
      </c>
      <c r="BE18" s="312">
        <v>9.3919935340730093E-2</v>
      </c>
      <c r="BF18" s="285">
        <v>-1.2173739864225763E-2</v>
      </c>
      <c r="BG18" s="285">
        <v>6.6077929134129354E-2</v>
      </c>
      <c r="BH18" s="285">
        <v>1.5105125847411355E-2</v>
      </c>
    </row>
    <row r="19" spans="1:60" x14ac:dyDescent="0.15">
      <c r="A19" s="168" t="s">
        <v>180</v>
      </c>
      <c r="B19" s="311">
        <v>0</v>
      </c>
      <c r="C19" s="311">
        <v>0</v>
      </c>
      <c r="D19" s="311">
        <v>0</v>
      </c>
      <c r="E19" s="311">
        <v>0</v>
      </c>
      <c r="F19" s="311">
        <v>0</v>
      </c>
      <c r="G19" s="311">
        <v>0</v>
      </c>
      <c r="H19" s="311">
        <v>9.7000000000000003E-3</v>
      </c>
      <c r="I19" s="311">
        <v>8.3100000000000014E-3</v>
      </c>
      <c r="J19" s="311">
        <v>9.7800000000000005E-3</v>
      </c>
      <c r="K19" s="311">
        <v>9.8400000000000015E-3</v>
      </c>
      <c r="L19" s="311">
        <v>1.0120000000000001E-2</v>
      </c>
      <c r="M19" s="311">
        <v>1.103E-2</v>
      </c>
      <c r="N19" s="311">
        <v>1.1930000000000001E-2</v>
      </c>
      <c r="O19" s="311">
        <v>1.3390000000000003E-2</v>
      </c>
      <c r="P19" s="311">
        <v>1.2890000000000002E-2</v>
      </c>
      <c r="Q19" s="311">
        <v>1.2920000000000001E-2</v>
      </c>
      <c r="R19" s="311">
        <v>1.3080000000000001E-2</v>
      </c>
      <c r="S19" s="311">
        <v>1.4060000000000001E-2</v>
      </c>
      <c r="T19" s="311">
        <v>1.5150000000000002E-2</v>
      </c>
      <c r="U19" s="311">
        <v>1.289E-2</v>
      </c>
      <c r="V19" s="311">
        <v>1.2090000000000002E-2</v>
      </c>
      <c r="W19" s="311">
        <v>1.2660000000000005E-2</v>
      </c>
      <c r="X19" s="311">
        <v>1.3040000000000001E-2</v>
      </c>
      <c r="Y19" s="311">
        <v>1.422E-2</v>
      </c>
      <c r="Z19" s="311">
        <v>1.389E-2</v>
      </c>
      <c r="AA19" s="311">
        <v>1.603842105263158E-2</v>
      </c>
      <c r="AB19" s="311">
        <v>1.3678421052631578E-2</v>
      </c>
      <c r="AC19" s="311">
        <v>1.4700000000000001E-2</v>
      </c>
      <c r="AD19" s="311">
        <v>1.064E-2</v>
      </c>
      <c r="AE19" s="311">
        <v>1.1310000000000002E-2</v>
      </c>
      <c r="AF19" s="311">
        <v>9.5100000000000011E-3</v>
      </c>
      <c r="AG19" s="311">
        <v>1.2221710947368424E-2</v>
      </c>
      <c r="AH19" s="311">
        <v>1.1789999999999998E-2</v>
      </c>
      <c r="AI19" s="311">
        <v>1.0404756840000001E-2</v>
      </c>
      <c r="AJ19" s="311">
        <v>1.2171200650526317E-2</v>
      </c>
      <c r="AK19" s="311">
        <v>1.3355064219974264E-2</v>
      </c>
      <c r="AL19" s="311">
        <v>1.2606890631150182E-2</v>
      </c>
      <c r="AM19" s="311">
        <v>1.1677475510493533E-2</v>
      </c>
      <c r="AN19" s="311">
        <v>9.4656445280110711E-3</v>
      </c>
      <c r="AO19" s="311">
        <v>1.0260425122681837E-2</v>
      </c>
      <c r="AP19" s="311">
        <v>7.3454279027548681E-3</v>
      </c>
      <c r="AQ19" s="311">
        <v>7.2808455360715884E-3</v>
      </c>
      <c r="AR19" s="311">
        <v>7.6713034302746371E-3</v>
      </c>
      <c r="AS19" s="311">
        <v>8.4293239768030142E-3</v>
      </c>
      <c r="AT19" s="311">
        <v>8.51547712701917E-3</v>
      </c>
      <c r="AU19" s="311">
        <v>7.24108717441808E-3</v>
      </c>
      <c r="AV19" s="311">
        <v>7.7108277103249204E-3</v>
      </c>
      <c r="AW19" s="311">
        <v>9.0454771164642615E-3</v>
      </c>
      <c r="AX19" s="311">
        <v>1.030446806413738E-2</v>
      </c>
      <c r="AY19" s="311">
        <v>8.6367119397079278E-3</v>
      </c>
      <c r="AZ19" s="311">
        <v>9.2803468367433258E-3</v>
      </c>
      <c r="BA19" s="311">
        <v>9.0875327869515809E-3</v>
      </c>
      <c r="BB19" s="311">
        <v>9.5994642466957197E-3</v>
      </c>
      <c r="BC19" s="311">
        <v>8.9387081058509878E-3</v>
      </c>
      <c r="BD19" s="311">
        <v>1.1078045642860116E-2</v>
      </c>
      <c r="BE19" s="312">
        <v>1.1214211490700343E-2</v>
      </c>
      <c r="BF19" s="285">
        <v>9.5256807144949995E-3</v>
      </c>
      <c r="BG19" s="285">
        <v>2.665710334321969E-2</v>
      </c>
      <c r="BH19" s="285">
        <v>1.8035795620171729E-3</v>
      </c>
    </row>
    <row r="20" spans="1:60" x14ac:dyDescent="0.15">
      <c r="A20" s="168" t="s">
        <v>179</v>
      </c>
      <c r="B20" s="311">
        <v>0</v>
      </c>
      <c r="C20" s="311">
        <v>0</v>
      </c>
      <c r="D20" s="311">
        <v>0</v>
      </c>
      <c r="E20" s="311">
        <v>0</v>
      </c>
      <c r="F20" s="311">
        <v>0</v>
      </c>
      <c r="G20" s="311">
        <v>0</v>
      </c>
      <c r="H20" s="311">
        <v>5.6000000000000006E-4</v>
      </c>
      <c r="I20" s="311">
        <v>5.9000000000000003E-4</v>
      </c>
      <c r="J20" s="311">
        <v>6.1000000000000008E-4</v>
      </c>
      <c r="K20" s="311">
        <v>6.6E-4</v>
      </c>
      <c r="L20" s="311">
        <v>6.3000000000000003E-4</v>
      </c>
      <c r="M20" s="311">
        <v>7.2000000000000005E-4</v>
      </c>
      <c r="N20" s="311">
        <v>7.3999999999999999E-4</v>
      </c>
      <c r="O20" s="311">
        <v>5.6000000000000006E-4</v>
      </c>
      <c r="P20" s="311">
        <v>7.9000000000000001E-4</v>
      </c>
      <c r="Q20" s="311">
        <v>8.4000000000000003E-4</v>
      </c>
      <c r="R20" s="311">
        <v>8.9000000000000006E-4</v>
      </c>
      <c r="S20" s="311">
        <v>9.1E-4</v>
      </c>
      <c r="T20" s="311">
        <v>7.5000000000000012E-4</v>
      </c>
      <c r="U20" s="311">
        <v>8.0000000000000015E-4</v>
      </c>
      <c r="V20" s="311">
        <v>9.5000000000000011E-4</v>
      </c>
      <c r="W20" s="311">
        <v>9.7000000000000005E-4</v>
      </c>
      <c r="X20" s="311">
        <v>1.1000000000000001E-3</v>
      </c>
      <c r="Y20" s="311">
        <v>1.07E-3</v>
      </c>
      <c r="Z20" s="311">
        <v>9.5000000000000011E-4</v>
      </c>
      <c r="AA20" s="311">
        <v>1.1099999999999999E-3</v>
      </c>
      <c r="AB20" s="311">
        <v>1.1189473684210527E-3</v>
      </c>
      <c r="AC20" s="311">
        <v>1.2384210526315792E-3</v>
      </c>
      <c r="AD20" s="311">
        <v>1.3357894736842103E-3</v>
      </c>
      <c r="AE20" s="311">
        <v>1.1984210526315789E-3</v>
      </c>
      <c r="AF20" s="311">
        <v>1.2163157894736843E-3</v>
      </c>
      <c r="AG20" s="311">
        <v>1.1957894736842104E-3</v>
      </c>
      <c r="AH20" s="311">
        <v>1.1578947368421054E-3</v>
      </c>
      <c r="AI20" s="311">
        <v>1.2878947368421053E-3</v>
      </c>
      <c r="AJ20" s="311">
        <v>1.3478947368421054E-3</v>
      </c>
      <c r="AK20" s="311">
        <v>1.0423608277235468E-3</v>
      </c>
      <c r="AL20" s="311">
        <v>1.0586431159463367E-3</v>
      </c>
      <c r="AM20" s="311">
        <v>1.1881257986285708E-3</v>
      </c>
      <c r="AN20" s="311">
        <v>1.1584754383980379E-3</v>
      </c>
      <c r="AO20" s="311">
        <v>1.0881496272380983E-3</v>
      </c>
      <c r="AP20" s="311">
        <v>1.0118814619351321E-3</v>
      </c>
      <c r="AQ20" s="311">
        <v>1.1815321549932332E-3</v>
      </c>
      <c r="AR20" s="311">
        <v>2.2162493203560806E-3</v>
      </c>
      <c r="AS20" s="311">
        <v>9.4141505599362515E-3</v>
      </c>
      <c r="AT20" s="311">
        <v>1.0094543139456923E-2</v>
      </c>
      <c r="AU20" s="311">
        <v>1.1550699414786104E-2</v>
      </c>
      <c r="AV20" s="311">
        <v>1.1921246762085067E-2</v>
      </c>
      <c r="AW20" s="311">
        <v>1.369672592504727E-2</v>
      </c>
      <c r="AX20" s="311">
        <v>1.5512887990237791E-2</v>
      </c>
      <c r="AY20" s="311">
        <v>2.081010714618332E-2</v>
      </c>
      <c r="AZ20" s="311">
        <v>2.5491630926046373E-2</v>
      </c>
      <c r="BA20" s="311">
        <v>3.2169850237048672E-2</v>
      </c>
      <c r="BB20" s="311">
        <v>3.0552016836039076E-2</v>
      </c>
      <c r="BC20" s="311">
        <v>3.0270057171872075E-2</v>
      </c>
      <c r="BD20" s="311">
        <v>2.7813361844297609E-2</v>
      </c>
      <c r="BE20" s="312">
        <v>2.779610395103136E-2</v>
      </c>
      <c r="BF20" s="285">
        <v>-3.3510344056385533E-3</v>
      </c>
      <c r="BG20" s="285">
        <v>0.10666629149389961</v>
      </c>
      <c r="BH20" s="285">
        <v>4.4704422626021039E-3</v>
      </c>
    </row>
    <row r="21" spans="1:60" s="161" customFormat="1" x14ac:dyDescent="0.15">
      <c r="A21" s="163" t="s">
        <v>178</v>
      </c>
      <c r="B21" s="313">
        <v>0</v>
      </c>
      <c r="C21" s="313">
        <v>0</v>
      </c>
      <c r="D21" s="313">
        <v>0</v>
      </c>
      <c r="E21" s="313">
        <v>0</v>
      </c>
      <c r="F21" s="313">
        <v>0</v>
      </c>
      <c r="G21" s="313">
        <v>5.6223249125364454E-3</v>
      </c>
      <c r="H21" s="313">
        <v>2.1442598637026244E-2</v>
      </c>
      <c r="I21" s="313">
        <v>2.1309233394274377E-2</v>
      </c>
      <c r="J21" s="313">
        <v>2.2658428094023329E-2</v>
      </c>
      <c r="K21" s="313">
        <v>2.378219471428572E-2</v>
      </c>
      <c r="L21" s="313">
        <v>2.864100216509434E-2</v>
      </c>
      <c r="M21" s="313">
        <v>3.3525405165451896E-2</v>
      </c>
      <c r="N21" s="313">
        <v>3.6737005703167118E-2</v>
      </c>
      <c r="O21" s="313">
        <v>4.0740807370879123E-2</v>
      </c>
      <c r="P21" s="313">
        <v>4.3724131633928583E-2</v>
      </c>
      <c r="Q21" s="313">
        <v>4.3928650936021454E-2</v>
      </c>
      <c r="R21" s="313">
        <v>4.871450638157894E-2</v>
      </c>
      <c r="S21" s="313">
        <v>5.5064922035956809E-2</v>
      </c>
      <c r="T21" s="313">
        <v>6.3408749972110504E-2</v>
      </c>
      <c r="U21" s="313">
        <v>6.1661769424697414E-2</v>
      </c>
      <c r="V21" s="313">
        <v>6.0594372028779472E-2</v>
      </c>
      <c r="W21" s="313">
        <v>6.250761344674767E-2</v>
      </c>
      <c r="X21" s="313">
        <v>6.7043701380331902E-2</v>
      </c>
      <c r="Y21" s="313">
        <v>6.6378618414453763E-2</v>
      </c>
      <c r="Z21" s="313">
        <v>6.9444062464060652E-2</v>
      </c>
      <c r="AA21" s="313">
        <v>8.3054235205722665E-2</v>
      </c>
      <c r="AB21" s="313">
        <v>8.3740137247074048E-2</v>
      </c>
      <c r="AC21" s="313">
        <v>0.10692721511398069</v>
      </c>
      <c r="AD21" s="313">
        <v>0.10286964404423272</v>
      </c>
      <c r="AE21" s="313">
        <v>0.10832413012687263</v>
      </c>
      <c r="AF21" s="313">
        <v>0.11063803419940652</v>
      </c>
      <c r="AG21" s="313">
        <v>0.12573282457878698</v>
      </c>
      <c r="AH21" s="313">
        <v>0.13368204886054808</v>
      </c>
      <c r="AI21" s="313">
        <v>0.12589700302536058</v>
      </c>
      <c r="AJ21" s="313">
        <v>0.14856068393921129</v>
      </c>
      <c r="AK21" s="313">
        <v>0.14824737676569047</v>
      </c>
      <c r="AL21" s="313">
        <v>0.16293002926759212</v>
      </c>
      <c r="AM21" s="313">
        <v>0.17955395527127371</v>
      </c>
      <c r="AN21" s="313">
        <v>0.19552638176490991</v>
      </c>
      <c r="AO21" s="313">
        <v>0.20403858648526849</v>
      </c>
      <c r="AP21" s="313">
        <v>0.21584517537301745</v>
      </c>
      <c r="AQ21" s="313">
        <v>0.2315008273976801</v>
      </c>
      <c r="AR21" s="313">
        <v>0.280054287174129</v>
      </c>
      <c r="AS21" s="313">
        <v>0.31419332110107223</v>
      </c>
      <c r="AT21" s="313">
        <v>0.34906729788386176</v>
      </c>
      <c r="AU21" s="313">
        <v>0.44507972617809571</v>
      </c>
      <c r="AV21" s="313">
        <v>0.46253677010604788</v>
      </c>
      <c r="AW21" s="313">
        <v>0.5190362731224718</v>
      </c>
      <c r="AX21" s="313">
        <v>0.58142807970487986</v>
      </c>
      <c r="AY21" s="313">
        <v>0.63081562688752679</v>
      </c>
      <c r="AZ21" s="313">
        <v>0.6632573945458019</v>
      </c>
      <c r="BA21" s="313">
        <v>0.69146511078278006</v>
      </c>
      <c r="BB21" s="313">
        <v>0.71001716313744856</v>
      </c>
      <c r="BC21" s="313">
        <v>0.72438224886985636</v>
      </c>
      <c r="BD21" s="313">
        <v>0.74447666953897718</v>
      </c>
      <c r="BE21" s="313">
        <v>0.75228276374017733</v>
      </c>
      <c r="BF21" s="286">
        <v>7.7244553781559144E-3</v>
      </c>
      <c r="BG21" s="286">
        <v>7.8683890418409952E-2</v>
      </c>
      <c r="BH21" s="286">
        <v>0.12098949789423342</v>
      </c>
    </row>
    <row r="22" spans="1:60" x14ac:dyDescent="0.15">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2"/>
      <c r="BF22" s="285"/>
      <c r="BG22" s="285"/>
      <c r="BH22" s="285"/>
    </row>
    <row r="23" spans="1:60" x14ac:dyDescent="0.15">
      <c r="A23" s="162" t="s">
        <v>177</v>
      </c>
      <c r="B23" s="311">
        <v>0</v>
      </c>
      <c r="C23" s="311">
        <v>0</v>
      </c>
      <c r="D23" s="311">
        <v>0</v>
      </c>
      <c r="E23" s="311">
        <v>0</v>
      </c>
      <c r="F23" s="311">
        <v>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1.2875009999999999E-2</v>
      </c>
      <c r="X23" s="311">
        <v>9.0581600000000009E-3</v>
      </c>
      <c r="Y23" s="311">
        <v>1.0469600000000001E-2</v>
      </c>
      <c r="Z23" s="311">
        <v>1.10445E-2</v>
      </c>
      <c r="AA23" s="311">
        <v>1.142485E-2</v>
      </c>
      <c r="AB23" s="311">
        <v>1.2258320000000001E-2</v>
      </c>
      <c r="AC23" s="311">
        <v>1.3291639999998916E-2</v>
      </c>
      <c r="AD23" s="311">
        <v>1.3611110000000034E-2</v>
      </c>
      <c r="AE23" s="311">
        <v>1.2105550000000001E-2</v>
      </c>
      <c r="AF23" s="311">
        <v>1.8572210000000002E-2</v>
      </c>
      <c r="AG23" s="311">
        <v>1.5894440000000003E-2</v>
      </c>
      <c r="AH23" s="311">
        <v>1.7113889999999996E-2</v>
      </c>
      <c r="AI23" s="311">
        <v>1.8427770000000003E-2</v>
      </c>
      <c r="AJ23" s="311">
        <v>1.5969118188815173E-2</v>
      </c>
      <c r="AK23" s="311">
        <v>1.52827932E-2</v>
      </c>
      <c r="AL23" s="311">
        <v>1.6569820519480517E-2</v>
      </c>
      <c r="AM23" s="311">
        <v>1.5008253677419352E-2</v>
      </c>
      <c r="AN23" s="311">
        <v>1.678999442307692E-2</v>
      </c>
      <c r="AO23" s="311">
        <v>2.0072528025477706E-2</v>
      </c>
      <c r="AP23" s="311">
        <v>2.3600292013782755E-2</v>
      </c>
      <c r="AQ23" s="311">
        <v>3.1153326485672827E-2</v>
      </c>
      <c r="AR23" s="311">
        <v>3.883911609119052E-2</v>
      </c>
      <c r="AS23" s="311">
        <v>4.0885250532721934E-2</v>
      </c>
      <c r="AT23" s="311">
        <v>4.0403164914332566E-2</v>
      </c>
      <c r="AU23" s="311">
        <v>4.1896000146645851E-2</v>
      </c>
      <c r="AV23" s="311">
        <v>4.2137991304995383E-2</v>
      </c>
      <c r="AW23" s="311">
        <v>4.2729065733815338E-2</v>
      </c>
      <c r="AX23" s="311">
        <v>4.2252716954517724E-2</v>
      </c>
      <c r="AY23" s="311">
        <v>3.9727743589470829E-2</v>
      </c>
      <c r="AZ23" s="311">
        <v>4.101444158577873E-2</v>
      </c>
      <c r="BA23" s="311">
        <v>4.2470872008620937E-2</v>
      </c>
      <c r="BB23" s="311">
        <v>4.4288400924E-2</v>
      </c>
      <c r="BC23" s="311">
        <v>4.4112278037529935E-2</v>
      </c>
      <c r="BD23" s="311">
        <v>4.2301495604874437E-2</v>
      </c>
      <c r="BE23" s="312">
        <v>4.6663880169739082E-2</v>
      </c>
      <c r="BF23" s="285">
        <v>0.10011200700956246</v>
      </c>
      <c r="BG23" s="285">
        <v>4.60198889055774E-3</v>
      </c>
      <c r="BH23" s="285">
        <v>7.504943225687624E-3</v>
      </c>
    </row>
    <row r="24" spans="1:60" x14ac:dyDescent="0.15">
      <c r="A24" s="162" t="s">
        <v>176</v>
      </c>
      <c r="B24" s="311">
        <v>0</v>
      </c>
      <c r="C24" s="311">
        <v>0</v>
      </c>
      <c r="D24" s="311">
        <v>0</v>
      </c>
      <c r="E24" s="311">
        <v>0</v>
      </c>
      <c r="F24" s="311">
        <v>0</v>
      </c>
      <c r="G24" s="311">
        <v>0</v>
      </c>
      <c r="H24" s="311">
        <v>0</v>
      </c>
      <c r="I24" s="311">
        <v>0</v>
      </c>
      <c r="J24" s="311">
        <v>1.16E-3</v>
      </c>
      <c r="K24" s="311">
        <v>1.08E-3</v>
      </c>
      <c r="L24" s="311">
        <v>8.3000000000000012E-4</v>
      </c>
      <c r="M24" s="311">
        <v>5.7000000000000009E-4</v>
      </c>
      <c r="N24" s="311">
        <v>2.4700000000000004E-3</v>
      </c>
      <c r="O24" s="311">
        <v>2.5999999999999999E-3</v>
      </c>
      <c r="P24" s="311">
        <v>3.15E-3</v>
      </c>
      <c r="Q24" s="311">
        <v>3.0000000000000001E-3</v>
      </c>
      <c r="R24" s="311">
        <v>2.9100000000000003E-3</v>
      </c>
      <c r="S24" s="311">
        <v>4.6000000000000001E-4</v>
      </c>
      <c r="T24" s="311">
        <v>2.1999999999999998E-4</v>
      </c>
      <c r="U24" s="311">
        <v>2.4000000000000001E-4</v>
      </c>
      <c r="V24" s="311">
        <v>5.2999999999999998E-4</v>
      </c>
      <c r="W24" s="311">
        <v>1.1900000000000001E-3</v>
      </c>
      <c r="X24" s="311">
        <v>1.4200000000000003E-3</v>
      </c>
      <c r="Y24" s="311">
        <v>1.8E-3</v>
      </c>
      <c r="Z24" s="311">
        <v>1.9100000000000002E-3</v>
      </c>
      <c r="AA24" s="311">
        <v>2.8200000000000005E-3</v>
      </c>
      <c r="AB24" s="311">
        <v>2.9899999999999992E-3</v>
      </c>
      <c r="AC24" s="311">
        <v>2.6700000000000001E-3</v>
      </c>
      <c r="AD24" s="311">
        <v>2.4500000000000004E-3</v>
      </c>
      <c r="AE24" s="311">
        <v>2.4500000000000004E-3</v>
      </c>
      <c r="AF24" s="311">
        <v>3.2100000000000006E-3</v>
      </c>
      <c r="AG24" s="311">
        <v>3.1400000000000004E-3</v>
      </c>
      <c r="AH24" s="311">
        <v>2.7500000000000003E-3</v>
      </c>
      <c r="AI24" s="311">
        <v>3.5899999999999994E-3</v>
      </c>
      <c r="AJ24" s="311">
        <v>4.96E-3</v>
      </c>
      <c r="AK24" s="311">
        <v>5.680000000000001E-3</v>
      </c>
      <c r="AL24" s="311">
        <v>5.9312337662337658E-3</v>
      </c>
      <c r="AM24" s="311">
        <v>7.1169677419354828E-3</v>
      </c>
      <c r="AN24" s="311">
        <v>8.4051923076923045E-3</v>
      </c>
      <c r="AO24" s="311">
        <v>1.0105796178343946E-2</v>
      </c>
      <c r="AP24" s="311">
        <v>1.539683544303797E-2</v>
      </c>
      <c r="AQ24" s="311">
        <v>2.1410377358490558E-2</v>
      </c>
      <c r="AR24" s="311">
        <v>2.4862499999999989E-2</v>
      </c>
      <c r="AS24" s="311">
        <v>3.1635838509316762E-2</v>
      </c>
      <c r="AT24" s="311">
        <v>3.7296111111111092E-2</v>
      </c>
      <c r="AU24" s="311">
        <v>4.0647575705521445E-2</v>
      </c>
      <c r="AV24" s="311">
        <v>4.3846945243902417E-2</v>
      </c>
      <c r="AW24" s="311">
        <v>4.8237589636363577E-2</v>
      </c>
      <c r="AX24" s="311">
        <v>4.593336506024092E-2</v>
      </c>
      <c r="AY24" s="311">
        <v>4.0982011976047873E-2</v>
      </c>
      <c r="AZ24" s="311">
        <v>5.0669410714285733E-2</v>
      </c>
      <c r="BA24" s="311">
        <v>4.9339331360946759E-2</v>
      </c>
      <c r="BB24" s="311">
        <v>5.1993000000000178E-2</v>
      </c>
      <c r="BC24" s="311">
        <v>4.8949263157894905E-2</v>
      </c>
      <c r="BD24" s="311">
        <v>4.6719370749692922E-2</v>
      </c>
      <c r="BE24" s="312">
        <v>4.7353839029134308E-2</v>
      </c>
      <c r="BF24" s="285">
        <v>1.0811066105692602E-2</v>
      </c>
      <c r="BG24" s="285">
        <v>2.2782629329527682E-2</v>
      </c>
      <c r="BH24" s="285">
        <v>7.6159091815615485E-3</v>
      </c>
    </row>
    <row r="25" spans="1:60" x14ac:dyDescent="0.15">
      <c r="A25" s="162" t="s">
        <v>175</v>
      </c>
      <c r="B25" s="311">
        <v>0</v>
      </c>
      <c r="C25" s="311">
        <v>0</v>
      </c>
      <c r="D25" s="311">
        <v>0</v>
      </c>
      <c r="E25" s="311">
        <v>0</v>
      </c>
      <c r="F25" s="311">
        <v>0</v>
      </c>
      <c r="G25" s="311">
        <v>0</v>
      </c>
      <c r="H25" s="311">
        <v>0</v>
      </c>
      <c r="I25" s="311">
        <v>0</v>
      </c>
      <c r="J25" s="311">
        <v>0</v>
      </c>
      <c r="K25" s="311">
        <v>0</v>
      </c>
      <c r="L25" s="311">
        <v>0</v>
      </c>
      <c r="M25" s="311">
        <v>0</v>
      </c>
      <c r="N25" s="311">
        <v>0</v>
      </c>
      <c r="O25" s="311">
        <v>0</v>
      </c>
      <c r="P25" s="311">
        <v>0</v>
      </c>
      <c r="Q25" s="311">
        <v>0</v>
      </c>
      <c r="R25" s="311">
        <v>0</v>
      </c>
      <c r="S25" s="311">
        <v>0</v>
      </c>
      <c r="T25" s="311">
        <v>0</v>
      </c>
      <c r="U25" s="311">
        <v>0</v>
      </c>
      <c r="V25" s="311">
        <v>0</v>
      </c>
      <c r="W25" s="311">
        <v>0</v>
      </c>
      <c r="X25" s="311">
        <v>0</v>
      </c>
      <c r="Y25" s="311">
        <v>0</v>
      </c>
      <c r="Z25" s="311">
        <v>0</v>
      </c>
      <c r="AA25" s="311">
        <v>0</v>
      </c>
      <c r="AB25" s="311">
        <v>0</v>
      </c>
      <c r="AC25" s="311">
        <v>0</v>
      </c>
      <c r="AD25" s="311">
        <v>0</v>
      </c>
      <c r="AE25" s="311">
        <v>0</v>
      </c>
      <c r="AF25" s="311">
        <v>0</v>
      </c>
      <c r="AG25" s="311">
        <v>0</v>
      </c>
      <c r="AH25" s="311">
        <v>0</v>
      </c>
      <c r="AI25" s="311">
        <v>0</v>
      </c>
      <c r="AJ25" s="311">
        <v>0</v>
      </c>
      <c r="AK25" s="311">
        <v>0</v>
      </c>
      <c r="AL25" s="311">
        <v>0</v>
      </c>
      <c r="AM25" s="311">
        <v>0</v>
      </c>
      <c r="AN25" s="311">
        <v>0</v>
      </c>
      <c r="AO25" s="311">
        <v>0</v>
      </c>
      <c r="AP25" s="311">
        <v>0</v>
      </c>
      <c r="AQ25" s="311">
        <v>0</v>
      </c>
      <c r="AR25" s="311">
        <v>0</v>
      </c>
      <c r="AS25" s="311">
        <v>1.5204968944099374E-4</v>
      </c>
      <c r="AT25" s="311">
        <v>7.5555555555555516E-5</v>
      </c>
      <c r="AU25" s="311">
        <v>3.2852760736196303E-4</v>
      </c>
      <c r="AV25" s="311">
        <v>5.2243902439024349E-4</v>
      </c>
      <c r="AW25" s="311">
        <v>6.119999999999997E-4</v>
      </c>
      <c r="AX25" s="311">
        <v>1.0296439156626499E-3</v>
      </c>
      <c r="AY25" s="311">
        <v>1.8395913772455074E-3</v>
      </c>
      <c r="AZ25" s="311">
        <v>2.4606133928571404E-3</v>
      </c>
      <c r="BA25" s="311">
        <v>3.2013575147928964E-3</v>
      </c>
      <c r="BB25" s="311">
        <v>3.5638289999999997E-3</v>
      </c>
      <c r="BC25" s="311">
        <v>1.4245105263157891E-2</v>
      </c>
      <c r="BD25" s="311">
        <v>1.6323120032773454E-2</v>
      </c>
      <c r="BE25" s="312">
        <v>1.7444734243002313E-2</v>
      </c>
      <c r="BF25" s="285">
        <v>6.5793242943651187E-2</v>
      </c>
      <c r="BG25" s="285">
        <v>0.71180258195044521</v>
      </c>
      <c r="BH25" s="285">
        <v>2.8056333850660403E-3</v>
      </c>
    </row>
    <row r="26" spans="1:60" x14ac:dyDescent="0.15">
      <c r="A26" s="162" t="s">
        <v>174</v>
      </c>
      <c r="B26" s="311" t="s">
        <v>111</v>
      </c>
      <c r="C26" s="311" t="s">
        <v>111</v>
      </c>
      <c r="D26" s="311" t="s">
        <v>111</v>
      </c>
      <c r="E26" s="311" t="s">
        <v>111</v>
      </c>
      <c r="F26" s="311" t="s">
        <v>111</v>
      </c>
      <c r="G26" s="311" t="s">
        <v>111</v>
      </c>
      <c r="H26" s="311" t="s">
        <v>111</v>
      </c>
      <c r="I26" s="311" t="s">
        <v>111</v>
      </c>
      <c r="J26" s="311" t="s">
        <v>111</v>
      </c>
      <c r="K26" s="311" t="s">
        <v>111</v>
      </c>
      <c r="L26" s="311" t="s">
        <v>111</v>
      </c>
      <c r="M26" s="311" t="s">
        <v>111</v>
      </c>
      <c r="N26" s="311" t="s">
        <v>111</v>
      </c>
      <c r="O26" s="311" t="s">
        <v>111</v>
      </c>
      <c r="P26" s="311" t="s">
        <v>111</v>
      </c>
      <c r="Q26" s="311" t="s">
        <v>111</v>
      </c>
      <c r="R26" s="311" t="s">
        <v>111</v>
      </c>
      <c r="S26" s="311" t="s">
        <v>111</v>
      </c>
      <c r="T26" s="311" t="s">
        <v>111</v>
      </c>
      <c r="U26" s="311" t="s">
        <v>111</v>
      </c>
      <c r="V26" s="311" t="s">
        <v>111</v>
      </c>
      <c r="W26" s="311" t="s">
        <v>111</v>
      </c>
      <c r="X26" s="311" t="s">
        <v>111</v>
      </c>
      <c r="Y26" s="311" t="s">
        <v>111</v>
      </c>
      <c r="Z26" s="311" t="s">
        <v>111</v>
      </c>
      <c r="AA26" s="311">
        <v>0</v>
      </c>
      <c r="AB26" s="311">
        <v>0</v>
      </c>
      <c r="AC26" s="311">
        <v>6.0000000000000002E-5</v>
      </c>
      <c r="AD26" s="311">
        <v>1.8999999999999998E-4</v>
      </c>
      <c r="AE26" s="311">
        <v>6.0000000000000002E-5</v>
      </c>
      <c r="AF26" s="311">
        <v>5.0000000000000002E-5</v>
      </c>
      <c r="AG26" s="311">
        <v>1E-4</v>
      </c>
      <c r="AH26" s="311">
        <v>2.0000000000000002E-5</v>
      </c>
      <c r="AI26" s="311">
        <v>5.0000000000000002E-5</v>
      </c>
      <c r="AJ26" s="311">
        <v>2.0000000000000002E-5</v>
      </c>
      <c r="AK26" s="311">
        <v>1.0000000000000001E-5</v>
      </c>
      <c r="AL26" s="311">
        <v>0</v>
      </c>
      <c r="AM26" s="311">
        <v>0</v>
      </c>
      <c r="AN26" s="311">
        <v>0</v>
      </c>
      <c r="AO26" s="311">
        <v>3.898089171974522E-5</v>
      </c>
      <c r="AP26" s="311">
        <v>1.3556962025316452E-4</v>
      </c>
      <c r="AQ26" s="311">
        <v>1.0584905660377353E-4</v>
      </c>
      <c r="AR26" s="311">
        <v>6.6937499999999967E-5</v>
      </c>
      <c r="AS26" s="311">
        <v>1.9956521739130425E-4</v>
      </c>
      <c r="AT26" s="311">
        <v>2.3611111111111096E-4</v>
      </c>
      <c r="AU26" s="311">
        <v>3.0975460122699373E-4</v>
      </c>
      <c r="AV26" s="311">
        <v>5.1310975609756063E-4</v>
      </c>
      <c r="AW26" s="311">
        <v>8.7163636363636295E-4</v>
      </c>
      <c r="AX26" s="311">
        <v>1.152108433734939E-3</v>
      </c>
      <c r="AY26" s="311">
        <v>1.5116766467065856E-3</v>
      </c>
      <c r="AZ26" s="311">
        <v>2.4224999999999976E-3</v>
      </c>
      <c r="BA26" s="311">
        <v>3.9019526627218893E-3</v>
      </c>
      <c r="BB26" s="311">
        <v>4.7304000000000001E-3</v>
      </c>
      <c r="BC26" s="311">
        <v>5.9956315789473679E-3</v>
      </c>
      <c r="BD26" s="311">
        <v>8.6496222859483805E-3</v>
      </c>
      <c r="BE26" s="312">
        <v>9.4907509944091029E-3</v>
      </c>
      <c r="BF26" s="285">
        <v>9.4246623478474012E-2</v>
      </c>
      <c r="BG26" s="285">
        <v>0.433468228999629</v>
      </c>
      <c r="BH26" s="285">
        <v>1.5263957288397293E-3</v>
      </c>
    </row>
    <row r="27" spans="1:60" x14ac:dyDescent="0.15">
      <c r="A27" s="162" t="s">
        <v>173</v>
      </c>
      <c r="B27" s="311">
        <v>0</v>
      </c>
      <c r="C27" s="311">
        <v>0</v>
      </c>
      <c r="D27" s="311">
        <v>0</v>
      </c>
      <c r="E27" s="311">
        <v>0</v>
      </c>
      <c r="F27" s="311">
        <v>0</v>
      </c>
      <c r="G27" s="311">
        <v>0</v>
      </c>
      <c r="H27" s="311">
        <v>0</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1">
        <v>0</v>
      </c>
      <c r="AD27" s="311">
        <v>0</v>
      </c>
      <c r="AE27" s="311">
        <v>0</v>
      </c>
      <c r="AF27" s="311">
        <v>0</v>
      </c>
      <c r="AG27" s="311">
        <v>0</v>
      </c>
      <c r="AH27" s="311">
        <v>0</v>
      </c>
      <c r="AI27" s="311">
        <v>0</v>
      </c>
      <c r="AJ27" s="311">
        <v>0</v>
      </c>
      <c r="AK27" s="311">
        <v>0</v>
      </c>
      <c r="AL27" s="311">
        <v>0</v>
      </c>
      <c r="AM27" s="311">
        <v>0</v>
      </c>
      <c r="AN27" s="311">
        <v>0</v>
      </c>
      <c r="AO27" s="311">
        <v>0</v>
      </c>
      <c r="AP27" s="311">
        <v>0</v>
      </c>
      <c r="AQ27" s="311">
        <v>1.4915094339622638E-6</v>
      </c>
      <c r="AR27" s="311">
        <v>1.3387499999999993E-5</v>
      </c>
      <c r="AS27" s="311">
        <v>1.140372670807453E-4</v>
      </c>
      <c r="AT27" s="311">
        <v>2.5499999999999986E-4</v>
      </c>
      <c r="AU27" s="311">
        <v>3.2852760736196303E-4</v>
      </c>
      <c r="AV27" s="311">
        <v>4.8512195121951188E-4</v>
      </c>
      <c r="AW27" s="311">
        <v>4.6363636363636328E-4</v>
      </c>
      <c r="AX27" s="311">
        <v>4.5162650602409605E-4</v>
      </c>
      <c r="AY27" s="311">
        <v>4.6266467065868229E-4</v>
      </c>
      <c r="AZ27" s="311">
        <v>4.6661357142857096E-4</v>
      </c>
      <c r="BA27" s="311">
        <v>4.7095934911242567E-4</v>
      </c>
      <c r="BB27" s="311">
        <v>4.6575000000000002E-4</v>
      </c>
      <c r="BC27" s="311">
        <v>4.5953684210526315E-4</v>
      </c>
      <c r="BD27" s="311">
        <v>5.1632085210979106E-4</v>
      </c>
      <c r="BE27" s="312">
        <v>5.3121044897959195E-4</v>
      </c>
      <c r="BF27" s="285">
        <v>2.6026843861808979E-2</v>
      </c>
      <c r="BG27" s="285">
        <v>7.3094449295847852E-2</v>
      </c>
      <c r="BH27" s="285">
        <v>8.5434478358471265E-5</v>
      </c>
    </row>
    <row r="28" spans="1:60" x14ac:dyDescent="0.15">
      <c r="A28" s="162" t="s">
        <v>172</v>
      </c>
      <c r="B28" s="311">
        <v>0</v>
      </c>
      <c r="C28" s="311">
        <v>0</v>
      </c>
      <c r="D28" s="311">
        <v>0</v>
      </c>
      <c r="E28" s="311">
        <v>0</v>
      </c>
      <c r="F28" s="311">
        <v>0</v>
      </c>
      <c r="G28" s="311">
        <v>0</v>
      </c>
      <c r="H28" s="311">
        <v>0</v>
      </c>
      <c r="I28" s="311">
        <v>0</v>
      </c>
      <c r="J28" s="311">
        <v>0</v>
      </c>
      <c r="K28" s="311">
        <v>0</v>
      </c>
      <c r="L28" s="311">
        <v>0</v>
      </c>
      <c r="M28" s="311">
        <v>0</v>
      </c>
      <c r="N28" s="311">
        <v>0</v>
      </c>
      <c r="O28" s="311">
        <v>0</v>
      </c>
      <c r="P28" s="311">
        <v>0</v>
      </c>
      <c r="Q28" s="311">
        <v>0</v>
      </c>
      <c r="R28" s="311">
        <v>0</v>
      </c>
      <c r="S28" s="311">
        <v>0</v>
      </c>
      <c r="T28" s="311">
        <v>0</v>
      </c>
      <c r="U28" s="311">
        <v>0</v>
      </c>
      <c r="V28" s="311">
        <v>0</v>
      </c>
      <c r="W28" s="311">
        <v>0</v>
      </c>
      <c r="X28" s="311">
        <v>0</v>
      </c>
      <c r="Y28" s="311">
        <v>0</v>
      </c>
      <c r="Z28" s="311">
        <v>0</v>
      </c>
      <c r="AA28" s="311">
        <v>0</v>
      </c>
      <c r="AB28" s="311">
        <v>0</v>
      </c>
      <c r="AC28" s="311">
        <v>0</v>
      </c>
      <c r="AD28" s="311">
        <v>2.2100000000000002E-3</v>
      </c>
      <c r="AE28" s="311">
        <v>3.0900000000000003E-3</v>
      </c>
      <c r="AF28" s="311">
        <v>4.0499999999999998E-3</v>
      </c>
      <c r="AG28" s="311">
        <v>2.9200000000000003E-3</v>
      </c>
      <c r="AH28" s="311">
        <v>4.9400000000000008E-3</v>
      </c>
      <c r="AI28" s="311">
        <v>5.8700000000000002E-3</v>
      </c>
      <c r="AJ28" s="311">
        <v>6.830000000000001E-3</v>
      </c>
      <c r="AK28" s="311">
        <v>5.1700000000000001E-3</v>
      </c>
      <c r="AL28" s="311">
        <v>5.106623376623376E-3</v>
      </c>
      <c r="AM28" s="311">
        <v>4.8762580645161282E-3</v>
      </c>
      <c r="AN28" s="311">
        <v>4.8057692307692289E-3</v>
      </c>
      <c r="AO28" s="311">
        <v>5.6603275796178326E-3</v>
      </c>
      <c r="AP28" s="311">
        <v>6.2779579746835429E-3</v>
      </c>
      <c r="AQ28" s="311">
        <v>8.7794575471698087E-3</v>
      </c>
      <c r="AR28" s="311">
        <v>1.1353737937499995E-2</v>
      </c>
      <c r="AS28" s="311">
        <v>1.38415203726708E-2</v>
      </c>
      <c r="AT28" s="311">
        <v>1.7585744444444433E-2</v>
      </c>
      <c r="AU28" s="311">
        <v>2.0145744662576674E-2</v>
      </c>
      <c r="AV28" s="311">
        <v>2.5238740060975599E-2</v>
      </c>
      <c r="AW28" s="311">
        <v>3.1169521636363617E-2</v>
      </c>
      <c r="AX28" s="311">
        <v>3.682570825301202E-2</v>
      </c>
      <c r="AY28" s="311">
        <v>4.2703243652694574E-2</v>
      </c>
      <c r="AZ28" s="311">
        <v>4.363855982142853E-2</v>
      </c>
      <c r="BA28" s="311">
        <v>4.3152789940828364E-2</v>
      </c>
      <c r="BB28" s="311">
        <v>4.4681102999999986E-2</v>
      </c>
      <c r="BC28" s="311">
        <v>4.3181601578947355E-2</v>
      </c>
      <c r="BD28" s="311">
        <v>4.4844676771814834E-2</v>
      </c>
      <c r="BE28" s="312">
        <v>4.522260897959185E-2</v>
      </c>
      <c r="BF28" s="285">
        <v>5.6723157609877006E-3</v>
      </c>
      <c r="BG28" s="285">
        <v>9.8133180313555668E-2</v>
      </c>
      <c r="BH28" s="285">
        <v>7.2731438464776485E-3</v>
      </c>
    </row>
    <row r="29" spans="1:60" x14ac:dyDescent="0.15">
      <c r="A29" s="162" t="s">
        <v>171</v>
      </c>
      <c r="B29" s="311">
        <v>0</v>
      </c>
      <c r="C29" s="311">
        <v>0</v>
      </c>
      <c r="D29" s="311">
        <v>0</v>
      </c>
      <c r="E29" s="311">
        <v>0</v>
      </c>
      <c r="F29" s="311">
        <v>0</v>
      </c>
      <c r="G29" s="311">
        <v>0</v>
      </c>
      <c r="H29" s="311">
        <v>0</v>
      </c>
      <c r="I29" s="311">
        <v>0</v>
      </c>
      <c r="J29" s="311">
        <v>0</v>
      </c>
      <c r="K29" s="311">
        <v>0</v>
      </c>
      <c r="L29" s="311">
        <v>0</v>
      </c>
      <c r="M29" s="311">
        <v>0</v>
      </c>
      <c r="N29" s="311">
        <v>0</v>
      </c>
      <c r="O29" s="311">
        <v>0</v>
      </c>
      <c r="P29" s="311">
        <v>0</v>
      </c>
      <c r="Q29" s="311">
        <v>0</v>
      </c>
      <c r="R29" s="311">
        <v>0</v>
      </c>
      <c r="S29" s="311">
        <v>0</v>
      </c>
      <c r="T29" s="311">
        <v>3.3000000000000005E-4</v>
      </c>
      <c r="U29" s="311">
        <v>3.3000000000000005E-4</v>
      </c>
      <c r="V29" s="311">
        <v>3.6000000000000002E-4</v>
      </c>
      <c r="W29" s="311">
        <v>5.1000000000000004E-4</v>
      </c>
      <c r="X29" s="311">
        <v>6.0999999999999997E-4</v>
      </c>
      <c r="Y29" s="311">
        <v>8.0000000000000004E-4</v>
      </c>
      <c r="Z29" s="311">
        <v>1.2600000000000001E-3</v>
      </c>
      <c r="AA29" s="311">
        <v>2.1000000000000007E-3</v>
      </c>
      <c r="AB29" s="311">
        <v>3.5499999999999998E-3</v>
      </c>
      <c r="AC29" s="311">
        <v>5.2100000000000011E-3</v>
      </c>
      <c r="AD29" s="311">
        <v>7.2799999999999991E-3</v>
      </c>
      <c r="AE29" s="311">
        <v>5.7339970937369984E-3</v>
      </c>
      <c r="AF29" s="311">
        <v>6.4684045548524345E-3</v>
      </c>
      <c r="AG29" s="311">
        <v>8.3218318995728069E-3</v>
      </c>
      <c r="AH29" s="311">
        <v>9.7566740416274444E-3</v>
      </c>
      <c r="AI29" s="311">
        <v>1.0781569760154167E-2</v>
      </c>
      <c r="AJ29" s="311">
        <v>1.3189089746079029E-2</v>
      </c>
      <c r="AK29" s="311">
        <v>1.2996055596681481E-2</v>
      </c>
      <c r="AL29" s="311">
        <v>1.5017438898594762E-2</v>
      </c>
      <c r="AM29" s="311">
        <v>1.8548748012837415E-2</v>
      </c>
      <c r="AN29" s="311">
        <v>2.4454024713293759E-2</v>
      </c>
      <c r="AO29" s="311">
        <v>2.8365953856309991E-2</v>
      </c>
      <c r="AP29" s="311">
        <v>3.0737985330381416E-2</v>
      </c>
      <c r="AQ29" s="311">
        <v>2.9541021978167305E-2</v>
      </c>
      <c r="AR29" s="311">
        <v>2.9692172626081752E-2</v>
      </c>
      <c r="AS29" s="311">
        <v>2.9845180385103656E-2</v>
      </c>
      <c r="AT29" s="311">
        <v>3.1357988368826507E-2</v>
      </c>
      <c r="AU29" s="311">
        <v>4.3120943251533719E-2</v>
      </c>
      <c r="AV29" s="311">
        <v>4.0815782012195094E-2</v>
      </c>
      <c r="AW29" s="311">
        <v>4.1226596969696945E-2</v>
      </c>
      <c r="AX29" s="311">
        <v>3.9756983433734912E-2</v>
      </c>
      <c r="AY29" s="311">
        <v>3.9412184131736493E-2</v>
      </c>
      <c r="AZ29" s="311">
        <v>3.8255717261904729E-2</v>
      </c>
      <c r="BA29" s="311">
        <v>4.4485630177514751E-2</v>
      </c>
      <c r="BB29" s="311">
        <v>5.7193000000000008E-2</v>
      </c>
      <c r="BC29" s="311">
        <v>5.4047299707602338E-2</v>
      </c>
      <c r="BD29" s="311">
        <v>5.4944940962265015E-2</v>
      </c>
      <c r="BE29" s="312">
        <v>4.6875369076864182E-2</v>
      </c>
      <c r="BF29" s="285">
        <v>-0.14919747879844547</v>
      </c>
      <c r="BG29" s="285">
        <v>5.7688912175186013E-2</v>
      </c>
      <c r="BH29" s="285">
        <v>7.5389569475440826E-3</v>
      </c>
    </row>
    <row r="30" spans="1:60" x14ac:dyDescent="0.15">
      <c r="A30" s="162" t="s">
        <v>170</v>
      </c>
      <c r="B30" s="311" t="s">
        <v>111</v>
      </c>
      <c r="C30" s="311" t="s">
        <v>111</v>
      </c>
      <c r="D30" s="311" t="s">
        <v>111</v>
      </c>
      <c r="E30" s="311" t="s">
        <v>111</v>
      </c>
      <c r="F30" s="311" t="s">
        <v>111</v>
      </c>
      <c r="G30" s="311" t="s">
        <v>111</v>
      </c>
      <c r="H30" s="311" t="s">
        <v>111</v>
      </c>
      <c r="I30" s="311" t="s">
        <v>111</v>
      </c>
      <c r="J30" s="311" t="s">
        <v>111</v>
      </c>
      <c r="K30" s="311" t="s">
        <v>111</v>
      </c>
      <c r="L30" s="311" t="s">
        <v>111</v>
      </c>
      <c r="M30" s="311" t="s">
        <v>111</v>
      </c>
      <c r="N30" s="311" t="s">
        <v>111</v>
      </c>
      <c r="O30" s="311" t="s">
        <v>111</v>
      </c>
      <c r="P30" s="311" t="s">
        <v>111</v>
      </c>
      <c r="Q30" s="311" t="s">
        <v>111</v>
      </c>
      <c r="R30" s="311" t="s">
        <v>111</v>
      </c>
      <c r="S30" s="311" t="s">
        <v>111</v>
      </c>
      <c r="T30" s="311" t="s">
        <v>111</v>
      </c>
      <c r="U30" s="311" t="s">
        <v>111</v>
      </c>
      <c r="V30" s="311">
        <v>0</v>
      </c>
      <c r="W30" s="311">
        <v>0</v>
      </c>
      <c r="X30" s="311">
        <v>0</v>
      </c>
      <c r="Y30" s="311">
        <v>0</v>
      </c>
      <c r="Z30" s="311">
        <v>0</v>
      </c>
      <c r="AA30" s="311">
        <v>0</v>
      </c>
      <c r="AB30" s="311">
        <v>0</v>
      </c>
      <c r="AC30" s="311">
        <v>0</v>
      </c>
      <c r="AD30" s="311">
        <v>0</v>
      </c>
      <c r="AE30" s="311">
        <v>0</v>
      </c>
      <c r="AF30" s="311">
        <v>6.0000000000000002E-5</v>
      </c>
      <c r="AG30" s="311">
        <v>5.0000000000000002E-5</v>
      </c>
      <c r="AH30" s="311">
        <v>8.0000000000000007E-5</v>
      </c>
      <c r="AI30" s="311">
        <v>1.2E-4</v>
      </c>
      <c r="AJ30" s="311">
        <v>1.2E-4</v>
      </c>
      <c r="AK30" s="311">
        <v>1.3000000000000002E-4</v>
      </c>
      <c r="AL30" s="311">
        <v>1.0928571428571427E-4</v>
      </c>
      <c r="AM30" s="311">
        <v>2.6651612903225808E-4</v>
      </c>
      <c r="AN30" s="311">
        <v>2.5499999999999996E-4</v>
      </c>
      <c r="AO30" s="311">
        <v>3.021019108280254E-4</v>
      </c>
      <c r="AP30" s="311">
        <v>3.1955696202531643E-4</v>
      </c>
      <c r="AQ30" s="311">
        <v>3.6566037735849039E-4</v>
      </c>
      <c r="AR30" s="311">
        <v>3.4424999999999988E-4</v>
      </c>
      <c r="AS30" s="311">
        <v>3.6111801242236002E-4</v>
      </c>
      <c r="AT30" s="311">
        <v>2.9655555555555542E-3</v>
      </c>
      <c r="AU30" s="311">
        <v>6.9647852760736147E-3</v>
      </c>
      <c r="AV30" s="311">
        <v>7.3048170731707272E-3</v>
      </c>
      <c r="AW30" s="311">
        <v>9.2819999999999916E-3</v>
      </c>
      <c r="AX30" s="311">
        <v>6.1476506024096345E-3</v>
      </c>
      <c r="AY30" s="311">
        <v>6.779640718562868E-3</v>
      </c>
      <c r="AZ30" s="311">
        <v>7.0944642857142803E-3</v>
      </c>
      <c r="BA30" s="311">
        <v>8.0121301775147834E-3</v>
      </c>
      <c r="BB30" s="311">
        <v>1.5155081999999993E-2</v>
      </c>
      <c r="BC30" s="311">
        <v>1.1112631578947367E-2</v>
      </c>
      <c r="BD30" s="311">
        <v>1.1553035641130685E-2</v>
      </c>
      <c r="BE30" s="312">
        <v>1.1937585931194549E-2</v>
      </c>
      <c r="BF30" s="285">
        <v>3.0462464238200537E-2</v>
      </c>
      <c r="BG30" s="285">
        <v>0.14566858570930941</v>
      </c>
      <c r="BH30" s="285">
        <v>1.919919739625102E-3</v>
      </c>
    </row>
    <row r="31" spans="1:60" x14ac:dyDescent="0.15">
      <c r="A31" s="162" t="s">
        <v>169</v>
      </c>
      <c r="B31" s="311">
        <v>0</v>
      </c>
      <c r="C31" s="311">
        <v>0</v>
      </c>
      <c r="D31" s="311">
        <v>0</v>
      </c>
      <c r="E31" s="311">
        <v>0</v>
      </c>
      <c r="F31" s="311">
        <v>0</v>
      </c>
      <c r="G31" s="311">
        <v>0</v>
      </c>
      <c r="H31" s="311">
        <v>0</v>
      </c>
      <c r="I31" s="311">
        <v>0</v>
      </c>
      <c r="J31" s="311">
        <v>0</v>
      </c>
      <c r="K31" s="311">
        <v>0</v>
      </c>
      <c r="L31" s="311">
        <v>0</v>
      </c>
      <c r="M31" s="311">
        <v>0</v>
      </c>
      <c r="N31" s="311">
        <v>0</v>
      </c>
      <c r="O31" s="311">
        <v>0</v>
      </c>
      <c r="P31" s="311">
        <v>0</v>
      </c>
      <c r="Q31" s="311">
        <v>0</v>
      </c>
      <c r="R31" s="311">
        <v>0</v>
      </c>
      <c r="S31" s="311">
        <v>0</v>
      </c>
      <c r="T31" s="311">
        <v>0</v>
      </c>
      <c r="U31" s="311">
        <v>0</v>
      </c>
      <c r="V31" s="311">
        <v>0</v>
      </c>
      <c r="W31" s="311">
        <v>0</v>
      </c>
      <c r="X31" s="311">
        <v>0</v>
      </c>
      <c r="Y31" s="311">
        <v>0</v>
      </c>
      <c r="Z31" s="311">
        <v>0</v>
      </c>
      <c r="AA31" s="311">
        <v>5.1560000000000002E-2</v>
      </c>
      <c r="AB31" s="311">
        <v>4.9989999999999993E-2</v>
      </c>
      <c r="AC31" s="311">
        <v>4.9500000000000002E-2</v>
      </c>
      <c r="AD31" s="311">
        <v>5.9580000000000001E-2</v>
      </c>
      <c r="AE31" s="311">
        <v>6.4649999999999999E-2</v>
      </c>
      <c r="AF31" s="311">
        <v>6.6080000000000014E-2</v>
      </c>
      <c r="AG31" s="311">
        <v>5.8890000000000005E-2</v>
      </c>
      <c r="AH31" s="311">
        <v>7.8909999999999994E-2</v>
      </c>
      <c r="AI31" s="311">
        <v>9.333000000000001E-2</v>
      </c>
      <c r="AJ31" s="311">
        <v>8.3629999999999996E-2</v>
      </c>
      <c r="AK31" s="311">
        <v>8.5885263157894742E-2</v>
      </c>
      <c r="AL31" s="311">
        <v>8.1584661654135332E-2</v>
      </c>
      <c r="AM31" s="311">
        <v>8.81716400679117E-2</v>
      </c>
      <c r="AN31" s="311">
        <v>9.11330769230769E-2</v>
      </c>
      <c r="AO31" s="311">
        <v>0.10106719409989939</v>
      </c>
      <c r="AP31" s="311">
        <v>9.1794903397734814E-2</v>
      </c>
      <c r="AQ31" s="311">
        <v>0.1035072095332671</v>
      </c>
      <c r="AR31" s="311">
        <v>9.4936499999999965E-2</v>
      </c>
      <c r="AS31" s="311">
        <v>9.8749271003595901E-2</v>
      </c>
      <c r="AT31" s="311">
        <v>8.257824561403504E-2</v>
      </c>
      <c r="AU31" s="311">
        <v>0.10306577978689047</v>
      </c>
      <c r="AV31" s="311">
        <v>0.10432773427471109</v>
      </c>
      <c r="AW31" s="311">
        <v>0.10293898564593292</v>
      </c>
      <c r="AX31" s="311">
        <v>0.11007365250475577</v>
      </c>
      <c r="AY31" s="311">
        <v>0.10725815947053254</v>
      </c>
      <c r="AZ31" s="311">
        <v>0.10307368421052621</v>
      </c>
      <c r="BA31" s="311">
        <v>0.10340722516350037</v>
      </c>
      <c r="BB31" s="311">
        <v>0.10650315789473684</v>
      </c>
      <c r="BC31" s="311">
        <v>0.11475235457063711</v>
      </c>
      <c r="BD31" s="311">
        <v>0.11768857457038744</v>
      </c>
      <c r="BE31" s="312">
        <v>9.9773456498388841E-2</v>
      </c>
      <c r="BF31" s="285">
        <v>-0.15454111166518381</v>
      </c>
      <c r="BG31" s="285">
        <v>3.6064671538204696E-2</v>
      </c>
      <c r="BH31" s="285">
        <v>1.6046546573651743E-2</v>
      </c>
    </row>
    <row r="32" spans="1:60" x14ac:dyDescent="0.15">
      <c r="A32" s="162" t="s">
        <v>168</v>
      </c>
      <c r="B32" s="311">
        <v>0</v>
      </c>
      <c r="C32" s="311">
        <v>3.8999999999999998E-3</v>
      </c>
      <c r="D32" s="311">
        <v>6.0499999999999998E-3</v>
      </c>
      <c r="E32" s="311">
        <v>9.2600000000000009E-3</v>
      </c>
      <c r="F32" s="311">
        <v>1.0670000000000001E-2</v>
      </c>
      <c r="G32" s="311">
        <v>1.3702457999999999E-2</v>
      </c>
      <c r="H32" s="311">
        <v>1.3918224E-2</v>
      </c>
      <c r="I32" s="311">
        <v>1.5151953000000001E-2</v>
      </c>
      <c r="J32" s="311">
        <v>1.5500864000000001E-2</v>
      </c>
      <c r="K32" s="311">
        <v>1.5770592E-2</v>
      </c>
      <c r="L32" s="311">
        <v>1.4158848999999999E-2</v>
      </c>
      <c r="M32" s="311">
        <v>1.3329000000000001E-2</v>
      </c>
      <c r="N32" s="311">
        <v>1.3745814000000002E-2</v>
      </c>
      <c r="O32" s="311">
        <v>1.4183880999999999E-2</v>
      </c>
      <c r="P32" s="311">
        <v>1.4840102000000004E-2</v>
      </c>
      <c r="Q32" s="311">
        <v>1.4710235000000002E-2</v>
      </c>
      <c r="R32" s="311">
        <v>1.4921525E-2</v>
      </c>
      <c r="S32" s="311">
        <v>1.5273399999999999E-2</v>
      </c>
      <c r="T32" s="311">
        <v>1.5587000000000002E-2</v>
      </c>
      <c r="U32" s="311">
        <v>1.6223000000000001E-2</v>
      </c>
      <c r="V32" s="311">
        <v>1.6521499999999998E-2</v>
      </c>
      <c r="W32" s="311">
        <v>1.6628E-2</v>
      </c>
      <c r="X32" s="311">
        <v>1.7506000000000001E-2</v>
      </c>
      <c r="Y32" s="311">
        <v>1.7732500000000002E-2</v>
      </c>
      <c r="Z32" s="311">
        <v>1.84145E-2</v>
      </c>
      <c r="AA32" s="311">
        <v>1.9129999999999998E-2</v>
      </c>
      <c r="AB32" s="311">
        <v>2.102E-2</v>
      </c>
      <c r="AC32" s="311">
        <v>2.1340000000000001E-2</v>
      </c>
      <c r="AD32" s="311">
        <v>1.9739999999999997E-2</v>
      </c>
      <c r="AE32" s="311">
        <v>2.1569999999999999E-2</v>
      </c>
      <c r="AF32" s="311">
        <v>2.3290000000000002E-2</v>
      </c>
      <c r="AG32" s="311">
        <v>2.4230000000000002E-2</v>
      </c>
      <c r="AH32" s="311">
        <v>2.6750000000000006E-2</v>
      </c>
      <c r="AI32" s="311">
        <v>2.6530000000000001E-2</v>
      </c>
      <c r="AJ32" s="311">
        <v>2.8530000000000003E-2</v>
      </c>
      <c r="AK32" s="311">
        <v>2.9860000000000005E-2</v>
      </c>
      <c r="AL32" s="311">
        <v>3.3123506493506497E-2</v>
      </c>
      <c r="AM32" s="311">
        <v>3.4913612903225803E-2</v>
      </c>
      <c r="AN32" s="311">
        <v>3.6455192307692307E-2</v>
      </c>
      <c r="AO32" s="311">
        <v>3.6856433121019098E-2</v>
      </c>
      <c r="AP32" s="311">
        <v>3.7494683544303783E-2</v>
      </c>
      <c r="AQ32" s="311">
        <v>3.6960566037735836E-2</v>
      </c>
      <c r="AR32" s="311">
        <v>4.0315499999999983E-2</v>
      </c>
      <c r="AS32" s="311">
        <v>4.2155776397515513E-2</v>
      </c>
      <c r="AT32" s="311">
        <v>4.3236666666666645E-2</v>
      </c>
      <c r="AU32" s="311">
        <v>4.6153435582822054E-2</v>
      </c>
      <c r="AV32" s="311">
        <v>5.1124390243902404E-2</v>
      </c>
      <c r="AW32" s="311">
        <v>5.8854930133472753E-2</v>
      </c>
      <c r="AX32" s="311">
        <v>7.1982532863466425E-2</v>
      </c>
      <c r="AY32" s="311">
        <v>7.6228573332805805E-2</v>
      </c>
      <c r="AZ32" s="311">
        <v>8.0545876248150211E-2</v>
      </c>
      <c r="BA32" s="311">
        <v>8.7236268558878283E-2</v>
      </c>
      <c r="BB32" s="311">
        <v>9.3004393269685751E-2</v>
      </c>
      <c r="BC32" s="311">
        <v>9.4395440001440525E-2</v>
      </c>
      <c r="BD32" s="311">
        <v>9.5775750266584359E-2</v>
      </c>
      <c r="BE32" s="312">
        <v>9.4103206419925728E-2</v>
      </c>
      <c r="BF32" s="285">
        <v>-2.0147651437178782E-2</v>
      </c>
      <c r="BG32" s="285">
        <v>8.2780275453991026E-2</v>
      </c>
      <c r="BH32" s="285">
        <v>1.5134601301215682E-2</v>
      </c>
    </row>
    <row r="33" spans="1:60" x14ac:dyDescent="0.15">
      <c r="A33" s="162" t="s">
        <v>167</v>
      </c>
      <c r="B33" s="311">
        <v>0</v>
      </c>
      <c r="C33" s="311">
        <v>0</v>
      </c>
      <c r="D33" s="311">
        <v>0</v>
      </c>
      <c r="E33" s="311">
        <v>0</v>
      </c>
      <c r="F33" s="311">
        <v>0</v>
      </c>
      <c r="G33" s="311">
        <v>9.2002016130000013E-3</v>
      </c>
      <c r="H33" s="311">
        <v>1.0010282260000001E-2</v>
      </c>
      <c r="I33" s="311">
        <v>1.01874874E-2</v>
      </c>
      <c r="J33" s="311">
        <v>1.0531048390000002E-2</v>
      </c>
      <c r="K33" s="311">
        <v>1.0762499999999999E-2</v>
      </c>
      <c r="L33" s="311">
        <v>1.124710181E-2</v>
      </c>
      <c r="M33" s="311">
        <v>1.2776852320000002E-2</v>
      </c>
      <c r="N33" s="311">
        <v>1.2465839210000001E-2</v>
      </c>
      <c r="O33" s="311">
        <v>1.317465978E-2</v>
      </c>
      <c r="P33" s="311">
        <v>1.443317792E-2</v>
      </c>
      <c r="Q33" s="311">
        <v>1.9662537800000001E-2</v>
      </c>
      <c r="R33" s="311">
        <v>1.8042376509999999E-2</v>
      </c>
      <c r="S33" s="311">
        <v>1.7988130040000001E-2</v>
      </c>
      <c r="T33" s="311">
        <v>1.5402381550000002E-2</v>
      </c>
      <c r="U33" s="311">
        <v>1.6429448079999999E-2</v>
      </c>
      <c r="V33" s="311">
        <v>1.644029738E-2</v>
      </c>
      <c r="W33" s="311">
        <v>1.5955695560000004E-2</v>
      </c>
      <c r="X33" s="311">
        <v>1.4458492940000001E-2</v>
      </c>
      <c r="Y33" s="311">
        <v>1.637881804E-2</v>
      </c>
      <c r="Z33" s="311">
        <v>1.7492678930000002E-2</v>
      </c>
      <c r="AA33" s="311">
        <v>1.435E-2</v>
      </c>
      <c r="AB33" s="311">
        <v>1.4710000000000003E-2</v>
      </c>
      <c r="AC33" s="311">
        <v>1.5580000000000002E-2</v>
      </c>
      <c r="AD33" s="311">
        <v>1.635E-2</v>
      </c>
      <c r="AE33" s="311">
        <v>1.8749999999999999E-2</v>
      </c>
      <c r="AF33" s="311">
        <v>2.0100000000000003E-2</v>
      </c>
      <c r="AG33" s="311">
        <v>2.0980000000000002E-2</v>
      </c>
      <c r="AH33" s="311">
        <v>2.273E-2</v>
      </c>
      <c r="AI33" s="311">
        <v>3.2560000000000006E-2</v>
      </c>
      <c r="AJ33" s="311">
        <v>3.585E-2</v>
      </c>
      <c r="AK33" s="311">
        <v>4.7310000000000005E-2</v>
      </c>
      <c r="AL33" s="311">
        <v>5.1801428571428575E-2</v>
      </c>
      <c r="AM33" s="311">
        <v>5.9699612903225799E-2</v>
      </c>
      <c r="AN33" s="311">
        <v>8.6709807692307683E-2</v>
      </c>
      <c r="AO33" s="311">
        <v>0.10204417834394902</v>
      </c>
      <c r="AP33" s="311">
        <v>0.13899953164556958</v>
      </c>
      <c r="AQ33" s="311">
        <v>0.17994724528301881</v>
      </c>
      <c r="AR33" s="311">
        <v>0.23297501249999991</v>
      </c>
      <c r="AS33" s="311">
        <v>0.26427756521739121</v>
      </c>
      <c r="AT33" s="311">
        <v>0.29187866666666651</v>
      </c>
      <c r="AU33" s="311">
        <v>0.31868773619631879</v>
      </c>
      <c r="AV33" s="311">
        <v>0.3443414268292681</v>
      </c>
      <c r="AW33" s="311">
        <v>0.40084516363636341</v>
      </c>
      <c r="AX33" s="311">
        <v>0.42022463855421649</v>
      </c>
      <c r="AY33" s="311">
        <v>0.44328772455089771</v>
      </c>
      <c r="AZ33" s="311">
        <v>0.45953732142857101</v>
      </c>
      <c r="BA33" s="311">
        <v>0.46265308549721851</v>
      </c>
      <c r="BB33" s="311">
        <v>0.45972409625100003</v>
      </c>
      <c r="BC33" s="311">
        <v>0.45701835661504669</v>
      </c>
      <c r="BD33" s="311">
        <v>0.44943295383941539</v>
      </c>
      <c r="BE33" s="312">
        <v>0.45132540237409785</v>
      </c>
      <c r="BF33" s="285">
        <v>1.4670019507174725E-3</v>
      </c>
      <c r="BG33" s="285">
        <v>4.4110001654031006E-2</v>
      </c>
      <c r="BH33" s="285">
        <v>7.2586581073143669E-2</v>
      </c>
    </row>
    <row r="34" spans="1:60" x14ac:dyDescent="0.15">
      <c r="A34" s="162" t="s">
        <v>166</v>
      </c>
      <c r="B34" s="311">
        <v>0</v>
      </c>
      <c r="C34" s="311">
        <v>0</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v>
      </c>
      <c r="V34" s="311">
        <v>0</v>
      </c>
      <c r="W34" s="311">
        <v>0</v>
      </c>
      <c r="X34" s="311">
        <v>0</v>
      </c>
      <c r="Y34" s="311">
        <v>0</v>
      </c>
      <c r="Z34" s="311">
        <v>0</v>
      </c>
      <c r="AA34" s="311">
        <v>0</v>
      </c>
      <c r="AB34" s="311">
        <v>0</v>
      </c>
      <c r="AC34" s="311">
        <v>1.0000000000000001E-5</v>
      </c>
      <c r="AD34" s="311">
        <v>1.0000000000000001E-5</v>
      </c>
      <c r="AE34" s="311">
        <v>1.0000000000000001E-5</v>
      </c>
      <c r="AF34" s="311">
        <v>1.0000000000000001E-5</v>
      </c>
      <c r="AG34" s="311">
        <v>0</v>
      </c>
      <c r="AH34" s="311">
        <v>0</v>
      </c>
      <c r="AI34" s="311">
        <v>0</v>
      </c>
      <c r="AJ34" s="311">
        <v>1.0000000000000001E-5</v>
      </c>
      <c r="AK34" s="311">
        <v>0</v>
      </c>
      <c r="AL34" s="311">
        <v>7.8487012987012974E-4</v>
      </c>
      <c r="AM34" s="311">
        <v>1.243741935483871E-3</v>
      </c>
      <c r="AN34" s="311">
        <v>1.0298076923076925E-3</v>
      </c>
      <c r="AO34" s="311">
        <v>1.1986624203821654E-3</v>
      </c>
      <c r="AP34" s="311">
        <v>1.1813924050632907E-3</v>
      </c>
      <c r="AQ34" s="311">
        <v>1.0969811320754713E-3</v>
      </c>
      <c r="AR34" s="311">
        <v>1.7594999999999991E-3</v>
      </c>
      <c r="AS34" s="311">
        <v>1.8150931677018624E-3</v>
      </c>
      <c r="AT34" s="311">
        <v>2.0588888888888879E-3</v>
      </c>
      <c r="AU34" s="311">
        <v>1.783435582822085E-3</v>
      </c>
      <c r="AV34" s="311">
        <v>1.9311585365853646E-3</v>
      </c>
      <c r="AW34" s="311">
        <v>1.8916363636363625E-3</v>
      </c>
      <c r="AX34" s="311">
        <v>1.9908433734939744E-3</v>
      </c>
      <c r="AY34" s="311">
        <v>2.0155688622754474E-3</v>
      </c>
      <c r="AZ34" s="311">
        <v>2.103749999999998E-3</v>
      </c>
      <c r="BA34" s="311">
        <v>2.4805917159763293E-3</v>
      </c>
      <c r="BB34" s="311">
        <v>2.7902520000000004E-3</v>
      </c>
      <c r="BC34" s="311">
        <v>2.8100999999999998E-3</v>
      </c>
      <c r="BD34" s="311">
        <v>3.5838211880376892E-3</v>
      </c>
      <c r="BE34" s="312">
        <v>3.3122529068558165E-3</v>
      </c>
      <c r="BF34" s="285">
        <v>-7.8301382180769874E-2</v>
      </c>
      <c r="BG34" s="285">
        <v>5.6991128667456481E-2</v>
      </c>
      <c r="BH34" s="285">
        <v>5.3270902300987745E-4</v>
      </c>
    </row>
    <row r="35" spans="1:60" x14ac:dyDescent="0.15">
      <c r="A35" s="162" t="s">
        <v>165</v>
      </c>
      <c r="B35" s="311">
        <v>0</v>
      </c>
      <c r="C35" s="311">
        <v>0</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0</v>
      </c>
      <c r="T35" s="311">
        <v>0</v>
      </c>
      <c r="U35" s="311">
        <v>0</v>
      </c>
      <c r="V35" s="311">
        <v>0</v>
      </c>
      <c r="W35" s="311">
        <v>0</v>
      </c>
      <c r="X35" s="311">
        <v>0</v>
      </c>
      <c r="Y35" s="311">
        <v>0</v>
      </c>
      <c r="Z35" s="311">
        <v>0</v>
      </c>
      <c r="AA35" s="311">
        <v>1.7000000000000001E-4</v>
      </c>
      <c r="AB35" s="311">
        <v>2.4000000000000001E-4</v>
      </c>
      <c r="AC35" s="311">
        <v>4.6000000000000001E-4</v>
      </c>
      <c r="AD35" s="311">
        <v>3.9000000000000005E-4</v>
      </c>
      <c r="AE35" s="311">
        <v>4.4999999999999999E-4</v>
      </c>
      <c r="AF35" s="311">
        <v>5.6000000000000006E-4</v>
      </c>
      <c r="AG35" s="311">
        <v>5.0000000000000001E-4</v>
      </c>
      <c r="AH35" s="311">
        <v>5.2999999999999998E-4</v>
      </c>
      <c r="AI35" s="311">
        <v>5.9999999999999995E-4</v>
      </c>
      <c r="AJ35" s="311">
        <v>6.4999999999999997E-4</v>
      </c>
      <c r="AK35" s="311">
        <v>6.4999999999999997E-4</v>
      </c>
      <c r="AL35" s="311">
        <v>6.9545454545454554E-4</v>
      </c>
      <c r="AM35" s="311">
        <v>4.1458064516129028E-4</v>
      </c>
      <c r="AN35" s="311">
        <v>1.5790384615384614E-3</v>
      </c>
      <c r="AO35" s="311">
        <v>7.0652866242038193E-3</v>
      </c>
      <c r="AP35" s="311">
        <v>1.6055316455696196E-2</v>
      </c>
      <c r="AQ35" s="311">
        <v>1.2163018867924523E-2</v>
      </c>
      <c r="AR35" s="311">
        <v>1.4946187499999996E-2</v>
      </c>
      <c r="AS35" s="311">
        <v>1.8417018633540363E-2</v>
      </c>
      <c r="AT35" s="311">
        <v>2.2052777777777765E-2</v>
      </c>
      <c r="AU35" s="311">
        <v>2.1560797546012256E-2</v>
      </c>
      <c r="AV35" s="311">
        <v>1.7343109756097548E-2</v>
      </c>
      <c r="AW35" s="311">
        <v>1.5346363636363625E-2</v>
      </c>
      <c r="AX35" s="311">
        <v>1.6885301204819264E-2</v>
      </c>
      <c r="AY35" s="311">
        <v>1.9477724550898187E-2</v>
      </c>
      <c r="AZ35" s="311">
        <v>1.9680535714285696E-2</v>
      </c>
      <c r="BA35" s="311">
        <v>1.8749289940828383E-2</v>
      </c>
      <c r="BB35" s="311">
        <v>1.9394999999999996E-2</v>
      </c>
      <c r="BC35" s="311">
        <v>2.0659473684210526E-2</v>
      </c>
      <c r="BD35" s="311">
        <v>1.9986038508807865E-2</v>
      </c>
      <c r="BE35" s="312">
        <v>1.8802416326530614E-2</v>
      </c>
      <c r="BF35" s="285">
        <v>-6.1792881262418442E-2</v>
      </c>
      <c r="BG35" s="285">
        <v>-9.7922025898822262E-3</v>
      </c>
      <c r="BH35" s="285">
        <v>3.0239891437031205E-3</v>
      </c>
    </row>
    <row r="36" spans="1:60" x14ac:dyDescent="0.15">
      <c r="A36" s="162" t="s">
        <v>164</v>
      </c>
      <c r="B36" s="311">
        <v>0</v>
      </c>
      <c r="C36" s="311">
        <v>0</v>
      </c>
      <c r="D36" s="311">
        <v>0</v>
      </c>
      <c r="E36" s="311">
        <v>0</v>
      </c>
      <c r="F36" s="311">
        <v>1.9039999999999997E-5</v>
      </c>
      <c r="G36" s="311">
        <v>1.2091000000000003E-4</v>
      </c>
      <c r="H36" s="311">
        <v>1.2033000000000001E-4</v>
      </c>
      <c r="I36" s="311">
        <v>2.1664000000000007E-4</v>
      </c>
      <c r="J36" s="311">
        <v>2.4200000000000003E-4</v>
      </c>
      <c r="K36" s="311">
        <v>5.7510000000000003E-5</v>
      </c>
      <c r="L36" s="311">
        <v>1.8347000000000006E-4</v>
      </c>
      <c r="M36" s="311">
        <v>1.9012000000000003E-4</v>
      </c>
      <c r="N36" s="311">
        <v>1.6126000000000001E-4</v>
      </c>
      <c r="O36" s="311">
        <v>1.8284999999999997E-4</v>
      </c>
      <c r="P36" s="311">
        <v>4.5630000000000003E-4</v>
      </c>
      <c r="Q36" s="311">
        <v>4.4672000000000006E-4</v>
      </c>
      <c r="R36" s="311">
        <v>1.2313300000000001E-3</v>
      </c>
      <c r="S36" s="311">
        <v>1.5896800000000006E-3</v>
      </c>
      <c r="T36" s="311">
        <v>1.71714E-3</v>
      </c>
      <c r="U36" s="311">
        <v>1.73233E-3</v>
      </c>
      <c r="V36" s="311">
        <v>1.7123299999999998E-3</v>
      </c>
      <c r="W36" s="311">
        <v>2.1233899999999997E-3</v>
      </c>
      <c r="X36" s="311">
        <v>2.3413600000000002E-3</v>
      </c>
      <c r="Y36" s="311">
        <v>2.4560800000000007E-3</v>
      </c>
      <c r="Z36" s="311">
        <v>2.5750799999999996E-3</v>
      </c>
      <c r="AA36" s="311">
        <v>2.8291000000000006E-3</v>
      </c>
      <c r="AB36" s="311">
        <v>2.6702499999999994E-3</v>
      </c>
      <c r="AC36" s="311">
        <v>2.2976900000000002E-3</v>
      </c>
      <c r="AD36" s="311">
        <v>2.5427200000000005E-3</v>
      </c>
      <c r="AE36" s="311">
        <v>2.5836499999999998E-3</v>
      </c>
      <c r="AF36" s="311">
        <v>2.8817700000000005E-3</v>
      </c>
      <c r="AG36" s="311">
        <v>3.4313428800000008E-3</v>
      </c>
      <c r="AH36" s="311">
        <v>3.7307241000000004E-3</v>
      </c>
      <c r="AI36" s="311">
        <v>6.5265806700000005E-3</v>
      </c>
      <c r="AJ36" s="311">
        <v>1.1356729999999999E-2</v>
      </c>
      <c r="AK36" s="311">
        <v>1.3226630000000003E-2</v>
      </c>
      <c r="AL36" s="311">
        <v>1.4414418116883114E-2</v>
      </c>
      <c r="AM36" s="311">
        <v>1.4119629828464909E-2</v>
      </c>
      <c r="AN36" s="311">
        <v>1.3776652318772014E-2</v>
      </c>
      <c r="AO36" s="311">
        <v>1.4446150610109515E-2</v>
      </c>
      <c r="AP36" s="311">
        <v>1.6065288792341762E-2</v>
      </c>
      <c r="AQ36" s="311">
        <v>2.5332547009539613E-2</v>
      </c>
      <c r="AR36" s="311">
        <v>3.4239991263572356E-2</v>
      </c>
      <c r="AS36" s="311">
        <v>3.8372941834570108E-2</v>
      </c>
      <c r="AT36" s="311">
        <v>4.3001375427777752E-2</v>
      </c>
      <c r="AU36" s="311">
        <v>4.1913763991226975E-2</v>
      </c>
      <c r="AV36" s="311">
        <v>4.386120978841461E-2</v>
      </c>
      <c r="AW36" s="311">
        <v>4.8306318349090875E-2</v>
      </c>
      <c r="AX36" s="311">
        <v>4.8342395453313224E-2</v>
      </c>
      <c r="AY36" s="311">
        <v>4.7992204445928104E-2</v>
      </c>
      <c r="AZ36" s="311">
        <v>4.5562873698214247E-2</v>
      </c>
      <c r="BA36" s="311">
        <v>4.5875371372721858E-2</v>
      </c>
      <c r="BB36" s="311">
        <v>4.6526388002999998E-2</v>
      </c>
      <c r="BC36" s="311">
        <v>5.3772198947368413E-2</v>
      </c>
      <c r="BD36" s="311">
        <v>5.3647967767701761E-2</v>
      </c>
      <c r="BE36" s="312">
        <v>5.2939844814818379E-2</v>
      </c>
      <c r="BF36" s="285">
        <v>-1.5895613069927372E-2</v>
      </c>
      <c r="BG36" s="285">
        <v>2.23676354819764E-2</v>
      </c>
      <c r="BH36" s="285">
        <v>8.5143054599556428E-3</v>
      </c>
    </row>
    <row r="37" spans="1:60" x14ac:dyDescent="0.15">
      <c r="A37" s="162" t="s">
        <v>163</v>
      </c>
      <c r="B37" s="311">
        <v>0</v>
      </c>
      <c r="C37" s="311">
        <v>0</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1">
        <v>0</v>
      </c>
      <c r="AD37" s="311">
        <v>0</v>
      </c>
      <c r="AE37" s="311">
        <v>0</v>
      </c>
      <c r="AF37" s="311">
        <v>0</v>
      </c>
      <c r="AG37" s="311">
        <v>2.7004860000000004E-4</v>
      </c>
      <c r="AH37" s="311">
        <v>8.1014579999999991E-4</v>
      </c>
      <c r="AI37" s="311">
        <v>8.5015300000000019E-4</v>
      </c>
      <c r="AJ37" s="311">
        <v>9.1016380000000013E-4</v>
      </c>
      <c r="AK37" s="311">
        <v>9.501710000000002E-4</v>
      </c>
      <c r="AL37" s="311">
        <v>9.6387476493506471E-4</v>
      </c>
      <c r="AM37" s="311">
        <v>7.996923058064513E-4</v>
      </c>
      <c r="AN37" s="311">
        <v>8.4361336153846128E-4</v>
      </c>
      <c r="AO37" s="311">
        <v>1.0624205006369422E-3</v>
      </c>
      <c r="AP37" s="311">
        <v>1.2616248997139236E-3</v>
      </c>
      <c r="AQ37" s="311">
        <v>1.2360842853181128E-3</v>
      </c>
      <c r="AR37" s="311">
        <v>1.6259868093453473E-3</v>
      </c>
      <c r="AS37" s="311">
        <v>1.9854031336997229E-3</v>
      </c>
      <c r="AT37" s="311">
        <v>2.3739033814923509E-3</v>
      </c>
      <c r="AU37" s="311">
        <v>2.9572761057177527E-3</v>
      </c>
      <c r="AV37" s="311">
        <v>3.1355370492421836E-3</v>
      </c>
      <c r="AW37" s="311">
        <v>4.0737552979263581E-3</v>
      </c>
      <c r="AX37" s="311">
        <v>4.4328670616003889E-3</v>
      </c>
      <c r="AY37" s="311">
        <v>4.9129427482900237E-3</v>
      </c>
      <c r="AZ37" s="311">
        <v>4.337200882938372E-3</v>
      </c>
      <c r="BA37" s="311">
        <v>6.165266272189344E-3</v>
      </c>
      <c r="BB37" s="311">
        <v>6.5684969999999995E-3</v>
      </c>
      <c r="BC37" s="311">
        <v>7.5904194736842101E-3</v>
      </c>
      <c r="BD37" s="311">
        <v>7.5958445882834888E-3</v>
      </c>
      <c r="BE37" s="312">
        <v>8.286034008195985E-3</v>
      </c>
      <c r="BF37" s="285">
        <v>8.7883575680487436E-2</v>
      </c>
      <c r="BG37" s="285">
        <v>0.12334020583520178</v>
      </c>
      <c r="BH37" s="285">
        <v>1.3326413185407303E-3</v>
      </c>
    </row>
    <row r="38" spans="1:60" x14ac:dyDescent="0.15">
      <c r="A38" s="162" t="s">
        <v>162</v>
      </c>
      <c r="B38" s="311">
        <v>2.6760000000000006E-2</v>
      </c>
      <c r="C38" s="311">
        <v>3.3509999999999998E-2</v>
      </c>
      <c r="D38" s="311">
        <v>3.4750000000000003E-2</v>
      </c>
      <c r="E38" s="311">
        <v>3.6170000000000001E-2</v>
      </c>
      <c r="F38" s="311">
        <v>3.8120000000000001E-2</v>
      </c>
      <c r="G38" s="311">
        <v>4.2279999999999998E-2</v>
      </c>
      <c r="H38" s="311">
        <v>4.2090000000000002E-2</v>
      </c>
      <c r="I38" s="311">
        <v>3.8069999999999993E-2</v>
      </c>
      <c r="J38" s="311">
        <v>3.8449999999999998E-2</v>
      </c>
      <c r="K38" s="311">
        <v>4.2450000000000002E-2</v>
      </c>
      <c r="L38" s="311">
        <v>3.9860000000000007E-2</v>
      </c>
      <c r="M38" s="311">
        <v>3.8120000000000001E-2</v>
      </c>
      <c r="N38" s="311">
        <v>3.7300000000000007E-2</v>
      </c>
      <c r="O38" s="311">
        <v>3.8110000000000005E-2</v>
      </c>
      <c r="P38" s="311">
        <v>3.8249999999999999E-2</v>
      </c>
      <c r="Q38" s="311">
        <v>3.9600000000000003E-2</v>
      </c>
      <c r="R38" s="311">
        <v>3.4689999999999999E-2</v>
      </c>
      <c r="S38" s="311">
        <v>3.5210000000000005E-2</v>
      </c>
      <c r="T38" s="311">
        <v>3.3930000000000002E-2</v>
      </c>
      <c r="U38" s="311">
        <v>3.4720000000000001E-2</v>
      </c>
      <c r="V38" s="311">
        <v>3.2120000000000003E-2</v>
      </c>
      <c r="W38" s="311">
        <v>3.5009999999999999E-2</v>
      </c>
      <c r="X38" s="311">
        <v>3.6930000000000004E-2</v>
      </c>
      <c r="Y38" s="311">
        <v>3.7869999999999994E-2</v>
      </c>
      <c r="Z38" s="311">
        <v>3.1969999999999998E-2</v>
      </c>
      <c r="AA38" s="311">
        <v>3.2710000000000003E-2</v>
      </c>
      <c r="AB38" s="311">
        <v>3.2919999999999991E-2</v>
      </c>
      <c r="AC38" s="311">
        <v>3.5560000000000001E-2</v>
      </c>
      <c r="AD38" s="311">
        <v>3.7830000000000003E-2</v>
      </c>
      <c r="AE38" s="311">
        <v>3.5639999999999998E-2</v>
      </c>
      <c r="AF38" s="311">
        <v>3.6540000000000003E-2</v>
      </c>
      <c r="AG38" s="311">
        <v>4.1390000000000003E-2</v>
      </c>
      <c r="AH38" s="311">
        <v>4.4699999999999997E-2</v>
      </c>
      <c r="AI38" s="311">
        <v>5.009000000000001E-2</v>
      </c>
      <c r="AJ38" s="311">
        <v>5.5300000000000002E-2</v>
      </c>
      <c r="AK38" s="311">
        <v>6.0989999999999996E-2</v>
      </c>
      <c r="AL38" s="311">
        <v>6.2968441558441557E-2</v>
      </c>
      <c r="AM38" s="311">
        <v>7.276877419354838E-2</v>
      </c>
      <c r="AN38" s="311">
        <v>8.5464230769230765E-2</v>
      </c>
      <c r="AO38" s="311">
        <v>9.4109617834394893E-2</v>
      </c>
      <c r="AP38" s="311">
        <v>9.6816075949367059E-2</v>
      </c>
      <c r="AQ38" s="311">
        <v>0.10233679245283016</v>
      </c>
      <c r="AR38" s="311">
        <v>0.10353318749999996</v>
      </c>
      <c r="AS38" s="311">
        <v>0.10915267080745336</v>
      </c>
      <c r="AT38" s="311">
        <v>0.12182105555555547</v>
      </c>
      <c r="AU38" s="311">
        <v>0.13907042944785269</v>
      </c>
      <c r="AV38" s="311">
        <v>0.15380884756097551</v>
      </c>
      <c r="AW38" s="311">
        <v>0.16763792727272714</v>
      </c>
      <c r="AX38" s="311">
        <v>0.20967728313252998</v>
      </c>
      <c r="AY38" s="311">
        <v>0.2258234191616765</v>
      </c>
      <c r="AZ38" s="311">
        <v>0.23296708928571408</v>
      </c>
      <c r="BA38" s="311">
        <v>0.23354861538461513</v>
      </c>
      <c r="BB38" s="311">
        <v>0.23021459999999999</v>
      </c>
      <c r="BC38" s="311">
        <v>0.22599263157894733</v>
      </c>
      <c r="BD38" s="311">
        <v>0.22854240065546905</v>
      </c>
      <c r="BE38" s="312">
        <v>0.22785592334734828</v>
      </c>
      <c r="BF38" s="285">
        <v>-5.7277532395831887E-3</v>
      </c>
      <c r="BG38" s="285">
        <v>6.4938290587790215E-2</v>
      </c>
      <c r="BH38" s="285">
        <v>3.6646026051374576E-2</v>
      </c>
    </row>
    <row r="39" spans="1:60" x14ac:dyDescent="0.15">
      <c r="A39" s="162" t="s">
        <v>161</v>
      </c>
      <c r="B39" s="311" t="s">
        <v>111</v>
      </c>
      <c r="C39" s="311" t="s">
        <v>111</v>
      </c>
      <c r="D39" s="311" t="s">
        <v>111</v>
      </c>
      <c r="E39" s="311" t="s">
        <v>111</v>
      </c>
      <c r="F39" s="311" t="s">
        <v>111</v>
      </c>
      <c r="G39" s="311" t="s">
        <v>111</v>
      </c>
      <c r="H39" s="311" t="s">
        <v>111</v>
      </c>
      <c r="I39" s="311" t="s">
        <v>111</v>
      </c>
      <c r="J39" s="311" t="s">
        <v>111</v>
      </c>
      <c r="K39" s="311" t="s">
        <v>111</v>
      </c>
      <c r="L39" s="311" t="s">
        <v>111</v>
      </c>
      <c r="M39" s="311" t="s">
        <v>111</v>
      </c>
      <c r="N39" s="311" t="s">
        <v>111</v>
      </c>
      <c r="O39" s="311" t="s">
        <v>111</v>
      </c>
      <c r="P39" s="311" t="s">
        <v>111</v>
      </c>
      <c r="Q39" s="311" t="s">
        <v>111</v>
      </c>
      <c r="R39" s="311" t="s">
        <v>111</v>
      </c>
      <c r="S39" s="311" t="s">
        <v>111</v>
      </c>
      <c r="T39" s="311" t="s">
        <v>111</v>
      </c>
      <c r="U39" s="311" t="s">
        <v>111</v>
      </c>
      <c r="V39" s="311">
        <v>0</v>
      </c>
      <c r="W39" s="311">
        <v>0</v>
      </c>
      <c r="X39" s="311">
        <v>0</v>
      </c>
      <c r="Y39" s="311">
        <v>0</v>
      </c>
      <c r="Z39" s="311">
        <v>0</v>
      </c>
      <c r="AA39" s="311">
        <v>0</v>
      </c>
      <c r="AB39" s="311">
        <v>0</v>
      </c>
      <c r="AC39" s="311">
        <v>0</v>
      </c>
      <c r="AD39" s="311">
        <v>0</v>
      </c>
      <c r="AE39" s="311">
        <v>0</v>
      </c>
      <c r="AF39" s="311">
        <v>0</v>
      </c>
      <c r="AG39" s="311">
        <v>0</v>
      </c>
      <c r="AH39" s="311">
        <v>0</v>
      </c>
      <c r="AI39" s="311">
        <v>0</v>
      </c>
      <c r="AJ39" s="311">
        <v>0</v>
      </c>
      <c r="AK39" s="311">
        <v>0</v>
      </c>
      <c r="AL39" s="311">
        <v>2.9805194805194806E-5</v>
      </c>
      <c r="AM39" s="311">
        <v>9.8709677419354843E-5</v>
      </c>
      <c r="AN39" s="311">
        <v>2.3538461538461536E-4</v>
      </c>
      <c r="AO39" s="311">
        <v>3.7031847133757944E-4</v>
      </c>
      <c r="AP39" s="311">
        <v>4.0670886075949356E-4</v>
      </c>
      <c r="AQ39" s="311">
        <v>4.1377358490566024E-4</v>
      </c>
      <c r="AR39" s="311">
        <v>4.0162499999999991E-4</v>
      </c>
      <c r="AS39" s="311">
        <v>4.2763975155279483E-4</v>
      </c>
      <c r="AT39" s="311">
        <v>4.5333333333333309E-4</v>
      </c>
      <c r="AU39" s="311">
        <v>6.1950920245398746E-4</v>
      </c>
      <c r="AV39" s="311">
        <v>1.1195121951219505E-3</v>
      </c>
      <c r="AW39" s="311">
        <v>2.6705454545454528E-3</v>
      </c>
      <c r="AX39" s="311">
        <v>4.6268674698795144E-3</v>
      </c>
      <c r="AY39" s="311">
        <v>6.1291616766467015E-3</v>
      </c>
      <c r="AZ39" s="311">
        <v>7.0033928571428513E-3</v>
      </c>
      <c r="BA39" s="311">
        <v>7.4508284023668573E-3</v>
      </c>
      <c r="BB39" s="311">
        <v>8.3757599999999995E-3</v>
      </c>
      <c r="BC39" s="311">
        <v>8.4437657894736833E-3</v>
      </c>
      <c r="BD39" s="311">
        <v>8.2673736993035662E-3</v>
      </c>
      <c r="BE39" s="312">
        <v>7.8963004279546164E-3</v>
      </c>
      <c r="BF39" s="285">
        <v>-4.7493663279698506E-2</v>
      </c>
      <c r="BG39" s="285">
        <v>0.33688789681002396</v>
      </c>
      <c r="BH39" s="285">
        <v>1.2699605388409698E-3</v>
      </c>
    </row>
    <row r="40" spans="1:60" x14ac:dyDescent="0.15">
      <c r="A40" s="162" t="s">
        <v>160</v>
      </c>
      <c r="B40" s="311" t="s">
        <v>111</v>
      </c>
      <c r="C40" s="311" t="s">
        <v>111</v>
      </c>
      <c r="D40" s="311" t="s">
        <v>111</v>
      </c>
      <c r="E40" s="311" t="s">
        <v>111</v>
      </c>
      <c r="F40" s="311" t="s">
        <v>111</v>
      </c>
      <c r="G40" s="311" t="s">
        <v>111</v>
      </c>
      <c r="H40" s="311" t="s">
        <v>111</v>
      </c>
      <c r="I40" s="311" t="s">
        <v>111</v>
      </c>
      <c r="J40" s="311" t="s">
        <v>111</v>
      </c>
      <c r="K40" s="311" t="s">
        <v>111</v>
      </c>
      <c r="L40" s="311" t="s">
        <v>111</v>
      </c>
      <c r="M40" s="311" t="s">
        <v>111</v>
      </c>
      <c r="N40" s="311" t="s">
        <v>111</v>
      </c>
      <c r="O40" s="311" t="s">
        <v>111</v>
      </c>
      <c r="P40" s="311" t="s">
        <v>111</v>
      </c>
      <c r="Q40" s="311" t="s">
        <v>111</v>
      </c>
      <c r="R40" s="311" t="s">
        <v>111</v>
      </c>
      <c r="S40" s="311" t="s">
        <v>111</v>
      </c>
      <c r="T40" s="311" t="s">
        <v>111</v>
      </c>
      <c r="U40" s="311" t="s">
        <v>111</v>
      </c>
      <c r="V40" s="311">
        <v>0</v>
      </c>
      <c r="W40" s="311">
        <v>0</v>
      </c>
      <c r="X40" s="311">
        <v>0</v>
      </c>
      <c r="Y40" s="311">
        <v>0</v>
      </c>
      <c r="Z40" s="311">
        <v>0</v>
      </c>
      <c r="AA40" s="311">
        <v>0</v>
      </c>
      <c r="AB40" s="311">
        <v>0</v>
      </c>
      <c r="AC40" s="311">
        <v>0</v>
      </c>
      <c r="AD40" s="311">
        <v>0</v>
      </c>
      <c r="AE40" s="311">
        <v>0</v>
      </c>
      <c r="AF40" s="311">
        <v>0</v>
      </c>
      <c r="AG40" s="311">
        <v>0</v>
      </c>
      <c r="AH40" s="311">
        <v>0</v>
      </c>
      <c r="AI40" s="311">
        <v>0</v>
      </c>
      <c r="AJ40" s="311">
        <v>0</v>
      </c>
      <c r="AK40" s="311">
        <v>0</v>
      </c>
      <c r="AL40" s="311">
        <v>1.9870129870129866E-5</v>
      </c>
      <c r="AM40" s="311">
        <v>3.9483870967741933E-5</v>
      </c>
      <c r="AN40" s="311">
        <v>6.8653846153846149E-5</v>
      </c>
      <c r="AO40" s="311">
        <v>5.8471337579617827E-5</v>
      </c>
      <c r="AP40" s="311">
        <v>6.778481012658226E-5</v>
      </c>
      <c r="AQ40" s="311">
        <v>2.4056603773584898E-4</v>
      </c>
      <c r="AR40" s="311">
        <v>5.163749999999998E-4</v>
      </c>
      <c r="AS40" s="311">
        <v>6.5571428571428551E-4</v>
      </c>
      <c r="AT40" s="311">
        <v>9.6333333333333297E-4</v>
      </c>
      <c r="AU40" s="311">
        <v>1.3798159509202444E-3</v>
      </c>
      <c r="AV40" s="311">
        <v>1.4646951219512187E-3</v>
      </c>
      <c r="AW40" s="311">
        <v>2.0214545454545442E-3</v>
      </c>
      <c r="AX40" s="311">
        <v>3.2904216867469852E-3</v>
      </c>
      <c r="AY40" s="311">
        <v>3.662838323353291E-3</v>
      </c>
      <c r="AZ40" s="311">
        <v>4.0663392857142816E-3</v>
      </c>
      <c r="BA40" s="311">
        <v>3.9137218934911207E-3</v>
      </c>
      <c r="BB40" s="311">
        <v>4.5324000000000007E-3</v>
      </c>
      <c r="BC40" s="311">
        <v>4.2052631578947371E-3</v>
      </c>
      <c r="BD40" s="311">
        <v>4.7531470708725918E-3</v>
      </c>
      <c r="BE40" s="312">
        <v>5.4310827438136507E-3</v>
      </c>
      <c r="BF40" s="285">
        <v>0.13950686548588642</v>
      </c>
      <c r="BG40" s="285">
        <v>0.1730606491551534</v>
      </c>
      <c r="BH40" s="285">
        <v>8.7348003419496006E-4</v>
      </c>
    </row>
    <row r="41" spans="1:60" x14ac:dyDescent="0.15">
      <c r="A41" s="162" t="s">
        <v>159</v>
      </c>
      <c r="B41" s="311">
        <v>0</v>
      </c>
      <c r="C41" s="311">
        <v>0</v>
      </c>
      <c r="D41" s="311">
        <v>0</v>
      </c>
      <c r="E41" s="311">
        <v>0</v>
      </c>
      <c r="F41" s="311">
        <v>0</v>
      </c>
      <c r="G41" s="311">
        <v>0</v>
      </c>
      <c r="H41" s="311">
        <v>0</v>
      </c>
      <c r="I41" s="311">
        <v>0</v>
      </c>
      <c r="J41" s="311">
        <v>0</v>
      </c>
      <c r="K41" s="311">
        <v>0</v>
      </c>
      <c r="L41" s="311">
        <v>0</v>
      </c>
      <c r="M41" s="311">
        <v>0</v>
      </c>
      <c r="N41" s="311">
        <v>1.3000000000000004E-4</v>
      </c>
      <c r="O41" s="311">
        <v>1.4999999999999999E-4</v>
      </c>
      <c r="P41" s="311">
        <v>1.6000000000000001E-4</v>
      </c>
      <c r="Q41" s="311">
        <v>1.4999999999999999E-4</v>
      </c>
      <c r="R41" s="311">
        <v>1.8000000000000001E-4</v>
      </c>
      <c r="S41" s="311">
        <v>1.8000000000000001E-4</v>
      </c>
      <c r="T41" s="311">
        <v>1.7000000000000001E-4</v>
      </c>
      <c r="U41" s="311">
        <v>1.8999999999999998E-4</v>
      </c>
      <c r="V41" s="311">
        <v>1.8000000000000001E-4</v>
      </c>
      <c r="W41" s="311">
        <v>1.7000000000000001E-4</v>
      </c>
      <c r="X41" s="311">
        <v>2.1999999999999998E-4</v>
      </c>
      <c r="Y41" s="311">
        <v>2.3000000000000001E-4</v>
      </c>
      <c r="Z41" s="311">
        <v>1.8999999999999998E-4</v>
      </c>
      <c r="AA41" s="311">
        <v>1.2505000000000003E-4</v>
      </c>
      <c r="AB41" s="311">
        <v>1.3976000000000003E-4</v>
      </c>
      <c r="AC41" s="311">
        <v>1.177E-4</v>
      </c>
      <c r="AD41" s="311">
        <v>1.4711999999999999E-4</v>
      </c>
      <c r="AE41" s="311">
        <v>1.5079999999999998E-4</v>
      </c>
      <c r="AF41" s="311">
        <v>1.9493000000000003E-4</v>
      </c>
      <c r="AG41" s="311">
        <v>1.5448E-4</v>
      </c>
      <c r="AH41" s="311">
        <v>1.6919E-4</v>
      </c>
      <c r="AI41" s="311">
        <v>1.7067999999999999E-4</v>
      </c>
      <c r="AJ41" s="311">
        <v>1.8850000000000006E-4</v>
      </c>
      <c r="AK41" s="311">
        <v>2.2351999999999997E-4</v>
      </c>
      <c r="AL41" s="311">
        <v>2.5704993506493501E-4</v>
      </c>
      <c r="AM41" s="311">
        <v>2.6666419354838707E-4</v>
      </c>
      <c r="AN41" s="311">
        <v>3.3494249999999992E-4</v>
      </c>
      <c r="AO41" s="311">
        <v>4.1490286624203815E-4</v>
      </c>
      <c r="AP41" s="311">
        <v>4.4702145569620232E-4</v>
      </c>
      <c r="AQ41" s="311">
        <v>5.3132377358490544E-4</v>
      </c>
      <c r="AR41" s="311">
        <v>5.992531874999998E-4</v>
      </c>
      <c r="AS41" s="311">
        <v>6.6187229813664567E-4</v>
      </c>
      <c r="AT41" s="311">
        <v>7.3841388888888854E-4</v>
      </c>
      <c r="AU41" s="311">
        <v>7.8978036809815896E-4</v>
      </c>
      <c r="AV41" s="311">
        <v>8.674260365853653E-4</v>
      </c>
      <c r="AW41" s="311">
        <v>8.7173836363636293E-4</v>
      </c>
      <c r="AX41" s="311">
        <v>8.6833030120481874E-4</v>
      </c>
      <c r="AY41" s="311">
        <v>1.0556541916167655E-3</v>
      </c>
      <c r="AZ41" s="311">
        <v>1.1471721428571418E-3</v>
      </c>
      <c r="BA41" s="311">
        <v>1.2676185798816556E-3</v>
      </c>
      <c r="BB41" s="311">
        <v>1.5424199999999999E-3</v>
      </c>
      <c r="BC41" s="311">
        <v>1.9451757894736841E-3</v>
      </c>
      <c r="BD41" s="311">
        <v>2.4753359442851288E-3</v>
      </c>
      <c r="BE41" s="312">
        <v>3.4207981420970065E-3</v>
      </c>
      <c r="BF41" s="285">
        <v>0.37817725588396112</v>
      </c>
      <c r="BG41" s="285">
        <v>0.12858280510616837</v>
      </c>
      <c r="BH41" s="285">
        <v>5.5016633313798621E-4</v>
      </c>
    </row>
    <row r="42" spans="1:60" x14ac:dyDescent="0.15">
      <c r="A42" s="162" t="s">
        <v>158</v>
      </c>
      <c r="B42" s="311">
        <v>0</v>
      </c>
      <c r="C42" s="311">
        <v>0</v>
      </c>
      <c r="D42" s="311">
        <v>0</v>
      </c>
      <c r="E42" s="311">
        <v>0</v>
      </c>
      <c r="F42" s="311">
        <v>0</v>
      </c>
      <c r="G42" s="311">
        <v>0</v>
      </c>
      <c r="H42" s="311">
        <v>0</v>
      </c>
      <c r="I42" s="311">
        <v>0</v>
      </c>
      <c r="J42" s="311">
        <v>0</v>
      </c>
      <c r="K42" s="311">
        <v>0</v>
      </c>
      <c r="L42" s="311">
        <v>8.0300000000000007E-3</v>
      </c>
      <c r="M42" s="311">
        <v>8.7200000000000003E-3</v>
      </c>
      <c r="N42" s="311">
        <v>8.6700000000000006E-3</v>
      </c>
      <c r="O42" s="311">
        <v>1.2110000000000001E-2</v>
      </c>
      <c r="P42" s="311">
        <v>1.1060000000000002E-2</v>
      </c>
      <c r="Q42" s="311">
        <v>1.0240000000000001E-2</v>
      </c>
      <c r="R42" s="311">
        <v>1.085E-2</v>
      </c>
      <c r="S42" s="311">
        <v>2.65E-3</v>
      </c>
      <c r="T42" s="311">
        <v>2.31E-3</v>
      </c>
      <c r="U42" s="311">
        <v>1.7000000000000001E-4</v>
      </c>
      <c r="V42" s="311">
        <v>4.4099999999999999E-3</v>
      </c>
      <c r="W42" s="311">
        <v>5.5300000000000011E-3</v>
      </c>
      <c r="X42" s="311">
        <v>7.0200000000000011E-3</v>
      </c>
      <c r="Y42" s="311">
        <v>8.3499999999999998E-3</v>
      </c>
      <c r="Z42" s="311">
        <v>8.9999999999999993E-3</v>
      </c>
      <c r="AA42" s="311">
        <v>6.7000000000000002E-3</v>
      </c>
      <c r="AB42" s="311">
        <v>7.4999999999999997E-3</v>
      </c>
      <c r="AC42" s="311">
        <v>7.5199999999999998E-3</v>
      </c>
      <c r="AD42" s="311">
        <v>8.6300000000000005E-3</v>
      </c>
      <c r="AE42" s="311">
        <v>9.3900000000000008E-3</v>
      </c>
      <c r="AF42" s="311">
        <v>1.0170000000000002E-2</v>
      </c>
      <c r="AG42" s="311">
        <v>1.3160000000000002E-2</v>
      </c>
      <c r="AH42" s="311">
        <v>1.4630000000000002E-2</v>
      </c>
      <c r="AI42" s="311">
        <v>1.590281E-2</v>
      </c>
      <c r="AJ42" s="311">
        <v>1.7883380000000001E-2</v>
      </c>
      <c r="AK42" s="311">
        <v>2.0131940000000001E-2</v>
      </c>
      <c r="AL42" s="311">
        <v>2.3427220909090905E-2</v>
      </c>
      <c r="AM42" s="311">
        <v>2.8692455225806449E-2</v>
      </c>
      <c r="AN42" s="311">
        <v>2.4985429615384611E-2</v>
      </c>
      <c r="AO42" s="311">
        <v>3.2401950191082787E-2</v>
      </c>
      <c r="AP42" s="311">
        <v>5.1097342215189856E-2</v>
      </c>
      <c r="AQ42" s="311">
        <v>4.9979999999999983E-2</v>
      </c>
      <c r="AR42" s="311">
        <v>3.850132162499998E-2</v>
      </c>
      <c r="AS42" s="311">
        <v>4.8303268881987563E-2</v>
      </c>
      <c r="AT42" s="311">
        <v>5.7714999999999961E-2</v>
      </c>
      <c r="AU42" s="311">
        <v>6.6250464294478492E-2</v>
      </c>
      <c r="AV42" s="311">
        <v>6.6084422378048749E-2</v>
      </c>
      <c r="AW42" s="311">
        <v>6.6797064545454504E-2</v>
      </c>
      <c r="AX42" s="311">
        <v>5.4877228915662601E-2</v>
      </c>
      <c r="AY42" s="311">
        <v>4.5929152455089772E-2</v>
      </c>
      <c r="AZ42" s="311">
        <v>4.489821428571425E-2</v>
      </c>
      <c r="BA42" s="311">
        <v>4.4402410650887535E-2</v>
      </c>
      <c r="BB42" s="311">
        <v>4.1394149999999998E-2</v>
      </c>
      <c r="BC42" s="311">
        <v>4.090090842105263E-2</v>
      </c>
      <c r="BD42" s="311">
        <v>5.1829877460057364E-2</v>
      </c>
      <c r="BE42" s="312">
        <v>7.7110496069927995E-2</v>
      </c>
      <c r="BF42" s="285">
        <v>0.48369657469669192</v>
      </c>
      <c r="BG42" s="285">
        <v>-1.0697405122563897E-2</v>
      </c>
      <c r="BH42" s="285">
        <v>1.2401666835341826E-2</v>
      </c>
    </row>
    <row r="43" spans="1:60" x14ac:dyDescent="0.15">
      <c r="A43" s="162" t="s">
        <v>157</v>
      </c>
      <c r="B43" s="311" t="s">
        <v>111</v>
      </c>
      <c r="C43" s="311" t="s">
        <v>111</v>
      </c>
      <c r="D43" s="311" t="s">
        <v>111</v>
      </c>
      <c r="E43" s="311" t="s">
        <v>111</v>
      </c>
      <c r="F43" s="311" t="s">
        <v>111</v>
      </c>
      <c r="G43" s="311" t="s">
        <v>111</v>
      </c>
      <c r="H43" s="311" t="s">
        <v>111</v>
      </c>
      <c r="I43" s="311" t="s">
        <v>111</v>
      </c>
      <c r="J43" s="311" t="s">
        <v>111</v>
      </c>
      <c r="K43" s="311" t="s">
        <v>111</v>
      </c>
      <c r="L43" s="311" t="s">
        <v>111</v>
      </c>
      <c r="M43" s="311" t="s">
        <v>111</v>
      </c>
      <c r="N43" s="311" t="s">
        <v>111</v>
      </c>
      <c r="O43" s="311" t="s">
        <v>111</v>
      </c>
      <c r="P43" s="311" t="s">
        <v>111</v>
      </c>
      <c r="Q43" s="311" t="s">
        <v>111</v>
      </c>
      <c r="R43" s="311" t="s">
        <v>111</v>
      </c>
      <c r="S43" s="311" t="s">
        <v>111</v>
      </c>
      <c r="T43" s="311" t="s">
        <v>111</v>
      </c>
      <c r="U43" s="311" t="s">
        <v>111</v>
      </c>
      <c r="V43" s="311" t="s">
        <v>111</v>
      </c>
      <c r="W43" s="311" t="s">
        <v>111</v>
      </c>
      <c r="X43" s="311" t="s">
        <v>111</v>
      </c>
      <c r="Y43" s="311" t="s">
        <v>111</v>
      </c>
      <c r="Z43" s="311" t="s">
        <v>111</v>
      </c>
      <c r="AA43" s="311">
        <v>0</v>
      </c>
      <c r="AB43" s="311">
        <v>0</v>
      </c>
      <c r="AC43" s="311">
        <v>0</v>
      </c>
      <c r="AD43" s="311">
        <v>0</v>
      </c>
      <c r="AE43" s="311">
        <v>0</v>
      </c>
      <c r="AF43" s="311">
        <v>0</v>
      </c>
      <c r="AG43" s="311">
        <v>0</v>
      </c>
      <c r="AH43" s="311">
        <v>0</v>
      </c>
      <c r="AI43" s="311">
        <v>0</v>
      </c>
      <c r="AJ43" s="311">
        <v>0</v>
      </c>
      <c r="AK43" s="311">
        <v>0</v>
      </c>
      <c r="AL43" s="311">
        <v>0</v>
      </c>
      <c r="AM43" s="311">
        <v>0</v>
      </c>
      <c r="AN43" s="311">
        <v>0</v>
      </c>
      <c r="AO43" s="311">
        <v>0</v>
      </c>
      <c r="AP43" s="311">
        <v>0</v>
      </c>
      <c r="AQ43" s="311">
        <v>0</v>
      </c>
      <c r="AR43" s="311">
        <v>0</v>
      </c>
      <c r="AS43" s="311">
        <v>0</v>
      </c>
      <c r="AT43" s="311">
        <v>0</v>
      </c>
      <c r="AU43" s="311">
        <v>0</v>
      </c>
      <c r="AV43" s="311">
        <v>0</v>
      </c>
      <c r="AW43" s="311">
        <v>0</v>
      </c>
      <c r="AX43" s="311">
        <v>0</v>
      </c>
      <c r="AY43" s="311">
        <v>0</v>
      </c>
      <c r="AZ43" s="311">
        <v>1.8413732142857128E-4</v>
      </c>
      <c r="BA43" s="311">
        <v>3.2621591715976299E-4</v>
      </c>
      <c r="BB43" s="311">
        <v>4.6395899999999995E-4</v>
      </c>
      <c r="BC43" s="311">
        <v>4.8360526315789469E-4</v>
      </c>
      <c r="BD43" s="311">
        <v>4.9120904547316684E-4</v>
      </c>
      <c r="BE43" s="312">
        <v>5.0889978775510198E-4</v>
      </c>
      <c r="BF43" s="285">
        <v>3.3184050362239592E-2</v>
      </c>
      <c r="BG43" s="285">
        <v>0</v>
      </c>
      <c r="BH43" s="285">
        <v>8.1846258836042215E-5</v>
      </c>
    </row>
    <row r="44" spans="1:60" x14ac:dyDescent="0.15">
      <c r="A44" s="162" t="s">
        <v>156</v>
      </c>
      <c r="B44" s="311">
        <v>0</v>
      </c>
      <c r="C44" s="311">
        <v>0</v>
      </c>
      <c r="D44" s="311">
        <v>0</v>
      </c>
      <c r="E44" s="311">
        <v>0</v>
      </c>
      <c r="F44" s="311">
        <v>0</v>
      </c>
      <c r="G44" s="311">
        <v>0</v>
      </c>
      <c r="H44" s="311">
        <v>0</v>
      </c>
      <c r="I44" s="311">
        <v>0</v>
      </c>
      <c r="J44" s="311">
        <v>0</v>
      </c>
      <c r="K44" s="311">
        <v>0</v>
      </c>
      <c r="L44" s="311">
        <v>0</v>
      </c>
      <c r="M44" s="311">
        <v>0</v>
      </c>
      <c r="N44" s="311">
        <v>0</v>
      </c>
      <c r="O44" s="311">
        <v>0</v>
      </c>
      <c r="P44" s="311">
        <v>0</v>
      </c>
      <c r="Q44" s="311">
        <v>0</v>
      </c>
      <c r="R44" s="311">
        <v>0</v>
      </c>
      <c r="S44" s="311">
        <v>0</v>
      </c>
      <c r="T44" s="311">
        <v>0</v>
      </c>
      <c r="U44" s="311">
        <v>0</v>
      </c>
      <c r="V44" s="311">
        <v>5.0000000000000002E-5</v>
      </c>
      <c r="W44" s="311">
        <v>2.6000000000000009E-4</v>
      </c>
      <c r="X44" s="311">
        <v>2.1000000000000001E-4</v>
      </c>
      <c r="Y44" s="311">
        <v>2.7E-4</v>
      </c>
      <c r="Z44" s="311">
        <v>2.9E-4</v>
      </c>
      <c r="AA44" s="311">
        <v>2.1299999999999999E-3</v>
      </c>
      <c r="AB44" s="311">
        <v>2.0899999999999998E-3</v>
      </c>
      <c r="AC44" s="311">
        <v>2.2699999999999999E-3</v>
      </c>
      <c r="AD44" s="311">
        <v>2.4300000000000003E-3</v>
      </c>
      <c r="AE44" s="311">
        <v>2.7000000000000006E-3</v>
      </c>
      <c r="AF44" s="311">
        <v>2.8899999999999998E-3</v>
      </c>
      <c r="AG44" s="311">
        <v>3.0299999999999997E-3</v>
      </c>
      <c r="AH44" s="311">
        <v>2.4100000000000002E-3</v>
      </c>
      <c r="AI44" s="311">
        <v>2.7000000000000006E-3</v>
      </c>
      <c r="AJ44" s="311">
        <v>2.7300000000000002E-3</v>
      </c>
      <c r="AK44" s="311">
        <v>2.5600000000000002E-3</v>
      </c>
      <c r="AL44" s="311">
        <v>2.5334415584415582E-3</v>
      </c>
      <c r="AM44" s="311">
        <v>2.4677419354838703E-3</v>
      </c>
      <c r="AN44" s="311">
        <v>3.2365384615384613E-3</v>
      </c>
      <c r="AO44" s="311">
        <v>3.4985350318471322E-3</v>
      </c>
      <c r="AP44" s="311">
        <v>3.2246202531645558E-3</v>
      </c>
      <c r="AQ44" s="311">
        <v>3.733584905660376E-3</v>
      </c>
      <c r="AR44" s="311">
        <v>3.6911249999999987E-3</v>
      </c>
      <c r="AS44" s="311">
        <v>3.7727329192546568E-3</v>
      </c>
      <c r="AT44" s="311">
        <v>2.1438888888888879E-3</v>
      </c>
      <c r="AU44" s="311">
        <v>3.2289570552147219E-3</v>
      </c>
      <c r="AV44" s="311">
        <v>3.1626219512195103E-3</v>
      </c>
      <c r="AW44" s="311">
        <v>3.0229090909090891E-3</v>
      </c>
      <c r="AX44" s="311">
        <v>3.6498795180722864E-3</v>
      </c>
      <c r="AY44" s="311">
        <v>2.3637125748502976E-3</v>
      </c>
      <c r="AZ44" s="311">
        <v>2.3314285714285694E-3</v>
      </c>
      <c r="BA44" s="311">
        <v>2.1094082840236671E-3</v>
      </c>
      <c r="BB44" s="311">
        <v>1.89E-3</v>
      </c>
      <c r="BC44" s="311">
        <v>1.8267663157894736E-3</v>
      </c>
      <c r="BD44" s="311">
        <v>2.2553825481360099E-3</v>
      </c>
      <c r="BE44" s="312">
        <v>2.306929486453173E-3</v>
      </c>
      <c r="BF44" s="285">
        <v>2.0060389456323158E-2</v>
      </c>
      <c r="BG44" s="285">
        <v>5.0826918077873096E-3</v>
      </c>
      <c r="BH44" s="285">
        <v>3.7102304305854252E-4</v>
      </c>
    </row>
    <row r="45" spans="1:60" x14ac:dyDescent="0.15">
      <c r="A45" s="162" t="s">
        <v>155</v>
      </c>
      <c r="B45" s="311">
        <v>2.6000000000000009E-4</v>
      </c>
      <c r="C45" s="311">
        <v>3.7999999999999997E-4</v>
      </c>
      <c r="D45" s="311">
        <v>4.3999999999999996E-4</v>
      </c>
      <c r="E45" s="311">
        <v>4.6999999999999999E-4</v>
      </c>
      <c r="F45" s="311">
        <v>8.4000000000000003E-4</v>
      </c>
      <c r="G45" s="311">
        <v>5.8999999999999992E-4</v>
      </c>
      <c r="H45" s="311">
        <v>1.01E-3</v>
      </c>
      <c r="I45" s="311">
        <v>1.8500000000000001E-3</v>
      </c>
      <c r="J45" s="311">
        <v>2.2300000000000002E-3</v>
      </c>
      <c r="K45" s="311">
        <v>2.3500000000000001E-3</v>
      </c>
      <c r="L45" s="311">
        <v>2.1099999999999999E-3</v>
      </c>
      <c r="M45" s="311">
        <v>1.83E-3</v>
      </c>
      <c r="N45" s="311">
        <v>2.65E-3</v>
      </c>
      <c r="O45" s="311">
        <v>2.6199999999999999E-3</v>
      </c>
      <c r="P45" s="311">
        <v>2.3999999999999998E-3</v>
      </c>
      <c r="Q45" s="311">
        <v>2.48E-3</v>
      </c>
      <c r="R45" s="311">
        <v>2.6900000000000006E-3</v>
      </c>
      <c r="S45" s="311">
        <v>2.6900000000000006E-3</v>
      </c>
      <c r="T45" s="311">
        <v>3.6200000000000004E-3</v>
      </c>
      <c r="U45" s="311">
        <v>3.4500000000000004E-3</v>
      </c>
      <c r="V45" s="311">
        <v>3.9700000000000004E-3</v>
      </c>
      <c r="W45" s="311">
        <v>3.6800000000000001E-3</v>
      </c>
      <c r="X45" s="311">
        <v>1.9300000000000001E-3</v>
      </c>
      <c r="Y45" s="311">
        <v>9.3999999999999997E-4</v>
      </c>
      <c r="Z45" s="311">
        <v>1.0300000000000001E-3</v>
      </c>
      <c r="AA45" s="311">
        <v>5.5000000000000003E-4</v>
      </c>
      <c r="AB45" s="311">
        <v>8.3000000000000012E-4</v>
      </c>
      <c r="AC45" s="311">
        <v>1.1100000000000001E-3</v>
      </c>
      <c r="AD45" s="311">
        <v>6.0999999999999997E-4</v>
      </c>
      <c r="AE45" s="311">
        <v>5.1000000000000004E-4</v>
      </c>
      <c r="AF45" s="311">
        <v>6.7000000000000013E-4</v>
      </c>
      <c r="AG45" s="311">
        <v>1.33E-3</v>
      </c>
      <c r="AH45" s="311">
        <v>1.6900000000000001E-3</v>
      </c>
      <c r="AI45" s="311">
        <v>2.2000000000000001E-3</v>
      </c>
      <c r="AJ45" s="311">
        <v>1.9300000000000001E-3</v>
      </c>
      <c r="AK45" s="311">
        <v>2.2100000000000002E-3</v>
      </c>
      <c r="AL45" s="311">
        <v>4.4111688311688317E-3</v>
      </c>
      <c r="AM45" s="311">
        <v>4.2149032258064515E-3</v>
      </c>
      <c r="AN45" s="311">
        <v>4.4624999999999995E-3</v>
      </c>
      <c r="AO45" s="311">
        <v>8.2873375796178334E-3</v>
      </c>
      <c r="AP45" s="311">
        <v>1.4629898734177213E-2</v>
      </c>
      <c r="AQ45" s="311">
        <v>1.9175999999999995E-2</v>
      </c>
      <c r="AR45" s="311">
        <v>2.4436968749999989E-2</v>
      </c>
      <c r="AS45" s="311">
        <v>3.4372732919254648E-2</v>
      </c>
      <c r="AT45" s="311">
        <v>4.9359499999999966E-2</v>
      </c>
      <c r="AU45" s="311">
        <v>5.917720858895701E-2</v>
      </c>
      <c r="AV45" s="311">
        <v>7.0909902439024355E-2</v>
      </c>
      <c r="AW45" s="311">
        <v>9.3601690909090846E-2</v>
      </c>
      <c r="AX45" s="311">
        <v>7.9468753012048143E-2</v>
      </c>
      <c r="AY45" s="311">
        <v>9.1406047904191559E-2</v>
      </c>
      <c r="AZ45" s="311">
        <v>8.8694464285714203E-2</v>
      </c>
      <c r="BA45" s="311">
        <v>7.2036745562130106E-2</v>
      </c>
      <c r="BB45" s="311">
        <v>5.8392000000000013E-2</v>
      </c>
      <c r="BC45" s="311">
        <v>5.8587368421052624E-2</v>
      </c>
      <c r="BD45" s="311">
        <v>6.8489033936911095E-2</v>
      </c>
      <c r="BE45" s="312">
        <v>7.0147134693877553E-2</v>
      </c>
      <c r="BF45" s="285">
        <v>2.1411338935746427E-2</v>
      </c>
      <c r="BG45" s="285">
        <v>3.3296667785691847E-2</v>
      </c>
      <c r="BH45" s="285">
        <v>1.1281750711840928E-2</v>
      </c>
    </row>
    <row r="46" spans="1:60" x14ac:dyDescent="0.15">
      <c r="A46" s="162" t="s">
        <v>154</v>
      </c>
      <c r="B46" s="311">
        <v>2.0699999999999998E-3</v>
      </c>
      <c r="C46" s="311">
        <v>2E-3</v>
      </c>
      <c r="D46" s="311">
        <v>1.92E-3</v>
      </c>
      <c r="E46" s="311">
        <v>2.2800000000000003E-3</v>
      </c>
      <c r="F46" s="311">
        <v>2.8000000000000004E-3</v>
      </c>
      <c r="G46" s="311">
        <v>1.8600000000000003E-3</v>
      </c>
      <c r="H46" s="311">
        <v>1.4300000000000001E-3</v>
      </c>
      <c r="I46" s="311">
        <v>1.1299999999999999E-3</v>
      </c>
      <c r="J46" s="311">
        <v>2E-3</v>
      </c>
      <c r="K46" s="311">
        <v>1.8E-3</v>
      </c>
      <c r="L46" s="311">
        <v>2.3599999999999997E-3</v>
      </c>
      <c r="M46" s="311">
        <v>2.3E-3</v>
      </c>
      <c r="N46" s="311">
        <v>2.3400000000000005E-3</v>
      </c>
      <c r="O46" s="311">
        <v>2.32E-3</v>
      </c>
      <c r="P46" s="311">
        <v>2.5800000000000007E-3</v>
      </c>
      <c r="Q46" s="311">
        <v>3.2000000000000006E-3</v>
      </c>
      <c r="R46" s="311">
        <v>3.1099999999999999E-3</v>
      </c>
      <c r="S46" s="311">
        <v>3.5299999999999997E-3</v>
      </c>
      <c r="T46" s="311">
        <v>4.0499999999999998E-3</v>
      </c>
      <c r="U46" s="311">
        <v>3.7300000000000002E-3</v>
      </c>
      <c r="V46" s="311">
        <v>5.4800000000000005E-3</v>
      </c>
      <c r="W46" s="311">
        <v>6.0600000000000011E-3</v>
      </c>
      <c r="X46" s="311">
        <v>6.1400000000000005E-3</v>
      </c>
      <c r="Y46" s="311">
        <v>6.5300000000000002E-3</v>
      </c>
      <c r="Z46" s="311">
        <v>6.6100000000000004E-3</v>
      </c>
      <c r="AA46" s="311">
        <v>6.9300000000000004E-3</v>
      </c>
      <c r="AB46" s="311">
        <v>8.1300000000000001E-3</v>
      </c>
      <c r="AC46" s="311">
        <v>8.8699999999999994E-3</v>
      </c>
      <c r="AD46" s="311">
        <v>9.0500000000000008E-3</v>
      </c>
      <c r="AE46" s="311">
        <v>9.6699999999999998E-3</v>
      </c>
      <c r="AF46" s="311">
        <v>1.0300000000000002E-2</v>
      </c>
      <c r="AG46" s="311">
        <v>1.008E-2</v>
      </c>
      <c r="AH46" s="311">
        <v>1.0869999999999999E-2</v>
      </c>
      <c r="AI46" s="311">
        <v>1.0796000000000002E-2</v>
      </c>
      <c r="AJ46" s="311">
        <v>1.2381E-2</v>
      </c>
      <c r="AK46" s="311">
        <v>1.3760000000000003E-2</v>
      </c>
      <c r="AL46" s="311">
        <v>1.4405844155844156E-2</v>
      </c>
      <c r="AM46" s="311">
        <v>1.5487548387096773E-2</v>
      </c>
      <c r="AN46" s="311">
        <v>1.4554615384615385E-2</v>
      </c>
      <c r="AO46" s="311">
        <v>1.5894458598726111E-2</v>
      </c>
      <c r="AP46" s="311">
        <v>1.6675063291139238E-2</v>
      </c>
      <c r="AQ46" s="311">
        <v>1.7214905660377349E-2</v>
      </c>
      <c r="AR46" s="311">
        <v>1.991868749999999E-2</v>
      </c>
      <c r="AS46" s="311">
        <v>1.9424347826086947E-2</v>
      </c>
      <c r="AT46" s="311">
        <v>2.1448333333333323E-2</v>
      </c>
      <c r="AU46" s="311">
        <v>2.6385460122699371E-2</v>
      </c>
      <c r="AV46" s="311">
        <v>2.9228597560975587E-2</v>
      </c>
      <c r="AW46" s="311">
        <v>2.8717636363636341E-2</v>
      </c>
      <c r="AX46" s="311">
        <v>2.9932546108554198E-2</v>
      </c>
      <c r="AY46" s="311">
        <v>2.9815578619760454E-2</v>
      </c>
      <c r="AZ46" s="311">
        <v>3.0122488693928546E-2</v>
      </c>
      <c r="BA46" s="311">
        <v>2.9350650887573944E-2</v>
      </c>
      <c r="BB46" s="311">
        <v>3.0932999999999999E-2</v>
      </c>
      <c r="BC46" s="311">
        <v>3.029578947368421E-2</v>
      </c>
      <c r="BD46" s="311">
        <v>3.1886734944694795E-2</v>
      </c>
      <c r="BE46" s="312">
        <v>3.5828506122448985E-2</v>
      </c>
      <c r="BF46" s="285">
        <v>0.12054790467542009</v>
      </c>
      <c r="BG46" s="285">
        <v>4.0451043552080401E-2</v>
      </c>
      <c r="BH46" s="285">
        <v>5.7622920196969242E-3</v>
      </c>
    </row>
    <row r="47" spans="1:60" x14ac:dyDescent="0.15">
      <c r="A47" s="162" t="s">
        <v>153</v>
      </c>
      <c r="B47" s="311">
        <v>0</v>
      </c>
      <c r="C47" s="311">
        <v>0</v>
      </c>
      <c r="D47" s="311">
        <v>0</v>
      </c>
      <c r="E47" s="311">
        <v>0</v>
      </c>
      <c r="F47" s="311">
        <v>0</v>
      </c>
      <c r="G47" s="311">
        <v>0</v>
      </c>
      <c r="H47" s="311">
        <v>0</v>
      </c>
      <c r="I47" s="311">
        <v>0</v>
      </c>
      <c r="J47" s="311">
        <v>0</v>
      </c>
      <c r="K47" s="311">
        <v>0</v>
      </c>
      <c r="L47" s="311">
        <v>0</v>
      </c>
      <c r="M47" s="311">
        <v>0</v>
      </c>
      <c r="N47" s="311">
        <v>0</v>
      </c>
      <c r="O47" s="311">
        <v>0</v>
      </c>
      <c r="P47" s="311">
        <v>0</v>
      </c>
      <c r="Q47" s="311">
        <v>0</v>
      </c>
      <c r="R47" s="311">
        <v>0</v>
      </c>
      <c r="S47" s="311">
        <v>0</v>
      </c>
      <c r="T47" s="311">
        <v>0</v>
      </c>
      <c r="U47" s="311">
        <v>0</v>
      </c>
      <c r="V47" s="311">
        <v>0</v>
      </c>
      <c r="W47" s="311">
        <v>0</v>
      </c>
      <c r="X47" s="311">
        <v>0</v>
      </c>
      <c r="Y47" s="311">
        <v>0</v>
      </c>
      <c r="Z47" s="311">
        <v>0</v>
      </c>
      <c r="AA47" s="311">
        <v>1.0526315789473684E-5</v>
      </c>
      <c r="AB47" s="311">
        <v>0</v>
      </c>
      <c r="AC47" s="311">
        <v>2.0000000000000002E-5</v>
      </c>
      <c r="AD47" s="311">
        <v>1.0000000000000001E-5</v>
      </c>
      <c r="AE47" s="311">
        <v>0</v>
      </c>
      <c r="AF47" s="311">
        <v>0</v>
      </c>
      <c r="AG47" s="311">
        <v>0</v>
      </c>
      <c r="AH47" s="311">
        <v>1.0999999999999999E-4</v>
      </c>
      <c r="AI47" s="311">
        <v>1.0999999999999999E-4</v>
      </c>
      <c r="AJ47" s="311">
        <v>0</v>
      </c>
      <c r="AK47" s="311">
        <v>0</v>
      </c>
      <c r="AL47" s="311">
        <v>0</v>
      </c>
      <c r="AM47" s="311">
        <v>2.9612903225806452E-5</v>
      </c>
      <c r="AN47" s="311">
        <v>2.942307692307692E-5</v>
      </c>
      <c r="AO47" s="311">
        <v>3.898089171974522E-5</v>
      </c>
      <c r="AP47" s="311">
        <v>5.8101265822784796E-5</v>
      </c>
      <c r="AQ47" s="311">
        <v>3.849056603773584E-5</v>
      </c>
      <c r="AR47" s="311">
        <v>3.3468749999999986E-4</v>
      </c>
      <c r="AS47" s="311">
        <v>2.2807453416149061E-4</v>
      </c>
      <c r="AT47" s="311">
        <v>9.4444444444444388E-5</v>
      </c>
      <c r="AU47" s="311">
        <v>1.041901840490797E-3</v>
      </c>
      <c r="AV47" s="311">
        <v>1.8471951219512185E-3</v>
      </c>
      <c r="AW47" s="311">
        <v>1.9658181818181801E-3</v>
      </c>
      <c r="AX47" s="311">
        <v>2.3226506024096373E-3</v>
      </c>
      <c r="AY47" s="311">
        <v>4.6266467065868228E-3</v>
      </c>
      <c r="AZ47" s="311">
        <v>4.7721428571428533E-3</v>
      </c>
      <c r="BA47" s="311">
        <v>4.8072781065088711E-3</v>
      </c>
      <c r="BB47" s="311">
        <v>4.7265119999999996E-3</v>
      </c>
      <c r="BC47" s="311">
        <v>3.9111631578947368E-3</v>
      </c>
      <c r="BD47" s="311">
        <v>4.4941308643998363E-3</v>
      </c>
      <c r="BE47" s="312">
        <v>5.1075533992664575E-3</v>
      </c>
      <c r="BF47" s="285">
        <v>0.13338896641458931</v>
      </c>
      <c r="BG47" s="285">
        <v>0.47145481285110225</v>
      </c>
      <c r="BH47" s="285">
        <v>8.2144686948944147E-4</v>
      </c>
    </row>
    <row r="48" spans="1:60" x14ac:dyDescent="0.15">
      <c r="A48" s="162" t="s">
        <v>152</v>
      </c>
      <c r="B48" s="311">
        <v>0</v>
      </c>
      <c r="C48" s="311">
        <v>0</v>
      </c>
      <c r="D48" s="311">
        <v>0</v>
      </c>
      <c r="E48" s="311">
        <v>0</v>
      </c>
      <c r="F48" s="311">
        <v>0</v>
      </c>
      <c r="G48" s="311">
        <v>0</v>
      </c>
      <c r="H48" s="311">
        <v>0</v>
      </c>
      <c r="I48" s="311">
        <v>0</v>
      </c>
      <c r="J48" s="311">
        <v>0</v>
      </c>
      <c r="K48" s="311">
        <v>0</v>
      </c>
      <c r="L48" s="311">
        <v>0</v>
      </c>
      <c r="M48" s="311">
        <v>0</v>
      </c>
      <c r="N48" s="311">
        <v>0</v>
      </c>
      <c r="O48" s="311">
        <v>0</v>
      </c>
      <c r="P48" s="311">
        <v>0</v>
      </c>
      <c r="Q48" s="311">
        <v>0</v>
      </c>
      <c r="R48" s="311">
        <v>0</v>
      </c>
      <c r="S48" s="311">
        <v>0</v>
      </c>
      <c r="T48" s="311">
        <v>0</v>
      </c>
      <c r="U48" s="311">
        <v>0</v>
      </c>
      <c r="V48" s="311">
        <v>0</v>
      </c>
      <c r="W48" s="311">
        <v>0</v>
      </c>
      <c r="X48" s="311">
        <v>0</v>
      </c>
      <c r="Y48" s="311">
        <v>0</v>
      </c>
      <c r="Z48" s="311">
        <v>0</v>
      </c>
      <c r="AA48" s="311">
        <v>0</v>
      </c>
      <c r="AB48" s="311">
        <v>0</v>
      </c>
      <c r="AC48" s="311">
        <v>0</v>
      </c>
      <c r="AD48" s="311">
        <v>0</v>
      </c>
      <c r="AE48" s="311">
        <v>0</v>
      </c>
      <c r="AF48" s="311">
        <v>0</v>
      </c>
      <c r="AG48" s="311">
        <v>0</v>
      </c>
      <c r="AH48" s="311">
        <v>0</v>
      </c>
      <c r="AI48" s="311">
        <v>0</v>
      </c>
      <c r="AJ48" s="311">
        <v>0</v>
      </c>
      <c r="AK48" s="311">
        <v>0</v>
      </c>
      <c r="AL48" s="311">
        <v>1.5300000000000001E-3</v>
      </c>
      <c r="AM48" s="311">
        <v>1.5003870967741932E-3</v>
      </c>
      <c r="AN48" s="311">
        <v>9.7096153846153827E-4</v>
      </c>
      <c r="AO48" s="311">
        <v>1.9490445859872608E-4</v>
      </c>
      <c r="AP48" s="311">
        <v>3.0987341772151889E-4</v>
      </c>
      <c r="AQ48" s="311">
        <v>3.8298113207547164E-3</v>
      </c>
      <c r="AR48" s="311">
        <v>4.5421874999999994E-3</v>
      </c>
      <c r="AS48" s="311">
        <v>4.9131055900621095E-3</v>
      </c>
      <c r="AT48" s="311">
        <v>5.0716666666666644E-3</v>
      </c>
      <c r="AU48" s="311">
        <v>6.2138650306748436E-3</v>
      </c>
      <c r="AV48" s="311">
        <v>7.6406707317073124E-3</v>
      </c>
      <c r="AW48" s="311">
        <v>8.7256363636363573E-3</v>
      </c>
      <c r="AX48" s="311">
        <v>8.3965662650602336E-3</v>
      </c>
      <c r="AY48" s="311">
        <v>1.2982095808383221E-2</v>
      </c>
      <c r="AZ48" s="311">
        <v>1.5136071428571415E-2</v>
      </c>
      <c r="BA48" s="311">
        <v>1.5671183431952646E-2</v>
      </c>
      <c r="BB48" s="311">
        <v>1.5263999999999998E-2</v>
      </c>
      <c r="BC48" s="311">
        <v>1.4539473684210526E-2</v>
      </c>
      <c r="BD48" s="311">
        <v>1.5092044244162229E-2</v>
      </c>
      <c r="BE48" s="312">
        <v>1.4553500354035048E-2</v>
      </c>
      <c r="BF48" s="285">
        <v>-3.8318702419678607E-2</v>
      </c>
      <c r="BG48" s="285">
        <v>0.11521791346830113</v>
      </c>
      <c r="BH48" s="285">
        <v>2.3406367729121589E-3</v>
      </c>
    </row>
    <row r="49" spans="1:60" x14ac:dyDescent="0.15">
      <c r="A49" s="162" t="s">
        <v>151</v>
      </c>
      <c r="B49" s="311" t="s">
        <v>111</v>
      </c>
      <c r="C49" s="311" t="s">
        <v>111</v>
      </c>
      <c r="D49" s="311" t="s">
        <v>111</v>
      </c>
      <c r="E49" s="311" t="s">
        <v>111</v>
      </c>
      <c r="F49" s="311" t="s">
        <v>111</v>
      </c>
      <c r="G49" s="311" t="s">
        <v>111</v>
      </c>
      <c r="H49" s="311" t="s">
        <v>111</v>
      </c>
      <c r="I49" s="311" t="s">
        <v>111</v>
      </c>
      <c r="J49" s="311" t="s">
        <v>111</v>
      </c>
      <c r="K49" s="311" t="s">
        <v>111</v>
      </c>
      <c r="L49" s="311" t="s">
        <v>111</v>
      </c>
      <c r="M49" s="311" t="s">
        <v>111</v>
      </c>
      <c r="N49" s="311" t="s">
        <v>111</v>
      </c>
      <c r="O49" s="311" t="s">
        <v>111</v>
      </c>
      <c r="P49" s="311" t="s">
        <v>111</v>
      </c>
      <c r="Q49" s="311" t="s">
        <v>111</v>
      </c>
      <c r="R49" s="311" t="s">
        <v>111</v>
      </c>
      <c r="S49" s="311" t="s">
        <v>111</v>
      </c>
      <c r="T49" s="311" t="s">
        <v>111</v>
      </c>
      <c r="U49" s="311" t="s">
        <v>111</v>
      </c>
      <c r="V49" s="311" t="s">
        <v>111</v>
      </c>
      <c r="W49" s="311" t="s">
        <v>111</v>
      </c>
      <c r="X49" s="311" t="s">
        <v>111</v>
      </c>
      <c r="Y49" s="311" t="s">
        <v>111</v>
      </c>
      <c r="Z49" s="311" t="s">
        <v>111</v>
      </c>
      <c r="AA49" s="311">
        <v>0</v>
      </c>
      <c r="AB49" s="311">
        <v>0</v>
      </c>
      <c r="AC49" s="311">
        <v>0</v>
      </c>
      <c r="AD49" s="311">
        <v>0</v>
      </c>
      <c r="AE49" s="311">
        <v>0</v>
      </c>
      <c r="AF49" s="311">
        <v>0</v>
      </c>
      <c r="AG49" s="311">
        <v>0</v>
      </c>
      <c r="AH49" s="311">
        <v>0</v>
      </c>
      <c r="AI49" s="311">
        <v>0</v>
      </c>
      <c r="AJ49" s="311">
        <v>3.1E-4</v>
      </c>
      <c r="AK49" s="311">
        <v>7.000000000000001E-4</v>
      </c>
      <c r="AL49" s="311">
        <v>7.1532467532467545E-4</v>
      </c>
      <c r="AM49" s="311">
        <v>1.0068387096774194E-3</v>
      </c>
      <c r="AN49" s="311">
        <v>1.1965384615384611E-3</v>
      </c>
      <c r="AO49" s="311">
        <v>1.1791719745222926E-3</v>
      </c>
      <c r="AP49" s="311">
        <v>1.0651898734177212E-3</v>
      </c>
      <c r="AQ49" s="311">
        <v>9.5264150943396198E-4</v>
      </c>
      <c r="AR49" s="311">
        <v>9.9449999999999951E-4</v>
      </c>
      <c r="AS49" s="311">
        <v>2.7654037267080727E-3</v>
      </c>
      <c r="AT49" s="311">
        <v>1.8227777777777769E-3</v>
      </c>
      <c r="AU49" s="311">
        <v>2.0744171779141091E-3</v>
      </c>
      <c r="AV49" s="311">
        <v>2.3509756097560962E-3</v>
      </c>
      <c r="AW49" s="311">
        <v>2.4758181818181802E-3</v>
      </c>
      <c r="AX49" s="311">
        <v>2.4056024096385524E-3</v>
      </c>
      <c r="AY49" s="311">
        <v>2.3728742514970039E-3</v>
      </c>
      <c r="AZ49" s="311">
        <v>2.4316071428571407E-3</v>
      </c>
      <c r="BA49" s="311">
        <v>2.5620710059171574E-3</v>
      </c>
      <c r="BB49" s="311">
        <v>2.6450010000000001E-3</v>
      </c>
      <c r="BC49" s="311">
        <v>2.4400994736842102E-3</v>
      </c>
      <c r="BD49" s="311">
        <v>2.2839709627201958E-3</v>
      </c>
      <c r="BE49" s="312">
        <v>2.1402230379732575E-3</v>
      </c>
      <c r="BF49" s="285">
        <v>-6.5497999369335091E-2</v>
      </c>
      <c r="BG49" s="285">
        <v>2.2811695267556553E-2</v>
      </c>
      <c r="BH49" s="285">
        <v>3.4421167575160515E-4</v>
      </c>
    </row>
    <row r="50" spans="1:60" x14ac:dyDescent="0.15">
      <c r="A50" s="162" t="s">
        <v>150</v>
      </c>
      <c r="B50" s="311">
        <v>0</v>
      </c>
      <c r="C50" s="311">
        <v>0</v>
      </c>
      <c r="D50" s="311">
        <v>0</v>
      </c>
      <c r="E50" s="311">
        <v>0</v>
      </c>
      <c r="F50" s="311">
        <v>0</v>
      </c>
      <c r="G50" s="311">
        <v>4.6999999999999999E-4</v>
      </c>
      <c r="H50" s="311">
        <v>5.2000000000000017E-4</v>
      </c>
      <c r="I50" s="311">
        <v>6.0999999999999997E-4</v>
      </c>
      <c r="J50" s="311">
        <v>5.6000000000000006E-4</v>
      </c>
      <c r="K50" s="311">
        <v>5.1000000000000004E-4</v>
      </c>
      <c r="L50" s="311">
        <v>1.1299999999999999E-3</v>
      </c>
      <c r="M50" s="311">
        <v>1.8700000000000004E-3</v>
      </c>
      <c r="N50" s="311">
        <v>3.0900000000000003E-3</v>
      </c>
      <c r="O50" s="311">
        <v>3.16E-3</v>
      </c>
      <c r="P50" s="311">
        <v>2.5099999999999996E-3</v>
      </c>
      <c r="Q50" s="311">
        <v>3.6200000000000004E-3</v>
      </c>
      <c r="R50" s="311">
        <v>4.2399999999999998E-3</v>
      </c>
      <c r="S50" s="311">
        <v>4.8700000000000002E-3</v>
      </c>
      <c r="T50" s="311">
        <v>5.6000000000000008E-3</v>
      </c>
      <c r="U50" s="311">
        <v>5.5000000000000005E-3</v>
      </c>
      <c r="V50" s="311">
        <v>6.11E-3</v>
      </c>
      <c r="W50" s="311">
        <v>5.3800000000000011E-3</v>
      </c>
      <c r="X50" s="311">
        <v>5.6300000000000005E-3</v>
      </c>
      <c r="Y50" s="311">
        <v>6.7300000000000016E-3</v>
      </c>
      <c r="Z50" s="311">
        <v>5.7800000000000004E-3</v>
      </c>
      <c r="AA50" s="311">
        <v>5.4200000000000003E-3</v>
      </c>
      <c r="AB50" s="311">
        <v>5.4200000000000003E-3</v>
      </c>
      <c r="AC50" s="311">
        <v>5.7500000000000016E-3</v>
      </c>
      <c r="AD50" s="311">
        <v>5.7899999999999991E-3</v>
      </c>
      <c r="AE50" s="311">
        <v>6.3900000000000007E-3</v>
      </c>
      <c r="AF50" s="311">
        <v>1.0110000000000001E-2</v>
      </c>
      <c r="AG50" s="311">
        <v>1.0829999999999999E-2</v>
      </c>
      <c r="AH50" s="311">
        <v>1.4630000000000002E-2</v>
      </c>
      <c r="AI50" s="311">
        <v>1.5310000000000002E-2</v>
      </c>
      <c r="AJ50" s="311">
        <v>1.7239999999999998E-2</v>
      </c>
      <c r="AK50" s="311">
        <v>1.4930000000000002E-2</v>
      </c>
      <c r="AL50" s="311">
        <v>1.6204090909090908E-2</v>
      </c>
      <c r="AM50" s="311">
        <v>2.5526322580645161E-2</v>
      </c>
      <c r="AN50" s="311">
        <v>3.1227692307692304E-2</v>
      </c>
      <c r="AO50" s="311">
        <v>3.2451592356687889E-2</v>
      </c>
      <c r="AP50" s="311">
        <v>2.5690443037974676E-2</v>
      </c>
      <c r="AQ50" s="311">
        <v>2.6693207547169803E-2</v>
      </c>
      <c r="AR50" s="311">
        <v>2.7712124999999994E-2</v>
      </c>
      <c r="AS50" s="311">
        <v>3.0932608695652158E-2</v>
      </c>
      <c r="AT50" s="311">
        <v>3.2194309299516888E-2</v>
      </c>
      <c r="AU50" s="311">
        <v>3.5834326180314728E-2</v>
      </c>
      <c r="AV50" s="311">
        <v>4.2121646341463384E-2</v>
      </c>
      <c r="AW50" s="311">
        <v>4.6150451356085427E-2</v>
      </c>
      <c r="AX50" s="311">
        <v>4.8761107788981156E-2</v>
      </c>
      <c r="AY50" s="311">
        <v>4.9601837453400625E-2</v>
      </c>
      <c r="AZ50" s="311">
        <v>5.2495095366879949E-2</v>
      </c>
      <c r="BA50" s="311">
        <v>5.1283792665021991E-2</v>
      </c>
      <c r="BB50" s="311">
        <v>5.4701999999999994E-2</v>
      </c>
      <c r="BC50" s="311">
        <v>5.5254893539473673E-2</v>
      </c>
      <c r="BD50" s="311">
        <v>5.0250934152232689E-2</v>
      </c>
      <c r="BE50" s="312">
        <v>5.7680717696284724E-2</v>
      </c>
      <c r="BF50" s="285">
        <v>0.14471742819122912</v>
      </c>
      <c r="BG50" s="285">
        <v>4.5530009510431402E-2</v>
      </c>
      <c r="BH50" s="285">
        <v>9.2767791695182733E-3</v>
      </c>
    </row>
    <row r="51" spans="1:60" x14ac:dyDescent="0.15">
      <c r="A51" s="162" t="s">
        <v>149</v>
      </c>
      <c r="B51" s="311">
        <v>0</v>
      </c>
      <c r="C51" s="311">
        <v>0</v>
      </c>
      <c r="D51" s="311">
        <v>0</v>
      </c>
      <c r="E51" s="311">
        <v>0</v>
      </c>
      <c r="F51" s="311">
        <v>0</v>
      </c>
      <c r="G51" s="311">
        <v>1.2999999999999999E-3</v>
      </c>
      <c r="H51" s="311">
        <v>1.6000000000000001E-3</v>
      </c>
      <c r="I51" s="311">
        <v>2.2599999999999999E-3</v>
      </c>
      <c r="J51" s="311">
        <v>3.9900000000000005E-3</v>
      </c>
      <c r="K51" s="311">
        <v>3.5700000000000003E-3</v>
      </c>
      <c r="L51" s="311">
        <v>3.0999999999999999E-3</v>
      </c>
      <c r="M51" s="311">
        <v>3.5399999999999997E-3</v>
      </c>
      <c r="N51" s="311">
        <v>3.5999999999999999E-3</v>
      </c>
      <c r="O51" s="311">
        <v>2.7600000000000007E-3</v>
      </c>
      <c r="P51" s="311">
        <v>3.4700000000000004E-3</v>
      </c>
      <c r="Q51" s="311">
        <v>7.2100000000000003E-3</v>
      </c>
      <c r="R51" s="311">
        <v>9.2100000000000029E-3</v>
      </c>
      <c r="S51" s="311">
        <v>1.0019999999999999E-2</v>
      </c>
      <c r="T51" s="311">
        <v>1.447E-2</v>
      </c>
      <c r="U51" s="311">
        <v>1.848E-2</v>
      </c>
      <c r="V51" s="311">
        <v>1.8020000000000001E-2</v>
      </c>
      <c r="W51" s="311">
        <v>1.9800000000000002E-2</v>
      </c>
      <c r="X51" s="311">
        <v>1.9590000000000003E-2</v>
      </c>
      <c r="Y51" s="311">
        <v>2.0410000000000001E-2</v>
      </c>
      <c r="Z51" s="311">
        <v>2.1890000000000003E-2</v>
      </c>
      <c r="AA51" s="311">
        <v>1.9429999999999999E-2</v>
      </c>
      <c r="AB51" s="311">
        <v>1.8600000000000002E-2</v>
      </c>
      <c r="AC51" s="311">
        <v>2.0100000000000003E-2</v>
      </c>
      <c r="AD51" s="311">
        <v>2.1710000000000004E-2</v>
      </c>
      <c r="AE51" s="311">
        <v>2.2290000000000004E-2</v>
      </c>
      <c r="AF51" s="311">
        <v>2.3539999999999998E-2</v>
      </c>
      <c r="AG51" s="311">
        <v>2.1180000000000001E-2</v>
      </c>
      <c r="AH51" s="311">
        <v>2.7730000000000005E-2</v>
      </c>
      <c r="AI51" s="311">
        <v>2.7800000000000002E-2</v>
      </c>
      <c r="AJ51" s="311">
        <v>2.6970000000000001E-2</v>
      </c>
      <c r="AK51" s="311">
        <v>4.0979999999999996E-2</v>
      </c>
      <c r="AL51" s="311">
        <v>3.7524740259740265E-2</v>
      </c>
      <c r="AM51" s="311">
        <v>4.1211290322580647E-2</v>
      </c>
      <c r="AN51" s="311">
        <v>4.4232692307692299E-2</v>
      </c>
      <c r="AO51" s="311">
        <v>7.017535031847133E-2</v>
      </c>
      <c r="AP51" s="311">
        <v>7.2539430379746819E-2</v>
      </c>
      <c r="AQ51" s="311">
        <v>8.0435660377358456E-2</v>
      </c>
      <c r="AR51" s="311">
        <v>9.4056749999999953E-2</v>
      </c>
      <c r="AS51" s="311">
        <v>9.8233602484471993E-2</v>
      </c>
      <c r="AT51" s="311">
        <v>0.10823333333333326</v>
      </c>
      <c r="AU51" s="311">
        <v>0.11444024539877293</v>
      </c>
      <c r="AV51" s="311">
        <v>0.10762243902439017</v>
      </c>
      <c r="AW51" s="311">
        <v>0.11307163636363629</v>
      </c>
      <c r="AX51" s="311">
        <v>0.10553313253012042</v>
      </c>
      <c r="AY51" s="311">
        <v>9.799329341317356E-2</v>
      </c>
      <c r="AZ51" s="311">
        <v>9.8038392857142762E-2</v>
      </c>
      <c r="BA51" s="311">
        <v>0.10400449313609457</v>
      </c>
      <c r="BB51" s="311">
        <v>0.10868399999999999</v>
      </c>
      <c r="BC51" s="311">
        <v>0.10659</v>
      </c>
      <c r="BD51" s="311">
        <v>0.11620784924211389</v>
      </c>
      <c r="BE51" s="312">
        <v>9.7621045802649672E-2</v>
      </c>
      <c r="BF51" s="285">
        <v>-0.16223970868820947</v>
      </c>
      <c r="BG51" s="285">
        <v>7.134429751422644E-3</v>
      </c>
      <c r="BH51" s="285">
        <v>1.5700374759153542E-2</v>
      </c>
    </row>
    <row r="52" spans="1:60" x14ac:dyDescent="0.15">
      <c r="A52" s="162" t="s">
        <v>148</v>
      </c>
      <c r="B52" s="311">
        <v>0</v>
      </c>
      <c r="C52" s="311">
        <v>0</v>
      </c>
      <c r="D52" s="311">
        <v>0</v>
      </c>
      <c r="E52" s="311">
        <v>0</v>
      </c>
      <c r="F52" s="311">
        <v>0</v>
      </c>
      <c r="G52" s="311">
        <v>0</v>
      </c>
      <c r="H52" s="311">
        <v>0</v>
      </c>
      <c r="I52" s="311">
        <v>0</v>
      </c>
      <c r="J52" s="311">
        <v>0</v>
      </c>
      <c r="K52" s="311">
        <v>0</v>
      </c>
      <c r="L52" s="311">
        <v>0</v>
      </c>
      <c r="M52" s="311">
        <v>0</v>
      </c>
      <c r="N52" s="311">
        <v>0</v>
      </c>
      <c r="O52" s="311">
        <v>9.8000000000000019E-4</v>
      </c>
      <c r="P52" s="311">
        <v>2.8700000000000006E-3</v>
      </c>
      <c r="Q52" s="311">
        <v>1.7300000000000002E-3</v>
      </c>
      <c r="R52" s="311">
        <v>4.3600000000000002E-3</v>
      </c>
      <c r="S52" s="311">
        <v>3.8999999999999998E-3</v>
      </c>
      <c r="T52" s="311">
        <v>3.96E-3</v>
      </c>
      <c r="U52" s="311">
        <v>3.6900000000000006E-3</v>
      </c>
      <c r="V52" s="311">
        <v>3.65E-3</v>
      </c>
      <c r="W52" s="311">
        <v>4.5799999999999999E-3</v>
      </c>
      <c r="X52" s="311">
        <v>5.1100000000000008E-3</v>
      </c>
      <c r="Y52" s="311">
        <v>5.13E-3</v>
      </c>
      <c r="Z52" s="311">
        <v>5.2900000000000004E-3</v>
      </c>
      <c r="AA52" s="311">
        <v>4.3800000000000002E-3</v>
      </c>
      <c r="AB52" s="311">
        <v>4.3600000000000002E-3</v>
      </c>
      <c r="AC52" s="311">
        <v>4.8499999999999993E-3</v>
      </c>
      <c r="AD52" s="311">
        <v>4.9100000000000003E-3</v>
      </c>
      <c r="AE52" s="311">
        <v>5.5000000000000005E-3</v>
      </c>
      <c r="AF52" s="311">
        <v>5.7400000000000012E-3</v>
      </c>
      <c r="AG52" s="311">
        <v>6.1400000000000005E-3</v>
      </c>
      <c r="AH52" s="311">
        <v>6.5800000000000008E-3</v>
      </c>
      <c r="AI52" s="311">
        <v>6.8900000000000003E-3</v>
      </c>
      <c r="AJ52" s="311">
        <v>7.490000000000001E-3</v>
      </c>
      <c r="AK52" s="311">
        <v>8.3300000000000006E-3</v>
      </c>
      <c r="AL52" s="311">
        <v>8.7031168831168838E-3</v>
      </c>
      <c r="AM52" s="311">
        <v>8.9727096774193538E-3</v>
      </c>
      <c r="AN52" s="311">
        <v>9.1211538461538431E-3</v>
      </c>
      <c r="AO52" s="311">
        <v>9.4528662420382149E-3</v>
      </c>
      <c r="AP52" s="311">
        <v>9.8384810126582248E-3</v>
      </c>
      <c r="AQ52" s="311">
        <v>1.0921698113207545E-2</v>
      </c>
      <c r="AR52" s="311">
        <v>1.1274187499999996E-2</v>
      </c>
      <c r="AS52" s="311">
        <v>1.167931677018633E-2</v>
      </c>
      <c r="AT52" s="311">
        <v>1.1607222222222218E-2</v>
      </c>
      <c r="AU52" s="311">
        <v>1.1939631901840483E-2</v>
      </c>
      <c r="AV52" s="311">
        <v>1.2921036585365843E-2</v>
      </c>
      <c r="AW52" s="311">
        <v>1.4159454545454538E-2</v>
      </c>
      <c r="AX52" s="311">
        <v>1.4811506024096375E-2</v>
      </c>
      <c r="AY52" s="311">
        <v>1.5309161676646693E-2</v>
      </c>
      <c r="AZ52" s="311">
        <v>1.45805357142857E-2</v>
      </c>
      <c r="BA52" s="311">
        <v>1.5616863905325427E-2</v>
      </c>
      <c r="BB52" s="311">
        <v>1.6542000000000001E-2</v>
      </c>
      <c r="BC52" s="311">
        <v>1.6203684210526311E-2</v>
      </c>
      <c r="BD52" s="311">
        <v>1.6598574354772633E-2</v>
      </c>
      <c r="BE52" s="312">
        <v>1.7244638362495873E-2</v>
      </c>
      <c r="BF52" s="285">
        <v>3.6084274267376371E-2</v>
      </c>
      <c r="BG52" s="285">
        <v>3.6416334065870082E-2</v>
      </c>
      <c r="BH52" s="285">
        <v>2.77345200157559E-3</v>
      </c>
    </row>
    <row r="53" spans="1:60" x14ac:dyDescent="0.15">
      <c r="A53" s="162" t="s">
        <v>147</v>
      </c>
      <c r="B53" s="311">
        <v>1E-3</v>
      </c>
      <c r="C53" s="311">
        <v>1.2199999999999999E-3</v>
      </c>
      <c r="D53" s="311">
        <v>1.7300000000000002E-3</v>
      </c>
      <c r="E53" s="311">
        <v>1.7900000000000001E-3</v>
      </c>
      <c r="F53" s="311">
        <v>1.7800000000000001E-3</v>
      </c>
      <c r="G53" s="311">
        <v>1.6600000000000002E-3</v>
      </c>
      <c r="H53" s="311">
        <v>1.6200000000000003E-3</v>
      </c>
      <c r="I53" s="311">
        <v>1.7500000000000005E-3</v>
      </c>
      <c r="J53" s="311">
        <v>1.9700000000000004E-3</v>
      </c>
      <c r="K53" s="311">
        <v>2.0699999999999998E-3</v>
      </c>
      <c r="L53" s="311">
        <v>2.2000000000000001E-3</v>
      </c>
      <c r="M53" s="311">
        <v>1.6100000000000003E-3</v>
      </c>
      <c r="N53" s="311">
        <v>2.1800000000000001E-3</v>
      </c>
      <c r="O53" s="311">
        <v>1.3700000000000003E-3</v>
      </c>
      <c r="P53" s="311">
        <v>1.4499999999999999E-3</v>
      </c>
      <c r="Q53" s="311">
        <v>1.3600000000000001E-3</v>
      </c>
      <c r="R53" s="311">
        <v>1.1000000000000001E-3</v>
      </c>
      <c r="S53" s="311">
        <v>0</v>
      </c>
      <c r="T53" s="311">
        <v>0</v>
      </c>
      <c r="U53" s="311">
        <v>2.2100000000000003E-4</v>
      </c>
      <c r="V53" s="311">
        <v>6.0000000000000002E-5</v>
      </c>
      <c r="W53" s="311">
        <v>4.3600000000000008E-4</v>
      </c>
      <c r="X53" s="311">
        <v>5.7899999999999998E-4</v>
      </c>
      <c r="Y53" s="311">
        <v>6.8400000000000004E-4</v>
      </c>
      <c r="Z53" s="311">
        <v>6.2600000000000015E-4</v>
      </c>
      <c r="AA53" s="311">
        <v>8.0099999999999995E-4</v>
      </c>
      <c r="AB53" s="311">
        <v>1.1969999999999999E-3</v>
      </c>
      <c r="AC53" s="311">
        <v>1.1670000000000001E-3</v>
      </c>
      <c r="AD53" s="311">
        <v>1.34E-3</v>
      </c>
      <c r="AE53" s="311">
        <v>1.2999999999999999E-3</v>
      </c>
      <c r="AF53" s="311">
        <v>3.0830000000000002E-3</v>
      </c>
      <c r="AG53" s="311">
        <v>2.5910000000000004E-3</v>
      </c>
      <c r="AH53" s="311">
        <v>3.7679999999999996E-3</v>
      </c>
      <c r="AI53" s="311">
        <v>3.2600000000000003E-3</v>
      </c>
      <c r="AJ53" s="311">
        <v>2.1390000000000003E-3</v>
      </c>
      <c r="AK53" s="311">
        <v>2.4150000000000005E-3</v>
      </c>
      <c r="AL53" s="311">
        <v>2.7182337662337661E-3</v>
      </c>
      <c r="AM53" s="311">
        <v>2.3157290322580642E-3</v>
      </c>
      <c r="AN53" s="311">
        <v>1.6437692307692303E-3</v>
      </c>
      <c r="AO53" s="311">
        <v>1.6488917197452226E-3</v>
      </c>
      <c r="AP53" s="311">
        <v>1.2433670886075946E-3</v>
      </c>
      <c r="AQ53" s="311">
        <v>1.4227075471698108E-3</v>
      </c>
      <c r="AR53" s="311">
        <v>2.4378828749999993E-3</v>
      </c>
      <c r="AS53" s="311">
        <v>2.8955487577639744E-3</v>
      </c>
      <c r="AT53" s="311">
        <v>6.4920072222222182E-3</v>
      </c>
      <c r="AU53" s="311">
        <v>9.3972412269938601E-3</v>
      </c>
      <c r="AV53" s="311">
        <v>9.6757666463414566E-3</v>
      </c>
      <c r="AW53" s="311">
        <v>1.3828158545454536E-2</v>
      </c>
      <c r="AX53" s="311">
        <v>2.06656731325301E-2</v>
      </c>
      <c r="AY53" s="311">
        <v>3.1576304910179612E-2</v>
      </c>
      <c r="AZ53" s="311">
        <v>4.248976660714282E-2</v>
      </c>
      <c r="BA53" s="311">
        <v>5.8422733136094619E-2</v>
      </c>
      <c r="BB53" s="311">
        <v>7.426350000000001E-2</v>
      </c>
      <c r="BC53" s="311">
        <v>9.0194081578947358E-2</v>
      </c>
      <c r="BD53" s="311">
        <v>0.11009324946096294</v>
      </c>
      <c r="BE53" s="312">
        <v>0.12633182066260001</v>
      </c>
      <c r="BF53" s="285">
        <v>0.14436309556253391</v>
      </c>
      <c r="BG53" s="285">
        <v>0.32720549036941171</v>
      </c>
      <c r="BH53" s="285">
        <v>2.0317923375034783E-2</v>
      </c>
    </row>
    <row r="54" spans="1:60" x14ac:dyDescent="0.15">
      <c r="A54" s="162" t="s">
        <v>146</v>
      </c>
      <c r="B54" s="311" t="s">
        <v>111</v>
      </c>
      <c r="C54" s="311" t="s">
        <v>111</v>
      </c>
      <c r="D54" s="311" t="s">
        <v>111</v>
      </c>
      <c r="E54" s="311" t="s">
        <v>111</v>
      </c>
      <c r="F54" s="311" t="s">
        <v>111</v>
      </c>
      <c r="G54" s="311" t="s">
        <v>111</v>
      </c>
      <c r="H54" s="311" t="s">
        <v>111</v>
      </c>
      <c r="I54" s="311" t="s">
        <v>111</v>
      </c>
      <c r="J54" s="311" t="s">
        <v>111</v>
      </c>
      <c r="K54" s="311" t="s">
        <v>111</v>
      </c>
      <c r="L54" s="311" t="s">
        <v>111</v>
      </c>
      <c r="M54" s="311" t="s">
        <v>111</v>
      </c>
      <c r="N54" s="311" t="s">
        <v>111</v>
      </c>
      <c r="O54" s="311" t="s">
        <v>111</v>
      </c>
      <c r="P54" s="311" t="s">
        <v>111</v>
      </c>
      <c r="Q54" s="311" t="s">
        <v>111</v>
      </c>
      <c r="R54" s="311" t="s">
        <v>111</v>
      </c>
      <c r="S54" s="311" t="s">
        <v>111</v>
      </c>
      <c r="T54" s="311" t="s">
        <v>111</v>
      </c>
      <c r="U54" s="311" t="s">
        <v>111</v>
      </c>
      <c r="V54" s="311">
        <v>0</v>
      </c>
      <c r="W54" s="311">
        <v>0</v>
      </c>
      <c r="X54" s="311">
        <v>0</v>
      </c>
      <c r="Y54" s="311">
        <v>0</v>
      </c>
      <c r="Z54" s="311">
        <v>0</v>
      </c>
      <c r="AA54" s="311">
        <v>0</v>
      </c>
      <c r="AB54" s="311">
        <v>0</v>
      </c>
      <c r="AC54" s="311">
        <v>0</v>
      </c>
      <c r="AD54" s="311">
        <v>0</v>
      </c>
      <c r="AE54" s="311">
        <v>0</v>
      </c>
      <c r="AF54" s="311">
        <v>0</v>
      </c>
      <c r="AG54" s="311">
        <v>0</v>
      </c>
      <c r="AH54" s="311">
        <v>0</v>
      </c>
      <c r="AI54" s="311">
        <v>0</v>
      </c>
      <c r="AJ54" s="311">
        <v>0</v>
      </c>
      <c r="AK54" s="311">
        <v>0</v>
      </c>
      <c r="AL54" s="311">
        <v>0</v>
      </c>
      <c r="AM54" s="311">
        <v>0</v>
      </c>
      <c r="AN54" s="311">
        <v>0</v>
      </c>
      <c r="AO54" s="311">
        <v>0</v>
      </c>
      <c r="AP54" s="311">
        <v>0</v>
      </c>
      <c r="AQ54" s="311">
        <v>0</v>
      </c>
      <c r="AR54" s="311">
        <v>2.6870624999999993E-3</v>
      </c>
      <c r="AS54" s="311">
        <v>2.5088198757763965E-3</v>
      </c>
      <c r="AT54" s="311">
        <v>1.3127777777777771E-3</v>
      </c>
      <c r="AU54" s="311">
        <v>1.7646625766871156E-3</v>
      </c>
      <c r="AV54" s="311">
        <v>1.2501219512195114E-3</v>
      </c>
      <c r="AW54" s="311">
        <v>1.2425454545454536E-3</v>
      </c>
      <c r="AX54" s="311">
        <v>9.3090361445783061E-4</v>
      </c>
      <c r="AY54" s="311">
        <v>1.1910179640718553E-3</v>
      </c>
      <c r="AZ54" s="311">
        <v>1.3205357142857131E-3</v>
      </c>
      <c r="BA54" s="311">
        <v>1.2312426035502946E-3</v>
      </c>
      <c r="BB54" s="311">
        <v>1.8890999999999997E-3</v>
      </c>
      <c r="BC54" s="311">
        <v>2.6886842105263153E-3</v>
      </c>
      <c r="BD54" s="311">
        <v>2.934446601244884E-3</v>
      </c>
      <c r="BE54" s="312">
        <v>3.1783611208874131E-3</v>
      </c>
      <c r="BF54" s="285">
        <v>8.0161783405551246E-2</v>
      </c>
      <c r="BG54" s="285">
        <v>8.3760952382797127E-2</v>
      </c>
      <c r="BH54" s="285">
        <v>5.1117523181155324E-4</v>
      </c>
    </row>
    <row r="55" spans="1:60" x14ac:dyDescent="0.15">
      <c r="A55" s="162" t="s">
        <v>145</v>
      </c>
      <c r="B55" s="311">
        <v>0</v>
      </c>
      <c r="C55" s="311">
        <v>0</v>
      </c>
      <c r="D55" s="311">
        <v>0</v>
      </c>
      <c r="E55" s="311">
        <v>0</v>
      </c>
      <c r="F55" s="311">
        <v>0</v>
      </c>
      <c r="G55" s="311">
        <v>0</v>
      </c>
      <c r="H55" s="311">
        <v>0</v>
      </c>
      <c r="I55" s="311">
        <v>0</v>
      </c>
      <c r="J55" s="311">
        <v>0</v>
      </c>
      <c r="K55" s="311">
        <v>0</v>
      </c>
      <c r="L55" s="311">
        <v>0</v>
      </c>
      <c r="M55" s="311">
        <v>0</v>
      </c>
      <c r="N55" s="311">
        <v>0</v>
      </c>
      <c r="O55" s="311">
        <v>0</v>
      </c>
      <c r="P55" s="311">
        <v>0</v>
      </c>
      <c r="Q55" s="311">
        <v>0</v>
      </c>
      <c r="R55" s="311">
        <v>0</v>
      </c>
      <c r="S55" s="311">
        <v>0</v>
      </c>
      <c r="T55" s="311">
        <v>0</v>
      </c>
      <c r="U55" s="311">
        <v>0</v>
      </c>
      <c r="V55" s="311">
        <v>0</v>
      </c>
      <c r="W55" s="311">
        <v>0</v>
      </c>
      <c r="X55" s="311">
        <v>0</v>
      </c>
      <c r="Y55" s="311">
        <v>0</v>
      </c>
      <c r="Z55" s="311">
        <v>0</v>
      </c>
      <c r="AA55" s="311">
        <v>5.9580000000000015E-3</v>
      </c>
      <c r="AB55" s="311">
        <v>6.8789999999999997E-3</v>
      </c>
      <c r="AC55" s="311">
        <v>9.3420000000000013E-3</v>
      </c>
      <c r="AD55" s="311">
        <v>1.1980000000000003E-2</v>
      </c>
      <c r="AE55" s="311">
        <v>1.5184999999999999E-2</v>
      </c>
      <c r="AF55" s="311">
        <v>1.6416E-2</v>
      </c>
      <c r="AG55" s="311">
        <v>1.8046E-2</v>
      </c>
      <c r="AH55" s="311">
        <v>2.1098000000000002E-2</v>
      </c>
      <c r="AI55" s="311">
        <v>2.6542E-2</v>
      </c>
      <c r="AJ55" s="311">
        <v>3.4290999999999995E-2</v>
      </c>
      <c r="AK55" s="311">
        <v>3.8818000000000005E-2</v>
      </c>
      <c r="AL55" s="311">
        <v>4.4966103896103893E-2</v>
      </c>
      <c r="AM55" s="311">
        <v>5.0145503225806458E-2</v>
      </c>
      <c r="AN55" s="311">
        <v>6.0549749999999986E-2</v>
      </c>
      <c r="AO55" s="311">
        <v>7.1762847133757954E-2</v>
      </c>
      <c r="AP55" s="311">
        <v>8.8142525316455667E-2</v>
      </c>
      <c r="AQ55" s="311">
        <v>8.9268283018867883E-2</v>
      </c>
      <c r="AR55" s="311">
        <v>8.916554239428072E-2</v>
      </c>
      <c r="AS55" s="311">
        <v>9.1698103099736916E-2</v>
      </c>
      <c r="AT55" s="311">
        <v>0.10119672794757452</v>
      </c>
      <c r="AU55" s="311">
        <v>0.11510639063925557</v>
      </c>
      <c r="AV55" s="311">
        <v>0.12420795338784847</v>
      </c>
      <c r="AW55" s="311">
        <v>0.13666142516243521</v>
      </c>
      <c r="AX55" s="311">
        <v>0.16687037600928964</v>
      </c>
      <c r="AY55" s="311">
        <v>0.20724854277381932</v>
      </c>
      <c r="AZ55" s="311">
        <v>0.26646567845512376</v>
      </c>
      <c r="BA55" s="311">
        <v>0.2721909335824676</v>
      </c>
      <c r="BB55" s="311">
        <v>0.28708535423170445</v>
      </c>
      <c r="BC55" s="311">
        <v>0.31282928949472089</v>
      </c>
      <c r="BD55" s="311">
        <v>0.33275351771473644</v>
      </c>
      <c r="BE55" s="312">
        <v>0.35000888752011838</v>
      </c>
      <c r="BF55" s="285">
        <v>4.8982386366558384E-2</v>
      </c>
      <c r="BG55" s="285">
        <v>0.1264077204678824</v>
      </c>
      <c r="BH55" s="285">
        <v>5.6291864709270743E-2</v>
      </c>
    </row>
    <row r="56" spans="1:60" x14ac:dyDescent="0.15">
      <c r="A56" s="162" t="s">
        <v>144</v>
      </c>
      <c r="B56" s="311">
        <v>0</v>
      </c>
      <c r="C56" s="311">
        <v>0</v>
      </c>
      <c r="D56" s="311">
        <v>0</v>
      </c>
      <c r="E56" s="311">
        <v>0</v>
      </c>
      <c r="F56" s="311">
        <v>0</v>
      </c>
      <c r="G56" s="311">
        <v>0</v>
      </c>
      <c r="H56" s="311">
        <v>0</v>
      </c>
      <c r="I56" s="311">
        <v>0</v>
      </c>
      <c r="J56" s="311">
        <v>0</v>
      </c>
      <c r="K56" s="311">
        <v>0</v>
      </c>
      <c r="L56" s="311">
        <v>0</v>
      </c>
      <c r="M56" s="311">
        <v>0</v>
      </c>
      <c r="N56" s="311">
        <v>0</v>
      </c>
      <c r="O56" s="311">
        <v>0</v>
      </c>
      <c r="P56" s="311">
        <v>0</v>
      </c>
      <c r="Q56" s="311">
        <v>0</v>
      </c>
      <c r="R56" s="311">
        <v>0</v>
      </c>
      <c r="S56" s="311">
        <v>0</v>
      </c>
      <c r="T56" s="311">
        <v>0</v>
      </c>
      <c r="U56" s="311">
        <v>0</v>
      </c>
      <c r="V56" s="311">
        <v>0</v>
      </c>
      <c r="W56" s="311">
        <v>0</v>
      </c>
      <c r="X56" s="311">
        <v>0</v>
      </c>
      <c r="Y56" s="311">
        <v>0</v>
      </c>
      <c r="Z56" s="311">
        <v>0</v>
      </c>
      <c r="AA56" s="311">
        <v>0</v>
      </c>
      <c r="AB56" s="311">
        <v>0</v>
      </c>
      <c r="AC56" s="311">
        <v>0</v>
      </c>
      <c r="AD56" s="311">
        <v>0</v>
      </c>
      <c r="AE56" s="311">
        <v>0</v>
      </c>
      <c r="AF56" s="311">
        <v>0</v>
      </c>
      <c r="AG56" s="311">
        <v>1.42855E-4</v>
      </c>
      <c r="AH56" s="311">
        <v>1.2857000000000002E-4</v>
      </c>
      <c r="AI56" s="311">
        <v>1.42855E-4</v>
      </c>
      <c r="AJ56" s="311">
        <v>1.1802000000000001E-4</v>
      </c>
      <c r="AK56" s="311">
        <v>1.1311000000000001E-4</v>
      </c>
      <c r="AL56" s="311">
        <v>1.104828896103896E-4</v>
      </c>
      <c r="AM56" s="311">
        <v>1.0313187096774192E-4</v>
      </c>
      <c r="AN56" s="311">
        <v>1.0807586538461539E-4</v>
      </c>
      <c r="AO56" s="311">
        <v>2.5625063694267511E-4</v>
      </c>
      <c r="AP56" s="311">
        <v>2.6234658227848096E-4</v>
      </c>
      <c r="AQ56" s="311">
        <v>2.9276342508855846E-4</v>
      </c>
      <c r="AR56" s="311">
        <v>4.0600113434314709E-4</v>
      </c>
      <c r="AS56" s="311">
        <v>3.3360177018633527E-4</v>
      </c>
      <c r="AT56" s="311">
        <v>3.6022816229926201E-4</v>
      </c>
      <c r="AU56" s="311">
        <v>3.4882193811428306E-4</v>
      </c>
      <c r="AV56" s="311">
        <v>4.0042152439024361E-4</v>
      </c>
      <c r="AW56" s="311">
        <v>5.0933503418181783E-4</v>
      </c>
      <c r="AX56" s="311">
        <v>6.3826749162650565E-4</v>
      </c>
      <c r="AY56" s="311">
        <v>6.2471527722109067E-4</v>
      </c>
      <c r="AZ56" s="311">
        <v>6.3743371362124789E-4</v>
      </c>
      <c r="BA56" s="311">
        <v>7.4715343131752062E-4</v>
      </c>
      <c r="BB56" s="311">
        <v>1.1965951893114623E-3</v>
      </c>
      <c r="BC56" s="311">
        <v>1.4961162889473684E-3</v>
      </c>
      <c r="BD56" s="311">
        <v>1.8205499631954117E-3</v>
      </c>
      <c r="BE56" s="312">
        <v>2.2488755002533761E-3</v>
      </c>
      <c r="BF56" s="285">
        <v>0.2318975458037027</v>
      </c>
      <c r="BG56" s="285">
        <v>0.17587861982459185</v>
      </c>
      <c r="BH56" s="285">
        <v>3.6168623118457258E-4</v>
      </c>
    </row>
    <row r="57" spans="1:60" s="161" customFormat="1" x14ac:dyDescent="0.15">
      <c r="A57" s="163" t="s">
        <v>143</v>
      </c>
      <c r="B57" s="313">
        <v>3.0090000000000006E-2</v>
      </c>
      <c r="C57" s="313">
        <v>4.1009999999999998E-2</v>
      </c>
      <c r="D57" s="313">
        <v>4.4889999999999999E-2</v>
      </c>
      <c r="E57" s="313">
        <v>4.9970000000000001E-2</v>
      </c>
      <c r="F57" s="313">
        <v>5.4229039999999992E-2</v>
      </c>
      <c r="G57" s="313">
        <v>7.1183569613E-2</v>
      </c>
      <c r="H57" s="313">
        <v>7.2318836260000005E-2</v>
      </c>
      <c r="I57" s="313">
        <v>7.1226080399999989E-2</v>
      </c>
      <c r="J57" s="313">
        <v>7.6633912389999989E-2</v>
      </c>
      <c r="K57" s="313">
        <v>8.0420601999999994E-2</v>
      </c>
      <c r="L57" s="313">
        <v>8.5209420810000006E-2</v>
      </c>
      <c r="M57" s="313">
        <v>8.4855972319999987E-2</v>
      </c>
      <c r="N57" s="313">
        <v>8.8802913210000001E-2</v>
      </c>
      <c r="O57" s="313">
        <v>9.3721390780000011E-2</v>
      </c>
      <c r="P57" s="313">
        <v>9.7629579920000015E-2</v>
      </c>
      <c r="Q57" s="313">
        <v>0.10740949280000001</v>
      </c>
      <c r="R57" s="313">
        <v>0.10753523151000001</v>
      </c>
      <c r="S57" s="313">
        <v>9.8361210039999994E-2</v>
      </c>
      <c r="T57" s="313">
        <v>0.10136652155000002</v>
      </c>
      <c r="U57" s="313">
        <v>0.10510577808</v>
      </c>
      <c r="V57" s="313">
        <v>0.10961412738</v>
      </c>
      <c r="W57" s="313">
        <v>0.13018809555999999</v>
      </c>
      <c r="X57" s="313">
        <v>0.12875301294000002</v>
      </c>
      <c r="Y57" s="313">
        <v>0.13678099803999996</v>
      </c>
      <c r="Z57" s="313">
        <v>0.13537275893</v>
      </c>
      <c r="AA57" s="313">
        <v>0.18952852631578945</v>
      </c>
      <c r="AB57" s="313">
        <v>0.19549432999999999</v>
      </c>
      <c r="AC57" s="313">
        <v>0.20709602999999893</v>
      </c>
      <c r="AD57" s="313">
        <v>0.22879095000000005</v>
      </c>
      <c r="AE57" s="313">
        <v>0.24017899709373705</v>
      </c>
      <c r="AF57" s="313">
        <v>0.26498631455485244</v>
      </c>
      <c r="AG57" s="313">
        <v>0.2668019983795728</v>
      </c>
      <c r="AH57" s="313">
        <v>0.31663519394162742</v>
      </c>
      <c r="AI57" s="313">
        <v>0.36115041843015422</v>
      </c>
      <c r="AJ57" s="313">
        <v>0.38099600173489423</v>
      </c>
      <c r="AK57" s="313">
        <v>0.4233124829545763</v>
      </c>
      <c r="AL57" s="313">
        <v>0.44662755210337945</v>
      </c>
      <c r="AM57" s="313">
        <v>0.50002706034405275</v>
      </c>
      <c r="AN57" s="313">
        <v>0.56865952125898878</v>
      </c>
      <c r="AO57" s="313">
        <v>0.67048246180580895</v>
      </c>
      <c r="AP57" s="313">
        <v>0.76183521202889115</v>
      </c>
      <c r="AQ57" s="313">
        <v>0.85908304630195875</v>
      </c>
      <c r="AR57" s="313">
        <v>0.95118024969381365</v>
      </c>
      <c r="AS57" s="313">
        <v>1.0457667943683098</v>
      </c>
      <c r="AT57" s="313">
        <v>1.1403841086714097</v>
      </c>
      <c r="AU57" s="313">
        <v>1.2849272125918463</v>
      </c>
      <c r="AV57" s="313">
        <v>1.3636137650735036</v>
      </c>
      <c r="AW57" s="313">
        <v>1.5109804455008182</v>
      </c>
      <c r="AX57" s="313">
        <v>1.6052091301879117</v>
      </c>
      <c r="AY57" s="313">
        <v>1.7043037098669165</v>
      </c>
      <c r="AZ57" s="313">
        <v>1.8106455494027791</v>
      </c>
      <c r="BA57" s="313">
        <v>1.8425460822797461</v>
      </c>
      <c r="BB57" s="313">
        <v>1.9013187007634391</v>
      </c>
      <c r="BC57" s="313">
        <v>1.9519304508869775</v>
      </c>
      <c r="BD57" s="313">
        <v>2.0250832964955712</v>
      </c>
      <c r="BE57" s="313">
        <v>2.0606842864999684</v>
      </c>
      <c r="BF57" s="286">
        <v>1.4799739408482226E-2</v>
      </c>
      <c r="BG57" s="286">
        <v>5.9105378337685144E-2</v>
      </c>
      <c r="BH57" s="286">
        <v>0.33141947304840569</v>
      </c>
    </row>
    <row r="58" spans="1:60" x14ac:dyDescent="0.15">
      <c r="A58" s="162"/>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2"/>
      <c r="BF58" s="289"/>
      <c r="BG58" s="289"/>
      <c r="BH58" s="289"/>
    </row>
    <row r="59" spans="1:60" x14ac:dyDescent="0.15">
      <c r="A59" s="162" t="s">
        <v>142</v>
      </c>
      <c r="B59" s="311" t="s">
        <v>111</v>
      </c>
      <c r="C59" s="311" t="s">
        <v>111</v>
      </c>
      <c r="D59" s="311" t="s">
        <v>111</v>
      </c>
      <c r="E59" s="311" t="s">
        <v>111</v>
      </c>
      <c r="F59" s="311" t="s">
        <v>111</v>
      </c>
      <c r="G59" s="311" t="s">
        <v>111</v>
      </c>
      <c r="H59" s="311" t="s">
        <v>111</v>
      </c>
      <c r="I59" s="311" t="s">
        <v>111</v>
      </c>
      <c r="J59" s="311" t="s">
        <v>111</v>
      </c>
      <c r="K59" s="311" t="s">
        <v>111</v>
      </c>
      <c r="L59" s="311" t="s">
        <v>111</v>
      </c>
      <c r="M59" s="311" t="s">
        <v>111</v>
      </c>
      <c r="N59" s="311" t="s">
        <v>111</v>
      </c>
      <c r="O59" s="311" t="s">
        <v>111</v>
      </c>
      <c r="P59" s="311" t="s">
        <v>111</v>
      </c>
      <c r="Q59" s="311" t="s">
        <v>111</v>
      </c>
      <c r="R59" s="311" t="s">
        <v>111</v>
      </c>
      <c r="S59" s="311" t="s">
        <v>111</v>
      </c>
      <c r="T59" s="311" t="s">
        <v>111</v>
      </c>
      <c r="U59" s="311" t="s">
        <v>111</v>
      </c>
      <c r="V59" s="311">
        <v>0</v>
      </c>
      <c r="W59" s="311">
        <v>0</v>
      </c>
      <c r="X59" s="311">
        <v>0</v>
      </c>
      <c r="Y59" s="311">
        <v>0</v>
      </c>
      <c r="Z59" s="311">
        <v>0</v>
      </c>
      <c r="AA59" s="311">
        <v>0</v>
      </c>
      <c r="AB59" s="311">
        <v>0</v>
      </c>
      <c r="AC59" s="311">
        <v>0</v>
      </c>
      <c r="AD59" s="311">
        <v>0</v>
      </c>
      <c r="AE59" s="311">
        <v>0</v>
      </c>
      <c r="AF59" s="311">
        <v>0</v>
      </c>
      <c r="AG59" s="311">
        <v>0</v>
      </c>
      <c r="AH59" s="311">
        <v>0</v>
      </c>
      <c r="AI59" s="311">
        <v>0</v>
      </c>
      <c r="AJ59" s="311">
        <v>0</v>
      </c>
      <c r="AK59" s="311">
        <v>0</v>
      </c>
      <c r="AL59" s="311">
        <v>0</v>
      </c>
      <c r="AM59" s="311">
        <v>0</v>
      </c>
      <c r="AN59" s="311">
        <v>0</v>
      </c>
      <c r="AO59" s="311">
        <v>0</v>
      </c>
      <c r="AP59" s="311">
        <v>0</v>
      </c>
      <c r="AQ59" s="311">
        <v>0</v>
      </c>
      <c r="AR59" s="311">
        <v>0</v>
      </c>
      <c r="AS59" s="311">
        <v>0</v>
      </c>
      <c r="AT59" s="311">
        <v>0</v>
      </c>
      <c r="AU59" s="311">
        <v>0</v>
      </c>
      <c r="AV59" s="311">
        <v>0</v>
      </c>
      <c r="AW59" s="311">
        <v>0</v>
      </c>
      <c r="AX59" s="311">
        <v>6.175301204819272E-4</v>
      </c>
      <c r="AY59" s="311">
        <v>7.9706586826347253E-4</v>
      </c>
      <c r="AZ59" s="311">
        <v>8.2783928571428505E-4</v>
      </c>
      <c r="BA59" s="311">
        <v>7.8989644970414133E-4</v>
      </c>
      <c r="BB59" s="311">
        <v>7.6634999999999995E-4</v>
      </c>
      <c r="BC59" s="311">
        <v>7.2563157894736826E-4</v>
      </c>
      <c r="BD59" s="311">
        <v>8.7316345759934464E-4</v>
      </c>
      <c r="BE59" s="312">
        <v>8.7233935920065313E-4</v>
      </c>
      <c r="BF59" s="289">
        <v>-3.6734694322219097E-3</v>
      </c>
      <c r="BG59" s="289">
        <v>0</v>
      </c>
      <c r="BH59" s="289">
        <v>1.4029817795947402E-4</v>
      </c>
    </row>
    <row r="60" spans="1:60" x14ac:dyDescent="0.15">
      <c r="A60" s="162" t="s">
        <v>141</v>
      </c>
      <c r="B60" s="311" t="s">
        <v>111</v>
      </c>
      <c r="C60" s="311" t="s">
        <v>111</v>
      </c>
      <c r="D60" s="311" t="s">
        <v>111</v>
      </c>
      <c r="E60" s="311" t="s">
        <v>111</v>
      </c>
      <c r="F60" s="311" t="s">
        <v>111</v>
      </c>
      <c r="G60" s="311" t="s">
        <v>111</v>
      </c>
      <c r="H60" s="311" t="s">
        <v>111</v>
      </c>
      <c r="I60" s="311" t="s">
        <v>111</v>
      </c>
      <c r="J60" s="311" t="s">
        <v>111</v>
      </c>
      <c r="K60" s="311" t="s">
        <v>111</v>
      </c>
      <c r="L60" s="311" t="s">
        <v>111</v>
      </c>
      <c r="M60" s="311" t="s">
        <v>111</v>
      </c>
      <c r="N60" s="311" t="s">
        <v>111</v>
      </c>
      <c r="O60" s="311" t="s">
        <v>111</v>
      </c>
      <c r="P60" s="311" t="s">
        <v>111</v>
      </c>
      <c r="Q60" s="311" t="s">
        <v>111</v>
      </c>
      <c r="R60" s="311" t="s">
        <v>111</v>
      </c>
      <c r="S60" s="311" t="s">
        <v>111</v>
      </c>
      <c r="T60" s="311" t="s">
        <v>111</v>
      </c>
      <c r="U60" s="311" t="s">
        <v>111</v>
      </c>
      <c r="V60" s="311">
        <v>0</v>
      </c>
      <c r="W60" s="311">
        <v>0</v>
      </c>
      <c r="X60" s="311">
        <v>0</v>
      </c>
      <c r="Y60" s="311">
        <v>0</v>
      </c>
      <c r="Z60" s="311">
        <v>0</v>
      </c>
      <c r="AA60" s="311">
        <v>0</v>
      </c>
      <c r="AB60" s="311">
        <v>0</v>
      </c>
      <c r="AC60" s="311">
        <v>0</v>
      </c>
      <c r="AD60" s="311">
        <v>0</v>
      </c>
      <c r="AE60" s="311">
        <v>0</v>
      </c>
      <c r="AF60" s="311">
        <v>0</v>
      </c>
      <c r="AG60" s="311">
        <v>0</v>
      </c>
      <c r="AH60" s="311">
        <v>0</v>
      </c>
      <c r="AI60" s="311">
        <v>0</v>
      </c>
      <c r="AJ60" s="311">
        <v>0</v>
      </c>
      <c r="AK60" s="311">
        <v>0</v>
      </c>
      <c r="AL60" s="311">
        <v>0</v>
      </c>
      <c r="AM60" s="311">
        <v>0</v>
      </c>
      <c r="AN60" s="311">
        <v>0</v>
      </c>
      <c r="AO60" s="311">
        <v>0</v>
      </c>
      <c r="AP60" s="311">
        <v>0</v>
      </c>
      <c r="AQ60" s="311">
        <v>1.924528301886792E-5</v>
      </c>
      <c r="AR60" s="311">
        <v>1.3387499999999993E-4</v>
      </c>
      <c r="AS60" s="311">
        <v>3.1360248447204957E-4</v>
      </c>
      <c r="AT60" s="311">
        <v>5.6666666666666638E-4</v>
      </c>
      <c r="AU60" s="311">
        <v>7.8846625766871127E-4</v>
      </c>
      <c r="AV60" s="311">
        <v>8.8628048780487747E-4</v>
      </c>
      <c r="AW60" s="311">
        <v>8.8090909090909029E-4</v>
      </c>
      <c r="AX60" s="311">
        <v>7.5578313253011991E-4</v>
      </c>
      <c r="AY60" s="311">
        <v>7.2377245508981969E-4</v>
      </c>
      <c r="AZ60" s="311">
        <v>8.5607142857142772E-4</v>
      </c>
      <c r="BA60" s="311">
        <v>8.5100591715976247E-4</v>
      </c>
      <c r="BB60" s="311">
        <v>9.5399999999999988E-4</v>
      </c>
      <c r="BC60" s="311">
        <v>9.7526315789473665E-4</v>
      </c>
      <c r="BD60" s="311">
        <v>9.805817287996722E-4</v>
      </c>
      <c r="BE60" s="312">
        <v>9.9530941534042351E-4</v>
      </c>
      <c r="BF60" s="289">
        <v>1.2246059207499993E-2</v>
      </c>
      <c r="BG60" s="289">
        <v>5.6368914892728217E-2</v>
      </c>
      <c r="BH60" s="289">
        <v>1.6007542936745004E-4</v>
      </c>
    </row>
    <row r="61" spans="1:60" x14ac:dyDescent="0.15">
      <c r="A61" s="162" t="s">
        <v>140</v>
      </c>
      <c r="B61" s="311" t="s">
        <v>111</v>
      </c>
      <c r="C61" s="311" t="s">
        <v>111</v>
      </c>
      <c r="D61" s="311" t="s">
        <v>111</v>
      </c>
      <c r="E61" s="311" t="s">
        <v>111</v>
      </c>
      <c r="F61" s="311" t="s">
        <v>111</v>
      </c>
      <c r="G61" s="311" t="s">
        <v>111</v>
      </c>
      <c r="H61" s="311" t="s">
        <v>111</v>
      </c>
      <c r="I61" s="311" t="s">
        <v>111</v>
      </c>
      <c r="J61" s="311" t="s">
        <v>111</v>
      </c>
      <c r="K61" s="311" t="s">
        <v>111</v>
      </c>
      <c r="L61" s="311" t="s">
        <v>111</v>
      </c>
      <c r="M61" s="311" t="s">
        <v>111</v>
      </c>
      <c r="N61" s="311" t="s">
        <v>111</v>
      </c>
      <c r="O61" s="311" t="s">
        <v>111</v>
      </c>
      <c r="P61" s="311" t="s">
        <v>111</v>
      </c>
      <c r="Q61" s="311" t="s">
        <v>111</v>
      </c>
      <c r="R61" s="311" t="s">
        <v>111</v>
      </c>
      <c r="S61" s="311" t="s">
        <v>111</v>
      </c>
      <c r="T61" s="311" t="s">
        <v>111</v>
      </c>
      <c r="U61" s="311" t="s">
        <v>111</v>
      </c>
      <c r="V61" s="311">
        <v>0</v>
      </c>
      <c r="W61" s="311">
        <v>0</v>
      </c>
      <c r="X61" s="311">
        <v>0</v>
      </c>
      <c r="Y61" s="311">
        <v>0</v>
      </c>
      <c r="Z61" s="311">
        <v>0</v>
      </c>
      <c r="AA61" s="311">
        <v>0</v>
      </c>
      <c r="AB61" s="311">
        <v>0</v>
      </c>
      <c r="AC61" s="311">
        <v>0</v>
      </c>
      <c r="AD61" s="311">
        <v>0</v>
      </c>
      <c r="AE61" s="311">
        <v>0</v>
      </c>
      <c r="AF61" s="311">
        <v>0</v>
      </c>
      <c r="AG61" s="311">
        <v>0</v>
      </c>
      <c r="AH61" s="311">
        <v>0</v>
      </c>
      <c r="AI61" s="311">
        <v>0</v>
      </c>
      <c r="AJ61" s="311">
        <v>0</v>
      </c>
      <c r="AK61" s="311">
        <v>0</v>
      </c>
      <c r="AL61" s="311">
        <v>0</v>
      </c>
      <c r="AM61" s="311">
        <v>0</v>
      </c>
      <c r="AN61" s="311">
        <v>0</v>
      </c>
      <c r="AO61" s="311">
        <v>0</v>
      </c>
      <c r="AP61" s="311">
        <v>0</v>
      </c>
      <c r="AQ61" s="311">
        <v>0</v>
      </c>
      <c r="AR61" s="311">
        <v>0</v>
      </c>
      <c r="AS61" s="311">
        <v>0</v>
      </c>
      <c r="AT61" s="311">
        <v>0</v>
      </c>
      <c r="AU61" s="311">
        <v>0</v>
      </c>
      <c r="AV61" s="311">
        <v>0</v>
      </c>
      <c r="AW61" s="311">
        <v>0</v>
      </c>
      <c r="AX61" s="311">
        <v>0</v>
      </c>
      <c r="AY61" s="311">
        <v>0</v>
      </c>
      <c r="AZ61" s="311">
        <v>4.3349999999999966E-6</v>
      </c>
      <c r="BA61" s="311">
        <v>1.6839053254437853E-5</v>
      </c>
      <c r="BB61" s="311">
        <v>1.9297800000000004E-5</v>
      </c>
      <c r="BC61" s="311">
        <v>2.1727789473684204E-5</v>
      </c>
      <c r="BD61" s="311">
        <v>4.559348463744367E-5</v>
      </c>
      <c r="BE61" s="312">
        <v>4.813489632653062E-5</v>
      </c>
      <c r="BF61" s="285">
        <v>5.2856139381942446E-2</v>
      </c>
      <c r="BG61" s="285">
        <v>0</v>
      </c>
      <c r="BH61" s="285">
        <v>7.7415264823870725E-6</v>
      </c>
    </row>
    <row r="62" spans="1:60" x14ac:dyDescent="0.15">
      <c r="A62" s="162" t="s">
        <v>139</v>
      </c>
      <c r="B62" s="311" t="s">
        <v>111</v>
      </c>
      <c r="C62" s="311" t="s">
        <v>111</v>
      </c>
      <c r="D62" s="311" t="s">
        <v>111</v>
      </c>
      <c r="E62" s="311" t="s">
        <v>111</v>
      </c>
      <c r="F62" s="311" t="s">
        <v>111</v>
      </c>
      <c r="G62" s="311" t="s">
        <v>111</v>
      </c>
      <c r="H62" s="311" t="s">
        <v>111</v>
      </c>
      <c r="I62" s="311" t="s">
        <v>111</v>
      </c>
      <c r="J62" s="311" t="s">
        <v>111</v>
      </c>
      <c r="K62" s="311" t="s">
        <v>111</v>
      </c>
      <c r="L62" s="311" t="s">
        <v>111</v>
      </c>
      <c r="M62" s="311" t="s">
        <v>111</v>
      </c>
      <c r="N62" s="311" t="s">
        <v>111</v>
      </c>
      <c r="O62" s="311" t="s">
        <v>111</v>
      </c>
      <c r="P62" s="311" t="s">
        <v>111</v>
      </c>
      <c r="Q62" s="311" t="s">
        <v>111</v>
      </c>
      <c r="R62" s="311" t="s">
        <v>111</v>
      </c>
      <c r="S62" s="311" t="s">
        <v>111</v>
      </c>
      <c r="T62" s="311" t="s">
        <v>111</v>
      </c>
      <c r="U62" s="311" t="s">
        <v>111</v>
      </c>
      <c r="V62" s="311">
        <v>0</v>
      </c>
      <c r="W62" s="311">
        <v>0</v>
      </c>
      <c r="X62" s="311">
        <v>0</v>
      </c>
      <c r="Y62" s="311">
        <v>0</v>
      </c>
      <c r="Z62" s="311">
        <v>0</v>
      </c>
      <c r="AA62" s="311">
        <v>6.4999999999999997E-4</v>
      </c>
      <c r="AB62" s="311">
        <v>6.4999999999999997E-4</v>
      </c>
      <c r="AC62" s="311">
        <v>6.3000000000000003E-4</v>
      </c>
      <c r="AD62" s="311">
        <v>6.0000000000000006E-4</v>
      </c>
      <c r="AE62" s="311">
        <v>6.0999999999999997E-4</v>
      </c>
      <c r="AF62" s="311">
        <v>5.9000000000000003E-4</v>
      </c>
      <c r="AG62" s="311">
        <v>5.6999999999999998E-4</v>
      </c>
      <c r="AH62" s="311">
        <v>5.6999999999999998E-4</v>
      </c>
      <c r="AI62" s="311">
        <v>5.8E-4</v>
      </c>
      <c r="AJ62" s="311">
        <v>5.8E-4</v>
      </c>
      <c r="AK62" s="311">
        <v>7.9100000000000014E-4</v>
      </c>
      <c r="AL62" s="311">
        <v>1.1335909090909092E-3</v>
      </c>
      <c r="AM62" s="311">
        <v>1.7106387096774193E-3</v>
      </c>
      <c r="AN62" s="311">
        <v>3.5876538461538455E-3</v>
      </c>
      <c r="AO62" s="311">
        <v>4.3834012738853496E-3</v>
      </c>
      <c r="AP62" s="311">
        <v>4.3701835443037962E-3</v>
      </c>
      <c r="AQ62" s="311">
        <v>4.8661698113207537E-3</v>
      </c>
      <c r="AR62" s="311">
        <v>4.6330312499999983E-3</v>
      </c>
      <c r="AS62" s="311">
        <v>4.6460683229813636E-3</v>
      </c>
      <c r="AT62" s="311">
        <v>4.6976666666666642E-3</v>
      </c>
      <c r="AU62" s="311">
        <v>5.0397449079754566E-3</v>
      </c>
      <c r="AV62" s="311">
        <v>5.1983429268292651E-3</v>
      </c>
      <c r="AW62" s="311">
        <v>4.6627816363636332E-3</v>
      </c>
      <c r="AX62" s="311">
        <v>4.438170542168671E-3</v>
      </c>
      <c r="AY62" s="311">
        <v>5.0792335329341281E-3</v>
      </c>
      <c r="AZ62" s="311">
        <v>4.3823571428571384E-3</v>
      </c>
      <c r="BA62" s="311">
        <v>4.0368461538461495E-3</v>
      </c>
      <c r="BB62" s="311">
        <v>4.6726110000000001E-3</v>
      </c>
      <c r="BC62" s="311">
        <v>4.5122205263157886E-3</v>
      </c>
      <c r="BD62" s="311">
        <v>4.6457466284309705E-3</v>
      </c>
      <c r="BE62" s="312">
        <v>4.5596703346938786E-3</v>
      </c>
      <c r="BF62" s="285">
        <v>-2.120959606420314E-2</v>
      </c>
      <c r="BG62" s="285">
        <v>-1.1107660523675955E-3</v>
      </c>
      <c r="BH62" s="285">
        <v>7.3333093744572307E-4</v>
      </c>
    </row>
    <row r="63" spans="1:60" x14ac:dyDescent="0.15">
      <c r="A63" s="162" t="s">
        <v>138</v>
      </c>
      <c r="B63" s="311" t="s">
        <v>111</v>
      </c>
      <c r="C63" s="311" t="s">
        <v>111</v>
      </c>
      <c r="D63" s="311" t="s">
        <v>111</v>
      </c>
      <c r="E63" s="311" t="s">
        <v>111</v>
      </c>
      <c r="F63" s="311" t="s">
        <v>111</v>
      </c>
      <c r="G63" s="311" t="s">
        <v>111</v>
      </c>
      <c r="H63" s="311" t="s">
        <v>111</v>
      </c>
      <c r="I63" s="311" t="s">
        <v>111</v>
      </c>
      <c r="J63" s="311" t="s">
        <v>111</v>
      </c>
      <c r="K63" s="311" t="s">
        <v>111</v>
      </c>
      <c r="L63" s="311" t="s">
        <v>111</v>
      </c>
      <c r="M63" s="311" t="s">
        <v>111</v>
      </c>
      <c r="N63" s="311" t="s">
        <v>111</v>
      </c>
      <c r="O63" s="311" t="s">
        <v>111</v>
      </c>
      <c r="P63" s="311" t="s">
        <v>111</v>
      </c>
      <c r="Q63" s="311" t="s">
        <v>111</v>
      </c>
      <c r="R63" s="311" t="s">
        <v>111</v>
      </c>
      <c r="S63" s="311" t="s">
        <v>111</v>
      </c>
      <c r="T63" s="311" t="s">
        <v>111</v>
      </c>
      <c r="U63" s="311" t="s">
        <v>111</v>
      </c>
      <c r="V63" s="311">
        <v>0</v>
      </c>
      <c r="W63" s="311">
        <v>0</v>
      </c>
      <c r="X63" s="311">
        <v>0</v>
      </c>
      <c r="Y63" s="311">
        <v>0</v>
      </c>
      <c r="Z63" s="311">
        <v>0</v>
      </c>
      <c r="AA63" s="311">
        <v>0</v>
      </c>
      <c r="AB63" s="311">
        <v>0</v>
      </c>
      <c r="AC63" s="311">
        <v>0</v>
      </c>
      <c r="AD63" s="311">
        <v>0</v>
      </c>
      <c r="AE63" s="311">
        <v>0</v>
      </c>
      <c r="AF63" s="311">
        <v>0</v>
      </c>
      <c r="AG63" s="311">
        <v>0</v>
      </c>
      <c r="AH63" s="311">
        <v>0</v>
      </c>
      <c r="AI63" s="311">
        <v>0</v>
      </c>
      <c r="AJ63" s="311">
        <v>0</v>
      </c>
      <c r="AK63" s="311">
        <v>0</v>
      </c>
      <c r="AL63" s="311">
        <v>0</v>
      </c>
      <c r="AM63" s="311">
        <v>0</v>
      </c>
      <c r="AN63" s="311">
        <v>0</v>
      </c>
      <c r="AO63" s="311">
        <v>0</v>
      </c>
      <c r="AP63" s="311">
        <v>0</v>
      </c>
      <c r="AQ63" s="311">
        <v>0</v>
      </c>
      <c r="AR63" s="311">
        <v>0</v>
      </c>
      <c r="AS63" s="311">
        <v>0</v>
      </c>
      <c r="AT63" s="311">
        <v>0</v>
      </c>
      <c r="AU63" s="311">
        <v>0</v>
      </c>
      <c r="AV63" s="311">
        <v>0</v>
      </c>
      <c r="AW63" s="311">
        <v>0</v>
      </c>
      <c r="AX63" s="311">
        <v>0</v>
      </c>
      <c r="AY63" s="311">
        <v>0</v>
      </c>
      <c r="AZ63" s="311">
        <v>0</v>
      </c>
      <c r="BA63" s="311">
        <v>0</v>
      </c>
      <c r="BB63" s="311">
        <v>0</v>
      </c>
      <c r="BC63" s="311">
        <v>0</v>
      </c>
      <c r="BD63" s="311">
        <v>0</v>
      </c>
      <c r="BE63" s="312">
        <v>0</v>
      </c>
      <c r="BF63" s="285">
        <v>0</v>
      </c>
      <c r="BG63" s="285">
        <v>0</v>
      </c>
      <c r="BH63" s="285">
        <v>0</v>
      </c>
    </row>
    <row r="64" spans="1:60" x14ac:dyDescent="0.15">
      <c r="A64" s="162" t="s">
        <v>137</v>
      </c>
      <c r="B64" s="311">
        <v>0</v>
      </c>
      <c r="C64" s="311">
        <v>0</v>
      </c>
      <c r="D64" s="311">
        <v>0</v>
      </c>
      <c r="E64" s="311">
        <v>0</v>
      </c>
      <c r="F64" s="311">
        <v>0</v>
      </c>
      <c r="G64" s="311">
        <v>0</v>
      </c>
      <c r="H64" s="311">
        <v>0</v>
      </c>
      <c r="I64" s="311">
        <v>0</v>
      </c>
      <c r="J64" s="311">
        <v>0</v>
      </c>
      <c r="K64" s="311">
        <v>0</v>
      </c>
      <c r="L64" s="311">
        <v>0</v>
      </c>
      <c r="M64" s="311">
        <v>0</v>
      </c>
      <c r="N64" s="311">
        <v>0</v>
      </c>
      <c r="O64" s="311">
        <v>0</v>
      </c>
      <c r="P64" s="311">
        <v>0</v>
      </c>
      <c r="Q64" s="311">
        <v>0</v>
      </c>
      <c r="R64" s="311">
        <v>0</v>
      </c>
      <c r="S64" s="311">
        <v>0</v>
      </c>
      <c r="T64" s="311">
        <v>0</v>
      </c>
      <c r="U64" s="311">
        <v>0</v>
      </c>
      <c r="V64" s="311" t="s">
        <v>111</v>
      </c>
      <c r="W64" s="311" t="s">
        <v>111</v>
      </c>
      <c r="X64" s="311" t="s">
        <v>111</v>
      </c>
      <c r="Y64" s="311" t="s">
        <v>111</v>
      </c>
      <c r="Z64" s="311" t="s">
        <v>111</v>
      </c>
      <c r="AA64" s="311" t="s">
        <v>111</v>
      </c>
      <c r="AB64" s="311" t="s">
        <v>111</v>
      </c>
      <c r="AC64" s="311" t="s">
        <v>111</v>
      </c>
      <c r="AD64" s="311" t="s">
        <v>111</v>
      </c>
      <c r="AE64" s="311" t="s">
        <v>111</v>
      </c>
      <c r="AF64" s="311" t="s">
        <v>111</v>
      </c>
      <c r="AG64" s="311" t="s">
        <v>111</v>
      </c>
      <c r="AH64" s="311" t="s">
        <v>111</v>
      </c>
      <c r="AI64" s="311" t="s">
        <v>111</v>
      </c>
      <c r="AJ64" s="311" t="s">
        <v>111</v>
      </c>
      <c r="AK64" s="311" t="s">
        <v>111</v>
      </c>
      <c r="AL64" s="311" t="s">
        <v>111</v>
      </c>
      <c r="AM64" s="311" t="s">
        <v>111</v>
      </c>
      <c r="AN64" s="311" t="s">
        <v>111</v>
      </c>
      <c r="AO64" s="311" t="s">
        <v>111</v>
      </c>
      <c r="AP64" s="311" t="s">
        <v>111</v>
      </c>
      <c r="AQ64" s="311" t="s">
        <v>111</v>
      </c>
      <c r="AR64" s="311" t="s">
        <v>111</v>
      </c>
      <c r="AS64" s="311" t="s">
        <v>111</v>
      </c>
      <c r="AT64" s="311" t="s">
        <v>111</v>
      </c>
      <c r="AU64" s="311" t="s">
        <v>111</v>
      </c>
      <c r="AV64" s="311" t="s">
        <v>111</v>
      </c>
      <c r="AW64" s="311" t="s">
        <v>111</v>
      </c>
      <c r="AX64" s="311" t="s">
        <v>111</v>
      </c>
      <c r="AY64" s="311" t="s">
        <v>111</v>
      </c>
      <c r="AZ64" s="311" t="s">
        <v>111</v>
      </c>
      <c r="BA64" s="311" t="s">
        <v>111</v>
      </c>
      <c r="BB64" s="311" t="s">
        <v>111</v>
      </c>
      <c r="BC64" s="311" t="s">
        <v>111</v>
      </c>
      <c r="BD64" s="311" t="s">
        <v>111</v>
      </c>
      <c r="BE64" s="312" t="s">
        <v>111</v>
      </c>
      <c r="BF64" s="285" t="s">
        <v>111</v>
      </c>
      <c r="BG64" s="285" t="s">
        <v>111</v>
      </c>
      <c r="BH64" s="285" t="s">
        <v>111</v>
      </c>
    </row>
    <row r="65" spans="1:60" x14ac:dyDescent="0.15">
      <c r="A65" s="162" t="s">
        <v>136</v>
      </c>
      <c r="B65" s="311" t="s">
        <v>111</v>
      </c>
      <c r="C65" s="311" t="s">
        <v>111</v>
      </c>
      <c r="D65" s="311" t="s">
        <v>111</v>
      </c>
      <c r="E65" s="311" t="s">
        <v>111</v>
      </c>
      <c r="F65" s="311" t="s">
        <v>111</v>
      </c>
      <c r="G65" s="311" t="s">
        <v>111</v>
      </c>
      <c r="H65" s="311" t="s">
        <v>111</v>
      </c>
      <c r="I65" s="311" t="s">
        <v>111</v>
      </c>
      <c r="J65" s="311" t="s">
        <v>111</v>
      </c>
      <c r="K65" s="311" t="s">
        <v>111</v>
      </c>
      <c r="L65" s="311" t="s">
        <v>111</v>
      </c>
      <c r="M65" s="311" t="s">
        <v>111</v>
      </c>
      <c r="N65" s="311" t="s">
        <v>111</v>
      </c>
      <c r="O65" s="311" t="s">
        <v>111</v>
      </c>
      <c r="P65" s="311" t="s">
        <v>111</v>
      </c>
      <c r="Q65" s="311" t="s">
        <v>111</v>
      </c>
      <c r="R65" s="311" t="s">
        <v>111</v>
      </c>
      <c r="S65" s="311" t="s">
        <v>111</v>
      </c>
      <c r="T65" s="311" t="s">
        <v>111</v>
      </c>
      <c r="U65" s="311" t="s">
        <v>111</v>
      </c>
      <c r="V65" s="311">
        <v>0</v>
      </c>
      <c r="W65" s="311">
        <v>0</v>
      </c>
      <c r="X65" s="311">
        <v>0</v>
      </c>
      <c r="Y65" s="311">
        <v>0</v>
      </c>
      <c r="Z65" s="311">
        <v>0</v>
      </c>
      <c r="AA65" s="311">
        <v>0</v>
      </c>
      <c r="AB65" s="311">
        <v>0</v>
      </c>
      <c r="AC65" s="311">
        <v>0</v>
      </c>
      <c r="AD65" s="311">
        <v>0</v>
      </c>
      <c r="AE65" s="311">
        <v>0</v>
      </c>
      <c r="AF65" s="311">
        <v>0</v>
      </c>
      <c r="AG65" s="311">
        <v>0</v>
      </c>
      <c r="AH65" s="311">
        <v>0</v>
      </c>
      <c r="AI65" s="311">
        <v>0</v>
      </c>
      <c r="AJ65" s="311">
        <v>0</v>
      </c>
      <c r="AK65" s="311">
        <v>0</v>
      </c>
      <c r="AL65" s="311">
        <v>0</v>
      </c>
      <c r="AM65" s="311">
        <v>0</v>
      </c>
      <c r="AN65" s="311">
        <v>0</v>
      </c>
      <c r="AO65" s="311">
        <v>0</v>
      </c>
      <c r="AP65" s="311">
        <v>0</v>
      </c>
      <c r="AQ65" s="311">
        <v>0</v>
      </c>
      <c r="AR65" s="311">
        <v>0</v>
      </c>
      <c r="AS65" s="311">
        <v>0</v>
      </c>
      <c r="AT65" s="311">
        <v>0</v>
      </c>
      <c r="AU65" s="311">
        <v>0</v>
      </c>
      <c r="AV65" s="311">
        <v>0</v>
      </c>
      <c r="AW65" s="311">
        <v>0</v>
      </c>
      <c r="AX65" s="311">
        <v>0</v>
      </c>
      <c r="AY65" s="311">
        <v>0</v>
      </c>
      <c r="AZ65" s="311">
        <v>0</v>
      </c>
      <c r="BA65" s="311">
        <v>0</v>
      </c>
      <c r="BB65" s="311">
        <v>0</v>
      </c>
      <c r="BC65" s="311">
        <v>0</v>
      </c>
      <c r="BD65" s="311">
        <v>0</v>
      </c>
      <c r="BE65" s="312">
        <v>0</v>
      </c>
      <c r="BF65" s="284">
        <v>0</v>
      </c>
      <c r="BG65" s="284">
        <v>0</v>
      </c>
      <c r="BH65" s="284">
        <v>0</v>
      </c>
    </row>
    <row r="66" spans="1:60" x14ac:dyDescent="0.15">
      <c r="A66" s="162" t="s">
        <v>135</v>
      </c>
      <c r="B66" s="311" t="s">
        <v>111</v>
      </c>
      <c r="C66" s="311" t="s">
        <v>111</v>
      </c>
      <c r="D66" s="311" t="s">
        <v>111</v>
      </c>
      <c r="E66" s="311" t="s">
        <v>111</v>
      </c>
      <c r="F66" s="311" t="s">
        <v>111</v>
      </c>
      <c r="G66" s="311" t="s">
        <v>111</v>
      </c>
      <c r="H66" s="311" t="s">
        <v>111</v>
      </c>
      <c r="I66" s="311" t="s">
        <v>111</v>
      </c>
      <c r="J66" s="311" t="s">
        <v>111</v>
      </c>
      <c r="K66" s="311" t="s">
        <v>111</v>
      </c>
      <c r="L66" s="311" t="s">
        <v>111</v>
      </c>
      <c r="M66" s="311" t="s">
        <v>111</v>
      </c>
      <c r="N66" s="311" t="s">
        <v>111</v>
      </c>
      <c r="O66" s="311" t="s">
        <v>111</v>
      </c>
      <c r="P66" s="311" t="s">
        <v>111</v>
      </c>
      <c r="Q66" s="311" t="s">
        <v>111</v>
      </c>
      <c r="R66" s="311" t="s">
        <v>111</v>
      </c>
      <c r="S66" s="311" t="s">
        <v>111</v>
      </c>
      <c r="T66" s="311" t="s">
        <v>111</v>
      </c>
      <c r="U66" s="311" t="s">
        <v>111</v>
      </c>
      <c r="V66" s="311">
        <v>0</v>
      </c>
      <c r="W66" s="311">
        <v>0</v>
      </c>
      <c r="X66" s="311">
        <v>0</v>
      </c>
      <c r="Y66" s="311">
        <v>0</v>
      </c>
      <c r="Z66" s="311">
        <v>0</v>
      </c>
      <c r="AA66" s="311">
        <v>0</v>
      </c>
      <c r="AB66" s="311">
        <v>0</v>
      </c>
      <c r="AC66" s="311">
        <v>0</v>
      </c>
      <c r="AD66" s="311">
        <v>0</v>
      </c>
      <c r="AE66" s="311">
        <v>0</v>
      </c>
      <c r="AF66" s="311">
        <v>0</v>
      </c>
      <c r="AG66" s="311">
        <v>0</v>
      </c>
      <c r="AH66" s="311">
        <v>0</v>
      </c>
      <c r="AI66" s="311">
        <v>0</v>
      </c>
      <c r="AJ66" s="311">
        <v>0</v>
      </c>
      <c r="AK66" s="311">
        <v>0</v>
      </c>
      <c r="AL66" s="311">
        <v>0</v>
      </c>
      <c r="AM66" s="311">
        <v>0</v>
      </c>
      <c r="AN66" s="311">
        <v>0</v>
      </c>
      <c r="AO66" s="311">
        <v>0</v>
      </c>
      <c r="AP66" s="311">
        <v>0</v>
      </c>
      <c r="AQ66" s="311">
        <v>0</v>
      </c>
      <c r="AR66" s="311">
        <v>0</v>
      </c>
      <c r="AS66" s="311">
        <v>0</v>
      </c>
      <c r="AT66" s="311">
        <v>0</v>
      </c>
      <c r="AU66" s="311">
        <v>0</v>
      </c>
      <c r="AV66" s="311">
        <v>0</v>
      </c>
      <c r="AW66" s="311">
        <v>0</v>
      </c>
      <c r="AX66" s="311">
        <v>3.2259036144578288E-5</v>
      </c>
      <c r="AY66" s="311">
        <v>1.1910179640718553E-4</v>
      </c>
      <c r="AZ66" s="311">
        <v>1.3660714285714274E-4</v>
      </c>
      <c r="BA66" s="311">
        <v>1.2674556213017741E-4</v>
      </c>
      <c r="BB66" s="311">
        <v>2.0699999999999996E-4</v>
      </c>
      <c r="BC66" s="311">
        <v>2.6842105263157892E-4</v>
      </c>
      <c r="BD66" s="311">
        <v>2.7634575993445304E-4</v>
      </c>
      <c r="BE66" s="312">
        <v>2.7533061224489796E-4</v>
      </c>
      <c r="BF66" s="289">
        <v>-6.3956730233074577E-3</v>
      </c>
      <c r="BG66" s="289" t="s">
        <v>111</v>
      </c>
      <c r="BH66" s="289">
        <v>4.4281371494944133E-5</v>
      </c>
    </row>
    <row r="67" spans="1:60" s="161" customFormat="1" x14ac:dyDescent="0.15">
      <c r="A67" s="163" t="s">
        <v>134</v>
      </c>
      <c r="B67" s="313">
        <v>0</v>
      </c>
      <c r="C67" s="313">
        <v>0</v>
      </c>
      <c r="D67" s="313">
        <v>0</v>
      </c>
      <c r="E67" s="313">
        <v>0</v>
      </c>
      <c r="F67" s="313">
        <v>0</v>
      </c>
      <c r="G67" s="313">
        <v>0</v>
      </c>
      <c r="H67" s="313">
        <v>0</v>
      </c>
      <c r="I67" s="313">
        <v>0</v>
      </c>
      <c r="J67" s="313">
        <v>0</v>
      </c>
      <c r="K67" s="313">
        <v>0</v>
      </c>
      <c r="L67" s="313">
        <v>0</v>
      </c>
      <c r="M67" s="313">
        <v>0</v>
      </c>
      <c r="N67" s="313">
        <v>0</v>
      </c>
      <c r="O67" s="313">
        <v>0</v>
      </c>
      <c r="P67" s="313">
        <v>0</v>
      </c>
      <c r="Q67" s="313">
        <v>0</v>
      </c>
      <c r="R67" s="313">
        <v>0</v>
      </c>
      <c r="S67" s="313">
        <v>0</v>
      </c>
      <c r="T67" s="313">
        <v>0</v>
      </c>
      <c r="U67" s="313">
        <v>0</v>
      </c>
      <c r="V67" s="313">
        <v>0</v>
      </c>
      <c r="W67" s="313">
        <v>0</v>
      </c>
      <c r="X67" s="313">
        <v>0</v>
      </c>
      <c r="Y67" s="313">
        <v>0</v>
      </c>
      <c r="Z67" s="313">
        <v>0</v>
      </c>
      <c r="AA67" s="313">
        <v>6.4999999999999997E-4</v>
      </c>
      <c r="AB67" s="313">
        <v>6.4999999999999997E-4</v>
      </c>
      <c r="AC67" s="313">
        <v>6.3000000000000003E-4</v>
      </c>
      <c r="AD67" s="313">
        <v>6.0000000000000006E-4</v>
      </c>
      <c r="AE67" s="313">
        <v>6.0999999999999997E-4</v>
      </c>
      <c r="AF67" s="313">
        <v>5.9000000000000003E-4</v>
      </c>
      <c r="AG67" s="313">
        <v>5.6999999999999998E-4</v>
      </c>
      <c r="AH67" s="313">
        <v>5.6999999999999998E-4</v>
      </c>
      <c r="AI67" s="313">
        <v>5.8E-4</v>
      </c>
      <c r="AJ67" s="313">
        <v>5.8E-4</v>
      </c>
      <c r="AK67" s="313">
        <v>7.9100000000000014E-4</v>
      </c>
      <c r="AL67" s="313">
        <v>1.1335909090909092E-3</v>
      </c>
      <c r="AM67" s="313">
        <v>1.7106387096774193E-3</v>
      </c>
      <c r="AN67" s="313">
        <v>3.5876538461538455E-3</v>
      </c>
      <c r="AO67" s="313">
        <v>4.3834012738853496E-3</v>
      </c>
      <c r="AP67" s="313">
        <v>4.3701835443037962E-3</v>
      </c>
      <c r="AQ67" s="313">
        <v>4.8854150943396218E-3</v>
      </c>
      <c r="AR67" s="313">
        <v>4.7669062499999986E-3</v>
      </c>
      <c r="AS67" s="313">
        <v>4.9596708074534134E-3</v>
      </c>
      <c r="AT67" s="313">
        <v>5.2643333333333309E-3</v>
      </c>
      <c r="AU67" s="313">
        <v>5.8282111656441683E-3</v>
      </c>
      <c r="AV67" s="313">
        <v>6.0846234146341429E-3</v>
      </c>
      <c r="AW67" s="313">
        <v>5.5436907272727234E-3</v>
      </c>
      <c r="AX67" s="313">
        <v>5.8437428313252967E-3</v>
      </c>
      <c r="AY67" s="313">
        <v>6.7191736526946069E-3</v>
      </c>
      <c r="AZ67" s="313">
        <v>6.2072099999999934E-3</v>
      </c>
      <c r="BA67" s="313">
        <v>5.8213331360946682E-3</v>
      </c>
      <c r="BB67" s="313">
        <v>6.6192587999999997E-3</v>
      </c>
      <c r="BC67" s="313">
        <v>6.5032641052631566E-3</v>
      </c>
      <c r="BD67" s="313">
        <v>6.8214310594018838E-3</v>
      </c>
      <c r="BE67" s="313">
        <v>6.7507846178063834E-3</v>
      </c>
      <c r="BF67" s="286">
        <v>-1.3060486507156743E-2</v>
      </c>
      <c r="BG67" s="286">
        <v>2.6250097446097076E-2</v>
      </c>
      <c r="BH67" s="286">
        <v>1.0857274427499783E-3</v>
      </c>
    </row>
    <row r="68" spans="1:60" x14ac:dyDescent="0.15">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285"/>
      <c r="BG68" s="285"/>
      <c r="BH68" s="285"/>
    </row>
    <row r="69" spans="1:60" x14ac:dyDescent="0.15">
      <c r="A69" s="168" t="s">
        <v>133</v>
      </c>
      <c r="B69" s="311">
        <v>0</v>
      </c>
      <c r="C69" s="311">
        <v>0</v>
      </c>
      <c r="D69" s="311">
        <v>0</v>
      </c>
      <c r="E69" s="311">
        <v>0</v>
      </c>
      <c r="F69" s="311">
        <v>0</v>
      </c>
      <c r="G69" s="311">
        <v>0</v>
      </c>
      <c r="H69" s="311">
        <v>0</v>
      </c>
      <c r="I69" s="311">
        <v>0</v>
      </c>
      <c r="J69" s="311">
        <v>0</v>
      </c>
      <c r="K69" s="311">
        <v>0</v>
      </c>
      <c r="L69" s="311">
        <v>0</v>
      </c>
      <c r="M69" s="311">
        <v>0</v>
      </c>
      <c r="N69" s="311">
        <v>0</v>
      </c>
      <c r="O69" s="311">
        <v>0</v>
      </c>
      <c r="P69" s="311">
        <v>0</v>
      </c>
      <c r="Q69" s="311">
        <v>0</v>
      </c>
      <c r="R69" s="311">
        <v>0</v>
      </c>
      <c r="S69" s="311">
        <v>0</v>
      </c>
      <c r="T69" s="311">
        <v>0</v>
      </c>
      <c r="U69" s="311">
        <v>0</v>
      </c>
      <c r="V69" s="311">
        <v>0</v>
      </c>
      <c r="W69" s="311">
        <v>0</v>
      </c>
      <c r="X69" s="311">
        <v>0</v>
      </c>
      <c r="Y69" s="311">
        <v>0</v>
      </c>
      <c r="Z69" s="311">
        <v>0</v>
      </c>
      <c r="AA69" s="311">
        <v>0</v>
      </c>
      <c r="AB69" s="311">
        <v>0</v>
      </c>
      <c r="AC69" s="311">
        <v>0</v>
      </c>
      <c r="AD69" s="311">
        <v>0</v>
      </c>
      <c r="AE69" s="311">
        <v>0</v>
      </c>
      <c r="AF69" s="311">
        <v>0</v>
      </c>
      <c r="AG69" s="311">
        <v>0</v>
      </c>
      <c r="AH69" s="311">
        <v>0</v>
      </c>
      <c r="AI69" s="311">
        <v>0</v>
      </c>
      <c r="AJ69" s="311">
        <v>0</v>
      </c>
      <c r="AK69" s="311">
        <v>0</v>
      </c>
      <c r="AL69" s="311">
        <v>0</v>
      </c>
      <c r="AM69" s="311">
        <v>0</v>
      </c>
      <c r="AN69" s="311">
        <v>0</v>
      </c>
      <c r="AO69" s="311">
        <v>0</v>
      </c>
      <c r="AP69" s="311">
        <v>0</v>
      </c>
      <c r="AQ69" s="311">
        <v>0</v>
      </c>
      <c r="AR69" s="311">
        <v>0</v>
      </c>
      <c r="AS69" s="311">
        <v>0</v>
      </c>
      <c r="AT69" s="311">
        <v>1.605555555555554E-5</v>
      </c>
      <c r="AU69" s="311">
        <v>9.5742331288343484E-5</v>
      </c>
      <c r="AV69" s="311">
        <v>2.0524390243902422E-4</v>
      </c>
      <c r="AW69" s="311">
        <v>2.0956363636363625E-4</v>
      </c>
      <c r="AX69" s="311">
        <v>1.7788554216867456E-4</v>
      </c>
      <c r="AY69" s="311">
        <v>4.269341317365266E-4</v>
      </c>
      <c r="AZ69" s="311">
        <v>1.4844642857142845E-4</v>
      </c>
      <c r="BA69" s="311">
        <v>1.9736094674556196E-4</v>
      </c>
      <c r="BB69" s="311">
        <v>2.1996000000000003E-4</v>
      </c>
      <c r="BC69" s="311">
        <v>2.1867368421052633E-4</v>
      </c>
      <c r="BD69" s="311">
        <v>2.1786743138058173E-4</v>
      </c>
      <c r="BE69" s="312">
        <v>2.1706710204081632E-4</v>
      </c>
      <c r="BF69" s="285">
        <v>-6.3956730233076797E-3</v>
      </c>
      <c r="BG69" s="285">
        <v>0.29794621872370564</v>
      </c>
      <c r="BH69" s="285">
        <v>3.4910861914078537E-5</v>
      </c>
    </row>
    <row r="70" spans="1:60" x14ac:dyDescent="0.15">
      <c r="A70" s="168" t="s">
        <v>132</v>
      </c>
      <c r="B70" s="311">
        <v>0</v>
      </c>
      <c r="C70" s="311">
        <v>0</v>
      </c>
      <c r="D70" s="311">
        <v>0</v>
      </c>
      <c r="E70" s="311">
        <v>0</v>
      </c>
      <c r="F70" s="311">
        <v>0</v>
      </c>
      <c r="G70" s="311">
        <v>0</v>
      </c>
      <c r="H70" s="311">
        <v>0</v>
      </c>
      <c r="I70" s="311">
        <v>0</v>
      </c>
      <c r="J70" s="311">
        <v>0</v>
      </c>
      <c r="K70" s="311">
        <v>0</v>
      </c>
      <c r="L70" s="311">
        <v>0</v>
      </c>
      <c r="M70" s="311">
        <v>0</v>
      </c>
      <c r="N70" s="311">
        <v>0</v>
      </c>
      <c r="O70" s="311">
        <v>0</v>
      </c>
      <c r="P70" s="311">
        <v>0</v>
      </c>
      <c r="Q70" s="311">
        <v>0</v>
      </c>
      <c r="R70" s="311">
        <v>0</v>
      </c>
      <c r="S70" s="311">
        <v>0</v>
      </c>
      <c r="T70" s="311">
        <v>0</v>
      </c>
      <c r="U70" s="311">
        <v>0</v>
      </c>
      <c r="V70" s="311">
        <v>0</v>
      </c>
      <c r="W70" s="311">
        <v>0</v>
      </c>
      <c r="X70" s="311">
        <v>0</v>
      </c>
      <c r="Y70" s="311">
        <v>0</v>
      </c>
      <c r="Z70" s="311">
        <v>0</v>
      </c>
      <c r="AA70" s="311">
        <v>0</v>
      </c>
      <c r="AB70" s="311">
        <v>0</v>
      </c>
      <c r="AC70" s="311">
        <v>0</v>
      </c>
      <c r="AD70" s="311">
        <v>0</v>
      </c>
      <c r="AE70" s="311">
        <v>0</v>
      </c>
      <c r="AF70" s="311">
        <v>0</v>
      </c>
      <c r="AG70" s="311">
        <v>0</v>
      </c>
      <c r="AH70" s="311">
        <v>0</v>
      </c>
      <c r="AI70" s="311">
        <v>0</v>
      </c>
      <c r="AJ70" s="311">
        <v>0</v>
      </c>
      <c r="AK70" s="311">
        <v>0</v>
      </c>
      <c r="AL70" s="311">
        <v>0</v>
      </c>
      <c r="AM70" s="311">
        <v>0</v>
      </c>
      <c r="AN70" s="311">
        <v>0</v>
      </c>
      <c r="AO70" s="311">
        <v>0</v>
      </c>
      <c r="AP70" s="311">
        <v>0</v>
      </c>
      <c r="AQ70" s="311">
        <v>0</v>
      </c>
      <c r="AR70" s="311">
        <v>0</v>
      </c>
      <c r="AS70" s="311">
        <v>0</v>
      </c>
      <c r="AT70" s="311">
        <v>0</v>
      </c>
      <c r="AU70" s="311">
        <v>0</v>
      </c>
      <c r="AV70" s="311">
        <v>0</v>
      </c>
      <c r="AW70" s="311">
        <v>0</v>
      </c>
      <c r="AX70" s="311">
        <v>0</v>
      </c>
      <c r="AY70" s="311">
        <v>0</v>
      </c>
      <c r="AZ70" s="311">
        <v>0</v>
      </c>
      <c r="BA70" s="311">
        <v>0</v>
      </c>
      <c r="BB70" s="311">
        <v>0</v>
      </c>
      <c r="BC70" s="311">
        <v>0</v>
      </c>
      <c r="BD70" s="311">
        <v>0</v>
      </c>
      <c r="BE70" s="312">
        <v>0</v>
      </c>
      <c r="BF70" s="285">
        <v>0</v>
      </c>
      <c r="BG70" s="285">
        <v>0</v>
      </c>
      <c r="BH70" s="285">
        <v>0</v>
      </c>
    </row>
    <row r="71" spans="1:60" x14ac:dyDescent="0.15">
      <c r="A71" s="168" t="s">
        <v>131</v>
      </c>
      <c r="B71" s="311">
        <v>0</v>
      </c>
      <c r="C71" s="311">
        <v>0</v>
      </c>
      <c r="D71" s="311">
        <v>0</v>
      </c>
      <c r="E71" s="311">
        <v>0</v>
      </c>
      <c r="F71" s="311">
        <v>0</v>
      </c>
      <c r="G71" s="311">
        <v>0</v>
      </c>
      <c r="H71" s="311">
        <v>0</v>
      </c>
      <c r="I71" s="311">
        <v>0</v>
      </c>
      <c r="J71" s="311">
        <v>0</v>
      </c>
      <c r="K71" s="311">
        <v>0</v>
      </c>
      <c r="L71" s="311">
        <v>0</v>
      </c>
      <c r="M71" s="311">
        <v>0</v>
      </c>
      <c r="N71" s="311">
        <v>0</v>
      </c>
      <c r="O71" s="311">
        <v>0</v>
      </c>
      <c r="P71" s="311">
        <v>0</v>
      </c>
      <c r="Q71" s="311">
        <v>0</v>
      </c>
      <c r="R71" s="311">
        <v>0</v>
      </c>
      <c r="S71" s="311">
        <v>0</v>
      </c>
      <c r="T71" s="311">
        <v>0</v>
      </c>
      <c r="U71" s="311">
        <v>0</v>
      </c>
      <c r="V71" s="311">
        <v>0</v>
      </c>
      <c r="W71" s="311">
        <v>0</v>
      </c>
      <c r="X71" s="311">
        <v>0</v>
      </c>
      <c r="Y71" s="311">
        <v>0</v>
      </c>
      <c r="Z71" s="311">
        <v>0</v>
      </c>
      <c r="AA71" s="311">
        <v>0</v>
      </c>
      <c r="AB71" s="311">
        <v>0</v>
      </c>
      <c r="AC71" s="311">
        <v>0</v>
      </c>
      <c r="AD71" s="311">
        <v>0</v>
      </c>
      <c r="AE71" s="311">
        <v>0</v>
      </c>
      <c r="AF71" s="311">
        <v>0</v>
      </c>
      <c r="AG71" s="311">
        <v>0</v>
      </c>
      <c r="AH71" s="311">
        <v>0</v>
      </c>
      <c r="AI71" s="311">
        <v>0</v>
      </c>
      <c r="AJ71" s="311">
        <v>0</v>
      </c>
      <c r="AK71" s="311">
        <v>0</v>
      </c>
      <c r="AL71" s="311">
        <v>0</v>
      </c>
      <c r="AM71" s="311">
        <v>0</v>
      </c>
      <c r="AN71" s="311">
        <v>0</v>
      </c>
      <c r="AO71" s="311">
        <v>0</v>
      </c>
      <c r="AP71" s="311">
        <v>0</v>
      </c>
      <c r="AQ71" s="311">
        <v>0</v>
      </c>
      <c r="AR71" s="311">
        <v>0</v>
      </c>
      <c r="AS71" s="311">
        <v>6.6521739130434763E-5</v>
      </c>
      <c r="AT71" s="311">
        <v>3.9666666666666648E-4</v>
      </c>
      <c r="AU71" s="311">
        <v>5.7257668711656405E-4</v>
      </c>
      <c r="AV71" s="311">
        <v>6.8103658536585322E-4</v>
      </c>
      <c r="AW71" s="311">
        <v>7.0472727272727213E-4</v>
      </c>
      <c r="AX71" s="311">
        <v>3.9632530120481895E-4</v>
      </c>
      <c r="AY71" s="311">
        <v>8.9326347305389124E-4</v>
      </c>
      <c r="AZ71" s="311">
        <v>6.3932142857142671E-4</v>
      </c>
      <c r="BA71" s="311">
        <v>1.5453905325443777E-3</v>
      </c>
      <c r="BB71" s="311">
        <v>1.5596999999999996E-3</v>
      </c>
      <c r="BC71" s="311">
        <v>1.6248421052631567E-3</v>
      </c>
      <c r="BD71" s="311">
        <v>1.5823023351085618E-3</v>
      </c>
      <c r="BE71" s="312">
        <v>1.5764897959183672E-3</v>
      </c>
      <c r="BF71" s="285">
        <v>-6.3956730233075687E-3</v>
      </c>
      <c r="BG71" s="285">
        <v>0.14838199890300796</v>
      </c>
      <c r="BH71" s="285">
        <v>2.5354656259201882E-4</v>
      </c>
    </row>
    <row r="72" spans="1:60" x14ac:dyDescent="0.15">
      <c r="A72" s="168" t="s">
        <v>130</v>
      </c>
      <c r="B72" s="311">
        <v>0</v>
      </c>
      <c r="C72" s="311">
        <v>0</v>
      </c>
      <c r="D72" s="311">
        <v>0</v>
      </c>
      <c r="E72" s="311">
        <v>0</v>
      </c>
      <c r="F72" s="311">
        <v>0</v>
      </c>
      <c r="G72" s="311">
        <v>0</v>
      </c>
      <c r="H72" s="311">
        <v>0</v>
      </c>
      <c r="I72" s="311">
        <v>0</v>
      </c>
      <c r="J72" s="311">
        <v>0</v>
      </c>
      <c r="K72" s="311">
        <v>0</v>
      </c>
      <c r="L72" s="311">
        <v>0</v>
      </c>
      <c r="M72" s="311">
        <v>0</v>
      </c>
      <c r="N72" s="311">
        <v>0</v>
      </c>
      <c r="O72" s="311">
        <v>0</v>
      </c>
      <c r="P72" s="311">
        <v>0</v>
      </c>
      <c r="Q72" s="311">
        <v>0</v>
      </c>
      <c r="R72" s="311">
        <v>0</v>
      </c>
      <c r="S72" s="311">
        <v>0</v>
      </c>
      <c r="T72" s="311">
        <v>0</v>
      </c>
      <c r="U72" s="311">
        <v>0</v>
      </c>
      <c r="V72" s="311">
        <v>0</v>
      </c>
      <c r="W72" s="311">
        <v>0</v>
      </c>
      <c r="X72" s="311">
        <v>0</v>
      </c>
      <c r="Y72" s="311">
        <v>0</v>
      </c>
      <c r="Z72" s="311">
        <v>0</v>
      </c>
      <c r="AA72" s="311">
        <v>0</v>
      </c>
      <c r="AB72" s="311">
        <v>0</v>
      </c>
      <c r="AC72" s="311">
        <v>0</v>
      </c>
      <c r="AD72" s="311">
        <v>0</v>
      </c>
      <c r="AE72" s="311">
        <v>0</v>
      </c>
      <c r="AF72" s="311">
        <v>0</v>
      </c>
      <c r="AG72" s="311">
        <v>0</v>
      </c>
      <c r="AH72" s="311">
        <v>0</v>
      </c>
      <c r="AI72" s="311">
        <v>0</v>
      </c>
      <c r="AJ72" s="311">
        <v>0</v>
      </c>
      <c r="AK72" s="311">
        <v>0</v>
      </c>
      <c r="AL72" s="311">
        <v>0</v>
      </c>
      <c r="AM72" s="311">
        <v>0</v>
      </c>
      <c r="AN72" s="311">
        <v>0</v>
      </c>
      <c r="AO72" s="311">
        <v>0</v>
      </c>
      <c r="AP72" s="311">
        <v>0</v>
      </c>
      <c r="AQ72" s="311">
        <v>0</v>
      </c>
      <c r="AR72" s="311">
        <v>0</v>
      </c>
      <c r="AS72" s="311">
        <v>0</v>
      </c>
      <c r="AT72" s="311">
        <v>0</v>
      </c>
      <c r="AU72" s="311">
        <v>0</v>
      </c>
      <c r="AV72" s="311">
        <v>0</v>
      </c>
      <c r="AW72" s="311">
        <v>0</v>
      </c>
      <c r="AX72" s="311">
        <v>0</v>
      </c>
      <c r="AY72" s="311">
        <v>0</v>
      </c>
      <c r="AZ72" s="311">
        <v>0</v>
      </c>
      <c r="BA72" s="311">
        <v>0</v>
      </c>
      <c r="BB72" s="311">
        <v>0</v>
      </c>
      <c r="BC72" s="311">
        <v>0</v>
      </c>
      <c r="BD72" s="311">
        <v>0</v>
      </c>
      <c r="BE72" s="312">
        <v>0</v>
      </c>
      <c r="BF72" s="285">
        <v>0</v>
      </c>
      <c r="BG72" s="285">
        <v>0</v>
      </c>
      <c r="BH72" s="285">
        <v>0</v>
      </c>
    </row>
    <row r="73" spans="1:60" x14ac:dyDescent="0.15">
      <c r="A73" s="168" t="s">
        <v>129</v>
      </c>
      <c r="B73" s="311">
        <v>0</v>
      </c>
      <c r="C73" s="311">
        <v>0</v>
      </c>
      <c r="D73" s="311">
        <v>0</v>
      </c>
      <c r="E73" s="311">
        <v>0</v>
      </c>
      <c r="F73" s="311">
        <v>0</v>
      </c>
      <c r="G73" s="311">
        <v>0</v>
      </c>
      <c r="H73" s="311">
        <v>0</v>
      </c>
      <c r="I73" s="311">
        <v>0</v>
      </c>
      <c r="J73" s="311">
        <v>0</v>
      </c>
      <c r="K73" s="311">
        <v>0</v>
      </c>
      <c r="L73" s="311">
        <v>0</v>
      </c>
      <c r="M73" s="311">
        <v>0</v>
      </c>
      <c r="N73" s="311">
        <v>0</v>
      </c>
      <c r="O73" s="311">
        <v>0</v>
      </c>
      <c r="P73" s="311">
        <v>0</v>
      </c>
      <c r="Q73" s="311">
        <v>0</v>
      </c>
      <c r="R73" s="311">
        <v>0</v>
      </c>
      <c r="S73" s="311">
        <v>0</v>
      </c>
      <c r="T73" s="311">
        <v>0</v>
      </c>
      <c r="U73" s="311">
        <v>0</v>
      </c>
      <c r="V73" s="311">
        <v>0</v>
      </c>
      <c r="W73" s="311">
        <v>0</v>
      </c>
      <c r="X73" s="311">
        <v>0</v>
      </c>
      <c r="Y73" s="311">
        <v>0</v>
      </c>
      <c r="Z73" s="311">
        <v>0</v>
      </c>
      <c r="AA73" s="311">
        <v>0</v>
      </c>
      <c r="AB73" s="311">
        <v>0</v>
      </c>
      <c r="AC73" s="311">
        <v>0</v>
      </c>
      <c r="AD73" s="311">
        <v>0</v>
      </c>
      <c r="AE73" s="311">
        <v>0</v>
      </c>
      <c r="AF73" s="311">
        <v>0</v>
      </c>
      <c r="AG73" s="311">
        <v>0</v>
      </c>
      <c r="AH73" s="311">
        <v>0</v>
      </c>
      <c r="AI73" s="311">
        <v>0</v>
      </c>
      <c r="AJ73" s="311">
        <v>0</v>
      </c>
      <c r="AK73" s="311">
        <v>0</v>
      </c>
      <c r="AL73" s="311">
        <v>0</v>
      </c>
      <c r="AM73" s="311">
        <v>0</v>
      </c>
      <c r="AN73" s="311">
        <v>0</v>
      </c>
      <c r="AO73" s="311">
        <v>0</v>
      </c>
      <c r="AP73" s="311">
        <v>0</v>
      </c>
      <c r="AQ73" s="311">
        <v>0</v>
      </c>
      <c r="AR73" s="311">
        <v>0</v>
      </c>
      <c r="AS73" s="311">
        <v>0</v>
      </c>
      <c r="AT73" s="311">
        <v>0</v>
      </c>
      <c r="AU73" s="311">
        <v>0</v>
      </c>
      <c r="AV73" s="311">
        <v>0</v>
      </c>
      <c r="AW73" s="311">
        <v>0</v>
      </c>
      <c r="AX73" s="311">
        <v>0</v>
      </c>
      <c r="AY73" s="311">
        <v>0</v>
      </c>
      <c r="AZ73" s="311">
        <v>0</v>
      </c>
      <c r="BA73" s="311">
        <v>0</v>
      </c>
      <c r="BB73" s="311">
        <v>0</v>
      </c>
      <c r="BC73" s="311">
        <v>0</v>
      </c>
      <c r="BD73" s="311">
        <v>0</v>
      </c>
      <c r="BE73" s="312">
        <v>0</v>
      </c>
      <c r="BF73" s="285">
        <v>0</v>
      </c>
      <c r="BG73" s="285">
        <v>0</v>
      </c>
      <c r="BH73" s="285">
        <v>0</v>
      </c>
    </row>
    <row r="74" spans="1:60" x14ac:dyDescent="0.15">
      <c r="A74" s="168" t="s">
        <v>128</v>
      </c>
      <c r="B74" s="311">
        <v>0</v>
      </c>
      <c r="C74" s="311">
        <v>0</v>
      </c>
      <c r="D74" s="311">
        <v>0</v>
      </c>
      <c r="E74" s="311">
        <v>0</v>
      </c>
      <c r="F74" s="311">
        <v>0</v>
      </c>
      <c r="G74" s="311">
        <v>0</v>
      </c>
      <c r="H74" s="311">
        <v>0</v>
      </c>
      <c r="I74" s="311">
        <v>0</v>
      </c>
      <c r="J74" s="311">
        <v>0</v>
      </c>
      <c r="K74" s="311">
        <v>0</v>
      </c>
      <c r="L74" s="311">
        <v>0</v>
      </c>
      <c r="M74" s="311">
        <v>0</v>
      </c>
      <c r="N74" s="311">
        <v>0</v>
      </c>
      <c r="O74" s="311">
        <v>0</v>
      </c>
      <c r="P74" s="311">
        <v>0</v>
      </c>
      <c r="Q74" s="311">
        <v>0</v>
      </c>
      <c r="R74" s="311">
        <v>0</v>
      </c>
      <c r="S74" s="311">
        <v>0</v>
      </c>
      <c r="T74" s="311">
        <v>0</v>
      </c>
      <c r="U74" s="311">
        <v>0</v>
      </c>
      <c r="V74" s="311">
        <v>0</v>
      </c>
      <c r="W74" s="311">
        <v>0</v>
      </c>
      <c r="X74" s="311">
        <v>0</v>
      </c>
      <c r="Y74" s="311">
        <v>0</v>
      </c>
      <c r="Z74" s="311">
        <v>0</v>
      </c>
      <c r="AA74" s="311">
        <v>0</v>
      </c>
      <c r="AB74" s="311">
        <v>0</v>
      </c>
      <c r="AC74" s="311">
        <v>0</v>
      </c>
      <c r="AD74" s="311">
        <v>0</v>
      </c>
      <c r="AE74" s="311">
        <v>0</v>
      </c>
      <c r="AF74" s="311">
        <v>0</v>
      </c>
      <c r="AG74" s="311">
        <v>0</v>
      </c>
      <c r="AH74" s="311">
        <v>0</v>
      </c>
      <c r="AI74" s="311">
        <v>0</v>
      </c>
      <c r="AJ74" s="311">
        <v>0</v>
      </c>
      <c r="AK74" s="311">
        <v>0</v>
      </c>
      <c r="AL74" s="311">
        <v>0</v>
      </c>
      <c r="AM74" s="311">
        <v>0</v>
      </c>
      <c r="AN74" s="311">
        <v>0</v>
      </c>
      <c r="AO74" s="311">
        <v>0</v>
      </c>
      <c r="AP74" s="311">
        <v>0</v>
      </c>
      <c r="AQ74" s="311">
        <v>0</v>
      </c>
      <c r="AR74" s="311">
        <v>0</v>
      </c>
      <c r="AS74" s="311">
        <v>0</v>
      </c>
      <c r="AT74" s="311">
        <v>0</v>
      </c>
      <c r="AU74" s="311">
        <v>0</v>
      </c>
      <c r="AV74" s="311">
        <v>1.0714104878048771E-3</v>
      </c>
      <c r="AW74" s="311">
        <v>1.0649170909090902E-3</v>
      </c>
      <c r="AX74" s="311">
        <v>1.0585019277108425E-3</v>
      </c>
      <c r="AY74" s="311">
        <v>1.0521635928143701E-3</v>
      </c>
      <c r="AZ74" s="311">
        <v>1.0459007142857133E-3</v>
      </c>
      <c r="BA74" s="311">
        <v>1.0397119526627211E-3</v>
      </c>
      <c r="BB74" s="311">
        <v>1.0335959999999999E-3</v>
      </c>
      <c r="BC74" s="311">
        <v>1.0275515789473684E-3</v>
      </c>
      <c r="BD74" s="311">
        <v>1.0237629823842687E-3</v>
      </c>
      <c r="BE74" s="312">
        <v>1.0200022204081632E-3</v>
      </c>
      <c r="BF74" s="285">
        <v>-6.3956730233076797E-3</v>
      </c>
      <c r="BG74" s="285">
        <v>0</v>
      </c>
      <c r="BH74" s="285">
        <v>1.64046768644044E-4</v>
      </c>
    </row>
    <row r="75" spans="1:60" x14ac:dyDescent="0.15">
      <c r="A75" s="168" t="s">
        <v>127</v>
      </c>
      <c r="B75" s="311">
        <v>0</v>
      </c>
      <c r="C75" s="311">
        <v>0</v>
      </c>
      <c r="D75" s="311">
        <v>0</v>
      </c>
      <c r="E75" s="311">
        <v>0</v>
      </c>
      <c r="F75" s="311">
        <v>0</v>
      </c>
      <c r="G75" s="311">
        <v>0</v>
      </c>
      <c r="H75" s="311">
        <v>0</v>
      </c>
      <c r="I75" s="311">
        <v>0</v>
      </c>
      <c r="J75" s="311">
        <v>0</v>
      </c>
      <c r="K75" s="311">
        <v>0</v>
      </c>
      <c r="L75" s="311">
        <v>0</v>
      </c>
      <c r="M75" s="311">
        <v>0</v>
      </c>
      <c r="N75" s="311">
        <v>0</v>
      </c>
      <c r="O75" s="311">
        <v>0</v>
      </c>
      <c r="P75" s="311">
        <v>0</v>
      </c>
      <c r="Q75" s="311">
        <v>0</v>
      </c>
      <c r="R75" s="311">
        <v>0</v>
      </c>
      <c r="S75" s="311">
        <v>0</v>
      </c>
      <c r="T75" s="311">
        <v>0</v>
      </c>
      <c r="U75" s="311">
        <v>0</v>
      </c>
      <c r="V75" s="311">
        <v>0</v>
      </c>
      <c r="W75" s="311">
        <v>0</v>
      </c>
      <c r="X75" s="311">
        <v>0</v>
      </c>
      <c r="Y75" s="311">
        <v>0</v>
      </c>
      <c r="Z75" s="311">
        <v>0</v>
      </c>
      <c r="AA75" s="311">
        <v>0</v>
      </c>
      <c r="AB75" s="311">
        <v>0</v>
      </c>
      <c r="AC75" s="311">
        <v>0</v>
      </c>
      <c r="AD75" s="311">
        <v>0</v>
      </c>
      <c r="AE75" s="311">
        <v>0</v>
      </c>
      <c r="AF75" s="311">
        <v>0</v>
      </c>
      <c r="AG75" s="311">
        <v>0</v>
      </c>
      <c r="AH75" s="311">
        <v>0</v>
      </c>
      <c r="AI75" s="311">
        <v>0</v>
      </c>
      <c r="AJ75" s="311">
        <v>0</v>
      </c>
      <c r="AK75" s="311">
        <v>0</v>
      </c>
      <c r="AL75" s="311">
        <v>0</v>
      </c>
      <c r="AM75" s="311">
        <v>0</v>
      </c>
      <c r="AN75" s="311">
        <v>0</v>
      </c>
      <c r="AO75" s="311">
        <v>0</v>
      </c>
      <c r="AP75" s="311">
        <v>0</v>
      </c>
      <c r="AQ75" s="311">
        <v>0</v>
      </c>
      <c r="AR75" s="311">
        <v>0</v>
      </c>
      <c r="AS75" s="311">
        <v>0</v>
      </c>
      <c r="AT75" s="311">
        <v>0</v>
      </c>
      <c r="AU75" s="311">
        <v>0</v>
      </c>
      <c r="AV75" s="311">
        <v>0</v>
      </c>
      <c r="AW75" s="311">
        <v>0</v>
      </c>
      <c r="AX75" s="311">
        <v>0</v>
      </c>
      <c r="AY75" s="311">
        <v>0</v>
      </c>
      <c r="AZ75" s="311">
        <v>0</v>
      </c>
      <c r="BA75" s="311">
        <v>0</v>
      </c>
      <c r="BB75" s="311">
        <v>0</v>
      </c>
      <c r="BC75" s="311">
        <v>0</v>
      </c>
      <c r="BD75" s="311">
        <v>0</v>
      </c>
      <c r="BE75" s="312">
        <v>0</v>
      </c>
      <c r="BF75" s="285">
        <v>0</v>
      </c>
      <c r="BG75" s="285">
        <v>0</v>
      </c>
      <c r="BH75" s="285">
        <v>0</v>
      </c>
    </row>
    <row r="76" spans="1:60" x14ac:dyDescent="0.15">
      <c r="A76" s="168" t="s">
        <v>126</v>
      </c>
      <c r="B76" s="311">
        <v>0</v>
      </c>
      <c r="C76" s="311">
        <v>0</v>
      </c>
      <c r="D76" s="311">
        <v>0</v>
      </c>
      <c r="E76" s="311">
        <v>0</v>
      </c>
      <c r="F76" s="311">
        <v>0</v>
      </c>
      <c r="G76" s="311">
        <v>0</v>
      </c>
      <c r="H76" s="311">
        <v>0</v>
      </c>
      <c r="I76" s="311">
        <v>0</v>
      </c>
      <c r="J76" s="311">
        <v>0</v>
      </c>
      <c r="K76" s="311">
        <v>0</v>
      </c>
      <c r="L76" s="311">
        <v>0</v>
      </c>
      <c r="M76" s="311">
        <v>0</v>
      </c>
      <c r="N76" s="311">
        <v>0</v>
      </c>
      <c r="O76" s="311">
        <v>0</v>
      </c>
      <c r="P76" s="311">
        <v>0</v>
      </c>
      <c r="Q76" s="311">
        <v>0</v>
      </c>
      <c r="R76" s="311">
        <v>0</v>
      </c>
      <c r="S76" s="311">
        <v>0</v>
      </c>
      <c r="T76" s="311">
        <v>0</v>
      </c>
      <c r="U76" s="311">
        <v>0</v>
      </c>
      <c r="V76" s="311">
        <v>0</v>
      </c>
      <c r="W76" s="311">
        <v>0</v>
      </c>
      <c r="X76" s="311">
        <v>0</v>
      </c>
      <c r="Y76" s="311">
        <v>0</v>
      </c>
      <c r="Z76" s="311">
        <v>0</v>
      </c>
      <c r="AA76" s="311">
        <v>0</v>
      </c>
      <c r="AB76" s="311">
        <v>0</v>
      </c>
      <c r="AC76" s="311">
        <v>0</v>
      </c>
      <c r="AD76" s="311">
        <v>0</v>
      </c>
      <c r="AE76" s="311">
        <v>0</v>
      </c>
      <c r="AF76" s="311">
        <v>0</v>
      </c>
      <c r="AG76" s="311">
        <v>0</v>
      </c>
      <c r="AH76" s="311">
        <v>0</v>
      </c>
      <c r="AI76" s="311">
        <v>0</v>
      </c>
      <c r="AJ76" s="311">
        <v>0</v>
      </c>
      <c r="AK76" s="311">
        <v>0</v>
      </c>
      <c r="AL76" s="311">
        <v>0</v>
      </c>
      <c r="AM76" s="311">
        <v>0</v>
      </c>
      <c r="AN76" s="311">
        <v>0</v>
      </c>
      <c r="AO76" s="311">
        <v>0</v>
      </c>
      <c r="AP76" s="311">
        <v>0</v>
      </c>
      <c r="AQ76" s="311">
        <v>0</v>
      </c>
      <c r="AR76" s="311">
        <v>0</v>
      </c>
      <c r="AS76" s="311">
        <v>0</v>
      </c>
      <c r="AT76" s="311">
        <v>0</v>
      </c>
      <c r="AU76" s="311">
        <v>0</v>
      </c>
      <c r="AV76" s="311">
        <v>0</v>
      </c>
      <c r="AW76" s="311">
        <v>0</v>
      </c>
      <c r="AX76" s="311">
        <v>9.2168674698795116E-7</v>
      </c>
      <c r="AY76" s="311">
        <v>5.4970059880239477E-5</v>
      </c>
      <c r="AZ76" s="311">
        <v>5.4642857142857095E-5</v>
      </c>
      <c r="BA76" s="311">
        <v>5.431952662721889E-5</v>
      </c>
      <c r="BB76" s="311">
        <v>5.3999999999999998E-5</v>
      </c>
      <c r="BC76" s="311">
        <v>5.3684210526315784E-5</v>
      </c>
      <c r="BD76" s="311">
        <v>5.3486276116345766E-5</v>
      </c>
      <c r="BE76" s="312">
        <v>5.3289795918367357E-5</v>
      </c>
      <c r="BF76" s="285">
        <v>-6.3956730233075687E-3</v>
      </c>
      <c r="BG76" s="285">
        <v>0</v>
      </c>
      <c r="BH76" s="285">
        <v>8.5705880312795116E-6</v>
      </c>
    </row>
    <row r="77" spans="1:60" x14ac:dyDescent="0.15">
      <c r="A77" s="168" t="s">
        <v>125</v>
      </c>
      <c r="B77" s="311">
        <v>0</v>
      </c>
      <c r="C77" s="311">
        <v>0</v>
      </c>
      <c r="D77" s="311">
        <v>0</v>
      </c>
      <c r="E77" s="311">
        <v>0</v>
      </c>
      <c r="F77" s="311">
        <v>0</v>
      </c>
      <c r="G77" s="311">
        <v>0</v>
      </c>
      <c r="H77" s="311">
        <v>0</v>
      </c>
      <c r="I77" s="311">
        <v>0</v>
      </c>
      <c r="J77" s="311">
        <v>0</v>
      </c>
      <c r="K77" s="311">
        <v>0</v>
      </c>
      <c r="L77" s="311">
        <v>0</v>
      </c>
      <c r="M77" s="311">
        <v>0</v>
      </c>
      <c r="N77" s="311">
        <v>0</v>
      </c>
      <c r="O77" s="311">
        <v>0</v>
      </c>
      <c r="P77" s="311">
        <v>0</v>
      </c>
      <c r="Q77" s="311">
        <v>0</v>
      </c>
      <c r="R77" s="311">
        <v>0</v>
      </c>
      <c r="S77" s="311">
        <v>0</v>
      </c>
      <c r="T77" s="311">
        <v>0</v>
      </c>
      <c r="U77" s="311">
        <v>0</v>
      </c>
      <c r="V77" s="311">
        <v>0</v>
      </c>
      <c r="W77" s="311">
        <v>0</v>
      </c>
      <c r="X77" s="311">
        <v>0</v>
      </c>
      <c r="Y77" s="311">
        <v>0</v>
      </c>
      <c r="Z77" s="311">
        <v>0</v>
      </c>
      <c r="AA77" s="311">
        <v>0</v>
      </c>
      <c r="AB77" s="311">
        <v>0</v>
      </c>
      <c r="AC77" s="311">
        <v>0</v>
      </c>
      <c r="AD77" s="311">
        <v>0</v>
      </c>
      <c r="AE77" s="311">
        <v>0</v>
      </c>
      <c r="AF77" s="311">
        <v>0</v>
      </c>
      <c r="AG77" s="311">
        <v>0</v>
      </c>
      <c r="AH77" s="311">
        <v>0</v>
      </c>
      <c r="AI77" s="311">
        <v>0</v>
      </c>
      <c r="AJ77" s="311">
        <v>0</v>
      </c>
      <c r="AK77" s="311">
        <v>3.0000000000000001E-5</v>
      </c>
      <c r="AL77" s="311">
        <v>4.9675324675324672E-5</v>
      </c>
      <c r="AM77" s="311">
        <v>4.9354838709677422E-5</v>
      </c>
      <c r="AN77" s="311">
        <v>5.8846153846153839E-5</v>
      </c>
      <c r="AO77" s="311">
        <v>5.8471337579617827E-5</v>
      </c>
      <c r="AP77" s="311">
        <v>4.8417721518987332E-5</v>
      </c>
      <c r="AQ77" s="311">
        <v>5.7735849056603754E-5</v>
      </c>
      <c r="AR77" s="311">
        <v>9.5624999999999966E-5</v>
      </c>
      <c r="AS77" s="311">
        <v>8.5527950310558974E-5</v>
      </c>
      <c r="AT77" s="311">
        <v>6.6111111111111066E-5</v>
      </c>
      <c r="AU77" s="311">
        <v>8.447852760736192E-5</v>
      </c>
      <c r="AV77" s="311">
        <v>7.4634146341463365E-5</v>
      </c>
      <c r="AW77" s="311">
        <v>5.5636363636363595E-5</v>
      </c>
      <c r="AX77" s="311">
        <v>5.5301204819277069E-5</v>
      </c>
      <c r="AY77" s="311">
        <v>3.2065868263473027E-5</v>
      </c>
      <c r="AZ77" s="311">
        <v>3.7339285714285675E-5</v>
      </c>
      <c r="BA77" s="311">
        <v>3.7118343195266232E-5</v>
      </c>
      <c r="BB77" s="311">
        <v>3.6899999999999989E-5</v>
      </c>
      <c r="BC77" s="311">
        <v>9.3052631578947361E-5</v>
      </c>
      <c r="BD77" s="311">
        <v>9.3600983203605078E-5</v>
      </c>
      <c r="BE77" s="312">
        <v>9.3257142857142855E-5</v>
      </c>
      <c r="BF77" s="289">
        <v>-6.3956730233076797E-3</v>
      </c>
      <c r="BG77" s="289">
        <v>3.5381963973071917E-2</v>
      </c>
      <c r="BH77" s="289">
        <v>1.4998529054739141E-5</v>
      </c>
    </row>
    <row r="78" spans="1:60" s="161" customFormat="1" x14ac:dyDescent="0.15">
      <c r="A78" s="163" t="s">
        <v>124</v>
      </c>
      <c r="B78" s="313">
        <v>0</v>
      </c>
      <c r="C78" s="313">
        <v>0</v>
      </c>
      <c r="D78" s="313">
        <v>0</v>
      </c>
      <c r="E78" s="313">
        <v>0</v>
      </c>
      <c r="F78" s="313">
        <v>0</v>
      </c>
      <c r="G78" s="313">
        <v>0</v>
      </c>
      <c r="H78" s="313">
        <v>0</v>
      </c>
      <c r="I78" s="313">
        <v>0</v>
      </c>
      <c r="J78" s="313">
        <v>0</v>
      </c>
      <c r="K78" s="313">
        <v>0</v>
      </c>
      <c r="L78" s="313">
        <v>0</v>
      </c>
      <c r="M78" s="313">
        <v>0</v>
      </c>
      <c r="N78" s="313">
        <v>0</v>
      </c>
      <c r="O78" s="313">
        <v>0</v>
      </c>
      <c r="P78" s="313">
        <v>0</v>
      </c>
      <c r="Q78" s="313">
        <v>0</v>
      </c>
      <c r="R78" s="313">
        <v>0</v>
      </c>
      <c r="S78" s="313">
        <v>0</v>
      </c>
      <c r="T78" s="313">
        <v>0</v>
      </c>
      <c r="U78" s="313">
        <v>0</v>
      </c>
      <c r="V78" s="313">
        <v>0</v>
      </c>
      <c r="W78" s="313">
        <v>0</v>
      </c>
      <c r="X78" s="313">
        <v>0</v>
      </c>
      <c r="Y78" s="313">
        <v>0</v>
      </c>
      <c r="Z78" s="313">
        <v>0</v>
      </c>
      <c r="AA78" s="313">
        <v>0</v>
      </c>
      <c r="AB78" s="313">
        <v>0</v>
      </c>
      <c r="AC78" s="313">
        <v>0</v>
      </c>
      <c r="AD78" s="313">
        <v>0</v>
      </c>
      <c r="AE78" s="313">
        <v>0</v>
      </c>
      <c r="AF78" s="313">
        <v>0</v>
      </c>
      <c r="AG78" s="313">
        <v>0</v>
      </c>
      <c r="AH78" s="313">
        <v>0</v>
      </c>
      <c r="AI78" s="313">
        <v>0</v>
      </c>
      <c r="AJ78" s="313">
        <v>0</v>
      </c>
      <c r="AK78" s="313">
        <v>3.0000000000000001E-5</v>
      </c>
      <c r="AL78" s="313">
        <v>4.9675324675324672E-5</v>
      </c>
      <c r="AM78" s="313">
        <v>4.9354838709677422E-5</v>
      </c>
      <c r="AN78" s="313">
        <v>5.8846153846153839E-5</v>
      </c>
      <c r="AO78" s="313">
        <v>5.8471337579617827E-5</v>
      </c>
      <c r="AP78" s="313">
        <v>4.8417721518987332E-5</v>
      </c>
      <c r="AQ78" s="313">
        <v>5.7735849056603754E-5</v>
      </c>
      <c r="AR78" s="313">
        <v>9.5624999999999966E-5</v>
      </c>
      <c r="AS78" s="313">
        <v>1.5204968944099374E-4</v>
      </c>
      <c r="AT78" s="313">
        <v>4.7883333333333312E-4</v>
      </c>
      <c r="AU78" s="313">
        <v>7.527975460122694E-4</v>
      </c>
      <c r="AV78" s="313">
        <v>2.032325121951218E-3</v>
      </c>
      <c r="AW78" s="313">
        <v>2.0348443636363624E-3</v>
      </c>
      <c r="AX78" s="313">
        <v>1.688935662650601E-3</v>
      </c>
      <c r="AY78" s="313">
        <v>2.4593971257485005E-3</v>
      </c>
      <c r="AZ78" s="313">
        <v>1.9256507142857112E-3</v>
      </c>
      <c r="BA78" s="313">
        <v>2.873901301775146E-3</v>
      </c>
      <c r="BB78" s="313">
        <v>2.9041559999999998E-3</v>
      </c>
      <c r="BC78" s="313">
        <v>3.0178042105263149E-3</v>
      </c>
      <c r="BD78" s="313">
        <v>2.9710200081933631E-3</v>
      </c>
      <c r="BE78" s="313">
        <v>2.960106057142857E-3</v>
      </c>
      <c r="BF78" s="286">
        <v>-6.3956730233075687E-3</v>
      </c>
      <c r="BG78" s="286">
        <v>0.20025112054162109</v>
      </c>
      <c r="BH78" s="286">
        <v>4.7607331023615998E-4</v>
      </c>
    </row>
    <row r="79" spans="1:60" x14ac:dyDescent="0.15">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2"/>
      <c r="BF79" s="285"/>
      <c r="BG79" s="285"/>
      <c r="BH79" s="285"/>
    </row>
    <row r="80" spans="1:60" x14ac:dyDescent="0.15">
      <c r="A80" s="162" t="s">
        <v>123</v>
      </c>
      <c r="B80" s="311">
        <v>0</v>
      </c>
      <c r="C80" s="311">
        <v>0</v>
      </c>
      <c r="D80" s="311">
        <v>0</v>
      </c>
      <c r="E80" s="311">
        <v>0</v>
      </c>
      <c r="F80" s="311">
        <v>0</v>
      </c>
      <c r="G80" s="311">
        <v>0</v>
      </c>
      <c r="H80" s="311">
        <v>0</v>
      </c>
      <c r="I80" s="311">
        <v>0</v>
      </c>
      <c r="J80" s="311">
        <v>0</v>
      </c>
      <c r="K80" s="311">
        <v>0</v>
      </c>
      <c r="L80" s="311">
        <v>0</v>
      </c>
      <c r="M80" s="311">
        <v>0</v>
      </c>
      <c r="N80" s="311">
        <v>0</v>
      </c>
      <c r="O80" s="311">
        <v>0</v>
      </c>
      <c r="P80" s="311">
        <v>0</v>
      </c>
      <c r="Q80" s="311">
        <v>0</v>
      </c>
      <c r="R80" s="311">
        <v>0</v>
      </c>
      <c r="S80" s="311">
        <v>0</v>
      </c>
      <c r="T80" s="311">
        <v>0</v>
      </c>
      <c r="U80" s="311">
        <v>0</v>
      </c>
      <c r="V80" s="311">
        <v>0</v>
      </c>
      <c r="W80" s="311">
        <v>0</v>
      </c>
      <c r="X80" s="311">
        <v>0</v>
      </c>
      <c r="Y80" s="311">
        <v>0</v>
      </c>
      <c r="Z80" s="311">
        <v>0</v>
      </c>
      <c r="AA80" s="311">
        <v>0</v>
      </c>
      <c r="AB80" s="311">
        <v>0</v>
      </c>
      <c r="AC80" s="311">
        <v>0</v>
      </c>
      <c r="AD80" s="311">
        <v>0</v>
      </c>
      <c r="AE80" s="311">
        <v>0</v>
      </c>
      <c r="AF80" s="311">
        <v>0</v>
      </c>
      <c r="AG80" s="311">
        <v>0</v>
      </c>
      <c r="AH80" s="311">
        <v>0</v>
      </c>
      <c r="AI80" s="311">
        <v>0</v>
      </c>
      <c r="AJ80" s="311">
        <v>0</v>
      </c>
      <c r="AK80" s="311">
        <v>0</v>
      </c>
      <c r="AL80" s="311">
        <v>0</v>
      </c>
      <c r="AM80" s="311">
        <v>0</v>
      </c>
      <c r="AN80" s="311">
        <v>0</v>
      </c>
      <c r="AO80" s="311">
        <v>0</v>
      </c>
      <c r="AP80" s="311">
        <v>0</v>
      </c>
      <c r="AQ80" s="311">
        <v>0</v>
      </c>
      <c r="AR80" s="311">
        <v>0</v>
      </c>
      <c r="AS80" s="311">
        <v>0</v>
      </c>
      <c r="AT80" s="311">
        <v>0</v>
      </c>
      <c r="AU80" s="311">
        <v>0</v>
      </c>
      <c r="AV80" s="311">
        <v>0</v>
      </c>
      <c r="AW80" s="311">
        <v>0</v>
      </c>
      <c r="AX80" s="311">
        <v>0</v>
      </c>
      <c r="AY80" s="311">
        <v>0</v>
      </c>
      <c r="AZ80" s="311">
        <v>0</v>
      </c>
      <c r="BA80" s="311">
        <v>0</v>
      </c>
      <c r="BB80" s="311">
        <v>0</v>
      </c>
      <c r="BC80" s="311">
        <v>0</v>
      </c>
      <c r="BD80" s="311">
        <v>0</v>
      </c>
      <c r="BE80" s="312">
        <v>0</v>
      </c>
      <c r="BF80" s="285">
        <v>0</v>
      </c>
      <c r="BG80" s="285">
        <v>0</v>
      </c>
      <c r="BH80" s="285">
        <v>0</v>
      </c>
    </row>
    <row r="81" spans="1:60" x14ac:dyDescent="0.15">
      <c r="A81" s="162" t="s">
        <v>122</v>
      </c>
      <c r="B81" s="311">
        <v>0</v>
      </c>
      <c r="C81" s="311">
        <v>0</v>
      </c>
      <c r="D81" s="311">
        <v>0</v>
      </c>
      <c r="E81" s="311">
        <v>0</v>
      </c>
      <c r="F81" s="311">
        <v>0</v>
      </c>
      <c r="G81" s="311">
        <v>0</v>
      </c>
      <c r="H81" s="311">
        <v>0</v>
      </c>
      <c r="I81" s="311">
        <v>0</v>
      </c>
      <c r="J81" s="311">
        <v>0</v>
      </c>
      <c r="K81" s="311">
        <v>0</v>
      </c>
      <c r="L81" s="311">
        <v>0</v>
      </c>
      <c r="M81" s="311">
        <v>0</v>
      </c>
      <c r="N81" s="311">
        <v>0</v>
      </c>
      <c r="O81" s="311">
        <v>0</v>
      </c>
      <c r="P81" s="311">
        <v>0</v>
      </c>
      <c r="Q81" s="311">
        <v>0</v>
      </c>
      <c r="R81" s="311">
        <v>0</v>
      </c>
      <c r="S81" s="311">
        <v>0</v>
      </c>
      <c r="T81" s="311">
        <v>0</v>
      </c>
      <c r="U81" s="311">
        <v>0</v>
      </c>
      <c r="V81" s="311">
        <v>0</v>
      </c>
      <c r="W81" s="311">
        <v>0</v>
      </c>
      <c r="X81" s="311">
        <v>0</v>
      </c>
      <c r="Y81" s="311">
        <v>0</v>
      </c>
      <c r="Z81" s="311">
        <v>0</v>
      </c>
      <c r="AA81" s="311">
        <v>0</v>
      </c>
      <c r="AB81" s="311">
        <v>0</v>
      </c>
      <c r="AC81" s="311">
        <v>0</v>
      </c>
      <c r="AD81" s="311">
        <v>0</v>
      </c>
      <c r="AE81" s="311">
        <v>0</v>
      </c>
      <c r="AF81" s="311">
        <v>0</v>
      </c>
      <c r="AG81" s="311">
        <v>0</v>
      </c>
      <c r="AH81" s="311">
        <v>0</v>
      </c>
      <c r="AI81" s="311">
        <v>0</v>
      </c>
      <c r="AJ81" s="311">
        <v>0</v>
      </c>
      <c r="AK81" s="311">
        <v>0</v>
      </c>
      <c r="AL81" s="311">
        <v>0</v>
      </c>
      <c r="AM81" s="311">
        <v>0</v>
      </c>
      <c r="AN81" s="311">
        <v>0</v>
      </c>
      <c r="AO81" s="311">
        <v>0</v>
      </c>
      <c r="AP81" s="311">
        <v>0</v>
      </c>
      <c r="AQ81" s="311">
        <v>0</v>
      </c>
      <c r="AR81" s="311">
        <v>0</v>
      </c>
      <c r="AS81" s="311">
        <v>0</v>
      </c>
      <c r="AT81" s="311">
        <v>0</v>
      </c>
      <c r="AU81" s="311">
        <v>0</v>
      </c>
      <c r="AV81" s="311">
        <v>0</v>
      </c>
      <c r="AW81" s="311">
        <v>0</v>
      </c>
      <c r="AX81" s="311">
        <v>0</v>
      </c>
      <c r="AY81" s="311">
        <v>0</v>
      </c>
      <c r="AZ81" s="311">
        <v>0</v>
      </c>
      <c r="BA81" s="311">
        <v>0</v>
      </c>
      <c r="BB81" s="311">
        <v>0</v>
      </c>
      <c r="BC81" s="311">
        <v>0</v>
      </c>
      <c r="BD81" s="311">
        <v>0</v>
      </c>
      <c r="BE81" s="312">
        <v>0</v>
      </c>
      <c r="BF81" s="285">
        <v>0</v>
      </c>
      <c r="BG81" s="285">
        <v>0</v>
      </c>
      <c r="BH81" s="285">
        <v>0</v>
      </c>
    </row>
    <row r="82" spans="1:60" x14ac:dyDescent="0.15">
      <c r="A82" s="162" t="s">
        <v>121</v>
      </c>
      <c r="B82" s="311">
        <v>0</v>
      </c>
      <c r="C82" s="311">
        <v>0</v>
      </c>
      <c r="D82" s="311">
        <v>0</v>
      </c>
      <c r="E82" s="311">
        <v>0</v>
      </c>
      <c r="F82" s="311">
        <v>0</v>
      </c>
      <c r="G82" s="311">
        <v>0</v>
      </c>
      <c r="H82" s="311">
        <v>0</v>
      </c>
      <c r="I82" s="311">
        <v>0</v>
      </c>
      <c r="J82" s="311">
        <v>0</v>
      </c>
      <c r="K82" s="311">
        <v>0</v>
      </c>
      <c r="L82" s="311">
        <v>0</v>
      </c>
      <c r="M82" s="311">
        <v>0</v>
      </c>
      <c r="N82" s="311">
        <v>0</v>
      </c>
      <c r="O82" s="311">
        <v>0</v>
      </c>
      <c r="P82" s="311">
        <v>0</v>
      </c>
      <c r="Q82" s="311">
        <v>0</v>
      </c>
      <c r="R82" s="311">
        <v>0</v>
      </c>
      <c r="S82" s="311">
        <v>0</v>
      </c>
      <c r="T82" s="311">
        <v>0</v>
      </c>
      <c r="U82" s="311">
        <v>0</v>
      </c>
      <c r="V82" s="311">
        <v>0</v>
      </c>
      <c r="W82" s="311">
        <v>0</v>
      </c>
      <c r="X82" s="311">
        <v>0</v>
      </c>
      <c r="Y82" s="311">
        <v>0</v>
      </c>
      <c r="Z82" s="311">
        <v>0</v>
      </c>
      <c r="AA82" s="311">
        <v>0</v>
      </c>
      <c r="AB82" s="311">
        <v>0</v>
      </c>
      <c r="AC82" s="311">
        <v>0</v>
      </c>
      <c r="AD82" s="311">
        <v>0</v>
      </c>
      <c r="AE82" s="311">
        <v>0</v>
      </c>
      <c r="AF82" s="311">
        <v>0</v>
      </c>
      <c r="AG82" s="311">
        <v>0</v>
      </c>
      <c r="AH82" s="311">
        <v>0</v>
      </c>
      <c r="AI82" s="311">
        <v>0</v>
      </c>
      <c r="AJ82" s="311">
        <v>0</v>
      </c>
      <c r="AK82" s="311">
        <v>0</v>
      </c>
      <c r="AL82" s="311">
        <v>0</v>
      </c>
      <c r="AM82" s="311">
        <v>0</v>
      </c>
      <c r="AN82" s="311">
        <v>0</v>
      </c>
      <c r="AO82" s="311">
        <v>0</v>
      </c>
      <c r="AP82" s="311">
        <v>0</v>
      </c>
      <c r="AQ82" s="311">
        <v>0</v>
      </c>
      <c r="AR82" s="311">
        <v>0</v>
      </c>
      <c r="AS82" s="311">
        <v>0</v>
      </c>
      <c r="AT82" s="311">
        <v>0</v>
      </c>
      <c r="AU82" s="311">
        <v>0</v>
      </c>
      <c r="AV82" s="311">
        <v>0</v>
      </c>
      <c r="AW82" s="311">
        <v>0</v>
      </c>
      <c r="AX82" s="311">
        <v>0</v>
      </c>
      <c r="AY82" s="311">
        <v>0</v>
      </c>
      <c r="AZ82" s="311">
        <v>0</v>
      </c>
      <c r="BA82" s="311">
        <v>0</v>
      </c>
      <c r="BB82" s="311">
        <v>0</v>
      </c>
      <c r="BC82" s="311">
        <v>0</v>
      </c>
      <c r="BD82" s="311">
        <v>0</v>
      </c>
      <c r="BE82" s="312">
        <v>0</v>
      </c>
      <c r="BF82" s="285">
        <v>0</v>
      </c>
      <c r="BG82" s="285">
        <v>0</v>
      </c>
      <c r="BH82" s="285">
        <v>0</v>
      </c>
    </row>
    <row r="83" spans="1:60" x14ac:dyDescent="0.15">
      <c r="A83" s="162" t="s">
        <v>120</v>
      </c>
      <c r="B83" s="311">
        <v>0</v>
      </c>
      <c r="C83" s="311">
        <v>0</v>
      </c>
      <c r="D83" s="311">
        <v>0</v>
      </c>
      <c r="E83" s="311">
        <v>0</v>
      </c>
      <c r="F83" s="311">
        <v>0</v>
      </c>
      <c r="G83" s="311">
        <v>0</v>
      </c>
      <c r="H83" s="311">
        <v>0</v>
      </c>
      <c r="I83" s="311">
        <v>0</v>
      </c>
      <c r="J83" s="311">
        <v>0</v>
      </c>
      <c r="K83" s="311">
        <v>0</v>
      </c>
      <c r="L83" s="311">
        <v>0</v>
      </c>
      <c r="M83" s="311">
        <v>0</v>
      </c>
      <c r="N83" s="311">
        <v>0</v>
      </c>
      <c r="O83" s="311">
        <v>0</v>
      </c>
      <c r="P83" s="311">
        <v>0</v>
      </c>
      <c r="Q83" s="311">
        <v>0</v>
      </c>
      <c r="R83" s="311">
        <v>0</v>
      </c>
      <c r="S83" s="311">
        <v>0</v>
      </c>
      <c r="T83" s="311">
        <v>0</v>
      </c>
      <c r="U83" s="311">
        <v>0</v>
      </c>
      <c r="V83" s="311">
        <v>0</v>
      </c>
      <c r="W83" s="311">
        <v>0</v>
      </c>
      <c r="X83" s="311">
        <v>0</v>
      </c>
      <c r="Y83" s="311">
        <v>0</v>
      </c>
      <c r="Z83" s="311">
        <v>0</v>
      </c>
      <c r="AA83" s="311">
        <v>0</v>
      </c>
      <c r="AB83" s="311">
        <v>0</v>
      </c>
      <c r="AC83" s="311">
        <v>0</v>
      </c>
      <c r="AD83" s="311">
        <v>0</v>
      </c>
      <c r="AE83" s="311">
        <v>0</v>
      </c>
      <c r="AF83" s="311">
        <v>0</v>
      </c>
      <c r="AG83" s="311">
        <v>5.9999999999999995E-4</v>
      </c>
      <c r="AH83" s="311">
        <v>1.4600000000000001E-3</v>
      </c>
      <c r="AI83" s="311">
        <v>2.31E-3</v>
      </c>
      <c r="AJ83" s="311">
        <v>1.9700000000000004E-3</v>
      </c>
      <c r="AK83" s="311">
        <v>4.7750000000000015E-3</v>
      </c>
      <c r="AL83" s="311">
        <v>4.2035259740259741E-3</v>
      </c>
      <c r="AM83" s="311">
        <v>4.5436064516129037E-3</v>
      </c>
      <c r="AN83" s="311">
        <v>4.0054615384615376E-3</v>
      </c>
      <c r="AO83" s="311">
        <v>3.721700636942674E-3</v>
      </c>
      <c r="AP83" s="311">
        <v>4.1184113924050613E-3</v>
      </c>
      <c r="AQ83" s="311">
        <v>3.9019811320754709E-3</v>
      </c>
      <c r="AR83" s="311">
        <v>4.1166562499999979E-3</v>
      </c>
      <c r="AS83" s="311">
        <v>4.3343664596273276E-3</v>
      </c>
      <c r="AT83" s="311">
        <v>4.2414999999999987E-3</v>
      </c>
      <c r="AU83" s="311">
        <v>3.7198711656441698E-3</v>
      </c>
      <c r="AV83" s="311">
        <v>3.8436585365853632E-3</v>
      </c>
      <c r="AW83" s="311">
        <v>3.9186545454545432E-3</v>
      </c>
      <c r="AX83" s="311">
        <v>4.4028975903614423E-3</v>
      </c>
      <c r="AY83" s="311">
        <v>3.9587604790419133E-3</v>
      </c>
      <c r="AZ83" s="311">
        <v>3.8058749999999968E-3</v>
      </c>
      <c r="BA83" s="311">
        <v>3.9589881656804694E-3</v>
      </c>
      <c r="BB83" s="311">
        <v>4.3494128817345504E-3</v>
      </c>
      <c r="BC83" s="311">
        <v>3.8406459940860927E-3</v>
      </c>
      <c r="BD83" s="311">
        <v>3.8264854803840139E-3</v>
      </c>
      <c r="BE83" s="312">
        <v>3.812429003109134E-3</v>
      </c>
      <c r="BF83" s="285">
        <v>-6.3956730233075687E-3</v>
      </c>
      <c r="BG83" s="285">
        <v>-1.0244189906576495E-2</v>
      </c>
      <c r="BH83" s="285">
        <v>6.1315225215355037E-4</v>
      </c>
    </row>
    <row r="84" spans="1:60" x14ac:dyDescent="0.15">
      <c r="A84" s="162" t="s">
        <v>119</v>
      </c>
      <c r="B84" s="311">
        <v>0</v>
      </c>
      <c r="C84" s="311">
        <v>0</v>
      </c>
      <c r="D84" s="311">
        <v>0</v>
      </c>
      <c r="E84" s="311">
        <v>0</v>
      </c>
      <c r="F84" s="311">
        <v>0</v>
      </c>
      <c r="G84" s="311">
        <v>0</v>
      </c>
      <c r="H84" s="311">
        <v>1.2600000000000001E-3</v>
      </c>
      <c r="I84" s="311">
        <v>1.2700000000000003E-3</v>
      </c>
      <c r="J84" s="311">
        <v>1.32E-3</v>
      </c>
      <c r="K84" s="311">
        <v>1.3600000000000001E-3</v>
      </c>
      <c r="L84" s="311">
        <v>1.33E-3</v>
      </c>
      <c r="M84" s="311">
        <v>1.4599999999999999E-3</v>
      </c>
      <c r="N84" s="311">
        <v>1.49E-3</v>
      </c>
      <c r="O84" s="311">
        <v>1.5499999999999999E-3</v>
      </c>
      <c r="P84" s="311">
        <v>1.6100000000000003E-3</v>
      </c>
      <c r="Q84" s="311">
        <v>1.6700000000000003E-3</v>
      </c>
      <c r="R84" s="311">
        <v>1.7700000000000001E-3</v>
      </c>
      <c r="S84" s="311">
        <v>1.9499999999999999E-3</v>
      </c>
      <c r="T84" s="311">
        <v>1.8900000000000002E-3</v>
      </c>
      <c r="U84" s="311">
        <v>1.9200000000000003E-3</v>
      </c>
      <c r="V84" s="311">
        <v>2.2700000000000003E-3</v>
      </c>
      <c r="W84" s="311">
        <v>6.1700000000000001E-3</v>
      </c>
      <c r="X84" s="311">
        <v>6.1499999999999992E-3</v>
      </c>
      <c r="Y84" s="311">
        <v>5.8300000000000001E-3</v>
      </c>
      <c r="Z84" s="311">
        <v>5.7399999999999994E-3</v>
      </c>
      <c r="AA84" s="311">
        <v>7.1300000000000009E-3</v>
      </c>
      <c r="AB84" s="311">
        <v>7.1600000000000014E-3</v>
      </c>
      <c r="AC84" s="311">
        <v>7.0899999999999999E-3</v>
      </c>
      <c r="AD84" s="311">
        <v>6.9800000000000001E-3</v>
      </c>
      <c r="AE84" s="311">
        <v>5.8600000000000006E-3</v>
      </c>
      <c r="AF84" s="311">
        <v>7.2999999999999992E-3</v>
      </c>
      <c r="AG84" s="311">
        <v>8.940930879110345E-3</v>
      </c>
      <c r="AH84" s="311">
        <v>9.1209308791103446E-3</v>
      </c>
      <c r="AI84" s="311">
        <v>1.1465019652957532E-2</v>
      </c>
      <c r="AJ84" s="311">
        <v>1.1321861758220688E-2</v>
      </c>
      <c r="AK84" s="311">
        <v>1.4997631578947368E-2</v>
      </c>
      <c r="AL84" s="311">
        <v>1.5852912508544086E-2</v>
      </c>
      <c r="AM84" s="311">
        <v>1.4694909677419352E-2</v>
      </c>
      <c r="AN84" s="311">
        <v>1.8603230769230768E-2</v>
      </c>
      <c r="AO84" s="311">
        <v>2.1266025477707003E-2</v>
      </c>
      <c r="AP84" s="311">
        <v>2.0851575949367082E-2</v>
      </c>
      <c r="AQ84" s="311">
        <v>2.2066545283018858E-2</v>
      </c>
      <c r="AR84" s="311">
        <v>2.1090571874999992E-2</v>
      </c>
      <c r="AS84" s="311">
        <v>2.2064519627329179E-2</v>
      </c>
      <c r="AT84" s="311">
        <v>2.5299042905555541E-2</v>
      </c>
      <c r="AU84" s="311">
        <v>2.7563861091533727E-2</v>
      </c>
      <c r="AV84" s="311">
        <v>2.7416448870914614E-2</v>
      </c>
      <c r="AW84" s="311">
        <v>2.8649480538545435E-2</v>
      </c>
      <c r="AX84" s="311">
        <v>3.1071607983433714E-2</v>
      </c>
      <c r="AY84" s="311">
        <v>4.1616165166706555E-2</v>
      </c>
      <c r="AZ84" s="311">
        <v>5.6527604081249953E-2</v>
      </c>
      <c r="BA84" s="311">
        <v>5.6867080905319473E-2</v>
      </c>
      <c r="BB84" s="311">
        <v>5.8756751028136794E-2</v>
      </c>
      <c r="BC84" s="311">
        <v>6.393655540126536E-2</v>
      </c>
      <c r="BD84" s="311">
        <v>6.4861571871579565E-2</v>
      </c>
      <c r="BE84" s="312">
        <v>6.3213710892628089E-2</v>
      </c>
      <c r="BF84" s="285">
        <v>-2.8068638848897209E-2</v>
      </c>
      <c r="BG84" s="285">
        <v>9.8723308396267084E-2</v>
      </c>
      <c r="BH84" s="285">
        <v>1.0166649442963752E-2</v>
      </c>
    </row>
    <row r="85" spans="1:60" x14ac:dyDescent="0.15">
      <c r="A85" s="162" t="s">
        <v>118</v>
      </c>
      <c r="B85" s="311">
        <v>0</v>
      </c>
      <c r="C85" s="311">
        <v>0</v>
      </c>
      <c r="D85" s="311">
        <v>0</v>
      </c>
      <c r="E85" s="311">
        <v>0</v>
      </c>
      <c r="F85" s="311">
        <v>0</v>
      </c>
      <c r="G85" s="311">
        <v>0</v>
      </c>
      <c r="H85" s="311">
        <v>0</v>
      </c>
      <c r="I85" s="311">
        <v>0</v>
      </c>
      <c r="J85" s="311">
        <v>0</v>
      </c>
      <c r="K85" s="311">
        <v>0</v>
      </c>
      <c r="L85" s="311">
        <v>0</v>
      </c>
      <c r="M85" s="311">
        <v>0</v>
      </c>
      <c r="N85" s="311">
        <v>0</v>
      </c>
      <c r="O85" s="311">
        <v>0</v>
      </c>
      <c r="P85" s="311">
        <v>0</v>
      </c>
      <c r="Q85" s="311">
        <v>0</v>
      </c>
      <c r="R85" s="311">
        <v>0</v>
      </c>
      <c r="S85" s="311">
        <v>0</v>
      </c>
      <c r="T85" s="311">
        <v>0</v>
      </c>
      <c r="U85" s="311">
        <v>0</v>
      </c>
      <c r="V85" s="311">
        <v>0</v>
      </c>
      <c r="W85" s="311">
        <v>0</v>
      </c>
      <c r="X85" s="311">
        <v>0</v>
      </c>
      <c r="Y85" s="311">
        <v>0</v>
      </c>
      <c r="Z85" s="311">
        <v>0</v>
      </c>
      <c r="AA85" s="311">
        <v>3.0000000000000001E-5</v>
      </c>
      <c r="AB85" s="311">
        <v>8.0000000000000007E-5</v>
      </c>
      <c r="AC85" s="311">
        <v>8.0000000000000007E-5</v>
      </c>
      <c r="AD85" s="311">
        <v>8.0000000000000007E-5</v>
      </c>
      <c r="AE85" s="311">
        <v>9.0000000000000006E-5</v>
      </c>
      <c r="AF85" s="311">
        <v>9.0000000000000006E-5</v>
      </c>
      <c r="AG85" s="311">
        <v>7.0000000000000007E-5</v>
      </c>
      <c r="AH85" s="311">
        <v>7.0000000000000007E-5</v>
      </c>
      <c r="AI85" s="311">
        <v>7.0000000000000007E-5</v>
      </c>
      <c r="AJ85" s="311">
        <v>7.0000000000000007E-5</v>
      </c>
      <c r="AK85" s="311">
        <v>7.0000000000000007E-5</v>
      </c>
      <c r="AL85" s="311">
        <v>6.9545454545454552E-5</v>
      </c>
      <c r="AM85" s="311">
        <v>6.9096774193548385E-5</v>
      </c>
      <c r="AN85" s="311">
        <v>6.8653846153846149E-5</v>
      </c>
      <c r="AO85" s="311">
        <v>6.8216560509554134E-5</v>
      </c>
      <c r="AP85" s="311">
        <v>7.7468354430379723E-5</v>
      </c>
      <c r="AQ85" s="311">
        <v>6.2547169811320736E-3</v>
      </c>
      <c r="AR85" s="311">
        <v>8.0324999999999949E-4</v>
      </c>
      <c r="AS85" s="311">
        <v>8.0776397515527898E-4</v>
      </c>
      <c r="AT85" s="311">
        <v>7.4611111111111069E-4</v>
      </c>
      <c r="AU85" s="311">
        <v>6.2889570552147195E-4</v>
      </c>
      <c r="AV85" s="311">
        <v>6.5304878048780442E-4</v>
      </c>
      <c r="AW85" s="311">
        <v>6.7690909090909043E-4</v>
      </c>
      <c r="AX85" s="311">
        <v>7.189156626506018E-4</v>
      </c>
      <c r="AY85" s="311">
        <v>7.5125748502993957E-4</v>
      </c>
      <c r="AZ85" s="311">
        <v>4.0982142857142823E-4</v>
      </c>
      <c r="BA85" s="311">
        <v>4.3455621301775101E-4</v>
      </c>
      <c r="BB85" s="311">
        <v>4.4078399732208249E-4</v>
      </c>
      <c r="BC85" s="311">
        <v>4.529336829135292E-4</v>
      </c>
      <c r="BD85" s="311">
        <v>4.5126371030139407E-4</v>
      </c>
      <c r="BE85" s="312">
        <v>4.496060068757972E-4</v>
      </c>
      <c r="BF85" s="285">
        <v>-6.3956730233074577E-3</v>
      </c>
      <c r="BG85" s="285">
        <v>-4.9039035383584451E-2</v>
      </c>
      <c r="BH85" s="285">
        <v>7.2310051012841972E-5</v>
      </c>
    </row>
    <row r="86" spans="1:60" x14ac:dyDescent="0.15">
      <c r="A86" s="162" t="s">
        <v>117</v>
      </c>
      <c r="B86" s="311">
        <v>0</v>
      </c>
      <c r="C86" s="311">
        <v>0</v>
      </c>
      <c r="D86" s="311">
        <v>0</v>
      </c>
      <c r="E86" s="311">
        <v>0</v>
      </c>
      <c r="F86" s="311">
        <v>0</v>
      </c>
      <c r="G86" s="311">
        <v>0</v>
      </c>
      <c r="H86" s="311">
        <v>3.7999999999999997E-4</v>
      </c>
      <c r="I86" s="311">
        <v>3.7999999999999997E-4</v>
      </c>
      <c r="J86" s="311">
        <v>3.7999999999999997E-4</v>
      </c>
      <c r="K86" s="311">
        <v>3.9000000000000005E-4</v>
      </c>
      <c r="L86" s="311">
        <v>3.9000000000000005E-4</v>
      </c>
      <c r="M86" s="311">
        <v>3.9000000000000005E-4</v>
      </c>
      <c r="N86" s="311">
        <v>4.0000000000000002E-4</v>
      </c>
      <c r="O86" s="311">
        <v>4.0000000000000002E-4</v>
      </c>
      <c r="P86" s="311">
        <v>4.0000000000000002E-4</v>
      </c>
      <c r="Q86" s="311">
        <v>4.0000000000000002E-4</v>
      </c>
      <c r="R86" s="311">
        <v>4.0999999999999999E-4</v>
      </c>
      <c r="S86" s="311">
        <v>4.0999999999999999E-4</v>
      </c>
      <c r="T86" s="311">
        <v>4.0999999999999999E-4</v>
      </c>
      <c r="U86" s="311">
        <v>4.2000000000000002E-4</v>
      </c>
      <c r="V86" s="311">
        <v>4.2000000000000002E-4</v>
      </c>
      <c r="W86" s="311">
        <v>4.2000000000000002E-4</v>
      </c>
      <c r="X86" s="311">
        <v>4.3000000000000004E-4</v>
      </c>
      <c r="Y86" s="311">
        <v>4.3000000000000004E-4</v>
      </c>
      <c r="Z86" s="311">
        <v>4.3000000000000004E-4</v>
      </c>
      <c r="AA86" s="311">
        <v>9.2000000000000003E-4</v>
      </c>
      <c r="AB86" s="311">
        <v>1E-3</v>
      </c>
      <c r="AC86" s="311">
        <v>1.0499999999999999E-3</v>
      </c>
      <c r="AD86" s="311">
        <v>1.09E-3</v>
      </c>
      <c r="AE86" s="311">
        <v>1.1299999999999999E-3</v>
      </c>
      <c r="AF86" s="311">
        <v>1.14E-3</v>
      </c>
      <c r="AG86" s="311">
        <v>1.2700000000000001E-3</v>
      </c>
      <c r="AH86" s="311">
        <v>1.2800000000000001E-3</v>
      </c>
      <c r="AI86" s="311">
        <v>1.33E-3</v>
      </c>
      <c r="AJ86" s="311">
        <v>1.3799999999999999E-3</v>
      </c>
      <c r="AK86" s="311">
        <v>1.5500000000000004E-3</v>
      </c>
      <c r="AL86" s="311">
        <v>1.6392857142857142E-3</v>
      </c>
      <c r="AM86" s="311">
        <v>1.7274193548387092E-3</v>
      </c>
      <c r="AN86" s="311">
        <v>1.598653846153846E-3</v>
      </c>
      <c r="AO86" s="311">
        <v>2.453355337252282E-3</v>
      </c>
      <c r="AP86" s="311">
        <v>2.5551910994324493E-3</v>
      </c>
      <c r="AQ86" s="311">
        <v>2.6088403766560092E-3</v>
      </c>
      <c r="AR86" s="311">
        <v>2.5550836286544788E-3</v>
      </c>
      <c r="AS86" s="311">
        <v>2.4895636019499393E-3</v>
      </c>
      <c r="AT86" s="311">
        <v>2.1816666666666655E-3</v>
      </c>
      <c r="AU86" s="311">
        <v>2.3265808362902289E-3</v>
      </c>
      <c r="AV86" s="311">
        <v>2.3323170731707303E-3</v>
      </c>
      <c r="AW86" s="311">
        <v>1.9943288893266142E-3</v>
      </c>
      <c r="AX86" s="311">
        <v>2.1026087207104767E-3</v>
      </c>
      <c r="AY86" s="311">
        <v>2.1743654792465831E-3</v>
      </c>
      <c r="AZ86" s="311">
        <v>2.7213564606223765E-3</v>
      </c>
      <c r="BA86" s="311">
        <v>2.6382187169543361E-3</v>
      </c>
      <c r="BB86" s="311">
        <v>3.3341439083862303E-3</v>
      </c>
      <c r="BC86" s="311">
        <v>2.4211876014649239E-3</v>
      </c>
      <c r="BD86" s="311">
        <v>2.4120823624591134E-3</v>
      </c>
      <c r="BE86" s="312">
        <v>2.4060688353233165E-3</v>
      </c>
      <c r="BF86" s="285">
        <v>-5.2185140516599615E-3</v>
      </c>
      <c r="BG86" s="285">
        <v>1.0090702679832253E-2</v>
      </c>
      <c r="BH86" s="285">
        <v>3.8696760621950661E-4</v>
      </c>
    </row>
    <row r="87" spans="1:60" x14ac:dyDescent="0.15">
      <c r="A87" s="162" t="s">
        <v>116</v>
      </c>
      <c r="B87" s="311">
        <v>0</v>
      </c>
      <c r="C87" s="311">
        <v>0</v>
      </c>
      <c r="D87" s="311">
        <v>0</v>
      </c>
      <c r="E87" s="311">
        <v>0</v>
      </c>
      <c r="F87" s="311">
        <v>0</v>
      </c>
      <c r="G87" s="311">
        <v>0</v>
      </c>
      <c r="H87" s="311">
        <v>0</v>
      </c>
      <c r="I87" s="311">
        <v>0</v>
      </c>
      <c r="J87" s="311">
        <v>0</v>
      </c>
      <c r="K87" s="311">
        <v>0</v>
      </c>
      <c r="L87" s="311">
        <v>0</v>
      </c>
      <c r="M87" s="311">
        <v>0</v>
      </c>
      <c r="N87" s="311">
        <v>0</v>
      </c>
      <c r="O87" s="311">
        <v>0</v>
      </c>
      <c r="P87" s="311">
        <v>0</v>
      </c>
      <c r="Q87" s="311">
        <v>0</v>
      </c>
      <c r="R87" s="311">
        <v>0</v>
      </c>
      <c r="S87" s="311">
        <v>0</v>
      </c>
      <c r="T87" s="311">
        <v>0</v>
      </c>
      <c r="U87" s="311">
        <v>0</v>
      </c>
      <c r="V87" s="311">
        <v>0</v>
      </c>
      <c r="W87" s="311">
        <v>0</v>
      </c>
      <c r="X87" s="311">
        <v>0</v>
      </c>
      <c r="Y87" s="311">
        <v>0</v>
      </c>
      <c r="Z87" s="311">
        <v>0</v>
      </c>
      <c r="AA87" s="311">
        <v>0</v>
      </c>
      <c r="AB87" s="311">
        <v>0</v>
      </c>
      <c r="AC87" s="311">
        <v>0</v>
      </c>
      <c r="AD87" s="311">
        <v>0</v>
      </c>
      <c r="AE87" s="311">
        <v>0</v>
      </c>
      <c r="AF87" s="311">
        <v>0</v>
      </c>
      <c r="AG87" s="311">
        <v>0</v>
      </c>
      <c r="AH87" s="311">
        <v>0</v>
      </c>
      <c r="AI87" s="311">
        <v>0</v>
      </c>
      <c r="AJ87" s="311">
        <v>0</v>
      </c>
      <c r="AK87" s="311">
        <v>0</v>
      </c>
      <c r="AL87" s="311">
        <v>0</v>
      </c>
      <c r="AM87" s="311">
        <v>0</v>
      </c>
      <c r="AN87" s="311">
        <v>0</v>
      </c>
      <c r="AO87" s="311">
        <v>0</v>
      </c>
      <c r="AP87" s="311">
        <v>0</v>
      </c>
      <c r="AQ87" s="311">
        <v>0</v>
      </c>
      <c r="AR87" s="311">
        <v>0</v>
      </c>
      <c r="AS87" s="311">
        <v>0</v>
      </c>
      <c r="AT87" s="311">
        <v>0</v>
      </c>
      <c r="AU87" s="311">
        <v>0</v>
      </c>
      <c r="AV87" s="311">
        <v>0</v>
      </c>
      <c r="AW87" s="311">
        <v>0</v>
      </c>
      <c r="AX87" s="311">
        <v>0</v>
      </c>
      <c r="AY87" s="311">
        <v>0</v>
      </c>
      <c r="AZ87" s="311">
        <v>0</v>
      </c>
      <c r="BA87" s="311">
        <v>0</v>
      </c>
      <c r="BB87" s="311">
        <v>0</v>
      </c>
      <c r="BC87" s="311">
        <v>0</v>
      </c>
      <c r="BD87" s="311">
        <v>0</v>
      </c>
      <c r="BE87" s="312">
        <v>0</v>
      </c>
      <c r="BF87" s="285" t="s">
        <v>111</v>
      </c>
      <c r="BG87" s="285" t="s">
        <v>111</v>
      </c>
      <c r="BH87" s="285">
        <v>0</v>
      </c>
    </row>
    <row r="88" spans="1:60" x14ac:dyDescent="0.15">
      <c r="A88" s="162" t="s">
        <v>115</v>
      </c>
      <c r="B88" s="311">
        <v>0</v>
      </c>
      <c r="C88" s="311">
        <v>0</v>
      </c>
      <c r="D88" s="311">
        <v>0</v>
      </c>
      <c r="E88" s="311">
        <v>0</v>
      </c>
      <c r="F88" s="311">
        <v>0</v>
      </c>
      <c r="G88" s="311">
        <v>0</v>
      </c>
      <c r="H88" s="311">
        <v>0</v>
      </c>
      <c r="I88" s="311">
        <v>0</v>
      </c>
      <c r="J88" s="311">
        <v>0</v>
      </c>
      <c r="K88" s="311">
        <v>0</v>
      </c>
      <c r="L88" s="311">
        <v>0</v>
      </c>
      <c r="M88" s="311">
        <v>0</v>
      </c>
      <c r="N88" s="311">
        <v>0</v>
      </c>
      <c r="O88" s="311">
        <v>0</v>
      </c>
      <c r="P88" s="311">
        <v>0</v>
      </c>
      <c r="Q88" s="311">
        <v>0</v>
      </c>
      <c r="R88" s="311">
        <v>0</v>
      </c>
      <c r="S88" s="311">
        <v>0</v>
      </c>
      <c r="T88" s="311">
        <v>0</v>
      </c>
      <c r="U88" s="311">
        <v>0</v>
      </c>
      <c r="V88" s="311">
        <v>0</v>
      </c>
      <c r="W88" s="311">
        <v>0</v>
      </c>
      <c r="X88" s="311">
        <v>0</v>
      </c>
      <c r="Y88" s="311">
        <v>0</v>
      </c>
      <c r="Z88" s="311">
        <v>0</v>
      </c>
      <c r="AA88" s="311">
        <v>0</v>
      </c>
      <c r="AB88" s="311">
        <v>0</v>
      </c>
      <c r="AC88" s="311">
        <v>3.2250000088654987E-4</v>
      </c>
      <c r="AD88" s="311">
        <v>1.2470000004380596E-3</v>
      </c>
      <c r="AE88" s="311">
        <v>1.2900000004172E-3</v>
      </c>
      <c r="AF88" s="311">
        <v>1.6770000002294602E-3</v>
      </c>
      <c r="AG88" s="311">
        <v>1.7200000002086002E-3</v>
      </c>
      <c r="AH88" s="311">
        <v>1.9554732030077275E-3</v>
      </c>
      <c r="AI88" s="311">
        <v>1.9704732030077277E-3</v>
      </c>
      <c r="AJ88" s="311">
        <v>2.2193862314558626E-3</v>
      </c>
      <c r="AK88" s="311">
        <v>1.2980000000000003E-3</v>
      </c>
      <c r="AL88" s="311">
        <v>1.4366103896103898E-3</v>
      </c>
      <c r="AM88" s="311">
        <v>1.5339483870967744E-3</v>
      </c>
      <c r="AN88" s="311">
        <v>1.4436923076923073E-3</v>
      </c>
      <c r="AO88" s="311">
        <v>1.5202547770700634E-3</v>
      </c>
      <c r="AP88" s="311">
        <v>1.5416202531645562E-3</v>
      </c>
      <c r="AQ88" s="311">
        <v>1.4491698113207547E-3</v>
      </c>
      <c r="AR88" s="311">
        <v>1.4802749999999996E-3</v>
      </c>
      <c r="AS88" s="311">
        <v>1.3541925465838502E-3</v>
      </c>
      <c r="AT88" s="311">
        <v>1.1796111111111107E-3</v>
      </c>
      <c r="AU88" s="311">
        <v>1.6679815950920236E-3</v>
      </c>
      <c r="AV88" s="311">
        <v>2.415347560975608E-3</v>
      </c>
      <c r="AW88" s="311">
        <v>2.6399454545454528E-3</v>
      </c>
      <c r="AX88" s="311">
        <v>2.5429337349397573E-3</v>
      </c>
      <c r="AY88" s="311">
        <v>2.0815803530049135E-3</v>
      </c>
      <c r="AZ88" s="311">
        <v>2.0266480668259808E-3</v>
      </c>
      <c r="BA88" s="311">
        <v>2.0201756720920139E-3</v>
      </c>
      <c r="BB88" s="311">
        <v>2.0028051483927359E-3</v>
      </c>
      <c r="BC88" s="311">
        <v>1.8034942105263161E-3</v>
      </c>
      <c r="BD88" s="311">
        <v>1.7968447029905778E-3</v>
      </c>
      <c r="BE88" s="312">
        <v>1.7763975836734692E-3</v>
      </c>
      <c r="BF88" s="285">
        <v>-1.4080607292095149E-2</v>
      </c>
      <c r="BG88" s="285">
        <v>4.2982853891293971E-2</v>
      </c>
      <c r="BH88" s="285">
        <v>2.8569769516002531E-4</v>
      </c>
    </row>
    <row r="89" spans="1:60" s="161" customFormat="1" x14ac:dyDescent="0.15">
      <c r="A89" s="163" t="s">
        <v>114</v>
      </c>
      <c r="B89" s="313">
        <v>0</v>
      </c>
      <c r="C89" s="313">
        <v>0</v>
      </c>
      <c r="D89" s="313">
        <v>0</v>
      </c>
      <c r="E89" s="313">
        <v>0</v>
      </c>
      <c r="F89" s="313">
        <v>0</v>
      </c>
      <c r="G89" s="313">
        <v>0</v>
      </c>
      <c r="H89" s="313">
        <v>1.64E-3</v>
      </c>
      <c r="I89" s="313">
        <v>1.6500000000000002E-3</v>
      </c>
      <c r="J89" s="313">
        <v>1.6999999999999999E-3</v>
      </c>
      <c r="K89" s="313">
        <v>1.75E-3</v>
      </c>
      <c r="L89" s="313">
        <v>1.7200000000000002E-3</v>
      </c>
      <c r="M89" s="313">
        <v>1.8499999999999999E-3</v>
      </c>
      <c r="N89" s="313">
        <v>1.89E-3</v>
      </c>
      <c r="O89" s="313">
        <v>1.9499999999999999E-3</v>
      </c>
      <c r="P89" s="313">
        <v>2.0100000000000005E-3</v>
      </c>
      <c r="Q89" s="313">
        <v>2.0700000000000002E-3</v>
      </c>
      <c r="R89" s="313">
        <v>2.1800000000000001E-3</v>
      </c>
      <c r="S89" s="313">
        <v>2.3600000000000001E-3</v>
      </c>
      <c r="T89" s="313">
        <v>2.3E-3</v>
      </c>
      <c r="U89" s="313">
        <v>2.3400000000000005E-3</v>
      </c>
      <c r="V89" s="313">
        <v>2.6899999999999997E-3</v>
      </c>
      <c r="W89" s="313">
        <v>6.5900000000000004E-3</v>
      </c>
      <c r="X89" s="313">
        <v>6.579999999999999E-3</v>
      </c>
      <c r="Y89" s="313">
        <v>6.2599999999999999E-3</v>
      </c>
      <c r="Z89" s="313">
        <v>6.1699999999999993E-3</v>
      </c>
      <c r="AA89" s="313">
        <v>8.0800000000000004E-3</v>
      </c>
      <c r="AB89" s="313">
        <v>8.2400000000000008E-3</v>
      </c>
      <c r="AC89" s="313">
        <v>8.542500000886551E-3</v>
      </c>
      <c r="AD89" s="313">
        <v>9.3970000004380584E-3</v>
      </c>
      <c r="AE89" s="313">
        <v>8.3700000004172E-3</v>
      </c>
      <c r="AF89" s="313">
        <v>1.020700000022946E-2</v>
      </c>
      <c r="AG89" s="313">
        <v>1.2600930879318946E-2</v>
      </c>
      <c r="AH89" s="313">
        <v>1.3886404082118073E-2</v>
      </c>
      <c r="AI89" s="313">
        <v>1.7145492855965259E-2</v>
      </c>
      <c r="AJ89" s="313">
        <v>1.6961247989676551E-2</v>
      </c>
      <c r="AK89" s="313">
        <v>2.2690631578947369E-2</v>
      </c>
      <c r="AL89" s="313">
        <v>2.3201880041011622E-2</v>
      </c>
      <c r="AM89" s="313">
        <v>2.2568980645161288E-2</v>
      </c>
      <c r="AN89" s="313">
        <v>2.5719692307692305E-2</v>
      </c>
      <c r="AO89" s="313">
        <v>2.9029552789481574E-2</v>
      </c>
      <c r="AP89" s="313">
        <v>2.9144267048799532E-2</v>
      </c>
      <c r="AQ89" s="313">
        <v>3.6281253584203171E-2</v>
      </c>
      <c r="AR89" s="313">
        <v>3.0045836753654472E-2</v>
      </c>
      <c r="AS89" s="313">
        <v>3.1050406210645583E-2</v>
      </c>
      <c r="AT89" s="313">
        <v>3.3647931794444426E-2</v>
      </c>
      <c r="AU89" s="313">
        <v>3.5907190394081613E-2</v>
      </c>
      <c r="AV89" s="313">
        <v>3.6660820822134128E-2</v>
      </c>
      <c r="AW89" s="313">
        <v>3.7879318518781138E-2</v>
      </c>
      <c r="AX89" s="313">
        <v>4.0838963692095998E-2</v>
      </c>
      <c r="AY89" s="313">
        <v>5.058212896302991E-2</v>
      </c>
      <c r="AZ89" s="313">
        <v>6.5491305037269743E-2</v>
      </c>
      <c r="BA89" s="313">
        <v>6.5919019673064058E-2</v>
      </c>
      <c r="BB89" s="313">
        <v>6.8883896963972402E-2</v>
      </c>
      <c r="BC89" s="313">
        <v>7.2454816890256235E-2</v>
      </c>
      <c r="BD89" s="313">
        <v>7.3348248127714649E-2</v>
      </c>
      <c r="BE89" s="313">
        <v>7.1658212321609807E-2</v>
      </c>
      <c r="BF89" s="286">
        <v>-2.5710542781891887E-2</v>
      </c>
      <c r="BG89" s="286">
        <v>8.104341837935336E-2</v>
      </c>
      <c r="BH89" s="286">
        <v>1.1524777047509678E-2</v>
      </c>
    </row>
    <row r="90" spans="1:60" x14ac:dyDescent="0.15">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2"/>
      <c r="BF90" s="285"/>
      <c r="BG90" s="285"/>
      <c r="BH90" s="285"/>
    </row>
    <row r="91" spans="1:60" x14ac:dyDescent="0.15">
      <c r="A91" s="162" t="s">
        <v>113</v>
      </c>
      <c r="B91" s="311">
        <v>2.96E-3</v>
      </c>
      <c r="C91" s="311">
        <v>2.8400000000000005E-3</v>
      </c>
      <c r="D91" s="311">
        <v>2.8999999999999998E-3</v>
      </c>
      <c r="E91" s="311">
        <v>2.8200000000000005E-3</v>
      </c>
      <c r="F91" s="311">
        <v>2.8100000000000004E-3</v>
      </c>
      <c r="G91" s="311">
        <v>2.6099999999999999E-3</v>
      </c>
      <c r="H91" s="311">
        <v>2.6300000000000004E-3</v>
      </c>
      <c r="I91" s="311">
        <v>2.8000000000000004E-3</v>
      </c>
      <c r="J91" s="311">
        <v>3.3800000000000002E-3</v>
      </c>
      <c r="K91" s="311">
        <v>4.2900000000000004E-3</v>
      </c>
      <c r="L91" s="311">
        <v>4.8899999999999994E-3</v>
      </c>
      <c r="M91" s="311">
        <v>4.8399999999999997E-3</v>
      </c>
      <c r="N91" s="311">
        <v>4.2900000000000004E-3</v>
      </c>
      <c r="O91" s="311">
        <v>4.0499999999999998E-3</v>
      </c>
      <c r="P91" s="311">
        <v>4.1799999999999997E-3</v>
      </c>
      <c r="Q91" s="311">
        <v>3.8500000000000001E-3</v>
      </c>
      <c r="R91" s="311">
        <v>4.0400000000000002E-3</v>
      </c>
      <c r="S91" s="311">
        <v>5.1600000000000014E-3</v>
      </c>
      <c r="T91" s="311">
        <v>4.3099999999999996E-3</v>
      </c>
      <c r="U91" s="311">
        <v>4.4099999999999999E-3</v>
      </c>
      <c r="V91" s="311">
        <v>4.5600000000000007E-3</v>
      </c>
      <c r="W91" s="311">
        <v>4.5999999999999999E-3</v>
      </c>
      <c r="X91" s="311">
        <v>4.7000000000000002E-3</v>
      </c>
      <c r="Y91" s="311">
        <v>7.3099999999999997E-3</v>
      </c>
      <c r="Z91" s="311">
        <v>8.0999999999999996E-3</v>
      </c>
      <c r="AA91" s="311">
        <v>7.5950000000000011E-3</v>
      </c>
      <c r="AB91" s="311">
        <v>7.1950000000000009E-3</v>
      </c>
      <c r="AC91" s="311">
        <v>6.7000000000000002E-3</v>
      </c>
      <c r="AD91" s="311">
        <v>6.7000000000000002E-3</v>
      </c>
      <c r="AE91" s="311">
        <v>6.9650000000000007E-3</v>
      </c>
      <c r="AF91" s="311">
        <v>8.2550000000000002E-3</v>
      </c>
      <c r="AG91" s="311">
        <v>9.4649999999999995E-3</v>
      </c>
      <c r="AH91" s="311">
        <v>9.9700000000000014E-3</v>
      </c>
      <c r="AI91" s="311">
        <v>1.081E-2</v>
      </c>
      <c r="AJ91" s="311">
        <v>1.1335000000000001E-2</v>
      </c>
      <c r="AK91" s="311">
        <v>8.8950000000000019E-3</v>
      </c>
      <c r="AL91" s="311">
        <v>7.9232142857142852E-3</v>
      </c>
      <c r="AM91" s="311">
        <v>1.2504541935483868E-2</v>
      </c>
      <c r="AN91" s="311">
        <v>1.6592653846153847E-2</v>
      </c>
      <c r="AO91" s="311">
        <v>2.7435238853503179E-2</v>
      </c>
      <c r="AP91" s="311">
        <v>3.7484999999999991E-2</v>
      </c>
      <c r="AQ91" s="311">
        <v>3.7841037735849035E-2</v>
      </c>
      <c r="AR91" s="311">
        <v>4.0879687499999984E-2</v>
      </c>
      <c r="AS91" s="311">
        <v>3.512442857142855E-2</v>
      </c>
      <c r="AT91" s="311">
        <v>2.6319777777777761E-2</v>
      </c>
      <c r="AU91" s="311">
        <v>2.2917616564417168E-2</v>
      </c>
      <c r="AV91" s="311">
        <v>2.4013070121951204E-2</v>
      </c>
      <c r="AW91" s="311">
        <v>2.872551818181816E-2</v>
      </c>
      <c r="AX91" s="311">
        <v>3.0707376506024071E-2</v>
      </c>
      <c r="AY91" s="311">
        <v>3.2490621916167646E-2</v>
      </c>
      <c r="AZ91" s="311">
        <v>3.3496636024953202E-2</v>
      </c>
      <c r="BA91" s="311">
        <v>3.2840797513403561E-2</v>
      </c>
      <c r="BB91" s="311">
        <v>3.2055154730652791E-2</v>
      </c>
      <c r="BC91" s="311">
        <v>3.2104490693030847E-2</v>
      </c>
      <c r="BD91" s="311">
        <v>3.0912626730872486E-2</v>
      </c>
      <c r="BE91" s="312">
        <v>3.0290134365423965E-2</v>
      </c>
      <c r="BF91" s="285">
        <v>-2.2814376194836838E-2</v>
      </c>
      <c r="BG91" s="285">
        <v>1.6214457316084507E-2</v>
      </c>
      <c r="BH91" s="285">
        <v>4.8715567133308015E-3</v>
      </c>
    </row>
    <row r="92" spans="1:60" x14ac:dyDescent="0.15">
      <c r="A92" s="162" t="s">
        <v>112</v>
      </c>
      <c r="B92" s="311">
        <v>0</v>
      </c>
      <c r="C92" s="311">
        <v>0</v>
      </c>
      <c r="D92" s="311">
        <v>0</v>
      </c>
      <c r="E92" s="311">
        <v>0</v>
      </c>
      <c r="F92" s="311">
        <v>0</v>
      </c>
      <c r="G92" s="311">
        <v>0</v>
      </c>
      <c r="H92" s="311">
        <v>0</v>
      </c>
      <c r="I92" s="311">
        <v>0</v>
      </c>
      <c r="J92" s="311">
        <v>0</v>
      </c>
      <c r="K92" s="311">
        <v>0</v>
      </c>
      <c r="L92" s="311">
        <v>0</v>
      </c>
      <c r="M92" s="311">
        <v>0</v>
      </c>
      <c r="N92" s="311">
        <v>0</v>
      </c>
      <c r="O92" s="311">
        <v>0</v>
      </c>
      <c r="P92" s="311">
        <v>0</v>
      </c>
      <c r="Q92" s="311">
        <v>0</v>
      </c>
      <c r="R92" s="311">
        <v>0</v>
      </c>
      <c r="S92" s="311">
        <v>0</v>
      </c>
      <c r="T92" s="311">
        <v>0</v>
      </c>
      <c r="U92" s="311">
        <v>0</v>
      </c>
      <c r="V92" s="311">
        <v>0</v>
      </c>
      <c r="W92" s="311">
        <v>0</v>
      </c>
      <c r="X92" s="311">
        <v>0</v>
      </c>
      <c r="Y92" s="311">
        <v>0</v>
      </c>
      <c r="Z92" s="311">
        <v>0</v>
      </c>
      <c r="AA92" s="311">
        <v>0</v>
      </c>
      <c r="AB92" s="311">
        <v>0</v>
      </c>
      <c r="AC92" s="311">
        <v>0</v>
      </c>
      <c r="AD92" s="311">
        <v>0</v>
      </c>
      <c r="AE92" s="311">
        <v>0</v>
      </c>
      <c r="AF92" s="311">
        <v>0</v>
      </c>
      <c r="AG92" s="311">
        <v>0</v>
      </c>
      <c r="AH92" s="311">
        <v>0</v>
      </c>
      <c r="AI92" s="311">
        <v>0</v>
      </c>
      <c r="AJ92" s="311">
        <v>0</v>
      </c>
      <c r="AK92" s="311">
        <v>0</v>
      </c>
      <c r="AL92" s="311">
        <v>0</v>
      </c>
      <c r="AM92" s="311">
        <v>0</v>
      </c>
      <c r="AN92" s="311">
        <v>0</v>
      </c>
      <c r="AO92" s="311">
        <v>0</v>
      </c>
      <c r="AP92" s="311">
        <v>0</v>
      </c>
      <c r="AQ92" s="311">
        <v>0</v>
      </c>
      <c r="AR92" s="311">
        <v>0</v>
      </c>
      <c r="AS92" s="311">
        <v>0</v>
      </c>
      <c r="AT92" s="311">
        <v>9.4444444444444395E-6</v>
      </c>
      <c r="AU92" s="311">
        <v>1.8773006134969314E-5</v>
      </c>
      <c r="AV92" s="311">
        <v>2.7987804878048764E-5</v>
      </c>
      <c r="AW92" s="311">
        <v>3.7090909090909064E-5</v>
      </c>
      <c r="AX92" s="311">
        <v>4.6019819277108402E-5</v>
      </c>
      <c r="AY92" s="311">
        <v>5.5107485029940066E-5</v>
      </c>
      <c r="AZ92" s="311">
        <v>2.4425357142857118E-5</v>
      </c>
      <c r="BA92" s="311">
        <v>2.6046213017751453E-5</v>
      </c>
      <c r="BB92" s="311">
        <v>2.5892999999999998E-5</v>
      </c>
      <c r="BC92" s="311">
        <v>2.5741578947368415E-5</v>
      </c>
      <c r="BD92" s="311">
        <v>2.5646669397787785E-5</v>
      </c>
      <c r="BE92" s="312">
        <v>2.6959014451708111E-5</v>
      </c>
      <c r="BF92" s="285">
        <v>4.8298144498882811E-2</v>
      </c>
      <c r="BG92" s="285">
        <v>0.10505897390926977</v>
      </c>
      <c r="BH92" s="285">
        <v>4.3358133130936517E-6</v>
      </c>
    </row>
    <row r="93" spans="1:60" x14ac:dyDescent="0.15">
      <c r="A93" s="162" t="s">
        <v>110</v>
      </c>
      <c r="B93" s="311">
        <v>0</v>
      </c>
      <c r="C93" s="311">
        <v>0</v>
      </c>
      <c r="D93" s="311">
        <v>0</v>
      </c>
      <c r="E93" s="311">
        <v>0</v>
      </c>
      <c r="F93" s="311">
        <v>0</v>
      </c>
      <c r="G93" s="311">
        <v>0</v>
      </c>
      <c r="H93" s="311">
        <v>0</v>
      </c>
      <c r="I93" s="311">
        <v>0</v>
      </c>
      <c r="J93" s="311">
        <v>0</v>
      </c>
      <c r="K93" s="311">
        <v>0</v>
      </c>
      <c r="L93" s="311">
        <v>0</v>
      </c>
      <c r="M93" s="311">
        <v>0</v>
      </c>
      <c r="N93" s="311">
        <v>0</v>
      </c>
      <c r="O93" s="311">
        <v>0</v>
      </c>
      <c r="P93" s="311">
        <v>0</v>
      </c>
      <c r="Q93" s="311">
        <v>0</v>
      </c>
      <c r="R93" s="311">
        <v>0</v>
      </c>
      <c r="S93" s="311">
        <v>0</v>
      </c>
      <c r="T93" s="311">
        <v>0</v>
      </c>
      <c r="U93" s="311">
        <v>0</v>
      </c>
      <c r="V93" s="311">
        <v>0</v>
      </c>
      <c r="W93" s="311">
        <v>0</v>
      </c>
      <c r="X93" s="311">
        <v>0</v>
      </c>
      <c r="Y93" s="311">
        <v>0</v>
      </c>
      <c r="Z93" s="311">
        <v>0</v>
      </c>
      <c r="AA93" s="311">
        <v>6.4000000000000005E-4</v>
      </c>
      <c r="AB93" s="311">
        <v>6.4000000000000005E-4</v>
      </c>
      <c r="AC93" s="311">
        <v>1.1299999999999999E-3</v>
      </c>
      <c r="AD93" s="311">
        <v>1.17E-3</v>
      </c>
      <c r="AE93" s="311">
        <v>4.6000000000000008E-3</v>
      </c>
      <c r="AF93" s="311">
        <v>3.014E-2</v>
      </c>
      <c r="AG93" s="311">
        <v>1.5330000000000002E-2</v>
      </c>
      <c r="AH93" s="311">
        <v>2.7220000000000001E-2</v>
      </c>
      <c r="AI93" s="311">
        <v>2.4800000000000006E-2</v>
      </c>
      <c r="AJ93" s="311">
        <v>2.5200000000000004E-2</v>
      </c>
      <c r="AK93" s="311">
        <v>2.537E-2</v>
      </c>
      <c r="AL93" s="311">
        <v>2.5374155844155845E-2</v>
      </c>
      <c r="AM93" s="311">
        <v>2.5131483870967739E-2</v>
      </c>
      <c r="AN93" s="311">
        <v>2.4872307692307694E-2</v>
      </c>
      <c r="AO93" s="311">
        <v>2.4635923566878971E-2</v>
      </c>
      <c r="AP93" s="311">
        <v>5.1535822784810108E-2</v>
      </c>
      <c r="AQ93" s="311">
        <v>6.863830188679243E-2</v>
      </c>
      <c r="AR93" s="311">
        <v>9.431493749999996E-2</v>
      </c>
      <c r="AS93" s="311">
        <v>0.14127316770186329</v>
      </c>
      <c r="AT93" s="311">
        <v>0.19700468888888881</v>
      </c>
      <c r="AU93" s="311">
        <v>0.23372608527607347</v>
      </c>
      <c r="AV93" s="311">
        <v>0.25778634146341445</v>
      </c>
      <c r="AW93" s="311">
        <v>0.27941509090909078</v>
      </c>
      <c r="AX93" s="311">
        <v>0.34224993975903589</v>
      </c>
      <c r="AY93" s="311">
        <v>0.4238944706586823</v>
      </c>
      <c r="AZ93" s="311">
        <v>0.49242585535714245</v>
      </c>
      <c r="BA93" s="311">
        <v>0.56252185508875663</v>
      </c>
      <c r="BB93" s="311">
        <v>0.71637735789473656</v>
      </c>
      <c r="BC93" s="311">
        <v>0.83858136842105269</v>
      </c>
      <c r="BD93" s="311">
        <v>1.0048627152806229</v>
      </c>
      <c r="BE93" s="312">
        <v>1.2036761600000006</v>
      </c>
      <c r="BF93" s="285">
        <v>0.19457853204074649</v>
      </c>
      <c r="BG93" s="285">
        <v>0.17696356026144322</v>
      </c>
      <c r="BH93" s="285">
        <v>0.19358701441145518</v>
      </c>
    </row>
    <row r="94" spans="1:60" x14ac:dyDescent="0.15">
      <c r="A94" s="162" t="s">
        <v>109</v>
      </c>
      <c r="B94" s="311">
        <v>0</v>
      </c>
      <c r="C94" s="311">
        <v>0</v>
      </c>
      <c r="D94" s="311">
        <v>0</v>
      </c>
      <c r="E94" s="311">
        <v>0</v>
      </c>
      <c r="F94" s="311">
        <v>0</v>
      </c>
      <c r="G94" s="311">
        <v>0</v>
      </c>
      <c r="H94" s="311">
        <v>0</v>
      </c>
      <c r="I94" s="311">
        <v>0</v>
      </c>
      <c r="J94" s="311">
        <v>0</v>
      </c>
      <c r="K94" s="311">
        <v>0</v>
      </c>
      <c r="L94" s="311">
        <v>0</v>
      </c>
      <c r="M94" s="311">
        <v>0</v>
      </c>
      <c r="N94" s="311">
        <v>0</v>
      </c>
      <c r="O94" s="311">
        <v>0</v>
      </c>
      <c r="P94" s="311">
        <v>0</v>
      </c>
      <c r="Q94" s="311">
        <v>0</v>
      </c>
      <c r="R94" s="311">
        <v>0</v>
      </c>
      <c r="S94" s="311">
        <v>0</v>
      </c>
      <c r="T94" s="311">
        <v>0</v>
      </c>
      <c r="U94" s="311">
        <v>0</v>
      </c>
      <c r="V94" s="311">
        <v>0</v>
      </c>
      <c r="W94" s="311">
        <v>0</v>
      </c>
      <c r="X94" s="311">
        <v>0</v>
      </c>
      <c r="Y94" s="311">
        <v>0</v>
      </c>
      <c r="Z94" s="311">
        <v>0</v>
      </c>
      <c r="AA94" s="311">
        <v>0</v>
      </c>
      <c r="AB94" s="311">
        <v>0</v>
      </c>
      <c r="AC94" s="311">
        <v>0</v>
      </c>
      <c r="AD94" s="311">
        <v>0</v>
      </c>
      <c r="AE94" s="311">
        <v>0</v>
      </c>
      <c r="AF94" s="311">
        <v>0</v>
      </c>
      <c r="AG94" s="311">
        <v>0</v>
      </c>
      <c r="AH94" s="311">
        <v>0</v>
      </c>
      <c r="AI94" s="311">
        <v>0</v>
      </c>
      <c r="AJ94" s="311">
        <v>0</v>
      </c>
      <c r="AK94" s="311">
        <v>0</v>
      </c>
      <c r="AL94" s="311">
        <v>0</v>
      </c>
      <c r="AM94" s="311">
        <v>0</v>
      </c>
      <c r="AN94" s="311">
        <v>0</v>
      </c>
      <c r="AO94" s="311">
        <v>0</v>
      </c>
      <c r="AP94" s="311">
        <v>0</v>
      </c>
      <c r="AQ94" s="311">
        <v>0</v>
      </c>
      <c r="AR94" s="311">
        <v>0</v>
      </c>
      <c r="AS94" s="311">
        <v>0</v>
      </c>
      <c r="AT94" s="311">
        <v>0</v>
      </c>
      <c r="AU94" s="311">
        <v>3.6607361963190163E-4</v>
      </c>
      <c r="AV94" s="311">
        <v>4.0115853658536559E-4</v>
      </c>
      <c r="AW94" s="311">
        <v>3.8018181818181792E-4</v>
      </c>
      <c r="AX94" s="311">
        <v>3.3180722891566246E-4</v>
      </c>
      <c r="AY94" s="311">
        <v>3.9395209580838291E-4</v>
      </c>
      <c r="AZ94" s="311">
        <v>5.1910714285714245E-4</v>
      </c>
      <c r="BA94" s="311">
        <v>5.8846153846153792E-4</v>
      </c>
      <c r="BB94" s="311">
        <v>5.8539600000000007E-4</v>
      </c>
      <c r="BC94" s="311">
        <v>6.0112894736842116E-4</v>
      </c>
      <c r="BD94" s="311">
        <v>6.6072839223110661E-4</v>
      </c>
      <c r="BE94" s="312">
        <v>1.0670679550932607E-3</v>
      </c>
      <c r="BF94" s="285">
        <v>0.61057475566290553</v>
      </c>
      <c r="BG94" s="285">
        <v>0</v>
      </c>
      <c r="BH94" s="285">
        <v>1.7161634205718667E-4</v>
      </c>
    </row>
    <row r="95" spans="1:60" x14ac:dyDescent="0.15">
      <c r="A95" s="162" t="s">
        <v>108</v>
      </c>
      <c r="B95" s="311">
        <v>0</v>
      </c>
      <c r="C95" s="311">
        <v>0</v>
      </c>
      <c r="D95" s="311">
        <v>0</v>
      </c>
      <c r="E95" s="311">
        <v>0</v>
      </c>
      <c r="F95" s="311">
        <v>0</v>
      </c>
      <c r="G95" s="311">
        <v>0</v>
      </c>
      <c r="H95" s="311">
        <v>0</v>
      </c>
      <c r="I95" s="311">
        <v>0</v>
      </c>
      <c r="J95" s="311">
        <v>0</v>
      </c>
      <c r="K95" s="311">
        <v>0</v>
      </c>
      <c r="L95" s="311">
        <v>0</v>
      </c>
      <c r="M95" s="311">
        <v>0</v>
      </c>
      <c r="N95" s="311">
        <v>0</v>
      </c>
      <c r="O95" s="311">
        <v>0</v>
      </c>
      <c r="P95" s="311">
        <v>0</v>
      </c>
      <c r="Q95" s="311">
        <v>0</v>
      </c>
      <c r="R95" s="311">
        <v>0</v>
      </c>
      <c r="S95" s="311">
        <v>0</v>
      </c>
      <c r="T95" s="311">
        <v>0</v>
      </c>
      <c r="U95" s="311">
        <v>0</v>
      </c>
      <c r="V95" s="311">
        <v>0</v>
      </c>
      <c r="W95" s="311">
        <v>0</v>
      </c>
      <c r="X95" s="311">
        <v>0</v>
      </c>
      <c r="Y95" s="311">
        <v>0</v>
      </c>
      <c r="Z95" s="311">
        <v>0</v>
      </c>
      <c r="AA95" s="311">
        <v>3.7586336336336331E-4</v>
      </c>
      <c r="AB95" s="311">
        <v>9.507132132132132E-4</v>
      </c>
      <c r="AC95" s="311">
        <v>1.1939189189189188E-3</v>
      </c>
      <c r="AD95" s="311">
        <v>2.5204954954954947E-3</v>
      </c>
      <c r="AE95" s="311">
        <v>3.8028528528528528E-3</v>
      </c>
      <c r="AF95" s="311">
        <v>5.6379504504504513E-3</v>
      </c>
      <c r="AG95" s="311">
        <v>7.561486486486484E-3</v>
      </c>
      <c r="AH95" s="311">
        <v>9.8166666666666645E-3</v>
      </c>
      <c r="AI95" s="311">
        <v>1.2925277777777773E-2</v>
      </c>
      <c r="AJ95" s="311">
        <v>1.6860788288288287E-2</v>
      </c>
      <c r="AK95" s="311">
        <v>1.6860788288288287E-2</v>
      </c>
      <c r="AL95" s="311">
        <v>2.0557138864513859E-2</v>
      </c>
      <c r="AM95" s="311">
        <v>2.1122890540540538E-2</v>
      </c>
      <c r="AN95" s="311">
        <v>2.6603753421690923E-2</v>
      </c>
      <c r="AO95" s="311">
        <v>3.2299207651919425E-2</v>
      </c>
      <c r="AP95" s="311">
        <v>3.9074422211768725E-2</v>
      </c>
      <c r="AQ95" s="311">
        <v>5.376169811320753E-2</v>
      </c>
      <c r="AR95" s="311">
        <v>7.0791187499999964E-2</v>
      </c>
      <c r="AS95" s="311">
        <v>8.8397888198757713E-2</v>
      </c>
      <c r="AT95" s="311">
        <v>0.10995222222222216</v>
      </c>
      <c r="AU95" s="311">
        <v>0.13418006134969318</v>
      </c>
      <c r="AV95" s="311">
        <v>0.15987567073170719</v>
      </c>
      <c r="AW95" s="311">
        <v>0.18486109090909078</v>
      </c>
      <c r="AX95" s="311">
        <v>0.20717674698795163</v>
      </c>
      <c r="AY95" s="311">
        <v>0.22607353293413157</v>
      </c>
      <c r="AZ95" s="311">
        <v>0.23512821428571409</v>
      </c>
      <c r="BA95" s="311">
        <v>0.2246732187672891</v>
      </c>
      <c r="BB95" s="311">
        <v>0.224173676132533</v>
      </c>
      <c r="BC95" s="311">
        <v>0.24358396381191666</v>
      </c>
      <c r="BD95" s="311">
        <v>0.26446373310084742</v>
      </c>
      <c r="BE95" s="312">
        <v>0.2850842153245553</v>
      </c>
      <c r="BF95" s="285">
        <v>7.5025650473732108E-2</v>
      </c>
      <c r="BG95" s="285">
        <v>9.173243007669063E-2</v>
      </c>
      <c r="BH95" s="285">
        <v>4.5850041676087569E-2</v>
      </c>
    </row>
    <row r="96" spans="1:60" x14ac:dyDescent="0.15">
      <c r="A96" s="162" t="s">
        <v>107</v>
      </c>
      <c r="B96" s="311">
        <v>0</v>
      </c>
      <c r="C96" s="311">
        <v>0</v>
      </c>
      <c r="D96" s="311">
        <v>0</v>
      </c>
      <c r="E96" s="311">
        <v>0</v>
      </c>
      <c r="F96" s="311">
        <v>0</v>
      </c>
      <c r="G96" s="311">
        <v>0</v>
      </c>
      <c r="H96" s="311">
        <v>0</v>
      </c>
      <c r="I96" s="311">
        <v>0</v>
      </c>
      <c r="J96" s="311">
        <v>0</v>
      </c>
      <c r="K96" s="311">
        <v>0</v>
      </c>
      <c r="L96" s="311">
        <v>0</v>
      </c>
      <c r="M96" s="311">
        <v>0</v>
      </c>
      <c r="N96" s="311">
        <v>0</v>
      </c>
      <c r="O96" s="311">
        <v>0</v>
      </c>
      <c r="P96" s="311">
        <v>0</v>
      </c>
      <c r="Q96" s="311">
        <v>0</v>
      </c>
      <c r="R96" s="311">
        <v>0</v>
      </c>
      <c r="S96" s="311">
        <v>0</v>
      </c>
      <c r="T96" s="311">
        <v>0</v>
      </c>
      <c r="U96" s="311">
        <v>0</v>
      </c>
      <c r="V96" s="311">
        <v>0</v>
      </c>
      <c r="W96" s="311">
        <v>0</v>
      </c>
      <c r="X96" s="311">
        <v>0</v>
      </c>
      <c r="Y96" s="311">
        <v>0</v>
      </c>
      <c r="Z96" s="311">
        <v>0</v>
      </c>
      <c r="AA96" s="311">
        <v>1.12742E-2</v>
      </c>
      <c r="AB96" s="311">
        <v>1.0514599999999999E-2</v>
      </c>
      <c r="AC96" s="311">
        <v>1.0857399999999998E-2</v>
      </c>
      <c r="AD96" s="311">
        <v>1.0919700000000001E-2</v>
      </c>
      <c r="AE96" s="311">
        <v>1.6039100000000001E-2</v>
      </c>
      <c r="AF96" s="311">
        <v>2.2125300000000004E-2</v>
      </c>
      <c r="AG96" s="311">
        <v>2.34287E-2</v>
      </c>
      <c r="AH96" s="311">
        <v>2.72838E-2</v>
      </c>
      <c r="AI96" s="311">
        <v>3.2865000000000005E-2</v>
      </c>
      <c r="AJ96" s="311">
        <v>3.9407299999999992E-2</v>
      </c>
      <c r="AK96" s="311">
        <v>4.8724000000000003E-2</v>
      </c>
      <c r="AL96" s="311">
        <v>5.9954142857142866E-2</v>
      </c>
      <c r="AM96" s="311">
        <v>6.1627412903225813E-2</v>
      </c>
      <c r="AN96" s="311">
        <v>6.1807096153846143E-2</v>
      </c>
      <c r="AO96" s="311">
        <v>6.4957757961783436E-2</v>
      </c>
      <c r="AP96" s="311">
        <v>6.4056645569620249E-2</v>
      </c>
      <c r="AQ96" s="311">
        <v>6.4221509433962251E-2</v>
      </c>
      <c r="AR96" s="311">
        <v>6.7310437499999959E-2</v>
      </c>
      <c r="AS96" s="311">
        <v>7.92235425465838E-2</v>
      </c>
      <c r="AT96" s="311">
        <v>8.8084036111111041E-2</v>
      </c>
      <c r="AU96" s="311">
        <v>8.8273396932515291E-2</v>
      </c>
      <c r="AV96" s="311">
        <v>8.8440437195121901E-2</v>
      </c>
      <c r="AW96" s="311">
        <v>8.8561175454545393E-2</v>
      </c>
      <c r="AX96" s="311">
        <v>8.7613237951807157E-2</v>
      </c>
      <c r="AY96" s="311">
        <v>9.3074251796407118E-2</v>
      </c>
      <c r="AZ96" s="311">
        <v>9.3691052678571349E-2</v>
      </c>
      <c r="BA96" s="311">
        <v>9.9141872485207005E-2</v>
      </c>
      <c r="BB96" s="311">
        <v>0.11753145000000001</v>
      </c>
      <c r="BC96" s="311">
        <v>0.12821587894736841</v>
      </c>
      <c r="BD96" s="311">
        <v>0.1278856861941827</v>
      </c>
      <c r="BE96" s="312">
        <v>0.14106041362572017</v>
      </c>
      <c r="BF96" s="285">
        <v>0.10000584776882349</v>
      </c>
      <c r="BG96" s="285">
        <v>3.7988335669055573E-2</v>
      </c>
      <c r="BH96" s="285">
        <v>2.2686720259914514E-2</v>
      </c>
    </row>
    <row r="97" spans="1:60" x14ac:dyDescent="0.15">
      <c r="A97" s="162" t="s">
        <v>106</v>
      </c>
      <c r="B97" s="311">
        <v>0</v>
      </c>
      <c r="C97" s="311">
        <v>0</v>
      </c>
      <c r="D97" s="311">
        <v>0</v>
      </c>
      <c r="E97" s="311">
        <v>0</v>
      </c>
      <c r="F97" s="311">
        <v>0</v>
      </c>
      <c r="G97" s="311">
        <v>2.4270400000000001E-3</v>
      </c>
      <c r="H97" s="311">
        <v>2.3561099999999998E-3</v>
      </c>
      <c r="I97" s="311">
        <v>2.48591E-3</v>
      </c>
      <c r="J97" s="311">
        <v>2.5399799999999998E-3</v>
      </c>
      <c r="K97" s="311">
        <v>3.0754700000000003E-3</v>
      </c>
      <c r="L97" s="311">
        <v>3.7850700000000006E-3</v>
      </c>
      <c r="M97" s="311">
        <v>3.6755300000000002E-3</v>
      </c>
      <c r="N97" s="311">
        <v>5.3377400000000005E-3</v>
      </c>
      <c r="O97" s="311">
        <v>8.2764400000000012E-3</v>
      </c>
      <c r="P97" s="311">
        <v>1.099732E-2</v>
      </c>
      <c r="Q97" s="311">
        <v>1.0914400000000003E-2</v>
      </c>
      <c r="R97" s="311">
        <v>1.136527E-2</v>
      </c>
      <c r="S97" s="311">
        <v>9.8707670000000011E-2</v>
      </c>
      <c r="T97" s="311">
        <v>0.11030233</v>
      </c>
      <c r="U97" s="311">
        <v>0.12119022999999998</v>
      </c>
      <c r="V97" s="311">
        <v>0.12699479</v>
      </c>
      <c r="W97" s="311">
        <v>0.13803359000000001</v>
      </c>
      <c r="X97" s="311">
        <v>0.14792468</v>
      </c>
      <c r="Y97" s="311">
        <v>0.15986553000000001</v>
      </c>
      <c r="Z97" s="311">
        <v>0.17046979000000001</v>
      </c>
      <c r="AA97" s="311">
        <v>0.11340126</v>
      </c>
      <c r="AB97" s="311">
        <v>0.11650857000000001</v>
      </c>
      <c r="AC97" s="311">
        <v>0.11850117</v>
      </c>
      <c r="AD97" s="311">
        <v>0.11559372</v>
      </c>
      <c r="AE97" s="311">
        <v>0.13472534</v>
      </c>
      <c r="AF97" s="311">
        <v>0.14295146</v>
      </c>
      <c r="AG97" s="311">
        <v>0.15247687000000001</v>
      </c>
      <c r="AH97" s="311">
        <v>0.16437627000000002</v>
      </c>
      <c r="AI97" s="311">
        <v>0.16172628999999999</v>
      </c>
      <c r="AJ97" s="311">
        <v>0.16486810000000002</v>
      </c>
      <c r="AK97" s="311">
        <v>0.16111082000000002</v>
      </c>
      <c r="AL97" s="311">
        <v>0.15924657272727272</v>
      </c>
      <c r="AM97" s="311">
        <v>0.16720738258064513</v>
      </c>
      <c r="AN97" s="311">
        <v>0.17532686826923075</v>
      </c>
      <c r="AO97" s="311">
        <v>0.17593495337579612</v>
      </c>
      <c r="AP97" s="311">
        <v>0.20999734177215182</v>
      </c>
      <c r="AQ97" s="311">
        <v>0.20715622641509424</v>
      </c>
      <c r="AR97" s="311">
        <v>0.21226837499999987</v>
      </c>
      <c r="AS97" s="311">
        <v>0.20234962732919248</v>
      </c>
      <c r="AT97" s="311">
        <v>0.191965426111111</v>
      </c>
      <c r="AU97" s="311">
        <v>0.20487998153374221</v>
      </c>
      <c r="AV97" s="311">
        <v>0.19689601719512184</v>
      </c>
      <c r="AW97" s="311">
        <v>0.20520528299999988</v>
      </c>
      <c r="AX97" s="311">
        <v>0.21361658583518656</v>
      </c>
      <c r="AY97" s="311">
        <v>0.21646917098205073</v>
      </c>
      <c r="AZ97" s="311">
        <v>0.25941855518108015</v>
      </c>
      <c r="BA97" s="311">
        <v>0.21429825438807429</v>
      </c>
      <c r="BB97" s="311">
        <v>0.24650755736983632</v>
      </c>
      <c r="BC97" s="311">
        <v>0.26960137264604667</v>
      </c>
      <c r="BD97" s="311">
        <v>0.28665267217733026</v>
      </c>
      <c r="BE97" s="312">
        <v>0.30970757583262887</v>
      </c>
      <c r="BF97" s="285">
        <v>7.7476019756674397E-2</v>
      </c>
      <c r="BG97" s="285">
        <v>4.091028024293375E-2</v>
      </c>
      <c r="BH97" s="285">
        <v>4.9810212196981576E-2</v>
      </c>
    </row>
    <row r="98" spans="1:60" x14ac:dyDescent="0.15">
      <c r="A98" s="162" t="s">
        <v>105</v>
      </c>
      <c r="B98" s="311">
        <v>0</v>
      </c>
      <c r="C98" s="311">
        <v>0</v>
      </c>
      <c r="D98" s="311">
        <v>0</v>
      </c>
      <c r="E98" s="311">
        <v>0</v>
      </c>
      <c r="F98" s="311">
        <v>0</v>
      </c>
      <c r="G98" s="311">
        <v>0</v>
      </c>
      <c r="H98" s="311">
        <v>0</v>
      </c>
      <c r="I98" s="311">
        <v>0</v>
      </c>
      <c r="J98" s="311">
        <v>0</v>
      </c>
      <c r="K98" s="311">
        <v>0</v>
      </c>
      <c r="L98" s="311">
        <v>0</v>
      </c>
      <c r="M98" s="311">
        <v>0</v>
      </c>
      <c r="N98" s="311">
        <v>0</v>
      </c>
      <c r="O98" s="311">
        <v>0</v>
      </c>
      <c r="P98" s="311">
        <v>0</v>
      </c>
      <c r="Q98" s="311">
        <v>0</v>
      </c>
      <c r="R98" s="311">
        <v>0</v>
      </c>
      <c r="S98" s="311">
        <v>0</v>
      </c>
      <c r="T98" s="311">
        <v>0</v>
      </c>
      <c r="U98" s="311">
        <v>0</v>
      </c>
      <c r="V98" s="311">
        <v>0</v>
      </c>
      <c r="W98" s="311">
        <v>0</v>
      </c>
      <c r="X98" s="311">
        <v>0</v>
      </c>
      <c r="Y98" s="311">
        <v>0</v>
      </c>
      <c r="Z98" s="311">
        <v>0</v>
      </c>
      <c r="AA98" s="311">
        <v>0</v>
      </c>
      <c r="AB98" s="311">
        <v>0</v>
      </c>
      <c r="AC98" s="311">
        <v>0</v>
      </c>
      <c r="AD98" s="311">
        <v>0</v>
      </c>
      <c r="AE98" s="311">
        <v>0</v>
      </c>
      <c r="AF98" s="311">
        <v>0</v>
      </c>
      <c r="AG98" s="311">
        <v>0</v>
      </c>
      <c r="AH98" s="311">
        <v>0</v>
      </c>
      <c r="AI98" s="311">
        <v>0</v>
      </c>
      <c r="AJ98" s="311">
        <v>0</v>
      </c>
      <c r="AK98" s="311">
        <v>5.7090300000000004E-3</v>
      </c>
      <c r="AL98" s="311">
        <v>5.70366116883117E-3</v>
      </c>
      <c r="AM98" s="311">
        <v>3.9918193548387102E-3</v>
      </c>
      <c r="AN98" s="311">
        <v>4.0849038461538457E-3</v>
      </c>
      <c r="AO98" s="311">
        <v>5.6167566878980862E-3</v>
      </c>
      <c r="AP98" s="311">
        <v>5.7374999999999978E-3</v>
      </c>
      <c r="AQ98" s="311">
        <v>6.004181886792451E-3</v>
      </c>
      <c r="AR98" s="311">
        <v>7.2653293124999956E-3</v>
      </c>
      <c r="AS98" s="311">
        <v>7.5717039130434741E-3</v>
      </c>
      <c r="AT98" s="311">
        <v>1.3159586666666659E-2</v>
      </c>
      <c r="AU98" s="311">
        <v>1.1854726288343552E-2</v>
      </c>
      <c r="AV98" s="311">
        <v>1.4344075591463402E-2</v>
      </c>
      <c r="AW98" s="311">
        <v>1.3924505890909081E-2</v>
      </c>
      <c r="AX98" s="311">
        <v>1.0171642771084328E-2</v>
      </c>
      <c r="AY98" s="311">
        <v>6.3490419161676597E-3</v>
      </c>
      <c r="AZ98" s="311">
        <v>6.8394642857142795E-3</v>
      </c>
      <c r="BA98" s="311">
        <v>6.8804733727810576E-3</v>
      </c>
      <c r="BB98" s="311">
        <v>6.8849999999999996E-3</v>
      </c>
      <c r="BC98" s="311">
        <v>1.2087894736842105E-2</v>
      </c>
      <c r="BD98" s="311">
        <v>1.6994549259703413E-2</v>
      </c>
      <c r="BE98" s="312">
        <v>1.709182609800439E-2</v>
      </c>
      <c r="BF98" s="285">
        <v>2.9761224683408916E-3</v>
      </c>
      <c r="BG98" s="285">
        <v>2.5904040273966977E-2</v>
      </c>
      <c r="BH98" s="285">
        <v>2.7488752333123057E-3</v>
      </c>
    </row>
    <row r="99" spans="1:60" x14ac:dyDescent="0.15">
      <c r="A99" s="162" t="s">
        <v>104</v>
      </c>
      <c r="B99" s="311">
        <v>1.3480000000000002E-2</v>
      </c>
      <c r="C99" s="311">
        <v>1.359E-2</v>
      </c>
      <c r="D99" s="311">
        <v>1.1340000000000001E-2</v>
      </c>
      <c r="E99" s="311">
        <v>1.295E-2</v>
      </c>
      <c r="F99" s="311">
        <v>1.3269999999999999E-2</v>
      </c>
      <c r="G99" s="311">
        <v>1.2730000000000002E-2</v>
      </c>
      <c r="H99" s="311">
        <v>1.2560000000000002E-2</v>
      </c>
      <c r="I99" s="311">
        <v>1.2570000000000001E-2</v>
      </c>
      <c r="J99" s="311">
        <v>1.2430000000000002E-2</v>
      </c>
      <c r="K99" s="311">
        <v>1.7597221052631579E-2</v>
      </c>
      <c r="L99" s="311">
        <v>1.7868273684210526E-2</v>
      </c>
      <c r="M99" s="311">
        <v>1.7355115789473685E-2</v>
      </c>
      <c r="N99" s="311">
        <v>1.6586694736842107E-2</v>
      </c>
      <c r="O99" s="311">
        <v>1.6818273684210527E-2</v>
      </c>
      <c r="P99" s="311">
        <v>1.5582484210526316E-2</v>
      </c>
      <c r="Q99" s="311">
        <v>1.6521431578947369E-2</v>
      </c>
      <c r="R99" s="311">
        <v>1.6192484210526319E-2</v>
      </c>
      <c r="S99" s="311">
        <v>1.6489852631578948E-2</v>
      </c>
      <c r="T99" s="311">
        <v>1.6670484210526318E-2</v>
      </c>
      <c r="U99" s="311">
        <v>1.8190957894736841E-2</v>
      </c>
      <c r="V99" s="311">
        <v>1.6908726315789473E-2</v>
      </c>
      <c r="W99" s="311">
        <v>1.7636989473684212E-2</v>
      </c>
      <c r="X99" s="311">
        <v>1.7585647368421053E-2</v>
      </c>
      <c r="Y99" s="311">
        <v>1.767947368421053E-2</v>
      </c>
      <c r="Z99" s="311">
        <v>2.2609157894736838E-2</v>
      </c>
      <c r="AA99" s="311">
        <v>2.6085368421052635E-2</v>
      </c>
      <c r="AB99" s="311">
        <v>2.7851684210526313E-2</v>
      </c>
      <c r="AC99" s="311">
        <v>2.7611052631578946E-2</v>
      </c>
      <c r="AD99" s="311">
        <v>2.8832105263157895E-2</v>
      </c>
      <c r="AE99" s="311">
        <v>2.7366315789473683E-2</v>
      </c>
      <c r="AF99" s="311">
        <v>2.6816299999999998E-2</v>
      </c>
      <c r="AG99" s="311">
        <v>2.6254970526315785E-2</v>
      </c>
      <c r="AH99" s="311">
        <v>2.7173842105263166E-2</v>
      </c>
      <c r="AI99" s="311">
        <v>3.0854571578947373E-2</v>
      </c>
      <c r="AJ99" s="311">
        <v>3.3090652631578947E-2</v>
      </c>
      <c r="AK99" s="311">
        <v>3.4793747368421057E-2</v>
      </c>
      <c r="AL99" s="311">
        <v>3.2834971291866022E-2</v>
      </c>
      <c r="AM99" s="311">
        <v>3.1348930365840397E-2</v>
      </c>
      <c r="AN99" s="311">
        <v>3.049314690845531E-2</v>
      </c>
      <c r="AO99" s="311">
        <v>3.1321426647118247E-2</v>
      </c>
      <c r="AP99" s="311">
        <v>3.5139002031845432E-2</v>
      </c>
      <c r="AQ99" s="311">
        <v>3.7421586113803362E-2</v>
      </c>
      <c r="AR99" s="311">
        <v>3.9039454090657878E-2</v>
      </c>
      <c r="AS99" s="311">
        <v>4.494683145726288E-2</v>
      </c>
      <c r="AT99" s="311">
        <v>5.1177318003918108E-2</v>
      </c>
      <c r="AU99" s="311">
        <v>6.0477912742385169E-2</v>
      </c>
      <c r="AV99" s="311">
        <v>6.3350739403209205E-2</v>
      </c>
      <c r="AW99" s="311">
        <v>6.3785918489909887E-2</v>
      </c>
      <c r="AX99" s="311">
        <v>6.6519659898610153E-2</v>
      </c>
      <c r="AY99" s="311">
        <v>7.3186398719118265E-2</v>
      </c>
      <c r="AZ99" s="311">
        <v>7.8104970131933682E-2</v>
      </c>
      <c r="BA99" s="311">
        <v>7.7528512414219014E-2</v>
      </c>
      <c r="BB99" s="311">
        <v>7.7144793391711375E-2</v>
      </c>
      <c r="BC99" s="311">
        <v>7.6131363619173123E-2</v>
      </c>
      <c r="BD99" s="311">
        <v>7.657469835338572E-2</v>
      </c>
      <c r="BE99" s="312">
        <v>7.6522581896239769E-2</v>
      </c>
      <c r="BF99" s="285">
        <v>-3.4109771944936806E-3</v>
      </c>
      <c r="BG99" s="285">
        <v>4.1119970815546969E-2</v>
      </c>
      <c r="BH99" s="285">
        <v>1.2307112707415524E-2</v>
      </c>
    </row>
    <row r="100" spans="1:60" x14ac:dyDescent="0.15">
      <c r="A100" s="162" t="s">
        <v>103</v>
      </c>
      <c r="B100" s="311">
        <v>0</v>
      </c>
      <c r="C100" s="311">
        <v>0</v>
      </c>
      <c r="D100" s="311">
        <v>0</v>
      </c>
      <c r="E100" s="311">
        <v>0</v>
      </c>
      <c r="F100" s="311">
        <v>0</v>
      </c>
      <c r="G100" s="311">
        <v>0</v>
      </c>
      <c r="H100" s="311">
        <v>0</v>
      </c>
      <c r="I100" s="311">
        <v>0</v>
      </c>
      <c r="J100" s="311">
        <v>0</v>
      </c>
      <c r="K100" s="311">
        <v>0</v>
      </c>
      <c r="L100" s="311">
        <v>0</v>
      </c>
      <c r="M100" s="311">
        <v>0</v>
      </c>
      <c r="N100" s="311">
        <v>0</v>
      </c>
      <c r="O100" s="311">
        <v>0</v>
      </c>
      <c r="P100" s="311">
        <v>0</v>
      </c>
      <c r="Q100" s="311">
        <v>0</v>
      </c>
      <c r="R100" s="311">
        <v>0</v>
      </c>
      <c r="S100" s="311">
        <v>0</v>
      </c>
      <c r="T100" s="311">
        <v>0</v>
      </c>
      <c r="U100" s="311">
        <v>0</v>
      </c>
      <c r="V100" s="311">
        <v>0</v>
      </c>
      <c r="W100" s="311">
        <v>0</v>
      </c>
      <c r="X100" s="311">
        <v>0</v>
      </c>
      <c r="Y100" s="311">
        <v>0</v>
      </c>
      <c r="Z100" s="311">
        <v>0</v>
      </c>
      <c r="AA100" s="311">
        <v>0</v>
      </c>
      <c r="AB100" s="311">
        <v>0</v>
      </c>
      <c r="AC100" s="311">
        <v>0</v>
      </c>
      <c r="AD100" s="311">
        <v>0</v>
      </c>
      <c r="AE100" s="311">
        <v>0</v>
      </c>
      <c r="AF100" s="311">
        <v>0</v>
      </c>
      <c r="AG100" s="311">
        <v>0</v>
      </c>
      <c r="AH100" s="311">
        <v>0</v>
      </c>
      <c r="AI100" s="311">
        <v>0</v>
      </c>
      <c r="AJ100" s="311">
        <v>0</v>
      </c>
      <c r="AK100" s="311">
        <v>9.2670000000000009E-3</v>
      </c>
      <c r="AL100" s="311">
        <v>8.6643701298701296E-3</v>
      </c>
      <c r="AM100" s="311">
        <v>9.4840258064516122E-3</v>
      </c>
      <c r="AN100" s="311">
        <v>1.021078846153846E-2</v>
      </c>
      <c r="AO100" s="311">
        <v>1.0489757961783436E-2</v>
      </c>
      <c r="AP100" s="311">
        <v>0</v>
      </c>
      <c r="AQ100" s="311">
        <v>0</v>
      </c>
      <c r="AR100" s="311">
        <v>0</v>
      </c>
      <c r="AS100" s="311">
        <v>0</v>
      </c>
      <c r="AT100" s="311">
        <v>0</v>
      </c>
      <c r="AU100" s="311">
        <v>0</v>
      </c>
      <c r="AV100" s="311">
        <v>0</v>
      </c>
      <c r="AW100" s="311">
        <v>0</v>
      </c>
      <c r="AX100" s="311">
        <v>0</v>
      </c>
      <c r="AY100" s="311">
        <v>0</v>
      </c>
      <c r="AZ100" s="311">
        <v>7.2562131963784643E-4</v>
      </c>
      <c r="BA100" s="311">
        <v>4.8186464287399648E-3</v>
      </c>
      <c r="BB100" s="311">
        <v>9.6778326089411049E-3</v>
      </c>
      <c r="BC100" s="311">
        <v>9.2191745554802279E-3</v>
      </c>
      <c r="BD100" s="311">
        <v>5.5095609607115929E-3</v>
      </c>
      <c r="BE100" s="312">
        <v>5.6334360610926009E-3</v>
      </c>
      <c r="BF100" s="285">
        <v>1.9689989701236144E-2</v>
      </c>
      <c r="BG100" s="285">
        <v>0</v>
      </c>
      <c r="BH100" s="285">
        <v>9.0602448082443047E-4</v>
      </c>
    </row>
    <row r="101" spans="1:60" x14ac:dyDescent="0.15">
      <c r="A101" s="162" t="s">
        <v>102</v>
      </c>
      <c r="B101" s="311">
        <v>0</v>
      </c>
      <c r="C101" s="311">
        <v>0</v>
      </c>
      <c r="D101" s="311">
        <v>0</v>
      </c>
      <c r="E101" s="311">
        <v>0</v>
      </c>
      <c r="F101" s="311">
        <v>0</v>
      </c>
      <c r="G101" s="311">
        <v>0</v>
      </c>
      <c r="H101" s="311">
        <v>0</v>
      </c>
      <c r="I101" s="311">
        <v>0</v>
      </c>
      <c r="J101" s="311">
        <v>0</v>
      </c>
      <c r="K101" s="311">
        <v>0</v>
      </c>
      <c r="L101" s="311">
        <v>0</v>
      </c>
      <c r="M101" s="311">
        <v>0</v>
      </c>
      <c r="N101" s="311">
        <v>1.0000000000000001E-5</v>
      </c>
      <c r="O101" s="311">
        <v>3.0000000000000001E-5</v>
      </c>
      <c r="P101" s="311">
        <v>6.3694000000000016E-3</v>
      </c>
      <c r="Q101" s="311">
        <v>2.0448499999999998E-2</v>
      </c>
      <c r="R101" s="311">
        <v>3.9121900000000008E-2</v>
      </c>
      <c r="S101" s="311">
        <v>3.9078600000000005E-2</v>
      </c>
      <c r="T101" s="311">
        <v>4.9349799999999999E-2</v>
      </c>
      <c r="U101" s="311">
        <v>5.3584599999999996E-2</v>
      </c>
      <c r="V101" s="311">
        <v>5.9421800000000011E-2</v>
      </c>
      <c r="W101" s="311">
        <v>5.5733000000000005E-2</v>
      </c>
      <c r="X101" s="311">
        <v>4.8959700000000009E-2</v>
      </c>
      <c r="Y101" s="311">
        <v>5.2229100000000001E-2</v>
      </c>
      <c r="Z101" s="311">
        <v>5.7016600000000001E-2</v>
      </c>
      <c r="AA101" s="311">
        <v>5.8957599999999999E-2</v>
      </c>
      <c r="AB101" s="311">
        <v>5.7579999999999999E-2</v>
      </c>
      <c r="AC101" s="311">
        <v>5.7000000000000002E-2</v>
      </c>
      <c r="AD101" s="311">
        <v>5.6670000000000012E-2</v>
      </c>
      <c r="AE101" s="311">
        <v>6.3200000000000006E-2</v>
      </c>
      <c r="AF101" s="311">
        <v>6.1350000000000002E-2</v>
      </c>
      <c r="AG101" s="311">
        <v>6.5339999999999995E-2</v>
      </c>
      <c r="AH101" s="311">
        <v>7.2370000000000004E-2</v>
      </c>
      <c r="AI101" s="311">
        <v>8.9139999999999997E-2</v>
      </c>
      <c r="AJ101" s="311">
        <v>0.10594000000000001</v>
      </c>
      <c r="AK101" s="311">
        <v>0.11626</v>
      </c>
      <c r="AL101" s="311">
        <v>0.10374194805194804</v>
      </c>
      <c r="AM101" s="311">
        <v>0.101103318</v>
      </c>
      <c r="AN101" s="311">
        <v>9.6335508461538433E-2</v>
      </c>
      <c r="AO101" s="311">
        <v>0.10019599681528661</v>
      </c>
      <c r="AP101" s="311">
        <v>9.5890745506329061E-2</v>
      </c>
      <c r="AQ101" s="311">
        <v>0.10070362811320753</v>
      </c>
      <c r="AR101" s="311">
        <v>9.767795399999997E-2</v>
      </c>
      <c r="AS101" s="311">
        <v>0.10189971055900617</v>
      </c>
      <c r="AT101" s="311">
        <v>9.7632482777777738E-2</v>
      </c>
      <c r="AU101" s="311">
        <v>9.3455985644171721E-2</v>
      </c>
      <c r="AV101" s="311">
        <v>9.3830086097560911E-2</v>
      </c>
      <c r="AW101" s="311">
        <v>9.674059254545446E-2</v>
      </c>
      <c r="AX101" s="311">
        <v>9.0478033915662573E-2</v>
      </c>
      <c r="AY101" s="311">
        <v>9.6232529101796305E-2</v>
      </c>
      <c r="AZ101" s="311">
        <v>0.10392297321428563</v>
      </c>
      <c r="BA101" s="311">
        <v>0.10679498680473365</v>
      </c>
      <c r="BB101" s="311">
        <v>0.10154902499999999</v>
      </c>
      <c r="BC101" s="311">
        <v>0.1032537715969503</v>
      </c>
      <c r="BD101" s="311">
        <v>0.10457589460057354</v>
      </c>
      <c r="BE101" s="312">
        <v>0.10673796022857143</v>
      </c>
      <c r="BF101" s="285">
        <v>1.7885879571249985E-2</v>
      </c>
      <c r="BG101" s="285">
        <v>6.8939363792919206E-3</v>
      </c>
      <c r="BH101" s="285">
        <v>1.7166646421756644E-2</v>
      </c>
    </row>
    <row r="102" spans="1:60" x14ac:dyDescent="0.15">
      <c r="A102" s="162" t="s">
        <v>101</v>
      </c>
      <c r="B102" s="311">
        <v>0</v>
      </c>
      <c r="C102" s="311">
        <v>0</v>
      </c>
      <c r="D102" s="311">
        <v>0</v>
      </c>
      <c r="E102" s="311">
        <v>0</v>
      </c>
      <c r="F102" s="311">
        <v>0</v>
      </c>
      <c r="G102" s="311">
        <v>0</v>
      </c>
      <c r="H102" s="311">
        <v>0</v>
      </c>
      <c r="I102" s="311">
        <v>0</v>
      </c>
      <c r="J102" s="311">
        <v>0</v>
      </c>
      <c r="K102" s="311">
        <v>0</v>
      </c>
      <c r="L102" s="311">
        <v>0</v>
      </c>
      <c r="M102" s="311">
        <v>0</v>
      </c>
      <c r="N102" s="311">
        <v>0</v>
      </c>
      <c r="O102" s="311">
        <v>0</v>
      </c>
      <c r="P102" s="311">
        <v>0</v>
      </c>
      <c r="Q102" s="311">
        <v>0</v>
      </c>
      <c r="R102" s="311">
        <v>0</v>
      </c>
      <c r="S102" s="311">
        <v>0</v>
      </c>
      <c r="T102" s="311">
        <v>0</v>
      </c>
      <c r="U102" s="311">
        <v>0</v>
      </c>
      <c r="V102" s="311">
        <v>0</v>
      </c>
      <c r="W102" s="311">
        <v>8.4999999999999995E-4</v>
      </c>
      <c r="X102" s="311">
        <v>8.4999999999999995E-4</v>
      </c>
      <c r="Y102" s="311">
        <v>8.4999999999999995E-4</v>
      </c>
      <c r="Z102" s="311">
        <v>8.4999999999999995E-4</v>
      </c>
      <c r="AA102" s="311">
        <v>8.4999999999999995E-4</v>
      </c>
      <c r="AB102" s="311">
        <v>2.4500000000000004E-3</v>
      </c>
      <c r="AC102" s="311">
        <v>2.4500000000000004E-3</v>
      </c>
      <c r="AD102" s="311">
        <v>2.4500000000000004E-3</v>
      </c>
      <c r="AE102" s="311">
        <v>2.4500000000000004E-3</v>
      </c>
      <c r="AF102" s="311">
        <v>2.4500000000000004E-3</v>
      </c>
      <c r="AG102" s="311">
        <v>2.4500000000000004E-3</v>
      </c>
      <c r="AH102" s="311">
        <v>2.4500000000000004E-3</v>
      </c>
      <c r="AI102" s="311">
        <v>2.4500000000000004E-3</v>
      </c>
      <c r="AJ102" s="311">
        <v>2.4500000000000004E-3</v>
      </c>
      <c r="AK102" s="311">
        <v>2.4500000000000004E-3</v>
      </c>
      <c r="AL102" s="311">
        <v>4.6992857142857149E-3</v>
      </c>
      <c r="AM102" s="311">
        <v>4.668967741935484E-3</v>
      </c>
      <c r="AN102" s="311">
        <v>4.8548076923076913E-3</v>
      </c>
      <c r="AO102" s="311">
        <v>4.6679617834394895E-3</v>
      </c>
      <c r="AP102" s="311">
        <v>4.6254296677215173E-3</v>
      </c>
      <c r="AQ102" s="311">
        <v>4.558868830188678E-3</v>
      </c>
      <c r="AR102" s="311">
        <v>4.7201379749999975E-3</v>
      </c>
      <c r="AS102" s="311">
        <v>4.9500010411490675E-3</v>
      </c>
      <c r="AT102" s="311">
        <v>4.9779977055555537E-3</v>
      </c>
      <c r="AU102" s="311">
        <v>5.5113623861963151E-3</v>
      </c>
      <c r="AV102" s="311">
        <v>5.645930759451215E-3</v>
      </c>
      <c r="AW102" s="311">
        <v>5.8947976309090865E-3</v>
      </c>
      <c r="AX102" s="311">
        <v>6.5044638548986643E-3</v>
      </c>
      <c r="AY102" s="311">
        <v>6.7929295610199636E-3</v>
      </c>
      <c r="AZ102" s="311">
        <v>7.3976052485720699E-3</v>
      </c>
      <c r="BA102" s="311">
        <v>7.256419559126987E-3</v>
      </c>
      <c r="BB102" s="311">
        <v>6.9738130458993968E-3</v>
      </c>
      <c r="BC102" s="311">
        <v>6.8223148693440146E-3</v>
      </c>
      <c r="BD102" s="311">
        <v>6.7773969775455694E-3</v>
      </c>
      <c r="BE102" s="312">
        <v>6.0341606232273675E-3</v>
      </c>
      <c r="BF102" s="285">
        <v>-0.11209659615547951</v>
      </c>
      <c r="BG102" s="285">
        <v>3.1337533319195643E-2</v>
      </c>
      <c r="BH102" s="285">
        <v>9.7047293811131996E-4</v>
      </c>
    </row>
    <row r="103" spans="1:60" x14ac:dyDescent="0.15">
      <c r="A103" s="162" t="s">
        <v>100</v>
      </c>
      <c r="B103" s="311">
        <v>0</v>
      </c>
      <c r="C103" s="311">
        <v>0</v>
      </c>
      <c r="D103" s="311">
        <v>0</v>
      </c>
      <c r="E103" s="311">
        <v>0</v>
      </c>
      <c r="F103" s="311">
        <v>0</v>
      </c>
      <c r="G103" s="311">
        <v>0</v>
      </c>
      <c r="H103" s="311">
        <v>0</v>
      </c>
      <c r="I103" s="311">
        <v>0</v>
      </c>
      <c r="J103" s="311">
        <v>0</v>
      </c>
      <c r="K103" s="311">
        <v>0</v>
      </c>
      <c r="L103" s="311">
        <v>0</v>
      </c>
      <c r="M103" s="311">
        <v>0</v>
      </c>
      <c r="N103" s="311">
        <v>0</v>
      </c>
      <c r="O103" s="311">
        <v>0</v>
      </c>
      <c r="P103" s="311">
        <v>0</v>
      </c>
      <c r="Q103" s="311">
        <v>0</v>
      </c>
      <c r="R103" s="311">
        <v>0</v>
      </c>
      <c r="S103" s="311">
        <v>0</v>
      </c>
      <c r="T103" s="311">
        <v>0</v>
      </c>
      <c r="U103" s="311">
        <v>0</v>
      </c>
      <c r="V103" s="311">
        <v>0</v>
      </c>
      <c r="W103" s="311">
        <v>0</v>
      </c>
      <c r="X103" s="311">
        <v>0</v>
      </c>
      <c r="Y103" s="311">
        <v>0</v>
      </c>
      <c r="Z103" s="311">
        <v>0</v>
      </c>
      <c r="AA103" s="311">
        <v>0</v>
      </c>
      <c r="AB103" s="311">
        <v>0</v>
      </c>
      <c r="AC103" s="311">
        <v>0</v>
      </c>
      <c r="AD103" s="311">
        <v>0</v>
      </c>
      <c r="AE103" s="311">
        <v>0</v>
      </c>
      <c r="AF103" s="311">
        <v>2.5000000000000001E-3</v>
      </c>
      <c r="AG103" s="311">
        <v>4.0300000000000006E-3</v>
      </c>
      <c r="AH103" s="311">
        <v>7.8000000000000009E-4</v>
      </c>
      <c r="AI103" s="311">
        <v>5.8E-4</v>
      </c>
      <c r="AJ103" s="311">
        <v>8.7000000000000011E-4</v>
      </c>
      <c r="AK103" s="311">
        <v>7.9000000000000001E-4</v>
      </c>
      <c r="AL103" s="311">
        <v>8.7428571428571416E-4</v>
      </c>
      <c r="AM103" s="311">
        <v>1.7669032258064515E-3</v>
      </c>
      <c r="AN103" s="311">
        <v>1.8438461538461532E-3</v>
      </c>
      <c r="AO103" s="311">
        <v>2.8540758219517824E-3</v>
      </c>
      <c r="AP103" s="311">
        <v>2.5159177550608852E-3</v>
      </c>
      <c r="AQ103" s="311">
        <v>2.3218489880286785E-3</v>
      </c>
      <c r="AR103" s="311">
        <v>3.6710843358318734E-3</v>
      </c>
      <c r="AS103" s="311">
        <v>6.206248527482792E-3</v>
      </c>
      <c r="AT103" s="311">
        <v>5.0911647925922518E-3</v>
      </c>
      <c r="AU103" s="311">
        <v>2.7111099131059902E-2</v>
      </c>
      <c r="AV103" s="311">
        <v>5.422455323467229E-2</v>
      </c>
      <c r="AW103" s="311">
        <v>6.1217450027691481E-2</v>
      </c>
      <c r="AX103" s="311">
        <v>6.826285789156622E-2</v>
      </c>
      <c r="AY103" s="311">
        <v>0.10072194636670857</v>
      </c>
      <c r="AZ103" s="311">
        <v>0.10925248460992597</v>
      </c>
      <c r="BA103" s="311">
        <v>0.10981666712603495</v>
      </c>
      <c r="BB103" s="311">
        <v>0.13428115186499998</v>
      </c>
      <c r="BC103" s="311">
        <v>0.13871728221450191</v>
      </c>
      <c r="BD103" s="311">
        <v>0.13238816774737827</v>
      </c>
      <c r="BE103" s="312">
        <v>0.15400972672939051</v>
      </c>
      <c r="BF103" s="285">
        <v>0.16014095322613375</v>
      </c>
      <c r="BG103" s="285">
        <v>0.38517039759350036</v>
      </c>
      <c r="BH103" s="285">
        <v>2.4769355893753665E-2</v>
      </c>
    </row>
    <row r="104" spans="1:60" x14ac:dyDescent="0.15">
      <c r="A104" s="162" t="s">
        <v>99</v>
      </c>
      <c r="B104" s="311">
        <v>0</v>
      </c>
      <c r="C104" s="311">
        <v>0</v>
      </c>
      <c r="D104" s="311">
        <v>0</v>
      </c>
      <c r="E104" s="311">
        <v>0</v>
      </c>
      <c r="F104" s="311">
        <v>0</v>
      </c>
      <c r="G104" s="311">
        <v>0</v>
      </c>
      <c r="H104" s="311">
        <v>0</v>
      </c>
      <c r="I104" s="311">
        <v>0</v>
      </c>
      <c r="J104" s="311">
        <v>0</v>
      </c>
      <c r="K104" s="311">
        <v>0</v>
      </c>
      <c r="L104" s="311">
        <v>0</v>
      </c>
      <c r="M104" s="311">
        <v>0</v>
      </c>
      <c r="N104" s="311">
        <v>0</v>
      </c>
      <c r="O104" s="311">
        <v>0</v>
      </c>
      <c r="P104" s="311">
        <v>0</v>
      </c>
      <c r="Q104" s="311">
        <v>0</v>
      </c>
      <c r="R104" s="311">
        <v>0</v>
      </c>
      <c r="S104" s="311">
        <v>0</v>
      </c>
      <c r="T104" s="311">
        <v>0</v>
      </c>
      <c r="U104" s="311">
        <v>0</v>
      </c>
      <c r="V104" s="311">
        <v>0</v>
      </c>
      <c r="W104" s="311">
        <v>0</v>
      </c>
      <c r="X104" s="311">
        <v>0</v>
      </c>
      <c r="Y104" s="311">
        <v>0</v>
      </c>
      <c r="Z104" s="311">
        <v>0</v>
      </c>
      <c r="AA104" s="311">
        <v>0</v>
      </c>
      <c r="AB104" s="311">
        <v>0</v>
      </c>
      <c r="AC104" s="311">
        <v>0</v>
      </c>
      <c r="AD104" s="311">
        <v>0</v>
      </c>
      <c r="AE104" s="311">
        <v>0</v>
      </c>
      <c r="AF104" s="311">
        <v>0</v>
      </c>
      <c r="AG104" s="311">
        <v>0</v>
      </c>
      <c r="AH104" s="311">
        <v>0</v>
      </c>
      <c r="AI104" s="311">
        <v>0</v>
      </c>
      <c r="AJ104" s="311">
        <v>0</v>
      </c>
      <c r="AK104" s="311">
        <v>0</v>
      </c>
      <c r="AL104" s="311">
        <v>0</v>
      </c>
      <c r="AM104" s="311">
        <v>0</v>
      </c>
      <c r="AN104" s="311">
        <v>0</v>
      </c>
      <c r="AO104" s="311">
        <v>1.1694267515923563E-6</v>
      </c>
      <c r="AP104" s="311">
        <v>2.2078481012658223E-5</v>
      </c>
      <c r="AQ104" s="311">
        <v>1.7128301886792446E-5</v>
      </c>
      <c r="AR104" s="311">
        <v>1.0518749999999996E-5</v>
      </c>
      <c r="AS104" s="311">
        <v>5.4357763975155261E-5</v>
      </c>
      <c r="AT104" s="311">
        <v>2.1731666666666656E-4</v>
      </c>
      <c r="AU104" s="311">
        <v>3.0515521472392618E-4</v>
      </c>
      <c r="AV104" s="311">
        <v>2.9504743902439003E-4</v>
      </c>
      <c r="AW104" s="311">
        <v>2.0560418181818168E-4</v>
      </c>
      <c r="AX104" s="311">
        <v>2.432239156626504E-4</v>
      </c>
      <c r="AY104" s="311">
        <v>3.7922928143712547E-4</v>
      </c>
      <c r="AZ104" s="311">
        <v>5.2193035714285672E-4</v>
      </c>
      <c r="BA104" s="311">
        <v>6.5147218934911175E-4</v>
      </c>
      <c r="BB104" s="311">
        <v>6.0300000000000002E-4</v>
      </c>
      <c r="BC104" s="311">
        <v>7.7931578947368417E-4</v>
      </c>
      <c r="BD104" s="311">
        <v>8.2659433379011127E-4</v>
      </c>
      <c r="BE104" s="312">
        <v>8.2355786480884155E-4</v>
      </c>
      <c r="BF104" s="285">
        <v>-6.3956730233075687E-3</v>
      </c>
      <c r="BG104" s="285">
        <v>0.1429308066903392</v>
      </c>
      <c r="BH104" s="285">
        <v>1.3245265922971872E-4</v>
      </c>
    </row>
    <row r="105" spans="1:60" x14ac:dyDescent="0.15">
      <c r="A105" s="162" t="s">
        <v>98</v>
      </c>
      <c r="B105" s="311">
        <v>0</v>
      </c>
      <c r="C105" s="311">
        <v>0</v>
      </c>
      <c r="D105" s="311">
        <v>0</v>
      </c>
      <c r="E105" s="311">
        <v>0</v>
      </c>
      <c r="F105" s="311">
        <v>0</v>
      </c>
      <c r="G105" s="311">
        <v>0</v>
      </c>
      <c r="H105" s="311">
        <v>0</v>
      </c>
      <c r="I105" s="311">
        <v>0</v>
      </c>
      <c r="J105" s="311">
        <v>0</v>
      </c>
      <c r="K105" s="311">
        <v>0</v>
      </c>
      <c r="L105" s="311">
        <v>0</v>
      </c>
      <c r="M105" s="311">
        <v>0</v>
      </c>
      <c r="N105" s="311">
        <v>0</v>
      </c>
      <c r="O105" s="311">
        <v>0</v>
      </c>
      <c r="P105" s="311">
        <v>0</v>
      </c>
      <c r="Q105" s="311">
        <v>0</v>
      </c>
      <c r="R105" s="311">
        <v>0</v>
      </c>
      <c r="S105" s="311">
        <v>8.2824899999999987E-5</v>
      </c>
      <c r="T105" s="311">
        <v>4.545145E-5</v>
      </c>
      <c r="U105" s="311">
        <v>3.50599E-5</v>
      </c>
      <c r="V105" s="311">
        <v>2.9558800000000002E-5</v>
      </c>
      <c r="W105" s="311">
        <v>4.5321000000000002E-5</v>
      </c>
      <c r="X105" s="311">
        <v>2.8272000000000003E-5</v>
      </c>
      <c r="Y105" s="311">
        <v>3.1043600000000002E-5</v>
      </c>
      <c r="Z105" s="311">
        <v>3.1721424000000008E-3</v>
      </c>
      <c r="AA105" s="311">
        <v>3.4614379999999998E-3</v>
      </c>
      <c r="AB105" s="311">
        <v>3.9452820200000004E-3</v>
      </c>
      <c r="AC105" s="311">
        <v>4.2111908999999999E-3</v>
      </c>
      <c r="AD105" s="311">
        <v>3.6348286000000003E-3</v>
      </c>
      <c r="AE105" s="311">
        <v>3.8535519000000005E-3</v>
      </c>
      <c r="AF105" s="311">
        <v>5.1678861499999994E-3</v>
      </c>
      <c r="AG105" s="311">
        <v>5.9520045799999997E-3</v>
      </c>
      <c r="AH105" s="311">
        <v>5.2026952200000011E-3</v>
      </c>
      <c r="AI105" s="311">
        <v>6.1722684450000002E-3</v>
      </c>
      <c r="AJ105" s="311">
        <v>7.5307758700000008E-3</v>
      </c>
      <c r="AK105" s="311">
        <v>1.0581287895000001E-2</v>
      </c>
      <c r="AL105" s="311">
        <v>1.3560448010844155E-2</v>
      </c>
      <c r="AM105" s="311">
        <v>1.7034478947580641E-2</v>
      </c>
      <c r="AN105" s="311">
        <v>1.7547216702403844E-2</v>
      </c>
      <c r="AO105" s="311">
        <v>1.8004461133757959E-2</v>
      </c>
      <c r="AP105" s="311">
        <v>1.789934623462025E-2</v>
      </c>
      <c r="AQ105" s="311">
        <v>1.7793978520754709E-2</v>
      </c>
      <c r="AR105" s="311">
        <v>1.7999264331281243E-2</v>
      </c>
      <c r="AS105" s="311">
        <v>1.7255907515962728E-2</v>
      </c>
      <c r="AT105" s="311">
        <v>1.6496482879166659E-2</v>
      </c>
      <c r="AU105" s="311">
        <v>1.7204870640920234E-2</v>
      </c>
      <c r="AV105" s="311">
        <v>1.7111784955884134E-2</v>
      </c>
      <c r="AW105" s="311">
        <v>1.7009604020181805E-2</v>
      </c>
      <c r="AX105" s="311">
        <v>1.6970134686234924E-2</v>
      </c>
      <c r="AY105" s="311">
        <v>1.7516752437664655E-2</v>
      </c>
      <c r="AZ105" s="311">
        <v>1.7652365836939268E-2</v>
      </c>
      <c r="BA105" s="311">
        <v>1.7234650932603533E-2</v>
      </c>
      <c r="BB105" s="311">
        <v>1.672378335E-2</v>
      </c>
      <c r="BC105" s="311">
        <v>1.7578847588684204E-2</v>
      </c>
      <c r="BD105" s="311">
        <v>1.7656143935239652E-2</v>
      </c>
      <c r="BE105" s="312">
        <v>1.7246453142726527E-2</v>
      </c>
      <c r="BF105" s="285">
        <v>-2.5872707589084443E-2</v>
      </c>
      <c r="BG105" s="285">
        <v>6.8167914481509495E-3</v>
      </c>
      <c r="BH105" s="285">
        <v>2.7737438723447719E-3</v>
      </c>
    </row>
    <row r="106" spans="1:60" x14ac:dyDescent="0.15">
      <c r="A106" s="162" t="s">
        <v>97</v>
      </c>
      <c r="B106" s="311">
        <v>0</v>
      </c>
      <c r="C106" s="311">
        <v>0</v>
      </c>
      <c r="D106" s="311">
        <v>0</v>
      </c>
      <c r="E106" s="311">
        <v>0</v>
      </c>
      <c r="F106" s="311">
        <v>0</v>
      </c>
      <c r="G106" s="311">
        <v>0</v>
      </c>
      <c r="H106" s="311">
        <v>0</v>
      </c>
      <c r="I106" s="311">
        <v>0</v>
      </c>
      <c r="J106" s="311">
        <v>0</v>
      </c>
      <c r="K106" s="311">
        <v>0</v>
      </c>
      <c r="L106" s="311">
        <v>0</v>
      </c>
      <c r="M106" s="311">
        <v>0</v>
      </c>
      <c r="N106" s="311">
        <v>0</v>
      </c>
      <c r="O106" s="311">
        <v>0</v>
      </c>
      <c r="P106" s="311">
        <v>0</v>
      </c>
      <c r="Q106" s="311">
        <v>0</v>
      </c>
      <c r="R106" s="311">
        <v>0</v>
      </c>
      <c r="S106" s="311">
        <v>0</v>
      </c>
      <c r="T106" s="311">
        <v>0</v>
      </c>
      <c r="U106" s="311">
        <v>0</v>
      </c>
      <c r="V106" s="311">
        <v>0</v>
      </c>
      <c r="W106" s="311">
        <v>0</v>
      </c>
      <c r="X106" s="311">
        <v>4.9200000000000003E-5</v>
      </c>
      <c r="Y106" s="311">
        <v>3.0190000000000007E-4</v>
      </c>
      <c r="Z106" s="311">
        <v>2.1570000000000007E-4</v>
      </c>
      <c r="AA106" s="311">
        <v>2.500899999999999E-4</v>
      </c>
      <c r="AB106" s="311">
        <v>2.9667000000000007E-4</v>
      </c>
      <c r="AC106" s="311">
        <v>2.0861E-4</v>
      </c>
      <c r="AD106" s="311">
        <v>2.9429E-4</v>
      </c>
      <c r="AE106" s="311">
        <v>5.0763540000000002E-4</v>
      </c>
      <c r="AF106" s="311">
        <v>1.4274905999999998E-3</v>
      </c>
      <c r="AG106" s="311">
        <v>2.0712081000000002E-3</v>
      </c>
      <c r="AH106" s="311">
        <v>2.7350026500000011E-3</v>
      </c>
      <c r="AI106" s="311">
        <v>3.0951109499999987E-3</v>
      </c>
      <c r="AJ106" s="311">
        <v>4.4743328699999967E-3</v>
      </c>
      <c r="AK106" s="311">
        <v>5.2689749099999982E-3</v>
      </c>
      <c r="AL106" s="311">
        <v>6.1705480108441508E-3</v>
      </c>
      <c r="AM106" s="311">
        <v>7.4269375194193563E-3</v>
      </c>
      <c r="AN106" s="311">
        <v>1.2078107483076922E-2</v>
      </c>
      <c r="AO106" s="311">
        <v>1.7949900505414E-2</v>
      </c>
      <c r="AP106" s="311">
        <v>1.7975253795379731E-2</v>
      </c>
      <c r="AQ106" s="311">
        <v>1.9144994838679232E-2</v>
      </c>
      <c r="AR106" s="311">
        <v>2.3136180478874981E-2</v>
      </c>
      <c r="AS106" s="311">
        <v>2.0333664201801223E-2</v>
      </c>
      <c r="AT106" s="311">
        <v>2.1271703578888874E-2</v>
      </c>
      <c r="AU106" s="311">
        <v>3.1591341347852742E-2</v>
      </c>
      <c r="AV106" s="311">
        <v>3.7121599428475587E-2</v>
      </c>
      <c r="AW106" s="311">
        <v>4.3548454399090865E-2</v>
      </c>
      <c r="AX106" s="311">
        <v>5.1857612516515626E-2</v>
      </c>
      <c r="AY106" s="311">
        <v>6.1543225198029294E-2</v>
      </c>
      <c r="AZ106" s="311">
        <v>6.6817580078453537E-2</v>
      </c>
      <c r="BA106" s="311">
        <v>7.9818871849263853E-2</v>
      </c>
      <c r="BB106" s="311">
        <v>8.3642129307000018E-2</v>
      </c>
      <c r="BC106" s="311">
        <v>0.10509788262105263</v>
      </c>
      <c r="BD106" s="311">
        <v>0.13009345542617401</v>
      </c>
      <c r="BE106" s="312">
        <v>0.12160833876505384</v>
      </c>
      <c r="BF106" s="285">
        <v>-6.7777274828351719E-2</v>
      </c>
      <c r="BG106" s="285">
        <v>0.19852008847956792</v>
      </c>
      <c r="BH106" s="285">
        <v>1.9558246654202728E-2</v>
      </c>
    </row>
    <row r="107" spans="1:60" x14ac:dyDescent="0.15">
      <c r="A107" s="162" t="s">
        <v>96</v>
      </c>
      <c r="B107" s="311">
        <v>0</v>
      </c>
      <c r="C107" s="311">
        <v>0</v>
      </c>
      <c r="D107" s="311">
        <v>0</v>
      </c>
      <c r="E107" s="311">
        <v>0</v>
      </c>
      <c r="F107" s="311">
        <v>0</v>
      </c>
      <c r="G107" s="311">
        <v>0</v>
      </c>
      <c r="H107" s="311">
        <v>0</v>
      </c>
      <c r="I107" s="311">
        <v>0</v>
      </c>
      <c r="J107" s="311">
        <v>0</v>
      </c>
      <c r="K107" s="311">
        <v>0</v>
      </c>
      <c r="L107" s="311">
        <v>0</v>
      </c>
      <c r="M107" s="311">
        <v>0</v>
      </c>
      <c r="N107" s="311">
        <v>0</v>
      </c>
      <c r="O107" s="311">
        <v>0</v>
      </c>
      <c r="P107" s="311">
        <v>0</v>
      </c>
      <c r="Q107" s="311">
        <v>0</v>
      </c>
      <c r="R107" s="311">
        <v>0</v>
      </c>
      <c r="S107" s="311">
        <v>0</v>
      </c>
      <c r="T107" s="311">
        <v>0</v>
      </c>
      <c r="U107" s="311">
        <v>0</v>
      </c>
      <c r="V107" s="311">
        <v>0</v>
      </c>
      <c r="W107" s="311">
        <v>0</v>
      </c>
      <c r="X107" s="311">
        <v>0</v>
      </c>
      <c r="Y107" s="311">
        <v>0</v>
      </c>
      <c r="Z107" s="311">
        <v>0</v>
      </c>
      <c r="AA107" s="311">
        <v>0</v>
      </c>
      <c r="AB107" s="311">
        <v>0</v>
      </c>
      <c r="AC107" s="311">
        <v>0</v>
      </c>
      <c r="AD107" s="311">
        <v>0</v>
      </c>
      <c r="AE107" s="311">
        <v>0</v>
      </c>
      <c r="AF107" s="311">
        <v>0</v>
      </c>
      <c r="AG107" s="311">
        <v>0</v>
      </c>
      <c r="AH107" s="311">
        <v>0</v>
      </c>
      <c r="AI107" s="311">
        <v>0</v>
      </c>
      <c r="AJ107" s="311">
        <v>0</v>
      </c>
      <c r="AK107" s="311">
        <v>0</v>
      </c>
      <c r="AL107" s="311">
        <v>0</v>
      </c>
      <c r="AM107" s="311">
        <v>0</v>
      </c>
      <c r="AN107" s="311">
        <v>0</v>
      </c>
      <c r="AO107" s="311">
        <v>0</v>
      </c>
      <c r="AP107" s="311">
        <v>4.8417721518987327E-4</v>
      </c>
      <c r="AQ107" s="311">
        <v>6.2547169811320738E-4</v>
      </c>
      <c r="AR107" s="311">
        <v>7.554374999999996E-4</v>
      </c>
      <c r="AS107" s="311">
        <v>5.2267080745341601E-4</v>
      </c>
      <c r="AT107" s="311">
        <v>5.855555555555552E-4</v>
      </c>
      <c r="AU107" s="311">
        <v>5.1625766871165614E-4</v>
      </c>
      <c r="AV107" s="311">
        <v>5.2243902439024349E-4</v>
      </c>
      <c r="AW107" s="311">
        <v>5.2854545454545418E-4</v>
      </c>
      <c r="AX107" s="311">
        <v>5.345783132530116E-4</v>
      </c>
      <c r="AY107" s="311">
        <v>5.405389221556882E-4</v>
      </c>
      <c r="AZ107" s="311">
        <v>6.374999999999995E-4</v>
      </c>
      <c r="BA107" s="311">
        <v>6.156213017751473E-4</v>
      </c>
      <c r="BB107" s="311">
        <v>6.8808599999999986E-4</v>
      </c>
      <c r="BC107" s="311">
        <v>6.8406210526315782E-4</v>
      </c>
      <c r="BD107" s="311">
        <v>3.9164039109549156E-6</v>
      </c>
      <c r="BE107" s="312">
        <v>3.637493007765911E-6</v>
      </c>
      <c r="BF107" s="285">
        <v>-7.3753733078127603E-2</v>
      </c>
      <c r="BG107" s="285">
        <v>-0.39391723122916622</v>
      </c>
      <c r="BH107" s="285">
        <v>5.8501732834514769E-7</v>
      </c>
    </row>
    <row r="108" spans="1:60" x14ac:dyDescent="0.15">
      <c r="A108" s="162" t="s">
        <v>95</v>
      </c>
      <c r="B108" s="311">
        <v>0</v>
      </c>
      <c r="C108" s="311">
        <v>0</v>
      </c>
      <c r="D108" s="311">
        <v>0</v>
      </c>
      <c r="E108" s="311">
        <v>0</v>
      </c>
      <c r="F108" s="311">
        <v>0</v>
      </c>
      <c r="G108" s="311">
        <v>0</v>
      </c>
      <c r="H108" s="311">
        <v>0</v>
      </c>
      <c r="I108" s="311">
        <v>0</v>
      </c>
      <c r="J108" s="311">
        <v>0</v>
      </c>
      <c r="K108" s="311">
        <v>0</v>
      </c>
      <c r="L108" s="311">
        <v>0</v>
      </c>
      <c r="M108" s="311">
        <v>0</v>
      </c>
      <c r="N108" s="311">
        <v>0</v>
      </c>
      <c r="O108" s="311">
        <v>0</v>
      </c>
      <c r="P108" s="311">
        <v>0</v>
      </c>
      <c r="Q108" s="311">
        <v>0</v>
      </c>
      <c r="R108" s="311">
        <v>0</v>
      </c>
      <c r="S108" s="311">
        <v>0</v>
      </c>
      <c r="T108" s="311">
        <v>0</v>
      </c>
      <c r="U108" s="311">
        <v>1.0526315789473684E-5</v>
      </c>
      <c r="V108" s="311">
        <v>0</v>
      </c>
      <c r="W108" s="311">
        <v>0</v>
      </c>
      <c r="X108" s="311">
        <v>0</v>
      </c>
      <c r="Y108" s="311">
        <v>0</v>
      </c>
      <c r="Z108" s="311">
        <v>0</v>
      </c>
      <c r="AA108" s="311">
        <v>4.4999999999999999E-4</v>
      </c>
      <c r="AB108" s="311">
        <v>4.4999999999999999E-4</v>
      </c>
      <c r="AC108" s="311">
        <v>2.0000000000000001E-4</v>
      </c>
      <c r="AD108" s="311">
        <v>2.0000000000000001E-4</v>
      </c>
      <c r="AE108" s="311">
        <v>2.0000000000000001E-4</v>
      </c>
      <c r="AF108" s="311">
        <v>2.0000000000000001E-4</v>
      </c>
      <c r="AG108" s="311">
        <v>2.0000000000000001E-4</v>
      </c>
      <c r="AH108" s="311">
        <v>0</v>
      </c>
      <c r="AI108" s="311">
        <v>0</v>
      </c>
      <c r="AJ108" s="311">
        <v>0</v>
      </c>
      <c r="AK108" s="311">
        <v>0</v>
      </c>
      <c r="AL108" s="311">
        <v>1.9986391268306166E-4</v>
      </c>
      <c r="AM108" s="311">
        <v>2.4817021276595744E-4</v>
      </c>
      <c r="AN108" s="311">
        <v>3.2436417865449219E-4</v>
      </c>
      <c r="AO108" s="311">
        <v>3.8101119107566983E-4</v>
      </c>
      <c r="AP108" s="311">
        <v>4.3481703686903755E-4</v>
      </c>
      <c r="AQ108" s="311">
        <v>4.5527097320603976E-4</v>
      </c>
      <c r="AR108" s="311">
        <v>3.8514881211014083E-4</v>
      </c>
      <c r="AS108" s="311">
        <v>3.5821006154990322E-4</v>
      </c>
      <c r="AT108" s="311">
        <v>4.5307833322525001E-4</v>
      </c>
      <c r="AU108" s="311">
        <v>5.2428312796156794E-4</v>
      </c>
      <c r="AV108" s="311">
        <v>6.4304793247557234E-4</v>
      </c>
      <c r="AW108" s="311">
        <v>6.8594072725504038E-4</v>
      </c>
      <c r="AX108" s="311">
        <v>8.3021645706054994E-4</v>
      </c>
      <c r="AY108" s="311">
        <v>9.2458709808337838E-4</v>
      </c>
      <c r="AZ108" s="311">
        <v>1.1759730540029188E-3</v>
      </c>
      <c r="BA108" s="311">
        <v>1.2182743799592146E-3</v>
      </c>
      <c r="BB108" s="311">
        <v>1.5747573518371581E-3</v>
      </c>
      <c r="BC108" s="311">
        <v>1.6708669035158659E-3</v>
      </c>
      <c r="BD108" s="311">
        <v>2.2495788239863114E-3</v>
      </c>
      <c r="BE108" s="312">
        <v>2.0028876364696266E-3</v>
      </c>
      <c r="BF108" s="285">
        <v>-0.11209367523352287</v>
      </c>
      <c r="BG108" s="285">
        <v>0.17379645106273589</v>
      </c>
      <c r="BH108" s="285">
        <v>3.2212404850302166E-4</v>
      </c>
    </row>
    <row r="109" spans="1:60" s="161" customFormat="1" x14ac:dyDescent="0.15">
      <c r="A109" s="163" t="s">
        <v>94</v>
      </c>
      <c r="B109" s="313">
        <v>1.6440000000000003E-2</v>
      </c>
      <c r="C109" s="313">
        <v>1.643E-2</v>
      </c>
      <c r="D109" s="313">
        <v>1.4240000000000001E-2</v>
      </c>
      <c r="E109" s="313">
        <v>1.5769999999999999E-2</v>
      </c>
      <c r="F109" s="313">
        <v>1.6080000000000001E-2</v>
      </c>
      <c r="G109" s="313">
        <v>1.7767040000000001E-2</v>
      </c>
      <c r="H109" s="313">
        <v>1.7546110000000004E-2</v>
      </c>
      <c r="I109" s="313">
        <v>1.7855910000000003E-2</v>
      </c>
      <c r="J109" s="313">
        <v>1.8349980000000002E-2</v>
      </c>
      <c r="K109" s="313">
        <v>2.4962691052631582E-2</v>
      </c>
      <c r="L109" s="313">
        <v>2.6543343684210526E-2</v>
      </c>
      <c r="M109" s="313">
        <v>2.5870645789473685E-2</v>
      </c>
      <c r="N109" s="313">
        <v>2.6224434736842106E-2</v>
      </c>
      <c r="O109" s="313">
        <v>2.9174713684210526E-2</v>
      </c>
      <c r="P109" s="313">
        <v>3.7129204210526318E-2</v>
      </c>
      <c r="Q109" s="313">
        <v>5.1734331578947371E-2</v>
      </c>
      <c r="R109" s="313">
        <v>7.0719654210526339E-2</v>
      </c>
      <c r="S109" s="313">
        <v>0.15951894753157897</v>
      </c>
      <c r="T109" s="313">
        <v>0.18067806566052635</v>
      </c>
      <c r="U109" s="313">
        <v>0.19742137411052629</v>
      </c>
      <c r="V109" s="313">
        <v>0.20791487511578949</v>
      </c>
      <c r="W109" s="313">
        <v>0.21689890047368424</v>
      </c>
      <c r="X109" s="313">
        <v>0.22009749936842107</v>
      </c>
      <c r="Y109" s="313">
        <v>0.23826704728421053</v>
      </c>
      <c r="Z109" s="313">
        <v>0.26243339029473683</v>
      </c>
      <c r="AA109" s="313">
        <v>0.223340819784416</v>
      </c>
      <c r="AB109" s="313">
        <v>0.22838251944373955</v>
      </c>
      <c r="AC109" s="313">
        <v>0.23006334245049789</v>
      </c>
      <c r="AD109" s="313">
        <v>0.22898513935865339</v>
      </c>
      <c r="AE109" s="313">
        <v>0.26370979594232652</v>
      </c>
      <c r="AF109" s="313">
        <v>0.30902138720045047</v>
      </c>
      <c r="AG109" s="313">
        <v>0.31456023969280222</v>
      </c>
      <c r="AH109" s="313">
        <v>0.34937827664192983</v>
      </c>
      <c r="AI109" s="313">
        <v>0.37541851875172516</v>
      </c>
      <c r="AJ109" s="313">
        <v>0.41202694965986725</v>
      </c>
      <c r="AK109" s="313">
        <v>0.44608064846170942</v>
      </c>
      <c r="AL109" s="313">
        <v>0.44950460658425778</v>
      </c>
      <c r="AM109" s="313">
        <v>0.46466726300550182</v>
      </c>
      <c r="AN109" s="313">
        <v>0.48297536927120444</v>
      </c>
      <c r="AO109" s="313">
        <v>0.51674559938435805</v>
      </c>
      <c r="AP109" s="313">
        <v>0.58287350006237926</v>
      </c>
      <c r="AQ109" s="313">
        <v>0.6206657318495663</v>
      </c>
      <c r="AR109" s="313">
        <v>0.68022513458625589</v>
      </c>
      <c r="AS109" s="313">
        <v>0.75046796019651252</v>
      </c>
      <c r="AT109" s="313">
        <v>0.82439828251556846</v>
      </c>
      <c r="AU109" s="313">
        <v>0.93291498247453475</v>
      </c>
      <c r="AV109" s="313">
        <v>1.0145299869153868</v>
      </c>
      <c r="AW109" s="313">
        <v>1.090726844549583</v>
      </c>
      <c r="AX109" s="313">
        <v>1.1941141383087466</v>
      </c>
      <c r="AY109" s="313">
        <v>1.3566382864704587</v>
      </c>
      <c r="AZ109" s="313">
        <v>1.5077523141640692</v>
      </c>
      <c r="BA109" s="313">
        <v>1.5467251023527964</v>
      </c>
      <c r="BB109" s="313">
        <v>1.7769998570481478</v>
      </c>
      <c r="BC109" s="313">
        <v>1.984756721646012</v>
      </c>
      <c r="BD109" s="313">
        <v>2.2091137653678841</v>
      </c>
      <c r="BE109" s="313">
        <v>2.4786270926564664</v>
      </c>
      <c r="BF109" s="286">
        <v>0.11893507986612706</v>
      </c>
      <c r="BG109" s="286">
        <v>0.1035908736663369</v>
      </c>
      <c r="BH109" s="286">
        <v>0.3986371373399224</v>
      </c>
    </row>
    <row r="110" spans="1:60" x14ac:dyDescent="0.15">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311"/>
      <c r="BA110" s="311"/>
      <c r="BB110" s="311"/>
      <c r="BC110" s="311"/>
      <c r="BD110" s="311"/>
      <c r="BE110" s="312"/>
      <c r="BF110" s="285"/>
      <c r="BG110" s="285"/>
      <c r="BH110" s="285"/>
    </row>
    <row r="111" spans="1:60" s="315" customFormat="1" x14ac:dyDescent="0.15">
      <c r="A111" s="848" t="s">
        <v>93</v>
      </c>
      <c r="B111" s="845">
        <v>0.17985232095652648</v>
      </c>
      <c r="C111" s="845">
        <v>0.19806006895272862</v>
      </c>
      <c r="D111" s="845">
        <v>0.19986570742648041</v>
      </c>
      <c r="E111" s="845">
        <v>0.22120045096175944</v>
      </c>
      <c r="F111" s="845">
        <v>0.23257964376537182</v>
      </c>
      <c r="G111" s="845">
        <v>0.25693195986508582</v>
      </c>
      <c r="H111" s="845">
        <v>0.2787916846328396</v>
      </c>
      <c r="I111" s="845">
        <v>0.29877100819719832</v>
      </c>
      <c r="J111" s="845">
        <v>0.32084923820256606</v>
      </c>
      <c r="K111" s="845">
        <v>0.33958813582513059</v>
      </c>
      <c r="L111" s="845">
        <v>0.34483678627631809</v>
      </c>
      <c r="M111" s="845">
        <v>0.38460955869346208</v>
      </c>
      <c r="N111" s="845">
        <v>0.40562557227460166</v>
      </c>
      <c r="O111" s="845">
        <v>0.42967477840818635</v>
      </c>
      <c r="P111" s="845">
        <v>0.46169328818744887</v>
      </c>
      <c r="Q111" s="845">
        <v>0.49385363849620129</v>
      </c>
      <c r="R111" s="845">
        <v>0.53154542483501188</v>
      </c>
      <c r="S111" s="845">
        <v>0.61370556906109552</v>
      </c>
      <c r="T111" s="845">
        <v>0.68017932882437993</v>
      </c>
      <c r="U111" s="845">
        <v>0.76009218296675729</v>
      </c>
      <c r="V111" s="845">
        <v>0.77792231876345308</v>
      </c>
      <c r="W111" s="845">
        <v>0.85579133148715492</v>
      </c>
      <c r="X111" s="845">
        <v>0.91642854544668173</v>
      </c>
      <c r="Y111" s="845">
        <v>0.9428072763351707</v>
      </c>
      <c r="Z111" s="845">
        <v>1.0434828906361662</v>
      </c>
      <c r="AA111" s="845">
        <v>1.1700267339375074</v>
      </c>
      <c r="AB111" s="845">
        <v>1.2201897430235362</v>
      </c>
      <c r="AC111" s="845">
        <v>1.3097184384275822</v>
      </c>
      <c r="AD111" s="845">
        <v>1.3530575769427373</v>
      </c>
      <c r="AE111" s="845">
        <v>1.4042567508476329</v>
      </c>
      <c r="AF111" s="845">
        <v>1.4636166235245578</v>
      </c>
      <c r="AG111" s="845">
        <v>1.5056562930763411</v>
      </c>
      <c r="AH111" s="845">
        <v>1.6128674178174907</v>
      </c>
      <c r="AI111" s="845">
        <v>1.6876210885027025</v>
      </c>
      <c r="AJ111" s="845">
        <v>1.7739335834366301</v>
      </c>
      <c r="AK111" s="845">
        <v>1.859737234914187</v>
      </c>
      <c r="AL111" s="845">
        <v>1.9055747726375816</v>
      </c>
      <c r="AM111" s="845">
        <v>2.0362996885688425</v>
      </c>
      <c r="AN111" s="845">
        <v>2.1366537099660055</v>
      </c>
      <c r="AO111" s="845">
        <v>2.29217725730232</v>
      </c>
      <c r="AP111" s="845">
        <v>2.4645689547795095</v>
      </c>
      <c r="AQ111" s="845">
        <v>2.6137705034000418</v>
      </c>
      <c r="AR111" s="845">
        <v>2.8176085639604413</v>
      </c>
      <c r="AS111" s="845">
        <v>2.9964206066397701</v>
      </c>
      <c r="AT111" s="845">
        <v>3.1999256662439106</v>
      </c>
      <c r="AU111" s="845">
        <v>3.5765287977195093</v>
      </c>
      <c r="AV111" s="845">
        <v>3.756400227175845</v>
      </c>
      <c r="AW111" s="845">
        <v>4.04442935670951</v>
      </c>
      <c r="AX111" s="845">
        <v>4.3418085711791328</v>
      </c>
      <c r="AY111" s="845">
        <v>4.6768669864965426</v>
      </c>
      <c r="AZ111" s="845">
        <v>4.9783393360475703</v>
      </c>
      <c r="BA111" s="845">
        <v>5.0759884948136325</v>
      </c>
      <c r="BB111" s="845">
        <v>5.3441188180036923</v>
      </c>
      <c r="BC111" s="845">
        <v>5.6562928878849723</v>
      </c>
      <c r="BD111" s="845">
        <v>5.911430638541793</v>
      </c>
      <c r="BE111" s="845">
        <v>6.2177525887230951</v>
      </c>
      <c r="BF111" s="850">
        <v>4.8944760214850058E-2</v>
      </c>
      <c r="BG111" s="850">
        <v>6.3298670445908645E-2</v>
      </c>
      <c r="BH111" s="850">
        <v>1</v>
      </c>
    </row>
    <row r="112" spans="1:60" x14ac:dyDescent="0.15">
      <c r="A112" s="168" t="s">
        <v>92</v>
      </c>
      <c r="B112" s="311">
        <v>0.17985232095652645</v>
      </c>
      <c r="C112" s="311">
        <v>0.19806006895272862</v>
      </c>
      <c r="D112" s="311">
        <v>0.19986570742648038</v>
      </c>
      <c r="E112" s="311">
        <v>0.22120045096175942</v>
      </c>
      <c r="F112" s="311">
        <v>0.23257964376537182</v>
      </c>
      <c r="G112" s="311">
        <v>0.25130963495254938</v>
      </c>
      <c r="H112" s="311">
        <v>0.25636908599581337</v>
      </c>
      <c r="I112" s="311">
        <v>0.27638177480292403</v>
      </c>
      <c r="J112" s="311">
        <v>0.29700081010854279</v>
      </c>
      <c r="K112" s="311">
        <v>0.31451594111084497</v>
      </c>
      <c r="L112" s="311">
        <v>0.31687578411122375</v>
      </c>
      <c r="M112" s="311">
        <v>0.35198415352801027</v>
      </c>
      <c r="N112" s="311">
        <v>0.36970856657143453</v>
      </c>
      <c r="O112" s="311">
        <v>0.38992397103730714</v>
      </c>
      <c r="P112" s="311">
        <v>0.41268975655352025</v>
      </c>
      <c r="Q112" s="311">
        <v>0.43072648756017978</v>
      </c>
      <c r="R112" s="311">
        <v>0.44474901845343284</v>
      </c>
      <c r="S112" s="311">
        <v>0.52079922212513874</v>
      </c>
      <c r="T112" s="311">
        <v>0.56949532740226949</v>
      </c>
      <c r="U112" s="311">
        <v>0.64702022732627029</v>
      </c>
      <c r="V112" s="311">
        <v>0.65980658793467362</v>
      </c>
      <c r="W112" s="311">
        <v>0.73552539704040731</v>
      </c>
      <c r="X112" s="311">
        <v>0.79830767206635</v>
      </c>
      <c r="Y112" s="311">
        <v>0.82276661432071707</v>
      </c>
      <c r="Z112" s="311">
        <v>0.9125643857721053</v>
      </c>
      <c r="AA112" s="311">
        <v>1.0143427810526318</v>
      </c>
      <c r="AB112" s="311">
        <v>1.063752340543249</v>
      </c>
      <c r="AC112" s="311">
        <v>1.1371176034937958</v>
      </c>
      <c r="AD112" s="311">
        <v>1.1835216188025712</v>
      </c>
      <c r="AE112" s="311">
        <v>1.2145394805674905</v>
      </c>
      <c r="AF112" s="311">
        <v>1.2371929621244717</v>
      </c>
      <c r="AG112" s="311">
        <v>1.2665162834517489</v>
      </c>
      <c r="AH112" s="311">
        <v>1.3396522303381582</v>
      </c>
      <c r="AI112" s="311">
        <v>1.3891780804485985</v>
      </c>
      <c r="AJ112" s="311">
        <v>1.4249004344794538</v>
      </c>
      <c r="AK112" s="311">
        <v>1.4660740354762603</v>
      </c>
      <c r="AL112" s="311">
        <v>1.491172058133988</v>
      </c>
      <c r="AM112" s="311">
        <v>1.6028713481417787</v>
      </c>
      <c r="AN112" s="311">
        <v>1.6743836290114231</v>
      </c>
      <c r="AO112" s="311">
        <v>1.7994766951887149</v>
      </c>
      <c r="AP112" s="311">
        <v>1.9391730222088019</v>
      </c>
      <c r="AQ112" s="311">
        <v>2.0234527821267001</v>
      </c>
      <c r="AR112" s="311">
        <v>2.1454012908226061</v>
      </c>
      <c r="AS112" s="311">
        <v>2.2196943543658696</v>
      </c>
      <c r="AT112" s="311">
        <v>2.301193265365995</v>
      </c>
      <c r="AU112" s="311">
        <v>2.510332961050965</v>
      </c>
      <c r="AV112" s="311">
        <v>2.621812495603455</v>
      </c>
      <c r="AW112" s="311">
        <v>2.8123497358559111</v>
      </c>
      <c r="AX112" s="311">
        <v>2.9668417922432195</v>
      </c>
      <c r="AY112" s="311">
        <v>3.1047128988105634</v>
      </c>
      <c r="AZ112" s="311">
        <v>3.2696464018569005</v>
      </c>
      <c r="BA112" s="311">
        <v>3.2634358399367511</v>
      </c>
      <c r="BB112" s="311">
        <v>3.3381718227912289</v>
      </c>
      <c r="BC112" s="311">
        <v>3.4549705836705735</v>
      </c>
      <c r="BD112" s="311">
        <v>3.4744315130734984</v>
      </c>
      <c r="BE112" s="312">
        <v>3.5525152552471502</v>
      </c>
      <c r="BF112" s="285">
        <v>1.9680173888118047E-2</v>
      </c>
      <c r="BG112" s="285">
        <v>4.2060817014198726E-2</v>
      </c>
      <c r="BH112" s="285">
        <v>0.57135037210876061</v>
      </c>
    </row>
    <row r="113" spans="1:60" x14ac:dyDescent="0.15">
      <c r="A113" s="168" t="s">
        <v>91</v>
      </c>
      <c r="B113" s="311">
        <v>0</v>
      </c>
      <c r="C113" s="311">
        <v>0</v>
      </c>
      <c r="D113" s="311">
        <v>0</v>
      </c>
      <c r="E113" s="311">
        <v>0</v>
      </c>
      <c r="F113" s="311">
        <v>0</v>
      </c>
      <c r="G113" s="311">
        <v>5.6223249125364454E-3</v>
      </c>
      <c r="H113" s="311">
        <v>2.2422598637026243E-2</v>
      </c>
      <c r="I113" s="311">
        <v>2.2389233394274372E-2</v>
      </c>
      <c r="J113" s="311">
        <v>2.3848428094023322E-2</v>
      </c>
      <c r="K113" s="311">
        <v>2.5072194714285716E-2</v>
      </c>
      <c r="L113" s="311">
        <v>2.796100216509434E-2</v>
      </c>
      <c r="M113" s="311">
        <v>3.2625405165451891E-2</v>
      </c>
      <c r="N113" s="311">
        <v>3.5917005703167124E-2</v>
      </c>
      <c r="O113" s="311">
        <v>3.9750807370879125E-2</v>
      </c>
      <c r="P113" s="311">
        <v>4.9003531633928586E-2</v>
      </c>
      <c r="Q113" s="311">
        <v>6.3127150936021462E-2</v>
      </c>
      <c r="R113" s="311">
        <v>8.6796406381578969E-2</v>
      </c>
      <c r="S113" s="311">
        <v>9.2906346935956827E-2</v>
      </c>
      <c r="T113" s="311">
        <v>0.1106840014221105</v>
      </c>
      <c r="U113" s="311">
        <v>0.11307195564048689</v>
      </c>
      <c r="V113" s="311">
        <v>0.11811573082877948</v>
      </c>
      <c r="W113" s="311">
        <v>0.12026593444674767</v>
      </c>
      <c r="X113" s="311">
        <v>0.11812087338033189</v>
      </c>
      <c r="Y113" s="311">
        <v>0.12004066201445375</v>
      </c>
      <c r="Z113" s="311">
        <v>0.13091850486406062</v>
      </c>
      <c r="AA113" s="311">
        <v>0.15568395288487547</v>
      </c>
      <c r="AB113" s="311">
        <v>0.15643740248028726</v>
      </c>
      <c r="AC113" s="311">
        <v>0.17260083493378614</v>
      </c>
      <c r="AD113" s="311">
        <v>0.16953595814016631</v>
      </c>
      <c r="AE113" s="311">
        <v>0.18971727028014268</v>
      </c>
      <c r="AF113" s="311">
        <v>0.22642366140008646</v>
      </c>
      <c r="AG113" s="311">
        <v>0.23914000962459236</v>
      </c>
      <c r="AH113" s="311">
        <v>0.27321518747933282</v>
      </c>
      <c r="AI113" s="311">
        <v>0.29844300805410362</v>
      </c>
      <c r="AJ113" s="311">
        <v>0.34903314895717619</v>
      </c>
      <c r="AK113" s="311">
        <v>0.39366319943792616</v>
      </c>
      <c r="AL113" s="311">
        <v>0.41440271450359284</v>
      </c>
      <c r="AM113" s="311">
        <v>0.43342834042706402</v>
      </c>
      <c r="AN113" s="311">
        <v>0.46227008095458216</v>
      </c>
      <c r="AO113" s="311">
        <v>0.49270056211360491</v>
      </c>
      <c r="AP113" s="311">
        <v>0.52539593257070794</v>
      </c>
      <c r="AQ113" s="311">
        <v>0.59031772127334159</v>
      </c>
      <c r="AR113" s="311">
        <v>0.67220727313783579</v>
      </c>
      <c r="AS113" s="311">
        <v>0.77672625227390035</v>
      </c>
      <c r="AT113" s="311">
        <v>0.89873240087791473</v>
      </c>
      <c r="AU113" s="311">
        <v>1.0661958366685451</v>
      </c>
      <c r="AV113" s="311">
        <v>1.1345877315723918</v>
      </c>
      <c r="AW113" s="311">
        <v>1.2320796208535989</v>
      </c>
      <c r="AX113" s="311">
        <v>1.3749667789359117</v>
      </c>
      <c r="AY113" s="311">
        <v>1.5721540876859805</v>
      </c>
      <c r="AZ113" s="311">
        <v>1.7086929341906689</v>
      </c>
      <c r="BA113" s="311">
        <v>1.8125526548768838</v>
      </c>
      <c r="BB113" s="311">
        <v>2.0059469952124629</v>
      </c>
      <c r="BC113" s="311">
        <v>2.2013223042144019</v>
      </c>
      <c r="BD113" s="311">
        <v>2.4369991254682959</v>
      </c>
      <c r="BE113" s="312">
        <v>2.6652373334759436</v>
      </c>
      <c r="BF113" s="285">
        <v>9.0667303275310474E-2</v>
      </c>
      <c r="BG113" s="285">
        <v>0.10489878862508029</v>
      </c>
      <c r="BH113" s="285">
        <v>0.42864962789123912</v>
      </c>
    </row>
    <row r="114" spans="1:60" x14ac:dyDescent="0.15">
      <c r="A114" s="272" t="s">
        <v>90</v>
      </c>
      <c r="B114" s="321">
        <v>2.9090000000000005E-2</v>
      </c>
      <c r="C114" s="321">
        <v>3.9789999999999999E-2</v>
      </c>
      <c r="D114" s="321">
        <v>4.3160000000000004E-2</v>
      </c>
      <c r="E114" s="321">
        <v>4.8179999999999994E-2</v>
      </c>
      <c r="F114" s="321">
        <v>5.2430000000000004E-2</v>
      </c>
      <c r="G114" s="321">
        <v>6.940265961299999E-2</v>
      </c>
      <c r="H114" s="321">
        <v>7.0578506260000007E-2</v>
      </c>
      <c r="I114" s="321">
        <v>6.9259440399999997E-2</v>
      </c>
      <c r="J114" s="321">
        <v>7.4421912390000011E-2</v>
      </c>
      <c r="K114" s="321">
        <v>7.8293091999999995E-2</v>
      </c>
      <c r="L114" s="321">
        <v>8.2825950810000007E-2</v>
      </c>
      <c r="M114" s="321">
        <v>8.3055852319999998E-2</v>
      </c>
      <c r="N114" s="321">
        <v>8.6461653210000017E-2</v>
      </c>
      <c r="O114" s="321">
        <v>9.1188540779999994E-2</v>
      </c>
      <c r="P114" s="321">
        <v>9.285327991999999E-2</v>
      </c>
      <c r="Q114" s="321">
        <v>0.10387277279999999</v>
      </c>
      <c r="R114" s="321">
        <v>0.10084390151</v>
      </c>
      <c r="S114" s="321">
        <v>9.2871530040000011E-2</v>
      </c>
      <c r="T114" s="321">
        <v>9.5689381550000022E-2</v>
      </c>
      <c r="U114" s="321">
        <v>9.9462448079999988E-2</v>
      </c>
      <c r="V114" s="321">
        <v>0.10414179738000001</v>
      </c>
      <c r="W114" s="321">
        <v>0.12278870556</v>
      </c>
      <c r="X114" s="321">
        <v>0.12051265294000002</v>
      </c>
      <c r="Y114" s="321">
        <v>0.12824091803999998</v>
      </c>
      <c r="Z114" s="321">
        <v>0.12659167893000001</v>
      </c>
      <c r="AA114" s="321">
        <v>0.17343042631578945</v>
      </c>
      <c r="AB114" s="321">
        <v>0.17829807999999997</v>
      </c>
      <c r="AC114" s="321">
        <v>0.18716933999999891</v>
      </c>
      <c r="AD114" s="321">
        <v>0.20558823000000004</v>
      </c>
      <c r="AE114" s="321">
        <v>0.21291034709373705</v>
      </c>
      <c r="AF114" s="321">
        <v>0.23397554455485253</v>
      </c>
      <c r="AG114" s="321">
        <v>0.23342080049957284</v>
      </c>
      <c r="AH114" s="321">
        <v>0.27891989984162746</v>
      </c>
      <c r="AI114" s="321">
        <v>0.31508898276015418</v>
      </c>
      <c r="AJ114" s="321">
        <v>0.32287125173489412</v>
      </c>
      <c r="AK114" s="321">
        <v>0.35784974295457622</v>
      </c>
      <c r="AL114" s="321">
        <v>0.37318175499298989</v>
      </c>
      <c r="AM114" s="321">
        <v>0.42190261477365232</v>
      </c>
      <c r="AN114" s="321">
        <v>0.48022358153637063</v>
      </c>
      <c r="AO114" s="321">
        <v>0.56941692043136838</v>
      </c>
      <c r="AP114" s="321">
        <v>0.64305858298338481</v>
      </c>
      <c r="AQ114" s="321">
        <v>0.72811146228242507</v>
      </c>
      <c r="AR114" s="321">
        <v>0.80727845702661727</v>
      </c>
      <c r="AS114" s="321">
        <v>0.89450572934083539</v>
      </c>
      <c r="AT114" s="321">
        <v>0.97426988102264722</v>
      </c>
      <c r="AU114" s="321">
        <v>1.101227743262513</v>
      </c>
      <c r="AV114" s="321">
        <v>1.168181279580168</v>
      </c>
      <c r="AW114" s="321">
        <v>1.2933337538642018</v>
      </c>
      <c r="AX114" s="321">
        <v>1.3493554301493451</v>
      </c>
      <c r="AY114" s="321">
        <v>1.3980621819807264</v>
      </c>
      <c r="AZ114" s="321">
        <v>1.4371336765715343</v>
      </c>
      <c r="BA114" s="321">
        <v>1.4461013654317012</v>
      </c>
      <c r="BB114" s="321">
        <v>1.471549446339423</v>
      </c>
      <c r="BC114" s="321">
        <v>1.4725161214190987</v>
      </c>
      <c r="BD114" s="321">
        <v>1.5045682005633134</v>
      </c>
      <c r="BE114" s="313">
        <v>1.5059955376200973</v>
      </c>
      <c r="BF114" s="292">
        <v>-1.7861635306898327E-3</v>
      </c>
      <c r="BG114" s="292">
        <v>4.4415383829003785E-2</v>
      </c>
      <c r="BH114" s="292">
        <v>0.24220898405502095</v>
      </c>
    </row>
    <row r="115" spans="1:60" x14ac:dyDescent="0.1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1"/>
      <c r="BF115" s="300"/>
      <c r="BG115" s="300"/>
      <c r="BH115" s="300"/>
    </row>
    <row r="116" spans="1:60" x14ac:dyDescent="0.15">
      <c r="A116" s="302" t="s">
        <v>89</v>
      </c>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1"/>
      <c r="BF116" s="300"/>
      <c r="BG116" s="300"/>
      <c r="BH116" s="300"/>
    </row>
    <row r="117" spans="1:60" x14ac:dyDescent="0.15">
      <c r="A117" s="281" t="s">
        <v>905</v>
      </c>
      <c r="BD117" s="161"/>
      <c r="BE117" s="168"/>
    </row>
    <row r="118" spans="1:60" x14ac:dyDescent="0.15">
      <c r="A118" s="168" t="s">
        <v>906</v>
      </c>
      <c r="BD118" s="161"/>
      <c r="BE118" s="168"/>
    </row>
    <row r="119" spans="1:60" x14ac:dyDescent="0.15">
      <c r="A119" s="168" t="s">
        <v>86</v>
      </c>
      <c r="BD119" s="161"/>
      <c r="BE119" s="168"/>
    </row>
    <row r="120" spans="1:60" x14ac:dyDescent="0.15">
      <c r="A120" s="168" t="s">
        <v>326</v>
      </c>
      <c r="BD120" s="161"/>
      <c r="BE120" s="168"/>
    </row>
    <row r="121" spans="1:60" x14ac:dyDescent="0.15">
      <c r="A121" s="168" t="s">
        <v>84</v>
      </c>
      <c r="BD121" s="161"/>
      <c r="BE121" s="168"/>
    </row>
    <row r="122" spans="1:60" x14ac:dyDescent="0.15">
      <c r="A122" s="168" t="s">
        <v>916</v>
      </c>
      <c r="BD122" s="161"/>
      <c r="BE122" s="168"/>
    </row>
    <row r="123" spans="1:60" x14ac:dyDescent="0.15">
      <c r="A123" s="168" t="s">
        <v>661</v>
      </c>
      <c r="BD123" s="161"/>
      <c r="BE123" s="168"/>
    </row>
    <row r="124" spans="1:60" x14ac:dyDescent="0.15">
      <c r="A124" s="161" t="s">
        <v>939</v>
      </c>
      <c r="BD124" s="161"/>
      <c r="BE124" s="168"/>
    </row>
    <row r="125" spans="1:60" x14ac:dyDescent="0.15">
      <c r="A125" s="161" t="s">
        <v>223</v>
      </c>
      <c r="BD125" s="161"/>
      <c r="BE125" s="168"/>
    </row>
  </sheetData>
  <mergeCells count="1">
    <mergeCell ref="BF2:BG2"/>
  </mergeCells>
  <conditionalFormatting sqref="BF4:BH53 BF55:BH114">
    <cfRule type="cellIs" dxfId="117" priority="7" operator="lessThanOrEqual">
      <formula>0</formula>
    </cfRule>
    <cfRule type="cellIs" dxfId="116" priority="8" operator="greaterThan">
      <formula>0</formula>
    </cfRule>
  </conditionalFormatting>
  <conditionalFormatting sqref="BF4:BH53 BF55:BH56">
    <cfRule type="cellIs" dxfId="115" priority="5" operator="lessThanOrEqual">
      <formula>0</formula>
    </cfRule>
    <cfRule type="cellIs" dxfId="114" priority="6" operator="greaterThan">
      <formula>0</formula>
    </cfRule>
  </conditionalFormatting>
  <conditionalFormatting sqref="BF54:BH54">
    <cfRule type="cellIs" dxfId="113" priority="3" operator="lessThanOrEqual">
      <formula>0</formula>
    </cfRule>
    <cfRule type="cellIs" dxfId="112" priority="4" operator="greaterThan">
      <formula>0</formula>
    </cfRule>
  </conditionalFormatting>
  <conditionalFormatting sqref="BF54:BH54">
    <cfRule type="cellIs" dxfId="111" priority="1" operator="lessThanOrEqual">
      <formula>0</formula>
    </cfRule>
    <cfRule type="cellIs" dxfId="110" priority="2" operator="greaterThan">
      <formula>0</formula>
    </cfRule>
  </conditionalFormatting>
  <hyperlinks>
    <hyperlink ref="L1" location="Contents!A1" display="Contents" xr:uid="{CBFC587E-0421-4130-B297-16AB75C2E247}"/>
    <hyperlink ref="BJ1" location="Contents!A1" display="Contents" xr:uid="{57E7B1C2-FF0D-41CD-A71E-1DBC4A67BBE9}"/>
  </hyperlinks>
  <pageMargins left="0.75" right="0.75" top="1" bottom="1" header="0.5" footer="0.5"/>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092AD-7754-4DF8-A986-8F0EBCC9BEB3}">
  <dimension ref="A1:AK89"/>
  <sheetViews>
    <sheetView showGridLines="0" zoomScaleNormal="100" workbookViewId="0">
      <pane xSplit="1" ySplit="3" topLeftCell="U76" activePane="bottomRight" state="frozen"/>
      <selection activeCell="AL81" sqref="AL81"/>
      <selection pane="topRight" activeCell="AL81" sqref="AL81"/>
      <selection pane="bottomLeft" activeCell="AL81" sqref="AL81"/>
      <selection pane="bottomRight" activeCell="AK1" sqref="AK1"/>
    </sheetView>
  </sheetViews>
  <sheetFormatPr baseColWidth="10" defaultColWidth="9" defaultRowHeight="15" x14ac:dyDescent="0.2"/>
  <cols>
    <col min="1" max="1" width="47" style="939" customWidth="1"/>
    <col min="2" max="23" width="9" style="939"/>
    <col min="24" max="31" width="9.5" style="939" customWidth="1"/>
    <col min="32" max="32" width="9.5" style="940" customWidth="1"/>
    <col min="33" max="34" width="10" style="939" customWidth="1"/>
    <col min="35" max="35" width="9.5" style="939" customWidth="1"/>
    <col min="36" max="16384" width="9" style="939"/>
  </cols>
  <sheetData>
    <row r="1" spans="1:37" s="909" customFormat="1" ht="12" customHeight="1" x14ac:dyDescent="0.15">
      <c r="A1" s="876" t="s">
        <v>947</v>
      </c>
      <c r="B1" s="877"/>
      <c r="C1" s="877"/>
      <c r="D1" s="878"/>
      <c r="E1" s="877"/>
      <c r="F1" s="877"/>
      <c r="G1" s="636"/>
      <c r="H1" s="636"/>
      <c r="I1" s="636"/>
      <c r="J1" s="636"/>
      <c r="K1" s="636"/>
      <c r="L1" s="941" t="s">
        <v>199</v>
      </c>
      <c r="M1" s="636"/>
      <c r="N1" s="636"/>
      <c r="O1" s="896"/>
      <c r="P1" s="896"/>
      <c r="Q1" s="896"/>
      <c r="R1" s="896"/>
      <c r="S1" s="896"/>
      <c r="T1" s="896"/>
      <c r="U1" s="896"/>
      <c r="V1" s="896"/>
      <c r="W1" s="905"/>
      <c r="X1" s="905"/>
      <c r="Y1" s="905"/>
      <c r="Z1" s="906"/>
      <c r="AA1" s="906"/>
      <c r="AB1" s="906"/>
      <c r="AC1" s="906"/>
      <c r="AD1" s="906"/>
      <c r="AE1" s="906"/>
      <c r="AF1" s="907"/>
      <c r="AG1" s="906"/>
      <c r="AH1" s="906"/>
      <c r="AI1" s="908"/>
      <c r="AK1" s="941" t="s">
        <v>199</v>
      </c>
    </row>
    <row r="2" spans="1:37" s="909" customFormat="1" ht="12" customHeight="1" x14ac:dyDescent="0.15">
      <c r="A2" s="910"/>
      <c r="B2" s="877"/>
      <c r="C2" s="877"/>
      <c r="D2" s="877"/>
      <c r="E2" s="877"/>
      <c r="F2" s="877"/>
      <c r="G2" s="636"/>
      <c r="H2" s="636"/>
      <c r="I2" s="636"/>
      <c r="J2" s="636"/>
      <c r="K2" s="636"/>
      <c r="L2" s="694"/>
      <c r="M2" s="636"/>
      <c r="N2" s="636"/>
      <c r="O2" s="896"/>
      <c r="P2" s="896"/>
      <c r="Q2" s="896"/>
      <c r="R2" s="896"/>
      <c r="S2" s="896"/>
      <c r="T2" s="896"/>
      <c r="U2" s="896"/>
      <c r="V2" s="896"/>
      <c r="W2" s="911"/>
      <c r="X2" s="905"/>
      <c r="Y2" s="905"/>
      <c r="Z2" s="906"/>
      <c r="AA2" s="906"/>
      <c r="AB2" s="906"/>
      <c r="AC2" s="906"/>
      <c r="AD2" s="906"/>
      <c r="AE2" s="906"/>
      <c r="AF2" s="907"/>
      <c r="AG2" s="1237" t="s">
        <v>197</v>
      </c>
      <c r="AH2" s="1237"/>
      <c r="AI2" s="908" t="s">
        <v>196</v>
      </c>
    </row>
    <row r="3" spans="1:37" s="909" customFormat="1" ht="12" customHeight="1" x14ac:dyDescent="0.15">
      <c r="A3" s="912" t="s">
        <v>940</v>
      </c>
      <c r="B3" s="879">
        <v>1990</v>
      </c>
      <c r="C3" s="879">
        <v>1991</v>
      </c>
      <c r="D3" s="879">
        <v>1992</v>
      </c>
      <c r="E3" s="879">
        <v>1993</v>
      </c>
      <c r="F3" s="879">
        <v>1994</v>
      </c>
      <c r="G3" s="880">
        <v>1995</v>
      </c>
      <c r="H3" s="880">
        <v>1996</v>
      </c>
      <c r="I3" s="880">
        <v>1997</v>
      </c>
      <c r="J3" s="880">
        <v>1998</v>
      </c>
      <c r="K3" s="880">
        <v>1999</v>
      </c>
      <c r="L3" s="880">
        <v>2000</v>
      </c>
      <c r="M3" s="636">
        <v>2001</v>
      </c>
      <c r="N3" s="636">
        <v>2002</v>
      </c>
      <c r="O3" s="636">
        <v>2003</v>
      </c>
      <c r="P3" s="636">
        <v>2004</v>
      </c>
      <c r="Q3" s="636">
        <v>2005</v>
      </c>
      <c r="R3" s="636">
        <v>2006</v>
      </c>
      <c r="S3" s="636">
        <v>2007</v>
      </c>
      <c r="T3" s="636">
        <v>2008</v>
      </c>
      <c r="U3" s="636">
        <v>2009</v>
      </c>
      <c r="V3" s="636">
        <v>2010</v>
      </c>
      <c r="W3" s="905">
        <v>2011</v>
      </c>
      <c r="X3" s="905">
        <v>2012</v>
      </c>
      <c r="Y3" s="911">
        <v>2013</v>
      </c>
      <c r="Z3" s="896">
        <v>2014</v>
      </c>
      <c r="AA3" s="896">
        <v>2015</v>
      </c>
      <c r="AB3" s="896">
        <v>2016</v>
      </c>
      <c r="AC3" s="896">
        <v>2017</v>
      </c>
      <c r="AD3" s="896">
        <v>2018</v>
      </c>
      <c r="AE3" s="896">
        <v>2019</v>
      </c>
      <c r="AF3" s="895">
        <v>2020</v>
      </c>
      <c r="AG3" s="908">
        <v>2020</v>
      </c>
      <c r="AH3" s="908" t="s">
        <v>194</v>
      </c>
      <c r="AI3" s="908">
        <v>2020</v>
      </c>
    </row>
    <row r="4" spans="1:37" s="909" customFormat="1" ht="12" customHeight="1" x14ac:dyDescent="0.2">
      <c r="A4" s="912"/>
      <c r="B4" s="881"/>
      <c r="C4" s="881"/>
      <c r="D4" s="881"/>
      <c r="E4" s="881"/>
      <c r="F4" s="881"/>
      <c r="G4" s="882"/>
      <c r="H4" s="882"/>
      <c r="I4" s="882"/>
      <c r="J4" s="882"/>
      <c r="K4" s="882"/>
      <c r="L4" s="882"/>
      <c r="M4" s="883"/>
      <c r="N4" s="883"/>
      <c r="O4" s="883"/>
      <c r="P4" s="883"/>
      <c r="Q4" s="883"/>
      <c r="R4" s="883"/>
      <c r="S4" s="883"/>
      <c r="T4" s="883"/>
      <c r="U4" s="883"/>
      <c r="V4" s="883"/>
      <c r="W4" s="913"/>
      <c r="X4" s="913"/>
      <c r="Y4" s="914"/>
      <c r="Z4" s="915"/>
      <c r="AA4" s="915"/>
      <c r="AB4" s="915"/>
      <c r="AC4" s="915"/>
      <c r="AD4" s="915"/>
      <c r="AE4" s="915"/>
      <c r="AF4" s="916"/>
      <c r="AG4" s="917"/>
      <c r="AH4" s="917"/>
      <c r="AI4" s="917"/>
    </row>
    <row r="5" spans="1:37" s="896" customFormat="1" ht="12" customHeight="1" x14ac:dyDescent="0.15">
      <c r="A5" s="884" t="s">
        <v>193</v>
      </c>
      <c r="B5" s="918">
        <v>0</v>
      </c>
      <c r="C5" s="918">
        <v>0</v>
      </c>
      <c r="D5" s="918">
        <v>0</v>
      </c>
      <c r="E5" s="918">
        <v>0</v>
      </c>
      <c r="F5" s="918">
        <v>0</v>
      </c>
      <c r="G5" s="918">
        <v>0</v>
      </c>
      <c r="H5" s="918">
        <v>0</v>
      </c>
      <c r="I5" s="918">
        <v>0</v>
      </c>
      <c r="J5" s="918">
        <v>0</v>
      </c>
      <c r="K5" s="918">
        <v>0.93156663957433328</v>
      </c>
      <c r="L5" s="918">
        <v>2.0275273920147256</v>
      </c>
      <c r="M5" s="918">
        <v>2.1371234672587649</v>
      </c>
      <c r="N5" s="918">
        <v>2.1919215048807845</v>
      </c>
      <c r="O5" s="918">
        <v>2.1919215048807845</v>
      </c>
      <c r="P5" s="918">
        <v>2.1919215048807845</v>
      </c>
      <c r="Q5" s="918">
        <v>2.4111136553688626</v>
      </c>
      <c r="R5" s="918">
        <v>3.0924335379716315</v>
      </c>
      <c r="S5" s="918">
        <v>9.0259536757129393</v>
      </c>
      <c r="T5" s="918">
        <v>9.6580476176865666</v>
      </c>
      <c r="U5" s="918">
        <v>14.069364663420147</v>
      </c>
      <c r="V5" s="918">
        <v>15.075955177971116</v>
      </c>
      <c r="W5" s="918">
        <v>17.792468583762776</v>
      </c>
      <c r="X5" s="918">
        <v>17.407666201519909</v>
      </c>
      <c r="Y5" s="918">
        <v>18.499409108270907</v>
      </c>
      <c r="Z5" s="918">
        <v>21.660122575576008</v>
      </c>
      <c r="AA5" s="918">
        <v>20.691848270369231</v>
      </c>
      <c r="AB5" s="918">
        <v>22.324156131110549</v>
      </c>
      <c r="AC5" s="918">
        <v>22.242585988269056</v>
      </c>
      <c r="AD5" s="918">
        <v>22.434567084721749</v>
      </c>
      <c r="AE5" s="918">
        <v>23.849381495863746</v>
      </c>
      <c r="AF5" s="919">
        <v>21.427592074391026</v>
      </c>
      <c r="AG5" s="920">
        <v>-0.1015451667747751</v>
      </c>
      <c r="AH5" s="920">
        <v>5.4193328497581295E-2</v>
      </c>
      <c r="AI5" s="920">
        <v>1.2781144430262665E-2</v>
      </c>
    </row>
    <row r="6" spans="1:37" s="896" customFormat="1" ht="12" customHeight="1" x14ac:dyDescent="0.15">
      <c r="A6" s="884" t="s">
        <v>192</v>
      </c>
      <c r="B6" s="918">
        <v>0</v>
      </c>
      <c r="C6" s="918">
        <v>0</v>
      </c>
      <c r="D6" s="918">
        <v>0</v>
      </c>
      <c r="E6" s="918">
        <v>0</v>
      </c>
      <c r="F6" s="918">
        <v>0</v>
      </c>
      <c r="G6" s="918">
        <v>0</v>
      </c>
      <c r="H6" s="918">
        <v>0</v>
      </c>
      <c r="I6" s="918">
        <v>0</v>
      </c>
      <c r="J6" s="918">
        <v>0</v>
      </c>
      <c r="K6" s="918">
        <v>0</v>
      </c>
      <c r="L6" s="918">
        <v>0</v>
      </c>
      <c r="M6" s="918">
        <v>0</v>
      </c>
      <c r="N6" s="918">
        <v>0</v>
      </c>
      <c r="O6" s="918">
        <v>0</v>
      </c>
      <c r="P6" s="918">
        <v>0</v>
      </c>
      <c r="Q6" s="918">
        <v>0</v>
      </c>
      <c r="R6" s="918">
        <v>0</v>
      </c>
      <c r="S6" s="918">
        <v>0</v>
      </c>
      <c r="T6" s="918">
        <v>0</v>
      </c>
      <c r="U6" s="918">
        <v>0</v>
      </c>
      <c r="V6" s="918">
        <v>0</v>
      </c>
      <c r="W6" s="918">
        <v>0</v>
      </c>
      <c r="X6" s="918">
        <v>0</v>
      </c>
      <c r="Y6" s="918">
        <v>0</v>
      </c>
      <c r="Z6" s="918">
        <v>0</v>
      </c>
      <c r="AA6" s="918">
        <v>0</v>
      </c>
      <c r="AB6" s="918">
        <v>0</v>
      </c>
      <c r="AC6" s="918">
        <v>0</v>
      </c>
      <c r="AD6" s="918">
        <v>0</v>
      </c>
      <c r="AE6" s="918">
        <v>0</v>
      </c>
      <c r="AF6" s="919">
        <v>0</v>
      </c>
      <c r="AG6" s="920">
        <v>0</v>
      </c>
      <c r="AH6" s="920">
        <v>0</v>
      </c>
      <c r="AI6" s="920">
        <v>0</v>
      </c>
    </row>
    <row r="7" spans="1:37" s="896" customFormat="1" ht="12" customHeight="1" x14ac:dyDescent="0.15">
      <c r="A7" s="884" t="s">
        <v>191</v>
      </c>
      <c r="B7" s="918">
        <v>26.969524730705611</v>
      </c>
      <c r="C7" s="918">
        <v>31.250401696135111</v>
      </c>
      <c r="D7" s="918">
        <v>35.434198665221537</v>
      </c>
      <c r="E7" s="918">
        <v>41.638324296920814</v>
      </c>
      <c r="F7" s="918">
        <v>46.493906794797063</v>
      </c>
      <c r="G7" s="918">
        <v>48.972450622106138</v>
      </c>
      <c r="H7" s="918">
        <v>35.018782353868389</v>
      </c>
      <c r="I7" s="918">
        <v>46.471181759705608</v>
      </c>
      <c r="J7" s="918">
        <v>50.68137326098428</v>
      </c>
      <c r="K7" s="918">
        <v>52.844796601691705</v>
      </c>
      <c r="L7" s="918">
        <v>58.360104667481004</v>
      </c>
      <c r="M7" s="918">
        <v>64.150980823356491</v>
      </c>
      <c r="N7" s="918">
        <v>77.783336983619094</v>
      </c>
      <c r="O7" s="918">
        <v>101.9524500352081</v>
      </c>
      <c r="P7" s="918">
        <v>124.02430986061779</v>
      </c>
      <c r="Q7" s="918">
        <v>145.90088546041429</v>
      </c>
      <c r="R7" s="918">
        <v>190.15705052131037</v>
      </c>
      <c r="S7" s="918">
        <v>262.55832240830023</v>
      </c>
      <c r="T7" s="918">
        <v>372.601056027791</v>
      </c>
      <c r="U7" s="918">
        <v>423.3243869522729</v>
      </c>
      <c r="V7" s="918">
        <v>498.84690928210455</v>
      </c>
      <c r="W7" s="918">
        <v>556.42163164866861</v>
      </c>
      <c r="X7" s="918">
        <v>530.60952462988053</v>
      </c>
      <c r="Y7" s="918">
        <v>555.33132681743871</v>
      </c>
      <c r="Z7" s="918">
        <v>587.63653640567736</v>
      </c>
      <c r="AA7" s="918">
        <v>604.6006151552707</v>
      </c>
      <c r="AB7" s="918">
        <v>641.71993546850433</v>
      </c>
      <c r="AC7" s="918">
        <v>663.9205742311841</v>
      </c>
      <c r="AD7" s="918">
        <v>684.10468743816841</v>
      </c>
      <c r="AE7" s="918">
        <v>665.37802664674928</v>
      </c>
      <c r="AF7" s="919">
        <v>601.57440407262663</v>
      </c>
      <c r="AG7" s="920">
        <v>-9.5890786919532789E-2</v>
      </c>
      <c r="AH7" s="920">
        <v>4.6259746353045639E-2</v>
      </c>
      <c r="AI7" s="920">
        <v>0.35882750228340582</v>
      </c>
    </row>
    <row r="8" spans="1:37" s="923" customFormat="1" ht="12" customHeight="1" x14ac:dyDescent="0.15">
      <c r="A8" s="885" t="s">
        <v>190</v>
      </c>
      <c r="B8" s="921">
        <v>26.969524730705611</v>
      </c>
      <c r="C8" s="921">
        <v>31.250401696135111</v>
      </c>
      <c r="D8" s="921">
        <v>35.434198665221537</v>
      </c>
      <c r="E8" s="921">
        <v>41.638324296920814</v>
      </c>
      <c r="F8" s="921">
        <v>46.493906794797063</v>
      </c>
      <c r="G8" s="921">
        <v>48.972450622106138</v>
      </c>
      <c r="H8" s="921">
        <v>35.018782353868389</v>
      </c>
      <c r="I8" s="921">
        <v>46.471181759705608</v>
      </c>
      <c r="J8" s="921">
        <v>50.68137326098428</v>
      </c>
      <c r="K8" s="921">
        <v>53.77636324126604</v>
      </c>
      <c r="L8" s="921">
        <v>60.387632059495729</v>
      </c>
      <c r="M8" s="921">
        <v>66.288104290615252</v>
      </c>
      <c r="N8" s="921">
        <v>79.975258488499875</v>
      </c>
      <c r="O8" s="921">
        <v>104.14437154008888</v>
      </c>
      <c r="P8" s="921">
        <v>126.21623136549857</v>
      </c>
      <c r="Q8" s="921">
        <v>148.31199911578315</v>
      </c>
      <c r="R8" s="921">
        <v>193.24948405928203</v>
      </c>
      <c r="S8" s="921">
        <v>271.5842760840132</v>
      </c>
      <c r="T8" s="921">
        <v>382.25910364547752</v>
      </c>
      <c r="U8" s="921">
        <v>437.39375161569308</v>
      </c>
      <c r="V8" s="921">
        <v>513.92286446007574</v>
      </c>
      <c r="W8" s="921">
        <v>574.21410023243129</v>
      </c>
      <c r="X8" s="921">
        <v>548.01719083140051</v>
      </c>
      <c r="Y8" s="921">
        <v>573.83073592570963</v>
      </c>
      <c r="Z8" s="921">
        <v>609.29665898125336</v>
      </c>
      <c r="AA8" s="921">
        <v>625.29246342563999</v>
      </c>
      <c r="AB8" s="921">
        <v>664.04409159961483</v>
      </c>
      <c r="AC8" s="921">
        <v>686.16316021945318</v>
      </c>
      <c r="AD8" s="921">
        <v>706.53925452289013</v>
      </c>
      <c r="AE8" s="921">
        <v>689.22740814261294</v>
      </c>
      <c r="AF8" s="921">
        <v>623.00199614701773</v>
      </c>
      <c r="AG8" s="922">
        <v>-9.6086445798876374E-2</v>
      </c>
      <c r="AH8" s="922">
        <v>4.6523527679925181E-2</v>
      </c>
      <c r="AI8" s="922">
        <v>0.37160864671366856</v>
      </c>
    </row>
    <row r="9" spans="1:37" s="923" customFormat="1" ht="12" customHeight="1" x14ac:dyDescent="0.15">
      <c r="A9" s="886"/>
      <c r="B9" s="915"/>
      <c r="C9" s="915"/>
      <c r="D9" s="915"/>
      <c r="E9" s="915"/>
      <c r="F9" s="915"/>
      <c r="G9" s="915"/>
      <c r="H9" s="915"/>
      <c r="I9" s="915"/>
      <c r="J9" s="915"/>
      <c r="K9" s="915"/>
      <c r="L9" s="915"/>
      <c r="M9" s="915"/>
      <c r="N9" s="915"/>
      <c r="O9" s="915"/>
      <c r="P9" s="915"/>
      <c r="Q9" s="915"/>
      <c r="R9" s="915"/>
      <c r="S9" s="915"/>
      <c r="T9" s="915"/>
      <c r="U9" s="915"/>
      <c r="V9" s="915"/>
      <c r="W9" s="915"/>
      <c r="X9" s="915"/>
      <c r="Y9" s="915"/>
      <c r="Z9" s="915"/>
      <c r="AA9" s="915"/>
      <c r="AB9" s="915"/>
      <c r="AC9" s="915"/>
      <c r="AD9" s="915"/>
      <c r="AE9" s="915"/>
      <c r="AF9" s="919"/>
      <c r="AG9" s="924"/>
      <c r="AH9" s="924"/>
      <c r="AI9" s="924"/>
    </row>
    <row r="10" spans="1:37" s="923" customFormat="1" ht="12" customHeight="1" x14ac:dyDescent="0.15">
      <c r="A10" s="887" t="s">
        <v>189</v>
      </c>
      <c r="B10" s="918">
        <v>0</v>
      </c>
      <c r="C10" s="918">
        <v>0</v>
      </c>
      <c r="D10" s="918">
        <v>0</v>
      </c>
      <c r="E10" s="918">
        <v>0</v>
      </c>
      <c r="F10" s="918">
        <v>0</v>
      </c>
      <c r="G10" s="918">
        <v>0</v>
      </c>
      <c r="H10" s="918">
        <v>0</v>
      </c>
      <c r="I10" s="918">
        <v>0</v>
      </c>
      <c r="J10" s="918">
        <v>0</v>
      </c>
      <c r="K10" s="918">
        <v>0</v>
      </c>
      <c r="L10" s="918">
        <v>8.5522200291646908E-2</v>
      </c>
      <c r="M10" s="918">
        <v>0.17104440058329382</v>
      </c>
      <c r="N10" s="918">
        <v>0.17104440058329382</v>
      </c>
      <c r="O10" s="918">
        <v>0.17104440058329382</v>
      </c>
      <c r="P10" s="918">
        <v>0.17104440058329382</v>
      </c>
      <c r="Q10" s="918">
        <v>0.17104440058329382</v>
      </c>
      <c r="R10" s="918">
        <v>0.56843078713911188</v>
      </c>
      <c r="S10" s="918">
        <v>3.2362286094606363</v>
      </c>
      <c r="T10" s="918">
        <v>11.432137912300226</v>
      </c>
      <c r="U10" s="918">
        <v>19.285107786751698</v>
      </c>
      <c r="V10" s="918">
        <v>32.064693126368155</v>
      </c>
      <c r="W10" s="918">
        <v>41.656197899431298</v>
      </c>
      <c r="X10" s="918">
        <v>42.599590692707672</v>
      </c>
      <c r="Y10" s="918">
        <v>38.422753865783541</v>
      </c>
      <c r="Z10" s="918">
        <v>49.295411486011517</v>
      </c>
      <c r="AA10" s="918">
        <v>37.815369176261711</v>
      </c>
      <c r="AB10" s="918">
        <v>52.671013355903398</v>
      </c>
      <c r="AC10" s="918">
        <v>58.397861500853757</v>
      </c>
      <c r="AD10" s="918">
        <v>51.099002787376449</v>
      </c>
      <c r="AE10" s="918">
        <v>46.016410923080983</v>
      </c>
      <c r="AF10" s="919">
        <v>27.491439442010712</v>
      </c>
      <c r="AG10" s="924">
        <v>-0.40257314965384416</v>
      </c>
      <c r="AH10" s="924">
        <v>9.0860125612298948E-2</v>
      </c>
      <c r="AI10" s="924">
        <v>1.6398112157646375E-2</v>
      </c>
    </row>
    <row r="11" spans="1:37" s="923" customFormat="1" ht="12" customHeight="1" x14ac:dyDescent="0.15">
      <c r="A11" s="888" t="s">
        <v>188</v>
      </c>
      <c r="B11" s="918">
        <v>104.77429938474145</v>
      </c>
      <c r="C11" s="918">
        <v>117.51180840691595</v>
      </c>
      <c r="D11" s="918">
        <v>107.37050308831873</v>
      </c>
      <c r="E11" s="918">
        <v>104.4426874706369</v>
      </c>
      <c r="F11" s="918">
        <v>114.70117826608589</v>
      </c>
      <c r="G11" s="918">
        <v>116.89931738993361</v>
      </c>
      <c r="H11" s="918">
        <v>129.79873765794227</v>
      </c>
      <c r="I11" s="918">
        <v>143.05693187804852</v>
      </c>
      <c r="J11" s="918">
        <v>130.62019867359808</v>
      </c>
      <c r="K11" s="918">
        <v>120.51860414727929</v>
      </c>
      <c r="L11" s="918">
        <v>99.328230472954701</v>
      </c>
      <c r="M11" s="918">
        <v>106.93278801506652</v>
      </c>
      <c r="N11" s="918">
        <v>117.35247269381992</v>
      </c>
      <c r="O11" s="918">
        <v>135.25595503902161</v>
      </c>
      <c r="P11" s="918">
        <v>136.0392714731133</v>
      </c>
      <c r="Q11" s="918">
        <v>149.19915668453663</v>
      </c>
      <c r="R11" s="918">
        <v>165.69410296126028</v>
      </c>
      <c r="S11" s="918">
        <v>214.2269977351649</v>
      </c>
      <c r="T11" s="918">
        <v>266.88705094467031</v>
      </c>
      <c r="U11" s="918">
        <v>263.52382448559098</v>
      </c>
      <c r="V11" s="918">
        <v>292.28306158694681</v>
      </c>
      <c r="W11" s="918">
        <v>251.27958247380539</v>
      </c>
      <c r="X11" s="918">
        <v>256.56059284451248</v>
      </c>
      <c r="Y11" s="918">
        <v>298.78586079133862</v>
      </c>
      <c r="Z11" s="918">
        <v>314.61322289631761</v>
      </c>
      <c r="AA11" s="918">
        <v>337.54776622881104</v>
      </c>
      <c r="AB11" s="918">
        <v>316.87477485681052</v>
      </c>
      <c r="AC11" s="918">
        <v>319.66847518225489</v>
      </c>
      <c r="AD11" s="918">
        <v>384.12953475863816</v>
      </c>
      <c r="AE11" s="918">
        <v>410.84580111763501</v>
      </c>
      <c r="AF11" s="919">
        <v>394.56977297693174</v>
      </c>
      <c r="AG11" s="924">
        <v>-3.9615904790622491E-2</v>
      </c>
      <c r="AH11" s="924">
        <v>4.540818676541436E-2</v>
      </c>
      <c r="AI11" s="924">
        <v>0.23535324168604418</v>
      </c>
    </row>
    <row r="12" spans="1:37" s="923" customFormat="1" ht="12" customHeight="1" x14ac:dyDescent="0.15">
      <c r="A12" s="888" t="s">
        <v>186</v>
      </c>
      <c r="B12" s="918">
        <v>0</v>
      </c>
      <c r="C12" s="918">
        <v>0</v>
      </c>
      <c r="D12" s="918">
        <v>0</v>
      </c>
      <c r="E12" s="918">
        <v>0</v>
      </c>
      <c r="F12" s="918">
        <v>0</v>
      </c>
      <c r="G12" s="918">
        <v>0</v>
      </c>
      <c r="H12" s="918">
        <v>0</v>
      </c>
      <c r="I12" s="918">
        <v>0</v>
      </c>
      <c r="J12" s="918">
        <v>0</v>
      </c>
      <c r="K12" s="918">
        <v>0</v>
      </c>
      <c r="L12" s="918">
        <v>0</v>
      </c>
      <c r="M12" s="918">
        <v>0</v>
      </c>
      <c r="N12" s="918">
        <v>0</v>
      </c>
      <c r="O12" s="918">
        <v>0</v>
      </c>
      <c r="P12" s="918">
        <v>0</v>
      </c>
      <c r="Q12" s="918">
        <v>0.27648792694615226</v>
      </c>
      <c r="R12" s="918">
        <v>2.5317215704970675</v>
      </c>
      <c r="S12" s="918">
        <v>2.7222658509316413</v>
      </c>
      <c r="T12" s="918">
        <v>2.8120783213056217</v>
      </c>
      <c r="U12" s="918">
        <v>5.8712368357713522</v>
      </c>
      <c r="V12" s="918">
        <v>8.4641587482679945</v>
      </c>
      <c r="W12" s="918">
        <v>10.699921934604939</v>
      </c>
      <c r="X12" s="918">
        <v>11.701398657653202</v>
      </c>
      <c r="Y12" s="918">
        <v>12.148469500535779</v>
      </c>
      <c r="Z12" s="918">
        <v>12.631373900812118</v>
      </c>
      <c r="AA12" s="918">
        <v>12.933255591493564</v>
      </c>
      <c r="AB12" s="918">
        <v>12.547194046076939</v>
      </c>
      <c r="AC12" s="918">
        <v>11.530232575923442</v>
      </c>
      <c r="AD12" s="918">
        <v>14.40441127577731</v>
      </c>
      <c r="AE12" s="918">
        <v>12.856417877494774</v>
      </c>
      <c r="AF12" s="919">
        <v>11.703506342518718</v>
      </c>
      <c r="AG12" s="924">
        <v>-8.9675953750245951E-2</v>
      </c>
      <c r="AH12" s="924">
        <v>8.1531164094695407E-2</v>
      </c>
      <c r="AI12" s="924">
        <v>6.9809152789967934E-3</v>
      </c>
    </row>
    <row r="13" spans="1:37" s="923" customFormat="1" ht="12" customHeight="1" x14ac:dyDescent="0.15">
      <c r="A13" s="888" t="s">
        <v>208</v>
      </c>
      <c r="B13" s="918">
        <v>1.300478852188649</v>
      </c>
      <c r="C13" s="918">
        <v>1.2764830695169116</v>
      </c>
      <c r="D13" s="918">
        <v>1.2041050858561002</v>
      </c>
      <c r="E13" s="918">
        <v>0.96102183619374815</v>
      </c>
      <c r="F13" s="918">
        <v>0.88581133008852164</v>
      </c>
      <c r="G13" s="918">
        <v>0.79989343590290329</v>
      </c>
      <c r="H13" s="918">
        <v>0.74684339719879889</v>
      </c>
      <c r="I13" s="918">
        <v>0.67896030653731143</v>
      </c>
      <c r="J13" s="918">
        <v>0.55893819432369118</v>
      </c>
      <c r="K13" s="918">
        <v>0.63661864802144719</v>
      </c>
      <c r="L13" s="918">
        <v>0.61114915560322169</v>
      </c>
      <c r="M13" s="918">
        <v>0.58542719407583799</v>
      </c>
      <c r="N13" s="918">
        <v>2.238526040954453</v>
      </c>
      <c r="O13" s="918">
        <v>2.8561933073658117</v>
      </c>
      <c r="P13" s="918">
        <v>2.8033532309642868</v>
      </c>
      <c r="Q13" s="918">
        <v>2.9421825813003908</v>
      </c>
      <c r="R13" s="918">
        <v>5.3840173262926774</v>
      </c>
      <c r="S13" s="918">
        <v>6.6091135134619687</v>
      </c>
      <c r="T13" s="918">
        <v>8.739137886628102</v>
      </c>
      <c r="U13" s="918">
        <v>3.4911769141245554</v>
      </c>
      <c r="V13" s="918">
        <v>3.6308904629584213</v>
      </c>
      <c r="W13" s="918">
        <v>4.9835956591399935</v>
      </c>
      <c r="X13" s="918">
        <v>4.9547135264275406</v>
      </c>
      <c r="Y13" s="918">
        <v>6.4572231939752838</v>
      </c>
      <c r="Z13" s="918">
        <v>7.2735138079259736</v>
      </c>
      <c r="AA13" s="918">
        <v>7.7827841926911097</v>
      </c>
      <c r="AB13" s="918">
        <v>9.779566388504394</v>
      </c>
      <c r="AC13" s="918">
        <v>9.8507154755231099</v>
      </c>
      <c r="AD13" s="918">
        <v>11.037004882115772</v>
      </c>
      <c r="AE13" s="918">
        <v>12.641399408987429</v>
      </c>
      <c r="AF13" s="919">
        <v>12.250555183702135</v>
      </c>
      <c r="AG13" s="924">
        <v>-3.09177973609015E-2</v>
      </c>
      <c r="AH13" s="924">
        <v>0.13731909192434477</v>
      </c>
      <c r="AI13" s="924">
        <v>7.3072193371148952E-3</v>
      </c>
    </row>
    <row r="14" spans="1:37" s="896" customFormat="1" ht="12" customHeight="1" x14ac:dyDescent="0.15">
      <c r="A14" s="889" t="s">
        <v>178</v>
      </c>
      <c r="B14" s="921">
        <v>106.0747782369301</v>
      </c>
      <c r="C14" s="921">
        <v>118.78829147643286</v>
      </c>
      <c r="D14" s="921">
        <v>108.57460817417483</v>
      </c>
      <c r="E14" s="921">
        <v>105.40370930683065</v>
      </c>
      <c r="F14" s="921">
        <v>115.5869895961744</v>
      </c>
      <c r="G14" s="921">
        <v>117.69921082583652</v>
      </c>
      <c r="H14" s="921">
        <v>130.54558105514107</v>
      </c>
      <c r="I14" s="921">
        <v>143.73589218458582</v>
      </c>
      <c r="J14" s="921">
        <v>131.17913686792178</v>
      </c>
      <c r="K14" s="921">
        <v>121.15522279530074</v>
      </c>
      <c r="L14" s="921">
        <v>100.02490182884956</v>
      </c>
      <c r="M14" s="921">
        <v>107.68925960972565</v>
      </c>
      <c r="N14" s="921">
        <v>119.76204313535767</v>
      </c>
      <c r="O14" s="921">
        <v>138.28319274697071</v>
      </c>
      <c r="P14" s="921">
        <v>139.01366910466089</v>
      </c>
      <c r="Q14" s="921">
        <v>152.58887159336646</v>
      </c>
      <c r="R14" s="921">
        <v>174.17827264518917</v>
      </c>
      <c r="S14" s="921">
        <v>226.79460570901915</v>
      </c>
      <c r="T14" s="921">
        <v>289.87040506490428</v>
      </c>
      <c r="U14" s="921">
        <v>292.17134602223854</v>
      </c>
      <c r="V14" s="921">
        <v>336.44280392454135</v>
      </c>
      <c r="W14" s="921">
        <v>308.61929796698161</v>
      </c>
      <c r="X14" s="921">
        <v>315.81629572130089</v>
      </c>
      <c r="Y14" s="921">
        <v>355.8143073516332</v>
      </c>
      <c r="Z14" s="921">
        <v>383.81352209106723</v>
      </c>
      <c r="AA14" s="921">
        <v>396.07917518925746</v>
      </c>
      <c r="AB14" s="921">
        <v>391.87254864729533</v>
      </c>
      <c r="AC14" s="921">
        <v>399.44728473455524</v>
      </c>
      <c r="AD14" s="921">
        <v>460.66995370390765</v>
      </c>
      <c r="AE14" s="921">
        <v>482.36002932719822</v>
      </c>
      <c r="AF14" s="921">
        <v>446.0152739451633</v>
      </c>
      <c r="AG14" s="925">
        <v>-7.5347775877551593E-2</v>
      </c>
      <c r="AH14" s="925">
        <v>5.1413064608191172E-2</v>
      </c>
      <c r="AI14" s="925">
        <v>0.26603948845980224</v>
      </c>
    </row>
    <row r="15" spans="1:37" s="896" customFormat="1" ht="12" customHeight="1" x14ac:dyDescent="0.15">
      <c r="A15" s="890"/>
      <c r="B15" s="915"/>
      <c r="C15" s="915"/>
      <c r="D15" s="915"/>
      <c r="E15" s="915"/>
      <c r="F15" s="915"/>
      <c r="G15" s="915"/>
      <c r="H15" s="915"/>
      <c r="I15" s="91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9"/>
      <c r="AG15" s="920"/>
      <c r="AH15" s="920"/>
      <c r="AI15" s="920"/>
    </row>
    <row r="16" spans="1:37" s="896" customFormat="1" ht="12" customHeight="1" x14ac:dyDescent="0.15">
      <c r="A16" s="888" t="s">
        <v>177</v>
      </c>
      <c r="B16" s="918">
        <v>0.11809362556336851</v>
      </c>
      <c r="C16" s="918">
        <v>0.12934063752178457</v>
      </c>
      <c r="D16" s="918">
        <v>0.14394229102517445</v>
      </c>
      <c r="E16" s="918">
        <v>0.16308167339703269</v>
      </c>
      <c r="F16" s="918">
        <v>0.10872111559802181</v>
      </c>
      <c r="G16" s="918">
        <v>0.20994422322376624</v>
      </c>
      <c r="H16" s="918">
        <v>0.22806440915676987</v>
      </c>
      <c r="I16" s="918">
        <v>0.24743426308515304</v>
      </c>
      <c r="J16" s="918">
        <v>0.26617928301584648</v>
      </c>
      <c r="K16" s="918">
        <v>0.29242231091881726</v>
      </c>
      <c r="L16" s="918">
        <v>0.34208880116658763</v>
      </c>
      <c r="M16" s="918">
        <v>0.34208880116658763</v>
      </c>
      <c r="N16" s="918">
        <v>0.4276110014582345</v>
      </c>
      <c r="O16" s="918">
        <v>0.51313320174988142</v>
      </c>
      <c r="P16" s="918">
        <v>0.94074420320811603</v>
      </c>
      <c r="Q16" s="918">
        <v>1.3683552046663505</v>
      </c>
      <c r="R16" s="918">
        <v>2.0525328069995257</v>
      </c>
      <c r="S16" s="918">
        <v>4.1517951662285624</v>
      </c>
      <c r="T16" s="918">
        <v>4.9758387669647206</v>
      </c>
      <c r="U16" s="918">
        <v>6.9063641266919156</v>
      </c>
      <c r="V16" s="918">
        <v>7.2326899178929001</v>
      </c>
      <c r="W16" s="918">
        <v>7.1871132116039753</v>
      </c>
      <c r="X16" s="918">
        <v>7.1674762902607956</v>
      </c>
      <c r="Y16" s="918">
        <v>6.899231110346788</v>
      </c>
      <c r="Z16" s="918">
        <v>6.0543889251643481</v>
      </c>
      <c r="AA16" s="918">
        <v>7.0209206206449268</v>
      </c>
      <c r="AB16" s="918">
        <v>7.7229146253228658</v>
      </c>
      <c r="AC16" s="918">
        <v>7.2094095236453555</v>
      </c>
      <c r="AD16" s="918">
        <v>7.1116997417194341</v>
      </c>
      <c r="AE16" s="918">
        <v>7.1285876310808973</v>
      </c>
      <c r="AF16" s="919">
        <v>7.3573254703800819</v>
      </c>
      <c r="AG16" s="920">
        <v>3.2087399515421389E-2</v>
      </c>
      <c r="AH16" s="920">
        <v>3.1720004686131009E-3</v>
      </c>
      <c r="AI16" s="920">
        <v>4.3885024099260816E-3</v>
      </c>
    </row>
    <row r="17" spans="1:35" s="896" customFormat="1" ht="12" customHeight="1" x14ac:dyDescent="0.15">
      <c r="A17" s="888" t="s">
        <v>176</v>
      </c>
      <c r="B17" s="918">
        <v>0</v>
      </c>
      <c r="C17" s="918">
        <v>0</v>
      </c>
      <c r="D17" s="918">
        <v>0</v>
      </c>
      <c r="E17" s="918">
        <v>0</v>
      </c>
      <c r="F17" s="918">
        <v>0</v>
      </c>
      <c r="G17" s="918">
        <v>0</v>
      </c>
      <c r="H17" s="918">
        <v>0</v>
      </c>
      <c r="I17" s="918">
        <v>0</v>
      </c>
      <c r="J17" s="918">
        <v>0</v>
      </c>
      <c r="K17" s="918">
        <v>0</v>
      </c>
      <c r="L17" s="918">
        <v>0</v>
      </c>
      <c r="M17" s="918">
        <v>0</v>
      </c>
      <c r="N17" s="918">
        <v>0</v>
      </c>
      <c r="O17" s="918">
        <v>0</v>
      </c>
      <c r="P17" s="918">
        <v>0</v>
      </c>
      <c r="Q17" s="918">
        <v>0</v>
      </c>
      <c r="R17" s="918">
        <v>0</v>
      </c>
      <c r="S17" s="918">
        <v>0</v>
      </c>
      <c r="T17" s="918">
        <v>0</v>
      </c>
      <c r="U17" s="918">
        <v>2.5245417942259278</v>
      </c>
      <c r="V17" s="918">
        <v>6.849261577495998</v>
      </c>
      <c r="W17" s="918">
        <v>7.9087488489987194</v>
      </c>
      <c r="X17" s="918">
        <v>8.3624862944417586</v>
      </c>
      <c r="Y17" s="918">
        <v>8.2335438093378457</v>
      </c>
      <c r="Z17" s="918">
        <v>10.77988606174317</v>
      </c>
      <c r="AA17" s="918">
        <v>7.2389517968351829</v>
      </c>
      <c r="AB17" s="918">
        <v>6.9529547768327742</v>
      </c>
      <c r="AC17" s="918">
        <v>8.3517311600008668</v>
      </c>
      <c r="AD17" s="918">
        <v>7.9549553231278782</v>
      </c>
      <c r="AE17" s="918">
        <v>8.4189882915121963</v>
      </c>
      <c r="AF17" s="919">
        <v>8.362519243733086</v>
      </c>
      <c r="AG17" s="920">
        <v>-6.7073436645637141E-3</v>
      </c>
      <c r="AH17" s="920">
        <v>0.12799645315025932</v>
      </c>
      <c r="AI17" s="920">
        <v>4.9880810631420941E-3</v>
      </c>
    </row>
    <row r="18" spans="1:35" s="896" customFormat="1" ht="12" customHeight="1" x14ac:dyDescent="0.15">
      <c r="A18" s="888" t="s">
        <v>169</v>
      </c>
      <c r="B18" s="918">
        <v>0</v>
      </c>
      <c r="C18" s="918">
        <v>0</v>
      </c>
      <c r="D18" s="918">
        <v>0</v>
      </c>
      <c r="E18" s="918">
        <v>0</v>
      </c>
      <c r="F18" s="918">
        <v>0</v>
      </c>
      <c r="G18" s="918">
        <v>0</v>
      </c>
      <c r="H18" s="918">
        <v>0</v>
      </c>
      <c r="I18" s="918">
        <v>0</v>
      </c>
      <c r="J18" s="918">
        <v>0</v>
      </c>
      <c r="K18" s="918">
        <v>0</v>
      </c>
      <c r="L18" s="918">
        <v>0</v>
      </c>
      <c r="M18" s="918">
        <v>0</v>
      </c>
      <c r="N18" s="918">
        <v>0</v>
      </c>
      <c r="O18" s="918">
        <v>0</v>
      </c>
      <c r="P18" s="918">
        <v>0</v>
      </c>
      <c r="Q18" s="918">
        <v>0</v>
      </c>
      <c r="R18" s="918">
        <v>0</v>
      </c>
      <c r="S18" s="918">
        <v>0.69795071963030886</v>
      </c>
      <c r="T18" s="918">
        <v>1.5939321590632811</v>
      </c>
      <c r="U18" s="918">
        <v>4.3403657790201242</v>
      </c>
      <c r="V18" s="918">
        <v>5.64937907880718</v>
      </c>
      <c r="W18" s="918">
        <v>3.8942108162267446</v>
      </c>
      <c r="X18" s="918">
        <v>4.9283441788914413</v>
      </c>
      <c r="Y18" s="918">
        <v>6.1965475630532509</v>
      </c>
      <c r="Z18" s="918">
        <v>6.9234387836437143</v>
      </c>
      <c r="AA18" s="918">
        <v>8.0771416876000668</v>
      </c>
      <c r="AB18" s="918">
        <v>2.068909746442269</v>
      </c>
      <c r="AC18" s="918">
        <v>5.8431802398069346</v>
      </c>
      <c r="AD18" s="918">
        <v>5.3215921545304807</v>
      </c>
      <c r="AE18" s="918">
        <v>6.3668572694568439</v>
      </c>
      <c r="AF18" s="919">
        <v>7.3009060696853254</v>
      </c>
      <c r="AG18" s="920">
        <v>0.14670484364543723</v>
      </c>
      <c r="AH18" s="920">
        <v>3.9058210248147374E-2</v>
      </c>
      <c r="AI18" s="920">
        <v>4.3548493281217867E-3</v>
      </c>
    </row>
    <row r="19" spans="1:35" s="896" customFormat="1" ht="12" customHeight="1" x14ac:dyDescent="0.15">
      <c r="A19" s="888" t="s">
        <v>168</v>
      </c>
      <c r="B19" s="918">
        <v>0</v>
      </c>
      <c r="C19" s="918">
        <v>0</v>
      </c>
      <c r="D19" s="918">
        <v>4.2191915694002435E-2</v>
      </c>
      <c r="E19" s="918">
        <v>0.47124980105763248</v>
      </c>
      <c r="F19" s="918">
        <v>1.5302684470620878</v>
      </c>
      <c r="G19" s="918">
        <v>3.0001404399074811</v>
      </c>
      <c r="H19" s="918">
        <v>4.3054447811911718</v>
      </c>
      <c r="I19" s="918">
        <v>5.1683394052509266</v>
      </c>
      <c r="J19" s="918">
        <v>4.83158512219602</v>
      </c>
      <c r="K19" s="918">
        <v>5.0791318554007567</v>
      </c>
      <c r="L19" s="918">
        <v>6.069242578958348</v>
      </c>
      <c r="M19" s="918">
        <v>6.0714182304519451</v>
      </c>
      <c r="N19" s="918">
        <v>6.5031722745156051</v>
      </c>
      <c r="O19" s="918">
        <v>7.1403342469798048</v>
      </c>
      <c r="P19" s="918">
        <v>7.4644359488769032</v>
      </c>
      <c r="Q19" s="918">
        <v>12.091100205895176</v>
      </c>
      <c r="R19" s="918">
        <v>12.678456660403521</v>
      </c>
      <c r="S19" s="918">
        <v>21.136640788590796</v>
      </c>
      <c r="T19" s="918">
        <v>38.864680290053506</v>
      </c>
      <c r="U19" s="918">
        <v>43.607908251227038</v>
      </c>
      <c r="V19" s="918">
        <v>42.510537294444376</v>
      </c>
      <c r="W19" s="918">
        <v>42.299712055283869</v>
      </c>
      <c r="X19" s="918">
        <v>49.230824581761659</v>
      </c>
      <c r="Y19" s="918">
        <v>46.021798192802081</v>
      </c>
      <c r="Z19" s="918">
        <v>46.549845404249709</v>
      </c>
      <c r="AA19" s="918">
        <v>49.486477716632002</v>
      </c>
      <c r="AB19" s="918">
        <v>45.157855947478161</v>
      </c>
      <c r="AC19" s="918">
        <v>43.988057255421495</v>
      </c>
      <c r="AD19" s="918">
        <v>50.763894589848974</v>
      </c>
      <c r="AE19" s="918">
        <v>46.799266639447517</v>
      </c>
      <c r="AF19" s="919">
        <v>43.060063801561583</v>
      </c>
      <c r="AG19" s="920">
        <v>-7.9898748557186261E-2</v>
      </c>
      <c r="AH19" s="920">
        <v>7.0879028043522307E-3</v>
      </c>
      <c r="AI19" s="920">
        <v>2.5684495612637571E-2</v>
      </c>
    </row>
    <row r="20" spans="1:35" s="896" customFormat="1" ht="12" customHeight="1" x14ac:dyDescent="0.15">
      <c r="A20" s="888" t="s">
        <v>167</v>
      </c>
      <c r="B20" s="918">
        <v>0</v>
      </c>
      <c r="C20" s="918">
        <v>0</v>
      </c>
      <c r="D20" s="918">
        <v>8.3056571301928575E-2</v>
      </c>
      <c r="E20" s="918">
        <v>8.3284123552070835E-2</v>
      </c>
      <c r="F20" s="918">
        <v>0.46633860583579068</v>
      </c>
      <c r="G20" s="918">
        <v>0.58293262980470373</v>
      </c>
      <c r="H20" s="918">
        <v>0.91352881530106822</v>
      </c>
      <c r="I20" s="918">
        <v>1.4989642637778295</v>
      </c>
      <c r="J20" s="918">
        <v>1.6655137658620405</v>
      </c>
      <c r="K20" s="918">
        <v>2.1651622721146735</v>
      </c>
      <c r="L20" s="918">
        <v>4.1523986076037565</v>
      </c>
      <c r="M20" s="918">
        <v>5.8292700629872458</v>
      </c>
      <c r="N20" s="918">
        <v>9.160297594711329</v>
      </c>
      <c r="O20" s="918">
        <v>11.142096081863958</v>
      </c>
      <c r="P20" s="918">
        <v>17.004768006072116</v>
      </c>
      <c r="Q20" s="918">
        <v>26.072766886940293</v>
      </c>
      <c r="R20" s="918">
        <v>42.876889963969852</v>
      </c>
      <c r="S20" s="918">
        <v>53.226277897984708</v>
      </c>
      <c r="T20" s="918">
        <v>47.241953383482397</v>
      </c>
      <c r="U20" s="918">
        <v>47.40229393061793</v>
      </c>
      <c r="V20" s="918">
        <v>58.74663003251414</v>
      </c>
      <c r="W20" s="918">
        <v>57.723789274975921</v>
      </c>
      <c r="X20" s="918">
        <v>53.943981228830623</v>
      </c>
      <c r="Y20" s="918">
        <v>57.61150660559106</v>
      </c>
      <c r="Z20" s="918">
        <v>64.385547487653682</v>
      </c>
      <c r="AA20" s="918">
        <v>59.358525163342577</v>
      </c>
      <c r="AB20" s="918">
        <v>59.869596368144911</v>
      </c>
      <c r="AC20" s="918">
        <v>61.276139538188033</v>
      </c>
      <c r="AD20" s="918">
        <v>62.955768361365685</v>
      </c>
      <c r="AE20" s="918">
        <v>65.753712501712045</v>
      </c>
      <c r="AF20" s="919">
        <v>65.34335093236335</v>
      </c>
      <c r="AG20" s="920">
        <v>-6.2408882135439603E-3</v>
      </c>
      <c r="AH20" s="920">
        <v>3.3265888054075043E-2</v>
      </c>
      <c r="AI20" s="920">
        <v>3.8976045601596607E-2</v>
      </c>
    </row>
    <row r="21" spans="1:35" s="896" customFormat="1" ht="12" customHeight="1" x14ac:dyDescent="0.15">
      <c r="A21" s="888" t="s">
        <v>162</v>
      </c>
      <c r="B21" s="918">
        <v>0</v>
      </c>
      <c r="C21" s="918">
        <v>0</v>
      </c>
      <c r="D21" s="918">
        <v>0</v>
      </c>
      <c r="E21" s="918">
        <v>0</v>
      </c>
      <c r="F21" s="918">
        <v>0</v>
      </c>
      <c r="G21" s="918">
        <v>0</v>
      </c>
      <c r="H21" s="918">
        <v>0</v>
      </c>
      <c r="I21" s="918">
        <v>0</v>
      </c>
      <c r="J21" s="918">
        <v>0</v>
      </c>
      <c r="K21" s="918">
        <v>0</v>
      </c>
      <c r="L21" s="918">
        <v>0</v>
      </c>
      <c r="M21" s="918">
        <v>0</v>
      </c>
      <c r="N21" s="918">
        <v>0</v>
      </c>
      <c r="O21" s="918">
        <v>0</v>
      </c>
      <c r="P21" s="918">
        <v>4.72480288697919</v>
      </c>
      <c r="Q21" s="918">
        <v>3.3131072926703387</v>
      </c>
      <c r="R21" s="918">
        <v>3.6941185677816133</v>
      </c>
      <c r="S21" s="918">
        <v>3.3462297428878736</v>
      </c>
      <c r="T21" s="918">
        <v>11.70056410472764</v>
      </c>
      <c r="U21" s="918">
        <v>13.999624410138725</v>
      </c>
      <c r="V21" s="918">
        <v>14.580907478189525</v>
      </c>
      <c r="W21" s="918">
        <v>10.993016938355154</v>
      </c>
      <c r="X21" s="918">
        <v>5.8214935941587846</v>
      </c>
      <c r="Y21" s="918">
        <v>8.5624626740617238</v>
      </c>
      <c r="Z21" s="918">
        <v>9.6114527344032563</v>
      </c>
      <c r="AA21" s="918">
        <v>9.7215422364562176</v>
      </c>
      <c r="AB21" s="918">
        <v>9.7953476794792369</v>
      </c>
      <c r="AC21" s="918">
        <v>11.784769090187783</v>
      </c>
      <c r="AD21" s="918">
        <v>12.713303652454682</v>
      </c>
      <c r="AE21" s="918">
        <v>14.628519828813486</v>
      </c>
      <c r="AF21" s="919">
        <v>15.748731239753289</v>
      </c>
      <c r="AG21" s="920">
        <v>7.6577222032631509E-2</v>
      </c>
      <c r="AH21" s="920">
        <v>4.4039223700078622E-3</v>
      </c>
      <c r="AI21" s="920">
        <v>9.3938137271729338E-3</v>
      </c>
    </row>
    <row r="22" spans="1:35" s="896" customFormat="1" ht="12" customHeight="1" x14ac:dyDescent="0.15">
      <c r="A22" s="888" t="s">
        <v>158</v>
      </c>
      <c r="B22" s="918">
        <v>0</v>
      </c>
      <c r="C22" s="918">
        <v>0</v>
      </c>
      <c r="D22" s="918">
        <v>0</v>
      </c>
      <c r="E22" s="918">
        <v>0</v>
      </c>
      <c r="F22" s="918">
        <v>0</v>
      </c>
      <c r="G22" s="918">
        <v>0</v>
      </c>
      <c r="H22" s="918">
        <v>0</v>
      </c>
      <c r="I22" s="918">
        <v>0</v>
      </c>
      <c r="J22" s="918">
        <v>0</v>
      </c>
      <c r="K22" s="918">
        <v>0</v>
      </c>
      <c r="L22" s="918">
        <v>0</v>
      </c>
      <c r="M22" s="918">
        <v>0</v>
      </c>
      <c r="N22" s="918">
        <v>0</v>
      </c>
      <c r="O22" s="918">
        <v>0</v>
      </c>
      <c r="P22" s="918">
        <v>0.1105951707784609</v>
      </c>
      <c r="Q22" s="918">
        <v>5.5297585389230443E-2</v>
      </c>
      <c r="R22" s="918">
        <v>0.43016659858149975</v>
      </c>
      <c r="S22" s="918">
        <v>1.5280584939203357</v>
      </c>
      <c r="T22" s="918">
        <v>1.4549448220524661</v>
      </c>
      <c r="U22" s="918">
        <v>4.5389560537252764</v>
      </c>
      <c r="V22" s="918">
        <v>7.2714123435064861</v>
      </c>
      <c r="W22" s="918">
        <v>12.402703664208193</v>
      </c>
      <c r="X22" s="918">
        <v>23.625698765807954</v>
      </c>
      <c r="Y22" s="918">
        <v>27.745118804553766</v>
      </c>
      <c r="Z22" s="918">
        <v>33.412827791428853</v>
      </c>
      <c r="AA22" s="918">
        <v>35.839728769478796</v>
      </c>
      <c r="AB22" s="918">
        <v>28.340795575208723</v>
      </c>
      <c r="AC22" s="918">
        <v>36.998263970882647</v>
      </c>
      <c r="AD22" s="918">
        <v>35.801245456939903</v>
      </c>
      <c r="AE22" s="918">
        <v>37.964322658363834</v>
      </c>
      <c r="AF22" s="919">
        <v>37.312483152367697</v>
      </c>
      <c r="AG22" s="920">
        <v>-1.7169791539861201E-2</v>
      </c>
      <c r="AH22" s="920">
        <v>0.23663623518269006</v>
      </c>
      <c r="AI22" s="920">
        <v>2.2256174868669064E-2</v>
      </c>
    </row>
    <row r="23" spans="1:35" s="923" customFormat="1" ht="12" customHeight="1" x14ac:dyDescent="0.15">
      <c r="A23" s="888" t="s">
        <v>155</v>
      </c>
      <c r="B23" s="918">
        <v>0</v>
      </c>
      <c r="C23" s="918">
        <v>0</v>
      </c>
      <c r="D23" s="918">
        <v>0</v>
      </c>
      <c r="E23" s="918">
        <v>0</v>
      </c>
      <c r="F23" s="918">
        <v>0</v>
      </c>
      <c r="G23" s="918">
        <v>0</v>
      </c>
      <c r="H23" s="918">
        <v>0</v>
      </c>
      <c r="I23" s="918">
        <v>0</v>
      </c>
      <c r="J23" s="918">
        <v>0</v>
      </c>
      <c r="K23" s="918">
        <v>0</v>
      </c>
      <c r="L23" s="918">
        <v>0</v>
      </c>
      <c r="M23" s="918">
        <v>0</v>
      </c>
      <c r="N23" s="918">
        <v>0</v>
      </c>
      <c r="O23" s="918">
        <v>0.55297585389230453</v>
      </c>
      <c r="P23" s="918">
        <v>0.1105951707784609</v>
      </c>
      <c r="Q23" s="918">
        <v>2.1322181112843719</v>
      </c>
      <c r="R23" s="918">
        <v>2.8163957136175473</v>
      </c>
      <c r="S23" s="918">
        <v>1.8756515104094311</v>
      </c>
      <c r="T23" s="918">
        <v>5.3602761373614376</v>
      </c>
      <c r="U23" s="918">
        <v>7.5716140977352273</v>
      </c>
      <c r="V23" s="918">
        <v>8.1250300530235435</v>
      </c>
      <c r="W23" s="918">
        <v>7.6669327121239892</v>
      </c>
      <c r="X23" s="918">
        <v>12.064451935976351</v>
      </c>
      <c r="Y23" s="918">
        <v>12.928839878490976</v>
      </c>
      <c r="Z23" s="918">
        <v>13.953746452915656</v>
      </c>
      <c r="AA23" s="918">
        <v>15.124868928601105</v>
      </c>
      <c r="AB23" s="918">
        <v>17.168581077015105</v>
      </c>
      <c r="AC23" s="918">
        <v>17.149405491699554</v>
      </c>
      <c r="AD23" s="918">
        <v>16.923812480985923</v>
      </c>
      <c r="AE23" s="918">
        <v>18.32893072209168</v>
      </c>
      <c r="AF23" s="919">
        <v>18.960975940724488</v>
      </c>
      <c r="AG23" s="924">
        <v>3.4483474689061433E-2</v>
      </c>
      <c r="AH23" s="924">
        <v>9.2433138614917532E-2</v>
      </c>
      <c r="AI23" s="924">
        <v>1.13098555916028E-2</v>
      </c>
    </row>
    <row r="24" spans="1:35" s="923" customFormat="1" ht="12" customHeight="1" x14ac:dyDescent="0.15">
      <c r="A24" s="888" t="s">
        <v>154</v>
      </c>
      <c r="B24" s="918">
        <v>0</v>
      </c>
      <c r="C24" s="918">
        <v>0</v>
      </c>
      <c r="D24" s="918">
        <v>0</v>
      </c>
      <c r="E24" s="918">
        <v>0</v>
      </c>
      <c r="F24" s="918">
        <v>0</v>
      </c>
      <c r="G24" s="918">
        <v>0</v>
      </c>
      <c r="H24" s="918">
        <v>0</v>
      </c>
      <c r="I24" s="918">
        <v>0</v>
      </c>
      <c r="J24" s="918">
        <v>0</v>
      </c>
      <c r="K24" s="918">
        <v>0</v>
      </c>
      <c r="L24" s="918">
        <v>0</v>
      </c>
      <c r="M24" s="918">
        <v>0</v>
      </c>
      <c r="N24" s="918">
        <v>0</v>
      </c>
      <c r="O24" s="918">
        <v>0</v>
      </c>
      <c r="P24" s="918">
        <v>0</v>
      </c>
      <c r="Q24" s="918">
        <v>1.7104440058329378E-2</v>
      </c>
      <c r="R24" s="918">
        <v>1.3179920640535705</v>
      </c>
      <c r="S24" s="918">
        <v>3.0395424718017985</v>
      </c>
      <c r="T24" s="918">
        <v>2.785432881769359</v>
      </c>
      <c r="U24" s="918">
        <v>4.2315757792344542</v>
      </c>
      <c r="V24" s="918">
        <v>5.323398210117622</v>
      </c>
      <c r="W24" s="918">
        <v>6.1909739675699065</v>
      </c>
      <c r="X24" s="918">
        <v>5.152143247087694</v>
      </c>
      <c r="Y24" s="918">
        <v>5.1437271940819258</v>
      </c>
      <c r="Z24" s="918">
        <v>5.6462999234437472</v>
      </c>
      <c r="AA24" s="918">
        <v>6.0111155013349027</v>
      </c>
      <c r="AB24" s="918">
        <v>5.5666970452401969</v>
      </c>
      <c r="AC24" s="918">
        <v>5.925881895710039</v>
      </c>
      <c r="AD24" s="918">
        <v>6.1309149237119636</v>
      </c>
      <c r="AE24" s="918">
        <v>6.6268706610382502</v>
      </c>
      <c r="AF24" s="919">
        <v>5.5903994954860936</v>
      </c>
      <c r="AG24" s="924">
        <v>-0.15640431488212714</v>
      </c>
      <c r="AH24" s="924">
        <v>4.5877059463703018E-2</v>
      </c>
      <c r="AI24" s="924">
        <v>3.3345652244364918E-3</v>
      </c>
    </row>
    <row r="25" spans="1:35" s="896" customFormat="1" ht="12" customHeight="1" x14ac:dyDescent="0.15">
      <c r="A25" s="888" t="s">
        <v>150</v>
      </c>
      <c r="B25" s="918">
        <v>0</v>
      </c>
      <c r="C25" s="918">
        <v>0</v>
      </c>
      <c r="D25" s="918">
        <v>0</v>
      </c>
      <c r="E25" s="918">
        <v>0</v>
      </c>
      <c r="F25" s="918">
        <v>0</v>
      </c>
      <c r="G25" s="918">
        <v>0</v>
      </c>
      <c r="H25" s="918">
        <v>0</v>
      </c>
      <c r="I25" s="918">
        <v>0</v>
      </c>
      <c r="J25" s="918">
        <v>0</v>
      </c>
      <c r="K25" s="918">
        <v>0</v>
      </c>
      <c r="L25" s="918">
        <v>1.3683552046663505</v>
      </c>
      <c r="M25" s="918">
        <v>1.3683552046663505</v>
      </c>
      <c r="N25" s="918">
        <v>2.3887847121593127</v>
      </c>
      <c r="O25" s="918">
        <v>3.3693715675098517</v>
      </c>
      <c r="P25" s="918">
        <v>4.0933918219854499</v>
      </c>
      <c r="Q25" s="918">
        <v>5.5015896787942236</v>
      </c>
      <c r="R25" s="918">
        <v>4.897097380745894</v>
      </c>
      <c r="S25" s="918">
        <v>6.8641079874537727</v>
      </c>
      <c r="T25" s="918">
        <v>6.9953097358946419</v>
      </c>
      <c r="U25" s="918">
        <v>16.881255422434919</v>
      </c>
      <c r="V25" s="918">
        <v>18.908260121784263</v>
      </c>
      <c r="W25" s="918">
        <v>15.705826649582946</v>
      </c>
      <c r="X25" s="918">
        <v>11.382824619296986</v>
      </c>
      <c r="Y25" s="918">
        <v>13.807595649722575</v>
      </c>
      <c r="Z25" s="918">
        <v>19.062899078271336</v>
      </c>
      <c r="AA25" s="918">
        <v>20.764671810586364</v>
      </c>
      <c r="AB25" s="918">
        <v>22.265415312422096</v>
      </c>
      <c r="AC25" s="918">
        <v>34.723656464136994</v>
      </c>
      <c r="AD25" s="918">
        <v>40.49179530645084</v>
      </c>
      <c r="AE25" s="918">
        <v>39.030548383138175</v>
      </c>
      <c r="AF25" s="919">
        <v>31.601762302001049</v>
      </c>
      <c r="AG25" s="920">
        <v>-0.19033260840235799</v>
      </c>
      <c r="AH25" s="920">
        <v>8.7426697555531341E-2</v>
      </c>
      <c r="AI25" s="920">
        <v>1.8849840282120663E-2</v>
      </c>
    </row>
    <row r="26" spans="1:35" s="896" customFormat="1" ht="12" customHeight="1" x14ac:dyDescent="0.15">
      <c r="A26" s="888" t="s">
        <v>149</v>
      </c>
      <c r="B26" s="918">
        <v>0</v>
      </c>
      <c r="C26" s="918">
        <v>0</v>
      </c>
      <c r="D26" s="918">
        <v>0</v>
      </c>
      <c r="E26" s="918">
        <v>0</v>
      </c>
      <c r="F26" s="918">
        <v>0</v>
      </c>
      <c r="G26" s="918">
        <v>0</v>
      </c>
      <c r="H26" s="918">
        <v>0</v>
      </c>
      <c r="I26" s="918">
        <v>0</v>
      </c>
      <c r="J26" s="918">
        <v>0</v>
      </c>
      <c r="K26" s="918">
        <v>0</v>
      </c>
      <c r="L26" s="918">
        <v>0</v>
      </c>
      <c r="M26" s="918">
        <v>0.27339611568916344</v>
      </c>
      <c r="N26" s="918">
        <v>0.61215611587665486</v>
      </c>
      <c r="O26" s="918">
        <v>1.6951683873923977</v>
      </c>
      <c r="P26" s="918">
        <v>3.1842278031252089</v>
      </c>
      <c r="Q26" s="918">
        <v>0.67427711192697282</v>
      </c>
      <c r="R26" s="918">
        <v>0.76663382512549916</v>
      </c>
      <c r="S26" s="918">
        <v>0.91927452242113583</v>
      </c>
      <c r="T26" s="918">
        <v>2.4764243011659648</v>
      </c>
      <c r="U26" s="918">
        <v>3.4274706592674993</v>
      </c>
      <c r="V26" s="918">
        <v>3.8867611376093496</v>
      </c>
      <c r="W26" s="918">
        <v>3.5990250816732043</v>
      </c>
      <c r="X26" s="918">
        <v>4.2587102711180638</v>
      </c>
      <c r="Y26" s="918">
        <v>4.2654105402093556</v>
      </c>
      <c r="Z26" s="918">
        <v>4.2685034684979204</v>
      </c>
      <c r="AA26" s="918">
        <v>4.1010542054570358</v>
      </c>
      <c r="AB26" s="918">
        <v>3.8684210305955196</v>
      </c>
      <c r="AC26" s="918">
        <v>3.4787382887779454</v>
      </c>
      <c r="AD26" s="918">
        <v>6.8318474539803828</v>
      </c>
      <c r="AE26" s="918">
        <v>8.0605460203974744</v>
      </c>
      <c r="AF26" s="919">
        <v>7.2606006297199999</v>
      </c>
      <c r="AG26" s="920">
        <v>-9.9242084674311948E-2</v>
      </c>
      <c r="AH26" s="920">
        <v>8.927885096636734E-2</v>
      </c>
      <c r="AI26" s="920">
        <v>4.3308079123745751E-3</v>
      </c>
    </row>
    <row r="27" spans="1:35" s="896" customFormat="1" ht="12" customHeight="1" x14ac:dyDescent="0.15">
      <c r="A27" s="906" t="s">
        <v>145</v>
      </c>
      <c r="B27" s="918">
        <v>0</v>
      </c>
      <c r="C27" s="918">
        <v>0</v>
      </c>
      <c r="D27" s="918">
        <v>0</v>
      </c>
      <c r="E27" s="918">
        <v>0</v>
      </c>
      <c r="F27" s="918">
        <v>0</v>
      </c>
      <c r="G27" s="918">
        <v>0</v>
      </c>
      <c r="H27" s="918">
        <v>0</v>
      </c>
      <c r="I27" s="918">
        <v>0</v>
      </c>
      <c r="J27" s="918">
        <v>0</v>
      </c>
      <c r="K27" s="918">
        <v>0</v>
      </c>
      <c r="L27" s="918">
        <v>0</v>
      </c>
      <c r="M27" s="918">
        <v>0</v>
      </c>
      <c r="N27" s="918">
        <v>5.1313320174988145E-2</v>
      </c>
      <c r="O27" s="918">
        <v>0.17104440058329382</v>
      </c>
      <c r="P27" s="918">
        <v>0.17104440058329382</v>
      </c>
      <c r="Q27" s="918">
        <v>0.14786071721330968</v>
      </c>
      <c r="R27" s="918">
        <v>4.2733771736799007</v>
      </c>
      <c r="S27" s="918">
        <v>7.2866766175787285</v>
      </c>
      <c r="T27" s="918">
        <v>5.3416984199442235</v>
      </c>
      <c r="U27" s="918">
        <v>4.0294857193616487</v>
      </c>
      <c r="V27" s="918">
        <v>5.2683065965413149</v>
      </c>
      <c r="W27" s="918">
        <v>3.2598339460273071</v>
      </c>
      <c r="X27" s="918">
        <v>5.5980465545972384</v>
      </c>
      <c r="Y27" s="918">
        <v>9.4447532721596001</v>
      </c>
      <c r="Z27" s="918">
        <v>7.3005291873075118</v>
      </c>
      <c r="AA27" s="918">
        <v>5.6482494055165393</v>
      </c>
      <c r="AB27" s="918">
        <v>10.134789773042236</v>
      </c>
      <c r="AC27" s="918">
        <v>13.925394131213178</v>
      </c>
      <c r="AD27" s="918">
        <v>12.850179787988603</v>
      </c>
      <c r="AE27" s="918">
        <v>10.990223930385479</v>
      </c>
      <c r="AF27" s="919">
        <v>10.36203998083122</v>
      </c>
      <c r="AG27" s="920">
        <v>-5.7158430395350956E-2</v>
      </c>
      <c r="AH27" s="920">
        <v>0.10554313481287747</v>
      </c>
      <c r="AI27" s="920">
        <v>6.1807565277221628E-3</v>
      </c>
    </row>
    <row r="28" spans="1:35" s="896" customFormat="1" ht="12" customHeight="1" x14ac:dyDescent="0.15">
      <c r="A28" s="888" t="s">
        <v>144</v>
      </c>
      <c r="B28" s="918">
        <v>0</v>
      </c>
      <c r="C28" s="918">
        <v>0</v>
      </c>
      <c r="D28" s="918">
        <v>5.6168924880071261E-2</v>
      </c>
      <c r="E28" s="918">
        <v>9.2766985039640648E-2</v>
      </c>
      <c r="F28" s="918">
        <v>0.15240290399369535</v>
      </c>
      <c r="G28" s="918">
        <v>0.1954732899049571</v>
      </c>
      <c r="H28" s="918">
        <v>0.32379733166158731</v>
      </c>
      <c r="I28" s="918">
        <v>0.48448780948200676</v>
      </c>
      <c r="J28" s="918">
        <v>0.28460205528807436</v>
      </c>
      <c r="K28" s="918">
        <v>0.53043697693539982</v>
      </c>
      <c r="L28" s="918">
        <v>1.1369847165665621</v>
      </c>
      <c r="M28" s="918">
        <v>2.2952492447790918</v>
      </c>
      <c r="N28" s="918">
        <v>2.476251134549154</v>
      </c>
      <c r="O28" s="918">
        <v>2.7031924375378957</v>
      </c>
      <c r="P28" s="918">
        <v>2.9698250141030655</v>
      </c>
      <c r="Q28" s="918">
        <v>4.5735399507266576</v>
      </c>
      <c r="R28" s="918">
        <v>6.5957169221610634</v>
      </c>
      <c r="S28" s="918">
        <v>8.5475430183591818</v>
      </c>
      <c r="T28" s="918">
        <v>16.514571863703889</v>
      </c>
      <c r="U28" s="918">
        <v>19.639472810028941</v>
      </c>
      <c r="V28" s="918">
        <v>19.752143239064665</v>
      </c>
      <c r="W28" s="918">
        <v>21.699609973537136</v>
      </c>
      <c r="X28" s="918">
        <v>25.775336913011781</v>
      </c>
      <c r="Y28" s="918">
        <v>27.562832716787931</v>
      </c>
      <c r="Z28" s="918">
        <v>27.908271786083635</v>
      </c>
      <c r="AA28" s="918">
        <v>31.394967007161029</v>
      </c>
      <c r="AB28" s="918">
        <v>33.082560264510882</v>
      </c>
      <c r="AC28" s="918">
        <v>35.006654633454275</v>
      </c>
      <c r="AD28" s="918">
        <v>38.544591304507662</v>
      </c>
      <c r="AE28" s="918">
        <v>38.8573553929604</v>
      </c>
      <c r="AF28" s="919">
        <v>36.375399924872951</v>
      </c>
      <c r="AG28" s="920">
        <v>-6.3873504591027697E-2</v>
      </c>
      <c r="AH28" s="920">
        <v>7.0617508438639565E-2</v>
      </c>
      <c r="AI28" s="920">
        <v>2.169722283933203E-2</v>
      </c>
    </row>
    <row r="29" spans="1:35" s="896" customFormat="1" ht="12" customHeight="1" x14ac:dyDescent="0.15">
      <c r="A29" s="889" t="s">
        <v>272</v>
      </c>
      <c r="B29" s="921">
        <v>0.11809362556336851</v>
      </c>
      <c r="C29" s="921">
        <v>0.12934063752178457</v>
      </c>
      <c r="D29" s="921">
        <v>0.32535970290117672</v>
      </c>
      <c r="E29" s="921">
        <v>0.81038258304637667</v>
      </c>
      <c r="F29" s="921">
        <v>2.2577310724895958</v>
      </c>
      <c r="G29" s="921">
        <v>3.9884905828409085</v>
      </c>
      <c r="H29" s="921">
        <v>5.7708353373105963</v>
      </c>
      <c r="I29" s="921">
        <v>7.3992257415959157</v>
      </c>
      <c r="J29" s="921">
        <v>7.0478802263619817</v>
      </c>
      <c r="K29" s="921">
        <v>8.0671534153696456</v>
      </c>
      <c r="L29" s="921">
        <v>13.069069908961605</v>
      </c>
      <c r="M29" s="921">
        <v>16.179777659740385</v>
      </c>
      <c r="N29" s="921">
        <v>21.619586153445276</v>
      </c>
      <c r="O29" s="921">
        <v>27.287316177509389</v>
      </c>
      <c r="P29" s="921">
        <v>40.774430426490262</v>
      </c>
      <c r="Q29" s="921">
        <v>55.947217185565279</v>
      </c>
      <c r="R29" s="921">
        <v>82.399377677119475</v>
      </c>
      <c r="S29" s="921">
        <v>112.61974893726664</v>
      </c>
      <c r="T29" s="921">
        <v>145.3056268661835</v>
      </c>
      <c r="U29" s="921">
        <v>179.10092883370959</v>
      </c>
      <c r="V29" s="921">
        <v>204.10471708099138</v>
      </c>
      <c r="W29" s="921">
        <v>200.53149714016715</v>
      </c>
      <c r="X29" s="921">
        <v>217.31181847524118</v>
      </c>
      <c r="Y29" s="921">
        <v>234.42336801119882</v>
      </c>
      <c r="Z29" s="921">
        <v>255.8576370848065</v>
      </c>
      <c r="AA29" s="921">
        <v>259.78821484964669</v>
      </c>
      <c r="AB29" s="921">
        <v>251.99483922173494</v>
      </c>
      <c r="AC29" s="921">
        <v>285.66128168312508</v>
      </c>
      <c r="AD29" s="921">
        <v>304.39560053761255</v>
      </c>
      <c r="AE29" s="921">
        <v>308.95472993039812</v>
      </c>
      <c r="AF29" s="921">
        <v>294.63655818348002</v>
      </c>
      <c r="AG29" s="925">
        <v>-4.6343915013515757E-2</v>
      </c>
      <c r="AH29" s="925">
        <v>5.6038377117887173E-2</v>
      </c>
      <c r="AI29" s="925">
        <v>0.17574501098885473</v>
      </c>
    </row>
    <row r="30" spans="1:35" s="896" customFormat="1" ht="12" customHeight="1" x14ac:dyDescent="0.15">
      <c r="A30" s="889"/>
      <c r="B30" s="915"/>
      <c r="C30" s="915"/>
      <c r="D30" s="915"/>
      <c r="E30" s="915"/>
      <c r="F30" s="915"/>
      <c r="G30" s="915"/>
      <c r="H30" s="915"/>
      <c r="I30" s="915"/>
      <c r="J30" s="915"/>
      <c r="K30" s="915"/>
      <c r="L30" s="915"/>
      <c r="M30" s="915"/>
      <c r="N30" s="915"/>
      <c r="O30" s="915"/>
      <c r="P30" s="915"/>
      <c r="Q30" s="915"/>
      <c r="R30" s="915"/>
      <c r="S30" s="915"/>
      <c r="T30" s="915"/>
      <c r="U30" s="915"/>
      <c r="V30" s="915"/>
      <c r="W30" s="915"/>
      <c r="X30" s="915"/>
      <c r="Y30" s="915"/>
      <c r="Z30" s="915"/>
      <c r="AA30" s="915"/>
      <c r="AB30" s="915"/>
      <c r="AC30" s="915"/>
      <c r="AD30" s="915"/>
      <c r="AE30" s="915"/>
      <c r="AF30" s="926"/>
      <c r="AG30" s="920"/>
      <c r="AH30" s="920"/>
      <c r="AI30" s="920"/>
    </row>
    <row r="31" spans="1:35" s="896" customFormat="1" ht="12" customHeight="1" x14ac:dyDescent="0.15">
      <c r="A31" s="889" t="s">
        <v>134</v>
      </c>
      <c r="B31" s="926">
        <v>0</v>
      </c>
      <c r="C31" s="926">
        <v>0</v>
      </c>
      <c r="D31" s="926">
        <v>0</v>
      </c>
      <c r="E31" s="926">
        <v>0</v>
      </c>
      <c r="F31" s="926">
        <v>0</v>
      </c>
      <c r="G31" s="926">
        <v>0</v>
      </c>
      <c r="H31" s="926">
        <v>0</v>
      </c>
      <c r="I31" s="926">
        <v>0</v>
      </c>
      <c r="J31" s="926">
        <v>0</v>
      </c>
      <c r="K31" s="926">
        <v>0</v>
      </c>
      <c r="L31" s="926">
        <v>0</v>
      </c>
      <c r="M31" s="926">
        <v>0</v>
      </c>
      <c r="N31" s="926">
        <v>0</v>
      </c>
      <c r="O31" s="926">
        <v>0</v>
      </c>
      <c r="P31" s="926">
        <v>0</v>
      </c>
      <c r="Q31" s="926">
        <v>0</v>
      </c>
      <c r="R31" s="926">
        <v>0</v>
      </c>
      <c r="S31" s="926">
        <v>0</v>
      </c>
      <c r="T31" s="926">
        <v>0.12077879845253889</v>
      </c>
      <c r="U31" s="926">
        <v>0.37838134881499813</v>
      </c>
      <c r="V31" s="926">
        <v>0.61919861986461633</v>
      </c>
      <c r="W31" s="926">
        <v>0.49159377118841402</v>
      </c>
      <c r="X31" s="926">
        <v>0.53365015424240947</v>
      </c>
      <c r="Y31" s="926">
        <v>0.42584753142670889</v>
      </c>
      <c r="Z31" s="926">
        <v>0.44628055118796356</v>
      </c>
      <c r="AA31" s="926">
        <v>0.35222945338437034</v>
      </c>
      <c r="AB31" s="926">
        <v>0.32860100518852869</v>
      </c>
      <c r="AC31" s="926">
        <v>0.32435733962435886</v>
      </c>
      <c r="AD31" s="926">
        <v>0.22764990729991844</v>
      </c>
      <c r="AE31" s="926">
        <v>0.25988571807473193</v>
      </c>
      <c r="AF31" s="926">
        <v>0.25988025057096631</v>
      </c>
      <c r="AG31" s="927">
        <v>-2.1038107850368526E-5</v>
      </c>
      <c r="AH31" s="927">
        <v>-3.6869204740389128E-2</v>
      </c>
      <c r="AI31" s="927">
        <v>1.550135454132576E-4</v>
      </c>
    </row>
    <row r="32" spans="1:35" s="896" customFormat="1" ht="12" customHeight="1" x14ac:dyDescent="0.15">
      <c r="A32" s="889"/>
      <c r="B32" s="915"/>
      <c r="C32" s="915"/>
      <c r="D32" s="915"/>
      <c r="E32" s="915"/>
      <c r="F32" s="915"/>
      <c r="G32" s="915"/>
      <c r="H32" s="915"/>
      <c r="I32" s="915"/>
      <c r="J32" s="915"/>
      <c r="K32" s="915"/>
      <c r="L32" s="915"/>
      <c r="M32" s="915"/>
      <c r="N32" s="915"/>
      <c r="O32" s="915"/>
      <c r="P32" s="915"/>
      <c r="Q32" s="915"/>
      <c r="R32" s="915"/>
      <c r="S32" s="915"/>
      <c r="T32" s="915"/>
      <c r="U32" s="915"/>
      <c r="V32" s="915"/>
      <c r="W32" s="915"/>
      <c r="X32" s="915"/>
      <c r="Y32" s="915"/>
      <c r="Z32" s="915"/>
      <c r="AA32" s="915"/>
      <c r="AB32" s="915"/>
      <c r="AC32" s="915"/>
      <c r="AD32" s="915"/>
      <c r="AE32" s="915"/>
      <c r="AF32" s="921"/>
      <c r="AG32" s="920"/>
      <c r="AH32" s="920"/>
      <c r="AI32" s="920"/>
    </row>
    <row r="33" spans="1:35" s="896" customFormat="1" ht="12" customHeight="1" x14ac:dyDescent="0.15">
      <c r="A33" s="889" t="s">
        <v>124</v>
      </c>
      <c r="B33" s="926">
        <v>0</v>
      </c>
      <c r="C33" s="926">
        <v>0</v>
      </c>
      <c r="D33" s="926">
        <v>0</v>
      </c>
      <c r="E33" s="926">
        <v>0</v>
      </c>
      <c r="F33" s="926">
        <v>0</v>
      </c>
      <c r="G33" s="926">
        <v>0</v>
      </c>
      <c r="H33" s="926">
        <v>0</v>
      </c>
      <c r="I33" s="926">
        <v>0</v>
      </c>
      <c r="J33" s="926">
        <v>0</v>
      </c>
      <c r="K33" s="926">
        <v>0</v>
      </c>
      <c r="L33" s="926">
        <v>0</v>
      </c>
      <c r="M33" s="926">
        <v>0</v>
      </c>
      <c r="N33" s="926">
        <v>0.1434779961059828</v>
      </c>
      <c r="O33" s="926">
        <v>0.15967861572879663</v>
      </c>
      <c r="P33" s="926">
        <v>0.13090504021444418</v>
      </c>
      <c r="Q33" s="926">
        <v>0</v>
      </c>
      <c r="R33" s="926">
        <v>0</v>
      </c>
      <c r="S33" s="926">
        <v>0</v>
      </c>
      <c r="T33" s="926">
        <v>0</v>
      </c>
      <c r="U33" s="926">
        <v>0.21915041363191304</v>
      </c>
      <c r="V33" s="926">
        <v>0.20962208669349477</v>
      </c>
      <c r="W33" s="926">
        <v>0.22867874057033136</v>
      </c>
      <c r="X33" s="926">
        <v>0.24773539444716797</v>
      </c>
      <c r="Y33" s="926">
        <v>0.26679204832400455</v>
      </c>
      <c r="Z33" s="926">
        <v>0.28584870220084119</v>
      </c>
      <c r="AA33" s="926">
        <v>0.30490480310182383</v>
      </c>
      <c r="AB33" s="926">
        <v>0.28584870220084113</v>
      </c>
      <c r="AC33" s="926">
        <v>0.28584870220084119</v>
      </c>
      <c r="AD33" s="926">
        <v>0.28584870220084119</v>
      </c>
      <c r="AE33" s="926">
        <v>0.28584870220084119</v>
      </c>
      <c r="AF33" s="926">
        <v>0.28584870220084113</v>
      </c>
      <c r="AG33" s="927">
        <v>0</v>
      </c>
      <c r="AH33" s="927">
        <v>2.6926575595525248E-2</v>
      </c>
      <c r="AI33" s="927">
        <v>1.7050322478364262E-4</v>
      </c>
    </row>
    <row r="34" spans="1:35" s="896" customFormat="1" ht="12" customHeight="1" x14ac:dyDescent="0.15">
      <c r="A34" s="889"/>
      <c r="B34" s="915"/>
      <c r="C34" s="915"/>
      <c r="D34" s="915"/>
      <c r="E34" s="915"/>
      <c r="F34" s="915"/>
      <c r="G34" s="915"/>
      <c r="H34" s="915"/>
      <c r="I34" s="915"/>
      <c r="J34" s="915"/>
      <c r="K34" s="915"/>
      <c r="L34" s="915"/>
      <c r="M34" s="915"/>
      <c r="N34" s="915"/>
      <c r="O34" s="915"/>
      <c r="P34" s="915"/>
      <c r="Q34" s="915"/>
      <c r="R34" s="915"/>
      <c r="S34" s="915"/>
      <c r="T34" s="915"/>
      <c r="U34" s="915"/>
      <c r="V34" s="915"/>
      <c r="W34" s="915"/>
      <c r="X34" s="915"/>
      <c r="Y34" s="915"/>
      <c r="Z34" s="915"/>
      <c r="AA34" s="915"/>
      <c r="AB34" s="915"/>
      <c r="AC34" s="915"/>
      <c r="AD34" s="915"/>
      <c r="AE34" s="915"/>
      <c r="AF34" s="926"/>
      <c r="AG34" s="920"/>
      <c r="AH34" s="920"/>
      <c r="AI34" s="920"/>
    </row>
    <row r="35" spans="1:35" s="896" customFormat="1" ht="12" customHeight="1" x14ac:dyDescent="0.15">
      <c r="A35" s="891" t="s">
        <v>114</v>
      </c>
      <c r="B35" s="926">
        <v>0.11059517077846089</v>
      </c>
      <c r="C35" s="926">
        <v>0.11059517077846089</v>
      </c>
      <c r="D35" s="926">
        <v>0.1105951707784609</v>
      </c>
      <c r="E35" s="926">
        <v>0.11059517077846089</v>
      </c>
      <c r="F35" s="926">
        <v>0.11059517077846089</v>
      </c>
      <c r="G35" s="926">
        <v>0.11059517077846089</v>
      </c>
      <c r="H35" s="926">
        <v>0.1105951707784609</v>
      </c>
      <c r="I35" s="926">
        <v>0.16589275616769134</v>
      </c>
      <c r="J35" s="926">
        <v>0.16589275616769134</v>
      </c>
      <c r="K35" s="926">
        <v>0.11059517077846089</v>
      </c>
      <c r="L35" s="926">
        <v>0.1105951707784609</v>
      </c>
      <c r="M35" s="926">
        <v>0.11059517077846089</v>
      </c>
      <c r="N35" s="926">
        <v>0.51689455881326807</v>
      </c>
      <c r="O35" s="926">
        <v>0.53395575547281438</v>
      </c>
      <c r="P35" s="926">
        <v>0.58738670354929212</v>
      </c>
      <c r="Q35" s="926">
        <v>0.67693624232378213</v>
      </c>
      <c r="R35" s="926">
        <v>0.72271209263842084</v>
      </c>
      <c r="S35" s="926">
        <v>0.73201198639974152</v>
      </c>
      <c r="T35" s="926">
        <v>0.84761196391474725</v>
      </c>
      <c r="U35" s="926">
        <v>5.069103176286923</v>
      </c>
      <c r="V35" s="926">
        <v>1.7907532919887614</v>
      </c>
      <c r="W35" s="926">
        <v>2.0117263261798142</v>
      </c>
      <c r="X35" s="926">
        <v>2.0393426604764198</v>
      </c>
      <c r="Y35" s="926">
        <v>2.08512250932124</v>
      </c>
      <c r="Z35" s="926">
        <v>2.3474596520998303</v>
      </c>
      <c r="AA35" s="926">
        <v>2.8916929136463279</v>
      </c>
      <c r="AB35" s="926">
        <v>2.9728777920883331</v>
      </c>
      <c r="AC35" s="926">
        <v>2.4150322953951839</v>
      </c>
      <c r="AD35" s="926">
        <v>2.7288876058754226</v>
      </c>
      <c r="AE35" s="926">
        <v>2.7395736525837839</v>
      </c>
      <c r="AF35" s="926">
        <v>2.7395736525837839</v>
      </c>
      <c r="AG35" s="927">
        <v>0</v>
      </c>
      <c r="AH35" s="927">
        <v>-5.9681057429318285E-2</v>
      </c>
      <c r="AI35" s="927">
        <v>1.6341027218295457E-3</v>
      </c>
    </row>
    <row r="36" spans="1:35" s="896" customFormat="1" ht="12" customHeight="1" x14ac:dyDescent="0.15">
      <c r="A36" s="890"/>
      <c r="B36" s="915"/>
      <c r="C36" s="915"/>
      <c r="D36" s="915"/>
      <c r="E36" s="915"/>
      <c r="F36" s="915"/>
      <c r="G36" s="915"/>
      <c r="H36" s="915"/>
      <c r="I36" s="915"/>
      <c r="J36" s="915"/>
      <c r="K36" s="915"/>
      <c r="L36" s="915"/>
      <c r="M36" s="915"/>
      <c r="N36" s="915"/>
      <c r="O36" s="915"/>
      <c r="P36" s="915"/>
      <c r="Q36" s="915"/>
      <c r="R36" s="915"/>
      <c r="S36" s="915"/>
      <c r="T36" s="915"/>
      <c r="U36" s="915"/>
      <c r="V36" s="915"/>
      <c r="W36" s="915"/>
      <c r="X36" s="915"/>
      <c r="Y36" s="915"/>
      <c r="Z36" s="915"/>
      <c r="AA36" s="915"/>
      <c r="AB36" s="915"/>
      <c r="AC36" s="915"/>
      <c r="AD36" s="915"/>
      <c r="AE36" s="915"/>
      <c r="AF36" s="919"/>
      <c r="AG36" s="920"/>
      <c r="AH36" s="920"/>
      <c r="AI36" s="920"/>
    </row>
    <row r="37" spans="1:35" s="896" customFormat="1" ht="12" customHeight="1" x14ac:dyDescent="0.15">
      <c r="A37" s="888" t="s">
        <v>113</v>
      </c>
      <c r="B37" s="918">
        <v>0</v>
      </c>
      <c r="C37" s="918">
        <v>0</v>
      </c>
      <c r="D37" s="918">
        <v>0</v>
      </c>
      <c r="E37" s="918">
        <v>0</v>
      </c>
      <c r="F37" s="918">
        <v>0</v>
      </c>
      <c r="G37" s="918">
        <v>0</v>
      </c>
      <c r="H37" s="918">
        <v>0</v>
      </c>
      <c r="I37" s="918">
        <v>0</v>
      </c>
      <c r="J37" s="918">
        <v>0</v>
      </c>
      <c r="K37" s="918">
        <v>0</v>
      </c>
      <c r="L37" s="918">
        <v>0</v>
      </c>
      <c r="M37" s="918">
        <v>0</v>
      </c>
      <c r="N37" s="918">
        <v>0</v>
      </c>
      <c r="O37" s="918">
        <v>0.86282389489985256</v>
      </c>
      <c r="P37" s="918">
        <v>0.51726869000984443</v>
      </c>
      <c r="Q37" s="918">
        <v>0.51586654021637146</v>
      </c>
      <c r="R37" s="918">
        <v>0.95426928556915236</v>
      </c>
      <c r="S37" s="918">
        <v>1.8685855142981735</v>
      </c>
      <c r="T37" s="918">
        <v>3.0208469408147778</v>
      </c>
      <c r="U37" s="918">
        <v>4.3439542910239748</v>
      </c>
      <c r="V37" s="918">
        <v>3.3876133661918857</v>
      </c>
      <c r="W37" s="918">
        <v>4.0983053399725158</v>
      </c>
      <c r="X37" s="918">
        <v>4.3293103419263215</v>
      </c>
      <c r="Y37" s="918">
        <v>4.5869561674820289</v>
      </c>
      <c r="Z37" s="918">
        <v>4.8191432680308823</v>
      </c>
      <c r="AA37" s="918">
        <v>4.2556442048471448</v>
      </c>
      <c r="AB37" s="918">
        <v>2.3504117201699724</v>
      </c>
      <c r="AC37" s="918">
        <v>1.9914111028254575</v>
      </c>
      <c r="AD37" s="918">
        <v>2.4233675931043703</v>
      </c>
      <c r="AE37" s="918">
        <v>2.8004147804071868</v>
      </c>
      <c r="AF37" s="919">
        <v>2.6738098413702986</v>
      </c>
      <c r="AG37" s="920">
        <v>-4.5209352529727576E-2</v>
      </c>
      <c r="AH37" s="920">
        <v>-4.2952018921846302E-2</v>
      </c>
      <c r="AI37" s="920">
        <v>1.5948758797986746E-3</v>
      </c>
    </row>
    <row r="38" spans="1:35" s="896" customFormat="1" ht="12" customHeight="1" x14ac:dyDescent="0.15">
      <c r="A38" s="888" t="s">
        <v>110</v>
      </c>
      <c r="B38" s="918">
        <v>0</v>
      </c>
      <c r="C38" s="918">
        <v>0</v>
      </c>
      <c r="D38" s="918">
        <v>0</v>
      </c>
      <c r="E38" s="918">
        <v>0</v>
      </c>
      <c r="F38" s="918">
        <v>0</v>
      </c>
      <c r="G38" s="918">
        <v>0</v>
      </c>
      <c r="H38" s="918">
        <v>0</v>
      </c>
      <c r="I38" s="918">
        <v>0</v>
      </c>
      <c r="J38" s="918">
        <v>0</v>
      </c>
      <c r="K38" s="918">
        <v>0</v>
      </c>
      <c r="L38" s="918">
        <v>0</v>
      </c>
      <c r="M38" s="918">
        <v>8.5522200291646908E-2</v>
      </c>
      <c r="N38" s="918">
        <v>2.8504014697531694</v>
      </c>
      <c r="O38" s="918">
        <v>7.8271841547839092</v>
      </c>
      <c r="P38" s="918">
        <v>9.5885644595852124</v>
      </c>
      <c r="Q38" s="918">
        <v>13.487426396812495</v>
      </c>
      <c r="R38" s="918">
        <v>19.713934865725705</v>
      </c>
      <c r="S38" s="918">
        <v>21.733676950965727</v>
      </c>
      <c r="T38" s="918">
        <v>26.893133029937232</v>
      </c>
      <c r="U38" s="918">
        <v>29.47371865449291</v>
      </c>
      <c r="V38" s="918">
        <v>28.648773363300158</v>
      </c>
      <c r="W38" s="918">
        <v>35.651871797744093</v>
      </c>
      <c r="X38" s="918">
        <v>38.067687876812769</v>
      </c>
      <c r="Y38" s="918">
        <v>42.487881352929612</v>
      </c>
      <c r="Z38" s="918">
        <v>47.190627891874605</v>
      </c>
      <c r="AA38" s="918">
        <v>40.18564009729014</v>
      </c>
      <c r="AB38" s="918">
        <v>38.542839989777448</v>
      </c>
      <c r="AC38" s="918">
        <v>46.817161420316417</v>
      </c>
      <c r="AD38" s="918">
        <v>45.152767017325395</v>
      </c>
      <c r="AE38" s="918">
        <v>54.669213974137968</v>
      </c>
      <c r="AF38" s="919">
        <v>63.414199169706485</v>
      </c>
      <c r="AG38" s="920">
        <v>0.1599617876288737</v>
      </c>
      <c r="AH38" s="920">
        <v>6.3728486183064481E-2</v>
      </c>
      <c r="AI38" s="920">
        <v>3.7825343869884925E-2</v>
      </c>
    </row>
    <row r="39" spans="1:35" s="896" customFormat="1" ht="12" customHeight="1" x14ac:dyDescent="0.15">
      <c r="A39" s="888" t="s">
        <v>108</v>
      </c>
      <c r="B39" s="918">
        <v>0</v>
      </c>
      <c r="C39" s="918">
        <v>0</v>
      </c>
      <c r="D39" s="918">
        <v>0</v>
      </c>
      <c r="E39" s="918">
        <v>0</v>
      </c>
      <c r="F39" s="918">
        <v>0</v>
      </c>
      <c r="G39" s="918">
        <v>0</v>
      </c>
      <c r="H39" s="918">
        <v>0</v>
      </c>
      <c r="I39" s="918">
        <v>0</v>
      </c>
      <c r="J39" s="918">
        <v>0</v>
      </c>
      <c r="K39" s="918">
        <v>0</v>
      </c>
      <c r="L39" s="918">
        <v>1.6036299762876827</v>
      </c>
      <c r="M39" s="918">
        <v>1.6589275616769135</v>
      </c>
      <c r="N39" s="918">
        <v>1.7695227324553742</v>
      </c>
      <c r="O39" s="918">
        <v>1.8248203178446047</v>
      </c>
      <c r="P39" s="918">
        <v>0.35636408472350867</v>
      </c>
      <c r="Q39" s="918">
        <v>1.4759035542606656</v>
      </c>
      <c r="R39" s="918">
        <v>1.3318638499644944</v>
      </c>
      <c r="S39" s="918">
        <v>1.785598588984767</v>
      </c>
      <c r="T39" s="918">
        <v>2.7423526734178165</v>
      </c>
      <c r="U39" s="918">
        <v>2.1058650813663586</v>
      </c>
      <c r="V39" s="918">
        <v>3.4148223765477166</v>
      </c>
      <c r="W39" s="918">
        <v>4.9738976209676666</v>
      </c>
      <c r="X39" s="918">
        <v>4.745526784163733</v>
      </c>
      <c r="Y39" s="918">
        <v>4.5181999880815118</v>
      </c>
      <c r="Z39" s="918">
        <v>4.9258490521777425</v>
      </c>
      <c r="AA39" s="918">
        <v>9.7013668356619487</v>
      </c>
      <c r="AB39" s="918">
        <v>11.801446286669117</v>
      </c>
      <c r="AC39" s="918">
        <v>10.818541262244867</v>
      </c>
      <c r="AD39" s="918">
        <v>18.282655822043779</v>
      </c>
      <c r="AE39" s="918">
        <v>21.494871320127551</v>
      </c>
      <c r="AF39" s="919">
        <v>19.747138851807943</v>
      </c>
      <c r="AG39" s="920">
        <v>-8.1309278026849618E-2</v>
      </c>
      <c r="AH39" s="920">
        <v>0.26150922471551796</v>
      </c>
      <c r="AI39" s="920">
        <v>1.1778786569819538E-2</v>
      </c>
    </row>
    <row r="40" spans="1:35" s="896" customFormat="1" ht="12" customHeight="1" x14ac:dyDescent="0.15">
      <c r="A40" s="888" t="s">
        <v>107</v>
      </c>
      <c r="B40" s="918">
        <v>0</v>
      </c>
      <c r="C40" s="918">
        <v>0</v>
      </c>
      <c r="D40" s="918">
        <v>0</v>
      </c>
      <c r="E40" s="918">
        <v>0</v>
      </c>
      <c r="F40" s="918">
        <v>0</v>
      </c>
      <c r="G40" s="918">
        <v>0</v>
      </c>
      <c r="H40" s="918">
        <v>0</v>
      </c>
      <c r="I40" s="918">
        <v>0</v>
      </c>
      <c r="J40" s="918">
        <v>0</v>
      </c>
      <c r="K40" s="918">
        <v>0</v>
      </c>
      <c r="L40" s="918">
        <v>0</v>
      </c>
      <c r="M40" s="918">
        <v>0</v>
      </c>
      <c r="N40" s="918">
        <v>0</v>
      </c>
      <c r="O40" s="918">
        <v>0</v>
      </c>
      <c r="P40" s="918">
        <v>0</v>
      </c>
      <c r="Q40" s="918">
        <v>0.16565533042792976</v>
      </c>
      <c r="R40" s="918">
        <v>0.82827665213964874</v>
      </c>
      <c r="S40" s="918">
        <v>4.0705524082399229</v>
      </c>
      <c r="T40" s="918">
        <v>8.2721000463539021</v>
      </c>
      <c r="U40" s="918">
        <v>2.8191816163692551</v>
      </c>
      <c r="V40" s="918">
        <v>3.6097977648895587</v>
      </c>
      <c r="W40" s="918">
        <v>26.732922550921145</v>
      </c>
      <c r="X40" s="918">
        <v>32.661543976580802</v>
      </c>
      <c r="Y40" s="918">
        <v>41.357722926421907</v>
      </c>
      <c r="Z40" s="918">
        <v>58.546728806951791</v>
      </c>
      <c r="AA40" s="918">
        <v>23.884265950758351</v>
      </c>
      <c r="AB40" s="918">
        <v>53.733056521107365</v>
      </c>
      <c r="AC40" s="918">
        <v>50.343272319365127</v>
      </c>
      <c r="AD40" s="918">
        <v>90.900850019275239</v>
      </c>
      <c r="AE40" s="918">
        <v>123.78019444096833</v>
      </c>
      <c r="AF40" s="919">
        <v>126.3770990237193</v>
      </c>
      <c r="AG40" s="920">
        <v>2.0979968519838188E-2</v>
      </c>
      <c r="AH40" s="920">
        <v>0.45966370935393752</v>
      </c>
      <c r="AI40" s="920">
        <v>7.5381496422559119E-2</v>
      </c>
    </row>
    <row r="41" spans="1:35" s="896" customFormat="1" ht="12" customHeight="1" x14ac:dyDescent="0.15">
      <c r="A41" s="888" t="s">
        <v>100</v>
      </c>
      <c r="B41" s="918">
        <v>0</v>
      </c>
      <c r="C41" s="918">
        <v>0</v>
      </c>
      <c r="D41" s="918">
        <v>0</v>
      </c>
      <c r="E41" s="918">
        <v>0</v>
      </c>
      <c r="F41" s="918">
        <v>0</v>
      </c>
      <c r="G41" s="918">
        <v>0</v>
      </c>
      <c r="H41" s="918">
        <v>0</v>
      </c>
      <c r="I41" s="918">
        <v>0</v>
      </c>
      <c r="J41" s="918">
        <v>0</v>
      </c>
      <c r="K41" s="918">
        <v>0</v>
      </c>
      <c r="L41" s="918">
        <v>0</v>
      </c>
      <c r="M41" s="918">
        <v>0</v>
      </c>
      <c r="N41" s="918">
        <v>1.7104440058329378E-2</v>
      </c>
      <c r="O41" s="918">
        <v>2.7190672549539999E-2</v>
      </c>
      <c r="P41" s="918">
        <v>8.671363060025529E-2</v>
      </c>
      <c r="Q41" s="918">
        <v>0.21466630696834674</v>
      </c>
      <c r="R41" s="918">
        <v>0.85455346763418805</v>
      </c>
      <c r="S41" s="918">
        <v>1.5578265809480358</v>
      </c>
      <c r="T41" s="918">
        <v>2.8849037011683918</v>
      </c>
      <c r="U41" s="918">
        <v>4.1393488240294856</v>
      </c>
      <c r="V41" s="918">
        <v>5.8106835675664428</v>
      </c>
      <c r="W41" s="918">
        <v>4.6766483036019135</v>
      </c>
      <c r="X41" s="918">
        <v>6.7279000701247105</v>
      </c>
      <c r="Y41" s="918">
        <v>6.918430701040255</v>
      </c>
      <c r="Z41" s="918">
        <v>7.2674254821099069</v>
      </c>
      <c r="AA41" s="918">
        <v>8.273020821311885</v>
      </c>
      <c r="AB41" s="918">
        <v>8.2787193585867183</v>
      </c>
      <c r="AC41" s="918">
        <v>8.0238620163931067</v>
      </c>
      <c r="AD41" s="918">
        <v>12.80722808515049</v>
      </c>
      <c r="AE41" s="918">
        <v>13.116139208922389</v>
      </c>
      <c r="AF41" s="919">
        <v>12.474616867134234</v>
      </c>
      <c r="AG41" s="920">
        <v>-4.8910912850921306E-2</v>
      </c>
      <c r="AH41" s="920">
        <v>0.12224427645147662</v>
      </c>
      <c r="AI41" s="920">
        <v>7.44086779968088E-3</v>
      </c>
    </row>
    <row r="42" spans="1:35" s="896" customFormat="1" ht="12" customHeight="1" x14ac:dyDescent="0.15">
      <c r="A42" s="888" t="s">
        <v>97</v>
      </c>
      <c r="B42" s="918">
        <v>0</v>
      </c>
      <c r="C42" s="918">
        <v>0</v>
      </c>
      <c r="D42" s="918">
        <v>0</v>
      </c>
      <c r="E42" s="918">
        <v>0</v>
      </c>
      <c r="F42" s="918">
        <v>0</v>
      </c>
      <c r="G42" s="918">
        <v>0</v>
      </c>
      <c r="H42" s="918">
        <v>0</v>
      </c>
      <c r="I42" s="918">
        <v>0</v>
      </c>
      <c r="J42" s="918">
        <v>0</v>
      </c>
      <c r="K42" s="918">
        <v>0</v>
      </c>
      <c r="L42" s="918">
        <v>0</v>
      </c>
      <c r="M42" s="918">
        <v>0</v>
      </c>
      <c r="N42" s="918">
        <v>0</v>
      </c>
      <c r="O42" s="918">
        <v>0</v>
      </c>
      <c r="P42" s="918">
        <v>5.529758538923045E-2</v>
      </c>
      <c r="Q42" s="918">
        <v>1.005659825837353</v>
      </c>
      <c r="R42" s="918">
        <v>1.5586356797296577</v>
      </c>
      <c r="S42" s="918">
        <v>2.6851939651766763</v>
      </c>
      <c r="T42" s="918">
        <v>9.700605930448635</v>
      </c>
      <c r="U42" s="918">
        <v>11.988422447903877</v>
      </c>
      <c r="V42" s="918">
        <v>15.63334662219831</v>
      </c>
      <c r="W42" s="918">
        <v>17.226673316307249</v>
      </c>
      <c r="X42" s="918">
        <v>23.535499272817482</v>
      </c>
      <c r="Y42" s="918">
        <v>30.160737068485702</v>
      </c>
      <c r="Z42" s="918">
        <v>33.722290855317453</v>
      </c>
      <c r="AA42" s="918">
        <v>36.384083685475922</v>
      </c>
      <c r="AB42" s="918">
        <v>31.442978377187451</v>
      </c>
      <c r="AC42" s="918">
        <v>37.040159383050195</v>
      </c>
      <c r="AD42" s="918">
        <v>39.608227113555188</v>
      </c>
      <c r="AE42" s="918">
        <v>45.400438272139461</v>
      </c>
      <c r="AF42" s="919">
        <v>43.780889036488126</v>
      </c>
      <c r="AG42" s="920">
        <v>-3.5672546285642093E-2</v>
      </c>
      <c r="AH42" s="920">
        <v>0.1424305304168314</v>
      </c>
      <c r="AI42" s="920">
        <v>2.611445393014656E-2</v>
      </c>
    </row>
    <row r="43" spans="1:35" s="896" customFormat="1" ht="12" customHeight="1" x14ac:dyDescent="0.15">
      <c r="A43" s="888" t="s">
        <v>95</v>
      </c>
      <c r="B43" s="918">
        <v>0</v>
      </c>
      <c r="C43" s="918">
        <v>0</v>
      </c>
      <c r="D43" s="918">
        <v>0</v>
      </c>
      <c r="E43" s="918">
        <v>0</v>
      </c>
      <c r="F43" s="918">
        <v>0</v>
      </c>
      <c r="G43" s="918">
        <v>0</v>
      </c>
      <c r="H43" s="918">
        <v>0</v>
      </c>
      <c r="I43" s="918">
        <v>0</v>
      </c>
      <c r="J43" s="918">
        <v>0</v>
      </c>
      <c r="K43" s="918">
        <v>0</v>
      </c>
      <c r="L43" s="918">
        <v>0</v>
      </c>
      <c r="M43" s="918">
        <v>0</v>
      </c>
      <c r="N43" s="918">
        <v>0</v>
      </c>
      <c r="O43" s="918">
        <v>1.8745019930693416E-4</v>
      </c>
      <c r="P43" s="918">
        <v>1.8693804029243433E-3</v>
      </c>
      <c r="Q43" s="918">
        <v>1.8440035035862317E-2</v>
      </c>
      <c r="R43" s="918">
        <v>2.300384138722523</v>
      </c>
      <c r="S43" s="918">
        <v>4.2703697421473761</v>
      </c>
      <c r="T43" s="918">
        <v>7.2806557833268588</v>
      </c>
      <c r="U43" s="918">
        <v>8.3552972140056454</v>
      </c>
      <c r="V43" s="918">
        <v>7.6361990155932089</v>
      </c>
      <c r="W43" s="918">
        <v>15.92857322613334</v>
      </c>
      <c r="X43" s="918">
        <v>21.445443131587638</v>
      </c>
      <c r="Y43" s="918">
        <v>28.063096778994456</v>
      </c>
      <c r="Z43" s="918">
        <v>34.523024687014818</v>
      </c>
      <c r="AA43" s="918">
        <v>36.269865002642881</v>
      </c>
      <c r="AB43" s="918">
        <v>33.637033779498381</v>
      </c>
      <c r="AC43" s="918">
        <v>32.493214233322881</v>
      </c>
      <c r="AD43" s="918">
        <v>37.14997297657218</v>
      </c>
      <c r="AE43" s="918">
        <v>44.793587323466696</v>
      </c>
      <c r="AF43" s="919">
        <v>41.093385244869033</v>
      </c>
      <c r="AG43" s="920">
        <v>-8.2605620574157101E-2</v>
      </c>
      <c r="AH43" s="920">
        <v>0.18283834279939448</v>
      </c>
      <c r="AI43" s="920">
        <v>2.4511409873758421E-2</v>
      </c>
    </row>
    <row r="44" spans="1:35" s="896" customFormat="1" ht="12" customHeight="1" x14ac:dyDescent="0.15">
      <c r="A44" s="889" t="s">
        <v>94</v>
      </c>
      <c r="B44" s="921">
        <v>0</v>
      </c>
      <c r="C44" s="921">
        <v>0</v>
      </c>
      <c r="D44" s="921">
        <v>0</v>
      </c>
      <c r="E44" s="921">
        <v>0</v>
      </c>
      <c r="F44" s="921">
        <v>0</v>
      </c>
      <c r="G44" s="921">
        <v>0</v>
      </c>
      <c r="H44" s="921">
        <v>0</v>
      </c>
      <c r="I44" s="921">
        <v>0</v>
      </c>
      <c r="J44" s="921">
        <v>0</v>
      </c>
      <c r="K44" s="921">
        <v>0</v>
      </c>
      <c r="L44" s="921">
        <v>1.6036299762876827</v>
      </c>
      <c r="M44" s="921">
        <v>1.7444497619685604</v>
      </c>
      <c r="N44" s="921">
        <v>4.6370286422668725</v>
      </c>
      <c r="O44" s="921">
        <v>10.542206490277215</v>
      </c>
      <c r="P44" s="921">
        <v>10.606077830710976</v>
      </c>
      <c r="Q44" s="921">
        <v>16.883617989559024</v>
      </c>
      <c r="R44" s="921">
        <v>27.541917939485369</v>
      </c>
      <c r="S44" s="921">
        <v>37.971803750760678</v>
      </c>
      <c r="T44" s="921">
        <v>60.794598105467614</v>
      </c>
      <c r="U44" s="921">
        <v>63.2257881291915</v>
      </c>
      <c r="V44" s="921">
        <v>68.141236076287285</v>
      </c>
      <c r="W44" s="921">
        <v>109.28889215564793</v>
      </c>
      <c r="X44" s="921">
        <v>131.51291145401348</v>
      </c>
      <c r="Y44" s="921">
        <v>158.09302498343544</v>
      </c>
      <c r="Z44" s="921">
        <v>190.99509004347718</v>
      </c>
      <c r="AA44" s="921">
        <v>158.95388659798829</v>
      </c>
      <c r="AB44" s="921">
        <v>179.78648603299646</v>
      </c>
      <c r="AC44" s="921">
        <v>187.52762173751802</v>
      </c>
      <c r="AD44" s="921">
        <v>246.32506862702661</v>
      </c>
      <c r="AE44" s="921">
        <v>306.05485932016967</v>
      </c>
      <c r="AF44" s="921">
        <v>309.5611380350955</v>
      </c>
      <c r="AG44" s="925">
        <v>1.1456373287829003E-2</v>
      </c>
      <c r="AH44" s="925">
        <v>0.17082099829967734</v>
      </c>
      <c r="AI44" s="925">
        <v>0.18464723434564817</v>
      </c>
    </row>
    <row r="45" spans="1:35" s="896" customFormat="1" ht="12" customHeight="1" x14ac:dyDescent="0.15">
      <c r="A45" s="890"/>
      <c r="B45" s="915"/>
      <c r="C45" s="915"/>
      <c r="D45" s="915"/>
      <c r="E45" s="915"/>
      <c r="F45" s="915"/>
      <c r="G45" s="915"/>
      <c r="H45" s="915"/>
      <c r="I45" s="915"/>
      <c r="J45" s="915"/>
      <c r="K45" s="915"/>
      <c r="L45" s="915"/>
      <c r="M45" s="915"/>
      <c r="N45" s="915"/>
      <c r="O45" s="915"/>
      <c r="P45" s="915"/>
      <c r="Q45" s="915"/>
      <c r="R45" s="915"/>
      <c r="S45" s="915"/>
      <c r="T45" s="915"/>
      <c r="U45" s="915"/>
      <c r="V45" s="915"/>
      <c r="W45" s="915"/>
      <c r="X45" s="915"/>
      <c r="Y45" s="915"/>
      <c r="Z45" s="915"/>
      <c r="AA45" s="915"/>
      <c r="AB45" s="915"/>
      <c r="AC45" s="915"/>
      <c r="AD45" s="915"/>
      <c r="AE45" s="915"/>
      <c r="AF45" s="919"/>
      <c r="AG45" s="920"/>
      <c r="AH45" s="920"/>
      <c r="AI45" s="920"/>
    </row>
    <row r="46" spans="1:35" s="896" customFormat="1" ht="12" customHeight="1" x14ac:dyDescent="0.15">
      <c r="A46" s="928" t="s">
        <v>93</v>
      </c>
      <c r="B46" s="929">
        <v>133.27299176397756</v>
      </c>
      <c r="C46" s="929">
        <v>150.27862898086821</v>
      </c>
      <c r="D46" s="929">
        <v>144.44476171307599</v>
      </c>
      <c r="E46" s="929">
        <v>147.96301135757631</v>
      </c>
      <c r="F46" s="929">
        <v>164.44922263423953</v>
      </c>
      <c r="G46" s="929">
        <v>170.77074720156205</v>
      </c>
      <c r="H46" s="929">
        <v>171.44579391709851</v>
      </c>
      <c r="I46" s="929">
        <v>197.77219244205503</v>
      </c>
      <c r="J46" s="929">
        <v>189.07428311143576</v>
      </c>
      <c r="K46" s="929">
        <v>183.1093346227149</v>
      </c>
      <c r="L46" s="929">
        <v>175.19582894437303</v>
      </c>
      <c r="M46" s="929">
        <v>192.01218649282833</v>
      </c>
      <c r="N46" s="929">
        <v>226.65428897448896</v>
      </c>
      <c r="O46" s="929">
        <v>280.95072132604787</v>
      </c>
      <c r="P46" s="929">
        <v>317.32870047112442</v>
      </c>
      <c r="Q46" s="929">
        <v>374.40864212659773</v>
      </c>
      <c r="R46" s="929">
        <v>478.09176441371449</v>
      </c>
      <c r="S46" s="929">
        <v>649.70244646745925</v>
      </c>
      <c r="T46" s="929">
        <v>879.19812444440026</v>
      </c>
      <c r="U46" s="929">
        <v>977.55844953956648</v>
      </c>
      <c r="V46" s="929">
        <v>1125.2311955404423</v>
      </c>
      <c r="W46" s="929">
        <v>1195.3857863331668</v>
      </c>
      <c r="X46" s="929">
        <v>1215.478944691122</v>
      </c>
      <c r="Y46" s="929">
        <v>1324.9391983610492</v>
      </c>
      <c r="Z46" s="929">
        <v>1443.0424971060929</v>
      </c>
      <c r="AA46" s="929">
        <v>1443.6625672326647</v>
      </c>
      <c r="AB46" s="929">
        <v>1491.2852930011193</v>
      </c>
      <c r="AC46" s="929">
        <v>1561.8245867118724</v>
      </c>
      <c r="AD46" s="929">
        <v>1721.1722636068125</v>
      </c>
      <c r="AE46" s="929">
        <v>1789.8823347932378</v>
      </c>
      <c r="AF46" s="929">
        <v>1676.500268916112</v>
      </c>
      <c r="AG46" s="930">
        <v>-6.3346100284420892E-2</v>
      </c>
      <c r="AH46" s="930">
        <v>6.2351351642514485E-2</v>
      </c>
      <c r="AI46" s="930">
        <v>1</v>
      </c>
    </row>
    <row r="47" spans="1:35" s="896" customFormat="1" ht="13.5" customHeight="1" x14ac:dyDescent="0.15">
      <c r="A47" s="892" t="s">
        <v>92</v>
      </c>
      <c r="B47" s="918">
        <v>27.08761835626898</v>
      </c>
      <c r="C47" s="918">
        <v>31.379742333656896</v>
      </c>
      <c r="D47" s="918">
        <v>35.759558368122718</v>
      </c>
      <c r="E47" s="918">
        <v>42.44870687996719</v>
      </c>
      <c r="F47" s="918">
        <v>48.751637867286661</v>
      </c>
      <c r="G47" s="918">
        <v>52.960941204947041</v>
      </c>
      <c r="H47" s="918">
        <v>40.789617691178989</v>
      </c>
      <c r="I47" s="918">
        <v>53.870407501301528</v>
      </c>
      <c r="J47" s="918">
        <v>57.729253487346256</v>
      </c>
      <c r="K47" s="918">
        <v>61.843516656635686</v>
      </c>
      <c r="L47" s="918">
        <v>73.456701968457324</v>
      </c>
      <c r="M47" s="918">
        <v>82.467881950355633</v>
      </c>
      <c r="N47" s="918">
        <v>101.75542707810948</v>
      </c>
      <c r="O47" s="918">
        <v>132.60384745896258</v>
      </c>
      <c r="P47" s="918">
        <v>167.81840619402422</v>
      </c>
      <c r="Q47" s="918">
        <v>205.42100605592941</v>
      </c>
      <c r="R47" s="918">
        <v>279.95367564894616</v>
      </c>
      <c r="S47" s="918">
        <v>389.85205382705323</v>
      </c>
      <c r="T47" s="918">
        <v>535.05667644666994</v>
      </c>
      <c r="U47" s="918">
        <v>629.50887876000786</v>
      </c>
      <c r="V47" s="918">
        <v>734.61152192916245</v>
      </c>
      <c r="W47" s="918">
        <v>791.7729159174163</v>
      </c>
      <c r="X47" s="918">
        <v>785.24044657294303</v>
      </c>
      <c r="Y47" s="918">
        <v>827.83569028691159</v>
      </c>
      <c r="Z47" s="918">
        <v>886.07838677884763</v>
      </c>
      <c r="AA47" s="918">
        <v>906.32772208799793</v>
      </c>
      <c r="AB47" s="918">
        <v>934.53662453261506</v>
      </c>
      <c r="AC47" s="918">
        <v>988.28399493385064</v>
      </c>
      <c r="AD47" s="918">
        <v>1034.9937361729378</v>
      </c>
      <c r="AE47" s="918">
        <v>1020.1011480105587</v>
      </c>
      <c r="AF47" s="919">
        <v>938.39637399762228</v>
      </c>
      <c r="AG47" s="920">
        <v>-8.0094777044688481E-2</v>
      </c>
      <c r="AH47" s="920">
        <v>4.9455765078566083E-2</v>
      </c>
      <c r="AI47" s="920">
        <v>0.55973529584001358</v>
      </c>
    </row>
    <row r="48" spans="1:35" s="923" customFormat="1" ht="12" customHeight="1" x14ac:dyDescent="0.15">
      <c r="A48" s="888" t="s">
        <v>941</v>
      </c>
      <c r="B48" s="918">
        <v>106.18537340770857</v>
      </c>
      <c r="C48" s="918">
        <v>118.89888664721133</v>
      </c>
      <c r="D48" s="918">
        <v>108.68520334495329</v>
      </c>
      <c r="E48" s="918">
        <v>105.5143044776091</v>
      </c>
      <c r="F48" s="918">
        <v>115.69758476695289</v>
      </c>
      <c r="G48" s="918">
        <v>117.809805996615</v>
      </c>
      <c r="H48" s="918">
        <v>130.65617622591952</v>
      </c>
      <c r="I48" s="918">
        <v>143.90178494075352</v>
      </c>
      <c r="J48" s="918">
        <v>131.34502962408948</v>
      </c>
      <c r="K48" s="918">
        <v>121.26581796607921</v>
      </c>
      <c r="L48" s="918">
        <v>101.73912697591571</v>
      </c>
      <c r="M48" s="918">
        <v>109.5443045424727</v>
      </c>
      <c r="N48" s="918">
        <v>124.89886189637947</v>
      </c>
      <c r="O48" s="918">
        <v>148.34687386708529</v>
      </c>
      <c r="P48" s="918">
        <v>149.51029427710023</v>
      </c>
      <c r="Q48" s="918">
        <v>168.98763607066832</v>
      </c>
      <c r="R48" s="918">
        <v>198.13808876476827</v>
      </c>
      <c r="S48" s="918">
        <v>259.8503926404062</v>
      </c>
      <c r="T48" s="918">
        <v>344.14144799773021</v>
      </c>
      <c r="U48" s="918">
        <v>348.04957077955874</v>
      </c>
      <c r="V48" s="918">
        <v>390.61967361128018</v>
      </c>
      <c r="W48" s="918">
        <v>403.61287041575014</v>
      </c>
      <c r="X48" s="918">
        <v>430.23849811817894</v>
      </c>
      <c r="Y48" s="918">
        <v>497.10350807413766</v>
      </c>
      <c r="Z48" s="918">
        <v>556.96411032724495</v>
      </c>
      <c r="AA48" s="918">
        <v>537.33484514466693</v>
      </c>
      <c r="AB48" s="918">
        <v>556.74866846850409</v>
      </c>
      <c r="AC48" s="918">
        <v>573.54059177802151</v>
      </c>
      <c r="AD48" s="918">
        <v>686.17852743387493</v>
      </c>
      <c r="AE48" s="918">
        <v>769.78118678267958</v>
      </c>
      <c r="AF48" s="919">
        <v>738.10389491849003</v>
      </c>
      <c r="AG48" s="924">
        <v>-4.1151034096566619E-2</v>
      </c>
      <c r="AH48" s="924">
        <v>8.261145756794841E-2</v>
      </c>
      <c r="AI48" s="924">
        <v>0.44026470415998659</v>
      </c>
    </row>
    <row r="49" spans="1:35" s="923" customFormat="1" ht="12" customHeight="1" x14ac:dyDescent="0.15">
      <c r="A49" s="893" t="s">
        <v>942</v>
      </c>
      <c r="B49" s="931">
        <v>0.11809362556336851</v>
      </c>
      <c r="C49" s="931">
        <v>0.12934063752178457</v>
      </c>
      <c r="D49" s="931">
        <v>0.32535970290117672</v>
      </c>
      <c r="E49" s="931">
        <v>0.81038258304637667</v>
      </c>
      <c r="F49" s="931">
        <v>2.2577310724895958</v>
      </c>
      <c r="G49" s="931">
        <v>3.9884905828409085</v>
      </c>
      <c r="H49" s="931">
        <v>5.7708353373105972</v>
      </c>
      <c r="I49" s="931">
        <v>7.3719466440949954</v>
      </c>
      <c r="J49" s="931">
        <v>7.0233570398457559</v>
      </c>
      <c r="K49" s="931">
        <v>8.0441187155349958</v>
      </c>
      <c r="L49" s="931">
        <v>13.042247472377628</v>
      </c>
      <c r="M49" s="931">
        <v>16.151231137936339</v>
      </c>
      <c r="N49" s="931">
        <v>21.54212852264542</v>
      </c>
      <c r="O49" s="931">
        <v>27.082021845758003</v>
      </c>
      <c r="P49" s="931">
        <v>40.471449987405897</v>
      </c>
      <c r="Q49" s="931">
        <v>55.614170868867937</v>
      </c>
      <c r="R49" s="931">
        <v>77.498068054225939</v>
      </c>
      <c r="S49" s="931">
        <v>104.76074426039041</v>
      </c>
      <c r="T49" s="931">
        <v>138.57895950689746</v>
      </c>
      <c r="U49" s="931">
        <v>173.97879093901861</v>
      </c>
      <c r="V49" s="931">
        <v>198.48316783710675</v>
      </c>
      <c r="W49" s="931">
        <v>195.28887050366785</v>
      </c>
      <c r="X49" s="931">
        <v>210.00381102975814</v>
      </c>
      <c r="Y49" s="931">
        <v>222.7145535196828</v>
      </c>
      <c r="Z49" s="931">
        <v>246.79531191785912</v>
      </c>
      <c r="AA49" s="931">
        <v>251.74774916942883</v>
      </c>
      <c r="AB49" s="931">
        <v>238.64100559643165</v>
      </c>
      <c r="AC49" s="931">
        <v>267.2803049455037</v>
      </c>
      <c r="AD49" s="931">
        <v>286.72227144666488</v>
      </c>
      <c r="AE49" s="931">
        <v>293.14496855206613</v>
      </c>
      <c r="AF49" s="921">
        <v>279.45498075470232</v>
      </c>
      <c r="AG49" s="932">
        <v>-4.6700401732913566E-2</v>
      </c>
      <c r="AH49" s="932">
        <v>5.3558398874602009E-2</v>
      </c>
      <c r="AI49" s="932">
        <v>0.166689493545608</v>
      </c>
    </row>
    <row r="50" spans="1:35" s="923" customFormat="1" ht="12" customHeight="1" x14ac:dyDescent="0.15">
      <c r="A50" s="892"/>
      <c r="B50" s="915"/>
      <c r="C50" s="915"/>
      <c r="D50" s="915"/>
      <c r="E50" s="915"/>
      <c r="F50" s="915"/>
      <c r="G50" s="915"/>
      <c r="H50" s="915"/>
      <c r="I50" s="915"/>
      <c r="J50" s="915"/>
      <c r="K50" s="915"/>
      <c r="L50" s="915"/>
      <c r="M50" s="915"/>
      <c r="N50" s="915"/>
      <c r="O50" s="915"/>
      <c r="P50" s="915"/>
      <c r="Q50" s="915"/>
      <c r="R50" s="915"/>
      <c r="S50" s="915"/>
      <c r="T50" s="915"/>
      <c r="U50" s="915"/>
      <c r="V50" s="915"/>
      <c r="W50" s="915"/>
      <c r="X50" s="915"/>
      <c r="Y50" s="915"/>
      <c r="Z50" s="915"/>
      <c r="AA50" s="915"/>
      <c r="AB50" s="915"/>
      <c r="AC50" s="915"/>
      <c r="AD50" s="915"/>
      <c r="AE50" s="915"/>
      <c r="AF50" s="916"/>
      <c r="AG50" s="924"/>
      <c r="AH50" s="924"/>
      <c r="AI50" s="924"/>
    </row>
    <row r="51" spans="1:35" s="923" customFormat="1" ht="12" customHeight="1" x14ac:dyDescent="0.15">
      <c r="A51" s="894" t="s">
        <v>948</v>
      </c>
      <c r="B51" s="915"/>
      <c r="C51" s="915"/>
      <c r="D51" s="915"/>
      <c r="E51" s="915"/>
      <c r="F51" s="915"/>
      <c r="G51" s="915"/>
      <c r="H51" s="915"/>
      <c r="I51" s="915"/>
      <c r="J51" s="915"/>
      <c r="K51" s="915"/>
      <c r="L51" s="915"/>
      <c r="M51" s="915"/>
      <c r="N51" s="915"/>
      <c r="O51" s="915"/>
      <c r="P51" s="915"/>
      <c r="Q51" s="915"/>
      <c r="R51" s="915"/>
      <c r="S51" s="915"/>
      <c r="T51" s="915"/>
      <c r="U51" s="915"/>
      <c r="V51" s="915"/>
      <c r="W51" s="915"/>
      <c r="X51" s="915"/>
      <c r="Y51" s="915"/>
      <c r="Z51" s="915"/>
      <c r="AA51" s="915"/>
      <c r="AB51" s="915"/>
      <c r="AC51" s="915"/>
      <c r="AD51" s="915"/>
      <c r="AE51" s="915"/>
      <c r="AF51" s="916"/>
      <c r="AG51" s="924"/>
      <c r="AH51" s="924"/>
      <c r="AI51" s="924"/>
    </row>
    <row r="52" spans="1:35" s="923" customFormat="1" ht="12" customHeight="1" x14ac:dyDescent="0.15">
      <c r="A52" s="895" t="s">
        <v>943</v>
      </c>
      <c r="B52" s="918"/>
      <c r="C52" s="918"/>
      <c r="D52" s="918"/>
      <c r="E52" s="918"/>
      <c r="F52" s="918"/>
      <c r="G52" s="918"/>
      <c r="H52" s="918"/>
      <c r="I52" s="918"/>
      <c r="J52" s="918"/>
      <c r="K52" s="918"/>
      <c r="L52" s="918"/>
      <c r="M52" s="918"/>
      <c r="N52" s="918"/>
      <c r="O52" s="918"/>
      <c r="P52" s="918"/>
      <c r="Q52" s="918"/>
      <c r="R52" s="918"/>
      <c r="S52" s="918"/>
      <c r="T52" s="918"/>
      <c r="U52" s="918"/>
      <c r="V52" s="918"/>
      <c r="W52" s="918"/>
      <c r="X52" s="918"/>
      <c r="Y52" s="918"/>
      <c r="Z52" s="918"/>
      <c r="AA52" s="918"/>
      <c r="AB52" s="918"/>
      <c r="AC52" s="918"/>
      <c r="AD52" s="918"/>
      <c r="AE52" s="918"/>
      <c r="AF52" s="919"/>
      <c r="AG52" s="920"/>
      <c r="AH52" s="920"/>
      <c r="AI52" s="920"/>
    </row>
    <row r="53" spans="1:35" s="923" customFormat="1" ht="12" customHeight="1" x14ac:dyDescent="0.15">
      <c r="A53" s="896" t="s">
        <v>944</v>
      </c>
      <c r="B53" s="918">
        <v>0</v>
      </c>
      <c r="C53" s="918">
        <v>0</v>
      </c>
      <c r="D53" s="918">
        <v>0</v>
      </c>
      <c r="E53" s="918">
        <v>0</v>
      </c>
      <c r="F53" s="918">
        <v>0</v>
      </c>
      <c r="G53" s="918">
        <v>0</v>
      </c>
      <c r="H53" s="918">
        <v>0</v>
      </c>
      <c r="I53" s="918">
        <v>0</v>
      </c>
      <c r="J53" s="918">
        <v>0</v>
      </c>
      <c r="K53" s="918">
        <v>0.93156663957433328</v>
      </c>
      <c r="L53" s="918">
        <v>2.0275273920147256</v>
      </c>
      <c r="M53" s="918">
        <v>2.1371234672587649</v>
      </c>
      <c r="N53" s="918">
        <v>2.1919215048807845</v>
      </c>
      <c r="O53" s="918">
        <v>2.1919215048807845</v>
      </c>
      <c r="P53" s="918">
        <v>2.1919215048807845</v>
      </c>
      <c r="Q53" s="918">
        <v>2.4111136553688626</v>
      </c>
      <c r="R53" s="918">
        <v>2.4111136553688626</v>
      </c>
      <c r="S53" s="918">
        <v>7.6717252670827438</v>
      </c>
      <c r="T53" s="918">
        <v>8.2197056433029427</v>
      </c>
      <c r="U53" s="918">
        <v>12.400479181205583</v>
      </c>
      <c r="V53" s="918">
        <v>13.40905804011477</v>
      </c>
      <c r="W53" s="918">
        <v>16.053097652982537</v>
      </c>
      <c r="X53" s="918">
        <v>15.962150742196622</v>
      </c>
      <c r="Y53" s="918">
        <v>16.194742625815369</v>
      </c>
      <c r="Z53" s="918">
        <v>16.572462577367233</v>
      </c>
      <c r="AA53" s="918">
        <v>16.241957616759652</v>
      </c>
      <c r="AB53" s="918">
        <v>16.046452762161408</v>
      </c>
      <c r="AC53" s="918">
        <v>16.378387291120344</v>
      </c>
      <c r="AD53" s="918">
        <v>16.570368387573037</v>
      </c>
      <c r="AE53" s="918">
        <v>18.413847308185815</v>
      </c>
      <c r="AF53" s="919">
        <v>16.161785730200307</v>
      </c>
      <c r="AG53" s="920">
        <v>-0.12230260956841765</v>
      </c>
      <c r="AH53" s="920">
        <v>4.0328765339263661E-2</v>
      </c>
      <c r="AI53" s="920">
        <v>1.6827347712839374E-2</v>
      </c>
    </row>
    <row r="54" spans="1:35" s="923" customFormat="1" ht="12" customHeight="1" x14ac:dyDescent="0.15">
      <c r="A54" s="896" t="s">
        <v>191</v>
      </c>
      <c r="B54" s="918">
        <v>26.969524730705611</v>
      </c>
      <c r="C54" s="918">
        <v>31.250401696135111</v>
      </c>
      <c r="D54" s="918">
        <v>35.434198665221537</v>
      </c>
      <c r="E54" s="918">
        <v>41.638324296920814</v>
      </c>
      <c r="F54" s="918">
        <v>46.493906794797063</v>
      </c>
      <c r="G54" s="918">
        <v>48.972450622106138</v>
      </c>
      <c r="H54" s="918">
        <v>35.018782353868389</v>
      </c>
      <c r="I54" s="918">
        <v>46.471181759705608</v>
      </c>
      <c r="J54" s="918">
        <v>50.68137326098428</v>
      </c>
      <c r="K54" s="918">
        <v>52.844796601691705</v>
      </c>
      <c r="L54" s="918">
        <v>58.360104667481004</v>
      </c>
      <c r="M54" s="918">
        <v>63.672518321604848</v>
      </c>
      <c r="N54" s="918">
        <v>77.198459208044554</v>
      </c>
      <c r="O54" s="918">
        <v>101.1597362084848</v>
      </c>
      <c r="P54" s="918">
        <v>122.46753214426889</v>
      </c>
      <c r="Q54" s="918">
        <v>140.83613247584253</v>
      </c>
      <c r="R54" s="918">
        <v>176.18568206178537</v>
      </c>
      <c r="S54" s="918">
        <v>235.22380822707086</v>
      </c>
      <c r="T54" s="918">
        <v>334.86314024352095</v>
      </c>
      <c r="U54" s="918">
        <v>394.54296924397119</v>
      </c>
      <c r="V54" s="918">
        <v>479.67549570361575</v>
      </c>
      <c r="W54" s="918">
        <v>502.44446586292372</v>
      </c>
      <c r="X54" s="918">
        <v>475.48973464989803</v>
      </c>
      <c r="Y54" s="918">
        <v>479.48763541352622</v>
      </c>
      <c r="Z54" s="918">
        <v>516.28401223362573</v>
      </c>
      <c r="AA54" s="918">
        <v>534.11861977340698</v>
      </c>
      <c r="AB54" s="918">
        <v>554.4580104842945</v>
      </c>
      <c r="AC54" s="918">
        <v>574.84491266199052</v>
      </c>
      <c r="AD54" s="918">
        <v>580.43830129916955</v>
      </c>
      <c r="AE54" s="918">
        <v>569.1530488727484</v>
      </c>
      <c r="AF54" s="919">
        <v>500.96741722964106</v>
      </c>
      <c r="AG54" s="920">
        <v>-0.11980192635030995</v>
      </c>
      <c r="AH54" s="920">
        <v>3.7321730310314161E-2</v>
      </c>
      <c r="AI54" s="920">
        <v>0.52159786444723333</v>
      </c>
    </row>
    <row r="55" spans="1:35" s="923" customFormat="1" ht="12" customHeight="1" x14ac:dyDescent="0.15">
      <c r="A55" s="896" t="s">
        <v>188</v>
      </c>
      <c r="B55" s="918">
        <v>104.77429938474145</v>
      </c>
      <c r="C55" s="918">
        <v>117.51180840691595</v>
      </c>
      <c r="D55" s="918">
        <v>107.37050308831873</v>
      </c>
      <c r="E55" s="918">
        <v>104.4426874706369</v>
      </c>
      <c r="F55" s="918">
        <v>114.70117826608589</v>
      </c>
      <c r="G55" s="918">
        <v>116.89931738993361</v>
      </c>
      <c r="H55" s="918">
        <v>129.79873765794227</v>
      </c>
      <c r="I55" s="918">
        <v>143.05693187804852</v>
      </c>
      <c r="J55" s="918">
        <v>130.62019867359808</v>
      </c>
      <c r="K55" s="918">
        <v>120.51860414727929</v>
      </c>
      <c r="L55" s="918">
        <v>99.328230472954701</v>
      </c>
      <c r="M55" s="918">
        <v>106.93278801506652</v>
      </c>
      <c r="N55" s="918">
        <v>117.35247269381992</v>
      </c>
      <c r="O55" s="918">
        <v>135.25595503902161</v>
      </c>
      <c r="P55" s="918">
        <v>136.0392714731133</v>
      </c>
      <c r="Q55" s="918">
        <v>149.18830989050062</v>
      </c>
      <c r="R55" s="918">
        <v>164.67718654539939</v>
      </c>
      <c r="S55" s="918">
        <v>208.26820237403592</v>
      </c>
      <c r="T55" s="918">
        <v>249.73350751158304</v>
      </c>
      <c r="U55" s="918">
        <v>239.82515642851484</v>
      </c>
      <c r="V55" s="918">
        <v>256.95328491259403</v>
      </c>
      <c r="W55" s="918">
        <v>211.88980484026968</v>
      </c>
      <c r="X55" s="918">
        <v>216.62113233188987</v>
      </c>
      <c r="Y55" s="918">
        <v>255.78940503241591</v>
      </c>
      <c r="Z55" s="918">
        <v>264.21338808305268</v>
      </c>
      <c r="AA55" s="918">
        <v>279.52229624590871</v>
      </c>
      <c r="AB55" s="918">
        <v>261.00563827505732</v>
      </c>
      <c r="AC55" s="918">
        <v>256.42556463059867</v>
      </c>
      <c r="AD55" s="918">
        <v>305.28395311092049</v>
      </c>
      <c r="AE55" s="918">
        <v>323.54284447010195</v>
      </c>
      <c r="AF55" s="919">
        <v>299.69425045353944</v>
      </c>
      <c r="AG55" s="920">
        <v>-7.3710775633507586E-2</v>
      </c>
      <c r="AH55" s="920">
        <v>3.0394913847824334E-2</v>
      </c>
      <c r="AI55" s="920">
        <v>0.31203602399559682</v>
      </c>
    </row>
    <row r="56" spans="1:35" s="923" customFormat="1" ht="12" customHeight="1" x14ac:dyDescent="0.15">
      <c r="A56" s="933" t="s">
        <v>208</v>
      </c>
      <c r="B56" s="918">
        <v>1.300478852188649</v>
      </c>
      <c r="C56" s="918">
        <v>1.2764830695169116</v>
      </c>
      <c r="D56" s="918">
        <v>1.2041050858561002</v>
      </c>
      <c r="E56" s="918">
        <v>0.96102183619374815</v>
      </c>
      <c r="F56" s="918">
        <v>0.88581133008852164</v>
      </c>
      <c r="G56" s="918">
        <v>0.79989343590290329</v>
      </c>
      <c r="H56" s="918">
        <v>0.74684339719879889</v>
      </c>
      <c r="I56" s="918">
        <v>0.67896030653731143</v>
      </c>
      <c r="J56" s="918">
        <v>0.55893819432369118</v>
      </c>
      <c r="K56" s="918">
        <v>0.63661864802144719</v>
      </c>
      <c r="L56" s="918">
        <v>0.61114915560322169</v>
      </c>
      <c r="M56" s="918">
        <v>0.58542719407583799</v>
      </c>
      <c r="N56" s="918">
        <v>2.0674816403711591</v>
      </c>
      <c r="O56" s="918">
        <v>2.6851489067825178</v>
      </c>
      <c r="P56" s="918">
        <v>2.546786630089346</v>
      </c>
      <c r="Q56" s="918">
        <v>2.9364472472841077</v>
      </c>
      <c r="R56" s="918">
        <v>7.5947388008957288</v>
      </c>
      <c r="S56" s="918">
        <v>8.8858235345857359</v>
      </c>
      <c r="T56" s="918">
        <v>10.893712482059733</v>
      </c>
      <c r="U56" s="918">
        <v>6.5085151868898983</v>
      </c>
      <c r="V56" s="918">
        <v>6.8603726842075483</v>
      </c>
      <c r="W56" s="918">
        <v>8.9705719457610442</v>
      </c>
      <c r="X56" s="918">
        <v>10.164341007534828</v>
      </c>
      <c r="Y56" s="918">
        <v>13.768604860875509</v>
      </c>
      <c r="Z56" s="918">
        <v>16.697156340112862</v>
      </c>
      <c r="AA56" s="918">
        <v>18.752536956742588</v>
      </c>
      <c r="AB56" s="918">
        <v>21.348127186037367</v>
      </c>
      <c r="AC56" s="918">
        <v>22.647563424479198</v>
      </c>
      <c r="AD56" s="918">
        <v>24.261368738434665</v>
      </c>
      <c r="AE56" s="918">
        <v>23.929326477250477</v>
      </c>
      <c r="AF56" s="919">
        <v>21.389041061577728</v>
      </c>
      <c r="AG56" s="920">
        <v>-0.10615783181728033</v>
      </c>
      <c r="AH56" s="920">
        <v>0.13905542087623068</v>
      </c>
      <c r="AI56" s="920">
        <v>2.2269867773015366E-2</v>
      </c>
    </row>
    <row r="57" spans="1:35" s="923" customFormat="1" ht="12" customHeight="1" x14ac:dyDescent="0.15">
      <c r="A57" s="896" t="s">
        <v>348</v>
      </c>
      <c r="B57" s="918">
        <v>0</v>
      </c>
      <c r="C57" s="918">
        <v>0</v>
      </c>
      <c r="D57" s="918">
        <v>4.2191915694002435E-2</v>
      </c>
      <c r="E57" s="918">
        <v>0.34209661373515488</v>
      </c>
      <c r="F57" s="918">
        <v>0.4654013548392561</v>
      </c>
      <c r="G57" s="918">
        <v>0.45936545842157284</v>
      </c>
      <c r="H57" s="918">
        <v>0.72694595728518929</v>
      </c>
      <c r="I57" s="918">
        <v>1.0081634069324839</v>
      </c>
      <c r="J57" s="918">
        <v>1.1834480883043981</v>
      </c>
      <c r="K57" s="918">
        <v>1.0988330683372478</v>
      </c>
      <c r="L57" s="918">
        <v>1.1151227979524292</v>
      </c>
      <c r="M57" s="918">
        <v>1.3232859369873711</v>
      </c>
      <c r="N57" s="918">
        <v>2.7542762903702038</v>
      </c>
      <c r="O57" s="918">
        <v>4.769698875152196</v>
      </c>
      <c r="P57" s="918">
        <v>6.7154801155438921</v>
      </c>
      <c r="Q57" s="918">
        <v>7.8242032868335585</v>
      </c>
      <c r="R57" s="918">
        <v>13.265323394408604</v>
      </c>
      <c r="S57" s="918">
        <v>16.062502870812146</v>
      </c>
      <c r="T57" s="918">
        <v>25.001707240196687</v>
      </c>
      <c r="U57" s="918">
        <v>30.046372788220022</v>
      </c>
      <c r="V57" s="918">
        <v>35.737115481663423</v>
      </c>
      <c r="W57" s="918">
        <v>40.063369288236842</v>
      </c>
      <c r="X57" s="918">
        <v>45.935901131173388</v>
      </c>
      <c r="Y57" s="918">
        <v>51.80613600175451</v>
      </c>
      <c r="Z57" s="918">
        <v>51.32877408047937</v>
      </c>
      <c r="AA57" s="918">
        <v>56.471966197430532</v>
      </c>
      <c r="AB57" s="918">
        <v>52.168883080480505</v>
      </c>
      <c r="AC57" s="918">
        <v>55.735015436453125</v>
      </c>
      <c r="AD57" s="918">
        <v>56.644408710580976</v>
      </c>
      <c r="AE57" s="918">
        <v>53.549231063906177</v>
      </c>
      <c r="AF57" s="919">
        <v>49.443450101832447</v>
      </c>
      <c r="AG57" s="920">
        <v>-7.6673014355217339E-2</v>
      </c>
      <c r="AH57" s="920">
        <v>5.948818690554547E-2</v>
      </c>
      <c r="AI57" s="920">
        <v>5.1479591480492068E-2</v>
      </c>
    </row>
    <row r="58" spans="1:35" s="923" customFormat="1" ht="12" customHeight="1" x14ac:dyDescent="0.15">
      <c r="A58" s="896" t="s">
        <v>351</v>
      </c>
      <c r="B58" s="918">
        <v>0</v>
      </c>
      <c r="C58" s="918">
        <v>0</v>
      </c>
      <c r="D58" s="918">
        <v>0</v>
      </c>
      <c r="E58" s="918">
        <v>0</v>
      </c>
      <c r="F58" s="918">
        <v>0</v>
      </c>
      <c r="G58" s="918">
        <v>0</v>
      </c>
      <c r="H58" s="918">
        <v>0</v>
      </c>
      <c r="I58" s="918">
        <v>0</v>
      </c>
      <c r="J58" s="918">
        <v>0</v>
      </c>
      <c r="K58" s="918">
        <v>0</v>
      </c>
      <c r="L58" s="918">
        <v>0</v>
      </c>
      <c r="M58" s="918">
        <v>0</v>
      </c>
      <c r="N58" s="918">
        <v>0</v>
      </c>
      <c r="O58" s="918">
        <v>0</v>
      </c>
      <c r="P58" s="918">
        <v>0</v>
      </c>
      <c r="Q58" s="918">
        <v>0</v>
      </c>
      <c r="R58" s="918">
        <v>0</v>
      </c>
      <c r="S58" s="918">
        <v>0</v>
      </c>
      <c r="T58" s="918">
        <v>0</v>
      </c>
      <c r="U58" s="918">
        <v>0</v>
      </c>
      <c r="V58" s="918">
        <v>0</v>
      </c>
      <c r="W58" s="918">
        <v>0</v>
      </c>
      <c r="X58" s="918">
        <v>0</v>
      </c>
      <c r="Y58" s="918">
        <v>1.1434893589812971E-3</v>
      </c>
      <c r="Z58" s="918">
        <v>1.4293616987266211E-3</v>
      </c>
      <c r="AA58" s="918">
        <v>1.6675886485143911E-3</v>
      </c>
      <c r="AB58" s="918">
        <v>1.900608451858713E-3</v>
      </c>
      <c r="AC58" s="918">
        <v>2.0011063782172699E-3</v>
      </c>
      <c r="AD58" s="918">
        <v>2.0011063782172699E-3</v>
      </c>
      <c r="AE58" s="918">
        <v>2.0011063782172699E-3</v>
      </c>
      <c r="AF58" s="919">
        <v>1.9956388744516488E-3</v>
      </c>
      <c r="AG58" s="920">
        <v>-2.732240437158584E-3</v>
      </c>
      <c r="AH58" s="989" t="s">
        <v>111</v>
      </c>
      <c r="AI58" s="920">
        <v>2.0778217092005148E-6</v>
      </c>
    </row>
    <row r="59" spans="1:35" s="923" customFormat="1" ht="12" customHeight="1" x14ac:dyDescent="0.15">
      <c r="A59" s="896" t="s">
        <v>353</v>
      </c>
      <c r="B59" s="918">
        <v>0</v>
      </c>
      <c r="C59" s="918">
        <v>0</v>
      </c>
      <c r="D59" s="918">
        <v>0</v>
      </c>
      <c r="E59" s="918">
        <v>0</v>
      </c>
      <c r="F59" s="918">
        <v>0</v>
      </c>
      <c r="G59" s="918">
        <v>0</v>
      </c>
      <c r="H59" s="918">
        <v>0</v>
      </c>
      <c r="I59" s="918">
        <v>0</v>
      </c>
      <c r="J59" s="918">
        <v>0</v>
      </c>
      <c r="K59" s="918">
        <v>0</v>
      </c>
      <c r="L59" s="918">
        <v>0</v>
      </c>
      <c r="M59" s="918">
        <v>0</v>
      </c>
      <c r="N59" s="918">
        <v>0.1434779961059828</v>
      </c>
      <c r="O59" s="918">
        <v>0.15967861572879663</v>
      </c>
      <c r="P59" s="918">
        <v>0.13090504021444418</v>
      </c>
      <c r="Q59" s="918">
        <v>0</v>
      </c>
      <c r="R59" s="918">
        <v>0</v>
      </c>
      <c r="S59" s="918">
        <v>0</v>
      </c>
      <c r="T59" s="918">
        <v>0</v>
      </c>
      <c r="U59" s="918">
        <v>0.21915041363191304</v>
      </c>
      <c r="V59" s="918">
        <v>0.20962208669349477</v>
      </c>
      <c r="W59" s="918">
        <v>0.22867874057033136</v>
      </c>
      <c r="X59" s="918">
        <v>0.24773539444716797</v>
      </c>
      <c r="Y59" s="918">
        <v>0.26679204832400455</v>
      </c>
      <c r="Z59" s="918">
        <v>0.28584870220084119</v>
      </c>
      <c r="AA59" s="918">
        <v>0.30490480310182383</v>
      </c>
      <c r="AB59" s="918">
        <v>0.28584870220084113</v>
      </c>
      <c r="AC59" s="918">
        <v>0.28584870220084119</v>
      </c>
      <c r="AD59" s="918">
        <v>0.28584870220084119</v>
      </c>
      <c r="AE59" s="918">
        <v>0.28584870220084119</v>
      </c>
      <c r="AF59" s="919">
        <v>0.28584870220084113</v>
      </c>
      <c r="AG59" s="920">
        <v>0</v>
      </c>
      <c r="AH59" s="920">
        <v>2.6926575595525248E-2</v>
      </c>
      <c r="AI59" s="920">
        <v>2.9762029923520168E-4</v>
      </c>
    </row>
    <row r="60" spans="1:35" s="923" customFormat="1" ht="12" customHeight="1" x14ac:dyDescent="0.15">
      <c r="A60" s="896" t="s">
        <v>354</v>
      </c>
      <c r="B60" s="918">
        <v>0.11059517077846089</v>
      </c>
      <c r="C60" s="918">
        <v>0.11059517077846089</v>
      </c>
      <c r="D60" s="918">
        <v>0.1105951707784609</v>
      </c>
      <c r="E60" s="918">
        <v>0.11059517077846089</v>
      </c>
      <c r="F60" s="918">
        <v>0.11059517077846089</v>
      </c>
      <c r="G60" s="918">
        <v>0.11059517077846089</v>
      </c>
      <c r="H60" s="918">
        <v>0.1105951707784609</v>
      </c>
      <c r="I60" s="918">
        <v>0.16589275616769134</v>
      </c>
      <c r="J60" s="918">
        <v>0.16589275616769134</v>
      </c>
      <c r="K60" s="918">
        <v>0.11059517077846089</v>
      </c>
      <c r="L60" s="918">
        <v>0.1105951707784609</v>
      </c>
      <c r="M60" s="918">
        <v>0.11059517077846089</v>
      </c>
      <c r="N60" s="918">
        <v>0.51689455881326807</v>
      </c>
      <c r="O60" s="918">
        <v>0.53395575547281438</v>
      </c>
      <c r="P60" s="918">
        <v>0.58738670354929212</v>
      </c>
      <c r="Q60" s="918">
        <v>0.67693624232378213</v>
      </c>
      <c r="R60" s="918">
        <v>0.72271209263842084</v>
      </c>
      <c r="S60" s="918">
        <v>0.73201198639974152</v>
      </c>
      <c r="T60" s="918">
        <v>0.84761196391474725</v>
      </c>
      <c r="U60" s="918">
        <v>5.0691031762869239</v>
      </c>
      <c r="V60" s="918">
        <v>1.7907532919887617</v>
      </c>
      <c r="W60" s="918">
        <v>2.0117263261798142</v>
      </c>
      <c r="X60" s="918">
        <v>2.0243420665452647</v>
      </c>
      <c r="Y60" s="918">
        <v>2.0629850877757474</v>
      </c>
      <c r="Z60" s="918">
        <v>2.3139794211296567</v>
      </c>
      <c r="AA60" s="918">
        <v>2.8409517369912907</v>
      </c>
      <c r="AB60" s="918">
        <v>2.8953271160858702</v>
      </c>
      <c r="AC60" s="918">
        <v>2.4150322953951844</v>
      </c>
      <c r="AD60" s="918">
        <v>2.7288876058754226</v>
      </c>
      <c r="AE60" s="918">
        <v>2.7395736525837844</v>
      </c>
      <c r="AF60" s="919">
        <v>2.7395736525837839</v>
      </c>
      <c r="AG60" s="920">
        <v>0</v>
      </c>
      <c r="AH60" s="920">
        <v>-5.9681057429318285E-2</v>
      </c>
      <c r="AI60" s="920">
        <v>2.8523926258233715E-3</v>
      </c>
    </row>
    <row r="61" spans="1:35" s="923" customFormat="1" ht="12" customHeight="1" x14ac:dyDescent="0.15">
      <c r="A61" s="896" t="s">
        <v>355</v>
      </c>
      <c r="B61" s="918">
        <v>0</v>
      </c>
      <c r="C61" s="918">
        <v>0</v>
      </c>
      <c r="D61" s="918">
        <v>0</v>
      </c>
      <c r="E61" s="918">
        <v>0</v>
      </c>
      <c r="F61" s="918">
        <v>0</v>
      </c>
      <c r="G61" s="918">
        <v>0</v>
      </c>
      <c r="H61" s="918">
        <v>0</v>
      </c>
      <c r="I61" s="918">
        <v>0</v>
      </c>
      <c r="J61" s="918">
        <v>0</v>
      </c>
      <c r="K61" s="918">
        <v>0</v>
      </c>
      <c r="L61" s="918">
        <v>1.6036299762876827</v>
      </c>
      <c r="M61" s="918">
        <v>1.6589275616769135</v>
      </c>
      <c r="N61" s="918">
        <v>4.5344020019168969</v>
      </c>
      <c r="O61" s="918">
        <v>10.429306167236721</v>
      </c>
      <c r="P61" s="918">
        <v>10.346450419124501</v>
      </c>
      <c r="Q61" s="918">
        <v>13.753534977949547</v>
      </c>
      <c r="R61" s="918">
        <v>18.96632917513336</v>
      </c>
      <c r="S61" s="918">
        <v>21.44019940254238</v>
      </c>
      <c r="T61" s="918">
        <v>27.349036074930304</v>
      </c>
      <c r="U61" s="918">
        <v>29.163484824727874</v>
      </c>
      <c r="V61" s="918">
        <v>30.849831893124364</v>
      </c>
      <c r="W61" s="918">
        <v>38.540988239309364</v>
      </c>
      <c r="X61" s="918">
        <v>40.283484857053871</v>
      </c>
      <c r="Y61" s="918">
        <v>46.774256121690726</v>
      </c>
      <c r="Z61" s="918">
        <v>52.792016081930818</v>
      </c>
      <c r="AA61" s="918">
        <v>57.111836181369107</v>
      </c>
      <c r="AB61" s="918">
        <v>51.208606119619418</v>
      </c>
      <c r="AC61" s="918">
        <v>58.354218799038861</v>
      </c>
      <c r="AD61" s="918">
        <v>65.356230246363879</v>
      </c>
      <c r="AE61" s="918">
        <v>75.582236555144732</v>
      </c>
      <c r="AF61" s="919">
        <v>69.764237728957781</v>
      </c>
      <c r="AG61" s="920">
        <v>-7.6975743129037211E-2</v>
      </c>
      <c r="AH61" s="920">
        <v>9.9912232775761334E-2</v>
      </c>
      <c r="AI61" s="920">
        <v>7.2637213844055235E-2</v>
      </c>
    </row>
    <row r="62" spans="1:35" s="923" customFormat="1" ht="12" customHeight="1" x14ac:dyDescent="0.15">
      <c r="A62" s="896"/>
      <c r="B62" s="915"/>
      <c r="C62" s="915"/>
      <c r="D62" s="915"/>
      <c r="E62" s="915"/>
      <c r="F62" s="915"/>
      <c r="G62" s="915"/>
      <c r="H62" s="915"/>
      <c r="I62" s="915"/>
      <c r="J62" s="915"/>
      <c r="K62" s="915"/>
      <c r="L62" s="915"/>
      <c r="M62" s="915"/>
      <c r="N62" s="915"/>
      <c r="O62" s="915"/>
      <c r="P62" s="915"/>
      <c r="Q62" s="915"/>
      <c r="R62" s="915"/>
      <c r="S62" s="915"/>
      <c r="T62" s="915"/>
      <c r="U62" s="915"/>
      <c r="V62" s="915"/>
      <c r="W62" s="915"/>
      <c r="X62" s="915"/>
      <c r="Y62" s="915"/>
      <c r="Z62" s="915"/>
      <c r="AA62" s="915"/>
      <c r="AB62" s="915"/>
      <c r="AC62" s="915"/>
      <c r="AD62" s="915"/>
      <c r="AE62" s="915"/>
      <c r="AF62" s="916"/>
      <c r="AG62" s="920"/>
      <c r="AH62" s="920"/>
      <c r="AI62" s="920"/>
    </row>
    <row r="63" spans="1:35" s="923" customFormat="1" ht="12" customHeight="1" x14ac:dyDescent="0.15">
      <c r="A63" s="897" t="s">
        <v>93</v>
      </c>
      <c r="B63" s="926">
        <v>133.15489813841418</v>
      </c>
      <c r="C63" s="926">
        <v>150.14928834334643</v>
      </c>
      <c r="D63" s="926">
        <v>144.16159392586883</v>
      </c>
      <c r="E63" s="926">
        <v>147.49472538826507</v>
      </c>
      <c r="F63" s="926">
        <v>162.65689291658921</v>
      </c>
      <c r="G63" s="926">
        <v>167.24162207714272</v>
      </c>
      <c r="H63" s="926">
        <v>166.40190453707311</v>
      </c>
      <c r="I63" s="926">
        <v>191.38113010739161</v>
      </c>
      <c r="J63" s="926">
        <v>183.20985097337817</v>
      </c>
      <c r="K63" s="926">
        <v>176.14101427568249</v>
      </c>
      <c r="L63" s="926">
        <v>163.15635963307224</v>
      </c>
      <c r="M63" s="926">
        <v>176.4206656674487</v>
      </c>
      <c r="N63" s="926">
        <v>206.75938589432278</v>
      </c>
      <c r="O63" s="926">
        <v>257.18540107276027</v>
      </c>
      <c r="P63" s="926">
        <v>281.02573403078446</v>
      </c>
      <c r="Q63" s="926">
        <v>317.62667777610301</v>
      </c>
      <c r="R63" s="926">
        <v>383.82308572562971</v>
      </c>
      <c r="S63" s="926">
        <v>498.28427366252936</v>
      </c>
      <c r="T63" s="926">
        <v>656.90842115950841</v>
      </c>
      <c r="U63" s="926">
        <v>717.77523124344816</v>
      </c>
      <c r="V63" s="926">
        <v>825.48553409400233</v>
      </c>
      <c r="W63" s="926">
        <v>820.20270289623352</v>
      </c>
      <c r="X63" s="926">
        <v>806.72882218073903</v>
      </c>
      <c r="Y63" s="926">
        <v>866.15170068153679</v>
      </c>
      <c r="Z63" s="926">
        <v>920.48906688159786</v>
      </c>
      <c r="AA63" s="926">
        <v>965.36673710035916</v>
      </c>
      <c r="AB63" s="926">
        <v>959.41879433438908</v>
      </c>
      <c r="AC63" s="926">
        <v>987.0885443476551</v>
      </c>
      <c r="AD63" s="926">
        <v>1051.571367907497</v>
      </c>
      <c r="AE63" s="926">
        <v>1067.1979582085003</v>
      </c>
      <c r="AF63" s="926">
        <v>960.4476002994079</v>
      </c>
      <c r="AG63" s="927">
        <v>-0.10002863769369807</v>
      </c>
      <c r="AH63" s="927">
        <v>4.0460630492103133E-2</v>
      </c>
      <c r="AI63" s="927">
        <v>1</v>
      </c>
    </row>
    <row r="64" spans="1:35" s="923" customFormat="1" ht="12" customHeight="1" x14ac:dyDescent="0.15">
      <c r="A64" s="888" t="s">
        <v>92</v>
      </c>
      <c r="B64" s="918">
        <v>26.969524730705611</v>
      </c>
      <c r="C64" s="918">
        <v>31.250401696135111</v>
      </c>
      <c r="D64" s="918">
        <v>35.476390580915542</v>
      </c>
      <c r="E64" s="918">
        <v>41.980420910655965</v>
      </c>
      <c r="F64" s="918">
        <v>46.959308149636321</v>
      </c>
      <c r="G64" s="918">
        <v>49.43181608052771</v>
      </c>
      <c r="H64" s="918">
        <v>35.745728311153577</v>
      </c>
      <c r="I64" s="918">
        <v>47.47934516663809</v>
      </c>
      <c r="J64" s="918">
        <v>51.864821349288675</v>
      </c>
      <c r="K64" s="918">
        <v>54.875196309603282</v>
      </c>
      <c r="L64" s="918">
        <v>61.50275485744816</v>
      </c>
      <c r="M64" s="918">
        <v>67.13292772585099</v>
      </c>
      <c r="N64" s="918">
        <v>82.288134999401535</v>
      </c>
      <c r="O64" s="918">
        <v>109.26632565733252</v>
      </c>
      <c r="P64" s="918">
        <v>132.03044233583705</v>
      </c>
      <c r="Q64" s="918">
        <v>151.86463290513257</v>
      </c>
      <c r="R64" s="918">
        <v>195.16699181597747</v>
      </c>
      <c r="S64" s="918">
        <v>262.97191478437162</v>
      </c>
      <c r="T64" s="918">
        <v>372.92528058201333</v>
      </c>
      <c r="U64" s="918">
        <v>443.50022050670714</v>
      </c>
      <c r="V64" s="918">
        <v>533.97536520323911</v>
      </c>
      <c r="W64" s="918">
        <v>564.28104105110606</v>
      </c>
      <c r="X64" s="918">
        <v>543.06832653329832</v>
      </c>
      <c r="Y64" s="918">
        <v>553.42687627099895</v>
      </c>
      <c r="Z64" s="918">
        <v>590.13478614005271</v>
      </c>
      <c r="AA64" s="918">
        <v>612.6063389899092</v>
      </c>
      <c r="AB64" s="918">
        <v>627.9449378793073</v>
      </c>
      <c r="AC64" s="918">
        <v>651.50495940131304</v>
      </c>
      <c r="AD64" s="918">
        <v>660.36738333663959</v>
      </c>
      <c r="AE64" s="918">
        <v>646.86035775247501</v>
      </c>
      <c r="AF64" s="919">
        <v>571.63798787920302</v>
      </c>
      <c r="AG64" s="920">
        <v>-0.11628842140617968</v>
      </c>
      <c r="AH64" s="920">
        <v>3.8464535680248213E-2</v>
      </c>
      <c r="AI64" s="920">
        <v>0.59517873510330166</v>
      </c>
    </row>
    <row r="65" spans="1:35" s="923" customFormat="1" ht="12" customHeight="1" x14ac:dyDescent="0.15">
      <c r="A65" s="892" t="s">
        <v>941</v>
      </c>
      <c r="B65" s="918">
        <v>106.18537340770857</v>
      </c>
      <c r="C65" s="918">
        <v>118.89888664721133</v>
      </c>
      <c r="D65" s="918">
        <v>108.68520334495329</v>
      </c>
      <c r="E65" s="918">
        <v>105.5143044776091</v>
      </c>
      <c r="F65" s="918">
        <v>115.69758476695289</v>
      </c>
      <c r="G65" s="918">
        <v>117.809805996615</v>
      </c>
      <c r="H65" s="918">
        <v>130.65617622591952</v>
      </c>
      <c r="I65" s="918">
        <v>143.90178494075352</v>
      </c>
      <c r="J65" s="918">
        <v>131.34502962408948</v>
      </c>
      <c r="K65" s="918">
        <v>121.26581796607921</v>
      </c>
      <c r="L65" s="918">
        <v>101.65360477562407</v>
      </c>
      <c r="M65" s="918">
        <v>109.28773794159774</v>
      </c>
      <c r="N65" s="918">
        <v>124.47125089492124</v>
      </c>
      <c r="O65" s="918">
        <v>147.91907541542773</v>
      </c>
      <c r="P65" s="918">
        <v>148.99529169494744</v>
      </c>
      <c r="Q65" s="918">
        <v>165.76204487097041</v>
      </c>
      <c r="R65" s="918">
        <v>188.65609390965224</v>
      </c>
      <c r="S65" s="918">
        <v>235.31235887815788</v>
      </c>
      <c r="T65" s="918">
        <v>283.98314057749513</v>
      </c>
      <c r="U65" s="918">
        <v>274.27501073674114</v>
      </c>
      <c r="V65" s="918">
        <v>291.51016889076294</v>
      </c>
      <c r="W65" s="918">
        <v>255.92166184512732</v>
      </c>
      <c r="X65" s="918">
        <v>263.66049564744065</v>
      </c>
      <c r="Y65" s="918">
        <v>312.72482441053785</v>
      </c>
      <c r="Z65" s="918">
        <v>330.35428074154527</v>
      </c>
      <c r="AA65" s="918">
        <v>352.76039811045007</v>
      </c>
      <c r="AB65" s="918">
        <v>331.47385645508183</v>
      </c>
      <c r="AC65" s="918">
        <v>335.583584946342</v>
      </c>
      <c r="AD65" s="918">
        <v>391.20398457085759</v>
      </c>
      <c r="AE65" s="918">
        <v>420.33760045602548</v>
      </c>
      <c r="AF65" s="919">
        <v>388.80961242020499</v>
      </c>
      <c r="AG65" s="920">
        <v>-7.5006347282792873E-2</v>
      </c>
      <c r="AH65" s="920">
        <v>4.3617132332238295E-2</v>
      </c>
      <c r="AI65" s="920">
        <v>0.40482126489669845</v>
      </c>
    </row>
    <row r="66" spans="1:35" s="923" customFormat="1" ht="12" customHeight="1" x14ac:dyDescent="0.15">
      <c r="A66" s="898" t="s">
        <v>942</v>
      </c>
      <c r="B66" s="931">
        <v>0</v>
      </c>
      <c r="C66" s="931">
        <v>0</v>
      </c>
      <c r="D66" s="931">
        <v>4.2191915694002435E-2</v>
      </c>
      <c r="E66" s="931">
        <v>0.34209661373515488</v>
      </c>
      <c r="F66" s="931">
        <v>0.4654013548392561</v>
      </c>
      <c r="G66" s="931">
        <v>0.45936545842157284</v>
      </c>
      <c r="H66" s="931">
        <v>0.72694595728518929</v>
      </c>
      <c r="I66" s="931">
        <v>1.0081634069324839</v>
      </c>
      <c r="J66" s="931">
        <v>1.1834480883043981</v>
      </c>
      <c r="K66" s="931">
        <v>1.0988330683372478</v>
      </c>
      <c r="L66" s="931">
        <v>1.1151227979524292</v>
      </c>
      <c r="M66" s="931">
        <v>1.3232859369873711</v>
      </c>
      <c r="N66" s="931">
        <v>2.7542762903702038</v>
      </c>
      <c r="O66" s="931">
        <v>4.769698875152196</v>
      </c>
      <c r="P66" s="931">
        <v>6.7154801155438912</v>
      </c>
      <c r="Q66" s="931">
        <v>7.8156175875632066</v>
      </c>
      <c r="R66" s="931">
        <v>13.255222571737605</v>
      </c>
      <c r="S66" s="931">
        <v>15.86774909040296</v>
      </c>
      <c r="T66" s="931">
        <v>24.184219158143161</v>
      </c>
      <c r="U66" s="931">
        <v>29.212819241941951</v>
      </c>
      <c r="V66" s="931">
        <v>33.056390181374944</v>
      </c>
      <c r="W66" s="931">
        <v>39.68631321233093</v>
      </c>
      <c r="X66" s="931">
        <v>44.374725475279178</v>
      </c>
      <c r="Y66" s="931">
        <v>45.559071311045983</v>
      </c>
      <c r="Z66" s="931">
        <v>45.424433961673692</v>
      </c>
      <c r="AA66" s="931">
        <v>52.256079962388021</v>
      </c>
      <c r="AB66" s="931">
        <v>46.71366947049593</v>
      </c>
      <c r="AC66" s="931">
        <v>48.298500070922941</v>
      </c>
      <c r="AD66" s="931">
        <v>50.669211610401419</v>
      </c>
      <c r="AE66" s="931">
        <v>49.982761395597599</v>
      </c>
      <c r="AF66" s="921">
        <v>46.799508733555101</v>
      </c>
      <c r="AG66" s="934">
        <v>-6.3687010744525874E-2</v>
      </c>
      <c r="AH66" s="934">
        <v>5.517544806219532E-2</v>
      </c>
      <c r="AI66" s="934">
        <v>4.8726769392693492E-2</v>
      </c>
    </row>
    <row r="67" spans="1:35" s="923" customFormat="1" ht="12" customHeight="1" x14ac:dyDescent="0.15">
      <c r="A67" s="896"/>
      <c r="B67" s="915"/>
      <c r="C67" s="915"/>
      <c r="D67" s="915"/>
      <c r="E67" s="915"/>
      <c r="F67" s="915"/>
      <c r="G67" s="915"/>
      <c r="H67" s="915"/>
      <c r="I67" s="915"/>
      <c r="J67" s="915"/>
      <c r="K67" s="915"/>
      <c r="L67" s="915"/>
      <c r="M67" s="915"/>
      <c r="N67" s="915"/>
      <c r="O67" s="915"/>
      <c r="P67" s="915"/>
      <c r="Q67" s="915"/>
      <c r="R67" s="915"/>
      <c r="S67" s="915"/>
      <c r="T67" s="915"/>
      <c r="U67" s="915"/>
      <c r="V67" s="915"/>
      <c r="W67" s="915"/>
      <c r="X67" s="915"/>
      <c r="Y67" s="915"/>
      <c r="Z67" s="915"/>
      <c r="AA67" s="915"/>
      <c r="AB67" s="915"/>
      <c r="AC67" s="915"/>
      <c r="AD67" s="915"/>
      <c r="AE67" s="915"/>
      <c r="AF67" s="916"/>
      <c r="AG67" s="920"/>
      <c r="AH67" s="920"/>
      <c r="AI67" s="920"/>
    </row>
    <row r="68" spans="1:35" s="923" customFormat="1" ht="12" customHeight="1" x14ac:dyDescent="0.15">
      <c r="A68" s="895" t="s">
        <v>949</v>
      </c>
      <c r="B68" s="918"/>
      <c r="C68" s="918"/>
      <c r="D68" s="918"/>
      <c r="E68" s="918"/>
      <c r="F68" s="918"/>
      <c r="G68" s="918"/>
      <c r="H68" s="918"/>
      <c r="I68" s="918"/>
      <c r="J68" s="918"/>
      <c r="K68" s="918"/>
      <c r="L68" s="918"/>
      <c r="M68" s="918"/>
      <c r="N68" s="918"/>
      <c r="O68" s="918"/>
      <c r="P68" s="918"/>
      <c r="Q68" s="918"/>
      <c r="R68" s="918"/>
      <c r="S68" s="918"/>
      <c r="T68" s="918"/>
      <c r="U68" s="918"/>
      <c r="V68" s="918"/>
      <c r="W68" s="918"/>
      <c r="X68" s="918"/>
      <c r="Y68" s="918"/>
      <c r="Z68" s="918"/>
      <c r="AA68" s="918"/>
      <c r="AB68" s="918"/>
      <c r="AC68" s="918"/>
      <c r="AD68" s="918"/>
      <c r="AE68" s="918"/>
      <c r="AF68" s="919"/>
      <c r="AG68" s="920"/>
      <c r="AH68" s="920"/>
      <c r="AI68" s="920"/>
    </row>
    <row r="69" spans="1:35" s="923" customFormat="1" ht="12" customHeight="1" x14ac:dyDescent="0.15">
      <c r="A69" s="896" t="s">
        <v>944</v>
      </c>
      <c r="B69" s="918">
        <v>0</v>
      </c>
      <c r="C69" s="918">
        <v>0</v>
      </c>
      <c r="D69" s="918">
        <v>0</v>
      </c>
      <c r="E69" s="918">
        <v>0</v>
      </c>
      <c r="F69" s="918">
        <v>0</v>
      </c>
      <c r="G69" s="918">
        <v>0</v>
      </c>
      <c r="H69" s="918">
        <v>0</v>
      </c>
      <c r="I69" s="918">
        <v>0</v>
      </c>
      <c r="J69" s="918">
        <v>0</v>
      </c>
      <c r="K69" s="918">
        <v>0</v>
      </c>
      <c r="L69" s="918">
        <v>0</v>
      </c>
      <c r="M69" s="918">
        <v>0</v>
      </c>
      <c r="N69" s="918">
        <v>0</v>
      </c>
      <c r="O69" s="918">
        <v>0</v>
      </c>
      <c r="P69" s="918">
        <v>0</v>
      </c>
      <c r="Q69" s="918">
        <v>0</v>
      </c>
      <c r="R69" s="918">
        <v>0.68131988260276899</v>
      </c>
      <c r="S69" s="918">
        <v>1.354228408630195</v>
      </c>
      <c r="T69" s="918">
        <v>1.438341974383623</v>
      </c>
      <c r="U69" s="918">
        <v>1.6688854822145645</v>
      </c>
      <c r="V69" s="918">
        <v>1.6668971378563453</v>
      </c>
      <c r="W69" s="918">
        <v>1.7393709307802385</v>
      </c>
      <c r="X69" s="918">
        <v>1.4455154593232855</v>
      </c>
      <c r="Y69" s="918">
        <v>2.3046664824555392</v>
      </c>
      <c r="Z69" s="918">
        <v>5.0876599982087738</v>
      </c>
      <c r="AA69" s="918">
        <v>4.4498906536095797</v>
      </c>
      <c r="AB69" s="918">
        <v>6.2777033689491422</v>
      </c>
      <c r="AC69" s="918">
        <v>5.864198697148713</v>
      </c>
      <c r="AD69" s="918">
        <v>5.864198697148713</v>
      </c>
      <c r="AE69" s="918">
        <v>5.4355341876779288</v>
      </c>
      <c r="AF69" s="919">
        <v>5.2658063441907172</v>
      </c>
      <c r="AG69" s="920">
        <v>-3.1225604996096945E-2</v>
      </c>
      <c r="AH69" s="920">
        <v>0.12533433420229945</v>
      </c>
      <c r="AI69" s="920">
        <v>7.3539371822513924E-3</v>
      </c>
    </row>
    <row r="70" spans="1:35" s="923" customFormat="1" ht="12" customHeight="1" x14ac:dyDescent="0.15">
      <c r="A70" s="896" t="s">
        <v>191</v>
      </c>
      <c r="B70" s="918">
        <v>0</v>
      </c>
      <c r="C70" s="918">
        <v>0</v>
      </c>
      <c r="D70" s="918">
        <v>0</v>
      </c>
      <c r="E70" s="918">
        <v>0</v>
      </c>
      <c r="F70" s="918">
        <v>0</v>
      </c>
      <c r="G70" s="918">
        <v>0</v>
      </c>
      <c r="H70" s="918">
        <v>0</v>
      </c>
      <c r="I70" s="918">
        <v>0</v>
      </c>
      <c r="J70" s="918">
        <v>0</v>
      </c>
      <c r="K70" s="918">
        <v>0</v>
      </c>
      <c r="L70" s="918">
        <v>0</v>
      </c>
      <c r="M70" s="918">
        <v>0.47846250175164773</v>
      </c>
      <c r="N70" s="918">
        <v>0.58487777557454401</v>
      </c>
      <c r="O70" s="918">
        <v>0.79271382672330437</v>
      </c>
      <c r="P70" s="918">
        <v>1.5567777163489072</v>
      </c>
      <c r="Q70" s="918">
        <v>5.0647529845717676</v>
      </c>
      <c r="R70" s="918">
        <v>13.971368459525008</v>
      </c>
      <c r="S70" s="918">
        <v>27.334514181229359</v>
      </c>
      <c r="T70" s="918">
        <v>37.737915784270037</v>
      </c>
      <c r="U70" s="918">
        <v>28.781417708301717</v>
      </c>
      <c r="V70" s="918">
        <v>19.171413578488821</v>
      </c>
      <c r="W70" s="918">
        <v>53.977165785744873</v>
      </c>
      <c r="X70" s="918">
        <v>55.119789979982542</v>
      </c>
      <c r="Y70" s="918">
        <v>75.843691403912516</v>
      </c>
      <c r="Z70" s="918">
        <v>71.352524172051602</v>
      </c>
      <c r="AA70" s="918">
        <v>70.481995381863726</v>
      </c>
      <c r="AB70" s="918">
        <v>87.261924984209813</v>
      </c>
      <c r="AC70" s="918">
        <v>89.075661569193628</v>
      </c>
      <c r="AD70" s="918">
        <v>103.66638613899883</v>
      </c>
      <c r="AE70" s="918">
        <v>96.22497777400082</v>
      </c>
      <c r="AF70" s="919">
        <v>100.60698684298562</v>
      </c>
      <c r="AG70" s="920">
        <v>4.5539205831531815E-2</v>
      </c>
      <c r="AH70" s="920">
        <v>0.1282817505867957</v>
      </c>
      <c r="AI70" s="920">
        <v>0.14050221618102718</v>
      </c>
    </row>
    <row r="71" spans="1:35" s="923" customFormat="1" ht="12" customHeight="1" x14ac:dyDescent="0.15">
      <c r="A71" s="896" t="s">
        <v>188</v>
      </c>
      <c r="B71" s="918">
        <v>0</v>
      </c>
      <c r="C71" s="918">
        <v>0</v>
      </c>
      <c r="D71" s="918">
        <v>0</v>
      </c>
      <c r="E71" s="918">
        <v>0</v>
      </c>
      <c r="F71" s="918">
        <v>0</v>
      </c>
      <c r="G71" s="918">
        <v>0</v>
      </c>
      <c r="H71" s="918">
        <v>0</v>
      </c>
      <c r="I71" s="918">
        <v>0</v>
      </c>
      <c r="J71" s="918">
        <v>0</v>
      </c>
      <c r="K71" s="918">
        <v>0</v>
      </c>
      <c r="L71" s="918">
        <v>0</v>
      </c>
      <c r="M71" s="918">
        <v>0</v>
      </c>
      <c r="N71" s="918">
        <v>0</v>
      </c>
      <c r="O71" s="918">
        <v>0</v>
      </c>
      <c r="P71" s="918">
        <v>0</v>
      </c>
      <c r="Q71" s="918">
        <v>1.0846794036022466E-2</v>
      </c>
      <c r="R71" s="918">
        <v>1.0169164158608994</v>
      </c>
      <c r="S71" s="918">
        <v>5.9587953611289777</v>
      </c>
      <c r="T71" s="918">
        <v>17.15354343308725</v>
      </c>
      <c r="U71" s="918">
        <v>23.698668057076134</v>
      </c>
      <c r="V71" s="918">
        <v>35.329776674352779</v>
      </c>
      <c r="W71" s="918">
        <v>39.389777633535722</v>
      </c>
      <c r="X71" s="918">
        <v>39.939460512622645</v>
      </c>
      <c r="Y71" s="918">
        <v>42.996455758922693</v>
      </c>
      <c r="Z71" s="918">
        <v>50.399834813264938</v>
      </c>
      <c r="AA71" s="918">
        <v>58.025469982902351</v>
      </c>
      <c r="AB71" s="918">
        <v>55.869136581753217</v>
      </c>
      <c r="AC71" s="918">
        <v>63.24291055165623</v>
      </c>
      <c r="AD71" s="918">
        <v>78.845581647717651</v>
      </c>
      <c r="AE71" s="918">
        <v>87.302956647533051</v>
      </c>
      <c r="AF71" s="919">
        <v>94.875522523392334</v>
      </c>
      <c r="AG71" s="920">
        <v>8.6738939511887159E-2</v>
      </c>
      <c r="AH71" s="920">
        <v>0.13928007339385706</v>
      </c>
      <c r="AI71" s="920">
        <v>0.13249796653460727</v>
      </c>
    </row>
    <row r="72" spans="1:35" s="923" customFormat="1" ht="12" customHeight="1" x14ac:dyDescent="0.15">
      <c r="A72" s="933" t="s">
        <v>208</v>
      </c>
      <c r="B72" s="918">
        <v>0</v>
      </c>
      <c r="C72" s="918">
        <v>0</v>
      </c>
      <c r="D72" s="918">
        <v>0</v>
      </c>
      <c r="E72" s="918">
        <v>0</v>
      </c>
      <c r="F72" s="918">
        <v>0</v>
      </c>
      <c r="G72" s="918">
        <v>0</v>
      </c>
      <c r="H72" s="918">
        <v>0</v>
      </c>
      <c r="I72" s="918">
        <v>0</v>
      </c>
      <c r="J72" s="918">
        <v>0</v>
      </c>
      <c r="K72" s="918">
        <v>0</v>
      </c>
      <c r="L72" s="918">
        <v>8.5522200291646908E-2</v>
      </c>
      <c r="M72" s="918">
        <v>0.17104440058329382</v>
      </c>
      <c r="N72" s="918">
        <v>0.34208880116658763</v>
      </c>
      <c r="O72" s="918">
        <v>0.34208880116658763</v>
      </c>
      <c r="P72" s="918">
        <v>0.4276110014582345</v>
      </c>
      <c r="Q72" s="918">
        <v>0.45326766154572856</v>
      </c>
      <c r="R72" s="918">
        <v>0.88943088303312778</v>
      </c>
      <c r="S72" s="918">
        <v>3.6817844392685113</v>
      </c>
      <c r="T72" s="918">
        <v>12.089641638174214</v>
      </c>
      <c r="U72" s="918">
        <v>22.139006349757704</v>
      </c>
      <c r="V72" s="918">
        <v>37.299369653387018</v>
      </c>
      <c r="W72" s="918">
        <v>48.369143547415192</v>
      </c>
      <c r="X72" s="918">
        <v>49.091361869253589</v>
      </c>
      <c r="Y72" s="918">
        <v>43.259841699419091</v>
      </c>
      <c r="Z72" s="918">
        <v>52.503142854636749</v>
      </c>
      <c r="AA72" s="918">
        <v>39.778872003703803</v>
      </c>
      <c r="AB72" s="918">
        <v>53.649646604447369</v>
      </c>
      <c r="AC72" s="918">
        <v>57.131246127821107</v>
      </c>
      <c r="AD72" s="918">
        <v>52.27905020683486</v>
      </c>
      <c r="AE72" s="918">
        <v>47.584901732312709</v>
      </c>
      <c r="AF72" s="919">
        <v>30.056459906653835</v>
      </c>
      <c r="AG72" s="920">
        <v>-0.36836141691044233</v>
      </c>
      <c r="AH72" s="920">
        <v>7.9521025058611583E-2</v>
      </c>
      <c r="AI72" s="920">
        <v>4.1975208282818019E-2</v>
      </c>
    </row>
    <row r="73" spans="1:35" s="923" customFormat="1" ht="12" customHeight="1" x14ac:dyDescent="0.15">
      <c r="A73" s="896" t="s">
        <v>348</v>
      </c>
      <c r="B73" s="918">
        <v>0.11809362556336851</v>
      </c>
      <c r="C73" s="918">
        <v>0.12934063752178457</v>
      </c>
      <c r="D73" s="918">
        <v>0.28316778720717428</v>
      </c>
      <c r="E73" s="918">
        <v>0.46828596931122179</v>
      </c>
      <c r="F73" s="918">
        <v>1.7923297176503394</v>
      </c>
      <c r="G73" s="918">
        <v>3.5291251244193353</v>
      </c>
      <c r="H73" s="918">
        <v>5.0438893800254077</v>
      </c>
      <c r="I73" s="918">
        <v>6.3910623346634328</v>
      </c>
      <c r="J73" s="918">
        <v>5.864432138057583</v>
      </c>
      <c r="K73" s="918">
        <v>6.9683203470323996</v>
      </c>
      <c r="L73" s="918">
        <v>11.953947111009175</v>
      </c>
      <c r="M73" s="918">
        <v>14.856491722753013</v>
      </c>
      <c r="N73" s="918">
        <v>18.865309863075076</v>
      </c>
      <c r="O73" s="918">
        <v>22.517617302357188</v>
      </c>
      <c r="P73" s="918">
        <v>34.058950310946372</v>
      </c>
      <c r="Q73" s="918">
        <v>48.123013898731713</v>
      </c>
      <c r="R73" s="918">
        <v>69.134054282710878</v>
      </c>
      <c r="S73" s="918">
        <v>96.557246066454482</v>
      </c>
      <c r="T73" s="918">
        <v>120.30391962598684</v>
      </c>
      <c r="U73" s="918">
        <v>149.05455604548959</v>
      </c>
      <c r="V73" s="918">
        <v>168.36760159932797</v>
      </c>
      <c r="W73" s="918">
        <v>160.46812785193023</v>
      </c>
      <c r="X73" s="918">
        <v>171.37591734406777</v>
      </c>
      <c r="Y73" s="918">
        <v>182.61723200944434</v>
      </c>
      <c r="Z73" s="918">
        <v>204.52886300432718</v>
      </c>
      <c r="AA73" s="918">
        <v>203.31624865221619</v>
      </c>
      <c r="AB73" s="918">
        <v>199.82595614125449</v>
      </c>
      <c r="AC73" s="918">
        <v>229.92626624667196</v>
      </c>
      <c r="AD73" s="918">
        <v>247.75119182703145</v>
      </c>
      <c r="AE73" s="918">
        <v>255.40549886649208</v>
      </c>
      <c r="AF73" s="919">
        <v>245.19310808164772</v>
      </c>
      <c r="AG73" s="920">
        <v>-3.9985007488749003E-2</v>
      </c>
      <c r="AH73" s="920">
        <v>5.5330521821722156E-2</v>
      </c>
      <c r="AI73" s="920">
        <v>0.34242328648159409</v>
      </c>
    </row>
    <row r="74" spans="1:35" s="923" customFormat="1" ht="12" customHeight="1" x14ac:dyDescent="0.15">
      <c r="A74" s="896" t="s">
        <v>351</v>
      </c>
      <c r="B74" s="918">
        <v>0</v>
      </c>
      <c r="C74" s="918">
        <v>0</v>
      </c>
      <c r="D74" s="918">
        <v>0</v>
      </c>
      <c r="E74" s="918">
        <v>0</v>
      </c>
      <c r="F74" s="918">
        <v>0</v>
      </c>
      <c r="G74" s="918">
        <v>0</v>
      </c>
      <c r="H74" s="918">
        <v>0</v>
      </c>
      <c r="I74" s="918">
        <v>0</v>
      </c>
      <c r="J74" s="918">
        <v>0</v>
      </c>
      <c r="K74" s="918">
        <v>0</v>
      </c>
      <c r="L74" s="918">
        <v>0</v>
      </c>
      <c r="M74" s="918">
        <v>0</v>
      </c>
      <c r="N74" s="918">
        <v>0</v>
      </c>
      <c r="O74" s="918">
        <v>0</v>
      </c>
      <c r="P74" s="918">
        <v>0</v>
      </c>
      <c r="Q74" s="918">
        <v>0</v>
      </c>
      <c r="R74" s="918">
        <v>0</v>
      </c>
      <c r="S74" s="918">
        <v>0</v>
      </c>
      <c r="T74" s="918">
        <v>0.12077879845253889</v>
      </c>
      <c r="U74" s="918">
        <v>0.37838134881499813</v>
      </c>
      <c r="V74" s="918">
        <v>0.61919861986461633</v>
      </c>
      <c r="W74" s="918">
        <v>0.49159377118841402</v>
      </c>
      <c r="X74" s="918">
        <v>0.53365015424240947</v>
      </c>
      <c r="Y74" s="918">
        <v>0.42470404206772761</v>
      </c>
      <c r="Z74" s="918">
        <v>0.44485118948923696</v>
      </c>
      <c r="AA74" s="918">
        <v>0.35056186473585593</v>
      </c>
      <c r="AB74" s="918">
        <v>0.32670039673667001</v>
      </c>
      <c r="AC74" s="918">
        <v>0.3223562332461416</v>
      </c>
      <c r="AD74" s="918">
        <v>0.22564880092170117</v>
      </c>
      <c r="AE74" s="918">
        <v>0.25788461169651467</v>
      </c>
      <c r="AF74" s="919">
        <v>0.25788461169651467</v>
      </c>
      <c r="AG74" s="920">
        <v>0</v>
      </c>
      <c r="AH74" s="920">
        <v>-3.7613392641382859E-2</v>
      </c>
      <c r="AI74" s="920">
        <v>3.6014754640144721E-4</v>
      </c>
    </row>
    <row r="75" spans="1:35" s="923" customFormat="1" ht="12" customHeight="1" x14ac:dyDescent="0.15">
      <c r="A75" s="896" t="s">
        <v>353</v>
      </c>
      <c r="B75" s="918">
        <v>0</v>
      </c>
      <c r="C75" s="918">
        <v>0</v>
      </c>
      <c r="D75" s="918">
        <v>0</v>
      </c>
      <c r="E75" s="918">
        <v>0</v>
      </c>
      <c r="F75" s="918">
        <v>0</v>
      </c>
      <c r="G75" s="918">
        <v>0</v>
      </c>
      <c r="H75" s="918">
        <v>0</v>
      </c>
      <c r="I75" s="918">
        <v>0</v>
      </c>
      <c r="J75" s="918">
        <v>0</v>
      </c>
      <c r="K75" s="918">
        <v>0</v>
      </c>
      <c r="L75" s="918">
        <v>0</v>
      </c>
      <c r="M75" s="918">
        <v>0</v>
      </c>
      <c r="N75" s="918">
        <v>0</v>
      </c>
      <c r="O75" s="918">
        <v>0</v>
      </c>
      <c r="P75" s="918">
        <v>0</v>
      </c>
      <c r="Q75" s="918">
        <v>0</v>
      </c>
      <c r="R75" s="918">
        <v>0</v>
      </c>
      <c r="S75" s="918">
        <v>0</v>
      </c>
      <c r="T75" s="918">
        <v>0</v>
      </c>
      <c r="U75" s="918">
        <v>0</v>
      </c>
      <c r="V75" s="918">
        <v>0</v>
      </c>
      <c r="W75" s="918">
        <v>0</v>
      </c>
      <c r="X75" s="918">
        <v>0</v>
      </c>
      <c r="Y75" s="918">
        <v>0</v>
      </c>
      <c r="Z75" s="918">
        <v>0</v>
      </c>
      <c r="AA75" s="918">
        <v>0</v>
      </c>
      <c r="AB75" s="918">
        <v>0</v>
      </c>
      <c r="AC75" s="918">
        <v>0</v>
      </c>
      <c r="AD75" s="918">
        <v>0</v>
      </c>
      <c r="AE75" s="918">
        <v>0</v>
      </c>
      <c r="AF75" s="919">
        <v>0</v>
      </c>
      <c r="AG75" s="920">
        <v>0</v>
      </c>
      <c r="AH75" s="989">
        <v>0</v>
      </c>
      <c r="AI75" s="920">
        <v>0</v>
      </c>
    </row>
    <row r="76" spans="1:35" s="923" customFormat="1" ht="12" customHeight="1" x14ac:dyDescent="0.15">
      <c r="A76" s="896" t="s">
        <v>354</v>
      </c>
      <c r="B76" s="918">
        <v>0</v>
      </c>
      <c r="C76" s="918">
        <v>0</v>
      </c>
      <c r="D76" s="918">
        <v>0</v>
      </c>
      <c r="E76" s="918">
        <v>0</v>
      </c>
      <c r="F76" s="918">
        <v>0</v>
      </c>
      <c r="G76" s="918">
        <v>0</v>
      </c>
      <c r="H76" s="918">
        <v>0</v>
      </c>
      <c r="I76" s="918">
        <v>0</v>
      </c>
      <c r="J76" s="918">
        <v>0</v>
      </c>
      <c r="K76" s="918">
        <v>0</v>
      </c>
      <c r="L76" s="918">
        <v>0</v>
      </c>
      <c r="M76" s="918">
        <v>0</v>
      </c>
      <c r="N76" s="918">
        <v>0</v>
      </c>
      <c r="O76" s="918">
        <v>0</v>
      </c>
      <c r="P76" s="918">
        <v>0</v>
      </c>
      <c r="Q76" s="918">
        <v>0</v>
      </c>
      <c r="R76" s="918">
        <v>0</v>
      </c>
      <c r="S76" s="918">
        <v>0</v>
      </c>
      <c r="T76" s="918">
        <v>0</v>
      </c>
      <c r="U76" s="918">
        <v>0</v>
      </c>
      <c r="V76" s="918">
        <v>0</v>
      </c>
      <c r="W76" s="918">
        <v>0</v>
      </c>
      <c r="X76" s="918">
        <v>1.5000593931154866E-2</v>
      </c>
      <c r="Y76" s="918">
        <v>2.2137421545492794E-2</v>
      </c>
      <c r="Z76" s="918">
        <v>3.3480230970173941E-2</v>
      </c>
      <c r="AA76" s="918">
        <v>5.0741176655037024E-2</v>
      </c>
      <c r="AB76" s="918">
        <v>7.7550676002462487E-2</v>
      </c>
      <c r="AC76" s="918">
        <v>0</v>
      </c>
      <c r="AD76" s="918">
        <v>0</v>
      </c>
      <c r="AE76" s="918">
        <v>0</v>
      </c>
      <c r="AF76" s="919">
        <v>0</v>
      </c>
      <c r="AG76" s="920">
        <v>0</v>
      </c>
      <c r="AH76" s="989" t="s">
        <v>111</v>
      </c>
      <c r="AI76" s="920">
        <v>0</v>
      </c>
    </row>
    <row r="77" spans="1:35" s="923" customFormat="1" ht="12" customHeight="1" x14ac:dyDescent="0.15">
      <c r="A77" s="896" t="s">
        <v>355</v>
      </c>
      <c r="B77" s="918">
        <v>0</v>
      </c>
      <c r="C77" s="918">
        <v>0</v>
      </c>
      <c r="D77" s="918">
        <v>0</v>
      </c>
      <c r="E77" s="918">
        <v>0</v>
      </c>
      <c r="F77" s="918">
        <v>0</v>
      </c>
      <c r="G77" s="918">
        <v>0</v>
      </c>
      <c r="H77" s="918">
        <v>0</v>
      </c>
      <c r="I77" s="918">
        <v>0</v>
      </c>
      <c r="J77" s="918">
        <v>0</v>
      </c>
      <c r="K77" s="918">
        <v>0</v>
      </c>
      <c r="L77" s="918">
        <v>0</v>
      </c>
      <c r="M77" s="918">
        <v>8.5522200291646908E-2</v>
      </c>
      <c r="N77" s="918">
        <v>0.10262664034997629</v>
      </c>
      <c r="O77" s="918">
        <v>0.11290032304049384</v>
      </c>
      <c r="P77" s="918">
        <v>0.25962741158647346</v>
      </c>
      <c r="Q77" s="918">
        <v>3.1300830116094756</v>
      </c>
      <c r="R77" s="918">
        <v>8.575588764352009</v>
      </c>
      <c r="S77" s="918">
        <v>16.531604348218302</v>
      </c>
      <c r="T77" s="918">
        <v>33.44556203053731</v>
      </c>
      <c r="U77" s="918">
        <v>34.062303304463633</v>
      </c>
      <c r="V77" s="918">
        <v>37.291404183162918</v>
      </c>
      <c r="W77" s="918">
        <v>70.747903916338558</v>
      </c>
      <c r="X77" s="918">
        <v>91.22942659695957</v>
      </c>
      <c r="Y77" s="918">
        <v>111.31876886174474</v>
      </c>
      <c r="Z77" s="918">
        <v>138.20307396154638</v>
      </c>
      <c r="AA77" s="918">
        <v>101.84205041661914</v>
      </c>
      <c r="AB77" s="918">
        <v>128.57787991337705</v>
      </c>
      <c r="AC77" s="918">
        <v>129.17340293847917</v>
      </c>
      <c r="AD77" s="918">
        <v>180.96883838066276</v>
      </c>
      <c r="AE77" s="918">
        <v>230.47262276502488</v>
      </c>
      <c r="AF77" s="919">
        <v>239.79690030613764</v>
      </c>
      <c r="AG77" s="920">
        <v>4.045720237504824E-2</v>
      </c>
      <c r="AH77" s="920">
        <v>0.21069439894602593</v>
      </c>
      <c r="AI77" s="920">
        <v>0.33488723779130058</v>
      </c>
    </row>
    <row r="78" spans="1:35" s="923" customFormat="1" ht="12" customHeight="1" x14ac:dyDescent="0.15">
      <c r="A78" s="896"/>
      <c r="B78" s="915"/>
      <c r="C78" s="915"/>
      <c r="D78" s="915"/>
      <c r="E78" s="915"/>
      <c r="F78" s="915"/>
      <c r="G78" s="915"/>
      <c r="H78" s="915"/>
      <c r="I78" s="915"/>
      <c r="J78" s="915"/>
      <c r="K78" s="915"/>
      <c r="L78" s="915"/>
      <c r="M78" s="915"/>
      <c r="N78" s="915"/>
      <c r="O78" s="915"/>
      <c r="P78" s="915"/>
      <c r="Q78" s="915"/>
      <c r="R78" s="915"/>
      <c r="S78" s="915"/>
      <c r="T78" s="915"/>
      <c r="U78" s="915"/>
      <c r="V78" s="915"/>
      <c r="W78" s="915"/>
      <c r="X78" s="915"/>
      <c r="Y78" s="915"/>
      <c r="Z78" s="915"/>
      <c r="AA78" s="915"/>
      <c r="AB78" s="915"/>
      <c r="AC78" s="915"/>
      <c r="AD78" s="915"/>
      <c r="AE78" s="915"/>
      <c r="AF78" s="916"/>
      <c r="AG78" s="920"/>
      <c r="AH78" s="920"/>
      <c r="AI78" s="920"/>
    </row>
    <row r="79" spans="1:35" s="923" customFormat="1" ht="12" customHeight="1" x14ac:dyDescent="0.15">
      <c r="A79" s="897" t="s">
        <v>93</v>
      </c>
      <c r="B79" s="926">
        <v>0.11809362556336851</v>
      </c>
      <c r="C79" s="926">
        <v>0.12934063752178457</v>
      </c>
      <c r="D79" s="926">
        <v>0.28316778720717428</v>
      </c>
      <c r="E79" s="926">
        <v>0.46828596931122179</v>
      </c>
      <c r="F79" s="926">
        <v>1.7923297176503394</v>
      </c>
      <c r="G79" s="926">
        <v>3.5291251244193353</v>
      </c>
      <c r="H79" s="926">
        <v>5.0438893800254077</v>
      </c>
      <c r="I79" s="926">
        <v>6.3910623346634319</v>
      </c>
      <c r="J79" s="926">
        <v>5.864432138057583</v>
      </c>
      <c r="K79" s="926">
        <v>6.9683203470323996</v>
      </c>
      <c r="L79" s="926">
        <v>12.039469311300824</v>
      </c>
      <c r="M79" s="926">
        <v>15.591520825379602</v>
      </c>
      <c r="N79" s="926">
        <v>19.894903080166181</v>
      </c>
      <c r="O79" s="926">
        <v>23.765320253287577</v>
      </c>
      <c r="P79" s="926">
        <v>36.302966440339979</v>
      </c>
      <c r="Q79" s="926">
        <v>56.781964350494697</v>
      </c>
      <c r="R79" s="926">
        <v>94.268678688084734</v>
      </c>
      <c r="S79" s="926">
        <v>151.41817280492984</v>
      </c>
      <c r="T79" s="926">
        <v>222.28970328489186</v>
      </c>
      <c r="U79" s="926">
        <v>259.78321829611826</v>
      </c>
      <c r="V79" s="926">
        <v>299.74566144644058</v>
      </c>
      <c r="W79" s="926">
        <v>375.1830834369332</v>
      </c>
      <c r="X79" s="926">
        <v>408.75012251038299</v>
      </c>
      <c r="Y79" s="926">
        <v>458.78749767951217</v>
      </c>
      <c r="Z79" s="926">
        <v>522.55343022449495</v>
      </c>
      <c r="AA79" s="926">
        <v>478.29583013230575</v>
      </c>
      <c r="AB79" s="926">
        <v>531.86649866673019</v>
      </c>
      <c r="AC79" s="926">
        <v>574.73604236421716</v>
      </c>
      <c r="AD79" s="926">
        <v>669.60089569931574</v>
      </c>
      <c r="AE79" s="926">
        <v>722.68437658473806</v>
      </c>
      <c r="AF79" s="926">
        <v>716.05266861670441</v>
      </c>
      <c r="AG79" s="927">
        <v>-9.1764927856525791E-3</v>
      </c>
      <c r="AH79" s="927">
        <v>0.10772959116968739</v>
      </c>
      <c r="AI79" s="927">
        <v>1</v>
      </c>
    </row>
    <row r="80" spans="1:35" s="923" customFormat="1" ht="12" customHeight="1" x14ac:dyDescent="0.15">
      <c r="A80" s="888" t="s">
        <v>92</v>
      </c>
      <c r="B80" s="918">
        <v>0.11809362556336851</v>
      </c>
      <c r="C80" s="918">
        <v>0.12934063752178457</v>
      </c>
      <c r="D80" s="918">
        <v>0.28316778720717428</v>
      </c>
      <c r="E80" s="918">
        <v>0.46828596931122179</v>
      </c>
      <c r="F80" s="918">
        <v>1.7923297176503394</v>
      </c>
      <c r="G80" s="918">
        <v>3.5291251244193358</v>
      </c>
      <c r="H80" s="918">
        <v>5.0438893800254077</v>
      </c>
      <c r="I80" s="918">
        <v>6.3910623346634319</v>
      </c>
      <c r="J80" s="918">
        <v>5.864432138057583</v>
      </c>
      <c r="K80" s="918">
        <v>6.9683203470323996</v>
      </c>
      <c r="L80" s="918">
        <v>11.953947111009175</v>
      </c>
      <c r="M80" s="918">
        <v>15.334954224504662</v>
      </c>
      <c r="N80" s="918">
        <v>19.467292078707949</v>
      </c>
      <c r="O80" s="918">
        <v>23.337521801630039</v>
      </c>
      <c r="P80" s="918">
        <v>35.787963858187183</v>
      </c>
      <c r="Q80" s="918">
        <v>53.55637315079678</v>
      </c>
      <c r="R80" s="918">
        <v>84.786683832968649</v>
      </c>
      <c r="S80" s="918">
        <v>126.88013904268156</v>
      </c>
      <c r="T80" s="918">
        <v>162.13139586465667</v>
      </c>
      <c r="U80" s="918">
        <v>186.00865825330075</v>
      </c>
      <c r="V80" s="918">
        <v>200.63615672592331</v>
      </c>
      <c r="W80" s="918">
        <v>227.49187486631038</v>
      </c>
      <c r="X80" s="918">
        <v>242.17212003964462</v>
      </c>
      <c r="Y80" s="918">
        <v>274.40881401591258</v>
      </c>
      <c r="Z80" s="918">
        <v>295.94360063879515</v>
      </c>
      <c r="AA80" s="918">
        <v>293.72138309808878</v>
      </c>
      <c r="AB80" s="918">
        <v>306.59168665330799</v>
      </c>
      <c r="AC80" s="918">
        <v>336.77903553253759</v>
      </c>
      <c r="AD80" s="918">
        <v>374.62635283629839</v>
      </c>
      <c r="AE80" s="918">
        <v>373.2407902580839</v>
      </c>
      <c r="AF80" s="919">
        <v>366.75838611841914</v>
      </c>
      <c r="AG80" s="920">
        <v>-1.7367887725193154E-2</v>
      </c>
      <c r="AH80" s="920">
        <v>7.2125421987670135E-2</v>
      </c>
      <c r="AI80" s="920">
        <v>0.51219470604995554</v>
      </c>
    </row>
    <row r="81" spans="1:35" s="923" customFormat="1" ht="12" customHeight="1" x14ac:dyDescent="0.15">
      <c r="A81" s="892" t="s">
        <v>941</v>
      </c>
      <c r="B81" s="918">
        <v>0</v>
      </c>
      <c r="C81" s="918">
        <v>0</v>
      </c>
      <c r="D81" s="918">
        <v>0</v>
      </c>
      <c r="E81" s="918">
        <v>0</v>
      </c>
      <c r="F81" s="918">
        <v>0</v>
      </c>
      <c r="G81" s="918">
        <v>0</v>
      </c>
      <c r="H81" s="918">
        <v>0</v>
      </c>
      <c r="I81" s="918">
        <v>0</v>
      </c>
      <c r="J81" s="918">
        <v>0</v>
      </c>
      <c r="K81" s="918">
        <v>0</v>
      </c>
      <c r="L81" s="918">
        <v>8.5522200291646908E-2</v>
      </c>
      <c r="M81" s="918">
        <v>0.25656660087494071</v>
      </c>
      <c r="N81" s="918">
        <v>0.4276110014582345</v>
      </c>
      <c r="O81" s="918">
        <v>0.42779845165754149</v>
      </c>
      <c r="P81" s="918">
        <v>0.5150025821528057</v>
      </c>
      <c r="Q81" s="918">
        <v>3.2255911996979156</v>
      </c>
      <c r="R81" s="918">
        <v>9.4819948551160476</v>
      </c>
      <c r="S81" s="918">
        <v>24.538033762248258</v>
      </c>
      <c r="T81" s="918">
        <v>60.158307420235175</v>
      </c>
      <c r="U81" s="918">
        <v>73.77456004281764</v>
      </c>
      <c r="V81" s="918">
        <v>99.109504720517123</v>
      </c>
      <c r="W81" s="918">
        <v>147.69120857062288</v>
      </c>
      <c r="X81" s="918">
        <v>166.57800247073834</v>
      </c>
      <c r="Y81" s="918">
        <v>184.37868366359965</v>
      </c>
      <c r="Z81" s="918">
        <v>226.6098295856998</v>
      </c>
      <c r="AA81" s="918">
        <v>184.57444703421697</v>
      </c>
      <c r="AB81" s="918">
        <v>225.27481201342223</v>
      </c>
      <c r="AC81" s="918">
        <v>237.95700683167939</v>
      </c>
      <c r="AD81" s="918">
        <v>294.97454286301758</v>
      </c>
      <c r="AE81" s="918">
        <v>349.44358632665427</v>
      </c>
      <c r="AF81" s="919">
        <v>349.29428249828516</v>
      </c>
      <c r="AG81" s="920">
        <v>-4.2726160734152252E-4</v>
      </c>
      <c r="AH81" s="920">
        <v>0.16828027592245021</v>
      </c>
      <c r="AI81" s="920">
        <v>0.48780529395004429</v>
      </c>
    </row>
    <row r="82" spans="1:35" s="923" customFormat="1" ht="12" customHeight="1" x14ac:dyDescent="0.15">
      <c r="A82" s="898" t="s">
        <v>942</v>
      </c>
      <c r="B82" s="931">
        <v>0.11809362556336851</v>
      </c>
      <c r="C82" s="931">
        <v>0.12934063752178457</v>
      </c>
      <c r="D82" s="931">
        <v>0.28316778720717428</v>
      </c>
      <c r="E82" s="931">
        <v>0.46828596931122179</v>
      </c>
      <c r="F82" s="931">
        <v>1.7923297176503394</v>
      </c>
      <c r="G82" s="931">
        <v>3.5291251244193353</v>
      </c>
      <c r="H82" s="931">
        <v>5.0438893800254077</v>
      </c>
      <c r="I82" s="931">
        <v>6.3637832371625116</v>
      </c>
      <c r="J82" s="931">
        <v>5.8399089515413589</v>
      </c>
      <c r="K82" s="931">
        <v>6.945285647197748</v>
      </c>
      <c r="L82" s="931">
        <v>11.927124674425198</v>
      </c>
      <c r="M82" s="931">
        <v>14.827945200948969</v>
      </c>
      <c r="N82" s="931">
        <v>18.787852232275217</v>
      </c>
      <c r="O82" s="931">
        <v>22.312322970605805</v>
      </c>
      <c r="P82" s="931">
        <v>33.755969871862014</v>
      </c>
      <c r="Q82" s="931">
        <v>47.798553281304706</v>
      </c>
      <c r="R82" s="931">
        <v>64.242845482488349</v>
      </c>
      <c r="S82" s="931">
        <v>88.892995169987458</v>
      </c>
      <c r="T82" s="931">
        <v>114.39474034875428</v>
      </c>
      <c r="U82" s="931">
        <v>144.76597169707668</v>
      </c>
      <c r="V82" s="931">
        <v>165.4267776557318</v>
      </c>
      <c r="W82" s="931">
        <v>155.60255729133689</v>
      </c>
      <c r="X82" s="931">
        <v>165.62908555447896</v>
      </c>
      <c r="Y82" s="931">
        <v>177.15548220863684</v>
      </c>
      <c r="Z82" s="931">
        <v>201.37087795618547</v>
      </c>
      <c r="AA82" s="931">
        <v>199.49166920704084</v>
      </c>
      <c r="AB82" s="931">
        <v>191.92733612593571</v>
      </c>
      <c r="AC82" s="931">
        <v>218.98180487458086</v>
      </c>
      <c r="AD82" s="931">
        <v>236.0530598362634</v>
      </c>
      <c r="AE82" s="931">
        <v>243.16220715646858</v>
      </c>
      <c r="AF82" s="921">
        <v>232.65547202114729</v>
      </c>
      <c r="AG82" s="934">
        <v>-4.3208750480540292E-2</v>
      </c>
      <c r="AH82" s="934">
        <v>5.3229363959062859E-2</v>
      </c>
      <c r="AI82" s="934">
        <v>0.32491390957399724</v>
      </c>
    </row>
    <row r="83" spans="1:35" s="923" customFormat="1" ht="12" customHeight="1" x14ac:dyDescent="0.15">
      <c r="A83" s="892"/>
      <c r="B83" s="935"/>
      <c r="C83" s="935"/>
      <c r="D83" s="935"/>
      <c r="E83" s="935"/>
      <c r="F83" s="935"/>
      <c r="G83" s="935"/>
      <c r="H83" s="935"/>
      <c r="I83" s="935"/>
      <c r="J83" s="935"/>
      <c r="K83" s="935"/>
      <c r="L83" s="935"/>
      <c r="M83" s="935"/>
      <c r="N83" s="935"/>
      <c r="O83" s="935"/>
      <c r="P83" s="935"/>
      <c r="Q83" s="935"/>
      <c r="R83" s="935"/>
      <c r="S83" s="935"/>
      <c r="T83" s="935"/>
      <c r="U83" s="935"/>
      <c r="V83" s="935"/>
      <c r="W83" s="935"/>
      <c r="X83" s="935"/>
      <c r="Y83" s="935"/>
      <c r="Z83" s="935"/>
      <c r="AA83" s="935"/>
      <c r="AB83" s="935"/>
      <c r="AC83" s="935"/>
      <c r="AD83" s="935"/>
      <c r="AE83" s="935"/>
      <c r="AF83" s="936"/>
      <c r="AG83" s="924"/>
      <c r="AH83" s="924"/>
      <c r="AI83" s="937"/>
    </row>
    <row r="84" spans="1:35" s="923" customFormat="1" ht="12" customHeight="1" x14ac:dyDescent="0.15">
      <c r="A84" s="892" t="s">
        <v>950</v>
      </c>
      <c r="B84" s="935"/>
      <c r="C84" s="935"/>
      <c r="D84" s="935"/>
      <c r="E84" s="935"/>
      <c r="F84" s="935"/>
      <c r="G84" s="935"/>
      <c r="H84" s="935"/>
      <c r="I84" s="935"/>
      <c r="J84" s="935"/>
      <c r="K84" s="935"/>
      <c r="L84" s="935"/>
      <c r="M84" s="935"/>
      <c r="N84" s="935"/>
      <c r="O84" s="935"/>
      <c r="P84" s="935"/>
      <c r="Q84" s="935"/>
      <c r="R84" s="935"/>
      <c r="S84" s="935"/>
      <c r="T84" s="935"/>
      <c r="U84" s="935"/>
      <c r="V84" s="935"/>
      <c r="W84" s="935"/>
      <c r="X84" s="935"/>
      <c r="Y84" s="935"/>
      <c r="Z84" s="935"/>
      <c r="AA84" s="935"/>
      <c r="AB84" s="935"/>
      <c r="AC84" s="935"/>
      <c r="AD84" s="935"/>
      <c r="AE84" s="935"/>
      <c r="AF84" s="936"/>
      <c r="AG84" s="924"/>
      <c r="AH84" s="924"/>
      <c r="AI84" s="937"/>
    </row>
    <row r="85" spans="1:35" s="923" customFormat="1" ht="12" customHeight="1" x14ac:dyDescent="0.15">
      <c r="A85" s="906" t="s">
        <v>951</v>
      </c>
      <c r="B85" s="935"/>
      <c r="C85" s="935"/>
      <c r="D85" s="935"/>
      <c r="E85" s="935"/>
      <c r="F85" s="935"/>
      <c r="G85" s="935"/>
      <c r="H85" s="935"/>
      <c r="I85" s="935"/>
      <c r="J85" s="935"/>
      <c r="K85" s="935"/>
      <c r="L85" s="935"/>
      <c r="M85" s="935"/>
      <c r="N85" s="935"/>
      <c r="O85" s="935"/>
      <c r="P85" s="935"/>
      <c r="Q85" s="935"/>
      <c r="R85" s="935"/>
      <c r="S85" s="935"/>
      <c r="T85" s="935"/>
      <c r="U85" s="935"/>
      <c r="V85" s="935"/>
      <c r="W85" s="935"/>
      <c r="X85" s="935"/>
      <c r="Y85" s="935"/>
      <c r="Z85" s="935"/>
      <c r="AA85" s="935"/>
      <c r="AB85" s="935"/>
      <c r="AC85" s="935"/>
      <c r="AD85" s="935"/>
      <c r="AE85" s="935"/>
      <c r="AF85" s="936"/>
      <c r="AG85" s="924"/>
      <c r="AH85" s="924"/>
      <c r="AI85" s="924"/>
    </row>
    <row r="86" spans="1:35" s="896" customFormat="1" ht="11.5" customHeight="1" x14ac:dyDescent="0.15">
      <c r="A86" s="896" t="s">
        <v>952</v>
      </c>
      <c r="B86" s="900"/>
      <c r="C86" s="901"/>
      <c r="D86" s="901"/>
      <c r="E86" s="901"/>
      <c r="F86" s="901"/>
      <c r="G86" s="901"/>
      <c r="H86" s="901"/>
      <c r="I86" s="901"/>
      <c r="J86" s="901"/>
      <c r="K86" s="901"/>
      <c r="L86" s="902"/>
      <c r="M86" s="903"/>
      <c r="N86" s="903"/>
      <c r="AF86" s="895"/>
    </row>
    <row r="87" spans="1:35" s="896" customFormat="1" ht="12" customHeight="1" x14ac:dyDescent="0.15">
      <c r="A87" s="899" t="s">
        <v>945</v>
      </c>
      <c r="L87" s="938"/>
      <c r="AF87" s="895"/>
    </row>
    <row r="88" spans="1:35" s="896" customFormat="1" ht="12" customHeight="1" x14ac:dyDescent="0.15">
      <c r="A88" s="904" t="s">
        <v>326</v>
      </c>
      <c r="AF88" s="895"/>
    </row>
    <row r="89" spans="1:35" s="896" customFormat="1" ht="12" customHeight="1" x14ac:dyDescent="0.15">
      <c r="A89" s="895" t="s">
        <v>946</v>
      </c>
      <c r="AF89" s="895"/>
    </row>
  </sheetData>
  <mergeCells count="1">
    <mergeCell ref="AG2:AH2"/>
  </mergeCells>
  <conditionalFormatting sqref="AG5:AI85">
    <cfRule type="cellIs" dxfId="109" priority="3" operator="greaterThanOrEqual">
      <formula>0</formula>
    </cfRule>
    <cfRule type="cellIs" dxfId="108" priority="4" operator="lessThan">
      <formula>0</formula>
    </cfRule>
  </conditionalFormatting>
  <conditionalFormatting sqref="AG4:AI85">
    <cfRule type="cellIs" dxfId="107" priority="1" operator="lessThanOrEqual">
      <formula>0</formula>
    </cfRule>
    <cfRule type="cellIs" dxfId="106" priority="2" operator="greaterThan">
      <formula>0</formula>
    </cfRule>
  </conditionalFormatting>
  <hyperlinks>
    <hyperlink ref="L1" location="Contents!A1" display="Contents" xr:uid="{18AF4D49-8069-4511-A4BF-9A8F48B8A383}"/>
    <hyperlink ref="AK1" location="Contents!A1" display="Contents" xr:uid="{459C0D09-0704-4EDC-8E98-2CE165A366E2}"/>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B84B6-FE1F-4AAE-9F48-A2DE485E1A09}">
  <dimension ref="A1:AK90"/>
  <sheetViews>
    <sheetView showGridLines="0" zoomScaleNormal="100" workbookViewId="0">
      <pane xSplit="1" ySplit="3" topLeftCell="U79" activePane="bottomRight" state="frozen"/>
      <selection activeCell="AL81" sqref="AL81"/>
      <selection pane="topRight" activeCell="AL81" sqref="AL81"/>
      <selection pane="bottomLeft" activeCell="AL81" sqref="AL81"/>
      <selection pane="bottomRight" activeCell="AK1" sqref="AK1"/>
    </sheetView>
  </sheetViews>
  <sheetFormatPr baseColWidth="10" defaultColWidth="9" defaultRowHeight="15" x14ac:dyDescent="0.2"/>
  <cols>
    <col min="1" max="1" width="47" style="986" customWidth="1"/>
    <col min="2" max="23" width="9" style="986"/>
    <col min="24" max="31" width="9.5" style="986" customWidth="1"/>
    <col min="32" max="32" width="9.5" style="987" customWidth="1"/>
    <col min="33" max="34" width="10" style="986" customWidth="1"/>
    <col min="35" max="35" width="9.5" style="986" customWidth="1"/>
    <col min="36" max="16384" width="9" style="986"/>
  </cols>
  <sheetData>
    <row r="1" spans="1:37" s="948" customFormat="1" ht="12" customHeight="1" x14ac:dyDescent="0.15">
      <c r="A1" s="876" t="s">
        <v>947</v>
      </c>
      <c r="B1" s="877"/>
      <c r="C1" s="877"/>
      <c r="D1" s="878"/>
      <c r="E1" s="877"/>
      <c r="F1" s="877"/>
      <c r="G1" s="636"/>
      <c r="H1" s="636"/>
      <c r="I1" s="636"/>
      <c r="J1" s="636"/>
      <c r="K1" s="636"/>
      <c r="L1" s="941" t="s">
        <v>199</v>
      </c>
      <c r="M1" s="636"/>
      <c r="N1" s="636"/>
      <c r="O1" s="943"/>
      <c r="P1" s="943"/>
      <c r="Q1" s="943"/>
      <c r="R1" s="943"/>
      <c r="S1" s="943"/>
      <c r="T1" s="943"/>
      <c r="U1" s="943"/>
      <c r="V1" s="943"/>
      <c r="W1" s="944"/>
      <c r="X1" s="944"/>
      <c r="Y1" s="944"/>
      <c r="Z1" s="945"/>
      <c r="AA1" s="945"/>
      <c r="AB1" s="945"/>
      <c r="AC1" s="945"/>
      <c r="AD1" s="945"/>
      <c r="AE1" s="945"/>
      <c r="AF1" s="946"/>
      <c r="AG1" s="945"/>
      <c r="AH1" s="945"/>
      <c r="AI1" s="947"/>
      <c r="AK1" s="941" t="s">
        <v>199</v>
      </c>
    </row>
    <row r="2" spans="1:37" s="948" customFormat="1" ht="12" customHeight="1" x14ac:dyDescent="0.15">
      <c r="A2" s="949"/>
      <c r="B2" s="877"/>
      <c r="C2" s="877"/>
      <c r="D2" s="877"/>
      <c r="E2" s="877"/>
      <c r="F2" s="877"/>
      <c r="G2" s="636"/>
      <c r="H2" s="636"/>
      <c r="I2" s="636"/>
      <c r="J2" s="636"/>
      <c r="K2" s="636"/>
      <c r="L2" s="694"/>
      <c r="M2" s="636"/>
      <c r="N2" s="636"/>
      <c r="O2" s="943"/>
      <c r="P2" s="943"/>
      <c r="Q2" s="943"/>
      <c r="R2" s="943"/>
      <c r="S2" s="943"/>
      <c r="T2" s="943"/>
      <c r="U2" s="943"/>
      <c r="V2" s="943"/>
      <c r="W2" s="950"/>
      <c r="X2" s="944"/>
      <c r="Y2" s="944"/>
      <c r="Z2" s="945"/>
      <c r="AA2" s="945"/>
      <c r="AB2" s="945"/>
      <c r="AC2" s="945"/>
      <c r="AD2" s="945"/>
      <c r="AE2" s="945"/>
      <c r="AF2" s="946"/>
      <c r="AG2" s="1238" t="s">
        <v>197</v>
      </c>
      <c r="AH2" s="1238"/>
      <c r="AI2" s="947" t="s">
        <v>196</v>
      </c>
    </row>
    <row r="3" spans="1:37" s="948" customFormat="1" ht="12" customHeight="1" x14ac:dyDescent="0.15">
      <c r="A3" s="951" t="s">
        <v>953</v>
      </c>
      <c r="B3" s="879">
        <v>1990</v>
      </c>
      <c r="C3" s="879">
        <v>1991</v>
      </c>
      <c r="D3" s="879">
        <v>1992</v>
      </c>
      <c r="E3" s="879">
        <v>1993</v>
      </c>
      <c r="F3" s="879">
        <v>1994</v>
      </c>
      <c r="G3" s="880">
        <v>1995</v>
      </c>
      <c r="H3" s="880">
        <v>1996</v>
      </c>
      <c r="I3" s="880">
        <v>1997</v>
      </c>
      <c r="J3" s="880">
        <v>1998</v>
      </c>
      <c r="K3" s="880">
        <v>1999</v>
      </c>
      <c r="L3" s="880">
        <v>2000</v>
      </c>
      <c r="M3" s="636">
        <v>2001</v>
      </c>
      <c r="N3" s="636">
        <v>2002</v>
      </c>
      <c r="O3" s="636">
        <v>2003</v>
      </c>
      <c r="P3" s="636">
        <v>2004</v>
      </c>
      <c r="Q3" s="636">
        <v>2005</v>
      </c>
      <c r="R3" s="636">
        <v>2006</v>
      </c>
      <c r="S3" s="636">
        <v>2007</v>
      </c>
      <c r="T3" s="636">
        <v>2008</v>
      </c>
      <c r="U3" s="636">
        <v>2009</v>
      </c>
      <c r="V3" s="636">
        <v>2010</v>
      </c>
      <c r="W3" s="944">
        <v>2011</v>
      </c>
      <c r="X3" s="944">
        <v>2012</v>
      </c>
      <c r="Y3" s="950">
        <v>2013</v>
      </c>
      <c r="Z3" s="943">
        <v>2014</v>
      </c>
      <c r="AA3" s="943">
        <v>2015</v>
      </c>
      <c r="AB3" s="943">
        <v>2016</v>
      </c>
      <c r="AC3" s="943">
        <v>2017</v>
      </c>
      <c r="AD3" s="943">
        <v>2018</v>
      </c>
      <c r="AE3" s="943">
        <v>2019</v>
      </c>
      <c r="AF3" s="952">
        <v>2020</v>
      </c>
      <c r="AG3" s="947">
        <v>2020</v>
      </c>
      <c r="AH3" s="947" t="s">
        <v>194</v>
      </c>
      <c r="AI3" s="947">
        <v>2020</v>
      </c>
    </row>
    <row r="4" spans="1:37" s="948" customFormat="1" ht="12" customHeight="1" x14ac:dyDescent="0.2">
      <c r="A4" s="953"/>
      <c r="B4" s="881"/>
      <c r="C4" s="881"/>
      <c r="D4" s="881"/>
      <c r="E4" s="881"/>
      <c r="F4" s="881"/>
      <c r="G4" s="882"/>
      <c r="H4" s="882"/>
      <c r="I4" s="882"/>
      <c r="J4" s="882"/>
      <c r="K4" s="882"/>
      <c r="L4" s="882"/>
      <c r="M4" s="883"/>
      <c r="N4" s="883"/>
      <c r="O4" s="883"/>
      <c r="P4" s="883"/>
      <c r="Q4" s="883"/>
      <c r="R4" s="883"/>
      <c r="S4" s="883"/>
      <c r="T4" s="883"/>
      <c r="U4" s="883"/>
      <c r="V4" s="883"/>
      <c r="W4" s="954"/>
      <c r="X4" s="954"/>
      <c r="Y4" s="955"/>
      <c r="Z4" s="956"/>
      <c r="AA4" s="956"/>
      <c r="AB4" s="956"/>
      <c r="AC4" s="956"/>
      <c r="AD4" s="956"/>
      <c r="AE4" s="956"/>
      <c r="AF4" s="957"/>
      <c r="AG4" s="958"/>
      <c r="AH4" s="958"/>
      <c r="AI4" s="958"/>
    </row>
    <row r="5" spans="1:37" s="943" customFormat="1" ht="12" customHeight="1" x14ac:dyDescent="0.15">
      <c r="A5" s="884" t="s">
        <v>193</v>
      </c>
      <c r="B5" s="959">
        <v>0</v>
      </c>
      <c r="C5" s="959">
        <v>0</v>
      </c>
      <c r="D5" s="959">
        <v>0</v>
      </c>
      <c r="E5" s="959">
        <v>0</v>
      </c>
      <c r="F5" s="959">
        <v>0</v>
      </c>
      <c r="G5" s="959">
        <v>0</v>
      </c>
      <c r="H5" s="959">
        <v>0</v>
      </c>
      <c r="I5" s="959">
        <v>0</v>
      </c>
      <c r="J5" s="959">
        <v>0</v>
      </c>
      <c r="K5" s="959">
        <v>2.0807036860939414</v>
      </c>
      <c r="L5" s="959">
        <v>4.5409974725357234</v>
      </c>
      <c r="M5" s="959">
        <v>4.773379044568455</v>
      </c>
      <c r="N5" s="959">
        <v>4.8957733790445683</v>
      </c>
      <c r="O5" s="959">
        <v>4.8957733790445683</v>
      </c>
      <c r="P5" s="959">
        <v>4.9091864567953758</v>
      </c>
      <c r="Q5" s="959">
        <v>5.3853507169490253</v>
      </c>
      <c r="R5" s="959">
        <v>6.9071149482105021</v>
      </c>
      <c r="S5" s="959">
        <v>20.159948076447318</v>
      </c>
      <c r="T5" s="959">
        <v>21.630864270575451</v>
      </c>
      <c r="U5" s="959">
        <v>31.424675028674905</v>
      </c>
      <c r="V5" s="959">
        <v>33.672948533800003</v>
      </c>
      <c r="W5" s="959">
        <v>39.740425852800001</v>
      </c>
      <c r="X5" s="959">
        <v>38.987472393799997</v>
      </c>
      <c r="Y5" s="959">
        <v>41.319415151800001</v>
      </c>
      <c r="Z5" s="959">
        <v>48.379036957400004</v>
      </c>
      <c r="AA5" s="959">
        <v>46.216344745800001</v>
      </c>
      <c r="AB5" s="959">
        <v>49.998800000000003</v>
      </c>
      <c r="AC5" s="959">
        <v>49.68</v>
      </c>
      <c r="AD5" s="959">
        <v>50.108800000000002</v>
      </c>
      <c r="AE5" s="959">
        <v>53.268863312000001</v>
      </c>
      <c r="AF5" s="960">
        <v>47.99079008034898</v>
      </c>
      <c r="AG5" s="961">
        <v>-0.1015451667747751</v>
      </c>
      <c r="AH5" s="961">
        <v>5.4193328497581295E-2</v>
      </c>
      <c r="AI5" s="961">
        <v>1.2781144430262665E-2</v>
      </c>
    </row>
    <row r="6" spans="1:37" s="943" customFormat="1" ht="12" customHeight="1" x14ac:dyDescent="0.15">
      <c r="A6" s="884" t="s">
        <v>192</v>
      </c>
      <c r="B6" s="959">
        <v>0</v>
      </c>
      <c r="C6" s="959">
        <v>0</v>
      </c>
      <c r="D6" s="959">
        <v>0</v>
      </c>
      <c r="E6" s="959">
        <v>0</v>
      </c>
      <c r="F6" s="959">
        <v>0</v>
      </c>
      <c r="G6" s="959">
        <v>0</v>
      </c>
      <c r="H6" s="959">
        <v>0</v>
      </c>
      <c r="I6" s="959">
        <v>0</v>
      </c>
      <c r="J6" s="959">
        <v>0</v>
      </c>
      <c r="K6" s="959">
        <v>0</v>
      </c>
      <c r="L6" s="959">
        <v>0</v>
      </c>
      <c r="M6" s="959">
        <v>0</v>
      </c>
      <c r="N6" s="959">
        <v>0</v>
      </c>
      <c r="O6" s="959">
        <v>0</v>
      </c>
      <c r="P6" s="959">
        <v>0</v>
      </c>
      <c r="Q6" s="959">
        <v>0</v>
      </c>
      <c r="R6" s="959">
        <v>0</v>
      </c>
      <c r="S6" s="959">
        <v>0</v>
      </c>
      <c r="T6" s="959">
        <v>0</v>
      </c>
      <c r="U6" s="959">
        <v>0</v>
      </c>
      <c r="V6" s="959">
        <v>0</v>
      </c>
      <c r="W6" s="959">
        <v>0</v>
      </c>
      <c r="X6" s="959">
        <v>0</v>
      </c>
      <c r="Y6" s="959">
        <v>0</v>
      </c>
      <c r="Z6" s="959">
        <v>0</v>
      </c>
      <c r="AA6" s="959">
        <v>0</v>
      </c>
      <c r="AB6" s="959">
        <v>0</v>
      </c>
      <c r="AC6" s="959">
        <v>0</v>
      </c>
      <c r="AD6" s="959">
        <v>0</v>
      </c>
      <c r="AE6" s="959">
        <v>0</v>
      </c>
      <c r="AF6" s="960">
        <v>0</v>
      </c>
      <c r="AG6" s="961">
        <v>0</v>
      </c>
      <c r="AH6" s="961">
        <v>0</v>
      </c>
      <c r="AI6" s="961">
        <v>0</v>
      </c>
    </row>
    <row r="7" spans="1:37" s="943" customFormat="1" ht="12" customHeight="1" x14ac:dyDescent="0.15">
      <c r="A7" s="884" t="s">
        <v>191</v>
      </c>
      <c r="B7" s="959">
        <v>60.23786934343434</v>
      </c>
      <c r="C7" s="959">
        <v>69.799435959595954</v>
      </c>
      <c r="D7" s="959">
        <v>79.361002575757581</v>
      </c>
      <c r="E7" s="959">
        <v>93.001414141414159</v>
      </c>
      <c r="F7" s="959">
        <v>103.84661616161615</v>
      </c>
      <c r="G7" s="959">
        <v>109.38257575757575</v>
      </c>
      <c r="H7" s="959">
        <v>78.430606060606053</v>
      </c>
      <c r="I7" s="959">
        <v>103.7958585858586</v>
      </c>
      <c r="J7" s="959">
        <v>113.19954545454546</v>
      </c>
      <c r="K7" s="959">
        <v>118.03166666666667</v>
      </c>
      <c r="L7" s="959">
        <v>130.70752525252527</v>
      </c>
      <c r="M7" s="959">
        <v>143.28463106696384</v>
      </c>
      <c r="N7" s="959">
        <v>173.73322433750519</v>
      </c>
      <c r="O7" s="959">
        <v>227.71622510172446</v>
      </c>
      <c r="P7" s="959">
        <v>277.77384405663423</v>
      </c>
      <c r="Q7" s="959">
        <v>325.87739543847249</v>
      </c>
      <c r="R7" s="959">
        <v>424.72589630005859</v>
      </c>
      <c r="S7" s="959">
        <v>586.43799170311513</v>
      </c>
      <c r="T7" s="959">
        <v>834.50436248116125</v>
      </c>
      <c r="U7" s="959">
        <v>945.5175560467984</v>
      </c>
      <c r="V7" s="959">
        <v>1114.2011304893049</v>
      </c>
      <c r="W7" s="959">
        <v>1242.7973381730455</v>
      </c>
      <c r="X7" s="959">
        <v>1188.3915944797106</v>
      </c>
      <c r="Y7" s="959">
        <v>1240.3620842846681</v>
      </c>
      <c r="Z7" s="959">
        <v>1312.5174898292457</v>
      </c>
      <c r="AA7" s="959">
        <v>1350.4076628839564</v>
      </c>
      <c r="AB7" s="959">
        <v>1437.2425332032706</v>
      </c>
      <c r="AC7" s="959">
        <v>1482.9019496744249</v>
      </c>
      <c r="AD7" s="959">
        <v>1527.9842411243417</v>
      </c>
      <c r="AE7" s="959">
        <v>1486.1572472393509</v>
      </c>
      <c r="AF7" s="960">
        <v>1347.329687971062</v>
      </c>
      <c r="AG7" s="961">
        <v>-9.5890786919532456E-2</v>
      </c>
      <c r="AH7" s="961">
        <v>4.6259746353045417E-2</v>
      </c>
      <c r="AI7" s="961">
        <v>0.35882750228340582</v>
      </c>
    </row>
    <row r="8" spans="1:37" s="964" customFormat="1" ht="12" customHeight="1" x14ac:dyDescent="0.15">
      <c r="A8" s="885" t="s">
        <v>190</v>
      </c>
      <c r="B8" s="962">
        <v>60.23786934343434</v>
      </c>
      <c r="C8" s="962">
        <v>69.799435959595954</v>
      </c>
      <c r="D8" s="962">
        <v>79.361002575757581</v>
      </c>
      <c r="E8" s="962">
        <v>93.001414141414159</v>
      </c>
      <c r="F8" s="962">
        <v>103.84661616161615</v>
      </c>
      <c r="G8" s="962">
        <v>109.38257575757575</v>
      </c>
      <c r="H8" s="962">
        <v>78.430606060606053</v>
      </c>
      <c r="I8" s="962">
        <v>103.7958585858586</v>
      </c>
      <c r="J8" s="962">
        <v>113.19954545454546</v>
      </c>
      <c r="K8" s="962">
        <v>120.11237035276061</v>
      </c>
      <c r="L8" s="962">
        <v>135.24852272506101</v>
      </c>
      <c r="M8" s="962">
        <v>148.0580101115323</v>
      </c>
      <c r="N8" s="962">
        <v>178.62899771654975</v>
      </c>
      <c r="O8" s="962">
        <v>232.61199848076902</v>
      </c>
      <c r="P8" s="962">
        <v>282.68303051342963</v>
      </c>
      <c r="Q8" s="962">
        <v>331.2627461554215</v>
      </c>
      <c r="R8" s="962">
        <v>431.6330112482691</v>
      </c>
      <c r="S8" s="962">
        <v>606.59793977956247</v>
      </c>
      <c r="T8" s="962">
        <v>856.1352267517367</v>
      </c>
      <c r="U8" s="962">
        <v>976.94223107547327</v>
      </c>
      <c r="V8" s="962">
        <v>1147.8740790231047</v>
      </c>
      <c r="W8" s="962">
        <v>1282.5377640258455</v>
      </c>
      <c r="X8" s="962">
        <v>1227.3790668735105</v>
      </c>
      <c r="Y8" s="962">
        <v>1281.6814994364681</v>
      </c>
      <c r="Z8" s="962">
        <v>1360.8965267866458</v>
      </c>
      <c r="AA8" s="962">
        <v>1396.6240076297565</v>
      </c>
      <c r="AB8" s="962">
        <v>1487.2413332032706</v>
      </c>
      <c r="AC8" s="962">
        <v>1532.581949674425</v>
      </c>
      <c r="AD8" s="962">
        <v>1578.0930411243417</v>
      </c>
      <c r="AE8" s="962">
        <v>1539.4261105513508</v>
      </c>
      <c r="AF8" s="962">
        <v>1395.3204780514109</v>
      </c>
      <c r="AG8" s="963">
        <v>-9.6086445798876263E-2</v>
      </c>
      <c r="AH8" s="963">
        <v>4.6523527679925181E-2</v>
      </c>
      <c r="AI8" s="963">
        <v>0.3716086467136685</v>
      </c>
    </row>
    <row r="9" spans="1:37" s="964" customFormat="1" ht="12" customHeight="1" x14ac:dyDescent="0.15">
      <c r="A9" s="886"/>
      <c r="B9" s="959"/>
      <c r="C9" s="959"/>
      <c r="D9" s="959"/>
      <c r="E9" s="959"/>
      <c r="F9" s="959"/>
      <c r="G9" s="959"/>
      <c r="H9" s="959"/>
      <c r="I9" s="959"/>
      <c r="J9" s="959"/>
      <c r="K9" s="959"/>
      <c r="L9" s="959"/>
      <c r="M9" s="959"/>
      <c r="N9" s="959"/>
      <c r="O9" s="959"/>
      <c r="P9" s="959"/>
      <c r="Q9" s="959"/>
      <c r="R9" s="959"/>
      <c r="S9" s="959"/>
      <c r="T9" s="959"/>
      <c r="U9" s="959"/>
      <c r="V9" s="959"/>
      <c r="W9" s="959"/>
      <c r="X9" s="959"/>
      <c r="Y9" s="959"/>
      <c r="Z9" s="959"/>
      <c r="AA9" s="959"/>
      <c r="AB9" s="959"/>
      <c r="AC9" s="959"/>
      <c r="AD9" s="959"/>
      <c r="AE9" s="959"/>
      <c r="AF9" s="960"/>
      <c r="AG9" s="965"/>
      <c r="AH9" s="965"/>
      <c r="AI9" s="965"/>
    </row>
    <row r="10" spans="1:37" s="964" customFormat="1" ht="12" customHeight="1" x14ac:dyDescent="0.15">
      <c r="A10" s="887" t="s">
        <v>189</v>
      </c>
      <c r="B10" s="959">
        <v>0</v>
      </c>
      <c r="C10" s="959">
        <v>0</v>
      </c>
      <c r="D10" s="959">
        <v>0</v>
      </c>
      <c r="E10" s="959">
        <v>0</v>
      </c>
      <c r="F10" s="959">
        <v>0</v>
      </c>
      <c r="G10" s="959">
        <v>0</v>
      </c>
      <c r="H10" s="959">
        <v>0</v>
      </c>
      <c r="I10" s="959">
        <v>0</v>
      </c>
      <c r="J10" s="959">
        <v>0</v>
      </c>
      <c r="K10" s="959">
        <v>0</v>
      </c>
      <c r="L10" s="959">
        <v>0.19154172560113156</v>
      </c>
      <c r="M10" s="959">
        <v>0.38203677510608203</v>
      </c>
      <c r="N10" s="959">
        <v>0.38203677510608203</v>
      </c>
      <c r="O10" s="959">
        <v>0.38203677510608203</v>
      </c>
      <c r="P10" s="959">
        <v>0.38308345120226311</v>
      </c>
      <c r="Q10" s="959">
        <v>0.38203677510608203</v>
      </c>
      <c r="R10" s="959">
        <v>1.269620426328347</v>
      </c>
      <c r="S10" s="959">
        <v>7.2282888960303024</v>
      </c>
      <c r="T10" s="959">
        <v>25.604245629376972</v>
      </c>
      <c r="U10" s="959">
        <v>43.074314980781764</v>
      </c>
      <c r="V10" s="959">
        <v>71.6181992218944</v>
      </c>
      <c r="W10" s="959">
        <v>93.041335784211839</v>
      </c>
      <c r="X10" s="959">
        <v>95.40913450960511</v>
      </c>
      <c r="Y10" s="959">
        <v>85.819266386510421</v>
      </c>
      <c r="Z10" s="959">
        <v>110.10392604154369</v>
      </c>
      <c r="AA10" s="959">
        <v>84.462640345304649</v>
      </c>
      <c r="AB10" s="959">
        <v>117.96582352822561</v>
      </c>
      <c r="AC10" s="959">
        <v>130.43473276410114</v>
      </c>
      <c r="AD10" s="959">
        <v>114.13234323633691</v>
      </c>
      <c r="AE10" s="959">
        <v>102.78010371025974</v>
      </c>
      <c r="AF10" s="960">
        <v>61.571822661537112</v>
      </c>
      <c r="AG10" s="965">
        <v>-0.40257314965384428</v>
      </c>
      <c r="AH10" s="965">
        <v>9.0860125612298948E-2</v>
      </c>
      <c r="AI10" s="965">
        <v>1.6398112157646375E-2</v>
      </c>
    </row>
    <row r="11" spans="1:37" s="964" customFormat="1" ht="12" customHeight="1" x14ac:dyDescent="0.15">
      <c r="A11" s="888" t="s">
        <v>188</v>
      </c>
      <c r="B11" s="959">
        <v>234.0189758591568</v>
      </c>
      <c r="C11" s="959">
        <v>262.46888040511982</v>
      </c>
      <c r="D11" s="959">
        <v>240.47476994352891</v>
      </c>
      <c r="E11" s="959">
        <v>233.27830299398713</v>
      </c>
      <c r="F11" s="959">
        <v>256.19118834763691</v>
      </c>
      <c r="G11" s="959">
        <v>261.10084910967015</v>
      </c>
      <c r="H11" s="959">
        <v>290.70667156676438</v>
      </c>
      <c r="I11" s="959">
        <v>319.52527370017964</v>
      </c>
      <c r="J11" s="959">
        <v>291.74716795640683</v>
      </c>
      <c r="K11" s="959">
        <v>269.18471877301613</v>
      </c>
      <c r="L11" s="959">
        <v>222.46271261515815</v>
      </c>
      <c r="M11" s="959">
        <v>238.84007513291505</v>
      </c>
      <c r="N11" s="959">
        <v>262.11299560688701</v>
      </c>
      <c r="O11" s="959">
        <v>302.10137660623309</v>
      </c>
      <c r="P11" s="959">
        <v>304.68342393695355</v>
      </c>
      <c r="Q11" s="959">
        <v>333.24425981749829</v>
      </c>
      <c r="R11" s="959">
        <v>370.08660051744329</v>
      </c>
      <c r="S11" s="959">
        <v>478.487404886109</v>
      </c>
      <c r="T11" s="959">
        <v>597.73960567209861</v>
      </c>
      <c r="U11" s="959">
        <v>588.59449199607138</v>
      </c>
      <c r="V11" s="959">
        <v>652.82977920363339</v>
      </c>
      <c r="W11" s="959">
        <v>561.24632557934592</v>
      </c>
      <c r="X11" s="959">
        <v>574.61172078248137</v>
      </c>
      <c r="Y11" s="959">
        <v>667.35412743564962</v>
      </c>
      <c r="Z11" s="959">
        <v>702.70538334582398</v>
      </c>
      <c r="AA11" s="959">
        <v>753.93090691395582</v>
      </c>
      <c r="AB11" s="959">
        <v>709.69573945201319</v>
      </c>
      <c r="AC11" s="959">
        <v>713.99655846807912</v>
      </c>
      <c r="AD11" s="959">
        <v>857.97376693851982</v>
      </c>
      <c r="AE11" s="959">
        <v>917.64597022526789</v>
      </c>
      <c r="AF11" s="960">
        <v>883.70709509715357</v>
      </c>
      <c r="AG11" s="965">
        <v>-3.9615904790622491E-2</v>
      </c>
      <c r="AH11" s="965">
        <v>4.540818676541436E-2</v>
      </c>
      <c r="AI11" s="965">
        <v>0.23535324168604416</v>
      </c>
    </row>
    <row r="12" spans="1:37" s="964" customFormat="1" ht="12" customHeight="1" x14ac:dyDescent="0.15">
      <c r="A12" s="888" t="s">
        <v>186</v>
      </c>
      <c r="B12" s="959">
        <v>0</v>
      </c>
      <c r="C12" s="959">
        <v>0</v>
      </c>
      <c r="D12" s="959">
        <v>0</v>
      </c>
      <c r="E12" s="959">
        <v>0</v>
      </c>
      <c r="F12" s="959">
        <v>0</v>
      </c>
      <c r="G12" s="959">
        <v>0</v>
      </c>
      <c r="H12" s="959">
        <v>0</v>
      </c>
      <c r="I12" s="959">
        <v>0</v>
      </c>
      <c r="J12" s="959">
        <v>0</v>
      </c>
      <c r="K12" s="959">
        <v>0</v>
      </c>
      <c r="L12" s="959">
        <v>0</v>
      </c>
      <c r="M12" s="959">
        <v>0</v>
      </c>
      <c r="N12" s="959">
        <v>0</v>
      </c>
      <c r="O12" s="959">
        <v>0</v>
      </c>
      <c r="P12" s="959">
        <v>0</v>
      </c>
      <c r="Q12" s="959">
        <v>0.61755050505050513</v>
      </c>
      <c r="R12" s="959">
        <v>5.6547349165528553</v>
      </c>
      <c r="S12" s="959">
        <v>6.0803257114803078</v>
      </c>
      <c r="T12" s="959">
        <v>6.2981346638835367</v>
      </c>
      <c r="U12" s="959">
        <v>13.113720057324137</v>
      </c>
      <c r="V12" s="959">
        <v>18.905149196039041</v>
      </c>
      <c r="W12" s="959">
        <v>23.898845304746914</v>
      </c>
      <c r="X12" s="959">
        <v>26.20730153329054</v>
      </c>
      <c r="Y12" s="959">
        <v>27.134253413920845</v>
      </c>
      <c r="Z12" s="959">
        <v>28.212846101766644</v>
      </c>
      <c r="AA12" s="959">
        <v>28.887114930083825</v>
      </c>
      <c r="AB12" s="959">
        <v>28.101606259451628</v>
      </c>
      <c r="AC12" s="959">
        <v>25.753388327867462</v>
      </c>
      <c r="AD12" s="959">
        <v>32.17301947525511</v>
      </c>
      <c r="AE12" s="959">
        <v>28.715493805027897</v>
      </c>
      <c r="AF12" s="960">
        <v>26.212022057257272</v>
      </c>
      <c r="AG12" s="965">
        <v>-8.967595375024584E-2</v>
      </c>
      <c r="AH12" s="965">
        <v>8.1531164094695407E-2</v>
      </c>
      <c r="AI12" s="965">
        <v>6.9809152789967925E-3</v>
      </c>
    </row>
    <row r="13" spans="1:37" s="964" customFormat="1" ht="12" customHeight="1" x14ac:dyDescent="0.15">
      <c r="A13" s="888" t="s">
        <v>208</v>
      </c>
      <c r="B13" s="959">
        <v>2.9046887538529393</v>
      </c>
      <c r="C13" s="959">
        <v>2.8510928957202273</v>
      </c>
      <c r="D13" s="959">
        <v>2.6968011248946171</v>
      </c>
      <c r="E13" s="959">
        <v>2.1464934359379706</v>
      </c>
      <c r="F13" s="959">
        <v>1.9785067663448626</v>
      </c>
      <c r="G13" s="959">
        <v>1.7866045754128947</v>
      </c>
      <c r="H13" s="959">
        <v>1.6726846662671908</v>
      </c>
      <c r="I13" s="959">
        <v>1.5164939924954564</v>
      </c>
      <c r="J13" s="959">
        <v>1.2484182148894964</v>
      </c>
      <c r="K13" s="959">
        <v>1.4219216439305207</v>
      </c>
      <c r="L13" s="959">
        <v>1.3687739962806948</v>
      </c>
      <c r="M13" s="959">
        <v>1.3075828061101715</v>
      </c>
      <c r="N13" s="959">
        <v>4.9998670915904473</v>
      </c>
      <c r="O13" s="959">
        <v>6.3794598157233429</v>
      </c>
      <c r="P13" s="959">
        <v>6.2785933184281344</v>
      </c>
      <c r="Q13" s="959">
        <v>6.571521437124872</v>
      </c>
      <c r="R13" s="959">
        <v>12.025489343338519</v>
      </c>
      <c r="S13" s="959">
        <v>14.7618069014979</v>
      </c>
      <c r="T13" s="959">
        <v>19.572807357184736</v>
      </c>
      <c r="U13" s="959">
        <v>7.797729507944025</v>
      </c>
      <c r="V13" s="959">
        <v>8.1097871576133205</v>
      </c>
      <c r="W13" s="959">
        <v>11.131126231304828</v>
      </c>
      <c r="X13" s="959">
        <v>11.09693594733077</v>
      </c>
      <c r="Y13" s="959">
        <v>14.4225517862843</v>
      </c>
      <c r="Z13" s="959">
        <v>16.245780331852629</v>
      </c>
      <c r="AA13" s="959">
        <v>17.383262849779086</v>
      </c>
      <c r="AB13" s="959">
        <v>21.903026527580064</v>
      </c>
      <c r="AC13" s="959">
        <v>22.002097466638702</v>
      </c>
      <c r="AD13" s="959">
        <v>24.65173801430732</v>
      </c>
      <c r="AE13" s="959">
        <v>28.235238608034223</v>
      </c>
      <c r="AF13" s="960">
        <v>27.437232337991894</v>
      </c>
      <c r="AG13" s="965">
        <v>-3.0917797360901389E-2</v>
      </c>
      <c r="AH13" s="965">
        <v>0.13731909192434477</v>
      </c>
      <c r="AI13" s="965">
        <v>7.3072193371148961E-3</v>
      </c>
    </row>
    <row r="14" spans="1:37" s="943" customFormat="1" ht="12" customHeight="1" x14ac:dyDescent="0.15">
      <c r="A14" s="889" t="s">
        <v>178</v>
      </c>
      <c r="B14" s="962">
        <v>236.92366461300975</v>
      </c>
      <c r="C14" s="962">
        <v>265.31997330084005</v>
      </c>
      <c r="D14" s="962">
        <v>243.17157106842353</v>
      </c>
      <c r="E14" s="962">
        <v>235.4247964299251</v>
      </c>
      <c r="F14" s="962">
        <v>258.16969511398179</v>
      </c>
      <c r="G14" s="962">
        <v>262.88745368508307</v>
      </c>
      <c r="H14" s="962">
        <v>292.37935623303156</v>
      </c>
      <c r="I14" s="962">
        <v>321.04176769267508</v>
      </c>
      <c r="J14" s="962">
        <v>292.99558617129634</v>
      </c>
      <c r="K14" s="962">
        <v>270.60664041694668</v>
      </c>
      <c r="L14" s="962">
        <v>224.02302833703999</v>
      </c>
      <c r="M14" s="962">
        <v>240.5296947141313</v>
      </c>
      <c r="N14" s="962">
        <v>267.49489947358353</v>
      </c>
      <c r="O14" s="962">
        <v>308.86287319706253</v>
      </c>
      <c r="P14" s="962">
        <v>311.34510070658393</v>
      </c>
      <c r="Q14" s="962">
        <v>340.81536853477974</v>
      </c>
      <c r="R14" s="962">
        <v>389.03644520366299</v>
      </c>
      <c r="S14" s="962">
        <v>506.5578263951175</v>
      </c>
      <c r="T14" s="962">
        <v>649.21479332254387</v>
      </c>
      <c r="U14" s="962">
        <v>652.58025654212133</v>
      </c>
      <c r="V14" s="962">
        <v>751.4629147791801</v>
      </c>
      <c r="W14" s="962">
        <v>689.31763289960952</v>
      </c>
      <c r="X14" s="962">
        <v>707.32509277270776</v>
      </c>
      <c r="Y14" s="962">
        <v>794.73019902236513</v>
      </c>
      <c r="Z14" s="962">
        <v>857.26793582098696</v>
      </c>
      <c r="AA14" s="962">
        <v>884.66392503912334</v>
      </c>
      <c r="AB14" s="962">
        <v>877.66619576727044</v>
      </c>
      <c r="AC14" s="962">
        <v>892.18677702668629</v>
      </c>
      <c r="AD14" s="962">
        <v>1028.9308676644191</v>
      </c>
      <c r="AE14" s="962">
        <v>1077.3768063485895</v>
      </c>
      <c r="AF14" s="962">
        <v>998.92817215393995</v>
      </c>
      <c r="AG14" s="966">
        <v>-7.5347775877551149E-2</v>
      </c>
      <c r="AH14" s="966">
        <v>5.1413064608191172E-2</v>
      </c>
      <c r="AI14" s="966">
        <v>0.26603948845980224</v>
      </c>
    </row>
    <row r="15" spans="1:37" s="943" customFormat="1" ht="12" customHeight="1" x14ac:dyDescent="0.15">
      <c r="A15" s="890"/>
      <c r="B15" s="959"/>
      <c r="C15" s="959"/>
      <c r="D15" s="959"/>
      <c r="E15" s="959"/>
      <c r="F15" s="959"/>
      <c r="G15" s="959"/>
      <c r="H15" s="959"/>
      <c r="I15" s="959"/>
      <c r="J15" s="959"/>
      <c r="K15" s="959"/>
      <c r="L15" s="959"/>
      <c r="M15" s="959"/>
      <c r="N15" s="959"/>
      <c r="O15" s="959"/>
      <c r="P15" s="959"/>
      <c r="Q15" s="959"/>
      <c r="R15" s="959"/>
      <c r="S15" s="959"/>
      <c r="T15" s="959"/>
      <c r="U15" s="959"/>
      <c r="V15" s="959"/>
      <c r="W15" s="959"/>
      <c r="X15" s="959"/>
      <c r="Y15" s="959"/>
      <c r="Z15" s="959"/>
      <c r="AA15" s="959"/>
      <c r="AB15" s="959"/>
      <c r="AC15" s="959"/>
      <c r="AD15" s="959"/>
      <c r="AE15" s="959"/>
      <c r="AF15" s="960"/>
      <c r="AG15" s="961"/>
      <c r="AH15" s="961"/>
      <c r="AI15" s="961"/>
    </row>
    <row r="16" spans="1:37" s="943" customFormat="1" ht="12" customHeight="1" x14ac:dyDescent="0.15">
      <c r="A16" s="888" t="s">
        <v>177</v>
      </c>
      <c r="B16" s="959">
        <v>0.26376840000000001</v>
      </c>
      <c r="C16" s="959">
        <v>0.28888920000000001</v>
      </c>
      <c r="D16" s="959">
        <v>0.32238360000000005</v>
      </c>
      <c r="E16" s="959">
        <v>0.36425160000000001</v>
      </c>
      <c r="F16" s="959">
        <v>0.24283440000000001</v>
      </c>
      <c r="G16" s="959">
        <v>0.46892159999999999</v>
      </c>
      <c r="H16" s="959">
        <v>0.51078959999999995</v>
      </c>
      <c r="I16" s="959">
        <v>0.55265759999999997</v>
      </c>
      <c r="J16" s="959">
        <v>0.59452559999999999</v>
      </c>
      <c r="K16" s="959">
        <v>0.65314080000000008</v>
      </c>
      <c r="L16" s="959">
        <v>0.76616690240452623</v>
      </c>
      <c r="M16" s="959">
        <v>0.76407355021216405</v>
      </c>
      <c r="N16" s="959">
        <v>0.95509193776520507</v>
      </c>
      <c r="O16" s="959">
        <v>1.1461103253182461</v>
      </c>
      <c r="P16" s="959">
        <v>2.106958981612447</v>
      </c>
      <c r="Q16" s="959">
        <v>3.0562942008486562</v>
      </c>
      <c r="R16" s="959">
        <v>4.5844413012729843</v>
      </c>
      <c r="S16" s="959">
        <v>9.2732555453317804</v>
      </c>
      <c r="T16" s="959">
        <v>11.144249568968563</v>
      </c>
      <c r="U16" s="959">
        <v>15.425731971768606</v>
      </c>
      <c r="V16" s="959">
        <v>16.154598</v>
      </c>
      <c r="W16" s="959">
        <v>16.052800000000001</v>
      </c>
      <c r="X16" s="959">
        <v>16.052800000000001</v>
      </c>
      <c r="Y16" s="959">
        <v>15.409800000000001</v>
      </c>
      <c r="Z16" s="959">
        <v>13.5228</v>
      </c>
      <c r="AA16" s="959">
        <v>15.6816</v>
      </c>
      <c r="AB16" s="959">
        <v>17.296800000000001</v>
      </c>
      <c r="AC16" s="959">
        <v>16.102599999999999</v>
      </c>
      <c r="AD16" s="959">
        <v>15.884360000000001</v>
      </c>
      <c r="AE16" s="959">
        <v>15.922080000000001</v>
      </c>
      <c r="AF16" s="960">
        <v>16.478000000000002</v>
      </c>
      <c r="AG16" s="961">
        <v>3.2087399515421611E-2</v>
      </c>
      <c r="AH16" s="961">
        <v>3.1720004686131009E-3</v>
      </c>
      <c r="AI16" s="961">
        <v>4.3885024099260825E-3</v>
      </c>
    </row>
    <row r="17" spans="1:35" s="943" customFormat="1" ht="12" customHeight="1" x14ac:dyDescent="0.15">
      <c r="A17" s="888" t="s">
        <v>176</v>
      </c>
      <c r="B17" s="959">
        <v>0</v>
      </c>
      <c r="C17" s="959">
        <v>0</v>
      </c>
      <c r="D17" s="959">
        <v>0</v>
      </c>
      <c r="E17" s="959">
        <v>0</v>
      </c>
      <c r="F17" s="959">
        <v>0</v>
      </c>
      <c r="G17" s="959">
        <v>0</v>
      </c>
      <c r="H17" s="959">
        <v>0</v>
      </c>
      <c r="I17" s="959">
        <v>0</v>
      </c>
      <c r="J17" s="959">
        <v>0</v>
      </c>
      <c r="K17" s="959">
        <v>0</v>
      </c>
      <c r="L17" s="959">
        <v>0</v>
      </c>
      <c r="M17" s="959">
        <v>0</v>
      </c>
      <c r="N17" s="959">
        <v>0</v>
      </c>
      <c r="O17" s="959">
        <v>0</v>
      </c>
      <c r="P17" s="959">
        <v>0</v>
      </c>
      <c r="Q17" s="959">
        <v>0</v>
      </c>
      <c r="R17" s="959">
        <v>0</v>
      </c>
      <c r="S17" s="959">
        <v>0</v>
      </c>
      <c r="T17" s="959">
        <v>0</v>
      </c>
      <c r="U17" s="959">
        <v>5.6386985040000006</v>
      </c>
      <c r="V17" s="959">
        <v>15.298190388</v>
      </c>
      <c r="W17" s="959">
        <v>17.664611616000002</v>
      </c>
      <c r="X17" s="959">
        <v>18.729231120000001</v>
      </c>
      <c r="Y17" s="959">
        <v>18.390058452000002</v>
      </c>
      <c r="Z17" s="959">
        <v>24.077449440000002</v>
      </c>
      <c r="AA17" s="959">
        <v>16.168584240000001</v>
      </c>
      <c r="AB17" s="959">
        <v>15.572342052</v>
      </c>
      <c r="AC17" s="959">
        <v>18.654036192000003</v>
      </c>
      <c r="AD17" s="959">
        <v>17.767816236000002</v>
      </c>
      <c r="AE17" s="959">
        <v>18.804258576000002</v>
      </c>
      <c r="AF17" s="960">
        <v>18.729304915623786</v>
      </c>
      <c r="AG17" s="961">
        <v>-6.7073436645639362E-3</v>
      </c>
      <c r="AH17" s="961">
        <v>0.12799645315025932</v>
      </c>
      <c r="AI17" s="961">
        <v>4.9880810631420924E-3</v>
      </c>
    </row>
    <row r="18" spans="1:35" s="943" customFormat="1" ht="12" customHeight="1" x14ac:dyDescent="0.15">
      <c r="A18" s="888" t="s">
        <v>169</v>
      </c>
      <c r="B18" s="959">
        <v>0</v>
      </c>
      <c r="C18" s="959">
        <v>0</v>
      </c>
      <c r="D18" s="959">
        <v>0</v>
      </c>
      <c r="E18" s="959">
        <v>0</v>
      </c>
      <c r="F18" s="959">
        <v>0</v>
      </c>
      <c r="G18" s="959">
        <v>0</v>
      </c>
      <c r="H18" s="959">
        <v>0</v>
      </c>
      <c r="I18" s="959">
        <v>0</v>
      </c>
      <c r="J18" s="959">
        <v>0</v>
      </c>
      <c r="K18" s="959">
        <v>0</v>
      </c>
      <c r="L18" s="959">
        <v>0</v>
      </c>
      <c r="M18" s="959">
        <v>0</v>
      </c>
      <c r="N18" s="959">
        <v>0</v>
      </c>
      <c r="O18" s="959">
        <v>0</v>
      </c>
      <c r="P18" s="959">
        <v>0</v>
      </c>
      <c r="Q18" s="959">
        <v>0</v>
      </c>
      <c r="R18" s="959">
        <v>0</v>
      </c>
      <c r="S18" s="959">
        <v>1.5589100911881935</v>
      </c>
      <c r="T18" s="959">
        <v>3.5698861254384457</v>
      </c>
      <c r="U18" s="959">
        <v>9.6944380485005066</v>
      </c>
      <c r="V18" s="959">
        <v>12.618188945438446</v>
      </c>
      <c r="W18" s="959">
        <v>8.6979271858128175</v>
      </c>
      <c r="X18" s="959">
        <v>11.037877243125127</v>
      </c>
      <c r="Y18" s="959">
        <v>13.840318886250254</v>
      </c>
      <c r="Z18" s="959">
        <v>15.463869127125127</v>
      </c>
      <c r="AA18" s="959">
        <v>18.040725986250255</v>
      </c>
      <c r="AB18" s="959">
        <v>4.6336803963784048</v>
      </c>
      <c r="AC18" s="959">
        <v>13.05105415650454</v>
      </c>
      <c r="AD18" s="959">
        <v>11.886059398691726</v>
      </c>
      <c r="AE18" s="959">
        <v>14.220714682790861</v>
      </c>
      <c r="AF18" s="960">
        <v>16.351639016189921</v>
      </c>
      <c r="AG18" s="961">
        <v>0.14670484364543723</v>
      </c>
      <c r="AH18" s="961">
        <v>3.9058210248147374E-2</v>
      </c>
      <c r="AI18" s="961">
        <v>4.3548493281217876E-3</v>
      </c>
    </row>
    <row r="19" spans="1:35" s="943" customFormat="1" ht="12" customHeight="1" x14ac:dyDescent="0.15">
      <c r="A19" s="888" t="s">
        <v>168</v>
      </c>
      <c r="B19" s="959">
        <v>0</v>
      </c>
      <c r="C19" s="959">
        <v>0</v>
      </c>
      <c r="D19" s="959">
        <v>9.4496076000000012E-2</v>
      </c>
      <c r="E19" s="959">
        <v>1.05256152</v>
      </c>
      <c r="F19" s="959">
        <v>3.4179360480000001</v>
      </c>
      <c r="G19" s="959">
        <v>6.7009734000000005</v>
      </c>
      <c r="H19" s="959">
        <v>9.6427865520000005</v>
      </c>
      <c r="I19" s="959">
        <v>11.543761224000001</v>
      </c>
      <c r="J19" s="959">
        <v>10.791602604000001</v>
      </c>
      <c r="K19" s="959">
        <v>11.344511411999999</v>
      </c>
      <c r="L19" s="959">
        <v>13.593116088</v>
      </c>
      <c r="M19" s="959">
        <v>13.560835860000001</v>
      </c>
      <c r="N19" s="959">
        <v>14.525181504000001</v>
      </c>
      <c r="O19" s="959">
        <v>15.948316692000001</v>
      </c>
      <c r="P19" s="959">
        <v>16.7178924</v>
      </c>
      <c r="Q19" s="959">
        <v>27.006116040000002</v>
      </c>
      <c r="R19" s="959">
        <v>28.318007952000002</v>
      </c>
      <c r="S19" s="959">
        <v>47.209812516000007</v>
      </c>
      <c r="T19" s="959">
        <v>87.044158152000008</v>
      </c>
      <c r="U19" s="959">
        <v>97.400584764000016</v>
      </c>
      <c r="V19" s="959">
        <v>94.949548308000004</v>
      </c>
      <c r="W19" s="959">
        <v>94.478658912</v>
      </c>
      <c r="X19" s="959">
        <v>110.260927116</v>
      </c>
      <c r="Y19" s="959">
        <v>102.79213646400001</v>
      </c>
      <c r="Z19" s="959">
        <v>103.97155802400002</v>
      </c>
      <c r="AA19" s="959">
        <v>110.53068264000001</v>
      </c>
      <c r="AB19" s="959">
        <v>101.13881101200001</v>
      </c>
      <c r="AC19" s="959">
        <v>98.249667804000012</v>
      </c>
      <c r="AD19" s="959">
        <v>113.38386123600002</v>
      </c>
      <c r="AE19" s="959">
        <v>104.52865363200002</v>
      </c>
      <c r="AF19" s="960">
        <v>96.440443497938176</v>
      </c>
      <c r="AG19" s="961">
        <v>-7.9898748557186372E-2</v>
      </c>
      <c r="AH19" s="961">
        <v>7.0879028043522307E-3</v>
      </c>
      <c r="AI19" s="961">
        <v>2.5684495612637567E-2</v>
      </c>
    </row>
    <row r="20" spans="1:35" s="943" customFormat="1" ht="12" customHeight="1" x14ac:dyDescent="0.15">
      <c r="A20" s="888" t="s">
        <v>167</v>
      </c>
      <c r="B20" s="959">
        <v>0</v>
      </c>
      <c r="C20" s="959">
        <v>0</v>
      </c>
      <c r="D20" s="959">
        <v>0.18601952399999999</v>
      </c>
      <c r="E20" s="959">
        <v>0.18601952399999999</v>
      </c>
      <c r="F20" s="959">
        <v>1.041592104</v>
      </c>
      <c r="G20" s="959">
        <v>1.302011064</v>
      </c>
      <c r="H20" s="959">
        <v>2.0460054240000001</v>
      </c>
      <c r="I20" s="959">
        <v>3.3480164879999998</v>
      </c>
      <c r="J20" s="959">
        <v>3.720013668</v>
      </c>
      <c r="K20" s="959">
        <v>4.8360052080000004</v>
      </c>
      <c r="L20" s="959">
        <v>9.3000132360000016</v>
      </c>
      <c r="M20" s="959">
        <v>13.019985036</v>
      </c>
      <c r="N20" s="959">
        <v>20.460012372000001</v>
      </c>
      <c r="O20" s="959">
        <v>24.886464804000003</v>
      </c>
      <c r="P20" s="959">
        <v>38.085112359393946</v>
      </c>
      <c r="Q20" s="959">
        <v>58.234912956000009</v>
      </c>
      <c r="R20" s="959">
        <v>95.767816500000009</v>
      </c>
      <c r="S20" s="959">
        <v>118.88372545199999</v>
      </c>
      <c r="T20" s="959">
        <v>105.80650686000001</v>
      </c>
      <c r="U20" s="959">
        <v>105.87554719200001</v>
      </c>
      <c r="V20" s="959">
        <v>131.21372584800002</v>
      </c>
      <c r="W20" s="959">
        <v>128.92915656000002</v>
      </c>
      <c r="X20" s="959">
        <v>120.81685474800001</v>
      </c>
      <c r="Y20" s="959">
        <v>128.67836724</v>
      </c>
      <c r="Z20" s="959">
        <v>143.80854819999999</v>
      </c>
      <c r="AA20" s="959">
        <v>132.58042619999998</v>
      </c>
      <c r="AB20" s="959">
        <v>134.0882924</v>
      </c>
      <c r="AC20" s="959">
        <v>136.86351999999999</v>
      </c>
      <c r="AD20" s="959">
        <v>140.6150604</v>
      </c>
      <c r="AE20" s="959">
        <v>146.86441759999997</v>
      </c>
      <c r="AF20" s="960">
        <v>146.34771031923088</v>
      </c>
      <c r="AG20" s="961">
        <v>-6.2408882135439603E-3</v>
      </c>
      <c r="AH20" s="961">
        <v>3.3265888054075043E-2</v>
      </c>
      <c r="AI20" s="961">
        <v>3.8976045601596607E-2</v>
      </c>
    </row>
    <row r="21" spans="1:35" s="943" customFormat="1" ht="12" customHeight="1" x14ac:dyDescent="0.15">
      <c r="A21" s="888" t="s">
        <v>162</v>
      </c>
      <c r="B21" s="959">
        <v>0</v>
      </c>
      <c r="C21" s="959">
        <v>0</v>
      </c>
      <c r="D21" s="959">
        <v>0</v>
      </c>
      <c r="E21" s="959">
        <v>0</v>
      </c>
      <c r="F21" s="959">
        <v>0</v>
      </c>
      <c r="G21" s="959">
        <v>0</v>
      </c>
      <c r="H21" s="959">
        <v>0</v>
      </c>
      <c r="I21" s="959">
        <v>0</v>
      </c>
      <c r="J21" s="959">
        <v>0</v>
      </c>
      <c r="K21" s="959">
        <v>0</v>
      </c>
      <c r="L21" s="959">
        <v>0</v>
      </c>
      <c r="M21" s="959">
        <v>0</v>
      </c>
      <c r="N21" s="959">
        <v>0</v>
      </c>
      <c r="O21" s="959">
        <v>0</v>
      </c>
      <c r="P21" s="959">
        <v>10.582011396</v>
      </c>
      <c r="Q21" s="959">
        <v>7.4000015280000007</v>
      </c>
      <c r="R21" s="959">
        <v>8.251010496000001</v>
      </c>
      <c r="S21" s="959">
        <v>7.4739822840000008</v>
      </c>
      <c r="T21" s="959">
        <v>26.205432408</v>
      </c>
      <c r="U21" s="959">
        <v>31.268906460000004</v>
      </c>
      <c r="V21" s="959">
        <v>32.567233139999999</v>
      </c>
      <c r="W21" s="959">
        <v>24.553488600000005</v>
      </c>
      <c r="X21" s="959">
        <v>13.038239484</v>
      </c>
      <c r="Y21" s="959">
        <v>19.124716248000002</v>
      </c>
      <c r="Z21" s="959">
        <v>21.467691395999999</v>
      </c>
      <c r="AA21" s="959">
        <v>21.713582160000001</v>
      </c>
      <c r="AB21" s="959">
        <v>21.938371451999998</v>
      </c>
      <c r="AC21" s="959">
        <v>26.321909184000003</v>
      </c>
      <c r="AD21" s="959">
        <v>28.395840564000004</v>
      </c>
      <c r="AE21" s="959">
        <v>32.673577860000002</v>
      </c>
      <c r="AF21" s="960">
        <v>35.272001274567572</v>
      </c>
      <c r="AG21" s="961">
        <v>7.6577222032631509E-2</v>
      </c>
      <c r="AH21" s="961">
        <v>4.4039223700078622E-3</v>
      </c>
      <c r="AI21" s="961">
        <v>9.3938137271729356E-3</v>
      </c>
    </row>
    <row r="22" spans="1:35" s="943" customFormat="1" ht="12" customHeight="1" x14ac:dyDescent="0.15">
      <c r="A22" s="888" t="s">
        <v>158</v>
      </c>
      <c r="B22" s="959">
        <v>0</v>
      </c>
      <c r="C22" s="959">
        <v>0</v>
      </c>
      <c r="D22" s="959">
        <v>0</v>
      </c>
      <c r="E22" s="959">
        <v>0</v>
      </c>
      <c r="F22" s="959">
        <v>0</v>
      </c>
      <c r="G22" s="959">
        <v>0</v>
      </c>
      <c r="H22" s="959">
        <v>0</v>
      </c>
      <c r="I22" s="959">
        <v>0</v>
      </c>
      <c r="J22" s="959">
        <v>0</v>
      </c>
      <c r="K22" s="959">
        <v>0</v>
      </c>
      <c r="L22" s="959">
        <v>0</v>
      </c>
      <c r="M22" s="959">
        <v>0</v>
      </c>
      <c r="N22" s="959">
        <v>0</v>
      </c>
      <c r="O22" s="959">
        <v>0</v>
      </c>
      <c r="P22" s="959">
        <v>0.24769696969696972</v>
      </c>
      <c r="Q22" s="959">
        <v>0.12351010101010101</v>
      </c>
      <c r="R22" s="959">
        <v>0.96079999999999988</v>
      </c>
      <c r="S22" s="959">
        <v>3.4129999999999994</v>
      </c>
      <c r="T22" s="959">
        <v>3.2586000000000004</v>
      </c>
      <c r="U22" s="959">
        <v>10.138000000000002</v>
      </c>
      <c r="V22" s="959">
        <v>16.24108659918975</v>
      </c>
      <c r="W22" s="959">
        <v>27.702098953909172</v>
      </c>
      <c r="X22" s="959">
        <v>52.913829329732224</v>
      </c>
      <c r="Y22" s="959">
        <v>61.970199999999998</v>
      </c>
      <c r="Z22" s="959">
        <v>74.629329770992371</v>
      </c>
      <c r="AA22" s="959">
        <v>80.049942313666577</v>
      </c>
      <c r="AB22" s="959">
        <v>63.474102290076338</v>
      </c>
      <c r="AC22" s="959">
        <v>82.637592366412207</v>
      </c>
      <c r="AD22" s="959">
        <v>79.963987786259537</v>
      </c>
      <c r="AE22" s="959">
        <v>84.795335877862613</v>
      </c>
      <c r="AF22" s="960">
        <v>83.567744808896194</v>
      </c>
      <c r="AG22" s="961">
        <v>-1.7169791539861312E-2</v>
      </c>
      <c r="AH22" s="961">
        <v>0.23663623518269006</v>
      </c>
      <c r="AI22" s="961">
        <v>2.225617486866906E-2</v>
      </c>
    </row>
    <row r="23" spans="1:35" s="964" customFormat="1" ht="12" customHeight="1" x14ac:dyDescent="0.15">
      <c r="A23" s="888" t="s">
        <v>155</v>
      </c>
      <c r="B23" s="959">
        <v>0</v>
      </c>
      <c r="C23" s="959">
        <v>0</v>
      </c>
      <c r="D23" s="959">
        <v>0</v>
      </c>
      <c r="E23" s="959">
        <v>0</v>
      </c>
      <c r="F23" s="959">
        <v>0</v>
      </c>
      <c r="G23" s="959">
        <v>0</v>
      </c>
      <c r="H23" s="959">
        <v>0</v>
      </c>
      <c r="I23" s="959">
        <v>0</v>
      </c>
      <c r="J23" s="959">
        <v>0</v>
      </c>
      <c r="K23" s="959">
        <v>0</v>
      </c>
      <c r="L23" s="959">
        <v>0</v>
      </c>
      <c r="M23" s="959">
        <v>0</v>
      </c>
      <c r="N23" s="959">
        <v>0</v>
      </c>
      <c r="O23" s="959">
        <v>1.2351010101010103</v>
      </c>
      <c r="P23" s="959">
        <v>0.24769696969696972</v>
      </c>
      <c r="Q23" s="959">
        <v>4.7624226708385127</v>
      </c>
      <c r="R23" s="959">
        <v>6.2905697712628408</v>
      </c>
      <c r="S23" s="959">
        <v>4.1893675081793891</v>
      </c>
      <c r="T23" s="959">
        <v>12.005263399999997</v>
      </c>
      <c r="U23" s="959">
        <v>16.911603199999998</v>
      </c>
      <c r="V23" s="959">
        <v>18.1476872</v>
      </c>
      <c r="W23" s="959">
        <v>17.124502400000001</v>
      </c>
      <c r="X23" s="959">
        <v>27.020422</v>
      </c>
      <c r="Y23" s="959">
        <v>28.877252199999997</v>
      </c>
      <c r="Z23" s="959">
        <v>31.1664356</v>
      </c>
      <c r="AA23" s="959">
        <v>33.782200000000003</v>
      </c>
      <c r="AB23" s="959">
        <v>38.451999999999998</v>
      </c>
      <c r="AC23" s="959">
        <v>38.304110200000004</v>
      </c>
      <c r="AD23" s="959">
        <v>37.800236200000001</v>
      </c>
      <c r="AE23" s="959">
        <v>40.938642600000001</v>
      </c>
      <c r="AF23" s="960">
        <v>42.466377599999994</v>
      </c>
      <c r="AG23" s="965">
        <v>3.4483474689061433E-2</v>
      </c>
      <c r="AH23" s="965">
        <v>9.2433138614917532E-2</v>
      </c>
      <c r="AI23" s="965">
        <v>1.13098555916028E-2</v>
      </c>
    </row>
    <row r="24" spans="1:35" s="964" customFormat="1" ht="12" customHeight="1" x14ac:dyDescent="0.15">
      <c r="A24" s="888" t="s">
        <v>154</v>
      </c>
      <c r="B24" s="959">
        <v>0</v>
      </c>
      <c r="C24" s="959">
        <v>0</v>
      </c>
      <c r="D24" s="959">
        <v>0</v>
      </c>
      <c r="E24" s="959">
        <v>0</v>
      </c>
      <c r="F24" s="959">
        <v>0</v>
      </c>
      <c r="G24" s="959">
        <v>0</v>
      </c>
      <c r="H24" s="959">
        <v>0</v>
      </c>
      <c r="I24" s="959">
        <v>0</v>
      </c>
      <c r="J24" s="959">
        <v>0</v>
      </c>
      <c r="K24" s="959">
        <v>0</v>
      </c>
      <c r="L24" s="959">
        <v>0</v>
      </c>
      <c r="M24" s="959">
        <v>0</v>
      </c>
      <c r="N24" s="959">
        <v>0</v>
      </c>
      <c r="O24" s="959">
        <v>0</v>
      </c>
      <c r="P24" s="959">
        <v>0</v>
      </c>
      <c r="Q24" s="959">
        <v>3.82036775106082E-2</v>
      </c>
      <c r="R24" s="959">
        <v>2.9438054449565803</v>
      </c>
      <c r="S24" s="959">
        <v>6.7889799359999996</v>
      </c>
      <c r="T24" s="959">
        <v>6.2384576039999997</v>
      </c>
      <c r="U24" s="959">
        <v>9.451449792</v>
      </c>
      <c r="V24" s="959">
        <v>11.89009332</v>
      </c>
      <c r="W24" s="959">
        <v>13.827869964</v>
      </c>
      <c r="X24" s="959">
        <v>11.539113876</v>
      </c>
      <c r="Y24" s="959">
        <v>11.48878854</v>
      </c>
      <c r="Z24" s="959">
        <v>12.611311488</v>
      </c>
      <c r="AA24" s="959">
        <v>13.426146504</v>
      </c>
      <c r="AB24" s="959">
        <v>12.467578644</v>
      </c>
      <c r="AC24" s="959">
        <v>13.235772708000001</v>
      </c>
      <c r="AD24" s="959">
        <v>13.693724892000001</v>
      </c>
      <c r="AE24" s="959">
        <v>14.801468436</v>
      </c>
      <c r="AF24" s="960">
        <v>12.520664371513929</v>
      </c>
      <c r="AG24" s="965">
        <v>-0.15640431488212725</v>
      </c>
      <c r="AH24" s="965">
        <v>4.5877059463703018E-2</v>
      </c>
      <c r="AI24" s="965">
        <v>3.3345652244364918E-3</v>
      </c>
    </row>
    <row r="25" spans="1:35" s="943" customFormat="1" ht="12" customHeight="1" x14ac:dyDescent="0.15">
      <c r="A25" s="888" t="s">
        <v>150</v>
      </c>
      <c r="B25" s="959">
        <v>0</v>
      </c>
      <c r="C25" s="959">
        <v>0</v>
      </c>
      <c r="D25" s="959">
        <v>0</v>
      </c>
      <c r="E25" s="959">
        <v>0</v>
      </c>
      <c r="F25" s="959">
        <v>0</v>
      </c>
      <c r="G25" s="959">
        <v>0</v>
      </c>
      <c r="H25" s="959">
        <v>0</v>
      </c>
      <c r="I25" s="959">
        <v>0</v>
      </c>
      <c r="J25" s="959">
        <v>0</v>
      </c>
      <c r="K25" s="959">
        <v>0</v>
      </c>
      <c r="L25" s="959">
        <v>3.0646676096181049</v>
      </c>
      <c r="M25" s="959">
        <v>3.0562942008486562</v>
      </c>
      <c r="N25" s="959">
        <v>5.3354778334976363</v>
      </c>
      <c r="O25" s="959">
        <v>7.5256707813638499</v>
      </c>
      <c r="P25" s="959">
        <v>9.1678573571642872</v>
      </c>
      <c r="Q25" s="959">
        <v>12.288093452202364</v>
      </c>
      <c r="R25" s="959">
        <v>10.937927721343565</v>
      </c>
      <c r="S25" s="959">
        <v>15.331350635063508</v>
      </c>
      <c r="T25" s="959">
        <v>15.667203291757746</v>
      </c>
      <c r="U25" s="959">
        <v>37.705182743988686</v>
      </c>
      <c r="V25" s="959">
        <v>42.232605657708625</v>
      </c>
      <c r="W25" s="959">
        <v>35.079799999999999</v>
      </c>
      <c r="X25" s="959">
        <v>25.4938</v>
      </c>
      <c r="Y25" s="959">
        <v>30.839999999999996</v>
      </c>
      <c r="Z25" s="959">
        <v>42.578000000000003</v>
      </c>
      <c r="AA25" s="959">
        <v>46.378999999999998</v>
      </c>
      <c r="AB25" s="959">
        <v>49.8672398</v>
      </c>
      <c r="AC25" s="959">
        <v>77.557135399999993</v>
      </c>
      <c r="AD25" s="959">
        <v>90.44058059999999</v>
      </c>
      <c r="AE25" s="959">
        <v>87.176807800000006</v>
      </c>
      <c r="AF25" s="960">
        <v>70.777599999999993</v>
      </c>
      <c r="AG25" s="961">
        <v>-0.19033260840235811</v>
      </c>
      <c r="AH25" s="961">
        <v>8.7426697555531341E-2</v>
      </c>
      <c r="AI25" s="961">
        <v>1.884984028212066E-2</v>
      </c>
    </row>
    <row r="26" spans="1:35" s="943" customFormat="1" ht="12" customHeight="1" x14ac:dyDescent="0.15">
      <c r="A26" s="888" t="s">
        <v>149</v>
      </c>
      <c r="B26" s="959">
        <v>0</v>
      </c>
      <c r="C26" s="959">
        <v>0</v>
      </c>
      <c r="D26" s="959">
        <v>0</v>
      </c>
      <c r="E26" s="959">
        <v>0</v>
      </c>
      <c r="F26" s="959">
        <v>0</v>
      </c>
      <c r="G26" s="959">
        <v>0</v>
      </c>
      <c r="H26" s="959">
        <v>0</v>
      </c>
      <c r="I26" s="959">
        <v>0</v>
      </c>
      <c r="J26" s="959">
        <v>0</v>
      </c>
      <c r="K26" s="959">
        <v>0</v>
      </c>
      <c r="L26" s="959">
        <v>0</v>
      </c>
      <c r="M26" s="959">
        <v>0.61064478</v>
      </c>
      <c r="N26" s="959">
        <v>1.367283276</v>
      </c>
      <c r="O26" s="959">
        <v>3.7862488440000002</v>
      </c>
      <c r="P26" s="959">
        <v>7.1316276480000003</v>
      </c>
      <c r="Q26" s="959">
        <v>1.5060338280000001</v>
      </c>
      <c r="R26" s="959">
        <v>1.7123174640000001</v>
      </c>
      <c r="S26" s="959">
        <v>2.0532485880000002</v>
      </c>
      <c r="T26" s="959">
        <v>5.5463795640000004</v>
      </c>
      <c r="U26" s="959">
        <v>7.6554381960000013</v>
      </c>
      <c r="V26" s="959">
        <v>8.681287932</v>
      </c>
      <c r="W26" s="959">
        <v>8.0386141319999993</v>
      </c>
      <c r="X26" s="959">
        <v>9.538116552</v>
      </c>
      <c r="Y26" s="959">
        <v>9.5270215320000009</v>
      </c>
      <c r="Z26" s="959">
        <v>9.5339297520000006</v>
      </c>
      <c r="AA26" s="959">
        <v>9.1599229080000004</v>
      </c>
      <c r="AB26" s="959">
        <v>8.6639964479999989</v>
      </c>
      <c r="AC26" s="959">
        <v>7.7699471760000005</v>
      </c>
      <c r="AD26" s="959">
        <v>15.259295015999999</v>
      </c>
      <c r="AE26" s="959">
        <v>18.003658680000001</v>
      </c>
      <c r="AF26" s="960">
        <v>16.261368028121979</v>
      </c>
      <c r="AG26" s="961">
        <v>-9.9242084674312059E-2</v>
      </c>
      <c r="AH26" s="961">
        <v>8.927885096636734E-2</v>
      </c>
      <c r="AI26" s="961">
        <v>4.3308079123745742E-3</v>
      </c>
    </row>
    <row r="27" spans="1:35" s="943" customFormat="1" ht="12" customHeight="1" x14ac:dyDescent="0.15">
      <c r="A27" s="945" t="s">
        <v>145</v>
      </c>
      <c r="B27" s="959">
        <v>0</v>
      </c>
      <c r="C27" s="959">
        <v>0</v>
      </c>
      <c r="D27" s="959">
        <v>0</v>
      </c>
      <c r="E27" s="959">
        <v>0</v>
      </c>
      <c r="F27" s="959">
        <v>0</v>
      </c>
      <c r="G27" s="959">
        <v>0</v>
      </c>
      <c r="H27" s="959">
        <v>0</v>
      </c>
      <c r="I27" s="959">
        <v>0</v>
      </c>
      <c r="J27" s="959">
        <v>0</v>
      </c>
      <c r="K27" s="959">
        <v>0</v>
      </c>
      <c r="L27" s="959">
        <v>0</v>
      </c>
      <c r="M27" s="959">
        <v>0</v>
      </c>
      <c r="N27" s="959">
        <v>0.1146110325318246</v>
      </c>
      <c r="O27" s="959">
        <v>0.38203677510608203</v>
      </c>
      <c r="P27" s="959">
        <v>0.38308345120226311</v>
      </c>
      <c r="Q27" s="959">
        <v>0.33025478400000002</v>
      </c>
      <c r="R27" s="959">
        <v>9.544815432</v>
      </c>
      <c r="S27" s="959">
        <v>16.275180168000002</v>
      </c>
      <c r="T27" s="959">
        <v>11.963655396</v>
      </c>
      <c r="U27" s="959">
        <v>9.0000708840000012</v>
      </c>
      <c r="V27" s="959">
        <v>11.767043268</v>
      </c>
      <c r="W27" s="959">
        <v>7.2810126720000001</v>
      </c>
      <c r="X27" s="959">
        <v>12.53779128</v>
      </c>
      <c r="Y27" s="959">
        <v>21.095359272000003</v>
      </c>
      <c r="Z27" s="959">
        <v>16.306120620000002</v>
      </c>
      <c r="AA27" s="959">
        <v>12.615665760000001</v>
      </c>
      <c r="AB27" s="959">
        <v>22.698610596000002</v>
      </c>
      <c r="AC27" s="959">
        <v>31.103109180000004</v>
      </c>
      <c r="AD27" s="959">
        <v>28.701560700000002</v>
      </c>
      <c r="AE27" s="959">
        <v>24.547250268000003</v>
      </c>
      <c r="AF27" s="960">
        <v>23.207576651535039</v>
      </c>
      <c r="AG27" s="961">
        <v>-5.7158430395351179E-2</v>
      </c>
      <c r="AH27" s="961">
        <v>0.10554313481287747</v>
      </c>
      <c r="AI27" s="961">
        <v>6.1807565277221619E-3</v>
      </c>
    </row>
    <row r="28" spans="1:35" s="943" customFormat="1" ht="12" customHeight="1" x14ac:dyDescent="0.15">
      <c r="A28" s="888" t="s">
        <v>144</v>
      </c>
      <c r="B28" s="959">
        <v>0</v>
      </c>
      <c r="C28" s="959">
        <v>0</v>
      </c>
      <c r="D28" s="959">
        <v>0.1258</v>
      </c>
      <c r="E28" s="959">
        <v>0.2072</v>
      </c>
      <c r="F28" s="959">
        <v>0.34039999999999998</v>
      </c>
      <c r="G28" s="959">
        <v>0.43659999999999999</v>
      </c>
      <c r="H28" s="959">
        <v>0.72519999999999996</v>
      </c>
      <c r="I28" s="959">
        <v>1.0821293166073627</v>
      </c>
      <c r="J28" s="959">
        <v>0.63567384269835314</v>
      </c>
      <c r="K28" s="959">
        <v>1.1847592284480322</v>
      </c>
      <c r="L28" s="959">
        <v>2.5464734753152007</v>
      </c>
      <c r="M28" s="959">
        <v>5.1265613872759532</v>
      </c>
      <c r="N28" s="959">
        <v>5.5308387446173723</v>
      </c>
      <c r="O28" s="959">
        <v>6.0377242271969127</v>
      </c>
      <c r="P28" s="959">
        <v>6.6514356037945177</v>
      </c>
      <c r="Q28" s="959">
        <v>10.215244975199147</v>
      </c>
      <c r="R28" s="959">
        <v>14.731884901592853</v>
      </c>
      <c r="S28" s="959">
        <v>19.091392402665967</v>
      </c>
      <c r="T28" s="959">
        <v>36.987233508381749</v>
      </c>
      <c r="U28" s="959">
        <v>43.865808126664092</v>
      </c>
      <c r="V28" s="959">
        <v>44.117463528488656</v>
      </c>
      <c r="W28" s="959">
        <v>48.467234163055117</v>
      </c>
      <c r="X28" s="959">
        <v>57.72831491042718</v>
      </c>
      <c r="Y28" s="959">
        <v>61.563054318064331</v>
      </c>
      <c r="Z28" s="959">
        <v>62.334610870511135</v>
      </c>
      <c r="AA28" s="959">
        <v>70.122330278429004</v>
      </c>
      <c r="AB28" s="959">
        <v>74.094102569374115</v>
      </c>
      <c r="AC28" s="959">
        <v>78.189226877991715</v>
      </c>
      <c r="AD28" s="959">
        <v>86.091396792525586</v>
      </c>
      <c r="AE28" s="959">
        <v>86.789972035643785</v>
      </c>
      <c r="AF28" s="960">
        <v>81.468985214146244</v>
      </c>
      <c r="AG28" s="961">
        <v>-6.3873504591028141E-2</v>
      </c>
      <c r="AH28" s="961">
        <v>7.0617508438639565E-2</v>
      </c>
      <c r="AI28" s="961">
        <v>2.1697222839332026E-2</v>
      </c>
    </row>
    <row r="29" spans="1:35" s="943" customFormat="1" ht="12" customHeight="1" x14ac:dyDescent="0.15">
      <c r="A29" s="889" t="s">
        <v>272</v>
      </c>
      <c r="B29" s="962">
        <v>0.26376840000000001</v>
      </c>
      <c r="C29" s="962">
        <v>0.28888920000000001</v>
      </c>
      <c r="D29" s="962">
        <v>0.7286992000000001</v>
      </c>
      <c r="E29" s="962">
        <v>1.8100326440000001</v>
      </c>
      <c r="F29" s="962">
        <v>5.0427625519999992</v>
      </c>
      <c r="G29" s="962">
        <v>8.9085060640000009</v>
      </c>
      <c r="H29" s="962">
        <v>12.924781576000001</v>
      </c>
      <c r="I29" s="962">
        <v>16.526564628607364</v>
      </c>
      <c r="J29" s="962">
        <v>15.741815714698355</v>
      </c>
      <c r="K29" s="962">
        <v>18.018416648448035</v>
      </c>
      <c r="L29" s="962">
        <v>29.27043731133783</v>
      </c>
      <c r="M29" s="962">
        <v>36.138394814336763</v>
      </c>
      <c r="N29" s="962">
        <v>48.288496700412054</v>
      </c>
      <c r="O29" s="962">
        <v>60.947673459086111</v>
      </c>
      <c r="P29" s="962">
        <v>91.321373136561405</v>
      </c>
      <c r="Q29" s="962">
        <v>124.9610882136094</v>
      </c>
      <c r="R29" s="962">
        <v>184.04339698442882</v>
      </c>
      <c r="S29" s="962">
        <v>251.54220512642883</v>
      </c>
      <c r="T29" s="962">
        <v>325.43702587854654</v>
      </c>
      <c r="U29" s="962">
        <v>400.03145988292198</v>
      </c>
      <c r="V29" s="962">
        <v>455.87875213482539</v>
      </c>
      <c r="W29" s="962">
        <v>447.89777515877722</v>
      </c>
      <c r="X29" s="962">
        <v>486.70731765928451</v>
      </c>
      <c r="Y29" s="962">
        <v>523.59707315231458</v>
      </c>
      <c r="Z29" s="962">
        <v>571.47165428862877</v>
      </c>
      <c r="AA29" s="962">
        <v>580.25080899034606</v>
      </c>
      <c r="AB29" s="962">
        <v>564.38592765982901</v>
      </c>
      <c r="AC29" s="962">
        <v>638.03968124490837</v>
      </c>
      <c r="AD29" s="962">
        <v>679.88377982147711</v>
      </c>
      <c r="AE29" s="962">
        <v>690.06683804829743</v>
      </c>
      <c r="AF29" s="962">
        <v>659.88941569776352</v>
      </c>
      <c r="AG29" s="966">
        <v>-4.6343915013516312E-2</v>
      </c>
      <c r="AH29" s="966">
        <v>5.6038377117887395E-2</v>
      </c>
      <c r="AI29" s="966">
        <v>0.17574501098885478</v>
      </c>
    </row>
    <row r="30" spans="1:35" s="943" customFormat="1" ht="12" customHeight="1" x14ac:dyDescent="0.15">
      <c r="A30" s="889"/>
      <c r="B30" s="959"/>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62"/>
      <c r="AG30" s="961"/>
      <c r="AH30" s="961"/>
      <c r="AI30" s="961"/>
    </row>
    <row r="31" spans="1:35" s="943" customFormat="1" ht="12" customHeight="1" x14ac:dyDescent="0.15">
      <c r="A31" s="889" t="s">
        <v>134</v>
      </c>
      <c r="B31" s="967">
        <v>0</v>
      </c>
      <c r="C31" s="967">
        <v>0</v>
      </c>
      <c r="D31" s="967">
        <v>0</v>
      </c>
      <c r="E31" s="967">
        <v>0</v>
      </c>
      <c r="F31" s="967">
        <v>0</v>
      </c>
      <c r="G31" s="967">
        <v>0</v>
      </c>
      <c r="H31" s="967">
        <v>0</v>
      </c>
      <c r="I31" s="967">
        <v>0</v>
      </c>
      <c r="J31" s="967">
        <v>0</v>
      </c>
      <c r="K31" s="967">
        <v>0</v>
      </c>
      <c r="L31" s="967">
        <v>0</v>
      </c>
      <c r="M31" s="967">
        <v>0</v>
      </c>
      <c r="N31" s="967">
        <v>0</v>
      </c>
      <c r="O31" s="967">
        <v>0</v>
      </c>
      <c r="P31" s="967">
        <v>0</v>
      </c>
      <c r="Q31" s="967">
        <v>0</v>
      </c>
      <c r="R31" s="967">
        <v>0</v>
      </c>
      <c r="S31" s="967">
        <v>0</v>
      </c>
      <c r="T31" s="967">
        <v>0.2705049612</v>
      </c>
      <c r="U31" s="967">
        <v>0.84513488760000011</v>
      </c>
      <c r="V31" s="967">
        <v>1.3830130836000001</v>
      </c>
      <c r="W31" s="967">
        <v>1.0980008604</v>
      </c>
      <c r="X31" s="967">
        <v>1.1952016092000002</v>
      </c>
      <c r="Y31" s="967">
        <v>0.9511531335626543</v>
      </c>
      <c r="Z31" s="967">
        <v>0.99679137105331783</v>
      </c>
      <c r="AA31" s="967">
        <v>0.7867232368288708</v>
      </c>
      <c r="AB31" s="967">
        <v>0.73595865580442388</v>
      </c>
      <c r="AC31" s="967">
        <v>0.72446938683464501</v>
      </c>
      <c r="AD31" s="967">
        <v>0.508468188034645</v>
      </c>
      <c r="AE31" s="967">
        <v>0.58046858763464504</v>
      </c>
      <c r="AF31" s="962">
        <v>0.58204666711409703</v>
      </c>
      <c r="AG31" s="968">
        <v>-2.1038107850368526E-5</v>
      </c>
      <c r="AH31" s="968">
        <v>-3.6869204740389128E-2</v>
      </c>
      <c r="AI31" s="968">
        <v>1.550135454132576E-4</v>
      </c>
    </row>
    <row r="32" spans="1:35" s="943" customFormat="1" ht="12" customHeight="1" x14ac:dyDescent="0.15">
      <c r="A32" s="889"/>
      <c r="B32" s="959"/>
      <c r="C32" s="959"/>
      <c r="D32" s="959"/>
      <c r="E32" s="959"/>
      <c r="F32" s="959"/>
      <c r="G32" s="959"/>
      <c r="H32" s="959"/>
      <c r="I32" s="959"/>
      <c r="J32" s="959"/>
      <c r="K32" s="959"/>
      <c r="L32" s="959"/>
      <c r="M32" s="959"/>
      <c r="N32" s="959"/>
      <c r="O32" s="959"/>
      <c r="P32" s="959"/>
      <c r="Q32" s="959"/>
      <c r="R32" s="959"/>
      <c r="S32" s="959"/>
      <c r="T32" s="959"/>
      <c r="U32" s="959"/>
      <c r="V32" s="959"/>
      <c r="W32" s="959"/>
      <c r="X32" s="959"/>
      <c r="Y32" s="959"/>
      <c r="Z32" s="959"/>
      <c r="AA32" s="959"/>
      <c r="AB32" s="959"/>
      <c r="AC32" s="959"/>
      <c r="AD32" s="959"/>
      <c r="AE32" s="959"/>
      <c r="AF32" s="967"/>
      <c r="AG32" s="961"/>
      <c r="AH32" s="961"/>
      <c r="AI32" s="961"/>
    </row>
    <row r="33" spans="1:35" s="943" customFormat="1" ht="12" customHeight="1" x14ac:dyDescent="0.15">
      <c r="A33" s="889" t="s">
        <v>124</v>
      </c>
      <c r="B33" s="967">
        <v>0</v>
      </c>
      <c r="C33" s="967">
        <v>0</v>
      </c>
      <c r="D33" s="967">
        <v>0</v>
      </c>
      <c r="E33" s="967">
        <v>0</v>
      </c>
      <c r="F33" s="967">
        <v>0</v>
      </c>
      <c r="G33" s="967">
        <v>0</v>
      </c>
      <c r="H33" s="967">
        <v>0</v>
      </c>
      <c r="I33" s="967">
        <v>0</v>
      </c>
      <c r="J33" s="967">
        <v>0</v>
      </c>
      <c r="K33" s="967">
        <v>0</v>
      </c>
      <c r="L33" s="967">
        <v>0</v>
      </c>
      <c r="M33" s="967">
        <v>0</v>
      </c>
      <c r="N33" s="967">
        <v>0.32046574307072889</v>
      </c>
      <c r="O33" s="967">
        <v>0.35665068951921619</v>
      </c>
      <c r="P33" s="967">
        <v>0.29318442704998032</v>
      </c>
      <c r="Q33" s="967">
        <v>0</v>
      </c>
      <c r="R33" s="967">
        <v>0</v>
      </c>
      <c r="S33" s="967">
        <v>0</v>
      </c>
      <c r="T33" s="967">
        <v>0</v>
      </c>
      <c r="U33" s="967">
        <v>0.48948411641414136</v>
      </c>
      <c r="V33" s="967">
        <v>0.46820209090909093</v>
      </c>
      <c r="W33" s="967">
        <v>0.5107661419191919</v>
      </c>
      <c r="X33" s="967">
        <v>0.55484616606060611</v>
      </c>
      <c r="Y33" s="967">
        <v>0.59589424393939394</v>
      </c>
      <c r="Z33" s="967">
        <v>0.63845829494949502</v>
      </c>
      <c r="AA33" s="967">
        <v>0.68102111085858585</v>
      </c>
      <c r="AB33" s="967">
        <v>0.64020749575757574</v>
      </c>
      <c r="AC33" s="967">
        <v>0.63845829494949502</v>
      </c>
      <c r="AD33" s="967">
        <v>0.63845829494949502</v>
      </c>
      <c r="AE33" s="967">
        <v>0.63845829494949502</v>
      </c>
      <c r="AF33" s="962">
        <v>0.64020749575757574</v>
      </c>
      <c r="AG33" s="968">
        <v>0</v>
      </c>
      <c r="AH33" s="968">
        <v>2.6926575595525248E-2</v>
      </c>
      <c r="AI33" s="968">
        <v>1.7050322478364262E-4</v>
      </c>
    </row>
    <row r="34" spans="1:35" s="943" customFormat="1" ht="12" customHeight="1" x14ac:dyDescent="0.15">
      <c r="A34" s="889"/>
      <c r="B34" s="959"/>
      <c r="C34" s="959"/>
      <c r="D34" s="959"/>
      <c r="E34" s="959"/>
      <c r="F34" s="959"/>
      <c r="G34" s="959"/>
      <c r="H34" s="959"/>
      <c r="I34" s="959"/>
      <c r="J34" s="959"/>
      <c r="K34" s="959"/>
      <c r="L34" s="959"/>
      <c r="M34" s="959"/>
      <c r="N34" s="959"/>
      <c r="O34" s="959"/>
      <c r="P34" s="959"/>
      <c r="Q34" s="959"/>
      <c r="R34" s="959"/>
      <c r="S34" s="959"/>
      <c r="T34" s="959"/>
      <c r="U34" s="959"/>
      <c r="V34" s="959"/>
      <c r="W34" s="959"/>
      <c r="X34" s="959"/>
      <c r="Y34" s="959"/>
      <c r="Z34" s="959"/>
      <c r="AA34" s="959"/>
      <c r="AB34" s="959"/>
      <c r="AC34" s="959"/>
      <c r="AD34" s="959"/>
      <c r="AE34" s="959"/>
      <c r="AF34" s="960"/>
      <c r="AG34" s="961"/>
      <c r="AH34" s="961"/>
      <c r="AI34" s="961"/>
    </row>
    <row r="35" spans="1:35" s="943" customFormat="1" ht="12" customHeight="1" x14ac:dyDescent="0.15">
      <c r="A35" s="891" t="s">
        <v>114</v>
      </c>
      <c r="B35" s="967">
        <v>0.24702020202020203</v>
      </c>
      <c r="C35" s="967">
        <v>0.24702020202020203</v>
      </c>
      <c r="D35" s="967">
        <v>0.24769696969696972</v>
      </c>
      <c r="E35" s="967">
        <v>0.24702020202020203</v>
      </c>
      <c r="F35" s="967">
        <v>0.24702020202020203</v>
      </c>
      <c r="G35" s="967">
        <v>0.24702020202020203</v>
      </c>
      <c r="H35" s="967">
        <v>0.24769696969696972</v>
      </c>
      <c r="I35" s="967">
        <v>0.37053030303030304</v>
      </c>
      <c r="J35" s="967">
        <v>0.37053030303030304</v>
      </c>
      <c r="K35" s="967">
        <v>0.24702020202020203</v>
      </c>
      <c r="L35" s="967">
        <v>0.24769696969696972</v>
      </c>
      <c r="M35" s="967">
        <v>0.24702020202020203</v>
      </c>
      <c r="N35" s="967">
        <v>1.1545115165739572</v>
      </c>
      <c r="O35" s="967">
        <v>1.1926186076511049</v>
      </c>
      <c r="P35" s="967">
        <v>1.3155538843635277</v>
      </c>
      <c r="Q35" s="967">
        <v>1.5119731373133671</v>
      </c>
      <c r="R35" s="967">
        <v>1.6142159360972246</v>
      </c>
      <c r="S35" s="967">
        <v>1.6349877439394462</v>
      </c>
      <c r="T35" s="967">
        <v>1.8983732604486323</v>
      </c>
      <c r="U35" s="967">
        <v>11.322111823272413</v>
      </c>
      <c r="V35" s="967">
        <v>3.9997428173559695</v>
      </c>
      <c r="W35" s="967">
        <v>4.4932978538252613</v>
      </c>
      <c r="X35" s="967">
        <v>4.567459805144984</v>
      </c>
      <c r="Y35" s="967">
        <v>4.657232136484172</v>
      </c>
      <c r="Z35" s="967">
        <v>5.2431761117087285</v>
      </c>
      <c r="AA35" s="967">
        <v>6.4587500763497925</v>
      </c>
      <c r="AB35" s="967">
        <v>6.6582728268919249</v>
      </c>
      <c r="AC35" s="967">
        <v>5.3941032080761957</v>
      </c>
      <c r="AD35" s="967">
        <v>6.095115753689452</v>
      </c>
      <c r="AE35" s="967">
        <v>6.1189836079376674</v>
      </c>
      <c r="AF35" s="967">
        <v>6.1357479465895519</v>
      </c>
      <c r="AG35" s="968">
        <v>0</v>
      </c>
      <c r="AH35" s="968">
        <v>-5.9681057429318285E-2</v>
      </c>
      <c r="AI35" s="968">
        <v>1.6341027218295459E-3</v>
      </c>
    </row>
    <row r="36" spans="1:35" s="943" customFormat="1" ht="12" customHeight="1" x14ac:dyDescent="0.15">
      <c r="A36" s="890"/>
      <c r="B36" s="959"/>
      <c r="C36" s="959"/>
      <c r="D36" s="959"/>
      <c r="E36" s="959"/>
      <c r="F36" s="959"/>
      <c r="G36" s="959"/>
      <c r="H36" s="959"/>
      <c r="I36" s="959"/>
      <c r="J36" s="959"/>
      <c r="K36" s="959"/>
      <c r="L36" s="959"/>
      <c r="M36" s="959"/>
      <c r="N36" s="959"/>
      <c r="O36" s="959"/>
      <c r="P36" s="959"/>
      <c r="Q36" s="959"/>
      <c r="R36" s="959"/>
      <c r="S36" s="959"/>
      <c r="T36" s="959"/>
      <c r="U36" s="959"/>
      <c r="V36" s="959"/>
      <c r="W36" s="959"/>
      <c r="X36" s="959"/>
      <c r="Y36" s="959"/>
      <c r="Z36" s="959"/>
      <c r="AA36" s="959"/>
      <c r="AB36" s="959"/>
      <c r="AC36" s="959"/>
      <c r="AD36" s="959"/>
      <c r="AE36" s="959"/>
      <c r="AF36" s="960"/>
      <c r="AG36" s="961"/>
      <c r="AH36" s="961"/>
      <c r="AI36" s="961"/>
    </row>
    <row r="37" spans="1:35" s="943" customFormat="1" ht="12" customHeight="1" x14ac:dyDescent="0.15">
      <c r="A37" s="888" t="s">
        <v>113</v>
      </c>
      <c r="B37" s="959">
        <v>0</v>
      </c>
      <c r="C37" s="959">
        <v>0</v>
      </c>
      <c r="D37" s="959">
        <v>0</v>
      </c>
      <c r="E37" s="959">
        <v>0</v>
      </c>
      <c r="F37" s="959">
        <v>0</v>
      </c>
      <c r="G37" s="959">
        <v>0</v>
      </c>
      <c r="H37" s="959">
        <v>0</v>
      </c>
      <c r="I37" s="959">
        <v>0</v>
      </c>
      <c r="J37" s="959">
        <v>0</v>
      </c>
      <c r="K37" s="959">
        <v>0</v>
      </c>
      <c r="L37" s="959">
        <v>0</v>
      </c>
      <c r="M37" s="959">
        <v>0</v>
      </c>
      <c r="N37" s="959">
        <v>0</v>
      </c>
      <c r="O37" s="959">
        <v>1.9271631060000001</v>
      </c>
      <c r="P37" s="959">
        <v>1.1585124932011317</v>
      </c>
      <c r="Q37" s="959">
        <v>1.1522153823060819</v>
      </c>
      <c r="R37" s="959">
        <v>2.1314112546121642</v>
      </c>
      <c r="S37" s="959">
        <v>4.1735852296712874</v>
      </c>
      <c r="T37" s="959">
        <v>6.7657080132101841</v>
      </c>
      <c r="U37" s="959">
        <v>9.7024531811134729</v>
      </c>
      <c r="V37" s="959">
        <v>7.5664148099134731</v>
      </c>
      <c r="W37" s="959">
        <v>9.1537831705907351</v>
      </c>
      <c r="X37" s="959">
        <v>9.6962375936015981</v>
      </c>
      <c r="Y37" s="959">
        <v>10.2452108096016</v>
      </c>
      <c r="Z37" s="959">
        <v>10.763813060317894</v>
      </c>
      <c r="AA37" s="959">
        <v>9.5052079020088414</v>
      </c>
      <c r="AB37" s="959">
        <v>5.2641526436317889</v>
      </c>
      <c r="AC37" s="959">
        <v>4.447922720880884</v>
      </c>
      <c r="AD37" s="959">
        <v>5.4127205392808841</v>
      </c>
      <c r="AE37" s="959">
        <v>6.2548755061126728</v>
      </c>
      <c r="AF37" s="960">
        <v>5.9884585429144641</v>
      </c>
      <c r="AG37" s="961">
        <v>-4.5209352529727687E-2</v>
      </c>
      <c r="AH37" s="961">
        <v>-4.2952018921846302E-2</v>
      </c>
      <c r="AI37" s="961">
        <v>1.5948758797986746E-3</v>
      </c>
    </row>
    <row r="38" spans="1:35" s="943" customFormat="1" ht="12" customHeight="1" x14ac:dyDescent="0.15">
      <c r="A38" s="888" t="s">
        <v>110</v>
      </c>
      <c r="B38" s="959">
        <v>0</v>
      </c>
      <c r="C38" s="959">
        <v>0</v>
      </c>
      <c r="D38" s="959">
        <v>0</v>
      </c>
      <c r="E38" s="959">
        <v>0</v>
      </c>
      <c r="F38" s="959">
        <v>0</v>
      </c>
      <c r="G38" s="959">
        <v>0</v>
      </c>
      <c r="H38" s="959">
        <v>0</v>
      </c>
      <c r="I38" s="959">
        <v>0</v>
      </c>
      <c r="J38" s="959">
        <v>0</v>
      </c>
      <c r="K38" s="959">
        <v>0</v>
      </c>
      <c r="L38" s="959">
        <v>0</v>
      </c>
      <c r="M38" s="959">
        <v>0.19101838755304101</v>
      </c>
      <c r="N38" s="959">
        <v>6.366523438058092</v>
      </c>
      <c r="O38" s="959">
        <v>17.482432528967184</v>
      </c>
      <c r="P38" s="959">
        <v>21.475244747719817</v>
      </c>
      <c r="Q38" s="959">
        <v>30.124884927815412</v>
      </c>
      <c r="R38" s="959">
        <v>44.03212309242241</v>
      </c>
      <c r="S38" s="959">
        <v>48.543324570867632</v>
      </c>
      <c r="T38" s="959">
        <v>60.231812205585712</v>
      </c>
      <c r="U38" s="959">
        <v>65.831119795489116</v>
      </c>
      <c r="V38" s="959">
        <v>63.988560567525653</v>
      </c>
      <c r="W38" s="959">
        <v>79.63035376579262</v>
      </c>
      <c r="X38" s="959">
        <v>85.259156110395011</v>
      </c>
      <c r="Y38" s="959">
        <v>94.898945056424523</v>
      </c>
      <c r="Z38" s="959">
        <v>105.40277982536763</v>
      </c>
      <c r="AA38" s="959">
        <v>89.756766640637267</v>
      </c>
      <c r="AB38" s="959">
        <v>86.323341261500957</v>
      </c>
      <c r="AC38" s="959">
        <v>104.56862257778876</v>
      </c>
      <c r="AD38" s="959">
        <v>100.85110906635606</v>
      </c>
      <c r="AE38" s="959">
        <v>122.10660000000001</v>
      </c>
      <c r="AF38" s="960">
        <v>142.02704204472843</v>
      </c>
      <c r="AG38" s="961">
        <v>0.15996178762887348</v>
      </c>
      <c r="AH38" s="961">
        <v>6.3728486183064481E-2</v>
      </c>
      <c r="AI38" s="961">
        <v>3.7825343869884918E-2</v>
      </c>
    </row>
    <row r="39" spans="1:35" s="943" customFormat="1" ht="12" customHeight="1" x14ac:dyDescent="0.15">
      <c r="A39" s="888" t="s">
        <v>108</v>
      </c>
      <c r="B39" s="959">
        <v>0</v>
      </c>
      <c r="C39" s="959">
        <v>0</v>
      </c>
      <c r="D39" s="959">
        <v>0</v>
      </c>
      <c r="E39" s="959">
        <v>0</v>
      </c>
      <c r="F39" s="959">
        <v>0</v>
      </c>
      <c r="G39" s="959">
        <v>0</v>
      </c>
      <c r="H39" s="959">
        <v>0</v>
      </c>
      <c r="I39" s="959">
        <v>0</v>
      </c>
      <c r="J39" s="959">
        <v>0</v>
      </c>
      <c r="K39" s="959">
        <v>0</v>
      </c>
      <c r="L39" s="959">
        <v>3.5916060606060602</v>
      </c>
      <c r="M39" s="959">
        <v>3.7053030303030301</v>
      </c>
      <c r="N39" s="959">
        <v>3.9523232323232325</v>
      </c>
      <c r="O39" s="959">
        <v>4.0758333333333336</v>
      </c>
      <c r="P39" s="959">
        <v>0.79813886332945083</v>
      </c>
      <c r="Q39" s="959">
        <v>3.2965091655413197</v>
      </c>
      <c r="R39" s="959">
        <v>2.9747888173224624</v>
      </c>
      <c r="S39" s="959">
        <v>3.9882295137601771</v>
      </c>
      <c r="T39" s="959">
        <v>6.141972043306156</v>
      </c>
      <c r="U39" s="959">
        <v>4.7035617754814085</v>
      </c>
      <c r="V39" s="959">
        <v>7.6271875831508389</v>
      </c>
      <c r="W39" s="959">
        <v>11.109465146723416</v>
      </c>
      <c r="X39" s="959">
        <v>10.628426139942171</v>
      </c>
      <c r="Y39" s="959">
        <v>10.09164022233179</v>
      </c>
      <c r="Z39" s="959">
        <v>11.002146110225482</v>
      </c>
      <c r="AA39" s="959">
        <v>21.668519328187731</v>
      </c>
      <c r="AB39" s="959">
        <v>26.431375463084908</v>
      </c>
      <c r="AC39" s="959">
        <v>24.163787888323288</v>
      </c>
      <c r="AD39" s="959">
        <v>40.835285147067495</v>
      </c>
      <c r="AE39" s="959">
        <v>48.009939480379614</v>
      </c>
      <c r="AF39" s="960">
        <v>44.227125102742171</v>
      </c>
      <c r="AG39" s="961">
        <v>-8.1309278026849841E-2</v>
      </c>
      <c r="AH39" s="961">
        <v>0.26150922471551796</v>
      </c>
      <c r="AI39" s="961">
        <v>1.1778786569819536E-2</v>
      </c>
    </row>
    <row r="40" spans="1:35" s="943" customFormat="1" ht="12" customHeight="1" x14ac:dyDescent="0.15">
      <c r="A40" s="888" t="s">
        <v>107</v>
      </c>
      <c r="B40" s="959">
        <v>0</v>
      </c>
      <c r="C40" s="959">
        <v>0</v>
      </c>
      <c r="D40" s="959">
        <v>0</v>
      </c>
      <c r="E40" s="959">
        <v>0</v>
      </c>
      <c r="F40" s="959">
        <v>0</v>
      </c>
      <c r="G40" s="959">
        <v>0</v>
      </c>
      <c r="H40" s="959">
        <v>0</v>
      </c>
      <c r="I40" s="959">
        <v>0</v>
      </c>
      <c r="J40" s="959">
        <v>0</v>
      </c>
      <c r="K40" s="959">
        <v>0</v>
      </c>
      <c r="L40" s="959">
        <v>0</v>
      </c>
      <c r="M40" s="959">
        <v>0</v>
      </c>
      <c r="N40" s="959">
        <v>0</v>
      </c>
      <c r="O40" s="959">
        <v>0</v>
      </c>
      <c r="P40" s="959">
        <v>0</v>
      </c>
      <c r="Q40" s="959">
        <v>0.37</v>
      </c>
      <c r="R40" s="959">
        <v>1.85</v>
      </c>
      <c r="S40" s="959">
        <v>9.0917955199999998</v>
      </c>
      <c r="T40" s="959">
        <v>18.52679552</v>
      </c>
      <c r="U40" s="959">
        <v>6.2967922333802342</v>
      </c>
      <c r="V40" s="959">
        <v>8.0626754935013434</v>
      </c>
      <c r="W40" s="959">
        <v>59.709405778186493</v>
      </c>
      <c r="X40" s="959">
        <v>73.151163940324508</v>
      </c>
      <c r="Y40" s="959">
        <v>92.374676041188835</v>
      </c>
      <c r="Z40" s="959">
        <v>130.76723581796597</v>
      </c>
      <c r="AA40" s="959">
        <v>53.34677959925537</v>
      </c>
      <c r="AB40" s="959">
        <v>120.34445246705477</v>
      </c>
      <c r="AC40" s="959">
        <v>112.44437900094614</v>
      </c>
      <c r="AD40" s="959">
        <v>203.03188807899178</v>
      </c>
      <c r="AE40" s="959">
        <v>276.46965434102657</v>
      </c>
      <c r="AF40" s="960">
        <v>283.04332139397212</v>
      </c>
      <c r="AG40" s="961">
        <v>2.0979968519838188E-2</v>
      </c>
      <c r="AH40" s="961">
        <v>0.45966370935393752</v>
      </c>
      <c r="AI40" s="961">
        <v>7.5381496422559119E-2</v>
      </c>
    </row>
    <row r="41" spans="1:35" s="943" customFormat="1" ht="12" customHeight="1" x14ac:dyDescent="0.15">
      <c r="A41" s="888" t="s">
        <v>100</v>
      </c>
      <c r="B41" s="959">
        <v>0</v>
      </c>
      <c r="C41" s="959">
        <v>0</v>
      </c>
      <c r="D41" s="959">
        <v>0</v>
      </c>
      <c r="E41" s="959">
        <v>0</v>
      </c>
      <c r="F41" s="959">
        <v>0</v>
      </c>
      <c r="G41" s="959">
        <v>0</v>
      </c>
      <c r="H41" s="959">
        <v>0</v>
      </c>
      <c r="I41" s="959">
        <v>0</v>
      </c>
      <c r="J41" s="959">
        <v>0</v>
      </c>
      <c r="K41" s="959">
        <v>0</v>
      </c>
      <c r="L41" s="959">
        <v>0</v>
      </c>
      <c r="M41" s="959">
        <v>0</v>
      </c>
      <c r="N41" s="959">
        <v>3.82036775106082E-2</v>
      </c>
      <c r="O41" s="959">
        <v>6.0731814770710067E-2</v>
      </c>
      <c r="P41" s="959">
        <v>0.1942101393751704</v>
      </c>
      <c r="Q41" s="959">
        <v>0.47946862544724272</v>
      </c>
      <c r="R41" s="959">
        <v>1.9086906663846197</v>
      </c>
      <c r="S41" s="959">
        <v>3.4794886072292184</v>
      </c>
      <c r="T41" s="959">
        <v>6.4612396691208174</v>
      </c>
      <c r="U41" s="959">
        <v>9.2454559773869267</v>
      </c>
      <c r="V41" s="959">
        <v>12.978471108932682</v>
      </c>
      <c r="W41" s="959">
        <v>10.445542970834378</v>
      </c>
      <c r="X41" s="959">
        <v>15.068293199999999</v>
      </c>
      <c r="Y41" s="959">
        <v>15.452683307999999</v>
      </c>
      <c r="Z41" s="959">
        <v>16.232181732000001</v>
      </c>
      <c r="AA41" s="959">
        <v>18.478232460000001</v>
      </c>
      <c r="AB41" s="959">
        <v>18.541620612000003</v>
      </c>
      <c r="AC41" s="959">
        <v>17.921723004</v>
      </c>
      <c r="AD41" s="959">
        <v>28.605625784962562</v>
      </c>
      <c r="AE41" s="959">
        <v>29.295595226334267</v>
      </c>
      <c r="AF41" s="960">
        <v>27.939057143005364</v>
      </c>
      <c r="AG41" s="961">
        <v>-4.8910912850921417E-2</v>
      </c>
      <c r="AH41" s="961">
        <v>0.12224427645147662</v>
      </c>
      <c r="AI41" s="961">
        <v>7.4408677996808809E-3</v>
      </c>
    </row>
    <row r="42" spans="1:35" s="943" customFormat="1" ht="12" customHeight="1" x14ac:dyDescent="0.15">
      <c r="A42" s="888" t="s">
        <v>97</v>
      </c>
      <c r="B42" s="959">
        <v>0</v>
      </c>
      <c r="C42" s="959">
        <v>0</v>
      </c>
      <c r="D42" s="959">
        <v>0</v>
      </c>
      <c r="E42" s="959">
        <v>0</v>
      </c>
      <c r="F42" s="959">
        <v>0</v>
      </c>
      <c r="G42" s="959">
        <v>0</v>
      </c>
      <c r="H42" s="959">
        <v>0</v>
      </c>
      <c r="I42" s="959">
        <v>0</v>
      </c>
      <c r="J42" s="959">
        <v>0</v>
      </c>
      <c r="K42" s="959">
        <v>0</v>
      </c>
      <c r="L42" s="959">
        <v>0</v>
      </c>
      <c r="M42" s="959">
        <v>0</v>
      </c>
      <c r="N42" s="959">
        <v>0</v>
      </c>
      <c r="O42" s="959">
        <v>0</v>
      </c>
      <c r="P42" s="959">
        <v>0.12384848484848486</v>
      </c>
      <c r="Q42" s="959">
        <v>2.246194762333376</v>
      </c>
      <c r="R42" s="959">
        <v>3.4812957724343869</v>
      </c>
      <c r="S42" s="959">
        <v>5.9975236809395227</v>
      </c>
      <c r="T42" s="959">
        <v>21.726180956036302</v>
      </c>
      <c r="U42" s="959">
        <v>26.776779800962959</v>
      </c>
      <c r="V42" s="959">
        <v>34.917912000000001</v>
      </c>
      <c r="W42" s="959">
        <v>38.476692</v>
      </c>
      <c r="X42" s="959">
        <v>52.711812000000002</v>
      </c>
      <c r="Y42" s="959">
        <v>67.365611999999999</v>
      </c>
      <c r="Z42" s="959">
        <v>75.320532000000014</v>
      </c>
      <c r="AA42" s="959">
        <v>81.265788000000015</v>
      </c>
      <c r="AB42" s="959">
        <v>70.421976000000001</v>
      </c>
      <c r="AC42" s="959">
        <v>82.731168000000011</v>
      </c>
      <c r="AD42" s="959">
        <v>88.467084</v>
      </c>
      <c r="AE42" s="959">
        <v>101.40429600000002</v>
      </c>
      <c r="AF42" s="960">
        <v>98.054856000000015</v>
      </c>
      <c r="AG42" s="961">
        <v>-3.5672546285642093E-2</v>
      </c>
      <c r="AH42" s="961">
        <v>0.1424305304168314</v>
      </c>
      <c r="AI42" s="961">
        <v>2.611445393014656E-2</v>
      </c>
    </row>
    <row r="43" spans="1:35" s="943" customFormat="1" ht="12" customHeight="1" x14ac:dyDescent="0.15">
      <c r="A43" s="888" t="s">
        <v>95</v>
      </c>
      <c r="B43" s="959">
        <v>0</v>
      </c>
      <c r="C43" s="959">
        <v>0</v>
      </c>
      <c r="D43" s="959">
        <v>0</v>
      </c>
      <c r="E43" s="959">
        <v>0</v>
      </c>
      <c r="F43" s="959">
        <v>0</v>
      </c>
      <c r="G43" s="959">
        <v>0</v>
      </c>
      <c r="H43" s="959">
        <v>0</v>
      </c>
      <c r="I43" s="959">
        <v>0</v>
      </c>
      <c r="J43" s="959">
        <v>0</v>
      </c>
      <c r="K43" s="959">
        <v>0</v>
      </c>
      <c r="L43" s="959">
        <v>0</v>
      </c>
      <c r="M43" s="959">
        <v>0</v>
      </c>
      <c r="N43" s="959">
        <v>0</v>
      </c>
      <c r="O43" s="959">
        <v>4.1868000000000005E-4</v>
      </c>
      <c r="P43" s="959">
        <v>4.1868000000000001E-3</v>
      </c>
      <c r="Q43" s="959">
        <v>4.1186799999999996E-2</v>
      </c>
      <c r="R43" s="959">
        <v>5.1380304462803421</v>
      </c>
      <c r="S43" s="959">
        <v>9.5380981735564596</v>
      </c>
      <c r="T43" s="959">
        <v>16.306285005420897</v>
      </c>
      <c r="U43" s="959">
        <v>18.662001163476376</v>
      </c>
      <c r="V43" s="959">
        <v>17.055857052536602</v>
      </c>
      <c r="W43" s="959">
        <v>35.577316337752258</v>
      </c>
      <c r="X43" s="959">
        <v>48.030770603389591</v>
      </c>
      <c r="Y43" s="959">
        <v>62.680420735059535</v>
      </c>
      <c r="Z43" s="959">
        <v>77.109013644162474</v>
      </c>
      <c r="AA43" s="959">
        <v>81.010674490890111</v>
      </c>
      <c r="AB43" s="959">
        <v>75.335941688323913</v>
      </c>
      <c r="AC43" s="959">
        <v>72.575323928739991</v>
      </c>
      <c r="AD43" s="959">
        <v>82.976442507606706</v>
      </c>
      <c r="AE43" s="959">
        <v>100.04886209739699</v>
      </c>
      <c r="AF43" s="960">
        <v>92.035727492421344</v>
      </c>
      <c r="AG43" s="961">
        <v>-8.260562057415699E-2</v>
      </c>
      <c r="AH43" s="961">
        <v>0.18283834279939448</v>
      </c>
      <c r="AI43" s="961">
        <v>2.4511409873758418E-2</v>
      </c>
    </row>
    <row r="44" spans="1:35" s="943" customFormat="1" ht="12" customHeight="1" x14ac:dyDescent="0.15">
      <c r="A44" s="889" t="s">
        <v>94</v>
      </c>
      <c r="B44" s="962">
        <v>0</v>
      </c>
      <c r="C44" s="962">
        <v>0</v>
      </c>
      <c r="D44" s="962">
        <v>0</v>
      </c>
      <c r="E44" s="962">
        <v>0</v>
      </c>
      <c r="F44" s="962">
        <v>0</v>
      </c>
      <c r="G44" s="962">
        <v>0</v>
      </c>
      <c r="H44" s="962">
        <v>0</v>
      </c>
      <c r="I44" s="962">
        <v>0</v>
      </c>
      <c r="J44" s="962">
        <v>0</v>
      </c>
      <c r="K44" s="962">
        <v>0</v>
      </c>
      <c r="L44" s="962">
        <v>3.5916060606060602</v>
      </c>
      <c r="M44" s="962">
        <v>3.896321417856071</v>
      </c>
      <c r="N44" s="962">
        <v>10.357050347891933</v>
      </c>
      <c r="O44" s="962">
        <v>23.546579463071225</v>
      </c>
      <c r="P44" s="962">
        <v>23.754141528474054</v>
      </c>
      <c r="Q44" s="962">
        <v>37.710459663443423</v>
      </c>
      <c r="R44" s="962">
        <v>61.516340049456389</v>
      </c>
      <c r="S44" s="962">
        <v>84.812045296024294</v>
      </c>
      <c r="T44" s="962">
        <v>136.15999341268008</v>
      </c>
      <c r="U44" s="962">
        <v>141.2181639272905</v>
      </c>
      <c r="V44" s="962">
        <v>152.1970786155606</v>
      </c>
      <c r="W44" s="962">
        <v>244.10255916987987</v>
      </c>
      <c r="X44" s="962">
        <v>294.54585958765279</v>
      </c>
      <c r="Y44" s="962">
        <v>353.1091881726062</v>
      </c>
      <c r="Z44" s="962">
        <v>426.59770219003951</v>
      </c>
      <c r="AA44" s="962">
        <v>355.03196842097935</v>
      </c>
      <c r="AB44" s="962">
        <v>402.66286013559636</v>
      </c>
      <c r="AC44" s="962">
        <v>418.85292712067911</v>
      </c>
      <c r="AD44" s="962">
        <v>550.18015512426541</v>
      </c>
      <c r="AE44" s="962">
        <v>683.58982265125007</v>
      </c>
      <c r="AF44" s="962">
        <v>693.31558771978371</v>
      </c>
      <c r="AG44" s="966">
        <v>1.1456373287828781E-2</v>
      </c>
      <c r="AH44" s="966">
        <v>0.17082099829967734</v>
      </c>
      <c r="AI44" s="966">
        <v>0.18464723434564806</v>
      </c>
    </row>
    <row r="45" spans="1:35" s="943" customFormat="1" ht="12" customHeight="1" x14ac:dyDescent="0.15">
      <c r="A45" s="890"/>
      <c r="B45" s="959"/>
      <c r="C45" s="959"/>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c r="AF45" s="960"/>
      <c r="AG45" s="961"/>
      <c r="AH45" s="961"/>
      <c r="AI45" s="961"/>
    </row>
    <row r="46" spans="1:35" s="943" customFormat="1" ht="12" customHeight="1" x14ac:dyDescent="0.15">
      <c r="A46" s="969" t="s">
        <v>93</v>
      </c>
      <c r="B46" s="970">
        <v>297.67232255846426</v>
      </c>
      <c r="C46" s="970">
        <v>335.65531866245624</v>
      </c>
      <c r="D46" s="970">
        <v>323.50896981387808</v>
      </c>
      <c r="E46" s="970">
        <v>330.48326341735947</v>
      </c>
      <c r="F46" s="970">
        <v>367.30609402961818</v>
      </c>
      <c r="G46" s="970">
        <v>381.42555570867904</v>
      </c>
      <c r="H46" s="970">
        <v>383.98244083933457</v>
      </c>
      <c r="I46" s="970">
        <v>441.7347212101713</v>
      </c>
      <c r="J46" s="970">
        <v>422.30747764357045</v>
      </c>
      <c r="K46" s="970">
        <v>408.9844476201755</v>
      </c>
      <c r="L46" s="970">
        <v>392.38129140374184</v>
      </c>
      <c r="M46" s="970">
        <v>428.86944125987657</v>
      </c>
      <c r="N46" s="970">
        <v>506.24442149808181</v>
      </c>
      <c r="O46" s="970">
        <v>627.51839389715906</v>
      </c>
      <c r="P46" s="970">
        <v>710.71238419646261</v>
      </c>
      <c r="Q46" s="970">
        <v>836.2616357045672</v>
      </c>
      <c r="R46" s="970">
        <v>1067.8434094219144</v>
      </c>
      <c r="S46" s="970">
        <v>1451.145004341073</v>
      </c>
      <c r="T46" s="970">
        <v>1969.1159175871562</v>
      </c>
      <c r="U46" s="970">
        <v>2183.4288422550935</v>
      </c>
      <c r="V46" s="970">
        <v>2513.2637825445349</v>
      </c>
      <c r="W46" s="970">
        <v>2669.9577961102577</v>
      </c>
      <c r="X46" s="970">
        <v>2722.2748444735612</v>
      </c>
      <c r="Y46" s="970">
        <v>2959.3222392977409</v>
      </c>
      <c r="Z46" s="970">
        <v>3223.1122448640131</v>
      </c>
      <c r="AA46" s="970">
        <v>3224.4972045042418</v>
      </c>
      <c r="AB46" s="970">
        <v>3339.9907557444212</v>
      </c>
      <c r="AC46" s="970">
        <v>3488.4183659565597</v>
      </c>
      <c r="AD46" s="970">
        <v>3844.3298859711763</v>
      </c>
      <c r="AE46" s="970">
        <v>3997.7974880900097</v>
      </c>
      <c r="AF46" s="970">
        <v>3754.8116557323592</v>
      </c>
      <c r="AG46" s="971">
        <v>-6.3346100284421114E-2</v>
      </c>
      <c r="AH46" s="971">
        <v>6.2351351642514485E-2</v>
      </c>
      <c r="AI46" s="971">
        <v>1</v>
      </c>
    </row>
    <row r="47" spans="1:35" s="943" customFormat="1" ht="13.5" customHeight="1" x14ac:dyDescent="0.15">
      <c r="A47" s="892" t="s">
        <v>92</v>
      </c>
      <c r="B47" s="959">
        <v>60.501637743434344</v>
      </c>
      <c r="C47" s="959">
        <v>70.088325159595954</v>
      </c>
      <c r="D47" s="959">
        <v>80.089701775757575</v>
      </c>
      <c r="E47" s="959">
        <v>94.811446785414162</v>
      </c>
      <c r="F47" s="959">
        <v>108.88937871361615</v>
      </c>
      <c r="G47" s="959">
        <v>118.29108182157576</v>
      </c>
      <c r="H47" s="959">
        <v>91.355387636606054</v>
      </c>
      <c r="I47" s="959">
        <v>120.32242321446597</v>
      </c>
      <c r="J47" s="959">
        <v>128.94136116924381</v>
      </c>
      <c r="K47" s="959">
        <v>138.13078700120863</v>
      </c>
      <c r="L47" s="959">
        <v>164.51896003639885</v>
      </c>
      <c r="M47" s="959">
        <v>184.19640492586907</v>
      </c>
      <c r="N47" s="959">
        <v>227.27616383754315</v>
      </c>
      <c r="O47" s="959">
        <v>296.17775312797278</v>
      </c>
      <c r="P47" s="959">
        <v>375.85828007718595</v>
      </c>
      <c r="Q47" s="959">
        <v>458.81875363956993</v>
      </c>
      <c r="R47" s="959">
        <v>625.29143929464419</v>
      </c>
      <c r="S47" s="959">
        <v>870.75531794472022</v>
      </c>
      <c r="T47" s="959">
        <v>1198.3517583914577</v>
      </c>
      <c r="U47" s="959">
        <v>1406.0415957610051</v>
      </c>
      <c r="V47" s="959">
        <v>1640.7939449436706</v>
      </c>
      <c r="W47" s="959">
        <v>1768.4669616888541</v>
      </c>
      <c r="X47" s="959">
        <v>1758.6814842867777</v>
      </c>
      <c r="Y47" s="959">
        <v>1849.0150882251041</v>
      </c>
      <c r="Z47" s="959">
        <v>1979.1032516808034</v>
      </c>
      <c r="AA47" s="959">
        <v>2024.3312201683323</v>
      </c>
      <c r="AB47" s="959">
        <v>2093.056037964418</v>
      </c>
      <c r="AC47" s="959">
        <v>2207.384918921226</v>
      </c>
      <c r="AD47" s="959">
        <v>2311.7136128051902</v>
      </c>
      <c r="AE47" s="959">
        <v>2278.4502242631734</v>
      </c>
      <c r="AF47" s="960">
        <v>2101.7006129448837</v>
      </c>
      <c r="AG47" s="961">
        <v>-8.0094777044688148E-2</v>
      </c>
      <c r="AH47" s="961">
        <v>4.9455765078566083E-2</v>
      </c>
      <c r="AI47" s="961">
        <v>0.55973529584001369</v>
      </c>
    </row>
    <row r="48" spans="1:35" s="964" customFormat="1" ht="12" customHeight="1" x14ac:dyDescent="0.15">
      <c r="A48" s="888" t="s">
        <v>941</v>
      </c>
      <c r="B48" s="959">
        <v>237.17068481502992</v>
      </c>
      <c r="C48" s="959">
        <v>265.56699350286027</v>
      </c>
      <c r="D48" s="959">
        <v>243.41926803812049</v>
      </c>
      <c r="E48" s="959">
        <v>235.67181663194529</v>
      </c>
      <c r="F48" s="959">
        <v>258.41671531600201</v>
      </c>
      <c r="G48" s="959">
        <v>263.1344738871033</v>
      </c>
      <c r="H48" s="959">
        <v>292.62705320272852</v>
      </c>
      <c r="I48" s="959">
        <v>321.41229799570539</v>
      </c>
      <c r="J48" s="959">
        <v>293.36611647432665</v>
      </c>
      <c r="K48" s="959">
        <v>270.8536606189669</v>
      </c>
      <c r="L48" s="959">
        <v>227.86233136734299</v>
      </c>
      <c r="M48" s="959">
        <v>244.67303633400761</v>
      </c>
      <c r="N48" s="959">
        <v>278.96825766053877</v>
      </c>
      <c r="O48" s="959">
        <v>331.34064076918639</v>
      </c>
      <c r="P48" s="959">
        <v>334.8541041192766</v>
      </c>
      <c r="Q48" s="959">
        <v>377.44288206499749</v>
      </c>
      <c r="R48" s="959">
        <v>442.55197012727035</v>
      </c>
      <c r="S48" s="959">
        <v>580.38968639635243</v>
      </c>
      <c r="T48" s="959">
        <v>770.76415919569843</v>
      </c>
      <c r="U48" s="959">
        <v>777.38724649408857</v>
      </c>
      <c r="V48" s="959">
        <v>872.46983760086584</v>
      </c>
      <c r="W48" s="959">
        <v>901.49083442140261</v>
      </c>
      <c r="X48" s="959">
        <v>963.59336018678391</v>
      </c>
      <c r="Y48" s="959">
        <v>1110.3071510726361</v>
      </c>
      <c r="Z48" s="959">
        <v>1244.0089931832092</v>
      </c>
      <c r="AA48" s="959">
        <v>1200.16598433591</v>
      </c>
      <c r="AB48" s="959">
        <v>1246.9347177800021</v>
      </c>
      <c r="AC48" s="959">
        <v>1281.0334470353325</v>
      </c>
      <c r="AD48" s="959">
        <v>1532.616273165987</v>
      </c>
      <c r="AE48" s="959">
        <v>1719.3472638268361</v>
      </c>
      <c r="AF48" s="960">
        <v>1653.1110427874769</v>
      </c>
      <c r="AG48" s="965">
        <v>-4.1151034096566397E-2</v>
      </c>
      <c r="AH48" s="965">
        <v>8.261145756794841E-2</v>
      </c>
      <c r="AI48" s="965">
        <v>0.4402647041599867</v>
      </c>
    </row>
    <row r="49" spans="1:35" s="964" customFormat="1" ht="12" customHeight="1" x14ac:dyDescent="0.15">
      <c r="A49" s="893" t="s">
        <v>942</v>
      </c>
      <c r="B49" s="972">
        <v>0.26376840000000001</v>
      </c>
      <c r="C49" s="972">
        <v>0.28888920000000001</v>
      </c>
      <c r="D49" s="972">
        <v>0.72869919999999999</v>
      </c>
      <c r="E49" s="972">
        <v>1.8100326440000001</v>
      </c>
      <c r="F49" s="972">
        <v>5.0427625520000001</v>
      </c>
      <c r="G49" s="972">
        <v>8.9085060640000009</v>
      </c>
      <c r="H49" s="972">
        <v>12.924781576000001</v>
      </c>
      <c r="I49" s="972">
        <v>16.465635312</v>
      </c>
      <c r="J49" s="972">
        <v>15.687041872000002</v>
      </c>
      <c r="K49" s="972">
        <v>17.96696742</v>
      </c>
      <c r="L49" s="972">
        <v>29.210363836022633</v>
      </c>
      <c r="M49" s="972">
        <v>36.074634638070712</v>
      </c>
      <c r="N49" s="972">
        <v>48.115490958176572</v>
      </c>
      <c r="O49" s="972">
        <v>60.489137639249876</v>
      </c>
      <c r="P49" s="972">
        <v>90.642796159733152</v>
      </c>
      <c r="Q49" s="972">
        <v>124.21721153388114</v>
      </c>
      <c r="R49" s="972">
        <v>173.09606099598867</v>
      </c>
      <c r="S49" s="972">
        <v>233.98869976724399</v>
      </c>
      <c r="T49" s="972">
        <v>310.37149354719105</v>
      </c>
      <c r="U49" s="972">
        <v>388.59089219252581</v>
      </c>
      <c r="V49" s="972">
        <v>443.32272260734698</v>
      </c>
      <c r="W49" s="972">
        <v>436.18808944873228</v>
      </c>
      <c r="X49" s="972">
        <v>470.33977388655433</v>
      </c>
      <c r="Y49" s="972">
        <v>497.44481260827041</v>
      </c>
      <c r="Z49" s="972">
        <v>551.23046855009136</v>
      </c>
      <c r="AA49" s="972">
        <v>562.29200081921431</v>
      </c>
      <c r="AB49" s="972">
        <v>534.47771286579427</v>
      </c>
      <c r="AC49" s="972">
        <v>596.98479109829327</v>
      </c>
      <c r="AD49" s="972">
        <v>640.40945836886578</v>
      </c>
      <c r="AE49" s="972">
        <v>654.75489429815161</v>
      </c>
      <c r="AF49" s="962">
        <v>625.88765325317286</v>
      </c>
      <c r="AG49" s="973">
        <v>-4.6700401732913899E-2</v>
      </c>
      <c r="AH49" s="973">
        <v>5.3558398874602009E-2</v>
      </c>
      <c r="AI49" s="973">
        <v>0.16668949354560803</v>
      </c>
    </row>
    <row r="50" spans="1:35" s="964" customFormat="1" ht="12" customHeight="1" x14ac:dyDescent="0.15">
      <c r="A50" s="892"/>
      <c r="B50" s="959"/>
      <c r="C50" s="959"/>
      <c r="D50" s="959"/>
      <c r="E50" s="959"/>
      <c r="F50" s="959"/>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60"/>
      <c r="AG50" s="965"/>
      <c r="AH50" s="965"/>
      <c r="AI50" s="965"/>
    </row>
    <row r="51" spans="1:35" s="964" customFormat="1" ht="12" customHeight="1" x14ac:dyDescent="0.15">
      <c r="A51" s="894" t="s">
        <v>948</v>
      </c>
      <c r="B51" s="959"/>
      <c r="C51" s="959"/>
      <c r="D51" s="959"/>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60"/>
      <c r="AG51" s="965"/>
      <c r="AH51" s="965"/>
      <c r="AI51" s="965"/>
    </row>
    <row r="52" spans="1:35" s="964" customFormat="1" ht="12" customHeight="1" x14ac:dyDescent="0.15">
      <c r="A52" s="974" t="s">
        <v>943</v>
      </c>
      <c r="B52" s="959"/>
      <c r="C52" s="959"/>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60"/>
      <c r="AG52" s="961"/>
      <c r="AH52" s="961"/>
      <c r="AI52" s="961"/>
    </row>
    <row r="53" spans="1:35" s="964" customFormat="1" ht="12" customHeight="1" x14ac:dyDescent="0.15">
      <c r="A53" s="975" t="s">
        <v>944</v>
      </c>
      <c r="B53" s="959">
        <v>0</v>
      </c>
      <c r="C53" s="959">
        <v>0</v>
      </c>
      <c r="D53" s="959">
        <v>0</v>
      </c>
      <c r="E53" s="959">
        <v>0</v>
      </c>
      <c r="F53" s="959">
        <v>0</v>
      </c>
      <c r="G53" s="959">
        <v>0</v>
      </c>
      <c r="H53" s="959">
        <v>0</v>
      </c>
      <c r="I53" s="959">
        <v>0</v>
      </c>
      <c r="J53" s="959">
        <v>0</v>
      </c>
      <c r="K53" s="959">
        <v>2.0807036860939414</v>
      </c>
      <c r="L53" s="959">
        <v>4.5409974725357234</v>
      </c>
      <c r="M53" s="959">
        <v>4.773379044568455</v>
      </c>
      <c r="N53" s="959">
        <v>4.8957733790445683</v>
      </c>
      <c r="O53" s="959">
        <v>4.8957733790445683</v>
      </c>
      <c r="P53" s="959">
        <v>4.9091864567953758</v>
      </c>
      <c r="Q53" s="959">
        <v>5.3853507169490253</v>
      </c>
      <c r="R53" s="959">
        <v>5.3853507169490253</v>
      </c>
      <c r="S53" s="959">
        <v>17.135206826655988</v>
      </c>
      <c r="T53" s="959">
        <v>18.409449212982661</v>
      </c>
      <c r="U53" s="959">
        <v>27.697130452691376</v>
      </c>
      <c r="V53" s="959">
        <v>29.949845030800002</v>
      </c>
      <c r="W53" s="959">
        <v>35.855448274800004</v>
      </c>
      <c r="X53" s="959">
        <v>35.749991078800001</v>
      </c>
      <c r="Y53" s="959">
        <v>36.1718198628</v>
      </c>
      <c r="Z53" s="959">
        <v>37.015477484400002</v>
      </c>
      <c r="AA53" s="959">
        <v>36.277277058800003</v>
      </c>
      <c r="AB53" s="959">
        <v>35.938800000000001</v>
      </c>
      <c r="AC53" s="959">
        <v>36.582000000000001</v>
      </c>
      <c r="AD53" s="959">
        <v>37.010800000000003</v>
      </c>
      <c r="AE53" s="959">
        <v>41.128308316000002</v>
      </c>
      <c r="AF53" s="960">
        <v>36.197108084234692</v>
      </c>
      <c r="AG53" s="961">
        <v>-0.12230260956841754</v>
      </c>
      <c r="AH53" s="961">
        <v>4.0328765339263661E-2</v>
      </c>
      <c r="AI53" s="961">
        <v>1.6827347712839381E-2</v>
      </c>
    </row>
    <row r="54" spans="1:35" s="964" customFormat="1" ht="12" customHeight="1" x14ac:dyDescent="0.15">
      <c r="A54" s="975" t="s">
        <v>191</v>
      </c>
      <c r="B54" s="959">
        <v>60.23786934343434</v>
      </c>
      <c r="C54" s="959">
        <v>69.799435959595954</v>
      </c>
      <c r="D54" s="959">
        <v>79.361002575757581</v>
      </c>
      <c r="E54" s="959">
        <v>93.001414141414159</v>
      </c>
      <c r="F54" s="959">
        <v>103.84661616161615</v>
      </c>
      <c r="G54" s="959">
        <v>109.38257575757575</v>
      </c>
      <c r="H54" s="959">
        <v>78.430606060606053</v>
      </c>
      <c r="I54" s="959">
        <v>103.7958585858586</v>
      </c>
      <c r="J54" s="959">
        <v>113.19954545454546</v>
      </c>
      <c r="K54" s="959">
        <v>118.03166666666667</v>
      </c>
      <c r="L54" s="959">
        <v>130.70752525252527</v>
      </c>
      <c r="M54" s="959">
        <v>142.21595959595959</v>
      </c>
      <c r="N54" s="959">
        <v>172.42686868686869</v>
      </c>
      <c r="O54" s="959">
        <v>225.94565656565658</v>
      </c>
      <c r="P54" s="959">
        <v>274.2871717171717</v>
      </c>
      <c r="Q54" s="959">
        <v>314.56500000000005</v>
      </c>
      <c r="R54" s="959">
        <v>393.52010101010103</v>
      </c>
      <c r="S54" s="959">
        <v>525.38489898989894</v>
      </c>
      <c r="T54" s="959">
        <v>749.98378787878789</v>
      </c>
      <c r="U54" s="959">
        <v>881.23272727272729</v>
      </c>
      <c r="V54" s="959">
        <v>1071.3807575757576</v>
      </c>
      <c r="W54" s="959">
        <v>1122.2364646464646</v>
      </c>
      <c r="X54" s="959">
        <v>1064.9413131313131</v>
      </c>
      <c r="Y54" s="959">
        <v>1070.9611616161615</v>
      </c>
      <c r="Z54" s="959">
        <v>1153.1478282828284</v>
      </c>
      <c r="AA54" s="959">
        <v>1192.9823737373736</v>
      </c>
      <c r="AB54" s="959">
        <v>1241.804393939394</v>
      </c>
      <c r="AC54" s="959">
        <v>1283.9467171717172</v>
      </c>
      <c r="AD54" s="959">
        <v>1296.4398484848484</v>
      </c>
      <c r="AE54" s="959">
        <v>1271.2336363636364</v>
      </c>
      <c r="AF54" s="960">
        <v>1122.0029797979798</v>
      </c>
      <c r="AG54" s="961">
        <v>-0.11980192635030973</v>
      </c>
      <c r="AH54" s="961">
        <v>3.7321730310314161E-2</v>
      </c>
      <c r="AI54" s="961">
        <v>0.52159786444723355</v>
      </c>
    </row>
    <row r="55" spans="1:35" s="964" customFormat="1" ht="12" customHeight="1" x14ac:dyDescent="0.15">
      <c r="A55" s="975" t="s">
        <v>188</v>
      </c>
      <c r="B55" s="959">
        <v>234.0189758591568</v>
      </c>
      <c r="C55" s="959">
        <v>262.46888040511982</v>
      </c>
      <c r="D55" s="959">
        <v>240.47476994352891</v>
      </c>
      <c r="E55" s="959">
        <v>233.27830299398713</v>
      </c>
      <c r="F55" s="959">
        <v>256.19118834763691</v>
      </c>
      <c r="G55" s="959">
        <v>261.10084910967015</v>
      </c>
      <c r="H55" s="959">
        <v>290.70667156676438</v>
      </c>
      <c r="I55" s="959">
        <v>319.52527370017964</v>
      </c>
      <c r="J55" s="959">
        <v>291.74716795640683</v>
      </c>
      <c r="K55" s="959">
        <v>269.18471877301613</v>
      </c>
      <c r="L55" s="959">
        <v>222.46271261515815</v>
      </c>
      <c r="M55" s="959">
        <v>238.84007513291505</v>
      </c>
      <c r="N55" s="959">
        <v>262.11299560688701</v>
      </c>
      <c r="O55" s="959">
        <v>302.10137660623309</v>
      </c>
      <c r="P55" s="959">
        <v>304.68342393695355</v>
      </c>
      <c r="Q55" s="959">
        <v>333.22003292553558</v>
      </c>
      <c r="R55" s="959">
        <v>367.81526356199151</v>
      </c>
      <c r="S55" s="959">
        <v>465.17811820078305</v>
      </c>
      <c r="T55" s="959">
        <v>559.3212850706301</v>
      </c>
      <c r="U55" s="959">
        <v>535.66225517358646</v>
      </c>
      <c r="V55" s="959">
        <v>573.91884204427856</v>
      </c>
      <c r="W55" s="959">
        <v>473.26716012321896</v>
      </c>
      <c r="X55" s="959">
        <v>485.16040685372604</v>
      </c>
      <c r="Y55" s="959">
        <v>571.31925436693996</v>
      </c>
      <c r="Z55" s="959">
        <v>590.13466900336562</v>
      </c>
      <c r="AA55" s="959">
        <v>624.32793043132222</v>
      </c>
      <c r="AB55" s="959">
        <v>584.56716707874693</v>
      </c>
      <c r="AC55" s="959">
        <v>572.74015069861593</v>
      </c>
      <c r="AD55" s="959">
        <v>681.86796258984828</v>
      </c>
      <c r="AE55" s="959">
        <v>722.65016854389296</v>
      </c>
      <c r="AF55" s="960">
        <v>671.21699031187552</v>
      </c>
      <c r="AG55" s="961">
        <v>-7.3710775633507586E-2</v>
      </c>
      <c r="AH55" s="961">
        <v>3.0394913847824334E-2</v>
      </c>
      <c r="AI55" s="961">
        <v>0.31203602399559693</v>
      </c>
    </row>
    <row r="56" spans="1:35" s="964" customFormat="1" ht="12" customHeight="1" x14ac:dyDescent="0.15">
      <c r="A56" s="976" t="s">
        <v>208</v>
      </c>
      <c r="B56" s="959">
        <v>2.9046887538529393</v>
      </c>
      <c r="C56" s="959">
        <v>2.8510928957202273</v>
      </c>
      <c r="D56" s="959">
        <v>2.6968011248946171</v>
      </c>
      <c r="E56" s="959">
        <v>2.1464934359379706</v>
      </c>
      <c r="F56" s="959">
        <v>1.9785067663448626</v>
      </c>
      <c r="G56" s="959">
        <v>1.7866045754128947</v>
      </c>
      <c r="H56" s="959">
        <v>1.6726846662671908</v>
      </c>
      <c r="I56" s="959">
        <v>1.5164939924954564</v>
      </c>
      <c r="J56" s="959">
        <v>1.2484182148894964</v>
      </c>
      <c r="K56" s="959">
        <v>1.4219216439305207</v>
      </c>
      <c r="L56" s="959">
        <v>1.3687739962806948</v>
      </c>
      <c r="M56" s="959">
        <v>1.3075828061101715</v>
      </c>
      <c r="N56" s="959">
        <v>4.6178303164843646</v>
      </c>
      <c r="O56" s="959">
        <v>5.9974230406172602</v>
      </c>
      <c r="P56" s="959">
        <v>5.7039681416247392</v>
      </c>
      <c r="Q56" s="959">
        <v>6.5587112632503421</v>
      </c>
      <c r="R56" s="959">
        <v>16.963253455668095</v>
      </c>
      <c r="S56" s="959">
        <v>19.846959945711482</v>
      </c>
      <c r="T56" s="959">
        <v>24.398348965538823</v>
      </c>
      <c r="U56" s="959">
        <v>14.537115183244619</v>
      </c>
      <c r="V56" s="959">
        <v>15.323007636395536</v>
      </c>
      <c r="W56" s="959">
        <v>20.036250034076645</v>
      </c>
      <c r="X56" s="959">
        <v>22.764795685123666</v>
      </c>
      <c r="Y56" s="959">
        <v>30.752911997240609</v>
      </c>
      <c r="Z56" s="959">
        <v>37.293987642187858</v>
      </c>
      <c r="AA56" s="959">
        <v>41.884789677887262</v>
      </c>
      <c r="AB56" s="959">
        <v>47.81281475010659</v>
      </c>
      <c r="AC56" s="959">
        <v>50.584538664772658</v>
      </c>
      <c r="AD56" s="959">
        <v>54.189058752481522</v>
      </c>
      <c r="AE56" s="959">
        <v>53.447424684197806</v>
      </c>
      <c r="AF56" s="960">
        <v>47.904448434638866</v>
      </c>
      <c r="AG56" s="961">
        <v>-0.10615783181728045</v>
      </c>
      <c r="AH56" s="961">
        <v>0.13905542087623068</v>
      </c>
      <c r="AI56" s="961">
        <v>2.2269867773015373E-2</v>
      </c>
    </row>
    <row r="57" spans="1:35" s="964" customFormat="1" ht="12" customHeight="1" x14ac:dyDescent="0.15">
      <c r="A57" s="975" t="s">
        <v>348</v>
      </c>
      <c r="B57" s="959">
        <v>0</v>
      </c>
      <c r="C57" s="959">
        <v>0</v>
      </c>
      <c r="D57" s="959">
        <v>9.4496076000000012E-2</v>
      </c>
      <c r="E57" s="959">
        <v>0.76409100000000008</v>
      </c>
      <c r="F57" s="959">
        <v>1.0394987040000001</v>
      </c>
      <c r="G57" s="959">
        <v>1.0260172080000001</v>
      </c>
      <c r="H57" s="959">
        <v>1.6281209160000001</v>
      </c>
      <c r="I57" s="959">
        <v>2.2517866440000001</v>
      </c>
      <c r="J57" s="959">
        <v>2.6432943120000001</v>
      </c>
      <c r="K57" s="959">
        <v>2.4543021600000001</v>
      </c>
      <c r="L57" s="959">
        <v>2.4975099360000002</v>
      </c>
      <c r="M57" s="959">
        <v>2.9556295920000002</v>
      </c>
      <c r="N57" s="959">
        <v>6.1518227322020209</v>
      </c>
      <c r="O57" s="959">
        <v>10.65337637640404</v>
      </c>
      <c r="P57" s="959">
        <v>15.040476568479939</v>
      </c>
      <c r="Q57" s="959">
        <v>17.475774601698671</v>
      </c>
      <c r="R57" s="959">
        <v>29.628806047183247</v>
      </c>
      <c r="S57" s="959">
        <v>35.876455329556194</v>
      </c>
      <c r="T57" s="959">
        <v>55.995637757571991</v>
      </c>
      <c r="U57" s="959">
        <v>67.110173291272716</v>
      </c>
      <c r="V57" s="959">
        <v>79.820750072199843</v>
      </c>
      <c r="W57" s="959">
        <v>89.483668278919268</v>
      </c>
      <c r="X57" s="959">
        <v>102.88137746342919</v>
      </c>
      <c r="Y57" s="959">
        <v>115.71176291842023</v>
      </c>
      <c r="Z57" s="959">
        <v>114.64554965250515</v>
      </c>
      <c r="AA57" s="959">
        <v>126.13314306924605</v>
      </c>
      <c r="AB57" s="959">
        <v>116.84121612683644</v>
      </c>
      <c r="AC57" s="959">
        <v>124.48712430934708</v>
      </c>
      <c r="AD57" s="959">
        <v>126.51830260320641</v>
      </c>
      <c r="AE57" s="959">
        <v>119.60505854211102</v>
      </c>
      <c r="AF57" s="960">
        <v>110.73713865969636</v>
      </c>
      <c r="AG57" s="961">
        <v>-7.6673014355217561E-2</v>
      </c>
      <c r="AH57" s="961">
        <v>5.948818690554547E-2</v>
      </c>
      <c r="AI57" s="961">
        <v>5.1479591480492068E-2</v>
      </c>
    </row>
    <row r="58" spans="1:35" s="964" customFormat="1" ht="12" customHeight="1" x14ac:dyDescent="0.15">
      <c r="A58" s="975" t="s">
        <v>351</v>
      </c>
      <c r="B58" s="959">
        <v>0</v>
      </c>
      <c r="C58" s="959">
        <v>0</v>
      </c>
      <c r="D58" s="959">
        <v>0</v>
      </c>
      <c r="E58" s="959">
        <v>0</v>
      </c>
      <c r="F58" s="959">
        <v>0</v>
      </c>
      <c r="G58" s="959">
        <v>0</v>
      </c>
      <c r="H58" s="959">
        <v>0</v>
      </c>
      <c r="I58" s="959">
        <v>0</v>
      </c>
      <c r="J58" s="959">
        <v>0</v>
      </c>
      <c r="K58" s="959">
        <v>0</v>
      </c>
      <c r="L58" s="959">
        <v>0</v>
      </c>
      <c r="M58" s="959">
        <v>0</v>
      </c>
      <c r="N58" s="959">
        <v>0</v>
      </c>
      <c r="O58" s="959">
        <v>0</v>
      </c>
      <c r="P58" s="959">
        <v>0</v>
      </c>
      <c r="Q58" s="959">
        <v>0</v>
      </c>
      <c r="R58" s="959">
        <v>0</v>
      </c>
      <c r="S58" s="959">
        <v>0</v>
      </c>
      <c r="T58" s="959">
        <v>0</v>
      </c>
      <c r="U58" s="959">
        <v>0</v>
      </c>
      <c r="V58" s="959">
        <v>0</v>
      </c>
      <c r="W58" s="959">
        <v>0</v>
      </c>
      <c r="X58" s="959">
        <v>0</v>
      </c>
      <c r="Y58" s="959">
        <v>2.5540443626542431E-3</v>
      </c>
      <c r="Z58" s="959">
        <v>3.1925554533178031E-3</v>
      </c>
      <c r="AA58" s="959">
        <v>3.72464802887077E-3</v>
      </c>
      <c r="AB58" s="959">
        <v>4.2567406044237378E-3</v>
      </c>
      <c r="AC58" s="959">
        <v>4.4695776346449249E-3</v>
      </c>
      <c r="AD58" s="959">
        <v>4.4695776346449249E-3</v>
      </c>
      <c r="AE58" s="959">
        <v>4.4695776346449249E-3</v>
      </c>
      <c r="AF58" s="960">
        <v>4.4695776346449249E-3</v>
      </c>
      <c r="AG58" s="961">
        <v>-2.732240437158473E-3</v>
      </c>
      <c r="AH58" s="988" t="s">
        <v>111</v>
      </c>
      <c r="AI58" s="961">
        <v>2.0778217092005157E-6</v>
      </c>
    </row>
    <row r="59" spans="1:35" s="964" customFormat="1" ht="12" customHeight="1" x14ac:dyDescent="0.15">
      <c r="A59" s="975" t="s">
        <v>353</v>
      </c>
      <c r="B59" s="959">
        <v>0</v>
      </c>
      <c r="C59" s="959">
        <v>0</v>
      </c>
      <c r="D59" s="959">
        <v>0</v>
      </c>
      <c r="E59" s="959">
        <v>0</v>
      </c>
      <c r="F59" s="959">
        <v>0</v>
      </c>
      <c r="G59" s="959">
        <v>0</v>
      </c>
      <c r="H59" s="959">
        <v>0</v>
      </c>
      <c r="I59" s="959">
        <v>0</v>
      </c>
      <c r="J59" s="959">
        <v>0</v>
      </c>
      <c r="K59" s="959">
        <v>0</v>
      </c>
      <c r="L59" s="959">
        <v>0</v>
      </c>
      <c r="M59" s="959">
        <v>0</v>
      </c>
      <c r="N59" s="959">
        <v>0.32046574307072889</v>
      </c>
      <c r="O59" s="959">
        <v>0.35665068951921619</v>
      </c>
      <c r="P59" s="959">
        <v>0.29318442704998032</v>
      </c>
      <c r="Q59" s="959">
        <v>0</v>
      </c>
      <c r="R59" s="959">
        <v>0</v>
      </c>
      <c r="S59" s="959">
        <v>0</v>
      </c>
      <c r="T59" s="959">
        <v>0</v>
      </c>
      <c r="U59" s="959">
        <v>0.48948411641414136</v>
      </c>
      <c r="V59" s="959">
        <v>0.46820209090909093</v>
      </c>
      <c r="W59" s="959">
        <v>0.5107661419191919</v>
      </c>
      <c r="X59" s="959">
        <v>0.55484616606060611</v>
      </c>
      <c r="Y59" s="959">
        <v>0.59589424393939394</v>
      </c>
      <c r="Z59" s="959">
        <v>0.63845829494949502</v>
      </c>
      <c r="AA59" s="959">
        <v>0.68102111085858585</v>
      </c>
      <c r="AB59" s="959">
        <v>0.64020749575757574</v>
      </c>
      <c r="AC59" s="959">
        <v>0.63845829494949502</v>
      </c>
      <c r="AD59" s="959">
        <v>0.63845829494949502</v>
      </c>
      <c r="AE59" s="959">
        <v>0.63845829494949502</v>
      </c>
      <c r="AF59" s="960">
        <v>0.64020749575757574</v>
      </c>
      <c r="AG59" s="961">
        <v>0</v>
      </c>
      <c r="AH59" s="961">
        <v>2.6926575595525248E-2</v>
      </c>
      <c r="AI59" s="961">
        <v>2.9762029923520179E-4</v>
      </c>
    </row>
    <row r="60" spans="1:35" s="964" customFormat="1" ht="12" customHeight="1" x14ac:dyDescent="0.15">
      <c r="A60" s="975" t="s">
        <v>354</v>
      </c>
      <c r="B60" s="959">
        <v>0.24702020202020203</v>
      </c>
      <c r="C60" s="959">
        <v>0.24702020202020203</v>
      </c>
      <c r="D60" s="959">
        <v>0.24769696969696972</v>
      </c>
      <c r="E60" s="959">
        <v>0.24702020202020203</v>
      </c>
      <c r="F60" s="959">
        <v>0.24702020202020203</v>
      </c>
      <c r="G60" s="959">
        <v>0.24702020202020203</v>
      </c>
      <c r="H60" s="959">
        <v>0.24769696969696972</v>
      </c>
      <c r="I60" s="959">
        <v>0.37053030303030304</v>
      </c>
      <c r="J60" s="959">
        <v>0.37053030303030304</v>
      </c>
      <c r="K60" s="959">
        <v>0.24702020202020203</v>
      </c>
      <c r="L60" s="959">
        <v>0.24769696969696972</v>
      </c>
      <c r="M60" s="959">
        <v>0.24702020202020203</v>
      </c>
      <c r="N60" s="959">
        <v>1.1545115165739572</v>
      </c>
      <c r="O60" s="959">
        <v>1.1926186076511049</v>
      </c>
      <c r="P60" s="959">
        <v>1.3155538843635277</v>
      </c>
      <c r="Q60" s="959">
        <v>1.5119731373133671</v>
      </c>
      <c r="R60" s="959">
        <v>1.6142159360972246</v>
      </c>
      <c r="S60" s="959">
        <v>1.6349877439394462</v>
      </c>
      <c r="T60" s="959">
        <v>1.8983732604486327</v>
      </c>
      <c r="U60" s="959">
        <v>11.322111823272413</v>
      </c>
      <c r="V60" s="959">
        <v>3.9997428173559695</v>
      </c>
      <c r="W60" s="959">
        <v>4.4932978538252613</v>
      </c>
      <c r="X60" s="959">
        <v>4.5338633864745459</v>
      </c>
      <c r="Y60" s="959">
        <v>4.6077870268660677</v>
      </c>
      <c r="Z60" s="959">
        <v>5.1683962333494637</v>
      </c>
      <c r="AA60" s="959">
        <v>6.3454169568306975</v>
      </c>
      <c r="AB60" s="959">
        <v>6.4845847055340746</v>
      </c>
      <c r="AC60" s="959">
        <v>5.3941032080761957</v>
      </c>
      <c r="AD60" s="959">
        <v>6.095115753689452</v>
      </c>
      <c r="AE60" s="959">
        <v>6.1189836079376674</v>
      </c>
      <c r="AF60" s="960">
        <v>6.1357479465895519</v>
      </c>
      <c r="AG60" s="961">
        <v>0</v>
      </c>
      <c r="AH60" s="961">
        <v>-5.9681057429318285E-2</v>
      </c>
      <c r="AI60" s="961">
        <v>2.8523926258233728E-3</v>
      </c>
    </row>
    <row r="61" spans="1:35" s="964" customFormat="1" ht="12" customHeight="1" x14ac:dyDescent="0.15">
      <c r="A61" s="975" t="s">
        <v>355</v>
      </c>
      <c r="B61" s="959">
        <v>0</v>
      </c>
      <c r="C61" s="959">
        <v>0</v>
      </c>
      <c r="D61" s="959">
        <v>0</v>
      </c>
      <c r="E61" s="959">
        <v>0</v>
      </c>
      <c r="F61" s="959">
        <v>0</v>
      </c>
      <c r="G61" s="959">
        <v>0</v>
      </c>
      <c r="H61" s="959">
        <v>0</v>
      </c>
      <c r="I61" s="959">
        <v>0</v>
      </c>
      <c r="J61" s="959">
        <v>0</v>
      </c>
      <c r="K61" s="959">
        <v>0</v>
      </c>
      <c r="L61" s="959">
        <v>3.5916060606060602</v>
      </c>
      <c r="M61" s="959">
        <v>3.7053030303030301</v>
      </c>
      <c r="N61" s="959">
        <v>10.127828282828283</v>
      </c>
      <c r="O61" s="959">
        <v>23.294410580747481</v>
      </c>
      <c r="P61" s="959">
        <v>23.172661137896622</v>
      </c>
      <c r="Q61" s="959">
        <v>30.719252611404954</v>
      </c>
      <c r="R61" s="959">
        <v>42.362305979960027</v>
      </c>
      <c r="S61" s="959">
        <v>47.887826841720411</v>
      </c>
      <c r="T61" s="959">
        <v>61.252885747274185</v>
      </c>
      <c r="U61" s="959">
        <v>65.138196019860871</v>
      </c>
      <c r="V61" s="959">
        <v>68.904741978236515</v>
      </c>
      <c r="W61" s="959">
        <v>86.083349154578002</v>
      </c>
      <c r="X61" s="959">
        <v>90.221815814305955</v>
      </c>
      <c r="Y61" s="959">
        <v>104.47279130903034</v>
      </c>
      <c r="Z61" s="959">
        <v>117.91377856574601</v>
      </c>
      <c r="AA61" s="959">
        <v>127.56232674504861</v>
      </c>
      <c r="AB61" s="959">
        <v>114.69051016381052</v>
      </c>
      <c r="AC61" s="959">
        <v>130.3372544660603</v>
      </c>
      <c r="AD61" s="959">
        <v>145.97661982072594</v>
      </c>
      <c r="AE61" s="959">
        <v>168.81694934392846</v>
      </c>
      <c r="AF61" s="960">
        <v>156.24904918585568</v>
      </c>
      <c r="AG61" s="961">
        <v>-7.6975743129037322E-2</v>
      </c>
      <c r="AH61" s="961">
        <v>9.9912232775761334E-2</v>
      </c>
      <c r="AI61" s="961">
        <v>7.2637213844055262E-2</v>
      </c>
    </row>
    <row r="62" spans="1:35" s="964" customFormat="1" ht="12" customHeight="1" x14ac:dyDescent="0.15">
      <c r="A62" s="975"/>
      <c r="B62" s="959"/>
      <c r="C62" s="959"/>
      <c r="D62" s="959"/>
      <c r="E62" s="959"/>
      <c r="F62" s="959"/>
      <c r="G62" s="959"/>
      <c r="H62" s="959"/>
      <c r="I62" s="959"/>
      <c r="J62" s="959"/>
      <c r="K62" s="959"/>
      <c r="L62" s="959"/>
      <c r="M62" s="959"/>
      <c r="N62" s="959"/>
      <c r="O62" s="959"/>
      <c r="P62" s="959"/>
      <c r="Q62" s="959"/>
      <c r="R62" s="959"/>
      <c r="S62" s="959"/>
      <c r="T62" s="959"/>
      <c r="U62" s="959"/>
      <c r="V62" s="959"/>
      <c r="W62" s="959"/>
      <c r="X62" s="959"/>
      <c r="Y62" s="959"/>
      <c r="Z62" s="959"/>
      <c r="AA62" s="959"/>
      <c r="AB62" s="959"/>
      <c r="AC62" s="959"/>
      <c r="AD62" s="959"/>
      <c r="AE62" s="959"/>
      <c r="AF62" s="960"/>
      <c r="AG62" s="961"/>
      <c r="AH62" s="961"/>
      <c r="AI62" s="961"/>
    </row>
    <row r="63" spans="1:35" s="964" customFormat="1" ht="12" customHeight="1" x14ac:dyDescent="0.15">
      <c r="A63" s="897" t="s">
        <v>93</v>
      </c>
      <c r="B63" s="967">
        <v>297.40855415846426</v>
      </c>
      <c r="C63" s="967">
        <v>335.36642946245621</v>
      </c>
      <c r="D63" s="967">
        <v>322.87476668987807</v>
      </c>
      <c r="E63" s="967">
        <v>329.43732177335949</v>
      </c>
      <c r="F63" s="967">
        <v>363.30283018161816</v>
      </c>
      <c r="G63" s="967">
        <v>373.54306685267903</v>
      </c>
      <c r="H63" s="967">
        <v>372.68578017933459</v>
      </c>
      <c r="I63" s="967">
        <v>427.45994322556396</v>
      </c>
      <c r="J63" s="967">
        <v>409.20895624087211</v>
      </c>
      <c r="K63" s="967">
        <v>393.42033313172749</v>
      </c>
      <c r="L63" s="967">
        <v>365.41682230280287</v>
      </c>
      <c r="M63" s="967">
        <v>394.0449494038765</v>
      </c>
      <c r="N63" s="967">
        <v>461.80809626395967</v>
      </c>
      <c r="O63" s="967">
        <v>574.43728584587336</v>
      </c>
      <c r="P63" s="967">
        <v>629.40562627033535</v>
      </c>
      <c r="Q63" s="967">
        <v>709.43609525615204</v>
      </c>
      <c r="R63" s="967">
        <v>857.28929670795003</v>
      </c>
      <c r="S63" s="967">
        <v>1112.9444538782654</v>
      </c>
      <c r="T63" s="967">
        <v>1471.2597678932343</v>
      </c>
      <c r="U63" s="967">
        <v>1603.1891933330699</v>
      </c>
      <c r="V63" s="967">
        <v>1843.7658892459331</v>
      </c>
      <c r="W63" s="967">
        <v>1831.9664045078016</v>
      </c>
      <c r="X63" s="967">
        <v>1806.8084095792335</v>
      </c>
      <c r="Y63" s="967">
        <v>1934.5959373857606</v>
      </c>
      <c r="Z63" s="967">
        <v>2055.9613377147853</v>
      </c>
      <c r="AA63" s="967">
        <v>2156.198003435396</v>
      </c>
      <c r="AB63" s="967">
        <v>2148.7839510007907</v>
      </c>
      <c r="AC63" s="967">
        <v>2204.7148163911734</v>
      </c>
      <c r="AD63" s="967">
        <v>2348.7406358773842</v>
      </c>
      <c r="AE63" s="967">
        <v>2383.6434572742887</v>
      </c>
      <c r="AF63" s="967">
        <v>2151.0881394942621</v>
      </c>
      <c r="AG63" s="968">
        <v>-0.10002863769369852</v>
      </c>
      <c r="AH63" s="968">
        <v>4.0460630492103133E-2</v>
      </c>
      <c r="AI63" s="968">
        <v>1</v>
      </c>
    </row>
    <row r="64" spans="1:35" s="964" customFormat="1" ht="12" customHeight="1" x14ac:dyDescent="0.15">
      <c r="A64" s="888" t="s">
        <v>92</v>
      </c>
      <c r="B64" s="959">
        <v>60.23786934343434</v>
      </c>
      <c r="C64" s="959">
        <v>69.799435959595954</v>
      </c>
      <c r="D64" s="959">
        <v>79.45549865175758</v>
      </c>
      <c r="E64" s="959">
        <v>93.765505141414152</v>
      </c>
      <c r="F64" s="959">
        <v>104.88611486561615</v>
      </c>
      <c r="G64" s="959">
        <v>110.40859296557575</v>
      </c>
      <c r="H64" s="959">
        <v>80.058726976606053</v>
      </c>
      <c r="I64" s="959">
        <v>106.0476452298586</v>
      </c>
      <c r="J64" s="959">
        <v>115.84283976654545</v>
      </c>
      <c r="K64" s="959">
        <v>122.5666725127606</v>
      </c>
      <c r="L64" s="959">
        <v>137.74603266106101</v>
      </c>
      <c r="M64" s="959">
        <v>149.94496823252805</v>
      </c>
      <c r="N64" s="959">
        <v>183.79493054118601</v>
      </c>
      <c r="O64" s="959">
        <v>244.05215569445215</v>
      </c>
      <c r="P64" s="959">
        <v>295.70495930466569</v>
      </c>
      <c r="Q64" s="959">
        <v>339.1977428661441</v>
      </c>
      <c r="R64" s="959">
        <v>435.91586691095472</v>
      </c>
      <c r="S64" s="959">
        <v>587.3617722947273</v>
      </c>
      <c r="T64" s="959">
        <v>835.23051931980933</v>
      </c>
      <c r="U64" s="959">
        <v>990.58135445193614</v>
      </c>
      <c r="V64" s="959">
        <v>1192.6624070280309</v>
      </c>
      <c r="W64" s="959">
        <v>1260.3517475083188</v>
      </c>
      <c r="X64" s="959">
        <v>1216.2952312823807</v>
      </c>
      <c r="Y64" s="959">
        <v>1236.1083925962544</v>
      </c>
      <c r="Z64" s="959">
        <v>1318.0974636177802</v>
      </c>
      <c r="AA64" s="959">
        <v>1368.2888732933307</v>
      </c>
      <c r="AB64" s="959">
        <v>1406.3910490343824</v>
      </c>
      <c r="AC64" s="959">
        <v>1455.1710129446171</v>
      </c>
      <c r="AD64" s="959">
        <v>1474.9657086395889</v>
      </c>
      <c r="AE64" s="959">
        <v>1444.797047883362</v>
      </c>
      <c r="AF64" s="960">
        <v>1280.2819179599098</v>
      </c>
      <c r="AG64" s="961">
        <v>-0.1162884214061799</v>
      </c>
      <c r="AH64" s="961">
        <v>3.8464535680248213E-2</v>
      </c>
      <c r="AI64" s="961">
        <v>0.59517873510330188</v>
      </c>
    </row>
    <row r="65" spans="1:35" s="964" customFormat="1" ht="12" customHeight="1" x14ac:dyDescent="0.15">
      <c r="A65" s="892" t="s">
        <v>941</v>
      </c>
      <c r="B65" s="959">
        <v>237.17068481502992</v>
      </c>
      <c r="C65" s="959">
        <v>265.56699350286027</v>
      </c>
      <c r="D65" s="959">
        <v>243.41926803812049</v>
      </c>
      <c r="E65" s="959">
        <v>235.67181663194529</v>
      </c>
      <c r="F65" s="959">
        <v>258.41671531600201</v>
      </c>
      <c r="G65" s="959">
        <v>263.1344738871033</v>
      </c>
      <c r="H65" s="959">
        <v>292.62705320272852</v>
      </c>
      <c r="I65" s="959">
        <v>321.41229799570539</v>
      </c>
      <c r="J65" s="959">
        <v>293.36611647432665</v>
      </c>
      <c r="K65" s="959">
        <v>270.8536606189669</v>
      </c>
      <c r="L65" s="959">
        <v>227.67078964174186</v>
      </c>
      <c r="M65" s="959">
        <v>244.09998117134845</v>
      </c>
      <c r="N65" s="959">
        <v>278.01316572277358</v>
      </c>
      <c r="O65" s="959">
        <v>330.38513015142121</v>
      </c>
      <c r="P65" s="959">
        <v>333.70066696566971</v>
      </c>
      <c r="Q65" s="959">
        <v>370.23835239000789</v>
      </c>
      <c r="R65" s="959">
        <v>421.37342979699537</v>
      </c>
      <c r="S65" s="959">
        <v>525.58268158353837</v>
      </c>
      <c r="T65" s="959">
        <v>636.02924857342498</v>
      </c>
      <c r="U65" s="959">
        <v>612.60783888113383</v>
      </c>
      <c r="V65" s="959">
        <v>651.1034822179023</v>
      </c>
      <c r="W65" s="959">
        <v>571.61465699948303</v>
      </c>
      <c r="X65" s="959">
        <v>590.51317829685263</v>
      </c>
      <c r="Y65" s="959">
        <v>698.48754478950639</v>
      </c>
      <c r="Z65" s="959">
        <v>737.86387409700512</v>
      </c>
      <c r="AA65" s="959">
        <v>787.90913014206512</v>
      </c>
      <c r="AB65" s="959">
        <v>742.39290196640832</v>
      </c>
      <c r="AC65" s="959">
        <v>749.54380344655613</v>
      </c>
      <c r="AD65" s="959">
        <v>873.7749272377954</v>
      </c>
      <c r="AE65" s="959">
        <v>938.84640939092674</v>
      </c>
      <c r="AF65" s="960">
        <v>870.80622153435274</v>
      </c>
      <c r="AG65" s="961">
        <v>-7.5006347282793207E-2</v>
      </c>
      <c r="AH65" s="961">
        <v>4.3617132332238295E-2</v>
      </c>
      <c r="AI65" s="961">
        <v>0.4048212648966984</v>
      </c>
    </row>
    <row r="66" spans="1:35" s="964" customFormat="1" ht="12" customHeight="1" x14ac:dyDescent="0.15">
      <c r="A66" s="898" t="s">
        <v>942</v>
      </c>
      <c r="B66" s="972">
        <v>0</v>
      </c>
      <c r="C66" s="972">
        <v>0</v>
      </c>
      <c r="D66" s="972">
        <v>9.4496076000000012E-2</v>
      </c>
      <c r="E66" s="972">
        <v>0.76409100000000008</v>
      </c>
      <c r="F66" s="972">
        <v>1.0394987040000001</v>
      </c>
      <c r="G66" s="972">
        <v>1.0260172080000001</v>
      </c>
      <c r="H66" s="972">
        <v>1.6281209160000001</v>
      </c>
      <c r="I66" s="972">
        <v>2.2517866440000001</v>
      </c>
      <c r="J66" s="972">
        <v>2.6432943120000001</v>
      </c>
      <c r="K66" s="972">
        <v>2.4543021600000001</v>
      </c>
      <c r="L66" s="972">
        <v>2.4975099360000002</v>
      </c>
      <c r="M66" s="972">
        <v>2.9556295920000002</v>
      </c>
      <c r="N66" s="972">
        <v>6.1518227322020209</v>
      </c>
      <c r="O66" s="972">
        <v>10.65337637640404</v>
      </c>
      <c r="P66" s="972">
        <v>15.040476568479937</v>
      </c>
      <c r="Q66" s="972">
        <v>17.456597985275746</v>
      </c>
      <c r="R66" s="972">
        <v>29.606245321979802</v>
      </c>
      <c r="S66" s="972">
        <v>35.441462392321682</v>
      </c>
      <c r="T66" s="972">
        <v>54.164732128847348</v>
      </c>
      <c r="U66" s="972">
        <v>65.248387067272716</v>
      </c>
      <c r="V66" s="972">
        <v>73.833207392199853</v>
      </c>
      <c r="W66" s="972">
        <v>88.641493458919271</v>
      </c>
      <c r="X66" s="972">
        <v>99.384855179429195</v>
      </c>
      <c r="Y66" s="972">
        <v>101.75861133802023</v>
      </c>
      <c r="Z66" s="972">
        <v>101.45789165010518</v>
      </c>
      <c r="AA66" s="972">
        <v>116.71673670951006</v>
      </c>
      <c r="AB66" s="972">
        <v>104.62332387411244</v>
      </c>
      <c r="AC66" s="972">
        <v>107.87727132038307</v>
      </c>
      <c r="AD66" s="972">
        <v>113.17238176048239</v>
      </c>
      <c r="AE66" s="972">
        <v>111.63915865911102</v>
      </c>
      <c r="AF66" s="962">
        <v>104.815575716495</v>
      </c>
      <c r="AG66" s="977">
        <v>-6.3687010744526207E-2</v>
      </c>
      <c r="AH66" s="977">
        <v>5.517544806219532E-2</v>
      </c>
      <c r="AI66" s="977">
        <v>4.8726769392693492E-2</v>
      </c>
    </row>
    <row r="67" spans="1:35" s="964" customFormat="1" ht="12" customHeight="1" x14ac:dyDescent="0.15">
      <c r="A67" s="975"/>
      <c r="B67" s="959"/>
      <c r="C67" s="959"/>
      <c r="D67" s="959"/>
      <c r="E67" s="959"/>
      <c r="F67" s="959"/>
      <c r="G67" s="959"/>
      <c r="H67" s="959"/>
      <c r="I67" s="959"/>
      <c r="J67" s="959"/>
      <c r="K67" s="959"/>
      <c r="L67" s="959"/>
      <c r="M67" s="959"/>
      <c r="N67" s="959"/>
      <c r="O67" s="959"/>
      <c r="P67" s="959"/>
      <c r="Q67" s="959"/>
      <c r="R67" s="959"/>
      <c r="S67" s="959"/>
      <c r="T67" s="959"/>
      <c r="U67" s="959"/>
      <c r="V67" s="959"/>
      <c r="W67" s="959"/>
      <c r="X67" s="959"/>
      <c r="Y67" s="959"/>
      <c r="Z67" s="959"/>
      <c r="AA67" s="959"/>
      <c r="AB67" s="959"/>
      <c r="AC67" s="959"/>
      <c r="AD67" s="959"/>
      <c r="AE67" s="959"/>
      <c r="AF67" s="960"/>
      <c r="AG67" s="961"/>
      <c r="AH67" s="961"/>
      <c r="AI67" s="961"/>
    </row>
    <row r="68" spans="1:35" s="964" customFormat="1" ht="12" customHeight="1" x14ac:dyDescent="0.15">
      <c r="A68" s="974" t="s">
        <v>949</v>
      </c>
      <c r="B68" s="959"/>
      <c r="C68" s="959"/>
      <c r="D68" s="959"/>
      <c r="E68" s="959"/>
      <c r="F68" s="959"/>
      <c r="G68" s="959"/>
      <c r="H68" s="959"/>
      <c r="I68" s="959"/>
      <c r="J68" s="959"/>
      <c r="K68" s="959"/>
      <c r="L68" s="959"/>
      <c r="M68" s="959"/>
      <c r="N68" s="959"/>
      <c r="O68" s="959"/>
      <c r="P68" s="959"/>
      <c r="Q68" s="959"/>
      <c r="R68" s="959"/>
      <c r="S68" s="959"/>
      <c r="T68" s="959"/>
      <c r="U68" s="959"/>
      <c r="V68" s="959"/>
      <c r="W68" s="959"/>
      <c r="X68" s="959"/>
      <c r="Y68" s="959"/>
      <c r="Z68" s="959"/>
      <c r="AA68" s="959"/>
      <c r="AB68" s="959"/>
      <c r="AC68" s="959"/>
      <c r="AD68" s="959"/>
      <c r="AE68" s="959"/>
      <c r="AF68" s="960"/>
      <c r="AG68" s="961"/>
      <c r="AH68" s="961"/>
      <c r="AI68" s="961"/>
    </row>
    <row r="69" spans="1:35" s="964" customFormat="1" ht="12" customHeight="1" x14ac:dyDescent="0.15">
      <c r="A69" s="975" t="s">
        <v>944</v>
      </c>
      <c r="B69" s="959">
        <v>0</v>
      </c>
      <c r="C69" s="959">
        <v>0</v>
      </c>
      <c r="D69" s="959">
        <v>0</v>
      </c>
      <c r="E69" s="959">
        <v>0</v>
      </c>
      <c r="F69" s="959">
        <v>0</v>
      </c>
      <c r="G69" s="959">
        <v>0</v>
      </c>
      <c r="H69" s="959">
        <v>0</v>
      </c>
      <c r="I69" s="959">
        <v>0</v>
      </c>
      <c r="J69" s="959">
        <v>0</v>
      </c>
      <c r="K69" s="959">
        <v>0</v>
      </c>
      <c r="L69" s="959">
        <v>0</v>
      </c>
      <c r="M69" s="959">
        <v>0</v>
      </c>
      <c r="N69" s="959">
        <v>0</v>
      </c>
      <c r="O69" s="959">
        <v>0</v>
      </c>
      <c r="P69" s="959">
        <v>0</v>
      </c>
      <c r="Q69" s="959">
        <v>0</v>
      </c>
      <c r="R69" s="959">
        <v>1.521764231261477</v>
      </c>
      <c r="S69" s="959">
        <v>3.0247412497913309</v>
      </c>
      <c r="T69" s="959">
        <v>3.2214150575927882</v>
      </c>
      <c r="U69" s="959">
        <v>3.7275445759835293</v>
      </c>
      <c r="V69" s="959">
        <v>3.7231035030000004</v>
      </c>
      <c r="W69" s="959">
        <v>3.884977578</v>
      </c>
      <c r="X69" s="959">
        <v>3.2374813149999997</v>
      </c>
      <c r="Y69" s="959">
        <v>5.1475952889999999</v>
      </c>
      <c r="Z69" s="959">
        <v>11.363559473</v>
      </c>
      <c r="AA69" s="959">
        <v>9.9390676869999997</v>
      </c>
      <c r="AB69" s="959">
        <v>14.06</v>
      </c>
      <c r="AC69" s="959">
        <v>13.097999999999999</v>
      </c>
      <c r="AD69" s="959">
        <v>13.097999999999999</v>
      </c>
      <c r="AE69" s="959">
        <v>12.140554996000001</v>
      </c>
      <c r="AF69" s="960">
        <v>11.793681996114286</v>
      </c>
      <c r="AG69" s="961">
        <v>-3.1225604996096834E-2</v>
      </c>
      <c r="AH69" s="961">
        <v>0.12533433420229945</v>
      </c>
      <c r="AI69" s="961">
        <v>7.3539371822513916E-3</v>
      </c>
    </row>
    <row r="70" spans="1:35" s="964" customFormat="1" ht="12" customHeight="1" x14ac:dyDescent="0.15">
      <c r="A70" s="975" t="s">
        <v>191</v>
      </c>
      <c r="B70" s="959">
        <v>0</v>
      </c>
      <c r="C70" s="959">
        <v>0</v>
      </c>
      <c r="D70" s="959">
        <v>0</v>
      </c>
      <c r="E70" s="959">
        <v>0</v>
      </c>
      <c r="F70" s="959">
        <v>0</v>
      </c>
      <c r="G70" s="959">
        <v>0</v>
      </c>
      <c r="H70" s="959">
        <v>0</v>
      </c>
      <c r="I70" s="959">
        <v>0</v>
      </c>
      <c r="J70" s="959">
        <v>0</v>
      </c>
      <c r="K70" s="959">
        <v>0</v>
      </c>
      <c r="L70" s="959">
        <v>0</v>
      </c>
      <c r="M70" s="959">
        <v>1.0686714710042431</v>
      </c>
      <c r="N70" s="959">
        <v>1.3063556506364922</v>
      </c>
      <c r="O70" s="959">
        <v>1.7705685360678924</v>
      </c>
      <c r="P70" s="959">
        <v>3.4866723394625176</v>
      </c>
      <c r="Q70" s="959">
        <v>11.312395438472418</v>
      </c>
      <c r="R70" s="959">
        <v>31.20579528995756</v>
      </c>
      <c r="S70" s="959">
        <v>61.053092713216216</v>
      </c>
      <c r="T70" s="959">
        <v>84.520574602373401</v>
      </c>
      <c r="U70" s="959">
        <v>64.284828774071102</v>
      </c>
      <c r="V70" s="959">
        <v>42.820372913547381</v>
      </c>
      <c r="W70" s="959">
        <v>120.56087352658086</v>
      </c>
      <c r="X70" s="959">
        <v>123.45028134839755</v>
      </c>
      <c r="Y70" s="959">
        <v>169.40092266850655</v>
      </c>
      <c r="Z70" s="959">
        <v>159.36966154641735</v>
      </c>
      <c r="AA70" s="959">
        <v>157.42528914658291</v>
      </c>
      <c r="AB70" s="959">
        <v>195.43813926387665</v>
      </c>
      <c r="AC70" s="959">
        <v>198.95523250270776</v>
      </c>
      <c r="AD70" s="959">
        <v>231.54439263949322</v>
      </c>
      <c r="AE70" s="959">
        <v>214.92361087571459</v>
      </c>
      <c r="AF70" s="960">
        <v>225.32670817308212</v>
      </c>
      <c r="AG70" s="961">
        <v>4.5539205831531815E-2</v>
      </c>
      <c r="AH70" s="961">
        <v>0.1282817505867957</v>
      </c>
      <c r="AI70" s="961">
        <v>0.14050221618102715</v>
      </c>
    </row>
    <row r="71" spans="1:35" s="964" customFormat="1" ht="12" customHeight="1" x14ac:dyDescent="0.15">
      <c r="A71" s="975" t="s">
        <v>188</v>
      </c>
      <c r="B71" s="959">
        <v>0</v>
      </c>
      <c r="C71" s="959">
        <v>0</v>
      </c>
      <c r="D71" s="959">
        <v>0</v>
      </c>
      <c r="E71" s="959">
        <v>0</v>
      </c>
      <c r="F71" s="959">
        <v>0</v>
      </c>
      <c r="G71" s="959">
        <v>0</v>
      </c>
      <c r="H71" s="959">
        <v>0</v>
      </c>
      <c r="I71" s="959">
        <v>0</v>
      </c>
      <c r="J71" s="959">
        <v>0</v>
      </c>
      <c r="K71" s="959">
        <v>0</v>
      </c>
      <c r="L71" s="959">
        <v>0</v>
      </c>
      <c r="M71" s="959">
        <v>0</v>
      </c>
      <c r="N71" s="959">
        <v>0</v>
      </c>
      <c r="O71" s="959">
        <v>0</v>
      </c>
      <c r="P71" s="959">
        <v>0</v>
      </c>
      <c r="Q71" s="959">
        <v>2.4226891962733126E-2</v>
      </c>
      <c r="R71" s="959">
        <v>2.271336955451781</v>
      </c>
      <c r="S71" s="959">
        <v>13.309286685325983</v>
      </c>
      <c r="T71" s="959">
        <v>38.418320601468459</v>
      </c>
      <c r="U71" s="959">
        <v>52.932236822484917</v>
      </c>
      <c r="V71" s="959">
        <v>78.910937159354845</v>
      </c>
      <c r="W71" s="959">
        <v>87.979165456126978</v>
      </c>
      <c r="X71" s="959">
        <v>89.451313928755297</v>
      </c>
      <c r="Y71" s="959">
        <v>96.0348730687097</v>
      </c>
      <c r="Z71" s="959">
        <v>112.57071434245833</v>
      </c>
      <c r="AA71" s="959">
        <v>129.60297648263355</v>
      </c>
      <c r="AB71" s="959">
        <v>125.12857237326628</v>
      </c>
      <c r="AC71" s="959">
        <v>141.25640776946315</v>
      </c>
      <c r="AD71" s="959">
        <v>176.10580434867154</v>
      </c>
      <c r="AE71" s="959">
        <v>194.99580168137496</v>
      </c>
      <c r="AF71" s="960">
        <v>212.49010478527808</v>
      </c>
      <c r="AG71" s="961">
        <v>8.6738939511887381E-2</v>
      </c>
      <c r="AH71" s="961">
        <v>0.13928007339385706</v>
      </c>
      <c r="AI71" s="961">
        <v>0.13249796653460727</v>
      </c>
    </row>
    <row r="72" spans="1:35" s="964" customFormat="1" ht="12" customHeight="1" x14ac:dyDescent="0.15">
      <c r="A72" s="976" t="s">
        <v>208</v>
      </c>
      <c r="B72" s="959">
        <v>0</v>
      </c>
      <c r="C72" s="959">
        <v>0</v>
      </c>
      <c r="D72" s="959">
        <v>0</v>
      </c>
      <c r="E72" s="959">
        <v>0</v>
      </c>
      <c r="F72" s="959">
        <v>0</v>
      </c>
      <c r="G72" s="959">
        <v>0</v>
      </c>
      <c r="H72" s="959">
        <v>0</v>
      </c>
      <c r="I72" s="959">
        <v>0</v>
      </c>
      <c r="J72" s="959">
        <v>0</v>
      </c>
      <c r="K72" s="959">
        <v>0</v>
      </c>
      <c r="L72" s="959">
        <v>0.19154172560113156</v>
      </c>
      <c r="M72" s="959">
        <v>0.38203677510608203</v>
      </c>
      <c r="N72" s="959">
        <v>0.76407355021216405</v>
      </c>
      <c r="O72" s="959">
        <v>0.76407355021216405</v>
      </c>
      <c r="P72" s="959">
        <v>0.9577086280056577</v>
      </c>
      <c r="Q72" s="959">
        <v>1.0123974540311174</v>
      </c>
      <c r="R72" s="959">
        <v>1.9865912305516265</v>
      </c>
      <c r="S72" s="959">
        <v>8.2234615632970289</v>
      </c>
      <c r="T72" s="959">
        <v>27.076838684906424</v>
      </c>
      <c r="U72" s="959">
        <v>49.448649362805313</v>
      </c>
      <c r="V72" s="959">
        <v>83.310127939151229</v>
      </c>
      <c r="W72" s="959">
        <v>108.03505728618696</v>
      </c>
      <c r="X72" s="959">
        <v>109.94857630510276</v>
      </c>
      <c r="Y72" s="959">
        <v>96.623159589474966</v>
      </c>
      <c r="Z72" s="959">
        <v>117.2685648329751</v>
      </c>
      <c r="AA72" s="959">
        <v>88.848228447280306</v>
      </c>
      <c r="AB72" s="959">
        <v>120.15764156515071</v>
      </c>
      <c r="AC72" s="959">
        <v>127.60567989383465</v>
      </c>
      <c r="AD72" s="959">
        <v>116.76804197341782</v>
      </c>
      <c r="AE72" s="959">
        <v>106.28341143912405</v>
      </c>
      <c r="AF72" s="960">
        <v>67.316628622147405</v>
      </c>
      <c r="AG72" s="961">
        <v>-0.36836141691044233</v>
      </c>
      <c r="AH72" s="961">
        <v>7.9521025058611361E-2</v>
      </c>
      <c r="AI72" s="961">
        <v>4.1975208282818019E-2</v>
      </c>
    </row>
    <row r="73" spans="1:35" s="964" customFormat="1" ht="12" customHeight="1" x14ac:dyDescent="0.15">
      <c r="A73" s="975" t="s">
        <v>348</v>
      </c>
      <c r="B73" s="959">
        <v>0.26376840000000001</v>
      </c>
      <c r="C73" s="959">
        <v>0.28888920000000001</v>
      </c>
      <c r="D73" s="959">
        <v>0.63420312400000001</v>
      </c>
      <c r="E73" s="959">
        <v>1.045941644</v>
      </c>
      <c r="F73" s="959">
        <v>4.0032638479999996</v>
      </c>
      <c r="G73" s="959">
        <v>7.8824888560000002</v>
      </c>
      <c r="H73" s="959">
        <v>11.296660660000001</v>
      </c>
      <c r="I73" s="959">
        <v>14.274777984607361</v>
      </c>
      <c r="J73" s="959">
        <v>13.098521402698355</v>
      </c>
      <c r="K73" s="959">
        <v>15.564114488448034</v>
      </c>
      <c r="L73" s="959">
        <v>26.772927375337837</v>
      </c>
      <c r="M73" s="959">
        <v>33.182765222336769</v>
      </c>
      <c r="N73" s="959">
        <v>42.136673968210019</v>
      </c>
      <c r="O73" s="959">
        <v>50.294297082682064</v>
      </c>
      <c r="P73" s="959">
        <v>76.280896568081459</v>
      </c>
      <c r="Q73" s="959">
        <v>107.48531361191073</v>
      </c>
      <c r="R73" s="959">
        <v>154.41459093724555</v>
      </c>
      <c r="S73" s="959">
        <v>215.66574979687263</v>
      </c>
      <c r="T73" s="959">
        <v>269.44138812097452</v>
      </c>
      <c r="U73" s="959">
        <v>332.92128659164916</v>
      </c>
      <c r="V73" s="959">
        <v>376.05800206262563</v>
      </c>
      <c r="W73" s="959">
        <v>358.41410687985785</v>
      </c>
      <c r="X73" s="959">
        <v>383.82594019585531</v>
      </c>
      <c r="Y73" s="959">
        <v>407.8853102338943</v>
      </c>
      <c r="Z73" s="959">
        <v>456.8261046361236</v>
      </c>
      <c r="AA73" s="959">
        <v>454.11766592109984</v>
      </c>
      <c r="AB73" s="959">
        <v>447.54471153299249</v>
      </c>
      <c r="AC73" s="959">
        <v>513.55255693556137</v>
      </c>
      <c r="AD73" s="959">
        <v>553.36547721827048</v>
      </c>
      <c r="AE73" s="959">
        <v>570.4617795061863</v>
      </c>
      <c r="AF73" s="960">
        <v>549.15227703806738</v>
      </c>
      <c r="AG73" s="961">
        <v>-3.9985007488749114E-2</v>
      </c>
      <c r="AH73" s="961">
        <v>5.5330521821722156E-2</v>
      </c>
      <c r="AI73" s="961">
        <v>0.34242328648159415</v>
      </c>
    </row>
    <row r="74" spans="1:35" s="964" customFormat="1" ht="12" customHeight="1" x14ac:dyDescent="0.15">
      <c r="A74" s="975" t="s">
        <v>351</v>
      </c>
      <c r="B74" s="959">
        <v>0</v>
      </c>
      <c r="C74" s="959">
        <v>0</v>
      </c>
      <c r="D74" s="959">
        <v>0</v>
      </c>
      <c r="E74" s="959">
        <v>0</v>
      </c>
      <c r="F74" s="959">
        <v>0</v>
      </c>
      <c r="G74" s="959">
        <v>0</v>
      </c>
      <c r="H74" s="959">
        <v>0</v>
      </c>
      <c r="I74" s="959">
        <v>0</v>
      </c>
      <c r="J74" s="959">
        <v>0</v>
      </c>
      <c r="K74" s="959">
        <v>0</v>
      </c>
      <c r="L74" s="959">
        <v>0</v>
      </c>
      <c r="M74" s="959">
        <v>0</v>
      </c>
      <c r="N74" s="959">
        <v>0</v>
      </c>
      <c r="O74" s="959">
        <v>0</v>
      </c>
      <c r="P74" s="959">
        <v>0</v>
      </c>
      <c r="Q74" s="959">
        <v>0</v>
      </c>
      <c r="R74" s="959">
        <v>0</v>
      </c>
      <c r="S74" s="959">
        <v>0</v>
      </c>
      <c r="T74" s="959">
        <v>0.2705049612</v>
      </c>
      <c r="U74" s="959">
        <v>0.84513488760000011</v>
      </c>
      <c r="V74" s="959">
        <v>1.3830130836000001</v>
      </c>
      <c r="W74" s="959">
        <v>1.0980008604</v>
      </c>
      <c r="X74" s="959">
        <v>1.1952016092000002</v>
      </c>
      <c r="Y74" s="959">
        <v>0.94859908920000002</v>
      </c>
      <c r="Z74" s="959">
        <v>0.99359881560000007</v>
      </c>
      <c r="AA74" s="959">
        <v>0.78299858880000006</v>
      </c>
      <c r="AB74" s="959">
        <v>0.73170191520000016</v>
      </c>
      <c r="AC74" s="959">
        <v>0.71999980920000006</v>
      </c>
      <c r="AD74" s="959">
        <v>0.50399861040000005</v>
      </c>
      <c r="AE74" s="959">
        <v>0.57599901000000009</v>
      </c>
      <c r="AF74" s="960">
        <v>0.57757708947945208</v>
      </c>
      <c r="AG74" s="961">
        <v>0</v>
      </c>
      <c r="AH74" s="961">
        <v>-3.7613392641382859E-2</v>
      </c>
      <c r="AI74" s="961">
        <v>3.6014754640144715E-4</v>
      </c>
    </row>
    <row r="75" spans="1:35" s="964" customFormat="1" ht="12" customHeight="1" x14ac:dyDescent="0.15">
      <c r="A75" s="975" t="s">
        <v>353</v>
      </c>
      <c r="B75" s="959">
        <v>0</v>
      </c>
      <c r="C75" s="959">
        <v>0</v>
      </c>
      <c r="D75" s="959">
        <v>0</v>
      </c>
      <c r="E75" s="959">
        <v>0</v>
      </c>
      <c r="F75" s="959">
        <v>0</v>
      </c>
      <c r="G75" s="959">
        <v>0</v>
      </c>
      <c r="H75" s="959">
        <v>0</v>
      </c>
      <c r="I75" s="959">
        <v>0</v>
      </c>
      <c r="J75" s="959">
        <v>0</v>
      </c>
      <c r="K75" s="959">
        <v>0</v>
      </c>
      <c r="L75" s="959">
        <v>0</v>
      </c>
      <c r="M75" s="959">
        <v>0</v>
      </c>
      <c r="N75" s="959">
        <v>0</v>
      </c>
      <c r="O75" s="959">
        <v>0</v>
      </c>
      <c r="P75" s="959">
        <v>0</v>
      </c>
      <c r="Q75" s="959">
        <v>0</v>
      </c>
      <c r="R75" s="959">
        <v>0</v>
      </c>
      <c r="S75" s="959">
        <v>0</v>
      </c>
      <c r="T75" s="959">
        <v>0</v>
      </c>
      <c r="U75" s="959">
        <v>0</v>
      </c>
      <c r="V75" s="959">
        <v>0</v>
      </c>
      <c r="W75" s="959">
        <v>0</v>
      </c>
      <c r="X75" s="959">
        <v>0</v>
      </c>
      <c r="Y75" s="959">
        <v>0</v>
      </c>
      <c r="Z75" s="959">
        <v>0</v>
      </c>
      <c r="AA75" s="959">
        <v>0</v>
      </c>
      <c r="AB75" s="959">
        <v>0</v>
      </c>
      <c r="AC75" s="959">
        <v>0</v>
      </c>
      <c r="AD75" s="959">
        <v>0</v>
      </c>
      <c r="AE75" s="959">
        <v>0</v>
      </c>
      <c r="AF75" s="960">
        <v>0</v>
      </c>
      <c r="AG75" s="961">
        <v>0</v>
      </c>
      <c r="AH75" s="961">
        <v>0</v>
      </c>
      <c r="AI75" s="961">
        <v>0</v>
      </c>
    </row>
    <row r="76" spans="1:35" s="964" customFormat="1" ht="12" customHeight="1" x14ac:dyDescent="0.15">
      <c r="A76" s="975" t="s">
        <v>354</v>
      </c>
      <c r="B76" s="959">
        <v>0</v>
      </c>
      <c r="C76" s="959">
        <v>0</v>
      </c>
      <c r="D76" s="959">
        <v>0</v>
      </c>
      <c r="E76" s="959">
        <v>0</v>
      </c>
      <c r="F76" s="959">
        <v>0</v>
      </c>
      <c r="G76" s="959">
        <v>0</v>
      </c>
      <c r="H76" s="959">
        <v>0</v>
      </c>
      <c r="I76" s="959">
        <v>0</v>
      </c>
      <c r="J76" s="959">
        <v>0</v>
      </c>
      <c r="K76" s="959">
        <v>0</v>
      </c>
      <c r="L76" s="959">
        <v>0</v>
      </c>
      <c r="M76" s="959">
        <v>0</v>
      </c>
      <c r="N76" s="959">
        <v>0</v>
      </c>
      <c r="O76" s="959">
        <v>0</v>
      </c>
      <c r="P76" s="959">
        <v>0</v>
      </c>
      <c r="Q76" s="959">
        <v>0</v>
      </c>
      <c r="R76" s="959">
        <v>0</v>
      </c>
      <c r="S76" s="959">
        <v>0</v>
      </c>
      <c r="T76" s="959">
        <v>0</v>
      </c>
      <c r="U76" s="959">
        <v>0</v>
      </c>
      <c r="V76" s="959">
        <v>0</v>
      </c>
      <c r="W76" s="959">
        <v>0</v>
      </c>
      <c r="X76" s="959">
        <v>3.3596418670438472E-2</v>
      </c>
      <c r="Y76" s="959">
        <v>4.9445109618104659E-2</v>
      </c>
      <c r="Z76" s="959">
        <v>7.4779878359264515E-2</v>
      </c>
      <c r="AA76" s="959">
        <v>0.11333311951909476</v>
      </c>
      <c r="AB76" s="959">
        <v>0.17368812135785006</v>
      </c>
      <c r="AC76" s="959">
        <v>0</v>
      </c>
      <c r="AD76" s="959">
        <v>0</v>
      </c>
      <c r="AE76" s="959">
        <v>0</v>
      </c>
      <c r="AF76" s="960">
        <v>0</v>
      </c>
      <c r="AG76" s="988">
        <v>0</v>
      </c>
      <c r="AH76" s="988" t="s">
        <v>111</v>
      </c>
      <c r="AI76" s="961">
        <v>0</v>
      </c>
    </row>
    <row r="77" spans="1:35" s="964" customFormat="1" ht="12" customHeight="1" x14ac:dyDescent="0.15">
      <c r="A77" s="975" t="s">
        <v>355</v>
      </c>
      <c r="B77" s="959">
        <v>0</v>
      </c>
      <c r="C77" s="959">
        <v>0</v>
      </c>
      <c r="D77" s="959">
        <v>0</v>
      </c>
      <c r="E77" s="959">
        <v>0</v>
      </c>
      <c r="F77" s="959">
        <v>0</v>
      </c>
      <c r="G77" s="959">
        <v>0</v>
      </c>
      <c r="H77" s="959">
        <v>0</v>
      </c>
      <c r="I77" s="959">
        <v>0</v>
      </c>
      <c r="J77" s="959">
        <v>0</v>
      </c>
      <c r="K77" s="959">
        <v>0</v>
      </c>
      <c r="L77" s="959">
        <v>0</v>
      </c>
      <c r="M77" s="959">
        <v>0.19101838755304101</v>
      </c>
      <c r="N77" s="959">
        <v>0.22922206506364923</v>
      </c>
      <c r="O77" s="959">
        <v>0.25216888232375106</v>
      </c>
      <c r="P77" s="959">
        <v>0.5814803905774335</v>
      </c>
      <c r="Q77" s="959">
        <v>6.9912070520384724</v>
      </c>
      <c r="R77" s="959">
        <v>19.154034069496362</v>
      </c>
      <c r="S77" s="959">
        <v>36.924218454303883</v>
      </c>
      <c r="T77" s="959">
        <v>74.907107665405888</v>
      </c>
      <c r="U77" s="959">
        <v>76.079967907429605</v>
      </c>
      <c r="V77" s="959">
        <v>83.29233663732407</v>
      </c>
      <c r="W77" s="959">
        <v>158.01921001530189</v>
      </c>
      <c r="X77" s="959">
        <v>204.32404377334689</v>
      </c>
      <c r="Y77" s="959">
        <v>248.63639686357595</v>
      </c>
      <c r="Z77" s="959">
        <v>308.68392362429341</v>
      </c>
      <c r="AA77" s="959">
        <v>227.46964167593075</v>
      </c>
      <c r="AB77" s="959">
        <v>287.97234997178583</v>
      </c>
      <c r="AC77" s="959">
        <v>288.51567265461881</v>
      </c>
      <c r="AD77" s="959">
        <v>404.20353530353952</v>
      </c>
      <c r="AE77" s="959">
        <v>514.77287330732167</v>
      </c>
      <c r="AF77" s="960">
        <v>537.06653853392822</v>
      </c>
      <c r="AG77" s="961">
        <v>4.045720237504824E-2</v>
      </c>
      <c r="AH77" s="961">
        <v>0.21069439894602593</v>
      </c>
      <c r="AI77" s="961">
        <v>0.33488723779130053</v>
      </c>
    </row>
    <row r="78" spans="1:35" s="964" customFormat="1" ht="12" customHeight="1" x14ac:dyDescent="0.15">
      <c r="A78" s="975"/>
      <c r="B78" s="959"/>
      <c r="C78" s="959"/>
      <c r="D78" s="959"/>
      <c r="E78" s="959"/>
      <c r="F78" s="959"/>
      <c r="G78" s="959"/>
      <c r="H78" s="959"/>
      <c r="I78" s="959"/>
      <c r="J78" s="959"/>
      <c r="K78" s="959"/>
      <c r="L78" s="959"/>
      <c r="M78" s="959"/>
      <c r="N78" s="959"/>
      <c r="O78" s="959"/>
      <c r="P78" s="959"/>
      <c r="Q78" s="959"/>
      <c r="R78" s="959"/>
      <c r="S78" s="959"/>
      <c r="T78" s="959"/>
      <c r="U78" s="959"/>
      <c r="V78" s="959"/>
      <c r="W78" s="959"/>
      <c r="X78" s="959"/>
      <c r="Y78" s="959"/>
      <c r="Z78" s="959"/>
      <c r="AA78" s="959"/>
      <c r="AB78" s="959"/>
      <c r="AC78" s="959"/>
      <c r="AD78" s="959"/>
      <c r="AE78" s="959"/>
      <c r="AF78" s="960"/>
      <c r="AG78" s="961"/>
      <c r="AH78" s="961"/>
      <c r="AI78" s="961"/>
    </row>
    <row r="79" spans="1:35" s="964" customFormat="1" ht="12" customHeight="1" x14ac:dyDescent="0.15">
      <c r="A79" s="897" t="s">
        <v>93</v>
      </c>
      <c r="B79" s="967">
        <v>0.26376840000000001</v>
      </c>
      <c r="C79" s="967">
        <v>0.28888920000000001</v>
      </c>
      <c r="D79" s="967">
        <v>0.63420312400000001</v>
      </c>
      <c r="E79" s="967">
        <v>1.045941644</v>
      </c>
      <c r="F79" s="967">
        <v>4.0032638479999996</v>
      </c>
      <c r="G79" s="967">
        <v>7.882488856000001</v>
      </c>
      <c r="H79" s="967">
        <v>11.296660659999999</v>
      </c>
      <c r="I79" s="967">
        <v>14.274777984607363</v>
      </c>
      <c r="J79" s="967">
        <v>13.098521402698355</v>
      </c>
      <c r="K79" s="967">
        <v>15.564114488448032</v>
      </c>
      <c r="L79" s="967">
        <v>26.964469100938967</v>
      </c>
      <c r="M79" s="967">
        <v>34.824491856000137</v>
      </c>
      <c r="N79" s="967">
        <v>44.436325234122322</v>
      </c>
      <c r="O79" s="967">
        <v>53.081108051285874</v>
      </c>
      <c r="P79" s="967">
        <v>81.306757926127077</v>
      </c>
      <c r="Q79" s="967">
        <v>126.82554044841547</v>
      </c>
      <c r="R79" s="967">
        <v>210.55411271396434</v>
      </c>
      <c r="S79" s="967">
        <v>338.20055046280709</v>
      </c>
      <c r="T79" s="967">
        <v>497.85614969392157</v>
      </c>
      <c r="U79" s="967">
        <v>580.23964892202378</v>
      </c>
      <c r="V79" s="967">
        <v>669.49789329860323</v>
      </c>
      <c r="W79" s="967">
        <v>837.99139160245443</v>
      </c>
      <c r="X79" s="967">
        <v>915.46643489432824</v>
      </c>
      <c r="Y79" s="967">
        <v>1024.7263019119796</v>
      </c>
      <c r="Z79" s="967">
        <v>1167.1509071492269</v>
      </c>
      <c r="AA79" s="967">
        <v>1068.2992010688467</v>
      </c>
      <c r="AB79" s="967">
        <v>1191.2068047436294</v>
      </c>
      <c r="AC79" s="967">
        <v>1283.7035495653859</v>
      </c>
      <c r="AD79" s="967">
        <v>1495.5892500937925</v>
      </c>
      <c r="AE79" s="967">
        <v>1614.1540308157214</v>
      </c>
      <c r="AF79" s="967">
        <v>1603.7235162380971</v>
      </c>
      <c r="AG79" s="968">
        <v>-9.176492785652246E-3</v>
      </c>
      <c r="AH79" s="968">
        <v>0.10772959116968739</v>
      </c>
      <c r="AI79" s="968">
        <v>1</v>
      </c>
    </row>
    <row r="80" spans="1:35" s="964" customFormat="1" ht="12" customHeight="1" x14ac:dyDescent="0.15">
      <c r="A80" s="888" t="s">
        <v>92</v>
      </c>
      <c r="B80" s="959">
        <v>0.26376840000000001</v>
      </c>
      <c r="C80" s="959">
        <v>0.28888920000000001</v>
      </c>
      <c r="D80" s="959">
        <v>0.63420312400000012</v>
      </c>
      <c r="E80" s="959">
        <v>1.045941644</v>
      </c>
      <c r="F80" s="959">
        <v>4.0032638479999996</v>
      </c>
      <c r="G80" s="959">
        <v>7.8824888560000002</v>
      </c>
      <c r="H80" s="959">
        <v>11.296660660000001</v>
      </c>
      <c r="I80" s="959">
        <v>14.274777984607361</v>
      </c>
      <c r="J80" s="959">
        <v>13.098521402698355</v>
      </c>
      <c r="K80" s="959">
        <v>15.564114488448034</v>
      </c>
      <c r="L80" s="959">
        <v>26.772927375337833</v>
      </c>
      <c r="M80" s="959">
        <v>34.25143669334102</v>
      </c>
      <c r="N80" s="959">
        <v>43.481233296357118</v>
      </c>
      <c r="O80" s="959">
        <v>52.125597433520667</v>
      </c>
      <c r="P80" s="959">
        <v>80.153320772520289</v>
      </c>
      <c r="Q80" s="959">
        <v>119.62101077342588</v>
      </c>
      <c r="R80" s="959">
        <v>189.37557238368939</v>
      </c>
      <c r="S80" s="959">
        <v>283.39354564999292</v>
      </c>
      <c r="T80" s="959">
        <v>363.12123907164818</v>
      </c>
      <c r="U80" s="959">
        <v>415.46024130906898</v>
      </c>
      <c r="V80" s="959">
        <v>448.13153791563974</v>
      </c>
      <c r="W80" s="959">
        <v>508.11521418053513</v>
      </c>
      <c r="X80" s="959">
        <v>542.38625300439696</v>
      </c>
      <c r="Y80" s="959">
        <v>612.90669562884955</v>
      </c>
      <c r="Z80" s="959">
        <v>661.00578806302315</v>
      </c>
      <c r="AA80" s="959">
        <v>656.04234687500116</v>
      </c>
      <c r="AB80" s="959">
        <v>686.66498893003552</v>
      </c>
      <c r="AC80" s="959">
        <v>752.21390597660923</v>
      </c>
      <c r="AD80" s="959">
        <v>836.74790416560131</v>
      </c>
      <c r="AE80" s="959">
        <v>833.65317637981218</v>
      </c>
      <c r="AF80" s="960">
        <v>821.41869498497363</v>
      </c>
      <c r="AG80" s="961">
        <v>-1.7367887725192155E-2</v>
      </c>
      <c r="AH80" s="961">
        <v>7.2125421987670135E-2</v>
      </c>
      <c r="AI80" s="961">
        <v>0.51219470604995576</v>
      </c>
    </row>
    <row r="81" spans="1:35" s="964" customFormat="1" ht="12" customHeight="1" x14ac:dyDescent="0.15">
      <c r="A81" s="892" t="s">
        <v>941</v>
      </c>
      <c r="B81" s="959">
        <v>0</v>
      </c>
      <c r="C81" s="959">
        <v>0</v>
      </c>
      <c r="D81" s="959">
        <v>0</v>
      </c>
      <c r="E81" s="959">
        <v>0</v>
      </c>
      <c r="F81" s="959">
        <v>0</v>
      </c>
      <c r="G81" s="959">
        <v>0</v>
      </c>
      <c r="H81" s="959">
        <v>0</v>
      </c>
      <c r="I81" s="959">
        <v>0</v>
      </c>
      <c r="J81" s="959">
        <v>0</v>
      </c>
      <c r="K81" s="959">
        <v>0</v>
      </c>
      <c r="L81" s="959">
        <v>0.19154172560113156</v>
      </c>
      <c r="M81" s="959">
        <v>0.57305516265912304</v>
      </c>
      <c r="N81" s="959">
        <v>0.95509193776520507</v>
      </c>
      <c r="O81" s="959">
        <v>0.95551061776520507</v>
      </c>
      <c r="P81" s="959">
        <v>1.1534371536067891</v>
      </c>
      <c r="Q81" s="959">
        <v>7.2045296749896073</v>
      </c>
      <c r="R81" s="959">
        <v>21.178540330274974</v>
      </c>
      <c r="S81" s="959">
        <v>54.807004812814085</v>
      </c>
      <c r="T81" s="959">
        <v>134.73491062227328</v>
      </c>
      <c r="U81" s="959">
        <v>164.77940761295469</v>
      </c>
      <c r="V81" s="959">
        <v>221.36635538296343</v>
      </c>
      <c r="W81" s="959">
        <v>329.87617742191946</v>
      </c>
      <c r="X81" s="959">
        <v>373.0801818899314</v>
      </c>
      <c r="Y81" s="959">
        <v>411.81960628313016</v>
      </c>
      <c r="Z81" s="959">
        <v>506.14511908620375</v>
      </c>
      <c r="AA81" s="959">
        <v>412.25685419384513</v>
      </c>
      <c r="AB81" s="959">
        <v>504.54181581359404</v>
      </c>
      <c r="AC81" s="959">
        <v>531.48964358877629</v>
      </c>
      <c r="AD81" s="959">
        <v>658.84134592819134</v>
      </c>
      <c r="AE81" s="959">
        <v>780.50085443590922</v>
      </c>
      <c r="AF81" s="960">
        <v>782.30482125312346</v>
      </c>
      <c r="AG81" s="961">
        <v>-4.2726160734130048E-4</v>
      </c>
      <c r="AH81" s="961">
        <v>0.16828027592245021</v>
      </c>
      <c r="AI81" s="961">
        <v>0.48780529395004424</v>
      </c>
    </row>
    <row r="82" spans="1:35" s="964" customFormat="1" ht="12" customHeight="1" x14ac:dyDescent="0.15">
      <c r="A82" s="898" t="s">
        <v>942</v>
      </c>
      <c r="B82" s="972">
        <v>0.26376840000000001</v>
      </c>
      <c r="C82" s="972">
        <v>0.28888920000000001</v>
      </c>
      <c r="D82" s="972">
        <v>0.63420312400000001</v>
      </c>
      <c r="E82" s="972">
        <v>1.045941644</v>
      </c>
      <c r="F82" s="972">
        <v>4.0032638479999996</v>
      </c>
      <c r="G82" s="972">
        <v>7.8824888560000002</v>
      </c>
      <c r="H82" s="972">
        <v>11.296660660000001</v>
      </c>
      <c r="I82" s="972">
        <v>14.213848667999999</v>
      </c>
      <c r="J82" s="972">
        <v>13.043747560000002</v>
      </c>
      <c r="K82" s="972">
        <v>15.51266526</v>
      </c>
      <c r="L82" s="972">
        <v>26.712853900022633</v>
      </c>
      <c r="M82" s="972">
        <v>33.119005046070725</v>
      </c>
      <c r="N82" s="972">
        <v>41.963668225974544</v>
      </c>
      <c r="O82" s="972">
        <v>49.835761262845836</v>
      </c>
      <c r="P82" s="972">
        <v>75.602319591253192</v>
      </c>
      <c r="Q82" s="972">
        <v>106.76061354860539</v>
      </c>
      <c r="R82" s="972">
        <v>143.48981567400895</v>
      </c>
      <c r="S82" s="972">
        <v>198.54723737492233</v>
      </c>
      <c r="T82" s="972">
        <v>256.20676141834366</v>
      </c>
      <c r="U82" s="972">
        <v>323.34250512525296</v>
      </c>
      <c r="V82" s="972">
        <v>369.48951521514709</v>
      </c>
      <c r="W82" s="972">
        <v>347.54659598981283</v>
      </c>
      <c r="X82" s="972">
        <v>370.9549187071251</v>
      </c>
      <c r="Y82" s="972">
        <v>395.68620127025019</v>
      </c>
      <c r="Z82" s="972">
        <v>449.77257689998606</v>
      </c>
      <c r="AA82" s="972">
        <v>445.57526410970416</v>
      </c>
      <c r="AB82" s="972">
        <v>429.8543889916819</v>
      </c>
      <c r="AC82" s="972">
        <v>489.10751977791034</v>
      </c>
      <c r="AD82" s="972">
        <v>527.23707660838329</v>
      </c>
      <c r="AE82" s="972">
        <v>543.11573563904039</v>
      </c>
      <c r="AF82" s="962">
        <v>521.07207753667774</v>
      </c>
      <c r="AG82" s="977">
        <v>-4.3208750480540625E-2</v>
      </c>
      <c r="AH82" s="977">
        <v>5.3229363959062859E-2</v>
      </c>
      <c r="AI82" s="977">
        <v>0.32491390957399707</v>
      </c>
    </row>
    <row r="83" spans="1:35" s="964" customFormat="1" ht="12" customHeight="1" x14ac:dyDescent="0.15">
      <c r="A83" s="892"/>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9"/>
      <c r="AG83" s="965"/>
      <c r="AH83" s="965"/>
      <c r="AI83" s="980"/>
    </row>
    <row r="84" spans="1:35" s="964" customFormat="1" ht="12" customHeight="1" x14ac:dyDescent="0.15">
      <c r="A84" s="892" t="s">
        <v>954</v>
      </c>
      <c r="B84" s="978"/>
      <c r="C84" s="978"/>
      <c r="D84" s="978"/>
      <c r="E84" s="978"/>
      <c r="F84" s="978"/>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9"/>
      <c r="AG84" s="965"/>
      <c r="AH84" s="965"/>
      <c r="AI84" s="980"/>
    </row>
    <row r="85" spans="1:35" s="964" customFormat="1" ht="12" customHeight="1" x14ac:dyDescent="0.15">
      <c r="A85" s="945" t="s">
        <v>951</v>
      </c>
      <c r="B85" s="978"/>
      <c r="C85" s="978"/>
      <c r="D85" s="978"/>
      <c r="E85" s="978"/>
      <c r="F85" s="978"/>
      <c r="G85" s="978"/>
      <c r="H85" s="978"/>
      <c r="I85" s="978"/>
      <c r="J85" s="978"/>
      <c r="K85" s="978"/>
      <c r="L85" s="978"/>
      <c r="M85" s="978"/>
      <c r="N85" s="978"/>
      <c r="O85" s="978"/>
      <c r="P85" s="978"/>
      <c r="Q85" s="978"/>
      <c r="R85" s="978"/>
      <c r="S85" s="978"/>
      <c r="T85" s="978"/>
      <c r="U85" s="978"/>
      <c r="V85" s="978"/>
      <c r="W85" s="978"/>
      <c r="X85" s="978"/>
      <c r="Y85" s="978"/>
      <c r="Z85" s="978"/>
      <c r="AA85" s="978"/>
      <c r="AB85" s="978"/>
      <c r="AC85" s="978"/>
      <c r="AD85" s="978"/>
      <c r="AE85" s="978"/>
      <c r="AF85" s="979"/>
      <c r="AG85" s="965"/>
      <c r="AH85" s="965"/>
      <c r="AI85" s="965"/>
    </row>
    <row r="86" spans="1:35" s="943" customFormat="1" ht="11.5" customHeight="1" x14ac:dyDescent="0.15">
      <c r="A86" s="943" t="s">
        <v>952</v>
      </c>
      <c r="B86" s="981"/>
      <c r="C86" s="982"/>
      <c r="D86" s="982"/>
      <c r="E86" s="982"/>
      <c r="F86" s="982"/>
      <c r="G86" s="982"/>
      <c r="H86" s="982"/>
      <c r="I86" s="982"/>
      <c r="J86" s="982"/>
      <c r="K86" s="982"/>
      <c r="L86" s="983"/>
      <c r="M86" s="984"/>
      <c r="N86" s="984"/>
      <c r="AF86" s="952"/>
    </row>
    <row r="87" spans="1:35" s="943" customFormat="1" ht="12" customHeight="1" x14ac:dyDescent="0.15">
      <c r="A87" s="899" t="s">
        <v>215</v>
      </c>
      <c r="L87" s="985"/>
      <c r="AF87" s="952"/>
    </row>
    <row r="88" spans="1:35" s="943" customFormat="1" ht="12" customHeight="1" x14ac:dyDescent="0.15">
      <c r="A88" s="904" t="s">
        <v>326</v>
      </c>
      <c r="AF88" s="952"/>
    </row>
    <row r="89" spans="1:35" s="943" customFormat="1" ht="12" customHeight="1" x14ac:dyDescent="0.15">
      <c r="A89" s="952" t="s">
        <v>955</v>
      </c>
      <c r="AF89" s="952"/>
    </row>
    <row r="90" spans="1:35" x14ac:dyDescent="0.2">
      <c r="A90" s="952" t="s">
        <v>223</v>
      </c>
    </row>
  </sheetData>
  <mergeCells count="1">
    <mergeCell ref="AG2:AH2"/>
  </mergeCells>
  <conditionalFormatting sqref="AG5:AI85">
    <cfRule type="cellIs" dxfId="105" priority="3" operator="greaterThanOrEqual">
      <formula>0</formula>
    </cfRule>
    <cfRule type="cellIs" dxfId="104" priority="4" operator="lessThan">
      <formula>0</formula>
    </cfRule>
  </conditionalFormatting>
  <conditionalFormatting sqref="AG4:AI85">
    <cfRule type="cellIs" dxfId="103" priority="1" operator="lessThanOrEqual">
      <formula>0</formula>
    </cfRule>
    <cfRule type="cellIs" dxfId="102" priority="2" operator="greaterThan">
      <formula>0</formula>
    </cfRule>
  </conditionalFormatting>
  <hyperlinks>
    <hyperlink ref="L1" location="Contents!A1" display="Contents" xr:uid="{944331E0-9454-4810-B0E3-2EF9AFB261A6}"/>
    <hyperlink ref="AK1" location="Contents!A1" display="Contents" xr:uid="{346DC698-E771-4560-9201-F6792F39B66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80605-1F94-4BBB-8DFB-2EEE9AD3A6B8}">
  <dimension ref="A1:AK90"/>
  <sheetViews>
    <sheetView showGridLines="0" zoomScale="85" zoomScaleNormal="85" workbookViewId="0">
      <pane xSplit="1" ySplit="3" topLeftCell="R73" activePane="bottomRight" state="frozen"/>
      <selection activeCell="AL81" sqref="AL81"/>
      <selection pane="topRight" activeCell="AL81" sqref="AL81"/>
      <selection pane="bottomLeft" activeCell="AL81" sqref="AL81"/>
      <selection pane="bottomRight" activeCell="AK1" sqref="AK1"/>
    </sheetView>
  </sheetViews>
  <sheetFormatPr baseColWidth="10" defaultColWidth="9" defaultRowHeight="15" x14ac:dyDescent="0.2"/>
  <cols>
    <col min="1" max="1" width="48.5" style="1046" customWidth="1"/>
    <col min="2" max="23" width="9" style="1046"/>
    <col min="24" max="31" width="9.25" style="1046" customWidth="1"/>
    <col min="32" max="32" width="9.25" style="1047" customWidth="1"/>
    <col min="33" max="34" width="10" style="1046" customWidth="1"/>
    <col min="35" max="35" width="9.25" style="1046" customWidth="1"/>
    <col min="36" max="16384" width="9" style="1046"/>
  </cols>
  <sheetData>
    <row r="1" spans="1:37" s="1008" customFormat="1" ht="12" customHeight="1" x14ac:dyDescent="0.15">
      <c r="A1" s="876" t="s">
        <v>973</v>
      </c>
      <c r="B1" s="877"/>
      <c r="C1" s="877"/>
      <c r="D1" s="878"/>
      <c r="E1" s="877"/>
      <c r="F1" s="877"/>
      <c r="G1" s="636"/>
      <c r="H1" s="636"/>
      <c r="I1" s="636"/>
      <c r="J1" s="636"/>
      <c r="K1" s="636"/>
      <c r="L1" s="941" t="s">
        <v>199</v>
      </c>
      <c r="M1" s="636"/>
      <c r="N1" s="636"/>
      <c r="O1" s="1003"/>
      <c r="P1" s="1003"/>
      <c r="Q1" s="1003"/>
      <c r="R1" s="1003"/>
      <c r="S1" s="1003"/>
      <c r="T1" s="1003"/>
      <c r="U1" s="1003"/>
      <c r="V1" s="1003"/>
      <c r="W1" s="1004"/>
      <c r="X1" s="1004"/>
      <c r="Y1" s="1004"/>
      <c r="Z1" s="1005"/>
      <c r="AA1" s="1005"/>
      <c r="AB1" s="1005"/>
      <c r="AC1" s="1005"/>
      <c r="AD1" s="1005"/>
      <c r="AE1" s="1005"/>
      <c r="AF1" s="1006"/>
      <c r="AG1" s="1005"/>
      <c r="AH1" s="1005"/>
      <c r="AI1" s="1007"/>
      <c r="AK1" s="941" t="s">
        <v>199</v>
      </c>
    </row>
    <row r="2" spans="1:37" s="1008" customFormat="1" ht="12" customHeight="1" x14ac:dyDescent="0.15">
      <c r="A2" s="1009"/>
      <c r="B2" s="877"/>
      <c r="C2" s="877"/>
      <c r="D2" s="877"/>
      <c r="E2" s="877"/>
      <c r="F2" s="877"/>
      <c r="G2" s="636"/>
      <c r="H2" s="636"/>
      <c r="I2" s="636"/>
      <c r="J2" s="636"/>
      <c r="K2" s="636"/>
      <c r="L2" s="694"/>
      <c r="M2" s="636"/>
      <c r="N2" s="636"/>
      <c r="O2" s="1003"/>
      <c r="P2" s="1003"/>
      <c r="Q2" s="1003"/>
      <c r="R2" s="1003"/>
      <c r="S2" s="1003"/>
      <c r="T2" s="1003"/>
      <c r="U2" s="1003"/>
      <c r="V2" s="1003"/>
      <c r="W2" s="1010"/>
      <c r="X2" s="1004"/>
      <c r="Y2" s="1004"/>
      <c r="Z2" s="1005"/>
      <c r="AA2" s="1005"/>
      <c r="AB2" s="1005"/>
      <c r="AC2" s="1005"/>
      <c r="AD2" s="1005"/>
      <c r="AE2" s="1005"/>
      <c r="AF2" s="1006"/>
      <c r="AG2" s="1228" t="s">
        <v>197</v>
      </c>
      <c r="AH2" s="1228"/>
      <c r="AI2" s="1007" t="s">
        <v>196</v>
      </c>
    </row>
    <row r="3" spans="1:37" s="1008" customFormat="1" ht="12" customHeight="1" x14ac:dyDescent="0.15">
      <c r="A3" s="1011" t="s">
        <v>940</v>
      </c>
      <c r="B3" s="879">
        <v>1990</v>
      </c>
      <c r="C3" s="879">
        <v>1991</v>
      </c>
      <c r="D3" s="879">
        <v>1992</v>
      </c>
      <c r="E3" s="879">
        <v>1993</v>
      </c>
      <c r="F3" s="879">
        <v>1994</v>
      </c>
      <c r="G3" s="880">
        <v>1995</v>
      </c>
      <c r="H3" s="880">
        <v>1996</v>
      </c>
      <c r="I3" s="880">
        <v>1997</v>
      </c>
      <c r="J3" s="880">
        <v>1998</v>
      </c>
      <c r="K3" s="880">
        <v>1999</v>
      </c>
      <c r="L3" s="880">
        <v>2000</v>
      </c>
      <c r="M3" s="636">
        <v>2001</v>
      </c>
      <c r="N3" s="636">
        <v>2002</v>
      </c>
      <c r="O3" s="636">
        <v>2003</v>
      </c>
      <c r="P3" s="636">
        <v>2004</v>
      </c>
      <c r="Q3" s="636">
        <v>2005</v>
      </c>
      <c r="R3" s="636">
        <v>2006</v>
      </c>
      <c r="S3" s="636">
        <v>2007</v>
      </c>
      <c r="T3" s="636">
        <v>2008</v>
      </c>
      <c r="U3" s="636">
        <v>2009</v>
      </c>
      <c r="V3" s="636">
        <v>2010</v>
      </c>
      <c r="W3" s="1004">
        <v>2011</v>
      </c>
      <c r="X3" s="1004">
        <v>2012</v>
      </c>
      <c r="Y3" s="1010">
        <v>2013</v>
      </c>
      <c r="Z3" s="1003">
        <v>2014</v>
      </c>
      <c r="AA3" s="1003">
        <v>2015</v>
      </c>
      <c r="AB3" s="1003">
        <v>2016</v>
      </c>
      <c r="AC3" s="1003">
        <v>2017</v>
      </c>
      <c r="AD3" s="1003">
        <v>2018</v>
      </c>
      <c r="AE3" s="1003">
        <v>2019</v>
      </c>
      <c r="AF3" s="1012">
        <v>2020</v>
      </c>
      <c r="AG3" s="1007">
        <v>2020</v>
      </c>
      <c r="AH3" s="1007" t="s">
        <v>194</v>
      </c>
      <c r="AI3" s="1007">
        <v>2020</v>
      </c>
    </row>
    <row r="4" spans="1:37" s="1008" customFormat="1" ht="12" customHeight="1" x14ac:dyDescent="0.2">
      <c r="A4" s="1011"/>
      <c r="B4" s="881"/>
      <c r="C4" s="881"/>
      <c r="D4" s="881"/>
      <c r="E4" s="881"/>
      <c r="F4" s="881"/>
      <c r="G4" s="882"/>
      <c r="H4" s="882"/>
      <c r="I4" s="882"/>
      <c r="J4" s="882"/>
      <c r="K4" s="882"/>
      <c r="L4" s="882"/>
      <c r="M4" s="883"/>
      <c r="N4" s="883"/>
      <c r="O4" s="883"/>
      <c r="P4" s="883"/>
      <c r="Q4" s="883"/>
      <c r="R4" s="883"/>
      <c r="S4" s="883"/>
      <c r="T4" s="883"/>
      <c r="U4" s="883"/>
      <c r="V4" s="883"/>
      <c r="W4" s="1013"/>
      <c r="X4" s="1013"/>
      <c r="Y4" s="1014"/>
      <c r="Z4" s="1015"/>
      <c r="AA4" s="1015"/>
      <c r="AB4" s="1015"/>
      <c r="AC4" s="1015"/>
      <c r="AD4" s="1015"/>
      <c r="AE4" s="1015"/>
      <c r="AF4" s="1016"/>
      <c r="AG4" s="1017"/>
      <c r="AH4" s="1017"/>
      <c r="AI4" s="1017"/>
    </row>
    <row r="5" spans="1:37" s="1003" customFormat="1" ht="12" customHeight="1" x14ac:dyDescent="0.15">
      <c r="A5" s="884" t="s">
        <v>193</v>
      </c>
      <c r="B5" s="1018">
        <v>0</v>
      </c>
      <c r="C5" s="1018">
        <v>0</v>
      </c>
      <c r="D5" s="1018">
        <v>0</v>
      </c>
      <c r="E5" s="1018">
        <v>0</v>
      </c>
      <c r="F5" s="1018">
        <v>0</v>
      </c>
      <c r="G5" s="1018">
        <v>0</v>
      </c>
      <c r="H5" s="1018">
        <v>0</v>
      </c>
      <c r="I5" s="1018">
        <v>0</v>
      </c>
      <c r="J5" s="1018">
        <v>1.990713074012296</v>
      </c>
      <c r="K5" s="1018">
        <v>2.3224985863476788</v>
      </c>
      <c r="L5" s="1018">
        <v>2.4883913425153708</v>
      </c>
      <c r="M5" s="1018">
        <v>2.4883913425153699</v>
      </c>
      <c r="N5" s="1018">
        <v>2.4883913425153699</v>
      </c>
      <c r="O5" s="1018">
        <v>2.7095816840722917</v>
      </c>
      <c r="P5" s="1018">
        <v>2.7095816840722922</v>
      </c>
      <c r="Q5" s="1018">
        <v>3.2072599525753658</v>
      </c>
      <c r="R5" s="1018">
        <v>3.2364187502669401</v>
      </c>
      <c r="S5" s="1018">
        <v>12.453528942599934</v>
      </c>
      <c r="T5" s="1018">
        <v>14.930551179073252</v>
      </c>
      <c r="U5" s="1018">
        <v>14.395483530217644</v>
      </c>
      <c r="V5" s="1018">
        <v>16.776208958044901</v>
      </c>
      <c r="W5" s="1018">
        <v>27.055243413403016</v>
      </c>
      <c r="X5" s="1018">
        <v>35.211259583454229</v>
      </c>
      <c r="Y5" s="1018">
        <v>34.609419351882103</v>
      </c>
      <c r="Z5" s="1018">
        <v>35.709822097203954</v>
      </c>
      <c r="AA5" s="1018">
        <v>33.533346273400362</v>
      </c>
      <c r="AB5" s="1018">
        <v>32.241864561268962</v>
      </c>
      <c r="AC5" s="1018">
        <v>38.127481560638863</v>
      </c>
      <c r="AD5" s="1018">
        <v>39.380229526621811</v>
      </c>
      <c r="AE5" s="1018">
        <v>41.595728587317218</v>
      </c>
      <c r="AF5" s="1019">
        <v>36.106478188432526</v>
      </c>
      <c r="AG5" s="1020">
        <v>-0.13196668468883122</v>
      </c>
      <c r="AH5" s="1020">
        <v>0.1119422900176601</v>
      </c>
      <c r="AI5" s="1020">
        <v>2.1501231679770264E-2</v>
      </c>
    </row>
    <row r="6" spans="1:37" s="1003" customFormat="1" ht="12" customHeight="1" x14ac:dyDescent="0.15">
      <c r="A6" s="884" t="s">
        <v>192</v>
      </c>
      <c r="B6" s="1018">
        <v>0</v>
      </c>
      <c r="C6" s="1018">
        <v>0</v>
      </c>
      <c r="D6" s="1018">
        <v>0</v>
      </c>
      <c r="E6" s="1018">
        <v>0</v>
      </c>
      <c r="F6" s="1018">
        <v>0</v>
      </c>
      <c r="G6" s="1018">
        <v>0</v>
      </c>
      <c r="H6" s="1018">
        <v>0</v>
      </c>
      <c r="I6" s="1018">
        <v>0</v>
      </c>
      <c r="J6" s="1018">
        <v>0</v>
      </c>
      <c r="K6" s="1018">
        <v>0</v>
      </c>
      <c r="L6" s="1018">
        <v>1.4601076116396632</v>
      </c>
      <c r="M6" s="1018">
        <v>1.4911692713464602</v>
      </c>
      <c r="N6" s="1018">
        <v>1.3978852420730457</v>
      </c>
      <c r="O6" s="1018">
        <v>1.3797411428567086</v>
      </c>
      <c r="P6" s="1018">
        <v>1.403766818990553</v>
      </c>
      <c r="Q6" s="1018">
        <v>1.5629140612492878</v>
      </c>
      <c r="R6" s="1018">
        <v>1.5948901345611211</v>
      </c>
      <c r="S6" s="1018">
        <v>1.5305979953421924</v>
      </c>
      <c r="T6" s="1018">
        <v>1.579612171167792</v>
      </c>
      <c r="U6" s="1018">
        <v>1.7104999069546425</v>
      </c>
      <c r="V6" s="1018">
        <v>1.7902872269805965</v>
      </c>
      <c r="W6" s="1018">
        <v>1.6543837149657825</v>
      </c>
      <c r="X6" s="1018">
        <v>1.9129433059659444</v>
      </c>
      <c r="Y6" s="1018">
        <v>1.9155154157116858</v>
      </c>
      <c r="Z6" s="1018">
        <v>2.9610451639497968</v>
      </c>
      <c r="AA6" s="1018">
        <v>3.1489578929614632</v>
      </c>
      <c r="AB6" s="1018">
        <v>3.3277534891262097</v>
      </c>
      <c r="AC6" s="1018">
        <v>3.5247833509752682</v>
      </c>
      <c r="AD6" s="1018">
        <v>3.503474350223569</v>
      </c>
      <c r="AE6" s="1018">
        <v>3.5275709439125476</v>
      </c>
      <c r="AF6" s="1019">
        <v>3.541010844224262</v>
      </c>
      <c r="AG6" s="1020">
        <v>3.8099588995956779E-3</v>
      </c>
      <c r="AH6" s="1020">
        <v>7.5066354205734598E-2</v>
      </c>
      <c r="AI6" s="1020">
        <v>2.1086546891919398E-3</v>
      </c>
    </row>
    <row r="7" spans="1:37" s="1003" customFormat="1" ht="12" customHeight="1" x14ac:dyDescent="0.15">
      <c r="A7" s="884" t="s">
        <v>191</v>
      </c>
      <c r="B7" s="1018">
        <v>26.969521700700934</v>
      </c>
      <c r="C7" s="1018">
        <v>31.250397151128087</v>
      </c>
      <c r="D7" s="1018">
        <v>35.43419413263257</v>
      </c>
      <c r="E7" s="1018">
        <v>41.518639112105774</v>
      </c>
      <c r="F7" s="1018">
        <v>46.493906794797063</v>
      </c>
      <c r="G7" s="1018">
        <v>49.872362011728136</v>
      </c>
      <c r="H7" s="1018">
        <v>35.674496890997524</v>
      </c>
      <c r="I7" s="1018">
        <v>45.297054946646604</v>
      </c>
      <c r="J7" s="1018">
        <v>50.052647290120426</v>
      </c>
      <c r="K7" s="1018">
        <v>52.040330359453854</v>
      </c>
      <c r="L7" s="1018">
        <v>59.478143279175825</v>
      </c>
      <c r="M7" s="1018">
        <v>63.362101998344031</v>
      </c>
      <c r="N7" s="1018">
        <v>75.693229483491038</v>
      </c>
      <c r="O7" s="1018">
        <v>102.69211590140192</v>
      </c>
      <c r="P7" s="1018">
        <v>129.27602417268125</v>
      </c>
      <c r="Q7" s="1018">
        <v>151.46779053756165</v>
      </c>
      <c r="R7" s="1018">
        <v>212.2718070763886</v>
      </c>
      <c r="S7" s="1018">
        <v>268.10954192060075</v>
      </c>
      <c r="T7" s="1018">
        <v>365.22685632842934</v>
      </c>
      <c r="U7" s="1018">
        <v>416.06045207210531</v>
      </c>
      <c r="V7" s="1018">
        <v>478.33397708945165</v>
      </c>
      <c r="W7" s="1018">
        <v>514.51816709964237</v>
      </c>
      <c r="X7" s="1018">
        <v>513.41738727034476</v>
      </c>
      <c r="Y7" s="1018">
        <v>556.41835227605065</v>
      </c>
      <c r="Z7" s="1018">
        <v>563.98703477787774</v>
      </c>
      <c r="AA7" s="1018">
        <v>586.43309365955588</v>
      </c>
      <c r="AB7" s="1018">
        <v>632.4622823036359</v>
      </c>
      <c r="AC7" s="1018">
        <v>633.25151655270201</v>
      </c>
      <c r="AD7" s="1018">
        <v>626.36650426862923</v>
      </c>
      <c r="AE7" s="1018">
        <v>626.03421565404574</v>
      </c>
      <c r="AF7" s="1019">
        <v>558.00406846754595</v>
      </c>
      <c r="AG7" s="1020">
        <v>-0.10866841697370433</v>
      </c>
      <c r="AH7" s="1020">
        <v>4.1703595947665262E-2</v>
      </c>
      <c r="AI7" s="1020">
        <v>0.33228870153885115</v>
      </c>
    </row>
    <row r="8" spans="1:37" s="1023" customFormat="1" ht="12" customHeight="1" x14ac:dyDescent="0.15">
      <c r="A8" s="885" t="s">
        <v>190</v>
      </c>
      <c r="B8" s="1021">
        <v>26.969521700700934</v>
      </c>
      <c r="C8" s="1021">
        <v>31.250397151128087</v>
      </c>
      <c r="D8" s="1021">
        <v>35.43419413263257</v>
      </c>
      <c r="E8" s="1021">
        <v>41.518639112105774</v>
      </c>
      <c r="F8" s="1021">
        <v>46.493906794797063</v>
      </c>
      <c r="G8" s="1021">
        <v>49.872362011728136</v>
      </c>
      <c r="H8" s="1021">
        <v>35.674496890997524</v>
      </c>
      <c r="I8" s="1021">
        <v>45.297054946646604</v>
      </c>
      <c r="J8" s="1021">
        <v>52.043360364132724</v>
      </c>
      <c r="K8" s="1021">
        <v>54.362828945801532</v>
      </c>
      <c r="L8" s="1021">
        <v>63.42664223333086</v>
      </c>
      <c r="M8" s="1021">
        <v>67.341662612205866</v>
      </c>
      <c r="N8" s="1021">
        <v>79.579506068079439</v>
      </c>
      <c r="O8" s="1021">
        <v>106.78143872833091</v>
      </c>
      <c r="P8" s="1021">
        <v>133.38937267574411</v>
      </c>
      <c r="Q8" s="1021">
        <v>156.23796455138634</v>
      </c>
      <c r="R8" s="1021">
        <v>217.10311596121664</v>
      </c>
      <c r="S8" s="1021">
        <v>282.09366885854286</v>
      </c>
      <c r="T8" s="1021">
        <v>381.73701967867038</v>
      </c>
      <c r="U8" s="1021">
        <v>432.16643550927756</v>
      </c>
      <c r="V8" s="1021">
        <v>496.90047327447718</v>
      </c>
      <c r="W8" s="1021">
        <v>543.22779422801113</v>
      </c>
      <c r="X8" s="1021">
        <v>550.54159015976495</v>
      </c>
      <c r="Y8" s="1021">
        <v>592.94328704364432</v>
      </c>
      <c r="Z8" s="1021">
        <v>602.65790203903157</v>
      </c>
      <c r="AA8" s="1021">
        <v>623.11539782591763</v>
      </c>
      <c r="AB8" s="1021">
        <v>668.031900354031</v>
      </c>
      <c r="AC8" s="1021">
        <v>674.90378146431601</v>
      </c>
      <c r="AD8" s="1021">
        <v>669.25020814547463</v>
      </c>
      <c r="AE8" s="1021">
        <v>671.15751518527543</v>
      </c>
      <c r="AF8" s="1021">
        <v>597.65155750020267</v>
      </c>
      <c r="AG8" s="1022">
        <v>-0.10952117203780576</v>
      </c>
      <c r="AH8" s="1022">
        <v>4.5002531071213436E-2</v>
      </c>
      <c r="AI8" s="1022">
        <v>0.35589858790781331</v>
      </c>
    </row>
    <row r="9" spans="1:37" s="1023" customFormat="1" ht="12" customHeight="1" x14ac:dyDescent="0.15">
      <c r="A9" s="886"/>
      <c r="B9" s="1018"/>
      <c r="C9" s="1018"/>
      <c r="D9" s="1018"/>
      <c r="E9" s="1018"/>
      <c r="F9" s="1018"/>
      <c r="G9" s="1018"/>
      <c r="H9" s="1018"/>
      <c r="I9" s="1018"/>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9"/>
      <c r="AG9" s="1024"/>
      <c r="AH9" s="1024"/>
      <c r="AI9" s="1024"/>
    </row>
    <row r="10" spans="1:37" s="1023" customFormat="1" ht="12" customHeight="1" x14ac:dyDescent="0.15">
      <c r="A10" s="887" t="s">
        <v>189</v>
      </c>
      <c r="B10" s="1018">
        <v>0</v>
      </c>
      <c r="C10" s="1018">
        <v>0</v>
      </c>
      <c r="D10" s="1018">
        <v>0</v>
      </c>
      <c r="E10" s="1018">
        <v>0</v>
      </c>
      <c r="F10" s="1018">
        <v>0</v>
      </c>
      <c r="G10" s="1018">
        <v>0</v>
      </c>
      <c r="H10" s="1018">
        <v>0</v>
      </c>
      <c r="I10" s="1018">
        <v>0</v>
      </c>
      <c r="J10" s="1018">
        <v>0</v>
      </c>
      <c r="K10" s="1018">
        <v>0</v>
      </c>
      <c r="L10" s="1018">
        <v>0</v>
      </c>
      <c r="M10" s="1018">
        <v>0</v>
      </c>
      <c r="N10" s="1018">
        <v>0</v>
      </c>
      <c r="O10" s="1018">
        <v>0</v>
      </c>
      <c r="P10" s="1018">
        <v>0</v>
      </c>
      <c r="Q10" s="1018">
        <v>0</v>
      </c>
      <c r="R10" s="1018">
        <v>0</v>
      </c>
      <c r="S10" s="1018">
        <v>0</v>
      </c>
      <c r="T10" s="1018">
        <v>0</v>
      </c>
      <c r="U10" s="1018">
        <v>0</v>
      </c>
      <c r="V10" s="1018">
        <v>9.5472494393089775</v>
      </c>
      <c r="W10" s="1018">
        <v>14.095302339998403</v>
      </c>
      <c r="X10" s="1018">
        <v>17.356357533565351</v>
      </c>
      <c r="Y10" s="1018">
        <v>19.184064570237542</v>
      </c>
      <c r="Z10" s="1018">
        <v>22.389653465995021</v>
      </c>
      <c r="AA10" s="1018">
        <v>24.387843005057782</v>
      </c>
      <c r="AB10" s="1018">
        <v>25.777811822160842</v>
      </c>
      <c r="AC10" s="1018">
        <v>29.701822953389293</v>
      </c>
      <c r="AD10" s="1018">
        <v>28.357968232653118</v>
      </c>
      <c r="AE10" s="1018">
        <v>28.963909321597267</v>
      </c>
      <c r="AF10" s="1019">
        <v>15.504738487897782</v>
      </c>
      <c r="AG10" s="1024">
        <v>-0.46468764572686672</v>
      </c>
      <c r="AH10" s="1024" t="s">
        <v>111</v>
      </c>
      <c r="AI10" s="1024">
        <v>9.2329961571644917E-3</v>
      </c>
    </row>
    <row r="11" spans="1:37" s="1023" customFormat="1" ht="12" customHeight="1" x14ac:dyDescent="0.15">
      <c r="A11" s="888" t="s">
        <v>188</v>
      </c>
      <c r="B11" s="1018">
        <v>109.75341677966884</v>
      </c>
      <c r="C11" s="1018">
        <v>114.41963249251039</v>
      </c>
      <c r="D11" s="1018">
        <v>111.65415342991422</v>
      </c>
      <c r="E11" s="1018">
        <v>116.75326291322428</v>
      </c>
      <c r="F11" s="1018">
        <v>124.53120432689161</v>
      </c>
      <c r="G11" s="1018">
        <v>128.77028130075175</v>
      </c>
      <c r="H11" s="1018">
        <v>133.69159779777047</v>
      </c>
      <c r="I11" s="1018">
        <v>129.52638754778377</v>
      </c>
      <c r="J11" s="1018">
        <v>127.14149268421282</v>
      </c>
      <c r="K11" s="1018">
        <v>127.43428811475336</v>
      </c>
      <c r="L11" s="1018">
        <v>108.80122834460866</v>
      </c>
      <c r="M11" s="1018">
        <v>97.81598558285846</v>
      </c>
      <c r="N11" s="1018">
        <v>110.47060115558477</v>
      </c>
      <c r="O11" s="1018">
        <v>105.0009103884576</v>
      </c>
      <c r="P11" s="1018">
        <v>116.75437719768072</v>
      </c>
      <c r="Q11" s="1018">
        <v>126.69430031104142</v>
      </c>
      <c r="R11" s="1018">
        <v>118.17690084650246</v>
      </c>
      <c r="S11" s="1018">
        <v>164.06993783943372</v>
      </c>
      <c r="T11" s="1018">
        <v>218.78762712069533</v>
      </c>
      <c r="U11" s="1018">
        <v>240.54632181869573</v>
      </c>
      <c r="V11" s="1018">
        <v>256.97212215909826</v>
      </c>
      <c r="W11" s="1018">
        <v>234.68755784565539</v>
      </c>
      <c r="X11" s="1018">
        <v>221.58913005744009</v>
      </c>
      <c r="Y11" s="1018">
        <v>260.95719378014803</v>
      </c>
      <c r="Z11" s="1018">
        <v>288.09173922145175</v>
      </c>
      <c r="AA11" s="1018">
        <v>341.45643791499549</v>
      </c>
      <c r="AB11" s="1018">
        <v>309.51631705897461</v>
      </c>
      <c r="AC11" s="1018">
        <v>326.01022198422976</v>
      </c>
      <c r="AD11" s="1018">
        <v>378.16867506300292</v>
      </c>
      <c r="AE11" s="1018">
        <v>420.00118564314135</v>
      </c>
      <c r="AF11" s="1019">
        <v>418.40819634104622</v>
      </c>
      <c r="AG11" s="1024">
        <v>-3.7928209646737043E-3</v>
      </c>
      <c r="AH11" s="1024">
        <v>5.7316913695241167E-2</v>
      </c>
      <c r="AI11" s="1024">
        <v>0.24916004045849566</v>
      </c>
    </row>
    <row r="12" spans="1:37" s="1023" customFormat="1" ht="12" customHeight="1" x14ac:dyDescent="0.15">
      <c r="A12" s="888" t="s">
        <v>186</v>
      </c>
      <c r="B12" s="1018">
        <v>0</v>
      </c>
      <c r="C12" s="1018">
        <v>0</v>
      </c>
      <c r="D12" s="1018">
        <v>0</v>
      </c>
      <c r="E12" s="1018">
        <v>0</v>
      </c>
      <c r="F12" s="1018">
        <v>0</v>
      </c>
      <c r="G12" s="1018">
        <v>0</v>
      </c>
      <c r="H12" s="1018">
        <v>0</v>
      </c>
      <c r="I12" s="1018">
        <v>0</v>
      </c>
      <c r="J12" s="1018">
        <v>0</v>
      </c>
      <c r="K12" s="1018">
        <v>0</v>
      </c>
      <c r="L12" s="1018">
        <v>0</v>
      </c>
      <c r="M12" s="1018">
        <v>0</v>
      </c>
      <c r="N12" s="1018">
        <v>0</v>
      </c>
      <c r="O12" s="1018">
        <v>0</v>
      </c>
      <c r="P12" s="1018">
        <v>0</v>
      </c>
      <c r="Q12" s="1018">
        <v>0.27535686747257271</v>
      </c>
      <c r="R12" s="1018">
        <v>2.3194556067529191</v>
      </c>
      <c r="S12" s="1018">
        <v>2.7632726571435509</v>
      </c>
      <c r="T12" s="1018">
        <v>4.1478223008676682</v>
      </c>
      <c r="U12" s="1018">
        <v>6.5649735507051208</v>
      </c>
      <c r="V12" s="1018">
        <v>10.055723865736432</v>
      </c>
      <c r="W12" s="1018">
        <v>11.512908776631937</v>
      </c>
      <c r="X12" s="1018">
        <v>12.011891334815029</v>
      </c>
      <c r="Y12" s="1018">
        <v>12.194970006926596</v>
      </c>
      <c r="Z12" s="1018">
        <v>12.62451803416538</v>
      </c>
      <c r="AA12" s="1018">
        <v>13.359642264006277</v>
      </c>
      <c r="AB12" s="1018">
        <v>12.914045724711396</v>
      </c>
      <c r="AC12" s="1018">
        <v>13.619281201065412</v>
      </c>
      <c r="AD12" s="1018">
        <v>15.433146350723547</v>
      </c>
      <c r="AE12" s="1018">
        <v>15.56719596227904</v>
      </c>
      <c r="AF12" s="1019">
        <v>13.876928391076587</v>
      </c>
      <c r="AG12" s="1024">
        <v>-0.10857880733936609</v>
      </c>
      <c r="AH12" s="1024">
        <v>9.0178822187094942E-2</v>
      </c>
      <c r="AI12" s="1024">
        <v>8.2636431828931132E-3</v>
      </c>
    </row>
    <row r="13" spans="1:37" s="1023" customFormat="1" ht="12" customHeight="1" x14ac:dyDescent="0.15">
      <c r="A13" s="888" t="s">
        <v>208</v>
      </c>
      <c r="B13" s="1018">
        <v>25.844282270204317</v>
      </c>
      <c r="C13" s="1018">
        <v>26.095499635410651</v>
      </c>
      <c r="D13" s="1018">
        <v>20.761388369273092</v>
      </c>
      <c r="E13" s="1018">
        <v>16.727046667603894</v>
      </c>
      <c r="F13" s="1018">
        <v>16.554207554979648</v>
      </c>
      <c r="G13" s="1018">
        <v>17.475510330821781</v>
      </c>
      <c r="H13" s="1018">
        <v>16.515550315488998</v>
      </c>
      <c r="I13" s="1018">
        <v>17.310536103477833</v>
      </c>
      <c r="J13" s="1018">
        <v>17.404466705284452</v>
      </c>
      <c r="K13" s="1018">
        <v>16.832266402594566</v>
      </c>
      <c r="L13" s="1018">
        <v>16.762728411480715</v>
      </c>
      <c r="M13" s="1018">
        <v>16.074478367954914</v>
      </c>
      <c r="N13" s="1018">
        <v>15.538467258806772</v>
      </c>
      <c r="O13" s="1018">
        <v>15.78366599892381</v>
      </c>
      <c r="P13" s="1018">
        <v>15.244476055439723</v>
      </c>
      <c r="Q13" s="1018">
        <v>14.659895265461552</v>
      </c>
      <c r="R13" s="1018">
        <v>11.548370325872282</v>
      </c>
      <c r="S13" s="1018">
        <v>7.0967548786669274</v>
      </c>
      <c r="T13" s="1018">
        <v>7.3995653958307699</v>
      </c>
      <c r="U13" s="1018">
        <v>8.7672519133931885</v>
      </c>
      <c r="V13" s="1018">
        <v>10.602033355261989</v>
      </c>
      <c r="W13" s="1018">
        <v>11.554485484290435</v>
      </c>
      <c r="X13" s="1018">
        <v>13.556300829658539</v>
      </c>
      <c r="Y13" s="1018">
        <v>14.681716316159871</v>
      </c>
      <c r="Z13" s="1018">
        <v>15.192929236382144</v>
      </c>
      <c r="AA13" s="1018">
        <v>15.737057944718265</v>
      </c>
      <c r="AB13" s="1018">
        <v>16.747802969689527</v>
      </c>
      <c r="AC13" s="1018">
        <v>17.521830481713007</v>
      </c>
      <c r="AD13" s="1018">
        <v>17.293746230106098</v>
      </c>
      <c r="AE13" s="1018">
        <v>17.378158754189723</v>
      </c>
      <c r="AF13" s="1019">
        <v>15.948611475591115</v>
      </c>
      <c r="AG13" s="1024">
        <v>-8.2261147387317823E-2</v>
      </c>
      <c r="AH13" s="1024">
        <v>7.081396767268977E-2</v>
      </c>
      <c r="AI13" s="1024">
        <v>9.4973203566884358E-3</v>
      </c>
    </row>
    <row r="14" spans="1:37" s="1003" customFormat="1" ht="12" customHeight="1" x14ac:dyDescent="0.15">
      <c r="A14" s="889" t="s">
        <v>178</v>
      </c>
      <c r="B14" s="1021">
        <v>135.59769904987317</v>
      </c>
      <c r="C14" s="1021">
        <v>140.51513212792105</v>
      </c>
      <c r="D14" s="1021">
        <v>132.41554179918731</v>
      </c>
      <c r="E14" s="1021">
        <v>133.48030958082816</v>
      </c>
      <c r="F14" s="1021">
        <v>141.08541188187127</v>
      </c>
      <c r="G14" s="1021">
        <v>146.24579163157352</v>
      </c>
      <c r="H14" s="1021">
        <v>150.20714811325945</v>
      </c>
      <c r="I14" s="1021">
        <v>146.8369236512616</v>
      </c>
      <c r="J14" s="1021">
        <v>144.54595938949728</v>
      </c>
      <c r="K14" s="1021">
        <v>144.26655451734791</v>
      </c>
      <c r="L14" s="1021">
        <v>125.56395675608938</v>
      </c>
      <c r="M14" s="1021">
        <v>113.89046395081338</v>
      </c>
      <c r="N14" s="1021">
        <v>126.00906841439154</v>
      </c>
      <c r="O14" s="1021">
        <v>120.78457638738141</v>
      </c>
      <c r="P14" s="1021">
        <v>131.99885325312044</v>
      </c>
      <c r="Q14" s="1021">
        <v>141.62955244397554</v>
      </c>
      <c r="R14" s="1021">
        <v>132.04472677912764</v>
      </c>
      <c r="S14" s="1021">
        <v>173.92996537524419</v>
      </c>
      <c r="T14" s="1021">
        <v>230.33501481739378</v>
      </c>
      <c r="U14" s="1021">
        <v>255.87854728279405</v>
      </c>
      <c r="V14" s="1021">
        <v>287.17712881940565</v>
      </c>
      <c r="W14" s="1021">
        <v>271.85025444657617</v>
      </c>
      <c r="X14" s="1021">
        <v>264.51367975547902</v>
      </c>
      <c r="Y14" s="1021">
        <v>307.01794467347207</v>
      </c>
      <c r="Z14" s="1021">
        <v>338.29883995799429</v>
      </c>
      <c r="AA14" s="1021">
        <v>394.94098112877782</v>
      </c>
      <c r="AB14" s="1021">
        <v>364.95597757553634</v>
      </c>
      <c r="AC14" s="1021">
        <v>386.8531566203975</v>
      </c>
      <c r="AD14" s="1021">
        <v>439.25353587648561</v>
      </c>
      <c r="AE14" s="1021">
        <v>481.91044968120747</v>
      </c>
      <c r="AF14" s="1021">
        <v>463.73847469561167</v>
      </c>
      <c r="AG14" s="1025">
        <v>-3.7708198686326244E-2</v>
      </c>
      <c r="AH14" s="1025">
        <v>6.535229730469827E-2</v>
      </c>
      <c r="AI14" s="1025">
        <v>0.27615400015524166</v>
      </c>
    </row>
    <row r="15" spans="1:37" s="1003" customFormat="1" ht="12" customHeight="1" x14ac:dyDescent="0.15">
      <c r="A15" s="890"/>
      <c r="B15" s="1018"/>
      <c r="C15" s="1018"/>
      <c r="D15" s="1018"/>
      <c r="E15" s="1018"/>
      <c r="F15" s="1018"/>
      <c r="G15" s="1018"/>
      <c r="H15" s="1018"/>
      <c r="I15" s="1018"/>
      <c r="J15" s="1018"/>
      <c r="K15" s="1018"/>
      <c r="L15" s="1018"/>
      <c r="M15" s="1018"/>
      <c r="N15" s="1018"/>
      <c r="O15" s="1018"/>
      <c r="P15" s="1018"/>
      <c r="Q15" s="1018"/>
      <c r="R15" s="1018"/>
      <c r="S15" s="1018"/>
      <c r="T15" s="1018"/>
      <c r="U15" s="1018"/>
      <c r="V15" s="1018"/>
      <c r="W15" s="1018"/>
      <c r="X15" s="1018"/>
      <c r="Y15" s="1018"/>
      <c r="Z15" s="1018"/>
      <c r="AA15" s="1018"/>
      <c r="AB15" s="1018"/>
      <c r="AC15" s="1018"/>
      <c r="AD15" s="1018"/>
      <c r="AE15" s="1018"/>
      <c r="AF15" s="1019"/>
      <c r="AG15" s="1020"/>
      <c r="AH15" s="1020"/>
      <c r="AI15" s="1020"/>
    </row>
    <row r="16" spans="1:37" s="1003" customFormat="1" ht="12" customHeight="1" x14ac:dyDescent="0.15">
      <c r="A16" s="888" t="s">
        <v>177</v>
      </c>
      <c r="B16" s="1018">
        <v>0.11891504013999245</v>
      </c>
      <c r="C16" s="1018">
        <v>0.13198894141340298</v>
      </c>
      <c r="D16" s="1018">
        <v>0.14578662865174746</v>
      </c>
      <c r="E16" s="1018">
        <v>0.16804315292260177</v>
      </c>
      <c r="F16" s="1018">
        <v>0.11848504914167954</v>
      </c>
      <c r="G16" s="1018">
        <v>0.21151064046504608</v>
      </c>
      <c r="H16" s="1018">
        <v>0.20686961810631443</v>
      </c>
      <c r="I16" s="1018">
        <v>0.24566097259609335</v>
      </c>
      <c r="J16" s="1018">
        <v>0.25131051073780841</v>
      </c>
      <c r="K16" s="1018">
        <v>0.29581344271994398</v>
      </c>
      <c r="L16" s="1018">
        <v>0.31817476746210055</v>
      </c>
      <c r="M16" s="1018">
        <v>0.36599252366594298</v>
      </c>
      <c r="N16" s="1018">
        <v>0.37865400044458786</v>
      </c>
      <c r="O16" s="1018">
        <v>0.39295270891966178</v>
      </c>
      <c r="P16" s="1018">
        <v>0.39949924011793492</v>
      </c>
      <c r="Q16" s="1018">
        <v>1.5240290399369536</v>
      </c>
      <c r="R16" s="1018">
        <v>5.474908670643079</v>
      </c>
      <c r="S16" s="1018">
        <v>6.3747971371490806</v>
      </c>
      <c r="T16" s="1018">
        <v>7.7280858276613085</v>
      </c>
      <c r="U16" s="1018">
        <v>9.8337347893413192</v>
      </c>
      <c r="V16" s="1018">
        <v>9.58465579268357</v>
      </c>
      <c r="W16" s="1018">
        <v>9.632581312471121</v>
      </c>
      <c r="X16" s="1018">
        <v>9.5046567711376309</v>
      </c>
      <c r="Y16" s="1018">
        <v>8.3870158385071747</v>
      </c>
      <c r="Z16" s="1018">
        <v>10.423070371958564</v>
      </c>
      <c r="AA16" s="1018">
        <v>12.415134371295737</v>
      </c>
      <c r="AB16" s="1018">
        <v>10.261558305447846</v>
      </c>
      <c r="AC16" s="1018">
        <v>8.9756740251381029</v>
      </c>
      <c r="AD16" s="1018">
        <v>9.3761704108886335</v>
      </c>
      <c r="AE16" s="1018">
        <v>9.4315391380742852</v>
      </c>
      <c r="AF16" s="1019">
        <v>8.3437053530240224</v>
      </c>
      <c r="AG16" s="1020">
        <v>-0.11534000645332365</v>
      </c>
      <c r="AH16" s="1020">
        <v>-4.1672427819975377E-3</v>
      </c>
      <c r="AI16" s="1020">
        <v>4.9686358477516483E-3</v>
      </c>
    </row>
    <row r="17" spans="1:35" s="1003" customFormat="1" ht="12" customHeight="1" x14ac:dyDescent="0.15">
      <c r="A17" s="888" t="s">
        <v>176</v>
      </c>
      <c r="B17" s="1018">
        <v>0</v>
      </c>
      <c r="C17" s="1018">
        <v>0</v>
      </c>
      <c r="D17" s="1018">
        <v>0</v>
      </c>
      <c r="E17" s="1018">
        <v>0</v>
      </c>
      <c r="F17" s="1018">
        <v>0</v>
      </c>
      <c r="G17" s="1018">
        <v>0</v>
      </c>
      <c r="H17" s="1018">
        <v>0</v>
      </c>
      <c r="I17" s="1018">
        <v>0</v>
      </c>
      <c r="J17" s="1018">
        <v>0</v>
      </c>
      <c r="K17" s="1018">
        <v>0</v>
      </c>
      <c r="L17" s="1018">
        <v>0</v>
      </c>
      <c r="M17" s="1018">
        <v>0</v>
      </c>
      <c r="N17" s="1018">
        <v>0</v>
      </c>
      <c r="O17" s="1018">
        <v>0</v>
      </c>
      <c r="P17" s="1018">
        <v>0</v>
      </c>
      <c r="Q17" s="1018">
        <v>0</v>
      </c>
      <c r="R17" s="1018">
        <v>0</v>
      </c>
      <c r="S17" s="1018">
        <v>0</v>
      </c>
      <c r="T17" s="1018">
        <v>0</v>
      </c>
      <c r="U17" s="1018">
        <v>2.4582518398813007</v>
      </c>
      <c r="V17" s="1018">
        <v>6.6679624290251907</v>
      </c>
      <c r="W17" s="1018">
        <v>6.5933072916252993</v>
      </c>
      <c r="X17" s="1018">
        <v>6.4955825277939656</v>
      </c>
      <c r="Y17" s="1018">
        <v>6.4432622129514527</v>
      </c>
      <c r="Z17" s="1018">
        <v>7.7389355899103407</v>
      </c>
      <c r="AA17" s="1018">
        <v>4.8347376447478041</v>
      </c>
      <c r="AB17" s="1018">
        <v>8.1222251917761543</v>
      </c>
      <c r="AC17" s="1018">
        <v>8.7902348595201527</v>
      </c>
      <c r="AD17" s="1018">
        <v>8.7076057448221995</v>
      </c>
      <c r="AE17" s="1018">
        <v>8.7357775273045313</v>
      </c>
      <c r="AF17" s="1019">
        <v>10.798903077186786</v>
      </c>
      <c r="AG17" s="1020">
        <v>0.23616965329459827</v>
      </c>
      <c r="AH17" s="1020">
        <v>0.13518728818273829</v>
      </c>
      <c r="AI17" s="1020">
        <v>6.4306941191612527E-3</v>
      </c>
    </row>
    <row r="18" spans="1:35" s="1003" customFormat="1" ht="12" customHeight="1" x14ac:dyDescent="0.15">
      <c r="A18" s="888" t="s">
        <v>169</v>
      </c>
      <c r="B18" s="1018">
        <v>0</v>
      </c>
      <c r="C18" s="1018">
        <v>0</v>
      </c>
      <c r="D18" s="1018">
        <v>0</v>
      </c>
      <c r="E18" s="1018">
        <v>0</v>
      </c>
      <c r="F18" s="1018">
        <v>0</v>
      </c>
      <c r="G18" s="1018">
        <v>0</v>
      </c>
      <c r="H18" s="1018">
        <v>0</v>
      </c>
      <c r="I18" s="1018">
        <v>0</v>
      </c>
      <c r="J18" s="1018">
        <v>0</v>
      </c>
      <c r="K18" s="1018">
        <v>0</v>
      </c>
      <c r="L18" s="1018">
        <v>0</v>
      </c>
      <c r="M18" s="1018">
        <v>0</v>
      </c>
      <c r="N18" s="1018">
        <v>1.1999316297273297E-2</v>
      </c>
      <c r="O18" s="1018">
        <v>7.1995897783639809E-2</v>
      </c>
      <c r="P18" s="1018">
        <v>8.376571896047344E-2</v>
      </c>
      <c r="Q18" s="1018">
        <v>0</v>
      </c>
      <c r="R18" s="1018">
        <v>1.2004827515319189E-2</v>
      </c>
      <c r="S18" s="1018">
        <v>2.3992333242282362E-2</v>
      </c>
      <c r="T18" s="1018">
        <v>1.3783240518291353</v>
      </c>
      <c r="U18" s="1018">
        <v>2.331534652471158</v>
      </c>
      <c r="V18" s="1018">
        <v>2.3258049808783228</v>
      </c>
      <c r="W18" s="1018">
        <v>3.4597800397596243</v>
      </c>
      <c r="X18" s="1018">
        <v>3.4275476103399383</v>
      </c>
      <c r="Y18" s="1018">
        <v>3.8138255385033304</v>
      </c>
      <c r="Z18" s="1018">
        <v>8.1311682621118102</v>
      </c>
      <c r="AA18" s="1018">
        <v>8.1271404641133422</v>
      </c>
      <c r="AB18" s="1018">
        <v>2.9431956658559866</v>
      </c>
      <c r="AC18" s="1018">
        <v>6.5055021930532266</v>
      </c>
      <c r="AD18" s="1018">
        <v>6.1919358682632426</v>
      </c>
      <c r="AE18" s="1018">
        <v>7.1750248496538296</v>
      </c>
      <c r="AF18" s="1019">
        <v>7.4498316999370573</v>
      </c>
      <c r="AG18" s="1020">
        <v>3.8300473662678192E-2</v>
      </c>
      <c r="AH18" s="1020">
        <v>0.11896925386255619</v>
      </c>
      <c r="AI18" s="1020">
        <v>4.4363384465162439E-3</v>
      </c>
    </row>
    <row r="19" spans="1:35" s="1003" customFormat="1" ht="12" customHeight="1" x14ac:dyDescent="0.15">
      <c r="A19" s="888" t="s">
        <v>168</v>
      </c>
      <c r="B19" s="1018">
        <v>0</v>
      </c>
      <c r="C19" s="1018">
        <v>0</v>
      </c>
      <c r="D19" s="1018">
        <v>0.11643982690677634</v>
      </c>
      <c r="E19" s="1018">
        <v>0.58329727718656244</v>
      </c>
      <c r="F19" s="1018">
        <v>1.7625692930080437</v>
      </c>
      <c r="G19" s="1018">
        <v>2.8011653640114709</v>
      </c>
      <c r="H19" s="1018">
        <v>4.1873429774232536</v>
      </c>
      <c r="I19" s="1018">
        <v>5.4910636066655876</v>
      </c>
      <c r="J19" s="1018">
        <v>4.7149841939705563</v>
      </c>
      <c r="K19" s="1018">
        <v>4.9200022074574123</v>
      </c>
      <c r="L19" s="1018">
        <v>5.8675239350497552</v>
      </c>
      <c r="M19" s="1018">
        <v>5.964396798855458</v>
      </c>
      <c r="N19" s="1018">
        <v>6.2535994532079471</v>
      </c>
      <c r="O19" s="1018">
        <v>5.7462398517761706</v>
      </c>
      <c r="P19" s="1018">
        <v>6.2497703338634363</v>
      </c>
      <c r="Q19" s="1018">
        <v>10.611012212557441</v>
      </c>
      <c r="R19" s="1018">
        <v>12.850286470374225</v>
      </c>
      <c r="S19" s="1018">
        <v>25.892810232201512</v>
      </c>
      <c r="T19" s="1018">
        <v>41.903320137808592</v>
      </c>
      <c r="U19" s="1018">
        <v>44.955877240683463</v>
      </c>
      <c r="V19" s="1018">
        <v>44.057770423009252</v>
      </c>
      <c r="W19" s="1018">
        <v>43.519886603855973</v>
      </c>
      <c r="X19" s="1018">
        <v>47.513237632444927</v>
      </c>
      <c r="Y19" s="1018">
        <v>48.525655955219882</v>
      </c>
      <c r="Z19" s="1018">
        <v>52.325804555540515</v>
      </c>
      <c r="AA19" s="1018">
        <v>52.782421353538155</v>
      </c>
      <c r="AB19" s="1018">
        <v>52.956757057941743</v>
      </c>
      <c r="AC19" s="1018">
        <v>53.516815508989239</v>
      </c>
      <c r="AD19" s="1018">
        <v>52.908160626152373</v>
      </c>
      <c r="AE19" s="1018">
        <v>55.093204127693248</v>
      </c>
      <c r="AF19" s="1019">
        <v>49.43833788200142</v>
      </c>
      <c r="AG19" s="1020">
        <v>-0.10264181100422409</v>
      </c>
      <c r="AH19" s="1020">
        <v>2.0542641035419029E-2</v>
      </c>
      <c r="AI19" s="1020">
        <v>2.9440289111448841E-2</v>
      </c>
    </row>
    <row r="20" spans="1:35" s="1003" customFormat="1" ht="12" customHeight="1" x14ac:dyDescent="0.15">
      <c r="A20" s="888" t="s">
        <v>167</v>
      </c>
      <c r="B20" s="1018">
        <v>0</v>
      </c>
      <c r="C20" s="1018">
        <v>0</v>
      </c>
      <c r="D20" s="1018">
        <v>8.2572865192700962E-2</v>
      </c>
      <c r="E20" s="1018">
        <v>8.2802738460724723E-2</v>
      </c>
      <c r="F20" s="1018">
        <v>0.46357894565891072</v>
      </c>
      <c r="G20" s="1018">
        <v>0.57940417620944928</v>
      </c>
      <c r="H20" s="1018">
        <v>0.90761437714891746</v>
      </c>
      <c r="I20" s="1018">
        <v>1.4886344527237909</v>
      </c>
      <c r="J20" s="1018">
        <v>1.6537674252727319</v>
      </c>
      <c r="K20" s="1018">
        <v>2.1532243737203638</v>
      </c>
      <c r="L20" s="1018">
        <v>4.1297771611485299</v>
      </c>
      <c r="M20" s="1018">
        <v>5.7976487595355053</v>
      </c>
      <c r="N20" s="1018">
        <v>9.1102464751124277</v>
      </c>
      <c r="O20" s="1018">
        <v>13.053620227020264</v>
      </c>
      <c r="P20" s="1018">
        <v>17.35225360609925</v>
      </c>
      <c r="Q20" s="1018">
        <v>32.138663803549477</v>
      </c>
      <c r="R20" s="1018">
        <v>51.252646784527379</v>
      </c>
      <c r="S20" s="1018">
        <v>58.260117904339552</v>
      </c>
      <c r="T20" s="1018">
        <v>50.978454354079965</v>
      </c>
      <c r="U20" s="1018">
        <v>50.791410466268061</v>
      </c>
      <c r="V20" s="1018">
        <v>50.839173191222386</v>
      </c>
      <c r="W20" s="1018">
        <v>52.944339038984879</v>
      </c>
      <c r="X20" s="1018">
        <v>56.246257612895022</v>
      </c>
      <c r="Y20" s="1018">
        <v>50.468015707641968</v>
      </c>
      <c r="Z20" s="1018">
        <v>52.916938751897881</v>
      </c>
      <c r="AA20" s="1018">
        <v>49.607682510478959</v>
      </c>
      <c r="AB20" s="1018">
        <v>49.578675824190086</v>
      </c>
      <c r="AC20" s="1018">
        <v>50.591854260064572</v>
      </c>
      <c r="AD20" s="1018">
        <v>52.734111518283058</v>
      </c>
      <c r="AE20" s="1018">
        <v>51.835123564898481</v>
      </c>
      <c r="AF20" s="1019">
        <v>63.112242578543785</v>
      </c>
      <c r="AG20" s="1020">
        <v>0.21755748299753064</v>
      </c>
      <c r="AH20" s="1020">
        <v>2.0361426895585399E-3</v>
      </c>
      <c r="AI20" s="1020">
        <v>3.7583032674337984E-2</v>
      </c>
    </row>
    <row r="21" spans="1:35" s="1003" customFormat="1" ht="12" customHeight="1" x14ac:dyDescent="0.15">
      <c r="A21" s="888" t="s">
        <v>162</v>
      </c>
      <c r="B21" s="1018">
        <v>0</v>
      </c>
      <c r="C21" s="1018">
        <v>0</v>
      </c>
      <c r="D21" s="1018">
        <v>0</v>
      </c>
      <c r="E21" s="1018">
        <v>0</v>
      </c>
      <c r="F21" s="1018">
        <v>0</v>
      </c>
      <c r="G21" s="1018">
        <v>0</v>
      </c>
      <c r="H21" s="1018">
        <v>0</v>
      </c>
      <c r="I21" s="1018">
        <v>0</v>
      </c>
      <c r="J21" s="1018">
        <v>0</v>
      </c>
      <c r="K21" s="1018">
        <v>0</v>
      </c>
      <c r="L21" s="1018">
        <v>0</v>
      </c>
      <c r="M21" s="1018">
        <v>0</v>
      </c>
      <c r="N21" s="1018">
        <v>0</v>
      </c>
      <c r="O21" s="1018">
        <v>0</v>
      </c>
      <c r="P21" s="1018">
        <v>4.4263875818655105</v>
      </c>
      <c r="Q21" s="1018">
        <v>3.115191557775554</v>
      </c>
      <c r="R21" s="1018">
        <v>3.510755850489963</v>
      </c>
      <c r="S21" s="1018">
        <v>3.187004117573903</v>
      </c>
      <c r="T21" s="1018">
        <v>12.831403659966686</v>
      </c>
      <c r="U21" s="1018">
        <v>20.767496190049798</v>
      </c>
      <c r="V21" s="1018">
        <v>25.568653949599337</v>
      </c>
      <c r="W21" s="1018">
        <v>25.259957269227179</v>
      </c>
      <c r="X21" s="1018">
        <v>28.119016407159897</v>
      </c>
      <c r="Y21" s="1018">
        <v>23.672412327473946</v>
      </c>
      <c r="Z21" s="1018">
        <v>20.221418026519807</v>
      </c>
      <c r="AA21" s="1018">
        <v>24.959788104605057</v>
      </c>
      <c r="AB21" s="1018">
        <v>24.756023583307599</v>
      </c>
      <c r="AC21" s="1018">
        <v>25.160627742397995</v>
      </c>
      <c r="AD21" s="1018">
        <v>25.754377432414934</v>
      </c>
      <c r="AE21" s="1018">
        <v>15.085266917591893</v>
      </c>
      <c r="AF21" s="1019">
        <v>21.292949587265465</v>
      </c>
      <c r="AG21" s="1020">
        <v>0.411506319615359</v>
      </c>
      <c r="AH21" s="1020">
        <v>-3.1461506515337856E-2</v>
      </c>
      <c r="AI21" s="1020">
        <v>1.2679847639311917E-2</v>
      </c>
    </row>
    <row r="22" spans="1:35" s="1003" customFormat="1" ht="12" customHeight="1" x14ac:dyDescent="0.15">
      <c r="A22" s="888" t="s">
        <v>158</v>
      </c>
      <c r="B22" s="1018">
        <v>0</v>
      </c>
      <c r="C22" s="1018">
        <v>0</v>
      </c>
      <c r="D22" s="1018">
        <v>0</v>
      </c>
      <c r="E22" s="1018">
        <v>0</v>
      </c>
      <c r="F22" s="1018">
        <v>0</v>
      </c>
      <c r="G22" s="1018">
        <v>0</v>
      </c>
      <c r="H22" s="1018">
        <v>0</v>
      </c>
      <c r="I22" s="1018">
        <v>0</v>
      </c>
      <c r="J22" s="1018">
        <v>0</v>
      </c>
      <c r="K22" s="1018">
        <v>0</v>
      </c>
      <c r="L22" s="1018">
        <v>0</v>
      </c>
      <c r="M22" s="1018">
        <v>0</v>
      </c>
      <c r="N22" s="1018">
        <v>0</v>
      </c>
      <c r="O22" s="1018">
        <v>0</v>
      </c>
      <c r="P22" s="1018">
        <v>0</v>
      </c>
      <c r="Q22" s="1018">
        <v>0</v>
      </c>
      <c r="R22" s="1018">
        <v>0.75010928269158716</v>
      </c>
      <c r="S22" s="1018">
        <v>6.1227927322399793</v>
      </c>
      <c r="T22" s="1018">
        <v>5.3040704716959386</v>
      </c>
      <c r="U22" s="1018">
        <v>6.962182002308241</v>
      </c>
      <c r="V22" s="1018">
        <v>4.2682673927706336</v>
      </c>
      <c r="W22" s="1018">
        <v>7.4436998869235609</v>
      </c>
      <c r="X22" s="1018">
        <v>6.980082826253116</v>
      </c>
      <c r="Y22" s="1018">
        <v>7.2200651908458555</v>
      </c>
      <c r="Z22" s="1018">
        <v>7.1535568142645891</v>
      </c>
      <c r="AA22" s="1018">
        <v>7.9896461299609047</v>
      </c>
      <c r="AB22" s="1018">
        <v>7.8259430785508197</v>
      </c>
      <c r="AC22" s="1018">
        <v>8.5836324188223507</v>
      </c>
      <c r="AD22" s="1018">
        <v>10.620745265976621</v>
      </c>
      <c r="AE22" s="1018">
        <v>13.941686923947348</v>
      </c>
      <c r="AF22" s="1019">
        <v>18.299563634427656</v>
      </c>
      <c r="AG22" s="1020">
        <v>0.3125788675540313</v>
      </c>
      <c r="AH22" s="1020">
        <v>7.1906724345723871E-2</v>
      </c>
      <c r="AI22" s="1020">
        <v>1.0897300902323451E-2</v>
      </c>
    </row>
    <row r="23" spans="1:35" s="1023" customFormat="1" ht="12" customHeight="1" x14ac:dyDescent="0.15">
      <c r="A23" s="888" t="s">
        <v>155</v>
      </c>
      <c r="B23" s="1018">
        <v>0</v>
      </c>
      <c r="C23" s="1018">
        <v>0</v>
      </c>
      <c r="D23" s="1018">
        <v>0</v>
      </c>
      <c r="E23" s="1018">
        <v>0</v>
      </c>
      <c r="F23" s="1018">
        <v>0</v>
      </c>
      <c r="G23" s="1018">
        <v>0</v>
      </c>
      <c r="H23" s="1018">
        <v>0</v>
      </c>
      <c r="I23" s="1018">
        <v>0</v>
      </c>
      <c r="J23" s="1018">
        <v>0</v>
      </c>
      <c r="K23" s="1018">
        <v>0</v>
      </c>
      <c r="L23" s="1018">
        <v>0</v>
      </c>
      <c r="M23" s="1018">
        <v>0</v>
      </c>
      <c r="N23" s="1018">
        <v>0</v>
      </c>
      <c r="O23" s="1018">
        <v>0.52795002920675493</v>
      </c>
      <c r="P23" s="1018">
        <v>0.25129485742384494</v>
      </c>
      <c r="Q23" s="1018">
        <v>0.92464969669475261</v>
      </c>
      <c r="R23" s="1018">
        <v>1.6863324106201911</v>
      </c>
      <c r="S23" s="1018">
        <v>1.8009630893281559</v>
      </c>
      <c r="T23" s="1018">
        <v>8.1507684043909236</v>
      </c>
      <c r="U23" s="1018">
        <v>11.612036992380004</v>
      </c>
      <c r="V23" s="1018">
        <v>11.971418241206292</v>
      </c>
      <c r="W23" s="1018">
        <v>12.697973566121005</v>
      </c>
      <c r="X23" s="1018">
        <v>14.045178079351748</v>
      </c>
      <c r="Y23" s="1018">
        <v>13.711246927808819</v>
      </c>
      <c r="Z23" s="1018">
        <v>13.040566698130338</v>
      </c>
      <c r="AA23" s="1018">
        <v>12.198679445869043</v>
      </c>
      <c r="AB23" s="1018">
        <v>8.1498520336720262</v>
      </c>
      <c r="AC23" s="1018">
        <v>11.309960983978662</v>
      </c>
      <c r="AD23" s="1018">
        <v>17.064468989357529</v>
      </c>
      <c r="AE23" s="1018">
        <v>18.430398551889351</v>
      </c>
      <c r="AF23" s="1019">
        <v>17.38178224208167</v>
      </c>
      <c r="AG23" s="1024">
        <v>-5.6896019196512992E-2</v>
      </c>
      <c r="AH23" s="1024">
        <v>4.7279570181835151E-2</v>
      </c>
      <c r="AI23" s="1024">
        <v>1.035076655895082E-2</v>
      </c>
    </row>
    <row r="24" spans="1:35" s="1023" customFormat="1" ht="12" customHeight="1" x14ac:dyDescent="0.15">
      <c r="A24" s="888" t="s">
        <v>154</v>
      </c>
      <c r="B24" s="1018">
        <v>0</v>
      </c>
      <c r="C24" s="1018">
        <v>0</v>
      </c>
      <c r="D24" s="1018">
        <v>0</v>
      </c>
      <c r="E24" s="1018">
        <v>0</v>
      </c>
      <c r="F24" s="1018">
        <v>0</v>
      </c>
      <c r="G24" s="1018">
        <v>0</v>
      </c>
      <c r="H24" s="1018">
        <v>0</v>
      </c>
      <c r="I24" s="1018">
        <v>0</v>
      </c>
      <c r="J24" s="1018">
        <v>0</v>
      </c>
      <c r="K24" s="1018">
        <v>0</v>
      </c>
      <c r="L24" s="1018">
        <v>0</v>
      </c>
      <c r="M24" s="1018">
        <v>0</v>
      </c>
      <c r="N24" s="1018">
        <v>0</v>
      </c>
      <c r="O24" s="1018">
        <v>0</v>
      </c>
      <c r="P24" s="1018">
        <v>0</v>
      </c>
      <c r="Q24" s="1018">
        <v>0</v>
      </c>
      <c r="R24" s="1018">
        <v>1.3351488321830283</v>
      </c>
      <c r="S24" s="1018">
        <v>2.5290433641101608</v>
      </c>
      <c r="T24" s="1018">
        <v>2.5800571342580962</v>
      </c>
      <c r="U24" s="1018">
        <v>4.2186142605737009</v>
      </c>
      <c r="V24" s="1018">
        <v>6.1280920615177275</v>
      </c>
      <c r="W24" s="1018">
        <v>5.7593339695900543</v>
      </c>
      <c r="X24" s="1018">
        <v>5.2219179015791655</v>
      </c>
      <c r="Y24" s="1018">
        <v>5.1649073171421049</v>
      </c>
      <c r="Z24" s="1018">
        <v>5.1895733958428245</v>
      </c>
      <c r="AA24" s="1018">
        <v>6.5637183638491221</v>
      </c>
      <c r="AB24" s="1018">
        <v>5.252952846994738</v>
      </c>
      <c r="AC24" s="1018">
        <v>4.7803660294635835</v>
      </c>
      <c r="AD24" s="1018">
        <v>5.2898757746088751</v>
      </c>
      <c r="AE24" s="1018">
        <v>5.2874385926964917</v>
      </c>
      <c r="AF24" s="1019">
        <v>4.6666893367813156</v>
      </c>
      <c r="AG24" s="1024">
        <v>-0.11740074991558547</v>
      </c>
      <c r="AH24" s="1024">
        <v>2.2839643108510499E-2</v>
      </c>
      <c r="AI24" s="1024">
        <v>2.778990741882835E-3</v>
      </c>
    </row>
    <row r="25" spans="1:35" s="1003" customFormat="1" ht="12" customHeight="1" x14ac:dyDescent="0.15">
      <c r="A25" s="888" t="s">
        <v>150</v>
      </c>
      <c r="B25" s="1018">
        <v>0</v>
      </c>
      <c r="C25" s="1018">
        <v>0</v>
      </c>
      <c r="D25" s="1018">
        <v>0</v>
      </c>
      <c r="E25" s="1018">
        <v>0</v>
      </c>
      <c r="F25" s="1018">
        <v>0</v>
      </c>
      <c r="G25" s="1018">
        <v>0</v>
      </c>
      <c r="H25" s="1018">
        <v>0</v>
      </c>
      <c r="I25" s="1018">
        <v>0</v>
      </c>
      <c r="J25" s="1018">
        <v>0</v>
      </c>
      <c r="K25" s="1018">
        <v>0</v>
      </c>
      <c r="L25" s="1018">
        <v>1.3265338811338658</v>
      </c>
      <c r="M25" s="1018">
        <v>1.3245697642362095</v>
      </c>
      <c r="N25" s="1018">
        <v>2.5821955663786484</v>
      </c>
      <c r="O25" s="1018">
        <v>3.5590913204325672</v>
      </c>
      <c r="P25" s="1018">
        <v>3.270827909437982</v>
      </c>
      <c r="Q25" s="1018">
        <v>4.7410505178314519</v>
      </c>
      <c r="R25" s="1018">
        <v>3.1395742714682506</v>
      </c>
      <c r="S25" s="1018">
        <v>2.848925247574023</v>
      </c>
      <c r="T25" s="1018">
        <v>3.7177092654706261</v>
      </c>
      <c r="U25" s="1018">
        <v>5.7580851918209817</v>
      </c>
      <c r="V25" s="1018">
        <v>26.712364185058778</v>
      </c>
      <c r="W25" s="1018">
        <v>31.862443139520259</v>
      </c>
      <c r="X25" s="1018">
        <v>39.242118189507956</v>
      </c>
      <c r="Y25" s="1018">
        <v>17.026660345046849</v>
      </c>
      <c r="Z25" s="1018">
        <v>17.959114389439016</v>
      </c>
      <c r="AA25" s="1018">
        <v>18.391970504389509</v>
      </c>
      <c r="AB25" s="1018">
        <v>20.798636863246323</v>
      </c>
      <c r="AC25" s="1018">
        <v>24.458057247869586</v>
      </c>
      <c r="AD25" s="1018">
        <v>31.465782311107517</v>
      </c>
      <c r="AE25" s="1018">
        <v>31.40216861994686</v>
      </c>
      <c r="AF25" s="1019">
        <v>22.582673004211404</v>
      </c>
      <c r="AG25" s="1020">
        <v>-0.28085625940283798</v>
      </c>
      <c r="AH25" s="1020">
        <v>0.18486304816497823</v>
      </c>
      <c r="AI25" s="1020">
        <v>1.3447871644474061E-2</v>
      </c>
    </row>
    <row r="26" spans="1:35" s="1003" customFormat="1" ht="12" customHeight="1" x14ac:dyDescent="0.15">
      <c r="A26" s="888" t="s">
        <v>149</v>
      </c>
      <c r="B26" s="1018">
        <v>0</v>
      </c>
      <c r="C26" s="1018">
        <v>0</v>
      </c>
      <c r="D26" s="1018">
        <v>0</v>
      </c>
      <c r="E26" s="1018">
        <v>0</v>
      </c>
      <c r="F26" s="1018">
        <v>0</v>
      </c>
      <c r="G26" s="1018">
        <v>0</v>
      </c>
      <c r="H26" s="1018">
        <v>0</v>
      </c>
      <c r="I26" s="1018">
        <v>0</v>
      </c>
      <c r="J26" s="1018">
        <v>0</v>
      </c>
      <c r="K26" s="1018">
        <v>0</v>
      </c>
      <c r="L26" s="1018">
        <v>0</v>
      </c>
      <c r="M26" s="1018">
        <v>0</v>
      </c>
      <c r="N26" s="1018">
        <v>0</v>
      </c>
      <c r="O26" s="1018">
        <v>0</v>
      </c>
      <c r="P26" s="1018">
        <v>0</v>
      </c>
      <c r="Q26" s="1018">
        <v>2.7196076940303118</v>
      </c>
      <c r="R26" s="1018">
        <v>3.1840891428576779</v>
      </c>
      <c r="S26" s="1018">
        <v>3.498388074093687</v>
      </c>
      <c r="T26" s="1018">
        <v>5.8290778121086015</v>
      </c>
      <c r="U26" s="1018">
        <v>5.3152646963684989</v>
      </c>
      <c r="V26" s="1018">
        <v>8.7848404415162094</v>
      </c>
      <c r="W26" s="1018">
        <v>10.255050738748636</v>
      </c>
      <c r="X26" s="1018">
        <v>12.018025671703995</v>
      </c>
      <c r="Y26" s="1018">
        <v>11.955788563372963</v>
      </c>
      <c r="Z26" s="1018">
        <v>15.930898810491128</v>
      </c>
      <c r="AA26" s="1018">
        <v>19.123633133466363</v>
      </c>
      <c r="AB26" s="1018">
        <v>24.733880219537216</v>
      </c>
      <c r="AC26" s="1018">
        <v>28.081034208377698</v>
      </c>
      <c r="AD26" s="1018">
        <v>26.577430450948214</v>
      </c>
      <c r="AE26" s="1018">
        <v>27.45282662430288</v>
      </c>
      <c r="AF26" s="1019">
        <v>24.82441697946895</v>
      </c>
      <c r="AG26" s="1020">
        <v>-9.574276925302494E-2</v>
      </c>
      <c r="AH26" s="1020">
        <v>0.17843658543801233</v>
      </c>
      <c r="AI26" s="1020">
        <v>1.4782819249366294E-2</v>
      </c>
    </row>
    <row r="27" spans="1:35" s="1003" customFormat="1" ht="12" customHeight="1" x14ac:dyDescent="0.15">
      <c r="A27" s="1005" t="s">
        <v>145</v>
      </c>
      <c r="B27" s="1018">
        <v>0</v>
      </c>
      <c r="C27" s="1018">
        <v>0</v>
      </c>
      <c r="D27" s="1018">
        <v>0</v>
      </c>
      <c r="E27" s="1018">
        <v>0</v>
      </c>
      <c r="F27" s="1018">
        <v>0</v>
      </c>
      <c r="G27" s="1018">
        <v>0</v>
      </c>
      <c r="H27" s="1018">
        <v>0</v>
      </c>
      <c r="I27" s="1018">
        <v>0</v>
      </c>
      <c r="J27" s="1018">
        <v>0</v>
      </c>
      <c r="K27" s="1018">
        <v>0</v>
      </c>
      <c r="L27" s="1018">
        <v>0</v>
      </c>
      <c r="M27" s="1018">
        <v>0</v>
      </c>
      <c r="N27" s="1018">
        <v>2.9154405214348776E-2</v>
      </c>
      <c r="O27" s="1018">
        <v>0.30612125475066221</v>
      </c>
      <c r="P27" s="1018">
        <v>0.27621010951025793</v>
      </c>
      <c r="Q27" s="1018">
        <v>1.3057413279719075</v>
      </c>
      <c r="R27" s="1018">
        <v>3.3254411381786326</v>
      </c>
      <c r="S27" s="1018">
        <v>6.4889374380730196</v>
      </c>
      <c r="T27" s="1018">
        <v>14.851832106804205</v>
      </c>
      <c r="U27" s="1018">
        <v>18.459688750134582</v>
      </c>
      <c r="V27" s="1018">
        <v>21.462477039645783</v>
      </c>
      <c r="W27" s="1018">
        <v>19.86907376005778</v>
      </c>
      <c r="X27" s="1018">
        <v>16.660702392761166</v>
      </c>
      <c r="Y27" s="1018">
        <v>19.095978209172245</v>
      </c>
      <c r="Z27" s="1018">
        <v>21.815873079468425</v>
      </c>
      <c r="AA27" s="1018">
        <v>17.437298248623939</v>
      </c>
      <c r="AB27" s="1018">
        <v>17.621204382904018</v>
      </c>
      <c r="AC27" s="1018">
        <v>17.450070722317044</v>
      </c>
      <c r="AD27" s="1018">
        <v>24.042812608345606</v>
      </c>
      <c r="AE27" s="1018">
        <v>30.738102307382807</v>
      </c>
      <c r="AF27" s="1019">
        <v>29.394170853321498</v>
      </c>
      <c r="AG27" s="1020">
        <v>-4.3722004716553964E-2</v>
      </c>
      <c r="AH27" s="1020">
        <v>5.2313804871383374E-2</v>
      </c>
      <c r="AI27" s="1020">
        <v>1.7504085395802848E-2</v>
      </c>
    </row>
    <row r="28" spans="1:35" s="1003" customFormat="1" ht="12" customHeight="1" x14ac:dyDescent="0.15">
      <c r="A28" s="888" t="s">
        <v>144</v>
      </c>
      <c r="B28" s="1018">
        <v>0</v>
      </c>
      <c r="C28" s="1018">
        <v>0</v>
      </c>
      <c r="D28" s="1018">
        <v>3.1959251571678379E-2</v>
      </c>
      <c r="E28" s="1018">
        <v>6.8729352421225617E-2</v>
      </c>
      <c r="F28" s="1018">
        <v>0.13119111931405003</v>
      </c>
      <c r="G28" s="1018">
        <v>0.29683346295151886</v>
      </c>
      <c r="H28" s="1018">
        <v>0.41001634491900957</v>
      </c>
      <c r="I28" s="1018">
        <v>0.60378159870004133</v>
      </c>
      <c r="J28" s="1018">
        <v>0.65700374476163204</v>
      </c>
      <c r="K28" s="1018">
        <v>0.82349714515303873</v>
      </c>
      <c r="L28" s="1018">
        <v>1.1179385174404755</v>
      </c>
      <c r="M28" s="1018">
        <v>1.3930749270282701</v>
      </c>
      <c r="N28" s="1018">
        <v>1.2296882124279955</v>
      </c>
      <c r="O28" s="1018">
        <v>1.1676592049280661</v>
      </c>
      <c r="P28" s="1018">
        <v>0.61079684721043859</v>
      </c>
      <c r="Q28" s="1018">
        <v>0.40404683507437866</v>
      </c>
      <c r="R28" s="1018">
        <v>3.1368041485918439</v>
      </c>
      <c r="S28" s="1018">
        <v>7.7397923777889925</v>
      </c>
      <c r="T28" s="1018">
        <v>15.540567558369307</v>
      </c>
      <c r="U28" s="1018">
        <v>19.230672839505456</v>
      </c>
      <c r="V28" s="1018">
        <v>22.285283261026269</v>
      </c>
      <c r="W28" s="1018">
        <v>25.995484854971192</v>
      </c>
      <c r="X28" s="1018">
        <v>30.644000216861873</v>
      </c>
      <c r="Y28" s="1018">
        <v>37.725646755473619</v>
      </c>
      <c r="Z28" s="1018">
        <v>36.139066501729019</v>
      </c>
      <c r="AA28" s="1018">
        <v>37.013353994998504</v>
      </c>
      <c r="AB28" s="1018">
        <v>42.900323334643808</v>
      </c>
      <c r="AC28" s="1018">
        <v>49.548083791379881</v>
      </c>
      <c r="AD28" s="1018">
        <v>52.030643697432083</v>
      </c>
      <c r="AE28" s="1018">
        <v>60.974743550104165</v>
      </c>
      <c r="AF28" s="1019">
        <v>61.454817437768902</v>
      </c>
      <c r="AG28" s="1020">
        <v>7.8733236043913024E-3</v>
      </c>
      <c r="AH28" s="1020">
        <v>0.12231702315638215</v>
      </c>
      <c r="AI28" s="1020">
        <v>3.6596044085816667E-2</v>
      </c>
    </row>
    <row r="29" spans="1:35" s="1003" customFormat="1" ht="12" customHeight="1" x14ac:dyDescent="0.15">
      <c r="A29" s="889" t="s">
        <v>272</v>
      </c>
      <c r="B29" s="1021">
        <v>0.11891504013999245</v>
      </c>
      <c r="C29" s="1021">
        <v>0.13198894141340298</v>
      </c>
      <c r="D29" s="1021">
        <v>0.37675857232290316</v>
      </c>
      <c r="E29" s="1021">
        <v>0.90287252099111448</v>
      </c>
      <c r="F29" s="1021">
        <v>2.4758244071226838</v>
      </c>
      <c r="G29" s="1021">
        <v>3.8889136436374852</v>
      </c>
      <c r="H29" s="1021">
        <v>5.711843317597495</v>
      </c>
      <c r="I29" s="1021">
        <v>7.8291406306855125</v>
      </c>
      <c r="J29" s="1021">
        <v>7.2770658747427284</v>
      </c>
      <c r="K29" s="1021">
        <v>8.1925371690507589</v>
      </c>
      <c r="L29" s="1021">
        <v>12.759948262234726</v>
      </c>
      <c r="M29" s="1021">
        <v>14.845682773321386</v>
      </c>
      <c r="N29" s="1021">
        <v>19.59553742908323</v>
      </c>
      <c r="O29" s="1021">
        <v>24.825630494817791</v>
      </c>
      <c r="P29" s="1021">
        <v>32.920806204489132</v>
      </c>
      <c r="Q29" s="1021">
        <v>57.48399268542223</v>
      </c>
      <c r="R29" s="1021">
        <v>89.658101830141192</v>
      </c>
      <c r="S29" s="1021">
        <v>124.76756404771436</v>
      </c>
      <c r="T29" s="1021">
        <v>170.79367078444338</v>
      </c>
      <c r="U29" s="1021">
        <v>202.6948499117866</v>
      </c>
      <c r="V29" s="1021">
        <v>240.65676338915972</v>
      </c>
      <c r="W29" s="1021">
        <v>255.29291147185663</v>
      </c>
      <c r="X29" s="1021">
        <v>276.11832383979043</v>
      </c>
      <c r="Y29" s="1021">
        <v>253.21048088916024</v>
      </c>
      <c r="Z29" s="1021">
        <v>268.98598524730431</v>
      </c>
      <c r="AA29" s="1021">
        <v>271.44520426993648</v>
      </c>
      <c r="AB29" s="1021">
        <v>275.90122838806838</v>
      </c>
      <c r="AC29" s="1021">
        <v>297.75191399137196</v>
      </c>
      <c r="AD29" s="1021">
        <v>322.76412069860095</v>
      </c>
      <c r="AE29" s="1021">
        <v>335.58330129548614</v>
      </c>
      <c r="AF29" s="1021">
        <v>339.04008366601994</v>
      </c>
      <c r="AG29" s="1025">
        <v>1.0300817582964417E-2</v>
      </c>
      <c r="AH29" s="1025">
        <v>5.1709417433159377E-2</v>
      </c>
      <c r="AI29" s="1025">
        <v>0.20189671641714488</v>
      </c>
    </row>
    <row r="30" spans="1:35" s="1003" customFormat="1" ht="12" customHeight="1" x14ac:dyDescent="0.15">
      <c r="A30" s="889"/>
      <c r="B30" s="1026"/>
      <c r="C30" s="1026"/>
      <c r="D30" s="1026"/>
      <c r="E30" s="1026"/>
      <c r="F30" s="1026"/>
      <c r="G30" s="1026"/>
      <c r="H30" s="1026"/>
      <c r="I30" s="1026"/>
      <c r="J30" s="1026"/>
      <c r="K30" s="1026"/>
      <c r="L30" s="1026"/>
      <c r="M30" s="1026"/>
      <c r="N30" s="1026"/>
      <c r="O30" s="1026"/>
      <c r="P30" s="1026"/>
      <c r="Q30" s="1026"/>
      <c r="R30" s="1026"/>
      <c r="S30" s="1026"/>
      <c r="T30" s="1026"/>
      <c r="U30" s="1026"/>
      <c r="V30" s="1026"/>
      <c r="W30" s="1026"/>
      <c r="X30" s="1026"/>
      <c r="Y30" s="1026"/>
      <c r="Z30" s="1026"/>
      <c r="AA30" s="1026"/>
      <c r="AB30" s="1026"/>
      <c r="AC30" s="1026"/>
      <c r="AD30" s="1026"/>
      <c r="AE30" s="1026"/>
      <c r="AF30" s="1026"/>
      <c r="AG30" s="1020"/>
      <c r="AH30" s="1020"/>
      <c r="AI30" s="1020"/>
    </row>
    <row r="31" spans="1:35" s="1003" customFormat="1" ht="12" customHeight="1" x14ac:dyDescent="0.15">
      <c r="A31" s="889" t="s">
        <v>134</v>
      </c>
      <c r="B31" s="1026">
        <v>0</v>
      </c>
      <c r="C31" s="1026">
        <v>0</v>
      </c>
      <c r="D31" s="1026">
        <v>0</v>
      </c>
      <c r="E31" s="1026">
        <v>0</v>
      </c>
      <c r="F31" s="1026">
        <v>0</v>
      </c>
      <c r="G31" s="1026">
        <v>0</v>
      </c>
      <c r="H31" s="1026">
        <v>0</v>
      </c>
      <c r="I31" s="1026">
        <v>0</v>
      </c>
      <c r="J31" s="1026">
        <v>0</v>
      </c>
      <c r="K31" s="1026">
        <v>0</v>
      </c>
      <c r="L31" s="1026">
        <v>0</v>
      </c>
      <c r="M31" s="1026">
        <v>0</v>
      </c>
      <c r="N31" s="1026">
        <v>0</v>
      </c>
      <c r="O31" s="1026">
        <v>0</v>
      </c>
      <c r="P31" s="1026">
        <v>0</v>
      </c>
      <c r="Q31" s="1026">
        <v>0</v>
      </c>
      <c r="R31" s="1026">
        <v>0</v>
      </c>
      <c r="S31" s="1026">
        <v>0</v>
      </c>
      <c r="T31" s="1026">
        <v>0.13216217618840295</v>
      </c>
      <c r="U31" s="1026">
        <v>0.3810072599842384</v>
      </c>
      <c r="V31" s="1026">
        <v>0.62949025562613303</v>
      </c>
      <c r="W31" s="1026">
        <v>0.51353152432658222</v>
      </c>
      <c r="X31" s="1026">
        <v>0.54516897677716225</v>
      </c>
      <c r="Y31" s="1026">
        <v>0.43070385911261738</v>
      </c>
      <c r="Z31" s="1026">
        <v>0.45927828128534837</v>
      </c>
      <c r="AA31" s="1026">
        <v>0.36145915630006975</v>
      </c>
      <c r="AB31" s="1026">
        <v>0.96121634947507584</v>
      </c>
      <c r="AC31" s="1026">
        <v>1.5992562041682192</v>
      </c>
      <c r="AD31" s="1026">
        <v>2.2085460537125985</v>
      </c>
      <c r="AE31" s="1026">
        <v>2.763979802923334</v>
      </c>
      <c r="AF31" s="1026">
        <v>3.1124831534166253</v>
      </c>
      <c r="AG31" s="1027">
        <v>0.12608751703782173</v>
      </c>
      <c r="AH31" s="1027">
        <v>0.21915847330989702</v>
      </c>
      <c r="AI31" s="1027">
        <v>1.8534685391286027E-3</v>
      </c>
    </row>
    <row r="32" spans="1:35" s="1003" customFormat="1" ht="12" customHeight="1" x14ac:dyDescent="0.15">
      <c r="A32" s="889"/>
      <c r="B32" s="1028"/>
      <c r="C32" s="1028"/>
      <c r="D32" s="1028"/>
      <c r="E32" s="1028"/>
      <c r="F32" s="1028"/>
      <c r="G32" s="1028"/>
      <c r="H32" s="1028"/>
      <c r="I32" s="1028"/>
      <c r="J32" s="1028"/>
      <c r="K32" s="1028"/>
      <c r="L32" s="1028"/>
      <c r="M32" s="1028"/>
      <c r="N32" s="1028"/>
      <c r="O32" s="1028"/>
      <c r="P32" s="1028"/>
      <c r="Q32" s="1028"/>
      <c r="R32" s="1028"/>
      <c r="S32" s="1028"/>
      <c r="T32" s="1028"/>
      <c r="U32" s="1028"/>
      <c r="V32" s="1028"/>
      <c r="W32" s="1028"/>
      <c r="X32" s="1028"/>
      <c r="Y32" s="1028"/>
      <c r="Z32" s="1028"/>
      <c r="AA32" s="1028"/>
      <c r="AB32" s="1028"/>
      <c r="AC32" s="1028"/>
      <c r="AD32" s="1028"/>
      <c r="AE32" s="1028"/>
      <c r="AF32" s="1026"/>
      <c r="AG32" s="1029"/>
      <c r="AH32" s="1020"/>
      <c r="AI32" s="1020"/>
    </row>
    <row r="33" spans="1:35" s="1003" customFormat="1" ht="12" customHeight="1" x14ac:dyDescent="0.15">
      <c r="A33" s="889" t="s">
        <v>124</v>
      </c>
      <c r="B33" s="1021">
        <v>0</v>
      </c>
      <c r="C33" s="1021">
        <v>0</v>
      </c>
      <c r="D33" s="1021">
        <v>0</v>
      </c>
      <c r="E33" s="1021">
        <v>0</v>
      </c>
      <c r="F33" s="1021">
        <v>0</v>
      </c>
      <c r="G33" s="1021">
        <v>0</v>
      </c>
      <c r="H33" s="1021">
        <v>0</v>
      </c>
      <c r="I33" s="1021">
        <v>0</v>
      </c>
      <c r="J33" s="1021">
        <v>0</v>
      </c>
      <c r="K33" s="1021">
        <v>0</v>
      </c>
      <c r="L33" s="1021">
        <v>0</v>
      </c>
      <c r="M33" s="1021">
        <v>0</v>
      </c>
      <c r="N33" s="1021">
        <v>0.25728510577079178</v>
      </c>
      <c r="O33" s="1021">
        <v>0.26681418376230259</v>
      </c>
      <c r="P33" s="1021">
        <v>0.27558822551951334</v>
      </c>
      <c r="Q33" s="1021">
        <v>0.29540141773683498</v>
      </c>
      <c r="R33" s="1021">
        <v>0.16199432585568369</v>
      </c>
      <c r="S33" s="1021">
        <v>0.14293616987266211</v>
      </c>
      <c r="T33" s="1021">
        <v>0.15204867614869702</v>
      </c>
      <c r="U33" s="1021">
        <v>0.16199432585568369</v>
      </c>
      <c r="V33" s="1021">
        <v>0.18187693766653082</v>
      </c>
      <c r="W33" s="1021">
        <v>0.21494636405593018</v>
      </c>
      <c r="X33" s="1021">
        <v>0.2036124685388917</v>
      </c>
      <c r="Y33" s="1021">
        <v>0.15268975294165291</v>
      </c>
      <c r="Z33" s="1021">
        <v>0.16245410386877412</v>
      </c>
      <c r="AA33" s="1021">
        <v>0.17740646601759349</v>
      </c>
      <c r="AB33" s="1021">
        <v>0.1585060883943096</v>
      </c>
      <c r="AC33" s="1021">
        <v>0.14823367020048273</v>
      </c>
      <c r="AD33" s="1021">
        <v>0.10117870191528268</v>
      </c>
      <c r="AE33" s="1021">
        <v>0.10292566778346637</v>
      </c>
      <c r="AF33" s="1021">
        <v>7.571073767979182E-2</v>
      </c>
      <c r="AG33" s="1025">
        <v>-0.2644134421447617</v>
      </c>
      <c r="AH33" s="1027">
        <v>-4.4342243514388313E-2</v>
      </c>
      <c r="AI33" s="1027">
        <v>4.5085375067708485E-5</v>
      </c>
    </row>
    <row r="34" spans="1:35" s="1003" customFormat="1" ht="12" customHeight="1" x14ac:dyDescent="0.15">
      <c r="A34" s="889"/>
      <c r="B34" s="1028"/>
      <c r="C34" s="1028"/>
      <c r="D34" s="1028"/>
      <c r="E34" s="1028"/>
      <c r="F34" s="1028"/>
      <c r="G34" s="1028"/>
      <c r="H34" s="1028"/>
      <c r="I34" s="1028"/>
      <c r="J34" s="1028"/>
      <c r="K34" s="1028"/>
      <c r="L34" s="1028"/>
      <c r="M34" s="1028"/>
      <c r="N34" s="1028"/>
      <c r="O34" s="1028"/>
      <c r="P34" s="1028"/>
      <c r="Q34" s="1028"/>
      <c r="R34" s="1028"/>
      <c r="S34" s="1028"/>
      <c r="T34" s="1028"/>
      <c r="U34" s="1028"/>
      <c r="V34" s="1028"/>
      <c r="W34" s="1028"/>
      <c r="X34" s="1028"/>
      <c r="Y34" s="1028"/>
      <c r="Z34" s="1028"/>
      <c r="AA34" s="1028"/>
      <c r="AB34" s="1028"/>
      <c r="AC34" s="1028"/>
      <c r="AD34" s="1028"/>
      <c r="AE34" s="1028"/>
      <c r="AF34" s="1026"/>
      <c r="AG34" s="1020"/>
      <c r="AH34" s="1020"/>
      <c r="AI34" s="1020"/>
    </row>
    <row r="35" spans="1:35" s="1003" customFormat="1" ht="12" customHeight="1" x14ac:dyDescent="0.15">
      <c r="A35" s="891" t="s">
        <v>114</v>
      </c>
      <c r="B35" s="1021">
        <v>0</v>
      </c>
      <c r="C35" s="1021">
        <v>0</v>
      </c>
      <c r="D35" s="1021">
        <v>0</v>
      </c>
      <c r="E35" s="1021">
        <v>0</v>
      </c>
      <c r="F35" s="1021">
        <v>0</v>
      </c>
      <c r="G35" s="1021">
        <v>0</v>
      </c>
      <c r="H35" s="1021">
        <v>0</v>
      </c>
      <c r="I35" s="1021">
        <v>0</v>
      </c>
      <c r="J35" s="1021">
        <v>0</v>
      </c>
      <c r="K35" s="1021">
        <v>0</v>
      </c>
      <c r="L35" s="1021">
        <v>0</v>
      </c>
      <c r="M35" s="1021">
        <v>0</v>
      </c>
      <c r="N35" s="1021">
        <v>0.7912184037911254</v>
      </c>
      <c r="O35" s="1021">
        <v>0.87249190998072124</v>
      </c>
      <c r="P35" s="1021">
        <v>1.0235061604526949</v>
      </c>
      <c r="Q35" s="1021">
        <v>0.39147358204724697</v>
      </c>
      <c r="R35" s="1021">
        <v>0.11653109475818565</v>
      </c>
      <c r="S35" s="1021">
        <v>1.2632031657886471</v>
      </c>
      <c r="T35" s="1021">
        <v>0.94474665087433141</v>
      </c>
      <c r="U35" s="1021">
        <v>0.53640816656805956</v>
      </c>
      <c r="V35" s="1021">
        <v>0.31579266224558256</v>
      </c>
      <c r="W35" s="1021">
        <v>0.83743686833082931</v>
      </c>
      <c r="X35" s="1021">
        <v>0.95126305348859375</v>
      </c>
      <c r="Y35" s="1021">
        <v>0.96066690491704732</v>
      </c>
      <c r="Z35" s="1021">
        <v>0.79249602718588341</v>
      </c>
      <c r="AA35" s="1021">
        <v>0.97911349057163111</v>
      </c>
      <c r="AB35" s="1021">
        <v>0.86455729591479902</v>
      </c>
      <c r="AC35" s="1021">
        <v>0.87995324581700407</v>
      </c>
      <c r="AD35" s="1021">
        <v>1.3819514961428281</v>
      </c>
      <c r="AE35" s="1021">
        <v>1.2525584004612824</v>
      </c>
      <c r="AF35" s="1021">
        <v>1.2408763549852972</v>
      </c>
      <c r="AG35" s="1027">
        <v>-9.3265475459531899E-3</v>
      </c>
      <c r="AH35" s="1027">
        <v>8.8504578893497721E-2</v>
      </c>
      <c r="AI35" s="1027">
        <v>7.389358179783744E-4</v>
      </c>
    </row>
    <row r="36" spans="1:35" s="1003" customFormat="1" ht="12" customHeight="1" x14ac:dyDescent="0.15">
      <c r="A36" s="890"/>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1018"/>
      <c r="AC36" s="1018"/>
      <c r="AD36" s="1018"/>
      <c r="AE36" s="1018"/>
      <c r="AF36" s="1019"/>
      <c r="AG36" s="1020"/>
      <c r="AH36" s="1020"/>
      <c r="AI36" s="1020"/>
    </row>
    <row r="37" spans="1:35" s="1003" customFormat="1" ht="12" customHeight="1" x14ac:dyDescent="0.15">
      <c r="A37" s="888" t="s">
        <v>113</v>
      </c>
      <c r="B37" s="1018">
        <v>0</v>
      </c>
      <c r="C37" s="1018">
        <v>0</v>
      </c>
      <c r="D37" s="1018">
        <v>0</v>
      </c>
      <c r="E37" s="1018">
        <v>0</v>
      </c>
      <c r="F37" s="1018">
        <v>0</v>
      </c>
      <c r="G37" s="1018">
        <v>0</v>
      </c>
      <c r="H37" s="1018">
        <v>0</v>
      </c>
      <c r="I37" s="1018">
        <v>0</v>
      </c>
      <c r="J37" s="1018">
        <v>0</v>
      </c>
      <c r="K37" s="1018">
        <v>0</v>
      </c>
      <c r="L37" s="1018">
        <v>0.99984358522705363</v>
      </c>
      <c r="M37" s="1018">
        <v>1.2159198807947706</v>
      </c>
      <c r="N37" s="1018">
        <v>1.2282028623258279</v>
      </c>
      <c r="O37" s="1018">
        <v>1.1434893589812969</v>
      </c>
      <c r="P37" s="1018">
        <v>0.85527380333642067</v>
      </c>
      <c r="Q37" s="1018">
        <v>0.95290779915108093</v>
      </c>
      <c r="R37" s="1018">
        <v>1.473495833428411</v>
      </c>
      <c r="S37" s="1018">
        <v>2.11302572457378</v>
      </c>
      <c r="T37" s="1018">
        <v>2.7249260685371932</v>
      </c>
      <c r="U37" s="1018">
        <v>2.532636066970972</v>
      </c>
      <c r="V37" s="1018">
        <v>3.5732077106567486</v>
      </c>
      <c r="W37" s="1018">
        <v>4.2903583997226367</v>
      </c>
      <c r="X37" s="1018">
        <v>4.135871848429117</v>
      </c>
      <c r="Y37" s="1018">
        <v>5.0350107494503042</v>
      </c>
      <c r="Z37" s="1018">
        <v>5.7891499172275687</v>
      </c>
      <c r="AA37" s="1018">
        <v>4.2356030647784504</v>
      </c>
      <c r="AB37" s="1018">
        <v>3.6717965517360782</v>
      </c>
      <c r="AC37" s="1018">
        <v>3.2707438533338347</v>
      </c>
      <c r="AD37" s="1018">
        <v>2.7067121700381951</v>
      </c>
      <c r="AE37" s="1018">
        <v>2.5167629046498856</v>
      </c>
      <c r="AF37" s="1019">
        <v>2.5764933264664491</v>
      </c>
      <c r="AG37" s="1020">
        <v>2.3733034886284976E-2</v>
      </c>
      <c r="AH37" s="1020">
        <v>-6.2851938865693402E-4</v>
      </c>
      <c r="AI37" s="1020">
        <v>1.5342892110558966E-3</v>
      </c>
    </row>
    <row r="38" spans="1:35" s="1003" customFormat="1" ht="12" customHeight="1" x14ac:dyDescent="0.15">
      <c r="A38" s="888" t="s">
        <v>110</v>
      </c>
      <c r="B38" s="1018">
        <v>0</v>
      </c>
      <c r="C38" s="1018">
        <v>0</v>
      </c>
      <c r="D38" s="1018">
        <v>0</v>
      </c>
      <c r="E38" s="1018">
        <v>0</v>
      </c>
      <c r="F38" s="1018">
        <v>0</v>
      </c>
      <c r="G38" s="1018">
        <v>0</v>
      </c>
      <c r="H38" s="1018">
        <v>0</v>
      </c>
      <c r="I38" s="1018">
        <v>0</v>
      </c>
      <c r="J38" s="1018">
        <v>0</v>
      </c>
      <c r="K38" s="1018">
        <v>0</v>
      </c>
      <c r="L38" s="1018">
        <v>0</v>
      </c>
      <c r="M38" s="1018">
        <v>0</v>
      </c>
      <c r="N38" s="1018">
        <v>2.7399018811009808</v>
      </c>
      <c r="O38" s="1018">
        <v>7.5621291918387064</v>
      </c>
      <c r="P38" s="1018">
        <v>9.5107846712790209</v>
      </c>
      <c r="Q38" s="1018">
        <v>13.395726594757585</v>
      </c>
      <c r="R38" s="1018">
        <v>19.366785821983605</v>
      </c>
      <c r="S38" s="1018">
        <v>20.914633945182544</v>
      </c>
      <c r="T38" s="1018">
        <v>26.698843372574125</v>
      </c>
      <c r="U38" s="1018">
        <v>31.845191909234781</v>
      </c>
      <c r="V38" s="1018">
        <v>31.695101979734655</v>
      </c>
      <c r="W38" s="1018">
        <v>35.078674481744343</v>
      </c>
      <c r="X38" s="1018">
        <v>40.956625359487099</v>
      </c>
      <c r="Y38" s="1018">
        <v>50.161547092174438</v>
      </c>
      <c r="Z38" s="1018">
        <v>59.056391370832188</v>
      </c>
      <c r="AA38" s="1018">
        <v>43.766989363990788</v>
      </c>
      <c r="AB38" s="1018">
        <v>44.416508918373978</v>
      </c>
      <c r="AC38" s="1018">
        <v>41.54077926562482</v>
      </c>
      <c r="AD38" s="1018">
        <v>53.954493205605715</v>
      </c>
      <c r="AE38" s="1018">
        <v>60.946025241381001</v>
      </c>
      <c r="AF38" s="1019">
        <v>55.994231230670479</v>
      </c>
      <c r="AG38" s="1020">
        <v>-8.1248842579948355E-2</v>
      </c>
      <c r="AH38" s="1020">
        <v>6.7063222371437803E-2</v>
      </c>
      <c r="AI38" s="1020">
        <v>3.3344291629278391E-2</v>
      </c>
    </row>
    <row r="39" spans="1:35" s="1003" customFormat="1" ht="12" customHeight="1" x14ac:dyDescent="0.15">
      <c r="A39" s="888" t="s">
        <v>108</v>
      </c>
      <c r="B39" s="1018">
        <v>0</v>
      </c>
      <c r="C39" s="1018">
        <v>0</v>
      </c>
      <c r="D39" s="1018">
        <v>0</v>
      </c>
      <c r="E39" s="1018">
        <v>0</v>
      </c>
      <c r="F39" s="1018">
        <v>0</v>
      </c>
      <c r="G39" s="1018">
        <v>0</v>
      </c>
      <c r="H39" s="1018">
        <v>0</v>
      </c>
      <c r="I39" s="1018">
        <v>0</v>
      </c>
      <c r="J39" s="1018">
        <v>0</v>
      </c>
      <c r="K39" s="1018">
        <v>0</v>
      </c>
      <c r="L39" s="1018">
        <v>0</v>
      </c>
      <c r="M39" s="1018">
        <v>0</v>
      </c>
      <c r="N39" s="1018">
        <v>13.784059070748162</v>
      </c>
      <c r="O39" s="1018">
        <v>12.838012207750969</v>
      </c>
      <c r="P39" s="1018">
        <v>13.949221138106983</v>
      </c>
      <c r="Q39" s="1018">
        <v>13.451827766574139</v>
      </c>
      <c r="R39" s="1018">
        <v>14.289185966000158</v>
      </c>
      <c r="S39" s="1018">
        <v>15.980368611621532</v>
      </c>
      <c r="T39" s="1018">
        <v>16.657274581611095</v>
      </c>
      <c r="U39" s="1018">
        <v>14.246309240369325</v>
      </c>
      <c r="V39" s="1018">
        <v>17.703379556975296</v>
      </c>
      <c r="W39" s="1018">
        <v>20.151747887865938</v>
      </c>
      <c r="X39" s="1018">
        <v>19.417781370376471</v>
      </c>
      <c r="Y39" s="1018">
        <v>19.419902467166398</v>
      </c>
      <c r="Z39" s="1018">
        <v>21.89545107530363</v>
      </c>
      <c r="AA39" s="1018">
        <v>23.248058886257013</v>
      </c>
      <c r="AB39" s="1018">
        <v>27.828586843569308</v>
      </c>
      <c r="AC39" s="1018">
        <v>24.557919386915337</v>
      </c>
      <c r="AD39" s="1018">
        <v>32.902806625469594</v>
      </c>
      <c r="AE39" s="1018">
        <v>37.914729114338101</v>
      </c>
      <c r="AF39" s="1019">
        <v>39.111994407665726</v>
      </c>
      <c r="AG39" s="1020">
        <v>3.1577841152895303E-2</v>
      </c>
      <c r="AH39" s="1020">
        <v>0.10283504681399003</v>
      </c>
      <c r="AI39" s="1020">
        <v>2.3291001931241184E-2</v>
      </c>
    </row>
    <row r="40" spans="1:35" s="1003" customFormat="1" ht="12" customHeight="1" x14ac:dyDescent="0.15">
      <c r="A40" s="888" t="s">
        <v>107</v>
      </c>
      <c r="B40" s="1018">
        <v>0</v>
      </c>
      <c r="C40" s="1018">
        <v>0</v>
      </c>
      <c r="D40" s="1018">
        <v>0</v>
      </c>
      <c r="E40" s="1018">
        <v>0</v>
      </c>
      <c r="F40" s="1018">
        <v>0</v>
      </c>
      <c r="G40" s="1018">
        <v>0</v>
      </c>
      <c r="H40" s="1018">
        <v>0</v>
      </c>
      <c r="I40" s="1018">
        <v>0</v>
      </c>
      <c r="J40" s="1018">
        <v>0</v>
      </c>
      <c r="K40" s="1018">
        <v>0</v>
      </c>
      <c r="L40" s="1018">
        <v>0</v>
      </c>
      <c r="M40" s="1018">
        <v>0</v>
      </c>
      <c r="N40" s="1018">
        <v>1.0847425931636325</v>
      </c>
      <c r="O40" s="1018">
        <v>1.2909137245879605</v>
      </c>
      <c r="P40" s="1018">
        <v>1.2911213335166607</v>
      </c>
      <c r="Q40" s="1018">
        <v>1.6502683946670216</v>
      </c>
      <c r="R40" s="1018">
        <v>1.4683251980094041</v>
      </c>
      <c r="S40" s="1018">
        <v>1.9179440576531317</v>
      </c>
      <c r="T40" s="1018">
        <v>1.8965161115253668</v>
      </c>
      <c r="U40" s="1018">
        <v>3.4584182976169568</v>
      </c>
      <c r="V40" s="1018">
        <v>4.7935987262729638</v>
      </c>
      <c r="W40" s="1018">
        <v>6.6741339592798941</v>
      </c>
      <c r="X40" s="1018">
        <v>11.316182373607704</v>
      </c>
      <c r="Y40" s="1018">
        <v>16.546043173279607</v>
      </c>
      <c r="Z40" s="1018">
        <v>28.206072042159413</v>
      </c>
      <c r="AA40" s="1018">
        <v>14.976010500435756</v>
      </c>
      <c r="AB40" s="1018">
        <v>45.522783887768824</v>
      </c>
      <c r="AC40" s="1018">
        <v>39.22342485464484</v>
      </c>
      <c r="AD40" s="1018">
        <v>56.487937092247243</v>
      </c>
      <c r="AE40" s="1018">
        <v>95.556419150216627</v>
      </c>
      <c r="AF40" s="1019">
        <v>97.960075712849843</v>
      </c>
      <c r="AG40" s="1020">
        <v>2.5154318087774019E-2</v>
      </c>
      <c r="AH40" s="1020">
        <v>0.39360031121816497</v>
      </c>
      <c r="AI40" s="1020">
        <v>5.83347473624444E-2</v>
      </c>
    </row>
    <row r="41" spans="1:35" s="1003" customFormat="1" ht="12" customHeight="1" x14ac:dyDescent="0.15">
      <c r="A41" s="888" t="s">
        <v>100</v>
      </c>
      <c r="B41" s="1018">
        <v>0</v>
      </c>
      <c r="C41" s="1018">
        <v>0</v>
      </c>
      <c r="D41" s="1018">
        <v>0</v>
      </c>
      <c r="E41" s="1018">
        <v>0</v>
      </c>
      <c r="F41" s="1018">
        <v>0</v>
      </c>
      <c r="G41" s="1018">
        <v>0</v>
      </c>
      <c r="H41" s="1018">
        <v>0</v>
      </c>
      <c r="I41" s="1018">
        <v>0</v>
      </c>
      <c r="J41" s="1018">
        <v>0</v>
      </c>
      <c r="K41" s="1018">
        <v>0</v>
      </c>
      <c r="L41" s="1018">
        <v>0</v>
      </c>
      <c r="M41" s="1018">
        <v>0</v>
      </c>
      <c r="N41" s="1018">
        <v>0</v>
      </c>
      <c r="O41" s="1018">
        <v>0</v>
      </c>
      <c r="P41" s="1018">
        <v>0.10281592216083887</v>
      </c>
      <c r="Q41" s="1018">
        <v>0.25118326707129174</v>
      </c>
      <c r="R41" s="1018">
        <v>0.99910956230595893</v>
      </c>
      <c r="S41" s="1018">
        <v>1.7938984073673601</v>
      </c>
      <c r="T41" s="1018">
        <v>3.3200195955936334</v>
      </c>
      <c r="U41" s="1018">
        <v>4.764984066382266</v>
      </c>
      <c r="V41" s="1018">
        <v>6.6882231112714114</v>
      </c>
      <c r="W41" s="1018">
        <v>6.3002011987060564</v>
      </c>
      <c r="X41" s="1018">
        <v>6.7279000701247105</v>
      </c>
      <c r="Y41" s="1018">
        <v>10.2778944279992</v>
      </c>
      <c r="Z41" s="1018">
        <v>8.5046155425556016</v>
      </c>
      <c r="AA41" s="1018">
        <v>8.3490318771308463</v>
      </c>
      <c r="AB41" s="1018">
        <v>8.279485804551916</v>
      </c>
      <c r="AC41" s="1018">
        <v>8.0247430323298516</v>
      </c>
      <c r="AD41" s="1018">
        <v>12.806597616649743</v>
      </c>
      <c r="AE41" s="1018">
        <v>13.115890445506183</v>
      </c>
      <c r="AF41" s="1019">
        <v>12.99406318072711</v>
      </c>
      <c r="AG41" s="1020">
        <v>-9.2885241215791003E-3</v>
      </c>
      <c r="AH41" s="1020">
        <v>0.10655659979744003</v>
      </c>
      <c r="AI41" s="1020">
        <v>7.7379012556227115E-3</v>
      </c>
    </row>
    <row r="42" spans="1:35" s="1003" customFormat="1" ht="12" customHeight="1" x14ac:dyDescent="0.15">
      <c r="A42" s="888" t="s">
        <v>97</v>
      </c>
      <c r="B42" s="1018">
        <v>0</v>
      </c>
      <c r="C42" s="1018">
        <v>0</v>
      </c>
      <c r="D42" s="1018">
        <v>0</v>
      </c>
      <c r="E42" s="1018">
        <v>0</v>
      </c>
      <c r="F42" s="1018">
        <v>0</v>
      </c>
      <c r="G42" s="1018">
        <v>0</v>
      </c>
      <c r="H42" s="1018">
        <v>0</v>
      </c>
      <c r="I42" s="1018">
        <v>0</v>
      </c>
      <c r="J42" s="1018">
        <v>0</v>
      </c>
      <c r="K42" s="1018">
        <v>0</v>
      </c>
      <c r="L42" s="1018">
        <v>0</v>
      </c>
      <c r="M42" s="1018">
        <v>0</v>
      </c>
      <c r="N42" s="1018">
        <v>0</v>
      </c>
      <c r="O42" s="1018">
        <v>0</v>
      </c>
      <c r="P42" s="1018">
        <v>5.983017435556081E-2</v>
      </c>
      <c r="Q42" s="1018">
        <v>1.7412492742572683</v>
      </c>
      <c r="R42" s="1018">
        <v>3.2189182426867715</v>
      </c>
      <c r="S42" s="1018">
        <v>2.6579864058848108</v>
      </c>
      <c r="T42" s="1018">
        <v>9.8151864506095023</v>
      </c>
      <c r="U42" s="1018">
        <v>13.246711961205129</v>
      </c>
      <c r="V42" s="1018">
        <v>13.780000342857313</v>
      </c>
      <c r="W42" s="1018">
        <v>13.667577754420112</v>
      </c>
      <c r="X42" s="1018">
        <v>17.854978631239383</v>
      </c>
      <c r="Y42" s="1018">
        <v>24.185508743149065</v>
      </c>
      <c r="Z42" s="1018">
        <v>28.297166480406791</v>
      </c>
      <c r="AA42" s="1018">
        <v>30.336030176445583</v>
      </c>
      <c r="AB42" s="1018">
        <v>30.892528331149812</v>
      </c>
      <c r="AC42" s="1018">
        <v>34.252252011257617</v>
      </c>
      <c r="AD42" s="1018">
        <v>37.469610865849987</v>
      </c>
      <c r="AE42" s="1018">
        <v>41.835609185083946</v>
      </c>
      <c r="AF42" s="1019">
        <v>41.738252406350881</v>
      </c>
      <c r="AG42" s="1020">
        <v>-2.3271270725938598E-3</v>
      </c>
      <c r="AH42" s="1020">
        <v>0.12187326968235546</v>
      </c>
      <c r="AI42" s="1020">
        <v>2.4854925761914594E-2</v>
      </c>
    </row>
    <row r="43" spans="1:35" s="1003" customFormat="1" ht="12" customHeight="1" x14ac:dyDescent="0.15">
      <c r="A43" s="888" t="s">
        <v>95</v>
      </c>
      <c r="B43" s="1018">
        <v>0</v>
      </c>
      <c r="C43" s="1018">
        <v>0</v>
      </c>
      <c r="D43" s="1018">
        <v>0</v>
      </c>
      <c r="E43" s="1018">
        <v>0</v>
      </c>
      <c r="F43" s="1018">
        <v>0</v>
      </c>
      <c r="G43" s="1018">
        <v>0</v>
      </c>
      <c r="H43" s="1018">
        <v>0</v>
      </c>
      <c r="I43" s="1018">
        <v>0</v>
      </c>
      <c r="J43" s="1018">
        <v>0</v>
      </c>
      <c r="K43" s="1018">
        <v>0</v>
      </c>
      <c r="L43" s="1018">
        <v>0</v>
      </c>
      <c r="M43" s="1018">
        <v>0</v>
      </c>
      <c r="N43" s="1018">
        <v>6.8013525103591946E-2</v>
      </c>
      <c r="O43" s="1018">
        <v>0.53214135740855861</v>
      </c>
      <c r="P43" s="1018">
        <v>0.47961456057256463</v>
      </c>
      <c r="Q43" s="1018">
        <v>0.37265001129867581</v>
      </c>
      <c r="R43" s="1018">
        <v>0.5488606396671285</v>
      </c>
      <c r="S43" s="1018">
        <v>3.2469098623013233</v>
      </c>
      <c r="T43" s="1018">
        <v>2.9697681671154932</v>
      </c>
      <c r="U43" s="1018">
        <v>5.2281375311697076</v>
      </c>
      <c r="V43" s="1018">
        <v>8.2445997835996465</v>
      </c>
      <c r="W43" s="1018">
        <v>10.302204833391482</v>
      </c>
      <c r="X43" s="1018">
        <v>13.127864322132105</v>
      </c>
      <c r="Y43" s="1018">
        <v>16.275468971018409</v>
      </c>
      <c r="Z43" s="1018">
        <v>18.838021044962918</v>
      </c>
      <c r="AA43" s="1018">
        <v>22.204754802617508</v>
      </c>
      <c r="AB43" s="1018">
        <v>23.803026806541258</v>
      </c>
      <c r="AC43" s="1018">
        <v>24.695441532441286</v>
      </c>
      <c r="AD43" s="1018">
        <v>26.215788760565108</v>
      </c>
      <c r="AE43" s="1018">
        <v>26.995109794794093</v>
      </c>
      <c r="AF43" s="1019">
        <v>24.040580815148001</v>
      </c>
      <c r="AG43" s="1020">
        <v>-0.10944682211353196</v>
      </c>
      <c r="AH43" s="1020">
        <v>0.17840291856569657</v>
      </c>
      <c r="AI43" s="1020">
        <v>1.4316048636068248E-2</v>
      </c>
    </row>
    <row r="44" spans="1:35" s="1003" customFormat="1" ht="12" customHeight="1" x14ac:dyDescent="0.15">
      <c r="A44" s="889" t="s">
        <v>94</v>
      </c>
      <c r="B44" s="1021">
        <v>0</v>
      </c>
      <c r="C44" s="1021">
        <v>0</v>
      </c>
      <c r="D44" s="1021">
        <v>0</v>
      </c>
      <c r="E44" s="1021">
        <v>0</v>
      </c>
      <c r="F44" s="1021">
        <v>0</v>
      </c>
      <c r="G44" s="1021">
        <v>0</v>
      </c>
      <c r="H44" s="1021">
        <v>0</v>
      </c>
      <c r="I44" s="1021">
        <v>0</v>
      </c>
      <c r="J44" s="1021">
        <v>0</v>
      </c>
      <c r="K44" s="1021">
        <v>0</v>
      </c>
      <c r="L44" s="1021">
        <v>0.99984358522705363</v>
      </c>
      <c r="M44" s="1021">
        <v>1.2159198807947706</v>
      </c>
      <c r="N44" s="1021">
        <v>18.904919932442194</v>
      </c>
      <c r="O44" s="1021">
        <v>23.366685840567488</v>
      </c>
      <c r="P44" s="1021">
        <v>26.248661603328049</v>
      </c>
      <c r="Q44" s="1021">
        <v>31.815813107777061</v>
      </c>
      <c r="R44" s="1021">
        <v>41.364681264081426</v>
      </c>
      <c r="S44" s="1021">
        <v>48.624767014584478</v>
      </c>
      <c r="T44" s="1021">
        <v>64.082534347566423</v>
      </c>
      <c r="U44" s="1021">
        <v>75.32238907294915</v>
      </c>
      <c r="V44" s="1021">
        <v>86.478111211368045</v>
      </c>
      <c r="W44" s="1021">
        <v>96.464898515130457</v>
      </c>
      <c r="X44" s="1021">
        <v>113.53720397539658</v>
      </c>
      <c r="Y44" s="1021">
        <v>141.9013756242374</v>
      </c>
      <c r="Z44" s="1021">
        <v>170.58686747344814</v>
      </c>
      <c r="AA44" s="1021">
        <v>147.11647867165595</v>
      </c>
      <c r="AB44" s="1021">
        <v>184.41471714369118</v>
      </c>
      <c r="AC44" s="1021">
        <v>175.56530393654759</v>
      </c>
      <c r="AD44" s="1021">
        <v>222.54394633642559</v>
      </c>
      <c r="AE44" s="1021">
        <v>278.88054583596994</v>
      </c>
      <c r="AF44" s="1021">
        <v>274.41569107987851</v>
      </c>
      <c r="AG44" s="1025">
        <v>-1.6009918306447712E-2</v>
      </c>
      <c r="AH44" s="1025">
        <v>0.13985448745439499</v>
      </c>
      <c r="AI44" s="1025">
        <v>0.16341320578762544</v>
      </c>
    </row>
    <row r="45" spans="1:35" s="1003" customFormat="1" ht="12" customHeight="1" x14ac:dyDescent="0.15">
      <c r="A45" s="890"/>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9"/>
      <c r="AG45" s="1020"/>
      <c r="AH45" s="1020"/>
      <c r="AI45" s="1020"/>
    </row>
    <row r="46" spans="1:35" s="1003" customFormat="1" ht="12" customHeight="1" x14ac:dyDescent="0.15">
      <c r="A46" s="1030" t="s">
        <v>93</v>
      </c>
      <c r="B46" s="1031">
        <v>162.6861357907141</v>
      </c>
      <c r="C46" s="1031">
        <v>171.89751822046253</v>
      </c>
      <c r="D46" s="1031">
        <v>168.22649450414283</v>
      </c>
      <c r="E46" s="1031">
        <v>175.90182121392502</v>
      </c>
      <c r="F46" s="1031">
        <v>190.05514308379102</v>
      </c>
      <c r="G46" s="1031">
        <v>200.00706728693916</v>
      </c>
      <c r="H46" s="1031">
        <v>191.59348832185444</v>
      </c>
      <c r="I46" s="1031">
        <v>199.96311922859371</v>
      </c>
      <c r="J46" s="1031">
        <v>203.86638562837268</v>
      </c>
      <c r="K46" s="1031">
        <v>206.82192063220023</v>
      </c>
      <c r="L46" s="1031">
        <v>202.75039083688199</v>
      </c>
      <c r="M46" s="1031">
        <v>197.29372921713534</v>
      </c>
      <c r="N46" s="1031">
        <v>245.13753535355835</v>
      </c>
      <c r="O46" s="1031">
        <v>276.89763754484068</v>
      </c>
      <c r="P46" s="1031">
        <v>325.85678812265394</v>
      </c>
      <c r="Q46" s="1031">
        <v>387.85419778834518</v>
      </c>
      <c r="R46" s="1031">
        <v>480.44915125518065</v>
      </c>
      <c r="S46" s="1031">
        <v>630.82210463174715</v>
      </c>
      <c r="T46" s="1031">
        <v>848.17719713128588</v>
      </c>
      <c r="U46" s="1031">
        <v>967.14163152921537</v>
      </c>
      <c r="V46" s="1031">
        <v>1112.3396365499491</v>
      </c>
      <c r="W46" s="1031">
        <v>1168.4017734182873</v>
      </c>
      <c r="X46" s="1031">
        <v>1206.4108422292354</v>
      </c>
      <c r="Y46" s="1031">
        <v>1296.6171487474855</v>
      </c>
      <c r="Z46" s="1031">
        <v>1381.9438231301181</v>
      </c>
      <c r="AA46" s="1031">
        <v>1438.1360410091775</v>
      </c>
      <c r="AB46" s="1031">
        <v>1495.2881031951108</v>
      </c>
      <c r="AC46" s="1031">
        <v>1537.7015991328194</v>
      </c>
      <c r="AD46" s="1031">
        <v>1657.5034873087575</v>
      </c>
      <c r="AE46" s="1031">
        <v>1771.6512758691078</v>
      </c>
      <c r="AF46" s="1031">
        <v>1679.2748771877946</v>
      </c>
      <c r="AG46" s="1032">
        <v>-5.2141411766261303E-2</v>
      </c>
      <c r="AH46" s="1032">
        <v>6.2401845165786396E-2</v>
      </c>
      <c r="AI46" s="1032">
        <v>1</v>
      </c>
    </row>
    <row r="47" spans="1:35" s="1003" customFormat="1" ht="13.5" customHeight="1" x14ac:dyDescent="0.15">
      <c r="A47" s="892" t="s">
        <v>92</v>
      </c>
      <c r="B47" s="1018">
        <v>27.088436740840926</v>
      </c>
      <c r="C47" s="1018">
        <v>31.382386092541491</v>
      </c>
      <c r="D47" s="1018">
        <v>35.810952704955476</v>
      </c>
      <c r="E47" s="1018">
        <v>42.421511633096891</v>
      </c>
      <c r="F47" s="1018">
        <v>48.969731201919757</v>
      </c>
      <c r="G47" s="1018">
        <v>53.761275655365615</v>
      </c>
      <c r="H47" s="1018">
        <v>41.386340208595023</v>
      </c>
      <c r="I47" s="1018">
        <v>53.126195577332119</v>
      </c>
      <c r="J47" s="1018">
        <v>59.320426238875456</v>
      </c>
      <c r="K47" s="1018">
        <v>62.555366114852291</v>
      </c>
      <c r="L47" s="1018">
        <v>77.186434080792623</v>
      </c>
      <c r="M47" s="1018">
        <v>83.403265266322023</v>
      </c>
      <c r="N47" s="1018">
        <v>100.66053146525931</v>
      </c>
      <c r="O47" s="1018">
        <v>133.0173727658923</v>
      </c>
      <c r="P47" s="1018">
        <v>167.54385683125003</v>
      </c>
      <c r="Q47" s="1018">
        <v>215.4968065882403</v>
      </c>
      <c r="R47" s="1018">
        <v>311.79251958789013</v>
      </c>
      <c r="S47" s="1018">
        <v>413.01532145780254</v>
      </c>
      <c r="T47" s="1018">
        <v>560.71931680954344</v>
      </c>
      <c r="U47" s="1018">
        <v>645.64852688428311</v>
      </c>
      <c r="V47" s="1018">
        <v>758.28944043559534</v>
      </c>
      <c r="W47" s="1018">
        <v>820.42654328949016</v>
      </c>
      <c r="X47" s="1018">
        <v>847.85817904254327</v>
      </c>
      <c r="Y47" s="1018">
        <v>871.34597867307002</v>
      </c>
      <c r="Z47" s="1018">
        <v>897.62184822890492</v>
      </c>
      <c r="AA47" s="1018">
        <v>919.79832888171859</v>
      </c>
      <c r="AB47" s="1018">
        <v>967.39789892905719</v>
      </c>
      <c r="AC47" s="1018">
        <v>996.10324066096723</v>
      </c>
      <c r="AD47" s="1018">
        <v>1021.0678171296018</v>
      </c>
      <c r="AE47" s="1018">
        <v>1032.5586885350585</v>
      </c>
      <c r="AF47" s="1019">
        <v>960.94650942933208</v>
      </c>
      <c r="AG47" s="1020">
        <v>-6.9354100547375341E-2</v>
      </c>
      <c r="AH47" s="1020">
        <v>4.8073784494669036E-2</v>
      </c>
      <c r="AI47" s="1020">
        <v>0.57223896009126607</v>
      </c>
    </row>
    <row r="48" spans="1:35" s="1023" customFormat="1" ht="12" customHeight="1" x14ac:dyDescent="0.15">
      <c r="A48" s="888" t="s">
        <v>941</v>
      </c>
      <c r="B48" s="1018">
        <v>135.59769904987314</v>
      </c>
      <c r="C48" s="1018">
        <v>140.51513212792105</v>
      </c>
      <c r="D48" s="1018">
        <v>132.41554179918731</v>
      </c>
      <c r="E48" s="1018">
        <v>133.48030958082816</v>
      </c>
      <c r="F48" s="1018">
        <v>141.08541188187127</v>
      </c>
      <c r="G48" s="1018">
        <v>146.24579163157352</v>
      </c>
      <c r="H48" s="1018">
        <v>150.20714811325945</v>
      </c>
      <c r="I48" s="1018">
        <v>146.8369236512616</v>
      </c>
      <c r="J48" s="1018">
        <v>144.54595938949726</v>
      </c>
      <c r="K48" s="1018">
        <v>144.26655451734791</v>
      </c>
      <c r="L48" s="1018">
        <v>125.56395675608937</v>
      </c>
      <c r="M48" s="1018">
        <v>113.89046395081338</v>
      </c>
      <c r="N48" s="1018">
        <v>144.47700388829907</v>
      </c>
      <c r="O48" s="1018">
        <v>143.88026477894834</v>
      </c>
      <c r="P48" s="1018">
        <v>158.31293129140394</v>
      </c>
      <c r="Q48" s="1018">
        <v>172.35739120010493</v>
      </c>
      <c r="R48" s="1018">
        <v>168.65663166729058</v>
      </c>
      <c r="S48" s="1018">
        <v>217.80678317394447</v>
      </c>
      <c r="T48" s="1018">
        <v>287.45788032174221</v>
      </c>
      <c r="U48" s="1018">
        <v>321.49310464493226</v>
      </c>
      <c r="V48" s="1018">
        <v>354.05019611435398</v>
      </c>
      <c r="W48" s="1018">
        <v>347.97523012879742</v>
      </c>
      <c r="X48" s="1018">
        <v>358.55266318669254</v>
      </c>
      <c r="Y48" s="1018">
        <v>425.27117007441512</v>
      </c>
      <c r="Z48" s="1018">
        <v>484.32197490121297</v>
      </c>
      <c r="AA48" s="1018">
        <v>518.33771212745842</v>
      </c>
      <c r="AB48" s="1018">
        <v>527.89020426605441</v>
      </c>
      <c r="AC48" s="1018">
        <v>541.59835847185184</v>
      </c>
      <c r="AD48" s="1018">
        <v>636.43567017915564</v>
      </c>
      <c r="AE48" s="1018">
        <v>739.0925873340492</v>
      </c>
      <c r="AF48" s="1019">
        <v>718.32836775846238</v>
      </c>
      <c r="AG48" s="1024">
        <v>-2.8094206235357633E-2</v>
      </c>
      <c r="AH48" s="1024">
        <v>8.6807729210845785E-2</v>
      </c>
      <c r="AI48" s="1024">
        <v>0.42776103990873388</v>
      </c>
    </row>
    <row r="49" spans="1:35" s="1023" customFormat="1" ht="12" customHeight="1" x14ac:dyDescent="0.15">
      <c r="A49" s="893" t="s">
        <v>942</v>
      </c>
      <c r="B49" s="1033">
        <v>0.11891504013999245</v>
      </c>
      <c r="C49" s="1033">
        <v>0.13198894141340298</v>
      </c>
      <c r="D49" s="1033">
        <v>0.37675857232290316</v>
      </c>
      <c r="E49" s="1033">
        <v>0.90287252099111448</v>
      </c>
      <c r="F49" s="1033">
        <v>2.4758244071226838</v>
      </c>
      <c r="G49" s="1033">
        <v>3.8889136436374852</v>
      </c>
      <c r="H49" s="1033">
        <v>5.711843317597495</v>
      </c>
      <c r="I49" s="1033">
        <v>7.8291406306855125</v>
      </c>
      <c r="J49" s="1033">
        <v>7.2770658747427284</v>
      </c>
      <c r="K49" s="1033">
        <v>8.1925371690507589</v>
      </c>
      <c r="L49" s="1033">
        <v>12.759948262234728</v>
      </c>
      <c r="M49" s="1033">
        <v>14.845682773321384</v>
      </c>
      <c r="N49" s="1033">
        <v>19.566383023868884</v>
      </c>
      <c r="O49" s="1033">
        <v>24.519509240067126</v>
      </c>
      <c r="P49" s="1033">
        <v>32.644596094978873</v>
      </c>
      <c r="Q49" s="1033">
        <v>56.178251357450321</v>
      </c>
      <c r="R49" s="1033">
        <v>85.935020592129689</v>
      </c>
      <c r="S49" s="1033">
        <v>117.53129525654562</v>
      </c>
      <c r="T49" s="1033">
        <v>154.08401084170134</v>
      </c>
      <c r="U49" s="1033">
        <v>182.23063558106841</v>
      </c>
      <c r="V49" s="1033">
        <v>216.7497688531619</v>
      </c>
      <c r="W49" s="1033">
        <v>232.77719283611066</v>
      </c>
      <c r="X49" s="1033">
        <v>255.22972226491422</v>
      </c>
      <c r="Y49" s="1033">
        <v>223.62310566599277</v>
      </c>
      <c r="Z49" s="1033">
        <v>241.00292003088256</v>
      </c>
      <c r="AA49" s="1033">
        <v>247.62551093102795</v>
      </c>
      <c r="AB49" s="1033">
        <v>247.62622658804304</v>
      </c>
      <c r="AC49" s="1033">
        <v>265.05688664313459</v>
      </c>
      <c r="AD49" s="1033">
        <v>284.70179460824647</v>
      </c>
      <c r="AE49" s="1033">
        <v>287.4110551991273</v>
      </c>
      <c r="AF49" s="1021">
        <v>293.8298704453714</v>
      </c>
      <c r="AG49" s="1034">
        <v>2.233322320116371E-2</v>
      </c>
      <c r="AH49" s="1034">
        <v>4.6618020127067172E-2</v>
      </c>
      <c r="AI49" s="1034">
        <v>0.17497425492212149</v>
      </c>
    </row>
    <row r="50" spans="1:35" s="1023" customFormat="1" ht="12" customHeight="1" x14ac:dyDescent="0.15">
      <c r="A50" s="892"/>
      <c r="B50" s="1018"/>
      <c r="C50" s="1018"/>
      <c r="D50" s="1018"/>
      <c r="E50" s="1018"/>
      <c r="F50" s="1018"/>
      <c r="G50" s="1018"/>
      <c r="H50" s="1018"/>
      <c r="I50" s="1018"/>
      <c r="J50" s="1018"/>
      <c r="K50" s="1018"/>
      <c r="L50" s="1018"/>
      <c r="M50" s="1018"/>
      <c r="N50" s="1018"/>
      <c r="O50" s="1018"/>
      <c r="P50" s="1018"/>
      <c r="Q50" s="1018"/>
      <c r="R50" s="1018"/>
      <c r="S50" s="1018"/>
      <c r="T50" s="1018"/>
      <c r="U50" s="1018"/>
      <c r="V50" s="1018"/>
      <c r="W50" s="1018"/>
      <c r="X50" s="1018"/>
      <c r="Y50" s="1018"/>
      <c r="Z50" s="1018"/>
      <c r="AA50" s="1018"/>
      <c r="AB50" s="1018"/>
      <c r="AC50" s="1018"/>
      <c r="AD50" s="1018"/>
      <c r="AE50" s="1018"/>
      <c r="AF50" s="1019"/>
      <c r="AG50" s="1024"/>
      <c r="AH50" s="1024"/>
      <c r="AI50" s="1024"/>
    </row>
    <row r="51" spans="1:35" s="1023" customFormat="1" ht="12" customHeight="1" x14ac:dyDescent="0.15">
      <c r="A51" s="894" t="s">
        <v>974</v>
      </c>
      <c r="B51" s="1018"/>
      <c r="C51" s="1018"/>
      <c r="D51" s="1018"/>
      <c r="E51" s="1018"/>
      <c r="F51" s="1018"/>
      <c r="G51" s="1018"/>
      <c r="H51" s="1018"/>
      <c r="I51" s="1018"/>
      <c r="J51" s="1018"/>
      <c r="K51" s="1018"/>
      <c r="L51" s="1018"/>
      <c r="M51" s="1018"/>
      <c r="N51" s="1018"/>
      <c r="O51" s="1018"/>
      <c r="P51" s="1018"/>
      <c r="Q51" s="1018"/>
      <c r="R51" s="1018"/>
      <c r="S51" s="1018"/>
      <c r="T51" s="1018"/>
      <c r="U51" s="1018"/>
      <c r="V51" s="1018"/>
      <c r="W51" s="1018"/>
      <c r="X51" s="1018"/>
      <c r="Y51" s="1018"/>
      <c r="Z51" s="1018"/>
      <c r="AA51" s="1018"/>
      <c r="AB51" s="1018"/>
      <c r="AC51" s="1018"/>
      <c r="AD51" s="1018"/>
      <c r="AE51" s="1018"/>
      <c r="AF51" s="1019"/>
      <c r="AG51" s="1024"/>
      <c r="AH51" s="1024"/>
      <c r="AI51" s="1024"/>
    </row>
    <row r="52" spans="1:35" s="1023" customFormat="1" ht="12" customHeight="1" x14ac:dyDescent="0.15">
      <c r="A52" s="1035" t="s">
        <v>943</v>
      </c>
      <c r="B52" s="1018"/>
      <c r="C52" s="1018"/>
      <c r="D52" s="1018"/>
      <c r="E52" s="1018"/>
      <c r="F52" s="1018"/>
      <c r="G52" s="1018"/>
      <c r="H52" s="1018"/>
      <c r="I52" s="1018"/>
      <c r="J52" s="1018"/>
      <c r="K52" s="1018"/>
      <c r="L52" s="1018"/>
      <c r="M52" s="1018"/>
      <c r="N52" s="1018"/>
      <c r="O52" s="1018"/>
      <c r="P52" s="1018"/>
      <c r="Q52" s="1018"/>
      <c r="R52" s="1018"/>
      <c r="S52" s="1018"/>
      <c r="T52" s="1018"/>
      <c r="U52" s="1018"/>
      <c r="V52" s="1018"/>
      <c r="W52" s="1018"/>
      <c r="X52" s="1018"/>
      <c r="Y52" s="1018"/>
      <c r="Z52" s="1018"/>
      <c r="AA52" s="1018"/>
      <c r="AB52" s="1018"/>
      <c r="AC52" s="1018"/>
      <c r="AD52" s="1018"/>
      <c r="AE52" s="1018"/>
      <c r="AF52" s="1019"/>
      <c r="AG52" s="1024"/>
      <c r="AH52" s="1024"/>
      <c r="AI52" s="1024"/>
    </row>
    <row r="53" spans="1:35" s="1023" customFormat="1" ht="12" customHeight="1" x14ac:dyDescent="0.15">
      <c r="A53" s="1036" t="s">
        <v>191</v>
      </c>
      <c r="B53" s="1018">
        <v>26.969521700700934</v>
      </c>
      <c r="C53" s="1018">
        <v>31.250397151128087</v>
      </c>
      <c r="D53" s="1018">
        <v>35.43419413263257</v>
      </c>
      <c r="E53" s="1018">
        <v>41.518639112105774</v>
      </c>
      <c r="F53" s="1018">
        <v>46.493906794797063</v>
      </c>
      <c r="G53" s="1018">
        <v>49.872362011728136</v>
      </c>
      <c r="H53" s="1018">
        <v>35.674496890997524</v>
      </c>
      <c r="I53" s="1018">
        <v>45.297054946646604</v>
      </c>
      <c r="J53" s="1018">
        <v>50.052647290120426</v>
      </c>
      <c r="K53" s="1018">
        <v>52.040330359453854</v>
      </c>
      <c r="L53" s="1018">
        <v>59.478143279175825</v>
      </c>
      <c r="M53" s="1018">
        <v>62.789271957716601</v>
      </c>
      <c r="N53" s="1018">
        <v>74.78051547431275</v>
      </c>
      <c r="O53" s="1018">
        <v>101.93844741095232</v>
      </c>
      <c r="P53" s="1018">
        <v>127.78274813878562</v>
      </c>
      <c r="Q53" s="1018">
        <v>146.40073606857246</v>
      </c>
      <c r="R53" s="1018">
        <v>197.71538030743883</v>
      </c>
      <c r="S53" s="1018">
        <v>248.3770585380106</v>
      </c>
      <c r="T53" s="1018">
        <v>348.33852572955823</v>
      </c>
      <c r="U53" s="1018">
        <v>398.10625171630824</v>
      </c>
      <c r="V53" s="1018">
        <v>463.82506551775435</v>
      </c>
      <c r="W53" s="1018">
        <v>465.08095094706306</v>
      </c>
      <c r="X53" s="1018">
        <v>463.39891760454282</v>
      </c>
      <c r="Y53" s="1018">
        <v>476.70698951471843</v>
      </c>
      <c r="Z53" s="1018">
        <v>484.94415570935666</v>
      </c>
      <c r="AA53" s="1018">
        <v>503.07765806068431</v>
      </c>
      <c r="AB53" s="1018">
        <v>516.43914073259793</v>
      </c>
      <c r="AC53" s="1018">
        <v>522.49768979364057</v>
      </c>
      <c r="AD53" s="1018">
        <v>520.16360901440794</v>
      </c>
      <c r="AE53" s="1018">
        <v>524.90030321869961</v>
      </c>
      <c r="AF53" s="1019">
        <v>454.31400629038575</v>
      </c>
      <c r="AG53" s="1024">
        <v>-0.13447562612457487</v>
      </c>
      <c r="AH53" s="1024">
        <v>2.803472044651234E-2</v>
      </c>
      <c r="AI53" s="1024">
        <v>0.45563470951346086</v>
      </c>
    </row>
    <row r="54" spans="1:35" s="1023" customFormat="1" ht="12" customHeight="1" x14ac:dyDescent="0.15">
      <c r="A54" s="1036" t="s">
        <v>944</v>
      </c>
      <c r="B54" s="1018">
        <v>0</v>
      </c>
      <c r="C54" s="1018">
        <v>0</v>
      </c>
      <c r="D54" s="1018">
        <v>0</v>
      </c>
      <c r="E54" s="1018">
        <v>0</v>
      </c>
      <c r="F54" s="1018">
        <v>0</v>
      </c>
      <c r="G54" s="1018">
        <v>0</v>
      </c>
      <c r="H54" s="1018">
        <v>0</v>
      </c>
      <c r="I54" s="1018">
        <v>0</v>
      </c>
      <c r="J54" s="1018">
        <v>1.990713074012296</v>
      </c>
      <c r="K54" s="1018">
        <v>2.3224985863476788</v>
      </c>
      <c r="L54" s="1018">
        <v>3.9484989541550339</v>
      </c>
      <c r="M54" s="1018">
        <v>3.97956061386183</v>
      </c>
      <c r="N54" s="1018">
        <v>3.8862765845884155</v>
      </c>
      <c r="O54" s="1018">
        <v>4.0893228269290001</v>
      </c>
      <c r="P54" s="1018">
        <v>4.1133485030628449</v>
      </c>
      <c r="Q54" s="1018">
        <v>4.7701740138246533</v>
      </c>
      <c r="R54" s="1018">
        <v>4.1385790624657215</v>
      </c>
      <c r="S54" s="1018">
        <v>12.590115073188283</v>
      </c>
      <c r="T54" s="1018">
        <v>14.851032664583094</v>
      </c>
      <c r="U54" s="1018">
        <v>15.183529866940546</v>
      </c>
      <c r="V54" s="1018">
        <v>15.23582212155927</v>
      </c>
      <c r="W54" s="1018">
        <v>22.151440155538136</v>
      </c>
      <c r="X54" s="1018">
        <v>27.913266927393138</v>
      </c>
      <c r="Y54" s="1018">
        <v>28.46352670006079</v>
      </c>
      <c r="Z54" s="1018">
        <v>30.2999699215943</v>
      </c>
      <c r="AA54" s="1018">
        <v>30.020957829021938</v>
      </c>
      <c r="AB54" s="1018">
        <v>29.955277899666775</v>
      </c>
      <c r="AC54" s="1018">
        <v>32.264482573371865</v>
      </c>
      <c r="AD54" s="1018">
        <v>33.348546619635414</v>
      </c>
      <c r="AE54" s="1018">
        <v>34.207828782968356</v>
      </c>
      <c r="AF54" s="1019">
        <v>30.607651831482272</v>
      </c>
      <c r="AG54" s="1024">
        <v>-0.10524424026813906</v>
      </c>
      <c r="AH54" s="1024">
        <v>8.4614175426025673E-2</v>
      </c>
      <c r="AI54" s="1024">
        <v>3.069662911121589E-2</v>
      </c>
    </row>
    <row r="55" spans="1:35" s="1023" customFormat="1" ht="12" customHeight="1" x14ac:dyDescent="0.15">
      <c r="A55" s="1036" t="s">
        <v>188</v>
      </c>
      <c r="B55" s="1018">
        <v>109.75341677966884</v>
      </c>
      <c r="C55" s="1018">
        <v>114.41963249251039</v>
      </c>
      <c r="D55" s="1018">
        <v>111.65415342991422</v>
      </c>
      <c r="E55" s="1018">
        <v>116.75326291322428</v>
      </c>
      <c r="F55" s="1018">
        <v>124.53120432689161</v>
      </c>
      <c r="G55" s="1018">
        <v>128.77028130075175</v>
      </c>
      <c r="H55" s="1018">
        <v>133.69159779777047</v>
      </c>
      <c r="I55" s="1018">
        <v>129.52638754778377</v>
      </c>
      <c r="J55" s="1018">
        <v>127.14149268421282</v>
      </c>
      <c r="K55" s="1018">
        <v>127.43428811475336</v>
      </c>
      <c r="L55" s="1018">
        <v>108.80122834460866</v>
      </c>
      <c r="M55" s="1018">
        <v>97.81598558285846</v>
      </c>
      <c r="N55" s="1018">
        <v>110.47060115558477</v>
      </c>
      <c r="O55" s="1018">
        <v>105.0009103884576</v>
      </c>
      <c r="P55" s="1018">
        <v>116.75437719768072</v>
      </c>
      <c r="Q55" s="1018">
        <v>126.67956281914465</v>
      </c>
      <c r="R55" s="1018">
        <v>117.16001390562536</v>
      </c>
      <c r="S55" s="1018">
        <v>158.11599111313879</v>
      </c>
      <c r="T55" s="1018">
        <v>202.25324840454496</v>
      </c>
      <c r="U55" s="1018">
        <v>217.48214700025122</v>
      </c>
      <c r="V55" s="1018">
        <v>221.64635408254139</v>
      </c>
      <c r="W55" s="1018">
        <v>196.79451868068125</v>
      </c>
      <c r="X55" s="1018">
        <v>181.11848241987602</v>
      </c>
      <c r="Y55" s="1018">
        <v>217.79660657397102</v>
      </c>
      <c r="Z55" s="1018">
        <v>238.112600851872</v>
      </c>
      <c r="AA55" s="1018">
        <v>283.28995960962482</v>
      </c>
      <c r="AB55" s="1018">
        <v>253.67421006958244</v>
      </c>
      <c r="AC55" s="1018">
        <v>262.61186036804639</v>
      </c>
      <c r="AD55" s="1018">
        <v>299.5370375851507</v>
      </c>
      <c r="AE55" s="1018">
        <v>332.6982289956083</v>
      </c>
      <c r="AF55" s="1019">
        <v>323.62736153044074</v>
      </c>
      <c r="AG55" s="1024">
        <v>-2.7264549897220269E-2</v>
      </c>
      <c r="AH55" s="1024">
        <v>4.3428483061371814E-2</v>
      </c>
      <c r="AI55" s="1024">
        <v>0.3245681551082979</v>
      </c>
    </row>
    <row r="56" spans="1:35" s="1023" customFormat="1" ht="12" customHeight="1" x14ac:dyDescent="0.15">
      <c r="A56" s="1036" t="s">
        <v>208</v>
      </c>
      <c r="B56" s="1018">
        <v>25.844282270204317</v>
      </c>
      <c r="C56" s="1018">
        <v>26.095499635410651</v>
      </c>
      <c r="D56" s="1018">
        <v>20.761388369273092</v>
      </c>
      <c r="E56" s="1018">
        <v>16.727046667603894</v>
      </c>
      <c r="F56" s="1018">
        <v>16.554207554979648</v>
      </c>
      <c r="G56" s="1018">
        <v>17.475510330821781</v>
      </c>
      <c r="H56" s="1018">
        <v>16.515550315488998</v>
      </c>
      <c r="I56" s="1018">
        <v>17.310536103477833</v>
      </c>
      <c r="J56" s="1018">
        <v>17.404466705284452</v>
      </c>
      <c r="K56" s="1018">
        <v>16.832266402594566</v>
      </c>
      <c r="L56" s="1018">
        <v>16.762728411480715</v>
      </c>
      <c r="M56" s="1018">
        <v>16.074478367954914</v>
      </c>
      <c r="N56" s="1018">
        <v>15.538467258806772</v>
      </c>
      <c r="O56" s="1018">
        <v>15.78366599892381</v>
      </c>
      <c r="P56" s="1018">
        <v>15.244476055439723</v>
      </c>
      <c r="Q56" s="1018">
        <v>14.935252132934124</v>
      </c>
      <c r="R56" s="1018">
        <v>12.556200943806221</v>
      </c>
      <c r="S56" s="1018">
        <v>8.548402546991495</v>
      </c>
      <c r="T56" s="1018">
        <v>8.0610214375147677</v>
      </c>
      <c r="U56" s="1018">
        <v>10.172365081537446</v>
      </c>
      <c r="V56" s="1018">
        <v>12.030039194189616</v>
      </c>
      <c r="W56" s="1018">
        <v>13.236701470530406</v>
      </c>
      <c r="X56" s="1018">
        <v>14.971900075630058</v>
      </c>
      <c r="Y56" s="1018">
        <v>18.020037584711769</v>
      </c>
      <c r="Z56" s="1018">
        <v>20.332582474661027</v>
      </c>
      <c r="AA56" s="1018">
        <v>22.390518174954714</v>
      </c>
      <c r="AB56" s="1018">
        <v>24.137401958850916</v>
      </c>
      <c r="AC56" s="1018">
        <v>26.07218260563354</v>
      </c>
      <c r="AD56" s="1018">
        <v>27.282181294867978</v>
      </c>
      <c r="AE56" s="1018">
        <v>26.840878551854328</v>
      </c>
      <c r="AF56" s="1019">
        <v>22.985259522586436</v>
      </c>
      <c r="AG56" s="1024">
        <v>-0.14364727375891062</v>
      </c>
      <c r="AH56" s="1024">
        <v>0.10188806446400922</v>
      </c>
      <c r="AI56" s="1024">
        <v>2.3052078299719392E-2</v>
      </c>
    </row>
    <row r="57" spans="1:35" s="1023" customFormat="1" ht="12" customHeight="1" x14ac:dyDescent="0.15">
      <c r="A57" s="1036" t="s">
        <v>348</v>
      </c>
      <c r="B57" s="1018">
        <v>0</v>
      </c>
      <c r="C57" s="1018">
        <v>0</v>
      </c>
      <c r="D57" s="1018">
        <v>0.1004870195116772</v>
      </c>
      <c r="E57" s="1018">
        <v>0.45718186519039661</v>
      </c>
      <c r="F57" s="1018">
        <v>0.46718892164011228</v>
      </c>
      <c r="G57" s="1018">
        <v>0.45522790295221821</v>
      </c>
      <c r="H57" s="1018">
        <v>0.72910170168587107</v>
      </c>
      <c r="I57" s="1018">
        <v>1.0328845752550584</v>
      </c>
      <c r="J57" s="1018">
        <v>1.1869856568285193</v>
      </c>
      <c r="K57" s="1018">
        <v>1.1151958257853944</v>
      </c>
      <c r="L57" s="1018">
        <v>1.0882774180035173</v>
      </c>
      <c r="M57" s="1018">
        <v>1.0086870649799984</v>
      </c>
      <c r="N57" s="1018">
        <v>2.4200763721146838</v>
      </c>
      <c r="O57" s="1018">
        <v>3.3498668395351126</v>
      </c>
      <c r="P57" s="1018">
        <v>3.4832617868160893</v>
      </c>
      <c r="Q57" s="1018">
        <v>11.039236356417328</v>
      </c>
      <c r="R57" s="1018">
        <v>16.707829066946498</v>
      </c>
      <c r="S57" s="1018">
        <v>22.014449170244131</v>
      </c>
      <c r="T57" s="1018">
        <v>35.240753743810188</v>
      </c>
      <c r="U57" s="1018">
        <v>42.940454475067241</v>
      </c>
      <c r="V57" s="1018">
        <v>53.409661233031414</v>
      </c>
      <c r="W57" s="1018">
        <v>55.096694271741036</v>
      </c>
      <c r="X57" s="1018">
        <v>55.564241294354673</v>
      </c>
      <c r="Y57" s="1018">
        <v>52.286289902138925</v>
      </c>
      <c r="Z57" s="1018">
        <v>52.274414648134886</v>
      </c>
      <c r="AA57" s="1018">
        <v>52.817579294258721</v>
      </c>
      <c r="AB57" s="1018">
        <v>51.624735584940204</v>
      </c>
      <c r="AC57" s="1018">
        <v>53.771900954938175</v>
      </c>
      <c r="AD57" s="1018">
        <v>55.825497070026231</v>
      </c>
      <c r="AE57" s="1018">
        <v>61.387582730741784</v>
      </c>
      <c r="AF57" s="1019">
        <v>57.789634098085166</v>
      </c>
      <c r="AG57" s="1024">
        <v>-5.8610365038120782E-2</v>
      </c>
      <c r="AH57" s="1024">
        <v>3.6385646543541261E-2</v>
      </c>
      <c r="AI57" s="1024">
        <v>5.7957630142576232E-2</v>
      </c>
    </row>
    <row r="58" spans="1:35" s="1023" customFormat="1" ht="12" customHeight="1" x14ac:dyDescent="0.15">
      <c r="A58" s="1036" t="s">
        <v>351</v>
      </c>
      <c r="B58" s="1018">
        <v>0</v>
      </c>
      <c r="C58" s="1018">
        <v>0</v>
      </c>
      <c r="D58" s="1018">
        <v>0</v>
      </c>
      <c r="E58" s="1018">
        <v>0</v>
      </c>
      <c r="F58" s="1018">
        <v>0</v>
      </c>
      <c r="G58" s="1018">
        <v>0</v>
      </c>
      <c r="H58" s="1018">
        <v>0</v>
      </c>
      <c r="I58" s="1018">
        <v>0</v>
      </c>
      <c r="J58" s="1018">
        <v>0</v>
      </c>
      <c r="K58" s="1018">
        <v>0</v>
      </c>
      <c r="L58" s="1018">
        <v>0</v>
      </c>
      <c r="M58" s="1018">
        <v>0</v>
      </c>
      <c r="N58" s="1018">
        <v>0</v>
      </c>
      <c r="O58" s="1018">
        <v>0</v>
      </c>
      <c r="P58" s="1018">
        <v>0</v>
      </c>
      <c r="Q58" s="1018">
        <v>0</v>
      </c>
      <c r="R58" s="1018">
        <v>0</v>
      </c>
      <c r="S58" s="1018">
        <v>0</v>
      </c>
      <c r="T58" s="1018">
        <v>0</v>
      </c>
      <c r="U58" s="1018">
        <v>0</v>
      </c>
      <c r="V58" s="1018">
        <v>0</v>
      </c>
      <c r="W58" s="1018">
        <v>0</v>
      </c>
      <c r="X58" s="1018">
        <v>0</v>
      </c>
      <c r="Y58" s="1018">
        <v>0</v>
      </c>
      <c r="Z58" s="1018">
        <v>0</v>
      </c>
      <c r="AA58" s="1018">
        <v>0</v>
      </c>
      <c r="AB58" s="1018">
        <v>0.41881122048892577</v>
      </c>
      <c r="AC58" s="1018">
        <v>0.83991729698053053</v>
      </c>
      <c r="AD58" s="1018">
        <v>1.3318688566405552</v>
      </c>
      <c r="AE58" s="1018">
        <v>1.6438381383761811</v>
      </c>
      <c r="AF58" s="1019">
        <v>1.8068712655379362</v>
      </c>
      <c r="AG58" s="1024">
        <v>9.9178333532766727E-2</v>
      </c>
      <c r="AH58" s="1024" t="s">
        <v>111</v>
      </c>
      <c r="AI58" s="1024">
        <v>1.8121238896504151E-3</v>
      </c>
    </row>
    <row r="59" spans="1:35" s="1023" customFormat="1" ht="12" customHeight="1" x14ac:dyDescent="0.15">
      <c r="A59" s="1036" t="s">
        <v>353</v>
      </c>
      <c r="B59" s="1018">
        <v>0</v>
      </c>
      <c r="C59" s="1018">
        <v>0</v>
      </c>
      <c r="D59" s="1018">
        <v>0</v>
      </c>
      <c r="E59" s="1018">
        <v>0</v>
      </c>
      <c r="F59" s="1018">
        <v>0</v>
      </c>
      <c r="G59" s="1018">
        <v>0</v>
      </c>
      <c r="H59" s="1018">
        <v>0</v>
      </c>
      <c r="I59" s="1018">
        <v>0</v>
      </c>
      <c r="J59" s="1018">
        <v>0</v>
      </c>
      <c r="K59" s="1018">
        <v>0</v>
      </c>
      <c r="L59" s="1018">
        <v>0</v>
      </c>
      <c r="M59" s="1018">
        <v>0</v>
      </c>
      <c r="N59" s="1018">
        <v>0.25728510577079178</v>
      </c>
      <c r="O59" s="1018">
        <v>0.26681418376230259</v>
      </c>
      <c r="P59" s="1018">
        <v>0.27558822551951334</v>
      </c>
      <c r="Q59" s="1018">
        <v>0.29540141773683498</v>
      </c>
      <c r="R59" s="1018">
        <v>0.16199432585568369</v>
      </c>
      <c r="S59" s="1018">
        <v>0.14293616987266211</v>
      </c>
      <c r="T59" s="1018">
        <v>0.15204867614869702</v>
      </c>
      <c r="U59" s="1018">
        <v>0.16199432585568369</v>
      </c>
      <c r="V59" s="1018">
        <v>0.18187693766653082</v>
      </c>
      <c r="W59" s="1018">
        <v>0.21494636405593018</v>
      </c>
      <c r="X59" s="1018">
        <v>0.2036124685388917</v>
      </c>
      <c r="Y59" s="1018">
        <v>0.15268975294165291</v>
      </c>
      <c r="Z59" s="1018">
        <v>0.16245410386877412</v>
      </c>
      <c r="AA59" s="1018">
        <v>0.17740646601759349</v>
      </c>
      <c r="AB59" s="1018">
        <v>0.1585060883943096</v>
      </c>
      <c r="AC59" s="1018">
        <v>0.14823367020048273</v>
      </c>
      <c r="AD59" s="1018">
        <v>0.10117870191528268</v>
      </c>
      <c r="AE59" s="1018">
        <v>0.10292566778346637</v>
      </c>
      <c r="AF59" s="1019">
        <v>7.571073767979182E-2</v>
      </c>
      <c r="AG59" s="1024">
        <v>-0.2644134421447617</v>
      </c>
      <c r="AH59" s="1024">
        <v>-4.4342243514388313E-2</v>
      </c>
      <c r="AI59" s="1024">
        <v>7.5930830861799473E-5</v>
      </c>
    </row>
    <row r="60" spans="1:35" s="1023" customFormat="1" ht="12" customHeight="1" x14ac:dyDescent="0.15">
      <c r="A60" s="1036" t="s">
        <v>354</v>
      </c>
      <c r="B60" s="1018">
        <v>0</v>
      </c>
      <c r="C60" s="1018">
        <v>0</v>
      </c>
      <c r="D60" s="1018">
        <v>0</v>
      </c>
      <c r="E60" s="1018">
        <v>0</v>
      </c>
      <c r="F60" s="1018">
        <v>0</v>
      </c>
      <c r="G60" s="1018">
        <v>0</v>
      </c>
      <c r="H60" s="1018">
        <v>0</v>
      </c>
      <c r="I60" s="1018">
        <v>0</v>
      </c>
      <c r="J60" s="1018">
        <v>0</v>
      </c>
      <c r="K60" s="1018">
        <v>0</v>
      </c>
      <c r="L60" s="1018">
        <v>0</v>
      </c>
      <c r="M60" s="1018">
        <v>0</v>
      </c>
      <c r="N60" s="1018">
        <v>0.7912184037911254</v>
      </c>
      <c r="O60" s="1018">
        <v>0.87249190998072124</v>
      </c>
      <c r="P60" s="1018">
        <v>1.0235061604526949</v>
      </c>
      <c r="Q60" s="1018">
        <v>0.39147358204724697</v>
      </c>
      <c r="R60" s="1018">
        <v>0.11653109475818565</v>
      </c>
      <c r="S60" s="1018">
        <v>1.2632031657886471</v>
      </c>
      <c r="T60" s="1018">
        <v>0.94474665087433141</v>
      </c>
      <c r="U60" s="1018">
        <v>0.53640816656805956</v>
      </c>
      <c r="V60" s="1018">
        <v>0.31579266224558256</v>
      </c>
      <c r="W60" s="1018">
        <v>0.83743686833082931</v>
      </c>
      <c r="X60" s="1018">
        <v>0.95126305348859375</v>
      </c>
      <c r="Y60" s="1018">
        <v>0.96066690491704732</v>
      </c>
      <c r="Z60" s="1018">
        <v>0.79249602718588341</v>
      </c>
      <c r="AA60" s="1018">
        <v>0.97911349057163111</v>
      </c>
      <c r="AB60" s="1018">
        <v>0.86455729591479902</v>
      </c>
      <c r="AC60" s="1018">
        <v>0.87995324581700407</v>
      </c>
      <c r="AD60" s="1018">
        <v>1.3819514961428281</v>
      </c>
      <c r="AE60" s="1018">
        <v>1.2525584004612824</v>
      </c>
      <c r="AF60" s="1019">
        <v>1.2408763549852972</v>
      </c>
      <c r="AG60" s="1024">
        <v>-9.3265475459531899E-3</v>
      </c>
      <c r="AH60" s="1024">
        <v>8.8504578893497721E-2</v>
      </c>
      <c r="AI60" s="1024">
        <v>1.2444836164361346E-3</v>
      </c>
    </row>
    <row r="61" spans="1:35" s="1023" customFormat="1" ht="12" customHeight="1" x14ac:dyDescent="0.15">
      <c r="A61" s="1036" t="s">
        <v>355</v>
      </c>
      <c r="B61" s="1018">
        <v>0</v>
      </c>
      <c r="C61" s="1018">
        <v>0</v>
      </c>
      <c r="D61" s="1018">
        <v>0</v>
      </c>
      <c r="E61" s="1018">
        <v>0</v>
      </c>
      <c r="F61" s="1018">
        <v>0</v>
      </c>
      <c r="G61" s="1018">
        <v>0</v>
      </c>
      <c r="H61" s="1018">
        <v>0</v>
      </c>
      <c r="I61" s="1018">
        <v>0</v>
      </c>
      <c r="J61" s="1018">
        <v>0</v>
      </c>
      <c r="K61" s="1018">
        <v>0</v>
      </c>
      <c r="L61" s="1018">
        <v>0.99984358522705363</v>
      </c>
      <c r="M61" s="1018">
        <v>1.2159198807947706</v>
      </c>
      <c r="N61" s="1018">
        <v>18.836906407338603</v>
      </c>
      <c r="O61" s="1018">
        <v>22.834544483158933</v>
      </c>
      <c r="P61" s="1018">
        <v>25.580708920303</v>
      </c>
      <c r="Q61" s="1018">
        <v>28.026749437906521</v>
      </c>
      <c r="R61" s="1018">
        <v>33.492333049087144</v>
      </c>
      <c r="S61" s="1018">
        <v>36.491400794134314</v>
      </c>
      <c r="T61" s="1018">
        <v>42.442561992975826</v>
      </c>
      <c r="U61" s="1018">
        <v>46.456125136322584</v>
      </c>
      <c r="V61" s="1018">
        <v>52.084997036886961</v>
      </c>
      <c r="W61" s="1018">
        <v>56.78716121239021</v>
      </c>
      <c r="X61" s="1018">
        <v>59.978421079159396</v>
      </c>
      <c r="Y61" s="1018">
        <v>66.460098661305778</v>
      </c>
      <c r="Z61" s="1018">
        <v>73.318068672761697</v>
      </c>
      <c r="AA61" s="1018">
        <v>81.558171740942214</v>
      </c>
      <c r="AB61" s="1018">
        <v>87.763635055251243</v>
      </c>
      <c r="AC61" s="1018">
        <v>82.167253224415873</v>
      </c>
      <c r="AD61" s="1018">
        <v>96.874446462704</v>
      </c>
      <c r="AE61" s="1018">
        <v>110.16322197068875</v>
      </c>
      <c r="AF61" s="1019">
        <v>104.65402737223012</v>
      </c>
      <c r="AG61" s="1024">
        <v>-5.0009381533198782E-2</v>
      </c>
      <c r="AH61" s="1024">
        <v>9.0182897501020154E-2</v>
      </c>
      <c r="AI61" s="1024">
        <v>0.10495825948778138</v>
      </c>
    </row>
    <row r="62" spans="1:35" s="1023" customFormat="1" ht="12" customHeight="1" x14ac:dyDescent="0.15">
      <c r="A62" s="1036"/>
      <c r="B62" s="1033"/>
      <c r="C62" s="1033"/>
      <c r="D62" s="1033"/>
      <c r="E62" s="1033"/>
      <c r="F62" s="1033"/>
      <c r="G62" s="1033"/>
      <c r="H62" s="1033"/>
      <c r="I62" s="1033"/>
      <c r="J62" s="1033"/>
      <c r="K62" s="1033"/>
      <c r="L62" s="1033"/>
      <c r="M62" s="1033"/>
      <c r="N62" s="1033"/>
      <c r="O62" s="1033"/>
      <c r="P62" s="1033"/>
      <c r="Q62" s="1033"/>
      <c r="R62" s="1033"/>
      <c r="S62" s="1033"/>
      <c r="T62" s="1033"/>
      <c r="U62" s="1033"/>
      <c r="V62" s="1033"/>
      <c r="W62" s="1033"/>
      <c r="X62" s="1033"/>
      <c r="Y62" s="1033"/>
      <c r="Z62" s="1033"/>
      <c r="AA62" s="1033"/>
      <c r="AB62" s="1033"/>
      <c r="AC62" s="1033"/>
      <c r="AD62" s="1033"/>
      <c r="AE62" s="1033"/>
      <c r="AF62" s="1021"/>
      <c r="AG62" s="1024"/>
      <c r="AH62" s="1024"/>
      <c r="AI62" s="1024"/>
    </row>
    <row r="63" spans="1:35" s="1023" customFormat="1" ht="12" customHeight="1" x14ac:dyDescent="0.15">
      <c r="A63" s="897" t="s">
        <v>93</v>
      </c>
      <c r="B63" s="1026">
        <v>162.56722075057408</v>
      </c>
      <c r="C63" s="1026">
        <v>171.76552927904913</v>
      </c>
      <c r="D63" s="1026">
        <v>167.95022295133157</v>
      </c>
      <c r="E63" s="1026">
        <v>175.45613055812433</v>
      </c>
      <c r="F63" s="1026">
        <v>188.04650759830844</v>
      </c>
      <c r="G63" s="1026">
        <v>196.57338154625387</v>
      </c>
      <c r="H63" s="1026">
        <v>186.61074670594286</v>
      </c>
      <c r="I63" s="1026">
        <v>193.16686317316325</v>
      </c>
      <c r="J63" s="1026">
        <v>197.77630541045849</v>
      </c>
      <c r="K63" s="1026">
        <v>199.74457928893486</v>
      </c>
      <c r="L63" s="1026">
        <v>191.0787199926508</v>
      </c>
      <c r="M63" s="1026">
        <v>182.88390346816655</v>
      </c>
      <c r="N63" s="1026">
        <v>226.98134676230791</v>
      </c>
      <c r="O63" s="1026">
        <v>254.1360640416998</v>
      </c>
      <c r="P63" s="1026">
        <v>294.25801498806027</v>
      </c>
      <c r="Q63" s="1026">
        <v>332.53858582858379</v>
      </c>
      <c r="R63" s="1026">
        <v>382.04886175598369</v>
      </c>
      <c r="S63" s="1026">
        <v>487.54355657136892</v>
      </c>
      <c r="T63" s="1026">
        <v>652.28393930000993</v>
      </c>
      <c r="U63" s="1026">
        <v>731.0392757688511</v>
      </c>
      <c r="V63" s="1026">
        <v>818.72960878587526</v>
      </c>
      <c r="W63" s="1026">
        <v>810.19984997033089</v>
      </c>
      <c r="X63" s="1026">
        <v>804.10010492298352</v>
      </c>
      <c r="Y63" s="1026">
        <v>860.84690559476542</v>
      </c>
      <c r="Z63" s="1026">
        <v>900.23674240943524</v>
      </c>
      <c r="AA63" s="1026">
        <v>974.31136466607586</v>
      </c>
      <c r="AB63" s="1026">
        <v>965.0362759056876</v>
      </c>
      <c r="AC63" s="1026">
        <v>981.25347373304442</v>
      </c>
      <c r="AD63" s="1026">
        <v>1035.846317101491</v>
      </c>
      <c r="AE63" s="1026">
        <v>1093.1973664571815</v>
      </c>
      <c r="AF63" s="1026">
        <v>997.10139900341346</v>
      </c>
      <c r="AG63" s="1037">
        <v>-8.7903584844148064E-2</v>
      </c>
      <c r="AH63" s="1037">
        <v>4.1060063432377225E-2</v>
      </c>
      <c r="AI63" s="1037">
        <v>1</v>
      </c>
    </row>
    <row r="64" spans="1:35" s="1023" customFormat="1" ht="12" customHeight="1" x14ac:dyDescent="0.15">
      <c r="A64" s="888" t="s">
        <v>92</v>
      </c>
      <c r="B64" s="1018">
        <v>26.969521700700934</v>
      </c>
      <c r="C64" s="1018">
        <v>31.250397151128087</v>
      </c>
      <c r="D64" s="1018">
        <v>35.534681152144245</v>
      </c>
      <c r="E64" s="1018">
        <v>41.975820977296173</v>
      </c>
      <c r="F64" s="1018">
        <v>46.961095716437178</v>
      </c>
      <c r="G64" s="1018">
        <v>50.327589914680352</v>
      </c>
      <c r="H64" s="1018">
        <v>36.403598592683394</v>
      </c>
      <c r="I64" s="1018">
        <v>46.329939521901665</v>
      </c>
      <c r="J64" s="1018">
        <v>53.230346020961242</v>
      </c>
      <c r="K64" s="1018">
        <v>55.478024771586924</v>
      </c>
      <c r="L64" s="1018">
        <v>65.514763236561436</v>
      </c>
      <c r="M64" s="1018">
        <v>68.993439517353195</v>
      </c>
      <c r="N64" s="1018">
        <v>82.572356399112479</v>
      </c>
      <c r="O64" s="1018">
        <v>110.78794062016004</v>
      </c>
      <c r="P64" s="1018">
        <v>136.51022045752049</v>
      </c>
      <c r="Q64" s="1018">
        <v>163.73381252317489</v>
      </c>
      <c r="R64" s="1018">
        <v>222.28229499628299</v>
      </c>
      <c r="S64" s="1018">
        <v>287.37547671797671</v>
      </c>
      <c r="T64" s="1018">
        <v>402.92363554668191</v>
      </c>
      <c r="U64" s="1018">
        <v>462.31474031225122</v>
      </c>
      <c r="V64" s="1018">
        <v>540.67922953541506</v>
      </c>
      <c r="W64" s="1018">
        <v>551.74417907763461</v>
      </c>
      <c r="X64" s="1018">
        <v>555.80554137545482</v>
      </c>
      <c r="Y64" s="1018">
        <v>566.94614788165597</v>
      </c>
      <c r="Z64" s="1018">
        <v>578.51925327226547</v>
      </c>
      <c r="AA64" s="1018">
        <v>597.56247417963505</v>
      </c>
      <c r="AB64" s="1018">
        <v>609.80070060258015</v>
      </c>
      <c r="AC64" s="1018">
        <v>620.15248328435018</v>
      </c>
      <c r="AD64" s="1018">
        <v>622.54308950834684</v>
      </c>
      <c r="AE64" s="1018">
        <v>631.83545138411523</v>
      </c>
      <c r="AF64" s="1019">
        <v>554.80450378608475</v>
      </c>
      <c r="AG64" s="1024">
        <v>-0.12191615305738934</v>
      </c>
      <c r="AH64" s="1024">
        <v>3.1731344765512981E-2</v>
      </c>
      <c r="AI64" s="1024">
        <v>0.55641733562965889</v>
      </c>
    </row>
    <row r="65" spans="1:35" s="1023" customFormat="1" ht="12" customHeight="1" x14ac:dyDescent="0.15">
      <c r="A65" s="892" t="s">
        <v>941</v>
      </c>
      <c r="B65" s="1018">
        <v>135.59769904987317</v>
      </c>
      <c r="C65" s="1018">
        <v>140.51513212792105</v>
      </c>
      <c r="D65" s="1018">
        <v>132.41554179918731</v>
      </c>
      <c r="E65" s="1018">
        <v>133.48030958082816</v>
      </c>
      <c r="F65" s="1018">
        <v>141.08541188187127</v>
      </c>
      <c r="G65" s="1018">
        <v>146.24579163157352</v>
      </c>
      <c r="H65" s="1018">
        <v>150.20714811325945</v>
      </c>
      <c r="I65" s="1018">
        <v>146.8369236512616</v>
      </c>
      <c r="J65" s="1018">
        <v>144.54595938949728</v>
      </c>
      <c r="K65" s="1018">
        <v>144.26655451734791</v>
      </c>
      <c r="L65" s="1018">
        <v>125.56395675608938</v>
      </c>
      <c r="M65" s="1018">
        <v>113.89046395081338</v>
      </c>
      <c r="N65" s="1018">
        <v>144.40899036319544</v>
      </c>
      <c r="O65" s="1018">
        <v>143.34812342153978</v>
      </c>
      <c r="P65" s="1018">
        <v>157.74779453053972</v>
      </c>
      <c r="Q65" s="1018">
        <v>168.80477330540887</v>
      </c>
      <c r="R65" s="1018">
        <v>159.76656675970065</v>
      </c>
      <c r="S65" s="1018">
        <v>200.16807985339219</v>
      </c>
      <c r="T65" s="1018">
        <v>249.36030375332825</v>
      </c>
      <c r="U65" s="1018">
        <v>268.72453545659977</v>
      </c>
      <c r="V65" s="1018">
        <v>278.05037925046008</v>
      </c>
      <c r="W65" s="1018">
        <v>258.45567089269611</v>
      </c>
      <c r="X65" s="1018">
        <v>248.29456354752892</v>
      </c>
      <c r="Y65" s="1018">
        <v>293.90075771310927</v>
      </c>
      <c r="Z65" s="1018">
        <v>321.71748913716971</v>
      </c>
      <c r="AA65" s="1018">
        <v>376.74889048644087</v>
      </c>
      <c r="AB65" s="1018">
        <v>355.23557530310734</v>
      </c>
      <c r="AC65" s="1018">
        <v>361.10099044869429</v>
      </c>
      <c r="AD65" s="1018">
        <v>413.3032275931439</v>
      </c>
      <c r="AE65" s="1018">
        <v>461.36191507306694</v>
      </c>
      <c r="AF65" s="1019">
        <v>442.29689521732894</v>
      </c>
      <c r="AG65" s="1024">
        <v>-4.1323349918726215E-2</v>
      </c>
      <c r="AH65" s="1024">
        <v>5.5536953068856976E-2</v>
      </c>
      <c r="AI65" s="1024">
        <v>0.44358266437034133</v>
      </c>
    </row>
    <row r="66" spans="1:35" s="1023" customFormat="1" ht="12" customHeight="1" x14ac:dyDescent="0.15">
      <c r="A66" s="898" t="s">
        <v>942</v>
      </c>
      <c r="B66" s="1033">
        <v>0</v>
      </c>
      <c r="C66" s="1033">
        <v>0</v>
      </c>
      <c r="D66" s="1033">
        <v>0.1004870195116772</v>
      </c>
      <c r="E66" s="1033">
        <v>0.45718186519039661</v>
      </c>
      <c r="F66" s="1033">
        <v>0.46718892164011228</v>
      </c>
      <c r="G66" s="1033">
        <v>0.45522790295221821</v>
      </c>
      <c r="H66" s="1033">
        <v>0.72910170168587107</v>
      </c>
      <c r="I66" s="1033">
        <v>1.0328845752550584</v>
      </c>
      <c r="J66" s="1033">
        <v>1.1869856568285193</v>
      </c>
      <c r="K66" s="1033">
        <v>1.1151958257853944</v>
      </c>
      <c r="L66" s="1033">
        <v>1.0882774180035173</v>
      </c>
      <c r="M66" s="1033">
        <v>1.0086870649799984</v>
      </c>
      <c r="N66" s="1033">
        <v>2.4200763721146838</v>
      </c>
      <c r="O66" s="1033">
        <v>3.349866839535113</v>
      </c>
      <c r="P66" s="1033">
        <v>3.4832617868160889</v>
      </c>
      <c r="Q66" s="1033">
        <v>10.214542714482176</v>
      </c>
      <c r="R66" s="1033">
        <v>15.816780764165991</v>
      </c>
      <c r="S66" s="1033">
        <v>20.554646631646271</v>
      </c>
      <c r="T66" s="1033">
        <v>33.15192132476983</v>
      </c>
      <c r="U66" s="1033">
        <v>39.740803554948783</v>
      </c>
      <c r="V66" s="1033">
        <v>47.314184936142574</v>
      </c>
      <c r="W66" s="1033">
        <v>48.64226981763327</v>
      </c>
      <c r="X66" s="1033">
        <v>47.947137771185119</v>
      </c>
      <c r="Y66" s="1033">
        <v>43.055757722213151</v>
      </c>
      <c r="Z66" s="1033">
        <v>42.843296102966001</v>
      </c>
      <c r="AA66" s="1033">
        <v>43.32634072318826</v>
      </c>
      <c r="AB66" s="1033">
        <v>41.907652878071829</v>
      </c>
      <c r="AC66" s="1033">
        <v>43.786275923485903</v>
      </c>
      <c r="AD66" s="1033">
        <v>45.788728002064943</v>
      </c>
      <c r="AE66" s="1033">
        <v>50.253742477433008</v>
      </c>
      <c r="AF66" s="1021">
        <v>48.636872148507429</v>
      </c>
      <c r="AG66" s="1034">
        <v>-3.2174127720968282E-2</v>
      </c>
      <c r="AH66" s="1034">
        <v>2.3748259857065745E-2</v>
      </c>
      <c r="AI66" s="1034">
        <v>4.8778260864059751E-2</v>
      </c>
    </row>
    <row r="67" spans="1:35" s="1023" customFormat="1" ht="12" customHeight="1" x14ac:dyDescent="0.15">
      <c r="A67" s="892"/>
      <c r="B67" s="1018"/>
      <c r="C67" s="1018"/>
      <c r="D67" s="1018"/>
      <c r="E67" s="1018"/>
      <c r="F67" s="1018"/>
      <c r="G67" s="1018"/>
      <c r="H67" s="1018"/>
      <c r="I67" s="1018"/>
      <c r="J67" s="1018"/>
      <c r="K67" s="1018"/>
      <c r="L67" s="1018"/>
      <c r="M67" s="1018"/>
      <c r="N67" s="1018"/>
      <c r="O67" s="1018"/>
      <c r="P67" s="1018"/>
      <c r="Q67" s="1018"/>
      <c r="R67" s="1018"/>
      <c r="S67" s="1018"/>
      <c r="T67" s="1018"/>
      <c r="U67" s="1018"/>
      <c r="V67" s="1018"/>
      <c r="W67" s="1018"/>
      <c r="X67" s="1018"/>
      <c r="Y67" s="1018"/>
      <c r="Z67" s="1018"/>
      <c r="AA67" s="1018"/>
      <c r="AB67" s="1018"/>
      <c r="AC67" s="1018"/>
      <c r="AD67" s="1018"/>
      <c r="AE67" s="1018"/>
      <c r="AF67" s="1019"/>
      <c r="AG67" s="1024"/>
      <c r="AH67" s="1024"/>
      <c r="AI67" s="1024"/>
    </row>
    <row r="68" spans="1:35" s="1023" customFormat="1" ht="12" customHeight="1" x14ac:dyDescent="0.15">
      <c r="A68" s="1035" t="s">
        <v>975</v>
      </c>
      <c r="B68" s="1018"/>
      <c r="C68" s="1018"/>
      <c r="D68" s="1018"/>
      <c r="E68" s="1018"/>
      <c r="F68" s="1018"/>
      <c r="G68" s="1018"/>
      <c r="H68" s="1018"/>
      <c r="I68" s="1018"/>
      <c r="J68" s="1018"/>
      <c r="K68" s="1018"/>
      <c r="L68" s="1018"/>
      <c r="M68" s="1018"/>
      <c r="N68" s="1018"/>
      <c r="O68" s="1018"/>
      <c r="P68" s="1018"/>
      <c r="Q68" s="1018"/>
      <c r="R68" s="1018"/>
      <c r="S68" s="1018"/>
      <c r="T68" s="1018"/>
      <c r="U68" s="1018"/>
      <c r="V68" s="1018"/>
      <c r="W68" s="1018"/>
      <c r="X68" s="1018"/>
      <c r="Y68" s="1018"/>
      <c r="Z68" s="1018"/>
      <c r="AA68" s="1018"/>
      <c r="AB68" s="1018"/>
      <c r="AC68" s="1018"/>
      <c r="AD68" s="1018"/>
      <c r="AE68" s="1018"/>
      <c r="AF68" s="1019"/>
      <c r="AG68" s="1024"/>
      <c r="AH68" s="1024"/>
      <c r="AI68" s="1024"/>
    </row>
    <row r="69" spans="1:35" s="1023" customFormat="1" ht="12" customHeight="1" x14ac:dyDescent="0.15">
      <c r="A69" s="1036" t="s">
        <v>191</v>
      </c>
      <c r="B69" s="1018">
        <v>0</v>
      </c>
      <c r="C69" s="1018">
        <v>0</v>
      </c>
      <c r="D69" s="1018">
        <v>0</v>
      </c>
      <c r="E69" s="1018">
        <v>0</v>
      </c>
      <c r="F69" s="1018">
        <v>0</v>
      </c>
      <c r="G69" s="1018">
        <v>0</v>
      </c>
      <c r="H69" s="1018">
        <v>0</v>
      </c>
      <c r="I69" s="1018">
        <v>0</v>
      </c>
      <c r="J69" s="1018">
        <v>0</v>
      </c>
      <c r="K69" s="1018">
        <v>0</v>
      </c>
      <c r="L69" s="1018">
        <v>0</v>
      </c>
      <c r="M69" s="1018">
        <v>0.57283004062743159</v>
      </c>
      <c r="N69" s="1018">
        <v>0.91271400917828116</v>
      </c>
      <c r="O69" s="1018">
        <v>0.75366849044960438</v>
      </c>
      <c r="P69" s="1018">
        <v>1.4932760338956326</v>
      </c>
      <c r="Q69" s="1018">
        <v>5.0670544689892045</v>
      </c>
      <c r="R69" s="1018">
        <v>14.556426768949759</v>
      </c>
      <c r="S69" s="1018">
        <v>19.732483382590139</v>
      </c>
      <c r="T69" s="1018">
        <v>16.888330598871097</v>
      </c>
      <c r="U69" s="1018">
        <v>17.954200355797088</v>
      </c>
      <c r="V69" s="1018">
        <v>14.508911571697316</v>
      </c>
      <c r="W69" s="1018">
        <v>49.437216152579303</v>
      </c>
      <c r="X69" s="1018">
        <v>50.018469665801959</v>
      </c>
      <c r="Y69" s="1018">
        <v>79.711362761332197</v>
      </c>
      <c r="Z69" s="1018">
        <v>79.04287906852106</v>
      </c>
      <c r="AA69" s="1018">
        <v>83.355435598871537</v>
      </c>
      <c r="AB69" s="1018">
        <v>116.02314157103797</v>
      </c>
      <c r="AC69" s="1018">
        <v>110.75382675906141</v>
      </c>
      <c r="AD69" s="1018">
        <v>106.20289525422132</v>
      </c>
      <c r="AE69" s="1018">
        <v>101.13391243534608</v>
      </c>
      <c r="AF69" s="1019">
        <v>103.69006217716014</v>
      </c>
      <c r="AG69" s="1024">
        <v>2.5274902159532209E-2</v>
      </c>
      <c r="AH69" s="1024">
        <v>0.18870222092651168</v>
      </c>
      <c r="AI69" s="1024">
        <v>0.15199955069073257</v>
      </c>
    </row>
    <row r="70" spans="1:35" s="1023" customFormat="1" ht="13" customHeight="1" x14ac:dyDescent="0.15">
      <c r="A70" s="1036" t="s">
        <v>944</v>
      </c>
      <c r="B70" s="1018">
        <v>0</v>
      </c>
      <c r="C70" s="1018">
        <v>0</v>
      </c>
      <c r="D70" s="1018">
        <v>0</v>
      </c>
      <c r="E70" s="1018">
        <v>0</v>
      </c>
      <c r="F70" s="1018">
        <v>0</v>
      </c>
      <c r="G70" s="1018">
        <v>0</v>
      </c>
      <c r="H70" s="1018">
        <v>0</v>
      </c>
      <c r="I70" s="1018">
        <v>0</v>
      </c>
      <c r="J70" s="1018">
        <v>0</v>
      </c>
      <c r="K70" s="1018">
        <v>0</v>
      </c>
      <c r="L70" s="1018">
        <v>0</v>
      </c>
      <c r="M70" s="1018">
        <v>0</v>
      </c>
      <c r="N70" s="1018">
        <v>0</v>
      </c>
      <c r="O70" s="1018">
        <v>0</v>
      </c>
      <c r="P70" s="1018">
        <v>0</v>
      </c>
      <c r="Q70" s="1018">
        <v>0</v>
      </c>
      <c r="R70" s="1018">
        <v>0.69272982236233982</v>
      </c>
      <c r="S70" s="1018">
        <v>1.3940118647538442</v>
      </c>
      <c r="T70" s="1018">
        <v>1.6591306856579497</v>
      </c>
      <c r="U70" s="1018">
        <v>0.92245357023174146</v>
      </c>
      <c r="V70" s="1018">
        <v>3.3306740634662293</v>
      </c>
      <c r="W70" s="1018">
        <v>6.5581869728306605</v>
      </c>
      <c r="X70" s="1018">
        <v>9.2109359620270386</v>
      </c>
      <c r="Y70" s="1018">
        <v>8.0614080675329998</v>
      </c>
      <c r="Z70" s="1018">
        <v>8.3708973395594537</v>
      </c>
      <c r="AA70" s="1018">
        <v>6.661346337339884</v>
      </c>
      <c r="AB70" s="1018">
        <v>5.6143401507283945</v>
      </c>
      <c r="AC70" s="1018">
        <v>9.3877823382422676</v>
      </c>
      <c r="AD70" s="1018">
        <v>9.5351572572099652</v>
      </c>
      <c r="AE70" s="1018">
        <v>10.915470748261411</v>
      </c>
      <c r="AF70" s="1019">
        <v>9.0398372011745156</v>
      </c>
      <c r="AG70" s="1024">
        <v>-0.17183258425988102</v>
      </c>
      <c r="AH70" s="1024">
        <v>0.28029425116385331</v>
      </c>
      <c r="AI70" s="1024">
        <v>1.3251522508958034E-2</v>
      </c>
    </row>
    <row r="71" spans="1:35" s="1023" customFormat="1" ht="13" customHeight="1" x14ac:dyDescent="0.15">
      <c r="A71" s="1036" t="s">
        <v>188</v>
      </c>
      <c r="B71" s="1018">
        <v>0</v>
      </c>
      <c r="C71" s="1018">
        <v>0</v>
      </c>
      <c r="D71" s="1018">
        <v>0</v>
      </c>
      <c r="E71" s="1018">
        <v>0</v>
      </c>
      <c r="F71" s="1018">
        <v>0</v>
      </c>
      <c r="G71" s="1018">
        <v>0</v>
      </c>
      <c r="H71" s="1018">
        <v>0</v>
      </c>
      <c r="I71" s="1018">
        <v>0</v>
      </c>
      <c r="J71" s="1018">
        <v>0</v>
      </c>
      <c r="K71" s="1018">
        <v>0</v>
      </c>
      <c r="L71" s="1018">
        <v>0</v>
      </c>
      <c r="M71" s="1018">
        <v>0</v>
      </c>
      <c r="N71" s="1018">
        <v>0</v>
      </c>
      <c r="O71" s="1018">
        <v>0</v>
      </c>
      <c r="P71" s="1018">
        <v>0</v>
      </c>
      <c r="Q71" s="1018">
        <v>1.4737491896769652E-2</v>
      </c>
      <c r="R71" s="1018">
        <v>1.016886940877106</v>
      </c>
      <c r="S71" s="1018">
        <v>5.9539467262949382</v>
      </c>
      <c r="T71" s="1018">
        <v>16.534378716150382</v>
      </c>
      <c r="U71" s="1018">
        <v>23.064174818444506</v>
      </c>
      <c r="V71" s="1018">
        <v>35.325768076556855</v>
      </c>
      <c r="W71" s="1018">
        <v>37.893039164974134</v>
      </c>
      <c r="X71" s="1018">
        <v>40.470647637564078</v>
      </c>
      <c r="Y71" s="1018">
        <v>43.16058720617702</v>
      </c>
      <c r="Z71" s="1018">
        <v>49.979138369579744</v>
      </c>
      <c r="AA71" s="1018">
        <v>58.166478305370653</v>
      </c>
      <c r="AB71" s="1018">
        <v>55.842106989392143</v>
      </c>
      <c r="AC71" s="1018">
        <v>63.398361616183358</v>
      </c>
      <c r="AD71" s="1018">
        <v>78.631637477852237</v>
      </c>
      <c r="AE71" s="1018">
        <v>87.302956647533051</v>
      </c>
      <c r="AF71" s="1019">
        <v>94.780834810605469</v>
      </c>
      <c r="AG71" s="1024">
        <v>8.5654351813796437E-2</v>
      </c>
      <c r="AH71" s="1024">
        <v>0.14237608569328652</v>
      </c>
      <c r="AI71" s="1024">
        <v>0.13893948950180043</v>
      </c>
    </row>
    <row r="72" spans="1:35" s="1023" customFormat="1" ht="13" customHeight="1" x14ac:dyDescent="0.15">
      <c r="A72" s="1036" t="s">
        <v>208</v>
      </c>
      <c r="B72" s="1018">
        <v>0</v>
      </c>
      <c r="C72" s="1018">
        <v>0</v>
      </c>
      <c r="D72" s="1018">
        <v>0</v>
      </c>
      <c r="E72" s="1018">
        <v>0</v>
      </c>
      <c r="F72" s="1018">
        <v>0</v>
      </c>
      <c r="G72" s="1018">
        <v>0</v>
      </c>
      <c r="H72" s="1018">
        <v>0</v>
      </c>
      <c r="I72" s="1018">
        <v>0</v>
      </c>
      <c r="J72" s="1018">
        <v>0</v>
      </c>
      <c r="K72" s="1018">
        <v>0</v>
      </c>
      <c r="L72" s="1018">
        <v>0</v>
      </c>
      <c r="M72" s="1018">
        <v>0</v>
      </c>
      <c r="N72" s="1018">
        <v>0</v>
      </c>
      <c r="O72" s="1018">
        <v>0</v>
      </c>
      <c r="P72" s="1018">
        <v>0</v>
      </c>
      <c r="Q72" s="1018">
        <v>0</v>
      </c>
      <c r="R72" s="1018">
        <v>1.3116249888189817</v>
      </c>
      <c r="S72" s="1018">
        <v>1.3116249888189817</v>
      </c>
      <c r="T72" s="1018">
        <v>3.4863662591836704</v>
      </c>
      <c r="U72" s="1018">
        <v>5.1598603825608631</v>
      </c>
      <c r="V72" s="1018">
        <v>18.174967466117781</v>
      </c>
      <c r="W72" s="1018">
        <v>23.925995130390373</v>
      </c>
      <c r="X72" s="1018">
        <v>27.952649622408863</v>
      </c>
      <c r="Y72" s="1018">
        <v>28.04071330861224</v>
      </c>
      <c r="Z72" s="1018">
        <v>29.874518261881516</v>
      </c>
      <c r="AA72" s="1018">
        <v>31.094025038827606</v>
      </c>
      <c r="AB72" s="1018">
        <v>31.302258557710843</v>
      </c>
      <c r="AC72" s="1018">
        <v>34.770752030534169</v>
      </c>
      <c r="AD72" s="1018">
        <v>33.802679518614781</v>
      </c>
      <c r="AE72" s="1018">
        <v>35.068385486211703</v>
      </c>
      <c r="AF72" s="1019">
        <v>22.345018831979051</v>
      </c>
      <c r="AG72" s="1024">
        <v>-0.36281586613775718</v>
      </c>
      <c r="AH72" s="1024">
        <v>0.21123324398478371</v>
      </c>
      <c r="AI72" s="1024">
        <v>3.275562528676839E-2</v>
      </c>
    </row>
    <row r="73" spans="1:35" s="1023" customFormat="1" ht="13" customHeight="1" x14ac:dyDescent="0.15">
      <c r="A73" s="1036" t="s">
        <v>348</v>
      </c>
      <c r="B73" s="1018">
        <v>0.11891504013999245</v>
      </c>
      <c r="C73" s="1018">
        <v>0.13198894141340298</v>
      </c>
      <c r="D73" s="1018">
        <v>0.27627155281122595</v>
      </c>
      <c r="E73" s="1018">
        <v>0.44569065580071798</v>
      </c>
      <c r="F73" s="1018">
        <v>2.0086354854825714</v>
      </c>
      <c r="G73" s="1018">
        <v>3.4336857406852666</v>
      </c>
      <c r="H73" s="1018">
        <v>4.9827416159116247</v>
      </c>
      <c r="I73" s="1018">
        <v>6.7962560554304545</v>
      </c>
      <c r="J73" s="1018">
        <v>6.0900802179142097</v>
      </c>
      <c r="K73" s="1018">
        <v>7.0773413432653642</v>
      </c>
      <c r="L73" s="1018">
        <v>11.67167084423121</v>
      </c>
      <c r="M73" s="1018">
        <v>13.836995708341387</v>
      </c>
      <c r="N73" s="1018">
        <v>17.175461056968544</v>
      </c>
      <c r="O73" s="1018">
        <v>21.475763655282677</v>
      </c>
      <c r="P73" s="1018">
        <v>29.437544417673038</v>
      </c>
      <c r="Q73" s="1018">
        <v>46.44475632900491</v>
      </c>
      <c r="R73" s="1018">
        <v>72.950272763194675</v>
      </c>
      <c r="S73" s="1018">
        <v>102.7531148774702</v>
      </c>
      <c r="T73" s="1018">
        <v>135.55291704063319</v>
      </c>
      <c r="U73" s="1018">
        <v>159.75439543671931</v>
      </c>
      <c r="V73" s="1018">
        <v>187.24710215612836</v>
      </c>
      <c r="W73" s="1018">
        <v>200.19621720011554</v>
      </c>
      <c r="X73" s="1018">
        <v>220.55408254543576</v>
      </c>
      <c r="Y73" s="1018">
        <v>200.92419098702123</v>
      </c>
      <c r="Z73" s="1018">
        <v>216.71157059916931</v>
      </c>
      <c r="AA73" s="1018">
        <v>218.62762497567769</v>
      </c>
      <c r="AB73" s="1018">
        <v>224.27649280312812</v>
      </c>
      <c r="AC73" s="1018">
        <v>243.98001303643392</v>
      </c>
      <c r="AD73" s="1018">
        <v>266.93862362857465</v>
      </c>
      <c r="AE73" s="1018">
        <v>274.19571856474437</v>
      </c>
      <c r="AF73" s="1019">
        <v>281.25044956793482</v>
      </c>
      <c r="AG73" s="1024">
        <v>2.5728815315271492E-2</v>
      </c>
      <c r="AH73" s="1024">
        <v>5.55061918255213E-2</v>
      </c>
      <c r="AI73" s="1024">
        <v>0.41228581667597053</v>
      </c>
    </row>
    <row r="74" spans="1:35" s="1023" customFormat="1" ht="13" customHeight="1" x14ac:dyDescent="0.15">
      <c r="A74" s="1036" t="s">
        <v>351</v>
      </c>
      <c r="B74" s="1018">
        <v>0</v>
      </c>
      <c r="C74" s="1018">
        <v>0</v>
      </c>
      <c r="D74" s="1018">
        <v>0</v>
      </c>
      <c r="E74" s="1018">
        <v>0</v>
      </c>
      <c r="F74" s="1018">
        <v>0</v>
      </c>
      <c r="G74" s="1018">
        <v>0</v>
      </c>
      <c r="H74" s="1018">
        <v>0</v>
      </c>
      <c r="I74" s="1018">
        <v>0</v>
      </c>
      <c r="J74" s="1018">
        <v>0</v>
      </c>
      <c r="K74" s="1018">
        <v>0</v>
      </c>
      <c r="L74" s="1018">
        <v>0</v>
      </c>
      <c r="M74" s="1018">
        <v>0</v>
      </c>
      <c r="N74" s="1018">
        <v>0</v>
      </c>
      <c r="O74" s="1018">
        <v>0</v>
      </c>
      <c r="P74" s="1018">
        <v>0</v>
      </c>
      <c r="Q74" s="1018">
        <v>0</v>
      </c>
      <c r="R74" s="1018">
        <v>0</v>
      </c>
      <c r="S74" s="1018">
        <v>0</v>
      </c>
      <c r="T74" s="1018">
        <v>0.13216217618840295</v>
      </c>
      <c r="U74" s="1018">
        <v>0.3810072599842384</v>
      </c>
      <c r="V74" s="1018">
        <v>0.62949025562613303</v>
      </c>
      <c r="W74" s="1018">
        <v>0.51353152432658222</v>
      </c>
      <c r="X74" s="1018">
        <v>0.54516897677716225</v>
      </c>
      <c r="Y74" s="1018">
        <v>0.43070385911261738</v>
      </c>
      <c r="Z74" s="1018">
        <v>0.45927828128534837</v>
      </c>
      <c r="AA74" s="1018">
        <v>0.36145915630006975</v>
      </c>
      <c r="AB74" s="1018">
        <v>0.54240512898615001</v>
      </c>
      <c r="AC74" s="1018">
        <v>0.75933890718768871</v>
      </c>
      <c r="AD74" s="1018">
        <v>0.87667719707204328</v>
      </c>
      <c r="AE74" s="1018">
        <v>1.1201416645471527</v>
      </c>
      <c r="AF74" s="1019">
        <v>1.3056118878786895</v>
      </c>
      <c r="AG74" s="1024">
        <v>0.16557747042336657</v>
      </c>
      <c r="AH74" s="1024">
        <v>0.11386862230014816</v>
      </c>
      <c r="AI74" s="1024">
        <v>1.9139000996544211E-3</v>
      </c>
    </row>
    <row r="75" spans="1:35" s="1023" customFormat="1" ht="13" customHeight="1" x14ac:dyDescent="0.15">
      <c r="A75" s="1036" t="s">
        <v>353</v>
      </c>
      <c r="B75" s="1018">
        <v>0</v>
      </c>
      <c r="C75" s="1018">
        <v>0</v>
      </c>
      <c r="D75" s="1018">
        <v>0</v>
      </c>
      <c r="E75" s="1018">
        <v>0</v>
      </c>
      <c r="F75" s="1018">
        <v>0</v>
      </c>
      <c r="G75" s="1018">
        <v>0</v>
      </c>
      <c r="H75" s="1018">
        <v>0</v>
      </c>
      <c r="I75" s="1018">
        <v>0</v>
      </c>
      <c r="J75" s="1018">
        <v>0</v>
      </c>
      <c r="K75" s="1018">
        <v>0</v>
      </c>
      <c r="L75" s="1018">
        <v>0</v>
      </c>
      <c r="M75" s="1018">
        <v>0</v>
      </c>
      <c r="N75" s="1018">
        <v>0</v>
      </c>
      <c r="O75" s="1018">
        <v>0</v>
      </c>
      <c r="P75" s="1018">
        <v>0</v>
      </c>
      <c r="Q75" s="1018">
        <v>0</v>
      </c>
      <c r="R75" s="1018">
        <v>0</v>
      </c>
      <c r="S75" s="1018">
        <v>0</v>
      </c>
      <c r="T75" s="1018">
        <v>0</v>
      </c>
      <c r="U75" s="1018">
        <v>0</v>
      </c>
      <c r="V75" s="1018">
        <v>0</v>
      </c>
      <c r="W75" s="1018">
        <v>0</v>
      </c>
      <c r="X75" s="1018">
        <v>0</v>
      </c>
      <c r="Y75" s="1018">
        <v>0</v>
      </c>
      <c r="Z75" s="1018">
        <v>0</v>
      </c>
      <c r="AA75" s="1018">
        <v>0</v>
      </c>
      <c r="AB75" s="1018">
        <v>0</v>
      </c>
      <c r="AC75" s="1018">
        <v>0</v>
      </c>
      <c r="AD75" s="1018">
        <v>0</v>
      </c>
      <c r="AE75" s="1018">
        <v>0</v>
      </c>
      <c r="AF75" s="1019">
        <v>0</v>
      </c>
      <c r="AG75" s="1024">
        <v>0</v>
      </c>
      <c r="AH75" s="1024">
        <v>0</v>
      </c>
      <c r="AI75" s="1024">
        <v>0</v>
      </c>
    </row>
    <row r="76" spans="1:35" s="1023" customFormat="1" ht="13" customHeight="1" x14ac:dyDescent="0.15">
      <c r="A76" s="1036" t="s">
        <v>354</v>
      </c>
      <c r="B76" s="1018">
        <v>0</v>
      </c>
      <c r="C76" s="1018">
        <v>0</v>
      </c>
      <c r="D76" s="1018">
        <v>0</v>
      </c>
      <c r="E76" s="1018">
        <v>0</v>
      </c>
      <c r="F76" s="1018">
        <v>0</v>
      </c>
      <c r="G76" s="1018">
        <v>0</v>
      </c>
      <c r="H76" s="1018">
        <v>0</v>
      </c>
      <c r="I76" s="1018">
        <v>0</v>
      </c>
      <c r="J76" s="1018">
        <v>0</v>
      </c>
      <c r="K76" s="1018">
        <v>0</v>
      </c>
      <c r="L76" s="1018">
        <v>0</v>
      </c>
      <c r="M76" s="1018">
        <v>0</v>
      </c>
      <c r="N76" s="1018">
        <v>0</v>
      </c>
      <c r="O76" s="1018">
        <v>0</v>
      </c>
      <c r="P76" s="1018">
        <v>0</v>
      </c>
      <c r="Q76" s="1018">
        <v>0</v>
      </c>
      <c r="R76" s="1018">
        <v>0</v>
      </c>
      <c r="S76" s="1018">
        <v>0</v>
      </c>
      <c r="T76" s="1018">
        <v>0</v>
      </c>
      <c r="U76" s="1018">
        <v>0</v>
      </c>
      <c r="V76" s="1018">
        <v>0</v>
      </c>
      <c r="W76" s="1018">
        <v>0</v>
      </c>
      <c r="X76" s="1018">
        <v>0</v>
      </c>
      <c r="Y76" s="1018">
        <v>0</v>
      </c>
      <c r="Z76" s="1018">
        <v>0</v>
      </c>
      <c r="AA76" s="1018">
        <v>0</v>
      </c>
      <c r="AB76" s="1018">
        <v>0</v>
      </c>
      <c r="AC76" s="1018">
        <v>0</v>
      </c>
      <c r="AD76" s="1018">
        <v>0</v>
      </c>
      <c r="AE76" s="1018">
        <v>0</v>
      </c>
      <c r="AF76" s="1019">
        <v>0</v>
      </c>
      <c r="AG76" s="1024">
        <v>0</v>
      </c>
      <c r="AH76" s="1024">
        <v>0</v>
      </c>
      <c r="AI76" s="1024">
        <v>0</v>
      </c>
    </row>
    <row r="77" spans="1:35" s="1023" customFormat="1" ht="13" customHeight="1" x14ac:dyDescent="0.15">
      <c r="A77" s="1036" t="s">
        <v>355</v>
      </c>
      <c r="B77" s="1018">
        <v>0</v>
      </c>
      <c r="C77" s="1018">
        <v>0</v>
      </c>
      <c r="D77" s="1018">
        <v>0</v>
      </c>
      <c r="E77" s="1018">
        <v>0</v>
      </c>
      <c r="F77" s="1018">
        <v>0</v>
      </c>
      <c r="G77" s="1018">
        <v>0</v>
      </c>
      <c r="H77" s="1018">
        <v>0</v>
      </c>
      <c r="I77" s="1018">
        <v>0</v>
      </c>
      <c r="J77" s="1018">
        <v>0</v>
      </c>
      <c r="K77" s="1018">
        <v>0</v>
      </c>
      <c r="L77" s="1018">
        <v>0</v>
      </c>
      <c r="M77" s="1018">
        <v>0</v>
      </c>
      <c r="N77" s="1018">
        <v>6.8013525103591946E-2</v>
      </c>
      <c r="O77" s="1018">
        <v>0.53214135740855861</v>
      </c>
      <c r="P77" s="1018">
        <v>0.6679526830250504</v>
      </c>
      <c r="Q77" s="1018">
        <v>3.78906366987054</v>
      </c>
      <c r="R77" s="1018">
        <v>7.8723482149942869</v>
      </c>
      <c r="S77" s="1018">
        <v>12.133366220450165</v>
      </c>
      <c r="T77" s="1018">
        <v>21.639972354590583</v>
      </c>
      <c r="U77" s="1018">
        <v>28.866263936626556</v>
      </c>
      <c r="V77" s="1018">
        <v>34.393114174481077</v>
      </c>
      <c r="W77" s="1018">
        <v>39.677737302740255</v>
      </c>
      <c r="X77" s="1018">
        <v>53.558782896237183</v>
      </c>
      <c r="Y77" s="1018">
        <v>75.441276962931653</v>
      </c>
      <c r="Z77" s="1018">
        <v>97.268798800686426</v>
      </c>
      <c r="AA77" s="1018">
        <v>65.558306930713727</v>
      </c>
      <c r="AB77" s="1018">
        <v>96.651082088439935</v>
      </c>
      <c r="AC77" s="1018">
        <v>93.398050712131749</v>
      </c>
      <c r="AD77" s="1018">
        <v>125.66949987372159</v>
      </c>
      <c r="AE77" s="1018">
        <v>168.71732386528112</v>
      </c>
      <c r="AF77" s="1019">
        <v>169.76166370764835</v>
      </c>
      <c r="AG77" s="1024">
        <v>6.1898791329877412E-3</v>
      </c>
      <c r="AH77" s="1024">
        <v>0.19310017660705947</v>
      </c>
      <c r="AI77" s="1024">
        <v>0.2488540952361159</v>
      </c>
    </row>
    <row r="78" spans="1:35" s="1023" customFormat="1" ht="13" customHeight="1" x14ac:dyDescent="0.15">
      <c r="A78" s="1036"/>
      <c r="B78" s="1033"/>
      <c r="C78" s="1033"/>
      <c r="D78" s="1033"/>
      <c r="E78" s="1033"/>
      <c r="F78" s="1033"/>
      <c r="G78" s="1033"/>
      <c r="H78" s="1033"/>
      <c r="I78" s="1033"/>
      <c r="J78" s="1033"/>
      <c r="K78" s="1033"/>
      <c r="L78" s="1033"/>
      <c r="M78" s="1033"/>
      <c r="N78" s="1033"/>
      <c r="O78" s="1033"/>
      <c r="P78" s="1033"/>
      <c r="Q78" s="1033"/>
      <c r="R78" s="1033"/>
      <c r="S78" s="1033"/>
      <c r="T78" s="1033"/>
      <c r="U78" s="1033"/>
      <c r="V78" s="1033"/>
      <c r="W78" s="1033"/>
      <c r="X78" s="1033"/>
      <c r="Y78" s="1033"/>
      <c r="Z78" s="1033"/>
      <c r="AA78" s="1033"/>
      <c r="AB78" s="1033"/>
      <c r="AC78" s="1033"/>
      <c r="AD78" s="1033"/>
      <c r="AE78" s="1033"/>
      <c r="AF78" s="1021"/>
      <c r="AG78" s="1024"/>
      <c r="AH78" s="1024"/>
      <c r="AI78" s="1024"/>
    </row>
    <row r="79" spans="1:35" s="1023" customFormat="1" ht="13" customHeight="1" x14ac:dyDescent="0.15">
      <c r="A79" s="897" t="s">
        <v>93</v>
      </c>
      <c r="B79" s="1026">
        <v>0.11891504013999245</v>
      </c>
      <c r="C79" s="1026">
        <v>0.13198894141340298</v>
      </c>
      <c r="D79" s="1026">
        <v>0.27627155281122595</v>
      </c>
      <c r="E79" s="1026">
        <v>0.44569065580071798</v>
      </c>
      <c r="F79" s="1026">
        <v>2.0086354854825714</v>
      </c>
      <c r="G79" s="1026">
        <v>3.433685740685267</v>
      </c>
      <c r="H79" s="1026">
        <v>4.9827416159116247</v>
      </c>
      <c r="I79" s="1026">
        <v>6.7962560554304545</v>
      </c>
      <c r="J79" s="1026">
        <v>6.0900802179142088</v>
      </c>
      <c r="K79" s="1026">
        <v>7.0773413432653642</v>
      </c>
      <c r="L79" s="1026">
        <v>11.67167084423121</v>
      </c>
      <c r="M79" s="1026">
        <v>14.409825748968817</v>
      </c>
      <c r="N79" s="1026">
        <v>18.15618859125042</v>
      </c>
      <c r="O79" s="1026">
        <v>22.761573503140838</v>
      </c>
      <c r="P79" s="1026">
        <v>31.598773134593724</v>
      </c>
      <c r="Q79" s="1026">
        <v>55.315611959761419</v>
      </c>
      <c r="R79" s="1026">
        <v>98.400289499197129</v>
      </c>
      <c r="S79" s="1026">
        <v>143.27854806037826</v>
      </c>
      <c r="T79" s="1026">
        <v>195.89325783127529</v>
      </c>
      <c r="U79" s="1026">
        <v>236.1023557603643</v>
      </c>
      <c r="V79" s="1026">
        <v>293.61002776407372</v>
      </c>
      <c r="W79" s="1026">
        <v>358.20192344795686</v>
      </c>
      <c r="X79" s="1026">
        <v>402.31073730625207</v>
      </c>
      <c r="Y79" s="1026">
        <v>435.77024315271996</v>
      </c>
      <c r="Z79" s="1026">
        <v>481.70708072068294</v>
      </c>
      <c r="AA79" s="1026">
        <v>463.82467634310126</v>
      </c>
      <c r="AB79" s="1026">
        <v>530.25182728942366</v>
      </c>
      <c r="AC79" s="1026">
        <v>556.44812539977443</v>
      </c>
      <c r="AD79" s="1026">
        <v>621.65717020726652</v>
      </c>
      <c r="AE79" s="1026">
        <v>678.45390941192477</v>
      </c>
      <c r="AF79" s="1026">
        <v>682.17347818438088</v>
      </c>
      <c r="AG79" s="1037">
        <v>5.4824192489069112E-3</v>
      </c>
      <c r="AH79" s="1037">
        <v>0.11132735086328394</v>
      </c>
      <c r="AI79" s="1037">
        <v>1</v>
      </c>
    </row>
    <row r="80" spans="1:35" s="1023" customFormat="1" ht="12" customHeight="1" x14ac:dyDescent="0.15">
      <c r="A80" s="888" t="s">
        <v>92</v>
      </c>
      <c r="B80" s="1018">
        <v>0.11891504013999245</v>
      </c>
      <c r="C80" s="1018">
        <v>0.13198894141340298</v>
      </c>
      <c r="D80" s="1018">
        <v>0.27627155281122595</v>
      </c>
      <c r="E80" s="1018">
        <v>0.44569065580071798</v>
      </c>
      <c r="F80" s="1018">
        <v>2.0086354854825714</v>
      </c>
      <c r="G80" s="1018">
        <v>3.4336857406852666</v>
      </c>
      <c r="H80" s="1018">
        <v>4.9827416159116238</v>
      </c>
      <c r="I80" s="1018">
        <v>6.7962560554304545</v>
      </c>
      <c r="J80" s="1018">
        <v>6.0900802179142097</v>
      </c>
      <c r="K80" s="1018">
        <v>7.0773413432653642</v>
      </c>
      <c r="L80" s="1018">
        <v>11.671670844231212</v>
      </c>
      <c r="M80" s="1018">
        <v>14.409825748968817</v>
      </c>
      <c r="N80" s="1018">
        <v>18.088175066146828</v>
      </c>
      <c r="O80" s="1018">
        <v>22.229432145732279</v>
      </c>
      <c r="P80" s="1018">
        <v>31.033636373729507</v>
      </c>
      <c r="Q80" s="1018">
        <v>51.762994065065392</v>
      </c>
      <c r="R80" s="1018">
        <v>89.510224591607226</v>
      </c>
      <c r="S80" s="1018">
        <v>125.63984473982597</v>
      </c>
      <c r="T80" s="1018">
        <v>157.79568126286139</v>
      </c>
      <c r="U80" s="1018">
        <v>183.33378657203187</v>
      </c>
      <c r="V80" s="1018">
        <v>217.61021090017996</v>
      </c>
      <c r="W80" s="1018">
        <v>268.68236421185554</v>
      </c>
      <c r="X80" s="1018">
        <v>292.0526376670885</v>
      </c>
      <c r="Y80" s="1018">
        <v>304.39983079141416</v>
      </c>
      <c r="Z80" s="1018">
        <v>319.10259495663945</v>
      </c>
      <c r="AA80" s="1018">
        <v>322.23585470208371</v>
      </c>
      <c r="AB80" s="1018">
        <v>357.59719832647653</v>
      </c>
      <c r="AC80" s="1018">
        <v>375.95075737661693</v>
      </c>
      <c r="AD80" s="1018">
        <v>398.5247276212549</v>
      </c>
      <c r="AE80" s="1018">
        <v>400.72323715094268</v>
      </c>
      <c r="AF80" s="1019">
        <v>406.14200564324761</v>
      </c>
      <c r="AG80" s="1024">
        <v>1.35224713466362E-2</v>
      </c>
      <c r="AH80" s="1024">
        <v>8.1334854741865303E-2</v>
      </c>
      <c r="AI80" s="1024">
        <v>0.59536469627081245</v>
      </c>
    </row>
    <row r="81" spans="1:35" s="1023" customFormat="1" ht="12" customHeight="1" x14ac:dyDescent="0.15">
      <c r="A81" s="892" t="s">
        <v>941</v>
      </c>
      <c r="B81" s="1018">
        <v>0</v>
      </c>
      <c r="C81" s="1018">
        <v>0</v>
      </c>
      <c r="D81" s="1018">
        <v>0</v>
      </c>
      <c r="E81" s="1018">
        <v>0</v>
      </c>
      <c r="F81" s="1018">
        <v>0</v>
      </c>
      <c r="G81" s="1018">
        <v>0</v>
      </c>
      <c r="H81" s="1018">
        <v>0</v>
      </c>
      <c r="I81" s="1018">
        <v>0</v>
      </c>
      <c r="J81" s="1018">
        <v>0</v>
      </c>
      <c r="K81" s="1018">
        <v>0</v>
      </c>
      <c r="L81" s="1018">
        <v>0</v>
      </c>
      <c r="M81" s="1018">
        <v>0</v>
      </c>
      <c r="N81" s="1018">
        <v>6.8013525103591946E-2</v>
      </c>
      <c r="O81" s="1018">
        <v>0.53214135740855861</v>
      </c>
      <c r="P81" s="1018">
        <v>0.5651367608642115</v>
      </c>
      <c r="Q81" s="1018">
        <v>3.5526178946960183</v>
      </c>
      <c r="R81" s="1018">
        <v>8.8900649075899256</v>
      </c>
      <c r="S81" s="1018">
        <v>17.63870332055231</v>
      </c>
      <c r="T81" s="1018">
        <v>38.097576568413878</v>
      </c>
      <c r="U81" s="1018">
        <v>52.768569188332464</v>
      </c>
      <c r="V81" s="1018">
        <v>75.999816863893798</v>
      </c>
      <c r="W81" s="1018">
        <v>89.519559236101287</v>
      </c>
      <c r="X81" s="1018">
        <v>110.25809963916359</v>
      </c>
      <c r="Y81" s="1018">
        <v>131.37041236130582</v>
      </c>
      <c r="Z81" s="1018">
        <v>162.60448576404349</v>
      </c>
      <c r="AA81" s="1018">
        <v>141.58882164101746</v>
      </c>
      <c r="AB81" s="1018">
        <v>172.6546289629469</v>
      </c>
      <c r="AC81" s="1018">
        <v>180.49736802315761</v>
      </c>
      <c r="AD81" s="1018">
        <v>223.13244258601162</v>
      </c>
      <c r="AE81" s="1018">
        <v>277.73067226098209</v>
      </c>
      <c r="AF81" s="1019">
        <v>276.03147254113333</v>
      </c>
      <c r="AG81" s="1024">
        <v>-6.1181565075824063E-3</v>
      </c>
      <c r="AH81" s="1024">
        <v>0.1806600076564453</v>
      </c>
      <c r="AI81" s="1024">
        <v>0.40463530372918766</v>
      </c>
    </row>
    <row r="82" spans="1:35" s="1023" customFormat="1" ht="12" customHeight="1" x14ac:dyDescent="0.15">
      <c r="A82" s="898" t="s">
        <v>942</v>
      </c>
      <c r="B82" s="1033">
        <v>0.11891504013999245</v>
      </c>
      <c r="C82" s="1033">
        <v>0.13198894141340298</v>
      </c>
      <c r="D82" s="1033">
        <v>0.27627155281122595</v>
      </c>
      <c r="E82" s="1033">
        <v>0.44569065580071798</v>
      </c>
      <c r="F82" s="1033">
        <v>2.0086354854825714</v>
      </c>
      <c r="G82" s="1033">
        <v>3.4336857406852666</v>
      </c>
      <c r="H82" s="1033">
        <v>4.9827416159116247</v>
      </c>
      <c r="I82" s="1033">
        <v>6.7962560554304545</v>
      </c>
      <c r="J82" s="1033">
        <v>6.0900802179142088</v>
      </c>
      <c r="K82" s="1033">
        <v>7.0773413432653642</v>
      </c>
      <c r="L82" s="1033">
        <v>11.671670844231208</v>
      </c>
      <c r="M82" s="1033">
        <v>13.836995708341387</v>
      </c>
      <c r="N82" s="1033">
        <v>17.146306651754195</v>
      </c>
      <c r="O82" s="1033">
        <v>21.169642400532013</v>
      </c>
      <c r="P82" s="1033">
        <v>29.161334308162779</v>
      </c>
      <c r="Q82" s="1033">
        <v>45.963708642968157</v>
      </c>
      <c r="R82" s="1033">
        <v>70.118239827963677</v>
      </c>
      <c r="S82" s="1033">
        <v>96.976648624899369</v>
      </c>
      <c r="T82" s="1033">
        <v>120.93208951693154</v>
      </c>
      <c r="U82" s="1033">
        <v>142.48983202611959</v>
      </c>
      <c r="V82" s="1033">
        <v>169.43558391701927</v>
      </c>
      <c r="W82" s="1033">
        <v>184.13492301847734</v>
      </c>
      <c r="X82" s="1033">
        <v>207.28258449372902</v>
      </c>
      <c r="Y82" s="1033">
        <v>180.56734794377962</v>
      </c>
      <c r="Z82" s="1033">
        <v>198.15962392791661</v>
      </c>
      <c r="AA82" s="1033">
        <v>204.29917020783967</v>
      </c>
      <c r="AB82" s="1033">
        <v>205.71857370997122</v>
      </c>
      <c r="AC82" s="1033">
        <v>221.27061071964869</v>
      </c>
      <c r="AD82" s="1033">
        <v>238.9130666061815</v>
      </c>
      <c r="AE82" s="1033">
        <v>237.15731272169427</v>
      </c>
      <c r="AF82" s="1021">
        <v>245.19299829686392</v>
      </c>
      <c r="AG82" s="1034">
        <v>3.3883355663586912E-2</v>
      </c>
      <c r="AH82" s="1034">
        <v>5.2265337502797715E-2</v>
      </c>
      <c r="AI82" s="1034">
        <v>0.35942909851823945</v>
      </c>
    </row>
    <row r="83" spans="1:35" s="1023" customFormat="1" ht="12" customHeight="1" x14ac:dyDescent="0.15">
      <c r="A83" s="892"/>
      <c r="B83" s="1038"/>
      <c r="C83" s="1038"/>
      <c r="D83" s="1038"/>
      <c r="E83" s="1038"/>
      <c r="F83" s="1038"/>
      <c r="G83" s="1038"/>
      <c r="H83" s="1038"/>
      <c r="I83" s="1038"/>
      <c r="J83" s="1038"/>
      <c r="K83" s="1038"/>
      <c r="L83" s="1038"/>
      <c r="M83" s="1038"/>
      <c r="N83" s="1038"/>
      <c r="O83" s="1038"/>
      <c r="P83" s="1038"/>
      <c r="Q83" s="1038"/>
      <c r="R83" s="1038"/>
      <c r="S83" s="1038"/>
      <c r="T83" s="1038"/>
      <c r="U83" s="1038"/>
      <c r="V83" s="1038"/>
      <c r="W83" s="1038"/>
      <c r="X83" s="1038"/>
      <c r="Y83" s="1038"/>
      <c r="Z83" s="1038"/>
      <c r="AA83" s="1038"/>
      <c r="AB83" s="1038"/>
      <c r="AC83" s="1038"/>
      <c r="AD83" s="1038"/>
      <c r="AE83" s="1038"/>
      <c r="AF83" s="1039"/>
      <c r="AG83" s="1024"/>
      <c r="AH83" s="1024"/>
      <c r="AI83" s="1024"/>
    </row>
    <row r="84" spans="1:35" s="1023" customFormat="1" ht="12" customHeight="1" x14ac:dyDescent="0.15">
      <c r="A84" s="892" t="s">
        <v>89</v>
      </c>
      <c r="B84" s="1038"/>
      <c r="C84" s="1038"/>
      <c r="D84" s="1038"/>
      <c r="E84" s="1038"/>
      <c r="F84" s="1038"/>
      <c r="G84" s="1038"/>
      <c r="H84" s="1038"/>
      <c r="I84" s="1038"/>
      <c r="J84" s="1038"/>
      <c r="K84" s="1038"/>
      <c r="L84" s="1038"/>
      <c r="M84" s="1038"/>
      <c r="N84" s="1038"/>
      <c r="O84" s="1038"/>
      <c r="P84" s="1038"/>
      <c r="Q84" s="1038"/>
      <c r="R84" s="1038"/>
      <c r="S84" s="1038"/>
      <c r="T84" s="1038"/>
      <c r="U84" s="1038"/>
      <c r="V84" s="1038"/>
      <c r="W84" s="1038"/>
      <c r="X84" s="1038"/>
      <c r="Y84" s="1038"/>
      <c r="Z84" s="1038"/>
      <c r="AA84" s="1038"/>
      <c r="AB84" s="1038"/>
      <c r="AC84" s="1038"/>
      <c r="AD84" s="1038"/>
      <c r="AE84" s="1038"/>
      <c r="AF84" s="1039"/>
      <c r="AG84" s="1024"/>
      <c r="AH84" s="1024"/>
      <c r="AI84" s="1024"/>
    </row>
    <row r="85" spans="1:35" s="1023" customFormat="1" ht="12" customHeight="1" x14ac:dyDescent="0.15">
      <c r="A85" s="1040" t="s">
        <v>976</v>
      </c>
      <c r="B85" s="1038"/>
      <c r="C85" s="1038"/>
      <c r="D85" s="1038"/>
      <c r="E85" s="1038"/>
      <c r="F85" s="1038"/>
      <c r="G85" s="1038"/>
      <c r="H85" s="1038"/>
      <c r="I85" s="1038"/>
      <c r="J85" s="1038"/>
      <c r="K85" s="1038"/>
      <c r="L85" s="1038"/>
      <c r="M85" s="1038"/>
      <c r="N85" s="1038"/>
      <c r="O85" s="1038"/>
      <c r="P85" s="1038"/>
      <c r="Q85" s="1038"/>
      <c r="R85" s="1038"/>
      <c r="S85" s="1038"/>
      <c r="T85" s="1038"/>
      <c r="U85" s="1038"/>
      <c r="V85" s="1038"/>
      <c r="W85" s="1038"/>
      <c r="X85" s="1038"/>
      <c r="Y85" s="1038"/>
      <c r="Z85" s="1038"/>
      <c r="AA85" s="1038"/>
      <c r="AB85" s="1038"/>
      <c r="AC85" s="1038"/>
      <c r="AD85" s="1038"/>
      <c r="AE85" s="1038"/>
      <c r="AF85" s="1039"/>
      <c r="AG85" s="1024"/>
      <c r="AH85" s="1024"/>
      <c r="AI85" s="1024"/>
    </row>
    <row r="86" spans="1:35" s="1003" customFormat="1" ht="11.5" customHeight="1" x14ac:dyDescent="0.15">
      <c r="A86" s="899" t="s">
        <v>945</v>
      </c>
      <c r="B86" s="1041"/>
      <c r="C86" s="1042"/>
      <c r="D86" s="1042"/>
      <c r="E86" s="1042"/>
      <c r="F86" s="1042"/>
      <c r="G86" s="1042"/>
      <c r="H86" s="1042"/>
      <c r="I86" s="1042"/>
      <c r="J86" s="1042"/>
      <c r="K86" s="1042"/>
      <c r="L86" s="1043"/>
      <c r="M86" s="1044"/>
      <c r="N86" s="1044"/>
      <c r="AF86" s="1012"/>
    </row>
    <row r="87" spans="1:35" s="1003" customFormat="1" ht="12" customHeight="1" x14ac:dyDescent="0.15">
      <c r="A87" s="904" t="s">
        <v>326</v>
      </c>
      <c r="L87" s="1045"/>
      <c r="AF87" s="1012"/>
    </row>
    <row r="88" spans="1:35" s="1003" customFormat="1" ht="12" customHeight="1" x14ac:dyDescent="0.15">
      <c r="A88" s="904" t="s">
        <v>245</v>
      </c>
      <c r="L88" s="1045"/>
      <c r="AF88" s="1012"/>
    </row>
    <row r="89" spans="1:35" s="1003" customFormat="1" ht="12" customHeight="1" x14ac:dyDescent="0.15">
      <c r="A89" s="1012" t="s">
        <v>946</v>
      </c>
      <c r="AF89" s="1012"/>
    </row>
    <row r="90" spans="1:35" s="1003" customFormat="1" ht="12" customHeight="1" x14ac:dyDescent="0.15">
      <c r="AF90" s="1012"/>
    </row>
  </sheetData>
  <mergeCells count="1">
    <mergeCell ref="AG2:AH2"/>
  </mergeCells>
  <conditionalFormatting sqref="AG5:AI85">
    <cfRule type="cellIs" dxfId="101" priority="3" operator="greaterThanOrEqual">
      <formula>0</formula>
    </cfRule>
    <cfRule type="cellIs" dxfId="100" priority="4" operator="lessThan">
      <formula>0</formula>
    </cfRule>
  </conditionalFormatting>
  <conditionalFormatting sqref="AG4:AI85">
    <cfRule type="cellIs" dxfId="99" priority="1" operator="lessThanOrEqual">
      <formula>0</formula>
    </cfRule>
    <cfRule type="cellIs" dxfId="98" priority="2" operator="greaterThan">
      <formula>0</formula>
    </cfRule>
  </conditionalFormatting>
  <hyperlinks>
    <hyperlink ref="L1" location="Contents!A1" display="Contents" xr:uid="{5873D16B-FAC2-428B-B60F-6A87612A66D4}"/>
    <hyperlink ref="AK1" location="Contents!A1" display="Contents" xr:uid="{3B547DFF-98BA-41F5-9CE1-B026318B4A3E}"/>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9C3C-5866-49B1-8B29-944A25021880}">
  <dimension ref="A1:AK90"/>
  <sheetViews>
    <sheetView showGridLines="0" zoomScale="85" zoomScaleNormal="85" workbookViewId="0">
      <pane xSplit="1" ySplit="3" topLeftCell="Q76" activePane="bottomRight" state="frozen"/>
      <selection activeCell="AL81" sqref="AL81"/>
      <selection pane="topRight" activeCell="AL81" sqref="AL81"/>
      <selection pane="bottomLeft" activeCell="AL81" sqref="AL81"/>
      <selection pane="bottomRight" activeCell="AK1" sqref="AK1"/>
    </sheetView>
  </sheetViews>
  <sheetFormatPr baseColWidth="10" defaultColWidth="9" defaultRowHeight="15" x14ac:dyDescent="0.2"/>
  <cols>
    <col min="1" max="1" width="30.5" style="1046" customWidth="1"/>
    <col min="2" max="28" width="10" style="1046" customWidth="1"/>
    <col min="29" max="31" width="9.25" style="1046" customWidth="1"/>
    <col min="32" max="32" width="9.25" style="1047" customWidth="1"/>
    <col min="33" max="35" width="10" style="1046" customWidth="1"/>
    <col min="36" max="16384" width="9" style="1046"/>
  </cols>
  <sheetData>
    <row r="1" spans="1:37" s="1008" customFormat="1" ht="12" customHeight="1" x14ac:dyDescent="0.15">
      <c r="A1" s="876" t="s">
        <v>973</v>
      </c>
      <c r="B1" s="877"/>
      <c r="C1" s="877"/>
      <c r="D1" s="878"/>
      <c r="E1" s="877"/>
      <c r="F1" s="877"/>
      <c r="G1" s="636"/>
      <c r="H1" s="636"/>
      <c r="I1" s="636"/>
      <c r="J1" s="636"/>
      <c r="K1" s="636"/>
      <c r="L1" s="941" t="s">
        <v>199</v>
      </c>
      <c r="M1" s="636"/>
      <c r="N1" s="636"/>
      <c r="O1" s="1003"/>
      <c r="P1" s="1003"/>
      <c r="Q1" s="1003"/>
      <c r="R1" s="1003"/>
      <c r="S1" s="1003"/>
      <c r="T1" s="1003"/>
      <c r="U1" s="1003"/>
      <c r="V1" s="1003"/>
      <c r="W1" s="1048"/>
      <c r="X1" s="1048"/>
      <c r="Y1" s="1048"/>
      <c r="Z1" s="1048"/>
      <c r="AA1" s="1049"/>
      <c r="AB1" s="1049"/>
      <c r="AC1" s="1049"/>
      <c r="AD1" s="1049"/>
      <c r="AE1" s="1049"/>
      <c r="AF1" s="1050"/>
      <c r="AG1" s="1004"/>
      <c r="AH1" s="1004"/>
      <c r="AI1" s="1004"/>
      <c r="AK1" s="941" t="s">
        <v>199</v>
      </c>
    </row>
    <row r="2" spans="1:37" s="1008" customFormat="1" ht="12" customHeight="1" x14ac:dyDescent="0.15">
      <c r="A2" s="1009"/>
      <c r="B2" s="877"/>
      <c r="C2" s="877"/>
      <c r="D2" s="877"/>
      <c r="E2" s="877"/>
      <c r="F2" s="877"/>
      <c r="G2" s="636"/>
      <c r="H2" s="636"/>
      <c r="I2" s="636"/>
      <c r="J2" s="636"/>
      <c r="K2" s="636"/>
      <c r="L2" s="694"/>
      <c r="M2" s="636"/>
      <c r="N2" s="636"/>
      <c r="O2" s="1003"/>
      <c r="P2" s="1003"/>
      <c r="Q2" s="1003"/>
      <c r="R2" s="1003"/>
      <c r="S2" s="1003"/>
      <c r="T2" s="1003"/>
      <c r="U2" s="1003"/>
      <c r="V2" s="1003"/>
      <c r="W2" s="1010"/>
      <c r="X2" s="1048"/>
      <c r="Y2" s="1048"/>
      <c r="Z2" s="1048"/>
      <c r="AA2" s="1049"/>
      <c r="AB2" s="1049"/>
      <c r="AC2" s="1049"/>
      <c r="AD2" s="1049"/>
      <c r="AE2" s="1049"/>
      <c r="AF2" s="1050"/>
      <c r="AG2" s="1228" t="s">
        <v>197</v>
      </c>
      <c r="AH2" s="1228"/>
      <c r="AI2" s="1007" t="s">
        <v>196</v>
      </c>
    </row>
    <row r="3" spans="1:37" s="1008" customFormat="1" ht="12" customHeight="1" x14ac:dyDescent="0.15">
      <c r="A3" s="1051" t="s">
        <v>953</v>
      </c>
      <c r="B3" s="879">
        <v>1990</v>
      </c>
      <c r="C3" s="879">
        <v>1991</v>
      </c>
      <c r="D3" s="879">
        <v>1992</v>
      </c>
      <c r="E3" s="879">
        <v>1993</v>
      </c>
      <c r="F3" s="879">
        <v>1994</v>
      </c>
      <c r="G3" s="880">
        <v>1995</v>
      </c>
      <c r="H3" s="880">
        <v>1996</v>
      </c>
      <c r="I3" s="880">
        <v>1997</v>
      </c>
      <c r="J3" s="880">
        <v>1998</v>
      </c>
      <c r="K3" s="880">
        <v>1999</v>
      </c>
      <c r="L3" s="880">
        <v>2000</v>
      </c>
      <c r="M3" s="636">
        <v>2001</v>
      </c>
      <c r="N3" s="636">
        <v>2002</v>
      </c>
      <c r="O3" s="636">
        <v>2003</v>
      </c>
      <c r="P3" s="636">
        <v>2004</v>
      </c>
      <c r="Q3" s="636">
        <v>2005</v>
      </c>
      <c r="R3" s="636">
        <v>2006</v>
      </c>
      <c r="S3" s="636">
        <v>2007</v>
      </c>
      <c r="T3" s="636">
        <v>2008</v>
      </c>
      <c r="U3" s="636">
        <v>2009</v>
      </c>
      <c r="V3" s="636">
        <v>2010</v>
      </c>
      <c r="W3" s="1004">
        <v>2011</v>
      </c>
      <c r="X3" s="1004">
        <v>2012</v>
      </c>
      <c r="Y3" s="1010">
        <v>2013</v>
      </c>
      <c r="Z3" s="1003">
        <v>2014</v>
      </c>
      <c r="AA3" s="1003">
        <v>2015</v>
      </c>
      <c r="AB3" s="1003">
        <v>2016</v>
      </c>
      <c r="AC3" s="1003">
        <v>2017</v>
      </c>
      <c r="AD3" s="1003">
        <v>2018</v>
      </c>
      <c r="AE3" s="1003">
        <v>2019</v>
      </c>
      <c r="AF3" s="1012">
        <v>2020</v>
      </c>
      <c r="AG3" s="1007">
        <v>2020</v>
      </c>
      <c r="AH3" s="1007" t="s">
        <v>194</v>
      </c>
      <c r="AI3" s="1007">
        <v>2020</v>
      </c>
    </row>
    <row r="4" spans="1:37" s="1008" customFormat="1" ht="12" customHeight="1" x14ac:dyDescent="0.2">
      <c r="A4" s="1011"/>
      <c r="B4" s="1052"/>
      <c r="C4" s="1052"/>
      <c r="D4" s="1052"/>
      <c r="E4" s="1052"/>
      <c r="F4" s="1052"/>
      <c r="G4" s="1053"/>
      <c r="H4" s="1053"/>
      <c r="I4" s="1053"/>
      <c r="J4" s="1053"/>
      <c r="K4" s="1053"/>
      <c r="L4" s="1053"/>
      <c r="M4" s="636"/>
      <c r="N4" s="636"/>
      <c r="O4" s="636"/>
      <c r="P4" s="636"/>
      <c r="Q4" s="636"/>
      <c r="R4" s="636"/>
      <c r="S4" s="636"/>
      <c r="T4" s="636"/>
      <c r="U4" s="636"/>
      <c r="V4" s="636"/>
      <c r="W4" s="1054"/>
      <c r="X4" s="1054"/>
      <c r="Y4" s="1054"/>
      <c r="Z4" s="1010"/>
      <c r="AA4" s="1010"/>
      <c r="AB4" s="1010"/>
      <c r="AC4" s="1010"/>
      <c r="AD4" s="1010"/>
      <c r="AE4" s="1010"/>
      <c r="AF4" s="1055"/>
      <c r="AG4" s="1056"/>
      <c r="AH4" s="1056"/>
      <c r="AI4" s="1056"/>
    </row>
    <row r="5" spans="1:37" s="1003" customFormat="1" ht="12" customHeight="1" x14ac:dyDescent="0.15">
      <c r="A5" s="884" t="s">
        <v>193</v>
      </c>
      <c r="B5" s="1057">
        <v>0</v>
      </c>
      <c r="C5" s="1057">
        <v>0</v>
      </c>
      <c r="D5" s="1057">
        <v>0</v>
      </c>
      <c r="E5" s="1057">
        <v>0</v>
      </c>
      <c r="F5" s="1057">
        <v>0</v>
      </c>
      <c r="G5" s="1057">
        <v>0</v>
      </c>
      <c r="H5" s="1057">
        <v>0</v>
      </c>
      <c r="I5" s="1057">
        <v>0</v>
      </c>
      <c r="J5" s="1057">
        <v>4.4463636363636363</v>
      </c>
      <c r="K5" s="1057">
        <v>5.1874242424242425</v>
      </c>
      <c r="L5" s="1057">
        <v>5.57318181818182</v>
      </c>
      <c r="M5" s="1057">
        <v>5.5579545454545451</v>
      </c>
      <c r="N5" s="1057">
        <v>5.5579545454545451</v>
      </c>
      <c r="O5" s="1057">
        <v>6.0519949494949499</v>
      </c>
      <c r="P5" s="1057">
        <v>6.0685757575757586</v>
      </c>
      <c r="Q5" s="1057">
        <v>7.1635858585858587</v>
      </c>
      <c r="R5" s="1057">
        <v>7.2287135856442788</v>
      </c>
      <c r="S5" s="1057">
        <v>27.815619919134772</v>
      </c>
      <c r="T5" s="1057">
        <v>33.439545840298308</v>
      </c>
      <c r="U5" s="1057">
        <v>32.153078880234446</v>
      </c>
      <c r="V5" s="1057">
        <v>37.470555873100174</v>
      </c>
      <c r="W5" s="1057">
        <v>60.429326584901361</v>
      </c>
      <c r="X5" s="1057">
        <v>78.861692030892968</v>
      </c>
      <c r="Y5" s="1057">
        <v>77.30198072779524</v>
      </c>
      <c r="Z5" s="1057">
        <v>79.759788844909963</v>
      </c>
      <c r="AA5" s="1057">
        <v>74.898514216879292</v>
      </c>
      <c r="AB5" s="1057">
        <v>72.211219468199459</v>
      </c>
      <c r="AC5" s="1057">
        <v>85.159759972673285</v>
      </c>
      <c r="AD5" s="1057">
        <v>87.957839250993572</v>
      </c>
      <c r="AE5" s="1057">
        <v>92.9062743562191</v>
      </c>
      <c r="AF5" s="1058">
        <v>80.866688579193053</v>
      </c>
      <c r="AG5" s="1059">
        <v>-0.13196668468883133</v>
      </c>
      <c r="AH5" s="1059">
        <v>0.1119422900176601</v>
      </c>
      <c r="AI5" s="1059">
        <v>2.1501231679770267E-2</v>
      </c>
    </row>
    <row r="6" spans="1:37" s="1003" customFormat="1" ht="12" customHeight="1" x14ac:dyDescent="0.15">
      <c r="A6" s="884" t="s">
        <v>192</v>
      </c>
      <c r="B6" s="1057">
        <v>0</v>
      </c>
      <c r="C6" s="1057">
        <v>0</v>
      </c>
      <c r="D6" s="1057">
        <v>0</v>
      </c>
      <c r="E6" s="1057">
        <v>0</v>
      </c>
      <c r="F6" s="1057">
        <v>0</v>
      </c>
      <c r="G6" s="1057">
        <v>0</v>
      </c>
      <c r="H6" s="1057">
        <v>0</v>
      </c>
      <c r="I6" s="1057">
        <v>0</v>
      </c>
      <c r="J6" s="1057">
        <v>0</v>
      </c>
      <c r="K6" s="1057">
        <v>0</v>
      </c>
      <c r="L6" s="1057">
        <v>3.2701629581918499</v>
      </c>
      <c r="M6" s="1057">
        <v>3.3306059573991669</v>
      </c>
      <c r="N6" s="1057">
        <v>3.1222511115755993</v>
      </c>
      <c r="O6" s="1057">
        <v>3.0817252999841309</v>
      </c>
      <c r="P6" s="1057">
        <v>3.1439780306649072</v>
      </c>
      <c r="Q6" s="1057">
        <v>3.4908517653394977</v>
      </c>
      <c r="R6" s="1057">
        <v>3.5622720274875102</v>
      </c>
      <c r="S6" s="1057">
        <v>3.4186721116287635</v>
      </c>
      <c r="T6" s="1057">
        <v>3.5378140414329415</v>
      </c>
      <c r="U6" s="1057">
        <v>3.8204926091923226</v>
      </c>
      <c r="V6" s="1057">
        <v>3.9987018363469331</v>
      </c>
      <c r="W6" s="1057">
        <v>3.695154106759337</v>
      </c>
      <c r="X6" s="1057">
        <v>4.2843666387479287</v>
      </c>
      <c r="Y6" s="1057">
        <v>4.278405663026156</v>
      </c>
      <c r="Z6" s="1057">
        <v>6.6136520197161559</v>
      </c>
      <c r="AA6" s="1057">
        <v>7.033365104436756</v>
      </c>
      <c r="AB6" s="1057">
        <v>7.453078189157357</v>
      </c>
      <c r="AC6" s="1057">
        <v>7.8727912738566737</v>
      </c>
      <c r="AD6" s="1057">
        <v>7.825196486186627</v>
      </c>
      <c r="AE6" s="1057">
        <v>7.8790175110935259</v>
      </c>
      <c r="AF6" s="1058">
        <v>7.9307048364292454</v>
      </c>
      <c r="AG6" s="1059">
        <v>3.8099588995954559E-3</v>
      </c>
      <c r="AH6" s="1059">
        <v>7.5066354205734598E-2</v>
      </c>
      <c r="AI6" s="1059">
        <v>2.1086546891919402E-3</v>
      </c>
    </row>
    <row r="7" spans="1:37" s="1003" customFormat="1" ht="12" customHeight="1" x14ac:dyDescent="0.15">
      <c r="A7" s="884" t="s">
        <v>191</v>
      </c>
      <c r="B7" s="1057">
        <v>60.237862575757582</v>
      </c>
      <c r="C7" s="1057">
        <v>69.799425808080798</v>
      </c>
      <c r="D7" s="1057">
        <v>79.360992424242426</v>
      </c>
      <c r="E7" s="1057">
        <v>92.734090909090924</v>
      </c>
      <c r="F7" s="1057">
        <v>103.84661616161615</v>
      </c>
      <c r="G7" s="1057">
        <v>111.39257575757576</v>
      </c>
      <c r="H7" s="1057">
        <v>79.899191919191921</v>
      </c>
      <c r="I7" s="1057">
        <v>101.17338383838384</v>
      </c>
      <c r="J7" s="1057">
        <v>111.79525252525254</v>
      </c>
      <c r="K7" s="1057">
        <v>116.23484848484848</v>
      </c>
      <c r="L7" s="1057">
        <v>133.21156565656568</v>
      </c>
      <c r="M7" s="1057">
        <v>141.52262821139257</v>
      </c>
      <c r="N7" s="1057">
        <v>169.06485795865302</v>
      </c>
      <c r="O7" s="1057">
        <v>229.36830819367648</v>
      </c>
      <c r="P7" s="1057">
        <v>289.53596451502295</v>
      </c>
      <c r="Q7" s="1057">
        <v>338.31137431028822</v>
      </c>
      <c r="R7" s="1057">
        <v>474.12038245538832</v>
      </c>
      <c r="S7" s="1057">
        <v>598.83693603074596</v>
      </c>
      <c r="T7" s="1057">
        <v>817.98856973347347</v>
      </c>
      <c r="U7" s="1057">
        <v>929.29317076007624</v>
      </c>
      <c r="V7" s="1057">
        <v>1068.3844043285758</v>
      </c>
      <c r="W7" s="1057">
        <v>1149.2037191624877</v>
      </c>
      <c r="X7" s="1057">
        <v>1149.8868361200405</v>
      </c>
      <c r="Y7" s="1057">
        <v>1242.7900135197092</v>
      </c>
      <c r="Z7" s="1057">
        <v>1259.6950688441702</v>
      </c>
      <c r="AA7" s="1057">
        <v>1309.8295363844954</v>
      </c>
      <c r="AB7" s="1057">
        <v>1416.5084214034264</v>
      </c>
      <c r="AC7" s="1057">
        <v>1414.4009765290102</v>
      </c>
      <c r="AD7" s="1057">
        <v>1399.0229350345037</v>
      </c>
      <c r="AE7" s="1057">
        <v>1398.2807507227867</v>
      </c>
      <c r="AF7" s="1058">
        <v>1249.7464027146286</v>
      </c>
      <c r="AG7" s="1059">
        <v>-0.10866841697370444</v>
      </c>
      <c r="AH7" s="1059">
        <v>4.1703595947665262E-2</v>
      </c>
      <c r="AI7" s="1059">
        <v>0.33228870153885115</v>
      </c>
    </row>
    <row r="8" spans="1:37" s="1023" customFormat="1" ht="12" customHeight="1" x14ac:dyDescent="0.15">
      <c r="A8" s="885" t="s">
        <v>190</v>
      </c>
      <c r="B8" s="1060">
        <v>60.237862575757582</v>
      </c>
      <c r="C8" s="1060">
        <v>69.799425808080798</v>
      </c>
      <c r="D8" s="1060">
        <v>79.360992424242426</v>
      </c>
      <c r="E8" s="1060">
        <v>92.734090909090924</v>
      </c>
      <c r="F8" s="1060">
        <v>103.84661616161615</v>
      </c>
      <c r="G8" s="1060">
        <v>111.39257575757576</v>
      </c>
      <c r="H8" s="1060">
        <v>79.899191919191921</v>
      </c>
      <c r="I8" s="1060">
        <v>101.17338383838384</v>
      </c>
      <c r="J8" s="1060">
        <v>116.24161616161616</v>
      </c>
      <c r="K8" s="1060">
        <v>121.42227272727273</v>
      </c>
      <c r="L8" s="1060">
        <v>142.05491043293935</v>
      </c>
      <c r="M8" s="1060">
        <v>150.41118871424629</v>
      </c>
      <c r="N8" s="1060">
        <v>177.74506361568319</v>
      </c>
      <c r="O8" s="1060">
        <v>238.50202844315558</v>
      </c>
      <c r="P8" s="1060">
        <v>298.74851830326361</v>
      </c>
      <c r="Q8" s="1060">
        <v>348.96581193421349</v>
      </c>
      <c r="R8" s="1060">
        <v>484.91136806852012</v>
      </c>
      <c r="S8" s="1060">
        <v>630.07122806150949</v>
      </c>
      <c r="T8" s="1060">
        <v>854.96592961520469</v>
      </c>
      <c r="U8" s="1060">
        <v>965.26674224950307</v>
      </c>
      <c r="V8" s="1060">
        <v>1109.8536620380228</v>
      </c>
      <c r="W8" s="1060">
        <v>1213.3281998541484</v>
      </c>
      <c r="X8" s="1060">
        <v>1233.0328947896814</v>
      </c>
      <c r="Y8" s="1060">
        <v>1324.3703999105305</v>
      </c>
      <c r="Z8" s="1060">
        <v>1346.0685097087962</v>
      </c>
      <c r="AA8" s="1060">
        <v>1391.7614157058115</v>
      </c>
      <c r="AB8" s="1060">
        <v>1496.1727190607833</v>
      </c>
      <c r="AC8" s="1060">
        <v>1507.4335277755401</v>
      </c>
      <c r="AD8" s="1060">
        <v>1494.8059707716839</v>
      </c>
      <c r="AE8" s="1060">
        <v>1499.066042590099</v>
      </c>
      <c r="AF8" s="1060">
        <v>1338.5437961302509</v>
      </c>
      <c r="AG8" s="1061">
        <v>-0.10952117203780565</v>
      </c>
      <c r="AH8" s="1061">
        <v>4.5002531071213436E-2</v>
      </c>
      <c r="AI8" s="1061">
        <v>0.35589858790781331</v>
      </c>
    </row>
    <row r="9" spans="1:37" s="1023" customFormat="1" ht="12" customHeight="1" x14ac:dyDescent="0.15">
      <c r="A9" s="886"/>
      <c r="B9" s="1057"/>
      <c r="C9" s="1057"/>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1057"/>
      <c r="AD9" s="1057"/>
      <c r="AE9" s="1057"/>
      <c r="AF9" s="1058"/>
      <c r="AG9" s="1059"/>
      <c r="AH9" s="1059"/>
      <c r="AI9" s="1059"/>
    </row>
    <row r="10" spans="1:37" s="1023" customFormat="1" ht="12" customHeight="1" x14ac:dyDescent="0.15">
      <c r="A10" s="887" t="s">
        <v>189</v>
      </c>
      <c r="B10" s="1057">
        <v>0</v>
      </c>
      <c r="C10" s="1057">
        <v>0</v>
      </c>
      <c r="D10" s="1057">
        <v>0</v>
      </c>
      <c r="E10" s="1057">
        <v>0</v>
      </c>
      <c r="F10" s="1057">
        <v>0</v>
      </c>
      <c r="G10" s="1057">
        <v>0</v>
      </c>
      <c r="H10" s="1057">
        <v>0</v>
      </c>
      <c r="I10" s="1057">
        <v>0</v>
      </c>
      <c r="J10" s="1057">
        <v>0</v>
      </c>
      <c r="K10" s="1057">
        <v>0</v>
      </c>
      <c r="L10" s="1057">
        <v>0</v>
      </c>
      <c r="M10" s="1057">
        <v>0</v>
      </c>
      <c r="N10" s="1057">
        <v>0</v>
      </c>
      <c r="O10" s="1057">
        <v>0</v>
      </c>
      <c r="P10" s="1057">
        <v>0</v>
      </c>
      <c r="Q10" s="1057">
        <v>0</v>
      </c>
      <c r="R10" s="1057">
        <v>0</v>
      </c>
      <c r="S10" s="1057">
        <v>0</v>
      </c>
      <c r="T10" s="1057">
        <v>0</v>
      </c>
      <c r="U10" s="1057">
        <v>0</v>
      </c>
      <c r="V10" s="1057">
        <v>21.32428991822372</v>
      </c>
      <c r="W10" s="1057">
        <v>31.482608210234254</v>
      </c>
      <c r="X10" s="1057">
        <v>38.872557777889782</v>
      </c>
      <c r="Y10" s="1057">
        <v>42.848629577156899</v>
      </c>
      <c r="Z10" s="1057">
        <v>50.008483041372955</v>
      </c>
      <c r="AA10" s="1057">
        <v>54.471545760473774</v>
      </c>
      <c r="AB10" s="1057">
        <v>57.733857896546574</v>
      </c>
      <c r="AC10" s="1057">
        <v>66.340602891346265</v>
      </c>
      <c r="AD10" s="1057">
        <v>63.339031825761339</v>
      </c>
      <c r="AE10" s="1057">
        <v>64.692433508219565</v>
      </c>
      <c r="AF10" s="1058">
        <v>34.725537402436146</v>
      </c>
      <c r="AG10" s="1059">
        <v>-0.46468764572686672</v>
      </c>
      <c r="AH10" s="1059" t="s">
        <v>111</v>
      </c>
      <c r="AI10" s="1059">
        <v>9.2329961571644935E-3</v>
      </c>
    </row>
    <row r="11" spans="1:37" s="1023" customFormat="1" ht="12" customHeight="1" x14ac:dyDescent="0.15">
      <c r="A11" s="888" t="s">
        <v>188</v>
      </c>
      <c r="B11" s="1057">
        <v>245.14009964892</v>
      </c>
      <c r="C11" s="1057">
        <v>255.56234087285995</v>
      </c>
      <c r="D11" s="1057">
        <v>250.06874408712</v>
      </c>
      <c r="E11" s="1057">
        <v>260.77462866000002</v>
      </c>
      <c r="F11" s="1057">
        <v>278.14707490499995</v>
      </c>
      <c r="G11" s="1057">
        <v>287.61527901455997</v>
      </c>
      <c r="H11" s="1057">
        <v>299.4254036172</v>
      </c>
      <c r="I11" s="1057">
        <v>289.30408257239998</v>
      </c>
      <c r="J11" s="1057">
        <v>283.97729292281997</v>
      </c>
      <c r="K11" s="1057">
        <v>284.63126710536</v>
      </c>
      <c r="L11" s="1057">
        <v>243.67912604658002</v>
      </c>
      <c r="M11" s="1057">
        <v>218.47721152204838</v>
      </c>
      <c r="N11" s="1057">
        <v>246.74196913542193</v>
      </c>
      <c r="O11" s="1057">
        <v>234.52512360072586</v>
      </c>
      <c r="P11" s="1057">
        <v>261.49157532975022</v>
      </c>
      <c r="Q11" s="1057">
        <v>282.97846494882128</v>
      </c>
      <c r="R11" s="1057">
        <v>263.95439977845552</v>
      </c>
      <c r="S11" s="1057">
        <v>366.45894124729824</v>
      </c>
      <c r="T11" s="1057">
        <v>490.01264579213625</v>
      </c>
      <c r="U11" s="1057">
        <v>537.27301646739829</v>
      </c>
      <c r="V11" s="1057">
        <v>573.96091603724062</v>
      </c>
      <c r="W11" s="1057">
        <v>524.18715521303898</v>
      </c>
      <c r="X11" s="1057">
        <v>496.28709505736578</v>
      </c>
      <c r="Y11" s="1057">
        <v>582.86178566805461</v>
      </c>
      <c r="Z11" s="1057">
        <v>643.46823755431194</v>
      </c>
      <c r="AA11" s="1057">
        <v>762.66113322271565</v>
      </c>
      <c r="AB11" s="1057">
        <v>693.21520340927691</v>
      </c>
      <c r="AC11" s="1057">
        <v>728.16118758486766</v>
      </c>
      <c r="AD11" s="1057">
        <v>844.65986945216912</v>
      </c>
      <c r="AE11" s="1057">
        <v>938.09500899562681</v>
      </c>
      <c r="AF11" s="1058">
        <v>937.09735787338832</v>
      </c>
      <c r="AG11" s="1059">
        <v>-3.7928209646738154E-3</v>
      </c>
      <c r="AH11" s="1059">
        <v>5.7316913695241167E-2</v>
      </c>
      <c r="AI11" s="1059">
        <v>0.24916004045849566</v>
      </c>
    </row>
    <row r="12" spans="1:37" s="1023" customFormat="1" ht="12" customHeight="1" x14ac:dyDescent="0.15">
      <c r="A12" s="888" t="s">
        <v>186</v>
      </c>
      <c r="B12" s="1057">
        <v>0</v>
      </c>
      <c r="C12" s="1057">
        <v>0</v>
      </c>
      <c r="D12" s="1057">
        <v>0</v>
      </c>
      <c r="E12" s="1057">
        <v>0</v>
      </c>
      <c r="F12" s="1057">
        <v>0</v>
      </c>
      <c r="G12" s="1057">
        <v>0</v>
      </c>
      <c r="H12" s="1057">
        <v>0</v>
      </c>
      <c r="I12" s="1057">
        <v>0</v>
      </c>
      <c r="J12" s="1057">
        <v>0</v>
      </c>
      <c r="K12" s="1057">
        <v>0</v>
      </c>
      <c r="L12" s="1057">
        <v>0</v>
      </c>
      <c r="M12" s="1057">
        <v>0</v>
      </c>
      <c r="N12" s="1057">
        <v>0</v>
      </c>
      <c r="O12" s="1057">
        <v>0</v>
      </c>
      <c r="P12" s="1057">
        <v>0</v>
      </c>
      <c r="Q12" s="1057">
        <v>0.6150242234986627</v>
      </c>
      <c r="R12" s="1057">
        <v>5.1806275854911235</v>
      </c>
      <c r="S12" s="1057">
        <v>6.1719165963568274</v>
      </c>
      <c r="T12" s="1057">
        <v>9.2897638073590034</v>
      </c>
      <c r="U12" s="1057">
        <v>14.663217944669015</v>
      </c>
      <c r="V12" s="1057">
        <v>22.459994620826144</v>
      </c>
      <c r="W12" s="1057">
        <v>25.714694699830872</v>
      </c>
      <c r="X12" s="1057">
        <v>26.902703463634701</v>
      </c>
      <c r="Y12" s="1057">
        <v>27.238114770631533</v>
      </c>
      <c r="Z12" s="1057">
        <v>28.197533158604841</v>
      </c>
      <c r="AA12" s="1057">
        <v>29.839472263965938</v>
      </c>
      <c r="AB12" s="1057">
        <v>28.923233899125186</v>
      </c>
      <c r="AC12" s="1057">
        <v>30.419389653063622</v>
      </c>
      <c r="AD12" s="1057">
        <v>34.470754034999359</v>
      </c>
      <c r="AE12" s="1057">
        <v>34.770160979209415</v>
      </c>
      <c r="AF12" s="1058">
        <v>31.079775789278372</v>
      </c>
      <c r="AG12" s="1059">
        <v>-0.1085788073393662</v>
      </c>
      <c r="AH12" s="1059">
        <v>9.0178822187094942E-2</v>
      </c>
      <c r="AI12" s="1059">
        <v>8.2636431828931132E-3</v>
      </c>
    </row>
    <row r="13" spans="1:37" s="1023" customFormat="1" ht="12" customHeight="1" x14ac:dyDescent="0.15">
      <c r="A13" s="888" t="s">
        <v>208</v>
      </c>
      <c r="B13" s="1057">
        <v>57.724580399999994</v>
      </c>
      <c r="C13" s="1057">
        <v>58.285687760000009</v>
      </c>
      <c r="D13" s="1057">
        <v>46.498711920000005</v>
      </c>
      <c r="E13" s="1057">
        <v>37.36074928</v>
      </c>
      <c r="F13" s="1057">
        <v>36.974703920000003</v>
      </c>
      <c r="G13" s="1057">
        <v>39.032482720000004</v>
      </c>
      <c r="H13" s="1057">
        <v>36.989424919999998</v>
      </c>
      <c r="I13" s="1057">
        <v>38.664003999999998</v>
      </c>
      <c r="J13" s="1057">
        <v>38.873803000000002</v>
      </c>
      <c r="K13" s="1057">
        <v>37.595763160000004</v>
      </c>
      <c r="L13" s="1057">
        <v>37.543022919999999</v>
      </c>
      <c r="M13" s="1057">
        <v>35.903203240000003</v>
      </c>
      <c r="N13" s="1057">
        <v>34.705993890488031</v>
      </c>
      <c r="O13" s="1057">
        <v>35.253658330919514</v>
      </c>
      <c r="P13" s="1057">
        <v>34.142634773035098</v>
      </c>
      <c r="Q13" s="1057">
        <v>32.743656568181592</v>
      </c>
      <c r="R13" s="1057">
        <v>25.793899958031933</v>
      </c>
      <c r="S13" s="1057">
        <v>15.850979852707773</v>
      </c>
      <c r="T13" s="1057">
        <v>16.572603602134851</v>
      </c>
      <c r="U13" s="1057">
        <v>19.582123917025225</v>
      </c>
      <c r="V13" s="1057">
        <v>23.680205951196811</v>
      </c>
      <c r="W13" s="1057">
        <v>25.8075584899299</v>
      </c>
      <c r="X13" s="1057">
        <v>30.361675036726826</v>
      </c>
      <c r="Y13" s="1057">
        <v>32.792395046668965</v>
      </c>
      <c r="Z13" s="1057">
        <v>33.934216320959507</v>
      </c>
      <c r="AA13" s="1057">
        <v>35.149556760438777</v>
      </c>
      <c r="AB13" s="1057">
        <v>37.50959481751557</v>
      </c>
      <c r="AC13" s="1057">
        <v>39.135941243100227</v>
      </c>
      <c r="AD13" s="1057">
        <v>38.626502923931433</v>
      </c>
      <c r="AE13" s="1057">
        <v>38.815042790594703</v>
      </c>
      <c r="AF13" s="1058">
        <v>35.719667554847746</v>
      </c>
      <c r="AG13" s="1059">
        <v>-8.2261147387318045E-2</v>
      </c>
      <c r="AH13" s="1059">
        <v>7.081396767268977E-2</v>
      </c>
      <c r="AI13" s="1059">
        <v>9.4973203566884358E-3</v>
      </c>
    </row>
    <row r="14" spans="1:37" s="1003" customFormat="1" ht="12" customHeight="1" x14ac:dyDescent="0.15">
      <c r="A14" s="889" t="s">
        <v>178</v>
      </c>
      <c r="B14" s="1060">
        <v>302.86468004891998</v>
      </c>
      <c r="C14" s="1060">
        <v>313.84802863286001</v>
      </c>
      <c r="D14" s="1060">
        <v>296.56745600711997</v>
      </c>
      <c r="E14" s="1060">
        <v>298.13537794000001</v>
      </c>
      <c r="F14" s="1060">
        <v>315.12177882499992</v>
      </c>
      <c r="G14" s="1060">
        <v>326.64776173455999</v>
      </c>
      <c r="H14" s="1060">
        <v>336.41482853719998</v>
      </c>
      <c r="I14" s="1060">
        <v>327.96808657240001</v>
      </c>
      <c r="J14" s="1060">
        <v>322.85109592282004</v>
      </c>
      <c r="K14" s="1060">
        <v>322.22703026536004</v>
      </c>
      <c r="L14" s="1060">
        <v>281.22214896658005</v>
      </c>
      <c r="M14" s="1060">
        <v>254.38041476204836</v>
      </c>
      <c r="N14" s="1060">
        <v>281.44796302590998</v>
      </c>
      <c r="O14" s="1060">
        <v>269.77878193164531</v>
      </c>
      <c r="P14" s="1060">
        <v>295.63421010278529</v>
      </c>
      <c r="Q14" s="1060">
        <v>316.33714574050157</v>
      </c>
      <c r="R14" s="1060">
        <v>294.92892732197862</v>
      </c>
      <c r="S14" s="1060">
        <v>388.48183769636285</v>
      </c>
      <c r="T14" s="1060">
        <v>515.87501320163028</v>
      </c>
      <c r="U14" s="1060">
        <v>571.51835832909273</v>
      </c>
      <c r="V14" s="1060">
        <v>641.42540652748733</v>
      </c>
      <c r="W14" s="1060">
        <v>607.19201661303407</v>
      </c>
      <c r="X14" s="1060">
        <v>592.42403133561731</v>
      </c>
      <c r="Y14" s="1060">
        <v>685.74092506251191</v>
      </c>
      <c r="Z14" s="1060">
        <v>755.60847007524922</v>
      </c>
      <c r="AA14" s="1060">
        <v>882.12170800759418</v>
      </c>
      <c r="AB14" s="1060">
        <v>817.38189002246429</v>
      </c>
      <c r="AC14" s="1060">
        <v>864.05712137237765</v>
      </c>
      <c r="AD14" s="1060">
        <v>981.09615823686147</v>
      </c>
      <c r="AE14" s="1060">
        <v>1076.3726462736506</v>
      </c>
      <c r="AF14" s="1060">
        <v>1038.6223386199506</v>
      </c>
      <c r="AG14" s="1061">
        <v>-3.7708198686326244E-2</v>
      </c>
      <c r="AH14" s="1061">
        <v>6.535229730469827E-2</v>
      </c>
      <c r="AI14" s="1061">
        <v>0.27615400015524172</v>
      </c>
    </row>
    <row r="15" spans="1:37" s="1003" customFormat="1" ht="12" customHeight="1" x14ac:dyDescent="0.15">
      <c r="A15" s="890"/>
      <c r="B15" s="1057"/>
      <c r="C15" s="1057"/>
      <c r="D15" s="1057"/>
      <c r="E15" s="1057"/>
      <c r="F15" s="1057"/>
      <c r="G15" s="1057"/>
      <c r="H15" s="1057"/>
      <c r="I15" s="1057"/>
      <c r="J15" s="1057"/>
      <c r="K15" s="1057"/>
      <c r="L15" s="1057"/>
      <c r="M15" s="1057"/>
      <c r="N15" s="1057"/>
      <c r="O15" s="1057"/>
      <c r="P15" s="1057"/>
      <c r="Q15" s="1057"/>
      <c r="R15" s="1057"/>
      <c r="S15" s="1057"/>
      <c r="T15" s="1057"/>
      <c r="U15" s="1057"/>
      <c r="V15" s="1057"/>
      <c r="W15" s="1057"/>
      <c r="X15" s="1057"/>
      <c r="Y15" s="1057"/>
      <c r="Z15" s="1057"/>
      <c r="AA15" s="1057"/>
      <c r="AB15" s="1057"/>
      <c r="AC15" s="1057"/>
      <c r="AD15" s="1057"/>
      <c r="AE15" s="1057"/>
      <c r="AF15" s="1058"/>
      <c r="AG15" s="1059"/>
      <c r="AH15" s="1059"/>
      <c r="AI15" s="1059"/>
    </row>
    <row r="16" spans="1:37" s="1003" customFormat="1" ht="12" customHeight="1" x14ac:dyDescent="0.15">
      <c r="A16" s="888" t="s">
        <v>177</v>
      </c>
      <c r="B16" s="1057">
        <v>0.26560307318899878</v>
      </c>
      <c r="C16" s="1057">
        <v>0.29480432773761978</v>
      </c>
      <c r="D16" s="1057">
        <v>0.32651431238088108</v>
      </c>
      <c r="E16" s="1057">
        <v>0.37533332866951136</v>
      </c>
      <c r="F16" s="1057">
        <v>0.26464266540154763</v>
      </c>
      <c r="G16" s="1057">
        <v>0.47242027630444705</v>
      </c>
      <c r="H16" s="1057">
        <v>0.46332020798581719</v>
      </c>
      <c r="I16" s="1057">
        <v>0.54869686128270567</v>
      </c>
      <c r="J16" s="1057">
        <v>0.56131540550361736</v>
      </c>
      <c r="K16" s="1057">
        <v>0.66071507342166191</v>
      </c>
      <c r="L16" s="1057">
        <v>0.71260729722340843</v>
      </c>
      <c r="M16" s="1057">
        <v>0.81746378704857747</v>
      </c>
      <c r="N16" s="1057">
        <v>0.84574386953066072</v>
      </c>
      <c r="O16" s="1057">
        <v>0.87768079617292805</v>
      </c>
      <c r="P16" s="1057">
        <v>0.89474748740771071</v>
      </c>
      <c r="Q16" s="1057">
        <v>3.4039999999999999</v>
      </c>
      <c r="R16" s="1057">
        <v>12.2285</v>
      </c>
      <c r="S16" s="1057">
        <v>14.238448799999999</v>
      </c>
      <c r="T16" s="1057">
        <v>17.308381799999999</v>
      </c>
      <c r="U16" s="1057">
        <v>21.964170200000002</v>
      </c>
      <c r="V16" s="1057">
        <v>21.407838999999999</v>
      </c>
      <c r="W16" s="1057">
        <v>21.5148832</v>
      </c>
      <c r="X16" s="1057">
        <v>21.287319000000004</v>
      </c>
      <c r="Y16" s="1057">
        <v>18.7328464</v>
      </c>
      <c r="Z16" s="1057">
        <v>23.280482599999999</v>
      </c>
      <c r="AA16" s="1057">
        <v>27.729863600000002</v>
      </c>
      <c r="AB16" s="1057">
        <v>22.9825306</v>
      </c>
      <c r="AC16" s="1057">
        <v>20.047645799999998</v>
      </c>
      <c r="AD16" s="1057">
        <v>20.942175799999998</v>
      </c>
      <c r="AE16" s="1057">
        <v>21.065844800000001</v>
      </c>
      <c r="AF16" s="1058">
        <v>18.6871679607817</v>
      </c>
      <c r="AG16" s="1059">
        <v>-0.11534000645332398</v>
      </c>
      <c r="AH16" s="1059">
        <v>-4.1672427819974267E-3</v>
      </c>
      <c r="AI16" s="1059">
        <v>4.9686358477516483E-3</v>
      </c>
    </row>
    <row r="17" spans="1:35" s="1003" customFormat="1" ht="12" customHeight="1" x14ac:dyDescent="0.15">
      <c r="A17" s="888" t="s">
        <v>176</v>
      </c>
      <c r="B17" s="1057">
        <v>0</v>
      </c>
      <c r="C17" s="1057">
        <v>0</v>
      </c>
      <c r="D17" s="1057">
        <v>0</v>
      </c>
      <c r="E17" s="1057">
        <v>0</v>
      </c>
      <c r="F17" s="1057">
        <v>0</v>
      </c>
      <c r="G17" s="1057">
        <v>0</v>
      </c>
      <c r="H17" s="1057">
        <v>0</v>
      </c>
      <c r="I17" s="1057">
        <v>0</v>
      </c>
      <c r="J17" s="1057">
        <v>0</v>
      </c>
      <c r="K17" s="1057">
        <v>0</v>
      </c>
      <c r="L17" s="1057">
        <v>0</v>
      </c>
      <c r="M17" s="1057">
        <v>0</v>
      </c>
      <c r="N17" s="1057">
        <v>0</v>
      </c>
      <c r="O17" s="1057">
        <v>0</v>
      </c>
      <c r="P17" s="1057">
        <v>0</v>
      </c>
      <c r="Q17" s="1057">
        <v>0</v>
      </c>
      <c r="R17" s="1057">
        <v>0</v>
      </c>
      <c r="S17" s="1057">
        <v>0</v>
      </c>
      <c r="T17" s="1057">
        <v>0</v>
      </c>
      <c r="U17" s="1057">
        <v>5.4906363616943361</v>
      </c>
      <c r="V17" s="1057">
        <v>14.893249087524413</v>
      </c>
      <c r="W17" s="1057">
        <v>14.726502863502503</v>
      </c>
      <c r="X17" s="1057">
        <v>14.547977974319458</v>
      </c>
      <c r="Y17" s="1057">
        <v>14.391369191884994</v>
      </c>
      <c r="Z17" s="1057">
        <v>17.285324660968779</v>
      </c>
      <c r="AA17" s="1057">
        <v>10.798643930959702</v>
      </c>
      <c r="AB17" s="1057">
        <v>18.191124920177462</v>
      </c>
      <c r="AC17" s="1057">
        <v>19.633457550811769</v>
      </c>
      <c r="AD17" s="1057">
        <v>19.448901023960115</v>
      </c>
      <c r="AE17" s="1057">
        <v>19.5118242</v>
      </c>
      <c r="AF17" s="1058">
        <v>24.186006942641235</v>
      </c>
      <c r="AG17" s="1059">
        <v>0.23616965329459827</v>
      </c>
      <c r="AH17" s="1059">
        <v>0.13518728818273806</v>
      </c>
      <c r="AI17" s="1059">
        <v>6.4306941191612536E-3</v>
      </c>
    </row>
    <row r="18" spans="1:35" s="1003" customFormat="1" ht="12" customHeight="1" x14ac:dyDescent="0.15">
      <c r="A18" s="888" t="s">
        <v>169</v>
      </c>
      <c r="B18" s="1057">
        <v>0</v>
      </c>
      <c r="C18" s="1057">
        <v>0</v>
      </c>
      <c r="D18" s="1057">
        <v>0</v>
      </c>
      <c r="E18" s="1057">
        <v>0</v>
      </c>
      <c r="F18" s="1057">
        <v>0</v>
      </c>
      <c r="G18" s="1057">
        <v>0</v>
      </c>
      <c r="H18" s="1057">
        <v>0</v>
      </c>
      <c r="I18" s="1057">
        <v>0</v>
      </c>
      <c r="J18" s="1057">
        <v>0</v>
      </c>
      <c r="K18" s="1057">
        <v>0</v>
      </c>
      <c r="L18" s="1057">
        <v>0</v>
      </c>
      <c r="M18" s="1057">
        <v>0</v>
      </c>
      <c r="N18" s="1057">
        <v>2.6801111793518066E-2</v>
      </c>
      <c r="O18" s="1057">
        <v>0.16080667076110841</v>
      </c>
      <c r="P18" s="1057">
        <v>0.18760778255462648</v>
      </c>
      <c r="Q18" s="1057">
        <v>0</v>
      </c>
      <c r="R18" s="1057">
        <v>2.6813421392440796E-2</v>
      </c>
      <c r="S18" s="1057">
        <v>5.358815364837647E-2</v>
      </c>
      <c r="T18" s="1057">
        <v>3.0869945631027225</v>
      </c>
      <c r="U18" s="1057">
        <v>5.2076067771911623</v>
      </c>
      <c r="V18" s="1057">
        <v>5.1948092506408692</v>
      </c>
      <c r="W18" s="1057">
        <v>7.7276029174804695</v>
      </c>
      <c r="X18" s="1057">
        <v>7.6765843444824222</v>
      </c>
      <c r="Y18" s="1057">
        <v>8.518382388305664</v>
      </c>
      <c r="Z18" s="1057">
        <v>18.161397216796875</v>
      </c>
      <c r="AA18" s="1057">
        <v>18.152400915527345</v>
      </c>
      <c r="AB18" s="1057">
        <v>6.5917945831298832</v>
      </c>
      <c r="AC18" s="1057">
        <v>14.530385501098634</v>
      </c>
      <c r="AD18" s="1057">
        <v>13.830018420410155</v>
      </c>
      <c r="AE18" s="1057">
        <v>16.0258</v>
      </c>
      <c r="AF18" s="1058">
        <v>16.685183664332456</v>
      </c>
      <c r="AG18" s="1059">
        <v>3.8300473662678192E-2</v>
      </c>
      <c r="AH18" s="1059">
        <v>0.11896925386255619</v>
      </c>
      <c r="AI18" s="1059">
        <v>4.4363384465162456E-3</v>
      </c>
    </row>
    <row r="19" spans="1:35" s="1003" customFormat="1" ht="12" customHeight="1" x14ac:dyDescent="0.15">
      <c r="A19" s="888" t="s">
        <v>168</v>
      </c>
      <c r="B19" s="1057">
        <v>0</v>
      </c>
      <c r="C19" s="1057">
        <v>0</v>
      </c>
      <c r="D19" s="1057">
        <v>0.26078708567323178</v>
      </c>
      <c r="E19" s="1057">
        <v>1.3028255233412067</v>
      </c>
      <c r="F19" s="1057">
        <v>3.9367923551165278</v>
      </c>
      <c r="G19" s="1057">
        <v>6.2565519745539095</v>
      </c>
      <c r="H19" s="1057">
        <v>9.3782771823489632</v>
      </c>
      <c r="I19" s="1057">
        <v>12.264582909695013</v>
      </c>
      <c r="J19" s="1057">
        <v>10.531168222975413</v>
      </c>
      <c r="K19" s="1057">
        <v>10.989086871256635</v>
      </c>
      <c r="L19" s="1057">
        <v>13.141332375602392</v>
      </c>
      <c r="M19" s="1057">
        <v>13.321797794708601</v>
      </c>
      <c r="N19" s="1057">
        <v>13.967747320353205</v>
      </c>
      <c r="O19" s="1057">
        <v>12.834532638731906</v>
      </c>
      <c r="P19" s="1057">
        <v>13.997439147690924</v>
      </c>
      <c r="Q19" s="1057">
        <v>23.700260707000531</v>
      </c>
      <c r="R19" s="1057">
        <v>28.701798980788062</v>
      </c>
      <c r="S19" s="1057">
        <v>57.832970186749257</v>
      </c>
      <c r="T19" s="1057">
        <v>93.849716450717168</v>
      </c>
      <c r="U19" s="1057">
        <v>100.41134526781528</v>
      </c>
      <c r="V19" s="1057">
        <v>98.405375875336063</v>
      </c>
      <c r="W19" s="1057">
        <v>97.20398372832453</v>
      </c>
      <c r="X19" s="1057">
        <v>106.41409474943092</v>
      </c>
      <c r="Y19" s="1057">
        <v>108.38463608173879</v>
      </c>
      <c r="Z19" s="1057">
        <v>116.87247030045326</v>
      </c>
      <c r="AA19" s="1057">
        <v>117.89234822905773</v>
      </c>
      <c r="AB19" s="1057">
        <v>118.60579585800001</v>
      </c>
      <c r="AC19" s="1057">
        <v>119.53265667440002</v>
      </c>
      <c r="AD19" s="1057">
        <v>118.17319358880002</v>
      </c>
      <c r="AE19" s="1057">
        <v>123.05360458120002</v>
      </c>
      <c r="AF19" s="1058">
        <v>110.72568896120001</v>
      </c>
      <c r="AG19" s="1059">
        <v>-0.10264181100422398</v>
      </c>
      <c r="AH19" s="1059">
        <v>2.0542641035419029E-2</v>
      </c>
      <c r="AI19" s="1059">
        <v>2.9440289111448852E-2</v>
      </c>
    </row>
    <row r="20" spans="1:35" s="1003" customFormat="1" ht="12" customHeight="1" x14ac:dyDescent="0.15">
      <c r="A20" s="888" t="s">
        <v>167</v>
      </c>
      <c r="B20" s="1057">
        <v>0</v>
      </c>
      <c r="C20" s="1057">
        <v>0</v>
      </c>
      <c r="D20" s="1057">
        <v>0.18493618069815193</v>
      </c>
      <c r="E20" s="1057">
        <v>0.18494432476953784</v>
      </c>
      <c r="F20" s="1057">
        <v>1.0354282560706403</v>
      </c>
      <c r="G20" s="1057">
        <v>1.2941300750401419</v>
      </c>
      <c r="H20" s="1057">
        <v>2.032759019139498</v>
      </c>
      <c r="I20" s="1057">
        <v>3.3249443050516998</v>
      </c>
      <c r="J20" s="1057">
        <v>3.6937775909186468</v>
      </c>
      <c r="K20" s="1057">
        <v>4.8093412763626402</v>
      </c>
      <c r="L20" s="1057">
        <v>9.2493486030175536</v>
      </c>
      <c r="M20" s="1057">
        <v>12.94935717122245</v>
      </c>
      <c r="N20" s="1057">
        <v>20.348220531654423</v>
      </c>
      <c r="O20" s="1057">
        <v>29.155955751745488</v>
      </c>
      <c r="P20" s="1057">
        <v>38.863366324139541</v>
      </c>
      <c r="Q20" s="1057">
        <v>71.78341666757747</v>
      </c>
      <c r="R20" s="1057">
        <v>114.47551528397938</v>
      </c>
      <c r="S20" s="1057">
        <v>130.12707510781806</v>
      </c>
      <c r="T20" s="1057">
        <v>114.17504556898903</v>
      </c>
      <c r="U20" s="1057">
        <v>113.44531941092723</v>
      </c>
      <c r="V20" s="1057">
        <v>113.55200000000002</v>
      </c>
      <c r="W20" s="1057">
        <v>118.25399999999999</v>
      </c>
      <c r="X20" s="1057">
        <v>125.97320000000001</v>
      </c>
      <c r="Y20" s="1057">
        <v>112.72300000000001</v>
      </c>
      <c r="Z20" s="1057">
        <v>118.19280000000001</v>
      </c>
      <c r="AA20" s="1057">
        <v>110.8014</v>
      </c>
      <c r="AB20" s="1057">
        <v>111.04</v>
      </c>
      <c r="AC20" s="1057">
        <v>112.9996</v>
      </c>
      <c r="AD20" s="1057">
        <v>117.78444564</v>
      </c>
      <c r="AE20" s="1057">
        <v>115.77650818400002</v>
      </c>
      <c r="AF20" s="1058">
        <v>141.350758152</v>
      </c>
      <c r="AG20" s="1059">
        <v>0.21755748299753086</v>
      </c>
      <c r="AH20" s="1059">
        <v>2.0361426895585399E-3</v>
      </c>
      <c r="AI20" s="1059">
        <v>3.7583032674337991E-2</v>
      </c>
    </row>
    <row r="21" spans="1:35" s="1003" customFormat="1" ht="12" customHeight="1" x14ac:dyDescent="0.15">
      <c r="A21" s="888" t="s">
        <v>162</v>
      </c>
      <c r="B21" s="1057">
        <v>0</v>
      </c>
      <c r="C21" s="1057">
        <v>0</v>
      </c>
      <c r="D21" s="1057">
        <v>0</v>
      </c>
      <c r="E21" s="1057">
        <v>0</v>
      </c>
      <c r="F21" s="1057">
        <v>0</v>
      </c>
      <c r="G21" s="1057">
        <v>0</v>
      </c>
      <c r="H21" s="1057">
        <v>0</v>
      </c>
      <c r="I21" s="1057">
        <v>0</v>
      </c>
      <c r="J21" s="1057">
        <v>0</v>
      </c>
      <c r="K21" s="1057">
        <v>0</v>
      </c>
      <c r="L21" s="1057">
        <v>0</v>
      </c>
      <c r="M21" s="1057">
        <v>0</v>
      </c>
      <c r="N21" s="1057">
        <v>0</v>
      </c>
      <c r="O21" s="1057">
        <v>0</v>
      </c>
      <c r="P21" s="1057">
        <v>9.91365882447659</v>
      </c>
      <c r="Q21" s="1057">
        <v>6.9579461970794583</v>
      </c>
      <c r="R21" s="1057">
        <v>7.8414601046986663</v>
      </c>
      <c r="S21" s="1057">
        <v>7.1183433726895062</v>
      </c>
      <c r="T21" s="1057">
        <v>28.738142734088967</v>
      </c>
      <c r="U21" s="1057">
        <v>46.38530840190154</v>
      </c>
      <c r="V21" s="1057">
        <v>57.10894987147794</v>
      </c>
      <c r="W21" s="1057">
        <v>56.419459400856532</v>
      </c>
      <c r="X21" s="1057">
        <v>62.977389572143551</v>
      </c>
      <c r="Y21" s="1057">
        <v>52.873593252563481</v>
      </c>
      <c r="Z21" s="1057">
        <v>45.165613750457766</v>
      </c>
      <c r="AA21" s="1057">
        <v>55.749015590667724</v>
      </c>
      <c r="AB21" s="1057">
        <v>55.445386811828619</v>
      </c>
      <c r="AC21" s="1057">
        <v>56.197601614379884</v>
      </c>
      <c r="AD21" s="1057">
        <v>57.523773158264163</v>
      </c>
      <c r="AE21" s="1057">
        <v>33.6937468</v>
      </c>
      <c r="AF21" s="1058">
        <v>47.689234995992983</v>
      </c>
      <c r="AG21" s="1059">
        <v>0.411506319615359</v>
      </c>
      <c r="AH21" s="1059">
        <v>-3.1461506515337856E-2</v>
      </c>
      <c r="AI21" s="1059">
        <v>1.2679847639311919E-2</v>
      </c>
    </row>
    <row r="22" spans="1:35" s="1003" customFormat="1" ht="12" customHeight="1" x14ac:dyDescent="0.15">
      <c r="A22" s="888" t="s">
        <v>158</v>
      </c>
      <c r="B22" s="1057">
        <v>0</v>
      </c>
      <c r="C22" s="1057">
        <v>0</v>
      </c>
      <c r="D22" s="1057">
        <v>0</v>
      </c>
      <c r="E22" s="1057">
        <v>0</v>
      </c>
      <c r="F22" s="1057">
        <v>0</v>
      </c>
      <c r="G22" s="1057">
        <v>0</v>
      </c>
      <c r="H22" s="1057">
        <v>0</v>
      </c>
      <c r="I22" s="1057">
        <v>0</v>
      </c>
      <c r="J22" s="1057">
        <v>0</v>
      </c>
      <c r="K22" s="1057">
        <v>0</v>
      </c>
      <c r="L22" s="1057">
        <v>0</v>
      </c>
      <c r="M22" s="1057">
        <v>0</v>
      </c>
      <c r="N22" s="1057">
        <v>0</v>
      </c>
      <c r="O22" s="1057">
        <v>0</v>
      </c>
      <c r="P22" s="1057">
        <v>0</v>
      </c>
      <c r="Q22" s="1057">
        <v>0</v>
      </c>
      <c r="R22" s="1057">
        <v>1.6754090187072754</v>
      </c>
      <c r="S22" s="1057">
        <v>13.675583544921876</v>
      </c>
      <c r="T22" s="1057">
        <v>11.879381112670899</v>
      </c>
      <c r="U22" s="1057">
        <v>15.550404168701171</v>
      </c>
      <c r="V22" s="1057">
        <v>9.5334024642944346</v>
      </c>
      <c r="W22" s="1057">
        <v>16.625900000000001</v>
      </c>
      <c r="X22" s="1057">
        <v>15.633099999999999</v>
      </c>
      <c r="Y22" s="1057">
        <v>16.1264</v>
      </c>
      <c r="Z22" s="1057">
        <v>15.977850000000002</v>
      </c>
      <c r="AA22" s="1057">
        <v>17.845299999999998</v>
      </c>
      <c r="AB22" s="1057">
        <v>17.527550000000002</v>
      </c>
      <c r="AC22" s="1057">
        <v>19.172000000000001</v>
      </c>
      <c r="AD22" s="1057">
        <v>23.722000000000001</v>
      </c>
      <c r="AE22" s="1057">
        <v>31.139499999999998</v>
      </c>
      <c r="AF22" s="1058">
        <v>40.985030604133549</v>
      </c>
      <c r="AG22" s="1059">
        <v>0.3125788675540313</v>
      </c>
      <c r="AH22" s="1059">
        <v>7.1906724345723871E-2</v>
      </c>
      <c r="AI22" s="1059">
        <v>1.0897300902323452E-2</v>
      </c>
    </row>
    <row r="23" spans="1:35" s="1023" customFormat="1" ht="12" customHeight="1" x14ac:dyDescent="0.15">
      <c r="A23" s="888" t="s">
        <v>155</v>
      </c>
      <c r="B23" s="1057">
        <v>0</v>
      </c>
      <c r="C23" s="1057">
        <v>0</v>
      </c>
      <c r="D23" s="1057">
        <v>0</v>
      </c>
      <c r="E23" s="1057">
        <v>0</v>
      </c>
      <c r="F23" s="1057">
        <v>0</v>
      </c>
      <c r="G23" s="1057">
        <v>0</v>
      </c>
      <c r="H23" s="1057">
        <v>0</v>
      </c>
      <c r="I23" s="1057">
        <v>0</v>
      </c>
      <c r="J23" s="1057">
        <v>0</v>
      </c>
      <c r="K23" s="1057">
        <v>0</v>
      </c>
      <c r="L23" s="1057">
        <v>0</v>
      </c>
      <c r="M23" s="1057">
        <v>0</v>
      </c>
      <c r="N23" s="1057">
        <v>0</v>
      </c>
      <c r="O23" s="1057">
        <v>1.1792044982910157</v>
      </c>
      <c r="P23" s="1057">
        <v>0.56281819763183594</v>
      </c>
      <c r="Q23" s="1057">
        <v>2.065254325914383</v>
      </c>
      <c r="R23" s="1057">
        <v>3.7665132194519044</v>
      </c>
      <c r="S23" s="1057">
        <v>4.0225469432830812</v>
      </c>
      <c r="T23" s="1057">
        <v>18.255052370357514</v>
      </c>
      <c r="U23" s="1057">
        <v>25.936102847290037</v>
      </c>
      <c r="V23" s="1057">
        <v>26.738800000000001</v>
      </c>
      <c r="W23" s="1057">
        <v>28.361599999999996</v>
      </c>
      <c r="X23" s="1057">
        <v>31.456600000000002</v>
      </c>
      <c r="Y23" s="1057">
        <v>30.6248</v>
      </c>
      <c r="Z23" s="1057">
        <v>29.126800000000003</v>
      </c>
      <c r="AA23" s="1057">
        <v>27.246400000000001</v>
      </c>
      <c r="AB23" s="1057">
        <v>18.253</v>
      </c>
      <c r="AC23" s="1057">
        <v>25.261400000000002</v>
      </c>
      <c r="AD23" s="1057">
        <v>38.114399999999996</v>
      </c>
      <c r="AE23" s="1057">
        <v>41.165276400000003</v>
      </c>
      <c r="AF23" s="1058">
        <v>38.9295008</v>
      </c>
      <c r="AG23" s="1059">
        <v>-5.689601919651277E-2</v>
      </c>
      <c r="AH23" s="1059">
        <v>4.7279570181835151E-2</v>
      </c>
      <c r="AI23" s="1059">
        <v>1.0350766558950822E-2</v>
      </c>
    </row>
    <row r="24" spans="1:35" s="1023" customFormat="1" ht="12" customHeight="1" x14ac:dyDescent="0.15">
      <c r="A24" s="888" t="s">
        <v>154</v>
      </c>
      <c r="B24" s="1057">
        <v>0</v>
      </c>
      <c r="C24" s="1057">
        <v>0</v>
      </c>
      <c r="D24" s="1057">
        <v>0</v>
      </c>
      <c r="E24" s="1057">
        <v>0</v>
      </c>
      <c r="F24" s="1057">
        <v>0</v>
      </c>
      <c r="G24" s="1057">
        <v>0</v>
      </c>
      <c r="H24" s="1057">
        <v>0</v>
      </c>
      <c r="I24" s="1057">
        <v>0</v>
      </c>
      <c r="J24" s="1057">
        <v>0</v>
      </c>
      <c r="K24" s="1057">
        <v>0</v>
      </c>
      <c r="L24" s="1057">
        <v>0</v>
      </c>
      <c r="M24" s="1057">
        <v>0</v>
      </c>
      <c r="N24" s="1057">
        <v>0</v>
      </c>
      <c r="O24" s="1057">
        <v>0</v>
      </c>
      <c r="P24" s="1057">
        <v>0</v>
      </c>
      <c r="Q24" s="1057">
        <v>0</v>
      </c>
      <c r="R24" s="1057">
        <v>2.9821260000000001</v>
      </c>
      <c r="S24" s="1057">
        <v>5.6487530000000001</v>
      </c>
      <c r="T24" s="1057">
        <v>5.7784831769999991</v>
      </c>
      <c r="U24" s="1057">
        <v>9.4224995499999995</v>
      </c>
      <c r="V24" s="1057">
        <v>13.687419879</v>
      </c>
      <c r="W24" s="1057">
        <v>12.863779048000001</v>
      </c>
      <c r="X24" s="1057">
        <v>11.69538625532306</v>
      </c>
      <c r="Y24" s="1057">
        <v>11.536095472484588</v>
      </c>
      <c r="Z24" s="1057">
        <v>11.591188472484589</v>
      </c>
      <c r="AA24" s="1057">
        <v>14.660414417999997</v>
      </c>
      <c r="AB24" s="1057">
        <v>11.764894371093749</v>
      </c>
      <c r="AC24" s="1057">
        <v>10.677202033477784</v>
      </c>
      <c r="AD24" s="1057">
        <v>11.815219175556864</v>
      </c>
      <c r="AE24" s="1057">
        <v>11.809775599999998</v>
      </c>
      <c r="AF24" s="1058">
        <v>10.451856072028571</v>
      </c>
      <c r="AG24" s="1059">
        <v>-0.11740074991558558</v>
      </c>
      <c r="AH24" s="1059">
        <v>2.2839643108510499E-2</v>
      </c>
      <c r="AI24" s="1059">
        <v>2.7789907418828354E-3</v>
      </c>
    </row>
    <row r="25" spans="1:35" s="1003" customFormat="1" ht="12" customHeight="1" x14ac:dyDescent="0.15">
      <c r="A25" s="888" t="s">
        <v>150</v>
      </c>
      <c r="B25" s="1057">
        <v>0</v>
      </c>
      <c r="C25" s="1057">
        <v>0</v>
      </c>
      <c r="D25" s="1057">
        <v>0</v>
      </c>
      <c r="E25" s="1057">
        <v>0</v>
      </c>
      <c r="F25" s="1057">
        <v>0</v>
      </c>
      <c r="G25" s="1057">
        <v>0</v>
      </c>
      <c r="H25" s="1057">
        <v>0</v>
      </c>
      <c r="I25" s="1057">
        <v>0</v>
      </c>
      <c r="J25" s="1057">
        <v>0</v>
      </c>
      <c r="K25" s="1057">
        <v>0</v>
      </c>
      <c r="L25" s="1057">
        <v>2.9710015387146678</v>
      </c>
      <c r="M25" s="1057">
        <v>2.9584970885112396</v>
      </c>
      <c r="N25" s="1057">
        <v>5.7674712735897327</v>
      </c>
      <c r="O25" s="1057">
        <v>7.9494199501957254</v>
      </c>
      <c r="P25" s="1057">
        <v>7.3255835301431542</v>
      </c>
      <c r="Q25" s="1057">
        <v>10.589388745089714</v>
      </c>
      <c r="R25" s="1057">
        <v>7.012406286247689</v>
      </c>
      <c r="S25" s="1057">
        <v>6.3632262172269058</v>
      </c>
      <c r="T25" s="1057">
        <v>8.3264514425865457</v>
      </c>
      <c r="U25" s="1057">
        <v>12.860989836367853</v>
      </c>
      <c r="V25" s="1057">
        <v>59.663487573505577</v>
      </c>
      <c r="W25" s="1057">
        <v>71.166463108481011</v>
      </c>
      <c r="X25" s="1057">
        <v>87.889495459999921</v>
      </c>
      <c r="Y25" s="1057">
        <v>38.029952379999997</v>
      </c>
      <c r="Z25" s="1057">
        <v>40.112638132000008</v>
      </c>
      <c r="AA25" s="1057">
        <v>41.079445309999997</v>
      </c>
      <c r="AB25" s="1057">
        <v>46.582136350000013</v>
      </c>
      <c r="AC25" s="1057">
        <v>54.62837300999999</v>
      </c>
      <c r="AD25" s="1057">
        <v>70.280500030000013</v>
      </c>
      <c r="AE25" s="1057">
        <v>70.138415463999991</v>
      </c>
      <c r="AF25" s="1058">
        <v>50.577793147999991</v>
      </c>
      <c r="AG25" s="1059">
        <v>-0.28085625940283798</v>
      </c>
      <c r="AH25" s="1059">
        <v>0.18486304816497823</v>
      </c>
      <c r="AI25" s="1059">
        <v>1.3447871644474065E-2</v>
      </c>
    </row>
    <row r="26" spans="1:35" s="1003" customFormat="1" ht="12" customHeight="1" x14ac:dyDescent="0.15">
      <c r="A26" s="888" t="s">
        <v>149</v>
      </c>
      <c r="B26" s="1057">
        <v>0</v>
      </c>
      <c r="C26" s="1057">
        <v>0</v>
      </c>
      <c r="D26" s="1057">
        <v>0</v>
      </c>
      <c r="E26" s="1057">
        <v>0</v>
      </c>
      <c r="F26" s="1057">
        <v>0</v>
      </c>
      <c r="G26" s="1057">
        <v>0</v>
      </c>
      <c r="H26" s="1057">
        <v>0</v>
      </c>
      <c r="I26" s="1057">
        <v>0</v>
      </c>
      <c r="J26" s="1057">
        <v>0</v>
      </c>
      <c r="K26" s="1057">
        <v>0</v>
      </c>
      <c r="L26" s="1057">
        <v>0</v>
      </c>
      <c r="M26" s="1057">
        <v>0</v>
      </c>
      <c r="N26" s="1057">
        <v>0</v>
      </c>
      <c r="O26" s="1057">
        <v>0</v>
      </c>
      <c r="P26" s="1057">
        <v>0</v>
      </c>
      <c r="Q26" s="1057">
        <v>6.0743885765209225</v>
      </c>
      <c r="R26" s="1057">
        <v>7.1118326214675731</v>
      </c>
      <c r="S26" s="1057">
        <v>7.8138360176572119</v>
      </c>
      <c r="T26" s="1057">
        <v>13.055225648861159</v>
      </c>
      <c r="U26" s="1057">
        <v>11.871926684013088</v>
      </c>
      <c r="V26" s="1057">
        <v>19.621408831001169</v>
      </c>
      <c r="W26" s="1057">
        <v>22.90520180386093</v>
      </c>
      <c r="X26" s="1057">
        <v>26.916442369662899</v>
      </c>
      <c r="Y26" s="1057">
        <v>26.703890282435268</v>
      </c>
      <c r="Z26" s="1057">
        <v>35.58251065422948</v>
      </c>
      <c r="AA26" s="1057">
        <v>42.713652745758978</v>
      </c>
      <c r="AB26" s="1057">
        <v>55.39579292751872</v>
      </c>
      <c r="AC26" s="1057">
        <v>62.720484938575694</v>
      </c>
      <c r="AD26" s="1057">
        <v>59.362105894498093</v>
      </c>
      <c r="AE26" s="1057">
        <v>61.317349853774985</v>
      </c>
      <c r="AF26" s="1058">
        <v>55.598565624765996</v>
      </c>
      <c r="AG26" s="1059">
        <v>-9.574276925302494E-2</v>
      </c>
      <c r="AH26" s="1059">
        <v>0.17843658543801233</v>
      </c>
      <c r="AI26" s="1059">
        <v>1.4782819249366296E-2</v>
      </c>
    </row>
    <row r="27" spans="1:35" s="1003" customFormat="1" ht="12" customHeight="1" x14ac:dyDescent="0.15">
      <c r="A27" s="1005" t="s">
        <v>145</v>
      </c>
      <c r="B27" s="1057">
        <v>0</v>
      </c>
      <c r="C27" s="1057">
        <v>0</v>
      </c>
      <c r="D27" s="1057">
        <v>0</v>
      </c>
      <c r="E27" s="1057">
        <v>0</v>
      </c>
      <c r="F27" s="1057">
        <v>0</v>
      </c>
      <c r="G27" s="1057">
        <v>0</v>
      </c>
      <c r="H27" s="1057">
        <v>0</v>
      </c>
      <c r="I27" s="1057">
        <v>0</v>
      </c>
      <c r="J27" s="1057">
        <v>0</v>
      </c>
      <c r="K27" s="1057">
        <v>0</v>
      </c>
      <c r="L27" s="1057">
        <v>0</v>
      </c>
      <c r="M27" s="1057">
        <v>0</v>
      </c>
      <c r="N27" s="1057">
        <v>6.5117916226680742E-2</v>
      </c>
      <c r="O27" s="1057">
        <v>0.68373812038014792</v>
      </c>
      <c r="P27" s="1057">
        <v>0.61862020415346719</v>
      </c>
      <c r="Q27" s="1057">
        <v>2.916442773689039</v>
      </c>
      <c r="R27" s="1057">
        <v>7.4275498285966677</v>
      </c>
      <c r="S27" s="1057">
        <v>14.493387238942843</v>
      </c>
      <c r="T27" s="1057">
        <v>33.263240893878375</v>
      </c>
      <c r="U27" s="1057">
        <v>41.230697617190785</v>
      </c>
      <c r="V27" s="1057">
        <v>47.937585130252202</v>
      </c>
      <c r="W27" s="1057">
        <v>44.378634072507296</v>
      </c>
      <c r="X27" s="1057">
        <v>37.314518045065618</v>
      </c>
      <c r="Y27" s="1057">
        <v>42.651883999999995</v>
      </c>
      <c r="Z27" s="1057">
        <v>48.726914000000008</v>
      </c>
      <c r="AA27" s="1057">
        <v>38.947134000000005</v>
      </c>
      <c r="AB27" s="1057">
        <v>39.465727999999999</v>
      </c>
      <c r="AC27" s="1057">
        <v>38.975662</v>
      </c>
      <c r="AD27" s="1057">
        <v>53.700901999999999</v>
      </c>
      <c r="AE27" s="1057">
        <v>68.65518800000001</v>
      </c>
      <c r="AF27" s="1058">
        <v>65.83331800000002</v>
      </c>
      <c r="AG27" s="1059">
        <v>-4.3722004716554075E-2</v>
      </c>
      <c r="AH27" s="1059">
        <v>5.2313804871383374E-2</v>
      </c>
      <c r="AI27" s="1059">
        <v>1.7504085395802851E-2</v>
      </c>
    </row>
    <row r="28" spans="1:35" s="1003" customFormat="1" ht="12" customHeight="1" x14ac:dyDescent="0.15">
      <c r="A28" s="888" t="s">
        <v>144</v>
      </c>
      <c r="B28" s="1057">
        <v>0</v>
      </c>
      <c r="C28" s="1057">
        <v>0</v>
      </c>
      <c r="D28" s="1057">
        <v>7.1578258909199888E-2</v>
      </c>
      <c r="E28" s="1057">
        <v>0.15351066778329253</v>
      </c>
      <c r="F28" s="1057">
        <v>0.29302234960266915</v>
      </c>
      <c r="G28" s="1057">
        <v>0.66299334291475798</v>
      </c>
      <c r="H28" s="1057">
        <v>0.91830235848277753</v>
      </c>
      <c r="I28" s="1057">
        <v>1.3485783460267682</v>
      </c>
      <c r="J28" s="1057">
        <v>1.4674528428022033</v>
      </c>
      <c r="K28" s="1057">
        <v>1.8393247166844711</v>
      </c>
      <c r="L28" s="1057">
        <v>2.5038162256851333</v>
      </c>
      <c r="M28" s="1057">
        <v>3.1115070168219368</v>
      </c>
      <c r="N28" s="1057">
        <v>2.7465740910541041</v>
      </c>
      <c r="O28" s="1057">
        <v>2.6080290003788664</v>
      </c>
      <c r="P28" s="1057">
        <v>1.3679849408393323</v>
      </c>
      <c r="Q28" s="1057">
        <v>0.90246011759072653</v>
      </c>
      <c r="R28" s="1057">
        <v>7.0062190693219035</v>
      </c>
      <c r="S28" s="1057">
        <v>17.287238342311138</v>
      </c>
      <c r="T28" s="1057">
        <v>34.805782788562773</v>
      </c>
      <c r="U28" s="1057">
        <v>42.952731627990886</v>
      </c>
      <c r="V28" s="1057">
        <v>49.775366631905882</v>
      </c>
      <c r="W28" s="1057">
        <v>58.062299423101905</v>
      </c>
      <c r="X28" s="1057">
        <v>68.632526535130154</v>
      </c>
      <c r="Y28" s="1057">
        <v>84.2622405416531</v>
      </c>
      <c r="Z28" s="1057">
        <v>80.718529075387238</v>
      </c>
      <c r="AA28" s="1057">
        <v>82.671296738667778</v>
      </c>
      <c r="AB28" s="1057">
        <v>96.08267715683121</v>
      </c>
      <c r="AC28" s="1057">
        <v>110.66828308785662</v>
      </c>
      <c r="AD28" s="1057">
        <v>116.21321280950502</v>
      </c>
      <c r="AE28" s="1057">
        <v>136.19033601429328</v>
      </c>
      <c r="AF28" s="1058">
        <v>137.63866853741922</v>
      </c>
      <c r="AG28" s="1059">
        <v>7.8733236043915245E-3</v>
      </c>
      <c r="AH28" s="1059">
        <v>0.12231702315638215</v>
      </c>
      <c r="AI28" s="1059">
        <v>3.6596044085816681E-2</v>
      </c>
    </row>
    <row r="29" spans="1:35" s="1003" customFormat="1" ht="12" customHeight="1" x14ac:dyDescent="0.15">
      <c r="A29" s="889" t="s">
        <v>272</v>
      </c>
      <c r="B29" s="1060">
        <v>0.26560307318899878</v>
      </c>
      <c r="C29" s="1060">
        <v>0.29480432773761978</v>
      </c>
      <c r="D29" s="1060">
        <v>0.84381583766146473</v>
      </c>
      <c r="E29" s="1060">
        <v>2.0166138445635484</v>
      </c>
      <c r="F29" s="1060">
        <v>5.5298856261913851</v>
      </c>
      <c r="G29" s="1060">
        <v>8.6860956688132553</v>
      </c>
      <c r="H29" s="1060">
        <v>12.792658767957056</v>
      </c>
      <c r="I29" s="1060">
        <v>17.486802422056186</v>
      </c>
      <c r="J29" s="1060">
        <v>16.253714062199879</v>
      </c>
      <c r="K29" s="1060">
        <v>18.298467937725405</v>
      </c>
      <c r="L29" s="1060">
        <v>28.578106040243156</v>
      </c>
      <c r="M29" s="1060">
        <v>33.15862285831281</v>
      </c>
      <c r="N29" s="1060">
        <v>43.767676114202324</v>
      </c>
      <c r="O29" s="1060">
        <v>55.44936742665719</v>
      </c>
      <c r="P29" s="1060">
        <v>73.731826439037192</v>
      </c>
      <c r="Q29" s="1060">
        <v>128.39355811046227</v>
      </c>
      <c r="R29" s="1060">
        <v>200.25614383465162</v>
      </c>
      <c r="S29" s="1060">
        <v>278.67499692524808</v>
      </c>
      <c r="T29" s="1060">
        <v>382.52189855081514</v>
      </c>
      <c r="U29" s="1060">
        <v>452.72973875108335</v>
      </c>
      <c r="V29" s="1060">
        <v>537.51969359493864</v>
      </c>
      <c r="W29" s="1060">
        <v>570.21030956611514</v>
      </c>
      <c r="X29" s="1060">
        <v>618.41463430555825</v>
      </c>
      <c r="Y29" s="1060">
        <v>565.55908999106578</v>
      </c>
      <c r="Z29" s="1060">
        <v>600.79451886277809</v>
      </c>
      <c r="AA29" s="1060">
        <v>606.28731547863924</v>
      </c>
      <c r="AB29" s="1060">
        <v>617.9284115785797</v>
      </c>
      <c r="AC29" s="1060">
        <v>665.04475221060045</v>
      </c>
      <c r="AD29" s="1060">
        <v>720.91084754099438</v>
      </c>
      <c r="AE29" s="1060">
        <v>749.5431698972684</v>
      </c>
      <c r="AF29" s="1060">
        <v>759.33877346329541</v>
      </c>
      <c r="AG29" s="1061">
        <v>1.0300817582963973E-2</v>
      </c>
      <c r="AH29" s="1061">
        <v>5.1709417433159377E-2</v>
      </c>
      <c r="AI29" s="1061">
        <v>0.20189671641714482</v>
      </c>
    </row>
    <row r="30" spans="1:35" s="1003" customFormat="1" ht="12" customHeight="1" x14ac:dyDescent="0.15">
      <c r="A30" s="890"/>
      <c r="B30" s="1062"/>
      <c r="C30" s="1062"/>
      <c r="D30" s="1062"/>
      <c r="E30" s="1062"/>
      <c r="F30" s="1062"/>
      <c r="G30" s="1062"/>
      <c r="H30" s="1062"/>
      <c r="I30" s="1062"/>
      <c r="J30" s="1062"/>
      <c r="K30" s="1062"/>
      <c r="L30" s="1062"/>
      <c r="M30" s="1062"/>
      <c r="N30" s="1062"/>
      <c r="O30" s="1062"/>
      <c r="P30" s="1062"/>
      <c r="Q30" s="1062"/>
      <c r="R30" s="1062"/>
      <c r="S30" s="1062"/>
      <c r="T30" s="1062"/>
      <c r="U30" s="1062"/>
      <c r="V30" s="1062"/>
      <c r="W30" s="1062"/>
      <c r="X30" s="1062"/>
      <c r="Y30" s="1062"/>
      <c r="Z30" s="1062"/>
      <c r="AA30" s="1062"/>
      <c r="AB30" s="1062"/>
      <c r="AC30" s="1062"/>
      <c r="AD30" s="1062"/>
      <c r="AE30" s="1062"/>
      <c r="AF30" s="1063"/>
      <c r="AG30" s="1059"/>
      <c r="AH30" s="1059"/>
      <c r="AI30" s="1059"/>
    </row>
    <row r="31" spans="1:35" s="1003" customFormat="1" ht="12" customHeight="1" x14ac:dyDescent="0.15">
      <c r="A31" s="1064" t="s">
        <v>134</v>
      </c>
      <c r="B31" s="1063">
        <v>0</v>
      </c>
      <c r="C31" s="1063">
        <v>0</v>
      </c>
      <c r="D31" s="1063">
        <v>0</v>
      </c>
      <c r="E31" s="1063">
        <v>0</v>
      </c>
      <c r="F31" s="1063">
        <v>0</v>
      </c>
      <c r="G31" s="1063">
        <v>0</v>
      </c>
      <c r="H31" s="1063">
        <v>0</v>
      </c>
      <c r="I31" s="1063">
        <v>0</v>
      </c>
      <c r="J31" s="1063">
        <v>0</v>
      </c>
      <c r="K31" s="1063">
        <v>0</v>
      </c>
      <c r="L31" s="1063">
        <v>0</v>
      </c>
      <c r="M31" s="1063">
        <v>0</v>
      </c>
      <c r="N31" s="1063">
        <v>0</v>
      </c>
      <c r="O31" s="1063">
        <v>0</v>
      </c>
      <c r="P31" s="1063">
        <v>0</v>
      </c>
      <c r="Q31" s="1063">
        <v>0</v>
      </c>
      <c r="R31" s="1063">
        <v>0</v>
      </c>
      <c r="S31" s="1063">
        <v>0</v>
      </c>
      <c r="T31" s="1063">
        <v>0.29599999999999999</v>
      </c>
      <c r="U31" s="1063">
        <v>0.85099999999999998</v>
      </c>
      <c r="V31" s="1063">
        <v>1.4059999999999999</v>
      </c>
      <c r="W31" s="1063">
        <v>1.147</v>
      </c>
      <c r="X31" s="1063">
        <v>1.2210000000000001</v>
      </c>
      <c r="Y31" s="1063">
        <v>0.96200000000000008</v>
      </c>
      <c r="Z31" s="1063">
        <v>1.0258224932249322</v>
      </c>
      <c r="AA31" s="1063">
        <v>0.80733826968043665</v>
      </c>
      <c r="AB31" s="1063">
        <v>2.1528098859315588</v>
      </c>
      <c r="AC31" s="1063">
        <v>3.5720238764044945</v>
      </c>
      <c r="AD31" s="1063">
        <v>4.9329051939513473</v>
      </c>
      <c r="AE31" s="1063">
        <v>6.1734960441044118</v>
      </c>
      <c r="AF31" s="1063">
        <v>6.9709431244380768</v>
      </c>
      <c r="AG31" s="1065">
        <v>0.12608751703782239</v>
      </c>
      <c r="AH31" s="1065">
        <v>0.21915847330989702</v>
      </c>
      <c r="AI31" s="1065">
        <v>1.8534685391286038E-3</v>
      </c>
    </row>
    <row r="32" spans="1:35" s="1003" customFormat="1" ht="12" customHeight="1" x14ac:dyDescent="0.15">
      <c r="A32" s="889"/>
      <c r="B32" s="1062"/>
      <c r="C32" s="1062"/>
      <c r="D32" s="1062"/>
      <c r="E32" s="1062"/>
      <c r="F32" s="1062"/>
      <c r="G32" s="1062"/>
      <c r="H32" s="1062"/>
      <c r="I32" s="1062"/>
      <c r="J32" s="1062"/>
      <c r="K32" s="1062"/>
      <c r="L32" s="1062"/>
      <c r="M32" s="1062"/>
      <c r="N32" s="1062"/>
      <c r="O32" s="1062"/>
      <c r="P32" s="1062"/>
      <c r="Q32" s="1062"/>
      <c r="R32" s="1062"/>
      <c r="S32" s="1062"/>
      <c r="T32" s="1062"/>
      <c r="U32" s="1062"/>
      <c r="V32" s="1062"/>
      <c r="W32" s="1062"/>
      <c r="X32" s="1062"/>
      <c r="Y32" s="1062"/>
      <c r="Z32" s="1062"/>
      <c r="AA32" s="1062"/>
      <c r="AB32" s="1062"/>
      <c r="AC32" s="1062"/>
      <c r="AD32" s="1062"/>
      <c r="AE32" s="1062"/>
      <c r="AF32" s="1063"/>
      <c r="AG32" s="1059"/>
      <c r="AH32" s="1059"/>
      <c r="AI32" s="1059"/>
    </row>
    <row r="33" spans="1:35" s="1003" customFormat="1" ht="12" customHeight="1" x14ac:dyDescent="0.15">
      <c r="A33" s="889" t="s">
        <v>124</v>
      </c>
      <c r="B33" s="1063">
        <v>0</v>
      </c>
      <c r="C33" s="1063">
        <v>0</v>
      </c>
      <c r="D33" s="1063">
        <v>0</v>
      </c>
      <c r="E33" s="1063">
        <v>0</v>
      </c>
      <c r="F33" s="1063">
        <v>0</v>
      </c>
      <c r="G33" s="1063">
        <v>0</v>
      </c>
      <c r="H33" s="1063">
        <v>0</v>
      </c>
      <c r="I33" s="1063">
        <v>0</v>
      </c>
      <c r="J33" s="1063">
        <v>0</v>
      </c>
      <c r="K33" s="1063">
        <v>0</v>
      </c>
      <c r="L33" s="1063">
        <v>0</v>
      </c>
      <c r="M33" s="1063">
        <v>0</v>
      </c>
      <c r="N33" s="1063">
        <v>0.57465998159720455</v>
      </c>
      <c r="O33" s="1063">
        <v>0.59594368461932334</v>
      </c>
      <c r="P33" s="1063">
        <v>0.61722738764144192</v>
      </c>
      <c r="Q33" s="1063">
        <v>0.65979479368567928</v>
      </c>
      <c r="R33" s="1063">
        <v>0.36182295137601767</v>
      </c>
      <c r="S33" s="1063">
        <v>0.31925554533178035</v>
      </c>
      <c r="T33" s="1063">
        <v>0.34053924835389898</v>
      </c>
      <c r="U33" s="1063">
        <v>0.36182295137601767</v>
      </c>
      <c r="V33" s="1063">
        <v>0.40623182340572878</v>
      </c>
      <c r="W33" s="1063">
        <v>0.4800941478625988</v>
      </c>
      <c r="X33" s="1063">
        <v>0.45602525946300565</v>
      </c>
      <c r="Y33" s="1063">
        <v>0.34104069239710011</v>
      </c>
      <c r="Z33" s="1063">
        <v>0.36284989004683493</v>
      </c>
      <c r="AA33" s="1063">
        <v>0.3962467869699321</v>
      </c>
      <c r="AB33" s="1063">
        <v>0.35500173739445889</v>
      </c>
      <c r="AC33" s="1063">
        <v>0.33108779435286684</v>
      </c>
      <c r="AD33" s="1063">
        <v>0.22598801748152381</v>
      </c>
      <c r="AE33" s="1063">
        <v>0.22988995875656887</v>
      </c>
      <c r="AF33" s="1063">
        <v>0.16956726197721958</v>
      </c>
      <c r="AG33" s="1065">
        <v>-0.26441344214476181</v>
      </c>
      <c r="AH33" s="1065">
        <v>-4.4342243514388424E-2</v>
      </c>
      <c r="AI33" s="1065">
        <v>4.5085375067708492E-5</v>
      </c>
    </row>
    <row r="34" spans="1:35" s="1003" customFormat="1" ht="12" customHeight="1" x14ac:dyDescent="0.15">
      <c r="A34" s="889"/>
      <c r="B34" s="1062"/>
      <c r="C34" s="1062"/>
      <c r="D34" s="1062"/>
      <c r="E34" s="1062"/>
      <c r="F34" s="1062"/>
      <c r="G34" s="1062"/>
      <c r="H34" s="1062"/>
      <c r="I34" s="1062"/>
      <c r="J34" s="1062"/>
      <c r="K34" s="1062"/>
      <c r="L34" s="1062"/>
      <c r="M34" s="1062"/>
      <c r="N34" s="1062"/>
      <c r="O34" s="1062"/>
      <c r="P34" s="1062"/>
      <c r="Q34" s="1062"/>
      <c r="R34" s="1062"/>
      <c r="S34" s="1062"/>
      <c r="T34" s="1062"/>
      <c r="U34" s="1062"/>
      <c r="V34" s="1062"/>
      <c r="W34" s="1062"/>
      <c r="X34" s="1062"/>
      <c r="Y34" s="1062"/>
      <c r="Z34" s="1062"/>
      <c r="AA34" s="1062"/>
      <c r="AB34" s="1062"/>
      <c r="AC34" s="1062"/>
      <c r="AD34" s="1062"/>
      <c r="AE34" s="1062"/>
      <c r="AF34" s="1063"/>
      <c r="AG34" s="1059"/>
      <c r="AH34" s="1059"/>
      <c r="AI34" s="1059"/>
    </row>
    <row r="35" spans="1:35" s="1003" customFormat="1" ht="12" customHeight="1" x14ac:dyDescent="0.15">
      <c r="A35" s="891" t="s">
        <v>114</v>
      </c>
      <c r="B35" s="1063">
        <v>0</v>
      </c>
      <c r="C35" s="1063">
        <v>0</v>
      </c>
      <c r="D35" s="1063">
        <v>0</v>
      </c>
      <c r="E35" s="1063">
        <v>0</v>
      </c>
      <c r="F35" s="1063">
        <v>0</v>
      </c>
      <c r="G35" s="1063">
        <v>0</v>
      </c>
      <c r="H35" s="1063">
        <v>0</v>
      </c>
      <c r="I35" s="1063">
        <v>0</v>
      </c>
      <c r="J35" s="1063">
        <v>0</v>
      </c>
      <c r="K35" s="1063">
        <v>0</v>
      </c>
      <c r="L35" s="1063">
        <v>0</v>
      </c>
      <c r="M35" s="1063">
        <v>0</v>
      </c>
      <c r="N35" s="1063">
        <v>1.7672284293325591</v>
      </c>
      <c r="O35" s="1063">
        <v>1.9487571324082096</v>
      </c>
      <c r="P35" s="1063">
        <v>2.2923186665912496</v>
      </c>
      <c r="Q35" s="1063">
        <v>0.87437708755468002</v>
      </c>
      <c r="R35" s="1063">
        <v>0.26027840425748944</v>
      </c>
      <c r="S35" s="1063">
        <v>2.8214315237211194</v>
      </c>
      <c r="T35" s="1063">
        <v>2.1159231538390819</v>
      </c>
      <c r="U35" s="1063">
        <v>1.1980961983986933</v>
      </c>
      <c r="V35" s="1063">
        <v>0.70533972392575417</v>
      </c>
      <c r="W35" s="1063">
        <v>1.8704598305528803</v>
      </c>
      <c r="X35" s="1063">
        <v>2.1305177619898439</v>
      </c>
      <c r="Y35" s="1063">
        <v>2.1457006780349195</v>
      </c>
      <c r="Z35" s="1063">
        <v>1.7700820692054162</v>
      </c>
      <c r="AA35" s="1063">
        <v>2.1869021091905889</v>
      </c>
      <c r="AB35" s="1063">
        <v>1.9363252556160324</v>
      </c>
      <c r="AC35" s="1063">
        <v>1.9654224232400417</v>
      </c>
      <c r="AD35" s="1063">
        <v>3.0866622417278808</v>
      </c>
      <c r="AE35" s="1063">
        <v>2.7976558736351813</v>
      </c>
      <c r="AF35" s="1063">
        <v>2.779156727504597</v>
      </c>
      <c r="AG35" s="1065">
        <v>-9.3265475459530789E-3</v>
      </c>
      <c r="AH35" s="1065">
        <v>8.8504578893497721E-2</v>
      </c>
      <c r="AI35" s="1065">
        <v>7.3893581797837462E-4</v>
      </c>
    </row>
    <row r="36" spans="1:35" s="1003" customFormat="1" ht="12" customHeight="1" x14ac:dyDescent="0.15">
      <c r="A36" s="890"/>
      <c r="B36" s="1057"/>
      <c r="C36" s="1057"/>
      <c r="D36" s="1057"/>
      <c r="E36" s="1057"/>
      <c r="F36" s="1057"/>
      <c r="G36" s="1057"/>
      <c r="H36" s="1057"/>
      <c r="I36" s="1057"/>
      <c r="J36" s="1057"/>
      <c r="K36" s="1057"/>
      <c r="L36" s="1057"/>
      <c r="M36" s="1057"/>
      <c r="N36" s="1057"/>
      <c r="O36" s="1057"/>
      <c r="P36" s="1057"/>
      <c r="Q36" s="1057"/>
      <c r="R36" s="1057"/>
      <c r="S36" s="1057"/>
      <c r="T36" s="1057"/>
      <c r="U36" s="1057"/>
      <c r="V36" s="1057"/>
      <c r="W36" s="1057"/>
      <c r="X36" s="1057"/>
      <c r="Y36" s="1057"/>
      <c r="Z36" s="1057"/>
      <c r="AA36" s="1057"/>
      <c r="AB36" s="1057"/>
      <c r="AC36" s="1057"/>
      <c r="AD36" s="1057"/>
      <c r="AE36" s="1057"/>
      <c r="AF36" s="1058"/>
      <c r="AG36" s="1059"/>
      <c r="AH36" s="1059"/>
      <c r="AI36" s="1059"/>
    </row>
    <row r="37" spans="1:35" s="1003" customFormat="1" ht="12" customHeight="1" x14ac:dyDescent="0.15">
      <c r="A37" s="888" t="s">
        <v>113</v>
      </c>
      <c r="B37" s="1057">
        <v>0</v>
      </c>
      <c r="C37" s="1057">
        <v>0</v>
      </c>
      <c r="D37" s="1057">
        <v>0</v>
      </c>
      <c r="E37" s="1057">
        <v>0</v>
      </c>
      <c r="F37" s="1057">
        <v>0</v>
      </c>
      <c r="G37" s="1057">
        <v>0</v>
      </c>
      <c r="H37" s="1057">
        <v>0</v>
      </c>
      <c r="I37" s="1057">
        <v>0</v>
      </c>
      <c r="J37" s="1057">
        <v>0</v>
      </c>
      <c r="K37" s="1057">
        <v>0</v>
      </c>
      <c r="L37" s="1057">
        <v>2.2393222460661732</v>
      </c>
      <c r="M37" s="1057">
        <v>2.7158217893253669</v>
      </c>
      <c r="N37" s="1057">
        <v>2.7432564825208776</v>
      </c>
      <c r="O37" s="1057">
        <v>2.5540443626542428</v>
      </c>
      <c r="P37" s="1057">
        <v>1.9155332719906819</v>
      </c>
      <c r="Q37" s="1057">
        <v>2.1283703022118692</v>
      </c>
      <c r="R37" s="1057">
        <v>3.2911313928754296</v>
      </c>
      <c r="S37" s="1057">
        <v>4.7195554533178035</v>
      </c>
      <c r="T37" s="1057">
        <v>6.1029421544723714</v>
      </c>
      <c r="U37" s="1057">
        <v>5.6567774931151087</v>
      </c>
      <c r="V37" s="1057">
        <v>7.980949659318</v>
      </c>
      <c r="W37" s="1057">
        <v>9.5827439044468665</v>
      </c>
      <c r="X37" s="1057">
        <v>9.2629987069056874</v>
      </c>
      <c r="Y37" s="1057">
        <v>11.245964572852134</v>
      </c>
      <c r="Z37" s="1057">
        <v>12.93037455444934</v>
      </c>
      <c r="AA37" s="1057">
        <v>9.4604449486751854</v>
      </c>
      <c r="AB37" s="1057">
        <v>8.2236219972991691</v>
      </c>
      <c r="AC37" s="1057">
        <v>7.3053805308125552</v>
      </c>
      <c r="AD37" s="1057">
        <v>6.0455857371268777</v>
      </c>
      <c r="AE37" s="1057">
        <v>5.6213239399838555</v>
      </c>
      <c r="AF37" s="1058">
        <v>5.7705014144658859</v>
      </c>
      <c r="AG37" s="1059">
        <v>2.3733034886284976E-2</v>
      </c>
      <c r="AH37" s="1059">
        <v>-6.2851938865693402E-4</v>
      </c>
      <c r="AI37" s="1059">
        <v>1.534289211055897E-3</v>
      </c>
    </row>
    <row r="38" spans="1:35" s="1003" customFormat="1" ht="12" customHeight="1" x14ac:dyDescent="0.15">
      <c r="A38" s="888" t="s">
        <v>110</v>
      </c>
      <c r="B38" s="1057">
        <v>0</v>
      </c>
      <c r="C38" s="1057">
        <v>0</v>
      </c>
      <c r="D38" s="1057">
        <v>0</v>
      </c>
      <c r="E38" s="1057">
        <v>0</v>
      </c>
      <c r="F38" s="1057">
        <v>0</v>
      </c>
      <c r="G38" s="1057">
        <v>0</v>
      </c>
      <c r="H38" s="1057">
        <v>0</v>
      </c>
      <c r="I38" s="1057">
        <v>0</v>
      </c>
      <c r="J38" s="1057">
        <v>0</v>
      </c>
      <c r="K38" s="1057">
        <v>0</v>
      </c>
      <c r="L38" s="1057">
        <v>0</v>
      </c>
      <c r="M38" s="1057">
        <v>0</v>
      </c>
      <c r="N38" s="1057">
        <v>6.1197167238057109</v>
      </c>
      <c r="O38" s="1057">
        <v>16.890418157703763</v>
      </c>
      <c r="P38" s="1057">
        <v>21.301043489821243</v>
      </c>
      <c r="Q38" s="1057">
        <v>29.92006853782863</v>
      </c>
      <c r="R38" s="1057">
        <v>43.256747221010542</v>
      </c>
      <c r="S38" s="1057">
        <v>46.7139484116041</v>
      </c>
      <c r="T38" s="1057">
        <v>59.796666990531918</v>
      </c>
      <c r="U38" s="1057">
        <v>71.127931567182969</v>
      </c>
      <c r="V38" s="1057">
        <v>70.792697718857085</v>
      </c>
      <c r="W38" s="1057">
        <v>78.350087043484038</v>
      </c>
      <c r="X38" s="1057">
        <v>91.729430129283614</v>
      </c>
      <c r="Y38" s="1057">
        <v>112.03848603096525</v>
      </c>
      <c r="Z38" s="1057">
        <v>131.90559428882597</v>
      </c>
      <c r="AA38" s="1057">
        <v>97.755900898835748</v>
      </c>
      <c r="AB38" s="1057">
        <v>99.478436410555659</v>
      </c>
      <c r="AC38" s="1057">
        <v>92.783542120717414</v>
      </c>
      <c r="AD38" s="1057">
        <v>120.51023311175197</v>
      </c>
      <c r="AE38" s="1057">
        <v>136.12619214279746</v>
      </c>
      <c r="AF38" s="1058">
        <v>125.4087434263422</v>
      </c>
      <c r="AG38" s="1059">
        <v>-8.1248842579948355E-2</v>
      </c>
      <c r="AH38" s="1059">
        <v>6.7063222371437803E-2</v>
      </c>
      <c r="AI38" s="1059">
        <v>3.3344291629278398E-2</v>
      </c>
    </row>
    <row r="39" spans="1:35" s="1003" customFormat="1" ht="12" customHeight="1" x14ac:dyDescent="0.15">
      <c r="A39" s="888" t="s">
        <v>108</v>
      </c>
      <c r="B39" s="1057">
        <v>0</v>
      </c>
      <c r="C39" s="1057">
        <v>0</v>
      </c>
      <c r="D39" s="1057">
        <v>0</v>
      </c>
      <c r="E39" s="1057">
        <v>0</v>
      </c>
      <c r="F39" s="1057">
        <v>0</v>
      </c>
      <c r="G39" s="1057">
        <v>0</v>
      </c>
      <c r="H39" s="1057">
        <v>0</v>
      </c>
      <c r="I39" s="1057">
        <v>0</v>
      </c>
      <c r="J39" s="1057">
        <v>0</v>
      </c>
      <c r="K39" s="1057">
        <v>0</v>
      </c>
      <c r="L39" s="1057">
        <v>0</v>
      </c>
      <c r="M39" s="1057">
        <v>0</v>
      </c>
      <c r="N39" s="1057">
        <v>30.78742979777326</v>
      </c>
      <c r="O39" s="1057">
        <v>28.674383761737317</v>
      </c>
      <c r="P39" s="1057">
        <v>31.241687871374332</v>
      </c>
      <c r="Q39" s="1057">
        <v>30.045373491907093</v>
      </c>
      <c r="R39" s="1057">
        <v>31.915657611272749</v>
      </c>
      <c r="S39" s="1057">
        <v>35.693004088826285</v>
      </c>
      <c r="T39" s="1057">
        <v>37.306840870478432</v>
      </c>
      <c r="U39" s="1057">
        <v>31.819890161819554</v>
      </c>
      <c r="V39" s="1057">
        <v>39.541440768370691</v>
      </c>
      <c r="W39" s="1057">
        <v>45.010001786536407</v>
      </c>
      <c r="X39" s="1057">
        <v>43.489472187851156</v>
      </c>
      <c r="Y39" s="1057">
        <v>43.375386075956321</v>
      </c>
      <c r="Z39" s="1057">
        <v>48.904655690430161</v>
      </c>
      <c r="AA39" s="1057">
        <v>51.925777249029714</v>
      </c>
      <c r="AB39" s="1057">
        <v>62.326922446812141</v>
      </c>
      <c r="AC39" s="1057">
        <v>54.851420414218602</v>
      </c>
      <c r="AD39" s="1057">
        <v>73.490170343297251</v>
      </c>
      <c r="AE39" s="1057">
        <v>84.684566056921028</v>
      </c>
      <c r="AF39" s="1058">
        <v>87.598060795891556</v>
      </c>
      <c r="AG39" s="1059">
        <v>3.1577841152895303E-2</v>
      </c>
      <c r="AH39" s="1059">
        <v>0.10283504681399003</v>
      </c>
      <c r="AI39" s="1059">
        <v>2.329100193124119E-2</v>
      </c>
    </row>
    <row r="40" spans="1:35" s="1003" customFormat="1" ht="12" customHeight="1" x14ac:dyDescent="0.15">
      <c r="A40" s="888" t="s">
        <v>107</v>
      </c>
      <c r="B40" s="1057">
        <v>0</v>
      </c>
      <c r="C40" s="1057">
        <v>0</v>
      </c>
      <c r="D40" s="1057">
        <v>0</v>
      </c>
      <c r="E40" s="1057">
        <v>0</v>
      </c>
      <c r="F40" s="1057">
        <v>0</v>
      </c>
      <c r="G40" s="1057">
        <v>0</v>
      </c>
      <c r="H40" s="1057">
        <v>0</v>
      </c>
      <c r="I40" s="1057">
        <v>0</v>
      </c>
      <c r="J40" s="1057">
        <v>0</v>
      </c>
      <c r="K40" s="1057">
        <v>0</v>
      </c>
      <c r="L40" s="1057">
        <v>0</v>
      </c>
      <c r="M40" s="1057">
        <v>0</v>
      </c>
      <c r="N40" s="1057">
        <v>2.4228303335228807</v>
      </c>
      <c r="O40" s="1057">
        <v>2.883324532109441</v>
      </c>
      <c r="P40" s="1057">
        <v>2.8916890273971334</v>
      </c>
      <c r="Q40" s="1057">
        <v>3.6859623197724152</v>
      </c>
      <c r="R40" s="1057">
        <v>3.2795825033824659</v>
      </c>
      <c r="S40" s="1057">
        <v>4.2838301641032643</v>
      </c>
      <c r="T40" s="1057">
        <v>4.2475751020568309</v>
      </c>
      <c r="U40" s="1057">
        <v>7.7245613939056721</v>
      </c>
      <c r="V40" s="1057">
        <v>10.706757966310269</v>
      </c>
      <c r="W40" s="1057">
        <v>14.907033528920547</v>
      </c>
      <c r="X40" s="1057">
        <v>25.344543190730253</v>
      </c>
      <c r="Y40" s="1057">
        <v>36.956468338801308</v>
      </c>
      <c r="Z40" s="1057">
        <v>62.999763597340994</v>
      </c>
      <c r="AA40" s="1057">
        <v>33.449716775470492</v>
      </c>
      <c r="AB40" s="1057">
        <v>101.95613010768476</v>
      </c>
      <c r="AC40" s="1057">
        <v>87.607607667852804</v>
      </c>
      <c r="AD40" s="1057">
        <v>126.16881491310959</v>
      </c>
      <c r="AE40" s="1057">
        <v>213.4303495954338</v>
      </c>
      <c r="AF40" s="1058">
        <v>219.39849393572501</v>
      </c>
      <c r="AG40" s="1059">
        <v>2.5154318087774019E-2</v>
      </c>
      <c r="AH40" s="1059">
        <v>0.39360031121816497</v>
      </c>
      <c r="AI40" s="1059">
        <v>5.8334747362444407E-2</v>
      </c>
    </row>
    <row r="41" spans="1:35" s="1003" customFormat="1" ht="12" customHeight="1" x14ac:dyDescent="0.15">
      <c r="A41" s="888" t="s">
        <v>100</v>
      </c>
      <c r="B41" s="1057">
        <v>0</v>
      </c>
      <c r="C41" s="1057">
        <v>0</v>
      </c>
      <c r="D41" s="1057">
        <v>0</v>
      </c>
      <c r="E41" s="1057">
        <v>0</v>
      </c>
      <c r="F41" s="1057">
        <v>0</v>
      </c>
      <c r="G41" s="1057">
        <v>0</v>
      </c>
      <c r="H41" s="1057">
        <v>0</v>
      </c>
      <c r="I41" s="1057">
        <v>0</v>
      </c>
      <c r="J41" s="1057">
        <v>0</v>
      </c>
      <c r="K41" s="1057">
        <v>0</v>
      </c>
      <c r="L41" s="1057">
        <v>0</v>
      </c>
      <c r="M41" s="1057">
        <v>0</v>
      </c>
      <c r="N41" s="1057">
        <v>0</v>
      </c>
      <c r="O41" s="1057">
        <v>0</v>
      </c>
      <c r="P41" s="1057">
        <v>0.23027400000000001</v>
      </c>
      <c r="Q41" s="1057">
        <v>0.56103120000000006</v>
      </c>
      <c r="R41" s="1057">
        <v>2.2315643999999999</v>
      </c>
      <c r="S41" s="1057">
        <v>4.0067676000000008</v>
      </c>
      <c r="T41" s="1057">
        <v>7.4357568000000001</v>
      </c>
      <c r="U41" s="1057">
        <v>10.642845599999999</v>
      </c>
      <c r="V41" s="1057">
        <v>14.938502400000003</v>
      </c>
      <c r="W41" s="1057">
        <v>14.071834800000001</v>
      </c>
      <c r="X41" s="1057">
        <v>15.068293199999999</v>
      </c>
      <c r="Y41" s="1057">
        <v>22.9562244</v>
      </c>
      <c r="Z41" s="1057">
        <v>18.9955116</v>
      </c>
      <c r="AA41" s="1057">
        <v>18.648007199999999</v>
      </c>
      <c r="AB41" s="1057">
        <v>18.5433372</v>
      </c>
      <c r="AC41" s="1057">
        <v>17.923690800000003</v>
      </c>
      <c r="AD41" s="1057">
        <v>28.604217600000002</v>
      </c>
      <c r="AE41" s="1057">
        <v>29.295039600000003</v>
      </c>
      <c r="AF41" s="1058">
        <v>29.102446800000003</v>
      </c>
      <c r="AG41" s="1059">
        <v>-9.2885241215789893E-3</v>
      </c>
      <c r="AH41" s="1059">
        <v>0.10655659979744003</v>
      </c>
      <c r="AI41" s="1059">
        <v>7.7379012556227133E-3</v>
      </c>
    </row>
    <row r="42" spans="1:35" s="1003" customFormat="1" ht="12" customHeight="1" x14ac:dyDescent="0.15">
      <c r="A42" s="888" t="s">
        <v>97</v>
      </c>
      <c r="B42" s="1057">
        <v>0</v>
      </c>
      <c r="C42" s="1057">
        <v>0</v>
      </c>
      <c r="D42" s="1057">
        <v>0</v>
      </c>
      <c r="E42" s="1057">
        <v>0</v>
      </c>
      <c r="F42" s="1057">
        <v>0</v>
      </c>
      <c r="G42" s="1057">
        <v>0</v>
      </c>
      <c r="H42" s="1057">
        <v>0</v>
      </c>
      <c r="I42" s="1057">
        <v>0</v>
      </c>
      <c r="J42" s="1057">
        <v>0</v>
      </c>
      <c r="K42" s="1057">
        <v>0</v>
      </c>
      <c r="L42" s="1057">
        <v>0</v>
      </c>
      <c r="M42" s="1057">
        <v>0</v>
      </c>
      <c r="N42" s="1057">
        <v>0</v>
      </c>
      <c r="O42" s="1057">
        <v>0</v>
      </c>
      <c r="P42" s="1057">
        <v>0.13400000000000001</v>
      </c>
      <c r="Q42" s="1057">
        <v>3.8891729581589463</v>
      </c>
      <c r="R42" s="1057">
        <v>7.1896252702370091</v>
      </c>
      <c r="S42" s="1057">
        <v>5.9367541487307784</v>
      </c>
      <c r="T42" s="1057">
        <v>21.982803803402774</v>
      </c>
      <c r="U42" s="1057">
        <v>29.58723642025064</v>
      </c>
      <c r="V42" s="1057">
        <v>30.778364412942388</v>
      </c>
      <c r="W42" s="1057">
        <v>30.527262576289679</v>
      </c>
      <c r="X42" s="1057">
        <v>39.989305770152825</v>
      </c>
      <c r="Y42" s="1057">
        <v>54.019621414225249</v>
      </c>
      <c r="Z42" s="1057">
        <v>63.203227875034088</v>
      </c>
      <c r="AA42" s="1057">
        <v>67.757138489232858</v>
      </c>
      <c r="AB42" s="1057">
        <v>69.189148134069029</v>
      </c>
      <c r="AC42" s="1057">
        <v>76.504228456922476</v>
      </c>
      <c r="AD42" s="1057">
        <v>83.690370750828833</v>
      </c>
      <c r="AE42" s="1057">
        <v>93.442060442573279</v>
      </c>
      <c r="AF42" s="1058">
        <v>93.480018781379215</v>
      </c>
      <c r="AG42" s="1059">
        <v>-2.3271270725941928E-3</v>
      </c>
      <c r="AH42" s="1059">
        <v>0.12187326968235546</v>
      </c>
      <c r="AI42" s="1059">
        <v>2.4854925761914594E-2</v>
      </c>
    </row>
    <row r="43" spans="1:35" s="1003" customFormat="1" ht="12" customHeight="1" x14ac:dyDescent="0.15">
      <c r="A43" s="888" t="s">
        <v>95</v>
      </c>
      <c r="B43" s="1057">
        <v>0</v>
      </c>
      <c r="C43" s="1057">
        <v>0</v>
      </c>
      <c r="D43" s="1057">
        <v>0</v>
      </c>
      <c r="E43" s="1057">
        <v>0</v>
      </c>
      <c r="F43" s="1057">
        <v>0</v>
      </c>
      <c r="G43" s="1057">
        <v>0</v>
      </c>
      <c r="H43" s="1057">
        <v>0</v>
      </c>
      <c r="I43" s="1057">
        <v>0</v>
      </c>
      <c r="J43" s="1057">
        <v>0</v>
      </c>
      <c r="K43" s="1057">
        <v>0</v>
      </c>
      <c r="L43" s="1057">
        <v>0</v>
      </c>
      <c r="M43" s="1057">
        <v>0</v>
      </c>
      <c r="N43" s="1057">
        <v>0.15191182935871383</v>
      </c>
      <c r="O43" s="1057">
        <v>1.1885660529760431</v>
      </c>
      <c r="P43" s="1057">
        <v>1.0741795725813452</v>
      </c>
      <c r="Q43" s="1057">
        <v>0.83233364012090472</v>
      </c>
      <c r="R43" s="1057">
        <v>1.2259094600350884</v>
      </c>
      <c r="S43" s="1057">
        <v>7.2521460429198426</v>
      </c>
      <c r="T43" s="1057">
        <v>6.6513082851561069</v>
      </c>
      <c r="U43" s="1057">
        <v>11.677323521891616</v>
      </c>
      <c r="V43" s="1057">
        <v>18.41475255913377</v>
      </c>
      <c r="W43" s="1057">
        <v>23.010522984729558</v>
      </c>
      <c r="X43" s="1057">
        <v>29.402117545428851</v>
      </c>
      <c r="Y43" s="1057">
        <v>36.352126452681318</v>
      </c>
      <c r="Z43" s="1057">
        <v>42.075722940099936</v>
      </c>
      <c r="AA43" s="1057">
        <v>49.595502032715082</v>
      </c>
      <c r="AB43" s="1057">
        <v>53.310986077380136</v>
      </c>
      <c r="AC43" s="1057">
        <v>55.158583447929374</v>
      </c>
      <c r="AD43" s="1057">
        <v>58.554359925225079</v>
      </c>
      <c r="AE43" s="1057">
        <v>60.29501494622469</v>
      </c>
      <c r="AF43" s="1058">
        <v>53.843029272911046</v>
      </c>
      <c r="AG43" s="1059">
        <v>-0.10944682211353185</v>
      </c>
      <c r="AH43" s="1059">
        <v>0.17840291856569657</v>
      </c>
      <c r="AI43" s="1059">
        <v>1.4316048636068252E-2</v>
      </c>
    </row>
    <row r="44" spans="1:35" s="1003" customFormat="1" ht="12" customHeight="1" x14ac:dyDescent="0.15">
      <c r="A44" s="889" t="s">
        <v>94</v>
      </c>
      <c r="B44" s="1060">
        <v>0</v>
      </c>
      <c r="C44" s="1060">
        <v>0</v>
      </c>
      <c r="D44" s="1060">
        <v>0</v>
      </c>
      <c r="E44" s="1060">
        <v>0</v>
      </c>
      <c r="F44" s="1060">
        <v>0</v>
      </c>
      <c r="G44" s="1060">
        <v>0</v>
      </c>
      <c r="H44" s="1060">
        <v>0</v>
      </c>
      <c r="I44" s="1060">
        <v>0</v>
      </c>
      <c r="J44" s="1060">
        <v>0</v>
      </c>
      <c r="K44" s="1060">
        <v>0</v>
      </c>
      <c r="L44" s="1060">
        <v>2.2393222460661732</v>
      </c>
      <c r="M44" s="1060">
        <v>2.7158217893253669</v>
      </c>
      <c r="N44" s="1060">
        <v>42.225145166981441</v>
      </c>
      <c r="O44" s="1060">
        <v>52.19073686718081</v>
      </c>
      <c r="P44" s="1060">
        <v>58.788407233164747</v>
      </c>
      <c r="Q44" s="1060">
        <v>71.06231244999988</v>
      </c>
      <c r="R44" s="1060">
        <v>92.390217858813273</v>
      </c>
      <c r="S44" s="1060">
        <v>108.60600590950207</v>
      </c>
      <c r="T44" s="1060">
        <v>143.52389400609843</v>
      </c>
      <c r="U44" s="1060">
        <v>168.23656615816557</v>
      </c>
      <c r="V44" s="1060">
        <v>193.15346548493216</v>
      </c>
      <c r="W44" s="1060">
        <v>215.45948662440719</v>
      </c>
      <c r="X44" s="1060">
        <v>254.28616073035238</v>
      </c>
      <c r="Y44" s="1060">
        <v>316.94427728548169</v>
      </c>
      <c r="Z44" s="1060">
        <v>381.01485054618058</v>
      </c>
      <c r="AA44" s="1060">
        <v>328.59248759395905</v>
      </c>
      <c r="AB44" s="1060">
        <v>413.02858237380093</v>
      </c>
      <c r="AC44" s="1060">
        <v>392.13445343845319</v>
      </c>
      <c r="AD44" s="1060">
        <v>497.06375238133961</v>
      </c>
      <c r="AE44" s="1060">
        <v>622.89454672393413</v>
      </c>
      <c r="AF44" s="1060">
        <v>614.60129442671496</v>
      </c>
      <c r="AG44" s="1061">
        <v>-1.6009918306447379E-2</v>
      </c>
      <c r="AH44" s="1061">
        <v>0.13985448745439499</v>
      </c>
      <c r="AI44" s="1061">
        <v>0.16341320578762547</v>
      </c>
    </row>
    <row r="45" spans="1:35" s="1003" customFormat="1" ht="12" customHeight="1" x14ac:dyDescent="0.15">
      <c r="A45" s="890"/>
      <c r="B45" s="1057"/>
      <c r="C45" s="1057"/>
      <c r="D45" s="1057"/>
      <c r="E45" s="1057"/>
      <c r="F45" s="1057"/>
      <c r="G45" s="1057"/>
      <c r="H45" s="1057"/>
      <c r="I45" s="1057"/>
      <c r="J45" s="1057"/>
      <c r="K45" s="1057"/>
      <c r="L45" s="1057"/>
      <c r="M45" s="1057"/>
      <c r="N45" s="1057"/>
      <c r="O45" s="1057"/>
      <c r="P45" s="1057"/>
      <c r="Q45" s="1057"/>
      <c r="R45" s="1057"/>
      <c r="S45" s="1057"/>
      <c r="T45" s="1057"/>
      <c r="U45" s="1057"/>
      <c r="V45" s="1057"/>
      <c r="W45" s="1057"/>
      <c r="X45" s="1057"/>
      <c r="Y45" s="1057"/>
      <c r="Z45" s="1057"/>
      <c r="AA45" s="1057"/>
      <c r="AB45" s="1057"/>
      <c r="AC45" s="1057"/>
      <c r="AD45" s="1057"/>
      <c r="AE45" s="1057"/>
      <c r="AF45" s="1058"/>
      <c r="AG45" s="1059"/>
      <c r="AH45" s="1059"/>
      <c r="AI45" s="1059"/>
    </row>
    <row r="46" spans="1:35" s="1012" customFormat="1" ht="12" customHeight="1" x14ac:dyDescent="0.15">
      <c r="A46" s="1066" t="s">
        <v>93</v>
      </c>
      <c r="B46" s="1067">
        <v>363.36814569786651</v>
      </c>
      <c r="C46" s="1067">
        <v>383.94225876867836</v>
      </c>
      <c r="D46" s="1067">
        <v>376.77226426902388</v>
      </c>
      <c r="E46" s="1067">
        <v>392.88608269365449</v>
      </c>
      <c r="F46" s="1067">
        <v>424.49828061280755</v>
      </c>
      <c r="G46" s="1067">
        <v>446.726433160949</v>
      </c>
      <c r="H46" s="1067">
        <v>429.10667922434902</v>
      </c>
      <c r="I46" s="1067">
        <v>446.62827283284003</v>
      </c>
      <c r="J46" s="1067">
        <v>455.34642614663613</v>
      </c>
      <c r="K46" s="1067">
        <v>461.94777093035816</v>
      </c>
      <c r="L46" s="1067">
        <v>454.09448768582871</v>
      </c>
      <c r="M46" s="1067">
        <v>440.66604812393285</v>
      </c>
      <c r="N46" s="1067">
        <v>547.52773633370668</v>
      </c>
      <c r="O46" s="1067">
        <v>618.46561548566649</v>
      </c>
      <c r="P46" s="1067">
        <v>729.81250813248346</v>
      </c>
      <c r="Q46" s="1067">
        <v>866.2930001164176</v>
      </c>
      <c r="R46" s="1067">
        <v>1073.1087584395971</v>
      </c>
      <c r="S46" s="1067">
        <v>1408.9747556616753</v>
      </c>
      <c r="T46" s="1067">
        <v>1899.639197775942</v>
      </c>
      <c r="U46" s="1067">
        <v>2160.1623246376198</v>
      </c>
      <c r="V46" s="1067">
        <v>2484.4697991927123</v>
      </c>
      <c r="W46" s="1067">
        <v>2609.6875666361198</v>
      </c>
      <c r="X46" s="1067">
        <v>2701.965264182661</v>
      </c>
      <c r="Y46" s="1067">
        <v>2896.0634336200219</v>
      </c>
      <c r="Z46" s="1067">
        <v>3086.6451036454814</v>
      </c>
      <c r="AA46" s="1067">
        <v>3212.1534139518444</v>
      </c>
      <c r="AB46" s="1067">
        <v>3348.9557399145715</v>
      </c>
      <c r="AC46" s="1067">
        <v>3434.538388890971</v>
      </c>
      <c r="AD46" s="1067">
        <v>3702.1222843840396</v>
      </c>
      <c r="AE46" s="1067">
        <v>3957.0774473614483</v>
      </c>
      <c r="AF46" s="1067">
        <v>3761.0258697541317</v>
      </c>
      <c r="AG46" s="1068">
        <v>-5.2141411766260859E-2</v>
      </c>
      <c r="AH46" s="1068">
        <v>6.2401845165786174E-2</v>
      </c>
      <c r="AI46" s="1068">
        <v>1</v>
      </c>
    </row>
    <row r="47" spans="1:35" s="1003" customFormat="1" ht="12" customHeight="1" x14ac:dyDescent="0.15">
      <c r="A47" s="892" t="s">
        <v>977</v>
      </c>
      <c r="B47" s="1057">
        <v>60.50346564894658</v>
      </c>
      <c r="C47" s="1057">
        <v>70.094230135818421</v>
      </c>
      <c r="D47" s="1057">
        <v>80.204808261903892</v>
      </c>
      <c r="E47" s="1057">
        <v>94.750704753654475</v>
      </c>
      <c r="F47" s="1057">
        <v>109.37650178780754</v>
      </c>
      <c r="G47" s="1057">
        <v>120.07867142638902</v>
      </c>
      <c r="H47" s="1057">
        <v>92.691850687149</v>
      </c>
      <c r="I47" s="1057">
        <v>118.66018626044001</v>
      </c>
      <c r="J47" s="1057">
        <v>132.49533022381604</v>
      </c>
      <c r="K47" s="1057">
        <v>139.72074066499812</v>
      </c>
      <c r="L47" s="1057">
        <v>172.87233871924872</v>
      </c>
      <c r="M47" s="1057">
        <v>186.28563336188449</v>
      </c>
      <c r="N47" s="1057">
        <v>224.83065619400361</v>
      </c>
      <c r="O47" s="1057">
        <v>297.10138391708625</v>
      </c>
      <c r="P47" s="1057">
        <v>375.24337940193288</v>
      </c>
      <c r="Q47" s="1057">
        <v>481.32359056407216</v>
      </c>
      <c r="R47" s="1057">
        <v>696.4051923322171</v>
      </c>
      <c r="S47" s="1057">
        <v>922.49170941028785</v>
      </c>
      <c r="T47" s="1057">
        <v>1255.8276699304879</v>
      </c>
      <c r="U47" s="1057">
        <v>1442.0903591213848</v>
      </c>
      <c r="V47" s="1057">
        <v>1693.6798365400866</v>
      </c>
      <c r="W47" s="1057">
        <v>1832.4663639434027</v>
      </c>
      <c r="X47" s="1057">
        <v>1898.9247017151849</v>
      </c>
      <c r="Y47" s="1057">
        <v>1946.1976338231927</v>
      </c>
      <c r="Z47" s="1057">
        <v>2004.8861874033537</v>
      </c>
      <c r="AA47" s="1057">
        <v>2054.4185376171658</v>
      </c>
      <c r="AB47" s="1057">
        <v>2166.654532646291</v>
      </c>
      <c r="AC47" s="1057">
        <v>2224.849620549357</v>
      </c>
      <c r="AD47" s="1057">
        <v>2280.6093312060166</v>
      </c>
      <c r="AE47" s="1057">
        <v>2306.2748042640578</v>
      </c>
      <c r="AF47" s="1058">
        <v>2152.205532584454</v>
      </c>
      <c r="AG47" s="1059">
        <v>-6.9354100547375119E-2</v>
      </c>
      <c r="AH47" s="1059">
        <v>4.8073784494668814E-2</v>
      </c>
      <c r="AI47" s="1059">
        <v>0.57223896009126607</v>
      </c>
    </row>
    <row r="48" spans="1:35" s="1023" customFormat="1" ht="12" customHeight="1" x14ac:dyDescent="0.15">
      <c r="A48" s="888" t="s">
        <v>941</v>
      </c>
      <c r="B48" s="1057">
        <v>302.86468004891998</v>
      </c>
      <c r="C48" s="1057">
        <v>313.84802863286001</v>
      </c>
      <c r="D48" s="1057">
        <v>296.56745600711997</v>
      </c>
      <c r="E48" s="1057">
        <v>298.13537794000001</v>
      </c>
      <c r="F48" s="1057">
        <v>315.12177882499992</v>
      </c>
      <c r="G48" s="1057">
        <v>326.64776173455999</v>
      </c>
      <c r="H48" s="1057">
        <v>336.41482853719998</v>
      </c>
      <c r="I48" s="1057">
        <v>327.96808657239995</v>
      </c>
      <c r="J48" s="1057">
        <v>322.85109592282004</v>
      </c>
      <c r="K48" s="1057">
        <v>322.22703026536004</v>
      </c>
      <c r="L48" s="1057">
        <v>281.22214896658005</v>
      </c>
      <c r="M48" s="1057">
        <v>254.38041476204836</v>
      </c>
      <c r="N48" s="1057">
        <v>322.69708013970313</v>
      </c>
      <c r="O48" s="1057">
        <v>321.36423156858018</v>
      </c>
      <c r="P48" s="1057">
        <v>354.56912873055057</v>
      </c>
      <c r="Q48" s="1057">
        <v>384.9694095523455</v>
      </c>
      <c r="R48" s="1057">
        <v>376.70356610737997</v>
      </c>
      <c r="S48" s="1057">
        <v>486.48304625138758</v>
      </c>
      <c r="T48" s="1057">
        <v>643.81152784545316</v>
      </c>
      <c r="U48" s="1057">
        <v>718.0719655162352</v>
      </c>
      <c r="V48" s="1057">
        <v>790.78996265262572</v>
      </c>
      <c r="W48" s="1057">
        <v>777.22120269271738</v>
      </c>
      <c r="X48" s="1057">
        <v>803.04056246747757</v>
      </c>
      <c r="Y48" s="1057">
        <v>949.86579979682949</v>
      </c>
      <c r="Z48" s="1057">
        <v>1081.7589162421277</v>
      </c>
      <c r="AA48" s="1057">
        <v>1157.7348763346783</v>
      </c>
      <c r="AB48" s="1057">
        <v>1182.3012072682809</v>
      </c>
      <c r="AC48" s="1057">
        <v>1209.6887683416123</v>
      </c>
      <c r="AD48" s="1057">
        <v>1421.5129531780228</v>
      </c>
      <c r="AE48" s="1057">
        <v>1650.8026430973914</v>
      </c>
      <c r="AF48" s="1058">
        <v>1608.8203371696777</v>
      </c>
      <c r="AG48" s="1059">
        <v>-2.8094206235357633E-2</v>
      </c>
      <c r="AH48" s="1059">
        <v>8.6807729210845785E-2</v>
      </c>
      <c r="AI48" s="1059">
        <v>0.42776103990873388</v>
      </c>
    </row>
    <row r="49" spans="1:35" s="1023" customFormat="1" ht="12" customHeight="1" x14ac:dyDescent="0.15">
      <c r="A49" s="893" t="s">
        <v>942</v>
      </c>
      <c r="B49" s="1069">
        <v>0.26560307318899878</v>
      </c>
      <c r="C49" s="1069">
        <v>0.29480432773761978</v>
      </c>
      <c r="D49" s="1069">
        <v>0.84381583766146462</v>
      </c>
      <c r="E49" s="1069">
        <v>2.0166138445635484</v>
      </c>
      <c r="F49" s="1069">
        <v>5.5298856261913842</v>
      </c>
      <c r="G49" s="1069">
        <v>8.6860956688132571</v>
      </c>
      <c r="H49" s="1069">
        <v>12.792658767957056</v>
      </c>
      <c r="I49" s="1069">
        <v>17.486802422056183</v>
      </c>
      <c r="J49" s="1069">
        <v>16.253714062199879</v>
      </c>
      <c r="K49" s="1069">
        <v>18.298467937725405</v>
      </c>
      <c r="L49" s="1069">
        <v>28.578106040243156</v>
      </c>
      <c r="M49" s="1069">
        <v>33.15862285831281</v>
      </c>
      <c r="N49" s="1069">
        <v>43.702558197975648</v>
      </c>
      <c r="O49" s="1069">
        <v>54.765629306277035</v>
      </c>
      <c r="P49" s="1069">
        <v>73.113206234883705</v>
      </c>
      <c r="Q49" s="1069">
        <v>125.47711533677322</v>
      </c>
      <c r="R49" s="1069">
        <v>191.94044367272068</v>
      </c>
      <c r="S49" s="1069">
        <v>262.51240532124746</v>
      </c>
      <c r="T49" s="1069">
        <v>345.09773162425967</v>
      </c>
      <c r="U49" s="1069">
        <v>407.02182652872415</v>
      </c>
      <c r="V49" s="1069">
        <v>484.12214849048104</v>
      </c>
      <c r="W49" s="1069">
        <v>519.92025325639463</v>
      </c>
      <c r="X49" s="1069">
        <v>571.63100645919747</v>
      </c>
      <c r="Y49" s="1069">
        <v>499.47411219836681</v>
      </c>
      <c r="Z49" s="1069">
        <v>538.29285288360495</v>
      </c>
      <c r="AA49" s="1069">
        <v>553.08476224579624</v>
      </c>
      <c r="AB49" s="1069">
        <v>554.60166580165969</v>
      </c>
      <c r="AC49" s="1069">
        <v>592.01866794516911</v>
      </c>
      <c r="AD49" s="1069">
        <v>635.89661578007838</v>
      </c>
      <c r="AE49" s="1069">
        <v>641.94789355083537</v>
      </c>
      <c r="AF49" s="1060">
        <v>658.082699303053</v>
      </c>
      <c r="AG49" s="1070">
        <v>2.2333223201163488E-2</v>
      </c>
      <c r="AH49" s="1070">
        <v>4.6618020127067172E-2</v>
      </c>
      <c r="AI49" s="1070">
        <v>0.17497425492212146</v>
      </c>
    </row>
    <row r="50" spans="1:35" s="1023" customFormat="1" ht="12" customHeight="1" x14ac:dyDescent="0.15">
      <c r="A50" s="892"/>
      <c r="B50" s="1057"/>
      <c r="C50" s="1057"/>
      <c r="D50" s="1057"/>
      <c r="E50" s="1057"/>
      <c r="F50" s="1057"/>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57"/>
      <c r="AE50" s="1057"/>
      <c r="AF50" s="1058"/>
      <c r="AG50" s="1020"/>
      <c r="AH50" s="1020"/>
      <c r="AI50" s="1020"/>
    </row>
    <row r="51" spans="1:35" s="1023" customFormat="1" ht="12" customHeight="1" x14ac:dyDescent="0.15">
      <c r="A51" s="894" t="s">
        <v>974</v>
      </c>
      <c r="B51" s="1057"/>
      <c r="C51" s="1057"/>
      <c r="D51" s="1057"/>
      <c r="E51" s="1057"/>
      <c r="F51" s="1057"/>
      <c r="G51" s="1057"/>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57"/>
      <c r="AE51" s="1057"/>
      <c r="AF51" s="1058"/>
      <c r="AG51" s="1020"/>
      <c r="AH51" s="1020"/>
      <c r="AI51" s="1020"/>
    </row>
    <row r="52" spans="1:35" s="1023" customFormat="1" ht="12" customHeight="1" x14ac:dyDescent="0.15">
      <c r="A52" s="1035" t="s">
        <v>943</v>
      </c>
      <c r="B52" s="1057"/>
      <c r="C52" s="1057"/>
      <c r="D52" s="1057"/>
      <c r="E52" s="1057"/>
      <c r="F52" s="1057"/>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8"/>
      <c r="AG52" s="1020"/>
      <c r="AH52" s="1020"/>
      <c r="AI52" s="1020"/>
    </row>
    <row r="53" spans="1:35" s="1023" customFormat="1" ht="12" customHeight="1" x14ac:dyDescent="0.15">
      <c r="A53" s="1036" t="s">
        <v>191</v>
      </c>
      <c r="B53" s="1057">
        <v>60.237862575757582</v>
      </c>
      <c r="C53" s="1057">
        <v>69.799425808080798</v>
      </c>
      <c r="D53" s="1057">
        <v>79.360992424242426</v>
      </c>
      <c r="E53" s="1057">
        <v>92.734090909090924</v>
      </c>
      <c r="F53" s="1057">
        <v>103.84661616161615</v>
      </c>
      <c r="G53" s="1057">
        <v>111.39257575757576</v>
      </c>
      <c r="H53" s="1057">
        <v>79.899191919191921</v>
      </c>
      <c r="I53" s="1057">
        <v>101.17338383838384</v>
      </c>
      <c r="J53" s="1057">
        <v>111.79525252525254</v>
      </c>
      <c r="K53" s="1057">
        <v>116.23484848484848</v>
      </c>
      <c r="L53" s="1057">
        <v>133.21156565656568</v>
      </c>
      <c r="M53" s="1057">
        <v>140.24318181818182</v>
      </c>
      <c r="N53" s="1057">
        <v>167.02626262626265</v>
      </c>
      <c r="O53" s="1057">
        <v>227.68494949494948</v>
      </c>
      <c r="P53" s="1057">
        <v>286.19151515151515</v>
      </c>
      <c r="Q53" s="1057">
        <v>326.99383838383841</v>
      </c>
      <c r="R53" s="1057">
        <v>441.60782828282822</v>
      </c>
      <c r="S53" s="1057">
        <v>554.7633838383839</v>
      </c>
      <c r="T53" s="1057">
        <v>780.16423904040414</v>
      </c>
      <c r="U53" s="1057">
        <v>889.1915083838386</v>
      </c>
      <c r="V53" s="1057">
        <v>1035.9779778787879</v>
      </c>
      <c r="W53" s="1057">
        <v>1038.7830648484849</v>
      </c>
      <c r="X53" s="1057">
        <v>1037.8618419191919</v>
      </c>
      <c r="Y53" s="1057">
        <v>1064.7504409595961</v>
      </c>
      <c r="Z53" s="1057">
        <v>1083.1485902020204</v>
      </c>
      <c r="AA53" s="1057">
        <v>1123.650733131313</v>
      </c>
      <c r="AB53" s="1057">
        <v>1156.6545744444447</v>
      </c>
      <c r="AC53" s="1057">
        <v>1167.0264079292931</v>
      </c>
      <c r="AD53" s="1057">
        <v>1161.8131142424245</v>
      </c>
      <c r="AE53" s="1057">
        <v>1172.392772929293</v>
      </c>
      <c r="AF53" s="1058">
        <v>1017.5146153030304</v>
      </c>
      <c r="AG53" s="1020">
        <v>-0.13447562612457498</v>
      </c>
      <c r="AH53" s="1020">
        <v>2.803472044651234E-2</v>
      </c>
      <c r="AI53" s="1020">
        <v>0.45563470951346086</v>
      </c>
    </row>
    <row r="54" spans="1:35" s="1023" customFormat="1" ht="12" customHeight="1" x14ac:dyDescent="0.15">
      <c r="A54" s="1036" t="s">
        <v>944</v>
      </c>
      <c r="B54" s="1057">
        <v>0</v>
      </c>
      <c r="C54" s="1057">
        <v>0</v>
      </c>
      <c r="D54" s="1057">
        <v>0</v>
      </c>
      <c r="E54" s="1057">
        <v>0</v>
      </c>
      <c r="F54" s="1057">
        <v>0</v>
      </c>
      <c r="G54" s="1057">
        <v>0</v>
      </c>
      <c r="H54" s="1057">
        <v>0</v>
      </c>
      <c r="I54" s="1057">
        <v>0</v>
      </c>
      <c r="J54" s="1057">
        <v>4.4463636363636363</v>
      </c>
      <c r="K54" s="1057">
        <v>5.1874242424242425</v>
      </c>
      <c r="L54" s="1057">
        <v>8.8433447763736694</v>
      </c>
      <c r="M54" s="1057">
        <v>8.8885605028537125</v>
      </c>
      <c r="N54" s="1057">
        <v>8.6802056570301431</v>
      </c>
      <c r="O54" s="1057">
        <v>9.1337202494790812</v>
      </c>
      <c r="P54" s="1057">
        <v>9.2125537882406654</v>
      </c>
      <c r="Q54" s="1057">
        <v>10.654437623925357</v>
      </c>
      <c r="R54" s="1057">
        <v>9.2437366739521565</v>
      </c>
      <c r="S54" s="1057">
        <v>28.120692313648966</v>
      </c>
      <c r="T54" s="1057">
        <v>33.261450405069304</v>
      </c>
      <c r="U54" s="1057">
        <v>33.913222328889283</v>
      </c>
      <c r="V54" s="1057">
        <v>34.030019863619671</v>
      </c>
      <c r="W54" s="1057">
        <v>49.476420929991676</v>
      </c>
      <c r="X54" s="1057">
        <v>62.516578107264657</v>
      </c>
      <c r="Y54" s="1057">
        <v>63.574802282648818</v>
      </c>
      <c r="Z54" s="1057">
        <v>67.676595990174675</v>
      </c>
      <c r="AA54" s="1057">
        <v>67.053407626811463</v>
      </c>
      <c r="AB54" s="1057">
        <v>67.090014057133928</v>
      </c>
      <c r="AC54" s="1057">
        <v>72.064439588566643</v>
      </c>
      <c r="AD54" s="1057">
        <v>74.485754351462361</v>
      </c>
      <c r="AE54" s="1057">
        <v>76.405006811445901</v>
      </c>
      <c r="AF54" s="1058">
        <v>68.551118053651876</v>
      </c>
      <c r="AG54" s="1020">
        <v>-0.10524424026813939</v>
      </c>
      <c r="AH54" s="1020">
        <v>8.4614175426025673E-2</v>
      </c>
      <c r="AI54" s="1020">
        <v>3.0696629111215883E-2</v>
      </c>
    </row>
    <row r="55" spans="1:35" s="1023" customFormat="1" ht="12" customHeight="1" x14ac:dyDescent="0.15">
      <c r="A55" s="1036" t="s">
        <v>188</v>
      </c>
      <c r="B55" s="1057">
        <v>245.14009964892</v>
      </c>
      <c r="C55" s="1057">
        <v>255.56234087285995</v>
      </c>
      <c r="D55" s="1057">
        <v>250.06874408712</v>
      </c>
      <c r="E55" s="1057">
        <v>260.77462866000002</v>
      </c>
      <c r="F55" s="1057">
        <v>278.14707490499995</v>
      </c>
      <c r="G55" s="1057">
        <v>287.61527901455997</v>
      </c>
      <c r="H55" s="1057">
        <v>299.4254036172</v>
      </c>
      <c r="I55" s="1057">
        <v>289.30408257239998</v>
      </c>
      <c r="J55" s="1057">
        <v>283.97729292281997</v>
      </c>
      <c r="K55" s="1057">
        <v>284.63126710536</v>
      </c>
      <c r="L55" s="1057">
        <v>243.67912604658002</v>
      </c>
      <c r="M55" s="1057">
        <v>218.47721152204838</v>
      </c>
      <c r="N55" s="1057">
        <v>246.74196913542193</v>
      </c>
      <c r="O55" s="1057">
        <v>234.52512360072586</v>
      </c>
      <c r="P55" s="1057">
        <v>261.49157532975022</v>
      </c>
      <c r="Q55" s="1057">
        <v>282.94554797604582</v>
      </c>
      <c r="R55" s="1057">
        <v>261.68312865694929</v>
      </c>
      <c r="S55" s="1057">
        <v>353.16048424601536</v>
      </c>
      <c r="T55" s="1057">
        <v>452.98105141975208</v>
      </c>
      <c r="U55" s="1057">
        <v>485.75795407381491</v>
      </c>
      <c r="V55" s="1057">
        <v>495.05893229448071</v>
      </c>
      <c r="W55" s="1057">
        <v>439.55103481279525</v>
      </c>
      <c r="X55" s="1057">
        <v>405.64609589856008</v>
      </c>
      <c r="Y55" s="1057">
        <v>486.46031627354472</v>
      </c>
      <c r="Z55" s="1057">
        <v>531.83717111670171</v>
      </c>
      <c r="AA55" s="1057">
        <v>632.74320714456655</v>
      </c>
      <c r="AB55" s="1057">
        <v>568.14716847243631</v>
      </c>
      <c r="AC55" s="1057">
        <v>586.557571586569</v>
      </c>
      <c r="AD55" s="1057">
        <v>669.03192079727887</v>
      </c>
      <c r="AE55" s="1057">
        <v>743.09920731425188</v>
      </c>
      <c r="AF55" s="1058">
        <v>724.81932256058144</v>
      </c>
      <c r="AG55" s="1020">
        <v>-2.726454989722038E-2</v>
      </c>
      <c r="AH55" s="1020">
        <v>4.3428483061371814E-2</v>
      </c>
      <c r="AI55" s="1020">
        <v>0.3245681551082979</v>
      </c>
    </row>
    <row r="56" spans="1:35" s="1023" customFormat="1" ht="12" customHeight="1" x14ac:dyDescent="0.15">
      <c r="A56" s="1036" t="s">
        <v>208</v>
      </c>
      <c r="B56" s="1057">
        <v>57.724580399999994</v>
      </c>
      <c r="C56" s="1057">
        <v>58.285687760000009</v>
      </c>
      <c r="D56" s="1057">
        <v>46.498711920000005</v>
      </c>
      <c r="E56" s="1057">
        <v>37.36074928</v>
      </c>
      <c r="F56" s="1057">
        <v>36.974703920000003</v>
      </c>
      <c r="G56" s="1057">
        <v>39.032482720000004</v>
      </c>
      <c r="H56" s="1057">
        <v>36.989424919999998</v>
      </c>
      <c r="I56" s="1057">
        <v>38.664003999999998</v>
      </c>
      <c r="J56" s="1057">
        <v>38.873803000000002</v>
      </c>
      <c r="K56" s="1057">
        <v>37.595763160000004</v>
      </c>
      <c r="L56" s="1057">
        <v>37.543022919999999</v>
      </c>
      <c r="M56" s="1057">
        <v>35.903203240000003</v>
      </c>
      <c r="N56" s="1057">
        <v>34.705993890488031</v>
      </c>
      <c r="O56" s="1057">
        <v>35.253658330919514</v>
      </c>
      <c r="P56" s="1057">
        <v>34.142634773035098</v>
      </c>
      <c r="Q56" s="1057">
        <v>33.358680791680257</v>
      </c>
      <c r="R56" s="1057">
        <v>28.044943300085997</v>
      </c>
      <c r="S56" s="1057">
        <v>19.093312205627534</v>
      </c>
      <c r="T56" s="1057">
        <v>18.054048550948007</v>
      </c>
      <c r="U56" s="1057">
        <v>22.720518986295641</v>
      </c>
      <c r="V56" s="1057">
        <v>26.869733019467592</v>
      </c>
      <c r="W56" s="1057">
        <v>29.564877456370162</v>
      </c>
      <c r="X56" s="1057">
        <v>33.532153829465848</v>
      </c>
      <c r="Y56" s="1057">
        <v>40.248713332192402</v>
      </c>
      <c r="Z56" s="1057">
        <v>45.413905463776018</v>
      </c>
      <c r="AA56" s="1057">
        <v>50.010414414871526</v>
      </c>
      <c r="AB56" s="1057">
        <v>54.059876932071916</v>
      </c>
      <c r="AC56" s="1057">
        <v>58.233607932594239</v>
      </c>
      <c r="AD56" s="1057">
        <v>60.936204425325386</v>
      </c>
      <c r="AE56" s="1057">
        <v>59.950531253847878</v>
      </c>
      <c r="AF56" s="1058">
        <v>51.47945512781736</v>
      </c>
      <c r="AG56" s="1020">
        <v>-0.14364727375891084</v>
      </c>
      <c r="AH56" s="1020">
        <v>0.10188806446400922</v>
      </c>
      <c r="AI56" s="1020">
        <v>2.3052078299719385E-2</v>
      </c>
    </row>
    <row r="57" spans="1:35" s="1023" customFormat="1" ht="12" customHeight="1" x14ac:dyDescent="0.15">
      <c r="A57" s="1036" t="s">
        <v>348</v>
      </c>
      <c r="B57" s="1057">
        <v>0</v>
      </c>
      <c r="C57" s="1057">
        <v>0</v>
      </c>
      <c r="D57" s="1057">
        <v>0.22505802063258137</v>
      </c>
      <c r="E57" s="1057">
        <v>1.021140036263672</v>
      </c>
      <c r="F57" s="1057">
        <v>1.0434913296197628</v>
      </c>
      <c r="G57" s="1057">
        <v>1.0167757575757577</v>
      </c>
      <c r="H57" s="1057">
        <v>1.6329490775890778</v>
      </c>
      <c r="I57" s="1057">
        <v>2.3070026896033862</v>
      </c>
      <c r="J57" s="1057">
        <v>2.6511956596387614</v>
      </c>
      <c r="K57" s="1057">
        <v>2.4908492499135848</v>
      </c>
      <c r="L57" s="1057">
        <v>2.4373850750598303</v>
      </c>
      <c r="M57" s="1057">
        <v>2.2529562621286763</v>
      </c>
      <c r="N57" s="1057">
        <v>5.4053694219758261</v>
      </c>
      <c r="O57" s="1057">
        <v>7.4821059330006232</v>
      </c>
      <c r="P57" s="1057">
        <v>7.8013658569586646</v>
      </c>
      <c r="Q57" s="1057">
        <v>24.656722130963523</v>
      </c>
      <c r="R57" s="1057">
        <v>37.317825745786735</v>
      </c>
      <c r="S57" s="1057">
        <v>49.170444270937942</v>
      </c>
      <c r="T57" s="1057">
        <v>78.927749292638694</v>
      </c>
      <c r="U57" s="1057">
        <v>95.909791219710371</v>
      </c>
      <c r="V57" s="1057">
        <v>119.29332189415497</v>
      </c>
      <c r="W57" s="1057">
        <v>123.06140000374603</v>
      </c>
      <c r="X57" s="1057">
        <v>124.44570676320463</v>
      </c>
      <c r="Y57" s="1057">
        <v>116.7842122183208</v>
      </c>
      <c r="Z57" s="1057">
        <v>116.75768820626429</v>
      </c>
      <c r="AA57" s="1057">
        <v>117.97087536146576</v>
      </c>
      <c r="AB57" s="1057">
        <v>115.62250391033724</v>
      </c>
      <c r="AC57" s="1057">
        <v>120.1024035986752</v>
      </c>
      <c r="AD57" s="1057">
        <v>124.68921985517446</v>
      </c>
      <c r="AE57" s="1057">
        <v>137.11243430380398</v>
      </c>
      <c r="AF57" s="1058">
        <v>129.42985796971314</v>
      </c>
      <c r="AG57" s="1020">
        <v>-5.8610365038121226E-2</v>
      </c>
      <c r="AH57" s="1020">
        <v>3.6385646543541261E-2</v>
      </c>
      <c r="AI57" s="1020">
        <v>5.7957630142576204E-2</v>
      </c>
    </row>
    <row r="58" spans="1:35" s="1023" customFormat="1" ht="12" customHeight="1" x14ac:dyDescent="0.15">
      <c r="A58" s="1036" t="s">
        <v>351</v>
      </c>
      <c r="B58" s="1057">
        <v>0</v>
      </c>
      <c r="C58" s="1057">
        <v>0</v>
      </c>
      <c r="D58" s="1057">
        <v>0</v>
      </c>
      <c r="E58" s="1057">
        <v>0</v>
      </c>
      <c r="F58" s="1057">
        <v>0</v>
      </c>
      <c r="G58" s="1057">
        <v>0</v>
      </c>
      <c r="H58" s="1057">
        <v>0</v>
      </c>
      <c r="I58" s="1057">
        <v>0</v>
      </c>
      <c r="J58" s="1057">
        <v>0</v>
      </c>
      <c r="K58" s="1057">
        <v>0</v>
      </c>
      <c r="L58" s="1057">
        <v>0</v>
      </c>
      <c r="M58" s="1057">
        <v>0</v>
      </c>
      <c r="N58" s="1057">
        <v>0</v>
      </c>
      <c r="O58" s="1057">
        <v>0</v>
      </c>
      <c r="P58" s="1057">
        <v>0</v>
      </c>
      <c r="Q58" s="1057">
        <v>0</v>
      </c>
      <c r="R58" s="1057">
        <v>0</v>
      </c>
      <c r="S58" s="1057">
        <v>0</v>
      </c>
      <c r="T58" s="1057">
        <v>0</v>
      </c>
      <c r="U58" s="1057">
        <v>0</v>
      </c>
      <c r="V58" s="1057">
        <v>0</v>
      </c>
      <c r="W58" s="1057">
        <v>0</v>
      </c>
      <c r="X58" s="1057">
        <v>0</v>
      </c>
      <c r="Y58" s="1057">
        <v>0</v>
      </c>
      <c r="Z58" s="1057">
        <v>0</v>
      </c>
      <c r="AA58" s="1057">
        <v>0</v>
      </c>
      <c r="AB58" s="1057">
        <v>0.93800000000000017</v>
      </c>
      <c r="AC58" s="1057">
        <v>1.8760000000000003</v>
      </c>
      <c r="AD58" s="1057">
        <v>2.9748000000000001</v>
      </c>
      <c r="AE58" s="1057">
        <v>3.6716000000000002</v>
      </c>
      <c r="AF58" s="1058">
        <v>4.0468000000000002</v>
      </c>
      <c r="AG58" s="1020">
        <v>9.9178333532766949E-2</v>
      </c>
      <c r="AH58" s="1020" t="s">
        <v>111</v>
      </c>
      <c r="AI58" s="1020">
        <v>1.8121238896504153E-3</v>
      </c>
    </row>
    <row r="59" spans="1:35" s="1023" customFormat="1" ht="12" customHeight="1" x14ac:dyDescent="0.15">
      <c r="A59" s="1036" t="s">
        <v>353</v>
      </c>
      <c r="B59" s="1057">
        <v>0</v>
      </c>
      <c r="C59" s="1057">
        <v>0</v>
      </c>
      <c r="D59" s="1057">
        <v>0</v>
      </c>
      <c r="E59" s="1057">
        <v>0</v>
      </c>
      <c r="F59" s="1057">
        <v>0</v>
      </c>
      <c r="G59" s="1057">
        <v>0</v>
      </c>
      <c r="H59" s="1057">
        <v>0</v>
      </c>
      <c r="I59" s="1057">
        <v>0</v>
      </c>
      <c r="J59" s="1057">
        <v>0</v>
      </c>
      <c r="K59" s="1057">
        <v>0</v>
      </c>
      <c r="L59" s="1057">
        <v>0</v>
      </c>
      <c r="M59" s="1057">
        <v>0</v>
      </c>
      <c r="N59" s="1057">
        <v>0.57465998159720455</v>
      </c>
      <c r="O59" s="1057">
        <v>0.59594368461932334</v>
      </c>
      <c r="P59" s="1057">
        <v>0.61722738764144192</v>
      </c>
      <c r="Q59" s="1057">
        <v>0.65979479368567928</v>
      </c>
      <c r="R59" s="1057">
        <v>0.36182295137601767</v>
      </c>
      <c r="S59" s="1057">
        <v>0.31925554533178035</v>
      </c>
      <c r="T59" s="1057">
        <v>0.34053924835389898</v>
      </c>
      <c r="U59" s="1057">
        <v>0.36182295137601767</v>
      </c>
      <c r="V59" s="1057">
        <v>0.40623182340572878</v>
      </c>
      <c r="W59" s="1057">
        <v>0.4800941478625988</v>
      </c>
      <c r="X59" s="1057">
        <v>0.45602525946300565</v>
      </c>
      <c r="Y59" s="1057">
        <v>0.34104069239710011</v>
      </c>
      <c r="Z59" s="1057">
        <v>0.36284989004683493</v>
      </c>
      <c r="AA59" s="1057">
        <v>0.3962467869699321</v>
      </c>
      <c r="AB59" s="1057">
        <v>0.35500173739445889</v>
      </c>
      <c r="AC59" s="1057">
        <v>0.33108779435286684</v>
      </c>
      <c r="AD59" s="1057">
        <v>0.22598801748152381</v>
      </c>
      <c r="AE59" s="1057">
        <v>0.22988995875656887</v>
      </c>
      <c r="AF59" s="1058">
        <v>0.16956726197721958</v>
      </c>
      <c r="AG59" s="1020">
        <v>-0.26441344214476181</v>
      </c>
      <c r="AH59" s="1020">
        <v>-4.4342243514388424E-2</v>
      </c>
      <c r="AI59" s="1020">
        <v>7.5930830861799473E-5</v>
      </c>
    </row>
    <row r="60" spans="1:35" s="1023" customFormat="1" ht="12" customHeight="1" x14ac:dyDescent="0.15">
      <c r="A60" s="1036" t="s">
        <v>354</v>
      </c>
      <c r="B60" s="1057">
        <v>0</v>
      </c>
      <c r="C60" s="1057">
        <v>0</v>
      </c>
      <c r="D60" s="1057">
        <v>0</v>
      </c>
      <c r="E60" s="1057">
        <v>0</v>
      </c>
      <c r="F60" s="1057">
        <v>0</v>
      </c>
      <c r="G60" s="1057">
        <v>0</v>
      </c>
      <c r="H60" s="1057">
        <v>0</v>
      </c>
      <c r="I60" s="1057">
        <v>0</v>
      </c>
      <c r="J60" s="1057">
        <v>0</v>
      </c>
      <c r="K60" s="1057">
        <v>0</v>
      </c>
      <c r="L60" s="1057">
        <v>0</v>
      </c>
      <c r="M60" s="1057">
        <v>0</v>
      </c>
      <c r="N60" s="1057">
        <v>1.7672284293325591</v>
      </c>
      <c r="O60" s="1057">
        <v>1.9487571324082096</v>
      </c>
      <c r="P60" s="1057">
        <v>2.2923186665912496</v>
      </c>
      <c r="Q60" s="1057">
        <v>0.87437708755468002</v>
      </c>
      <c r="R60" s="1057">
        <v>0.26027840425748944</v>
      </c>
      <c r="S60" s="1057">
        <v>2.8214315237211194</v>
      </c>
      <c r="T60" s="1057">
        <v>2.1159231538390819</v>
      </c>
      <c r="U60" s="1057">
        <v>1.1980961983986933</v>
      </c>
      <c r="V60" s="1057">
        <v>0.70533972392575417</v>
      </c>
      <c r="W60" s="1057">
        <v>1.8704598305528803</v>
      </c>
      <c r="X60" s="1057">
        <v>2.1305177619898439</v>
      </c>
      <c r="Y60" s="1057">
        <v>2.1457006780349195</v>
      </c>
      <c r="Z60" s="1057">
        <v>1.7700820692054162</v>
      </c>
      <c r="AA60" s="1057">
        <v>2.1869021091905889</v>
      </c>
      <c r="AB60" s="1057">
        <v>1.9363252556160324</v>
      </c>
      <c r="AC60" s="1057">
        <v>1.9654224232400417</v>
      </c>
      <c r="AD60" s="1057">
        <v>3.0866622417278808</v>
      </c>
      <c r="AE60" s="1057">
        <v>2.7976558736351813</v>
      </c>
      <c r="AF60" s="1058">
        <v>2.779156727504597</v>
      </c>
      <c r="AG60" s="1020">
        <v>-9.3265475459530789E-3</v>
      </c>
      <c r="AH60" s="1020">
        <v>8.8504578893497721E-2</v>
      </c>
      <c r="AI60" s="1020">
        <v>1.2444836164361346E-3</v>
      </c>
    </row>
    <row r="61" spans="1:35" s="1023" customFormat="1" ht="12" customHeight="1" x14ac:dyDescent="0.15">
      <c r="A61" s="1036" t="s">
        <v>355</v>
      </c>
      <c r="B61" s="1057">
        <v>0</v>
      </c>
      <c r="C61" s="1057">
        <v>0</v>
      </c>
      <c r="D61" s="1057">
        <v>0</v>
      </c>
      <c r="E61" s="1057">
        <v>0</v>
      </c>
      <c r="F61" s="1057">
        <v>0</v>
      </c>
      <c r="G61" s="1057">
        <v>0</v>
      </c>
      <c r="H61" s="1057">
        <v>0</v>
      </c>
      <c r="I61" s="1057">
        <v>0</v>
      </c>
      <c r="J61" s="1057">
        <v>0</v>
      </c>
      <c r="K61" s="1057">
        <v>0</v>
      </c>
      <c r="L61" s="1057">
        <v>2.2393222460661732</v>
      </c>
      <c r="M61" s="1057">
        <v>2.7158217893253669</v>
      </c>
      <c r="N61" s="1057">
        <v>42.073233337622732</v>
      </c>
      <c r="O61" s="1057">
        <v>51.002170814204767</v>
      </c>
      <c r="P61" s="1057">
        <v>57.292411934982269</v>
      </c>
      <c r="Q61" s="1057">
        <v>62.599237013607336</v>
      </c>
      <c r="R61" s="1057">
        <v>74.806908996831822</v>
      </c>
      <c r="S61" s="1057">
        <v>81.505486475751056</v>
      </c>
      <c r="T61" s="1057">
        <v>95.057441639064251</v>
      </c>
      <c r="U61" s="1057">
        <v>103.76222881591802</v>
      </c>
      <c r="V61" s="1057">
        <v>116.33461388694904</v>
      </c>
      <c r="W61" s="1057">
        <v>126.83714791614004</v>
      </c>
      <c r="X61" s="1057">
        <v>134.332024119538</v>
      </c>
      <c r="Y61" s="1057">
        <v>148.44216869544923</v>
      </c>
      <c r="Z61" s="1057">
        <v>163.75980983433573</v>
      </c>
      <c r="AA61" s="1057">
        <v>182.16451874017574</v>
      </c>
      <c r="AB61" s="1057">
        <v>196.56180554504141</v>
      </c>
      <c r="AC61" s="1057">
        <v>183.52493466101024</v>
      </c>
      <c r="AD61" s="1057">
        <v>216.37423376964392</v>
      </c>
      <c r="AE61" s="1057">
        <v>246.05542136108991</v>
      </c>
      <c r="AF61" s="1058">
        <v>234.39075381159131</v>
      </c>
      <c r="AG61" s="1020">
        <v>-5.000938153319856E-2</v>
      </c>
      <c r="AH61" s="1020">
        <v>9.0182897501020154E-2</v>
      </c>
      <c r="AI61" s="1020">
        <v>0.1049582594877814</v>
      </c>
    </row>
    <row r="62" spans="1:35" s="1023" customFormat="1" ht="12" customHeight="1" x14ac:dyDescent="0.15">
      <c r="A62" s="1036"/>
      <c r="B62" s="1069"/>
      <c r="C62" s="1069"/>
      <c r="D62" s="1069"/>
      <c r="E62" s="1069"/>
      <c r="F62" s="1069"/>
      <c r="G62" s="1069"/>
      <c r="H62" s="1069"/>
      <c r="I62" s="1069"/>
      <c r="J62" s="1069"/>
      <c r="K62" s="1069"/>
      <c r="L62" s="1069"/>
      <c r="M62" s="1069"/>
      <c r="N62" s="1069"/>
      <c r="O62" s="1069"/>
      <c r="P62" s="1069"/>
      <c r="Q62" s="1069"/>
      <c r="R62" s="1069"/>
      <c r="S62" s="1069"/>
      <c r="T62" s="1069"/>
      <c r="U62" s="1069"/>
      <c r="V62" s="1069"/>
      <c r="W62" s="1069"/>
      <c r="X62" s="1069"/>
      <c r="Y62" s="1069"/>
      <c r="Z62" s="1069"/>
      <c r="AA62" s="1069"/>
      <c r="AB62" s="1069"/>
      <c r="AC62" s="1069"/>
      <c r="AD62" s="1069"/>
      <c r="AE62" s="1069"/>
      <c r="AF62" s="1060"/>
      <c r="AG62" s="1071"/>
      <c r="AH62" s="1020"/>
      <c r="AI62" s="1020"/>
    </row>
    <row r="63" spans="1:35" s="1023" customFormat="1" ht="12" customHeight="1" x14ac:dyDescent="0.15">
      <c r="A63" s="897" t="s">
        <v>93</v>
      </c>
      <c r="B63" s="1063">
        <v>363.10254262467754</v>
      </c>
      <c r="C63" s="1063">
        <v>383.64745444094081</v>
      </c>
      <c r="D63" s="1063">
        <v>376.15350645199504</v>
      </c>
      <c r="E63" s="1063">
        <v>391.8906088853546</v>
      </c>
      <c r="F63" s="1063">
        <v>420.01188631623586</v>
      </c>
      <c r="G63" s="1063">
        <v>439.05711324971151</v>
      </c>
      <c r="H63" s="1063">
        <v>417.94696953398102</v>
      </c>
      <c r="I63" s="1063">
        <v>431.44847310038716</v>
      </c>
      <c r="J63" s="1063">
        <v>441.74390774407493</v>
      </c>
      <c r="K63" s="1063">
        <v>446.14015224254638</v>
      </c>
      <c r="L63" s="1063">
        <v>427.95376672064532</v>
      </c>
      <c r="M63" s="1063">
        <v>408.48093513453796</v>
      </c>
      <c r="N63" s="1063">
        <v>506.97492247973111</v>
      </c>
      <c r="O63" s="1063">
        <v>567.62642924030695</v>
      </c>
      <c r="P63" s="1063">
        <v>659.04160288871469</v>
      </c>
      <c r="Q63" s="1063">
        <v>742.74263580130105</v>
      </c>
      <c r="R63" s="1063">
        <v>853.32647301206771</v>
      </c>
      <c r="S63" s="1063">
        <v>1088.9544904194177</v>
      </c>
      <c r="T63" s="1063">
        <v>1460.9024427500692</v>
      </c>
      <c r="U63" s="1063">
        <v>1632.8151429582417</v>
      </c>
      <c r="V63" s="1063">
        <v>1828.6761703847912</v>
      </c>
      <c r="W63" s="1063">
        <v>1809.6244999459432</v>
      </c>
      <c r="X63" s="1063">
        <v>1800.9209436586782</v>
      </c>
      <c r="Y63" s="1063">
        <v>1922.7473951321845</v>
      </c>
      <c r="Z63" s="1063">
        <v>2010.7266927725257</v>
      </c>
      <c r="AA63" s="1063">
        <v>2176.1763053153645</v>
      </c>
      <c r="AB63" s="1063">
        <v>2161.3652703544763</v>
      </c>
      <c r="AC63" s="1063">
        <v>2191.6818755143013</v>
      </c>
      <c r="AD63" s="1063">
        <v>2313.6178977005193</v>
      </c>
      <c r="AE63" s="1063">
        <v>2441.7145198061235</v>
      </c>
      <c r="AF63" s="1063">
        <v>2233.1806468158675</v>
      </c>
      <c r="AG63" s="1071">
        <v>-8.7903584844148175E-2</v>
      </c>
      <c r="AH63" s="1029">
        <v>4.1060063432377225E-2</v>
      </c>
      <c r="AI63" s="1029">
        <v>1</v>
      </c>
    </row>
    <row r="64" spans="1:35" s="1023" customFormat="1" ht="12" customHeight="1" x14ac:dyDescent="0.15">
      <c r="A64" s="888" t="s">
        <v>92</v>
      </c>
      <c r="B64" s="1057">
        <v>60.237862575757582</v>
      </c>
      <c r="C64" s="1057">
        <v>69.799425808080798</v>
      </c>
      <c r="D64" s="1057">
        <v>79.586050444874999</v>
      </c>
      <c r="E64" s="1057">
        <v>93.755230945354597</v>
      </c>
      <c r="F64" s="1057">
        <v>104.89010749123592</v>
      </c>
      <c r="G64" s="1057">
        <v>112.40935151515153</v>
      </c>
      <c r="H64" s="1057">
        <v>81.53214099678101</v>
      </c>
      <c r="I64" s="1057">
        <v>103.48038652798724</v>
      </c>
      <c r="J64" s="1057">
        <v>118.89281182125492</v>
      </c>
      <c r="K64" s="1057">
        <v>123.91312197718631</v>
      </c>
      <c r="L64" s="1057">
        <v>146.73161775406538</v>
      </c>
      <c r="M64" s="1057">
        <v>154.1005203724896</v>
      </c>
      <c r="N64" s="1057">
        <v>184.42975416938674</v>
      </c>
      <c r="O64" s="1057">
        <v>247.45076372470274</v>
      </c>
      <c r="P64" s="1057">
        <v>305.73819545634655</v>
      </c>
      <c r="Q64" s="1057">
        <v>365.70818745812352</v>
      </c>
      <c r="R64" s="1057">
        <v>496.47934018281472</v>
      </c>
      <c r="S64" s="1057">
        <v>641.86842711898737</v>
      </c>
      <c r="T64" s="1057">
        <v>902.41701189756259</v>
      </c>
      <c r="U64" s="1057">
        <v>1032.6045861225882</v>
      </c>
      <c r="V64" s="1057">
        <v>1207.6358449276593</v>
      </c>
      <c r="W64" s="1057">
        <v>1232.3499988280823</v>
      </c>
      <c r="X64" s="1057">
        <v>1244.8224219053895</v>
      </c>
      <c r="Y64" s="1057">
        <v>1266.3044055046309</v>
      </c>
      <c r="Z64" s="1057">
        <v>1292.1535525466481</v>
      </c>
      <c r="AA64" s="1057">
        <v>1334.687600304273</v>
      </c>
      <c r="AB64" s="1057">
        <v>1365.753898612048</v>
      </c>
      <c r="AC64" s="1057">
        <v>1385.1435883316606</v>
      </c>
      <c r="AD64" s="1057">
        <v>1390.4831346088247</v>
      </c>
      <c r="AE64" s="1057">
        <v>1411.2381195836667</v>
      </c>
      <c r="AF64" s="1058">
        <v>1242.5804254810027</v>
      </c>
      <c r="AG64" s="1020">
        <v>-0.12191615305738945</v>
      </c>
      <c r="AH64" s="1020">
        <v>3.1731344765512759E-2</v>
      </c>
      <c r="AI64" s="1020">
        <v>0.55641733562965867</v>
      </c>
    </row>
    <row r="65" spans="1:35" s="1023" customFormat="1" ht="12" customHeight="1" x14ac:dyDescent="0.15">
      <c r="A65" s="892" t="s">
        <v>941</v>
      </c>
      <c r="B65" s="1057">
        <v>302.86468004891998</v>
      </c>
      <c r="C65" s="1057">
        <v>313.84802863286001</v>
      </c>
      <c r="D65" s="1057">
        <v>296.56745600711997</v>
      </c>
      <c r="E65" s="1057">
        <v>298.13537794000001</v>
      </c>
      <c r="F65" s="1057">
        <v>315.12177882499992</v>
      </c>
      <c r="G65" s="1057">
        <v>326.64776173455999</v>
      </c>
      <c r="H65" s="1057">
        <v>336.41482853719998</v>
      </c>
      <c r="I65" s="1057">
        <v>327.96808657240001</v>
      </c>
      <c r="J65" s="1057">
        <v>322.85109592282004</v>
      </c>
      <c r="K65" s="1057">
        <v>322.22703026536004</v>
      </c>
      <c r="L65" s="1057">
        <v>281.22214896658005</v>
      </c>
      <c r="M65" s="1057">
        <v>254.38041476204836</v>
      </c>
      <c r="N65" s="1057">
        <v>322.54516831034437</v>
      </c>
      <c r="O65" s="1057">
        <v>320.17566551560407</v>
      </c>
      <c r="P65" s="1057">
        <v>353.30340743236815</v>
      </c>
      <c r="Q65" s="1057">
        <v>377.03444834317764</v>
      </c>
      <c r="R65" s="1057">
        <v>356.84713282925298</v>
      </c>
      <c r="S65" s="1057">
        <v>447.0860633004304</v>
      </c>
      <c r="T65" s="1057">
        <v>558.48543085250685</v>
      </c>
      <c r="U65" s="1057">
        <v>600.21055683565351</v>
      </c>
      <c r="V65" s="1057">
        <v>621.04032545713198</v>
      </c>
      <c r="W65" s="1057">
        <v>577.27450111786084</v>
      </c>
      <c r="X65" s="1057">
        <v>556.09852175328842</v>
      </c>
      <c r="Y65" s="1057">
        <v>656.4429896275534</v>
      </c>
      <c r="Z65" s="1057">
        <v>718.57314022587718</v>
      </c>
      <c r="AA65" s="1057">
        <v>841.48870501109172</v>
      </c>
      <c r="AB65" s="1057">
        <v>795.61137174242799</v>
      </c>
      <c r="AC65" s="1057">
        <v>806.53828718264083</v>
      </c>
      <c r="AD65" s="1057">
        <v>923.13476309169437</v>
      </c>
      <c r="AE65" s="1057">
        <v>1030.4764002224576</v>
      </c>
      <c r="AF65" s="1058">
        <v>990.60022133486461</v>
      </c>
      <c r="AG65" s="1020">
        <v>-4.1323349918726549E-2</v>
      </c>
      <c r="AH65" s="1020">
        <v>5.5536953068857198E-2</v>
      </c>
      <c r="AI65" s="1020">
        <v>0.44358266437034127</v>
      </c>
    </row>
    <row r="66" spans="1:35" s="1023" customFormat="1" ht="12" customHeight="1" x14ac:dyDescent="0.15">
      <c r="A66" s="898" t="s">
        <v>942</v>
      </c>
      <c r="B66" s="1069">
        <v>0</v>
      </c>
      <c r="C66" s="1069">
        <v>0</v>
      </c>
      <c r="D66" s="1069">
        <v>0.22505802063258137</v>
      </c>
      <c r="E66" s="1069">
        <v>1.021140036263672</v>
      </c>
      <c r="F66" s="1069">
        <v>1.0434913296197628</v>
      </c>
      <c r="G66" s="1069">
        <v>1.0167757575757577</v>
      </c>
      <c r="H66" s="1069">
        <v>1.6329490775890778</v>
      </c>
      <c r="I66" s="1069">
        <v>2.3070026896033862</v>
      </c>
      <c r="J66" s="1069">
        <v>2.6511956596387614</v>
      </c>
      <c r="K66" s="1069">
        <v>2.4908492499135848</v>
      </c>
      <c r="L66" s="1069">
        <v>2.4373850750598303</v>
      </c>
      <c r="M66" s="1069">
        <v>2.2529562621286763</v>
      </c>
      <c r="N66" s="1069">
        <v>5.4053694219758261</v>
      </c>
      <c r="O66" s="1069">
        <v>7.4821059330006232</v>
      </c>
      <c r="P66" s="1069">
        <v>7.8013658569586637</v>
      </c>
      <c r="Q66" s="1069">
        <v>22.81472497501472</v>
      </c>
      <c r="R66" s="1069">
        <v>35.327621922117906</v>
      </c>
      <c r="S66" s="1069">
        <v>45.909897581097518</v>
      </c>
      <c r="T66" s="1069">
        <v>74.249448633041965</v>
      </c>
      <c r="U66" s="1069">
        <v>88.76320054022186</v>
      </c>
      <c r="V66" s="1069">
        <v>105.67875106191674</v>
      </c>
      <c r="W66" s="1069">
        <v>108.6450993519607</v>
      </c>
      <c r="X66" s="1069">
        <v>107.38588898565784</v>
      </c>
      <c r="Y66" s="1069">
        <v>96.167327160955253</v>
      </c>
      <c r="Z66" s="1069">
        <v>95.692782822910857</v>
      </c>
      <c r="AA66" s="1069">
        <v>96.77168869947117</v>
      </c>
      <c r="AB66" s="1069">
        <v>93.859420370211396</v>
      </c>
      <c r="AC66" s="1069">
        <v>97.798978456284487</v>
      </c>
      <c r="AD66" s="1069">
        <v>102.27156178433246</v>
      </c>
      <c r="AE66" s="1069">
        <v>112.24440933242226</v>
      </c>
      <c r="AF66" s="1060">
        <v>108.93066814695408</v>
      </c>
      <c r="AG66" s="1071">
        <v>-3.2174127720968171E-2</v>
      </c>
      <c r="AH66" s="1071">
        <v>2.3748259857065745E-2</v>
      </c>
      <c r="AI66" s="1071">
        <v>4.8778260864059751E-2</v>
      </c>
    </row>
    <row r="67" spans="1:35" s="1023" customFormat="1" ht="12" customHeight="1" x14ac:dyDescent="0.15">
      <c r="A67" s="1036"/>
      <c r="B67" s="1057"/>
      <c r="C67" s="1057"/>
      <c r="D67" s="1057"/>
      <c r="E67" s="1057"/>
      <c r="F67" s="1057"/>
      <c r="G67" s="1057"/>
      <c r="H67" s="1057"/>
      <c r="I67" s="1057"/>
      <c r="J67" s="1057"/>
      <c r="K67" s="1057"/>
      <c r="L67" s="1057"/>
      <c r="M67" s="1057"/>
      <c r="N67" s="1057"/>
      <c r="O67" s="1057"/>
      <c r="P67" s="1057"/>
      <c r="Q67" s="1057"/>
      <c r="R67" s="1057"/>
      <c r="S67" s="1057"/>
      <c r="T67" s="1057"/>
      <c r="U67" s="1057"/>
      <c r="V67" s="1057"/>
      <c r="W67" s="1057"/>
      <c r="X67" s="1057"/>
      <c r="Y67" s="1057"/>
      <c r="Z67" s="1057"/>
      <c r="AA67" s="1057"/>
      <c r="AB67" s="1057"/>
      <c r="AC67" s="1057"/>
      <c r="AD67" s="1057"/>
      <c r="AE67" s="1057"/>
      <c r="AF67" s="1058"/>
      <c r="AG67" s="1020"/>
      <c r="AH67" s="1020"/>
      <c r="AI67" s="1020"/>
    </row>
    <row r="68" spans="1:35" s="1023" customFormat="1" ht="12" customHeight="1" x14ac:dyDescent="0.15">
      <c r="A68" s="1035" t="s">
        <v>975</v>
      </c>
      <c r="B68" s="1057"/>
      <c r="C68" s="1057"/>
      <c r="D68" s="1057"/>
      <c r="E68" s="1057"/>
      <c r="F68" s="1057"/>
      <c r="G68" s="1057"/>
      <c r="H68" s="1057"/>
      <c r="I68" s="1057"/>
      <c r="J68" s="1057"/>
      <c r="K68" s="1057"/>
      <c r="L68" s="1057"/>
      <c r="M68" s="1057"/>
      <c r="N68" s="1057"/>
      <c r="O68" s="1057"/>
      <c r="P68" s="1057"/>
      <c r="Q68" s="1057"/>
      <c r="R68" s="1057"/>
      <c r="S68" s="1057"/>
      <c r="T68" s="1057"/>
      <c r="U68" s="1057"/>
      <c r="V68" s="1057"/>
      <c r="W68" s="1057"/>
      <c r="X68" s="1057"/>
      <c r="Y68" s="1057"/>
      <c r="Z68" s="1057"/>
      <c r="AA68" s="1057"/>
      <c r="AB68" s="1057"/>
      <c r="AC68" s="1057"/>
      <c r="AD68" s="1057"/>
      <c r="AE68" s="1057"/>
      <c r="AF68" s="1058"/>
      <c r="AG68" s="1020"/>
      <c r="AH68" s="1020"/>
      <c r="AI68" s="1020"/>
    </row>
    <row r="69" spans="1:35" s="1023" customFormat="1" ht="12" customHeight="1" x14ac:dyDescent="0.15">
      <c r="A69" s="1036" t="s">
        <v>191</v>
      </c>
      <c r="B69" s="1057">
        <v>0</v>
      </c>
      <c r="C69" s="1057">
        <v>0</v>
      </c>
      <c r="D69" s="1057">
        <v>0</v>
      </c>
      <c r="E69" s="1057">
        <v>0</v>
      </c>
      <c r="F69" s="1057">
        <v>0</v>
      </c>
      <c r="G69" s="1057">
        <v>0</v>
      </c>
      <c r="H69" s="1057">
        <v>0</v>
      </c>
      <c r="I69" s="1057">
        <v>0</v>
      </c>
      <c r="J69" s="1057">
        <v>0</v>
      </c>
      <c r="K69" s="1057">
        <v>0</v>
      </c>
      <c r="L69" s="1057">
        <v>0</v>
      </c>
      <c r="M69" s="1057">
        <v>1.2794463932107496</v>
      </c>
      <c r="N69" s="1057">
        <v>2.0385953323903818</v>
      </c>
      <c r="O69" s="1057">
        <v>1.6833586987270155</v>
      </c>
      <c r="P69" s="1057">
        <v>3.344449363507779</v>
      </c>
      <c r="Q69" s="1057">
        <v>11.317535926449787</v>
      </c>
      <c r="R69" s="1057">
        <v>32.512554172560108</v>
      </c>
      <c r="S69" s="1057">
        <v>44.073552192362094</v>
      </c>
      <c r="T69" s="1057">
        <v>37.824330693069307</v>
      </c>
      <c r="U69" s="1057">
        <v>40.101662376237627</v>
      </c>
      <c r="V69" s="1057">
        <v>32.406426449787837</v>
      </c>
      <c r="W69" s="1057">
        <v>110.4206543140028</v>
      </c>
      <c r="X69" s="1057">
        <v>112.02499420084865</v>
      </c>
      <c r="Y69" s="1057">
        <v>178.03957256011313</v>
      </c>
      <c r="Z69" s="1057">
        <v>176.54647864214994</v>
      </c>
      <c r="AA69" s="1057">
        <v>186.17880325318248</v>
      </c>
      <c r="AB69" s="1057">
        <v>259.85384695898165</v>
      </c>
      <c r="AC69" s="1057">
        <v>247.37456859971715</v>
      </c>
      <c r="AD69" s="1057">
        <v>237.20982079207923</v>
      </c>
      <c r="AE69" s="1057">
        <v>225.88797779349363</v>
      </c>
      <c r="AF69" s="1058">
        <v>232.23178741159833</v>
      </c>
      <c r="AG69" s="1020">
        <v>2.5274902159532209E-2</v>
      </c>
      <c r="AH69" s="1020">
        <v>0.18870222092651168</v>
      </c>
      <c r="AI69" s="1020">
        <v>0.15199955069073254</v>
      </c>
    </row>
    <row r="70" spans="1:35" s="1023" customFormat="1" ht="12" customHeight="1" x14ac:dyDescent="0.15">
      <c r="A70" s="1036" t="s">
        <v>944</v>
      </c>
      <c r="B70" s="1057">
        <v>0</v>
      </c>
      <c r="C70" s="1057">
        <v>0</v>
      </c>
      <c r="D70" s="1057">
        <v>0</v>
      </c>
      <c r="E70" s="1057">
        <v>0</v>
      </c>
      <c r="F70" s="1057">
        <v>0</v>
      </c>
      <c r="G70" s="1057">
        <v>0</v>
      </c>
      <c r="H70" s="1057">
        <v>0</v>
      </c>
      <c r="I70" s="1057">
        <v>0</v>
      </c>
      <c r="J70" s="1057">
        <v>0</v>
      </c>
      <c r="K70" s="1057">
        <v>0</v>
      </c>
      <c r="L70" s="1057">
        <v>0</v>
      </c>
      <c r="M70" s="1057">
        <v>0</v>
      </c>
      <c r="N70" s="1057">
        <v>0</v>
      </c>
      <c r="O70" s="1057">
        <v>0</v>
      </c>
      <c r="P70" s="1057">
        <v>0</v>
      </c>
      <c r="Q70" s="1057">
        <v>0</v>
      </c>
      <c r="R70" s="1057">
        <v>1.5472489391796322</v>
      </c>
      <c r="S70" s="1057">
        <v>3.113599717114568</v>
      </c>
      <c r="T70" s="1057">
        <v>3.7159094766619516</v>
      </c>
      <c r="U70" s="1057">
        <v>2.0603491605374824</v>
      </c>
      <c r="V70" s="1057">
        <v>7.4392378458274395</v>
      </c>
      <c r="W70" s="1057">
        <v>14.648059761669026</v>
      </c>
      <c r="X70" s="1057">
        <v>20.629480562376241</v>
      </c>
      <c r="Y70" s="1057">
        <v>18.005584108172581</v>
      </c>
      <c r="Z70" s="1057">
        <v>18.69684487445144</v>
      </c>
      <c r="AA70" s="1057">
        <v>14.878471694504587</v>
      </c>
      <c r="AB70" s="1057">
        <v>12.574283600222898</v>
      </c>
      <c r="AC70" s="1057">
        <v>20.968111657963316</v>
      </c>
      <c r="AD70" s="1057">
        <v>21.297281385717845</v>
      </c>
      <c r="AE70" s="1057">
        <v>24.380285055866736</v>
      </c>
      <c r="AF70" s="1058">
        <v>20.246275361970419</v>
      </c>
      <c r="AG70" s="1020">
        <v>-0.17183258425988091</v>
      </c>
      <c r="AH70" s="1020">
        <v>0.28029425116385331</v>
      </c>
      <c r="AI70" s="1020">
        <v>1.3251522508958034E-2</v>
      </c>
    </row>
    <row r="71" spans="1:35" s="1023" customFormat="1" ht="12" customHeight="1" x14ac:dyDescent="0.15">
      <c r="A71" s="1036" t="s">
        <v>188</v>
      </c>
      <c r="B71" s="1057">
        <v>0</v>
      </c>
      <c r="C71" s="1057">
        <v>0</v>
      </c>
      <c r="D71" s="1057">
        <v>0</v>
      </c>
      <c r="E71" s="1057">
        <v>0</v>
      </c>
      <c r="F71" s="1057">
        <v>0</v>
      </c>
      <c r="G71" s="1057">
        <v>0</v>
      </c>
      <c r="H71" s="1057">
        <v>0</v>
      </c>
      <c r="I71" s="1057">
        <v>0</v>
      </c>
      <c r="J71" s="1057">
        <v>0</v>
      </c>
      <c r="K71" s="1057">
        <v>0</v>
      </c>
      <c r="L71" s="1057">
        <v>0</v>
      </c>
      <c r="M71" s="1057">
        <v>0</v>
      </c>
      <c r="N71" s="1057">
        <v>0</v>
      </c>
      <c r="O71" s="1057">
        <v>0</v>
      </c>
      <c r="P71" s="1057">
        <v>0</v>
      </c>
      <c r="Q71" s="1057">
        <v>3.2916972775452615E-2</v>
      </c>
      <c r="R71" s="1057">
        <v>2.2712711215062305</v>
      </c>
      <c r="S71" s="1057">
        <v>13.298457001282857</v>
      </c>
      <c r="T71" s="1057">
        <v>37.031594372384198</v>
      </c>
      <c r="U71" s="1057">
        <v>51.515062393583349</v>
      </c>
      <c r="V71" s="1057">
        <v>78.901983742759924</v>
      </c>
      <c r="W71" s="1057">
        <v>84.636120400243769</v>
      </c>
      <c r="X71" s="1057">
        <v>90.640999158805712</v>
      </c>
      <c r="Y71" s="1057">
        <v>96.401469394509917</v>
      </c>
      <c r="Z71" s="1057">
        <v>111.63106643761024</v>
      </c>
      <c r="AA71" s="1057">
        <v>129.91792607814909</v>
      </c>
      <c r="AB71" s="1057">
        <v>125.06803493684066</v>
      </c>
      <c r="AC71" s="1057">
        <v>141.60361599829864</v>
      </c>
      <c r="AD71" s="1057">
        <v>175.62794865489025</v>
      </c>
      <c r="AE71" s="1057">
        <v>194.99580168137496</v>
      </c>
      <c r="AF71" s="1058">
        <v>212.27803531280694</v>
      </c>
      <c r="AG71" s="1020">
        <v>8.5654351813796437E-2</v>
      </c>
      <c r="AH71" s="1020">
        <v>0.14237608569328652</v>
      </c>
      <c r="AI71" s="1020">
        <v>0.13893948950180041</v>
      </c>
    </row>
    <row r="72" spans="1:35" s="1023" customFormat="1" ht="12" customHeight="1" x14ac:dyDescent="0.15">
      <c r="A72" s="1036" t="s">
        <v>208</v>
      </c>
      <c r="B72" s="1057">
        <v>0</v>
      </c>
      <c r="C72" s="1057">
        <v>0</v>
      </c>
      <c r="D72" s="1057">
        <v>0</v>
      </c>
      <c r="E72" s="1057">
        <v>0</v>
      </c>
      <c r="F72" s="1057">
        <v>0</v>
      </c>
      <c r="G72" s="1057">
        <v>0</v>
      </c>
      <c r="H72" s="1057">
        <v>0</v>
      </c>
      <c r="I72" s="1057">
        <v>0</v>
      </c>
      <c r="J72" s="1057">
        <v>0</v>
      </c>
      <c r="K72" s="1057">
        <v>0</v>
      </c>
      <c r="L72" s="1057">
        <v>0</v>
      </c>
      <c r="M72" s="1057">
        <v>0</v>
      </c>
      <c r="N72" s="1057">
        <v>0</v>
      </c>
      <c r="O72" s="1057">
        <v>0</v>
      </c>
      <c r="P72" s="1057">
        <v>0</v>
      </c>
      <c r="Q72" s="1057">
        <v>0</v>
      </c>
      <c r="R72" s="1057">
        <v>2.9295842434370627</v>
      </c>
      <c r="S72" s="1057">
        <v>2.9295842434370627</v>
      </c>
      <c r="T72" s="1057">
        <v>7.8083188585458503</v>
      </c>
      <c r="U72" s="1057">
        <v>11.524822875398606</v>
      </c>
      <c r="V72" s="1057">
        <v>40.594757470779086</v>
      </c>
      <c r="W72" s="1057">
        <v>53.439983943624867</v>
      </c>
      <c r="X72" s="1057">
        <v>62.604782448785464</v>
      </c>
      <c r="Y72" s="1057">
        <v>62.630426062264974</v>
      </c>
      <c r="Z72" s="1057">
        <v>66.726327057161271</v>
      </c>
      <c r="AA72" s="1057">
        <v>69.450160370006969</v>
      </c>
      <c r="AB72" s="1057">
        <v>70.106809681115408</v>
      </c>
      <c r="AC72" s="1057">
        <v>77.662325854915892</v>
      </c>
      <c r="AD72" s="1057">
        <v>75.500084359366753</v>
      </c>
      <c r="AE72" s="1057">
        <v>78.327106024175805</v>
      </c>
      <c r="AF72" s="1058">
        <v>50.045525618744911</v>
      </c>
      <c r="AG72" s="1020">
        <v>-0.36281586613775707</v>
      </c>
      <c r="AH72" s="1020">
        <v>0.21123324398478371</v>
      </c>
      <c r="AI72" s="1020">
        <v>3.275562528676839E-2</v>
      </c>
    </row>
    <row r="73" spans="1:35" s="1023" customFormat="1" ht="12" customHeight="1" x14ac:dyDescent="0.15">
      <c r="A73" s="1036" t="s">
        <v>348</v>
      </c>
      <c r="B73" s="1057">
        <v>0.26560307318899878</v>
      </c>
      <c r="C73" s="1057">
        <v>0.29480432773761978</v>
      </c>
      <c r="D73" s="1057">
        <v>0.61875781702888333</v>
      </c>
      <c r="E73" s="1057">
        <v>0.99547380829987642</v>
      </c>
      <c r="F73" s="1057">
        <v>4.486394296571623</v>
      </c>
      <c r="G73" s="1057">
        <v>7.6693199112374995</v>
      </c>
      <c r="H73" s="1057">
        <v>11.159709690367979</v>
      </c>
      <c r="I73" s="1057">
        <v>15.1797997324528</v>
      </c>
      <c r="J73" s="1057">
        <v>13.60251840256112</v>
      </c>
      <c r="K73" s="1057">
        <v>15.80761868781182</v>
      </c>
      <c r="L73" s="1057">
        <v>26.140720965183323</v>
      </c>
      <c r="M73" s="1057">
        <v>30.905666596184133</v>
      </c>
      <c r="N73" s="1057">
        <v>38.362306692226497</v>
      </c>
      <c r="O73" s="1057">
        <v>47.967261493656558</v>
      </c>
      <c r="P73" s="1057">
        <v>65.930460582078538</v>
      </c>
      <c r="Q73" s="1057">
        <v>103.73683597949874</v>
      </c>
      <c r="R73" s="1057">
        <v>162.93831808886486</v>
      </c>
      <c r="S73" s="1057">
        <v>229.50455265431029</v>
      </c>
      <c r="T73" s="1057">
        <v>303.59414925817651</v>
      </c>
      <c r="U73" s="1057">
        <v>356.81994753137297</v>
      </c>
      <c r="V73" s="1057">
        <v>418.22637170078366</v>
      </c>
      <c r="W73" s="1057">
        <v>447.14890956236917</v>
      </c>
      <c r="X73" s="1057">
        <v>493.96892754235341</v>
      </c>
      <c r="Y73" s="1057">
        <v>448.7748777727449</v>
      </c>
      <c r="Z73" s="1057">
        <v>484.03683065651376</v>
      </c>
      <c r="AA73" s="1057">
        <v>488.31644011717361</v>
      </c>
      <c r="AB73" s="1057">
        <v>502.30590766824236</v>
      </c>
      <c r="AC73" s="1057">
        <v>544.94234861192535</v>
      </c>
      <c r="AD73" s="1057">
        <v>596.22162768581995</v>
      </c>
      <c r="AE73" s="1057">
        <v>612.43073559346442</v>
      </c>
      <c r="AF73" s="1058">
        <v>629.90891549358253</v>
      </c>
      <c r="AG73" s="1020">
        <v>2.5728815315271047E-2</v>
      </c>
      <c r="AH73" s="1020">
        <v>5.55061918255213E-2</v>
      </c>
      <c r="AI73" s="1020">
        <v>0.41228581667597042</v>
      </c>
    </row>
    <row r="74" spans="1:35" s="1023" customFormat="1" ht="12" customHeight="1" x14ac:dyDescent="0.15">
      <c r="A74" s="1036" t="s">
        <v>351</v>
      </c>
      <c r="B74" s="1057">
        <v>0</v>
      </c>
      <c r="C74" s="1057">
        <v>0</v>
      </c>
      <c r="D74" s="1057">
        <v>0</v>
      </c>
      <c r="E74" s="1057">
        <v>0</v>
      </c>
      <c r="F74" s="1057">
        <v>0</v>
      </c>
      <c r="G74" s="1057">
        <v>0</v>
      </c>
      <c r="H74" s="1057">
        <v>0</v>
      </c>
      <c r="I74" s="1057">
        <v>0</v>
      </c>
      <c r="J74" s="1057">
        <v>0</v>
      </c>
      <c r="K74" s="1057">
        <v>0</v>
      </c>
      <c r="L74" s="1057">
        <v>0</v>
      </c>
      <c r="M74" s="1057">
        <v>0</v>
      </c>
      <c r="N74" s="1057">
        <v>0</v>
      </c>
      <c r="O74" s="1057">
        <v>0</v>
      </c>
      <c r="P74" s="1057">
        <v>0</v>
      </c>
      <c r="Q74" s="1057">
        <v>0</v>
      </c>
      <c r="R74" s="1057">
        <v>0</v>
      </c>
      <c r="S74" s="1057">
        <v>0</v>
      </c>
      <c r="T74" s="1057">
        <v>0.29599999999999999</v>
      </c>
      <c r="U74" s="1057">
        <v>0.85099999999999998</v>
      </c>
      <c r="V74" s="1057">
        <v>1.4059999999999999</v>
      </c>
      <c r="W74" s="1057">
        <v>1.147</v>
      </c>
      <c r="X74" s="1057">
        <v>1.2210000000000001</v>
      </c>
      <c r="Y74" s="1057">
        <v>0.96200000000000008</v>
      </c>
      <c r="Z74" s="1057">
        <v>1.0258224932249322</v>
      </c>
      <c r="AA74" s="1057">
        <v>0.80733826968043665</v>
      </c>
      <c r="AB74" s="1057">
        <v>1.2148098859315588</v>
      </c>
      <c r="AC74" s="1057">
        <v>1.6960238764044944</v>
      </c>
      <c r="AD74" s="1057">
        <v>1.9581051939513479</v>
      </c>
      <c r="AE74" s="1057">
        <v>2.5018960441044111</v>
      </c>
      <c r="AF74" s="1058">
        <v>2.9241431244380753</v>
      </c>
      <c r="AG74" s="1020">
        <v>0.16557747042336635</v>
      </c>
      <c r="AH74" s="1020">
        <v>0.11386862230014816</v>
      </c>
      <c r="AI74" s="1020">
        <v>1.9139000996544206E-3</v>
      </c>
    </row>
    <row r="75" spans="1:35" s="1023" customFormat="1" ht="12" customHeight="1" x14ac:dyDescent="0.15">
      <c r="A75" s="1036" t="s">
        <v>353</v>
      </c>
      <c r="B75" s="1057">
        <v>0</v>
      </c>
      <c r="C75" s="1057">
        <v>0</v>
      </c>
      <c r="D75" s="1057">
        <v>0</v>
      </c>
      <c r="E75" s="1057">
        <v>0</v>
      </c>
      <c r="F75" s="1057">
        <v>0</v>
      </c>
      <c r="G75" s="1057">
        <v>0</v>
      </c>
      <c r="H75" s="1057">
        <v>0</v>
      </c>
      <c r="I75" s="1057">
        <v>0</v>
      </c>
      <c r="J75" s="1057">
        <v>0</v>
      </c>
      <c r="K75" s="1057">
        <v>0</v>
      </c>
      <c r="L75" s="1057">
        <v>0</v>
      </c>
      <c r="M75" s="1057">
        <v>0</v>
      </c>
      <c r="N75" s="1057">
        <v>0</v>
      </c>
      <c r="O75" s="1057">
        <v>0</v>
      </c>
      <c r="P75" s="1057">
        <v>0</v>
      </c>
      <c r="Q75" s="1057">
        <v>0</v>
      </c>
      <c r="R75" s="1057">
        <v>0</v>
      </c>
      <c r="S75" s="1057">
        <v>0</v>
      </c>
      <c r="T75" s="1057">
        <v>0</v>
      </c>
      <c r="U75" s="1057">
        <v>0</v>
      </c>
      <c r="V75" s="1057">
        <v>0</v>
      </c>
      <c r="W75" s="1057">
        <v>0</v>
      </c>
      <c r="X75" s="1057">
        <v>0</v>
      </c>
      <c r="Y75" s="1057">
        <v>0</v>
      </c>
      <c r="Z75" s="1057">
        <v>0</v>
      </c>
      <c r="AA75" s="1057">
        <v>0</v>
      </c>
      <c r="AB75" s="1057">
        <v>0</v>
      </c>
      <c r="AC75" s="1057">
        <v>0</v>
      </c>
      <c r="AD75" s="1057">
        <v>0</v>
      </c>
      <c r="AE75" s="1057">
        <v>0</v>
      </c>
      <c r="AF75" s="1058">
        <v>0</v>
      </c>
      <c r="AG75" s="1059" t="s">
        <v>111</v>
      </c>
      <c r="AH75" s="1059" t="s">
        <v>111</v>
      </c>
      <c r="AI75" s="1020">
        <v>0</v>
      </c>
    </row>
    <row r="76" spans="1:35" s="1023" customFormat="1" ht="12" customHeight="1" x14ac:dyDescent="0.15">
      <c r="A76" s="1036" t="s">
        <v>354</v>
      </c>
      <c r="B76" s="1057">
        <v>0</v>
      </c>
      <c r="C76" s="1057">
        <v>0</v>
      </c>
      <c r="D76" s="1057">
        <v>0</v>
      </c>
      <c r="E76" s="1057">
        <v>0</v>
      </c>
      <c r="F76" s="1057">
        <v>0</v>
      </c>
      <c r="G76" s="1057">
        <v>0</v>
      </c>
      <c r="H76" s="1057">
        <v>0</v>
      </c>
      <c r="I76" s="1057">
        <v>0</v>
      </c>
      <c r="J76" s="1057">
        <v>0</v>
      </c>
      <c r="K76" s="1057">
        <v>0</v>
      </c>
      <c r="L76" s="1057">
        <v>0</v>
      </c>
      <c r="M76" s="1057">
        <v>0</v>
      </c>
      <c r="N76" s="1057">
        <v>0</v>
      </c>
      <c r="O76" s="1057">
        <v>0</v>
      </c>
      <c r="P76" s="1057">
        <v>0</v>
      </c>
      <c r="Q76" s="1057">
        <v>0</v>
      </c>
      <c r="R76" s="1057">
        <v>0</v>
      </c>
      <c r="S76" s="1057">
        <v>0</v>
      </c>
      <c r="T76" s="1057">
        <v>0</v>
      </c>
      <c r="U76" s="1057">
        <v>0</v>
      </c>
      <c r="V76" s="1057">
        <v>0</v>
      </c>
      <c r="W76" s="1057">
        <v>0</v>
      </c>
      <c r="X76" s="1057">
        <v>0</v>
      </c>
      <c r="Y76" s="1057">
        <v>0</v>
      </c>
      <c r="Z76" s="1057">
        <v>0</v>
      </c>
      <c r="AA76" s="1057">
        <v>0</v>
      </c>
      <c r="AB76" s="1057">
        <v>0</v>
      </c>
      <c r="AC76" s="1057">
        <v>0</v>
      </c>
      <c r="AD76" s="1057">
        <v>0</v>
      </c>
      <c r="AE76" s="1057">
        <v>0</v>
      </c>
      <c r="AF76" s="1058">
        <v>0</v>
      </c>
      <c r="AG76" s="1072" t="s">
        <v>384</v>
      </c>
      <c r="AH76" s="1072" t="s">
        <v>384</v>
      </c>
      <c r="AI76" s="1072" t="s">
        <v>384</v>
      </c>
    </row>
    <row r="77" spans="1:35" s="1023" customFormat="1" ht="12" customHeight="1" x14ac:dyDescent="0.15">
      <c r="A77" s="1036" t="s">
        <v>355</v>
      </c>
      <c r="B77" s="1057">
        <v>0</v>
      </c>
      <c r="C77" s="1057">
        <v>0</v>
      </c>
      <c r="D77" s="1057">
        <v>0</v>
      </c>
      <c r="E77" s="1057">
        <v>0</v>
      </c>
      <c r="F77" s="1057">
        <v>0</v>
      </c>
      <c r="G77" s="1057">
        <v>0</v>
      </c>
      <c r="H77" s="1057">
        <v>0</v>
      </c>
      <c r="I77" s="1057">
        <v>0</v>
      </c>
      <c r="J77" s="1057">
        <v>0</v>
      </c>
      <c r="K77" s="1057">
        <v>0</v>
      </c>
      <c r="L77" s="1057">
        <v>0</v>
      </c>
      <c r="M77" s="1057">
        <v>0</v>
      </c>
      <c r="N77" s="1057">
        <v>0.15191182935871383</v>
      </c>
      <c r="O77" s="1057">
        <v>1.1885660529760431</v>
      </c>
      <c r="P77" s="1057">
        <v>1.4959952981824767</v>
      </c>
      <c r="Q77" s="1057">
        <v>8.4630754363925291</v>
      </c>
      <c r="R77" s="1057">
        <v>17.583308861981475</v>
      </c>
      <c r="S77" s="1057">
        <v>27.100519433751046</v>
      </c>
      <c r="T77" s="1057">
        <v>48.466452367034179</v>
      </c>
      <c r="U77" s="1057">
        <v>64.474337342247537</v>
      </c>
      <c r="V77" s="1057">
        <v>76.818851597983155</v>
      </c>
      <c r="W77" s="1057">
        <v>88.62233870826708</v>
      </c>
      <c r="X77" s="1057">
        <v>119.95413661081436</v>
      </c>
      <c r="Y77" s="1057">
        <v>168.50210859003235</v>
      </c>
      <c r="Z77" s="1057">
        <v>217.25504071184477</v>
      </c>
      <c r="AA77" s="1057">
        <v>146.42796885378328</v>
      </c>
      <c r="AB77" s="1057">
        <v>216.46677682875949</v>
      </c>
      <c r="AC77" s="1057">
        <v>208.60951877744299</v>
      </c>
      <c r="AD77" s="1057">
        <v>280.68951861169563</v>
      </c>
      <c r="AE77" s="1057">
        <v>376.83912536284419</v>
      </c>
      <c r="AF77" s="1058">
        <v>380.21054061512353</v>
      </c>
      <c r="AG77" s="1020">
        <v>6.1898791329877412E-3</v>
      </c>
      <c r="AH77" s="1020">
        <v>0.19310017660705925</v>
      </c>
      <c r="AI77" s="1020">
        <v>0.24885409523611582</v>
      </c>
    </row>
    <row r="78" spans="1:35" s="1023" customFormat="1" ht="12" customHeight="1" x14ac:dyDescent="0.15">
      <c r="A78" s="1036"/>
      <c r="B78" s="1069"/>
      <c r="C78" s="1069"/>
      <c r="D78" s="1069"/>
      <c r="E78" s="1069"/>
      <c r="F78" s="1069"/>
      <c r="G78" s="1069"/>
      <c r="H78" s="1069"/>
      <c r="I78" s="1069"/>
      <c r="J78" s="1069"/>
      <c r="K78" s="1069"/>
      <c r="L78" s="1069"/>
      <c r="M78" s="1069"/>
      <c r="N78" s="1069"/>
      <c r="O78" s="1069"/>
      <c r="P78" s="1069"/>
      <c r="Q78" s="1069"/>
      <c r="R78" s="1069"/>
      <c r="S78" s="1069"/>
      <c r="T78" s="1069"/>
      <c r="U78" s="1069"/>
      <c r="V78" s="1069"/>
      <c r="W78" s="1069"/>
      <c r="X78" s="1069"/>
      <c r="Y78" s="1069"/>
      <c r="Z78" s="1069"/>
      <c r="AA78" s="1069"/>
      <c r="AB78" s="1069"/>
      <c r="AC78" s="1069"/>
      <c r="AD78" s="1069"/>
      <c r="AE78" s="1069"/>
      <c r="AF78" s="1060"/>
      <c r="AG78" s="1020"/>
      <c r="AH78" s="1020"/>
      <c r="AI78" s="1020"/>
    </row>
    <row r="79" spans="1:35" s="1023" customFormat="1" ht="12" customHeight="1" x14ac:dyDescent="0.15">
      <c r="A79" s="897" t="s">
        <v>93</v>
      </c>
      <c r="B79" s="1063">
        <v>0.26560307318899878</v>
      </c>
      <c r="C79" s="1063">
        <v>0.29480432773761978</v>
      </c>
      <c r="D79" s="1063">
        <v>0.61875781702888344</v>
      </c>
      <c r="E79" s="1063">
        <v>0.99547380829987642</v>
      </c>
      <c r="F79" s="1063">
        <v>4.4863942965716221</v>
      </c>
      <c r="G79" s="1063">
        <v>7.6693199112374995</v>
      </c>
      <c r="H79" s="1063">
        <v>11.159709690367979</v>
      </c>
      <c r="I79" s="1063">
        <v>15.1797997324528</v>
      </c>
      <c r="J79" s="1063">
        <v>13.60251840256112</v>
      </c>
      <c r="K79" s="1063">
        <v>15.807618687811823</v>
      </c>
      <c r="L79" s="1063">
        <v>26.140720965183323</v>
      </c>
      <c r="M79" s="1063">
        <v>32.185112989394881</v>
      </c>
      <c r="N79" s="1063">
        <v>40.552813853975593</v>
      </c>
      <c r="O79" s="1063">
        <v>50.839186245359613</v>
      </c>
      <c r="P79" s="1063">
        <v>70.770905243768794</v>
      </c>
      <c r="Q79" s="1063">
        <v>123.55036431511651</v>
      </c>
      <c r="R79" s="1063">
        <v>219.78228542752933</v>
      </c>
      <c r="S79" s="1063">
        <v>320.02026524225789</v>
      </c>
      <c r="T79" s="1063">
        <v>438.73675502587218</v>
      </c>
      <c r="U79" s="1063">
        <v>527.34718167937729</v>
      </c>
      <c r="V79" s="1063">
        <v>655.7936288079211</v>
      </c>
      <c r="W79" s="1063">
        <v>800.06306669017692</v>
      </c>
      <c r="X79" s="1063">
        <v>901.04432052398408</v>
      </c>
      <c r="Y79" s="1063">
        <v>973.31603848783777</v>
      </c>
      <c r="Z79" s="1063">
        <v>1075.9184108729562</v>
      </c>
      <c r="AA79" s="1063">
        <v>1035.9771086364804</v>
      </c>
      <c r="AB79" s="1063">
        <v>1187.5904695600943</v>
      </c>
      <c r="AC79" s="1063">
        <v>1242.8565133766679</v>
      </c>
      <c r="AD79" s="1063">
        <v>1388.5043866835213</v>
      </c>
      <c r="AE79" s="1063">
        <v>1515.3629275553239</v>
      </c>
      <c r="AF79" s="1063">
        <v>1527.8452229382647</v>
      </c>
      <c r="AG79" s="1029">
        <v>5.4824192489069112E-3</v>
      </c>
      <c r="AH79" s="1029">
        <v>0.11132735086328394</v>
      </c>
      <c r="AI79" s="1029">
        <v>1</v>
      </c>
    </row>
    <row r="80" spans="1:35" s="1023" customFormat="1" ht="12" customHeight="1" x14ac:dyDescent="0.15">
      <c r="A80" s="888" t="s">
        <v>92</v>
      </c>
      <c r="B80" s="1057">
        <v>0.26560307318899878</v>
      </c>
      <c r="C80" s="1057">
        <v>0.29480432773761978</v>
      </c>
      <c r="D80" s="1057">
        <v>0.61875781702888333</v>
      </c>
      <c r="E80" s="1057">
        <v>0.99547380829987642</v>
      </c>
      <c r="F80" s="1057">
        <v>4.4863942965716221</v>
      </c>
      <c r="G80" s="1057">
        <v>7.6693199112374995</v>
      </c>
      <c r="H80" s="1057">
        <v>11.159709690367979</v>
      </c>
      <c r="I80" s="1057">
        <v>15.1797997324528</v>
      </c>
      <c r="J80" s="1057">
        <v>13.60251840256112</v>
      </c>
      <c r="K80" s="1057">
        <v>15.807618687811823</v>
      </c>
      <c r="L80" s="1057">
        <v>26.140720965183323</v>
      </c>
      <c r="M80" s="1057">
        <v>32.185112989394881</v>
      </c>
      <c r="N80" s="1057">
        <v>40.400902024616883</v>
      </c>
      <c r="O80" s="1057">
        <v>49.65062019238357</v>
      </c>
      <c r="P80" s="1057">
        <v>69.505183945586296</v>
      </c>
      <c r="Q80" s="1057">
        <v>115.6154031059485</v>
      </c>
      <c r="R80" s="1057">
        <v>199.92585214940232</v>
      </c>
      <c r="S80" s="1057">
        <v>280.62328229130054</v>
      </c>
      <c r="T80" s="1057">
        <v>353.41065803292582</v>
      </c>
      <c r="U80" s="1057">
        <v>409.48577299879588</v>
      </c>
      <c r="V80" s="1057">
        <v>486.04399161242731</v>
      </c>
      <c r="W80" s="1057">
        <v>600.11636511532049</v>
      </c>
      <c r="X80" s="1057">
        <v>654.10227980979471</v>
      </c>
      <c r="Y80" s="1057">
        <v>679.89322831856168</v>
      </c>
      <c r="Z80" s="1057">
        <v>712.73263485670577</v>
      </c>
      <c r="AA80" s="1057">
        <v>719.7309373128935</v>
      </c>
      <c r="AB80" s="1057">
        <v>800.90063403424165</v>
      </c>
      <c r="AC80" s="1057">
        <v>839.70603221769602</v>
      </c>
      <c r="AD80" s="1057">
        <v>890.12619659719269</v>
      </c>
      <c r="AE80" s="1057">
        <v>895.03668468038995</v>
      </c>
      <c r="AF80" s="1058">
        <v>909.62510710345191</v>
      </c>
      <c r="AG80" s="1020">
        <v>1.3522471346636644E-2</v>
      </c>
      <c r="AH80" s="1020">
        <v>8.1334854741865303E-2</v>
      </c>
      <c r="AI80" s="1020">
        <v>0.59536469627081257</v>
      </c>
    </row>
    <row r="81" spans="1:35" s="1023" customFormat="1" ht="12" customHeight="1" x14ac:dyDescent="0.15">
      <c r="A81" s="892" t="s">
        <v>941</v>
      </c>
      <c r="B81" s="1057">
        <v>0</v>
      </c>
      <c r="C81" s="1057">
        <v>0</v>
      </c>
      <c r="D81" s="1057">
        <v>0</v>
      </c>
      <c r="E81" s="1057">
        <v>0</v>
      </c>
      <c r="F81" s="1057">
        <v>0</v>
      </c>
      <c r="G81" s="1057">
        <v>0</v>
      </c>
      <c r="H81" s="1057">
        <v>0</v>
      </c>
      <c r="I81" s="1057">
        <v>0</v>
      </c>
      <c r="J81" s="1057">
        <v>0</v>
      </c>
      <c r="K81" s="1057">
        <v>0</v>
      </c>
      <c r="L81" s="1057">
        <v>0</v>
      </c>
      <c r="M81" s="1057">
        <v>0</v>
      </c>
      <c r="N81" s="1057">
        <v>0.15191182935871383</v>
      </c>
      <c r="O81" s="1057">
        <v>1.1885660529760431</v>
      </c>
      <c r="P81" s="1057">
        <v>1.2657212981824768</v>
      </c>
      <c r="Q81" s="1057">
        <v>7.9349612091679784</v>
      </c>
      <c r="R81" s="1057">
        <v>19.856433278127032</v>
      </c>
      <c r="S81" s="1057">
        <v>39.396982950957344</v>
      </c>
      <c r="T81" s="1057">
        <v>85.326096992946148</v>
      </c>
      <c r="U81" s="1057">
        <v>117.86140868058158</v>
      </c>
      <c r="V81" s="1057">
        <v>169.74963719549373</v>
      </c>
      <c r="W81" s="1057">
        <v>199.94670157485623</v>
      </c>
      <c r="X81" s="1057">
        <v>246.94204071418898</v>
      </c>
      <c r="Y81" s="1057">
        <v>293.4228101692762</v>
      </c>
      <c r="Z81" s="1057">
        <v>363.1857760162506</v>
      </c>
      <c r="AA81" s="1057">
        <v>316.24617132358674</v>
      </c>
      <c r="AB81" s="1057">
        <v>386.68983552585257</v>
      </c>
      <c r="AC81" s="1057">
        <v>403.15048115897162</v>
      </c>
      <c r="AD81" s="1057">
        <v>498.37819008632846</v>
      </c>
      <c r="AE81" s="1057">
        <v>620.32624287493388</v>
      </c>
      <c r="AF81" s="1058">
        <v>618.2201158348131</v>
      </c>
      <c r="AG81" s="1020">
        <v>-6.1181565075825173E-3</v>
      </c>
      <c r="AH81" s="1020">
        <v>0.1806600076564453</v>
      </c>
      <c r="AI81" s="1020">
        <v>0.4046353037291876</v>
      </c>
    </row>
    <row r="82" spans="1:35" s="1023" customFormat="1" ht="12" customHeight="1" x14ac:dyDescent="0.15">
      <c r="A82" s="898" t="s">
        <v>942</v>
      </c>
      <c r="B82" s="1069">
        <v>0.26560307318899878</v>
      </c>
      <c r="C82" s="1069">
        <v>0.29480432773761978</v>
      </c>
      <c r="D82" s="1069">
        <v>0.61875781702888333</v>
      </c>
      <c r="E82" s="1069">
        <v>0.99547380829987642</v>
      </c>
      <c r="F82" s="1069">
        <v>4.4863942965716221</v>
      </c>
      <c r="G82" s="1069">
        <v>7.6693199112374995</v>
      </c>
      <c r="H82" s="1069">
        <v>11.159709690367979</v>
      </c>
      <c r="I82" s="1069">
        <v>15.1797997324528</v>
      </c>
      <c r="J82" s="1069">
        <v>13.60251840256112</v>
      </c>
      <c r="K82" s="1069">
        <v>15.80761868781182</v>
      </c>
      <c r="L82" s="1069">
        <v>26.140720965183323</v>
      </c>
      <c r="M82" s="1069">
        <v>30.905666596184133</v>
      </c>
      <c r="N82" s="1069">
        <v>38.297188775999814</v>
      </c>
      <c r="O82" s="1069">
        <v>47.283523373276417</v>
      </c>
      <c r="P82" s="1069">
        <v>65.311840377925051</v>
      </c>
      <c r="Q82" s="1069">
        <v>102.6623903617585</v>
      </c>
      <c r="R82" s="1069">
        <v>156.61282175060273</v>
      </c>
      <c r="S82" s="1069">
        <v>216.60250774014997</v>
      </c>
      <c r="T82" s="1069">
        <v>270.84828299121762</v>
      </c>
      <c r="U82" s="1069">
        <v>318.25862598850216</v>
      </c>
      <c r="V82" s="1069">
        <v>378.44339742856414</v>
      </c>
      <c r="W82" s="1069">
        <v>411.27515390443381</v>
      </c>
      <c r="X82" s="1069">
        <v>464.24511747353966</v>
      </c>
      <c r="Y82" s="1069">
        <v>403.30678503741166</v>
      </c>
      <c r="Z82" s="1069">
        <v>442.60007006069412</v>
      </c>
      <c r="AA82" s="1069">
        <v>456.31307354632514</v>
      </c>
      <c r="AB82" s="1069">
        <v>460.74224543144834</v>
      </c>
      <c r="AC82" s="1069">
        <v>494.21968948888457</v>
      </c>
      <c r="AD82" s="1069">
        <v>533.62505399574604</v>
      </c>
      <c r="AE82" s="1069">
        <v>529.70348421841288</v>
      </c>
      <c r="AF82" s="1060">
        <v>549.15203115609893</v>
      </c>
      <c r="AG82" s="1071">
        <v>3.3883355663586912E-2</v>
      </c>
      <c r="AH82" s="1071">
        <v>5.2265337502797715E-2</v>
      </c>
      <c r="AI82" s="1071">
        <v>0.3594290985182394</v>
      </c>
    </row>
    <row r="83" spans="1:35" s="1003" customFormat="1" ht="11.5" customHeight="1" x14ac:dyDescent="0.15">
      <c r="A83" s="899"/>
      <c r="B83" s="1041"/>
      <c r="C83" s="1042"/>
      <c r="D83" s="1042"/>
      <c r="E83" s="1042"/>
      <c r="F83" s="1042"/>
      <c r="G83" s="1042"/>
      <c r="H83" s="1042"/>
      <c r="I83" s="1042"/>
      <c r="J83" s="1042"/>
      <c r="K83" s="1042"/>
      <c r="L83" s="1043"/>
      <c r="M83" s="1044"/>
      <c r="N83" s="1044"/>
      <c r="AF83" s="1012"/>
      <c r="AI83" s="610"/>
    </row>
    <row r="84" spans="1:35" s="1003" customFormat="1" ht="11.5" customHeight="1" x14ac:dyDescent="0.15">
      <c r="A84" s="899" t="s">
        <v>89</v>
      </c>
      <c r="B84" s="1041"/>
      <c r="C84" s="1042"/>
      <c r="D84" s="1042"/>
      <c r="E84" s="1042"/>
      <c r="F84" s="1042"/>
      <c r="G84" s="1042"/>
      <c r="H84" s="1042"/>
      <c r="I84" s="1042"/>
      <c r="J84" s="1042"/>
      <c r="K84" s="1042"/>
      <c r="L84" s="1043"/>
      <c r="M84" s="1044"/>
      <c r="N84" s="1044"/>
      <c r="AF84" s="1012"/>
      <c r="AI84" s="610"/>
    </row>
    <row r="85" spans="1:35" s="1003" customFormat="1" ht="11.5" customHeight="1" x14ac:dyDescent="0.15">
      <c r="A85" s="899" t="s">
        <v>976</v>
      </c>
      <c r="B85" s="1041"/>
      <c r="C85" s="1042"/>
      <c r="D85" s="1042"/>
      <c r="E85" s="1042"/>
      <c r="F85" s="1042"/>
      <c r="G85" s="1042"/>
      <c r="H85" s="1042"/>
      <c r="I85" s="1042"/>
      <c r="J85" s="1042"/>
      <c r="K85" s="1042"/>
      <c r="L85" s="1043"/>
      <c r="M85" s="1044"/>
      <c r="N85" s="1044"/>
      <c r="AF85" s="1012"/>
      <c r="AI85" s="610"/>
    </row>
    <row r="86" spans="1:35" s="1003" customFormat="1" ht="12" customHeight="1" x14ac:dyDescent="0.15">
      <c r="A86" s="899" t="s">
        <v>215</v>
      </c>
      <c r="L86" s="1045"/>
      <c r="AF86" s="1012"/>
    </row>
    <row r="87" spans="1:35" s="1003" customFormat="1" ht="12" customHeight="1" x14ac:dyDescent="0.15">
      <c r="A87" s="904" t="s">
        <v>326</v>
      </c>
      <c r="L87" s="1045"/>
      <c r="AF87" s="1012"/>
    </row>
    <row r="88" spans="1:35" s="1003" customFormat="1" ht="12" customHeight="1" x14ac:dyDescent="0.15">
      <c r="A88" s="904" t="s">
        <v>245</v>
      </c>
      <c r="L88" s="1045"/>
      <c r="AF88" s="1012"/>
    </row>
    <row r="89" spans="1:35" s="1003" customFormat="1" ht="12" customHeight="1" x14ac:dyDescent="0.15">
      <c r="A89" s="1012" t="s">
        <v>978</v>
      </c>
      <c r="AF89" s="1012"/>
    </row>
    <row r="90" spans="1:35" s="1003" customFormat="1" ht="12" customHeight="1" x14ac:dyDescent="0.15">
      <c r="A90" s="1012" t="s">
        <v>223</v>
      </c>
      <c r="AF90" s="1012"/>
    </row>
  </sheetData>
  <mergeCells count="1">
    <mergeCell ref="AG2:AH2"/>
  </mergeCells>
  <hyperlinks>
    <hyperlink ref="L1" location="Contents!A1" display="Contents" xr:uid="{FD1A5596-A80D-45EF-A971-4A597001BA07}"/>
    <hyperlink ref="AK1" location="Contents!A1" display="Contents" xr:uid="{D8046F61-CACD-4ED7-A817-5A48DCE85D3E}"/>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C5CD-B0CA-4F92-8400-61AE7E3F50C9}">
  <dimension ref="A1:AP121"/>
  <sheetViews>
    <sheetView showGridLines="0" workbookViewId="0">
      <pane xSplit="1" ySplit="3" topLeftCell="X106" activePane="bottomRight" state="frozen"/>
      <selection activeCell="AL81" sqref="AL81"/>
      <selection pane="topRight" activeCell="AL81" sqref="AL81"/>
      <selection pane="bottomLeft" activeCell="AL81" sqref="AL81"/>
      <selection pane="bottomRight" activeCell="AP1" sqref="AP1"/>
    </sheetView>
  </sheetViews>
  <sheetFormatPr baseColWidth="10" defaultColWidth="9" defaultRowHeight="11" x14ac:dyDescent="0.15"/>
  <cols>
    <col min="1" max="1" width="30.75" style="168" customWidth="1"/>
    <col min="2" max="36" width="8.5" style="168" customWidth="1"/>
    <col min="37" max="37" width="8.5" style="161" customWidth="1"/>
    <col min="38" max="38" width="11" style="168" customWidth="1"/>
    <col min="39" max="39" width="12" style="168" customWidth="1"/>
    <col min="40" max="16384" width="9" style="168"/>
  </cols>
  <sheetData>
    <row r="1" spans="1:42" ht="13" x14ac:dyDescent="0.15">
      <c r="A1" s="990" t="s">
        <v>956</v>
      </c>
      <c r="L1" s="30" t="s">
        <v>199</v>
      </c>
      <c r="AN1" s="835"/>
      <c r="AP1" s="30" t="s">
        <v>199</v>
      </c>
    </row>
    <row r="2" spans="1:42" x14ac:dyDescent="0.15">
      <c r="AL2" s="1229" t="s">
        <v>197</v>
      </c>
      <c r="AM2" s="1229"/>
      <c r="AN2" s="835" t="s">
        <v>196</v>
      </c>
    </row>
    <row r="3" spans="1:42" x14ac:dyDescent="0.15">
      <c r="A3" s="168" t="s">
        <v>899</v>
      </c>
      <c r="B3" s="168">
        <v>1985</v>
      </c>
      <c r="C3" s="168">
        <v>1986</v>
      </c>
      <c r="D3" s="168">
        <v>1987</v>
      </c>
      <c r="E3" s="168">
        <v>1988</v>
      </c>
      <c r="F3" s="168">
        <v>1989</v>
      </c>
      <c r="G3" s="168">
        <v>1990</v>
      </c>
      <c r="H3" s="168">
        <v>1991</v>
      </c>
      <c r="I3" s="168">
        <v>1992</v>
      </c>
      <c r="J3" s="168">
        <v>1993</v>
      </c>
      <c r="K3" s="168">
        <v>1994</v>
      </c>
      <c r="L3" s="168">
        <v>1995</v>
      </c>
      <c r="M3" s="168">
        <v>1996</v>
      </c>
      <c r="N3" s="168">
        <v>1997</v>
      </c>
      <c r="O3" s="168">
        <v>1998</v>
      </c>
      <c r="P3" s="168">
        <v>1999</v>
      </c>
      <c r="Q3" s="168">
        <v>2000</v>
      </c>
      <c r="R3" s="168">
        <v>2001</v>
      </c>
      <c r="S3" s="168">
        <v>2002</v>
      </c>
      <c r="T3" s="168">
        <v>2003</v>
      </c>
      <c r="U3" s="168">
        <v>2004</v>
      </c>
      <c r="V3" s="168">
        <v>2005</v>
      </c>
      <c r="W3" s="168">
        <v>2006</v>
      </c>
      <c r="X3" s="168">
        <v>2007</v>
      </c>
      <c r="Y3" s="168">
        <v>2008</v>
      </c>
      <c r="Z3" s="168">
        <v>2009</v>
      </c>
      <c r="AA3" s="168">
        <v>2010</v>
      </c>
      <c r="AB3" s="168">
        <v>2011</v>
      </c>
      <c r="AC3" s="168">
        <v>2012</v>
      </c>
      <c r="AD3" s="168">
        <v>2013</v>
      </c>
      <c r="AE3" s="168">
        <v>2014</v>
      </c>
      <c r="AF3" s="168">
        <v>2015</v>
      </c>
      <c r="AG3" s="168">
        <v>2016</v>
      </c>
      <c r="AH3" s="168">
        <v>2017</v>
      </c>
      <c r="AI3" s="168">
        <v>2018</v>
      </c>
      <c r="AJ3" s="168">
        <v>2019</v>
      </c>
      <c r="AK3" s="161">
        <v>2020</v>
      </c>
      <c r="AL3" s="835">
        <v>2020</v>
      </c>
      <c r="AM3" s="835" t="s">
        <v>194</v>
      </c>
      <c r="AN3" s="835">
        <v>2020</v>
      </c>
    </row>
    <row r="4" spans="1:42" x14ac:dyDescent="0.1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0"/>
      <c r="AL4" s="251"/>
      <c r="AM4" s="251"/>
      <c r="AN4" s="251"/>
    </row>
    <row r="5" spans="1:42" x14ac:dyDescent="0.15">
      <c r="A5" s="168" t="s">
        <v>193</v>
      </c>
      <c r="B5" s="257">
        <v>459.01640020000002</v>
      </c>
      <c r="C5" s="257">
        <v>468.58403300000009</v>
      </c>
      <c r="D5" s="257">
        <v>496.3976998</v>
      </c>
      <c r="E5" s="257">
        <v>506.01576460000001</v>
      </c>
      <c r="F5" s="257">
        <v>498.09258654970483</v>
      </c>
      <c r="G5" s="257">
        <v>480.59324242423958</v>
      </c>
      <c r="H5" s="257">
        <v>506.99485847952923</v>
      </c>
      <c r="I5" s="257">
        <v>518.62681244060957</v>
      </c>
      <c r="J5" s="257">
        <v>530.23216113811054</v>
      </c>
      <c r="K5" s="257">
        <v>553.05484396639338</v>
      </c>
      <c r="L5" s="257">
        <v>557.86869308651865</v>
      </c>
      <c r="M5" s="257">
        <v>571.62160131106327</v>
      </c>
      <c r="N5" s="257">
        <v>572.34144048630128</v>
      </c>
      <c r="O5" s="257">
        <v>561.99131255204475</v>
      </c>
      <c r="P5" s="257">
        <v>577.77364495022141</v>
      </c>
      <c r="Q5" s="257">
        <v>603.81610686240037</v>
      </c>
      <c r="R5" s="257">
        <v>587.75460276794672</v>
      </c>
      <c r="S5" s="257">
        <v>599.79195464337943</v>
      </c>
      <c r="T5" s="257">
        <v>588.26962996972122</v>
      </c>
      <c r="U5" s="257">
        <v>598.50964696712094</v>
      </c>
      <c r="V5" s="257">
        <v>624.24040369981299</v>
      </c>
      <c r="W5" s="257">
        <v>612.02244139904644</v>
      </c>
      <c r="X5" s="257">
        <v>637.08395571480116</v>
      </c>
      <c r="Y5" s="257">
        <v>635.10009468779492</v>
      </c>
      <c r="Z5" s="257">
        <v>613.8765740416045</v>
      </c>
      <c r="AA5" s="257">
        <v>607.01129290082474</v>
      </c>
      <c r="AB5" s="257">
        <v>638.281612897738</v>
      </c>
      <c r="AC5" s="257">
        <v>636.54932351803268</v>
      </c>
      <c r="AD5" s="257">
        <v>655.68102452333176</v>
      </c>
      <c r="AE5" s="257">
        <v>647.55234571178687</v>
      </c>
      <c r="AF5" s="257">
        <v>659.34936008368925</v>
      </c>
      <c r="AG5" s="257">
        <v>663.74563756100906</v>
      </c>
      <c r="AH5" s="257">
        <v>660.05653687846211</v>
      </c>
      <c r="AI5" s="257">
        <v>655.81593011061386</v>
      </c>
      <c r="AJ5" s="257">
        <v>648.6759842839258</v>
      </c>
      <c r="AK5" s="259">
        <v>643.85515477272872</v>
      </c>
      <c r="AL5" s="284">
        <v>-1.0143733944464883E-2</v>
      </c>
      <c r="AM5" s="284">
        <v>5.5291747509640388E-3</v>
      </c>
      <c r="AN5" s="284">
        <v>2.400362351236977E-2</v>
      </c>
    </row>
    <row r="6" spans="1:42" x14ac:dyDescent="0.15">
      <c r="A6" s="168" t="s">
        <v>192</v>
      </c>
      <c r="B6" s="257">
        <v>96.207532033749715</v>
      </c>
      <c r="C6" s="257">
        <v>99.589895308676915</v>
      </c>
      <c r="D6" s="257">
        <v>106.16540107309621</v>
      </c>
      <c r="E6" s="257">
        <v>112.23082348115835</v>
      </c>
      <c r="F6" s="257">
        <v>120.04716093525404</v>
      </c>
      <c r="G6" s="257">
        <v>117.59154298884492</v>
      </c>
      <c r="H6" s="257">
        <v>128.57117140482066</v>
      </c>
      <c r="I6" s="257">
        <v>132.27566452769929</v>
      </c>
      <c r="J6" s="257">
        <v>134.64251942191686</v>
      </c>
      <c r="K6" s="257">
        <v>146.12756202734519</v>
      </c>
      <c r="L6" s="257">
        <v>150.35629869436306</v>
      </c>
      <c r="M6" s="257">
        <v>156.59093131168345</v>
      </c>
      <c r="N6" s="257">
        <v>166.74844496611479</v>
      </c>
      <c r="O6" s="257">
        <v>181.0591201448529</v>
      </c>
      <c r="P6" s="257">
        <v>189.97858063799231</v>
      </c>
      <c r="Q6" s="257">
        <v>203.6280610037465</v>
      </c>
      <c r="R6" s="257">
        <v>210.21214204530455</v>
      </c>
      <c r="S6" s="257">
        <v>215.7222714883992</v>
      </c>
      <c r="T6" s="257">
        <v>224.90308351325578</v>
      </c>
      <c r="U6" s="257">
        <v>235.39655602165058</v>
      </c>
      <c r="V6" s="257">
        <v>247.97075103170997</v>
      </c>
      <c r="W6" s="257">
        <v>256.22496048275775</v>
      </c>
      <c r="X6" s="257">
        <v>263.24953604393301</v>
      </c>
      <c r="Y6" s="257">
        <v>269.29974799321764</v>
      </c>
      <c r="Z6" s="257">
        <v>267.75358299198064</v>
      </c>
      <c r="AA6" s="257">
        <v>275.56740244267615</v>
      </c>
      <c r="AB6" s="257">
        <v>292.14324190038127</v>
      </c>
      <c r="AC6" s="257">
        <v>296.39595384822792</v>
      </c>
      <c r="AD6" s="257">
        <v>297.11784884880541</v>
      </c>
      <c r="AE6" s="257">
        <v>303.31583274265267</v>
      </c>
      <c r="AF6" s="257">
        <v>310.34964247050198</v>
      </c>
      <c r="AG6" s="257">
        <v>319.44083358888605</v>
      </c>
      <c r="AH6" s="257">
        <v>325.12205414898654</v>
      </c>
      <c r="AI6" s="257">
        <v>335.05472249026604</v>
      </c>
      <c r="AJ6" s="257">
        <v>322.58444470251209</v>
      </c>
      <c r="AK6" s="259">
        <v>313.20000407393508</v>
      </c>
      <c r="AL6" s="285">
        <v>-3.1744178967059389E-2</v>
      </c>
      <c r="AM6" s="285">
        <v>1.8804402618553429E-2</v>
      </c>
      <c r="AN6" s="285">
        <v>1.1676438289163243E-2</v>
      </c>
    </row>
    <row r="7" spans="1:42" x14ac:dyDescent="0.15">
      <c r="A7" s="168" t="s">
        <v>191</v>
      </c>
      <c r="B7" s="257">
        <v>2657.1500711257113</v>
      </c>
      <c r="C7" s="257">
        <v>2676.11315475525</v>
      </c>
      <c r="D7" s="257">
        <v>2772.2052658576199</v>
      </c>
      <c r="E7" s="257">
        <v>2914.4458146794173</v>
      </c>
      <c r="F7" s="257">
        <v>3155.4496791380698</v>
      </c>
      <c r="G7" s="257">
        <v>3232.7796487592391</v>
      </c>
      <c r="H7" s="257">
        <v>3270.7244021134193</v>
      </c>
      <c r="I7" s="257">
        <v>3284.3899346073094</v>
      </c>
      <c r="J7" s="257">
        <v>3404.6778729245962</v>
      </c>
      <c r="K7" s="257">
        <v>3458.5260807338859</v>
      </c>
      <c r="L7" s="257">
        <v>3567.3311966678862</v>
      </c>
      <c r="M7" s="257">
        <v>3663.3862391670423</v>
      </c>
      <c r="N7" s="257">
        <v>3716.3773294388411</v>
      </c>
      <c r="O7" s="257">
        <v>3855.8083949515126</v>
      </c>
      <c r="P7" s="257">
        <v>3936.0977119651766</v>
      </c>
      <c r="Q7" s="257">
        <v>4052.2531064302543</v>
      </c>
      <c r="R7" s="257">
        <v>3984.4678897010317</v>
      </c>
      <c r="S7" s="257">
        <v>4111.7755381985744</v>
      </c>
      <c r="T7" s="257">
        <v>4137.978841606171</v>
      </c>
      <c r="U7" s="257">
        <v>4231.682747347144</v>
      </c>
      <c r="V7" s="257">
        <v>4322.7866322273112</v>
      </c>
      <c r="W7" s="257">
        <v>4330.9516407387755</v>
      </c>
      <c r="X7" s="257">
        <v>4431.8370211652218</v>
      </c>
      <c r="Y7" s="257">
        <v>4390.1061169839622</v>
      </c>
      <c r="Z7" s="257">
        <v>4206.4933605904334</v>
      </c>
      <c r="AA7" s="257">
        <v>4394.2509848183581</v>
      </c>
      <c r="AB7" s="257">
        <v>4363.377155204782</v>
      </c>
      <c r="AC7" s="257">
        <v>4310.5692021930572</v>
      </c>
      <c r="AD7" s="257">
        <v>4330.2928875410998</v>
      </c>
      <c r="AE7" s="257">
        <v>4363.3264072524908</v>
      </c>
      <c r="AF7" s="257">
        <v>4348.6694399825074</v>
      </c>
      <c r="AG7" s="257">
        <v>4347.9108141445013</v>
      </c>
      <c r="AH7" s="257">
        <v>4302.5383275539771</v>
      </c>
      <c r="AI7" s="257">
        <v>4461.5864527197273</v>
      </c>
      <c r="AJ7" s="257">
        <v>4411.1593519994503</v>
      </c>
      <c r="AK7" s="259">
        <v>4286.5831658380066</v>
      </c>
      <c r="AL7" s="285">
        <v>-3.0896222772503923E-2</v>
      </c>
      <c r="AM7" s="285">
        <v>4.7621207148300648E-3</v>
      </c>
      <c r="AN7" s="285">
        <v>0.159808503053078</v>
      </c>
    </row>
    <row r="8" spans="1:42" s="161" customFormat="1" x14ac:dyDescent="0.15">
      <c r="A8" s="163" t="s">
        <v>190</v>
      </c>
      <c r="B8" s="260">
        <v>3212.3740033594613</v>
      </c>
      <c r="C8" s="260">
        <v>3244.2870830639272</v>
      </c>
      <c r="D8" s="260">
        <v>3374.768366730716</v>
      </c>
      <c r="E8" s="260">
        <v>3532.6924027605755</v>
      </c>
      <c r="F8" s="260">
        <v>3773.5894266230284</v>
      </c>
      <c r="G8" s="260">
        <v>3830.9644341723238</v>
      </c>
      <c r="H8" s="260">
        <v>3906.2904319977692</v>
      </c>
      <c r="I8" s="260">
        <v>3935.2924115756186</v>
      </c>
      <c r="J8" s="260">
        <v>4069.5525534846238</v>
      </c>
      <c r="K8" s="260">
        <v>4157.7084867276244</v>
      </c>
      <c r="L8" s="260">
        <v>4275.5561884487679</v>
      </c>
      <c r="M8" s="260">
        <v>4391.5987717897888</v>
      </c>
      <c r="N8" s="260">
        <v>4455.4672148912568</v>
      </c>
      <c r="O8" s="260">
        <v>4598.8588276484097</v>
      </c>
      <c r="P8" s="260">
        <v>4703.8499375533911</v>
      </c>
      <c r="Q8" s="260">
        <v>4859.6972742964008</v>
      </c>
      <c r="R8" s="260">
        <v>4782.4346345142831</v>
      </c>
      <c r="S8" s="260">
        <v>4927.2897643303531</v>
      </c>
      <c r="T8" s="260">
        <v>4951.1515550891481</v>
      </c>
      <c r="U8" s="260">
        <v>5065.5889503359149</v>
      </c>
      <c r="V8" s="260">
        <v>5194.9977869588347</v>
      </c>
      <c r="W8" s="260">
        <v>5199.1990426205793</v>
      </c>
      <c r="X8" s="260">
        <v>5332.1705129239563</v>
      </c>
      <c r="Y8" s="260">
        <v>5294.5059596649744</v>
      </c>
      <c r="Z8" s="260">
        <v>5088.1235176240189</v>
      </c>
      <c r="AA8" s="260">
        <v>5276.829680161859</v>
      </c>
      <c r="AB8" s="260">
        <v>5293.8020100029016</v>
      </c>
      <c r="AC8" s="260">
        <v>5243.5144795593178</v>
      </c>
      <c r="AD8" s="260">
        <v>5283.0917609132375</v>
      </c>
      <c r="AE8" s="260">
        <v>5314.1945857069304</v>
      </c>
      <c r="AF8" s="260">
        <v>5318.3684425366982</v>
      </c>
      <c r="AG8" s="260">
        <v>5331.097285294396</v>
      </c>
      <c r="AH8" s="260">
        <v>5287.7169185814255</v>
      </c>
      <c r="AI8" s="260">
        <v>5452.4571053206073</v>
      </c>
      <c r="AJ8" s="260">
        <v>5382.4197809858879</v>
      </c>
      <c r="AK8" s="260">
        <v>5243.6383246846699</v>
      </c>
      <c r="AL8" s="286">
        <v>-2.8446004436634809E-2</v>
      </c>
      <c r="AM8" s="286">
        <v>5.6387325892317541E-3</v>
      </c>
      <c r="AN8" s="286">
        <v>0.195488564854611</v>
      </c>
    </row>
    <row r="9" spans="1:42" x14ac:dyDescent="0.15">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9"/>
      <c r="AL9" s="285"/>
      <c r="AM9" s="285"/>
      <c r="AN9" s="285"/>
    </row>
    <row r="10" spans="1:42" x14ac:dyDescent="0.15">
      <c r="A10" s="168" t="s">
        <v>189</v>
      </c>
      <c r="B10" s="257">
        <v>45.303728</v>
      </c>
      <c r="C10" s="257">
        <v>49.022193000000001</v>
      </c>
      <c r="D10" s="257">
        <v>52.115278999999987</v>
      </c>
      <c r="E10" s="257">
        <v>52.49951999999999</v>
      </c>
      <c r="F10" s="257">
        <v>50.862812999999996</v>
      </c>
      <c r="G10" s="257">
        <v>51.004894</v>
      </c>
      <c r="H10" s="257">
        <v>53.854269999999993</v>
      </c>
      <c r="I10" s="257">
        <v>56.107096999999989</v>
      </c>
      <c r="J10" s="257">
        <v>61.868778999999982</v>
      </c>
      <c r="K10" s="257">
        <v>65.622034999999997</v>
      </c>
      <c r="L10" s="257">
        <v>67.169253999999981</v>
      </c>
      <c r="M10" s="257">
        <v>69.759819999999976</v>
      </c>
      <c r="N10" s="257">
        <v>72.462469999999982</v>
      </c>
      <c r="O10" s="257">
        <v>74.169556</v>
      </c>
      <c r="P10" s="257">
        <v>80.744734999999991</v>
      </c>
      <c r="Q10" s="257">
        <v>88.977960999999993</v>
      </c>
      <c r="R10" s="257">
        <v>90.137770790697672</v>
      </c>
      <c r="S10" s="257">
        <v>84.59000837209301</v>
      </c>
      <c r="T10" s="257">
        <v>92.059443023255795</v>
      </c>
      <c r="U10" s="257">
        <v>100.26082099999996</v>
      </c>
      <c r="V10" s="257">
        <v>105.75011499999999</v>
      </c>
      <c r="W10" s="257">
        <v>113.423565</v>
      </c>
      <c r="X10" s="257">
        <v>113.52504191999999</v>
      </c>
      <c r="Y10" s="257">
        <v>121.90524828000001</v>
      </c>
      <c r="Z10" s="257">
        <v>122.32601491554225</v>
      </c>
      <c r="AA10" s="257">
        <v>125.99205328189998</v>
      </c>
      <c r="AB10" s="257">
        <v>129.48330815</v>
      </c>
      <c r="AC10" s="257">
        <v>136.03362497514996</v>
      </c>
      <c r="AD10" s="257">
        <v>139.44142299999999</v>
      </c>
      <c r="AE10" s="257">
        <v>138.55114649772347</v>
      </c>
      <c r="AF10" s="257">
        <v>145.42155585118991</v>
      </c>
      <c r="AG10" s="257">
        <v>147.19282085720954</v>
      </c>
      <c r="AH10" s="257">
        <v>145.61845400000001</v>
      </c>
      <c r="AI10" s="257">
        <v>146.77387548476599</v>
      </c>
      <c r="AJ10" s="257">
        <v>139.52992245267882</v>
      </c>
      <c r="AK10" s="259">
        <v>142.50653339534747</v>
      </c>
      <c r="AL10" s="285">
        <v>1.8542609241713359E-2</v>
      </c>
      <c r="AM10" s="285">
        <v>1.3245893999903835E-2</v>
      </c>
      <c r="AN10" s="285">
        <v>5.3127992380247657E-3</v>
      </c>
    </row>
    <row r="11" spans="1:42" x14ac:dyDescent="0.15">
      <c r="A11" s="168" t="s">
        <v>188</v>
      </c>
      <c r="B11" s="257">
        <v>193.68223389625032</v>
      </c>
      <c r="C11" s="257">
        <v>202.12889948686222</v>
      </c>
      <c r="D11" s="257">
        <v>203.33147189248922</v>
      </c>
      <c r="E11" s="257">
        <v>214.95284833692006</v>
      </c>
      <c r="F11" s="257">
        <v>221.73902050874929</v>
      </c>
      <c r="G11" s="257">
        <v>222.82011523002677</v>
      </c>
      <c r="H11" s="257">
        <v>234.37631757555664</v>
      </c>
      <c r="I11" s="257">
        <v>241.76195193832473</v>
      </c>
      <c r="J11" s="257">
        <v>252.00312157802523</v>
      </c>
      <c r="K11" s="257">
        <v>260.04061036723022</v>
      </c>
      <c r="L11" s="257">
        <v>275.60144269530991</v>
      </c>
      <c r="M11" s="257">
        <v>291.2787399137768</v>
      </c>
      <c r="N11" s="257">
        <v>307.98078284258418</v>
      </c>
      <c r="O11" s="257">
        <v>321.74863834462184</v>
      </c>
      <c r="P11" s="257">
        <v>334.72623368875742</v>
      </c>
      <c r="Q11" s="257">
        <v>348.92093878306588</v>
      </c>
      <c r="R11" s="257">
        <v>328.51946572964073</v>
      </c>
      <c r="S11" s="257">
        <v>345.67882472384531</v>
      </c>
      <c r="T11" s="257">
        <v>364.33983799999999</v>
      </c>
      <c r="U11" s="257">
        <v>387.45241571201416</v>
      </c>
      <c r="V11" s="257">
        <v>403.03077232763223</v>
      </c>
      <c r="W11" s="257">
        <v>419.3834991999999</v>
      </c>
      <c r="X11" s="257">
        <v>445.14881420639108</v>
      </c>
      <c r="Y11" s="257">
        <v>462.93857719062004</v>
      </c>
      <c r="Z11" s="257">
        <v>466.15812302119821</v>
      </c>
      <c r="AA11" s="257">
        <v>515.79868759075441</v>
      </c>
      <c r="AB11" s="257">
        <v>531.75849729119625</v>
      </c>
      <c r="AC11" s="257">
        <v>552.49932620919401</v>
      </c>
      <c r="AD11" s="257">
        <v>570.83465349908931</v>
      </c>
      <c r="AE11" s="257">
        <v>590.54211777972898</v>
      </c>
      <c r="AF11" s="257">
        <v>581.2279551684527</v>
      </c>
      <c r="AG11" s="257">
        <v>578.89830886670256</v>
      </c>
      <c r="AH11" s="257">
        <v>589.32732740060987</v>
      </c>
      <c r="AI11" s="257">
        <v>601.39648765643665</v>
      </c>
      <c r="AJ11" s="257">
        <v>626.32838685043396</v>
      </c>
      <c r="AK11" s="259">
        <v>620.11931577631265</v>
      </c>
      <c r="AL11" s="285">
        <v>-1.2618598023780292E-2</v>
      </c>
      <c r="AM11" s="285">
        <v>2.9975475416867958E-2</v>
      </c>
      <c r="AN11" s="285">
        <v>2.3118725505734555E-2</v>
      </c>
    </row>
    <row r="12" spans="1:42" x14ac:dyDescent="0.15">
      <c r="A12" s="168" t="s">
        <v>187</v>
      </c>
      <c r="B12" s="257">
        <v>14.040000000000001</v>
      </c>
      <c r="C12" s="257">
        <v>14.82</v>
      </c>
      <c r="D12" s="257">
        <v>15.637</v>
      </c>
      <c r="E12" s="257">
        <v>16.914999999999999</v>
      </c>
      <c r="F12" s="257">
        <v>17.811</v>
      </c>
      <c r="G12" s="257">
        <v>18.398</v>
      </c>
      <c r="H12" s="257">
        <v>19.963000000000001</v>
      </c>
      <c r="I12" s="257">
        <v>22.35</v>
      </c>
      <c r="J12" s="257">
        <v>24.013000000000002</v>
      </c>
      <c r="K12" s="257">
        <v>25.276</v>
      </c>
      <c r="L12" s="257">
        <v>28.027000000000001</v>
      </c>
      <c r="M12" s="257">
        <v>30.791</v>
      </c>
      <c r="N12" s="257">
        <v>33.292000000000002</v>
      </c>
      <c r="O12" s="257">
        <v>35.494999999999997</v>
      </c>
      <c r="P12" s="257">
        <v>38.384</v>
      </c>
      <c r="Q12" s="257">
        <v>41.268000000000001</v>
      </c>
      <c r="R12" s="257">
        <v>43.923999999999999</v>
      </c>
      <c r="S12" s="257">
        <v>45.491</v>
      </c>
      <c r="T12" s="257">
        <v>48.786999999999999</v>
      </c>
      <c r="U12" s="257">
        <v>49.743068636000004</v>
      </c>
      <c r="V12" s="257">
        <v>51.898665353841309</v>
      </c>
      <c r="W12" s="257">
        <v>54.801550657013742</v>
      </c>
      <c r="X12" s="257">
        <v>58.305971733190702</v>
      </c>
      <c r="Y12" s="257">
        <v>59.71478161000001</v>
      </c>
      <c r="Z12" s="257">
        <v>59.700779089999997</v>
      </c>
      <c r="AA12" s="257">
        <v>61.332642999999997</v>
      </c>
      <c r="AB12" s="257">
        <v>65.222761240000011</v>
      </c>
      <c r="AC12" s="257">
        <v>69.741423290000014</v>
      </c>
      <c r="AD12" s="257">
        <v>72.967678330000012</v>
      </c>
      <c r="AE12" s="257">
        <v>71.616377000000014</v>
      </c>
      <c r="AF12" s="257">
        <v>74.538554059999996</v>
      </c>
      <c r="AG12" s="257">
        <v>77.74804821803589</v>
      </c>
      <c r="AH12" s="257">
        <v>78.605578777600329</v>
      </c>
      <c r="AI12" s="257">
        <v>82.299845324936669</v>
      </c>
      <c r="AJ12" s="257">
        <v>83.618517835461603</v>
      </c>
      <c r="AK12" s="259">
        <v>84.27047981881276</v>
      </c>
      <c r="AL12" s="285">
        <v>5.0433179354036906E-3</v>
      </c>
      <c r="AM12" s="285">
        <v>3.4265996535414844E-2</v>
      </c>
      <c r="AN12" s="285">
        <v>3.1416955440724138E-3</v>
      </c>
    </row>
    <row r="13" spans="1:42" x14ac:dyDescent="0.15">
      <c r="A13" s="168" t="s">
        <v>186</v>
      </c>
      <c r="B13" s="257">
        <v>29.374664236296862</v>
      </c>
      <c r="C13" s="257">
        <v>31.652930080685092</v>
      </c>
      <c r="D13" s="257">
        <v>33.680269194149396</v>
      </c>
      <c r="E13" s="257">
        <v>35.473253763155576</v>
      </c>
      <c r="F13" s="257">
        <v>37.020806229646247</v>
      </c>
      <c r="G13" s="257">
        <v>38.245706222441349</v>
      </c>
      <c r="H13" s="257">
        <v>40.12350790892981</v>
      </c>
      <c r="I13" s="257">
        <v>36.613098717322494</v>
      </c>
      <c r="J13" s="257">
        <v>41.691086063700823</v>
      </c>
      <c r="K13" s="257">
        <v>45.024283810342446</v>
      </c>
      <c r="L13" s="257">
        <v>47.483470608604755</v>
      </c>
      <c r="M13" s="257">
        <v>48.371121373339697</v>
      </c>
      <c r="N13" s="257">
        <v>49.906342280514785</v>
      </c>
      <c r="O13" s="257">
        <v>50.283142879771205</v>
      </c>
      <c r="P13" s="257">
        <v>47.77472075020728</v>
      </c>
      <c r="Q13" s="257">
        <v>46.780180397484102</v>
      </c>
      <c r="R13" s="257">
        <v>48.208002872957643</v>
      </c>
      <c r="S13" s="257">
        <v>50.282663939829469</v>
      </c>
      <c r="T13" s="257">
        <v>52.113052772136889</v>
      </c>
      <c r="U13" s="257">
        <v>53.838574318988307</v>
      </c>
      <c r="V13" s="257">
        <v>55.897108483022677</v>
      </c>
      <c r="W13" s="257">
        <v>59.065914519694289</v>
      </c>
      <c r="X13" s="257">
        <v>60.520302011991134</v>
      </c>
      <c r="Y13" s="257">
        <v>61.373640432523779</v>
      </c>
      <c r="Z13" s="257">
        <v>63.183012130050784</v>
      </c>
      <c r="AA13" s="257">
        <v>64.662840775337074</v>
      </c>
      <c r="AB13" s="257">
        <v>66.154546136901516</v>
      </c>
      <c r="AC13" s="257">
        <v>67.714093074274274</v>
      </c>
      <c r="AD13" s="257">
        <v>69.821086519029848</v>
      </c>
      <c r="AE13" s="257">
        <v>72.747619121224417</v>
      </c>
      <c r="AF13" s="257">
        <v>75.022797875475717</v>
      </c>
      <c r="AG13" s="257">
        <v>74.446034354937268</v>
      </c>
      <c r="AH13" s="257">
        <v>75.086968045311991</v>
      </c>
      <c r="AI13" s="257">
        <v>78.277174382982395</v>
      </c>
      <c r="AJ13" s="257">
        <v>79.97862053361996</v>
      </c>
      <c r="AK13" s="259">
        <v>75.001482167962479</v>
      </c>
      <c r="AL13" s="285">
        <v>-6.4793071117115186E-2</v>
      </c>
      <c r="AM13" s="285">
        <v>2.3852413308794285E-2</v>
      </c>
      <c r="AN13" s="285">
        <v>2.7961371862666347E-3</v>
      </c>
    </row>
    <row r="14" spans="1:42" x14ac:dyDescent="0.15">
      <c r="A14" s="168" t="s">
        <v>185</v>
      </c>
      <c r="B14" s="257">
        <v>4.5579999999999998</v>
      </c>
      <c r="C14" s="257">
        <v>5.0120000000000005</v>
      </c>
      <c r="D14" s="257">
        <v>5.3840000000000003</v>
      </c>
      <c r="E14" s="257">
        <v>5.641</v>
      </c>
      <c r="F14" s="257">
        <v>5.7690000000000001</v>
      </c>
      <c r="G14" s="257">
        <v>6.3488547000000004</v>
      </c>
      <c r="H14" s="257">
        <v>6.9744557999999994</v>
      </c>
      <c r="I14" s="257">
        <v>7.1960272999999999</v>
      </c>
      <c r="J14" s="257">
        <v>7.4113050000000005</v>
      </c>
      <c r="K14" s="257">
        <v>8.1439968999999994</v>
      </c>
      <c r="L14" s="257">
        <v>8.4285968000000011</v>
      </c>
      <c r="M14" s="257">
        <v>9.6792005999999997</v>
      </c>
      <c r="N14" s="257">
        <v>10.361749400000001</v>
      </c>
      <c r="O14" s="257">
        <v>10.890352500000001</v>
      </c>
      <c r="P14" s="257">
        <v>10.308119274180001</v>
      </c>
      <c r="Q14" s="257">
        <v>10.612439117316001</v>
      </c>
      <c r="R14" s="257">
        <v>11.049801148575</v>
      </c>
      <c r="S14" s="257">
        <v>11.887558245805</v>
      </c>
      <c r="T14" s="257">
        <v>11.546131783838998</v>
      </c>
      <c r="U14" s="257">
        <v>12.584844248350999</v>
      </c>
      <c r="V14" s="257">
        <v>13.404022567387997</v>
      </c>
      <c r="W14" s="257">
        <v>15.115849674445</v>
      </c>
      <c r="X14" s="257">
        <v>17.336655151753998</v>
      </c>
      <c r="Y14" s="257">
        <v>18.608525816210999</v>
      </c>
      <c r="Z14" s="257">
        <v>18.264615252905998</v>
      </c>
      <c r="AA14" s="257">
        <v>19.509853832412002</v>
      </c>
      <c r="AB14" s="257">
        <v>20.544142533205999</v>
      </c>
      <c r="AC14" s="257">
        <v>22.847957840140001</v>
      </c>
      <c r="AD14" s="257">
        <v>23.260330036922998</v>
      </c>
      <c r="AE14" s="257">
        <v>24.307213342674</v>
      </c>
      <c r="AF14" s="257">
        <v>25.950192130099996</v>
      </c>
      <c r="AG14" s="257">
        <v>27.313862000571</v>
      </c>
      <c r="AH14" s="257">
        <v>28.032910000000001</v>
      </c>
      <c r="AI14" s="257">
        <v>29.671555556911045</v>
      </c>
      <c r="AJ14" s="257">
        <v>32.85947892445801</v>
      </c>
      <c r="AK14" s="259">
        <v>32.045214812890819</v>
      </c>
      <c r="AL14" s="285">
        <v>-2.7444724408735466E-2</v>
      </c>
      <c r="AM14" s="285">
        <v>6.0486182783458631E-2</v>
      </c>
      <c r="AN14" s="285">
        <v>1.1946806141719293E-3</v>
      </c>
    </row>
    <row r="15" spans="1:42" x14ac:dyDescent="0.15">
      <c r="A15" s="168" t="s">
        <v>184</v>
      </c>
      <c r="B15" s="257">
        <v>12.111000000000001</v>
      </c>
      <c r="C15" s="257">
        <v>12.948</v>
      </c>
      <c r="D15" s="257">
        <v>14.006</v>
      </c>
      <c r="E15" s="257">
        <v>13.552</v>
      </c>
      <c r="F15" s="257">
        <v>13.727</v>
      </c>
      <c r="G15" s="257">
        <v>13.808</v>
      </c>
      <c r="H15" s="257">
        <v>14.482000000000001</v>
      </c>
      <c r="I15" s="257">
        <v>13.122</v>
      </c>
      <c r="J15" s="257">
        <v>14.808</v>
      </c>
      <c r="K15" s="257">
        <v>15.866</v>
      </c>
      <c r="L15" s="257">
        <v>16.880099999999999</v>
      </c>
      <c r="M15" s="257">
        <v>17.279799999999998</v>
      </c>
      <c r="N15" s="257">
        <v>17.953400000000002</v>
      </c>
      <c r="O15" s="257">
        <v>18.5825</v>
      </c>
      <c r="P15" s="257">
        <v>19.049599999999998</v>
      </c>
      <c r="Q15" s="257">
        <v>19.922700000000003</v>
      </c>
      <c r="R15" s="257">
        <v>20.785700000000002</v>
      </c>
      <c r="S15" s="257">
        <v>21.982299999999999</v>
      </c>
      <c r="T15" s="257">
        <v>22.923400000000001</v>
      </c>
      <c r="U15" s="257">
        <v>24.266999999999999</v>
      </c>
      <c r="V15" s="257">
        <v>25.509700000000002</v>
      </c>
      <c r="W15" s="257">
        <v>27.369800000000001</v>
      </c>
      <c r="X15" s="257">
        <v>29.943000000000001</v>
      </c>
      <c r="Y15" s="257">
        <v>32.463099999999997</v>
      </c>
      <c r="Z15" s="257">
        <v>32.944699999999997</v>
      </c>
      <c r="AA15" s="257">
        <v>35.908000000000001</v>
      </c>
      <c r="AB15" s="257">
        <v>38.8065</v>
      </c>
      <c r="AC15" s="257">
        <v>41.036000000000001</v>
      </c>
      <c r="AD15" s="257">
        <v>43.330199999999998</v>
      </c>
      <c r="AE15" s="257">
        <v>45.549800000000005</v>
      </c>
      <c r="AF15" s="257">
        <v>48.27</v>
      </c>
      <c r="AG15" s="257">
        <v>51.661999999999999</v>
      </c>
      <c r="AH15" s="257">
        <v>52.70005332027285</v>
      </c>
      <c r="AI15" s="257">
        <v>54.893000000000001</v>
      </c>
      <c r="AJ15" s="257">
        <v>56.969000000000001</v>
      </c>
      <c r="AK15" s="259">
        <v>52.713000000000001</v>
      </c>
      <c r="AL15" s="285">
        <v>-7.7235419090451507E-2</v>
      </c>
      <c r="AM15" s="285">
        <v>5.6295194219007749E-2</v>
      </c>
      <c r="AN15" s="285">
        <v>1.9651982232776885E-3</v>
      </c>
    </row>
    <row r="16" spans="1:42" x14ac:dyDescent="0.15">
      <c r="A16" s="168" t="s">
        <v>183</v>
      </c>
      <c r="B16" s="257">
        <v>3.0230000000000001</v>
      </c>
      <c r="C16" s="257">
        <v>3.2909999999999999</v>
      </c>
      <c r="D16" s="257">
        <v>3.4809999999999999</v>
      </c>
      <c r="E16" s="257">
        <v>3.4849999999999999</v>
      </c>
      <c r="F16" s="257">
        <v>3.4279999999999999</v>
      </c>
      <c r="G16" s="257">
        <v>3.577</v>
      </c>
      <c r="H16" s="257">
        <v>3.72</v>
      </c>
      <c r="I16" s="257">
        <v>3.976</v>
      </c>
      <c r="J16" s="257">
        <v>3.8170000000000002</v>
      </c>
      <c r="K16" s="257">
        <v>4.069</v>
      </c>
      <c r="L16" s="257">
        <v>4.3070000000000004</v>
      </c>
      <c r="M16" s="257">
        <v>4.5410000000000004</v>
      </c>
      <c r="N16" s="257">
        <v>4.9880000000000004</v>
      </c>
      <c r="O16" s="257">
        <v>5.1690000000000005</v>
      </c>
      <c r="P16" s="257">
        <v>5.2469999999999999</v>
      </c>
      <c r="Q16" s="257">
        <v>5.4591270000000005</v>
      </c>
      <c r="R16" s="257">
        <v>5.6436350000000006</v>
      </c>
      <c r="S16" s="257">
        <v>5.6439650000000006</v>
      </c>
      <c r="T16" s="257">
        <v>6.4374979999999997</v>
      </c>
      <c r="U16" s="257">
        <v>6.4301750000000002</v>
      </c>
      <c r="V16" s="257">
        <v>7.0583390000000001</v>
      </c>
      <c r="W16" s="257">
        <v>7.1706859999999999</v>
      </c>
      <c r="X16" s="257">
        <v>7.6758810000000004</v>
      </c>
      <c r="Y16" s="257">
        <v>7.7111300000000007</v>
      </c>
      <c r="Z16" s="257">
        <v>7.8235349999999997</v>
      </c>
      <c r="AA16" s="257">
        <v>8.4850040000000018</v>
      </c>
      <c r="AB16" s="257">
        <v>8.7720040000000008</v>
      </c>
      <c r="AC16" s="257">
        <v>9.1320040000000002</v>
      </c>
      <c r="AD16" s="257">
        <v>9.5050040000000013</v>
      </c>
      <c r="AE16" s="257">
        <v>9.8954880000000003</v>
      </c>
      <c r="AF16" s="257">
        <v>10.300151</v>
      </c>
      <c r="AG16" s="257">
        <v>10.011151</v>
      </c>
      <c r="AH16" s="257">
        <v>9.9325779999999995</v>
      </c>
      <c r="AI16" s="257">
        <v>9.2249790000000012</v>
      </c>
      <c r="AJ16" s="257">
        <v>9.6936807598544181</v>
      </c>
      <c r="AK16" s="259">
        <v>9.0402550488551601</v>
      </c>
      <c r="AL16" s="285">
        <v>-6.9955456364353186E-2</v>
      </c>
      <c r="AM16" s="285">
        <v>2.1665123900482142E-2</v>
      </c>
      <c r="AN16" s="285">
        <v>3.3703058372673371E-4</v>
      </c>
    </row>
    <row r="17" spans="1:40" x14ac:dyDescent="0.15">
      <c r="A17" s="168" t="s">
        <v>182</v>
      </c>
      <c r="B17" s="257">
        <v>47.29</v>
      </c>
      <c r="C17" s="257">
        <v>50.112000000000002</v>
      </c>
      <c r="D17" s="257">
        <v>54.131999999999998</v>
      </c>
      <c r="E17" s="257">
        <v>58.245000000000005</v>
      </c>
      <c r="F17" s="257">
        <v>57.620000000000005</v>
      </c>
      <c r="G17" s="257">
        <v>59.320999999999998</v>
      </c>
      <c r="H17" s="257">
        <v>63.337000000000003</v>
      </c>
      <c r="I17" s="257">
        <v>67.44</v>
      </c>
      <c r="J17" s="257">
        <v>69.382000000000005</v>
      </c>
      <c r="K17" s="257">
        <v>71.221000000000004</v>
      </c>
      <c r="L17" s="257">
        <v>73.445999999999998</v>
      </c>
      <c r="M17" s="257">
        <v>75.588000000000008</v>
      </c>
      <c r="N17" s="257">
        <v>78.066000000000003</v>
      </c>
      <c r="O17" s="257">
        <v>80.903999999999996</v>
      </c>
      <c r="P17" s="257">
        <v>80.585000000000008</v>
      </c>
      <c r="Q17" s="257">
        <v>85.210999999999999</v>
      </c>
      <c r="R17" s="257">
        <v>90.117000000000004</v>
      </c>
      <c r="S17" s="257">
        <v>89.394899999999993</v>
      </c>
      <c r="T17" s="257">
        <v>90.060299999999998</v>
      </c>
      <c r="U17" s="257">
        <v>96.869500000000002</v>
      </c>
      <c r="V17" s="257">
        <v>104.36078999999999</v>
      </c>
      <c r="W17" s="257">
        <v>110.64354</v>
      </c>
      <c r="X17" s="257">
        <v>113.69732</v>
      </c>
      <c r="Y17" s="257">
        <v>119.31733</v>
      </c>
      <c r="Z17" s="257">
        <v>124.84439</v>
      </c>
      <c r="AA17" s="257">
        <v>116.7162</v>
      </c>
      <c r="AB17" s="257">
        <v>122.89773</v>
      </c>
      <c r="AC17" s="257">
        <v>127.85427</v>
      </c>
      <c r="AD17" s="257">
        <v>130.02340000000001</v>
      </c>
      <c r="AE17" s="257">
        <v>128.33705</v>
      </c>
      <c r="AF17" s="257">
        <v>123.75483</v>
      </c>
      <c r="AG17" s="257">
        <v>113.83724283000002</v>
      </c>
      <c r="AH17" s="257">
        <v>109.40397987000001</v>
      </c>
      <c r="AI17" s="257">
        <v>105.14336426</v>
      </c>
      <c r="AJ17" s="257">
        <v>89.751035999999999</v>
      </c>
      <c r="AK17" s="259">
        <v>58.388687716659511</v>
      </c>
      <c r="AL17" s="285">
        <v>-0.35121466694816272</v>
      </c>
      <c r="AM17" s="285">
        <v>-3.2464198987016024E-2</v>
      </c>
      <c r="AN17" s="285">
        <v>2.1767940614325701E-3</v>
      </c>
    </row>
    <row r="18" spans="1:40" x14ac:dyDescent="0.15">
      <c r="A18" s="168" t="s">
        <v>181</v>
      </c>
      <c r="B18" s="257">
        <v>11.155437699999998</v>
      </c>
      <c r="C18" s="257">
        <v>11.5762383</v>
      </c>
      <c r="D18" s="257">
        <v>12.6470576</v>
      </c>
      <c r="E18" s="257">
        <v>12.9869298</v>
      </c>
      <c r="F18" s="257">
        <v>13.886020900000002</v>
      </c>
      <c r="G18" s="257">
        <v>14.493572863157894</v>
      </c>
      <c r="H18" s="257">
        <v>15.272236705263158</v>
      </c>
      <c r="I18" s="257">
        <v>17.281169315789473</v>
      </c>
      <c r="J18" s="257">
        <v>18.229167373684209</v>
      </c>
      <c r="K18" s="257">
        <v>18.77190615789474</v>
      </c>
      <c r="L18" s="257">
        <v>19.818553889473687</v>
      </c>
      <c r="M18" s="257">
        <v>20.109946152435274</v>
      </c>
      <c r="N18" s="257">
        <v>21.096612387157894</v>
      </c>
      <c r="O18" s="257">
        <v>23.224817034994214</v>
      </c>
      <c r="P18" s="257">
        <v>24.74684379877527</v>
      </c>
      <c r="Q18" s="257">
        <v>26.617687855178954</v>
      </c>
      <c r="R18" s="257">
        <v>28.499179713299998</v>
      </c>
      <c r="S18" s="257">
        <v>30.11709801593684</v>
      </c>
      <c r="T18" s="257">
        <v>32.147562505499998</v>
      </c>
      <c r="U18" s="257">
        <v>33.973990207440622</v>
      </c>
      <c r="V18" s="257">
        <v>35.826806064942488</v>
      </c>
      <c r="W18" s="257">
        <v>37.953828559561636</v>
      </c>
      <c r="X18" s="257">
        <v>39.97110032250108</v>
      </c>
      <c r="Y18" s="257">
        <v>40.886284014006073</v>
      </c>
      <c r="Z18" s="257">
        <v>41.591909504988067</v>
      </c>
      <c r="AA18" s="257">
        <v>43.034802639710293</v>
      </c>
      <c r="AB18" s="257">
        <v>44.413584669123267</v>
      </c>
      <c r="AC18" s="257">
        <v>46.225848769975151</v>
      </c>
      <c r="AD18" s="257">
        <v>47.646960014969736</v>
      </c>
      <c r="AE18" s="257">
        <v>48.99948924274679</v>
      </c>
      <c r="AF18" s="257">
        <v>51.817138961175374</v>
      </c>
      <c r="AG18" s="257">
        <v>53.472250795617846</v>
      </c>
      <c r="AH18" s="257">
        <v>54.215067560531878</v>
      </c>
      <c r="AI18" s="257">
        <v>57.024948120468665</v>
      </c>
      <c r="AJ18" s="257">
        <v>58.449166513068263</v>
      </c>
      <c r="AK18" s="259">
        <v>56.475556284031754</v>
      </c>
      <c r="AL18" s="285">
        <v>-3.6406251013878843E-2</v>
      </c>
      <c r="AM18" s="285">
        <v>3.4610654036251409E-2</v>
      </c>
      <c r="AN18" s="285">
        <v>2.1054704317340751E-3</v>
      </c>
    </row>
    <row r="19" spans="1:40" x14ac:dyDescent="0.15">
      <c r="A19" s="168" t="s">
        <v>180</v>
      </c>
      <c r="B19" s="257">
        <v>35.443078374646944</v>
      </c>
      <c r="C19" s="257">
        <v>37.574303571395781</v>
      </c>
      <c r="D19" s="257">
        <v>39.700920883779972</v>
      </c>
      <c r="E19" s="257">
        <v>40.541456433310515</v>
      </c>
      <c r="F19" s="257">
        <v>41.053114259559869</v>
      </c>
      <c r="G19" s="257">
        <v>43.422415427389716</v>
      </c>
      <c r="H19" s="257">
        <v>42.256619282671032</v>
      </c>
      <c r="I19" s="257">
        <v>45.096572935698852</v>
      </c>
      <c r="J19" s="257">
        <v>45.389291687613976</v>
      </c>
      <c r="K19" s="257">
        <v>48.605024202945408</v>
      </c>
      <c r="L19" s="257">
        <v>51.178325015435952</v>
      </c>
      <c r="M19" s="257">
        <v>54.01795264077424</v>
      </c>
      <c r="N19" s="257">
        <v>57.293441590255789</v>
      </c>
      <c r="O19" s="257">
        <v>61.463417337598202</v>
      </c>
      <c r="P19" s="257">
        <v>65.0251326935648</v>
      </c>
      <c r="Q19" s="257">
        <v>67.42739483287761</v>
      </c>
      <c r="R19" s="257">
        <v>68.164688099007222</v>
      </c>
      <c r="S19" s="257">
        <v>71.288587129885585</v>
      </c>
      <c r="T19" s="257">
        <v>73.219915162613688</v>
      </c>
      <c r="U19" s="257">
        <v>71.165688126994084</v>
      </c>
      <c r="V19" s="257">
        <v>73.810208614632529</v>
      </c>
      <c r="W19" s="257">
        <v>75.885690604377743</v>
      </c>
      <c r="X19" s="257">
        <v>76.188955559824436</v>
      </c>
      <c r="Y19" s="257">
        <v>73.078004149846166</v>
      </c>
      <c r="Z19" s="257">
        <v>72.581596986777726</v>
      </c>
      <c r="AA19" s="257">
        <v>73.801207706550485</v>
      </c>
      <c r="AB19" s="257">
        <v>74.18911690813384</v>
      </c>
      <c r="AC19" s="257">
        <v>76.025590492060545</v>
      </c>
      <c r="AD19" s="257">
        <v>76.664864597200392</v>
      </c>
      <c r="AE19" s="257">
        <v>75.873289668767953</v>
      </c>
      <c r="AF19" s="257">
        <v>77.66390876630247</v>
      </c>
      <c r="AG19" s="257">
        <v>79.862688845941349</v>
      </c>
      <c r="AH19" s="257">
        <v>75.921072965458805</v>
      </c>
      <c r="AI19" s="257">
        <v>78.009218105747095</v>
      </c>
      <c r="AJ19" s="257">
        <v>81.625309145296967</v>
      </c>
      <c r="AK19" s="259">
        <v>78.447705416009299</v>
      </c>
      <c r="AL19" s="285">
        <v>-4.155502451071591E-2</v>
      </c>
      <c r="AM19" s="285">
        <v>1.1812014341360033E-2</v>
      </c>
      <c r="AN19" s="285">
        <v>2.9246161535817156E-3</v>
      </c>
    </row>
    <row r="20" spans="1:40" x14ac:dyDescent="0.15">
      <c r="A20" s="168" t="s">
        <v>179</v>
      </c>
      <c r="B20" s="257">
        <v>11.823850065200002</v>
      </c>
      <c r="C20" s="257">
        <v>20.834370250000006</v>
      </c>
      <c r="D20" s="257">
        <v>26.975183999999999</v>
      </c>
      <c r="E20" s="257">
        <v>29.140257909999999</v>
      </c>
      <c r="F20" s="257">
        <v>33.368105734599993</v>
      </c>
      <c r="G20" s="257">
        <v>37.112749164871879</v>
      </c>
      <c r="H20" s="257">
        <v>39.718519601200001</v>
      </c>
      <c r="I20" s="257">
        <v>39.736325977185942</v>
      </c>
      <c r="J20" s="257">
        <v>43.394783148900011</v>
      </c>
      <c r="K20" s="257">
        <v>48.547758188814072</v>
      </c>
      <c r="L20" s="257">
        <v>54.042088548828126</v>
      </c>
      <c r="M20" s="257">
        <v>57.386589847171884</v>
      </c>
      <c r="N20" s="257">
        <v>64.247656488843418</v>
      </c>
      <c r="O20" s="257">
        <v>66.955450963044257</v>
      </c>
      <c r="P20" s="257">
        <v>65.843117137234884</v>
      </c>
      <c r="Q20" s="257">
        <v>67.513166050209946</v>
      </c>
      <c r="R20" s="257">
        <v>61.334729420819052</v>
      </c>
      <c r="S20" s="257">
        <v>64.933306132944551</v>
      </c>
      <c r="T20" s="257">
        <v>67.522485628086997</v>
      </c>
      <c r="U20" s="257">
        <v>65.295184550481096</v>
      </c>
      <c r="V20" s="257">
        <v>66.659149893726436</v>
      </c>
      <c r="W20" s="257">
        <v>67.56642639668776</v>
      </c>
      <c r="X20" s="257">
        <v>71.864889599030249</v>
      </c>
      <c r="Y20" s="257">
        <v>73.686461229567797</v>
      </c>
      <c r="Z20" s="257">
        <v>73.541162987529148</v>
      </c>
      <c r="AA20" s="257">
        <v>75.233629505063362</v>
      </c>
      <c r="AB20" s="257">
        <v>78.851687470139936</v>
      </c>
      <c r="AC20" s="257">
        <v>82.31193359169319</v>
      </c>
      <c r="AD20" s="257">
        <v>84.11271296921845</v>
      </c>
      <c r="AE20" s="257">
        <v>80.839986403319514</v>
      </c>
      <c r="AF20" s="257">
        <v>82.638207625843251</v>
      </c>
      <c r="AG20" s="257">
        <v>91.147125694257682</v>
      </c>
      <c r="AH20" s="257">
        <v>87.950575369521118</v>
      </c>
      <c r="AI20" s="257">
        <v>88.176153198219751</v>
      </c>
      <c r="AJ20" s="257">
        <v>80.211120716644274</v>
      </c>
      <c r="AK20" s="259">
        <v>73.812972220128515</v>
      </c>
      <c r="AL20" s="285">
        <v>-8.2280651673190652E-2</v>
      </c>
      <c r="AM20" s="285">
        <v>8.7194828931889123E-3</v>
      </c>
      <c r="AN20" s="285">
        <v>2.7518282370922152E-3</v>
      </c>
    </row>
    <row r="21" spans="1:40" s="161" customFormat="1" x14ac:dyDescent="0.15">
      <c r="A21" s="163" t="s">
        <v>178</v>
      </c>
      <c r="B21" s="260">
        <v>407.80499227239414</v>
      </c>
      <c r="C21" s="260">
        <v>438.97193468894312</v>
      </c>
      <c r="D21" s="260">
        <v>461.09018257041856</v>
      </c>
      <c r="E21" s="260">
        <v>483.43226624338615</v>
      </c>
      <c r="F21" s="260">
        <v>496.28488063255543</v>
      </c>
      <c r="G21" s="260">
        <v>508.55230760788754</v>
      </c>
      <c r="H21" s="260">
        <v>534.07792687362064</v>
      </c>
      <c r="I21" s="260">
        <v>550.6802431843214</v>
      </c>
      <c r="J21" s="260">
        <v>582.00753385192422</v>
      </c>
      <c r="K21" s="260">
        <v>611.18761462722694</v>
      </c>
      <c r="L21" s="260">
        <v>646.38183155765239</v>
      </c>
      <c r="M21" s="260">
        <v>678.80317052749797</v>
      </c>
      <c r="N21" s="260">
        <v>717.64845498935608</v>
      </c>
      <c r="O21" s="260">
        <v>748.88587506002966</v>
      </c>
      <c r="P21" s="260">
        <v>772.43450234271961</v>
      </c>
      <c r="Q21" s="260">
        <v>808.71059503613253</v>
      </c>
      <c r="R21" s="260">
        <v>796.38397277499735</v>
      </c>
      <c r="S21" s="260">
        <v>821.29021156033969</v>
      </c>
      <c r="T21" s="260">
        <v>861.15662687543238</v>
      </c>
      <c r="U21" s="260">
        <v>901.88126180026916</v>
      </c>
      <c r="V21" s="260">
        <v>943.20567730518565</v>
      </c>
      <c r="W21" s="260">
        <v>988.38035061178005</v>
      </c>
      <c r="X21" s="260">
        <v>1034.1779315046826</v>
      </c>
      <c r="Y21" s="260">
        <v>1071.683082722775</v>
      </c>
      <c r="Z21" s="260">
        <v>1082.959838888992</v>
      </c>
      <c r="AA21" s="260">
        <v>1140.4749223317278</v>
      </c>
      <c r="AB21" s="260">
        <v>1181.0938783987008</v>
      </c>
      <c r="AC21" s="260">
        <v>1231.4220722424873</v>
      </c>
      <c r="AD21" s="260">
        <v>1267.6083129664305</v>
      </c>
      <c r="AE21" s="260">
        <v>1287.2595770561854</v>
      </c>
      <c r="AF21" s="260">
        <v>1296.6052914385396</v>
      </c>
      <c r="AG21" s="260">
        <v>1305.5915334632732</v>
      </c>
      <c r="AH21" s="260">
        <v>1306.7945653093072</v>
      </c>
      <c r="AI21" s="260">
        <v>1330.8906010904684</v>
      </c>
      <c r="AJ21" s="260">
        <v>1339.0142397315162</v>
      </c>
      <c r="AK21" s="260">
        <v>1282.8212026570106</v>
      </c>
      <c r="AL21" s="286">
        <v>-4.4583553532648978E-2</v>
      </c>
      <c r="AM21" s="286">
        <v>2.1450403739688984E-2</v>
      </c>
      <c r="AN21" s="286">
        <v>4.7824975779115306E-2</v>
      </c>
    </row>
    <row r="22" spans="1:40" x14ac:dyDescent="0.15">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9"/>
      <c r="AL22" s="285"/>
      <c r="AM22" s="285"/>
      <c r="AN22" s="285"/>
    </row>
    <row r="23" spans="1:40" x14ac:dyDescent="0.15">
      <c r="A23" s="162" t="s">
        <v>177</v>
      </c>
      <c r="B23" s="257">
        <v>44.535000000000004</v>
      </c>
      <c r="C23" s="257">
        <v>44.652999999999999</v>
      </c>
      <c r="D23" s="257">
        <v>50.518000000000001</v>
      </c>
      <c r="E23" s="257">
        <v>49.024000000000001</v>
      </c>
      <c r="F23" s="257">
        <v>50.173999999999999</v>
      </c>
      <c r="G23" s="257">
        <v>50.414000000000001</v>
      </c>
      <c r="H23" s="257">
        <v>51.484000000000002</v>
      </c>
      <c r="I23" s="257">
        <v>51.18</v>
      </c>
      <c r="J23" s="257">
        <v>52.675000000000004</v>
      </c>
      <c r="K23" s="257">
        <v>53.309000000000005</v>
      </c>
      <c r="L23" s="257">
        <v>56.587000000000003</v>
      </c>
      <c r="M23" s="257">
        <v>54.835000000000001</v>
      </c>
      <c r="N23" s="257">
        <v>56.850999999999999</v>
      </c>
      <c r="O23" s="257">
        <v>57.437000000000005</v>
      </c>
      <c r="P23" s="257">
        <v>60.369</v>
      </c>
      <c r="Q23" s="257">
        <v>61.798000000000002</v>
      </c>
      <c r="R23" s="257">
        <v>62.253061776999985</v>
      </c>
      <c r="S23" s="257">
        <v>62.452028271000017</v>
      </c>
      <c r="T23" s="257">
        <v>60.617633808999983</v>
      </c>
      <c r="U23" s="257">
        <v>64.856682196000008</v>
      </c>
      <c r="V23" s="257">
        <v>66.735285955000009</v>
      </c>
      <c r="W23" s="257">
        <v>64.364429552000004</v>
      </c>
      <c r="X23" s="257">
        <v>64.853041310999998</v>
      </c>
      <c r="Y23" s="257">
        <v>66.927255461000001</v>
      </c>
      <c r="Z23" s="257">
        <v>69.062635809999989</v>
      </c>
      <c r="AA23" s="257">
        <v>71.070156132000008</v>
      </c>
      <c r="AB23" s="257">
        <v>65.854435410000008</v>
      </c>
      <c r="AC23" s="257">
        <v>72.39034520300001</v>
      </c>
      <c r="AD23" s="257">
        <v>68.036994490999987</v>
      </c>
      <c r="AE23" s="257">
        <v>65.109104176000002</v>
      </c>
      <c r="AF23" s="257">
        <v>64.94729550800001</v>
      </c>
      <c r="AG23" s="257">
        <v>68.292713000000006</v>
      </c>
      <c r="AH23" s="257">
        <v>71.311909</v>
      </c>
      <c r="AI23" s="257">
        <v>68.604742000000002</v>
      </c>
      <c r="AJ23" s="257">
        <v>74.221532999999994</v>
      </c>
      <c r="AK23" s="259">
        <v>71.743473720441301</v>
      </c>
      <c r="AL23" s="285">
        <v>-3.6028354460960754E-2</v>
      </c>
      <c r="AM23" s="285">
        <v>7.2300567628882373E-3</v>
      </c>
      <c r="AN23" s="285">
        <v>2.6746750723195566E-3</v>
      </c>
    </row>
    <row r="24" spans="1:40" x14ac:dyDescent="0.15">
      <c r="A24" s="162" t="s">
        <v>176</v>
      </c>
      <c r="B24" s="257">
        <v>57.322000000000003</v>
      </c>
      <c r="C24" s="257">
        <v>58.676000000000002</v>
      </c>
      <c r="D24" s="257">
        <v>63.367000000000004</v>
      </c>
      <c r="E24" s="257">
        <v>65.349000000000004</v>
      </c>
      <c r="F24" s="257">
        <v>67.546999999999997</v>
      </c>
      <c r="G24" s="257">
        <v>70.923000000000002</v>
      </c>
      <c r="H24" s="257">
        <v>71.936000000000007</v>
      </c>
      <c r="I24" s="257">
        <v>72.225000000000009</v>
      </c>
      <c r="J24" s="257">
        <v>70.834000000000003</v>
      </c>
      <c r="K24" s="257">
        <v>72.179000000000002</v>
      </c>
      <c r="L24" s="257">
        <v>74.408000000000001</v>
      </c>
      <c r="M24" s="257">
        <v>76.099000000000004</v>
      </c>
      <c r="N24" s="257">
        <v>78.832999999999998</v>
      </c>
      <c r="O24" s="257">
        <v>83.183000000000007</v>
      </c>
      <c r="P24" s="257">
        <v>84.513999999999996</v>
      </c>
      <c r="Q24" s="257">
        <v>84.012</v>
      </c>
      <c r="R24" s="257">
        <v>79.820999999999998</v>
      </c>
      <c r="S24" s="257">
        <v>82.069000000000003</v>
      </c>
      <c r="T24" s="257">
        <v>84.63</v>
      </c>
      <c r="U24" s="257">
        <v>85.643000000000001</v>
      </c>
      <c r="V24" s="257">
        <v>87.025000000000006</v>
      </c>
      <c r="W24" s="257">
        <v>85.617000000000004</v>
      </c>
      <c r="X24" s="257">
        <v>88.822000000000003</v>
      </c>
      <c r="Y24" s="257">
        <v>84.93</v>
      </c>
      <c r="Z24" s="257">
        <v>91.234999999999999</v>
      </c>
      <c r="AA24" s="257">
        <v>95.189428000000007</v>
      </c>
      <c r="AB24" s="257">
        <v>90.240933999999996</v>
      </c>
      <c r="AC24" s="257">
        <v>82.923092999999994</v>
      </c>
      <c r="AD24" s="257">
        <v>83.474620000000002</v>
      </c>
      <c r="AE24" s="257">
        <v>72.5822</v>
      </c>
      <c r="AF24" s="257">
        <v>69.824500000000114</v>
      </c>
      <c r="AG24" s="257">
        <v>85.812900000000127</v>
      </c>
      <c r="AH24" s="257">
        <v>86.775700000000313</v>
      </c>
      <c r="AI24" s="257">
        <v>75.098300000000151</v>
      </c>
      <c r="AJ24" s="257">
        <v>93.746000000000308</v>
      </c>
      <c r="AK24" s="259">
        <v>90.406201657674188</v>
      </c>
      <c r="AL24" s="285">
        <v>-3.826093723748325E-2</v>
      </c>
      <c r="AM24" s="285">
        <v>2.718729248016416E-3</v>
      </c>
      <c r="AN24" s="285">
        <v>3.3704419568407365E-3</v>
      </c>
    </row>
    <row r="25" spans="1:40" x14ac:dyDescent="0.15">
      <c r="A25" s="162" t="s">
        <v>175</v>
      </c>
      <c r="B25" s="257">
        <v>41.631999999999998</v>
      </c>
      <c r="C25" s="257">
        <v>41.82</v>
      </c>
      <c r="D25" s="257">
        <v>43.472999999999999</v>
      </c>
      <c r="E25" s="257">
        <v>45.021000000000001</v>
      </c>
      <c r="F25" s="257">
        <v>44.331000000000003</v>
      </c>
      <c r="G25" s="257">
        <v>42.140999999999998</v>
      </c>
      <c r="H25" s="257">
        <v>40.862000000000002</v>
      </c>
      <c r="I25" s="257">
        <v>35.61</v>
      </c>
      <c r="J25" s="257">
        <v>37.997</v>
      </c>
      <c r="K25" s="257">
        <v>38.133000000000003</v>
      </c>
      <c r="L25" s="257">
        <v>41.789000000000001</v>
      </c>
      <c r="M25" s="257">
        <v>42.716000000000001</v>
      </c>
      <c r="N25" s="257">
        <v>42.803000000000004</v>
      </c>
      <c r="O25" s="257">
        <v>41.710999999999999</v>
      </c>
      <c r="P25" s="257">
        <v>38.247999999999998</v>
      </c>
      <c r="Q25" s="257">
        <v>40.923999999999999</v>
      </c>
      <c r="R25" s="257">
        <v>43.968000000000004</v>
      </c>
      <c r="S25" s="257">
        <v>42.679000000000002</v>
      </c>
      <c r="T25" s="257">
        <v>42.6</v>
      </c>
      <c r="U25" s="257">
        <v>41.621000000000002</v>
      </c>
      <c r="V25" s="257">
        <v>44.365000000000002</v>
      </c>
      <c r="W25" s="257">
        <v>45.843000000000004</v>
      </c>
      <c r="X25" s="257">
        <v>43.297000000000004</v>
      </c>
      <c r="Y25" s="257">
        <v>45.036999999999999</v>
      </c>
      <c r="Z25" s="257">
        <v>42.963999999999999</v>
      </c>
      <c r="AA25" s="257">
        <v>46.652999999999999</v>
      </c>
      <c r="AB25" s="257">
        <v>50.797000000000004</v>
      </c>
      <c r="AC25" s="257">
        <v>47.329000000000001</v>
      </c>
      <c r="AD25" s="257">
        <v>43.783999999999999</v>
      </c>
      <c r="AE25" s="257">
        <v>47.484999999999999</v>
      </c>
      <c r="AF25" s="257">
        <v>49.228000000000002</v>
      </c>
      <c r="AG25" s="257">
        <v>45.277000000000001</v>
      </c>
      <c r="AH25" s="257">
        <v>45.578782999999994</v>
      </c>
      <c r="AI25" s="257">
        <v>46.837699999999998</v>
      </c>
      <c r="AJ25" s="257">
        <v>44.301800000000007</v>
      </c>
      <c r="AK25" s="259">
        <v>40.864088157014393</v>
      </c>
      <c r="AL25" s="285">
        <v>-8.0117791084692191E-2</v>
      </c>
      <c r="AM25" s="285">
        <v>3.0709810849298691E-3</v>
      </c>
      <c r="AN25" s="285">
        <v>1.5234578461105898E-3</v>
      </c>
    </row>
    <row r="26" spans="1:40" x14ac:dyDescent="0.15">
      <c r="A26" s="162" t="s">
        <v>174</v>
      </c>
      <c r="B26" s="257" t="s">
        <v>111</v>
      </c>
      <c r="C26" s="257" t="s">
        <v>111</v>
      </c>
      <c r="D26" s="257" t="s">
        <v>111</v>
      </c>
      <c r="E26" s="257" t="s">
        <v>111</v>
      </c>
      <c r="F26" s="257" t="s">
        <v>111</v>
      </c>
      <c r="G26" s="257">
        <v>8.7479999999999993</v>
      </c>
      <c r="H26" s="257">
        <v>8.9410000000000007</v>
      </c>
      <c r="I26" s="257">
        <v>8.902000000000001</v>
      </c>
      <c r="J26" s="257">
        <v>9.5640000000000001</v>
      </c>
      <c r="K26" s="257">
        <v>8.7729999999999997</v>
      </c>
      <c r="L26" s="257">
        <v>9.2759999999999998</v>
      </c>
      <c r="M26" s="257">
        <v>11.173</v>
      </c>
      <c r="N26" s="257">
        <v>10.247999999999999</v>
      </c>
      <c r="O26" s="257">
        <v>11.462</v>
      </c>
      <c r="P26" s="257">
        <v>12.979000000000001</v>
      </c>
      <c r="Q26" s="257">
        <v>11.281000000000001</v>
      </c>
      <c r="R26" s="257">
        <v>12.809000000000001</v>
      </c>
      <c r="S26" s="257">
        <v>12.772</v>
      </c>
      <c r="T26" s="257">
        <v>13.252000000000001</v>
      </c>
      <c r="U26" s="257">
        <v>13.99</v>
      </c>
      <c r="V26" s="257">
        <v>13.162000000000001</v>
      </c>
      <c r="W26" s="257">
        <v>13.047000000000001</v>
      </c>
      <c r="X26" s="257">
        <v>12.709</v>
      </c>
      <c r="Y26" s="257">
        <v>12.891</v>
      </c>
      <c r="Z26" s="257">
        <v>13.455</v>
      </c>
      <c r="AA26" s="257">
        <v>14.902000000000001</v>
      </c>
      <c r="AB26" s="257">
        <v>11.373000000000001</v>
      </c>
      <c r="AC26" s="257">
        <v>10.755000000000001</v>
      </c>
      <c r="AD26" s="257">
        <v>14.052</v>
      </c>
      <c r="AE26" s="257">
        <v>13.554</v>
      </c>
      <c r="AF26" s="257">
        <v>11.403</v>
      </c>
      <c r="AG26" s="257">
        <v>12.82</v>
      </c>
      <c r="AH26" s="257">
        <v>11.983499999999999</v>
      </c>
      <c r="AI26" s="257">
        <v>13.6317</v>
      </c>
      <c r="AJ26" s="257">
        <v>12.760299999999999</v>
      </c>
      <c r="AK26" s="259">
        <v>13.41685542124252</v>
      </c>
      <c r="AL26" s="285">
        <v>4.858015456698439E-2</v>
      </c>
      <c r="AM26" s="285">
        <v>-5.2871729951248225E-3</v>
      </c>
      <c r="AN26" s="285">
        <v>5.0019502657407892E-4</v>
      </c>
    </row>
    <row r="27" spans="1:40" x14ac:dyDescent="0.15">
      <c r="A27" s="162" t="s">
        <v>173</v>
      </c>
      <c r="B27" s="257">
        <v>1.319</v>
      </c>
      <c r="C27" s="257">
        <v>1.423</v>
      </c>
      <c r="D27" s="257">
        <v>1.5010000000000001</v>
      </c>
      <c r="E27" s="257">
        <v>1.647</v>
      </c>
      <c r="F27" s="257">
        <v>1.831</v>
      </c>
      <c r="G27" s="257">
        <v>1.974</v>
      </c>
      <c r="H27" s="257">
        <v>2.077</v>
      </c>
      <c r="I27" s="257">
        <v>2.4300000000000002</v>
      </c>
      <c r="J27" s="257">
        <v>2.59</v>
      </c>
      <c r="K27" s="257">
        <v>2.6850000000000001</v>
      </c>
      <c r="L27" s="257">
        <v>2.4969999999999999</v>
      </c>
      <c r="M27" s="257">
        <v>2.609</v>
      </c>
      <c r="N27" s="257">
        <v>2.7280000000000002</v>
      </c>
      <c r="O27" s="257">
        <v>2.9910000000000001</v>
      </c>
      <c r="P27" s="257">
        <v>3.1390000000000002</v>
      </c>
      <c r="Q27" s="257">
        <v>3.37</v>
      </c>
      <c r="R27" s="257">
        <v>3.5510000000000002</v>
      </c>
      <c r="S27" s="257">
        <v>3.7850000000000001</v>
      </c>
      <c r="T27" s="257">
        <v>4.0520000000000005</v>
      </c>
      <c r="U27" s="257">
        <v>4.2010000000000005</v>
      </c>
      <c r="V27" s="257">
        <v>4.3769999999999998</v>
      </c>
      <c r="W27" s="257">
        <v>4.6520000000000001</v>
      </c>
      <c r="X27" s="257">
        <v>4.8710000000000004</v>
      </c>
      <c r="Y27" s="257">
        <v>5.0789999999999997</v>
      </c>
      <c r="Z27" s="257">
        <v>5.2149999999999999</v>
      </c>
      <c r="AA27" s="257">
        <v>5.3220000000000001</v>
      </c>
      <c r="AB27" s="257">
        <v>4.9290000000000003</v>
      </c>
      <c r="AC27" s="257">
        <v>4.7170000000000005</v>
      </c>
      <c r="AD27" s="257">
        <v>4.29</v>
      </c>
      <c r="AE27" s="257">
        <v>4.3520000000000003</v>
      </c>
      <c r="AF27" s="257">
        <v>4.5345900000000006</v>
      </c>
      <c r="AG27" s="257">
        <v>4.8880100000000004</v>
      </c>
      <c r="AH27" s="257">
        <v>5.0043699999999998</v>
      </c>
      <c r="AI27" s="257">
        <v>5.0488800000000005</v>
      </c>
      <c r="AJ27" s="257">
        <v>5.1414910000000003</v>
      </c>
      <c r="AK27" s="259">
        <v>4.8748900000000006</v>
      </c>
      <c r="AL27" s="285">
        <v>-5.4443423431977056E-2</v>
      </c>
      <c r="AM27" s="285">
        <v>-1.4185901712686633E-3</v>
      </c>
      <c r="AN27" s="285">
        <v>1.8174122449251935E-4</v>
      </c>
    </row>
    <row r="28" spans="1:40" x14ac:dyDescent="0.15">
      <c r="A28" s="162" t="s">
        <v>172</v>
      </c>
      <c r="B28" s="257">
        <v>58.121000000000002</v>
      </c>
      <c r="C28" s="257">
        <v>60.606000000000002</v>
      </c>
      <c r="D28" s="257">
        <v>62.195999999999998</v>
      </c>
      <c r="E28" s="257">
        <v>64.334000000000003</v>
      </c>
      <c r="F28" s="257">
        <v>65.131</v>
      </c>
      <c r="G28" s="257">
        <v>62.56</v>
      </c>
      <c r="H28" s="257">
        <v>60.527999999999999</v>
      </c>
      <c r="I28" s="257">
        <v>59.292999999999999</v>
      </c>
      <c r="J28" s="257">
        <v>58.881999999999998</v>
      </c>
      <c r="K28" s="257">
        <v>58.704999999999998</v>
      </c>
      <c r="L28" s="257">
        <v>60.847000000000001</v>
      </c>
      <c r="M28" s="257">
        <v>64.257000000000005</v>
      </c>
      <c r="N28" s="257">
        <v>64.597999999999999</v>
      </c>
      <c r="O28" s="257">
        <v>64.930000000000007</v>
      </c>
      <c r="P28" s="257">
        <v>64.692000000000007</v>
      </c>
      <c r="Q28" s="257">
        <v>73.466000000000008</v>
      </c>
      <c r="R28" s="257">
        <v>74.647199999999998</v>
      </c>
      <c r="S28" s="257">
        <v>76.347999999999999</v>
      </c>
      <c r="T28" s="257">
        <v>83.226600000000005</v>
      </c>
      <c r="U28" s="257">
        <v>84.333100000000002</v>
      </c>
      <c r="V28" s="257">
        <v>82.578600000000009</v>
      </c>
      <c r="W28" s="257">
        <v>84.360900000000001</v>
      </c>
      <c r="X28" s="257">
        <v>88.023800000000008</v>
      </c>
      <c r="Y28" s="257">
        <v>83.51639999999999</v>
      </c>
      <c r="Z28" s="257">
        <v>82.25</v>
      </c>
      <c r="AA28" s="257">
        <v>85.900100000000009</v>
      </c>
      <c r="AB28" s="257">
        <v>87.560600000000008</v>
      </c>
      <c r="AC28" s="257">
        <v>87.573700000000002</v>
      </c>
      <c r="AD28" s="257">
        <v>87.064899999999994</v>
      </c>
      <c r="AE28" s="257">
        <v>86.003399999999999</v>
      </c>
      <c r="AF28" s="257">
        <v>83.88839999999999</v>
      </c>
      <c r="AG28" s="257">
        <v>83.301899999999989</v>
      </c>
      <c r="AH28" s="257">
        <v>87.037600000000012</v>
      </c>
      <c r="AI28" s="257">
        <v>88.00030000000001</v>
      </c>
      <c r="AJ28" s="257">
        <v>86.988699999999994</v>
      </c>
      <c r="AK28" s="259">
        <v>81.437600000000003</v>
      </c>
      <c r="AL28" s="285">
        <v>-6.6371920764709991E-2</v>
      </c>
      <c r="AM28" s="285">
        <v>5.6172011942410283E-3</v>
      </c>
      <c r="AN28" s="285">
        <v>3.0360826898108454E-3</v>
      </c>
    </row>
    <row r="29" spans="1:40" x14ac:dyDescent="0.15">
      <c r="A29" s="162" t="s">
        <v>171</v>
      </c>
      <c r="B29" s="257">
        <v>29.143044444444445</v>
      </c>
      <c r="C29" s="257">
        <v>30.783088888888887</v>
      </c>
      <c r="D29" s="257">
        <v>29.48931111111111</v>
      </c>
      <c r="E29" s="257">
        <v>28.069500000000001</v>
      </c>
      <c r="F29" s="257">
        <v>22.933522222222219</v>
      </c>
      <c r="G29" s="257">
        <v>25.97718888888889</v>
      </c>
      <c r="H29" s="257">
        <v>36.540499999999994</v>
      </c>
      <c r="I29" s="257">
        <v>30.733377777777779</v>
      </c>
      <c r="J29" s="257">
        <v>33.969002777777781</v>
      </c>
      <c r="K29" s="257">
        <v>40.196605555555557</v>
      </c>
      <c r="L29" s="257">
        <v>36.663050000000005</v>
      </c>
      <c r="M29" s="257">
        <v>53.577580555555556</v>
      </c>
      <c r="N29" s="257">
        <v>44.311636111111113</v>
      </c>
      <c r="O29" s="257">
        <v>41.110688888888895</v>
      </c>
      <c r="P29" s="257">
        <v>38.914594444444447</v>
      </c>
      <c r="Q29" s="257">
        <v>36.048841666666668</v>
      </c>
      <c r="R29" s="257">
        <v>37.726208333333339</v>
      </c>
      <c r="S29" s="257">
        <v>39.282644444444443</v>
      </c>
      <c r="T29" s="257">
        <v>46.179458333333329</v>
      </c>
      <c r="U29" s="257">
        <v>40.43985</v>
      </c>
      <c r="V29" s="257">
        <v>36.241349999999997</v>
      </c>
      <c r="W29" s="257">
        <v>45.602291666666666</v>
      </c>
      <c r="X29" s="257">
        <v>39.315469444444446</v>
      </c>
      <c r="Y29" s="257">
        <v>36.616147222222224</v>
      </c>
      <c r="Z29" s="257">
        <v>36.384475000000002</v>
      </c>
      <c r="AA29" s="257">
        <v>38.862788888888893</v>
      </c>
      <c r="AB29" s="257">
        <v>35.22922777777778</v>
      </c>
      <c r="AC29" s="257">
        <v>30.701933333333336</v>
      </c>
      <c r="AD29" s="257">
        <v>34.742166666666662</v>
      </c>
      <c r="AE29" s="257">
        <v>32.182549999999999</v>
      </c>
      <c r="AF29" s="257">
        <v>28.934333333333335</v>
      </c>
      <c r="AG29" s="257">
        <v>30.535544444444444</v>
      </c>
      <c r="AH29" s="257">
        <v>31.022547222222219</v>
      </c>
      <c r="AI29" s="257">
        <v>30.368374999999997</v>
      </c>
      <c r="AJ29" s="257">
        <v>29.525830555555558</v>
      </c>
      <c r="AK29" s="259">
        <v>28.098960378292865</v>
      </c>
      <c r="AL29" s="285">
        <v>-5.0926367345404011E-2</v>
      </c>
      <c r="AM29" s="285">
        <v>-2.0671031666441575E-2</v>
      </c>
      <c r="AN29" s="285">
        <v>1.0475599379919812E-3</v>
      </c>
    </row>
    <row r="30" spans="1:40" x14ac:dyDescent="0.15">
      <c r="A30" s="162" t="s">
        <v>170</v>
      </c>
      <c r="B30" s="257">
        <v>17.827000000000002</v>
      </c>
      <c r="C30" s="257">
        <v>17.951000000000001</v>
      </c>
      <c r="D30" s="257">
        <v>17.900000000000002</v>
      </c>
      <c r="E30" s="257">
        <v>17.626999999999999</v>
      </c>
      <c r="F30" s="257">
        <v>17.611000000000001</v>
      </c>
      <c r="G30" s="257">
        <v>17.181000000000001</v>
      </c>
      <c r="H30" s="257">
        <v>14.627000000000001</v>
      </c>
      <c r="I30" s="257">
        <v>11.829000000000001</v>
      </c>
      <c r="J30" s="257">
        <v>9.1180000000000003</v>
      </c>
      <c r="K30" s="257">
        <v>9.152000000000001</v>
      </c>
      <c r="L30" s="257">
        <v>8.6929999999999996</v>
      </c>
      <c r="M30" s="257">
        <v>9.1029999999999998</v>
      </c>
      <c r="N30" s="257">
        <v>9.218</v>
      </c>
      <c r="O30" s="257">
        <v>8.5210000000000008</v>
      </c>
      <c r="P30" s="257">
        <v>8.2650000000000006</v>
      </c>
      <c r="Q30" s="257">
        <v>8.5129999999999999</v>
      </c>
      <c r="R30" s="257">
        <v>8.484</v>
      </c>
      <c r="S30" s="257">
        <v>8.527000000000001</v>
      </c>
      <c r="T30" s="257">
        <v>10.159000000000001</v>
      </c>
      <c r="U30" s="257">
        <v>10.304</v>
      </c>
      <c r="V30" s="257">
        <v>10.205</v>
      </c>
      <c r="W30" s="257">
        <v>9.7309999999999999</v>
      </c>
      <c r="X30" s="257">
        <v>12.19</v>
      </c>
      <c r="Y30" s="257">
        <v>10.581</v>
      </c>
      <c r="Z30" s="257">
        <v>8.7799999999999994</v>
      </c>
      <c r="AA30" s="257">
        <v>12.964</v>
      </c>
      <c r="AB30" s="257">
        <v>12.893000000000001</v>
      </c>
      <c r="AC30" s="257">
        <v>11.967000000000001</v>
      </c>
      <c r="AD30" s="257">
        <v>13.275</v>
      </c>
      <c r="AE30" s="257">
        <v>12.446</v>
      </c>
      <c r="AF30" s="257">
        <v>10.417</v>
      </c>
      <c r="AG30" s="257">
        <v>12.176</v>
      </c>
      <c r="AH30" s="257">
        <v>13.046000000000001</v>
      </c>
      <c r="AI30" s="257">
        <v>12.322000000000001</v>
      </c>
      <c r="AJ30" s="257">
        <v>7.57</v>
      </c>
      <c r="AK30" s="259">
        <v>6.3635106631323293</v>
      </c>
      <c r="AL30" s="285">
        <v>-0.16167450172044529</v>
      </c>
      <c r="AM30" s="285">
        <v>-1.4718935674120637E-2</v>
      </c>
      <c r="AN30" s="285">
        <v>2.3723862897190976E-4</v>
      </c>
    </row>
    <row r="31" spans="1:40" x14ac:dyDescent="0.15">
      <c r="A31" s="162" t="s">
        <v>169</v>
      </c>
      <c r="B31" s="257">
        <v>49.393999999999998</v>
      </c>
      <c r="C31" s="257">
        <v>48.948</v>
      </c>
      <c r="D31" s="257">
        <v>53.015999999999998</v>
      </c>
      <c r="E31" s="257">
        <v>53.491</v>
      </c>
      <c r="F31" s="257">
        <v>53.359000000000002</v>
      </c>
      <c r="G31" s="257">
        <v>54.276802721613421</v>
      </c>
      <c r="H31" s="257">
        <v>57.979406906072612</v>
      </c>
      <c r="I31" s="257">
        <v>57.635299823360945</v>
      </c>
      <c r="J31" s="257">
        <v>60.982311057947896</v>
      </c>
      <c r="K31" s="257">
        <v>65.5355263329389</v>
      </c>
      <c r="L31" s="257">
        <v>64.41392650786301</v>
      </c>
      <c r="M31" s="257">
        <v>69.090250261528709</v>
      </c>
      <c r="N31" s="257">
        <v>69.145468021471089</v>
      </c>
      <c r="O31" s="257">
        <v>70.435954284783321</v>
      </c>
      <c r="P31" s="257">
        <v>69.407080523400396</v>
      </c>
      <c r="Q31" s="257">
        <v>70.473782445850702</v>
      </c>
      <c r="R31" s="257">
        <v>74.811951986760647</v>
      </c>
      <c r="S31" s="257">
        <v>75.371793004750373</v>
      </c>
      <c r="T31" s="257">
        <v>84.74040091920908</v>
      </c>
      <c r="U31" s="257">
        <v>86.285214002503807</v>
      </c>
      <c r="V31" s="257">
        <v>70.838032685085139</v>
      </c>
      <c r="W31" s="257">
        <v>82.661365936101262</v>
      </c>
      <c r="X31" s="257">
        <v>81.681463843871654</v>
      </c>
      <c r="Y31" s="257">
        <v>77.80262832741677</v>
      </c>
      <c r="Z31" s="257">
        <v>72.54705280135822</v>
      </c>
      <c r="AA31" s="257">
        <v>81.052195383375349</v>
      </c>
      <c r="AB31" s="257">
        <v>73.698588597348703</v>
      </c>
      <c r="AC31" s="257">
        <v>70.47964794121178</v>
      </c>
      <c r="AD31" s="257">
        <v>71.399325036442519</v>
      </c>
      <c r="AE31" s="257">
        <v>68.219996213407413</v>
      </c>
      <c r="AF31" s="257">
        <v>69.153584057896452</v>
      </c>
      <c r="AG31" s="257">
        <v>69.215825144483887</v>
      </c>
      <c r="AH31" s="257">
        <v>67.928071547392435</v>
      </c>
      <c r="AI31" s="257">
        <v>70.60035156316988</v>
      </c>
      <c r="AJ31" s="257">
        <v>69.011525441168914</v>
      </c>
      <c r="AK31" s="259">
        <v>68.799082505873685</v>
      </c>
      <c r="AL31" s="285">
        <v>-5.8021985168047463E-3</v>
      </c>
      <c r="AM31" s="285">
        <v>-4.9837227854476751E-3</v>
      </c>
      <c r="AN31" s="285">
        <v>2.5649049514100521E-3</v>
      </c>
    </row>
    <row r="32" spans="1:40" x14ac:dyDescent="0.15">
      <c r="A32" s="162" t="s">
        <v>168</v>
      </c>
      <c r="B32" s="257">
        <v>343.48284902099999</v>
      </c>
      <c r="C32" s="257">
        <v>362.22528602400001</v>
      </c>
      <c r="D32" s="257">
        <v>377.86744264000004</v>
      </c>
      <c r="E32" s="257">
        <v>391.62846793600005</v>
      </c>
      <c r="F32" s="257">
        <v>406.13967193000002</v>
      </c>
      <c r="G32" s="257">
        <v>420.75100000000003</v>
      </c>
      <c r="H32" s="257">
        <v>455.55500000000001</v>
      </c>
      <c r="I32" s="257">
        <v>463.63900000000001</v>
      </c>
      <c r="J32" s="257">
        <v>472.70699999999999</v>
      </c>
      <c r="K32" s="257">
        <v>476.86799999999999</v>
      </c>
      <c r="L32" s="257">
        <v>494.274</v>
      </c>
      <c r="M32" s="257">
        <v>513.39800000000002</v>
      </c>
      <c r="N32" s="257">
        <v>504.77000000000004</v>
      </c>
      <c r="O32" s="257">
        <v>511.27600000000001</v>
      </c>
      <c r="P32" s="257">
        <v>525.80600000000004</v>
      </c>
      <c r="Q32" s="257">
        <v>539.95400000000006</v>
      </c>
      <c r="R32" s="257">
        <v>549.53100000000006</v>
      </c>
      <c r="S32" s="257">
        <v>559.06399999999996</v>
      </c>
      <c r="T32" s="257">
        <v>566.83799999999997</v>
      </c>
      <c r="U32" s="257">
        <v>574.05399999999997</v>
      </c>
      <c r="V32" s="257">
        <v>576.06200000000001</v>
      </c>
      <c r="W32" s="257">
        <v>574.86900000000003</v>
      </c>
      <c r="X32" s="257">
        <v>569.76800000000003</v>
      </c>
      <c r="Y32" s="257">
        <v>573.81200000000001</v>
      </c>
      <c r="Z32" s="257">
        <v>535.93700000000001</v>
      </c>
      <c r="AA32" s="257">
        <v>569.29</v>
      </c>
      <c r="AB32" s="257">
        <v>564.98500000000001</v>
      </c>
      <c r="AC32" s="257">
        <v>565.19065778843708</v>
      </c>
      <c r="AD32" s="257">
        <v>575.45428668745217</v>
      </c>
      <c r="AE32" s="257">
        <v>564.91739456036169</v>
      </c>
      <c r="AF32" s="257">
        <v>571.80461512915167</v>
      </c>
      <c r="AG32" s="257">
        <v>556.20596596738244</v>
      </c>
      <c r="AH32" s="257">
        <v>553.97515897573999</v>
      </c>
      <c r="AI32" s="257">
        <v>573.9864812806502</v>
      </c>
      <c r="AJ32" s="257">
        <v>562.84245391832781</v>
      </c>
      <c r="AK32" s="259">
        <v>524.87098077381245</v>
      </c>
      <c r="AL32" s="285">
        <v>-7.0011681933634939E-2</v>
      </c>
      <c r="AM32" s="285">
        <v>4.9103302461876996E-3</v>
      </c>
      <c r="AN32" s="285">
        <v>1.9567763528289303E-2</v>
      </c>
    </row>
    <row r="33" spans="1:40" x14ac:dyDescent="0.15">
      <c r="A33" s="162" t="s">
        <v>167</v>
      </c>
      <c r="B33" s="257">
        <v>522.53399999999999</v>
      </c>
      <c r="C33" s="257">
        <v>523.55700000000002</v>
      </c>
      <c r="D33" s="257">
        <v>532.44200000000001</v>
      </c>
      <c r="E33" s="257">
        <v>549.49199999999996</v>
      </c>
      <c r="F33" s="257">
        <v>559.87300000000005</v>
      </c>
      <c r="G33" s="257">
        <v>549.9</v>
      </c>
      <c r="H33" s="257">
        <v>540.22200000000009</v>
      </c>
      <c r="I33" s="257">
        <v>538.16570000000013</v>
      </c>
      <c r="J33" s="257">
        <v>527.11800000000005</v>
      </c>
      <c r="K33" s="257">
        <v>528.4692</v>
      </c>
      <c r="L33" s="257">
        <v>536.82099999999991</v>
      </c>
      <c r="M33" s="257">
        <v>552.66899999999998</v>
      </c>
      <c r="N33" s="257">
        <v>552.32399999999996</v>
      </c>
      <c r="O33" s="257">
        <v>557.2170000000001</v>
      </c>
      <c r="P33" s="257">
        <v>556.30100000000016</v>
      </c>
      <c r="Q33" s="257">
        <v>576.55600000000004</v>
      </c>
      <c r="R33" s="257">
        <v>586.41150000000005</v>
      </c>
      <c r="S33" s="257">
        <v>586.68799999999987</v>
      </c>
      <c r="T33" s="257">
        <v>608.78</v>
      </c>
      <c r="U33" s="257">
        <v>617.46519999999998</v>
      </c>
      <c r="V33" s="257">
        <v>622.57500000000005</v>
      </c>
      <c r="W33" s="257">
        <v>639.56650000000013</v>
      </c>
      <c r="X33" s="257">
        <v>640.57799999999997</v>
      </c>
      <c r="Y33" s="257">
        <v>640.68599999999992</v>
      </c>
      <c r="Z33" s="257">
        <v>595.62400000000002</v>
      </c>
      <c r="AA33" s="257">
        <v>633.09300000000007</v>
      </c>
      <c r="AB33" s="257">
        <v>613.07032600000002</v>
      </c>
      <c r="AC33" s="257">
        <v>630.14899999999989</v>
      </c>
      <c r="AD33" s="257">
        <v>638.73000000000013</v>
      </c>
      <c r="AE33" s="257">
        <v>627.76510177000011</v>
      </c>
      <c r="AF33" s="257">
        <v>647.62124407906504</v>
      </c>
      <c r="AG33" s="257">
        <v>649.6683396791417</v>
      </c>
      <c r="AH33" s="257">
        <v>652.92623699985074</v>
      </c>
      <c r="AI33" s="257">
        <v>642.88839771181961</v>
      </c>
      <c r="AJ33" s="257">
        <v>609.40584719377989</v>
      </c>
      <c r="AK33" s="259">
        <v>571.87073141138603</v>
      </c>
      <c r="AL33" s="285">
        <v>-6.4156923172992042E-2</v>
      </c>
      <c r="AM33" s="285">
        <v>2.2901048943819724E-3</v>
      </c>
      <c r="AN33" s="285">
        <v>2.1319965574225868E-2</v>
      </c>
    </row>
    <row r="34" spans="1:40" x14ac:dyDescent="0.15">
      <c r="A34" s="162" t="s">
        <v>166</v>
      </c>
      <c r="B34" s="257">
        <v>27.740000000000002</v>
      </c>
      <c r="C34" s="257">
        <v>28.237000000000002</v>
      </c>
      <c r="D34" s="257">
        <v>30.272000000000002</v>
      </c>
      <c r="E34" s="257">
        <v>33.393999999999998</v>
      </c>
      <c r="F34" s="257">
        <v>34.456000000000003</v>
      </c>
      <c r="G34" s="257">
        <v>35.003</v>
      </c>
      <c r="H34" s="257">
        <v>35.813000000000002</v>
      </c>
      <c r="I34" s="257">
        <v>37.410000000000004</v>
      </c>
      <c r="J34" s="257">
        <v>38.396000000000001</v>
      </c>
      <c r="K34" s="257">
        <v>40.622999999999998</v>
      </c>
      <c r="L34" s="257">
        <v>41.551000000000002</v>
      </c>
      <c r="M34" s="257">
        <v>42.557000000000002</v>
      </c>
      <c r="N34" s="257">
        <v>43.505000000000003</v>
      </c>
      <c r="O34" s="257">
        <v>46.329000000000001</v>
      </c>
      <c r="P34" s="257">
        <v>49.620000000000005</v>
      </c>
      <c r="Q34" s="257">
        <v>53.843000000000004</v>
      </c>
      <c r="R34" s="257">
        <v>53.704000000000001</v>
      </c>
      <c r="S34" s="257">
        <v>54.608000000000004</v>
      </c>
      <c r="T34" s="257">
        <v>58.478000000000002</v>
      </c>
      <c r="U34" s="257">
        <v>59.346000000000004</v>
      </c>
      <c r="V34" s="257">
        <v>60.02</v>
      </c>
      <c r="W34" s="257">
        <v>60.789000000000001</v>
      </c>
      <c r="X34" s="257">
        <v>63.496000000000002</v>
      </c>
      <c r="Y34" s="257">
        <v>63.749000000000002</v>
      </c>
      <c r="Z34" s="257">
        <v>61.365000000000002</v>
      </c>
      <c r="AA34" s="257">
        <v>57.392000000000003</v>
      </c>
      <c r="AB34" s="257">
        <v>59.436</v>
      </c>
      <c r="AC34" s="257">
        <v>60.959000000000003</v>
      </c>
      <c r="AD34" s="257">
        <v>57.152000000000001</v>
      </c>
      <c r="AE34" s="257">
        <v>50.474000000000004</v>
      </c>
      <c r="AF34" s="257">
        <v>51.874000000000002</v>
      </c>
      <c r="AG34" s="257">
        <v>54.437934999999996</v>
      </c>
      <c r="AH34" s="257">
        <v>55.266089000000001</v>
      </c>
      <c r="AI34" s="257">
        <v>53.262785000000008</v>
      </c>
      <c r="AJ34" s="257">
        <v>45.477311999999998</v>
      </c>
      <c r="AK34" s="259">
        <v>42.591712051188907</v>
      </c>
      <c r="AL34" s="285">
        <v>-6.6010294248814883E-2</v>
      </c>
      <c r="AM34" s="285">
        <v>-2.9518178467638601E-2</v>
      </c>
      <c r="AN34" s="285">
        <v>1.5878655521285329E-3</v>
      </c>
    </row>
    <row r="35" spans="1:40" x14ac:dyDescent="0.15">
      <c r="A35" s="162" t="s">
        <v>165</v>
      </c>
      <c r="B35" s="257">
        <v>26.794</v>
      </c>
      <c r="C35" s="257">
        <v>28.044</v>
      </c>
      <c r="D35" s="257">
        <v>29.749000000000002</v>
      </c>
      <c r="E35" s="257">
        <v>29.233000000000001</v>
      </c>
      <c r="F35" s="257">
        <v>29.596</v>
      </c>
      <c r="G35" s="257">
        <v>28.436</v>
      </c>
      <c r="H35" s="257">
        <v>29.963000000000001</v>
      </c>
      <c r="I35" s="257">
        <v>31.685000000000002</v>
      </c>
      <c r="J35" s="257">
        <v>32.914999999999999</v>
      </c>
      <c r="K35" s="257">
        <v>33.515000000000001</v>
      </c>
      <c r="L35" s="257">
        <v>34.018000000000001</v>
      </c>
      <c r="M35" s="257">
        <v>35.090000000000003</v>
      </c>
      <c r="N35" s="257">
        <v>35.396999999999998</v>
      </c>
      <c r="O35" s="257">
        <v>37.19</v>
      </c>
      <c r="P35" s="257">
        <v>37.832000000000001</v>
      </c>
      <c r="Q35" s="257">
        <v>35.191000000000003</v>
      </c>
      <c r="R35" s="257">
        <v>36.414999999999999</v>
      </c>
      <c r="S35" s="257">
        <v>36.157000000000004</v>
      </c>
      <c r="T35" s="257">
        <v>34.145000000000003</v>
      </c>
      <c r="U35" s="257">
        <v>33.707999999999998</v>
      </c>
      <c r="V35" s="257">
        <v>35.756</v>
      </c>
      <c r="W35" s="257">
        <v>35.859000000000002</v>
      </c>
      <c r="X35" s="257">
        <v>39.96</v>
      </c>
      <c r="Y35" s="257">
        <v>40.024999999999999</v>
      </c>
      <c r="Z35" s="257">
        <v>35.908000000000001</v>
      </c>
      <c r="AA35" s="257">
        <v>37.371000000000002</v>
      </c>
      <c r="AB35" s="257">
        <v>36.018999999999998</v>
      </c>
      <c r="AC35" s="257">
        <v>34.634999999999998</v>
      </c>
      <c r="AD35" s="257">
        <v>30.294</v>
      </c>
      <c r="AE35" s="257">
        <v>29.403000000000002</v>
      </c>
      <c r="AF35" s="257">
        <v>30.36</v>
      </c>
      <c r="AG35" s="257">
        <v>31.902000000000001</v>
      </c>
      <c r="AH35" s="257">
        <v>32.884999999999998</v>
      </c>
      <c r="AI35" s="257">
        <v>32.039000000000001</v>
      </c>
      <c r="AJ35" s="257">
        <v>34.154000000000003</v>
      </c>
      <c r="AK35" s="259">
        <v>34.616</v>
      </c>
      <c r="AL35" s="285">
        <v>1.0757766733832552E-2</v>
      </c>
      <c r="AM35" s="285">
        <v>-4.995520917216778E-3</v>
      </c>
      <c r="AN35" s="285">
        <v>1.2905222942534188E-3</v>
      </c>
    </row>
    <row r="36" spans="1:40" x14ac:dyDescent="0.15">
      <c r="A36" s="162" t="s">
        <v>164</v>
      </c>
      <c r="B36" s="257">
        <v>3.8374099999999998</v>
      </c>
      <c r="C36" s="257">
        <v>4.0578419999999999</v>
      </c>
      <c r="D36" s="257">
        <v>4.1520330000000003</v>
      </c>
      <c r="E36" s="257">
        <v>4.4159449999999998</v>
      </c>
      <c r="F36" s="257">
        <v>4.4752260000000001</v>
      </c>
      <c r="G36" s="257">
        <v>4.4472259999999997</v>
      </c>
      <c r="H36" s="257">
        <v>4.4252180000000001</v>
      </c>
      <c r="I36" s="257">
        <v>4.5389200000000001</v>
      </c>
      <c r="J36" s="257">
        <v>4.7212719999999999</v>
      </c>
      <c r="K36" s="257">
        <v>4.7727610000000009</v>
      </c>
      <c r="L36" s="257">
        <v>4.9758570000000004</v>
      </c>
      <c r="M36" s="257">
        <v>5.111637</v>
      </c>
      <c r="N36" s="257">
        <v>5.5795259999999995</v>
      </c>
      <c r="O36" s="257">
        <v>6.2744049999999998</v>
      </c>
      <c r="P36" s="257">
        <v>7.1839880000000003</v>
      </c>
      <c r="Q36" s="257">
        <v>7.6778850000000007</v>
      </c>
      <c r="R36" s="257">
        <v>8.0270659999999996</v>
      </c>
      <c r="S36" s="257">
        <v>8.4095720000000007</v>
      </c>
      <c r="T36" s="257">
        <v>8.4934193400000009</v>
      </c>
      <c r="U36" s="257">
        <v>8.6200901240000007</v>
      </c>
      <c r="V36" s="257">
        <v>8.6811139269999984</v>
      </c>
      <c r="W36" s="257">
        <v>9.924843022000001</v>
      </c>
      <c r="X36" s="257">
        <v>11.975738967000002</v>
      </c>
      <c r="Y36" s="257">
        <v>16.467751844000002</v>
      </c>
      <c r="Z36" s="257">
        <v>16.835361662</v>
      </c>
      <c r="AA36" s="257">
        <v>17.059093363000002</v>
      </c>
      <c r="AB36" s="257">
        <v>17.210413408000001</v>
      </c>
      <c r="AC36" s="257">
        <v>17.548908358000002</v>
      </c>
      <c r="AD36" s="257">
        <v>18.116099021000004</v>
      </c>
      <c r="AE36" s="257">
        <v>18.122205182000002</v>
      </c>
      <c r="AF36" s="257">
        <v>18.798570390000002</v>
      </c>
      <c r="AG36" s="257">
        <v>18.548768464000005</v>
      </c>
      <c r="AH36" s="257">
        <v>19.238533145000002</v>
      </c>
      <c r="AI36" s="257">
        <v>19.828868</v>
      </c>
      <c r="AJ36" s="257">
        <v>19.488835120000001</v>
      </c>
      <c r="AK36" s="259">
        <v>19.289339416220333</v>
      </c>
      <c r="AL36" s="285">
        <v>-1.2940681953839683E-2</v>
      </c>
      <c r="AM36" s="285">
        <v>1.4743651860737339E-2</v>
      </c>
      <c r="AN36" s="285">
        <v>7.1912764496341478E-4</v>
      </c>
    </row>
    <row r="37" spans="1:40" x14ac:dyDescent="0.15">
      <c r="A37" s="162" t="s">
        <v>163</v>
      </c>
      <c r="B37" s="257">
        <v>12.088000000000001</v>
      </c>
      <c r="C37" s="257">
        <v>12.652000000000001</v>
      </c>
      <c r="D37" s="257">
        <v>13.064</v>
      </c>
      <c r="E37" s="257">
        <v>13.228</v>
      </c>
      <c r="F37" s="257">
        <v>13.833</v>
      </c>
      <c r="G37" s="257">
        <v>14.500609640000002</v>
      </c>
      <c r="H37" s="257">
        <v>15.135723940000002</v>
      </c>
      <c r="I37" s="257">
        <v>15.998879280000001</v>
      </c>
      <c r="J37" s="257">
        <v>16.381948220000002</v>
      </c>
      <c r="K37" s="257">
        <v>17.088075299999996</v>
      </c>
      <c r="L37" s="257">
        <v>17.842211020000001</v>
      </c>
      <c r="M37" s="257">
        <v>19.158447899999999</v>
      </c>
      <c r="N37" s="257">
        <v>19.956591540000002</v>
      </c>
      <c r="O37" s="257">
        <v>21.154807180000002</v>
      </c>
      <c r="P37" s="257">
        <v>22.013961800000001</v>
      </c>
      <c r="Q37" s="257">
        <v>23.982316040000001</v>
      </c>
      <c r="R37" s="257">
        <v>24.960492080000002</v>
      </c>
      <c r="S37" s="257">
        <v>25.199535100000002</v>
      </c>
      <c r="T37" s="257">
        <v>25.239542299999997</v>
      </c>
      <c r="U37" s="257">
        <v>25.59760674</v>
      </c>
      <c r="V37" s="257">
        <v>25.983228139359994</v>
      </c>
      <c r="W37" s="257">
        <v>27.504400279358762</v>
      </c>
      <c r="X37" s="257">
        <v>28.738121968306388</v>
      </c>
      <c r="Y37" s="257">
        <v>30.262417845389166</v>
      </c>
      <c r="Z37" s="257">
        <v>28.351565710547948</v>
      </c>
      <c r="AA37" s="257">
        <v>28.688566546007319</v>
      </c>
      <c r="AB37" s="257">
        <v>27.47822434957498</v>
      </c>
      <c r="AC37" s="257">
        <v>27.604832101848107</v>
      </c>
      <c r="AD37" s="257">
        <v>26.146685585814524</v>
      </c>
      <c r="AE37" s="257">
        <v>26.318704845515853</v>
      </c>
      <c r="AF37" s="257">
        <v>28.388637077167498</v>
      </c>
      <c r="AG37" s="257">
        <v>30.417999999999999</v>
      </c>
      <c r="AH37" s="257">
        <v>30.870413000000003</v>
      </c>
      <c r="AI37" s="257">
        <v>31.133786000000001</v>
      </c>
      <c r="AJ37" s="257">
        <v>30.940936000000001</v>
      </c>
      <c r="AK37" s="259">
        <v>32.495759859018825</v>
      </c>
      <c r="AL37" s="285">
        <v>4.7381812557183878E-2</v>
      </c>
      <c r="AM37" s="285">
        <v>8.7780874443694756E-3</v>
      </c>
      <c r="AN37" s="285">
        <v>1.211477425663541E-3</v>
      </c>
    </row>
    <row r="38" spans="1:40" x14ac:dyDescent="0.15">
      <c r="A38" s="162" t="s">
        <v>162</v>
      </c>
      <c r="B38" s="257">
        <v>185.74</v>
      </c>
      <c r="C38" s="257">
        <v>192.33</v>
      </c>
      <c r="D38" s="257">
        <v>201.37200000000001</v>
      </c>
      <c r="E38" s="257">
        <v>203.56100000000001</v>
      </c>
      <c r="F38" s="257">
        <v>210.75</v>
      </c>
      <c r="G38" s="257">
        <v>216.89099999999999</v>
      </c>
      <c r="H38" s="257">
        <v>222.041</v>
      </c>
      <c r="I38" s="257">
        <v>226.24299999999999</v>
      </c>
      <c r="J38" s="257">
        <v>222.78800000000001</v>
      </c>
      <c r="K38" s="257">
        <v>231.803</v>
      </c>
      <c r="L38" s="257">
        <v>241.48000000000002</v>
      </c>
      <c r="M38" s="257">
        <v>244.49100000000001</v>
      </c>
      <c r="N38" s="257">
        <v>251.46200000000002</v>
      </c>
      <c r="O38" s="257">
        <v>259.76100000000002</v>
      </c>
      <c r="P38" s="257">
        <v>265.65699999999998</v>
      </c>
      <c r="Q38" s="257">
        <v>276.62900000000002</v>
      </c>
      <c r="R38" s="257">
        <v>278.995</v>
      </c>
      <c r="S38" s="257">
        <v>284.40100000000001</v>
      </c>
      <c r="T38" s="257">
        <v>293.86500000000001</v>
      </c>
      <c r="U38" s="257">
        <v>303.32100000000003</v>
      </c>
      <c r="V38" s="257">
        <v>303.67200000000003</v>
      </c>
      <c r="W38" s="257">
        <v>314.09030000000001</v>
      </c>
      <c r="X38" s="257">
        <v>313.89999999999998</v>
      </c>
      <c r="Y38" s="257">
        <v>319.13</v>
      </c>
      <c r="Z38" s="257">
        <v>292.642</v>
      </c>
      <c r="AA38" s="257">
        <v>302.06220000000002</v>
      </c>
      <c r="AB38" s="257">
        <v>302.56990000000002</v>
      </c>
      <c r="AC38" s="257">
        <v>299.27590000000004</v>
      </c>
      <c r="AD38" s="257">
        <v>289.8032</v>
      </c>
      <c r="AE38" s="257">
        <v>279.82850000000002</v>
      </c>
      <c r="AF38" s="257">
        <v>282.99400000000003</v>
      </c>
      <c r="AG38" s="257">
        <v>289.76820000000004</v>
      </c>
      <c r="AH38" s="257">
        <v>295.83</v>
      </c>
      <c r="AI38" s="257">
        <v>289.70840000000004</v>
      </c>
      <c r="AJ38" s="257">
        <v>293.85320000000002</v>
      </c>
      <c r="AK38" s="259">
        <v>282.7366243040845</v>
      </c>
      <c r="AL38" s="285">
        <v>-4.0459250176294925E-2</v>
      </c>
      <c r="AM38" s="285">
        <v>4.1311570422619681E-4</v>
      </c>
      <c r="AN38" s="285">
        <v>1.0540730213380346E-2</v>
      </c>
    </row>
    <row r="39" spans="1:40" x14ac:dyDescent="0.15">
      <c r="A39" s="162" t="s">
        <v>161</v>
      </c>
      <c r="B39" s="257">
        <v>4.9610000000000003</v>
      </c>
      <c r="C39" s="257">
        <v>5.1840000000000002</v>
      </c>
      <c r="D39" s="257">
        <v>5.9370000000000003</v>
      </c>
      <c r="E39" s="257">
        <v>5.1100000000000003</v>
      </c>
      <c r="F39" s="257">
        <v>5.8010000000000002</v>
      </c>
      <c r="G39" s="257">
        <v>6.6480000000000006</v>
      </c>
      <c r="H39" s="257">
        <v>5.6440000000000001</v>
      </c>
      <c r="I39" s="257">
        <v>3.8340000000000001</v>
      </c>
      <c r="J39" s="257">
        <v>3.9239999999999999</v>
      </c>
      <c r="K39" s="257">
        <v>4.4400000000000004</v>
      </c>
      <c r="L39" s="257">
        <v>3.9790000000000001</v>
      </c>
      <c r="M39" s="257">
        <v>3.1259999999999999</v>
      </c>
      <c r="N39" s="257">
        <v>4.5060000000000002</v>
      </c>
      <c r="O39" s="257">
        <v>5.7969999999999997</v>
      </c>
      <c r="P39" s="257">
        <v>4.1100000000000003</v>
      </c>
      <c r="Q39" s="257">
        <v>4.1360000000000001</v>
      </c>
      <c r="R39" s="257">
        <v>4.28</v>
      </c>
      <c r="S39" s="257">
        <v>3.9750000000000001</v>
      </c>
      <c r="T39" s="257">
        <v>3.9750000000000001</v>
      </c>
      <c r="U39" s="257">
        <v>4.6890000000000001</v>
      </c>
      <c r="V39" s="257">
        <v>4.9059999999999997</v>
      </c>
      <c r="W39" s="257">
        <v>4.891</v>
      </c>
      <c r="X39" s="257">
        <v>4.7709999999999999</v>
      </c>
      <c r="Y39" s="257">
        <v>5.274</v>
      </c>
      <c r="Z39" s="257">
        <v>5.569</v>
      </c>
      <c r="AA39" s="257">
        <v>6.6269999999999998</v>
      </c>
      <c r="AB39" s="257">
        <v>6.0940000000000003</v>
      </c>
      <c r="AC39" s="257">
        <v>6.1669999999999998</v>
      </c>
      <c r="AD39" s="257">
        <v>6.2090000000000005</v>
      </c>
      <c r="AE39" s="257">
        <v>5.141</v>
      </c>
      <c r="AF39" s="257">
        <v>5.5330000000000004</v>
      </c>
      <c r="AG39" s="257">
        <v>6.4249999999999998</v>
      </c>
      <c r="AH39" s="257">
        <v>7.5311890000000004</v>
      </c>
      <c r="AI39" s="257">
        <v>6.7248749999999999</v>
      </c>
      <c r="AJ39" s="257">
        <v>6.4383850000000002</v>
      </c>
      <c r="AK39" s="259">
        <v>5.7350000000000003</v>
      </c>
      <c r="AL39" s="285">
        <v>-0.11168241708240556</v>
      </c>
      <c r="AM39" s="285">
        <v>1.4611948624649429E-2</v>
      </c>
      <c r="AN39" s="285">
        <v>2.138070648700993E-4</v>
      </c>
    </row>
    <row r="40" spans="1:40" x14ac:dyDescent="0.15">
      <c r="A40" s="162" t="s">
        <v>160</v>
      </c>
      <c r="B40" s="257">
        <v>20.962</v>
      </c>
      <c r="C40" s="257">
        <v>22.416</v>
      </c>
      <c r="D40" s="257">
        <v>22.754999999999999</v>
      </c>
      <c r="E40" s="257">
        <v>26</v>
      </c>
      <c r="F40" s="257">
        <v>29.158000000000001</v>
      </c>
      <c r="G40" s="257">
        <v>28.405000000000001</v>
      </c>
      <c r="H40" s="257">
        <v>29.363</v>
      </c>
      <c r="I40" s="257">
        <v>18.707000000000001</v>
      </c>
      <c r="J40" s="257">
        <v>14.105</v>
      </c>
      <c r="K40" s="257">
        <v>9.9979999999999993</v>
      </c>
      <c r="L40" s="257">
        <v>13.84</v>
      </c>
      <c r="M40" s="257">
        <v>16.789000000000001</v>
      </c>
      <c r="N40" s="257">
        <v>14.861000000000001</v>
      </c>
      <c r="O40" s="257">
        <v>17.63</v>
      </c>
      <c r="P40" s="257">
        <v>13.535</v>
      </c>
      <c r="Q40" s="257">
        <v>11.425000000000001</v>
      </c>
      <c r="R40" s="257">
        <v>14.737</v>
      </c>
      <c r="S40" s="257">
        <v>17.721</v>
      </c>
      <c r="T40" s="257">
        <v>19.488</v>
      </c>
      <c r="U40" s="257">
        <v>19.274000000000001</v>
      </c>
      <c r="V40" s="257">
        <v>14.7843</v>
      </c>
      <c r="W40" s="257">
        <v>12.4819</v>
      </c>
      <c r="X40" s="257">
        <v>14.007</v>
      </c>
      <c r="Y40" s="257">
        <v>14.01</v>
      </c>
      <c r="Z40" s="257">
        <v>15.357600000000001</v>
      </c>
      <c r="AA40" s="257">
        <v>5.7486000000000006</v>
      </c>
      <c r="AB40" s="257">
        <v>4.8216000000000001</v>
      </c>
      <c r="AC40" s="257">
        <v>5.0423999999999998</v>
      </c>
      <c r="AD40" s="257">
        <v>4.7614999999999998</v>
      </c>
      <c r="AE40" s="257">
        <v>4.3968999999999996</v>
      </c>
      <c r="AF40" s="257">
        <v>4.9329000000000001</v>
      </c>
      <c r="AG40" s="257">
        <v>4.2656999999999998</v>
      </c>
      <c r="AH40" s="257">
        <v>4.1871999999999998</v>
      </c>
      <c r="AI40" s="257">
        <v>3.5110999999999999</v>
      </c>
      <c r="AJ40" s="257">
        <v>3.9716</v>
      </c>
      <c r="AK40" s="259">
        <v>4.2390446529999997</v>
      </c>
      <c r="AL40" s="285">
        <v>6.442304456243142E-2</v>
      </c>
      <c r="AM40" s="285">
        <v>-0.12649737384045978</v>
      </c>
      <c r="AN40" s="285">
        <v>1.5803621536376956E-4</v>
      </c>
    </row>
    <row r="41" spans="1:40" x14ac:dyDescent="0.15">
      <c r="A41" s="162" t="s">
        <v>159</v>
      </c>
      <c r="B41" s="257">
        <v>0.93904500000000013</v>
      </c>
      <c r="C41" s="257">
        <v>1.020386</v>
      </c>
      <c r="D41" s="257">
        <v>1.036332</v>
      </c>
      <c r="E41" s="257">
        <v>1.333588</v>
      </c>
      <c r="F41" s="257">
        <v>1.3803150000000002</v>
      </c>
      <c r="G41" s="257">
        <v>1.377</v>
      </c>
      <c r="H41" s="257">
        <v>1.415</v>
      </c>
      <c r="I41" s="257">
        <v>1.198</v>
      </c>
      <c r="J41" s="257">
        <v>1.0669999999999999</v>
      </c>
      <c r="K41" s="257">
        <v>1.147</v>
      </c>
      <c r="L41" s="257">
        <v>1.23</v>
      </c>
      <c r="M41" s="257">
        <v>1.256</v>
      </c>
      <c r="N41" s="257">
        <v>1.26</v>
      </c>
      <c r="O41" s="257">
        <v>1.295517</v>
      </c>
      <c r="P41" s="257">
        <v>1.022008</v>
      </c>
      <c r="Q41" s="257">
        <v>1.166291</v>
      </c>
      <c r="R41" s="257">
        <v>1.6211169999999999</v>
      </c>
      <c r="S41" s="257">
        <v>3.6987429999999999</v>
      </c>
      <c r="T41" s="257">
        <v>3.6214219999999999</v>
      </c>
      <c r="U41" s="257">
        <v>4.1321499999999993</v>
      </c>
      <c r="V41" s="257">
        <v>4.1291229999999999</v>
      </c>
      <c r="W41" s="257">
        <v>4.3335119999999998</v>
      </c>
      <c r="X41" s="257">
        <v>4.0013580000000006</v>
      </c>
      <c r="Y41" s="257">
        <v>3.5570909999999998</v>
      </c>
      <c r="Z41" s="257">
        <v>3.8783789999999998</v>
      </c>
      <c r="AA41" s="257">
        <v>4.5912759999999997</v>
      </c>
      <c r="AB41" s="257">
        <v>3.7162930000000003</v>
      </c>
      <c r="AC41" s="257">
        <v>3.8169729999999999</v>
      </c>
      <c r="AD41" s="257">
        <v>2.8891280000000004</v>
      </c>
      <c r="AE41" s="257">
        <v>2.9649810000000003</v>
      </c>
      <c r="AF41" s="257">
        <v>2.7660800000000001</v>
      </c>
      <c r="AG41" s="257">
        <v>2.1975799999999999</v>
      </c>
      <c r="AH41" s="257">
        <v>2.2350680000000001</v>
      </c>
      <c r="AI41" s="257">
        <v>2.2009180000000002</v>
      </c>
      <c r="AJ41" s="257">
        <v>1.9079710000000001</v>
      </c>
      <c r="AK41" s="259">
        <v>2.2844791870614443</v>
      </c>
      <c r="AL41" s="285">
        <v>0.19406292896941735</v>
      </c>
      <c r="AM41" s="285">
        <v>-6.8480067519942733E-2</v>
      </c>
      <c r="AN41" s="285">
        <v>8.5167879641227188E-5</v>
      </c>
    </row>
    <row r="42" spans="1:40" x14ac:dyDescent="0.15">
      <c r="A42" s="162" t="s">
        <v>158</v>
      </c>
      <c r="B42" s="257">
        <v>62.975000000000001</v>
      </c>
      <c r="C42" s="257">
        <v>67.17</v>
      </c>
      <c r="D42" s="257">
        <v>68.448000000000008</v>
      </c>
      <c r="E42" s="257">
        <v>69.653999999999996</v>
      </c>
      <c r="F42" s="257">
        <v>73.081000000000003</v>
      </c>
      <c r="G42" s="257">
        <v>71.891999999999996</v>
      </c>
      <c r="H42" s="257">
        <v>74.281999999999996</v>
      </c>
      <c r="I42" s="257">
        <v>77.230999999999995</v>
      </c>
      <c r="J42" s="257">
        <v>76.992000000000004</v>
      </c>
      <c r="K42" s="257">
        <v>79.677000000000007</v>
      </c>
      <c r="L42" s="257">
        <v>81.063000000000002</v>
      </c>
      <c r="M42" s="257">
        <v>85.234000000000009</v>
      </c>
      <c r="N42" s="257">
        <v>86.659000000000006</v>
      </c>
      <c r="O42" s="257">
        <v>92.006273000000007</v>
      </c>
      <c r="P42" s="257">
        <v>87.617304000000004</v>
      </c>
      <c r="Q42" s="257">
        <v>90.180577000000014</v>
      </c>
      <c r="R42" s="257">
        <v>94.072426000000007</v>
      </c>
      <c r="S42" s="257">
        <v>95.082892000000015</v>
      </c>
      <c r="T42" s="257">
        <v>98.140304999999998</v>
      </c>
      <c r="U42" s="257">
        <v>102.14479799999999</v>
      </c>
      <c r="V42" s="257">
        <v>100.76871000000001</v>
      </c>
      <c r="W42" s="257">
        <v>98.834620999999999</v>
      </c>
      <c r="X42" s="257">
        <v>105.16416099999999</v>
      </c>
      <c r="Y42" s="257">
        <v>108.20277800000001</v>
      </c>
      <c r="Z42" s="257">
        <v>113.50277800000001</v>
      </c>
      <c r="AA42" s="257">
        <v>118.13888899999999</v>
      </c>
      <c r="AB42" s="257">
        <v>112.965935</v>
      </c>
      <c r="AC42" s="257">
        <v>102.505526</v>
      </c>
      <c r="AD42" s="257">
        <v>100.875336</v>
      </c>
      <c r="AE42" s="257">
        <v>103.417851</v>
      </c>
      <c r="AF42" s="257">
        <v>110.086512</v>
      </c>
      <c r="AG42" s="257">
        <v>115.17027499999999</v>
      </c>
      <c r="AH42" s="257">
        <v>117.260034</v>
      </c>
      <c r="AI42" s="257">
        <v>114.10284900000001</v>
      </c>
      <c r="AJ42" s="257">
        <v>121.06155199999999</v>
      </c>
      <c r="AK42" s="259">
        <v>122.37654713373313</v>
      </c>
      <c r="AL42" s="285">
        <v>8.1002842512256645E-3</v>
      </c>
      <c r="AM42" s="285">
        <v>6.4680076076408799E-3</v>
      </c>
      <c r="AN42" s="285">
        <v>4.5623313603488829E-3</v>
      </c>
    </row>
    <row r="43" spans="1:40" x14ac:dyDescent="0.15">
      <c r="A43" s="162" t="s">
        <v>157</v>
      </c>
      <c r="B43" s="257" t="s">
        <v>111</v>
      </c>
      <c r="C43" s="257" t="s">
        <v>111</v>
      </c>
      <c r="D43" s="257" t="s">
        <v>111</v>
      </c>
      <c r="E43" s="257" t="s">
        <v>111</v>
      </c>
      <c r="F43" s="257" t="s">
        <v>111</v>
      </c>
      <c r="G43" s="257">
        <v>5.758</v>
      </c>
      <c r="H43" s="257">
        <v>5.7700000000000005</v>
      </c>
      <c r="I43" s="257">
        <v>6.0650000000000004</v>
      </c>
      <c r="J43" s="257">
        <v>5.18</v>
      </c>
      <c r="K43" s="257">
        <v>5.9390000000000001</v>
      </c>
      <c r="L43" s="257">
        <v>6.1320000000000006</v>
      </c>
      <c r="M43" s="257">
        <v>6.641</v>
      </c>
      <c r="N43" s="257">
        <v>6.7330000000000005</v>
      </c>
      <c r="O43" s="257">
        <v>7.048</v>
      </c>
      <c r="P43" s="257">
        <v>6.8630000000000004</v>
      </c>
      <c r="Q43" s="257">
        <v>6.8109999999999999</v>
      </c>
      <c r="R43" s="257">
        <v>6.3620000000000001</v>
      </c>
      <c r="S43" s="257">
        <v>6.0910000000000002</v>
      </c>
      <c r="T43" s="257">
        <v>6.7380000000000004</v>
      </c>
      <c r="U43" s="257">
        <v>6.6669999999999998</v>
      </c>
      <c r="V43" s="257">
        <v>6.9420000000000002</v>
      </c>
      <c r="W43" s="257">
        <v>7.0060000000000002</v>
      </c>
      <c r="X43" s="257">
        <v>6.4980000000000002</v>
      </c>
      <c r="Y43" s="257">
        <v>6.3109999999999999</v>
      </c>
      <c r="Z43" s="257">
        <v>6.8280000000000003</v>
      </c>
      <c r="AA43" s="257">
        <v>7.26</v>
      </c>
      <c r="AB43" s="257">
        <v>6.7590000000000003</v>
      </c>
      <c r="AC43" s="257">
        <v>6.2620000000000005</v>
      </c>
      <c r="AD43" s="257">
        <v>6.0940710000000005</v>
      </c>
      <c r="AE43" s="257">
        <v>5.3736930000000003</v>
      </c>
      <c r="AF43" s="257">
        <v>5.6461440000000005</v>
      </c>
      <c r="AG43" s="257">
        <v>5.6295060000000001</v>
      </c>
      <c r="AH43" s="257">
        <v>5.6002160000000005</v>
      </c>
      <c r="AI43" s="257">
        <v>5.60717</v>
      </c>
      <c r="AJ43" s="257">
        <v>5.8697680000000005</v>
      </c>
      <c r="AK43" s="259">
        <v>5.3464709999999993</v>
      </c>
      <c r="AL43" s="285">
        <v>-9.1639881552779689E-2</v>
      </c>
      <c r="AM43" s="285">
        <v>-1.5007911170179189E-2</v>
      </c>
      <c r="AN43" s="285">
        <v>1.993222793239938E-4</v>
      </c>
    </row>
    <row r="44" spans="1:40" x14ac:dyDescent="0.15">
      <c r="A44" s="162" t="s">
        <v>156</v>
      </c>
      <c r="B44" s="257">
        <v>103.292</v>
      </c>
      <c r="C44" s="257">
        <v>97.284000000000006</v>
      </c>
      <c r="D44" s="257">
        <v>104.283</v>
      </c>
      <c r="E44" s="257">
        <v>110.02</v>
      </c>
      <c r="F44" s="257">
        <v>119.197</v>
      </c>
      <c r="G44" s="257">
        <v>121.848</v>
      </c>
      <c r="H44" s="257">
        <v>111.009</v>
      </c>
      <c r="I44" s="257">
        <v>117.506</v>
      </c>
      <c r="J44" s="257">
        <v>120.095</v>
      </c>
      <c r="K44" s="257">
        <v>113.488</v>
      </c>
      <c r="L44" s="257">
        <v>123.193</v>
      </c>
      <c r="M44" s="257">
        <v>104.755</v>
      </c>
      <c r="N44" s="257">
        <v>111.636</v>
      </c>
      <c r="O44" s="257">
        <v>116.983</v>
      </c>
      <c r="P44" s="257">
        <v>122.66</v>
      </c>
      <c r="Q44" s="257">
        <v>142.98400000000001</v>
      </c>
      <c r="R44" s="257">
        <v>121.92</v>
      </c>
      <c r="S44" s="257">
        <v>130.6</v>
      </c>
      <c r="T44" s="257">
        <v>107.274</v>
      </c>
      <c r="U44" s="257">
        <v>110.602171</v>
      </c>
      <c r="V44" s="257">
        <v>138.07262100000003</v>
      </c>
      <c r="W44" s="257">
        <v>121.4</v>
      </c>
      <c r="X44" s="257">
        <v>137.16400000000002</v>
      </c>
      <c r="Y44" s="257">
        <v>142.10900000000001</v>
      </c>
      <c r="Z44" s="257">
        <v>131.773</v>
      </c>
      <c r="AA44" s="257">
        <v>123.63000000000001</v>
      </c>
      <c r="AB44" s="257">
        <v>127.63200000000001</v>
      </c>
      <c r="AC44" s="257">
        <v>147.71600000000001</v>
      </c>
      <c r="AD44" s="257">
        <v>133.97499999999999</v>
      </c>
      <c r="AE44" s="257">
        <v>141.96700000000001</v>
      </c>
      <c r="AF44" s="257">
        <v>144.511</v>
      </c>
      <c r="AG44" s="257">
        <v>148.989</v>
      </c>
      <c r="AH44" s="257">
        <v>149.40200000000002</v>
      </c>
      <c r="AI44" s="257">
        <v>147.05700000000002</v>
      </c>
      <c r="AJ44" s="257">
        <v>134.88200000000001</v>
      </c>
      <c r="AK44" s="259">
        <v>154.4845378235828</v>
      </c>
      <c r="AL44" s="285">
        <v>0.14220169423959805</v>
      </c>
      <c r="AM44" s="285">
        <v>2.3346788179545719E-3</v>
      </c>
      <c r="AN44" s="285">
        <v>5.7593523277897256E-3</v>
      </c>
    </row>
    <row r="45" spans="1:40" x14ac:dyDescent="0.15">
      <c r="A45" s="162" t="s">
        <v>155</v>
      </c>
      <c r="B45" s="257">
        <v>137.714</v>
      </c>
      <c r="C45" s="257">
        <v>140.29400000000001</v>
      </c>
      <c r="D45" s="257">
        <v>145.833</v>
      </c>
      <c r="E45" s="257">
        <v>144.34</v>
      </c>
      <c r="F45" s="257">
        <v>145.464</v>
      </c>
      <c r="G45" s="257">
        <v>136.31100000000001</v>
      </c>
      <c r="H45" s="257">
        <v>134.714</v>
      </c>
      <c r="I45" s="257">
        <v>132.75</v>
      </c>
      <c r="J45" s="257">
        <v>133.86699999999999</v>
      </c>
      <c r="K45" s="257">
        <v>135.34700000000001</v>
      </c>
      <c r="L45" s="257">
        <v>139.006</v>
      </c>
      <c r="M45" s="257">
        <v>143.173</v>
      </c>
      <c r="N45" s="257">
        <v>142.79</v>
      </c>
      <c r="O45" s="257">
        <v>142.78900000000002</v>
      </c>
      <c r="P45" s="257">
        <v>142.12800000000001</v>
      </c>
      <c r="Q45" s="257">
        <v>145.184</v>
      </c>
      <c r="R45" s="257">
        <v>145.61600000000001</v>
      </c>
      <c r="S45" s="257">
        <v>144.126</v>
      </c>
      <c r="T45" s="257">
        <v>151.631</v>
      </c>
      <c r="U45" s="257">
        <v>154.15899999999999</v>
      </c>
      <c r="V45" s="257">
        <v>156.93600000000001</v>
      </c>
      <c r="W45" s="257">
        <v>161.74199999999999</v>
      </c>
      <c r="X45" s="257">
        <v>159.34800000000001</v>
      </c>
      <c r="Y45" s="257">
        <v>155.30539999999999</v>
      </c>
      <c r="Z45" s="257">
        <v>151.72</v>
      </c>
      <c r="AA45" s="257">
        <v>157.65800000000002</v>
      </c>
      <c r="AB45" s="257">
        <v>163.548</v>
      </c>
      <c r="AC45" s="257">
        <v>162.13900000000001</v>
      </c>
      <c r="AD45" s="257">
        <v>164.55700000000002</v>
      </c>
      <c r="AE45" s="257">
        <v>159.05799999999999</v>
      </c>
      <c r="AF45" s="257">
        <v>164.94400000000002</v>
      </c>
      <c r="AG45" s="257">
        <v>166.63400000000001</v>
      </c>
      <c r="AH45" s="257">
        <v>170.465</v>
      </c>
      <c r="AI45" s="257">
        <v>170.03900000000002</v>
      </c>
      <c r="AJ45" s="257">
        <v>163.98850099999999</v>
      </c>
      <c r="AK45" s="259">
        <v>157.821</v>
      </c>
      <c r="AL45" s="285">
        <v>-4.0238833075453062E-2</v>
      </c>
      <c r="AM45" s="285">
        <v>7.8062705559454049E-3</v>
      </c>
      <c r="AN45" s="285">
        <v>5.8837392824523001E-3</v>
      </c>
    </row>
    <row r="46" spans="1:40" x14ac:dyDescent="0.15">
      <c r="A46" s="162" t="s">
        <v>154</v>
      </c>
      <c r="B46" s="257">
        <v>18.900000000000002</v>
      </c>
      <c r="C46" s="257">
        <v>20.355</v>
      </c>
      <c r="D46" s="257">
        <v>20.135000000000002</v>
      </c>
      <c r="E46" s="257">
        <v>22.489000000000001</v>
      </c>
      <c r="F46" s="257">
        <v>25.808</v>
      </c>
      <c r="G46" s="257">
        <v>28.5</v>
      </c>
      <c r="H46" s="257">
        <v>29.871000000000002</v>
      </c>
      <c r="I46" s="257">
        <v>30.087</v>
      </c>
      <c r="J46" s="257">
        <v>31.205000000000002</v>
      </c>
      <c r="K46" s="257">
        <v>31.381</v>
      </c>
      <c r="L46" s="257">
        <v>33.264000000000003</v>
      </c>
      <c r="M46" s="257">
        <v>34.520000000000003</v>
      </c>
      <c r="N46" s="257">
        <v>34.207000000000001</v>
      </c>
      <c r="O46" s="257">
        <v>38.984000000000002</v>
      </c>
      <c r="P46" s="257">
        <v>43.286999999999999</v>
      </c>
      <c r="Q46" s="257">
        <v>43.764000000000003</v>
      </c>
      <c r="R46" s="257">
        <v>46.509</v>
      </c>
      <c r="S46" s="257">
        <v>46.106999999999999</v>
      </c>
      <c r="T46" s="257">
        <v>46.852000000000004</v>
      </c>
      <c r="U46" s="257">
        <v>45.105000000000004</v>
      </c>
      <c r="V46" s="257">
        <v>46.575000000000003</v>
      </c>
      <c r="W46" s="257">
        <v>49.041000000000004</v>
      </c>
      <c r="X46" s="257">
        <v>47.253</v>
      </c>
      <c r="Y46" s="257">
        <v>45.969000000000001</v>
      </c>
      <c r="Z46" s="257">
        <v>50.207000000000001</v>
      </c>
      <c r="AA46" s="257">
        <v>54.093000000000004</v>
      </c>
      <c r="AB46" s="257">
        <v>52.465000000000003</v>
      </c>
      <c r="AC46" s="257">
        <v>46.613</v>
      </c>
      <c r="AD46" s="257">
        <v>51.671630797000006</v>
      </c>
      <c r="AE46" s="257">
        <v>52.802127839000008</v>
      </c>
      <c r="AF46" s="257">
        <v>52.420866448000005</v>
      </c>
      <c r="AG46" s="257">
        <v>60.277999999999999</v>
      </c>
      <c r="AH46" s="257">
        <v>59.433</v>
      </c>
      <c r="AI46" s="257">
        <v>59.640010000000004</v>
      </c>
      <c r="AJ46" s="257">
        <v>53.155000000000001</v>
      </c>
      <c r="AK46" s="259">
        <v>54.100639438353376</v>
      </c>
      <c r="AL46" s="285">
        <v>1.5009377925007561E-2</v>
      </c>
      <c r="AM46" s="285">
        <v>5.7220803708004642E-3</v>
      </c>
      <c r="AN46" s="285">
        <v>2.0169309373862026E-3</v>
      </c>
    </row>
    <row r="47" spans="1:40" x14ac:dyDescent="0.15">
      <c r="A47" s="162" t="s">
        <v>153</v>
      </c>
      <c r="B47" s="257">
        <v>71.817999999999998</v>
      </c>
      <c r="C47" s="257">
        <v>75.478000000000009</v>
      </c>
      <c r="D47" s="257">
        <v>74.079000000000008</v>
      </c>
      <c r="E47" s="257">
        <v>75.322000000000003</v>
      </c>
      <c r="F47" s="257">
        <v>75.850999999999999</v>
      </c>
      <c r="G47" s="257">
        <v>64.308999999999997</v>
      </c>
      <c r="H47" s="257">
        <v>56.803000000000004</v>
      </c>
      <c r="I47" s="257">
        <v>54.195</v>
      </c>
      <c r="J47" s="257">
        <v>55.475999999999999</v>
      </c>
      <c r="K47" s="257">
        <v>55.136000000000003</v>
      </c>
      <c r="L47" s="257">
        <v>59.265999999999998</v>
      </c>
      <c r="M47" s="257">
        <v>61.35</v>
      </c>
      <c r="N47" s="257">
        <v>57.148000000000003</v>
      </c>
      <c r="O47" s="257">
        <v>53.496000000000002</v>
      </c>
      <c r="P47" s="257">
        <v>50.71</v>
      </c>
      <c r="Q47" s="257">
        <v>51.934000000000005</v>
      </c>
      <c r="R47" s="257">
        <v>53.866</v>
      </c>
      <c r="S47" s="257">
        <v>54.738</v>
      </c>
      <c r="T47" s="257">
        <v>55.14</v>
      </c>
      <c r="U47" s="257">
        <v>56.499000000000002</v>
      </c>
      <c r="V47" s="257">
        <v>59.413000000000004</v>
      </c>
      <c r="W47" s="257">
        <v>62.695999999999998</v>
      </c>
      <c r="X47" s="257">
        <v>61.673000000000002</v>
      </c>
      <c r="Y47" s="257">
        <v>64.956000000000003</v>
      </c>
      <c r="Z47" s="257">
        <v>58.015999999999998</v>
      </c>
      <c r="AA47" s="257">
        <v>60.978999999999999</v>
      </c>
      <c r="AB47" s="257">
        <v>62.216000000000001</v>
      </c>
      <c r="AC47" s="257">
        <v>59.047000000000004</v>
      </c>
      <c r="AD47" s="257">
        <v>58.887999999999998</v>
      </c>
      <c r="AE47" s="257">
        <v>63.284700000000001</v>
      </c>
      <c r="AF47" s="257">
        <v>66.296000000000006</v>
      </c>
      <c r="AG47" s="257">
        <v>65.102999999999994</v>
      </c>
      <c r="AH47" s="257">
        <v>64.296000000000006</v>
      </c>
      <c r="AI47" s="257">
        <v>64.785910999999999</v>
      </c>
      <c r="AJ47" s="257">
        <v>59.512508000000004</v>
      </c>
      <c r="AK47" s="259">
        <v>56.248440959026816</v>
      </c>
      <c r="AL47" s="285">
        <v>-5.7429125754346666E-2</v>
      </c>
      <c r="AM47" s="285">
        <v>2.5500132043825285E-3</v>
      </c>
      <c r="AN47" s="285">
        <v>2.0970033243188487E-3</v>
      </c>
    </row>
    <row r="48" spans="1:40" x14ac:dyDescent="0.15">
      <c r="A48" s="162" t="s">
        <v>152</v>
      </c>
      <c r="B48" s="257">
        <v>22.506</v>
      </c>
      <c r="C48" s="257">
        <v>24.167999999999999</v>
      </c>
      <c r="D48" s="257">
        <v>23.629000000000001</v>
      </c>
      <c r="E48" s="257">
        <v>23.039000000000001</v>
      </c>
      <c r="F48" s="257">
        <v>24.07</v>
      </c>
      <c r="G48" s="257">
        <v>26.132000000000001</v>
      </c>
      <c r="H48" s="257">
        <v>24.747</v>
      </c>
      <c r="I48" s="257">
        <v>23.626999999999999</v>
      </c>
      <c r="J48" s="257">
        <v>24.442</v>
      </c>
      <c r="K48" s="257">
        <v>25.712</v>
      </c>
      <c r="L48" s="257">
        <v>26.774000000000001</v>
      </c>
      <c r="M48" s="257">
        <v>25.76</v>
      </c>
      <c r="N48" s="257">
        <v>25.347000000000001</v>
      </c>
      <c r="O48" s="257">
        <v>26.032</v>
      </c>
      <c r="P48" s="257">
        <v>28.407</v>
      </c>
      <c r="Q48" s="257">
        <v>31.158000000000001</v>
      </c>
      <c r="R48" s="257">
        <v>32.045999999999999</v>
      </c>
      <c r="S48" s="257">
        <v>32.427</v>
      </c>
      <c r="T48" s="257">
        <v>31.147000000000002</v>
      </c>
      <c r="U48" s="257">
        <v>30.542999999999999</v>
      </c>
      <c r="V48" s="257">
        <v>31.294</v>
      </c>
      <c r="W48" s="257">
        <v>31.227</v>
      </c>
      <c r="X48" s="257">
        <v>27.907</v>
      </c>
      <c r="Y48" s="257">
        <v>29.309000000000001</v>
      </c>
      <c r="Z48" s="257">
        <v>26.074000000000002</v>
      </c>
      <c r="AA48" s="257">
        <v>27.72</v>
      </c>
      <c r="AB48" s="257">
        <v>28.135000000000002</v>
      </c>
      <c r="AC48" s="257">
        <v>28.393000000000001</v>
      </c>
      <c r="AD48" s="257">
        <v>28.59</v>
      </c>
      <c r="AE48" s="257">
        <v>27.254000000000001</v>
      </c>
      <c r="AF48" s="257">
        <v>27.190999999999999</v>
      </c>
      <c r="AG48" s="257">
        <v>27.064</v>
      </c>
      <c r="AH48" s="257">
        <v>27.583000000000002</v>
      </c>
      <c r="AI48" s="257">
        <v>26.855</v>
      </c>
      <c r="AJ48" s="257">
        <v>28.401</v>
      </c>
      <c r="AK48" s="259">
        <v>28.415354849675669</v>
      </c>
      <c r="AL48" s="285">
        <v>-2.2281867497911945E-3</v>
      </c>
      <c r="AM48" s="285">
        <v>8.5852140292950185E-3</v>
      </c>
      <c r="AN48" s="285">
        <v>1.0593554695120307E-3</v>
      </c>
    </row>
    <row r="49" spans="1:40" x14ac:dyDescent="0.15">
      <c r="A49" s="162" t="s">
        <v>151</v>
      </c>
      <c r="B49" s="257" t="s">
        <v>111</v>
      </c>
      <c r="C49" s="257" t="s">
        <v>111</v>
      </c>
      <c r="D49" s="257" t="s">
        <v>111</v>
      </c>
      <c r="E49" s="257" t="s">
        <v>111</v>
      </c>
      <c r="F49" s="257" t="s">
        <v>111</v>
      </c>
      <c r="G49" s="257">
        <v>12.399000000000001</v>
      </c>
      <c r="H49" s="257">
        <v>12.744</v>
      </c>
      <c r="I49" s="257">
        <v>12.343999999999999</v>
      </c>
      <c r="J49" s="257">
        <v>11.946</v>
      </c>
      <c r="K49" s="257">
        <v>12.895</v>
      </c>
      <c r="L49" s="257">
        <v>12.913</v>
      </c>
      <c r="M49" s="257">
        <v>12.737</v>
      </c>
      <c r="N49" s="257">
        <v>13.178000000000001</v>
      </c>
      <c r="O49" s="257">
        <v>13.705</v>
      </c>
      <c r="P49" s="257">
        <v>13.261000000000001</v>
      </c>
      <c r="Q49" s="257">
        <v>13.624000000000001</v>
      </c>
      <c r="R49" s="257">
        <v>14.466000000000001</v>
      </c>
      <c r="S49" s="257">
        <v>14.6</v>
      </c>
      <c r="T49" s="257">
        <v>13.821</v>
      </c>
      <c r="U49" s="257">
        <v>15.272</v>
      </c>
      <c r="V49" s="257">
        <v>15.117000000000001</v>
      </c>
      <c r="W49" s="257">
        <v>15.115</v>
      </c>
      <c r="X49" s="257">
        <v>15.043000000000001</v>
      </c>
      <c r="Y49" s="257">
        <v>16.398</v>
      </c>
      <c r="Z49" s="257">
        <v>16.402999999999999</v>
      </c>
      <c r="AA49" s="257">
        <v>16.440000000000001</v>
      </c>
      <c r="AB49" s="257">
        <v>16.059000000000001</v>
      </c>
      <c r="AC49" s="257">
        <v>15.736000000000001</v>
      </c>
      <c r="AD49" s="257">
        <v>16.103000000000002</v>
      </c>
      <c r="AE49" s="257">
        <v>17.437000000000001</v>
      </c>
      <c r="AF49" s="257">
        <v>15.1</v>
      </c>
      <c r="AG49" s="257">
        <v>16.5</v>
      </c>
      <c r="AH49" s="257">
        <v>16.326225000000001</v>
      </c>
      <c r="AI49" s="257">
        <v>16.326934999999999</v>
      </c>
      <c r="AJ49" s="257">
        <v>16.099564000000001</v>
      </c>
      <c r="AK49" s="259">
        <v>17.080494308855801</v>
      </c>
      <c r="AL49" s="285">
        <v>5.8030285268501069E-2</v>
      </c>
      <c r="AM49" s="285">
        <v>-1.8654632616657008E-3</v>
      </c>
      <c r="AN49" s="285">
        <v>6.3677948643537827E-4</v>
      </c>
    </row>
    <row r="50" spans="1:40" x14ac:dyDescent="0.15">
      <c r="A50" s="162" t="s">
        <v>150</v>
      </c>
      <c r="B50" s="257">
        <v>126.5619468</v>
      </c>
      <c r="C50" s="257">
        <v>128.53663080000001</v>
      </c>
      <c r="D50" s="257">
        <v>132.66545160000001</v>
      </c>
      <c r="E50" s="257">
        <v>138.75904740000001</v>
      </c>
      <c r="F50" s="257">
        <v>147.05451660606062</v>
      </c>
      <c r="G50" s="257">
        <v>151.92000000000002</v>
      </c>
      <c r="H50" s="257">
        <v>155.797</v>
      </c>
      <c r="I50" s="257">
        <v>158.71799999999999</v>
      </c>
      <c r="J50" s="257">
        <v>156.798</v>
      </c>
      <c r="K50" s="257">
        <v>161.84800000000001</v>
      </c>
      <c r="L50" s="257">
        <v>167.08500000000001</v>
      </c>
      <c r="M50" s="257">
        <v>174.453</v>
      </c>
      <c r="N50" s="257">
        <v>190.39600000000002</v>
      </c>
      <c r="O50" s="257">
        <v>195.209</v>
      </c>
      <c r="P50" s="257">
        <v>208.45099999999999</v>
      </c>
      <c r="Q50" s="257">
        <v>224.47200000000001</v>
      </c>
      <c r="R50" s="257">
        <v>236.04300000000001</v>
      </c>
      <c r="S50" s="257">
        <v>244.96299999999999</v>
      </c>
      <c r="T50" s="257">
        <v>260.72700000000003</v>
      </c>
      <c r="U50" s="257">
        <v>280.00700000000001</v>
      </c>
      <c r="V50" s="257">
        <v>294.077</v>
      </c>
      <c r="W50" s="257">
        <v>299.45400000000001</v>
      </c>
      <c r="X50" s="257">
        <v>305.05200000000002</v>
      </c>
      <c r="Y50" s="257">
        <v>313.75799999999998</v>
      </c>
      <c r="Z50" s="257">
        <v>296.30188802842883</v>
      </c>
      <c r="AA50" s="257">
        <v>300.43094605287661</v>
      </c>
      <c r="AB50" s="257">
        <v>291.75869637908937</v>
      </c>
      <c r="AC50" s="257">
        <v>297.55692891361343</v>
      </c>
      <c r="AD50" s="257">
        <v>285.25762508808515</v>
      </c>
      <c r="AE50" s="257">
        <v>278.7501245269591</v>
      </c>
      <c r="AF50" s="257">
        <v>281.01976436102154</v>
      </c>
      <c r="AG50" s="257">
        <v>274.63007297833207</v>
      </c>
      <c r="AH50" s="257">
        <v>275.63169507000003</v>
      </c>
      <c r="AI50" s="257">
        <v>274.452</v>
      </c>
      <c r="AJ50" s="257">
        <v>267.50080553999999</v>
      </c>
      <c r="AK50" s="259">
        <v>255.75983730768417</v>
      </c>
      <c r="AL50" s="285">
        <v>-4.6503656603564147E-2</v>
      </c>
      <c r="AM50" s="285">
        <v>-1.017352093550139E-2</v>
      </c>
      <c r="AN50" s="285">
        <v>9.5350061249189315E-3</v>
      </c>
    </row>
    <row r="51" spans="1:40" x14ac:dyDescent="0.15">
      <c r="A51" s="162" t="s">
        <v>149</v>
      </c>
      <c r="B51" s="257">
        <v>137.14000000000001</v>
      </c>
      <c r="C51" s="257">
        <v>138.65100000000001</v>
      </c>
      <c r="D51" s="257">
        <v>146.571</v>
      </c>
      <c r="E51" s="257">
        <v>146.22999999999999</v>
      </c>
      <c r="F51" s="257">
        <v>143.09100000000001</v>
      </c>
      <c r="G51" s="257">
        <v>146.50800000000001</v>
      </c>
      <c r="H51" s="257">
        <v>147.38400000000001</v>
      </c>
      <c r="I51" s="257">
        <v>146.44499999999999</v>
      </c>
      <c r="J51" s="257">
        <v>145.81200000000001</v>
      </c>
      <c r="K51" s="257">
        <v>143.03800000000001</v>
      </c>
      <c r="L51" s="257">
        <v>148.35</v>
      </c>
      <c r="M51" s="257">
        <v>140.63300000000001</v>
      </c>
      <c r="N51" s="257">
        <v>149.40700000000001</v>
      </c>
      <c r="O51" s="257">
        <v>159.00300000000001</v>
      </c>
      <c r="P51" s="257">
        <v>155.15899999999999</v>
      </c>
      <c r="Q51" s="257">
        <v>145.584</v>
      </c>
      <c r="R51" s="257">
        <v>161.61500000000001</v>
      </c>
      <c r="S51" s="257">
        <v>146.732</v>
      </c>
      <c r="T51" s="257">
        <v>135.435</v>
      </c>
      <c r="U51" s="257">
        <v>152.45400000000001</v>
      </c>
      <c r="V51" s="257">
        <v>159.06</v>
      </c>
      <c r="W51" s="257">
        <v>143.30000000000001</v>
      </c>
      <c r="X51" s="257">
        <v>148.74199999999999</v>
      </c>
      <c r="Y51" s="257">
        <v>149.65</v>
      </c>
      <c r="Z51" s="257">
        <v>136.68100000000001</v>
      </c>
      <c r="AA51" s="257">
        <v>148.255</v>
      </c>
      <c r="AB51" s="257">
        <v>151.16300000000001</v>
      </c>
      <c r="AC51" s="257">
        <v>166.30199999999999</v>
      </c>
      <c r="AD51" s="257">
        <v>153.155</v>
      </c>
      <c r="AE51" s="257">
        <v>153.66200000000001</v>
      </c>
      <c r="AF51" s="257">
        <v>162.05799999999999</v>
      </c>
      <c r="AG51" s="257">
        <v>156.131</v>
      </c>
      <c r="AH51" s="257">
        <v>164.25</v>
      </c>
      <c r="AI51" s="257">
        <v>163.38400000000001</v>
      </c>
      <c r="AJ51" s="257">
        <v>168.423</v>
      </c>
      <c r="AK51" s="259">
        <v>169.15275243102442</v>
      </c>
      <c r="AL51" s="285">
        <v>1.5887761218820184E-3</v>
      </c>
      <c r="AM51" s="285">
        <v>2.1102466233263062E-2</v>
      </c>
      <c r="AN51" s="285">
        <v>6.3061993918005028E-3</v>
      </c>
    </row>
    <row r="52" spans="1:40" x14ac:dyDescent="0.15">
      <c r="A52" s="162" t="s">
        <v>148</v>
      </c>
      <c r="B52" s="257">
        <v>56.338123338649652</v>
      </c>
      <c r="C52" s="257">
        <v>57.410493354598614</v>
      </c>
      <c r="D52" s="257">
        <v>59.733854864433816</v>
      </c>
      <c r="E52" s="257">
        <v>60.535754917597018</v>
      </c>
      <c r="F52" s="257">
        <v>54.610771398192455</v>
      </c>
      <c r="G52" s="257">
        <v>56.01542743221691</v>
      </c>
      <c r="H52" s="257">
        <v>58.061845826687936</v>
      </c>
      <c r="I52" s="257">
        <v>59.517919723551302</v>
      </c>
      <c r="J52" s="257">
        <v>61.555612971823507</v>
      </c>
      <c r="K52" s="257">
        <v>66.134239766081876</v>
      </c>
      <c r="L52" s="257">
        <v>62.862670919723548</v>
      </c>
      <c r="M52" s="257">
        <v>57.328348219032428</v>
      </c>
      <c r="N52" s="257">
        <v>62.902086124401919</v>
      </c>
      <c r="O52" s="257">
        <v>63.287940457203618</v>
      </c>
      <c r="P52" s="257">
        <v>68.617315257841582</v>
      </c>
      <c r="Q52" s="257">
        <v>67.329438596491244</v>
      </c>
      <c r="R52" s="257">
        <v>72.245089314194587</v>
      </c>
      <c r="S52" s="257">
        <v>66.936028708133975</v>
      </c>
      <c r="T52" s="257">
        <v>67.184920786815525</v>
      </c>
      <c r="U52" s="257">
        <v>65.392243487506647</v>
      </c>
      <c r="V52" s="257">
        <v>59.481846358320041</v>
      </c>
      <c r="W52" s="257">
        <v>63.861121743753323</v>
      </c>
      <c r="X52" s="257">
        <v>67.729930356193506</v>
      </c>
      <c r="Y52" s="257">
        <v>68.741752259436467</v>
      </c>
      <c r="Z52" s="257">
        <v>68.264795321637436</v>
      </c>
      <c r="AA52" s="257">
        <v>68.00486177565125</v>
      </c>
      <c r="AB52" s="257">
        <v>64.824626794258378</v>
      </c>
      <c r="AC52" s="257">
        <v>70.022406698564595</v>
      </c>
      <c r="AD52" s="257">
        <v>70.400717171717176</v>
      </c>
      <c r="AE52" s="257">
        <v>71.951945241892631</v>
      </c>
      <c r="AF52" s="257">
        <v>66.272000000000006</v>
      </c>
      <c r="AG52" s="257">
        <v>61.870000000000005</v>
      </c>
      <c r="AH52" s="257">
        <v>61.829001999999996</v>
      </c>
      <c r="AI52" s="257">
        <v>67.619748000000001</v>
      </c>
      <c r="AJ52" s="257">
        <v>72.056329000000005</v>
      </c>
      <c r="AK52" s="259">
        <v>70.432059877532367</v>
      </c>
      <c r="AL52" s="285">
        <v>-2.5212309171861902E-2</v>
      </c>
      <c r="AM52" s="285">
        <v>5.4200323682795926E-3</v>
      </c>
      <c r="AN52" s="285">
        <v>2.6257841316774683E-3</v>
      </c>
    </row>
    <row r="53" spans="1:40" x14ac:dyDescent="0.15">
      <c r="A53" s="162" t="s">
        <v>147</v>
      </c>
      <c r="B53" s="257">
        <v>34.218900000000005</v>
      </c>
      <c r="C53" s="257">
        <v>39.694800000000001</v>
      </c>
      <c r="D53" s="257">
        <v>44.352900000000005</v>
      </c>
      <c r="E53" s="257">
        <v>48.048800000000007</v>
      </c>
      <c r="F53" s="257">
        <v>52.043199999999999</v>
      </c>
      <c r="G53" s="257">
        <v>57.542999999999999</v>
      </c>
      <c r="H53" s="257">
        <v>60.246300000000005</v>
      </c>
      <c r="I53" s="257">
        <v>67.342200000000005</v>
      </c>
      <c r="J53" s="257">
        <v>73.807500000000005</v>
      </c>
      <c r="K53" s="257">
        <v>78.321699999999993</v>
      </c>
      <c r="L53" s="257">
        <v>86.247399999999999</v>
      </c>
      <c r="M53" s="257">
        <v>94.861699999999999</v>
      </c>
      <c r="N53" s="257">
        <v>103.2958</v>
      </c>
      <c r="O53" s="257">
        <v>111.02239999999999</v>
      </c>
      <c r="P53" s="257">
        <v>116.43989999999999</v>
      </c>
      <c r="Q53" s="257">
        <v>124.92160000000001</v>
      </c>
      <c r="R53" s="257">
        <v>122.72470000000001</v>
      </c>
      <c r="S53" s="257">
        <v>129.39949999999999</v>
      </c>
      <c r="T53" s="257">
        <v>140.5805</v>
      </c>
      <c r="U53" s="257">
        <v>150.69829999999999</v>
      </c>
      <c r="V53" s="257">
        <v>161.9562</v>
      </c>
      <c r="W53" s="257">
        <v>176.2998</v>
      </c>
      <c r="X53" s="257">
        <v>191.55812940900003</v>
      </c>
      <c r="Y53" s="257">
        <v>198.42</v>
      </c>
      <c r="Z53" s="257">
        <v>194.81293400000001</v>
      </c>
      <c r="AA53" s="257">
        <v>211.21012999999999</v>
      </c>
      <c r="AB53" s="257">
        <v>229.39792153846153</v>
      </c>
      <c r="AC53" s="257">
        <v>239.50105778714433</v>
      </c>
      <c r="AD53" s="257">
        <v>240.1607346153846</v>
      </c>
      <c r="AE53" s="257">
        <v>251.96277500000002</v>
      </c>
      <c r="AF53" s="257">
        <v>261.78335721700006</v>
      </c>
      <c r="AG53" s="257">
        <v>274.40770000000003</v>
      </c>
      <c r="AH53" s="257">
        <v>297.27750000000003</v>
      </c>
      <c r="AI53" s="257">
        <v>304.80190000000005</v>
      </c>
      <c r="AJ53" s="257">
        <v>303.89760000000001</v>
      </c>
      <c r="AK53" s="259">
        <v>305.42940737622229</v>
      </c>
      <c r="AL53" s="285">
        <v>2.2945255200819137E-3</v>
      </c>
      <c r="AM53" s="285">
        <v>4.5468491026777524E-2</v>
      </c>
      <c r="AN53" s="285">
        <v>1.1386741955732161E-2</v>
      </c>
    </row>
    <row r="54" spans="1:40" x14ac:dyDescent="0.15">
      <c r="A54" s="162" t="s">
        <v>146</v>
      </c>
      <c r="B54" s="257">
        <v>272</v>
      </c>
      <c r="C54" s="257">
        <v>272.7</v>
      </c>
      <c r="D54" s="257">
        <v>281.5</v>
      </c>
      <c r="E54" s="257">
        <v>297.2</v>
      </c>
      <c r="F54" s="257">
        <v>295.3</v>
      </c>
      <c r="G54" s="257">
        <v>298.83499999999998</v>
      </c>
      <c r="H54" s="257">
        <v>278.68299999999999</v>
      </c>
      <c r="I54" s="257">
        <v>252.524</v>
      </c>
      <c r="J54" s="257">
        <v>229.90600000000001</v>
      </c>
      <c r="K54" s="257">
        <v>202.922</v>
      </c>
      <c r="L54" s="257">
        <v>194.018</v>
      </c>
      <c r="M54" s="257">
        <v>182.98599999999999</v>
      </c>
      <c r="N54" s="257">
        <v>178.00200000000001</v>
      </c>
      <c r="O54" s="257">
        <v>172.822</v>
      </c>
      <c r="P54" s="257">
        <v>172.12</v>
      </c>
      <c r="Q54" s="257">
        <v>171.44499999999999</v>
      </c>
      <c r="R54" s="257">
        <v>172.97200000000001</v>
      </c>
      <c r="S54" s="257">
        <v>173.73400000000001</v>
      </c>
      <c r="T54" s="257">
        <v>180.36</v>
      </c>
      <c r="U54" s="257">
        <v>182.16499999999999</v>
      </c>
      <c r="V54" s="257">
        <v>186.05500000000001</v>
      </c>
      <c r="W54" s="257">
        <v>193.381</v>
      </c>
      <c r="X54" s="257">
        <v>196.251</v>
      </c>
      <c r="Y54" s="257">
        <v>192.58600000000001</v>
      </c>
      <c r="Z54" s="257">
        <v>173.619</v>
      </c>
      <c r="AA54" s="257">
        <v>188.828</v>
      </c>
      <c r="AB54" s="257">
        <v>194.9468</v>
      </c>
      <c r="AC54" s="257">
        <v>198.8777</v>
      </c>
      <c r="AD54" s="257">
        <v>194.37729999999999</v>
      </c>
      <c r="AE54" s="257">
        <v>182.81540000000001</v>
      </c>
      <c r="AF54" s="257">
        <v>163.6823</v>
      </c>
      <c r="AG54" s="257">
        <v>164.5729</v>
      </c>
      <c r="AH54" s="257">
        <v>156.03229999999999</v>
      </c>
      <c r="AI54" s="257">
        <v>159.8528</v>
      </c>
      <c r="AJ54" s="257">
        <v>154.14099999999999</v>
      </c>
      <c r="AK54" s="259">
        <v>149.02212494747252</v>
      </c>
      <c r="AL54" s="285">
        <v>-3.585054805885679E-2</v>
      </c>
      <c r="AM54" s="285">
        <v>-1.1829027909086243E-2</v>
      </c>
      <c r="AN54" s="285">
        <v>5.5557076086703225E-3</v>
      </c>
    </row>
    <row r="55" spans="1:40" x14ac:dyDescent="0.15">
      <c r="A55" s="162" t="s">
        <v>145</v>
      </c>
      <c r="B55" s="257">
        <v>298.089</v>
      </c>
      <c r="C55" s="257">
        <v>301.07100000000003</v>
      </c>
      <c r="D55" s="257">
        <v>302.11200000000002</v>
      </c>
      <c r="E55" s="257">
        <v>308.82499999999999</v>
      </c>
      <c r="F55" s="257">
        <v>314.58499999999998</v>
      </c>
      <c r="G55" s="257">
        <v>319.73900000000003</v>
      </c>
      <c r="H55" s="257">
        <v>322.875</v>
      </c>
      <c r="I55" s="257">
        <v>321.04300000000001</v>
      </c>
      <c r="J55" s="257">
        <v>323.10200000000003</v>
      </c>
      <c r="K55" s="257">
        <v>326.55799999999999</v>
      </c>
      <c r="L55" s="257">
        <v>337.42400000000004</v>
      </c>
      <c r="M55" s="257">
        <v>350.86700000000002</v>
      </c>
      <c r="N55" s="257">
        <v>350.66700000000003</v>
      </c>
      <c r="O55" s="257">
        <v>362.70100000000002</v>
      </c>
      <c r="P55" s="257">
        <v>368.15100000000001</v>
      </c>
      <c r="Q55" s="257">
        <v>377.06793803286138</v>
      </c>
      <c r="R55" s="257">
        <v>384.7786719908172</v>
      </c>
      <c r="S55" s="257">
        <v>387.24631465201475</v>
      </c>
      <c r="T55" s="257">
        <v>398.20912310146946</v>
      </c>
      <c r="U55" s="257">
        <v>393.92975831557879</v>
      </c>
      <c r="V55" s="257">
        <v>398.361132705616</v>
      </c>
      <c r="W55" s="257">
        <v>397.28232357093401</v>
      </c>
      <c r="X55" s="257">
        <v>396.82994977026857</v>
      </c>
      <c r="Y55" s="257">
        <v>388.91809794072088</v>
      </c>
      <c r="Z55" s="257">
        <v>376.75380240151355</v>
      </c>
      <c r="AA55" s="257">
        <v>382.06824997092258</v>
      </c>
      <c r="AB55" s="257">
        <v>367.98182107032085</v>
      </c>
      <c r="AC55" s="257">
        <v>363.87299689914937</v>
      </c>
      <c r="AD55" s="257">
        <v>358.28373782558612</v>
      </c>
      <c r="AE55" s="257">
        <v>338.09592394138895</v>
      </c>
      <c r="AF55" s="257">
        <v>338.8753286570099</v>
      </c>
      <c r="AG55" s="257">
        <v>339.16426200000001</v>
      </c>
      <c r="AH55" s="257">
        <v>338.19732600000003</v>
      </c>
      <c r="AI55" s="257">
        <v>332.77577289999999</v>
      </c>
      <c r="AJ55" s="257">
        <v>324.7609344</v>
      </c>
      <c r="AK55" s="259">
        <v>312.75856669999996</v>
      </c>
      <c r="AL55" s="285">
        <v>-3.9588811156609061E-2</v>
      </c>
      <c r="AM55" s="285">
        <v>-1.4740539173433653E-2</v>
      </c>
      <c r="AN55" s="285">
        <v>1.1659981021640134E-2</v>
      </c>
    </row>
    <row r="56" spans="1:40" x14ac:dyDescent="0.15">
      <c r="A56" s="162" t="s">
        <v>144</v>
      </c>
      <c r="B56" s="257">
        <v>93.761812342105273</v>
      </c>
      <c r="C56" s="257">
        <v>99.079976705263135</v>
      </c>
      <c r="D56" s="257">
        <v>101.33408843684208</v>
      </c>
      <c r="E56" s="257">
        <v>103.93325279999999</v>
      </c>
      <c r="F56" s="257">
        <v>104.52952242631579</v>
      </c>
      <c r="G56" s="257">
        <v>74.529476263157889</v>
      </c>
      <c r="H56" s="257">
        <v>72.576770526315784</v>
      </c>
      <c r="I56" s="257">
        <v>59.709942526315785</v>
      </c>
      <c r="J56" s="257">
        <v>53.8096102631579</v>
      </c>
      <c r="K56" s="257">
        <v>56.829166894736851</v>
      </c>
      <c r="L56" s="257">
        <v>56.804152007517885</v>
      </c>
      <c r="M56" s="257">
        <v>61.459584383456821</v>
      </c>
      <c r="N56" s="257">
        <v>64.470328161278943</v>
      </c>
      <c r="O56" s="257">
        <v>65.624176690257912</v>
      </c>
      <c r="P56" s="257">
        <v>61.946727329057893</v>
      </c>
      <c r="Q56" s="257">
        <v>63.376133138335447</v>
      </c>
      <c r="R56" s="257">
        <v>63.108909570974212</v>
      </c>
      <c r="S56" s="257">
        <v>62.57772230658658</v>
      </c>
      <c r="T56" s="257">
        <v>65.968675030418751</v>
      </c>
      <c r="U56" s="257">
        <v>70.540485323420128</v>
      </c>
      <c r="V56" s="257">
        <v>73.668252931743623</v>
      </c>
      <c r="W56" s="257">
        <v>74.96611213268045</v>
      </c>
      <c r="X56" s="257">
        <v>71.52213627273342</v>
      </c>
      <c r="Y56" s="257">
        <v>77.577197965423409</v>
      </c>
      <c r="Z56" s="257">
        <v>80.373424289113757</v>
      </c>
      <c r="AA56" s="257">
        <v>87.208633995005059</v>
      </c>
      <c r="AB56" s="257">
        <v>81.593423734821926</v>
      </c>
      <c r="AC56" s="257">
        <v>79.344297451469515</v>
      </c>
      <c r="AD56" s="257">
        <v>90.137340023959041</v>
      </c>
      <c r="AE56" s="257">
        <v>80.148236871422611</v>
      </c>
      <c r="AF56" s="257">
        <v>85.369226528629625</v>
      </c>
      <c r="AG56" s="257">
        <v>89.108847417549725</v>
      </c>
      <c r="AH56" s="257">
        <v>83.040628494289962</v>
      </c>
      <c r="AI56" s="257">
        <v>92.435445062058264</v>
      </c>
      <c r="AJ56" s="257">
        <v>86.617559203421422</v>
      </c>
      <c r="AK56" s="259">
        <v>86.147963465647607</v>
      </c>
      <c r="AL56" s="285">
        <v>-8.1389119436843238E-3</v>
      </c>
      <c r="AM56" s="285">
        <v>7.5099572640464629E-3</v>
      </c>
      <c r="AN56" s="285">
        <v>3.2116901853751806E-3</v>
      </c>
    </row>
    <row r="57" spans="1:40" s="161" customFormat="1" x14ac:dyDescent="0.15">
      <c r="A57" s="163" t="s">
        <v>143</v>
      </c>
      <c r="B57" s="260">
        <v>2883.6861309461992</v>
      </c>
      <c r="C57" s="260">
        <v>2946.4765037727502</v>
      </c>
      <c r="D57" s="260">
        <v>3044.7834136523875</v>
      </c>
      <c r="E57" s="260">
        <v>3130.3543560535973</v>
      </c>
      <c r="F57" s="260">
        <v>3193.0647455827907</v>
      </c>
      <c r="G57" s="260">
        <v>3212.7927309458782</v>
      </c>
      <c r="H57" s="260">
        <v>3230.1157651990775</v>
      </c>
      <c r="I57" s="260">
        <v>3190.3622391310059</v>
      </c>
      <c r="J57" s="260">
        <v>3174.7282572907066</v>
      </c>
      <c r="K57" s="260">
        <v>3192.6182748493125</v>
      </c>
      <c r="L57" s="260">
        <v>3279.5872674551047</v>
      </c>
      <c r="M57" s="260">
        <v>3353.8645483195742</v>
      </c>
      <c r="N57" s="260">
        <v>3389.1954359582633</v>
      </c>
      <c r="O57" s="260">
        <v>3466.419162501134</v>
      </c>
      <c r="P57" s="260">
        <v>3509.426879354744</v>
      </c>
      <c r="Q57" s="260">
        <v>3620.282802920206</v>
      </c>
      <c r="R57" s="260">
        <v>3685.09839405308</v>
      </c>
      <c r="S57" s="260">
        <v>3718.5687734869302</v>
      </c>
      <c r="T57" s="260">
        <v>3811.5890006202449</v>
      </c>
      <c r="U57" s="260">
        <v>3898.0596491890105</v>
      </c>
      <c r="V57" s="260">
        <v>3959.8737967021243</v>
      </c>
      <c r="W57" s="260">
        <v>4015.7944209034954</v>
      </c>
      <c r="X57" s="260">
        <v>4064.6933003428198</v>
      </c>
      <c r="Y57" s="260">
        <v>4088.5649178656095</v>
      </c>
      <c r="Z57" s="260">
        <v>3894.6916920245994</v>
      </c>
      <c r="AA57" s="260">
        <v>4065.7631151077262</v>
      </c>
      <c r="AB57" s="260">
        <v>4019.4227670596542</v>
      </c>
      <c r="AC57" s="260">
        <v>4053.1153044757712</v>
      </c>
      <c r="AD57" s="260">
        <v>4022.2013980101078</v>
      </c>
      <c r="AE57" s="260">
        <v>3939.2468151679482</v>
      </c>
      <c r="AF57" s="260">
        <v>3982.6592487862745</v>
      </c>
      <c r="AG57" s="260">
        <v>4021.4099450953349</v>
      </c>
      <c r="AH57" s="260">
        <v>4061.2572954544958</v>
      </c>
      <c r="AI57" s="260">
        <v>4065.5325005176987</v>
      </c>
      <c r="AJ57" s="260">
        <v>3992.114841372254</v>
      </c>
      <c r="AK57" s="260">
        <v>3871.3105317782547</v>
      </c>
      <c r="AL57" s="286">
        <v>-3.2910290909506923E-2</v>
      </c>
      <c r="AM57" s="286">
        <v>2.4737150498426175E-3</v>
      </c>
      <c r="AN57" s="286">
        <v>0.14432668561468384</v>
      </c>
    </row>
    <row r="58" spans="1:40" x14ac:dyDescent="0.15">
      <c r="A58" s="162"/>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9"/>
      <c r="AM58" s="289"/>
      <c r="AN58" s="289"/>
    </row>
    <row r="59" spans="1:40" x14ac:dyDescent="0.15">
      <c r="A59" s="162" t="s">
        <v>142</v>
      </c>
      <c r="B59" s="287">
        <v>20.702000000000002</v>
      </c>
      <c r="C59" s="287">
        <v>21.542000000000002</v>
      </c>
      <c r="D59" s="287">
        <v>22.908999999999999</v>
      </c>
      <c r="E59" s="287">
        <v>23.571999999999999</v>
      </c>
      <c r="F59" s="287">
        <v>23.3</v>
      </c>
      <c r="G59" s="287">
        <v>23.152000000000001</v>
      </c>
      <c r="H59" s="287">
        <v>23.4495</v>
      </c>
      <c r="I59" s="287">
        <v>19.762599999999999</v>
      </c>
      <c r="J59" s="287">
        <v>19.051000000000002</v>
      </c>
      <c r="K59" s="287">
        <v>17.571000000000002</v>
      </c>
      <c r="L59" s="287">
        <v>17.044</v>
      </c>
      <c r="M59" s="287">
        <v>17.085000000000001</v>
      </c>
      <c r="N59" s="287">
        <v>16.836000000000002</v>
      </c>
      <c r="O59" s="287">
        <v>17.995000000000001</v>
      </c>
      <c r="P59" s="287">
        <v>18.176000000000002</v>
      </c>
      <c r="Q59" s="287">
        <v>18.7</v>
      </c>
      <c r="R59" s="287">
        <v>18.969000000000001</v>
      </c>
      <c r="S59" s="287">
        <v>18.701000000000001</v>
      </c>
      <c r="T59" s="287">
        <v>21.286000000000001</v>
      </c>
      <c r="U59" s="287">
        <v>21.744</v>
      </c>
      <c r="V59" s="287">
        <v>22.872</v>
      </c>
      <c r="W59" s="287">
        <v>24.542999999999999</v>
      </c>
      <c r="X59" s="287">
        <v>21.847000000000001</v>
      </c>
      <c r="Y59" s="287">
        <v>21.641999999999999</v>
      </c>
      <c r="Z59" s="287">
        <v>18.869</v>
      </c>
      <c r="AA59" s="287">
        <v>18.709500000000002</v>
      </c>
      <c r="AB59" s="287">
        <v>20.293800000000001</v>
      </c>
      <c r="AC59" s="287">
        <v>22.988099999999999</v>
      </c>
      <c r="AD59" s="287">
        <v>23.353999999999999</v>
      </c>
      <c r="AE59" s="287">
        <v>24.727700000000002</v>
      </c>
      <c r="AF59" s="287">
        <v>24.6876</v>
      </c>
      <c r="AG59" s="287">
        <v>24.952900000000003</v>
      </c>
      <c r="AH59" s="287">
        <v>24.320900000000002</v>
      </c>
      <c r="AI59" s="287">
        <v>25.229200000000002</v>
      </c>
      <c r="AJ59" s="287">
        <v>26.072900000000001</v>
      </c>
      <c r="AK59" s="288">
        <v>22.821200000000001</v>
      </c>
      <c r="AL59" s="289">
        <v>-0.12710718813267718</v>
      </c>
      <c r="AM59" s="289">
        <v>3.286615207256216E-2</v>
      </c>
      <c r="AN59" s="289">
        <v>8.5079926570418658E-4</v>
      </c>
    </row>
    <row r="60" spans="1:40" x14ac:dyDescent="0.15">
      <c r="A60" s="162" t="s">
        <v>141</v>
      </c>
      <c r="B60" s="287">
        <v>33.174999999999997</v>
      </c>
      <c r="C60" s="287">
        <v>36.282000000000004</v>
      </c>
      <c r="D60" s="287">
        <v>37.453000000000003</v>
      </c>
      <c r="E60" s="287">
        <v>38.15</v>
      </c>
      <c r="F60" s="287">
        <v>38.489000000000004</v>
      </c>
      <c r="G60" s="287">
        <v>39.526000000000003</v>
      </c>
      <c r="H60" s="287">
        <v>38.734999999999999</v>
      </c>
      <c r="I60" s="287">
        <v>37.594999999999999</v>
      </c>
      <c r="J60" s="287">
        <v>33.369</v>
      </c>
      <c r="K60" s="287">
        <v>31.397000000000002</v>
      </c>
      <c r="L60" s="287">
        <v>24.917999999999999</v>
      </c>
      <c r="M60" s="287">
        <v>23.728000000000002</v>
      </c>
      <c r="N60" s="287">
        <v>26.057000000000002</v>
      </c>
      <c r="O60" s="287">
        <v>23.492000000000001</v>
      </c>
      <c r="P60" s="287">
        <v>26.516000000000002</v>
      </c>
      <c r="Q60" s="287">
        <v>26.100999999999999</v>
      </c>
      <c r="R60" s="287">
        <v>25.062999999999999</v>
      </c>
      <c r="S60" s="287">
        <v>26.456</v>
      </c>
      <c r="T60" s="287">
        <v>26.626999999999999</v>
      </c>
      <c r="U60" s="287">
        <v>31.211000000000002</v>
      </c>
      <c r="V60" s="287">
        <v>30.961000000000002</v>
      </c>
      <c r="W60" s="287">
        <v>31.811</v>
      </c>
      <c r="X60" s="287">
        <v>31.829000000000001</v>
      </c>
      <c r="Y60" s="287">
        <v>35.054000000000002</v>
      </c>
      <c r="Z60" s="287">
        <v>30.405000000000001</v>
      </c>
      <c r="AA60" s="287">
        <v>34.89</v>
      </c>
      <c r="AB60" s="287">
        <v>32.203000000000003</v>
      </c>
      <c r="AC60" s="287">
        <v>30.794</v>
      </c>
      <c r="AD60" s="287">
        <v>31.495000000000001</v>
      </c>
      <c r="AE60" s="287">
        <v>34.737000000000002</v>
      </c>
      <c r="AF60" s="287">
        <v>34.231999999999999</v>
      </c>
      <c r="AG60" s="287">
        <v>33.572000000000003</v>
      </c>
      <c r="AH60" s="287">
        <v>34.521999999999998</v>
      </c>
      <c r="AI60" s="287">
        <v>38.927</v>
      </c>
      <c r="AJ60" s="287">
        <v>40.451000000000001</v>
      </c>
      <c r="AK60" s="288">
        <v>38.694881680906022</v>
      </c>
      <c r="AL60" s="289">
        <v>-4.6027095486727565E-2</v>
      </c>
      <c r="AM60" s="289">
        <v>2.8959841793455787E-2</v>
      </c>
      <c r="AN60" s="289">
        <v>1.4425874590567203E-3</v>
      </c>
    </row>
    <row r="61" spans="1:40" x14ac:dyDescent="0.15">
      <c r="A61" s="162" t="s">
        <v>140</v>
      </c>
      <c r="B61" s="257">
        <v>81.263000000000005</v>
      </c>
      <c r="C61" s="257">
        <v>85.094000000000008</v>
      </c>
      <c r="D61" s="257">
        <v>88.49</v>
      </c>
      <c r="E61" s="257">
        <v>88.417000000000002</v>
      </c>
      <c r="F61" s="257">
        <v>89.656999999999996</v>
      </c>
      <c r="G61" s="257">
        <v>87.379000000000005</v>
      </c>
      <c r="H61" s="257">
        <v>85.99</v>
      </c>
      <c r="I61" s="257">
        <v>83.165999999999997</v>
      </c>
      <c r="J61" s="257">
        <v>77.888999999999996</v>
      </c>
      <c r="K61" s="257">
        <v>66.777000000000001</v>
      </c>
      <c r="L61" s="257">
        <v>66.739000000000004</v>
      </c>
      <c r="M61" s="257">
        <v>58.747</v>
      </c>
      <c r="N61" s="257">
        <v>52</v>
      </c>
      <c r="O61" s="257">
        <v>49.800000000000004</v>
      </c>
      <c r="P61" s="257">
        <v>47.300000000000004</v>
      </c>
      <c r="Q61" s="257">
        <v>51.6350914</v>
      </c>
      <c r="R61" s="257">
        <v>55.384002700000003</v>
      </c>
      <c r="S61" s="257">
        <v>58.330550100000004</v>
      </c>
      <c r="T61" s="257">
        <v>63.866362600000002</v>
      </c>
      <c r="U61" s="257">
        <v>66.942369900000003</v>
      </c>
      <c r="V61" s="257">
        <v>67.919729599999997</v>
      </c>
      <c r="W61" s="257">
        <v>71.668460500000009</v>
      </c>
      <c r="X61" s="257">
        <v>76.620946900000007</v>
      </c>
      <c r="Y61" s="257">
        <v>80.347792200000001</v>
      </c>
      <c r="Z61" s="257">
        <v>78.729131900000013</v>
      </c>
      <c r="AA61" s="257">
        <v>82.646495299999998</v>
      </c>
      <c r="AB61" s="257">
        <v>86.585504499999999</v>
      </c>
      <c r="AC61" s="257">
        <v>90.613894200000018</v>
      </c>
      <c r="AD61" s="257">
        <v>92.61572009999999</v>
      </c>
      <c r="AE61" s="257">
        <v>94.643242900000018</v>
      </c>
      <c r="AF61" s="257">
        <v>91.645116700000003</v>
      </c>
      <c r="AG61" s="257">
        <v>94.642384000000007</v>
      </c>
      <c r="AH61" s="257">
        <v>103.1279558</v>
      </c>
      <c r="AI61" s="257">
        <v>107.26880779999999</v>
      </c>
      <c r="AJ61" s="257">
        <v>106.483161</v>
      </c>
      <c r="AK61" s="259">
        <v>109.15968450714294</v>
      </c>
      <c r="AL61" s="285">
        <v>2.2334733310791499E-2</v>
      </c>
      <c r="AM61" s="285">
        <v>3.0657925471158087E-2</v>
      </c>
      <c r="AN61" s="285">
        <v>4.0695922836300408E-3</v>
      </c>
    </row>
    <row r="62" spans="1:40" x14ac:dyDescent="0.15">
      <c r="A62" s="162" t="s">
        <v>139</v>
      </c>
      <c r="B62" s="257">
        <v>962</v>
      </c>
      <c r="C62" s="257">
        <v>1001.4</v>
      </c>
      <c r="D62" s="257">
        <v>1047.3</v>
      </c>
      <c r="E62" s="257">
        <v>1065.5</v>
      </c>
      <c r="F62" s="257">
        <v>1076.5</v>
      </c>
      <c r="G62" s="257">
        <v>1082.2</v>
      </c>
      <c r="H62" s="257">
        <v>1068.1633000000002</v>
      </c>
      <c r="I62" s="257">
        <v>1008.45</v>
      </c>
      <c r="J62" s="257">
        <v>956.58699999999999</v>
      </c>
      <c r="K62" s="257">
        <v>875.91399999999999</v>
      </c>
      <c r="L62" s="257">
        <v>860.02700000000004</v>
      </c>
      <c r="M62" s="257">
        <v>847.18299999999999</v>
      </c>
      <c r="N62" s="257">
        <v>834.13099999999997</v>
      </c>
      <c r="O62" s="257">
        <v>827.15800000000002</v>
      </c>
      <c r="P62" s="257">
        <v>846.22500000000002</v>
      </c>
      <c r="Q62" s="257">
        <v>877.76400000000001</v>
      </c>
      <c r="R62" s="257">
        <v>891.28399999999999</v>
      </c>
      <c r="S62" s="257">
        <v>891.28600000000006</v>
      </c>
      <c r="T62" s="257">
        <v>916.28600000000006</v>
      </c>
      <c r="U62" s="257">
        <v>931.9</v>
      </c>
      <c r="V62" s="257">
        <v>954.1</v>
      </c>
      <c r="W62" s="257">
        <v>992.10000000000014</v>
      </c>
      <c r="X62" s="257">
        <v>1018.7000000000002</v>
      </c>
      <c r="Y62" s="257">
        <v>1040</v>
      </c>
      <c r="Z62" s="257">
        <v>993.10000000000014</v>
      </c>
      <c r="AA62" s="257">
        <v>1038.0327</v>
      </c>
      <c r="AB62" s="257">
        <v>1054.8575000000001</v>
      </c>
      <c r="AC62" s="257">
        <v>1069.2892999999999</v>
      </c>
      <c r="AD62" s="257">
        <v>1059.0854999999999</v>
      </c>
      <c r="AE62" s="257">
        <v>1064.1965</v>
      </c>
      <c r="AF62" s="257">
        <v>1067.5432990000002</v>
      </c>
      <c r="AG62" s="257">
        <v>1090.9702240000001</v>
      </c>
      <c r="AH62" s="257">
        <v>1091.184</v>
      </c>
      <c r="AI62" s="257">
        <v>1109.1977900000002</v>
      </c>
      <c r="AJ62" s="257">
        <v>1118.1432299999999</v>
      </c>
      <c r="AK62" s="259">
        <v>1085.4187300000001</v>
      </c>
      <c r="AL62" s="285">
        <v>-3.1919099438946663E-2</v>
      </c>
      <c r="AM62" s="285">
        <v>1.192994021282745E-2</v>
      </c>
      <c r="AN62" s="285">
        <v>4.046559595751191E-2</v>
      </c>
    </row>
    <row r="63" spans="1:40" x14ac:dyDescent="0.15">
      <c r="A63" s="162" t="s">
        <v>138</v>
      </c>
      <c r="B63" s="257">
        <v>10.987</v>
      </c>
      <c r="C63" s="257">
        <v>12.396000000000001</v>
      </c>
      <c r="D63" s="257">
        <v>13.266999999999999</v>
      </c>
      <c r="E63" s="257">
        <v>12.891</v>
      </c>
      <c r="F63" s="257">
        <v>14.508000000000001</v>
      </c>
      <c r="G63" s="257">
        <v>14.61</v>
      </c>
      <c r="H63" s="257">
        <v>14.9535</v>
      </c>
      <c r="I63" s="257">
        <v>13.1828</v>
      </c>
      <c r="J63" s="257">
        <v>12.636799999999999</v>
      </c>
      <c r="K63" s="257">
        <v>10.52</v>
      </c>
      <c r="L63" s="257">
        <v>9.9049999999999994</v>
      </c>
      <c r="M63" s="257">
        <v>10.130000000000001</v>
      </c>
      <c r="N63" s="257">
        <v>9.4979999999999993</v>
      </c>
      <c r="O63" s="257">
        <v>9.4160000000000004</v>
      </c>
      <c r="P63" s="257">
        <v>8.86</v>
      </c>
      <c r="Q63" s="257">
        <v>9.9429999999999996</v>
      </c>
      <c r="R63" s="257">
        <v>10.614000000000001</v>
      </c>
      <c r="S63" s="257">
        <v>10.707000000000001</v>
      </c>
      <c r="T63" s="257">
        <v>10.92</v>
      </c>
      <c r="U63" s="257">
        <v>11.98</v>
      </c>
      <c r="V63" s="257">
        <v>12.819000000000001</v>
      </c>
      <c r="W63" s="257">
        <v>13.65</v>
      </c>
      <c r="X63" s="257">
        <v>14.88</v>
      </c>
      <c r="Y63" s="257">
        <v>15</v>
      </c>
      <c r="Z63" s="257">
        <v>16</v>
      </c>
      <c r="AA63" s="257">
        <v>16.7</v>
      </c>
      <c r="AB63" s="257">
        <v>17.2</v>
      </c>
      <c r="AC63" s="257">
        <v>17.8</v>
      </c>
      <c r="AD63" s="257">
        <v>18.900000000000002</v>
      </c>
      <c r="AE63" s="257">
        <v>20.100000000000001</v>
      </c>
      <c r="AF63" s="257">
        <v>21.5</v>
      </c>
      <c r="AG63" s="257">
        <v>22.6</v>
      </c>
      <c r="AH63" s="257">
        <v>22.8</v>
      </c>
      <c r="AI63" s="257">
        <v>24.2</v>
      </c>
      <c r="AJ63" s="257">
        <v>25.419986040000001</v>
      </c>
      <c r="AK63" s="259">
        <v>26.606038980000001</v>
      </c>
      <c r="AL63" s="285">
        <v>4.3798562386080375E-2</v>
      </c>
      <c r="AM63" s="285">
        <v>4.7383028666485805E-2</v>
      </c>
      <c r="AN63" s="285">
        <v>9.9190219740771584E-4</v>
      </c>
    </row>
    <row r="64" spans="1:40" x14ac:dyDescent="0.15">
      <c r="A64" s="162" t="s">
        <v>136</v>
      </c>
      <c r="B64" s="287">
        <v>47.939</v>
      </c>
      <c r="C64" s="287">
        <v>52.170999999999999</v>
      </c>
      <c r="D64" s="287">
        <v>54.755000000000003</v>
      </c>
      <c r="E64" s="287">
        <v>50.59</v>
      </c>
      <c r="F64" s="287">
        <v>55.874000000000002</v>
      </c>
      <c r="G64" s="287">
        <v>56.325000000000003</v>
      </c>
      <c r="H64" s="287">
        <v>54.164999999999999</v>
      </c>
      <c r="I64" s="287">
        <v>50.911000000000001</v>
      </c>
      <c r="J64" s="287">
        <v>49.149000000000001</v>
      </c>
      <c r="K64" s="287">
        <v>47.800000000000004</v>
      </c>
      <c r="L64" s="287">
        <v>47.453000000000003</v>
      </c>
      <c r="M64" s="287">
        <v>45.419000000000004</v>
      </c>
      <c r="N64" s="287">
        <v>46.054000000000002</v>
      </c>
      <c r="O64" s="287">
        <v>45.9</v>
      </c>
      <c r="P64" s="287">
        <v>45.372</v>
      </c>
      <c r="Q64" s="287">
        <v>46.864000000000004</v>
      </c>
      <c r="R64" s="287">
        <v>47.960999999999999</v>
      </c>
      <c r="S64" s="287">
        <v>49.31</v>
      </c>
      <c r="T64" s="287">
        <v>48.713900000000002</v>
      </c>
      <c r="U64" s="287">
        <v>49.677600000000005</v>
      </c>
      <c r="V64" s="287">
        <v>47.627200000000002</v>
      </c>
      <c r="W64" s="287">
        <v>49.374000000000002</v>
      </c>
      <c r="X64" s="287">
        <v>49.032899999999998</v>
      </c>
      <c r="Y64" s="287">
        <v>50.178400000000003</v>
      </c>
      <c r="Z64" s="287">
        <v>50.063099999999999</v>
      </c>
      <c r="AA64" s="287">
        <v>51.935000000000002</v>
      </c>
      <c r="AB64" s="287">
        <v>52.771999999999998</v>
      </c>
      <c r="AC64" s="287">
        <v>52.964100000000002</v>
      </c>
      <c r="AD64" s="287">
        <v>54.9</v>
      </c>
      <c r="AE64" s="287">
        <v>55.4</v>
      </c>
      <c r="AF64" s="287">
        <v>57.28</v>
      </c>
      <c r="AG64" s="287">
        <v>59.1</v>
      </c>
      <c r="AH64" s="287">
        <v>60.82</v>
      </c>
      <c r="AI64" s="287">
        <v>62.896599999999999</v>
      </c>
      <c r="AJ64" s="287">
        <v>63.080500000000001</v>
      </c>
      <c r="AK64" s="288">
        <v>64.960999999999999</v>
      </c>
      <c r="AL64" s="284">
        <v>2.6997422800417725E-2</v>
      </c>
      <c r="AM64" s="284">
        <v>2.338191717728888E-2</v>
      </c>
      <c r="AN64" s="284">
        <v>2.4218170428991314E-3</v>
      </c>
    </row>
    <row r="65" spans="1:40" x14ac:dyDescent="0.15">
      <c r="A65" s="162" t="s">
        <v>135</v>
      </c>
      <c r="B65" s="287">
        <v>57.652000000000001</v>
      </c>
      <c r="C65" s="287">
        <v>56.956000000000003</v>
      </c>
      <c r="D65" s="287">
        <v>57.663000000000004</v>
      </c>
      <c r="E65" s="287">
        <v>65.177000000000007</v>
      </c>
      <c r="F65" s="287">
        <v>59.311</v>
      </c>
      <c r="G65" s="287">
        <v>60.460999999999999</v>
      </c>
      <c r="H65" s="287">
        <v>57.869000000000007</v>
      </c>
      <c r="I65" s="287">
        <v>52.570999999999998</v>
      </c>
      <c r="J65" s="287">
        <v>47.096000000000004</v>
      </c>
      <c r="K65" s="287">
        <v>45.210000000000008</v>
      </c>
      <c r="L65" s="287">
        <v>42.239000000000004</v>
      </c>
      <c r="M65" s="287">
        <v>44.292999999999999</v>
      </c>
      <c r="N65" s="287">
        <v>40.763000000000005</v>
      </c>
      <c r="O65" s="287">
        <v>39.518000000000001</v>
      </c>
      <c r="P65" s="287">
        <v>41.694000000000003</v>
      </c>
      <c r="Q65" s="287">
        <v>40.692000000000007</v>
      </c>
      <c r="R65" s="287">
        <v>39.800000000000004</v>
      </c>
      <c r="S65" s="287">
        <v>38.478000000000002</v>
      </c>
      <c r="T65" s="287">
        <v>41.998000000000005</v>
      </c>
      <c r="U65" s="287">
        <v>43.496000000000002</v>
      </c>
      <c r="V65" s="287">
        <v>44.284199999999998</v>
      </c>
      <c r="W65" s="287">
        <v>43.491</v>
      </c>
      <c r="X65" s="287">
        <v>44.127800000000001</v>
      </c>
      <c r="Y65" s="287">
        <v>39.728100000000005</v>
      </c>
      <c r="Z65" s="287">
        <v>39.069400000000002</v>
      </c>
      <c r="AA65" s="287">
        <v>41.069000000000003</v>
      </c>
      <c r="AB65" s="287">
        <v>44.595199999999998</v>
      </c>
      <c r="AC65" s="287">
        <v>45.959000000000003</v>
      </c>
      <c r="AD65" s="287">
        <v>43.3245</v>
      </c>
      <c r="AE65" s="287">
        <v>44.131</v>
      </c>
      <c r="AF65" s="287">
        <v>43.998900000000006</v>
      </c>
      <c r="AG65" s="287">
        <v>43.484099999999998</v>
      </c>
      <c r="AH65" s="287">
        <v>46.271600000000007</v>
      </c>
      <c r="AI65" s="287">
        <v>48.637599999999999</v>
      </c>
      <c r="AJ65" s="287">
        <v>49.167800000000007</v>
      </c>
      <c r="AK65" s="288">
        <v>49.429061179822128</v>
      </c>
      <c r="AL65" s="289">
        <v>2.5669055783628103E-3</v>
      </c>
      <c r="AM65" s="289">
        <v>2.3256244084169708E-2</v>
      </c>
      <c r="AN65" s="289">
        <v>1.8427693967118285E-3</v>
      </c>
    </row>
    <row r="66" spans="1:40" s="161" customFormat="1" x14ac:dyDescent="0.15">
      <c r="A66" s="163" t="s">
        <v>134</v>
      </c>
      <c r="B66" s="260">
        <v>1213.7179999999998</v>
      </c>
      <c r="C66" s="260">
        <v>1265.8409999999997</v>
      </c>
      <c r="D66" s="260">
        <v>1321.8370000000002</v>
      </c>
      <c r="E66" s="260">
        <v>1344.297</v>
      </c>
      <c r="F66" s="260">
        <v>1357.6390000000001</v>
      </c>
      <c r="G66" s="260">
        <v>1363.6529999999998</v>
      </c>
      <c r="H66" s="260">
        <v>1343.3253000000002</v>
      </c>
      <c r="I66" s="260">
        <v>1265.6383999999998</v>
      </c>
      <c r="J66" s="260">
        <v>1195.7777999999996</v>
      </c>
      <c r="K66" s="260">
        <v>1095.1889999999999</v>
      </c>
      <c r="L66" s="260">
        <v>1068.325</v>
      </c>
      <c r="M66" s="260">
        <v>1046.5850000000003</v>
      </c>
      <c r="N66" s="260">
        <v>1025.3389999999999</v>
      </c>
      <c r="O66" s="260">
        <v>1013.2790000000001</v>
      </c>
      <c r="P66" s="260">
        <v>1034.143</v>
      </c>
      <c r="Q66" s="260">
        <v>1071.6990914</v>
      </c>
      <c r="R66" s="260">
        <v>1089.0750027000001</v>
      </c>
      <c r="S66" s="260">
        <v>1093.2685501000001</v>
      </c>
      <c r="T66" s="260">
        <v>1129.6972626000002</v>
      </c>
      <c r="U66" s="260">
        <v>1156.9509698999998</v>
      </c>
      <c r="V66" s="260">
        <v>1180.5831296000001</v>
      </c>
      <c r="W66" s="260">
        <v>1226.6374605000003</v>
      </c>
      <c r="X66" s="260">
        <v>1257.0376469000003</v>
      </c>
      <c r="Y66" s="260">
        <v>1281.9502921999999</v>
      </c>
      <c r="Z66" s="260">
        <v>1226.2356319000003</v>
      </c>
      <c r="AA66" s="260">
        <v>1283.9826953000002</v>
      </c>
      <c r="AB66" s="260">
        <v>1308.5070045</v>
      </c>
      <c r="AC66" s="260">
        <v>1330.4083942</v>
      </c>
      <c r="AD66" s="260">
        <v>1323.6747201000001</v>
      </c>
      <c r="AE66" s="260">
        <v>1337.9354429</v>
      </c>
      <c r="AF66" s="260">
        <v>1340.8869157000001</v>
      </c>
      <c r="AG66" s="260">
        <v>1369.321608</v>
      </c>
      <c r="AH66" s="260">
        <v>1383.0464557999996</v>
      </c>
      <c r="AI66" s="260">
        <v>1416.3569978000003</v>
      </c>
      <c r="AJ66" s="260">
        <v>1428.8185770399996</v>
      </c>
      <c r="AK66" s="260">
        <v>1397.0905963478713</v>
      </c>
      <c r="AL66" s="286">
        <v>-2.4877313806684009E-2</v>
      </c>
      <c r="AM66" s="286">
        <v>1.5407380245228808E-2</v>
      </c>
      <c r="AN66" s="286">
        <v>5.208506360292154E-2</v>
      </c>
    </row>
    <row r="67" spans="1:40" x14ac:dyDescent="0.15">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9"/>
      <c r="AL67" s="285"/>
      <c r="AM67" s="285"/>
      <c r="AN67" s="285"/>
    </row>
    <row r="68" spans="1:40" x14ac:dyDescent="0.15">
      <c r="A68" s="168" t="s">
        <v>133</v>
      </c>
      <c r="B68" s="257">
        <v>38.914999999999999</v>
      </c>
      <c r="C68" s="257">
        <v>42.186</v>
      </c>
      <c r="D68" s="257">
        <v>45.061999999999998</v>
      </c>
      <c r="E68" s="257">
        <v>46.97</v>
      </c>
      <c r="F68" s="257">
        <v>51.431000000000004</v>
      </c>
      <c r="G68" s="257">
        <v>57.655000000000001</v>
      </c>
      <c r="H68" s="257">
        <v>62.814</v>
      </c>
      <c r="I68" s="257">
        <v>67.177999999999997</v>
      </c>
      <c r="J68" s="257">
        <v>74.686000000000007</v>
      </c>
      <c r="K68" s="257">
        <v>81.004000000000005</v>
      </c>
      <c r="L68" s="257">
        <v>84.353000000000009</v>
      </c>
      <c r="M68" s="257">
        <v>89.74</v>
      </c>
      <c r="N68" s="257">
        <v>96.983000000000004</v>
      </c>
      <c r="O68" s="257">
        <v>102.38500000000001</v>
      </c>
      <c r="P68" s="257">
        <v>110.08800000000001</v>
      </c>
      <c r="Q68" s="257">
        <v>119.348</v>
      </c>
      <c r="R68" s="257">
        <v>127.60300000000001</v>
      </c>
      <c r="S68" s="257">
        <v>138.22499999999999</v>
      </c>
      <c r="T68" s="257">
        <v>151.64500000000001</v>
      </c>
      <c r="U68" s="257">
        <v>162.755</v>
      </c>
      <c r="V68" s="257">
        <v>177.077</v>
      </c>
      <c r="W68" s="257">
        <v>193.43</v>
      </c>
      <c r="X68" s="257">
        <v>203.131</v>
      </c>
      <c r="Y68" s="257">
        <v>210.48000000000002</v>
      </c>
      <c r="Z68" s="257">
        <v>221.80700000000002</v>
      </c>
      <c r="AA68" s="257">
        <v>235.68100000000001</v>
      </c>
      <c r="AB68" s="257">
        <v>235.58799999999999</v>
      </c>
      <c r="AC68" s="257">
        <v>248.756</v>
      </c>
      <c r="AD68" s="257">
        <v>258.85200000000003</v>
      </c>
      <c r="AE68" s="257">
        <v>273.5489</v>
      </c>
      <c r="AF68" s="257">
        <v>279.48</v>
      </c>
      <c r="AG68" s="257">
        <v>286.14300000000003</v>
      </c>
      <c r="AH68" s="257">
        <v>305.16399999999999</v>
      </c>
      <c r="AI68" s="257">
        <v>314.41335928055594</v>
      </c>
      <c r="AJ68" s="257">
        <v>318.69554257498731</v>
      </c>
      <c r="AK68" s="259">
        <v>331.63336114999521</v>
      </c>
      <c r="AL68" s="285">
        <v>3.7753011536181269E-2</v>
      </c>
      <c r="AM68" s="285">
        <v>3.6907639373331635E-2</v>
      </c>
      <c r="AN68" s="285">
        <v>1.2363653977416929E-2</v>
      </c>
    </row>
    <row r="69" spans="1:40" x14ac:dyDescent="0.15">
      <c r="A69" s="168" t="s">
        <v>132</v>
      </c>
      <c r="B69" s="257">
        <v>20.972999999999999</v>
      </c>
      <c r="C69" s="257">
        <v>22.286999999999999</v>
      </c>
      <c r="D69" s="257">
        <v>22.51</v>
      </c>
      <c r="E69" s="257">
        <v>23.45</v>
      </c>
      <c r="F69" s="257">
        <v>23.86</v>
      </c>
      <c r="G69" s="257">
        <v>28.373177999999999</v>
      </c>
      <c r="H69" s="257">
        <v>13.359352999999999</v>
      </c>
      <c r="I69" s="257">
        <v>21.912236</v>
      </c>
      <c r="J69" s="257">
        <v>27.089582</v>
      </c>
      <c r="K69" s="257">
        <v>26.663285999999999</v>
      </c>
      <c r="L69" s="257">
        <v>26.497928000000002</v>
      </c>
      <c r="M69" s="257">
        <v>25.981338000000001</v>
      </c>
      <c r="N69" s="257">
        <v>26.692943</v>
      </c>
      <c r="O69" s="257">
        <v>26.743561000000003</v>
      </c>
      <c r="P69" s="257">
        <v>24.720878000000003</v>
      </c>
      <c r="Q69" s="257">
        <v>27.19228</v>
      </c>
      <c r="R69" s="257">
        <v>31.724815</v>
      </c>
      <c r="S69" s="257">
        <v>35.417406000000007</v>
      </c>
      <c r="T69" s="257">
        <v>26.605591</v>
      </c>
      <c r="U69" s="257">
        <v>30.696344</v>
      </c>
      <c r="V69" s="257">
        <v>28.343178999999999</v>
      </c>
      <c r="W69" s="257">
        <v>30.591112000000003</v>
      </c>
      <c r="X69" s="257">
        <v>32.347414000000001</v>
      </c>
      <c r="Y69" s="257">
        <v>35.305087</v>
      </c>
      <c r="Z69" s="257">
        <v>41.293343</v>
      </c>
      <c r="AA69" s="257">
        <v>41.702883999999997</v>
      </c>
      <c r="AB69" s="257">
        <v>42.221572000000002</v>
      </c>
      <c r="AC69" s="257">
        <v>47.768090000000001</v>
      </c>
      <c r="AD69" s="257">
        <v>62.108841999999996</v>
      </c>
      <c r="AE69" s="257">
        <v>71.172908000000007</v>
      </c>
      <c r="AF69" s="257">
        <v>75.323534999999993</v>
      </c>
      <c r="AG69" s="257">
        <v>86.317050999999992</v>
      </c>
      <c r="AH69" s="257">
        <v>93.573770999999994</v>
      </c>
      <c r="AI69" s="257">
        <v>100.240469</v>
      </c>
      <c r="AJ69" s="257">
        <v>131.86404493333336</v>
      </c>
      <c r="AK69" s="259">
        <v>131.2816392752776</v>
      </c>
      <c r="AL69" s="285">
        <v>-7.1368860405875978E-3</v>
      </c>
      <c r="AM69" s="285">
        <v>0.12311605356925082</v>
      </c>
      <c r="AN69" s="285">
        <v>4.8943229232401488E-3</v>
      </c>
    </row>
    <row r="70" spans="1:40" x14ac:dyDescent="0.15">
      <c r="A70" s="168" t="s">
        <v>131</v>
      </c>
      <c r="B70" s="257">
        <v>15.4314</v>
      </c>
      <c r="C70" s="257">
        <v>16.034200000000002</v>
      </c>
      <c r="D70" s="257">
        <v>17.677</v>
      </c>
      <c r="E70" s="257">
        <v>19.352499999999999</v>
      </c>
      <c r="F70" s="257">
        <v>20.453299999999999</v>
      </c>
      <c r="G70" s="257">
        <v>20.897600000000001</v>
      </c>
      <c r="H70" s="257">
        <v>21.514099999999999</v>
      </c>
      <c r="I70" s="257">
        <v>24.686199999999999</v>
      </c>
      <c r="J70" s="257">
        <v>25.999700000000001</v>
      </c>
      <c r="K70" s="257">
        <v>28.3157</v>
      </c>
      <c r="L70" s="257">
        <v>30.437000000000001</v>
      </c>
      <c r="M70" s="257">
        <v>32.569400000000002</v>
      </c>
      <c r="N70" s="257">
        <v>35.111000000000004</v>
      </c>
      <c r="O70" s="257">
        <v>37.976400000000005</v>
      </c>
      <c r="P70" s="257">
        <v>39.227499999999999</v>
      </c>
      <c r="Q70" s="257">
        <v>42.957500000000003</v>
      </c>
      <c r="R70" s="257">
        <v>43.838200000000001</v>
      </c>
      <c r="S70" s="257">
        <v>45.427900000000001</v>
      </c>
      <c r="T70" s="257">
        <v>47.047600000000003</v>
      </c>
      <c r="U70" s="257">
        <v>48.4711</v>
      </c>
      <c r="V70" s="257">
        <v>49.833400000000005</v>
      </c>
      <c r="W70" s="257">
        <v>51.811199999999999</v>
      </c>
      <c r="X70" s="257">
        <v>55.107100000000003</v>
      </c>
      <c r="Y70" s="257">
        <v>55.831499999999998</v>
      </c>
      <c r="Z70" s="257">
        <v>55.307200000000002</v>
      </c>
      <c r="AA70" s="257">
        <v>58.486000000000004</v>
      </c>
      <c r="AB70" s="257">
        <v>59.276700000000005</v>
      </c>
      <c r="AC70" s="257">
        <v>62.965499999999992</v>
      </c>
      <c r="AD70" s="257">
        <v>61.358900000000006</v>
      </c>
      <c r="AE70" s="257">
        <v>61.330300000000001</v>
      </c>
      <c r="AF70" s="257">
        <v>64.330699999999993</v>
      </c>
      <c r="AG70" s="257">
        <v>67.3643</v>
      </c>
      <c r="AH70" s="257">
        <v>67.711500000000001</v>
      </c>
      <c r="AI70" s="257">
        <v>69.258300000000006</v>
      </c>
      <c r="AJ70" s="257">
        <v>72.344800000000006</v>
      </c>
      <c r="AK70" s="259">
        <v>74.263803887358662</v>
      </c>
      <c r="AL70" s="285">
        <v>2.3721087339524161E-2</v>
      </c>
      <c r="AM70" s="285">
        <v>2.7217867184919253E-2</v>
      </c>
      <c r="AN70" s="285">
        <v>2.7686357341316172E-3</v>
      </c>
    </row>
    <row r="71" spans="1:40" x14ac:dyDescent="0.15">
      <c r="A71" s="168" t="s">
        <v>130</v>
      </c>
      <c r="B71" s="257">
        <v>15.417</v>
      </c>
      <c r="C71" s="257">
        <v>16.934999999999999</v>
      </c>
      <c r="D71" s="257">
        <v>18.091999999999999</v>
      </c>
      <c r="E71" s="257">
        <v>19.599</v>
      </c>
      <c r="F71" s="257">
        <v>21.085000000000001</v>
      </c>
      <c r="G71" s="257">
        <v>18.477</v>
      </c>
      <c r="H71" s="257">
        <v>10.78</v>
      </c>
      <c r="I71" s="257">
        <v>16.885000000000002</v>
      </c>
      <c r="J71" s="257">
        <v>20.178000000000001</v>
      </c>
      <c r="K71" s="257">
        <v>22.802</v>
      </c>
      <c r="L71" s="257">
        <v>23.724</v>
      </c>
      <c r="M71" s="257">
        <v>25.475000000000001</v>
      </c>
      <c r="N71" s="257">
        <v>26.724</v>
      </c>
      <c r="O71" s="257">
        <v>29.984000000000002</v>
      </c>
      <c r="P71" s="257">
        <v>31.576000000000001</v>
      </c>
      <c r="Q71" s="257">
        <v>32.323</v>
      </c>
      <c r="R71" s="257">
        <v>34.298999999999999</v>
      </c>
      <c r="S71" s="257">
        <v>36.362000000000002</v>
      </c>
      <c r="T71" s="257">
        <v>39.802</v>
      </c>
      <c r="U71" s="257">
        <v>41.256</v>
      </c>
      <c r="V71" s="257">
        <v>43.734000000000002</v>
      </c>
      <c r="W71" s="257">
        <v>47.606999999999999</v>
      </c>
      <c r="X71" s="257">
        <v>48.753</v>
      </c>
      <c r="Y71" s="257">
        <v>51.749000000000002</v>
      </c>
      <c r="Z71" s="257">
        <v>53.218000000000004</v>
      </c>
      <c r="AA71" s="257">
        <v>57.082999999999998</v>
      </c>
      <c r="AB71" s="257">
        <v>57.457000000000001</v>
      </c>
      <c r="AC71" s="257">
        <v>62.655000000000001</v>
      </c>
      <c r="AD71" s="257">
        <v>60.982199999999999</v>
      </c>
      <c r="AE71" s="257">
        <v>65.143300000000011</v>
      </c>
      <c r="AF71" s="257">
        <v>68.29310000000001</v>
      </c>
      <c r="AG71" s="257">
        <v>70.133814000000001</v>
      </c>
      <c r="AH71" s="257">
        <v>72.856774000000001</v>
      </c>
      <c r="AI71" s="257">
        <v>74.191214000000002</v>
      </c>
      <c r="AJ71" s="257">
        <v>75.241736015359407</v>
      </c>
      <c r="AK71" s="259">
        <v>74.927736019999998</v>
      </c>
      <c r="AL71" s="285">
        <v>-6.8940539260298195E-3</v>
      </c>
      <c r="AM71" s="285">
        <v>3.5237572704053255E-2</v>
      </c>
      <c r="AN71" s="285">
        <v>2.7933878493108656E-3</v>
      </c>
    </row>
    <row r="72" spans="1:40" x14ac:dyDescent="0.15">
      <c r="A72" s="168" t="s">
        <v>129</v>
      </c>
      <c r="B72" s="257">
        <v>2.8879999999999999</v>
      </c>
      <c r="C72" s="257">
        <v>3.617</v>
      </c>
      <c r="D72" s="257">
        <v>3.8839999999999999</v>
      </c>
      <c r="E72" s="257">
        <v>4.4080000000000004</v>
      </c>
      <c r="F72" s="257">
        <v>4.7069999999999999</v>
      </c>
      <c r="G72" s="257">
        <v>4.5010000000000003</v>
      </c>
      <c r="H72" s="257">
        <v>4.625</v>
      </c>
      <c r="I72" s="257">
        <v>5.1130000000000004</v>
      </c>
      <c r="J72" s="257">
        <v>5.8330000000000002</v>
      </c>
      <c r="K72" s="257">
        <v>6.1980000000000004</v>
      </c>
      <c r="L72" s="257">
        <v>6.5</v>
      </c>
      <c r="M72" s="257">
        <v>6.8020000000000005</v>
      </c>
      <c r="N72" s="257">
        <v>7.3180000000000005</v>
      </c>
      <c r="O72" s="257">
        <v>8.1999999999999993</v>
      </c>
      <c r="P72" s="257">
        <v>8.4130000000000003</v>
      </c>
      <c r="Q72" s="257">
        <v>9.1110000000000007</v>
      </c>
      <c r="R72" s="257">
        <v>9.7370000000000001</v>
      </c>
      <c r="S72" s="257">
        <v>10.331</v>
      </c>
      <c r="T72" s="257">
        <v>10.714</v>
      </c>
      <c r="U72" s="257">
        <v>11.499000000000001</v>
      </c>
      <c r="V72" s="257">
        <v>12.648</v>
      </c>
      <c r="W72" s="257">
        <v>13.585000000000001</v>
      </c>
      <c r="X72" s="257">
        <v>14.443</v>
      </c>
      <c r="Y72" s="257">
        <v>16.048000000000002</v>
      </c>
      <c r="Z72" s="257">
        <v>18.4453</v>
      </c>
      <c r="AA72" s="257">
        <v>19.8187</v>
      </c>
      <c r="AB72" s="257">
        <v>21.870900000000002</v>
      </c>
      <c r="AC72" s="257">
        <v>25.017303000000002</v>
      </c>
      <c r="AD72" s="257">
        <v>26.240023000000001</v>
      </c>
      <c r="AE72" s="257">
        <v>29.137095000000002</v>
      </c>
      <c r="AF72" s="257">
        <v>32.758020000000002</v>
      </c>
      <c r="AG72" s="257">
        <v>34.227699999999999</v>
      </c>
      <c r="AH72" s="257">
        <v>36.125999999999998</v>
      </c>
      <c r="AI72" s="257">
        <v>37.713999999999999</v>
      </c>
      <c r="AJ72" s="257">
        <v>38.332000000000001</v>
      </c>
      <c r="AK72" s="259">
        <v>38.857310425306359</v>
      </c>
      <c r="AL72" s="285">
        <v>1.093454321410614E-2</v>
      </c>
      <c r="AM72" s="285">
        <v>7.5889268469339521E-2</v>
      </c>
      <c r="AN72" s="285">
        <v>1.4486429800838819E-3</v>
      </c>
    </row>
    <row r="73" spans="1:40" x14ac:dyDescent="0.15">
      <c r="A73" s="168" t="s">
        <v>128</v>
      </c>
      <c r="B73" s="257">
        <v>3.964</v>
      </c>
      <c r="C73" s="257">
        <v>4.3180000000000005</v>
      </c>
      <c r="D73" s="257">
        <v>4.3860000000000001</v>
      </c>
      <c r="E73" s="257">
        <v>4.6139999999999999</v>
      </c>
      <c r="F73" s="257">
        <v>4.6459999999999999</v>
      </c>
      <c r="G73" s="257">
        <v>4.8420000000000005</v>
      </c>
      <c r="H73" s="257">
        <v>4.6690000000000005</v>
      </c>
      <c r="I73" s="257">
        <v>5.1829999999999998</v>
      </c>
      <c r="J73" s="257">
        <v>5.5600000000000005</v>
      </c>
      <c r="K73" s="257">
        <v>5.8500000000000005</v>
      </c>
      <c r="L73" s="257">
        <v>6.0129999999999999</v>
      </c>
      <c r="M73" s="257">
        <v>6.6150000000000002</v>
      </c>
      <c r="N73" s="257">
        <v>6.91</v>
      </c>
      <c r="O73" s="257">
        <v>8.1660000000000004</v>
      </c>
      <c r="P73" s="257">
        <v>8.9390000000000001</v>
      </c>
      <c r="Q73" s="257">
        <v>9.1340000000000003</v>
      </c>
      <c r="R73" s="257">
        <v>9.9510000000000005</v>
      </c>
      <c r="S73" s="257">
        <v>10.94</v>
      </c>
      <c r="T73" s="257">
        <v>12.012</v>
      </c>
      <c r="U73" s="257">
        <v>13.233000000000001</v>
      </c>
      <c r="V73" s="257">
        <v>14.396000000000001</v>
      </c>
      <c r="W73" s="257">
        <v>15.325000000000001</v>
      </c>
      <c r="X73" s="257">
        <v>19.462</v>
      </c>
      <c r="Y73" s="257">
        <v>21.616</v>
      </c>
      <c r="Z73" s="257">
        <v>24.158000000000001</v>
      </c>
      <c r="AA73" s="257">
        <v>28.144000000000002</v>
      </c>
      <c r="AB73" s="257">
        <v>30.731000000000002</v>
      </c>
      <c r="AC73" s="257">
        <v>34.788000000000004</v>
      </c>
      <c r="AD73" s="257">
        <v>34.667999999999999</v>
      </c>
      <c r="AE73" s="257">
        <v>38.692999999999998</v>
      </c>
      <c r="AF73" s="257">
        <v>41.499300000000005</v>
      </c>
      <c r="AG73" s="257">
        <v>42.307000000000002</v>
      </c>
      <c r="AH73" s="257">
        <v>45.555</v>
      </c>
      <c r="AI73" s="257">
        <v>47.913000000000004</v>
      </c>
      <c r="AJ73" s="257">
        <v>49.872999999999998</v>
      </c>
      <c r="AK73" s="259">
        <v>50.534962856260933</v>
      </c>
      <c r="AL73" s="285">
        <v>1.0504465086414561E-2</v>
      </c>
      <c r="AM73" s="285">
        <v>7.5178203562759283E-2</v>
      </c>
      <c r="AN73" s="285">
        <v>1.8839986192879929E-3</v>
      </c>
    </row>
    <row r="74" spans="1:40" x14ac:dyDescent="0.15">
      <c r="A74" s="168" t="s">
        <v>127</v>
      </c>
      <c r="B74" s="257">
        <v>51.654002630612986</v>
      </c>
      <c r="C74" s="257">
        <v>55.684684547758216</v>
      </c>
      <c r="D74" s="257">
        <v>65.000286215956521</v>
      </c>
      <c r="E74" s="257">
        <v>70.091069914654568</v>
      </c>
      <c r="F74" s="257">
        <v>75.729790957490167</v>
      </c>
      <c r="G74" s="257">
        <v>79.880455739234279</v>
      </c>
      <c r="H74" s="257">
        <v>84.995712650498518</v>
      </c>
      <c r="I74" s="257">
        <v>93.473177295364152</v>
      </c>
      <c r="J74" s="257">
        <v>102.66853564598502</v>
      </c>
      <c r="K74" s="257">
        <v>106.04595385502262</v>
      </c>
      <c r="L74" s="257">
        <v>109.92802536517088</v>
      </c>
      <c r="M74" s="257">
        <v>112.16712229183555</v>
      </c>
      <c r="N74" s="257">
        <v>119.10447093268016</v>
      </c>
      <c r="O74" s="257">
        <v>126.16767866628155</v>
      </c>
      <c r="P74" s="257">
        <v>130.99937611906881</v>
      </c>
      <c r="Q74" s="257">
        <v>138.68348321319314</v>
      </c>
      <c r="R74" s="257">
        <v>146.09321173726448</v>
      </c>
      <c r="S74" s="257">
        <v>154.90595933869218</v>
      </c>
      <c r="T74" s="257">
        <v>166.58758916524172</v>
      </c>
      <c r="U74" s="257">
        <v>173.40466164636763</v>
      </c>
      <c r="V74" s="257">
        <v>191.05495591246506</v>
      </c>
      <c r="W74" s="257">
        <v>196.31144191883851</v>
      </c>
      <c r="X74" s="257">
        <v>204.4337426951941</v>
      </c>
      <c r="Y74" s="257">
        <v>204.20060900000001</v>
      </c>
      <c r="Z74" s="257">
        <v>217.30660900000001</v>
      </c>
      <c r="AA74" s="257">
        <v>240.071089</v>
      </c>
      <c r="AB74" s="257">
        <v>250.08439200000001</v>
      </c>
      <c r="AC74" s="257">
        <v>272.10763700000001</v>
      </c>
      <c r="AD74" s="257">
        <v>284.48547500000001</v>
      </c>
      <c r="AE74" s="257">
        <v>312.312881</v>
      </c>
      <c r="AF74" s="257">
        <v>338.83788099999998</v>
      </c>
      <c r="AG74" s="257">
        <v>345.490881</v>
      </c>
      <c r="AH74" s="257">
        <v>349.47303600000004</v>
      </c>
      <c r="AI74" s="257">
        <v>343.98595599999999</v>
      </c>
      <c r="AJ74" s="257">
        <v>343.660955867116</v>
      </c>
      <c r="AK74" s="259">
        <v>340.91166822017902</v>
      </c>
      <c r="AL74" s="285">
        <v>-1.0710382513661298E-2</v>
      </c>
      <c r="AM74" s="285">
        <v>4.6901268167452992E-2</v>
      </c>
      <c r="AN74" s="285">
        <v>1.2709559400545002E-2</v>
      </c>
    </row>
    <row r="75" spans="1:40" x14ac:dyDescent="0.15">
      <c r="A75" s="168" t="s">
        <v>126</v>
      </c>
      <c r="B75" s="257">
        <v>12.185</v>
      </c>
      <c r="C75" s="257">
        <v>12.815</v>
      </c>
      <c r="D75" s="257">
        <v>13.657999999999999</v>
      </c>
      <c r="E75" s="257">
        <v>14.84</v>
      </c>
      <c r="F75" s="257">
        <v>15.612</v>
      </c>
      <c r="G75" s="257">
        <v>17.081</v>
      </c>
      <c r="H75" s="257">
        <v>17.222000000000001</v>
      </c>
      <c r="I75" s="257">
        <v>18.689</v>
      </c>
      <c r="J75" s="257">
        <v>21.73</v>
      </c>
      <c r="K75" s="257">
        <v>23.736000000000001</v>
      </c>
      <c r="L75" s="257">
        <v>24.981999999999999</v>
      </c>
      <c r="M75" s="257">
        <v>26.571999999999999</v>
      </c>
      <c r="N75" s="257">
        <v>28.464000000000002</v>
      </c>
      <c r="O75" s="257">
        <v>33.392000000000003</v>
      </c>
      <c r="P75" s="257">
        <v>37.125999999999998</v>
      </c>
      <c r="Q75" s="257">
        <v>39.944000000000003</v>
      </c>
      <c r="R75" s="257">
        <v>43.172000000000004</v>
      </c>
      <c r="S75" s="257">
        <v>46.856000000000002</v>
      </c>
      <c r="T75" s="257">
        <v>49.45</v>
      </c>
      <c r="U75" s="257">
        <v>52.417000000000002</v>
      </c>
      <c r="V75" s="257">
        <v>60.698</v>
      </c>
      <c r="W75" s="257">
        <v>62.438000000000002</v>
      </c>
      <c r="X75" s="257">
        <v>78.760999999999996</v>
      </c>
      <c r="Y75" s="257">
        <v>80.463000000000008</v>
      </c>
      <c r="Z75" s="257">
        <v>85.698000000000008</v>
      </c>
      <c r="AA75" s="257">
        <v>93.948999999999998</v>
      </c>
      <c r="AB75" s="257">
        <v>99.137</v>
      </c>
      <c r="AC75" s="257">
        <v>106.22200000000001</v>
      </c>
      <c r="AD75" s="257">
        <v>109.97870000000002</v>
      </c>
      <c r="AE75" s="257">
        <v>116.52800000000001</v>
      </c>
      <c r="AF75" s="257">
        <v>127.38302282737672</v>
      </c>
      <c r="AG75" s="257">
        <v>129.61298617812653</v>
      </c>
      <c r="AH75" s="257">
        <v>134.56869058801547</v>
      </c>
      <c r="AI75" s="257">
        <v>136.01427821046096</v>
      </c>
      <c r="AJ75" s="257">
        <v>138.45405785644084</v>
      </c>
      <c r="AK75" s="259">
        <v>138.38101166330429</v>
      </c>
      <c r="AL75" s="285">
        <v>-3.2583832927866041E-3</v>
      </c>
      <c r="AM75" s="285">
        <v>4.9140132274121395E-2</v>
      </c>
      <c r="AN75" s="285">
        <v>5.1589952811658358E-3</v>
      </c>
    </row>
    <row r="76" spans="1:40" x14ac:dyDescent="0.15">
      <c r="A76" s="168" t="s">
        <v>125</v>
      </c>
      <c r="B76" s="287">
        <v>18.134</v>
      </c>
      <c r="C76" s="287">
        <v>19.530999999999999</v>
      </c>
      <c r="D76" s="287">
        <v>20.698</v>
      </c>
      <c r="E76" s="287">
        <v>21.734000000000002</v>
      </c>
      <c r="F76" s="287">
        <v>21.533999999999999</v>
      </c>
      <c r="G76" s="287">
        <v>21.954000000000001</v>
      </c>
      <c r="H76" s="287">
        <v>24.253</v>
      </c>
      <c r="I76" s="287">
        <v>26.867000000000001</v>
      </c>
      <c r="J76" s="287">
        <v>28.538</v>
      </c>
      <c r="K76" s="287">
        <v>32.216000000000001</v>
      </c>
      <c r="L76" s="287">
        <v>34.907000000000004</v>
      </c>
      <c r="M76" s="287">
        <v>38.880000000000003</v>
      </c>
      <c r="N76" s="287">
        <v>42.227000000000004</v>
      </c>
      <c r="O76" s="287">
        <v>46.811999999999998</v>
      </c>
      <c r="P76" s="287">
        <v>49.149000000000001</v>
      </c>
      <c r="Q76" s="287">
        <v>52.009</v>
      </c>
      <c r="R76" s="287">
        <v>54.798499999999997</v>
      </c>
      <c r="S76" s="287">
        <v>60.022300003051761</v>
      </c>
      <c r="T76" s="287">
        <v>62.361399993896484</v>
      </c>
      <c r="U76" s="287">
        <v>66.494050000000001</v>
      </c>
      <c r="V76" s="287">
        <v>70.1845</v>
      </c>
      <c r="W76" s="287">
        <v>75.472813987792975</v>
      </c>
      <c r="X76" s="287">
        <v>80.867150006103515</v>
      </c>
      <c r="Y76" s="287">
        <v>87.082000006103513</v>
      </c>
      <c r="Z76" s="287">
        <v>90.662630006103512</v>
      </c>
      <c r="AA76" s="287">
        <v>98.745578487792969</v>
      </c>
      <c r="AB76" s="287">
        <v>93.360092987792967</v>
      </c>
      <c r="AC76" s="287">
        <v>88.306601608843522</v>
      </c>
      <c r="AD76" s="287">
        <v>83.686069975585937</v>
      </c>
      <c r="AE76" s="287">
        <v>83.54306250610351</v>
      </c>
      <c r="AF76" s="287">
        <v>81.779841000000005</v>
      </c>
      <c r="AG76" s="287">
        <v>82.074218099999996</v>
      </c>
      <c r="AH76" s="287">
        <v>85.421579024414058</v>
      </c>
      <c r="AI76" s="287">
        <v>83.702288793707027</v>
      </c>
      <c r="AJ76" s="287">
        <v>85.16507033161578</v>
      </c>
      <c r="AK76" s="288">
        <v>84.401011591609588</v>
      </c>
      <c r="AL76" s="289">
        <v>-1.1679231789991529E-2</v>
      </c>
      <c r="AM76" s="289">
        <v>-6.235863544286846E-3</v>
      </c>
      <c r="AN76" s="289">
        <v>3.146561911154189E-3</v>
      </c>
    </row>
    <row r="77" spans="1:40" s="161" customFormat="1" x14ac:dyDescent="0.15">
      <c r="A77" s="163" t="s">
        <v>124</v>
      </c>
      <c r="B77" s="260">
        <v>179.56140263061297</v>
      </c>
      <c r="C77" s="260">
        <v>193.40788454775821</v>
      </c>
      <c r="D77" s="260">
        <v>210.96728621595645</v>
      </c>
      <c r="E77" s="260">
        <v>225.05856991465453</v>
      </c>
      <c r="F77" s="260">
        <v>239.05809095749018</v>
      </c>
      <c r="G77" s="260">
        <v>253.66123373923432</v>
      </c>
      <c r="H77" s="260">
        <v>244.23216565049853</v>
      </c>
      <c r="I77" s="260">
        <v>279.98661329536418</v>
      </c>
      <c r="J77" s="260">
        <v>312.28281764598506</v>
      </c>
      <c r="K77" s="260">
        <v>332.83093985502268</v>
      </c>
      <c r="L77" s="260">
        <v>347.34195336517081</v>
      </c>
      <c r="M77" s="260">
        <v>364.80186029183551</v>
      </c>
      <c r="N77" s="260">
        <v>389.53441393268014</v>
      </c>
      <c r="O77" s="260">
        <v>419.82663966628155</v>
      </c>
      <c r="P77" s="260">
        <v>440.23875411906897</v>
      </c>
      <c r="Q77" s="260">
        <v>470.70226321319313</v>
      </c>
      <c r="R77" s="260">
        <v>501.21672673726448</v>
      </c>
      <c r="S77" s="260">
        <v>538.48756534174402</v>
      </c>
      <c r="T77" s="260">
        <v>566.22518015913818</v>
      </c>
      <c r="U77" s="260">
        <v>600.22615564636749</v>
      </c>
      <c r="V77" s="260">
        <v>647.96903491246496</v>
      </c>
      <c r="W77" s="260">
        <v>686.57156790663146</v>
      </c>
      <c r="X77" s="260">
        <v>737.30540670129744</v>
      </c>
      <c r="Y77" s="260">
        <v>762.77519600610356</v>
      </c>
      <c r="Z77" s="260">
        <v>807.89608200610348</v>
      </c>
      <c r="AA77" s="260">
        <v>873.68125148779302</v>
      </c>
      <c r="AB77" s="260">
        <v>889.72665698779315</v>
      </c>
      <c r="AC77" s="260">
        <v>948.58613160884352</v>
      </c>
      <c r="AD77" s="260">
        <v>982.36020997558592</v>
      </c>
      <c r="AE77" s="260">
        <v>1051.4094465061037</v>
      </c>
      <c r="AF77" s="260">
        <v>1109.6853998273766</v>
      </c>
      <c r="AG77" s="260">
        <v>1143.6709502781268</v>
      </c>
      <c r="AH77" s="260">
        <v>1190.4503506124297</v>
      </c>
      <c r="AI77" s="260">
        <v>1207.4328652847239</v>
      </c>
      <c r="AJ77" s="260">
        <v>1253.6312075788526</v>
      </c>
      <c r="AK77" s="260">
        <v>1265.1925050892919</v>
      </c>
      <c r="AL77" s="286">
        <v>6.4648098565580625E-3</v>
      </c>
      <c r="AM77" s="286">
        <v>4.4916120386872649E-2</v>
      </c>
      <c r="AN77" s="286">
        <v>4.716775867633647E-2</v>
      </c>
    </row>
    <row r="78" spans="1:40" x14ac:dyDescent="0.15">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57"/>
      <c r="AI78" s="257"/>
      <c r="AJ78" s="257"/>
      <c r="AK78" s="259"/>
      <c r="AL78" s="285"/>
      <c r="AM78" s="285"/>
      <c r="AN78" s="285"/>
    </row>
    <row r="79" spans="1:40" x14ac:dyDescent="0.15">
      <c r="A79" s="162" t="s">
        <v>123</v>
      </c>
      <c r="B79" s="257">
        <v>12.274000000000001</v>
      </c>
      <c r="C79" s="257">
        <v>12.981</v>
      </c>
      <c r="D79" s="257">
        <v>12.722</v>
      </c>
      <c r="E79" s="257">
        <v>13.966000000000001</v>
      </c>
      <c r="F79" s="257">
        <v>15.324</v>
      </c>
      <c r="G79" s="257">
        <v>16.103999999999999</v>
      </c>
      <c r="H79" s="257">
        <v>17.344999999999999</v>
      </c>
      <c r="I79" s="257">
        <v>18.286000000000001</v>
      </c>
      <c r="J79" s="257">
        <v>19.414000000000001</v>
      </c>
      <c r="K79" s="257">
        <v>19.882999999999999</v>
      </c>
      <c r="L79" s="257">
        <v>19.715</v>
      </c>
      <c r="M79" s="257">
        <v>20.654</v>
      </c>
      <c r="N79" s="257">
        <v>21.497</v>
      </c>
      <c r="O79" s="257">
        <v>23.262</v>
      </c>
      <c r="P79" s="257">
        <v>24.757000000000001</v>
      </c>
      <c r="Q79" s="257">
        <v>25.411999999999999</v>
      </c>
      <c r="R79" s="257">
        <v>26.625</v>
      </c>
      <c r="S79" s="257">
        <v>27.648</v>
      </c>
      <c r="T79" s="257">
        <v>29.528000000000002</v>
      </c>
      <c r="U79" s="257">
        <v>31.249000000000002</v>
      </c>
      <c r="V79" s="257">
        <v>33.914999999999999</v>
      </c>
      <c r="W79" s="257">
        <v>35.227000000000004</v>
      </c>
      <c r="X79" s="257">
        <v>37.31</v>
      </c>
      <c r="Y79" s="257">
        <v>40.237000000000002</v>
      </c>
      <c r="Z79" s="257">
        <v>43.112000000000002</v>
      </c>
      <c r="AA79" s="257">
        <v>45.734999999999999</v>
      </c>
      <c r="AB79" s="257">
        <v>53.073999999999998</v>
      </c>
      <c r="AC79" s="257">
        <v>57.396999999999998</v>
      </c>
      <c r="AD79" s="257">
        <v>59.89</v>
      </c>
      <c r="AE79" s="257">
        <v>64.241</v>
      </c>
      <c r="AF79" s="257">
        <v>68.798000000000002</v>
      </c>
      <c r="AG79" s="257">
        <v>70.997</v>
      </c>
      <c r="AH79" s="257">
        <v>76.016999999999996</v>
      </c>
      <c r="AI79" s="257">
        <v>76.662999999999997</v>
      </c>
      <c r="AJ79" s="257">
        <v>81.527000000000001</v>
      </c>
      <c r="AK79" s="259">
        <v>78.769000000000005</v>
      </c>
      <c r="AL79" s="285">
        <v>-3.6469094250917267E-2</v>
      </c>
      <c r="AM79" s="285">
        <v>6.5786780355999275E-2</v>
      </c>
      <c r="AN79" s="285">
        <v>2.9365943666526334E-3</v>
      </c>
    </row>
    <row r="80" spans="1:40" x14ac:dyDescent="0.15">
      <c r="A80" s="162" t="s">
        <v>122</v>
      </c>
      <c r="B80" s="257">
        <v>30.253499999999999</v>
      </c>
      <c r="C80" s="257">
        <v>32.460999999999999</v>
      </c>
      <c r="D80" s="257">
        <v>35.654499999999999</v>
      </c>
      <c r="E80" s="257">
        <v>38.712499999999999</v>
      </c>
      <c r="F80" s="257">
        <v>40.6145</v>
      </c>
      <c r="G80" s="257">
        <v>41.952500000000001</v>
      </c>
      <c r="H80" s="257">
        <v>43.276000000000003</v>
      </c>
      <c r="I80" s="257">
        <v>44.987000000000002</v>
      </c>
      <c r="J80" s="257">
        <v>46.737000000000002</v>
      </c>
      <c r="K80" s="257">
        <v>48.550000000000004</v>
      </c>
      <c r="L80" s="257">
        <v>50.652000000000001</v>
      </c>
      <c r="M80" s="257">
        <v>53.57</v>
      </c>
      <c r="N80" s="257">
        <v>56.783999999999999</v>
      </c>
      <c r="O80" s="257">
        <v>60.697000000000003</v>
      </c>
      <c r="P80" s="257">
        <v>65.730500000000006</v>
      </c>
      <c r="Q80" s="257">
        <v>73.319000000000003</v>
      </c>
      <c r="R80" s="257">
        <v>80.712500000000006</v>
      </c>
      <c r="S80" s="257">
        <v>86.236000000000004</v>
      </c>
      <c r="T80" s="257">
        <v>92.186499999999995</v>
      </c>
      <c r="U80" s="257">
        <v>98.252319322254806</v>
      </c>
      <c r="V80" s="257">
        <v>104.94731541218638</v>
      </c>
      <c r="W80" s="257">
        <v>111.66104985337243</v>
      </c>
      <c r="X80" s="257">
        <v>119.86698044965787</v>
      </c>
      <c r="Y80" s="257">
        <v>128.79240990550667</v>
      </c>
      <c r="Z80" s="257">
        <v>134.26723264907139</v>
      </c>
      <c r="AA80" s="257">
        <v>144.43171977842945</v>
      </c>
      <c r="AB80" s="257">
        <v>149.56286705767351</v>
      </c>
      <c r="AC80" s="257">
        <v>162.83109221244706</v>
      </c>
      <c r="AD80" s="257">
        <v>165.06383740632128</v>
      </c>
      <c r="AE80" s="257">
        <v>171.23427891821441</v>
      </c>
      <c r="AF80" s="257">
        <v>181.83642717497554</v>
      </c>
      <c r="AG80" s="257">
        <v>188.19109872922775</v>
      </c>
      <c r="AH80" s="257">
        <v>193.21116422287389</v>
      </c>
      <c r="AI80" s="257">
        <v>199.39878038449007</v>
      </c>
      <c r="AJ80" s="257">
        <v>200.56296643857934</v>
      </c>
      <c r="AK80" s="259">
        <v>198.61019257087</v>
      </c>
      <c r="AL80" s="285">
        <v>-1.2442100909229925E-2</v>
      </c>
      <c r="AM80" s="285">
        <v>4.094568835187018E-2</v>
      </c>
      <c r="AN80" s="285">
        <v>7.4044049392960618E-3</v>
      </c>
    </row>
    <row r="81" spans="1:40" x14ac:dyDescent="0.15">
      <c r="A81" s="162" t="s">
        <v>121</v>
      </c>
      <c r="B81" s="257">
        <v>7.3449999999999998</v>
      </c>
      <c r="C81" s="257">
        <v>7.7640000000000002</v>
      </c>
      <c r="D81" s="257">
        <v>8.0009999999999994</v>
      </c>
      <c r="E81" s="257">
        <v>8.984</v>
      </c>
      <c r="F81" s="257">
        <v>9.0240000000000009</v>
      </c>
      <c r="G81" s="257">
        <v>9.6280000000000001</v>
      </c>
      <c r="H81" s="257">
        <v>9.2050000000000001</v>
      </c>
      <c r="I81" s="257">
        <v>9.7189999999999994</v>
      </c>
      <c r="J81" s="257">
        <v>9.91</v>
      </c>
      <c r="K81" s="257">
        <v>11.47</v>
      </c>
      <c r="L81" s="257">
        <v>12.092000000000001</v>
      </c>
      <c r="M81" s="257">
        <v>12.538</v>
      </c>
      <c r="N81" s="257">
        <v>13.593</v>
      </c>
      <c r="O81" s="257">
        <v>12.968</v>
      </c>
      <c r="P81" s="257">
        <v>12.895</v>
      </c>
      <c r="Q81" s="257">
        <v>12.863</v>
      </c>
      <c r="R81" s="257">
        <v>15.046000000000001</v>
      </c>
      <c r="S81" s="257">
        <v>15.228</v>
      </c>
      <c r="T81" s="257">
        <v>16.52</v>
      </c>
      <c r="U81" s="257">
        <v>17.5715</v>
      </c>
      <c r="V81" s="257">
        <v>19.723200000000002</v>
      </c>
      <c r="W81" s="257">
        <v>20.451000000000001</v>
      </c>
      <c r="X81" s="257">
        <v>20.312999999999999</v>
      </c>
      <c r="Y81" s="257">
        <v>20.990600000000004</v>
      </c>
      <c r="Z81" s="257">
        <v>21.6553</v>
      </c>
      <c r="AA81" s="257">
        <v>23.683400000000002</v>
      </c>
      <c r="AB81" s="257">
        <v>25.355599999999999</v>
      </c>
      <c r="AC81" s="257">
        <v>27.6585</v>
      </c>
      <c r="AD81" s="257">
        <v>28.120700000000003</v>
      </c>
      <c r="AE81" s="257">
        <v>29.278500000000001</v>
      </c>
      <c r="AF81" s="257">
        <v>30.320978683358099</v>
      </c>
      <c r="AG81" s="257">
        <v>30.716000000000001</v>
      </c>
      <c r="AH81" s="257">
        <v>31.630897000000001</v>
      </c>
      <c r="AI81" s="257">
        <v>34.441907</v>
      </c>
      <c r="AJ81" s="257">
        <v>40.148074999999999</v>
      </c>
      <c r="AK81" s="259">
        <v>38.165429140097203</v>
      </c>
      <c r="AL81" s="285">
        <v>-5.1980648853048983E-2</v>
      </c>
      <c r="AM81" s="285">
        <v>6.3677694774502802E-2</v>
      </c>
      <c r="AN81" s="285">
        <v>1.4228488899654648E-3</v>
      </c>
    </row>
    <row r="82" spans="1:40" x14ac:dyDescent="0.15">
      <c r="A82" s="162" t="s">
        <v>120</v>
      </c>
      <c r="B82" s="257">
        <v>143.49100000000001</v>
      </c>
      <c r="C82" s="257">
        <v>148.24100000000001</v>
      </c>
      <c r="D82" s="257">
        <v>152.37299999999999</v>
      </c>
      <c r="E82" s="257">
        <v>158.14099999999999</v>
      </c>
      <c r="F82" s="257">
        <v>163.35900000000001</v>
      </c>
      <c r="G82" s="257">
        <v>167.226</v>
      </c>
      <c r="H82" s="257">
        <v>168.316</v>
      </c>
      <c r="I82" s="257">
        <v>168.09</v>
      </c>
      <c r="J82" s="257">
        <v>174.70600000000002</v>
      </c>
      <c r="K82" s="257">
        <v>181.69</v>
      </c>
      <c r="L82" s="257">
        <v>186.655</v>
      </c>
      <c r="M82" s="257">
        <v>200.09200000000001</v>
      </c>
      <c r="N82" s="257">
        <v>210.36199999999999</v>
      </c>
      <c r="O82" s="257">
        <v>205.374</v>
      </c>
      <c r="P82" s="257">
        <v>203.012</v>
      </c>
      <c r="Q82" s="257">
        <v>210.67000000000002</v>
      </c>
      <c r="R82" s="257">
        <v>210.1</v>
      </c>
      <c r="S82" s="257">
        <v>220.57500000000002</v>
      </c>
      <c r="T82" s="257">
        <v>234.22900000000001</v>
      </c>
      <c r="U82" s="257">
        <v>244.60500000000002</v>
      </c>
      <c r="V82" s="257">
        <v>244.922</v>
      </c>
      <c r="W82" s="257">
        <v>253.798</v>
      </c>
      <c r="X82" s="257">
        <v>263.47899999999998</v>
      </c>
      <c r="Y82" s="257">
        <v>258.291</v>
      </c>
      <c r="Z82" s="257">
        <v>249.55700000000002</v>
      </c>
      <c r="AA82" s="257">
        <v>259.601</v>
      </c>
      <c r="AB82" s="257">
        <v>262.53800000000001</v>
      </c>
      <c r="AC82" s="257">
        <v>257.91899999999998</v>
      </c>
      <c r="AD82" s="257">
        <v>256.137</v>
      </c>
      <c r="AE82" s="257">
        <v>254.76500000000001</v>
      </c>
      <c r="AF82" s="257">
        <v>250.148</v>
      </c>
      <c r="AG82" s="257">
        <v>252.74700000000001</v>
      </c>
      <c r="AH82" s="257">
        <v>255.09300000000002</v>
      </c>
      <c r="AI82" s="257">
        <v>256.33600000000001</v>
      </c>
      <c r="AJ82" s="257">
        <v>252.578</v>
      </c>
      <c r="AK82" s="259">
        <v>239.459</v>
      </c>
      <c r="AL82" s="285">
        <v>-5.4530717492582537E-2</v>
      </c>
      <c r="AM82" s="285">
        <v>1.2040008167542027E-3</v>
      </c>
      <c r="AN82" s="285">
        <v>8.9272931031785709E-3</v>
      </c>
    </row>
    <row r="83" spans="1:40" x14ac:dyDescent="0.15">
      <c r="A83" s="162" t="s">
        <v>119</v>
      </c>
      <c r="B83" s="257">
        <v>24.100581135091932</v>
      </c>
      <c r="C83" s="257">
        <v>24.675269384492402</v>
      </c>
      <c r="D83" s="257">
        <v>24.880256060991201</v>
      </c>
      <c r="E83" s="257">
        <v>27.227615658273379</v>
      </c>
      <c r="F83" s="257">
        <v>26.42856697426059</v>
      </c>
      <c r="G83" s="257">
        <v>30.019193520063951</v>
      </c>
      <c r="H83" s="257">
        <v>31.428075813349324</v>
      </c>
      <c r="I83" s="257">
        <v>28.780113615507595</v>
      </c>
      <c r="J83" s="257">
        <v>30.311556101678658</v>
      </c>
      <c r="K83" s="257">
        <v>30.735424618465228</v>
      </c>
      <c r="L83" s="257">
        <v>31.728776916546771</v>
      </c>
      <c r="M83" s="257">
        <v>31.467779927497997</v>
      </c>
      <c r="N83" s="257">
        <v>33.485810499999999</v>
      </c>
      <c r="O83" s="257">
        <v>38.842020099999999</v>
      </c>
      <c r="P83" s="257">
        <v>41.048394500000001</v>
      </c>
      <c r="Q83" s="257">
        <v>42.277376799999999</v>
      </c>
      <c r="R83" s="257">
        <v>46.295902652539063</v>
      </c>
      <c r="S83" s="257">
        <v>48.180485618322763</v>
      </c>
      <c r="T83" s="257">
        <v>47.834630755273437</v>
      </c>
      <c r="U83" s="257">
        <v>50.995637754374997</v>
      </c>
      <c r="V83" s="257">
        <v>54.229281208432617</v>
      </c>
      <c r="W83" s="257">
        <v>56.284975502011733</v>
      </c>
      <c r="X83" s="257">
        <v>59.493487874086668</v>
      </c>
      <c r="Y83" s="257">
        <v>61.75177442170434</v>
      </c>
      <c r="Z83" s="257">
        <v>66.462712427580072</v>
      </c>
      <c r="AA83" s="257">
        <v>73.99677423720361</v>
      </c>
      <c r="AB83" s="257">
        <v>78.442950385957516</v>
      </c>
      <c r="AC83" s="257">
        <v>81.608669150825236</v>
      </c>
      <c r="AD83" s="257">
        <v>86.842967571679196</v>
      </c>
      <c r="AE83" s="257">
        <v>93.044795089199226</v>
      </c>
      <c r="AF83" s="257">
        <v>98.271688685743669</v>
      </c>
      <c r="AG83" s="257">
        <v>97.003986131830345</v>
      </c>
      <c r="AH83" s="257">
        <v>103.03678704239947</v>
      </c>
      <c r="AI83" s="257">
        <v>108.7589676884337</v>
      </c>
      <c r="AJ83" s="257">
        <v>109.481965434307</v>
      </c>
      <c r="AK83" s="259">
        <v>109.38642070538903</v>
      </c>
      <c r="AL83" s="285">
        <v>-3.6025543502132829E-3</v>
      </c>
      <c r="AM83" s="285">
        <v>5.1178458394616211E-2</v>
      </c>
      <c r="AN83" s="285">
        <v>4.0780452567855422E-3</v>
      </c>
    </row>
    <row r="84" spans="1:40" x14ac:dyDescent="0.15">
      <c r="A84" s="162" t="s">
        <v>118</v>
      </c>
      <c r="B84" s="257">
        <v>9.7390000000000008</v>
      </c>
      <c r="C84" s="257">
        <v>10.049999999999999</v>
      </c>
      <c r="D84" s="257">
        <v>10.087999999999999</v>
      </c>
      <c r="E84" s="257">
        <v>10.238000000000001</v>
      </c>
      <c r="F84" s="257">
        <v>11.941999999999998</v>
      </c>
      <c r="G84" s="257">
        <v>10.888100000381471</v>
      </c>
      <c r="H84" s="257">
        <v>10.614500000000001</v>
      </c>
      <c r="I84" s="257">
        <v>11.4015</v>
      </c>
      <c r="J84" s="257">
        <v>10.753000000000002</v>
      </c>
      <c r="K84" s="257">
        <v>10.308</v>
      </c>
      <c r="L84" s="257">
        <v>11.440000000000001</v>
      </c>
      <c r="M84" s="257">
        <v>11.616000000000001</v>
      </c>
      <c r="N84" s="257">
        <v>11.058999999999999</v>
      </c>
      <c r="O84" s="257">
        <v>10.943000000000001</v>
      </c>
      <c r="P84" s="257">
        <v>11.517000000000001</v>
      </c>
      <c r="Q84" s="257">
        <v>12.627399997711182</v>
      </c>
      <c r="R84" s="257">
        <v>13.045447975158691</v>
      </c>
      <c r="S84" s="257">
        <v>13.219905029296875</v>
      </c>
      <c r="T84" s="257">
        <v>13.951087060546874</v>
      </c>
      <c r="U84" s="257">
        <v>15.632134008026123</v>
      </c>
      <c r="V84" s="257">
        <v>16.385656037902834</v>
      </c>
      <c r="W84" s="257">
        <v>18.641637017822262</v>
      </c>
      <c r="X84" s="257">
        <v>18.642486920166018</v>
      </c>
      <c r="Y84" s="257">
        <v>20.140303082275388</v>
      </c>
      <c r="Z84" s="257">
        <v>21.140287921142576</v>
      </c>
      <c r="AA84" s="257">
        <v>22.155419139312745</v>
      </c>
      <c r="AB84" s="257">
        <v>22.668694041870118</v>
      </c>
      <c r="AC84" s="257">
        <v>23.343963181945803</v>
      </c>
      <c r="AD84" s="257">
        <v>27.646945839782717</v>
      </c>
      <c r="AE84" s="257">
        <v>30.35588931860352</v>
      </c>
      <c r="AF84" s="257">
        <v>32.69999933544922</v>
      </c>
      <c r="AG84" s="257">
        <v>33.051516322265627</v>
      </c>
      <c r="AH84" s="257">
        <v>35.328752050476076</v>
      </c>
      <c r="AI84" s="257">
        <v>37.953094772766121</v>
      </c>
      <c r="AJ84" s="257">
        <v>40.172720880996174</v>
      </c>
      <c r="AK84" s="259">
        <v>41.443957865559199</v>
      </c>
      <c r="AL84" s="285">
        <v>2.8825583670003541E-2</v>
      </c>
      <c r="AM84" s="285">
        <v>6.6306446840540101E-2</v>
      </c>
      <c r="AN84" s="285">
        <v>1.545076022290371E-3</v>
      </c>
    </row>
    <row r="85" spans="1:40" x14ac:dyDescent="0.15">
      <c r="A85" s="162" t="s">
        <v>117</v>
      </c>
      <c r="B85" s="257">
        <v>18.222020130339608</v>
      </c>
      <c r="C85" s="257">
        <v>20.251501981085976</v>
      </c>
      <c r="D85" s="257">
        <v>21.438769199218587</v>
      </c>
      <c r="E85" s="257">
        <v>22.192451642363622</v>
      </c>
      <c r="F85" s="257">
        <v>23.77865747219019</v>
      </c>
      <c r="G85" s="257">
        <v>24.34502440100248</v>
      </c>
      <c r="H85" s="257">
        <v>25.416210912901658</v>
      </c>
      <c r="I85" s="257">
        <v>26.628327832008804</v>
      </c>
      <c r="J85" s="257">
        <v>26.530572383377674</v>
      </c>
      <c r="K85" s="257">
        <v>27.535774917886339</v>
      </c>
      <c r="L85" s="257">
        <v>28.665120593481319</v>
      </c>
      <c r="M85" s="257">
        <v>30.120241247421092</v>
      </c>
      <c r="N85" s="257">
        <v>31.140616660719669</v>
      </c>
      <c r="O85" s="257">
        <v>29.139808476924333</v>
      </c>
      <c r="P85" s="257">
        <v>32.01420707149925</v>
      </c>
      <c r="Q85" s="257">
        <v>32.023284987854005</v>
      </c>
      <c r="R85" s="257">
        <v>34.027727927963262</v>
      </c>
      <c r="S85" s="257">
        <v>40.365005971435551</v>
      </c>
      <c r="T85" s="257">
        <v>37.633511049377447</v>
      </c>
      <c r="U85" s="257">
        <v>42.702142985931395</v>
      </c>
      <c r="V85" s="257">
        <v>43.16882699594116</v>
      </c>
      <c r="W85" s="257">
        <v>44.562014003814703</v>
      </c>
      <c r="X85" s="257">
        <v>43.458078945373529</v>
      </c>
      <c r="Y85" s="257">
        <v>43.489926106140139</v>
      </c>
      <c r="Z85" s="257">
        <v>42.612150974517824</v>
      </c>
      <c r="AA85" s="257">
        <v>50.802600930267339</v>
      </c>
      <c r="AB85" s="257">
        <v>52.257989979949954</v>
      </c>
      <c r="AC85" s="257">
        <v>54.431037966049203</v>
      </c>
      <c r="AD85" s="257">
        <v>59.755342745183839</v>
      </c>
      <c r="AE85" s="257">
        <v>63.012372649952887</v>
      </c>
      <c r="AF85" s="257">
        <v>64.015281829887698</v>
      </c>
      <c r="AG85" s="257">
        <v>67.698512062618036</v>
      </c>
      <c r="AH85" s="257">
        <v>70.910912996447266</v>
      </c>
      <c r="AI85" s="257">
        <v>73.350167100063572</v>
      </c>
      <c r="AJ85" s="257">
        <v>77.409633261704442</v>
      </c>
      <c r="AK85" s="259">
        <v>78.62007163164985</v>
      </c>
      <c r="AL85" s="285">
        <v>1.286182854910467E-2</v>
      </c>
      <c r="AM85" s="285">
        <v>6.1515048486625146E-2</v>
      </c>
      <c r="AN85" s="285">
        <v>2.9310421543923301E-3</v>
      </c>
    </row>
    <row r="86" spans="1:40" x14ac:dyDescent="0.15">
      <c r="A86" s="162" t="s">
        <v>116</v>
      </c>
      <c r="B86" s="257">
        <v>11.392736842105263</v>
      </c>
      <c r="C86" s="257">
        <v>11.405894736842106</v>
      </c>
      <c r="D86" s="257">
        <v>12.5</v>
      </c>
      <c r="E86" s="257">
        <v>13.330052631578948</v>
      </c>
      <c r="F86" s="257">
        <v>13.591105263157894</v>
      </c>
      <c r="G86" s="257">
        <v>16.06421052631579</v>
      </c>
      <c r="H86" s="257">
        <v>16.574210526315792</v>
      </c>
      <c r="I86" s="257">
        <v>17.332210526315791</v>
      </c>
      <c r="J86" s="257">
        <v>18.050210526315791</v>
      </c>
      <c r="K86" s="257">
        <v>18.821210526315792</v>
      </c>
      <c r="L86" s="257">
        <v>19.170315789473687</v>
      </c>
      <c r="M86" s="257">
        <v>20.099315789473685</v>
      </c>
      <c r="N86" s="257">
        <v>21.189315789473685</v>
      </c>
      <c r="O86" s="257">
        <v>22.699315789473683</v>
      </c>
      <c r="P86" s="257">
        <v>24.48821052631579</v>
      </c>
      <c r="Q86" s="257">
        <v>26.176210526315788</v>
      </c>
      <c r="R86" s="257">
        <v>27.58721052631579</v>
      </c>
      <c r="S86" s="257">
        <v>29.461473684210524</v>
      </c>
      <c r="T86" s="257">
        <v>30.322791684210529</v>
      </c>
      <c r="U86" s="257">
        <v>32.308586684210525</v>
      </c>
      <c r="V86" s="257">
        <v>35.422381684210521</v>
      </c>
      <c r="W86" s="257">
        <v>37.909439842105265</v>
      </c>
      <c r="X86" s="257">
        <v>40.068234842105262</v>
      </c>
      <c r="Y86" s="257">
        <v>43.124029842105266</v>
      </c>
      <c r="Z86" s="257">
        <v>45.719824842105261</v>
      </c>
      <c r="AA86" s="257">
        <v>49.024619842105267</v>
      </c>
      <c r="AB86" s="257">
        <v>42.590414842105261</v>
      </c>
      <c r="AC86" s="257">
        <v>52.430787395097333</v>
      </c>
      <c r="AD86" s="257">
        <v>56.391527842105262</v>
      </c>
      <c r="AE86" s="257">
        <v>57.037527842105263</v>
      </c>
      <c r="AF86" s="257">
        <v>57.305527842105263</v>
      </c>
      <c r="AG86" s="257">
        <v>51.368787395097335</v>
      </c>
      <c r="AH86" s="257">
        <v>53.965660842105258</v>
      </c>
      <c r="AI86" s="257">
        <v>55.27652484210526</v>
      </c>
      <c r="AJ86" s="257">
        <v>57.036066406885098</v>
      </c>
      <c r="AK86" s="259">
        <v>54.537205203537624</v>
      </c>
      <c r="AL86" s="285">
        <v>-4.6424484147359668E-2</v>
      </c>
      <c r="AM86" s="285">
        <v>2.236153368904481E-2</v>
      </c>
      <c r="AN86" s="285">
        <v>2.0332065860133716E-3</v>
      </c>
    </row>
    <row r="87" spans="1:40" x14ac:dyDescent="0.15">
      <c r="A87" s="162" t="s">
        <v>115</v>
      </c>
      <c r="B87" s="257">
        <v>2.1680000000000001</v>
      </c>
      <c r="C87" s="257">
        <v>2.2800000000000002</v>
      </c>
      <c r="D87" s="257">
        <v>2.6020000000000003</v>
      </c>
      <c r="E87" s="257">
        <v>2.5040000000000004</v>
      </c>
      <c r="F87" s="257">
        <v>2.5860000000000003</v>
      </c>
      <c r="G87" s="257">
        <v>2.617</v>
      </c>
      <c r="H87" s="257">
        <v>2.7430000000000003</v>
      </c>
      <c r="I87" s="257">
        <v>2.7130000000000001</v>
      </c>
      <c r="J87" s="257">
        <v>2.71</v>
      </c>
      <c r="K87" s="257">
        <v>2.3810000000000002</v>
      </c>
      <c r="L87" s="257">
        <v>2.637</v>
      </c>
      <c r="M87" s="257">
        <v>2.0750000000000002</v>
      </c>
      <c r="N87" s="257">
        <v>1.859</v>
      </c>
      <c r="O87" s="257">
        <v>2.5985000000000005</v>
      </c>
      <c r="P87" s="257">
        <v>3.1788999938964846</v>
      </c>
      <c r="Q87" s="257">
        <v>3.388300006103516</v>
      </c>
      <c r="R87" s="257">
        <v>3.2193000000000005</v>
      </c>
      <c r="S87" s="257">
        <v>3.4255999938964843</v>
      </c>
      <c r="T87" s="257">
        <v>3.2861999877929686</v>
      </c>
      <c r="U87" s="257">
        <v>3.1114999938964845</v>
      </c>
      <c r="V87" s="257">
        <v>3.5085000122070316</v>
      </c>
      <c r="W87" s="257">
        <v>3.3525800061035156</v>
      </c>
      <c r="X87" s="257">
        <v>3.2406799877929688</v>
      </c>
      <c r="Y87" s="257">
        <v>3.1336999938964842</v>
      </c>
      <c r="Z87" s="257">
        <v>2.9641179877929686</v>
      </c>
      <c r="AA87" s="257">
        <v>2.8309020061035155</v>
      </c>
      <c r="AB87" s="257">
        <v>2.8920140000000001</v>
      </c>
      <c r="AC87" s="257">
        <v>3.4743129938964845</v>
      </c>
      <c r="AD87" s="257">
        <v>4.1438990263671878</v>
      </c>
      <c r="AE87" s="257">
        <v>4.9738160361328125</v>
      </c>
      <c r="AF87" s="257">
        <v>5.047750036132812</v>
      </c>
      <c r="AG87" s="257">
        <v>4.7458616359200487</v>
      </c>
      <c r="AH87" s="257">
        <v>5.6327157193627668</v>
      </c>
      <c r="AI87" s="257">
        <v>4.9905040770449043</v>
      </c>
      <c r="AJ87" s="257">
        <v>4.4647579702148441</v>
      </c>
      <c r="AK87" s="259">
        <v>4.8697773203125001</v>
      </c>
      <c r="AL87" s="285">
        <v>8.7734643220602759E-2</v>
      </c>
      <c r="AM87" s="285">
        <v>4.1814130027300278E-2</v>
      </c>
      <c r="AN87" s="285">
        <v>1.8155061820871718E-4</v>
      </c>
    </row>
    <row r="88" spans="1:40" s="161" customFormat="1" x14ac:dyDescent="0.15">
      <c r="A88" s="163" t="s">
        <v>114</v>
      </c>
      <c r="B88" s="260">
        <v>258.98583810753684</v>
      </c>
      <c r="C88" s="260">
        <v>270.10966610242048</v>
      </c>
      <c r="D88" s="260">
        <v>280.25952526020978</v>
      </c>
      <c r="E88" s="260">
        <v>295.29561993221586</v>
      </c>
      <c r="F88" s="260">
        <v>306.64782970960863</v>
      </c>
      <c r="G88" s="260">
        <v>318.84402844776366</v>
      </c>
      <c r="H88" s="260">
        <v>324.91799725256681</v>
      </c>
      <c r="I88" s="260">
        <v>327.93715197383216</v>
      </c>
      <c r="J88" s="260">
        <v>339.12233901137216</v>
      </c>
      <c r="K88" s="260">
        <v>351.37441006266727</v>
      </c>
      <c r="L88" s="260">
        <v>362.75521329950169</v>
      </c>
      <c r="M88" s="260">
        <v>382.23233696439274</v>
      </c>
      <c r="N88" s="260">
        <v>400.96974295019334</v>
      </c>
      <c r="O88" s="260">
        <v>406.52364436639795</v>
      </c>
      <c r="P88" s="260">
        <v>418.64121209171162</v>
      </c>
      <c r="Q88" s="260">
        <v>438.75657231798453</v>
      </c>
      <c r="R88" s="260">
        <v>456.6590890819769</v>
      </c>
      <c r="S88" s="260">
        <v>484.33947029716239</v>
      </c>
      <c r="T88" s="260">
        <v>505.49172053720122</v>
      </c>
      <c r="U88" s="260">
        <v>536.42782074869422</v>
      </c>
      <c r="V88" s="260">
        <v>556.22216135088036</v>
      </c>
      <c r="W88" s="260">
        <v>581.88769622523</v>
      </c>
      <c r="X88" s="260">
        <v>605.87194901918235</v>
      </c>
      <c r="Y88" s="260">
        <v>619.95074335162826</v>
      </c>
      <c r="Z88" s="260">
        <v>627.49062680220993</v>
      </c>
      <c r="AA88" s="260">
        <v>672.26143593342192</v>
      </c>
      <c r="AB88" s="260">
        <v>689.38253030755618</v>
      </c>
      <c r="AC88" s="260">
        <v>721.09436290026122</v>
      </c>
      <c r="AD88" s="260">
        <v>743.99222043143948</v>
      </c>
      <c r="AE88" s="260">
        <v>767.94317985420787</v>
      </c>
      <c r="AF88" s="260">
        <v>788.44365358765253</v>
      </c>
      <c r="AG88" s="260">
        <v>796.51976227695923</v>
      </c>
      <c r="AH88" s="260">
        <v>824.82688987366487</v>
      </c>
      <c r="AI88" s="260">
        <v>847.16894586490355</v>
      </c>
      <c r="AJ88" s="260">
        <v>863.3811853926868</v>
      </c>
      <c r="AK88" s="260">
        <v>843.86105443741531</v>
      </c>
      <c r="AL88" s="286">
        <v>-2.52794045327982E-2</v>
      </c>
      <c r="AM88" s="286">
        <v>3.2427428076769571E-2</v>
      </c>
      <c r="AN88" s="286">
        <v>3.1460061936783058E-2</v>
      </c>
    </row>
    <row r="89" spans="1:40" x14ac:dyDescent="0.15">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9"/>
      <c r="AL89" s="285"/>
      <c r="AM89" s="285"/>
      <c r="AN89" s="285"/>
    </row>
    <row r="90" spans="1:40" x14ac:dyDescent="0.15">
      <c r="A90" s="162" t="s">
        <v>113</v>
      </c>
      <c r="B90" s="257">
        <v>123.673</v>
      </c>
      <c r="C90" s="257">
        <v>129.52700000000002</v>
      </c>
      <c r="D90" s="257">
        <v>135.815</v>
      </c>
      <c r="E90" s="257">
        <v>143.374</v>
      </c>
      <c r="F90" s="257">
        <v>151.43299999999999</v>
      </c>
      <c r="G90" s="257">
        <v>155.65350000000001</v>
      </c>
      <c r="H90" s="257">
        <v>157.96350000000001</v>
      </c>
      <c r="I90" s="257">
        <v>161.40049999999999</v>
      </c>
      <c r="J90" s="257">
        <v>165.38249999999999</v>
      </c>
      <c r="K90" s="257">
        <v>170.14250000000001</v>
      </c>
      <c r="L90" s="257">
        <v>175.22450000000001</v>
      </c>
      <c r="M90" s="257">
        <v>180.12700000000001</v>
      </c>
      <c r="N90" s="257">
        <v>188.9795</v>
      </c>
      <c r="O90" s="257">
        <v>199.471</v>
      </c>
      <c r="P90" s="257">
        <v>206.89950000000002</v>
      </c>
      <c r="Q90" s="257">
        <v>216.82900000000001</v>
      </c>
      <c r="R90" s="257">
        <v>224.255</v>
      </c>
      <c r="S90" s="257">
        <v>223.49519999999998</v>
      </c>
      <c r="T90" s="257">
        <v>225.95240000000001</v>
      </c>
      <c r="U90" s="257">
        <v>229.21705</v>
      </c>
      <c r="V90" s="257">
        <v>230.73954999999998</v>
      </c>
      <c r="W90" s="257">
        <v>237.99095000000003</v>
      </c>
      <c r="X90" s="257">
        <v>243.1848</v>
      </c>
      <c r="Y90" s="257">
        <v>245.37090000000003</v>
      </c>
      <c r="Z90" s="257">
        <v>249.90195000000003</v>
      </c>
      <c r="AA90" s="257">
        <v>250.96169999999995</v>
      </c>
      <c r="AB90" s="257">
        <v>256.30414999999999</v>
      </c>
      <c r="AC90" s="257">
        <v>250.67160000000001</v>
      </c>
      <c r="AD90" s="257">
        <v>249.56309999999999</v>
      </c>
      <c r="AE90" s="257">
        <v>247.64734399999998</v>
      </c>
      <c r="AF90" s="257">
        <v>253.98442211296398</v>
      </c>
      <c r="AG90" s="257">
        <v>258.21868620308385</v>
      </c>
      <c r="AH90" s="257">
        <v>258.96705940590533</v>
      </c>
      <c r="AI90" s="257">
        <v>262.63246930797783</v>
      </c>
      <c r="AJ90" s="257">
        <v>265.90061136053265</v>
      </c>
      <c r="AK90" s="259">
        <v>265.23217782067536</v>
      </c>
      <c r="AL90" s="285">
        <v>-5.2392193241167506E-3</v>
      </c>
      <c r="AM90" s="285">
        <v>6.2246890072759076E-3</v>
      </c>
      <c r="AN90" s="285">
        <v>9.888145326755509E-3</v>
      </c>
    </row>
    <row r="91" spans="1:40" x14ac:dyDescent="0.15">
      <c r="A91" s="162" t="s">
        <v>112</v>
      </c>
      <c r="B91" s="257">
        <v>4.5280000000000005</v>
      </c>
      <c r="C91" s="257">
        <v>4.8</v>
      </c>
      <c r="D91" s="257">
        <v>5.5869999999999997</v>
      </c>
      <c r="E91" s="257">
        <v>6.5410000000000004</v>
      </c>
      <c r="F91" s="257">
        <v>7.1150000000000002</v>
      </c>
      <c r="G91" s="257">
        <v>7.7320000000000002</v>
      </c>
      <c r="H91" s="257">
        <v>8.27</v>
      </c>
      <c r="I91" s="257">
        <v>8.8940000000000001</v>
      </c>
      <c r="J91" s="257">
        <v>9.2059999999999995</v>
      </c>
      <c r="K91" s="257">
        <v>9.7840000000000007</v>
      </c>
      <c r="L91" s="257">
        <v>10.806000000000001</v>
      </c>
      <c r="M91" s="257">
        <v>11.474</v>
      </c>
      <c r="N91" s="257">
        <v>11.858000000000001</v>
      </c>
      <c r="O91" s="257">
        <v>12.882</v>
      </c>
      <c r="P91" s="257">
        <v>14.450000000000001</v>
      </c>
      <c r="Q91" s="257">
        <v>15.771000000000001</v>
      </c>
      <c r="R91" s="257">
        <v>17.391999999999999</v>
      </c>
      <c r="S91" s="257">
        <v>18.665099999999999</v>
      </c>
      <c r="T91" s="257">
        <v>19.712900000000001</v>
      </c>
      <c r="U91" s="257">
        <v>24.684900000000003</v>
      </c>
      <c r="V91" s="257">
        <v>26.450400000000002</v>
      </c>
      <c r="W91" s="257">
        <v>29.538</v>
      </c>
      <c r="X91" s="257">
        <v>31.015599999999999</v>
      </c>
      <c r="Y91" s="257">
        <v>34.2361</v>
      </c>
      <c r="Z91" s="257">
        <v>37.208199999999998</v>
      </c>
      <c r="AA91" s="257">
        <v>40.8414</v>
      </c>
      <c r="AB91" s="257">
        <v>44.219500000000004</v>
      </c>
      <c r="AC91" s="257">
        <v>48.661999999999999</v>
      </c>
      <c r="AD91" s="257">
        <v>54.378488206</v>
      </c>
      <c r="AE91" s="257">
        <v>57.426840672533096</v>
      </c>
      <c r="AF91" s="257">
        <v>61.823169039599996</v>
      </c>
      <c r="AG91" s="257">
        <v>69.988526837016991</v>
      </c>
      <c r="AH91" s="257">
        <v>73.386810021000016</v>
      </c>
      <c r="AI91" s="257">
        <v>81.082418503708325</v>
      </c>
      <c r="AJ91" s="257">
        <v>89.672425266022742</v>
      </c>
      <c r="AK91" s="259">
        <v>89.113596450423316</v>
      </c>
      <c r="AL91" s="285">
        <v>-8.9471048088837213E-3</v>
      </c>
      <c r="AM91" s="285">
        <v>9.1948171726419226E-2</v>
      </c>
      <c r="AN91" s="285">
        <v>3.3222522226823903E-3</v>
      </c>
    </row>
    <row r="92" spans="1:40" x14ac:dyDescent="0.15">
      <c r="A92" s="162" t="s">
        <v>110</v>
      </c>
      <c r="B92" s="257">
        <v>410.69</v>
      </c>
      <c r="C92" s="257">
        <v>449.53000000000003</v>
      </c>
      <c r="D92" s="257">
        <v>497.267</v>
      </c>
      <c r="E92" s="257">
        <v>545.21</v>
      </c>
      <c r="F92" s="257">
        <v>584.81000000000006</v>
      </c>
      <c r="G92" s="257">
        <v>621.20000000000005</v>
      </c>
      <c r="H92" s="257">
        <v>677.55000000000007</v>
      </c>
      <c r="I92" s="257">
        <v>753.94</v>
      </c>
      <c r="J92" s="257">
        <v>811.59</v>
      </c>
      <c r="K92" s="257">
        <v>927.80000000000007</v>
      </c>
      <c r="L92" s="257">
        <v>1007.0300000000001</v>
      </c>
      <c r="M92" s="257">
        <v>1081.31</v>
      </c>
      <c r="N92" s="257">
        <v>1135.55</v>
      </c>
      <c r="O92" s="257">
        <v>1167</v>
      </c>
      <c r="P92" s="257">
        <v>1239.3000000000002</v>
      </c>
      <c r="Q92" s="257">
        <v>1355.6</v>
      </c>
      <c r="R92" s="257">
        <v>1480.8019999999999</v>
      </c>
      <c r="S92" s="257">
        <v>1654.0000000000002</v>
      </c>
      <c r="T92" s="257">
        <v>1910.575</v>
      </c>
      <c r="U92" s="257">
        <v>2203.31</v>
      </c>
      <c r="V92" s="257">
        <v>2500.2599999999998</v>
      </c>
      <c r="W92" s="257">
        <v>2865.7260000000001</v>
      </c>
      <c r="X92" s="257">
        <v>3281.5530000000003</v>
      </c>
      <c r="Y92" s="257">
        <v>3495.7599999999998</v>
      </c>
      <c r="Z92" s="257">
        <v>3714.6510000000003</v>
      </c>
      <c r="AA92" s="257">
        <v>4207.16</v>
      </c>
      <c r="AB92" s="257">
        <v>4713.0190000000002</v>
      </c>
      <c r="AC92" s="257">
        <v>4987.5529999999999</v>
      </c>
      <c r="AD92" s="257">
        <v>5431.6350000000002</v>
      </c>
      <c r="AE92" s="257">
        <v>5794.4570000000003</v>
      </c>
      <c r="AF92" s="257">
        <v>5814.5730000000003</v>
      </c>
      <c r="AG92" s="257">
        <v>6133.16</v>
      </c>
      <c r="AH92" s="257">
        <v>6604.4470000000001</v>
      </c>
      <c r="AI92" s="257">
        <v>7166.1329999999998</v>
      </c>
      <c r="AJ92" s="257">
        <v>7503.4279999999999</v>
      </c>
      <c r="AK92" s="259">
        <v>7779.0600000000013</v>
      </c>
      <c r="AL92" s="285">
        <v>3.3901536431737656E-2</v>
      </c>
      <c r="AM92" s="285">
        <v>7.2838055320639805E-2</v>
      </c>
      <c r="AN92" s="285">
        <v>0.29001185458559631</v>
      </c>
    </row>
    <row r="93" spans="1:40" x14ac:dyDescent="0.15">
      <c r="A93" s="162" t="s">
        <v>109</v>
      </c>
      <c r="B93" s="257">
        <v>19.249444444444446</v>
      </c>
      <c r="C93" s="257">
        <v>21.418888888888887</v>
      </c>
      <c r="D93" s="257">
        <v>23.753611111111109</v>
      </c>
      <c r="E93" s="257">
        <v>25.5075</v>
      </c>
      <c r="F93" s="257">
        <v>27.363333333333333</v>
      </c>
      <c r="G93" s="257">
        <v>28.96</v>
      </c>
      <c r="H93" s="257">
        <v>31.888888888888889</v>
      </c>
      <c r="I93" s="257">
        <v>35.075555555555553</v>
      </c>
      <c r="J93" s="257">
        <v>35.947499999999998</v>
      </c>
      <c r="K93" s="257">
        <v>26.740833333333331</v>
      </c>
      <c r="L93" s="257">
        <v>27.915555555555557</v>
      </c>
      <c r="M93" s="257">
        <v>28.44</v>
      </c>
      <c r="N93" s="257">
        <v>28.943055555555556</v>
      </c>
      <c r="O93" s="257">
        <v>31.414444444444445</v>
      </c>
      <c r="P93" s="257">
        <v>29.495833333333334</v>
      </c>
      <c r="Q93" s="257">
        <v>31.328611111111112</v>
      </c>
      <c r="R93" s="257">
        <v>32.429166666666667</v>
      </c>
      <c r="S93" s="257">
        <v>34.311666666666667</v>
      </c>
      <c r="T93" s="257">
        <v>35.50611111111111</v>
      </c>
      <c r="U93" s="257">
        <v>37.128611111111113</v>
      </c>
      <c r="V93" s="257">
        <v>38.448333333333338</v>
      </c>
      <c r="W93" s="257">
        <v>38.612500000000004</v>
      </c>
      <c r="X93" s="257">
        <v>38.947777777777773</v>
      </c>
      <c r="Y93" s="257">
        <v>37.990277777777777</v>
      </c>
      <c r="Z93" s="257">
        <v>38.767777777777773</v>
      </c>
      <c r="AA93" s="257">
        <v>38.331666666666663</v>
      </c>
      <c r="AB93" s="257">
        <v>39.07138888888889</v>
      </c>
      <c r="AC93" s="257">
        <v>38.794666666666664</v>
      </c>
      <c r="AD93" s="257">
        <v>39.101333333333336</v>
      </c>
      <c r="AE93" s="257">
        <v>39.848055555555554</v>
      </c>
      <c r="AF93" s="257">
        <v>37.982611111111112</v>
      </c>
      <c r="AG93" s="257">
        <v>38.221444444444444</v>
      </c>
      <c r="AH93" s="257">
        <v>36.984166222222221</v>
      </c>
      <c r="AI93" s="257">
        <v>36.528429444444441</v>
      </c>
      <c r="AJ93" s="257">
        <v>36.870857915468676</v>
      </c>
      <c r="AK93" s="259">
        <v>35.20737099882458</v>
      </c>
      <c r="AL93" s="285">
        <v>-4.7725548545884844E-2</v>
      </c>
      <c r="AM93" s="285">
        <v>-5.0042320327861045E-3</v>
      </c>
      <c r="AN93" s="285">
        <v>1.3125692510987514E-3</v>
      </c>
    </row>
    <row r="94" spans="1:40" x14ac:dyDescent="0.15">
      <c r="A94" s="162" t="s">
        <v>108</v>
      </c>
      <c r="B94" s="257">
        <v>186.38583360000001</v>
      </c>
      <c r="C94" s="257">
        <v>202.67720139999994</v>
      </c>
      <c r="D94" s="257">
        <v>223.66949020000004</v>
      </c>
      <c r="E94" s="257">
        <v>241.30462019999999</v>
      </c>
      <c r="F94" s="257">
        <v>272.44643060000004</v>
      </c>
      <c r="G94" s="257">
        <v>287.76282676663942</v>
      </c>
      <c r="H94" s="257">
        <v>320.45763072132127</v>
      </c>
      <c r="I94" s="257">
        <v>337.15332069189191</v>
      </c>
      <c r="J94" s="257">
        <v>362.1762511495495</v>
      </c>
      <c r="K94" s="257">
        <v>387.96698388528529</v>
      </c>
      <c r="L94" s="257">
        <v>427.14877394605514</v>
      </c>
      <c r="M94" s="257">
        <v>443.20541305470925</v>
      </c>
      <c r="N94" s="257">
        <v>469.15354767272726</v>
      </c>
      <c r="O94" s="257">
        <v>505.07843018383841</v>
      </c>
      <c r="P94" s="257">
        <v>547.36246483488958</v>
      </c>
      <c r="Q94" s="257">
        <v>571.39393613589948</v>
      </c>
      <c r="R94" s="257">
        <v>586.09273843603592</v>
      </c>
      <c r="S94" s="257">
        <v>609.650478588807</v>
      </c>
      <c r="T94" s="257">
        <v>638.13101018072621</v>
      </c>
      <c r="U94" s="257">
        <v>698.30097499999999</v>
      </c>
      <c r="V94" s="257">
        <v>704.50931819999994</v>
      </c>
      <c r="W94" s="257">
        <v>744.42625231506838</v>
      </c>
      <c r="X94" s="257">
        <v>796.26517500000023</v>
      </c>
      <c r="Y94" s="257">
        <v>828.41355250000004</v>
      </c>
      <c r="Z94" s="257">
        <v>879.70724999999993</v>
      </c>
      <c r="AA94" s="257">
        <v>937.46803750000015</v>
      </c>
      <c r="AB94" s="257">
        <v>1034.0113249999999</v>
      </c>
      <c r="AC94" s="257">
        <v>1091.8378825</v>
      </c>
      <c r="AD94" s="257">
        <v>1146.139132673821</v>
      </c>
      <c r="AE94" s="257">
        <v>1262.2199682264786</v>
      </c>
      <c r="AF94" s="257">
        <v>1317.2981299752241</v>
      </c>
      <c r="AG94" s="257">
        <v>1401.7417647481323</v>
      </c>
      <c r="AH94" s="257">
        <v>1471.3423259552312</v>
      </c>
      <c r="AI94" s="257">
        <v>1579.1912197633326</v>
      </c>
      <c r="AJ94" s="257">
        <v>1603.6753103189619</v>
      </c>
      <c r="AK94" s="259">
        <v>1560.9280839964968</v>
      </c>
      <c r="AL94" s="285">
        <v>-2.9315196692593748E-2</v>
      </c>
      <c r="AM94" s="285">
        <v>6.1885834029954845E-2</v>
      </c>
      <c r="AN94" s="285">
        <v>5.8193104117279647E-2</v>
      </c>
    </row>
    <row r="95" spans="1:40" x14ac:dyDescent="0.15">
      <c r="A95" s="162" t="s">
        <v>107</v>
      </c>
      <c r="B95" s="257">
        <v>16.369</v>
      </c>
      <c r="C95" s="257">
        <v>18.414999999999999</v>
      </c>
      <c r="D95" s="257">
        <v>20.72</v>
      </c>
      <c r="E95" s="257">
        <v>24.807000000000002</v>
      </c>
      <c r="F95" s="257">
        <v>28.487000000000002</v>
      </c>
      <c r="G95" s="257">
        <v>33.114719999999998</v>
      </c>
      <c r="H95" s="257">
        <v>38.102629999999998</v>
      </c>
      <c r="I95" s="257">
        <v>40.284350000000003</v>
      </c>
      <c r="J95" s="257">
        <v>39.707430000000002</v>
      </c>
      <c r="K95" s="257">
        <v>45.928420000000003</v>
      </c>
      <c r="L95" s="257">
        <v>54.120530000000002</v>
      </c>
      <c r="M95" s="257">
        <v>58.86775999999999</v>
      </c>
      <c r="N95" s="257">
        <v>70.691020000000009</v>
      </c>
      <c r="O95" s="257">
        <v>76.692709999999991</v>
      </c>
      <c r="P95" s="257">
        <v>83.970969999999994</v>
      </c>
      <c r="Q95" s="257">
        <v>93.326399999999992</v>
      </c>
      <c r="R95" s="257">
        <v>101.65860000000001</v>
      </c>
      <c r="S95" s="257">
        <v>108.21680000000001</v>
      </c>
      <c r="T95" s="257">
        <v>112.97539999999999</v>
      </c>
      <c r="U95" s="257">
        <v>120.15060000000001</v>
      </c>
      <c r="V95" s="257">
        <v>127.5608</v>
      </c>
      <c r="W95" s="257">
        <v>133.11020000000002</v>
      </c>
      <c r="X95" s="257">
        <v>142.44102000000001</v>
      </c>
      <c r="Y95" s="257">
        <v>149.43653999999998</v>
      </c>
      <c r="Z95" s="257">
        <v>156.79722000000001</v>
      </c>
      <c r="AA95" s="257">
        <v>169.78623999999999</v>
      </c>
      <c r="AB95" s="257">
        <v>183.41872999999998</v>
      </c>
      <c r="AC95" s="257">
        <v>200.31800000000001</v>
      </c>
      <c r="AD95" s="257">
        <v>216.18856</v>
      </c>
      <c r="AE95" s="257">
        <v>228.55565000000001</v>
      </c>
      <c r="AF95" s="257">
        <v>233.98197999999999</v>
      </c>
      <c r="AG95" s="257">
        <v>247.91780000000003</v>
      </c>
      <c r="AH95" s="257">
        <v>254.65442000000004</v>
      </c>
      <c r="AI95" s="257">
        <v>267.08181999999999</v>
      </c>
      <c r="AJ95" s="257">
        <v>278.94200000000001</v>
      </c>
      <c r="AK95" s="259">
        <v>275.19707915161473</v>
      </c>
      <c r="AL95" s="285">
        <v>-1.6121005213382E-2</v>
      </c>
      <c r="AM95" s="285">
        <v>5.9296543566425219E-2</v>
      </c>
      <c r="AN95" s="285">
        <v>1.0259647733954864E-2</v>
      </c>
    </row>
    <row r="96" spans="1:40" x14ac:dyDescent="0.15">
      <c r="A96" s="162" t="s">
        <v>106</v>
      </c>
      <c r="B96" s="257">
        <v>671.95299999999997</v>
      </c>
      <c r="C96" s="257">
        <v>676.36300000000006</v>
      </c>
      <c r="D96" s="257">
        <v>719.08500000000004</v>
      </c>
      <c r="E96" s="257">
        <v>753.72800000000007</v>
      </c>
      <c r="F96" s="257">
        <v>799.76900000000001</v>
      </c>
      <c r="G96" s="257">
        <v>881.5</v>
      </c>
      <c r="H96" s="257">
        <v>911.303</v>
      </c>
      <c r="I96" s="257">
        <v>916.78700000000003</v>
      </c>
      <c r="J96" s="257">
        <v>926.10300000000007</v>
      </c>
      <c r="K96" s="257">
        <v>984.49300000000005</v>
      </c>
      <c r="L96" s="257">
        <v>1010.88</v>
      </c>
      <c r="M96" s="257">
        <v>1029.857</v>
      </c>
      <c r="N96" s="257">
        <v>1054.864</v>
      </c>
      <c r="O96" s="257">
        <v>1059.663</v>
      </c>
      <c r="P96" s="257">
        <v>1079.1420000000001</v>
      </c>
      <c r="Q96" s="257">
        <v>1099.671</v>
      </c>
      <c r="R96" s="257">
        <v>1083.1420000000001</v>
      </c>
      <c r="S96" s="257">
        <v>1103.0810000000001</v>
      </c>
      <c r="T96" s="257">
        <v>1092.595</v>
      </c>
      <c r="U96" s="257">
        <v>1121.193</v>
      </c>
      <c r="V96" s="257">
        <v>1153.0620000000001</v>
      </c>
      <c r="W96" s="257">
        <v>1164.348</v>
      </c>
      <c r="X96" s="257">
        <v>1180.1089999999999</v>
      </c>
      <c r="Y96" s="257">
        <v>1183.72</v>
      </c>
      <c r="Z96" s="257">
        <v>1114.0029999999999</v>
      </c>
      <c r="AA96" s="257">
        <v>1156.0229999999999</v>
      </c>
      <c r="AB96" s="257">
        <v>1104.183</v>
      </c>
      <c r="AC96" s="257">
        <v>1106.8799405099999</v>
      </c>
      <c r="AD96" s="257">
        <v>1087.75954653546</v>
      </c>
      <c r="AE96" s="257">
        <v>1062.7288196205511</v>
      </c>
      <c r="AF96" s="257">
        <v>1030.1143104329549</v>
      </c>
      <c r="AG96" s="257">
        <v>1035.0930635672928</v>
      </c>
      <c r="AH96" s="257">
        <v>1042.0763196019909</v>
      </c>
      <c r="AI96" s="257">
        <v>1053.189940272383</v>
      </c>
      <c r="AJ96" s="257">
        <v>1030.2858046070303</v>
      </c>
      <c r="AK96" s="259">
        <v>1004.8468131744829</v>
      </c>
      <c r="AL96" s="285">
        <v>-2.735597676161583E-2</v>
      </c>
      <c r="AM96" s="285">
        <v>-7.7819218913548482E-3</v>
      </c>
      <c r="AN96" s="285">
        <v>3.7461786882111457E-2</v>
      </c>
    </row>
    <row r="97" spans="1:40" x14ac:dyDescent="0.15">
      <c r="A97" s="162" t="s">
        <v>105</v>
      </c>
      <c r="B97" s="257">
        <v>14.944000000000001</v>
      </c>
      <c r="C97" s="257">
        <v>16.131</v>
      </c>
      <c r="D97" s="257">
        <v>17.420999999999999</v>
      </c>
      <c r="E97" s="257">
        <v>19.352</v>
      </c>
      <c r="F97" s="257">
        <v>21.515000000000001</v>
      </c>
      <c r="G97" s="257">
        <v>23.016000000000002</v>
      </c>
      <c r="H97" s="257">
        <v>26.552</v>
      </c>
      <c r="I97" s="257">
        <v>31.381108006446951</v>
      </c>
      <c r="J97" s="257">
        <v>34.877349169121331</v>
      </c>
      <c r="K97" s="257">
        <v>39.75420469738232</v>
      </c>
      <c r="L97" s="257">
        <v>46.574500092258106</v>
      </c>
      <c r="M97" s="257">
        <v>53.409373874284448</v>
      </c>
      <c r="N97" s="257">
        <v>59.935254694603458</v>
      </c>
      <c r="O97" s="257">
        <v>64.141266568109828</v>
      </c>
      <c r="P97" s="257">
        <v>68.16969828044239</v>
      </c>
      <c r="Q97" s="257">
        <v>69.905273577502371</v>
      </c>
      <c r="R97" s="257">
        <v>75.775685162007463</v>
      </c>
      <c r="S97" s="257">
        <v>80.88</v>
      </c>
      <c r="T97" s="257">
        <v>83.3</v>
      </c>
      <c r="U97" s="257">
        <v>96.06</v>
      </c>
      <c r="V97" s="257">
        <v>98.75</v>
      </c>
      <c r="W97" s="257">
        <v>103.994</v>
      </c>
      <c r="X97" s="257">
        <v>108.539</v>
      </c>
      <c r="Y97" s="257">
        <v>113.82300000000001</v>
      </c>
      <c r="Z97" s="257">
        <v>116.114</v>
      </c>
      <c r="AA97" s="257">
        <v>125.045</v>
      </c>
      <c r="AB97" s="257">
        <v>127.069</v>
      </c>
      <c r="AC97" s="257">
        <v>134.077</v>
      </c>
      <c r="AD97" s="257">
        <v>140.98501000000002</v>
      </c>
      <c r="AE97" s="257">
        <v>147.46100000000001</v>
      </c>
      <c r="AF97" s="257">
        <v>150.12299999999999</v>
      </c>
      <c r="AG97" s="257">
        <v>156.66499999999999</v>
      </c>
      <c r="AH97" s="257">
        <v>160.63400000000001</v>
      </c>
      <c r="AI97" s="257">
        <v>170.578</v>
      </c>
      <c r="AJ97" s="257">
        <v>171.53259296794741</v>
      </c>
      <c r="AK97" s="259">
        <v>159.597611866813</v>
      </c>
      <c r="AL97" s="285">
        <v>-7.212063862558471E-2</v>
      </c>
      <c r="AM97" s="285">
        <v>3.9791365349389096E-2</v>
      </c>
      <c r="AN97" s="285">
        <v>5.9499733136042926E-3</v>
      </c>
    </row>
    <row r="98" spans="1:40" x14ac:dyDescent="0.15">
      <c r="A98" s="162" t="s">
        <v>104</v>
      </c>
      <c r="B98" s="257">
        <v>28.464978835163699</v>
      </c>
      <c r="C98" s="257">
        <v>29.3450734786848</v>
      </c>
      <c r="D98" s="257">
        <v>29.752597430683952</v>
      </c>
      <c r="E98" s="257">
        <v>31.086195569350398</v>
      </c>
      <c r="F98" s="257">
        <v>31.358000000000001</v>
      </c>
      <c r="G98" s="257">
        <v>32.264263259296541</v>
      </c>
      <c r="H98" s="257">
        <v>33.296938424137387</v>
      </c>
      <c r="I98" s="257">
        <v>32.897671408449817</v>
      </c>
      <c r="J98" s="257">
        <v>34.275231275293116</v>
      </c>
      <c r="K98" s="257">
        <v>34.851920430583498</v>
      </c>
      <c r="L98" s="257">
        <v>36.061160413742925</v>
      </c>
      <c r="M98" s="257">
        <v>36.473076855596204</v>
      </c>
      <c r="N98" s="257">
        <v>37.108969814063791</v>
      </c>
      <c r="O98" s="257">
        <v>37.610717417583402</v>
      </c>
      <c r="P98" s="257">
        <v>37.818138224817922</v>
      </c>
      <c r="Q98" s="257">
        <v>39.247331852392172</v>
      </c>
      <c r="R98" s="257">
        <v>39.570736222891007</v>
      </c>
      <c r="S98" s="257">
        <v>40.629609086551881</v>
      </c>
      <c r="T98" s="257">
        <v>40.778289706071497</v>
      </c>
      <c r="U98" s="257">
        <v>42.702621981377533</v>
      </c>
      <c r="V98" s="257">
        <v>42.901659615250445</v>
      </c>
      <c r="W98" s="257">
        <v>43.448840131443767</v>
      </c>
      <c r="X98" s="257">
        <v>43.798243421922542</v>
      </c>
      <c r="Y98" s="257">
        <v>43.834618389049872</v>
      </c>
      <c r="Z98" s="257">
        <v>43.436225400346579</v>
      </c>
      <c r="AA98" s="257">
        <v>44.8589758600964</v>
      </c>
      <c r="AB98" s="257">
        <v>44.414264002117299</v>
      </c>
      <c r="AC98" s="257">
        <v>44.247317868286217</v>
      </c>
      <c r="AD98" s="257">
        <v>43.252658627345397</v>
      </c>
      <c r="AE98" s="257">
        <v>43.678583906775422</v>
      </c>
      <c r="AF98" s="257">
        <v>44.377596707713927</v>
      </c>
      <c r="AG98" s="257">
        <v>43.826671846556629</v>
      </c>
      <c r="AH98" s="257">
        <v>43.240699273847042</v>
      </c>
      <c r="AI98" s="257">
        <v>44.41286108731402</v>
      </c>
      <c r="AJ98" s="257">
        <v>44.814247729419549</v>
      </c>
      <c r="AK98" s="259">
        <v>44.182992772690987</v>
      </c>
      <c r="AL98" s="285">
        <v>-1.6779786659748774E-2</v>
      </c>
      <c r="AM98" s="285">
        <v>3.1281162707554877E-3</v>
      </c>
      <c r="AN98" s="285">
        <v>1.6471902357290096E-3</v>
      </c>
    </row>
    <row r="99" spans="1:40" x14ac:dyDescent="0.15">
      <c r="A99" s="162" t="s">
        <v>103</v>
      </c>
      <c r="B99" s="257">
        <v>28.824999999999999</v>
      </c>
      <c r="C99" s="257">
        <v>32.347999999999999</v>
      </c>
      <c r="D99" s="257">
        <v>36.347000000000001</v>
      </c>
      <c r="E99" s="257">
        <v>40.670999999999999</v>
      </c>
      <c r="F99" s="257">
        <v>42.805999999999997</v>
      </c>
      <c r="G99" s="257">
        <v>45.984999999999999</v>
      </c>
      <c r="H99" s="257">
        <v>50.22</v>
      </c>
      <c r="I99" s="257">
        <v>53.575000000000003</v>
      </c>
      <c r="J99" s="257">
        <v>57.012</v>
      </c>
      <c r="K99" s="257">
        <v>57.923000000000002</v>
      </c>
      <c r="L99" s="257">
        <v>63.75</v>
      </c>
      <c r="M99" s="257">
        <v>67.564999999999998</v>
      </c>
      <c r="N99" s="257">
        <v>62.481000000000002</v>
      </c>
      <c r="O99" s="257">
        <v>66.396000000000001</v>
      </c>
      <c r="P99" s="257">
        <v>65.302000000000007</v>
      </c>
      <c r="Q99" s="257">
        <v>63.734999999999999</v>
      </c>
      <c r="R99" s="257">
        <v>70.648499999999999</v>
      </c>
      <c r="S99" s="257">
        <v>74.430999999999997</v>
      </c>
      <c r="T99" s="257">
        <v>76.986000000000004</v>
      </c>
      <c r="U99" s="257">
        <v>82.305499999999995</v>
      </c>
      <c r="V99" s="257">
        <v>88.764221415295864</v>
      </c>
      <c r="W99" s="257">
        <v>96.720012885328302</v>
      </c>
      <c r="X99" s="257">
        <v>99.380996379863106</v>
      </c>
      <c r="Y99" s="257">
        <v>93.188358536518294</v>
      </c>
      <c r="Z99" s="257">
        <v>98.8277565747034</v>
      </c>
      <c r="AA99" s="257">
        <v>99.384719006840172</v>
      </c>
      <c r="AB99" s="257">
        <v>100.6214228828661</v>
      </c>
      <c r="AC99" s="257">
        <v>99.461260827361073</v>
      </c>
      <c r="AD99" s="257">
        <v>100.96800765222878</v>
      </c>
      <c r="AE99" s="257">
        <v>106.28803338823975</v>
      </c>
      <c r="AF99" s="257">
        <v>110.51367807439621</v>
      </c>
      <c r="AG99" s="257">
        <v>116.04724636169867</v>
      </c>
      <c r="AH99" s="257">
        <v>127.74092962391593</v>
      </c>
      <c r="AI99" s="257">
        <v>138.32122139946858</v>
      </c>
      <c r="AJ99" s="257">
        <v>138.62625771573565</v>
      </c>
      <c r="AK99" s="259">
        <v>137.76936796322667</v>
      </c>
      <c r="AL99" s="285">
        <v>-8.8966463567736742E-3</v>
      </c>
      <c r="AM99" s="285">
        <v>3.4419398427478098E-2</v>
      </c>
      <c r="AN99" s="285">
        <v>5.1361925358720459E-3</v>
      </c>
    </row>
    <row r="100" spans="1:40" x14ac:dyDescent="0.15">
      <c r="A100" s="162" t="s">
        <v>102</v>
      </c>
      <c r="B100" s="257">
        <v>22.766000000000002</v>
      </c>
      <c r="C100" s="257">
        <v>20.974</v>
      </c>
      <c r="D100" s="257">
        <v>22.641999999999999</v>
      </c>
      <c r="E100" s="257">
        <v>24.539000000000001</v>
      </c>
      <c r="F100" s="257">
        <v>25.573</v>
      </c>
      <c r="G100" s="257">
        <v>26.327000000000002</v>
      </c>
      <c r="H100" s="257">
        <v>25.649000000000001</v>
      </c>
      <c r="I100" s="257">
        <v>25.87</v>
      </c>
      <c r="J100" s="257">
        <v>26.579000000000001</v>
      </c>
      <c r="K100" s="257">
        <v>30.459</v>
      </c>
      <c r="L100" s="257">
        <v>33.554000000000002</v>
      </c>
      <c r="M100" s="257">
        <v>36.707000000000001</v>
      </c>
      <c r="N100" s="257">
        <v>39.797000000000004</v>
      </c>
      <c r="O100" s="257">
        <v>41.578000000000003</v>
      </c>
      <c r="P100" s="257">
        <v>41.432000000000002</v>
      </c>
      <c r="Q100" s="257">
        <v>45.29</v>
      </c>
      <c r="R100" s="257">
        <v>47.048999999999999</v>
      </c>
      <c r="S100" s="257">
        <v>48.467435999999999</v>
      </c>
      <c r="T100" s="257">
        <v>52.940537000000006</v>
      </c>
      <c r="U100" s="257">
        <v>55.957430000000002</v>
      </c>
      <c r="V100" s="257">
        <v>56.567740000000001</v>
      </c>
      <c r="W100" s="257">
        <v>56.784129999999998</v>
      </c>
      <c r="X100" s="257">
        <v>59.611788000000004</v>
      </c>
      <c r="Y100" s="257">
        <v>60.820985</v>
      </c>
      <c r="Z100" s="257">
        <v>61.934432000000001</v>
      </c>
      <c r="AA100" s="257">
        <v>67.742759000000007</v>
      </c>
      <c r="AB100" s="257">
        <v>69.17564999999999</v>
      </c>
      <c r="AC100" s="257">
        <v>72.922010999999998</v>
      </c>
      <c r="AD100" s="257">
        <v>75.265842000000006</v>
      </c>
      <c r="AE100" s="257">
        <v>77.260997000000003</v>
      </c>
      <c r="AF100" s="257">
        <v>82.413212999999999</v>
      </c>
      <c r="AG100" s="257">
        <v>90.797891000000007</v>
      </c>
      <c r="AH100" s="257">
        <v>94.370340999999996</v>
      </c>
      <c r="AI100" s="257">
        <v>99.764717862254045</v>
      </c>
      <c r="AJ100" s="257">
        <v>106.041488</v>
      </c>
      <c r="AK100" s="259">
        <v>101.75572</v>
      </c>
      <c r="AL100" s="285">
        <v>-4.3037769263443271E-2</v>
      </c>
      <c r="AM100" s="285">
        <v>5.5247581359126441E-2</v>
      </c>
      <c r="AN100" s="285">
        <v>3.7935643987696008E-3</v>
      </c>
    </row>
    <row r="101" spans="1:40" x14ac:dyDescent="0.15">
      <c r="A101" s="162" t="s">
        <v>101</v>
      </c>
      <c r="B101" s="257">
        <v>9.8762999999999987</v>
      </c>
      <c r="C101" s="257">
        <v>10.576499999999999</v>
      </c>
      <c r="D101" s="257">
        <v>11.813799999999999</v>
      </c>
      <c r="E101" s="257">
        <v>13.0175</v>
      </c>
      <c r="F101" s="257">
        <v>14.0389</v>
      </c>
      <c r="G101" s="257">
        <v>15.617600000000001</v>
      </c>
      <c r="H101" s="257">
        <v>16.596599999999999</v>
      </c>
      <c r="I101" s="257">
        <v>17.543099999999999</v>
      </c>
      <c r="J101" s="257">
        <v>18.962400000000002</v>
      </c>
      <c r="K101" s="257">
        <v>20.675400000000003</v>
      </c>
      <c r="L101" s="257">
        <v>22.057400000000001</v>
      </c>
      <c r="M101" s="257">
        <v>23.909400000000002</v>
      </c>
      <c r="N101" s="257">
        <v>26.709400000000002</v>
      </c>
      <c r="O101" s="257">
        <v>28.3748</v>
      </c>
      <c r="P101" s="257">
        <v>29.52</v>
      </c>
      <c r="Q101" s="257">
        <v>31.664999999999999</v>
      </c>
      <c r="R101" s="257">
        <v>33.061</v>
      </c>
      <c r="S101" s="257">
        <v>34.6646</v>
      </c>
      <c r="T101" s="257">
        <v>35.281500000000001</v>
      </c>
      <c r="U101" s="257">
        <v>36.809599999999996</v>
      </c>
      <c r="V101" s="257">
        <v>38.212699999999998</v>
      </c>
      <c r="W101" s="257">
        <v>39.480400000000003</v>
      </c>
      <c r="X101" s="257">
        <v>41.134099999999997</v>
      </c>
      <c r="Y101" s="257">
        <v>41.670597000000001</v>
      </c>
      <c r="Z101" s="257">
        <v>41.801795999999996</v>
      </c>
      <c r="AA101" s="257">
        <v>45.369185999999999</v>
      </c>
      <c r="AB101" s="257">
        <v>46.004294999999999</v>
      </c>
      <c r="AC101" s="257">
        <v>46.944192999999999</v>
      </c>
      <c r="AD101" s="257">
        <v>47.975856</v>
      </c>
      <c r="AE101" s="257">
        <v>49.336832999999999</v>
      </c>
      <c r="AF101" s="257">
        <v>50.320233000000002</v>
      </c>
      <c r="AG101" s="257">
        <v>51.586599999999997</v>
      </c>
      <c r="AH101" s="257">
        <v>52.225300000000004</v>
      </c>
      <c r="AI101" s="257">
        <v>52.904600000000002</v>
      </c>
      <c r="AJ101" s="257">
        <v>54.142299999999999</v>
      </c>
      <c r="AK101" s="259">
        <v>53.071585198676438</v>
      </c>
      <c r="AL101" s="285">
        <v>-2.2454146433887878E-2</v>
      </c>
      <c r="AM101" s="285">
        <v>2.6205117196471006E-2</v>
      </c>
      <c r="AN101" s="285">
        <v>1.9785666712000723E-3</v>
      </c>
    </row>
    <row r="102" spans="1:40" x14ac:dyDescent="0.15">
      <c r="A102" s="162" t="s">
        <v>100</v>
      </c>
      <c r="B102" s="257">
        <v>62.667201000000006</v>
      </c>
      <c r="C102" s="257">
        <v>69.680596999999992</v>
      </c>
      <c r="D102" s="257">
        <v>80.251347999999993</v>
      </c>
      <c r="E102" s="257">
        <v>93.108847000000011</v>
      </c>
      <c r="F102" s="257">
        <v>103.623614</v>
      </c>
      <c r="G102" s="257">
        <v>118.460795</v>
      </c>
      <c r="H102" s="257">
        <v>131.61614399999999</v>
      </c>
      <c r="I102" s="257">
        <v>146.43928400000001</v>
      </c>
      <c r="J102" s="257">
        <v>161.90095099999999</v>
      </c>
      <c r="K102" s="257">
        <v>183.365532</v>
      </c>
      <c r="L102" s="257">
        <v>203.54646500000001</v>
      </c>
      <c r="M102" s="257">
        <v>225.845719</v>
      </c>
      <c r="N102" s="257">
        <v>246.58747100000002</v>
      </c>
      <c r="O102" s="257">
        <v>237.19740600000003</v>
      </c>
      <c r="P102" s="257">
        <v>262.15214600000002</v>
      </c>
      <c r="Q102" s="257">
        <v>290.44294800000006</v>
      </c>
      <c r="R102" s="257">
        <v>309.88595199999997</v>
      </c>
      <c r="S102" s="257">
        <v>332.02094699999998</v>
      </c>
      <c r="T102" s="257">
        <v>347.75620900000001</v>
      </c>
      <c r="U102" s="257">
        <v>368.03355200000004</v>
      </c>
      <c r="V102" s="257">
        <v>389.479512</v>
      </c>
      <c r="W102" s="257">
        <v>402.98894200000001</v>
      </c>
      <c r="X102" s="257">
        <v>425.40728899999999</v>
      </c>
      <c r="Y102" s="257">
        <v>442.61095799999998</v>
      </c>
      <c r="Z102" s="257">
        <v>452.44746100000003</v>
      </c>
      <c r="AA102" s="257">
        <v>495.02836300000001</v>
      </c>
      <c r="AB102" s="257">
        <v>518.16781600000002</v>
      </c>
      <c r="AC102" s="257">
        <v>531.201866</v>
      </c>
      <c r="AD102" s="257">
        <v>537.16927599999997</v>
      </c>
      <c r="AE102" s="257">
        <v>540.37879899999996</v>
      </c>
      <c r="AF102" s="257">
        <v>547.80180299999995</v>
      </c>
      <c r="AG102" s="257">
        <v>560.98459000000003</v>
      </c>
      <c r="AH102" s="257">
        <v>576.41212699999994</v>
      </c>
      <c r="AI102" s="257">
        <v>592.90462860373998</v>
      </c>
      <c r="AJ102" s="257">
        <v>585.30144400000006</v>
      </c>
      <c r="AK102" s="259">
        <v>573.99854793469024</v>
      </c>
      <c r="AL102" s="285">
        <v>-2.1990716477451988E-2</v>
      </c>
      <c r="AM102" s="285">
        <v>2.6079814393355605E-2</v>
      </c>
      <c r="AN102" s="285">
        <v>2.1399292898625129E-2</v>
      </c>
    </row>
    <row r="103" spans="1:40" x14ac:dyDescent="0.15">
      <c r="A103" s="162" t="s">
        <v>99</v>
      </c>
      <c r="B103" s="257">
        <v>2.4649999999999999</v>
      </c>
      <c r="C103" s="257">
        <v>2.6516999999999999</v>
      </c>
      <c r="D103" s="257">
        <v>2.7071999999999998</v>
      </c>
      <c r="E103" s="257">
        <v>2.7984</v>
      </c>
      <c r="F103" s="257">
        <v>2.8579000000000003</v>
      </c>
      <c r="G103" s="257">
        <v>3.1498000000000004</v>
      </c>
      <c r="H103" s="257">
        <v>3.3771</v>
      </c>
      <c r="I103" s="257">
        <v>3.5396999999999998</v>
      </c>
      <c r="J103" s="257">
        <v>3.9786999999999999</v>
      </c>
      <c r="K103" s="257">
        <v>4.3867200000000004</v>
      </c>
      <c r="L103" s="257">
        <v>4.8004199999999999</v>
      </c>
      <c r="M103" s="257">
        <v>4.5279600000000002</v>
      </c>
      <c r="N103" s="257">
        <v>5.1439399999999997</v>
      </c>
      <c r="O103" s="257">
        <v>5.6753900000000002</v>
      </c>
      <c r="P103" s="257">
        <v>6.2807500000000003</v>
      </c>
      <c r="Q103" s="257">
        <v>6.9696999999999996</v>
      </c>
      <c r="R103" s="257">
        <v>6.8008999999999995</v>
      </c>
      <c r="S103" s="257">
        <v>7.1042899999999998</v>
      </c>
      <c r="T103" s="257">
        <v>8.1248500000000003</v>
      </c>
      <c r="U103" s="257">
        <v>8.7435200000000002</v>
      </c>
      <c r="V103" s="257">
        <v>8.8482199999999995</v>
      </c>
      <c r="W103" s="257">
        <v>9.4978999999999996</v>
      </c>
      <c r="X103" s="257">
        <v>9.9005600000000005</v>
      </c>
      <c r="Y103" s="257">
        <v>10.00328</v>
      </c>
      <c r="Z103" s="257">
        <v>9.9868799999999993</v>
      </c>
      <c r="AA103" s="257">
        <v>10.800739999999999</v>
      </c>
      <c r="AB103" s="257">
        <v>11.599870000000001</v>
      </c>
      <c r="AC103" s="257">
        <v>11.897620000000002</v>
      </c>
      <c r="AD103" s="257">
        <v>12.029010000000001</v>
      </c>
      <c r="AE103" s="257">
        <v>12.86748</v>
      </c>
      <c r="AF103" s="257">
        <v>13.2255</v>
      </c>
      <c r="AG103" s="257">
        <v>14.361319999999999</v>
      </c>
      <c r="AH103" s="257">
        <v>14.983700000000001</v>
      </c>
      <c r="AI103" s="257">
        <v>16.2166</v>
      </c>
      <c r="AJ103" s="257">
        <v>16.812273991951596</v>
      </c>
      <c r="AK103" s="259">
        <v>16.85419311658832</v>
      </c>
      <c r="AL103" s="285">
        <v>-2.4568855671003309E-4</v>
      </c>
      <c r="AM103" s="285">
        <v>5.3463911945742515E-2</v>
      </c>
      <c r="AN103" s="285">
        <v>6.2834273077795643E-4</v>
      </c>
    </row>
    <row r="104" spans="1:40" x14ac:dyDescent="0.15">
      <c r="A104" s="162" t="s">
        <v>98</v>
      </c>
      <c r="B104" s="257">
        <v>55.556760512000004</v>
      </c>
      <c r="C104" s="257">
        <v>62.333848773000007</v>
      </c>
      <c r="D104" s="257">
        <v>69.179058901000005</v>
      </c>
      <c r="E104" s="257">
        <v>76.261221258999981</v>
      </c>
      <c r="F104" s="257">
        <v>84.057801497999989</v>
      </c>
      <c r="G104" s="257">
        <v>90.193523493000001</v>
      </c>
      <c r="H104" s="257">
        <v>99.177527447999992</v>
      </c>
      <c r="I104" s="257">
        <v>105.52976450899999</v>
      </c>
      <c r="J104" s="257">
        <v>115.20601463999998</v>
      </c>
      <c r="K104" s="257">
        <v>124.63486285200001</v>
      </c>
      <c r="L104" s="257">
        <v>133.11670181300002</v>
      </c>
      <c r="M104" s="257">
        <v>141.96245964100004</v>
      </c>
      <c r="N104" s="257">
        <v>150.48640894900001</v>
      </c>
      <c r="O104" s="257">
        <v>163.186405431</v>
      </c>
      <c r="P104" s="257">
        <v>169.47331557399997</v>
      </c>
      <c r="Q104" s="257">
        <v>184.84078649700001</v>
      </c>
      <c r="R104" s="257">
        <v>188.53044153300002</v>
      </c>
      <c r="S104" s="257">
        <v>198.82888871899999</v>
      </c>
      <c r="T104" s="257">
        <v>209.07238713599997</v>
      </c>
      <c r="U104" s="257">
        <v>218.39663192000003</v>
      </c>
      <c r="V104" s="257">
        <v>227.51225010399997</v>
      </c>
      <c r="W104" s="257">
        <v>235.53012553600001</v>
      </c>
      <c r="X104" s="257">
        <v>243.11658398100002</v>
      </c>
      <c r="Y104" s="257">
        <v>238.30536530299997</v>
      </c>
      <c r="Z104" s="257">
        <v>230.03715933000001</v>
      </c>
      <c r="AA104" s="257">
        <v>247.05886697599996</v>
      </c>
      <c r="AB104" s="257">
        <v>252.16701423700002</v>
      </c>
      <c r="AC104" s="257">
        <v>250.37342481399997</v>
      </c>
      <c r="AD104" s="257">
        <v>252.34081450400001</v>
      </c>
      <c r="AE104" s="257">
        <v>259.96393544800003</v>
      </c>
      <c r="AF104" s="257">
        <v>258.14188770241998</v>
      </c>
      <c r="AG104" s="257">
        <v>264.10765699180007</v>
      </c>
      <c r="AH104" s="257">
        <v>270.25640665100002</v>
      </c>
      <c r="AI104" s="257">
        <v>275.54893241100001</v>
      </c>
      <c r="AJ104" s="257">
        <v>274.05867336099999</v>
      </c>
      <c r="AK104" s="259">
        <v>279.79300276200001</v>
      </c>
      <c r="AL104" s="285">
        <v>1.8134319866144999E-2</v>
      </c>
      <c r="AM104" s="285">
        <v>1.766433731114514E-2</v>
      </c>
      <c r="AN104" s="285">
        <v>1.0430988786701798E-2</v>
      </c>
    </row>
    <row r="105" spans="1:40" x14ac:dyDescent="0.15">
      <c r="A105" s="162" t="s">
        <v>97</v>
      </c>
      <c r="B105" s="257">
        <v>23.029949999999999</v>
      </c>
      <c r="C105" s="257">
        <v>24.669810000000002</v>
      </c>
      <c r="D105" s="257">
        <v>28.573610000000002</v>
      </c>
      <c r="E105" s="257">
        <v>32.413240000000002</v>
      </c>
      <c r="F105" s="257">
        <v>37.353380000000001</v>
      </c>
      <c r="G105" s="257">
        <v>44.11251</v>
      </c>
      <c r="H105" s="257">
        <v>50.12039</v>
      </c>
      <c r="I105" s="257">
        <v>57.028150000000004</v>
      </c>
      <c r="J105" s="257">
        <v>63.337330000000001</v>
      </c>
      <c r="K105" s="257">
        <v>71.102429999999998</v>
      </c>
      <c r="L105" s="257">
        <v>79.737210000000005</v>
      </c>
      <c r="M105" s="257">
        <v>86.991630000000001</v>
      </c>
      <c r="N105" s="257">
        <v>92.661280000000005</v>
      </c>
      <c r="O105" s="257">
        <v>89.53300999999999</v>
      </c>
      <c r="P105" s="257">
        <v>90.215289999999996</v>
      </c>
      <c r="Q105" s="257">
        <v>95.521270000000001</v>
      </c>
      <c r="R105" s="257">
        <v>100.98719</v>
      </c>
      <c r="S105" s="257">
        <v>108.44169000000001</v>
      </c>
      <c r="T105" s="257">
        <v>115.93462</v>
      </c>
      <c r="U105" s="257">
        <v>124.13266</v>
      </c>
      <c r="V105" s="257">
        <v>130.42631</v>
      </c>
      <c r="W105" s="257">
        <v>136.76670999999999</v>
      </c>
      <c r="X105" s="257">
        <v>142.53754000000001</v>
      </c>
      <c r="Y105" s="257">
        <v>145.43735999999998</v>
      </c>
      <c r="Z105" s="257">
        <v>145.90669999999997</v>
      </c>
      <c r="AA105" s="257">
        <v>157.57502111200006</v>
      </c>
      <c r="AB105" s="257">
        <v>153.31550677399989</v>
      </c>
      <c r="AC105" s="257">
        <v>168.956182883</v>
      </c>
      <c r="AD105" s="257">
        <v>168.63366132727987</v>
      </c>
      <c r="AE105" s="257">
        <v>173.764180391</v>
      </c>
      <c r="AF105" s="257">
        <v>177.83192826699997</v>
      </c>
      <c r="AG105" s="257">
        <v>179.82851922599994</v>
      </c>
      <c r="AH105" s="257">
        <v>176.73810696600009</v>
      </c>
      <c r="AI105" s="257">
        <v>177.63613568899999</v>
      </c>
      <c r="AJ105" s="257">
        <v>186.50302161299999</v>
      </c>
      <c r="AK105" s="259">
        <v>176.44475944836992</v>
      </c>
      <c r="AL105" s="285">
        <v>-5.651571529597621E-2</v>
      </c>
      <c r="AM105" s="285">
        <v>2.4851789401166391E-2</v>
      </c>
      <c r="AN105" s="285">
        <v>6.5780533791397894E-3</v>
      </c>
    </row>
    <row r="106" spans="1:40" x14ac:dyDescent="0.15">
      <c r="A106" s="162" t="s">
        <v>96</v>
      </c>
      <c r="B106" s="257">
        <v>5.069</v>
      </c>
      <c r="C106" s="257">
        <v>5.5270000000000001</v>
      </c>
      <c r="D106" s="257">
        <v>6.0510000000000002</v>
      </c>
      <c r="E106" s="257">
        <v>6.7850000000000001</v>
      </c>
      <c r="F106" s="257">
        <v>7.7839999999999998</v>
      </c>
      <c r="G106" s="257">
        <v>8.6810000000000009</v>
      </c>
      <c r="H106" s="257">
        <v>9.2100000000000009</v>
      </c>
      <c r="I106" s="257">
        <v>9.7050000000000001</v>
      </c>
      <c r="J106" s="257">
        <v>10.662000000000001</v>
      </c>
      <c r="K106" s="257">
        <v>12.288</v>
      </c>
      <c r="L106" s="257">
        <v>14.648</v>
      </c>
      <c r="M106" s="257">
        <v>16.943999999999999</v>
      </c>
      <c r="N106" s="257">
        <v>19.132000000000001</v>
      </c>
      <c r="O106" s="257">
        <v>21.687999999999999</v>
      </c>
      <c r="P106" s="257">
        <v>23.559000000000001</v>
      </c>
      <c r="Q106" s="257">
        <v>26.561</v>
      </c>
      <c r="R106" s="257">
        <v>30.608000000000001</v>
      </c>
      <c r="S106" s="257">
        <v>35.795999999999999</v>
      </c>
      <c r="T106" s="257">
        <v>40.925000000000004</v>
      </c>
      <c r="U106" s="257">
        <v>46.209000000000003</v>
      </c>
      <c r="V106" s="257">
        <v>52.078000000000003</v>
      </c>
      <c r="W106" s="257">
        <v>57.917000000000002</v>
      </c>
      <c r="X106" s="257">
        <v>64.147000000000006</v>
      </c>
      <c r="Y106" s="257">
        <v>70.960000000000008</v>
      </c>
      <c r="Z106" s="257">
        <v>80.643000000000001</v>
      </c>
      <c r="AA106" s="257">
        <v>91.722000000000008</v>
      </c>
      <c r="AB106" s="257">
        <v>101.499</v>
      </c>
      <c r="AC106" s="257">
        <v>115.14700000000001</v>
      </c>
      <c r="AD106" s="257">
        <v>124.45400000000001</v>
      </c>
      <c r="AE106" s="257">
        <v>141.25</v>
      </c>
      <c r="AF106" s="257">
        <v>157.94900000000001</v>
      </c>
      <c r="AG106" s="257">
        <v>175.745</v>
      </c>
      <c r="AH106" s="257">
        <v>191.59300000000002</v>
      </c>
      <c r="AI106" s="257">
        <v>209.18100000000001</v>
      </c>
      <c r="AJ106" s="257">
        <v>227.46100000000001</v>
      </c>
      <c r="AK106" s="259">
        <v>234.49048409999997</v>
      </c>
      <c r="AL106" s="285">
        <v>2.8087451111237005E-2</v>
      </c>
      <c r="AM106" s="285">
        <v>0.10926172221030539</v>
      </c>
      <c r="AN106" s="285">
        <v>8.7420614028578345E-3</v>
      </c>
    </row>
    <row r="107" spans="1:40" x14ac:dyDescent="0.15">
      <c r="A107" s="162" t="s">
        <v>95</v>
      </c>
      <c r="B107" s="257">
        <v>37.338440477682404</v>
      </c>
      <c r="C107" s="257">
        <v>38.709021020202016</v>
      </c>
      <c r="D107" s="257">
        <v>40.800525563493323</v>
      </c>
      <c r="E107" s="257">
        <v>43.306868051372092</v>
      </c>
      <c r="F107" s="257">
        <v>45.29353005743269</v>
      </c>
      <c r="G107" s="257">
        <v>45.130286039712857</v>
      </c>
      <c r="H107" s="257">
        <v>44.134243073946671</v>
      </c>
      <c r="I107" s="257">
        <v>42.853015822907089</v>
      </c>
      <c r="J107" s="257">
        <v>41.346675574679566</v>
      </c>
      <c r="K107" s="257">
        <v>43.3849913155453</v>
      </c>
      <c r="L107" s="257">
        <v>44.325292458466585</v>
      </c>
      <c r="M107" s="257">
        <v>43.747047387767935</v>
      </c>
      <c r="N107" s="257">
        <v>42.281024102042451</v>
      </c>
      <c r="O107" s="257">
        <v>41.543514149551918</v>
      </c>
      <c r="P107" s="257">
        <v>44.486363684448705</v>
      </c>
      <c r="Q107" s="257">
        <v>47.601434273855325</v>
      </c>
      <c r="R107" s="257">
        <v>49.303880840039483</v>
      </c>
      <c r="S107" s="257">
        <v>49.555278410060595</v>
      </c>
      <c r="T107" s="257">
        <v>52.159845987391783</v>
      </c>
      <c r="U107" s="257">
        <v>54.277052574840738</v>
      </c>
      <c r="V107" s="257">
        <v>56.696208953363865</v>
      </c>
      <c r="W107" s="257">
        <v>59.940616013226162</v>
      </c>
      <c r="X107" s="257">
        <v>63.636774752620305</v>
      </c>
      <c r="Y107" s="257">
        <v>66.625269464764187</v>
      </c>
      <c r="Z107" s="257">
        <v>65.32186231973418</v>
      </c>
      <c r="AA107" s="257">
        <v>72.538086539327622</v>
      </c>
      <c r="AB107" s="257">
        <v>76.799464322337073</v>
      </c>
      <c r="AC107" s="257">
        <v>78.19076888428522</v>
      </c>
      <c r="AD107" s="257">
        <v>84.470293124561934</v>
      </c>
      <c r="AE107" s="257">
        <v>88.584482216216003</v>
      </c>
      <c r="AF107" s="257">
        <v>91.396526649684589</v>
      </c>
      <c r="AG107" s="257">
        <v>109.2842425550167</v>
      </c>
      <c r="AH107" s="257">
        <v>119.74706343113708</v>
      </c>
      <c r="AI107" s="257">
        <v>115.98922786943189</v>
      </c>
      <c r="AJ107" s="257">
        <v>127.50270997845072</v>
      </c>
      <c r="AK107" s="259">
        <v>131.79074827221854</v>
      </c>
      <c r="AL107" s="285">
        <v>3.0806829774511657E-2</v>
      </c>
      <c r="AM107" s="285">
        <v>6.9168329468233258E-2</v>
      </c>
      <c r="AN107" s="285">
        <v>4.9133030627928776E-3</v>
      </c>
    </row>
    <row r="108" spans="1:40" s="161" customFormat="1" x14ac:dyDescent="0.15">
      <c r="A108" s="163" t="s">
        <v>94</v>
      </c>
      <c r="B108" s="260">
        <v>1723.8509088692902</v>
      </c>
      <c r="C108" s="260">
        <v>1815.677640560775</v>
      </c>
      <c r="D108" s="260">
        <v>1971.4362412062881</v>
      </c>
      <c r="E108" s="260">
        <v>2123.8113920797227</v>
      </c>
      <c r="F108" s="260">
        <v>2287.6848894887667</v>
      </c>
      <c r="G108" s="260">
        <v>2468.8608245586488</v>
      </c>
      <c r="H108" s="260">
        <v>2635.4855925562947</v>
      </c>
      <c r="I108" s="260">
        <v>2779.8965199942513</v>
      </c>
      <c r="J108" s="260">
        <v>2918.2503328086441</v>
      </c>
      <c r="K108" s="260">
        <v>3175.6817985141292</v>
      </c>
      <c r="L108" s="260">
        <v>3395.2965092790796</v>
      </c>
      <c r="M108" s="260">
        <v>3571.3638398133576</v>
      </c>
      <c r="N108" s="260">
        <v>3742.3628717879924</v>
      </c>
      <c r="O108" s="260">
        <v>3849.1260941945284</v>
      </c>
      <c r="P108" s="260">
        <v>4039.029469931932</v>
      </c>
      <c r="Q108" s="260">
        <v>4285.6996914477604</v>
      </c>
      <c r="R108" s="260">
        <v>4477.9927908606405</v>
      </c>
      <c r="S108" s="260">
        <v>4762.2399844710872</v>
      </c>
      <c r="T108" s="260">
        <v>5098.7070601212999</v>
      </c>
      <c r="U108" s="260">
        <v>5567.6127045873291</v>
      </c>
      <c r="V108" s="260">
        <v>5971.2672236212438</v>
      </c>
      <c r="W108" s="260">
        <v>6456.8205788810665</v>
      </c>
      <c r="X108" s="260">
        <v>7014.7262483131844</v>
      </c>
      <c r="Y108" s="260">
        <v>7302.2071619711114</v>
      </c>
      <c r="Z108" s="260">
        <v>7537.4936704025613</v>
      </c>
      <c r="AA108" s="260">
        <v>8257.6957616609307</v>
      </c>
      <c r="AB108" s="260">
        <v>8875.0603971072105</v>
      </c>
      <c r="AC108" s="260">
        <v>9278.1357349535974</v>
      </c>
      <c r="AD108" s="260">
        <v>9812.30958998403</v>
      </c>
      <c r="AE108" s="260">
        <v>10333.718002425348</v>
      </c>
      <c r="AF108" s="260">
        <v>10433.851989073068</v>
      </c>
      <c r="AG108" s="260">
        <v>10947.576023781043</v>
      </c>
      <c r="AH108" s="260">
        <v>11569.799775152249</v>
      </c>
      <c r="AI108" s="260">
        <v>12339.297222214054</v>
      </c>
      <c r="AJ108" s="260">
        <v>12741.571018825523</v>
      </c>
      <c r="AK108" s="260">
        <v>12919.334135027793</v>
      </c>
      <c r="AL108" s="286">
        <v>1.1181069339635918E-2</v>
      </c>
      <c r="AM108" s="286">
        <v>5.3900478948982977E-2</v>
      </c>
      <c r="AN108" s="286">
        <v>0.48164688953554935</v>
      </c>
    </row>
    <row r="109" spans="1:40" x14ac:dyDescent="0.15">
      <c r="B109" s="257"/>
      <c r="C109" s="257"/>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9"/>
      <c r="AL109" s="285"/>
      <c r="AM109" s="285"/>
      <c r="AN109" s="285"/>
    </row>
    <row r="110" spans="1:40" s="315" customFormat="1" x14ac:dyDescent="0.15">
      <c r="A110" s="991" t="s">
        <v>93</v>
      </c>
      <c r="B110" s="992">
        <v>9879.981276185501</v>
      </c>
      <c r="C110" s="992">
        <v>10174.771712736576</v>
      </c>
      <c r="D110" s="992">
        <v>10665.142015635969</v>
      </c>
      <c r="E110" s="992">
        <v>11134.94160698415</v>
      </c>
      <c r="F110" s="992">
        <v>11653.968862994241</v>
      </c>
      <c r="G110" s="992">
        <v>11957.328559471731</v>
      </c>
      <c r="H110" s="992">
        <v>12218.445179529826</v>
      </c>
      <c r="I110" s="992">
        <v>12329.793579154399</v>
      </c>
      <c r="J110" s="992">
        <v>12591.721634093255</v>
      </c>
      <c r="K110" s="992">
        <v>12916.590524635991</v>
      </c>
      <c r="L110" s="992">
        <v>13375.243963405272</v>
      </c>
      <c r="M110" s="992">
        <v>13789.249527706444</v>
      </c>
      <c r="N110" s="992">
        <v>14120.517134509744</v>
      </c>
      <c r="O110" s="992">
        <v>14502.91924343678</v>
      </c>
      <c r="P110" s="992">
        <v>14917.763755393564</v>
      </c>
      <c r="Q110" s="992">
        <v>15555.548290631683</v>
      </c>
      <c r="R110" s="992">
        <v>15788.860610722248</v>
      </c>
      <c r="S110" s="992">
        <v>16345.484319587606</v>
      </c>
      <c r="T110" s="992">
        <v>16924.018406002466</v>
      </c>
      <c r="U110" s="992">
        <v>17726.747512207581</v>
      </c>
      <c r="V110" s="992">
        <v>18454.118810450738</v>
      </c>
      <c r="W110" s="992">
        <v>19155.291117648791</v>
      </c>
      <c r="X110" s="992">
        <v>20045.982995705115</v>
      </c>
      <c r="Y110" s="992">
        <v>20421.6373537822</v>
      </c>
      <c r="Z110" s="992">
        <v>20264.891059648478</v>
      </c>
      <c r="AA110" s="992">
        <v>21570.688861983443</v>
      </c>
      <c r="AB110" s="992">
        <v>22256.995244363818</v>
      </c>
      <c r="AC110" s="992">
        <v>22806.276479940283</v>
      </c>
      <c r="AD110" s="992">
        <v>23435.238212380838</v>
      </c>
      <c r="AE110" s="992">
        <v>24031.707049616718</v>
      </c>
      <c r="AF110" s="992">
        <v>24270.500940949612</v>
      </c>
      <c r="AG110" s="992">
        <v>24915.187108189115</v>
      </c>
      <c r="AH110" s="992">
        <v>25623.892250783552</v>
      </c>
      <c r="AI110" s="992">
        <v>26659.136238092451</v>
      </c>
      <c r="AJ110" s="992">
        <v>27000.950850926718</v>
      </c>
      <c r="AK110" s="992">
        <v>26823.248350022292</v>
      </c>
      <c r="AL110" s="993">
        <v>-9.2956009619078461E-3</v>
      </c>
      <c r="AM110" s="993">
        <v>2.9113981366141406E-2</v>
      </c>
      <c r="AN110" s="993">
        <v>1</v>
      </c>
    </row>
    <row r="111" spans="1:40" x14ac:dyDescent="0.15">
      <c r="A111" s="168" t="s">
        <v>92</v>
      </c>
      <c r="B111" s="257">
        <v>6561.1335660350169</v>
      </c>
      <c r="C111" s="257">
        <v>6667.685410690784</v>
      </c>
      <c r="D111" s="257">
        <v>6949.5629065710937</v>
      </c>
      <c r="E111" s="257">
        <v>7232.9613023466782</v>
      </c>
      <c r="F111" s="257">
        <v>7606.2803700091517</v>
      </c>
      <c r="G111" s="257">
        <v>7812.8825533367799</v>
      </c>
      <c r="H111" s="257">
        <v>7986.4736170035985</v>
      </c>
      <c r="I111" s="257">
        <v>8047.3924623060848</v>
      </c>
      <c r="J111" s="257">
        <v>8229.1236688511653</v>
      </c>
      <c r="K111" s="257">
        <v>8451.3785309231262</v>
      </c>
      <c r="L111" s="257">
        <v>8717.0208999187034</v>
      </c>
      <c r="M111" s="257">
        <v>8960.5630529548416</v>
      </c>
      <c r="N111" s="257">
        <v>9128.3796057828222</v>
      </c>
      <c r="O111" s="257">
        <v>9367.8204797566395</v>
      </c>
      <c r="P111" s="257">
        <v>9578.6690945541031</v>
      </c>
      <c r="Q111" s="257">
        <v>9908.0349043281494</v>
      </c>
      <c r="R111" s="257">
        <v>9903.72001009224</v>
      </c>
      <c r="S111" s="257">
        <v>10129.910135537077</v>
      </c>
      <c r="T111" s="257">
        <v>10249.659432157181</v>
      </c>
      <c r="U111" s="257">
        <v>10501.164081137871</v>
      </c>
      <c r="V111" s="257">
        <v>10740.701226181329</v>
      </c>
      <c r="W111" s="257">
        <v>10827.857748699544</v>
      </c>
      <c r="X111" s="257">
        <v>11066.475383161142</v>
      </c>
      <c r="Y111" s="257">
        <v>11071.090077996732</v>
      </c>
      <c r="Z111" s="257">
        <v>10640.324412979899</v>
      </c>
      <c r="AA111" s="257">
        <v>11062.793683910011</v>
      </c>
      <c r="AB111" s="257">
        <v>11014.333790706753</v>
      </c>
      <c r="AC111" s="257">
        <v>11023.71952732618</v>
      </c>
      <c r="AD111" s="257">
        <v>11015.562693911223</v>
      </c>
      <c r="AE111" s="257">
        <v>10956.556213652004</v>
      </c>
      <c r="AF111" s="257">
        <v>11005.038614983448</v>
      </c>
      <c r="AG111" s="257">
        <v>11082.789361162086</v>
      </c>
      <c r="AH111" s="257">
        <v>11119.538668646288</v>
      </c>
      <c r="AI111" s="257">
        <v>11312.765218755585</v>
      </c>
      <c r="AJ111" s="257">
        <v>11168.434242220788</v>
      </c>
      <c r="AK111" s="259">
        <v>10880.824320089196</v>
      </c>
      <c r="AL111" s="285">
        <v>-2.8413915813632951E-2</v>
      </c>
      <c r="AM111" s="285">
        <v>4.8557968146476505E-3</v>
      </c>
      <c r="AN111" s="285">
        <v>0.40564901678212112</v>
      </c>
    </row>
    <row r="112" spans="1:40" x14ac:dyDescent="0.15">
      <c r="A112" s="168" t="s">
        <v>91</v>
      </c>
      <c r="B112" s="257">
        <v>3318.8477101504786</v>
      </c>
      <c r="C112" s="257">
        <v>3507.0863020457905</v>
      </c>
      <c r="D112" s="257">
        <v>3715.5791090648818</v>
      </c>
      <c r="E112" s="257">
        <v>3901.9803046374745</v>
      </c>
      <c r="F112" s="257">
        <v>4047.6884929850908</v>
      </c>
      <c r="G112" s="257">
        <v>4144.4460061349546</v>
      </c>
      <c r="H112" s="257">
        <v>4231.9715625262288</v>
      </c>
      <c r="I112" s="257">
        <v>4282.4011168483112</v>
      </c>
      <c r="J112" s="257">
        <v>4362.5979652420883</v>
      </c>
      <c r="K112" s="257">
        <v>4465.2119937128582</v>
      </c>
      <c r="L112" s="257">
        <v>4658.2230634865718</v>
      </c>
      <c r="M112" s="257">
        <v>4828.6864747516047</v>
      </c>
      <c r="N112" s="257">
        <v>4992.1375287269238</v>
      </c>
      <c r="O112" s="257">
        <v>5135.0987636801419</v>
      </c>
      <c r="P112" s="257">
        <v>5339.0946608394679</v>
      </c>
      <c r="Q112" s="257">
        <v>5647.5133863035308</v>
      </c>
      <c r="R112" s="257">
        <v>5885.1406006300058</v>
      </c>
      <c r="S112" s="257">
        <v>6215.5741840505361</v>
      </c>
      <c r="T112" s="257">
        <v>6674.3589738452847</v>
      </c>
      <c r="U112" s="257">
        <v>7225.5834310697101</v>
      </c>
      <c r="V112" s="257">
        <v>7713.4175842694049</v>
      </c>
      <c r="W112" s="257">
        <v>8327.4333689492378</v>
      </c>
      <c r="X112" s="257">
        <v>8979.5076125439755</v>
      </c>
      <c r="Y112" s="257">
        <v>9350.5472757854659</v>
      </c>
      <c r="Z112" s="257">
        <v>9624.5666466685871</v>
      </c>
      <c r="AA112" s="257">
        <v>10507.895178073439</v>
      </c>
      <c r="AB112" s="257">
        <v>11242.661453657069</v>
      </c>
      <c r="AC112" s="257">
        <v>11782.556952614099</v>
      </c>
      <c r="AD112" s="257">
        <v>12419.675518469616</v>
      </c>
      <c r="AE112" s="257">
        <v>13075.150835964716</v>
      </c>
      <c r="AF112" s="257">
        <v>13265.46232596616</v>
      </c>
      <c r="AG112" s="257">
        <v>13832.397747027042</v>
      </c>
      <c r="AH112" s="257">
        <v>14504.353582137279</v>
      </c>
      <c r="AI112" s="257">
        <v>15346.371019336866</v>
      </c>
      <c r="AJ112" s="257">
        <v>15832.51660870593</v>
      </c>
      <c r="AK112" s="259">
        <v>15942.42402993312</v>
      </c>
      <c r="AL112" s="285">
        <v>4.1906721000877223E-3</v>
      </c>
      <c r="AM112" s="285">
        <v>5.103426989018911E-2</v>
      </c>
      <c r="AN112" s="285">
        <v>0.59435098321787971</v>
      </c>
    </row>
    <row r="113" spans="1:40" x14ac:dyDescent="0.15">
      <c r="A113" s="272" t="s">
        <v>90</v>
      </c>
      <c r="B113" s="273">
        <v>2022.9308852654447</v>
      </c>
      <c r="C113" s="273">
        <v>2076.0313917128892</v>
      </c>
      <c r="D113" s="273">
        <v>2148.2645373511114</v>
      </c>
      <c r="E113" s="273">
        <v>2198.395603336</v>
      </c>
      <c r="F113" s="273">
        <v>2249.4310257582824</v>
      </c>
      <c r="G113" s="273">
        <v>2275.177601250502</v>
      </c>
      <c r="H113" s="273">
        <v>2317.8876308460726</v>
      </c>
      <c r="I113" s="273">
        <v>2303.6052568811392</v>
      </c>
      <c r="J113" s="273">
        <v>2304.0512620557256</v>
      </c>
      <c r="K113" s="273">
        <v>2339.1944071884941</v>
      </c>
      <c r="L113" s="273">
        <v>2409.562187527863</v>
      </c>
      <c r="M113" s="273">
        <v>2491.5122787170844</v>
      </c>
      <c r="N113" s="273">
        <v>2507.5956956725831</v>
      </c>
      <c r="O113" s="273">
        <v>2562.3772403536727</v>
      </c>
      <c r="P113" s="273">
        <v>2587.2989487678451</v>
      </c>
      <c r="Q113" s="273">
        <v>2660.5868081525173</v>
      </c>
      <c r="R113" s="273">
        <v>2734.9029571770934</v>
      </c>
      <c r="S113" s="273">
        <v>2755.6266358201947</v>
      </c>
      <c r="T113" s="273">
        <v>2839.0163623615417</v>
      </c>
      <c r="U113" s="273">
        <v>2911.6606009385036</v>
      </c>
      <c r="V113" s="273">
        <v>2928.8956297794452</v>
      </c>
      <c r="W113" s="273">
        <v>2973.9342204341274</v>
      </c>
      <c r="X113" s="273">
        <v>2987.4604155676234</v>
      </c>
      <c r="Y113" s="273">
        <v>2999.7461178560288</v>
      </c>
      <c r="Z113" s="273">
        <v>2847.5993743503345</v>
      </c>
      <c r="AA113" s="273">
        <v>2982.6081460031478</v>
      </c>
      <c r="AB113" s="273">
        <v>2931.2557605137913</v>
      </c>
      <c r="AC113" s="273">
        <v>2932.2639372814433</v>
      </c>
      <c r="AD113" s="273">
        <v>2912.9073983524622</v>
      </c>
      <c r="AE113" s="273">
        <v>2851.0546359312443</v>
      </c>
      <c r="AF113" s="273">
        <v>2899.1210049936353</v>
      </c>
      <c r="AG113" s="273">
        <v>2920.1046462137838</v>
      </c>
      <c r="AH113" s="273">
        <v>2952.4397968152052</v>
      </c>
      <c r="AI113" s="273">
        <v>2937.5158675556404</v>
      </c>
      <c r="AJ113" s="273">
        <v>2892.4768586488317</v>
      </c>
      <c r="AK113" s="260">
        <v>2770.5581335116062</v>
      </c>
      <c r="AL113" s="292">
        <v>-4.4767361134080974E-2</v>
      </c>
      <c r="AM113" s="292">
        <v>1.5649097002468082E-3</v>
      </c>
      <c r="AN113" s="292">
        <v>0.10328943375380946</v>
      </c>
    </row>
    <row r="114" spans="1:40" x14ac:dyDescent="0.1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1"/>
      <c r="AL114" s="300"/>
      <c r="AM114" s="300"/>
      <c r="AN114" s="300"/>
    </row>
    <row r="115" spans="1:40" x14ac:dyDescent="0.15">
      <c r="A115" s="302" t="s">
        <v>89</v>
      </c>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1"/>
      <c r="AL115" s="300"/>
      <c r="AM115" s="300"/>
      <c r="AN115" s="300"/>
    </row>
    <row r="116" spans="1:40" x14ac:dyDescent="0.15">
      <c r="A116" s="162" t="s">
        <v>957</v>
      </c>
    </row>
    <row r="117" spans="1:40" x14ac:dyDescent="0.15">
      <c r="A117" s="162" t="s">
        <v>958</v>
      </c>
    </row>
    <row r="118" spans="1:40" x14ac:dyDescent="0.15">
      <c r="A118" s="162" t="s">
        <v>83</v>
      </c>
    </row>
    <row r="119" spans="1:40" x14ac:dyDescent="0.15">
      <c r="A119" s="162" t="s">
        <v>959</v>
      </c>
    </row>
    <row r="120" spans="1:40" x14ac:dyDescent="0.15">
      <c r="A120" s="166" t="s">
        <v>960</v>
      </c>
    </row>
    <row r="121" spans="1:40" x14ac:dyDescent="0.15">
      <c r="A121" s="166" t="s">
        <v>223</v>
      </c>
    </row>
  </sheetData>
  <mergeCells count="1">
    <mergeCell ref="AL2:AM2"/>
  </mergeCells>
  <conditionalFormatting sqref="AL4:AN113">
    <cfRule type="cellIs" dxfId="97" priority="3" operator="lessThanOrEqual">
      <formula>0</formula>
    </cfRule>
    <cfRule type="cellIs" dxfId="96" priority="4" operator="greaterThan">
      <formula>0</formula>
    </cfRule>
  </conditionalFormatting>
  <conditionalFormatting sqref="AL4:AN56">
    <cfRule type="cellIs" dxfId="95" priority="1" operator="lessThanOrEqual">
      <formula>0</formula>
    </cfRule>
    <cfRule type="cellIs" dxfId="94" priority="2" operator="greaterThan">
      <formula>0</formula>
    </cfRule>
  </conditionalFormatting>
  <hyperlinks>
    <hyperlink ref="L1" location="Contents!A1" display="Contents" xr:uid="{7C81FF23-2AE0-419B-B79B-8E64FFE4C7AD}"/>
    <hyperlink ref="AP1" location="Contents!A1" display="Contents" xr:uid="{7B829E4E-9E17-406D-841B-44B3CE449DEF}"/>
  </hyperlinks>
  <pageMargins left="0.75" right="0.75" top="1" bottom="1" header="0.5" footer="0.5"/>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30E1-C099-4B12-9829-33A7CCB480A4}">
  <dimension ref="A1:S63"/>
  <sheetViews>
    <sheetView showGridLines="0" zoomScaleNormal="100" workbookViewId="0">
      <pane xSplit="1" ySplit="3" topLeftCell="B55" activePane="bottomRight" state="frozen"/>
      <selection activeCell="AL81" sqref="AL81"/>
      <selection pane="topRight" activeCell="AL81" sqref="AL81"/>
      <selection pane="bottomLeft" activeCell="AL81" sqref="AL81"/>
      <selection pane="bottomRight" activeCell="AL81" sqref="AL81"/>
    </sheetView>
  </sheetViews>
  <sheetFormatPr baseColWidth="10" defaultColWidth="9.25" defaultRowHeight="11" x14ac:dyDescent="0.15"/>
  <cols>
    <col min="1" max="1" width="31.75" style="168" customWidth="1"/>
    <col min="2" max="17" width="8.5" style="168" customWidth="1"/>
    <col min="18" max="16384" width="9.25" style="168"/>
  </cols>
  <sheetData>
    <row r="1" spans="1:19" ht="13" x14ac:dyDescent="0.15">
      <c r="A1" s="994" t="s">
        <v>961</v>
      </c>
      <c r="Q1" s="161"/>
      <c r="S1" s="30" t="s">
        <v>199</v>
      </c>
    </row>
    <row r="2" spans="1:19" x14ac:dyDescent="0.15">
      <c r="B2" s="858"/>
      <c r="C2" s="858"/>
      <c r="D2" s="858"/>
      <c r="E2" s="858"/>
      <c r="F2" s="858"/>
      <c r="G2" s="858"/>
      <c r="H2" s="858"/>
      <c r="I2" s="995">
        <v>2019</v>
      </c>
      <c r="J2" s="858"/>
      <c r="K2" s="858"/>
      <c r="L2" s="858"/>
      <c r="M2" s="858"/>
      <c r="N2" s="858"/>
      <c r="O2" s="858"/>
      <c r="P2" s="858"/>
      <c r="Q2" s="995">
        <v>2020</v>
      </c>
    </row>
    <row r="3" spans="1:19" ht="24" x14ac:dyDescent="0.15">
      <c r="A3" s="162" t="s">
        <v>899</v>
      </c>
      <c r="B3" s="858" t="s">
        <v>201</v>
      </c>
      <c r="C3" s="858" t="s">
        <v>202</v>
      </c>
      <c r="D3" s="858" t="s">
        <v>203</v>
      </c>
      <c r="E3" s="858" t="s">
        <v>204</v>
      </c>
      <c r="F3" s="858" t="s">
        <v>205</v>
      </c>
      <c r="G3" s="858" t="s">
        <v>206</v>
      </c>
      <c r="H3" s="858" t="s">
        <v>962</v>
      </c>
      <c r="I3" s="995" t="s">
        <v>207</v>
      </c>
      <c r="J3" s="858" t="s">
        <v>201</v>
      </c>
      <c r="K3" s="858" t="s">
        <v>202</v>
      </c>
      <c r="L3" s="858" t="s">
        <v>203</v>
      </c>
      <c r="M3" s="858" t="s">
        <v>204</v>
      </c>
      <c r="N3" s="858" t="s">
        <v>205</v>
      </c>
      <c r="O3" s="858" t="s">
        <v>206</v>
      </c>
      <c r="P3" s="858" t="s">
        <v>962</v>
      </c>
      <c r="Q3" s="995" t="s">
        <v>207</v>
      </c>
    </row>
    <row r="4" spans="1:19" x14ac:dyDescent="0.15">
      <c r="B4" s="251"/>
      <c r="C4" s="251"/>
      <c r="D4" s="251"/>
      <c r="E4" s="251"/>
      <c r="F4" s="251"/>
      <c r="G4" s="251"/>
      <c r="H4" s="251"/>
      <c r="I4" s="251"/>
      <c r="J4" s="251"/>
      <c r="K4" s="251"/>
      <c r="L4" s="251"/>
      <c r="M4" s="251"/>
      <c r="N4" s="251"/>
      <c r="O4" s="251"/>
      <c r="P4" s="251"/>
      <c r="Q4" s="250"/>
    </row>
    <row r="5" spans="1:19" x14ac:dyDescent="0.15">
      <c r="A5" s="851" t="s">
        <v>193</v>
      </c>
      <c r="B5" s="257">
        <v>3.2483870967741932</v>
      </c>
      <c r="C5" s="257">
        <v>69.505376344086017</v>
      </c>
      <c r="D5" s="257">
        <v>47.886021505376341</v>
      </c>
      <c r="E5" s="257">
        <v>100.49395368421052</v>
      </c>
      <c r="F5" s="257">
        <v>379.66892626262631</v>
      </c>
      <c r="G5" s="257">
        <v>47.138663476874008</v>
      </c>
      <c r="H5" s="257">
        <v>0.73465591397840058</v>
      </c>
      <c r="I5" s="257">
        <v>648.6759842839258</v>
      </c>
      <c r="J5" s="257">
        <v>3.3011803799025228</v>
      </c>
      <c r="K5" s="257">
        <v>70.857722554056579</v>
      </c>
      <c r="L5" s="257">
        <v>35.589402095203241</v>
      </c>
      <c r="M5" s="257">
        <v>97.52826842105263</v>
      </c>
      <c r="N5" s="257">
        <v>384.67193587736085</v>
      </c>
      <c r="O5" s="257">
        <v>51.22168938874146</v>
      </c>
      <c r="P5" s="257">
        <v>0.68495605641139434</v>
      </c>
      <c r="Q5" s="259">
        <v>643.85515477272872</v>
      </c>
    </row>
    <row r="6" spans="1:19" x14ac:dyDescent="0.15">
      <c r="A6" s="851" t="s">
        <v>192</v>
      </c>
      <c r="B6" s="257">
        <v>34.794530000000002</v>
      </c>
      <c r="C6" s="257">
        <v>187.74308586143235</v>
      </c>
      <c r="D6" s="257">
        <v>32.681850000000004</v>
      </c>
      <c r="E6" s="257">
        <v>11.437922546110235</v>
      </c>
      <c r="F6" s="257">
        <v>23.608055574442002</v>
      </c>
      <c r="G6" s="257">
        <v>32.31900072052747</v>
      </c>
      <c r="H6" s="257">
        <v>0</v>
      </c>
      <c r="I6" s="257">
        <v>322.58444470251209</v>
      </c>
      <c r="J6" s="257">
        <v>33.698368599874541</v>
      </c>
      <c r="K6" s="257">
        <v>183.12496869605303</v>
      </c>
      <c r="L6" s="257">
        <v>18.944102582867952</v>
      </c>
      <c r="M6" s="257">
        <v>11.419244011254204</v>
      </c>
      <c r="N6" s="257">
        <v>26.836872354823893</v>
      </c>
      <c r="O6" s="257">
        <v>39.176447829061516</v>
      </c>
      <c r="P6" s="257">
        <v>0</v>
      </c>
      <c r="Q6" s="259">
        <v>313.20000407393508</v>
      </c>
    </row>
    <row r="7" spans="1:19" x14ac:dyDescent="0.15">
      <c r="A7" s="851" t="s">
        <v>191</v>
      </c>
      <c r="B7" s="257">
        <v>19.721229032258062</v>
      </c>
      <c r="C7" s="257">
        <v>1705.1765311827958</v>
      </c>
      <c r="D7" s="257">
        <v>1051.1267806451613</v>
      </c>
      <c r="E7" s="257">
        <v>852.00974947368422</v>
      </c>
      <c r="F7" s="257">
        <v>285.46766363636368</v>
      </c>
      <c r="G7" s="257">
        <v>483.66547649122811</v>
      </c>
      <c r="H7" s="257">
        <v>13.991921537959115</v>
      </c>
      <c r="I7" s="257">
        <v>4411.1593519994503</v>
      </c>
      <c r="J7" s="257">
        <v>18.811930107526884</v>
      </c>
      <c r="K7" s="257">
        <v>1738.4386881720429</v>
      </c>
      <c r="L7" s="257">
        <v>844.07226774193532</v>
      </c>
      <c r="M7" s="257">
        <v>831.49329578947379</v>
      </c>
      <c r="N7" s="257">
        <v>288.67639494949498</v>
      </c>
      <c r="O7" s="257">
        <v>551.71517001594907</v>
      </c>
      <c r="P7" s="257">
        <v>13.375419061583671</v>
      </c>
      <c r="Q7" s="259">
        <v>4286.5831658380066</v>
      </c>
    </row>
    <row r="8" spans="1:19" s="161" customFormat="1" x14ac:dyDescent="0.15">
      <c r="A8" s="163" t="s">
        <v>190</v>
      </c>
      <c r="B8" s="260">
        <v>57.764146129032255</v>
      </c>
      <c r="C8" s="260">
        <v>1962.4249933883141</v>
      </c>
      <c r="D8" s="260">
        <v>1131.6946521505376</v>
      </c>
      <c r="E8" s="260">
        <v>963.94162570400499</v>
      </c>
      <c r="F8" s="260">
        <v>688.744645473432</v>
      </c>
      <c r="G8" s="260">
        <v>563.12314068862963</v>
      </c>
      <c r="H8" s="260">
        <v>14.726577451937516</v>
      </c>
      <c r="I8" s="260">
        <v>5382.4197809858879</v>
      </c>
      <c r="J8" s="260">
        <v>55.811479087303951</v>
      </c>
      <c r="K8" s="260">
        <v>1992.4213794221525</v>
      </c>
      <c r="L8" s="260">
        <v>898.60577242000647</v>
      </c>
      <c r="M8" s="260">
        <v>940.44080822178069</v>
      </c>
      <c r="N8" s="260">
        <v>700.18520318167975</v>
      </c>
      <c r="O8" s="260">
        <v>642.11330723375204</v>
      </c>
      <c r="P8" s="260">
        <v>14.060375117995065</v>
      </c>
      <c r="Q8" s="260">
        <v>5243.6383246846699</v>
      </c>
    </row>
    <row r="9" spans="1:19" x14ac:dyDescent="0.15">
      <c r="B9" s="257"/>
      <c r="C9" s="257"/>
      <c r="D9" s="257"/>
      <c r="E9" s="257"/>
      <c r="F9" s="257"/>
      <c r="G9" s="257"/>
      <c r="H9" s="257"/>
      <c r="I9" s="257"/>
      <c r="J9" s="257"/>
      <c r="K9" s="257"/>
      <c r="L9" s="257"/>
      <c r="M9" s="257"/>
      <c r="N9" s="257"/>
      <c r="O9" s="257"/>
      <c r="P9" s="257"/>
      <c r="Q9" s="259"/>
    </row>
    <row r="10" spans="1:19" x14ac:dyDescent="0.15">
      <c r="A10" s="276" t="s">
        <v>189</v>
      </c>
      <c r="B10" s="257">
        <v>3.0470000000000002</v>
      </c>
      <c r="C10" s="257">
        <v>82.93086270718473</v>
      </c>
      <c r="D10" s="257">
        <v>1.145</v>
      </c>
      <c r="E10" s="257">
        <v>8.4429999999999996</v>
      </c>
      <c r="F10" s="257">
        <v>37.066787058210849</v>
      </c>
      <c r="G10" s="257">
        <v>6.418608898868861</v>
      </c>
      <c r="H10" s="257">
        <v>0.47866378841438006</v>
      </c>
      <c r="I10" s="257">
        <v>139.52992245267882</v>
      </c>
      <c r="J10" s="257">
        <v>7.3866047101947707</v>
      </c>
      <c r="K10" s="257">
        <v>79.839339505689736</v>
      </c>
      <c r="L10" s="257">
        <v>2.4515670982504769</v>
      </c>
      <c r="M10" s="257">
        <v>10.662423955940216</v>
      </c>
      <c r="N10" s="257">
        <v>30.543592193667529</v>
      </c>
      <c r="O10" s="257">
        <v>11.228579742783888</v>
      </c>
      <c r="P10" s="257">
        <v>0.39442618882084446</v>
      </c>
      <c r="Q10" s="259">
        <v>142.50653339534747</v>
      </c>
    </row>
    <row r="11" spans="1:19" x14ac:dyDescent="0.15">
      <c r="A11" s="276" t="s">
        <v>188</v>
      </c>
      <c r="B11" s="257">
        <v>9.8565509884704774</v>
      </c>
      <c r="C11" s="257">
        <v>60.44801602680338</v>
      </c>
      <c r="D11" s="257">
        <v>24.456861530486716</v>
      </c>
      <c r="E11" s="257">
        <v>16.128824302217257</v>
      </c>
      <c r="F11" s="257">
        <v>397.87705662886498</v>
      </c>
      <c r="G11" s="257">
        <v>117.56107737359113</v>
      </c>
      <c r="H11" s="257">
        <v>0</v>
      </c>
      <c r="I11" s="257">
        <v>626.32838685043396</v>
      </c>
      <c r="J11" s="257">
        <v>7.5121642683425947</v>
      </c>
      <c r="K11" s="257">
        <v>56.301448501928284</v>
      </c>
      <c r="L11" s="257">
        <v>22.888276659783688</v>
      </c>
      <c r="M11" s="257">
        <v>15.295793815999348</v>
      </c>
      <c r="N11" s="257">
        <v>396.79849999999999</v>
      </c>
      <c r="O11" s="257">
        <v>120.34037674343588</v>
      </c>
      <c r="P11" s="257">
        <v>0.98275578682280695</v>
      </c>
      <c r="Q11" s="259">
        <v>620.11931577631265</v>
      </c>
    </row>
    <row r="12" spans="1:19" x14ac:dyDescent="0.15">
      <c r="A12" s="168" t="s">
        <v>208</v>
      </c>
      <c r="B12" s="287">
        <v>98.467723692542577</v>
      </c>
      <c r="C12" s="287">
        <v>103.17768366306915</v>
      </c>
      <c r="D12" s="287">
        <v>48.793788910117129</v>
      </c>
      <c r="E12" s="287">
        <v>0</v>
      </c>
      <c r="F12" s="287">
        <v>265.92211391857472</v>
      </c>
      <c r="G12" s="287">
        <v>57.388295221745423</v>
      </c>
      <c r="H12" s="287">
        <v>-0.59367486214660803</v>
      </c>
      <c r="I12" s="287">
        <v>573.15593042840351</v>
      </c>
      <c r="J12" s="287">
        <v>78.601199928413678</v>
      </c>
      <c r="K12" s="287">
        <v>97.353724277123121</v>
      </c>
      <c r="L12" s="287">
        <v>51.101901193388898</v>
      </c>
      <c r="M12" s="287">
        <v>0</v>
      </c>
      <c r="N12" s="287">
        <v>233.12245205166749</v>
      </c>
      <c r="O12" s="287">
        <v>61.325997989492777</v>
      </c>
      <c r="P12" s="287">
        <v>-1.3099218567604753</v>
      </c>
      <c r="Q12" s="288">
        <v>520.19535348535032</v>
      </c>
    </row>
    <row r="13" spans="1:19" s="161" customFormat="1" x14ac:dyDescent="0.15">
      <c r="A13" s="163" t="s">
        <v>178</v>
      </c>
      <c r="B13" s="260">
        <v>111.37127468101303</v>
      </c>
      <c r="C13" s="260">
        <v>246.55656239705726</v>
      </c>
      <c r="D13" s="260">
        <v>74.395650440603845</v>
      </c>
      <c r="E13" s="260">
        <v>24.571824302217259</v>
      </c>
      <c r="F13" s="260">
        <v>700.86595760565058</v>
      </c>
      <c r="G13" s="260">
        <v>181.36798149420545</v>
      </c>
      <c r="H13" s="260">
        <v>-0.11501107373222808</v>
      </c>
      <c r="I13" s="260">
        <v>1339.0142397315162</v>
      </c>
      <c r="J13" s="260">
        <v>93.499968906951054</v>
      </c>
      <c r="K13" s="260">
        <v>233.49451228474115</v>
      </c>
      <c r="L13" s="260">
        <v>76.441744951423061</v>
      </c>
      <c r="M13" s="260">
        <v>25.958217771939566</v>
      </c>
      <c r="N13" s="260">
        <v>660.46454424533499</v>
      </c>
      <c r="O13" s="260">
        <v>192.89495447571258</v>
      </c>
      <c r="P13" s="260">
        <v>6.7260118883176068E-2</v>
      </c>
      <c r="Q13" s="260">
        <v>1282.8212026570106</v>
      </c>
    </row>
    <row r="14" spans="1:19" x14ac:dyDescent="0.15">
      <c r="B14" s="257"/>
      <c r="C14" s="257"/>
      <c r="D14" s="257"/>
      <c r="E14" s="257"/>
      <c r="F14" s="257"/>
      <c r="G14" s="257"/>
      <c r="H14" s="257"/>
      <c r="I14" s="257"/>
      <c r="J14" s="257"/>
      <c r="K14" s="257"/>
      <c r="L14" s="257"/>
      <c r="M14" s="257"/>
      <c r="N14" s="257"/>
      <c r="O14" s="257"/>
      <c r="P14" s="257"/>
      <c r="Q14" s="259"/>
    </row>
    <row r="15" spans="1:19" x14ac:dyDescent="0.15">
      <c r="A15" s="276" t="s">
        <v>167</v>
      </c>
      <c r="B15" s="257">
        <v>4.7748899125109672</v>
      </c>
      <c r="C15" s="257">
        <v>89.998575000000002</v>
      </c>
      <c r="D15" s="257">
        <v>171.44949</v>
      </c>
      <c r="E15" s="257">
        <v>75.071235999999999</v>
      </c>
      <c r="F15" s="257">
        <v>20.192319961999999</v>
      </c>
      <c r="G15" s="257">
        <v>222.70262869126898</v>
      </c>
      <c r="H15" s="257">
        <v>25.216707627999881</v>
      </c>
      <c r="I15" s="257">
        <v>609.40584719377989</v>
      </c>
      <c r="J15" s="257">
        <v>4.3</v>
      </c>
      <c r="K15" s="257">
        <v>91.9</v>
      </c>
      <c r="L15" s="257">
        <v>134.80000000000001</v>
      </c>
      <c r="M15" s="257">
        <v>64.372</v>
      </c>
      <c r="N15" s="257">
        <v>18.632999999999999</v>
      </c>
      <c r="O15" s="257">
        <v>232.3805898812748</v>
      </c>
      <c r="P15" s="257">
        <v>25.485141530111235</v>
      </c>
      <c r="Q15" s="259">
        <v>571.87073141138603</v>
      </c>
    </row>
    <row r="16" spans="1:19" x14ac:dyDescent="0.15">
      <c r="A16" s="276" t="s">
        <v>162</v>
      </c>
      <c r="B16" s="257">
        <v>11.822400000000002</v>
      </c>
      <c r="C16" s="257">
        <v>141.68700000000001</v>
      </c>
      <c r="D16" s="257">
        <v>21.291300000000003</v>
      </c>
      <c r="E16" s="257">
        <v>0</v>
      </c>
      <c r="F16" s="257">
        <v>46.356500000000004</v>
      </c>
      <c r="G16" s="257">
        <v>69.528400000000005</v>
      </c>
      <c r="H16" s="257">
        <v>3.1675999999999931</v>
      </c>
      <c r="I16" s="257">
        <v>293.85320000000002</v>
      </c>
      <c r="J16" s="257">
        <v>9.7177635036496373</v>
      </c>
      <c r="K16" s="257">
        <v>136.16468738469914</v>
      </c>
      <c r="L16" s="257">
        <v>16.69880868783703</v>
      </c>
      <c r="M16" s="257">
        <v>0</v>
      </c>
      <c r="N16" s="257">
        <v>46.696760594691931</v>
      </c>
      <c r="O16" s="257">
        <v>70.310425053849613</v>
      </c>
      <c r="P16" s="257">
        <v>3.1481790793571065</v>
      </c>
      <c r="Q16" s="259">
        <v>282.7366243040845</v>
      </c>
    </row>
    <row r="17" spans="1:17" x14ac:dyDescent="0.15">
      <c r="A17" s="276" t="s">
        <v>158</v>
      </c>
      <c r="B17" s="257">
        <v>1.385</v>
      </c>
      <c r="C17" s="257">
        <v>70.438236000000003</v>
      </c>
      <c r="D17" s="257">
        <v>17.414407999999998</v>
      </c>
      <c r="E17" s="257">
        <v>3.909748</v>
      </c>
      <c r="F17" s="257">
        <v>7.4181999999999998E-2</v>
      </c>
      <c r="G17" s="257">
        <v>22.658170000000002</v>
      </c>
      <c r="H17" s="257">
        <v>5.1818080000000037</v>
      </c>
      <c r="I17" s="257">
        <v>121.06155199999999</v>
      </c>
      <c r="J17" s="257">
        <v>1.2949999999999999</v>
      </c>
      <c r="K17" s="257">
        <v>72.144916210721107</v>
      </c>
      <c r="L17" s="257">
        <v>8.8243822223606347</v>
      </c>
      <c r="M17" s="257">
        <v>4.0841016270270272</v>
      </c>
      <c r="N17" s="257">
        <v>4.6368000000000006E-2</v>
      </c>
      <c r="O17" s="257">
        <v>32.006545205620043</v>
      </c>
      <c r="P17" s="257">
        <v>3.9752338680043096</v>
      </c>
      <c r="Q17" s="259">
        <v>122.37654713373313</v>
      </c>
    </row>
    <row r="18" spans="1:17" x14ac:dyDescent="0.15">
      <c r="A18" s="276" t="s">
        <v>155</v>
      </c>
      <c r="B18" s="257">
        <v>1.7690150000000002</v>
      </c>
      <c r="C18" s="257">
        <v>14.797395000000002</v>
      </c>
      <c r="D18" s="257">
        <v>121.00464877913821</v>
      </c>
      <c r="E18" s="257">
        <v>0</v>
      </c>
      <c r="F18" s="257">
        <v>1.954</v>
      </c>
      <c r="G18" s="257">
        <v>23.500416000000001</v>
      </c>
      <c r="H18" s="257">
        <v>0.9630262208617637</v>
      </c>
      <c r="I18" s="257">
        <v>163.98850099999999</v>
      </c>
      <c r="J18" s="257">
        <v>1.355</v>
      </c>
      <c r="K18" s="257">
        <v>16.655999999999999</v>
      </c>
      <c r="L18" s="257">
        <v>111.02964126567076</v>
      </c>
      <c r="M18" s="257">
        <v>0</v>
      </c>
      <c r="N18" s="257">
        <v>2.1150000000000002</v>
      </c>
      <c r="O18" s="257">
        <v>25.614000000000001</v>
      </c>
      <c r="P18" s="257">
        <v>1.0513587343292272</v>
      </c>
      <c r="Q18" s="259">
        <v>157.821</v>
      </c>
    </row>
    <row r="19" spans="1:17" x14ac:dyDescent="0.15">
      <c r="A19" s="276" t="s">
        <v>150</v>
      </c>
      <c r="B19" s="257">
        <v>12.294070090000002</v>
      </c>
      <c r="C19" s="257">
        <v>83.163276289999999</v>
      </c>
      <c r="D19" s="257">
        <v>14.128227369999999</v>
      </c>
      <c r="E19" s="257">
        <v>58.277189390000004</v>
      </c>
      <c r="F19" s="257">
        <v>22.486077299999998</v>
      </c>
      <c r="G19" s="257">
        <v>73.834421819999989</v>
      </c>
      <c r="H19" s="257">
        <v>3.3175432799999953</v>
      </c>
      <c r="I19" s="257">
        <v>267.50080553999999</v>
      </c>
      <c r="J19" s="257">
        <v>10.662795835903019</v>
      </c>
      <c r="K19" s="257">
        <v>68.679200039095804</v>
      </c>
      <c r="L19" s="257">
        <v>5.6000358170240494</v>
      </c>
      <c r="M19" s="257">
        <v>58.206705839575264</v>
      </c>
      <c r="N19" s="257">
        <v>27.495640945764066</v>
      </c>
      <c r="O19" s="257">
        <v>80.520709827390164</v>
      </c>
      <c r="P19" s="257">
        <v>4.5947490029318345</v>
      </c>
      <c r="Q19" s="259">
        <v>255.75983730768417</v>
      </c>
    </row>
    <row r="20" spans="1:17" x14ac:dyDescent="0.15">
      <c r="A20" s="276" t="s">
        <v>147</v>
      </c>
      <c r="B20" s="257">
        <v>0.33600000000000002</v>
      </c>
      <c r="C20" s="257">
        <v>57.288199999999996</v>
      </c>
      <c r="D20" s="257">
        <v>112.89409999999999</v>
      </c>
      <c r="E20" s="257">
        <v>0</v>
      </c>
      <c r="F20" s="257">
        <v>88.822799999999987</v>
      </c>
      <c r="G20" s="257">
        <v>43.33057453741776</v>
      </c>
      <c r="H20" s="257">
        <v>1.2259254625822678</v>
      </c>
      <c r="I20" s="257">
        <v>303.89760000000001</v>
      </c>
      <c r="J20" s="257">
        <v>0.14331380533536864</v>
      </c>
      <c r="K20" s="257">
        <v>70.047048649855697</v>
      </c>
      <c r="L20" s="257">
        <v>106.05883760059028</v>
      </c>
      <c r="M20" s="257">
        <v>0</v>
      </c>
      <c r="N20" s="257">
        <v>78.063426394404729</v>
      </c>
      <c r="O20" s="257">
        <v>49.820212509980564</v>
      </c>
      <c r="P20" s="257">
        <v>1.2965684160556634</v>
      </c>
      <c r="Q20" s="259">
        <v>305.42940737622229</v>
      </c>
    </row>
    <row r="21" spans="1:17" x14ac:dyDescent="0.15">
      <c r="A21" s="276" t="s">
        <v>146</v>
      </c>
      <c r="B21" s="257">
        <v>0.6898464210441525</v>
      </c>
      <c r="C21" s="257">
        <v>10.230013297801316</v>
      </c>
      <c r="D21" s="257">
        <v>47.393306664079276</v>
      </c>
      <c r="E21" s="257">
        <v>83.002700000000004</v>
      </c>
      <c r="F21" s="257">
        <v>6.5083000000000011</v>
      </c>
      <c r="G21" s="257">
        <v>5.2821812570606053</v>
      </c>
      <c r="H21" s="257">
        <v>1.0346523600146469</v>
      </c>
      <c r="I21" s="257">
        <v>154.14099999999999</v>
      </c>
      <c r="J21" s="257">
        <v>0.74471878010651837</v>
      </c>
      <c r="K21" s="257">
        <v>13.913470923370497</v>
      </c>
      <c r="L21" s="257">
        <v>41.17622468141932</v>
      </c>
      <c r="M21" s="257">
        <v>76.202499999999986</v>
      </c>
      <c r="N21" s="257">
        <v>6.2724872340695939</v>
      </c>
      <c r="O21" s="257">
        <v>9.7155591351086379</v>
      </c>
      <c r="P21" s="257">
        <v>0.99716419339797824</v>
      </c>
      <c r="Q21" s="259">
        <v>149.02212494747252</v>
      </c>
    </row>
    <row r="22" spans="1:17" x14ac:dyDescent="0.15">
      <c r="A22" s="276" t="s">
        <v>145</v>
      </c>
      <c r="B22" s="257">
        <v>1.1194</v>
      </c>
      <c r="C22" s="257">
        <v>131.93130000000002</v>
      </c>
      <c r="D22" s="257">
        <v>6.8911999999999995</v>
      </c>
      <c r="E22" s="257">
        <v>56.183933063335658</v>
      </c>
      <c r="F22" s="257">
        <v>5.9347999999999992</v>
      </c>
      <c r="G22" s="257">
        <v>114.58064077972074</v>
      </c>
      <c r="H22" s="257">
        <v>8.1196605569435576</v>
      </c>
      <c r="I22" s="257">
        <v>324.7609344</v>
      </c>
      <c r="J22" s="257">
        <v>0.88700000000000001</v>
      </c>
      <c r="K22" s="257">
        <v>114.128</v>
      </c>
      <c r="L22" s="257">
        <v>5.4474999999999998</v>
      </c>
      <c r="M22" s="257">
        <v>50.278300000000002</v>
      </c>
      <c r="N22" s="257">
        <v>6.4787999999999997</v>
      </c>
      <c r="O22" s="257">
        <v>127.81895879902443</v>
      </c>
      <c r="P22" s="257">
        <v>7.7200079009755314</v>
      </c>
      <c r="Q22" s="259">
        <v>312.75856669999996</v>
      </c>
    </row>
    <row r="23" spans="1:17" x14ac:dyDescent="0.15">
      <c r="A23" s="168" t="s">
        <v>144</v>
      </c>
      <c r="B23" s="257">
        <v>19.414558522828298</v>
      </c>
      <c r="C23" s="257">
        <v>174.66796546461913</v>
      </c>
      <c r="D23" s="257">
        <v>177.03218917536779</v>
      </c>
      <c r="E23" s="257">
        <v>653.53899763157915</v>
      </c>
      <c r="F23" s="257">
        <v>435.60503473264254</v>
      </c>
      <c r="G23" s="257">
        <v>264.53651187423128</v>
      </c>
      <c r="H23" s="257">
        <v>28.71014433951315</v>
      </c>
      <c r="I23" s="257">
        <v>1753.5054012384742</v>
      </c>
      <c r="J23" s="257">
        <v>17.203457189907464</v>
      </c>
      <c r="K23" s="257">
        <v>175.41947668543671</v>
      </c>
      <c r="L23" s="257">
        <v>145.19649542179525</v>
      </c>
      <c r="M23" s="257">
        <v>584.25408595567797</v>
      </c>
      <c r="N23" s="257">
        <v>469.53868653557828</v>
      </c>
      <c r="O23" s="257">
        <v>292.82133965701718</v>
      </c>
      <c r="P23" s="257">
        <v>29.102151156491317</v>
      </c>
      <c r="Q23" s="259">
        <v>1713.5356925976719</v>
      </c>
    </row>
    <row r="24" spans="1:17" s="161" customFormat="1" x14ac:dyDescent="0.15">
      <c r="A24" s="163" t="s">
        <v>143</v>
      </c>
      <c r="B24" s="260">
        <v>53.605179946383423</v>
      </c>
      <c r="C24" s="260">
        <v>774.2019610524203</v>
      </c>
      <c r="D24" s="260">
        <v>689.4988699885854</v>
      </c>
      <c r="E24" s="260">
        <v>929.98380408491482</v>
      </c>
      <c r="F24" s="260">
        <v>627.93401399464256</v>
      </c>
      <c r="G24" s="260">
        <v>839.95394495969924</v>
      </c>
      <c r="H24" s="260">
        <v>76.937067847915245</v>
      </c>
      <c r="I24" s="260">
        <v>3992.1148413722549</v>
      </c>
      <c r="J24" s="260">
        <v>46.309049114902002</v>
      </c>
      <c r="K24" s="260">
        <v>759.0527998931791</v>
      </c>
      <c r="L24" s="260">
        <v>574.83192569669757</v>
      </c>
      <c r="M24" s="260">
        <v>837.39769342228044</v>
      </c>
      <c r="N24" s="260">
        <v>655.34016970450898</v>
      </c>
      <c r="O24" s="260">
        <v>921.00834006926516</v>
      </c>
      <c r="P24" s="260">
        <v>77.370553881654217</v>
      </c>
      <c r="Q24" s="260">
        <v>3871.3105317782552</v>
      </c>
    </row>
    <row r="25" spans="1:17" x14ac:dyDescent="0.15">
      <c r="B25" s="257"/>
      <c r="C25" s="257"/>
      <c r="D25" s="257"/>
      <c r="E25" s="257"/>
      <c r="F25" s="257"/>
      <c r="G25" s="257"/>
      <c r="H25" s="257"/>
      <c r="I25" s="257"/>
      <c r="J25" s="257"/>
      <c r="K25" s="257"/>
      <c r="L25" s="257"/>
      <c r="M25" s="257"/>
      <c r="N25" s="257"/>
      <c r="O25" s="257"/>
      <c r="P25" s="257"/>
      <c r="Q25" s="259"/>
    </row>
    <row r="26" spans="1:17" x14ac:dyDescent="0.15">
      <c r="A26" s="276" t="s">
        <v>140</v>
      </c>
      <c r="B26" s="257">
        <v>0</v>
      </c>
      <c r="C26" s="257">
        <v>21.263326815004344</v>
      </c>
      <c r="D26" s="257">
        <v>74.122706484995632</v>
      </c>
      <c r="E26" s="257">
        <v>0</v>
      </c>
      <c r="F26" s="257">
        <v>9.9936587999999986</v>
      </c>
      <c r="G26" s="257">
        <v>1.1034689</v>
      </c>
      <c r="H26" s="257">
        <v>0</v>
      </c>
      <c r="I26" s="257">
        <v>106.483161</v>
      </c>
      <c r="J26" s="257">
        <v>0</v>
      </c>
      <c r="K26" s="257">
        <v>21.322357012952306</v>
      </c>
      <c r="L26" s="257">
        <v>72.959670677930617</v>
      </c>
      <c r="M26" s="257">
        <v>0</v>
      </c>
      <c r="N26" s="257">
        <v>9.7959509703370546</v>
      </c>
      <c r="O26" s="257">
        <v>3.7128942411986343</v>
      </c>
      <c r="P26" s="257">
        <v>1.3688116047243284</v>
      </c>
      <c r="Q26" s="259">
        <v>109.15968450714294</v>
      </c>
    </row>
    <row r="27" spans="1:17" x14ac:dyDescent="0.15">
      <c r="A27" s="276" t="s">
        <v>139</v>
      </c>
      <c r="B27" s="257">
        <v>12.011549353519987</v>
      </c>
      <c r="C27" s="257">
        <v>519.20866099468697</v>
      </c>
      <c r="D27" s="257">
        <v>176.80722108255966</v>
      </c>
      <c r="E27" s="257">
        <v>208.98567000000003</v>
      </c>
      <c r="F27" s="257">
        <v>194.37613999999999</v>
      </c>
      <c r="G27" s="257">
        <v>1.8210120000000001</v>
      </c>
      <c r="H27" s="257">
        <v>4.9329765692333467</v>
      </c>
      <c r="I27" s="257">
        <v>1118.1432299999999</v>
      </c>
      <c r="J27" s="257">
        <v>10.744117330590841</v>
      </c>
      <c r="K27" s="257">
        <v>485.53925020464908</v>
      </c>
      <c r="L27" s="257">
        <v>152.32331389552664</v>
      </c>
      <c r="M27" s="257">
        <v>215.91427999999999</v>
      </c>
      <c r="N27" s="257">
        <v>212.43826999999999</v>
      </c>
      <c r="O27" s="257">
        <v>3.5135420000000002</v>
      </c>
      <c r="P27" s="257">
        <v>4.9459565692335445</v>
      </c>
      <c r="Q27" s="259">
        <v>1085.4187300000001</v>
      </c>
    </row>
    <row r="28" spans="1:17" x14ac:dyDescent="0.15">
      <c r="A28" s="168" t="s">
        <v>135</v>
      </c>
      <c r="B28" s="287">
        <v>0.81896202869793855</v>
      </c>
      <c r="C28" s="287">
        <v>151.84560260757524</v>
      </c>
      <c r="D28" s="287">
        <v>3.9592805622633573</v>
      </c>
      <c r="E28" s="287">
        <v>2.1978000000000004</v>
      </c>
      <c r="F28" s="287">
        <v>44.09683709146347</v>
      </c>
      <c r="G28" s="287">
        <v>0.87375375000000011</v>
      </c>
      <c r="H28" s="287">
        <v>0.39994999999998981</v>
      </c>
      <c r="I28" s="287">
        <v>204.19218604</v>
      </c>
      <c r="J28" s="287">
        <v>0.83602895688836099</v>
      </c>
      <c r="K28" s="287">
        <v>151.0859997599199</v>
      </c>
      <c r="L28" s="287">
        <v>4.1533524487272953</v>
      </c>
      <c r="M28" s="287">
        <v>2.0995504098847575</v>
      </c>
      <c r="N28" s="287">
        <v>43.352458557450923</v>
      </c>
      <c r="O28" s="287">
        <v>0.88657335374691459</v>
      </c>
      <c r="P28" s="287">
        <v>9.8218354109995687E-2</v>
      </c>
      <c r="Q28" s="288">
        <v>202.51218184072815</v>
      </c>
    </row>
    <row r="29" spans="1:17" s="161" customFormat="1" x14ac:dyDescent="0.15">
      <c r="A29" s="163" t="s">
        <v>134</v>
      </c>
      <c r="B29" s="260">
        <v>12.830511382217924</v>
      </c>
      <c r="C29" s="260">
        <v>692.31759041726662</v>
      </c>
      <c r="D29" s="260">
        <v>254.88920812981866</v>
      </c>
      <c r="E29" s="260">
        <v>211.18347000000003</v>
      </c>
      <c r="F29" s="260">
        <v>248.46663589146345</v>
      </c>
      <c r="G29" s="260">
        <v>3.7982346499999999</v>
      </c>
      <c r="H29" s="260">
        <v>5.3329265692333365</v>
      </c>
      <c r="I29" s="260">
        <v>1428.8185770399998</v>
      </c>
      <c r="J29" s="260">
        <v>11.580146287479202</v>
      </c>
      <c r="K29" s="260">
        <v>657.94760697752133</v>
      </c>
      <c r="L29" s="260">
        <v>229.43633702218452</v>
      </c>
      <c r="M29" s="260">
        <v>218.01383040988475</v>
      </c>
      <c r="N29" s="260">
        <v>265.58667952778796</v>
      </c>
      <c r="O29" s="260">
        <v>8.1130095949455505</v>
      </c>
      <c r="P29" s="260">
        <v>6.4129865280678686</v>
      </c>
      <c r="Q29" s="260">
        <v>1397.0905963478713</v>
      </c>
    </row>
    <row r="30" spans="1:17" x14ac:dyDescent="0.15">
      <c r="B30" s="257"/>
      <c r="C30" s="257"/>
      <c r="D30" s="257"/>
      <c r="E30" s="257"/>
      <c r="F30" s="257"/>
      <c r="G30" s="257"/>
      <c r="H30" s="257"/>
      <c r="I30" s="257"/>
      <c r="J30" s="257"/>
      <c r="K30" s="257"/>
      <c r="L30" s="257"/>
      <c r="M30" s="257"/>
      <c r="N30" s="257"/>
      <c r="O30" s="257"/>
      <c r="P30" s="257"/>
      <c r="Q30" s="259"/>
    </row>
    <row r="31" spans="1:17" x14ac:dyDescent="0.15">
      <c r="A31" s="276" t="s">
        <v>133</v>
      </c>
      <c r="B31" s="257">
        <v>82.46761591554656</v>
      </c>
      <c r="C31" s="257">
        <v>199.23959780035719</v>
      </c>
      <c r="D31" s="257">
        <v>0.67851000000000006</v>
      </c>
      <c r="E31" s="257">
        <v>6.41063387978142</v>
      </c>
      <c r="F31" s="257">
        <v>28.963111849793325</v>
      </c>
      <c r="G31" s="257">
        <v>0.93607312950877852</v>
      </c>
      <c r="H31" s="257">
        <v>0</v>
      </c>
      <c r="I31" s="257">
        <v>318.69554257498731</v>
      </c>
      <c r="J31" s="257">
        <v>82.062574745057802</v>
      </c>
      <c r="K31" s="257">
        <v>220.41846931279449</v>
      </c>
      <c r="L31" s="257">
        <v>0.67851000000000006</v>
      </c>
      <c r="M31" s="257">
        <v>6.3278688524590159</v>
      </c>
      <c r="N31" s="257">
        <v>21.171504105443578</v>
      </c>
      <c r="O31" s="257">
        <v>0.9744341342402596</v>
      </c>
      <c r="P31" s="257">
        <v>0</v>
      </c>
      <c r="Q31" s="259">
        <v>331.63336114999521</v>
      </c>
    </row>
    <row r="32" spans="1:17" x14ac:dyDescent="0.15">
      <c r="A32" s="276" t="s">
        <v>127</v>
      </c>
      <c r="B32" s="257">
        <v>136.59532619868304</v>
      </c>
      <c r="C32" s="257">
        <v>206.02767380131738</v>
      </c>
      <c r="D32" s="257">
        <v>0</v>
      </c>
      <c r="E32" s="257">
        <v>0</v>
      </c>
      <c r="F32" s="257">
        <v>0</v>
      </c>
      <c r="G32" s="257">
        <v>1.0379558671159743</v>
      </c>
      <c r="H32" s="257">
        <v>0</v>
      </c>
      <c r="I32" s="257">
        <v>343.660955867116</v>
      </c>
      <c r="J32" s="257">
        <v>132.84087273405325</v>
      </c>
      <c r="K32" s="257">
        <v>207.03283961900985</v>
      </c>
      <c r="L32" s="257">
        <v>0</v>
      </c>
      <c r="M32" s="257">
        <v>0</v>
      </c>
      <c r="N32" s="257">
        <v>0</v>
      </c>
      <c r="O32" s="257">
        <v>1.0379558671159743</v>
      </c>
      <c r="P32" s="257">
        <v>0</v>
      </c>
      <c r="Q32" s="259">
        <v>340.91166822017902</v>
      </c>
    </row>
    <row r="33" spans="1:17" x14ac:dyDescent="0.15">
      <c r="A33" s="276" t="s">
        <v>126</v>
      </c>
      <c r="B33" s="257">
        <v>3.2177669999999998E-3</v>
      </c>
      <c r="C33" s="257">
        <v>134.25038974356224</v>
      </c>
      <c r="D33" s="257">
        <v>0</v>
      </c>
      <c r="E33" s="257">
        <v>0</v>
      </c>
      <c r="F33" s="257">
        <v>0</v>
      </c>
      <c r="G33" s="257">
        <v>4.1748786648325593</v>
      </c>
      <c r="H33" s="257">
        <v>2.5571681046045569E-2</v>
      </c>
      <c r="I33" s="257">
        <v>138.45405785644084</v>
      </c>
      <c r="J33" s="257">
        <v>3.0499999999999998E-3</v>
      </c>
      <c r="K33" s="257">
        <v>131.19504896636172</v>
      </c>
      <c r="L33" s="257">
        <v>0</v>
      </c>
      <c r="M33" s="257">
        <v>1.6237918215613383</v>
      </c>
      <c r="N33" s="257">
        <v>0</v>
      </c>
      <c r="O33" s="257">
        <v>5.559120875381212</v>
      </c>
      <c r="P33" s="257">
        <v>0</v>
      </c>
      <c r="Q33" s="259">
        <v>138.38101166330429</v>
      </c>
    </row>
    <row r="34" spans="1:17" x14ac:dyDescent="0.15">
      <c r="A34" s="168" t="s">
        <v>125</v>
      </c>
      <c r="B34" s="257">
        <v>144.8406509649077</v>
      </c>
      <c r="C34" s="257">
        <v>274.21986541545073</v>
      </c>
      <c r="D34" s="257">
        <v>21.932400000000001</v>
      </c>
      <c r="E34" s="257">
        <v>0</v>
      </c>
      <c r="F34" s="257">
        <v>4.2152050000000001</v>
      </c>
      <c r="G34" s="257">
        <v>7.6159613517327305</v>
      </c>
      <c r="H34" s="257">
        <v>-3.4314517825855262E-3</v>
      </c>
      <c r="I34" s="257">
        <v>452.82065128030854</v>
      </c>
      <c r="J34" s="257">
        <v>142.56197074178453</v>
      </c>
      <c r="K34" s="257">
        <v>277.42570508737816</v>
      </c>
      <c r="L34" s="257">
        <v>18.983966565538374</v>
      </c>
      <c r="M34" s="257">
        <v>0</v>
      </c>
      <c r="N34" s="257">
        <v>4.2626350000000013</v>
      </c>
      <c r="O34" s="257">
        <v>11.032186658175462</v>
      </c>
      <c r="P34" s="257">
        <v>0</v>
      </c>
      <c r="Q34" s="259">
        <v>454.26646405581312</v>
      </c>
    </row>
    <row r="35" spans="1:17" s="161" customFormat="1" x14ac:dyDescent="0.15">
      <c r="A35" s="163" t="s">
        <v>124</v>
      </c>
      <c r="B35" s="260">
        <v>363.9068108461372</v>
      </c>
      <c r="C35" s="260">
        <v>813.73752676068739</v>
      </c>
      <c r="D35" s="260">
        <v>22.610910000000001</v>
      </c>
      <c r="E35" s="260">
        <v>6.41063387978142</v>
      </c>
      <c r="F35" s="260">
        <v>33.178316849793326</v>
      </c>
      <c r="G35" s="260">
        <v>13.764869013190042</v>
      </c>
      <c r="H35" s="260">
        <v>2.2140229263460043E-2</v>
      </c>
      <c r="I35" s="260">
        <v>1253.631207578853</v>
      </c>
      <c r="J35" s="260">
        <v>357.46846822089555</v>
      </c>
      <c r="K35" s="260">
        <v>836.07206298554422</v>
      </c>
      <c r="L35" s="260">
        <v>19.662476565538373</v>
      </c>
      <c r="M35" s="260">
        <v>7.9516606740203546</v>
      </c>
      <c r="N35" s="260">
        <v>25.434139105443581</v>
      </c>
      <c r="O35" s="260">
        <v>18.603697534912914</v>
      </c>
      <c r="P35" s="260">
        <v>0</v>
      </c>
      <c r="Q35" s="260">
        <v>1265.1925050892919</v>
      </c>
    </row>
    <row r="36" spans="1:17" x14ac:dyDescent="0.15">
      <c r="B36" s="257"/>
      <c r="C36" s="257"/>
      <c r="D36" s="257"/>
      <c r="E36" s="257"/>
      <c r="F36" s="257"/>
      <c r="G36" s="257"/>
      <c r="H36" s="257"/>
      <c r="I36" s="257"/>
      <c r="J36" s="257"/>
      <c r="K36" s="257"/>
      <c r="L36" s="257"/>
      <c r="M36" s="257"/>
      <c r="N36" s="257"/>
      <c r="O36" s="257"/>
      <c r="P36" s="257"/>
      <c r="Q36" s="259"/>
    </row>
    <row r="37" spans="1:17" x14ac:dyDescent="0.15">
      <c r="A37" s="276" t="s">
        <v>122</v>
      </c>
      <c r="B37" s="257">
        <v>27.417856043073321</v>
      </c>
      <c r="C37" s="257">
        <v>153.46271432681914</v>
      </c>
      <c r="D37" s="257">
        <v>0</v>
      </c>
      <c r="E37" s="257">
        <v>0</v>
      </c>
      <c r="F37" s="257">
        <v>13.213709200000002</v>
      </c>
      <c r="G37" s="257">
        <v>6.4686868686868682</v>
      </c>
      <c r="H37" s="257">
        <v>0</v>
      </c>
      <c r="I37" s="257">
        <v>200.56296643857934</v>
      </c>
      <c r="J37" s="257">
        <v>25.775044447305469</v>
      </c>
      <c r="K37" s="257">
        <v>150.01124859871604</v>
      </c>
      <c r="L37" s="257">
        <v>0</v>
      </c>
      <c r="M37" s="257">
        <v>0</v>
      </c>
      <c r="N37" s="257">
        <v>13.13905104</v>
      </c>
      <c r="O37" s="257">
        <v>9.6848484848484837</v>
      </c>
      <c r="P37" s="257">
        <v>0</v>
      </c>
      <c r="Q37" s="259">
        <v>198.61019257087</v>
      </c>
    </row>
    <row r="38" spans="1:17" x14ac:dyDescent="0.15">
      <c r="A38" s="276" t="s">
        <v>120</v>
      </c>
      <c r="B38" s="257">
        <v>1.2924731182795699</v>
      </c>
      <c r="C38" s="257">
        <v>1.8592605213835405</v>
      </c>
      <c r="D38" s="257">
        <v>218.20738055909649</v>
      </c>
      <c r="E38" s="257">
        <v>13.596</v>
      </c>
      <c r="F38" s="257">
        <v>0.97396036363636362</v>
      </c>
      <c r="G38" s="257">
        <v>12.012561801240402</v>
      </c>
      <c r="H38" s="257">
        <v>4.6363636363636545</v>
      </c>
      <c r="I38" s="257">
        <v>252.578</v>
      </c>
      <c r="J38" s="257">
        <v>1.4279569892473116</v>
      </c>
      <c r="K38" s="257">
        <v>1.8592605213835405</v>
      </c>
      <c r="L38" s="257">
        <v>202.40526729575947</v>
      </c>
      <c r="M38" s="257">
        <v>15.559083937823834</v>
      </c>
      <c r="N38" s="257">
        <v>0.49921288888888782</v>
      </c>
      <c r="O38" s="257">
        <v>12.597107255785854</v>
      </c>
      <c r="P38" s="257">
        <v>5.1111111111111143</v>
      </c>
      <c r="Q38" s="259">
        <v>239.459</v>
      </c>
    </row>
    <row r="39" spans="1:17" x14ac:dyDescent="0.15">
      <c r="A39" s="168" t="s">
        <v>209</v>
      </c>
      <c r="B39" s="287">
        <v>47.235729677876904</v>
      </c>
      <c r="C39" s="287">
        <v>182.19856326210083</v>
      </c>
      <c r="D39" s="287">
        <v>37.50093172547404</v>
      </c>
      <c r="E39" s="287">
        <v>0</v>
      </c>
      <c r="F39" s="287">
        <v>123.02784121137474</v>
      </c>
      <c r="G39" s="287">
        <v>19.511464450968191</v>
      </c>
      <c r="H39" s="287">
        <v>0.76568872174624325</v>
      </c>
      <c r="I39" s="287">
        <v>410.24021895410749</v>
      </c>
      <c r="J39" s="287">
        <v>42.35180949688236</v>
      </c>
      <c r="K39" s="287">
        <v>180.34016996592493</v>
      </c>
      <c r="L39" s="287">
        <v>33.624321921611724</v>
      </c>
      <c r="M39" s="287">
        <v>0</v>
      </c>
      <c r="N39" s="287">
        <v>128.93673221500774</v>
      </c>
      <c r="O39" s="287">
        <v>19.983804580385812</v>
      </c>
      <c r="P39" s="287">
        <v>0.55502367239692252</v>
      </c>
      <c r="Q39" s="288">
        <v>405.79186186654545</v>
      </c>
    </row>
    <row r="40" spans="1:17" s="161" customFormat="1" x14ac:dyDescent="0.15">
      <c r="A40" s="163" t="s">
        <v>114</v>
      </c>
      <c r="B40" s="260">
        <v>75.946058839229778</v>
      </c>
      <c r="C40" s="260">
        <v>337.52053811030351</v>
      </c>
      <c r="D40" s="260">
        <v>255.70831228457058</v>
      </c>
      <c r="E40" s="260">
        <v>13.596</v>
      </c>
      <c r="F40" s="260">
        <v>137.2155107750111</v>
      </c>
      <c r="G40" s="260">
        <v>37.992713120895459</v>
      </c>
      <c r="H40" s="260">
        <v>5.4020523581098976</v>
      </c>
      <c r="I40" s="260">
        <v>863.38118539268692</v>
      </c>
      <c r="J40" s="260">
        <v>69.554810933435178</v>
      </c>
      <c r="K40" s="260">
        <v>332.21067908602447</v>
      </c>
      <c r="L40" s="260">
        <v>236.02958921737127</v>
      </c>
      <c r="M40" s="260">
        <v>15.559083937823834</v>
      </c>
      <c r="N40" s="260">
        <v>142.57499614389664</v>
      </c>
      <c r="O40" s="260">
        <v>42.265760321020146</v>
      </c>
      <c r="P40" s="260">
        <v>5.6661347835080367</v>
      </c>
      <c r="Q40" s="260">
        <v>843.86105443741531</v>
      </c>
    </row>
    <row r="41" spans="1:17" x14ac:dyDescent="0.15">
      <c r="B41" s="257"/>
      <c r="C41" s="257"/>
      <c r="D41" s="257"/>
      <c r="E41" s="257"/>
      <c r="F41" s="257"/>
      <c r="G41" s="257"/>
      <c r="H41" s="257"/>
      <c r="I41" s="257"/>
      <c r="J41" s="257"/>
      <c r="K41" s="257"/>
      <c r="L41" s="257"/>
      <c r="M41" s="257"/>
      <c r="N41" s="257"/>
      <c r="O41" s="257"/>
      <c r="P41" s="257"/>
      <c r="Q41" s="259"/>
    </row>
    <row r="42" spans="1:17" x14ac:dyDescent="0.15">
      <c r="A42" s="276" t="s">
        <v>113</v>
      </c>
      <c r="B42" s="257">
        <v>4.7272084259834388</v>
      </c>
      <c r="C42" s="257">
        <v>55.710584986262127</v>
      </c>
      <c r="D42" s="257">
        <v>149.84061117562015</v>
      </c>
      <c r="E42" s="257">
        <v>0</v>
      </c>
      <c r="F42" s="257">
        <v>14.113868797220913</v>
      </c>
      <c r="G42" s="257">
        <v>41.236400963727299</v>
      </c>
      <c r="H42" s="257">
        <v>0.27193701171873386</v>
      </c>
      <c r="I42" s="257">
        <v>265.90061136053265</v>
      </c>
      <c r="J42" s="257">
        <v>4.5063668024860721</v>
      </c>
      <c r="K42" s="257">
        <v>53.124304293982291</v>
      </c>
      <c r="L42" s="257">
        <v>142.93494811153047</v>
      </c>
      <c r="M42" s="257">
        <v>0</v>
      </c>
      <c r="N42" s="257">
        <v>14.534644399039566</v>
      </c>
      <c r="O42" s="257">
        <v>49.859977201918184</v>
      </c>
      <c r="P42" s="257">
        <v>0.27193701171876228</v>
      </c>
      <c r="Q42" s="259">
        <v>265.23217782067536</v>
      </c>
    </row>
    <row r="43" spans="1:17" x14ac:dyDescent="0.15">
      <c r="A43" s="276" t="s">
        <v>110</v>
      </c>
      <c r="B43" s="257">
        <v>10.750363999999999</v>
      </c>
      <c r="C43" s="257">
        <v>232.5</v>
      </c>
      <c r="D43" s="257">
        <v>4849.6976510000004</v>
      </c>
      <c r="E43" s="257">
        <v>348.7</v>
      </c>
      <c r="F43" s="257">
        <v>1272.538</v>
      </c>
      <c r="G43" s="257">
        <v>742.02380000000005</v>
      </c>
      <c r="H43" s="257">
        <v>47.218184999997902</v>
      </c>
      <c r="I43" s="257">
        <v>7503.4279999999999</v>
      </c>
      <c r="J43" s="257">
        <v>11.419279308842937</v>
      </c>
      <c r="K43" s="257">
        <v>246.96674822415162</v>
      </c>
      <c r="L43" s="257">
        <v>4917.7198046492986</v>
      </c>
      <c r="M43" s="257">
        <v>366.2</v>
      </c>
      <c r="N43" s="257">
        <v>1322.0091091314032</v>
      </c>
      <c r="O43" s="257">
        <v>863.12420000000009</v>
      </c>
      <c r="P43" s="257">
        <v>51.620858686304018</v>
      </c>
      <c r="Q43" s="259">
        <v>7779.0600000000013</v>
      </c>
    </row>
    <row r="44" spans="1:17" x14ac:dyDescent="0.15">
      <c r="A44" s="276" t="s">
        <v>108</v>
      </c>
      <c r="B44" s="257">
        <v>5.0512311329246167</v>
      </c>
      <c r="C44" s="257">
        <v>67.471102651663045</v>
      </c>
      <c r="D44" s="257">
        <v>1184.5342175229641</v>
      </c>
      <c r="E44" s="257">
        <v>45.16288999999999</v>
      </c>
      <c r="F44" s="257">
        <v>162.01533968699999</v>
      </c>
      <c r="G44" s="257">
        <v>139.24902432441033</v>
      </c>
      <c r="H44" s="257">
        <v>0.1915049999997791</v>
      </c>
      <c r="I44" s="257">
        <v>1603.6753103189619</v>
      </c>
      <c r="J44" s="257">
        <v>4.8550946390089313</v>
      </c>
      <c r="K44" s="257">
        <v>70.790107537278502</v>
      </c>
      <c r="L44" s="257">
        <v>1125.2151000288786</v>
      </c>
      <c r="M44" s="257">
        <v>44.613140000000001</v>
      </c>
      <c r="N44" s="257">
        <v>163.64010604630002</v>
      </c>
      <c r="O44" s="257">
        <v>151.20904688103076</v>
      </c>
      <c r="P44" s="257">
        <v>0.60548886399988078</v>
      </c>
      <c r="Q44" s="259">
        <v>1560.9280839964968</v>
      </c>
    </row>
    <row r="45" spans="1:17" x14ac:dyDescent="0.15">
      <c r="A45" s="276" t="s">
        <v>107</v>
      </c>
      <c r="B45" s="257">
        <v>10.582000000000001</v>
      </c>
      <c r="C45" s="257">
        <v>62.319000000000003</v>
      </c>
      <c r="D45" s="257">
        <v>174.49299999999999</v>
      </c>
      <c r="E45" s="257">
        <v>0</v>
      </c>
      <c r="F45" s="257">
        <v>16.545999999999999</v>
      </c>
      <c r="G45" s="257">
        <v>14.882</v>
      </c>
      <c r="H45" s="257">
        <v>0.12000000000000455</v>
      </c>
      <c r="I45" s="257">
        <v>278.94200000000001</v>
      </c>
      <c r="J45" s="257">
        <v>6.7643855340700005</v>
      </c>
      <c r="K45" s="257">
        <v>51.276465103374711</v>
      </c>
      <c r="L45" s="257">
        <v>180.868959754</v>
      </c>
      <c r="M45" s="257">
        <v>0</v>
      </c>
      <c r="N45" s="257">
        <v>19.454378726530003</v>
      </c>
      <c r="O45" s="257">
        <v>16.827640033640002</v>
      </c>
      <c r="P45" s="257">
        <v>5.2500000000463842E-3</v>
      </c>
      <c r="Q45" s="259">
        <v>275.19707915161473</v>
      </c>
    </row>
    <row r="46" spans="1:17" x14ac:dyDescent="0.15">
      <c r="A46" s="276" t="s">
        <v>106</v>
      </c>
      <c r="B46" s="257">
        <v>53.482866666666666</v>
      </c>
      <c r="C46" s="257">
        <v>363.65420757299995</v>
      </c>
      <c r="D46" s="257">
        <v>307.21383378000002</v>
      </c>
      <c r="E46" s="257">
        <v>65.636142100000001</v>
      </c>
      <c r="F46" s="257">
        <v>73.64050985099999</v>
      </c>
      <c r="G46" s="257">
        <v>111.16190730662882</v>
      </c>
      <c r="H46" s="257">
        <v>55.496337329734843</v>
      </c>
      <c r="I46" s="257">
        <v>1030.2858046070303</v>
      </c>
      <c r="J46" s="257">
        <v>41.585955913978502</v>
      </c>
      <c r="K46" s="257">
        <v>353.54638940166666</v>
      </c>
      <c r="L46" s="257">
        <v>298.79737511266666</v>
      </c>
      <c r="M46" s="257">
        <v>42.999509207000003</v>
      </c>
      <c r="N46" s="257">
        <v>77.538466627666622</v>
      </c>
      <c r="O46" s="257">
        <v>125.5825586539578</v>
      </c>
      <c r="P46" s="257">
        <v>64.796558257546621</v>
      </c>
      <c r="Q46" s="259">
        <v>1004.8468131744829</v>
      </c>
    </row>
    <row r="47" spans="1:17" x14ac:dyDescent="0.15">
      <c r="A47" s="276" t="s">
        <v>105</v>
      </c>
      <c r="B47" s="257">
        <v>1.0547726399876018</v>
      </c>
      <c r="C47" s="257">
        <v>66.81518490300779</v>
      </c>
      <c r="D47" s="257">
        <v>75.265748000000002</v>
      </c>
      <c r="E47" s="257">
        <v>0</v>
      </c>
      <c r="F47" s="257">
        <v>25.766993692547349</v>
      </c>
      <c r="G47" s="257">
        <v>2.6298937324046046</v>
      </c>
      <c r="H47" s="257">
        <v>0</v>
      </c>
      <c r="I47" s="257">
        <v>171.53259296794741</v>
      </c>
      <c r="J47" s="257">
        <v>0.93497263998760183</v>
      </c>
      <c r="K47" s="257">
        <v>45.609217735102803</v>
      </c>
      <c r="L47" s="257">
        <v>89.601628517584757</v>
      </c>
      <c r="M47" s="257">
        <v>0</v>
      </c>
      <c r="N47" s="257">
        <v>20.302947538882531</v>
      </c>
      <c r="O47" s="257">
        <v>3.1488454352553159</v>
      </c>
      <c r="P47" s="257">
        <v>0</v>
      </c>
      <c r="Q47" s="259">
        <v>159.597611866813</v>
      </c>
    </row>
    <row r="48" spans="1:17" x14ac:dyDescent="0.15">
      <c r="A48" s="276" t="s">
        <v>100</v>
      </c>
      <c r="B48" s="257">
        <v>8.1385872513955775</v>
      </c>
      <c r="C48" s="257">
        <v>153.9648259705223</v>
      </c>
      <c r="D48" s="257">
        <v>239.63998484776246</v>
      </c>
      <c r="E48" s="257">
        <v>145.90966948800002</v>
      </c>
      <c r="F48" s="257">
        <v>2.7886788020240014</v>
      </c>
      <c r="G48" s="257">
        <v>30.526256636526</v>
      </c>
      <c r="H48" s="257">
        <v>4.3334410037697353</v>
      </c>
      <c r="I48" s="257">
        <v>585.30144400000006</v>
      </c>
      <c r="J48" s="257">
        <v>7.0344396084164655</v>
      </c>
      <c r="K48" s="257">
        <v>153.26762926596572</v>
      </c>
      <c r="L48" s="257">
        <v>208.51798355659579</v>
      </c>
      <c r="M48" s="257">
        <v>160.18372099999999</v>
      </c>
      <c r="N48" s="257">
        <v>3.8779810000000001</v>
      </c>
      <c r="O48" s="257">
        <v>37.048594562822004</v>
      </c>
      <c r="P48" s="257">
        <v>4.0681989408902837</v>
      </c>
      <c r="Q48" s="259">
        <v>573.99854793469024</v>
      </c>
    </row>
    <row r="49" spans="1:17" x14ac:dyDescent="0.15">
      <c r="A49" s="276" t="s">
        <v>98</v>
      </c>
      <c r="B49" s="257">
        <v>5.6920209599999998</v>
      </c>
      <c r="C49" s="257">
        <v>91.15387351599999</v>
      </c>
      <c r="D49" s="257">
        <v>126.43383549400002</v>
      </c>
      <c r="E49" s="257">
        <v>32.323432000000004</v>
      </c>
      <c r="F49" s="257">
        <v>5.5447959130000006</v>
      </c>
      <c r="G49" s="257">
        <v>7.8872100529999996</v>
      </c>
      <c r="H49" s="257">
        <v>5.0235054249999962</v>
      </c>
      <c r="I49" s="257">
        <v>274.05867336099999</v>
      </c>
      <c r="J49" s="257">
        <v>4.2424043619999994</v>
      </c>
      <c r="K49" s="257">
        <v>99.876024264999998</v>
      </c>
      <c r="L49" s="257">
        <v>125.95560160900001</v>
      </c>
      <c r="M49" s="257">
        <v>31.440245030000003</v>
      </c>
      <c r="N49" s="257">
        <v>3.0220053500000001</v>
      </c>
      <c r="O49" s="257">
        <v>10.3168923705</v>
      </c>
      <c r="P49" s="257">
        <v>4.9398297755000158</v>
      </c>
      <c r="Q49" s="259">
        <v>279.79300276200001</v>
      </c>
    </row>
    <row r="50" spans="1:17" x14ac:dyDescent="0.15">
      <c r="A50" s="276" t="s">
        <v>97</v>
      </c>
      <c r="B50" s="257">
        <v>1.1248018300000002</v>
      </c>
      <c r="C50" s="257">
        <v>121.840620661</v>
      </c>
      <c r="D50" s="257">
        <v>35.825220457999997</v>
      </c>
      <c r="E50" s="257">
        <v>0</v>
      </c>
      <c r="F50" s="257">
        <v>6.309958</v>
      </c>
      <c r="G50" s="257">
        <v>21.403670967000007</v>
      </c>
      <c r="H50" s="257">
        <v>-1.2503030000345916E-3</v>
      </c>
      <c r="I50" s="257">
        <v>186.50302161299999</v>
      </c>
      <c r="J50" s="257">
        <v>0.72156100000000001</v>
      </c>
      <c r="K50" s="257">
        <v>113.859153366</v>
      </c>
      <c r="L50" s="257">
        <v>36.823168077000005</v>
      </c>
      <c r="M50" s="257">
        <v>0</v>
      </c>
      <c r="N50" s="257">
        <v>4.5398480000000001</v>
      </c>
      <c r="O50" s="257">
        <v>20.502122496370006</v>
      </c>
      <c r="P50" s="257">
        <v>-1.0934910000912623E-3</v>
      </c>
      <c r="Q50" s="259">
        <v>176.44475944836992</v>
      </c>
    </row>
    <row r="51" spans="1:17" x14ac:dyDescent="0.15">
      <c r="A51" s="276" t="s">
        <v>96</v>
      </c>
      <c r="B51" s="257">
        <v>1.3944555381842589</v>
      </c>
      <c r="C51" s="257">
        <v>42.48807855177548</v>
      </c>
      <c r="D51" s="257">
        <v>110.81585279202331</v>
      </c>
      <c r="E51" s="257">
        <v>0</v>
      </c>
      <c r="F51" s="257">
        <v>67.722483566867965</v>
      </c>
      <c r="G51" s="257">
        <v>4.1181120040756607</v>
      </c>
      <c r="H51" s="257">
        <v>0.92201754707335226</v>
      </c>
      <c r="I51" s="257">
        <v>227.46100000000001</v>
      </c>
      <c r="J51" s="257">
        <v>1.2401507648317724</v>
      </c>
      <c r="K51" s="257">
        <v>35.068744583819907</v>
      </c>
      <c r="L51" s="257">
        <v>118.57491657804839</v>
      </c>
      <c r="M51" s="257">
        <v>0</v>
      </c>
      <c r="N51" s="257">
        <v>68.964918246891116</v>
      </c>
      <c r="O51" s="257">
        <v>9.4539201641202535</v>
      </c>
      <c r="P51" s="257">
        <v>1.187833762288534</v>
      </c>
      <c r="Q51" s="259">
        <v>234.49048409999997</v>
      </c>
    </row>
    <row r="52" spans="1:17" x14ac:dyDescent="0.15">
      <c r="A52" s="168" t="s">
        <v>95</v>
      </c>
      <c r="B52" s="287">
        <v>43.077942036319094</v>
      </c>
      <c r="C52" s="287">
        <v>239.16695757615057</v>
      </c>
      <c r="D52" s="287">
        <v>143.68556838226218</v>
      </c>
      <c r="E52" s="287">
        <v>9.1826016834353066</v>
      </c>
      <c r="F52" s="287">
        <v>144.49157133219549</v>
      </c>
      <c r="G52" s="287">
        <v>34.103673410469938</v>
      </c>
      <c r="H52" s="287">
        <v>0.77424669128478385</v>
      </c>
      <c r="I52" s="287">
        <v>614.48256059704875</v>
      </c>
      <c r="J52" s="287">
        <v>40.499964987367747</v>
      </c>
      <c r="K52" s="287">
        <v>233.49376866811247</v>
      </c>
      <c r="L52" s="287">
        <v>141.38619766014591</v>
      </c>
      <c r="M52" s="287">
        <v>9.344590147885242</v>
      </c>
      <c r="N52" s="287">
        <v>149.33190816180803</v>
      </c>
      <c r="O52" s="287">
        <v>34.93398578053813</v>
      </c>
      <c r="P52" s="287">
        <v>0.7551592953848858</v>
      </c>
      <c r="Q52" s="288">
        <v>609.74557477264875</v>
      </c>
    </row>
    <row r="53" spans="1:17" s="161" customFormat="1" x14ac:dyDescent="0.15">
      <c r="A53" s="163" t="s">
        <v>94</v>
      </c>
      <c r="B53" s="260">
        <v>145.07625048146127</v>
      </c>
      <c r="C53" s="260">
        <v>1497.0844363893812</v>
      </c>
      <c r="D53" s="260">
        <v>7397.4455234526331</v>
      </c>
      <c r="E53" s="260">
        <v>646.91473527143546</v>
      </c>
      <c r="F53" s="260">
        <v>1791.4781996418556</v>
      </c>
      <c r="G53" s="260">
        <v>1149.2219493982425</v>
      </c>
      <c r="H53" s="260">
        <v>114.34992470557908</v>
      </c>
      <c r="I53" s="260">
        <v>12741.57101882552</v>
      </c>
      <c r="J53" s="260">
        <v>123.80457556099002</v>
      </c>
      <c r="K53" s="260">
        <v>1456.8785524444547</v>
      </c>
      <c r="L53" s="260">
        <v>7386.3956836547486</v>
      </c>
      <c r="M53" s="260">
        <v>654.7812053848852</v>
      </c>
      <c r="N53" s="260">
        <v>1847.2163132285209</v>
      </c>
      <c r="O53" s="260">
        <v>1322.0077835801521</v>
      </c>
      <c r="P53" s="260">
        <v>128.25002110263299</v>
      </c>
      <c r="Q53" s="260">
        <v>12919.334135027793</v>
      </c>
    </row>
    <row r="54" spans="1:17" x14ac:dyDescent="0.15">
      <c r="B54" s="257"/>
      <c r="C54" s="257"/>
      <c r="D54" s="257"/>
      <c r="E54" s="257"/>
      <c r="F54" s="257"/>
      <c r="G54" s="257"/>
      <c r="H54" s="257"/>
      <c r="I54" s="257"/>
      <c r="J54" s="257"/>
      <c r="K54" s="257"/>
      <c r="L54" s="257"/>
      <c r="M54" s="257"/>
      <c r="N54" s="257"/>
      <c r="O54" s="257"/>
      <c r="P54" s="257"/>
      <c r="Q54" s="259"/>
    </row>
    <row r="55" spans="1:17" s="271" customFormat="1" x14ac:dyDescent="0.15">
      <c r="A55" s="996" t="s">
        <v>93</v>
      </c>
      <c r="B55" s="997">
        <v>820.50023230547572</v>
      </c>
      <c r="C55" s="997">
        <v>6323.8436085154308</v>
      </c>
      <c r="D55" s="997">
        <v>9826.2431264467505</v>
      </c>
      <c r="E55" s="997">
        <v>2796.6020932423535</v>
      </c>
      <c r="F55" s="997">
        <v>4227.8832802318511</v>
      </c>
      <c r="G55" s="997">
        <v>2789.2228333248636</v>
      </c>
      <c r="H55" s="997">
        <v>216.65567808830633</v>
      </c>
      <c r="I55" s="997">
        <v>27000.950850926718</v>
      </c>
      <c r="J55" s="997">
        <v>758.02849811195711</v>
      </c>
      <c r="K55" s="997">
        <v>6268.0775930936161</v>
      </c>
      <c r="L55" s="997">
        <v>9421.40352952797</v>
      </c>
      <c r="M55" s="997">
        <v>2700.1024998226148</v>
      </c>
      <c r="N55" s="997">
        <v>4296.8020451371731</v>
      </c>
      <c r="O55" s="997">
        <v>3147.0068528097622</v>
      </c>
      <c r="P55" s="997">
        <v>231.82733153274143</v>
      </c>
      <c r="Q55" s="997">
        <v>26823.248350022292</v>
      </c>
    </row>
    <row r="56" spans="1:17" x14ac:dyDescent="0.15">
      <c r="A56" s="168" t="s">
        <v>92</v>
      </c>
      <c r="B56" s="257">
        <v>172.31013278655223</v>
      </c>
      <c r="C56" s="257">
        <v>3358.6316852868008</v>
      </c>
      <c r="D56" s="257">
        <v>2450.2323803959853</v>
      </c>
      <c r="E56" s="257">
        <v>1994.6332413769198</v>
      </c>
      <c r="F56" s="257">
        <v>1444.2072667574021</v>
      </c>
      <c r="G56" s="257">
        <v>1599.3426982760991</v>
      </c>
      <c r="H56" s="257">
        <v>149.07683734102523</v>
      </c>
      <c r="I56" s="257">
        <v>11168.434242220788</v>
      </c>
      <c r="J56" s="257">
        <v>150.42024478653596</v>
      </c>
      <c r="K56" s="257">
        <v>3360.0216055580254</v>
      </c>
      <c r="L56" s="257">
        <v>2067.7735306678155</v>
      </c>
      <c r="M56" s="257">
        <v>1876.719096211121</v>
      </c>
      <c r="N56" s="257">
        <v>1479.6952246770777</v>
      </c>
      <c r="O56" s="257">
        <v>1788.6329268441807</v>
      </c>
      <c r="P56" s="257">
        <v>157.56169134444045</v>
      </c>
      <c r="Q56" s="259">
        <v>10880.824320089199</v>
      </c>
    </row>
    <row r="57" spans="1:17" x14ac:dyDescent="0.15">
      <c r="A57" s="168" t="s">
        <v>91</v>
      </c>
      <c r="B57" s="287">
        <v>648.19009951892315</v>
      </c>
      <c r="C57" s="287">
        <v>2965.2119232286313</v>
      </c>
      <c r="D57" s="287">
        <v>7376.0107460507661</v>
      </c>
      <c r="E57" s="287">
        <v>801.96885186543398</v>
      </c>
      <c r="F57" s="287">
        <v>2783.6760134744477</v>
      </c>
      <c r="G57" s="287">
        <v>1189.8801350487636</v>
      </c>
      <c r="H57" s="287">
        <v>67.578840747281092</v>
      </c>
      <c r="I57" s="287">
        <v>15832.516608705919</v>
      </c>
      <c r="J57" s="287">
        <v>607.60825332542117</v>
      </c>
      <c r="K57" s="287">
        <v>2908.0559875355925</v>
      </c>
      <c r="L57" s="287">
        <v>7353.629998860154</v>
      </c>
      <c r="M57" s="287">
        <v>823.38340361149392</v>
      </c>
      <c r="N57" s="287">
        <v>2817.1068204600956</v>
      </c>
      <c r="O57" s="287">
        <v>1358.3739259655797</v>
      </c>
      <c r="P57" s="287">
        <v>74.265640188300836</v>
      </c>
      <c r="Q57" s="288">
        <v>15942.42402993311</v>
      </c>
    </row>
    <row r="58" spans="1:17" x14ac:dyDescent="0.15">
      <c r="A58" s="272" t="s">
        <v>210</v>
      </c>
      <c r="B58" s="273">
        <v>49.166033668137331</v>
      </c>
      <c r="C58" s="273">
        <v>566.71733384592505</v>
      </c>
      <c r="D58" s="273">
        <v>475.14126721907923</v>
      </c>
      <c r="E58" s="273">
        <v>765.51717102157909</v>
      </c>
      <c r="F58" s="273">
        <v>317.13126490919387</v>
      </c>
      <c r="G58" s="273">
        <v>658.54170920523904</v>
      </c>
      <c r="H58" s="273">
        <v>60.262078779678696</v>
      </c>
      <c r="I58" s="273">
        <v>2892.4768586488317</v>
      </c>
      <c r="J58" s="273">
        <v>42.659645029426692</v>
      </c>
      <c r="K58" s="273">
        <v>552.92770511588537</v>
      </c>
      <c r="L58" s="273">
        <v>373.42729855533719</v>
      </c>
      <c r="M58" s="273">
        <v>687.92689342228039</v>
      </c>
      <c r="N58" s="273">
        <v>342.01034745999146</v>
      </c>
      <c r="O58" s="273">
        <v>710.38532456586165</v>
      </c>
      <c r="P58" s="273">
        <v>61.220919362823494</v>
      </c>
      <c r="Q58" s="260">
        <v>2770.5581335116062</v>
      </c>
    </row>
    <row r="59" spans="1:17" x14ac:dyDescent="0.15">
      <c r="A59" s="300"/>
      <c r="B59" s="287"/>
      <c r="C59" s="287"/>
      <c r="D59" s="287"/>
      <c r="E59" s="287"/>
      <c r="F59" s="287"/>
      <c r="G59" s="287"/>
      <c r="H59" s="287"/>
      <c r="I59" s="287"/>
      <c r="J59" s="287"/>
      <c r="K59" s="287"/>
      <c r="L59" s="287"/>
      <c r="M59" s="287"/>
      <c r="N59" s="287"/>
      <c r="O59" s="287"/>
      <c r="P59" s="287"/>
      <c r="Q59" s="288"/>
    </row>
    <row r="60" spans="1:17" x14ac:dyDescent="0.15">
      <c r="A60" s="302" t="s">
        <v>89</v>
      </c>
      <c r="B60" s="287"/>
      <c r="C60" s="287"/>
      <c r="D60" s="287"/>
      <c r="E60" s="287"/>
      <c r="F60" s="287"/>
      <c r="G60" s="287"/>
      <c r="H60" s="287"/>
      <c r="I60" s="287"/>
      <c r="J60" s="287"/>
      <c r="K60" s="287"/>
      <c r="L60" s="287"/>
      <c r="M60" s="287"/>
      <c r="N60" s="287"/>
      <c r="O60" s="287"/>
      <c r="P60" s="287"/>
      <c r="Q60" s="288"/>
    </row>
    <row r="61" spans="1:17" x14ac:dyDescent="0.15">
      <c r="A61" s="302" t="s">
        <v>963</v>
      </c>
      <c r="B61" s="300"/>
      <c r="C61" s="300"/>
      <c r="D61" s="300"/>
      <c r="E61" s="300"/>
      <c r="F61" s="300"/>
      <c r="G61" s="300"/>
      <c r="H61" s="300"/>
      <c r="I61" s="300"/>
      <c r="J61" s="300"/>
      <c r="K61" s="300"/>
      <c r="L61" s="300"/>
      <c r="M61" s="300"/>
      <c r="N61" s="300"/>
      <c r="O61" s="300"/>
      <c r="P61" s="300"/>
      <c r="Q61" s="300"/>
    </row>
    <row r="62" spans="1:17" x14ac:dyDescent="0.15">
      <c r="A62" s="300" t="s">
        <v>964</v>
      </c>
      <c r="B62" s="300"/>
      <c r="C62" s="300"/>
      <c r="D62" s="300"/>
      <c r="E62" s="300"/>
      <c r="F62" s="300"/>
      <c r="G62" s="300"/>
      <c r="H62" s="300"/>
      <c r="I62" s="300"/>
      <c r="J62" s="300"/>
      <c r="K62" s="300"/>
      <c r="L62" s="300"/>
      <c r="M62" s="300"/>
      <c r="N62" s="300"/>
      <c r="O62" s="300"/>
      <c r="P62" s="300"/>
      <c r="Q62" s="300"/>
    </row>
    <row r="63" spans="1:17" x14ac:dyDescent="0.15">
      <c r="A63" s="168" t="s">
        <v>215</v>
      </c>
      <c r="B63" s="300"/>
      <c r="C63" s="300"/>
      <c r="D63" s="300"/>
      <c r="E63" s="300"/>
      <c r="F63" s="300"/>
      <c r="G63" s="300"/>
      <c r="H63" s="300"/>
      <c r="I63" s="300"/>
      <c r="J63" s="300"/>
      <c r="K63" s="300"/>
      <c r="L63" s="300"/>
      <c r="M63" s="300"/>
      <c r="N63" s="300"/>
      <c r="O63" s="300"/>
      <c r="P63" s="300"/>
      <c r="Q63" s="300"/>
    </row>
  </sheetData>
  <hyperlinks>
    <hyperlink ref="S1" location="Contents!A1" display="Contents" xr:uid="{A23B67E3-16F5-4B7D-B0C5-91DB677EEFB8}"/>
  </hyperlinks>
  <printOptions gridLines="1"/>
  <pageMargins left="0.74803149606299002" right="0.74803149606299002" top="0.98425196850394003" bottom="0.98425196850394003" header="0.51181102362205" footer="0.51181102362205"/>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652F-9535-41B6-8EC4-C025FCF46C12}">
  <dimension ref="A1:AP66"/>
  <sheetViews>
    <sheetView showGridLines="0" zoomScaleNormal="100" workbookViewId="0">
      <pane xSplit="1" ySplit="3" topLeftCell="X49" activePane="bottomRight" state="frozen"/>
      <selection activeCell="AL81" sqref="AL81"/>
      <selection pane="topRight" activeCell="AL81" sqref="AL81"/>
      <selection pane="bottomLeft" activeCell="AL81" sqref="AL81"/>
      <selection pane="bottomRight" activeCell="AP1" sqref="AP1"/>
    </sheetView>
  </sheetViews>
  <sheetFormatPr baseColWidth="10" defaultColWidth="9.25" defaultRowHeight="11" x14ac:dyDescent="0.15"/>
  <cols>
    <col min="1" max="1" width="32.75" style="168" customWidth="1"/>
    <col min="2" max="2" width="9.75" style="168" customWidth="1"/>
    <col min="3" max="35" width="8.5" style="168" customWidth="1"/>
    <col min="36" max="37" width="8.5" style="161" customWidth="1"/>
    <col min="38" max="38" width="10.5" style="168" customWidth="1"/>
    <col min="39" max="39" width="12" style="168" customWidth="1"/>
    <col min="40" max="16384" width="9.25" style="168"/>
  </cols>
  <sheetData>
    <row r="1" spans="1:42" ht="13" x14ac:dyDescent="0.15">
      <c r="A1" s="998" t="s">
        <v>965</v>
      </c>
      <c r="L1" s="30" t="s">
        <v>199</v>
      </c>
      <c r="AK1" s="301"/>
      <c r="AN1" s="835"/>
      <c r="AP1" s="30" t="s">
        <v>199</v>
      </c>
    </row>
    <row r="2" spans="1:42" x14ac:dyDescent="0.15">
      <c r="A2" s="162"/>
      <c r="AK2" s="301"/>
      <c r="AL2" s="1229" t="s">
        <v>197</v>
      </c>
      <c r="AM2" s="1229"/>
      <c r="AN2" s="835" t="s">
        <v>196</v>
      </c>
    </row>
    <row r="3" spans="1:42" x14ac:dyDescent="0.15">
      <c r="A3" s="162" t="s">
        <v>899</v>
      </c>
      <c r="B3" s="168">
        <v>1985</v>
      </c>
      <c r="C3" s="168">
        <v>1986</v>
      </c>
      <c r="D3" s="168">
        <v>1987</v>
      </c>
      <c r="E3" s="168">
        <v>1988</v>
      </c>
      <c r="F3" s="168">
        <v>1989</v>
      </c>
      <c r="G3" s="168">
        <v>1990</v>
      </c>
      <c r="H3" s="168">
        <v>1991</v>
      </c>
      <c r="I3" s="168">
        <v>1992</v>
      </c>
      <c r="J3" s="168">
        <v>1993</v>
      </c>
      <c r="K3" s="168">
        <v>1994</v>
      </c>
      <c r="L3" s="168">
        <v>1995</v>
      </c>
      <c r="M3" s="168">
        <v>1996</v>
      </c>
      <c r="N3" s="168">
        <v>1997</v>
      </c>
      <c r="O3" s="168">
        <v>1998</v>
      </c>
      <c r="P3" s="168">
        <v>1999</v>
      </c>
      <c r="Q3" s="168">
        <v>2000</v>
      </c>
      <c r="R3" s="168">
        <v>2001</v>
      </c>
      <c r="S3" s="168">
        <v>2002</v>
      </c>
      <c r="T3" s="168">
        <v>2003</v>
      </c>
      <c r="U3" s="168">
        <v>2004</v>
      </c>
      <c r="V3" s="168">
        <v>2005</v>
      </c>
      <c r="W3" s="168">
        <v>2006</v>
      </c>
      <c r="X3" s="168">
        <v>2007</v>
      </c>
      <c r="Y3" s="168">
        <v>2008</v>
      </c>
      <c r="Z3" s="168">
        <v>2009</v>
      </c>
      <c r="AA3" s="168">
        <v>2010</v>
      </c>
      <c r="AB3" s="168">
        <v>2011</v>
      </c>
      <c r="AC3" s="168">
        <v>2012</v>
      </c>
      <c r="AD3" s="168">
        <v>2013</v>
      </c>
      <c r="AE3" s="168">
        <v>2014</v>
      </c>
      <c r="AF3" s="168">
        <v>2015</v>
      </c>
      <c r="AG3" s="168">
        <v>2016</v>
      </c>
      <c r="AH3" s="168">
        <v>2017</v>
      </c>
      <c r="AI3" s="168">
        <v>2018</v>
      </c>
      <c r="AJ3" s="168">
        <v>2019</v>
      </c>
      <c r="AK3" s="301">
        <v>2020</v>
      </c>
      <c r="AL3" s="835">
        <v>2020</v>
      </c>
      <c r="AM3" s="835" t="s">
        <v>194</v>
      </c>
      <c r="AN3" s="835">
        <v>2020</v>
      </c>
    </row>
    <row r="4" spans="1:42" x14ac:dyDescent="0.15">
      <c r="A4" s="162"/>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5"/>
      <c r="AL4" s="251"/>
      <c r="AM4" s="251"/>
      <c r="AN4" s="251"/>
    </row>
    <row r="5" spans="1:42" x14ac:dyDescent="0.15">
      <c r="A5" s="162" t="s">
        <v>193</v>
      </c>
      <c r="B5" s="257">
        <v>6.7770000000000001</v>
      </c>
      <c r="C5" s="257">
        <v>6.1660000000000004</v>
      </c>
      <c r="D5" s="257">
        <v>10.061</v>
      </c>
      <c r="E5" s="257">
        <v>11.842000000000001</v>
      </c>
      <c r="F5" s="257">
        <v>18.173999999999999</v>
      </c>
      <c r="G5" s="257">
        <v>16.468</v>
      </c>
      <c r="H5" s="257">
        <v>14.135</v>
      </c>
      <c r="I5" s="257">
        <v>15.594000000000001</v>
      </c>
      <c r="J5" s="257">
        <v>12.008000000000001</v>
      </c>
      <c r="K5" s="257">
        <v>10.068</v>
      </c>
      <c r="L5" s="257">
        <v>6.303440860215054</v>
      </c>
      <c r="M5" s="257">
        <v>7.422365591397849</v>
      </c>
      <c r="N5" s="257">
        <v>12.024731182795698</v>
      </c>
      <c r="O5" s="257">
        <v>16.85806451612903</v>
      </c>
      <c r="P5" s="257">
        <v>14.819569892473119</v>
      </c>
      <c r="Q5" s="257">
        <v>13.354193548387094</v>
      </c>
      <c r="R5" s="257">
        <v>15.905376344086021</v>
      </c>
      <c r="S5" s="257">
        <v>15.331290322580644</v>
      </c>
      <c r="T5" s="257">
        <v>19.139462365591395</v>
      </c>
      <c r="U5" s="257">
        <v>19.023118279569893</v>
      </c>
      <c r="V5" s="257">
        <v>16.516774193548386</v>
      </c>
      <c r="W5" s="257">
        <v>10.396881720430107</v>
      </c>
      <c r="X5" s="257">
        <v>12.129247311827958</v>
      </c>
      <c r="Y5" s="257">
        <v>9.7784946236559129</v>
      </c>
      <c r="Z5" s="257">
        <v>9.7709677419354826</v>
      </c>
      <c r="AA5" s="257">
        <v>6.8967741935483859</v>
      </c>
      <c r="AB5" s="257">
        <v>6.0311827956989239</v>
      </c>
      <c r="AC5" s="257">
        <v>6.2086021505376339</v>
      </c>
      <c r="AD5" s="257">
        <v>6.4752688172043014</v>
      </c>
      <c r="AE5" s="257">
        <v>4.6440860215053759</v>
      </c>
      <c r="AF5" s="257">
        <v>5.0462365591397855</v>
      </c>
      <c r="AG5" s="257">
        <v>4.7784946236559138</v>
      </c>
      <c r="AH5" s="257">
        <v>3.916129032258064</v>
      </c>
      <c r="AI5" s="257">
        <v>3.8354838709677419</v>
      </c>
      <c r="AJ5" s="257">
        <v>3.2483870967741932</v>
      </c>
      <c r="AK5" s="259">
        <v>3.3011803799025228</v>
      </c>
      <c r="AL5" s="285">
        <v>1.3475507474917325E-2</v>
      </c>
      <c r="AM5" s="285">
        <v>-0.10427845665999791</v>
      </c>
      <c r="AN5" s="285">
        <v>4.354955503816634E-3</v>
      </c>
    </row>
    <row r="6" spans="1:42" x14ac:dyDescent="0.15">
      <c r="A6" s="162" t="s">
        <v>192</v>
      </c>
      <c r="B6" s="257">
        <v>55.062307019452248</v>
      </c>
      <c r="C6" s="257">
        <v>60.889131743302983</v>
      </c>
      <c r="D6" s="257">
        <v>66.190747721901374</v>
      </c>
      <c r="E6" s="257">
        <v>69.39771978524972</v>
      </c>
      <c r="F6" s="257">
        <v>71.972171296850149</v>
      </c>
      <c r="G6" s="257">
        <v>64.038320526230649</v>
      </c>
      <c r="H6" s="257">
        <v>67.693113012839348</v>
      </c>
      <c r="I6" s="257">
        <v>66.847000692393522</v>
      </c>
      <c r="J6" s="257">
        <v>65.924531894248915</v>
      </c>
      <c r="K6" s="257">
        <v>79.720290094688863</v>
      </c>
      <c r="L6" s="257">
        <v>70.006507918253448</v>
      </c>
      <c r="M6" s="257">
        <v>71.475854191808153</v>
      </c>
      <c r="N6" s="257">
        <v>82.511428907866872</v>
      </c>
      <c r="O6" s="257">
        <v>92.332522890797861</v>
      </c>
      <c r="P6" s="257">
        <v>89.663141704220592</v>
      </c>
      <c r="Q6" s="257">
        <v>96.579594001718633</v>
      </c>
      <c r="R6" s="257">
        <v>92.742165075208831</v>
      </c>
      <c r="S6" s="257">
        <v>79.31532970303607</v>
      </c>
      <c r="T6" s="257">
        <v>70.803788061007566</v>
      </c>
      <c r="U6" s="257">
        <v>73.93316469550625</v>
      </c>
      <c r="V6" s="257">
        <v>72.685568349787246</v>
      </c>
      <c r="W6" s="257">
        <v>53.838523417826785</v>
      </c>
      <c r="X6" s="257">
        <v>51.541457002452404</v>
      </c>
      <c r="Y6" s="257">
        <v>52.875999999999998</v>
      </c>
      <c r="Z6" s="257">
        <v>48.777000000000001</v>
      </c>
      <c r="AA6" s="257">
        <v>43.763212327579964</v>
      </c>
      <c r="AB6" s="257">
        <v>48.832650000000001</v>
      </c>
      <c r="AC6" s="257">
        <v>55.733200795043189</v>
      </c>
      <c r="AD6" s="257">
        <v>47.680469985569751</v>
      </c>
      <c r="AE6" s="257">
        <v>32.488656224364419</v>
      </c>
      <c r="AF6" s="257">
        <v>31.225818528527906</v>
      </c>
      <c r="AG6" s="257">
        <v>33.522709999999996</v>
      </c>
      <c r="AH6" s="257">
        <v>38.865079999999992</v>
      </c>
      <c r="AI6" s="257">
        <v>35.700060000000001</v>
      </c>
      <c r="AJ6" s="257">
        <v>34.794530000000002</v>
      </c>
      <c r="AK6" s="259">
        <v>33.698368599874541</v>
      </c>
      <c r="AL6" s="285">
        <v>-3.4150007069510879E-2</v>
      </c>
      <c r="AM6" s="285">
        <v>-3.3215700533943959E-2</v>
      </c>
      <c r="AN6" s="285">
        <v>4.4455279298612163E-2</v>
      </c>
    </row>
    <row r="7" spans="1:42" x14ac:dyDescent="0.15">
      <c r="A7" s="162" t="s">
        <v>191</v>
      </c>
      <c r="B7" s="257">
        <v>107.74437956989247</v>
      </c>
      <c r="C7" s="257">
        <v>146.86544838709676</v>
      </c>
      <c r="D7" s="257">
        <v>127.41136666666665</v>
      </c>
      <c r="E7" s="257">
        <v>160.10705483870964</v>
      </c>
      <c r="F7" s="257">
        <v>176.72959139784945</v>
      </c>
      <c r="G7" s="257">
        <v>135.978711827957</v>
      </c>
      <c r="H7" s="257">
        <v>128.76513225806451</v>
      </c>
      <c r="I7" s="257">
        <v>107.69264838709677</v>
      </c>
      <c r="J7" s="257">
        <v>121.2776129032258</v>
      </c>
      <c r="K7" s="257">
        <v>113.87202473118279</v>
      </c>
      <c r="L7" s="257">
        <v>80.165661290322589</v>
      </c>
      <c r="M7" s="257">
        <v>87.538951612903219</v>
      </c>
      <c r="N7" s="257">
        <v>99.521368817204305</v>
      </c>
      <c r="O7" s="257">
        <v>138.49480967741934</v>
      </c>
      <c r="P7" s="257">
        <v>126.94713763440861</v>
      </c>
      <c r="Q7" s="257">
        <v>119.59243548387096</v>
      </c>
      <c r="R7" s="257">
        <v>134.27980752688171</v>
      </c>
      <c r="S7" s="257">
        <v>101.68537096774193</v>
      </c>
      <c r="T7" s="257">
        <v>128.39316451612902</v>
      </c>
      <c r="U7" s="257">
        <v>130.26350215053765</v>
      </c>
      <c r="V7" s="257">
        <v>131.42474946236558</v>
      </c>
      <c r="W7" s="257">
        <v>68.996144086021502</v>
      </c>
      <c r="X7" s="257">
        <v>70.687073118279571</v>
      </c>
      <c r="Y7" s="257">
        <v>49.723238709677418</v>
      </c>
      <c r="Z7" s="257">
        <v>41.867220430107523</v>
      </c>
      <c r="AA7" s="257">
        <v>39.850551612903224</v>
      </c>
      <c r="AB7" s="257">
        <v>32.454026881720424</v>
      </c>
      <c r="AC7" s="257">
        <v>24.934991397849465</v>
      </c>
      <c r="AD7" s="257">
        <v>29.20907956989247</v>
      </c>
      <c r="AE7" s="257">
        <v>32.507378494623659</v>
      </c>
      <c r="AF7" s="257">
        <v>30.37499892473118</v>
      </c>
      <c r="AG7" s="257">
        <v>26.026673118279568</v>
      </c>
      <c r="AH7" s="257">
        <v>22.999940860215052</v>
      </c>
      <c r="AI7" s="257">
        <v>27.124320430107527</v>
      </c>
      <c r="AJ7" s="257">
        <v>19.721229032258062</v>
      </c>
      <c r="AK7" s="259">
        <v>18.811930107526884</v>
      </c>
      <c r="AL7" s="285">
        <v>-4.8713882856922686E-2</v>
      </c>
      <c r="AM7" s="285">
        <v>-7.2516943018589797E-2</v>
      </c>
      <c r="AN7" s="285">
        <v>2.481691671801561E-2</v>
      </c>
    </row>
    <row r="8" spans="1:42" s="161" customFormat="1" x14ac:dyDescent="0.15">
      <c r="A8" s="163" t="s">
        <v>190</v>
      </c>
      <c r="B8" s="260">
        <v>169.58368658934472</v>
      </c>
      <c r="C8" s="260">
        <v>213.92058013039974</v>
      </c>
      <c r="D8" s="260">
        <v>203.66311438856803</v>
      </c>
      <c r="E8" s="260">
        <v>241.34677462395939</v>
      </c>
      <c r="F8" s="260">
        <v>266.87576269469957</v>
      </c>
      <c r="G8" s="260">
        <v>216.48503235418764</v>
      </c>
      <c r="H8" s="260">
        <v>210.59324527090385</v>
      </c>
      <c r="I8" s="260">
        <v>190.13364907949028</v>
      </c>
      <c r="J8" s="260">
        <v>199.2101447974747</v>
      </c>
      <c r="K8" s="260">
        <v>203.66031482587164</v>
      </c>
      <c r="L8" s="260">
        <v>156.47561006879107</v>
      </c>
      <c r="M8" s="260">
        <v>166.43717139610922</v>
      </c>
      <c r="N8" s="260">
        <v>194.05752890786687</v>
      </c>
      <c r="O8" s="260">
        <v>247.68539708434622</v>
      </c>
      <c r="P8" s="260">
        <v>231.42984923110231</v>
      </c>
      <c r="Q8" s="260">
        <v>229.52622303397669</v>
      </c>
      <c r="R8" s="260">
        <v>242.92734894617655</v>
      </c>
      <c r="S8" s="260">
        <v>196.33199099335866</v>
      </c>
      <c r="T8" s="260">
        <v>218.33641494272797</v>
      </c>
      <c r="U8" s="260">
        <v>223.21978512561378</v>
      </c>
      <c r="V8" s="260">
        <v>220.6270920057012</v>
      </c>
      <c r="W8" s="260">
        <v>133.23154922427838</v>
      </c>
      <c r="X8" s="260">
        <v>134.35777743255994</v>
      </c>
      <c r="Y8" s="260">
        <v>112.37773333333334</v>
      </c>
      <c r="Z8" s="260">
        <v>100.415188172043</v>
      </c>
      <c r="AA8" s="260">
        <v>90.510538134031577</v>
      </c>
      <c r="AB8" s="260">
        <v>87.317859677419349</v>
      </c>
      <c r="AC8" s="260">
        <v>86.876794343430291</v>
      </c>
      <c r="AD8" s="260">
        <v>83.36481837266652</v>
      </c>
      <c r="AE8" s="260">
        <v>69.640120740493444</v>
      </c>
      <c r="AF8" s="260">
        <v>66.647054012398868</v>
      </c>
      <c r="AG8" s="260">
        <v>64.327877741935481</v>
      </c>
      <c r="AH8" s="260">
        <v>65.78114989247311</v>
      </c>
      <c r="AI8" s="260">
        <v>66.659864301075274</v>
      </c>
      <c r="AJ8" s="260">
        <v>57.764146129032255</v>
      </c>
      <c r="AK8" s="260">
        <v>55.811479087303951</v>
      </c>
      <c r="AL8" s="286">
        <v>-3.6444015238203398E-2</v>
      </c>
      <c r="AM8" s="286">
        <v>-5.3793569655829154E-2</v>
      </c>
      <c r="AN8" s="286">
        <v>7.3627151520444412E-2</v>
      </c>
    </row>
    <row r="9" spans="1:42" x14ac:dyDescent="0.15">
      <c r="A9" s="162"/>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88"/>
      <c r="AL9" s="285"/>
      <c r="AM9" s="285"/>
      <c r="AN9" s="285"/>
    </row>
    <row r="10" spans="1:42" x14ac:dyDescent="0.15">
      <c r="A10" s="162" t="s">
        <v>189</v>
      </c>
      <c r="B10" s="257">
        <v>5.7060000000000004</v>
      </c>
      <c r="C10" s="257">
        <v>7.8940000000000001</v>
      </c>
      <c r="D10" s="257">
        <v>10.077999999999999</v>
      </c>
      <c r="E10" s="257">
        <v>8.6349999999999998</v>
      </c>
      <c r="F10" s="257">
        <v>7.2039999999999997</v>
      </c>
      <c r="G10" s="257">
        <v>4.944</v>
      </c>
      <c r="H10" s="257">
        <v>7.6189999999999998</v>
      </c>
      <c r="I10" s="257">
        <v>7.6610000000000005</v>
      </c>
      <c r="J10" s="257">
        <v>6.6930000000000005</v>
      </c>
      <c r="K10" s="257">
        <v>4.5570000000000004</v>
      </c>
      <c r="L10" s="257">
        <v>4.585</v>
      </c>
      <c r="M10" s="257">
        <v>4.6239999999999997</v>
      </c>
      <c r="N10" s="257">
        <v>2.0420000000000003</v>
      </c>
      <c r="O10" s="257">
        <v>3.81</v>
      </c>
      <c r="P10" s="257">
        <v>3.831</v>
      </c>
      <c r="Q10" s="257">
        <v>2.883</v>
      </c>
      <c r="R10" s="257">
        <v>1.004</v>
      </c>
      <c r="S10" s="257">
        <v>0.75900000000000001</v>
      </c>
      <c r="T10" s="257">
        <v>1.0110000000000001</v>
      </c>
      <c r="U10" s="257">
        <v>4.0389999999999997</v>
      </c>
      <c r="V10" s="257">
        <v>5.7460000000000004</v>
      </c>
      <c r="W10" s="257">
        <v>8.0359999999999996</v>
      </c>
      <c r="X10" s="257">
        <v>10.97</v>
      </c>
      <c r="Y10" s="257">
        <v>14.370000000000001</v>
      </c>
      <c r="Z10" s="257">
        <v>14.276</v>
      </c>
      <c r="AA10" s="257">
        <v>16.663</v>
      </c>
      <c r="AB10" s="257">
        <v>18.992000000000001</v>
      </c>
      <c r="AC10" s="257">
        <v>19.212</v>
      </c>
      <c r="AD10" s="257">
        <v>20.827000000000002</v>
      </c>
      <c r="AE10" s="257">
        <v>19.074999999999999</v>
      </c>
      <c r="AF10" s="257">
        <v>21.956</v>
      </c>
      <c r="AG10" s="257">
        <v>20.722624657534244</v>
      </c>
      <c r="AH10" s="257">
        <v>11.699</v>
      </c>
      <c r="AI10" s="257">
        <v>6.6749999999999998</v>
      </c>
      <c r="AJ10" s="257">
        <v>3.0470000000000002</v>
      </c>
      <c r="AK10" s="288">
        <v>7.3866047101947707</v>
      </c>
      <c r="AL10" s="285">
        <v>1.4175985330201089</v>
      </c>
      <c r="AM10" s="285">
        <v>-0.1431070070614775</v>
      </c>
      <c r="AN10" s="285">
        <v>9.7444947367978877E-3</v>
      </c>
    </row>
    <row r="11" spans="1:42" x14ac:dyDescent="0.15">
      <c r="A11" s="162" t="s">
        <v>188</v>
      </c>
      <c r="B11" s="257">
        <v>3.9141619962503382</v>
      </c>
      <c r="C11" s="257">
        <v>10.18773646186221</v>
      </c>
      <c r="D11" s="257">
        <v>7.7827930299891976</v>
      </c>
      <c r="E11" s="257">
        <v>7.1924046744200529</v>
      </c>
      <c r="F11" s="257">
        <v>6.1521456087493096</v>
      </c>
      <c r="G11" s="257">
        <v>5.0698996800267651</v>
      </c>
      <c r="H11" s="257">
        <v>5.2459251380566192</v>
      </c>
      <c r="I11" s="257">
        <v>6.3331136250432163</v>
      </c>
      <c r="J11" s="257">
        <v>6.2156034722742977</v>
      </c>
      <c r="K11" s="257">
        <v>6.4424500487499596</v>
      </c>
      <c r="L11" s="257">
        <v>7.5814815020246611</v>
      </c>
      <c r="M11" s="257">
        <v>9.3281445582386375</v>
      </c>
      <c r="N11" s="257">
        <v>9.9690529584323748</v>
      </c>
      <c r="O11" s="257">
        <v>11.209596132461703</v>
      </c>
      <c r="P11" s="257">
        <v>16.636875</v>
      </c>
      <c r="Q11" s="257">
        <v>15.245239999999999</v>
      </c>
      <c r="R11" s="257">
        <v>15.903812673956269</v>
      </c>
      <c r="S11" s="257">
        <v>13.520092845605726</v>
      </c>
      <c r="T11" s="257">
        <v>10.835175</v>
      </c>
      <c r="U11" s="257">
        <v>12.33908335116279</v>
      </c>
      <c r="V11" s="257">
        <v>11.737517923448362</v>
      </c>
      <c r="W11" s="257">
        <v>12.396898225013796</v>
      </c>
      <c r="X11" s="257">
        <v>13.297880156332969</v>
      </c>
      <c r="Y11" s="257">
        <v>17.460723127180856</v>
      </c>
      <c r="Z11" s="257">
        <v>14.41922589495667</v>
      </c>
      <c r="AA11" s="257">
        <v>15.718150774308919</v>
      </c>
      <c r="AB11" s="257">
        <v>14.184790348885393</v>
      </c>
      <c r="AC11" s="257">
        <v>18.786203433913908</v>
      </c>
      <c r="AD11" s="257">
        <v>25.524509871709768</v>
      </c>
      <c r="AE11" s="257">
        <v>34.055765900080836</v>
      </c>
      <c r="AF11" s="257">
        <v>28.29293616822331</v>
      </c>
      <c r="AG11" s="257">
        <v>14.60078315224221</v>
      </c>
      <c r="AH11" s="257">
        <v>15.204186702223568</v>
      </c>
      <c r="AI11" s="257">
        <v>12.150932146662795</v>
      </c>
      <c r="AJ11" s="257">
        <v>9.8565509884704774</v>
      </c>
      <c r="AK11" s="288">
        <v>7.5121642683425947</v>
      </c>
      <c r="AL11" s="285">
        <v>-0.23993299094974885</v>
      </c>
      <c r="AM11" s="285">
        <v>-3.7328083148145508E-2</v>
      </c>
      <c r="AN11" s="285">
        <v>9.9101343644115714E-3</v>
      </c>
    </row>
    <row r="12" spans="1:42" x14ac:dyDescent="0.15">
      <c r="A12" s="162" t="s">
        <v>208</v>
      </c>
      <c r="B12" s="257">
        <v>49.161905074684</v>
      </c>
      <c r="C12" s="257">
        <v>49.716376023293329</v>
      </c>
      <c r="D12" s="257">
        <v>51.295579483740227</v>
      </c>
      <c r="E12" s="257">
        <v>52.908220143263456</v>
      </c>
      <c r="F12" s="257">
        <v>56.942117544521345</v>
      </c>
      <c r="G12" s="257">
        <v>56.902992829484326</v>
      </c>
      <c r="H12" s="257">
        <v>53.288229469712398</v>
      </c>
      <c r="I12" s="257">
        <v>60.260163821749856</v>
      </c>
      <c r="J12" s="257">
        <v>58.758517400095769</v>
      </c>
      <c r="K12" s="257">
        <v>62.11484738582805</v>
      </c>
      <c r="L12" s="257">
        <v>67.437572042100214</v>
      </c>
      <c r="M12" s="257">
        <v>69.227051242823393</v>
      </c>
      <c r="N12" s="257">
        <v>76.002051752318735</v>
      </c>
      <c r="O12" s="257">
        <v>83.798881680949066</v>
      </c>
      <c r="P12" s="257">
        <v>85.412296522364528</v>
      </c>
      <c r="Q12" s="257">
        <v>84.629433746062901</v>
      </c>
      <c r="R12" s="257">
        <v>90.832628631095076</v>
      </c>
      <c r="S12" s="257">
        <v>92.890988478828135</v>
      </c>
      <c r="T12" s="257">
        <v>94.30221841999608</v>
      </c>
      <c r="U12" s="257">
        <v>90.861593215209126</v>
      </c>
      <c r="V12" s="257">
        <v>96.766138685303048</v>
      </c>
      <c r="W12" s="257">
        <v>100.80308277768209</v>
      </c>
      <c r="X12" s="257">
        <v>110.67924176622324</v>
      </c>
      <c r="Y12" s="257">
        <v>111.84154168070008</v>
      </c>
      <c r="Z12" s="257">
        <v>116.94056434938699</v>
      </c>
      <c r="AA12" s="257">
        <v>112.59390556557304</v>
      </c>
      <c r="AB12" s="257">
        <v>112.07827446351089</v>
      </c>
      <c r="AC12" s="257">
        <v>114.50135233719234</v>
      </c>
      <c r="AD12" s="257">
        <v>111.33224540245098</v>
      </c>
      <c r="AE12" s="257">
        <v>106.03980413763972</v>
      </c>
      <c r="AF12" s="257">
        <v>107.0642017624118</v>
      </c>
      <c r="AG12" s="257">
        <v>104.67905491495159</v>
      </c>
      <c r="AH12" s="257">
        <v>93.587596198497877</v>
      </c>
      <c r="AI12" s="257">
        <v>96.978042020248523</v>
      </c>
      <c r="AJ12" s="257">
        <v>98.467723692542549</v>
      </c>
      <c r="AK12" s="288">
        <v>78.601199928413692</v>
      </c>
      <c r="AL12" s="285">
        <v>-0.20393770047619475</v>
      </c>
      <c r="AM12" s="285">
        <v>-1.7046731115021418E-2</v>
      </c>
      <c r="AN12" s="285">
        <v>0.10369161598038588</v>
      </c>
    </row>
    <row r="13" spans="1:42" x14ac:dyDescent="0.15">
      <c r="A13" s="163" t="s">
        <v>178</v>
      </c>
      <c r="B13" s="260">
        <v>58.782067070934353</v>
      </c>
      <c r="C13" s="260">
        <v>67.798112485155542</v>
      </c>
      <c r="D13" s="260">
        <v>69.156372513729409</v>
      </c>
      <c r="E13" s="260">
        <v>68.735624817683529</v>
      </c>
      <c r="F13" s="260">
        <v>70.298263153270668</v>
      </c>
      <c r="G13" s="260">
        <v>66.916892509511086</v>
      </c>
      <c r="H13" s="260">
        <v>66.153154607769039</v>
      </c>
      <c r="I13" s="260">
        <v>74.254277446793083</v>
      </c>
      <c r="J13" s="260">
        <v>71.667120872370063</v>
      </c>
      <c r="K13" s="260">
        <v>73.114297434578035</v>
      </c>
      <c r="L13" s="260">
        <v>79.604053544124895</v>
      </c>
      <c r="M13" s="260">
        <v>83.179195801062022</v>
      </c>
      <c r="N13" s="260">
        <v>88.013104710751108</v>
      </c>
      <c r="O13" s="260">
        <v>98.818477813410752</v>
      </c>
      <c r="P13" s="260">
        <v>105.88017152236451</v>
      </c>
      <c r="Q13" s="260">
        <v>102.75767374606291</v>
      </c>
      <c r="R13" s="260">
        <v>107.74044130505136</v>
      </c>
      <c r="S13" s="260">
        <v>107.17008132443387</v>
      </c>
      <c r="T13" s="260">
        <v>106.14839341999604</v>
      </c>
      <c r="U13" s="260">
        <v>107.23967656637191</v>
      </c>
      <c r="V13" s="260">
        <v>114.24965660875137</v>
      </c>
      <c r="W13" s="260">
        <v>121.23598100269585</v>
      </c>
      <c r="X13" s="260">
        <v>134.94712192255619</v>
      </c>
      <c r="Y13" s="260">
        <v>143.67226480788099</v>
      </c>
      <c r="Z13" s="260">
        <v>145.63579024434367</v>
      </c>
      <c r="AA13" s="260">
        <v>144.97505633988192</v>
      </c>
      <c r="AB13" s="260">
        <v>145.25506481239634</v>
      </c>
      <c r="AC13" s="260">
        <v>152.49955577110629</v>
      </c>
      <c r="AD13" s="260">
        <v>157.68375527416075</v>
      </c>
      <c r="AE13" s="260">
        <v>159.17057003772061</v>
      </c>
      <c r="AF13" s="260">
        <v>157.31313793063509</v>
      </c>
      <c r="AG13" s="260">
        <v>140.00246272472802</v>
      </c>
      <c r="AH13" s="260">
        <v>120.49078290072147</v>
      </c>
      <c r="AI13" s="260">
        <v>115.80397416691135</v>
      </c>
      <c r="AJ13" s="260">
        <v>111.37127468101305</v>
      </c>
      <c r="AK13" s="260">
        <v>93.499968906951054</v>
      </c>
      <c r="AL13" s="286">
        <v>-0.16275983391499182</v>
      </c>
      <c r="AM13" s="286">
        <v>-2.6467381282124558E-2</v>
      </c>
      <c r="AN13" s="286">
        <v>0.12334624508159535</v>
      </c>
    </row>
    <row r="14" spans="1:42" x14ac:dyDescent="0.15">
      <c r="A14" s="162"/>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88"/>
      <c r="AL14" s="285"/>
      <c r="AM14" s="285"/>
      <c r="AN14" s="285"/>
    </row>
    <row r="15" spans="1:42" x14ac:dyDescent="0.15">
      <c r="A15" s="162" t="s">
        <v>167</v>
      </c>
      <c r="B15" s="257">
        <v>9.5950000000000006</v>
      </c>
      <c r="C15" s="257">
        <v>13.643000000000001</v>
      </c>
      <c r="D15" s="257">
        <v>13.811</v>
      </c>
      <c r="E15" s="257">
        <v>11.794</v>
      </c>
      <c r="F15" s="257">
        <v>10.436999999999999</v>
      </c>
      <c r="G15" s="257">
        <v>10.8</v>
      </c>
      <c r="H15" s="257">
        <v>14.8</v>
      </c>
      <c r="I15" s="257">
        <v>13.2</v>
      </c>
      <c r="J15" s="257">
        <v>10.1</v>
      </c>
      <c r="K15" s="257">
        <v>10.1</v>
      </c>
      <c r="L15" s="257">
        <v>9.1</v>
      </c>
      <c r="M15" s="257">
        <v>8.1620000000000008</v>
      </c>
      <c r="N15" s="257">
        <v>7.4</v>
      </c>
      <c r="O15" s="257">
        <v>6.7</v>
      </c>
      <c r="P15" s="257">
        <v>6.3</v>
      </c>
      <c r="Q15" s="257">
        <v>5.8659999999999997</v>
      </c>
      <c r="R15" s="257">
        <v>6.1010000000000009</v>
      </c>
      <c r="S15" s="257">
        <v>8.7129999999999992</v>
      </c>
      <c r="T15" s="257">
        <v>10.333</v>
      </c>
      <c r="U15" s="257">
        <v>10.7722</v>
      </c>
      <c r="V15" s="257">
        <v>12.002000000000001</v>
      </c>
      <c r="W15" s="257">
        <v>10.949</v>
      </c>
      <c r="X15" s="257">
        <v>10.003</v>
      </c>
      <c r="Y15" s="257">
        <v>9.6760000000000002</v>
      </c>
      <c r="Z15" s="257">
        <v>10.066000000000001</v>
      </c>
      <c r="AA15" s="257">
        <v>8.740000000000002</v>
      </c>
      <c r="AB15" s="257">
        <v>7.1559999999999997</v>
      </c>
      <c r="AC15" s="257">
        <v>7.6260000000000012</v>
      </c>
      <c r="AD15" s="257">
        <v>7.1980000000000004</v>
      </c>
      <c r="AE15" s="257">
        <v>5.6580000000000004</v>
      </c>
      <c r="AF15" s="257">
        <v>6.0826198346673133</v>
      </c>
      <c r="AG15" s="257">
        <v>5.7194089151175511</v>
      </c>
      <c r="AH15" s="257">
        <v>5.4760710709987546</v>
      </c>
      <c r="AI15" s="257">
        <v>5.0930279050577036</v>
      </c>
      <c r="AJ15" s="257">
        <v>4.7748899125109672</v>
      </c>
      <c r="AK15" s="288">
        <v>4.3</v>
      </c>
      <c r="AL15" s="285">
        <v>-0.10191618137952851</v>
      </c>
      <c r="AM15" s="285">
        <v>-7.1866082508775686E-2</v>
      </c>
      <c r="AN15" s="285">
        <v>5.672609948979666E-3</v>
      </c>
    </row>
    <row r="16" spans="1:42" x14ac:dyDescent="0.15">
      <c r="A16" s="162" t="s">
        <v>162</v>
      </c>
      <c r="B16" s="257">
        <v>76.174000000000007</v>
      </c>
      <c r="C16" s="257">
        <v>77.483000000000004</v>
      </c>
      <c r="D16" s="257">
        <v>89.941000000000003</v>
      </c>
      <c r="E16" s="257">
        <v>89.701999999999998</v>
      </c>
      <c r="F16" s="257">
        <v>101.785</v>
      </c>
      <c r="G16" s="257">
        <v>102.71900000000001</v>
      </c>
      <c r="H16" s="257">
        <v>104.28700000000001</v>
      </c>
      <c r="I16" s="257">
        <v>116.02</v>
      </c>
      <c r="J16" s="257">
        <v>113.919</v>
      </c>
      <c r="K16" s="257">
        <v>116.312</v>
      </c>
      <c r="L16" s="257">
        <v>120.8</v>
      </c>
      <c r="M16" s="257">
        <v>117.08800000000001</v>
      </c>
      <c r="N16" s="257">
        <v>113.312</v>
      </c>
      <c r="O16" s="257">
        <v>107.30500000000001</v>
      </c>
      <c r="P16" s="257">
        <v>91.379000000000005</v>
      </c>
      <c r="Q16" s="257">
        <v>85.878</v>
      </c>
      <c r="R16" s="257">
        <v>75.007999999999996</v>
      </c>
      <c r="S16" s="257">
        <v>87.763999999999996</v>
      </c>
      <c r="T16" s="257">
        <v>75.986999999999995</v>
      </c>
      <c r="U16" s="257">
        <v>58.890999999999998</v>
      </c>
      <c r="V16" s="257">
        <v>47.124000000000002</v>
      </c>
      <c r="W16" s="257">
        <v>45.875</v>
      </c>
      <c r="X16" s="257">
        <v>35.408999999999999</v>
      </c>
      <c r="Y16" s="257">
        <v>31.459</v>
      </c>
      <c r="Z16" s="257">
        <v>26.02</v>
      </c>
      <c r="AA16" s="257">
        <v>21.714000000000002</v>
      </c>
      <c r="AB16" s="257">
        <v>19.885000000000002</v>
      </c>
      <c r="AC16" s="257">
        <v>18.89</v>
      </c>
      <c r="AD16" s="257">
        <v>15.482000000000001</v>
      </c>
      <c r="AE16" s="257">
        <v>14.163</v>
      </c>
      <c r="AF16" s="257">
        <v>13.384</v>
      </c>
      <c r="AG16" s="257">
        <v>12.131</v>
      </c>
      <c r="AH16" s="257">
        <v>11.526693999999999</v>
      </c>
      <c r="AI16" s="257">
        <v>11.673999999999999</v>
      </c>
      <c r="AJ16" s="257">
        <v>11.822400000000002</v>
      </c>
      <c r="AK16" s="288">
        <v>9.7177635036496373</v>
      </c>
      <c r="AL16" s="285">
        <v>-0.18026693080540146</v>
      </c>
      <c r="AM16" s="285">
        <v>-7.5855601024920838E-2</v>
      </c>
      <c r="AN16" s="285">
        <v>1.2819786495961496E-2</v>
      </c>
    </row>
    <row r="17" spans="1:42" x14ac:dyDescent="0.15">
      <c r="A17" s="162" t="s">
        <v>158</v>
      </c>
      <c r="B17" s="257">
        <v>3.258</v>
      </c>
      <c r="C17" s="257">
        <v>3.456</v>
      </c>
      <c r="D17" s="257">
        <v>3.6590000000000003</v>
      </c>
      <c r="E17" s="257">
        <v>3.7960000000000003</v>
      </c>
      <c r="F17" s="257">
        <v>3.3069999999999999</v>
      </c>
      <c r="G17" s="257">
        <v>3.0640000000000001</v>
      </c>
      <c r="H17" s="257">
        <v>3.3040000000000003</v>
      </c>
      <c r="I17" s="257">
        <v>3.1550000000000002</v>
      </c>
      <c r="J17" s="257">
        <v>3.0260000000000002</v>
      </c>
      <c r="K17" s="257">
        <v>3.331</v>
      </c>
      <c r="L17" s="257">
        <v>2.8140000000000001</v>
      </c>
      <c r="M17" s="257">
        <v>2.8239999999999998</v>
      </c>
      <c r="N17" s="257">
        <v>2.823</v>
      </c>
      <c r="O17" s="257">
        <v>3.0129999999999999</v>
      </c>
      <c r="P17" s="257">
        <v>2.7810000000000001</v>
      </c>
      <c r="Q17" s="257">
        <v>2.641</v>
      </c>
      <c r="R17" s="257">
        <v>2.6459999999999999</v>
      </c>
      <c r="S17" s="257">
        <v>2.363</v>
      </c>
      <c r="T17" s="257">
        <v>2.4929999999999999</v>
      </c>
      <c r="U17" s="257">
        <v>2.431</v>
      </c>
      <c r="V17" s="257">
        <v>2.262</v>
      </c>
      <c r="W17" s="257">
        <v>2.0950000000000002</v>
      </c>
      <c r="X17" s="257">
        <v>2.2189999999999999</v>
      </c>
      <c r="Y17" s="257">
        <v>2.0649999999999999</v>
      </c>
      <c r="Z17" s="257">
        <v>1.4870000000000001</v>
      </c>
      <c r="AA17" s="257">
        <v>1.2530000000000001</v>
      </c>
      <c r="AB17" s="257">
        <v>1.4060000000000001</v>
      </c>
      <c r="AC17" s="257">
        <v>1.0589999999999999</v>
      </c>
      <c r="AD17" s="257">
        <v>1.2030000000000001</v>
      </c>
      <c r="AE17" s="257">
        <v>1.9060000000000001</v>
      </c>
      <c r="AF17" s="257">
        <v>1.2969999999999999</v>
      </c>
      <c r="AG17" s="257">
        <v>1.2410000000000001</v>
      </c>
      <c r="AH17" s="257">
        <v>1.1539999999999999</v>
      </c>
      <c r="AI17" s="257">
        <v>1.2670000000000001</v>
      </c>
      <c r="AJ17" s="257">
        <v>1.385</v>
      </c>
      <c r="AK17" s="288">
        <v>1.2949999999999999</v>
      </c>
      <c r="AL17" s="285">
        <v>-6.7536643585646372E-2</v>
      </c>
      <c r="AM17" s="285">
        <v>-7.0808644892191852E-3</v>
      </c>
      <c r="AN17" s="285">
        <v>1.7083790427741086E-3</v>
      </c>
    </row>
    <row r="18" spans="1:42" x14ac:dyDescent="0.15">
      <c r="A18" s="162" t="s">
        <v>155</v>
      </c>
      <c r="B18" s="257">
        <v>1.68</v>
      </c>
      <c r="C18" s="257">
        <v>1.6220000000000001</v>
      </c>
      <c r="D18" s="257">
        <v>1.698</v>
      </c>
      <c r="E18" s="257">
        <v>1.6260000000000001</v>
      </c>
      <c r="F18" s="257">
        <v>1.6910000000000001</v>
      </c>
      <c r="G18" s="257">
        <v>1.57</v>
      </c>
      <c r="H18" s="257">
        <v>1.528</v>
      </c>
      <c r="I18" s="257">
        <v>1.4570000000000001</v>
      </c>
      <c r="J18" s="257">
        <v>1.5720000000000001</v>
      </c>
      <c r="K18" s="257">
        <v>1.6859999999999999</v>
      </c>
      <c r="L18" s="257">
        <v>1.5230000000000001</v>
      </c>
      <c r="M18" s="257">
        <v>1.772</v>
      </c>
      <c r="N18" s="257">
        <v>1.901</v>
      </c>
      <c r="O18" s="257">
        <v>1.9020000000000001</v>
      </c>
      <c r="P18" s="257">
        <v>1.891</v>
      </c>
      <c r="Q18" s="257">
        <v>1.9160000000000001</v>
      </c>
      <c r="R18" s="257">
        <v>2.3980000000000001</v>
      </c>
      <c r="S18" s="257">
        <v>2.3759999999999999</v>
      </c>
      <c r="T18" s="257">
        <v>2.456</v>
      </c>
      <c r="U18" s="257">
        <v>2.9140000000000001</v>
      </c>
      <c r="V18" s="257">
        <v>2.7570000000000001</v>
      </c>
      <c r="W18" s="257">
        <v>2.9079999999999999</v>
      </c>
      <c r="X18" s="257">
        <v>2.794</v>
      </c>
      <c r="Y18" s="257">
        <v>2.726</v>
      </c>
      <c r="Z18" s="257">
        <v>2.7229999999999999</v>
      </c>
      <c r="AA18" s="257">
        <v>2.8919999999999999</v>
      </c>
      <c r="AB18" s="257">
        <v>2.4529999999999998</v>
      </c>
      <c r="AC18" s="257">
        <v>2.0449999999999999</v>
      </c>
      <c r="AD18" s="257">
        <v>1.782</v>
      </c>
      <c r="AE18" s="257">
        <v>1.5940000000000001</v>
      </c>
      <c r="AF18" s="257">
        <v>2.1179999999999999</v>
      </c>
      <c r="AG18" s="257">
        <v>2.302</v>
      </c>
      <c r="AH18" s="257">
        <v>2.0209999999999999</v>
      </c>
      <c r="AI18" s="257">
        <v>1.8</v>
      </c>
      <c r="AJ18" s="257">
        <v>1.7690150000000002</v>
      </c>
      <c r="AK18" s="288">
        <v>1.355</v>
      </c>
      <c r="AL18" s="285">
        <v>-0.23612981562753843</v>
      </c>
      <c r="AM18" s="285">
        <v>-4.2214214455554067E-2</v>
      </c>
      <c r="AN18" s="285">
        <v>1.7875317397366157E-3</v>
      </c>
    </row>
    <row r="19" spans="1:42" x14ac:dyDescent="0.15">
      <c r="A19" s="162" t="s">
        <v>150</v>
      </c>
      <c r="B19" s="257">
        <v>7.7469999999999999</v>
      </c>
      <c r="C19" s="257">
        <v>6.1870000000000003</v>
      </c>
      <c r="D19" s="257">
        <v>6.4359999999999999</v>
      </c>
      <c r="E19" s="257">
        <v>6.9370000000000003</v>
      </c>
      <c r="F19" s="257">
        <v>9.1379999999999999</v>
      </c>
      <c r="G19" s="257">
        <v>8.604000000000001</v>
      </c>
      <c r="H19" s="257">
        <v>10.156000000000001</v>
      </c>
      <c r="I19" s="257">
        <v>14.329000000000001</v>
      </c>
      <c r="J19" s="257">
        <v>9.5440000000000005</v>
      </c>
      <c r="K19" s="257">
        <v>10.509</v>
      </c>
      <c r="L19" s="257">
        <v>14.623000000000001</v>
      </c>
      <c r="M19" s="257">
        <v>13.92</v>
      </c>
      <c r="N19" s="257">
        <v>14.103</v>
      </c>
      <c r="O19" s="257">
        <v>17.498999999999999</v>
      </c>
      <c r="P19" s="257">
        <v>24.445</v>
      </c>
      <c r="Q19" s="257">
        <v>22.577999999999999</v>
      </c>
      <c r="R19" s="257">
        <v>24.632000000000001</v>
      </c>
      <c r="S19" s="257">
        <v>28.593</v>
      </c>
      <c r="T19" s="257">
        <v>24.001999999999999</v>
      </c>
      <c r="U19" s="257">
        <v>26.802</v>
      </c>
      <c r="V19" s="257">
        <v>29.414000000000001</v>
      </c>
      <c r="W19" s="257">
        <v>24.158000000000001</v>
      </c>
      <c r="X19" s="257">
        <v>18.832000000000001</v>
      </c>
      <c r="Y19" s="257">
        <v>18.309000000000001</v>
      </c>
      <c r="Z19" s="257">
        <v>20.074828199643179</v>
      </c>
      <c r="AA19" s="257">
        <v>17.13645970533593</v>
      </c>
      <c r="AB19" s="257">
        <v>15.171000000000001</v>
      </c>
      <c r="AC19" s="257">
        <v>15.321</v>
      </c>
      <c r="AD19" s="257">
        <v>13.853901528604698</v>
      </c>
      <c r="AE19" s="257">
        <v>14.121</v>
      </c>
      <c r="AF19" s="257">
        <v>17.240999999999996</v>
      </c>
      <c r="AG19" s="257">
        <v>16.763163820000003</v>
      </c>
      <c r="AH19" s="257">
        <v>15.766005</v>
      </c>
      <c r="AI19" s="257">
        <v>14.498979530000002</v>
      </c>
      <c r="AJ19" s="257">
        <v>12.294070090000002</v>
      </c>
      <c r="AK19" s="288">
        <v>10.662795835903019</v>
      </c>
      <c r="AL19" s="285">
        <v>-0.13505759800438899</v>
      </c>
      <c r="AM19" s="285">
        <v>-4.7852163898750799E-2</v>
      </c>
      <c r="AN19" s="285">
        <v>1.4066484126205214E-2</v>
      </c>
    </row>
    <row r="20" spans="1:42" x14ac:dyDescent="0.15">
      <c r="A20" s="162" t="s">
        <v>147</v>
      </c>
      <c r="B20" s="287">
        <v>7.0819999999999999</v>
      </c>
      <c r="C20" s="287">
        <v>7.0006000000000004</v>
      </c>
      <c r="D20" s="287">
        <v>5.4956000000000005</v>
      </c>
      <c r="E20" s="287">
        <v>3.3047</v>
      </c>
      <c r="F20" s="287">
        <v>4.2475000000000005</v>
      </c>
      <c r="G20" s="287">
        <v>3.9417000000000004</v>
      </c>
      <c r="H20" s="287">
        <v>3.2931999999999997</v>
      </c>
      <c r="I20" s="287">
        <v>5.2729999999999997</v>
      </c>
      <c r="J20" s="287">
        <v>5.1745000000000001</v>
      </c>
      <c r="K20" s="287">
        <v>5.5488</v>
      </c>
      <c r="L20" s="287">
        <v>5.7720000000000002</v>
      </c>
      <c r="M20" s="287">
        <v>6.5395999999999992</v>
      </c>
      <c r="N20" s="287">
        <v>7.1572999999999993</v>
      </c>
      <c r="O20" s="287">
        <v>7.9233000000000002</v>
      </c>
      <c r="P20" s="287">
        <v>8.0794999999999995</v>
      </c>
      <c r="Q20" s="287">
        <v>9.3108000000000004</v>
      </c>
      <c r="R20" s="287">
        <v>10.366200000000001</v>
      </c>
      <c r="S20" s="287">
        <v>10.7438</v>
      </c>
      <c r="T20" s="287">
        <v>9.196200000000001</v>
      </c>
      <c r="U20" s="287">
        <v>7.6702999999999992</v>
      </c>
      <c r="V20" s="287">
        <v>5.4824999999999999</v>
      </c>
      <c r="W20" s="287">
        <v>4.3403999999999998</v>
      </c>
      <c r="X20" s="287">
        <v>6.5268000000000006</v>
      </c>
      <c r="Y20" s="287">
        <v>7.5185000000000004</v>
      </c>
      <c r="Z20" s="287">
        <v>4.8035259999999997</v>
      </c>
      <c r="AA20" s="287">
        <v>2.1800000000000002</v>
      </c>
      <c r="AB20" s="287">
        <v>0.90360000000000007</v>
      </c>
      <c r="AC20" s="287">
        <v>1.6386999999999998</v>
      </c>
      <c r="AD20" s="287">
        <v>1.738826</v>
      </c>
      <c r="AE20" s="287">
        <v>2.1452890000000004</v>
      </c>
      <c r="AF20" s="287">
        <v>2.2239397240000001</v>
      </c>
      <c r="AG20" s="287">
        <v>1.9262999999999999</v>
      </c>
      <c r="AH20" s="287">
        <v>1.1999000000000002</v>
      </c>
      <c r="AI20" s="287">
        <v>0.3291</v>
      </c>
      <c r="AJ20" s="287">
        <v>0.33600000000000002</v>
      </c>
      <c r="AK20" s="288">
        <v>0.14331380533536864</v>
      </c>
      <c r="AL20" s="289">
        <v>-0.57463619773443964</v>
      </c>
      <c r="AM20" s="289">
        <v>-0.23356043950611183</v>
      </c>
      <c r="AN20" s="289">
        <v>1.8906123673756913E-4</v>
      </c>
    </row>
    <row r="21" spans="1:42" x14ac:dyDescent="0.15">
      <c r="A21" s="162" t="s">
        <v>146</v>
      </c>
      <c r="B21" s="287">
        <v>47.115622499033186</v>
      </c>
      <c r="C21" s="287">
        <v>49.688007309833758</v>
      </c>
      <c r="D21" s="287">
        <v>50.173792916698204</v>
      </c>
      <c r="E21" s="287">
        <v>48.313147003568098</v>
      </c>
      <c r="F21" s="287">
        <v>49.533644105466358</v>
      </c>
      <c r="G21" s="287">
        <v>48.011000000000003</v>
      </c>
      <c r="H21" s="287">
        <v>38.527999999999999</v>
      </c>
      <c r="I21" s="287">
        <v>22.618000000000002</v>
      </c>
      <c r="J21" s="287">
        <v>16.936</v>
      </c>
      <c r="K21" s="287">
        <v>10.399000000000001</v>
      </c>
      <c r="L21" s="287">
        <v>10.391</v>
      </c>
      <c r="M21" s="287">
        <v>4.9470000000000001</v>
      </c>
      <c r="N21" s="287">
        <v>2.327</v>
      </c>
      <c r="O21" s="287">
        <v>2.2480000000000002</v>
      </c>
      <c r="P21" s="287">
        <v>1.427</v>
      </c>
      <c r="Q21" s="287">
        <v>1.1870000000000001</v>
      </c>
      <c r="R21" s="287">
        <v>1.0609999999999999</v>
      </c>
      <c r="S21" s="287">
        <v>0.81</v>
      </c>
      <c r="T21" s="287">
        <v>0.65</v>
      </c>
      <c r="U21" s="287">
        <v>0.57000000000000006</v>
      </c>
      <c r="V21" s="287">
        <v>0.58599999999999997</v>
      </c>
      <c r="W21" s="287">
        <v>0.69500000000000006</v>
      </c>
      <c r="X21" s="287">
        <v>0.63900000000000001</v>
      </c>
      <c r="Y21" s="287">
        <v>0.98199999999999998</v>
      </c>
      <c r="Z21" s="287">
        <v>1.694</v>
      </c>
      <c r="AA21" s="287">
        <v>0.82200000000000006</v>
      </c>
      <c r="AB21" s="287">
        <v>0.55500000000000005</v>
      </c>
      <c r="AC21" s="287">
        <v>0.53500000000000003</v>
      </c>
      <c r="AD21" s="287">
        <v>0.39</v>
      </c>
      <c r="AE21" s="287">
        <v>0.216</v>
      </c>
      <c r="AF21" s="287">
        <v>0.746</v>
      </c>
      <c r="AG21" s="287">
        <v>1.6145</v>
      </c>
      <c r="AH21" s="287">
        <v>1.3135000000000001</v>
      </c>
      <c r="AI21" s="287">
        <v>1.2210000000000001</v>
      </c>
      <c r="AJ21" s="287">
        <v>0.6898464210441525</v>
      </c>
      <c r="AK21" s="288">
        <v>0.74471878010651837</v>
      </c>
      <c r="AL21" s="289">
        <v>7.6593291905570071E-2</v>
      </c>
      <c r="AM21" s="289">
        <v>-8.592064356071627E-2</v>
      </c>
      <c r="AN21" s="289">
        <v>9.8244166540098531E-4</v>
      </c>
    </row>
    <row r="22" spans="1:42" s="161" customFormat="1" x14ac:dyDescent="0.15">
      <c r="A22" s="162" t="s">
        <v>145</v>
      </c>
      <c r="B22" s="287">
        <v>48.307000000000002</v>
      </c>
      <c r="C22" s="287">
        <v>31.234999999999999</v>
      </c>
      <c r="D22" s="287">
        <v>26.268000000000001</v>
      </c>
      <c r="E22" s="287">
        <v>28.393000000000001</v>
      </c>
      <c r="F22" s="287">
        <v>29.442</v>
      </c>
      <c r="G22" s="287">
        <v>34.676000000000002</v>
      </c>
      <c r="H22" s="287">
        <v>28.116</v>
      </c>
      <c r="I22" s="287">
        <v>29.809000000000001</v>
      </c>
      <c r="J22" s="287">
        <v>21.143000000000001</v>
      </c>
      <c r="K22" s="287">
        <v>14.837</v>
      </c>
      <c r="L22" s="287">
        <v>17.297000000000001</v>
      </c>
      <c r="M22" s="287">
        <v>17.184999999999999</v>
      </c>
      <c r="N22" s="287">
        <v>10.669</v>
      </c>
      <c r="O22" s="287">
        <v>8.1825404825238248</v>
      </c>
      <c r="P22" s="287">
        <v>6.5487897059157998</v>
      </c>
      <c r="Q22" s="287">
        <v>6.5239844166973864</v>
      </c>
      <c r="R22" s="287">
        <v>5.2531663290046673</v>
      </c>
      <c r="S22" s="287">
        <v>4.7989949556177445</v>
      </c>
      <c r="T22" s="287">
        <v>4.5941121243455472</v>
      </c>
      <c r="U22" s="287">
        <v>4.6437795449292665</v>
      </c>
      <c r="V22" s="287">
        <v>5.3381573130587814</v>
      </c>
      <c r="W22" s="287">
        <v>6.1730065173812152</v>
      </c>
      <c r="X22" s="287">
        <v>5.0482968689717485</v>
      </c>
      <c r="Y22" s="287">
        <v>6.7087710343056175</v>
      </c>
      <c r="Z22" s="287">
        <v>5.9945527627295929</v>
      </c>
      <c r="AA22" s="287">
        <v>4.8054365014322613</v>
      </c>
      <c r="AB22" s="287">
        <v>3.1189469939379224</v>
      </c>
      <c r="AC22" s="287">
        <v>2.8912342340003656</v>
      </c>
      <c r="AD22" s="287">
        <v>2.0662533180368707</v>
      </c>
      <c r="AE22" s="287">
        <v>1.9200519743410287</v>
      </c>
      <c r="AF22" s="287">
        <v>2.037106450916657</v>
      </c>
      <c r="AG22" s="287">
        <v>1.8903489820115498</v>
      </c>
      <c r="AH22" s="287">
        <v>1.620944209679843</v>
      </c>
      <c r="AI22" s="287">
        <v>1.682362987136377</v>
      </c>
      <c r="AJ22" s="287">
        <v>1.1194</v>
      </c>
      <c r="AK22" s="288">
        <v>0.88700000000000001</v>
      </c>
      <c r="AL22" s="289">
        <v>-0.20977621696244375</v>
      </c>
      <c r="AM22" s="289">
        <v>-0.1544820118023511</v>
      </c>
      <c r="AN22" s="289">
        <v>1.1701407034290614E-3</v>
      </c>
      <c r="AO22" s="300"/>
      <c r="AP22" s="300"/>
    </row>
    <row r="23" spans="1:42" x14ac:dyDescent="0.15">
      <c r="A23" s="162" t="s">
        <v>144</v>
      </c>
      <c r="B23" s="287">
        <v>70.673600882786531</v>
      </c>
      <c r="C23" s="287">
        <v>75.748402105994188</v>
      </c>
      <c r="D23" s="287">
        <v>68.23362016039836</v>
      </c>
      <c r="E23" s="287">
        <v>55.716049409911996</v>
      </c>
      <c r="F23" s="287">
        <v>71.045962879891476</v>
      </c>
      <c r="G23" s="287">
        <v>67.706981476875725</v>
      </c>
      <c r="H23" s="287">
        <v>73.85981200229007</v>
      </c>
      <c r="I23" s="287">
        <v>64.373855903630954</v>
      </c>
      <c r="J23" s="287">
        <v>59.072843521513349</v>
      </c>
      <c r="K23" s="287">
        <v>59.444715733031671</v>
      </c>
      <c r="L23" s="287">
        <v>66.049944719469536</v>
      </c>
      <c r="M23" s="287">
        <v>66.770313421695249</v>
      </c>
      <c r="N23" s="287">
        <v>66.972876593378345</v>
      </c>
      <c r="O23" s="287">
        <v>77.319457603169937</v>
      </c>
      <c r="P23" s="287">
        <v>72.682938994412694</v>
      </c>
      <c r="Q23" s="287">
        <v>57.068524971306381</v>
      </c>
      <c r="R23" s="287">
        <v>61.1119125468283</v>
      </c>
      <c r="S23" s="287">
        <v>57.798310080081677</v>
      </c>
      <c r="T23" s="287">
        <v>53.022138481475068</v>
      </c>
      <c r="U23" s="287">
        <v>47.626621613879024</v>
      </c>
      <c r="V23" s="287">
        <v>51.107488372892021</v>
      </c>
      <c r="W23" s="287">
        <v>46.711412753122282</v>
      </c>
      <c r="X23" s="287">
        <v>43.191821116739995</v>
      </c>
      <c r="Y23" s="287">
        <v>39.8349750356507</v>
      </c>
      <c r="Z23" s="287">
        <v>35.647257796827546</v>
      </c>
      <c r="AA23" s="287">
        <v>33.028097922971497</v>
      </c>
      <c r="AB23" s="287">
        <v>26.822862569273898</v>
      </c>
      <c r="AC23" s="287">
        <v>29.384511766846074</v>
      </c>
      <c r="AD23" s="287">
        <v>23.410036248188138</v>
      </c>
      <c r="AE23" s="287">
        <v>22.331193741079446</v>
      </c>
      <c r="AF23" s="287">
        <v>22.585216960589797</v>
      </c>
      <c r="AG23" s="287">
        <v>21.722149770551802</v>
      </c>
      <c r="AH23" s="287">
        <v>21.075631381895441</v>
      </c>
      <c r="AI23" s="287">
        <v>19.308414892461666</v>
      </c>
      <c r="AJ23" s="287">
        <v>19.414558522828294</v>
      </c>
      <c r="AK23" s="288">
        <v>17.203457189907464</v>
      </c>
      <c r="AL23" s="289">
        <v>-0.1163098976295992</v>
      </c>
      <c r="AM23" s="289">
        <v>-5.8955546659351543E-2</v>
      </c>
      <c r="AN23" s="289">
        <v>2.2695000561003455E-2</v>
      </c>
    </row>
    <row r="24" spans="1:42" x14ac:dyDescent="0.15">
      <c r="A24" s="165" t="s">
        <v>143</v>
      </c>
      <c r="B24" s="260">
        <v>271.6322233818197</v>
      </c>
      <c r="C24" s="260">
        <v>266.06300941582793</v>
      </c>
      <c r="D24" s="260">
        <v>265.71601307709659</v>
      </c>
      <c r="E24" s="260">
        <v>249.58189641348014</v>
      </c>
      <c r="F24" s="260">
        <v>280.6271069853579</v>
      </c>
      <c r="G24" s="260">
        <v>281.09268147687573</v>
      </c>
      <c r="H24" s="260">
        <v>277.87201200229021</v>
      </c>
      <c r="I24" s="260">
        <v>270.234855903631</v>
      </c>
      <c r="J24" s="260">
        <v>240.48734352151337</v>
      </c>
      <c r="K24" s="260">
        <v>232.16751573303159</v>
      </c>
      <c r="L24" s="260">
        <v>248.36994471946949</v>
      </c>
      <c r="M24" s="260">
        <v>239.20791342169525</v>
      </c>
      <c r="N24" s="260">
        <v>226.66517659337836</v>
      </c>
      <c r="O24" s="260">
        <v>232.09229808569384</v>
      </c>
      <c r="P24" s="260">
        <v>215.53422870032847</v>
      </c>
      <c r="Q24" s="260">
        <v>192.96930938800378</v>
      </c>
      <c r="R24" s="260">
        <v>188.57727887583303</v>
      </c>
      <c r="S24" s="260">
        <v>203.9601050356994</v>
      </c>
      <c r="T24" s="260">
        <v>182.73345060582062</v>
      </c>
      <c r="U24" s="260">
        <v>162.32090115880831</v>
      </c>
      <c r="V24" s="260">
        <v>156.07314568595078</v>
      </c>
      <c r="W24" s="260">
        <v>143.90481927050337</v>
      </c>
      <c r="X24" s="260">
        <v>124.66291798571172</v>
      </c>
      <c r="Y24" s="260">
        <v>119.27924606995634</v>
      </c>
      <c r="Z24" s="260">
        <v>108.51016475920035</v>
      </c>
      <c r="AA24" s="260">
        <v>92.570994129739731</v>
      </c>
      <c r="AB24" s="260">
        <v>77.471409563211807</v>
      </c>
      <c r="AC24" s="260">
        <v>79.39044600084641</v>
      </c>
      <c r="AD24" s="260">
        <v>67.124017094829753</v>
      </c>
      <c r="AE24" s="260">
        <v>64.054534715420473</v>
      </c>
      <c r="AF24" s="260">
        <v>67.714882970173761</v>
      </c>
      <c r="AG24" s="260">
        <v>65.309871487680894</v>
      </c>
      <c r="AH24" s="260">
        <v>61.153745662574011</v>
      </c>
      <c r="AI24" s="260">
        <v>56.873885314655766</v>
      </c>
      <c r="AJ24" s="260">
        <v>53.605179946383416</v>
      </c>
      <c r="AK24" s="260">
        <v>46.309049114901995</v>
      </c>
      <c r="AL24" s="286">
        <v>-0.13846904898936541</v>
      </c>
      <c r="AM24" s="286">
        <v>-6.8090726328595252E-2</v>
      </c>
      <c r="AN24" s="286">
        <v>6.1091435520228152E-2</v>
      </c>
    </row>
    <row r="25" spans="1:42" x14ac:dyDescent="0.15">
      <c r="A25" s="162"/>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88"/>
      <c r="AL25" s="285"/>
      <c r="AM25" s="285"/>
      <c r="AN25" s="285"/>
    </row>
    <row r="26" spans="1:42" x14ac:dyDescent="0.15">
      <c r="A26" s="162" t="s">
        <v>140</v>
      </c>
      <c r="B26" s="257">
        <v>8.298834148568357</v>
      </c>
      <c r="C26" s="257">
        <v>8.7636496384987428</v>
      </c>
      <c r="D26" s="257">
        <v>9.0305379316386087</v>
      </c>
      <c r="E26" s="257">
        <v>8.8851326762551093</v>
      </c>
      <c r="F26" s="257">
        <v>8.9765569934610614</v>
      </c>
      <c r="G26" s="257">
        <v>8.7309999999999999</v>
      </c>
      <c r="H26" s="257">
        <v>7.4989821668105181</v>
      </c>
      <c r="I26" s="257">
        <v>7.3003498917386436</v>
      </c>
      <c r="J26" s="257">
        <v>6.7349764807992551</v>
      </c>
      <c r="K26" s="257">
        <v>4.7683547542661398</v>
      </c>
      <c r="L26" s="257">
        <v>4.8602750528373058</v>
      </c>
      <c r="M26" s="257">
        <v>4.2459191707815194</v>
      </c>
      <c r="N26" s="257">
        <v>3.7667936215204065</v>
      </c>
      <c r="O26" s="257">
        <v>3.6344662261603569</v>
      </c>
      <c r="P26" s="257">
        <v>3.0123554843494653</v>
      </c>
      <c r="Q26" s="257">
        <v>2.6869495319891303</v>
      </c>
      <c r="R26" s="257">
        <v>2.3313942368459903</v>
      </c>
      <c r="S26" s="257">
        <v>3.0703173402733963</v>
      </c>
      <c r="T26" s="257">
        <v>2.5940386087652287</v>
      </c>
      <c r="U26" s="257">
        <v>1.1809539516692706</v>
      </c>
      <c r="V26" s="257">
        <v>2.6341910002650395</v>
      </c>
      <c r="W26" s="257">
        <v>6.5741719032759951</v>
      </c>
      <c r="X26" s="257">
        <v>7.1533556069314743</v>
      </c>
      <c r="Y26" s="257">
        <v>3.0808860975750334</v>
      </c>
      <c r="Z26" s="257">
        <v>0.88423416382341902</v>
      </c>
      <c r="AA26" s="257">
        <v>0.62000392401908233</v>
      </c>
      <c r="AB26" s="257">
        <v>0.54299334074177608</v>
      </c>
      <c r="AC26" s="257">
        <v>0.7159897980147224</v>
      </c>
      <c r="AD26" s="257">
        <v>0.53500983000450975</v>
      </c>
      <c r="AE26" s="257">
        <v>1.0172850095150456</v>
      </c>
      <c r="AF26" s="257">
        <v>1.238978249406927</v>
      </c>
      <c r="AG26" s="257">
        <v>1.9199622355246924</v>
      </c>
      <c r="AH26" s="257">
        <v>0.78198476516806048</v>
      </c>
      <c r="AI26" s="257">
        <v>6.3000303810591199E-2</v>
      </c>
      <c r="AJ26" s="257">
        <v>0</v>
      </c>
      <c r="AK26" s="288">
        <v>0</v>
      </c>
      <c r="AL26" s="285">
        <v>0</v>
      </c>
      <c r="AM26" s="285">
        <v>-1</v>
      </c>
      <c r="AN26" s="285">
        <v>0</v>
      </c>
    </row>
    <row r="27" spans="1:42" x14ac:dyDescent="0.15">
      <c r="A27" s="162" t="s">
        <v>139</v>
      </c>
      <c r="B27" s="257">
        <v>113.33705410224914</v>
      </c>
      <c r="C27" s="257">
        <v>117.99506828570772</v>
      </c>
      <c r="D27" s="257">
        <v>122.54533846123866</v>
      </c>
      <c r="E27" s="257">
        <v>124.10807582475881</v>
      </c>
      <c r="F27" s="257">
        <v>125.8288675219151</v>
      </c>
      <c r="G27" s="257">
        <v>128.49379329835472</v>
      </c>
      <c r="H27" s="257">
        <v>123.9734326850642</v>
      </c>
      <c r="I27" s="257">
        <v>100.05208157557769</v>
      </c>
      <c r="J27" s="257">
        <v>82.885595806996974</v>
      </c>
      <c r="K27" s="257">
        <v>73.270439558687229</v>
      </c>
      <c r="L27" s="257">
        <v>67.791865782913035</v>
      </c>
      <c r="M27" s="257">
        <v>56.507878685407405</v>
      </c>
      <c r="N27" s="257">
        <v>51.792291108822518</v>
      </c>
      <c r="O27" s="257">
        <v>52.943310312387737</v>
      </c>
      <c r="P27" s="257">
        <v>40.902072660284482</v>
      </c>
      <c r="Q27" s="257">
        <v>33.091000000000001</v>
      </c>
      <c r="R27" s="257">
        <v>30.019989619317339</v>
      </c>
      <c r="S27" s="257">
        <v>27.415037403017667</v>
      </c>
      <c r="T27" s="257">
        <v>27.119130711739267</v>
      </c>
      <c r="U27" s="257">
        <v>23.918919256457716</v>
      </c>
      <c r="V27" s="257">
        <v>21.254452625131648</v>
      </c>
      <c r="W27" s="257">
        <v>24.236872203736191</v>
      </c>
      <c r="X27" s="257">
        <v>17.319847917301711</v>
      </c>
      <c r="Y27" s="257">
        <v>16.095041855316726</v>
      </c>
      <c r="Z27" s="257">
        <v>16.048168818936535</v>
      </c>
      <c r="AA27" s="257">
        <v>9.3120852999901249</v>
      </c>
      <c r="AB27" s="257">
        <v>27.472375231694912</v>
      </c>
      <c r="AC27" s="257">
        <v>28.101205281689758</v>
      </c>
      <c r="AD27" s="257">
        <v>8.7057772274694223</v>
      </c>
      <c r="AE27" s="257">
        <v>10.730216904726134</v>
      </c>
      <c r="AF27" s="257">
        <v>10.102107317272068</v>
      </c>
      <c r="AG27" s="257">
        <v>10.968449007054605</v>
      </c>
      <c r="AH27" s="257">
        <v>6.9460620428821658</v>
      </c>
      <c r="AI27" s="257">
        <v>7.9481170240891377</v>
      </c>
      <c r="AJ27" s="257">
        <v>12.011549353519987</v>
      </c>
      <c r="AK27" s="288">
        <v>10.744117330590841</v>
      </c>
      <c r="AL27" s="285">
        <v>-0.10796172055700193</v>
      </c>
      <c r="AM27" s="285">
        <v>-2.8556929794274377E-2</v>
      </c>
      <c r="AN27" s="285">
        <v>1.4173764386631269E-2</v>
      </c>
    </row>
    <row r="28" spans="1:42" x14ac:dyDescent="0.15">
      <c r="A28" s="162" t="s">
        <v>135</v>
      </c>
      <c r="B28" s="257">
        <v>30.910989850731887</v>
      </c>
      <c r="C28" s="257">
        <v>35.847901297810111</v>
      </c>
      <c r="D28" s="257">
        <v>36.802291414434812</v>
      </c>
      <c r="E28" s="257">
        <v>36.094237515349967</v>
      </c>
      <c r="F28" s="257">
        <v>36.692090918490628</v>
      </c>
      <c r="G28" s="257">
        <v>36.463000000000001</v>
      </c>
      <c r="H28" s="257">
        <v>37.638199999999998</v>
      </c>
      <c r="I28" s="257">
        <v>30.507300000000001</v>
      </c>
      <c r="J28" s="257">
        <v>23.218</v>
      </c>
      <c r="K28" s="257">
        <v>23.481999999999999</v>
      </c>
      <c r="L28" s="257">
        <v>25.072000000000003</v>
      </c>
      <c r="M28" s="257">
        <v>22.208000000000002</v>
      </c>
      <c r="N28" s="257">
        <v>20.997999999999998</v>
      </c>
      <c r="O28" s="257">
        <v>21.067</v>
      </c>
      <c r="P28" s="257">
        <v>21.167999999999999</v>
      </c>
      <c r="Q28" s="257">
        <v>19.881</v>
      </c>
      <c r="R28" s="257">
        <v>12.617000000000001</v>
      </c>
      <c r="S28" s="257">
        <v>11.792</v>
      </c>
      <c r="T28" s="257">
        <v>12.999040722221014</v>
      </c>
      <c r="U28" s="257">
        <v>11.433523499998948</v>
      </c>
      <c r="V28" s="257">
        <v>9.1093771388882896</v>
      </c>
      <c r="W28" s="257">
        <v>10.436006055554818</v>
      </c>
      <c r="X28" s="257">
        <v>6.2687300555550207</v>
      </c>
      <c r="Y28" s="257">
        <v>3.6734955555553253</v>
      </c>
      <c r="Z28" s="257">
        <v>7.1867662499997742</v>
      </c>
      <c r="AA28" s="257">
        <v>1.9204433333331004</v>
      </c>
      <c r="AB28" s="257">
        <v>1.6608849722220327</v>
      </c>
      <c r="AC28" s="257">
        <v>2.0684383055553934</v>
      </c>
      <c r="AD28" s="257">
        <v>0.69087433333319437</v>
      </c>
      <c r="AE28" s="257">
        <v>0.87587433333319431</v>
      </c>
      <c r="AF28" s="257">
        <v>2.3827743333331943</v>
      </c>
      <c r="AG28" s="257">
        <v>3.6967934760324397</v>
      </c>
      <c r="AH28" s="257">
        <v>2.0387259948320411</v>
      </c>
      <c r="AI28" s="257">
        <v>0.862429</v>
      </c>
      <c r="AJ28" s="257">
        <v>0.81896202869793855</v>
      </c>
      <c r="AK28" s="288">
        <v>0.83602895688836099</v>
      </c>
      <c r="AL28" s="285">
        <v>1.8050526825131863E-2</v>
      </c>
      <c r="AM28" s="285">
        <v>-0.19522769082440117</v>
      </c>
      <c r="AN28" s="285">
        <v>1.1028991112744207E-3</v>
      </c>
    </row>
    <row r="29" spans="1:42" x14ac:dyDescent="0.15">
      <c r="A29" s="163" t="s">
        <v>134</v>
      </c>
      <c r="B29" s="260">
        <v>152.54687810154937</v>
      </c>
      <c r="C29" s="260">
        <v>162.60661922201658</v>
      </c>
      <c r="D29" s="260">
        <v>168.37816780731208</v>
      </c>
      <c r="E29" s="260">
        <v>169.08744601636388</v>
      </c>
      <c r="F29" s="260">
        <v>171.49751543386679</v>
      </c>
      <c r="G29" s="260">
        <v>173.68779329835473</v>
      </c>
      <c r="H29" s="260">
        <v>169.11061485187474</v>
      </c>
      <c r="I29" s="260">
        <v>137.85973146731632</v>
      </c>
      <c r="J29" s="260">
        <v>112.83857228779624</v>
      </c>
      <c r="K29" s="260">
        <v>101.52079431295336</v>
      </c>
      <c r="L29" s="260">
        <v>97.724140835750333</v>
      </c>
      <c r="M29" s="260">
        <v>82.961797856188923</v>
      </c>
      <c r="N29" s="260">
        <v>76.557084730342936</v>
      </c>
      <c r="O29" s="260">
        <v>77.644776538548101</v>
      </c>
      <c r="P29" s="260">
        <v>65.082428144633951</v>
      </c>
      <c r="Q29" s="260">
        <v>55.65894953198913</v>
      </c>
      <c r="R29" s="260">
        <v>44.968383856163335</v>
      </c>
      <c r="S29" s="260">
        <v>42.277354743291063</v>
      </c>
      <c r="T29" s="260">
        <v>42.712210042725509</v>
      </c>
      <c r="U29" s="260">
        <v>36.533396708125935</v>
      </c>
      <c r="V29" s="260">
        <v>32.998020764284973</v>
      </c>
      <c r="W29" s="260">
        <v>41.247050162567007</v>
      </c>
      <c r="X29" s="260">
        <v>30.741933579788206</v>
      </c>
      <c r="Y29" s="260">
        <v>22.849423508447085</v>
      </c>
      <c r="Z29" s="260">
        <v>24.119169232759731</v>
      </c>
      <c r="AA29" s="260">
        <v>11.852532557342307</v>
      </c>
      <c r="AB29" s="260">
        <v>29.676253544658717</v>
      </c>
      <c r="AC29" s="260">
        <v>30.885633385259876</v>
      </c>
      <c r="AD29" s="260">
        <v>9.9316613908071254</v>
      </c>
      <c r="AE29" s="260">
        <v>12.623376247574374</v>
      </c>
      <c r="AF29" s="260">
        <v>13.723859900012188</v>
      </c>
      <c r="AG29" s="260">
        <v>16.585204718611735</v>
      </c>
      <c r="AH29" s="260">
        <v>9.7667728028822669</v>
      </c>
      <c r="AI29" s="260">
        <v>8.873546327899728</v>
      </c>
      <c r="AJ29" s="260">
        <v>12.830511382217926</v>
      </c>
      <c r="AK29" s="260">
        <v>11.580146287479202</v>
      </c>
      <c r="AL29" s="286">
        <v>-9.9918452234908028E-2</v>
      </c>
      <c r="AM29" s="286">
        <v>-6.1167398850641708E-2</v>
      </c>
      <c r="AN29" s="286">
        <v>1.527666349790569E-2</v>
      </c>
    </row>
    <row r="30" spans="1:42" x14ac:dyDescent="0.15">
      <c r="A30" s="162"/>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88"/>
      <c r="AL30" s="285"/>
      <c r="AM30" s="285"/>
      <c r="AN30" s="285"/>
    </row>
    <row r="31" spans="1:42" x14ac:dyDescent="0.15">
      <c r="A31" s="162" t="s">
        <v>133</v>
      </c>
      <c r="B31" s="257">
        <v>19.191362648408727</v>
      </c>
      <c r="C31" s="257">
        <v>19.277683492895338</v>
      </c>
      <c r="D31" s="257">
        <v>23.632664370214801</v>
      </c>
      <c r="E31" s="257">
        <v>18.619976327697618</v>
      </c>
      <c r="F31" s="257">
        <v>18.274426909852306</v>
      </c>
      <c r="G31" s="257">
        <v>19.886968789580976</v>
      </c>
      <c r="H31" s="257">
        <v>22.111043387994179</v>
      </c>
      <c r="I31" s="257">
        <v>20.731696878953336</v>
      </c>
      <c r="J31" s="257">
        <v>23.773345838713272</v>
      </c>
      <c r="K31" s="257">
        <v>26.764605024760009</v>
      </c>
      <c r="L31" s="257">
        <v>29.339361164514603</v>
      </c>
      <c r="M31" s="257">
        <v>31.739650608933445</v>
      </c>
      <c r="N31" s="257">
        <v>32.053633463546646</v>
      </c>
      <c r="O31" s="257">
        <v>23.029913050132876</v>
      </c>
      <c r="P31" s="257">
        <v>27.342440015299594</v>
      </c>
      <c r="Q31" s="257">
        <v>33.487257295587682</v>
      </c>
      <c r="R31" s="257">
        <v>33.47415444083547</v>
      </c>
      <c r="S31" s="257">
        <v>31.626214065896278</v>
      </c>
      <c r="T31" s="257">
        <v>31.706260890047904</v>
      </c>
      <c r="U31" s="257">
        <v>35.688569933153836</v>
      </c>
      <c r="V31" s="257">
        <v>37.402670148249129</v>
      </c>
      <c r="W31" s="257">
        <v>49.110740139408378</v>
      </c>
      <c r="X31" s="257">
        <v>45.701595431245543</v>
      </c>
      <c r="Y31" s="257">
        <v>67.396655465466822</v>
      </c>
      <c r="Z31" s="257">
        <v>65.06631853854131</v>
      </c>
      <c r="AA31" s="257">
        <v>49.484209208247947</v>
      </c>
      <c r="AB31" s="257">
        <v>83.59950406888413</v>
      </c>
      <c r="AC31" s="257">
        <v>81.191722850785567</v>
      </c>
      <c r="AD31" s="257">
        <v>103.36656692138968</v>
      </c>
      <c r="AE31" s="257">
        <v>63.558037084175282</v>
      </c>
      <c r="AF31" s="257">
        <v>56.279182244543513</v>
      </c>
      <c r="AG31" s="257">
        <v>39.703979963791006</v>
      </c>
      <c r="AH31" s="257">
        <v>28.872766370124111</v>
      </c>
      <c r="AI31" s="257">
        <v>85.93265570391425</v>
      </c>
      <c r="AJ31" s="257">
        <v>82.46761591554656</v>
      </c>
      <c r="AK31" s="288">
        <v>82.062574745057802</v>
      </c>
      <c r="AL31" s="285">
        <v>-7.6303388742188227E-3</v>
      </c>
      <c r="AM31" s="285">
        <v>2.3982938334208281E-2</v>
      </c>
      <c r="AN31" s="285">
        <v>0.10825790184597729</v>
      </c>
    </row>
    <row r="32" spans="1:42" x14ac:dyDescent="0.15">
      <c r="A32" s="162" t="s">
        <v>127</v>
      </c>
      <c r="B32" s="257">
        <v>21.90145565263607</v>
      </c>
      <c r="C32" s="257">
        <v>24.844583472195865</v>
      </c>
      <c r="D32" s="257">
        <v>31.929883820919585</v>
      </c>
      <c r="E32" s="257">
        <v>35.514447674994827</v>
      </c>
      <c r="F32" s="257">
        <v>36.895795933448618</v>
      </c>
      <c r="G32" s="257">
        <v>39.151903524600712</v>
      </c>
      <c r="H32" s="257">
        <v>42.240036035156749</v>
      </c>
      <c r="I32" s="257">
        <v>49.576380881609857</v>
      </c>
      <c r="J32" s="257">
        <v>54.793015613263115</v>
      </c>
      <c r="K32" s="257">
        <v>55.567935297107574</v>
      </c>
      <c r="L32" s="257">
        <v>60.119662462860248</v>
      </c>
      <c r="M32" s="257">
        <v>62.648478266426146</v>
      </c>
      <c r="N32" s="257">
        <v>66.193761066392923</v>
      </c>
      <c r="O32" s="257">
        <v>72.567081226559637</v>
      </c>
      <c r="P32" s="257">
        <v>76.097742867436395</v>
      </c>
      <c r="Q32" s="257">
        <v>74.844967210562487</v>
      </c>
      <c r="R32" s="257">
        <v>69.438347368033163</v>
      </c>
      <c r="S32" s="257">
        <v>68.399239143567712</v>
      </c>
      <c r="T32" s="257">
        <v>75.224640181943698</v>
      </c>
      <c r="U32" s="257">
        <v>74.665688242288965</v>
      </c>
      <c r="V32" s="257">
        <v>83.12307298667109</v>
      </c>
      <c r="W32" s="257">
        <v>91.763269716231662</v>
      </c>
      <c r="X32" s="257">
        <v>101.72492566294201</v>
      </c>
      <c r="Y32" s="257">
        <v>103.49155208083624</v>
      </c>
      <c r="Z32" s="257">
        <v>123.21808629513887</v>
      </c>
      <c r="AA32" s="257">
        <v>139.16346402034222</v>
      </c>
      <c r="AB32" s="257">
        <v>139.12152371594752</v>
      </c>
      <c r="AC32" s="257">
        <v>145.82866849095666</v>
      </c>
      <c r="AD32" s="257">
        <v>145.94693476826697</v>
      </c>
      <c r="AE32" s="257">
        <v>168.77721217845738</v>
      </c>
      <c r="AF32" s="257">
        <v>183.65717418967469</v>
      </c>
      <c r="AG32" s="257">
        <v>178.46748476881803</v>
      </c>
      <c r="AH32" s="257">
        <v>160.87081828379704</v>
      </c>
      <c r="AI32" s="257">
        <v>143.74010884557998</v>
      </c>
      <c r="AJ32" s="257">
        <v>136.59532619868304</v>
      </c>
      <c r="AK32" s="288">
        <v>132.84087273405325</v>
      </c>
      <c r="AL32" s="285">
        <v>-3.0143100671191858E-2</v>
      </c>
      <c r="AM32" s="285">
        <v>1.03599855276022E-2</v>
      </c>
      <c r="AN32" s="285">
        <v>0.17524522239589119</v>
      </c>
    </row>
    <row r="33" spans="1:40" x14ac:dyDescent="0.15">
      <c r="A33" s="162" t="s">
        <v>126</v>
      </c>
      <c r="B33" s="287">
        <v>9.9708213256484131E-4</v>
      </c>
      <c r="C33" s="287">
        <v>1.0687824207492793E-3</v>
      </c>
      <c r="D33" s="287">
        <v>1.13600144092219E-3</v>
      </c>
      <c r="E33" s="287">
        <v>1.2368299711815558E-3</v>
      </c>
      <c r="F33" s="287">
        <v>1.2950864553314117E-3</v>
      </c>
      <c r="G33" s="287">
        <v>1.4183213256484146E-3</v>
      </c>
      <c r="H33" s="287">
        <v>1.4407276657060514E-3</v>
      </c>
      <c r="I33" s="287">
        <v>1.5505187319884721E-3</v>
      </c>
      <c r="J33" s="287">
        <v>1.8059510086455327E-3</v>
      </c>
      <c r="K33" s="287">
        <v>1.9717579250720456E-3</v>
      </c>
      <c r="L33" s="287">
        <v>1.738731988472622E-3</v>
      </c>
      <c r="M33" s="287">
        <v>2.0053674351585009E-3</v>
      </c>
      <c r="N33" s="287">
        <v>2.6305043227665701E-3</v>
      </c>
      <c r="O33" s="287">
        <v>2.7313328530259363E-3</v>
      </c>
      <c r="P33" s="287">
        <v>2.8187175792507204E-3</v>
      </c>
      <c r="Q33" s="287">
        <v>2.764942363112392E-3</v>
      </c>
      <c r="R33" s="287">
        <v>2.7066858789625359E-3</v>
      </c>
      <c r="S33" s="287">
        <v>2.9016210374639769E-3</v>
      </c>
      <c r="T33" s="287">
        <v>3.0405403458213256E-3</v>
      </c>
      <c r="U33" s="287">
        <v>2.742536023054755E-3</v>
      </c>
      <c r="V33" s="287">
        <v>2.9038616714697407E-3</v>
      </c>
      <c r="W33" s="287">
        <v>3.040540345821326E-3</v>
      </c>
      <c r="X33" s="287">
        <v>3.1772190201729109E-3</v>
      </c>
      <c r="Y33" s="287">
        <v>3.295972622478386E-3</v>
      </c>
      <c r="Z33" s="287">
        <v>3.2242723342939482E-3</v>
      </c>
      <c r="AA33" s="287">
        <v>3.2377161383285303E-3</v>
      </c>
      <c r="AB33" s="287">
        <v>3.1099999999999999E-3</v>
      </c>
      <c r="AC33" s="287">
        <v>3.3500000000000001E-3</v>
      </c>
      <c r="AD33" s="287">
        <v>3.13E-3</v>
      </c>
      <c r="AE33" s="287">
        <v>4.0700000000000007E-3</v>
      </c>
      <c r="AF33" s="287">
        <v>3.3600000000000001E-3</v>
      </c>
      <c r="AG33" s="287">
        <v>3.3999999999999998E-3</v>
      </c>
      <c r="AH33" s="287">
        <v>3.31E-3</v>
      </c>
      <c r="AI33" s="287">
        <v>3.2177669999999998E-3</v>
      </c>
      <c r="AJ33" s="287">
        <v>3.2177669999999998E-3</v>
      </c>
      <c r="AK33" s="288">
        <v>3.0499999999999998E-3</v>
      </c>
      <c r="AL33" s="289">
        <v>-5.4727496842789769E-2</v>
      </c>
      <c r="AM33" s="289">
        <v>-2.0194473477519459E-4</v>
      </c>
      <c r="AN33" s="289">
        <v>4.0235954289274374E-6</v>
      </c>
    </row>
    <row r="34" spans="1:40" x14ac:dyDescent="0.15">
      <c r="A34" s="162" t="s">
        <v>125</v>
      </c>
      <c r="B34" s="287">
        <v>48.572755061177325</v>
      </c>
      <c r="C34" s="287">
        <v>51.404294281086742</v>
      </c>
      <c r="D34" s="287">
        <v>52.620212198815295</v>
      </c>
      <c r="E34" s="287">
        <v>54.482238276967941</v>
      </c>
      <c r="F34" s="287">
        <v>53.248779233155076</v>
      </c>
      <c r="G34" s="287">
        <v>53.868655799999999</v>
      </c>
      <c r="H34" s="287">
        <v>41.810010799999993</v>
      </c>
      <c r="I34" s="287">
        <v>49.419111800000003</v>
      </c>
      <c r="J34" s="287">
        <v>51.337453000000004</v>
      </c>
      <c r="K34" s="287">
        <v>56.485966799999993</v>
      </c>
      <c r="L34" s="287">
        <v>58.430124000000006</v>
      </c>
      <c r="M34" s="287">
        <v>58.100265999999998</v>
      </c>
      <c r="N34" s="287">
        <v>63.376629799999996</v>
      </c>
      <c r="O34" s="287">
        <v>75.2191428</v>
      </c>
      <c r="P34" s="287">
        <v>82.477069799999995</v>
      </c>
      <c r="Q34" s="287">
        <v>86.757828399999994</v>
      </c>
      <c r="R34" s="287">
        <v>91.517524999999992</v>
      </c>
      <c r="S34" s="287">
        <v>101.70712320305176</v>
      </c>
      <c r="T34" s="287">
        <v>98.474541393896487</v>
      </c>
      <c r="U34" s="287">
        <v>98.9151782</v>
      </c>
      <c r="V34" s="287">
        <v>93.841628893342801</v>
      </c>
      <c r="W34" s="287">
        <v>91.666540388261367</v>
      </c>
      <c r="X34" s="287">
        <v>100.00754407720913</v>
      </c>
      <c r="Y34" s="287">
        <v>103.32665384171511</v>
      </c>
      <c r="Z34" s="287">
        <v>102.92061654055831</v>
      </c>
      <c r="AA34" s="287">
        <v>103.17329125183252</v>
      </c>
      <c r="AB34" s="287">
        <v>107.85277838517673</v>
      </c>
      <c r="AC34" s="287">
        <v>122.35268983959959</v>
      </c>
      <c r="AD34" s="287">
        <v>122.67100451755056</v>
      </c>
      <c r="AE34" s="287">
        <v>129.44463923222926</v>
      </c>
      <c r="AF34" s="287">
        <v>125.06354275116277</v>
      </c>
      <c r="AG34" s="287">
        <v>119.78607571887385</v>
      </c>
      <c r="AH34" s="287">
        <v>130.17002273393999</v>
      </c>
      <c r="AI34" s="287">
        <v>128.34986811071127</v>
      </c>
      <c r="AJ34" s="287">
        <v>144.84065096490764</v>
      </c>
      <c r="AK34" s="288">
        <v>142.56197074178451</v>
      </c>
      <c r="AL34" s="289">
        <v>-1.8421581141825238E-2</v>
      </c>
      <c r="AM34" s="289">
        <v>3.4758038477667563E-2</v>
      </c>
      <c r="AN34" s="289">
        <v>0.18806940780837089</v>
      </c>
    </row>
    <row r="35" spans="1:40" x14ac:dyDescent="0.15">
      <c r="A35" s="163" t="s">
        <v>124</v>
      </c>
      <c r="B35" s="260">
        <v>89.66657044435469</v>
      </c>
      <c r="C35" s="260">
        <v>95.527630028598708</v>
      </c>
      <c r="D35" s="260">
        <v>108.18389639139062</v>
      </c>
      <c r="E35" s="260">
        <v>108.61789910963154</v>
      </c>
      <c r="F35" s="260">
        <v>108.42029716291134</v>
      </c>
      <c r="G35" s="260">
        <v>112.90894643550733</v>
      </c>
      <c r="H35" s="260">
        <v>106.16253095081666</v>
      </c>
      <c r="I35" s="260">
        <v>119.72874007929519</v>
      </c>
      <c r="J35" s="260">
        <v>129.90562040298502</v>
      </c>
      <c r="K35" s="260">
        <v>138.82047887979266</v>
      </c>
      <c r="L35" s="260">
        <v>147.89088635936332</v>
      </c>
      <c r="M35" s="260">
        <v>152.49040024279475</v>
      </c>
      <c r="N35" s="260">
        <v>161.62665483426235</v>
      </c>
      <c r="O35" s="260">
        <v>170.8188684095455</v>
      </c>
      <c r="P35" s="260">
        <v>185.92007140031527</v>
      </c>
      <c r="Q35" s="260">
        <v>195.09281784851333</v>
      </c>
      <c r="R35" s="260">
        <v>194.43273349474759</v>
      </c>
      <c r="S35" s="260">
        <v>201.73547803355325</v>
      </c>
      <c r="T35" s="260">
        <v>205.40848300623389</v>
      </c>
      <c r="U35" s="260">
        <v>209.27217891146586</v>
      </c>
      <c r="V35" s="260">
        <v>214.37027588993448</v>
      </c>
      <c r="W35" s="260">
        <v>232.54359078424721</v>
      </c>
      <c r="X35" s="260">
        <v>247.43724239041688</v>
      </c>
      <c r="Y35" s="260">
        <v>274.21815736064065</v>
      </c>
      <c r="Z35" s="260">
        <v>291.20824564657278</v>
      </c>
      <c r="AA35" s="260">
        <v>291.82420219656103</v>
      </c>
      <c r="AB35" s="260">
        <v>330.57691617000836</v>
      </c>
      <c r="AC35" s="260">
        <v>349.37643118134184</v>
      </c>
      <c r="AD35" s="260">
        <v>371.98763620720717</v>
      </c>
      <c r="AE35" s="260">
        <v>361.78395849486196</v>
      </c>
      <c r="AF35" s="260">
        <v>365.00325918538095</v>
      </c>
      <c r="AG35" s="260">
        <v>337.96094045148288</v>
      </c>
      <c r="AH35" s="260">
        <v>319.91691738786113</v>
      </c>
      <c r="AI35" s="260">
        <v>358.02585042720551</v>
      </c>
      <c r="AJ35" s="260">
        <v>363.90681084613726</v>
      </c>
      <c r="AK35" s="260">
        <v>357.46846822089549</v>
      </c>
      <c r="AL35" s="286">
        <v>-2.0376184803694519E-2</v>
      </c>
      <c r="AM35" s="286">
        <v>2.2536105044609567E-2</v>
      </c>
      <c r="AN35" s="286">
        <v>0.47157655564566825</v>
      </c>
    </row>
    <row r="36" spans="1:40" x14ac:dyDescent="0.15">
      <c r="A36" s="162"/>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8"/>
      <c r="AL36" s="289"/>
      <c r="AM36" s="289"/>
      <c r="AN36" s="289"/>
    </row>
    <row r="37" spans="1:40" x14ac:dyDescent="0.15">
      <c r="A37" s="162" t="s">
        <v>122</v>
      </c>
      <c r="B37" s="287">
        <v>11.869</v>
      </c>
      <c r="C37" s="287">
        <v>13.200000000000001</v>
      </c>
      <c r="D37" s="287">
        <v>14.969000000000001</v>
      </c>
      <c r="E37" s="287">
        <v>16.728000000000002</v>
      </c>
      <c r="F37" s="287">
        <v>17.412500000000001</v>
      </c>
      <c r="G37" s="287">
        <v>15.5535</v>
      </c>
      <c r="H37" s="287">
        <v>12.9535</v>
      </c>
      <c r="I37" s="287">
        <v>12.2425</v>
      </c>
      <c r="J37" s="287">
        <v>10.472</v>
      </c>
      <c r="K37" s="287">
        <v>8.5305</v>
      </c>
      <c r="L37" s="287">
        <v>9.01</v>
      </c>
      <c r="M37" s="287">
        <v>10.5725</v>
      </c>
      <c r="N37" s="287">
        <v>12.333500000000001</v>
      </c>
      <c r="O37" s="287">
        <v>16.062999999999999</v>
      </c>
      <c r="P37" s="287">
        <v>15.051500000000001</v>
      </c>
      <c r="Q37" s="287">
        <v>16.871942865366869</v>
      </c>
      <c r="R37" s="287">
        <v>17.647759782214159</v>
      </c>
      <c r="S37" s="287">
        <v>14.577297616237903</v>
      </c>
      <c r="T37" s="287">
        <v>14.935810844525497</v>
      </c>
      <c r="U37" s="287">
        <v>10.468054265234661</v>
      </c>
      <c r="V37" s="287">
        <v>15.002601132104774</v>
      </c>
      <c r="W37" s="287">
        <v>15.210614640894212</v>
      </c>
      <c r="X37" s="287">
        <v>15.774240940911003</v>
      </c>
      <c r="Y37" s="287">
        <v>19.033251409144871</v>
      </c>
      <c r="Z37" s="287">
        <v>23.281239715450731</v>
      </c>
      <c r="AA37" s="287">
        <v>22.107961553320351</v>
      </c>
      <c r="AB37" s="287">
        <v>19.118090491566914</v>
      </c>
      <c r="AC37" s="287">
        <v>23.600674364935923</v>
      </c>
      <c r="AD37" s="287">
        <v>29.89246534931064</v>
      </c>
      <c r="AE37" s="287">
        <v>35.101078238489997</v>
      </c>
      <c r="AF37" s="287">
        <v>39.775137545489628</v>
      </c>
      <c r="AG37" s="287">
        <v>36.596363514590017</v>
      </c>
      <c r="AH37" s="287">
        <v>27.63393430635394</v>
      </c>
      <c r="AI37" s="287">
        <v>23.772251930510812</v>
      </c>
      <c r="AJ37" s="287">
        <v>27.417856043073321</v>
      </c>
      <c r="AK37" s="288">
        <v>25.775044447305469</v>
      </c>
      <c r="AL37" s="289">
        <v>-6.2486111670615352E-2</v>
      </c>
      <c r="AM37" s="289">
        <v>1.6489130304107036E-2</v>
      </c>
      <c r="AN37" s="289">
        <v>3.4002738038878627E-2</v>
      </c>
    </row>
    <row r="38" spans="1:40" x14ac:dyDescent="0.15">
      <c r="A38" s="162" t="s">
        <v>120</v>
      </c>
      <c r="B38" s="287">
        <v>4.2000000000000003E-2</v>
      </c>
      <c r="C38" s="287">
        <v>4.2000000000000003E-2</v>
      </c>
      <c r="D38" s="287">
        <v>4.2000000000000003E-2</v>
      </c>
      <c r="E38" s="287">
        <v>5.1000000000000004E-2</v>
      </c>
      <c r="F38" s="287">
        <v>0</v>
      </c>
      <c r="G38" s="287">
        <v>0</v>
      </c>
      <c r="H38" s="287">
        <v>0</v>
      </c>
      <c r="I38" s="287">
        <v>0</v>
      </c>
      <c r="J38" s="287">
        <v>0</v>
      </c>
      <c r="K38" s="287">
        <v>0</v>
      </c>
      <c r="L38" s="287">
        <v>0</v>
      </c>
      <c r="M38" s="287">
        <v>0</v>
      </c>
      <c r="N38" s="287">
        <v>0</v>
      </c>
      <c r="O38" s="287">
        <v>0</v>
      </c>
      <c r="P38" s="287">
        <v>0</v>
      </c>
      <c r="Q38" s="287">
        <v>0</v>
      </c>
      <c r="R38" s="287">
        <v>0</v>
      </c>
      <c r="S38" s="287">
        <v>0</v>
      </c>
      <c r="T38" s="287">
        <v>0</v>
      </c>
      <c r="U38" s="287">
        <v>0</v>
      </c>
      <c r="V38" s="287">
        <v>0</v>
      </c>
      <c r="W38" s="287">
        <v>0</v>
      </c>
      <c r="X38" s="287">
        <v>1.153</v>
      </c>
      <c r="Y38" s="287">
        <v>0.14300000000000002</v>
      </c>
      <c r="Z38" s="287">
        <v>4.9000000000000002E-2</v>
      </c>
      <c r="AA38" s="287">
        <v>0.19700000000000001</v>
      </c>
      <c r="AB38" s="287">
        <v>0.70899999999999996</v>
      </c>
      <c r="AC38" s="287">
        <v>1.9040000000000001</v>
      </c>
      <c r="AD38" s="287">
        <v>3.621</v>
      </c>
      <c r="AE38" s="287">
        <v>3.7090000000000001</v>
      </c>
      <c r="AF38" s="287">
        <v>3.9881720430107528</v>
      </c>
      <c r="AG38" s="287">
        <v>4.2322580645161292</v>
      </c>
      <c r="AH38" s="287">
        <v>3.118279569892473E-2</v>
      </c>
      <c r="AI38" s="287">
        <v>0.12688172043010754</v>
      </c>
      <c r="AJ38" s="287">
        <v>1.2924731182795699</v>
      </c>
      <c r="AK38" s="288">
        <v>1.4279569892473116</v>
      </c>
      <c r="AL38" s="289">
        <v>0.10180664284480323</v>
      </c>
      <c r="AM38" s="289">
        <v>0.38714718189206954</v>
      </c>
      <c r="AN38" s="289">
        <v>1.8837774474231047E-3</v>
      </c>
    </row>
    <row r="39" spans="1:40" x14ac:dyDescent="0.15">
      <c r="A39" s="162" t="s">
        <v>209</v>
      </c>
      <c r="B39" s="287">
        <v>22.38458007264693</v>
      </c>
      <c r="C39" s="287">
        <v>23.942147952610981</v>
      </c>
      <c r="D39" s="287">
        <v>23.672589003450003</v>
      </c>
      <c r="E39" s="287">
        <v>25.833884631770118</v>
      </c>
      <c r="F39" s="287">
        <v>25.925381914575226</v>
      </c>
      <c r="G39" s="287">
        <v>27.453123353828474</v>
      </c>
      <c r="H39" s="287">
        <v>29.133120619562671</v>
      </c>
      <c r="I39" s="287">
        <v>30.38709227240907</v>
      </c>
      <c r="J39" s="287">
        <v>31.326015762398153</v>
      </c>
      <c r="K39" s="287">
        <v>31.287020252372116</v>
      </c>
      <c r="L39" s="287">
        <v>27.166856874468113</v>
      </c>
      <c r="M39" s="287">
        <v>26.791063618952009</v>
      </c>
      <c r="N39" s="287">
        <v>26.236324996524907</v>
      </c>
      <c r="O39" s="287">
        <v>27.029145699433865</v>
      </c>
      <c r="P39" s="287">
        <v>29.872100167028751</v>
      </c>
      <c r="Q39" s="287">
        <v>29.651390083255926</v>
      </c>
      <c r="R39" s="287">
        <v>29.760844249413339</v>
      </c>
      <c r="S39" s="287">
        <v>32.124468631198852</v>
      </c>
      <c r="T39" s="287">
        <v>33.227276819741206</v>
      </c>
      <c r="U39" s="287">
        <v>35.697877146753662</v>
      </c>
      <c r="V39" s="287">
        <v>37.217813806889964</v>
      </c>
      <c r="W39" s="287">
        <v>39.796909834771562</v>
      </c>
      <c r="X39" s="287">
        <v>41.631273850195569</v>
      </c>
      <c r="Y39" s="287">
        <v>45.167673544364838</v>
      </c>
      <c r="Z39" s="287">
        <v>47.416301733772841</v>
      </c>
      <c r="AA39" s="287">
        <v>44.907328928320048</v>
      </c>
      <c r="AB39" s="287">
        <v>39.279087011772624</v>
      </c>
      <c r="AC39" s="287">
        <v>46.15319392278542</v>
      </c>
      <c r="AD39" s="287">
        <v>49.547264422819879</v>
      </c>
      <c r="AE39" s="287">
        <v>49.569029701655872</v>
      </c>
      <c r="AF39" s="287">
        <v>52.516836855038029</v>
      </c>
      <c r="AG39" s="287">
        <v>46.727477344212808</v>
      </c>
      <c r="AH39" s="287">
        <v>47.431978993086503</v>
      </c>
      <c r="AI39" s="287">
        <v>47.725624102637234</v>
      </c>
      <c r="AJ39" s="287">
        <v>47.235729677876883</v>
      </c>
      <c r="AK39" s="288">
        <v>42.35180949688236</v>
      </c>
      <c r="AL39" s="289">
        <v>-0.10584435853079122</v>
      </c>
      <c r="AM39" s="289">
        <v>-3.8147692764556318E-4</v>
      </c>
      <c r="AN39" s="289">
        <v>5.5870999048675901E-2</v>
      </c>
    </row>
    <row r="40" spans="1:40" x14ac:dyDescent="0.15">
      <c r="A40" s="163" t="s">
        <v>114</v>
      </c>
      <c r="B40" s="260">
        <v>34.295580072646928</v>
      </c>
      <c r="C40" s="260">
        <v>37.184147952610985</v>
      </c>
      <c r="D40" s="260">
        <v>38.68358900345001</v>
      </c>
      <c r="E40" s="260">
        <v>42.612884631770115</v>
      </c>
      <c r="F40" s="260">
        <v>43.337881914575227</v>
      </c>
      <c r="G40" s="260">
        <v>43.006623353828473</v>
      </c>
      <c r="H40" s="260">
        <v>42.08662061956268</v>
      </c>
      <c r="I40" s="260">
        <v>42.629592272409063</v>
      </c>
      <c r="J40" s="260">
        <v>41.798015762398151</v>
      </c>
      <c r="K40" s="260">
        <v>39.81752025237212</v>
      </c>
      <c r="L40" s="260">
        <v>36.176856874468108</v>
      </c>
      <c r="M40" s="260">
        <v>37.363563618952021</v>
      </c>
      <c r="N40" s="260">
        <v>38.569824996524915</v>
      </c>
      <c r="O40" s="260">
        <v>43.092145699433871</v>
      </c>
      <c r="P40" s="260">
        <v>44.923600167028752</v>
      </c>
      <c r="Q40" s="260">
        <v>46.523332948622787</v>
      </c>
      <c r="R40" s="260">
        <v>47.408604031627483</v>
      </c>
      <c r="S40" s="260">
        <v>46.701766247436773</v>
      </c>
      <c r="T40" s="260">
        <v>48.163087664266705</v>
      </c>
      <c r="U40" s="260">
        <v>46.165931411988318</v>
      </c>
      <c r="V40" s="260">
        <v>52.220414938994736</v>
      </c>
      <c r="W40" s="260">
        <v>55.007524475665761</v>
      </c>
      <c r="X40" s="260">
        <v>58.558514791106575</v>
      </c>
      <c r="Y40" s="260">
        <v>64.343924953509728</v>
      </c>
      <c r="Z40" s="260">
        <v>70.746541449223571</v>
      </c>
      <c r="AA40" s="260">
        <v>67.212290481640409</v>
      </c>
      <c r="AB40" s="260">
        <v>59.106177503339552</v>
      </c>
      <c r="AC40" s="260">
        <v>71.657868287721328</v>
      </c>
      <c r="AD40" s="260">
        <v>83.060729772130472</v>
      </c>
      <c r="AE40" s="260">
        <v>88.3791079401459</v>
      </c>
      <c r="AF40" s="260">
        <v>96.280146443538428</v>
      </c>
      <c r="AG40" s="260">
        <v>87.556098923318942</v>
      </c>
      <c r="AH40" s="260">
        <v>75.097096095139392</v>
      </c>
      <c r="AI40" s="260">
        <v>71.624757753578152</v>
      </c>
      <c r="AJ40" s="260">
        <v>75.94605883922975</v>
      </c>
      <c r="AK40" s="260">
        <v>69.554810933435135</v>
      </c>
      <c r="AL40" s="286">
        <v>-8.6657404918901615E-2</v>
      </c>
      <c r="AM40" s="286">
        <v>7.1171760596642208E-3</v>
      </c>
      <c r="AN40" s="286">
        <v>9.175751453497763E-2</v>
      </c>
    </row>
    <row r="41" spans="1:40" x14ac:dyDescent="0.15">
      <c r="A41" s="162"/>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88"/>
      <c r="AL41" s="285"/>
      <c r="AM41" s="285"/>
      <c r="AN41" s="285"/>
    </row>
    <row r="42" spans="1:40" x14ac:dyDescent="0.15">
      <c r="A42" s="162" t="s">
        <v>113</v>
      </c>
      <c r="B42" s="257">
        <v>4.6669999999999998</v>
      </c>
      <c r="C42" s="257">
        <v>3.7709999999999999</v>
      </c>
      <c r="D42" s="257">
        <v>2.7989999999999999</v>
      </c>
      <c r="E42" s="257">
        <v>2.444</v>
      </c>
      <c r="F42" s="257">
        <v>3.024</v>
      </c>
      <c r="G42" s="257">
        <v>3.4740000000000002</v>
      </c>
      <c r="H42" s="257">
        <v>2.879</v>
      </c>
      <c r="I42" s="257">
        <v>2.3915000000000002</v>
      </c>
      <c r="J42" s="257">
        <v>2.3704999999999998</v>
      </c>
      <c r="K42" s="257">
        <v>2.5289999999999999</v>
      </c>
      <c r="L42" s="257">
        <v>2.7715000000000001</v>
      </c>
      <c r="M42" s="257">
        <v>2.4900000000000002</v>
      </c>
      <c r="N42" s="257">
        <v>1.998</v>
      </c>
      <c r="O42" s="257">
        <v>1.7750000000000001</v>
      </c>
      <c r="P42" s="257">
        <v>1.7565</v>
      </c>
      <c r="Q42" s="257">
        <v>1.9140000000000001</v>
      </c>
      <c r="R42" s="257">
        <v>2.2450000000000001</v>
      </c>
      <c r="S42" s="257">
        <v>2.0535000000000001</v>
      </c>
      <c r="T42" s="257">
        <v>1.52485</v>
      </c>
      <c r="U42" s="257">
        <v>2.1148500000000001</v>
      </c>
      <c r="V42" s="257">
        <v>2.9495</v>
      </c>
      <c r="W42" s="257">
        <v>2.9755000000000003</v>
      </c>
      <c r="X42" s="257">
        <v>3.4755000000000003</v>
      </c>
      <c r="Y42" s="257">
        <v>3.7229999999999999</v>
      </c>
      <c r="Z42" s="257">
        <v>3.2474000000000003</v>
      </c>
      <c r="AA42" s="257">
        <v>3.1003000000000003</v>
      </c>
      <c r="AB42" s="257">
        <v>2.8981500000000002</v>
      </c>
      <c r="AC42" s="257">
        <v>3.5834000000000001</v>
      </c>
      <c r="AD42" s="257">
        <v>4.7383500000000005</v>
      </c>
      <c r="AE42" s="257">
        <v>5.9204249999999998</v>
      </c>
      <c r="AF42" s="257">
        <v>6.1621695140109249</v>
      </c>
      <c r="AG42" s="257">
        <v>5.7182347482418692</v>
      </c>
      <c r="AH42" s="257">
        <v>5.2728363108189713</v>
      </c>
      <c r="AI42" s="257">
        <v>4.9011936681622137</v>
      </c>
      <c r="AJ42" s="257">
        <v>4.7272084259834388</v>
      </c>
      <c r="AK42" s="288">
        <v>4.5063668024860721</v>
      </c>
      <c r="AL42" s="285">
        <v>-4.9321730731871072E-2</v>
      </c>
      <c r="AM42" s="285">
        <v>3.8261849826322081E-2</v>
      </c>
      <c r="AN42" s="285">
        <v>5.9448514319846929E-3</v>
      </c>
    </row>
    <row r="43" spans="1:40" x14ac:dyDescent="0.15">
      <c r="A43" s="162" t="s">
        <v>110</v>
      </c>
      <c r="B43" s="257">
        <v>56.685000000000002</v>
      </c>
      <c r="C43" s="257">
        <v>53.678000000000004</v>
      </c>
      <c r="D43" s="257">
        <v>54.643999999999998</v>
      </c>
      <c r="E43" s="257">
        <v>60.335999999999999</v>
      </c>
      <c r="F43" s="257">
        <v>57.631999999999998</v>
      </c>
      <c r="G43" s="257">
        <v>50.366</v>
      </c>
      <c r="H43" s="257">
        <v>51.923000000000002</v>
      </c>
      <c r="I43" s="257">
        <v>53.21</v>
      </c>
      <c r="J43" s="257">
        <v>65.454000000000008</v>
      </c>
      <c r="K43" s="257">
        <v>48.198999999999998</v>
      </c>
      <c r="L43" s="257">
        <v>55.094000000000001</v>
      </c>
      <c r="M43" s="257">
        <v>50.350999999999999</v>
      </c>
      <c r="N43" s="257">
        <v>47.115000000000002</v>
      </c>
      <c r="O43" s="257">
        <v>53.392000000000003</v>
      </c>
      <c r="P43" s="257">
        <v>50.261000000000003</v>
      </c>
      <c r="Q43" s="257">
        <v>47.268000000000001</v>
      </c>
      <c r="R43" s="257">
        <v>48.517000000000003</v>
      </c>
      <c r="S43" s="257">
        <v>50.704000000000001</v>
      </c>
      <c r="T43" s="257">
        <v>54.825000000000003</v>
      </c>
      <c r="U43" s="257">
        <v>65.534000000000006</v>
      </c>
      <c r="V43" s="257">
        <v>50.512999999999998</v>
      </c>
      <c r="W43" s="257">
        <v>37.917000000000002</v>
      </c>
      <c r="X43" s="257">
        <v>28.094000000000001</v>
      </c>
      <c r="Y43" s="257">
        <v>18.809000000000001</v>
      </c>
      <c r="Z43" s="257">
        <v>12.124000000000001</v>
      </c>
      <c r="AA43" s="257">
        <v>14.856</v>
      </c>
      <c r="AB43" s="257">
        <v>12.13</v>
      </c>
      <c r="AC43" s="257">
        <v>10.936999999999999</v>
      </c>
      <c r="AD43" s="257">
        <v>10.013</v>
      </c>
      <c r="AE43" s="257">
        <v>9.5169999999999995</v>
      </c>
      <c r="AF43" s="257">
        <v>9.6790000000000003</v>
      </c>
      <c r="AG43" s="257">
        <v>10.367000000000001</v>
      </c>
      <c r="AH43" s="257">
        <v>9.8689820000000008</v>
      </c>
      <c r="AI43" s="257">
        <v>10.750363999999999</v>
      </c>
      <c r="AJ43" s="257">
        <v>10.750363999999999</v>
      </c>
      <c r="AK43" s="288">
        <v>11.419279308842937</v>
      </c>
      <c r="AL43" s="285">
        <v>5.9320325539871099E-2</v>
      </c>
      <c r="AM43" s="285">
        <v>-1.1952726268929625E-2</v>
      </c>
      <c r="AN43" s="285">
        <v>1.5064445911051183E-2</v>
      </c>
    </row>
    <row r="44" spans="1:40" x14ac:dyDescent="0.15">
      <c r="A44" s="162" t="s">
        <v>108</v>
      </c>
      <c r="B44" s="257">
        <v>11.868</v>
      </c>
      <c r="C44" s="257">
        <v>11.504</v>
      </c>
      <c r="D44" s="257">
        <v>12.351000000000001</v>
      </c>
      <c r="E44" s="257">
        <v>12.333</v>
      </c>
      <c r="F44" s="257">
        <v>12.805</v>
      </c>
      <c r="G44" s="257">
        <v>13.312000000000001</v>
      </c>
      <c r="H44" s="257">
        <v>13.444000000000001</v>
      </c>
      <c r="I44" s="257">
        <v>14.811</v>
      </c>
      <c r="J44" s="257">
        <v>14.208</v>
      </c>
      <c r="K44" s="257">
        <v>15.747</v>
      </c>
      <c r="L44" s="257">
        <v>16.826000000000001</v>
      </c>
      <c r="M44" s="257">
        <v>19.847999999999999</v>
      </c>
      <c r="N44" s="257">
        <v>20.888999999999999</v>
      </c>
      <c r="O44" s="257">
        <v>21.038</v>
      </c>
      <c r="P44" s="257">
        <v>24.802</v>
      </c>
      <c r="Q44" s="257">
        <v>29.163</v>
      </c>
      <c r="R44" s="257">
        <v>26.791</v>
      </c>
      <c r="S44" s="257">
        <v>27.929000000000002</v>
      </c>
      <c r="T44" s="257">
        <v>31.086000000000002</v>
      </c>
      <c r="U44" s="257">
        <v>28.269000000000002</v>
      </c>
      <c r="V44" s="257">
        <v>25.366</v>
      </c>
      <c r="W44" s="257">
        <v>19.076869139642621</v>
      </c>
      <c r="X44" s="257">
        <v>13.363389999999999</v>
      </c>
      <c r="Y44" s="257">
        <v>15.266354999999999</v>
      </c>
      <c r="Z44" s="257">
        <v>13.08314</v>
      </c>
      <c r="AA44" s="257">
        <v>10.779982500000001</v>
      </c>
      <c r="AB44" s="257">
        <v>9.3527675000000006</v>
      </c>
      <c r="AC44" s="257">
        <v>10.07066</v>
      </c>
      <c r="AD44" s="257">
        <v>10.650093814821039</v>
      </c>
      <c r="AE44" s="257">
        <v>11.345832415607768</v>
      </c>
      <c r="AF44" s="257">
        <v>9.1215755707899095</v>
      </c>
      <c r="AG44" s="257">
        <v>9.304666668852974</v>
      </c>
      <c r="AH44" s="257">
        <v>8.6241899288969748</v>
      </c>
      <c r="AI44" s="257">
        <v>6.1971434545729629</v>
      </c>
      <c r="AJ44" s="257">
        <v>5.0512311329246167</v>
      </c>
      <c r="AK44" s="288">
        <v>4.8550946390089313</v>
      </c>
      <c r="AL44" s="285">
        <v>-4.1455592568256816E-2</v>
      </c>
      <c r="AM44" s="285">
        <v>-9.0780952612369181E-2</v>
      </c>
      <c r="AN44" s="285">
        <v>6.4048972447627688E-3</v>
      </c>
    </row>
    <row r="45" spans="1:40" x14ac:dyDescent="0.15">
      <c r="A45" s="162" t="s">
        <v>107</v>
      </c>
      <c r="B45" s="257">
        <v>6.5758087879013543</v>
      </c>
      <c r="C45" s="257">
        <v>6.7487741284811964</v>
      </c>
      <c r="D45" s="257">
        <v>7.8011184202539514</v>
      </c>
      <c r="E45" s="257">
        <v>9.5589697983325692</v>
      </c>
      <c r="F45" s="257">
        <v>10.735502795854877</v>
      </c>
      <c r="G45" s="257">
        <v>12.324080000000002</v>
      </c>
      <c r="H45" s="257">
        <v>14.243830000000001</v>
      </c>
      <c r="I45" s="257">
        <v>14.940060000000001</v>
      </c>
      <c r="J45" s="257">
        <v>14.72373</v>
      </c>
      <c r="K45" s="257">
        <v>11.20074</v>
      </c>
      <c r="L45" s="257">
        <v>8.5792100000000016</v>
      </c>
      <c r="M45" s="257">
        <v>9.1718699999999984</v>
      </c>
      <c r="N45" s="257">
        <v>12.006309999999997</v>
      </c>
      <c r="O45" s="257">
        <v>9.5304099999999998</v>
      </c>
      <c r="P45" s="257">
        <v>9.8154900000000005</v>
      </c>
      <c r="Q45" s="257">
        <v>12.504</v>
      </c>
      <c r="R45" s="257">
        <v>13.165000000000001</v>
      </c>
      <c r="S45" s="257">
        <v>16.314</v>
      </c>
      <c r="T45" s="257">
        <v>17.368000000000002</v>
      </c>
      <c r="U45" s="257">
        <v>18.559999999999999</v>
      </c>
      <c r="V45" s="257">
        <v>17.297000000000001</v>
      </c>
      <c r="W45" s="257">
        <v>17.748000000000001</v>
      </c>
      <c r="X45" s="257">
        <v>18.14</v>
      </c>
      <c r="Y45" s="257">
        <v>20.825290000000003</v>
      </c>
      <c r="Z45" s="257">
        <v>19.856099999999998</v>
      </c>
      <c r="AA45" s="257">
        <v>19.006789999999999</v>
      </c>
      <c r="AB45" s="257">
        <v>22.858160000000002</v>
      </c>
      <c r="AC45" s="257">
        <v>21.583210000000001</v>
      </c>
      <c r="AD45" s="257">
        <v>20.362000000000002</v>
      </c>
      <c r="AE45" s="257">
        <v>23.03884</v>
      </c>
      <c r="AF45" s="257">
        <v>30.910900000000002</v>
      </c>
      <c r="AG45" s="257">
        <v>20.799029999999998</v>
      </c>
      <c r="AH45" s="257">
        <v>18.848490000000002</v>
      </c>
      <c r="AI45" s="257">
        <v>17.945240000000002</v>
      </c>
      <c r="AJ45" s="257">
        <v>10.582000000000001</v>
      </c>
      <c r="AK45" s="288">
        <v>6.7643855340700005</v>
      </c>
      <c r="AL45" s="285">
        <v>-0.36251147170844034</v>
      </c>
      <c r="AM45" s="285">
        <v>-6.0996133423847132E-2</v>
      </c>
      <c r="AN45" s="285">
        <v>8.9236559719301431E-3</v>
      </c>
    </row>
    <row r="46" spans="1:40" x14ac:dyDescent="0.15">
      <c r="A46" s="162" t="s">
        <v>106</v>
      </c>
      <c r="B46" s="257">
        <v>183.86023293395294</v>
      </c>
      <c r="C46" s="257">
        <v>180.84310912671341</v>
      </c>
      <c r="D46" s="257">
        <v>191.7930235403926</v>
      </c>
      <c r="E46" s="257">
        <v>213.04885930616308</v>
      </c>
      <c r="F46" s="257">
        <v>231.79631054170531</v>
      </c>
      <c r="G46" s="257">
        <v>287.53785595408164</v>
      </c>
      <c r="H46" s="257">
        <v>275.44655743254805</v>
      </c>
      <c r="I46" s="257">
        <v>282.14148655026133</v>
      </c>
      <c r="J46" s="257">
        <v>238.79598883797644</v>
      </c>
      <c r="K46" s="257">
        <v>281.11687388874896</v>
      </c>
      <c r="L46" s="257">
        <v>248.67469943559016</v>
      </c>
      <c r="M46" s="257">
        <v>237.25818506101027</v>
      </c>
      <c r="N46" s="257">
        <v>208.94280681043887</v>
      </c>
      <c r="O46" s="257">
        <v>192.40435131805731</v>
      </c>
      <c r="P46" s="257">
        <v>193.23811655322709</v>
      </c>
      <c r="Q46" s="257">
        <v>179.43207488968028</v>
      </c>
      <c r="R46" s="257">
        <v>150.98973955054899</v>
      </c>
      <c r="S46" s="257">
        <v>170.17085793706786</v>
      </c>
      <c r="T46" s="257">
        <v>182.61670842285997</v>
      </c>
      <c r="U46" s="257">
        <v>167.17377840650761</v>
      </c>
      <c r="V46" s="257">
        <v>182.59453933147333</v>
      </c>
      <c r="W46" s="257">
        <v>152.30667378557231</v>
      </c>
      <c r="X46" s="257">
        <v>182.67290918651639</v>
      </c>
      <c r="Y46" s="257">
        <v>170.04617862021144</v>
      </c>
      <c r="Z46" s="257">
        <v>104.45609978352154</v>
      </c>
      <c r="AA46" s="257">
        <v>101.16727868747526</v>
      </c>
      <c r="AB46" s="257">
        <v>160.87688838412575</v>
      </c>
      <c r="AC46" s="257">
        <v>205.59445107834131</v>
      </c>
      <c r="AD46" s="257">
        <v>164.96002041529567</v>
      </c>
      <c r="AE46" s="257">
        <v>121.47859015077456</v>
      </c>
      <c r="AF46" s="257">
        <v>103.55988996424854</v>
      </c>
      <c r="AG46" s="257">
        <v>92.186040860215059</v>
      </c>
      <c r="AH46" s="257">
        <v>69.504438709677416</v>
      </c>
      <c r="AI46" s="257">
        <v>65.614922580645171</v>
      </c>
      <c r="AJ46" s="257">
        <v>53.482866666666666</v>
      </c>
      <c r="AK46" s="288">
        <v>41.585955913978502</v>
      </c>
      <c r="AL46" s="285">
        <v>-0.22456787250971755</v>
      </c>
      <c r="AM46" s="285">
        <v>-6.4749202647117032E-2</v>
      </c>
      <c r="AN46" s="285">
        <v>5.4860676105921914E-2</v>
      </c>
    </row>
    <row r="47" spans="1:40" x14ac:dyDescent="0.15">
      <c r="A47" s="162" t="s">
        <v>105</v>
      </c>
      <c r="B47" s="287">
        <v>9.0169999999999995</v>
      </c>
      <c r="C47" s="287">
        <v>9.1869999999999994</v>
      </c>
      <c r="D47" s="287">
        <v>9.1720000000000006</v>
      </c>
      <c r="E47" s="287">
        <v>9.39</v>
      </c>
      <c r="F47" s="287">
        <v>10.012</v>
      </c>
      <c r="G47" s="287">
        <v>10.555</v>
      </c>
      <c r="H47" s="287">
        <v>10.945</v>
      </c>
      <c r="I47" s="287">
        <v>10.586</v>
      </c>
      <c r="J47" s="287">
        <v>10.685</v>
      </c>
      <c r="K47" s="287">
        <v>9.7439999999999998</v>
      </c>
      <c r="L47" s="287">
        <v>10.936</v>
      </c>
      <c r="M47" s="287">
        <v>11.093999999999999</v>
      </c>
      <c r="N47" s="287">
        <v>11.726000000000001</v>
      </c>
      <c r="O47" s="287">
        <v>11.31</v>
      </c>
      <c r="P47" s="287">
        <v>4.9670000000000005</v>
      </c>
      <c r="Q47" s="287">
        <v>2.9350000000000001</v>
      </c>
      <c r="R47" s="287">
        <v>3.3620000000000001</v>
      </c>
      <c r="S47" s="287">
        <v>5.2110000000000003</v>
      </c>
      <c r="T47" s="287">
        <v>3.4152999999999998</v>
      </c>
      <c r="U47" s="287">
        <v>2.7857399999999997</v>
      </c>
      <c r="V47" s="287">
        <v>2.6662500000000002</v>
      </c>
      <c r="W47" s="287">
        <v>2.287868</v>
      </c>
      <c r="X47" s="287">
        <v>2.7134750000000003</v>
      </c>
      <c r="Y47" s="287">
        <v>2.5041060000000002</v>
      </c>
      <c r="Z47" s="287">
        <v>2.6706220000000003</v>
      </c>
      <c r="AA47" s="287">
        <v>2.5384135000000003</v>
      </c>
      <c r="AB47" s="287">
        <v>9.4031059999999975</v>
      </c>
      <c r="AC47" s="287">
        <v>6.6234038000000011</v>
      </c>
      <c r="AD47" s="287">
        <v>3.0312600000000001</v>
      </c>
      <c r="AE47" s="287">
        <v>3.49</v>
      </c>
      <c r="AF47" s="287">
        <v>1.7390000000000001</v>
      </c>
      <c r="AG47" s="287">
        <v>1.1839999999999999</v>
      </c>
      <c r="AH47" s="287">
        <v>1.6950000000000001</v>
      </c>
      <c r="AI47" s="287">
        <v>0.92900000000000005</v>
      </c>
      <c r="AJ47" s="287">
        <v>1.0547726399876018</v>
      </c>
      <c r="AK47" s="288">
        <v>0.93497263998760183</v>
      </c>
      <c r="AL47" s="289">
        <v>-0.11600089480520581</v>
      </c>
      <c r="AM47" s="289">
        <v>-8.8714115262445215E-2</v>
      </c>
      <c r="AN47" s="289">
        <v>1.2334267673528962E-3</v>
      </c>
    </row>
    <row r="48" spans="1:40" s="161" customFormat="1" x14ac:dyDescent="0.15">
      <c r="A48" s="162" t="s">
        <v>100</v>
      </c>
      <c r="B48" s="287">
        <v>17.444465000000001</v>
      </c>
      <c r="C48" s="287">
        <v>12.301918000000002</v>
      </c>
      <c r="D48" s="287">
        <v>2.4064929999999998</v>
      </c>
      <c r="E48" s="287">
        <v>8.8175300000000014</v>
      </c>
      <c r="F48" s="287">
        <v>11.171259000000001</v>
      </c>
      <c r="G48" s="287">
        <v>13.307033000000001</v>
      </c>
      <c r="H48" s="287">
        <v>20.212859999999996</v>
      </c>
      <c r="I48" s="287">
        <v>23.145999</v>
      </c>
      <c r="J48" s="287">
        <v>25.328151000000002</v>
      </c>
      <c r="K48" s="287">
        <v>37.600507000000007</v>
      </c>
      <c r="L48" s="287">
        <v>29.563983</v>
      </c>
      <c r="M48" s="287">
        <v>29.838997000000003</v>
      </c>
      <c r="N48" s="287">
        <v>28.126123000000003</v>
      </c>
      <c r="O48" s="287">
        <v>10.517918</v>
      </c>
      <c r="P48" s="287">
        <v>11.905647000000002</v>
      </c>
      <c r="Q48" s="287">
        <v>30.342821763346336</v>
      </c>
      <c r="R48" s="287">
        <v>32.230763035773968</v>
      </c>
      <c r="S48" s="287">
        <v>27.146642059718552</v>
      </c>
      <c r="T48" s="287">
        <v>26.288113537709055</v>
      </c>
      <c r="U48" s="287">
        <v>25.717812109371494</v>
      </c>
      <c r="V48" s="287">
        <v>23.532854343545523</v>
      </c>
      <c r="W48" s="287">
        <v>21.166085889009011</v>
      </c>
      <c r="X48" s="287">
        <v>22.366861039481059</v>
      </c>
      <c r="Y48" s="287">
        <v>13.697239687960199</v>
      </c>
      <c r="Z48" s="287">
        <v>18.175668900337033</v>
      </c>
      <c r="AA48" s="287">
        <v>16.886095162986035</v>
      </c>
      <c r="AB48" s="287">
        <v>15.130417581291772</v>
      </c>
      <c r="AC48" s="287">
        <v>19.469047154943866</v>
      </c>
      <c r="AD48" s="287">
        <v>19.608719248539234</v>
      </c>
      <c r="AE48" s="287">
        <v>13.262845935963378</v>
      </c>
      <c r="AF48" s="287">
        <v>12.527371913715633</v>
      </c>
      <c r="AG48" s="287">
        <v>16.963861127433294</v>
      </c>
      <c r="AH48" s="287">
        <v>9.9725024516991514</v>
      </c>
      <c r="AI48" s="287">
        <v>10.585856396834082</v>
      </c>
      <c r="AJ48" s="287">
        <v>8.1385872513955775</v>
      </c>
      <c r="AK48" s="288">
        <v>7.0344396084164655</v>
      </c>
      <c r="AL48" s="289">
        <v>-0.13802978190561821</v>
      </c>
      <c r="AM48" s="289">
        <v>-7.7203662643565707E-2</v>
      </c>
      <c r="AN48" s="289">
        <v>9.2799144437674119E-3</v>
      </c>
    </row>
    <row r="49" spans="1:41" x14ac:dyDescent="0.15">
      <c r="A49" s="162" t="s">
        <v>98</v>
      </c>
      <c r="B49" s="287">
        <v>5.2403037760000002</v>
      </c>
      <c r="C49" s="287">
        <v>7.4875935599999996</v>
      </c>
      <c r="D49" s="287">
        <v>6.2679895910000001</v>
      </c>
      <c r="E49" s="287">
        <v>15.660161649999999</v>
      </c>
      <c r="F49" s="287">
        <v>22.088900460000005</v>
      </c>
      <c r="G49" s="287">
        <v>22.202295072999998</v>
      </c>
      <c r="H49" s="287">
        <v>25.307491674999994</v>
      </c>
      <c r="I49" s="287">
        <v>21.750784459999995</v>
      </c>
      <c r="J49" s="287">
        <v>25.484871887000001</v>
      </c>
      <c r="K49" s="287">
        <v>25.980234269999997</v>
      </c>
      <c r="L49" s="287">
        <v>31.131641465000001</v>
      </c>
      <c r="M49" s="287">
        <v>27.063852743999995</v>
      </c>
      <c r="N49" s="287">
        <v>28.823202601999999</v>
      </c>
      <c r="O49" s="287">
        <v>30.089332934999998</v>
      </c>
      <c r="P49" s="287">
        <v>31.378665981000001</v>
      </c>
      <c r="Q49" s="287">
        <v>30.699726242000001</v>
      </c>
      <c r="R49" s="287">
        <v>25.708948796000001</v>
      </c>
      <c r="S49" s="287">
        <v>20.738958801999999</v>
      </c>
      <c r="T49" s="287">
        <v>19.430214586000002</v>
      </c>
      <c r="U49" s="287">
        <v>17.500533892</v>
      </c>
      <c r="V49" s="287">
        <v>17.231925650999997</v>
      </c>
      <c r="W49" s="287">
        <v>19.877640457999995</v>
      </c>
      <c r="X49" s="287">
        <v>16.844452515999997</v>
      </c>
      <c r="Y49" s="287">
        <v>15.045635424999999</v>
      </c>
      <c r="Z49" s="287">
        <v>9.3701998079999989</v>
      </c>
      <c r="AA49" s="287">
        <v>11.140861321000001</v>
      </c>
      <c r="AB49" s="287">
        <v>9.4990166630000008</v>
      </c>
      <c r="AC49" s="287">
        <v>7.6116805399999992</v>
      </c>
      <c r="AD49" s="287">
        <v>6.7636177710000007</v>
      </c>
      <c r="AE49" s="287">
        <v>8.0346609890000007</v>
      </c>
      <c r="AF49" s="287">
        <v>12.009157907400001</v>
      </c>
      <c r="AG49" s="287">
        <v>11.860498739799999</v>
      </c>
      <c r="AH49" s="287">
        <v>12.689214896999999</v>
      </c>
      <c r="AI49" s="287">
        <v>8.1426578980000013</v>
      </c>
      <c r="AJ49" s="287">
        <v>5.6920209599999998</v>
      </c>
      <c r="AK49" s="288">
        <v>4.2424043619999994</v>
      </c>
      <c r="AL49" s="289">
        <v>-0.25671161034316259</v>
      </c>
      <c r="AM49" s="289">
        <v>-4.862493661191547E-2</v>
      </c>
      <c r="AN49" s="289">
        <v>5.596629114296728E-3</v>
      </c>
    </row>
    <row r="50" spans="1:41" x14ac:dyDescent="0.15">
      <c r="A50" s="162" t="s">
        <v>97</v>
      </c>
      <c r="B50" s="257">
        <v>3.3519122000000001</v>
      </c>
      <c r="C50" s="257">
        <v>3.3451199999999996</v>
      </c>
      <c r="D50" s="257">
        <v>2.1907899999999998</v>
      </c>
      <c r="E50" s="257">
        <v>3.1455000000000002</v>
      </c>
      <c r="F50" s="257">
        <v>4.7552800000000008</v>
      </c>
      <c r="G50" s="257">
        <v>10.369479999999999</v>
      </c>
      <c r="H50" s="257">
        <v>12.748964000000001</v>
      </c>
      <c r="I50" s="257">
        <v>15.090260000000001</v>
      </c>
      <c r="J50" s="257">
        <v>18.238484999999997</v>
      </c>
      <c r="K50" s="257">
        <v>21.032357000000001</v>
      </c>
      <c r="L50" s="257">
        <v>23.97307</v>
      </c>
      <c r="M50" s="257">
        <v>25.556094000000005</v>
      </c>
      <c r="N50" s="257">
        <v>21.706792</v>
      </c>
      <c r="O50" s="257">
        <v>18.523073</v>
      </c>
      <c r="P50" s="257">
        <v>15.886583000000003</v>
      </c>
      <c r="Q50" s="257">
        <v>9.7193660000000026</v>
      </c>
      <c r="R50" s="257">
        <v>2.6680240000000004</v>
      </c>
      <c r="S50" s="257">
        <v>2.120368</v>
      </c>
      <c r="T50" s="257">
        <v>2.5095749999999999</v>
      </c>
      <c r="U50" s="257">
        <v>5.7006209999999999</v>
      </c>
      <c r="V50" s="257">
        <v>7.8168500000000005</v>
      </c>
      <c r="W50" s="257">
        <v>7.8853619999999998</v>
      </c>
      <c r="X50" s="257">
        <v>2.9948089999999996</v>
      </c>
      <c r="Y50" s="257">
        <v>1.0133650000000001</v>
      </c>
      <c r="Z50" s="257">
        <v>0.49330199999999996</v>
      </c>
      <c r="AA50" s="257">
        <v>0.59989499999999996</v>
      </c>
      <c r="AB50" s="257">
        <v>1.3308700000000002</v>
      </c>
      <c r="AC50" s="257">
        <v>1.3627180000000001</v>
      </c>
      <c r="AD50" s="257">
        <v>1.417583</v>
      </c>
      <c r="AE50" s="257">
        <v>1.6690254359999999</v>
      </c>
      <c r="AF50" s="257">
        <v>0.92261403450000001</v>
      </c>
      <c r="AG50" s="257">
        <v>0.49149704900000002</v>
      </c>
      <c r="AH50" s="257">
        <v>0.33029946600000004</v>
      </c>
      <c r="AI50" s="257">
        <v>0.177198575</v>
      </c>
      <c r="AJ50" s="257">
        <v>1.1248018300000002</v>
      </c>
      <c r="AK50" s="288">
        <v>0.72156100000000001</v>
      </c>
      <c r="AL50" s="285">
        <v>-0.36025217716980129</v>
      </c>
      <c r="AM50" s="285">
        <v>8.5916204251286432E-2</v>
      </c>
      <c r="AN50" s="285">
        <v>9.5189165288272484E-4</v>
      </c>
    </row>
    <row r="51" spans="1:41" x14ac:dyDescent="0.15">
      <c r="A51" s="162" t="s">
        <v>96</v>
      </c>
      <c r="B51" s="257">
        <v>1.216</v>
      </c>
      <c r="C51" s="257">
        <v>1.397</v>
      </c>
      <c r="D51" s="257">
        <v>1.536</v>
      </c>
      <c r="E51" s="257">
        <v>1.49</v>
      </c>
      <c r="F51" s="257">
        <v>1.1819999999999999</v>
      </c>
      <c r="G51" s="257">
        <v>1.3049999999999999</v>
      </c>
      <c r="H51" s="257">
        <v>1.492</v>
      </c>
      <c r="I51" s="257">
        <v>1.62</v>
      </c>
      <c r="J51" s="257">
        <v>2.0460000000000003</v>
      </c>
      <c r="K51" s="257">
        <v>1.97</v>
      </c>
      <c r="L51" s="257">
        <v>1.2949999999999999</v>
      </c>
      <c r="M51" s="257">
        <v>1.4630000000000001</v>
      </c>
      <c r="N51" s="257">
        <v>2.177</v>
      </c>
      <c r="O51" s="257">
        <v>3.6760000000000002</v>
      </c>
      <c r="P51" s="257">
        <v>3.274</v>
      </c>
      <c r="Q51" s="257">
        <v>4.5190000000000001</v>
      </c>
      <c r="R51" s="257">
        <v>4.7569999999999997</v>
      </c>
      <c r="S51" s="257">
        <v>4.3860000000000001</v>
      </c>
      <c r="T51" s="257">
        <v>2.6579999999999999</v>
      </c>
      <c r="U51" s="257">
        <v>1.6850000000000001</v>
      </c>
      <c r="V51" s="257">
        <v>2.1670000000000003</v>
      </c>
      <c r="W51" s="257">
        <v>1.4040000000000001</v>
      </c>
      <c r="X51" s="257">
        <v>2.6560000000000001</v>
      </c>
      <c r="Y51" s="257">
        <v>1.569</v>
      </c>
      <c r="Z51" s="257">
        <v>1.7850000000000001</v>
      </c>
      <c r="AA51" s="257">
        <v>2.532</v>
      </c>
      <c r="AB51" s="257">
        <v>0.72886297376093301</v>
      </c>
      <c r="AC51" s="257">
        <v>0.10500000000000002</v>
      </c>
      <c r="AD51" s="257">
        <v>0.72886297376093301</v>
      </c>
      <c r="AE51" s="257">
        <v>0.69970845481049571</v>
      </c>
      <c r="AF51" s="257">
        <v>0.69970845481049571</v>
      </c>
      <c r="AG51" s="257">
        <v>0.69970845481049571</v>
      </c>
      <c r="AH51" s="257">
        <v>0.45600422740524788</v>
      </c>
      <c r="AI51" s="257">
        <v>0.21230000000000002</v>
      </c>
      <c r="AJ51" s="257">
        <v>1.3944555381842589</v>
      </c>
      <c r="AK51" s="288">
        <v>1.2401507648317724</v>
      </c>
      <c r="AL51" s="285">
        <v>-0.11308583106612879</v>
      </c>
      <c r="AM51" s="285">
        <v>-2.4389097116201519E-2</v>
      </c>
      <c r="AN51" s="285">
        <v>1.6360212946091755E-3</v>
      </c>
    </row>
    <row r="52" spans="1:41" x14ac:dyDescent="0.15">
      <c r="A52" s="162" t="s">
        <v>95</v>
      </c>
      <c r="B52" s="257">
        <v>32.328442701525454</v>
      </c>
      <c r="C52" s="257">
        <v>32.885438165865871</v>
      </c>
      <c r="D52" s="257">
        <v>36.279817729145442</v>
      </c>
      <c r="E52" s="257">
        <v>38.081618119513351</v>
      </c>
      <c r="F52" s="257">
        <v>40.462499680641479</v>
      </c>
      <c r="G52" s="257">
        <v>45.608224061234971</v>
      </c>
      <c r="H52" s="257">
        <v>49.048485155696824</v>
      </c>
      <c r="I52" s="257">
        <v>53.032217819492949</v>
      </c>
      <c r="J52" s="257">
        <v>52.490999790743231</v>
      </c>
      <c r="K52" s="257">
        <v>57.059529014426673</v>
      </c>
      <c r="L52" s="257">
        <v>63.792932888195203</v>
      </c>
      <c r="M52" s="257">
        <v>68.953627862186664</v>
      </c>
      <c r="N52" s="257">
        <v>75.366680534677229</v>
      </c>
      <c r="O52" s="257">
        <v>72.692363003430117</v>
      </c>
      <c r="P52" s="257">
        <v>71.101456532594113</v>
      </c>
      <c r="Q52" s="257">
        <v>71.327975210028796</v>
      </c>
      <c r="R52" s="257">
        <v>71.083219093499224</v>
      </c>
      <c r="S52" s="257">
        <v>63.233042679362995</v>
      </c>
      <c r="T52" s="257">
        <v>48.556943734648243</v>
      </c>
      <c r="U52" s="257">
        <v>49.468352118577023</v>
      </c>
      <c r="V52" s="257">
        <v>50.759452463653474</v>
      </c>
      <c r="W52" s="257">
        <v>57.974541885435684</v>
      </c>
      <c r="X52" s="257">
        <v>63.085633806173988</v>
      </c>
      <c r="Y52" s="257">
        <v>63.633256199741041</v>
      </c>
      <c r="Z52" s="257">
        <v>68.557831587030435</v>
      </c>
      <c r="AA52" s="257">
        <v>69.64557651731208</v>
      </c>
      <c r="AB52" s="257">
        <v>68.027729795613126</v>
      </c>
      <c r="AC52" s="257">
        <v>81.592107628354682</v>
      </c>
      <c r="AD52" s="257">
        <v>62.901706833667589</v>
      </c>
      <c r="AE52" s="257">
        <v>67.085409211553298</v>
      </c>
      <c r="AF52" s="257">
        <v>64.233699565668729</v>
      </c>
      <c r="AG52" s="257">
        <v>72.198422776941314</v>
      </c>
      <c r="AH52" s="257">
        <v>72.820573727003094</v>
      </c>
      <c r="AI52" s="257">
        <v>52.830862866076899</v>
      </c>
      <c r="AJ52" s="257">
        <v>43.077942036319101</v>
      </c>
      <c r="AK52" s="288">
        <v>40.499964987367747</v>
      </c>
      <c r="AL52" s="285">
        <v>-6.2413211121519097E-2</v>
      </c>
      <c r="AM52" s="285">
        <v>-4.5403610416668627E-2</v>
      </c>
      <c r="AN52" s="285">
        <v>5.3428024260621029E-2</v>
      </c>
    </row>
    <row r="53" spans="1:41" s="161" customFormat="1" x14ac:dyDescent="0.15">
      <c r="A53" s="163" t="s">
        <v>94</v>
      </c>
      <c r="B53" s="260">
        <v>332.25416539937976</v>
      </c>
      <c r="C53" s="260">
        <v>323.14895298106046</v>
      </c>
      <c r="D53" s="260">
        <v>327.24123228079196</v>
      </c>
      <c r="E53" s="260">
        <v>374.30563887400899</v>
      </c>
      <c r="F53" s="260">
        <v>405.66475247820165</v>
      </c>
      <c r="G53" s="260">
        <v>470.36096808831661</v>
      </c>
      <c r="H53" s="260">
        <v>477.69118826324484</v>
      </c>
      <c r="I53" s="260">
        <v>492.7193078297542</v>
      </c>
      <c r="J53" s="260">
        <v>469.82572651571968</v>
      </c>
      <c r="K53" s="260">
        <v>512.17924117317557</v>
      </c>
      <c r="L53" s="260">
        <v>492.63803678878531</v>
      </c>
      <c r="M53" s="260">
        <v>483.08862666719693</v>
      </c>
      <c r="N53" s="260">
        <v>458.87691494711606</v>
      </c>
      <c r="O53" s="260">
        <v>424.94844825648755</v>
      </c>
      <c r="P53" s="260">
        <v>418.38645906682126</v>
      </c>
      <c r="Q53" s="260">
        <v>419.82496410505547</v>
      </c>
      <c r="R53" s="260">
        <v>381.51769447582222</v>
      </c>
      <c r="S53" s="260">
        <v>390.00736947814943</v>
      </c>
      <c r="T53" s="260">
        <v>390.27870528121724</v>
      </c>
      <c r="U53" s="260">
        <v>384.50968752645616</v>
      </c>
      <c r="V53" s="260">
        <v>382.89437178967222</v>
      </c>
      <c r="W53" s="260">
        <v>340.61954115765951</v>
      </c>
      <c r="X53" s="260">
        <v>356.40703054817141</v>
      </c>
      <c r="Y53" s="260">
        <v>326.13242593291261</v>
      </c>
      <c r="Z53" s="260">
        <v>253.81936407888898</v>
      </c>
      <c r="AA53" s="260">
        <v>252.25319268877334</v>
      </c>
      <c r="AB53" s="260">
        <v>312.23596889779162</v>
      </c>
      <c r="AC53" s="260">
        <v>368.53267820163984</v>
      </c>
      <c r="AD53" s="260">
        <v>305.17521405708447</v>
      </c>
      <c r="AE53" s="260">
        <v>265.54233759370953</v>
      </c>
      <c r="AF53" s="260">
        <v>251.56508692514421</v>
      </c>
      <c r="AG53" s="260">
        <v>241.77296042529503</v>
      </c>
      <c r="AH53" s="260">
        <v>210.08253171850086</v>
      </c>
      <c r="AI53" s="260">
        <v>178.28673943929132</v>
      </c>
      <c r="AJ53" s="260">
        <v>145.07625048146127</v>
      </c>
      <c r="AK53" s="260">
        <v>123.80457556099003</v>
      </c>
      <c r="AL53" s="286">
        <v>-0.1489557299448242</v>
      </c>
      <c r="AM53" s="286">
        <v>-5.4400667222947674E-2</v>
      </c>
      <c r="AN53" s="286">
        <v>0.16332443419918066</v>
      </c>
    </row>
    <row r="54" spans="1:41" x14ac:dyDescent="0.15">
      <c r="A54" s="162"/>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88"/>
      <c r="AL54" s="285"/>
      <c r="AM54" s="285"/>
      <c r="AN54" s="285"/>
    </row>
    <row r="55" spans="1:41" x14ac:dyDescent="0.15">
      <c r="A55" s="996" t="s">
        <v>93</v>
      </c>
      <c r="B55" s="997">
        <v>1108.7611710600295</v>
      </c>
      <c r="C55" s="997">
        <v>1166.24905221567</v>
      </c>
      <c r="D55" s="997">
        <v>1181.0223854623387</v>
      </c>
      <c r="E55" s="997">
        <v>1254.2881644868974</v>
      </c>
      <c r="F55" s="997">
        <v>1346.7215798228829</v>
      </c>
      <c r="G55" s="997">
        <v>1364.4589375165808</v>
      </c>
      <c r="H55" s="997">
        <v>1349.6693665664613</v>
      </c>
      <c r="I55" s="997">
        <v>1327.5601540786886</v>
      </c>
      <c r="J55" s="997">
        <v>1265.7325441602577</v>
      </c>
      <c r="K55" s="997">
        <v>1301.280162611775</v>
      </c>
      <c r="L55" s="997">
        <v>1258.8795291907527</v>
      </c>
      <c r="M55" s="997">
        <v>1244.7286690039994</v>
      </c>
      <c r="N55" s="997">
        <v>1244.366289720243</v>
      </c>
      <c r="O55" s="997">
        <v>1295.1004118874653</v>
      </c>
      <c r="P55" s="997">
        <v>1267.1568082325941</v>
      </c>
      <c r="Q55" s="997">
        <v>1242.3532706022243</v>
      </c>
      <c r="R55" s="997">
        <v>1207.5724849854214</v>
      </c>
      <c r="S55" s="997">
        <v>1188.1841458559229</v>
      </c>
      <c r="T55" s="997">
        <v>1193.7807449629881</v>
      </c>
      <c r="U55" s="997">
        <v>1169.2615574088297</v>
      </c>
      <c r="V55" s="997">
        <v>1173.4329776832903</v>
      </c>
      <c r="W55" s="997">
        <v>1067.7900560776177</v>
      </c>
      <c r="X55" s="997">
        <v>1087.1125386503106</v>
      </c>
      <c r="Y55" s="997">
        <v>1062.8731759666803</v>
      </c>
      <c r="Z55" s="997">
        <v>994.45446358303161</v>
      </c>
      <c r="AA55" s="997">
        <v>951.19880652797031</v>
      </c>
      <c r="AB55" s="997">
        <v>1041.6396501688257</v>
      </c>
      <c r="AC55" s="997">
        <v>1139.2194071713448</v>
      </c>
      <c r="AD55" s="997">
        <v>1078.3278321688865</v>
      </c>
      <c r="AE55" s="997">
        <v>1021.1940057699267</v>
      </c>
      <c r="AF55" s="997">
        <v>1018.2474273672838</v>
      </c>
      <c r="AG55" s="997">
        <v>953.51541647305362</v>
      </c>
      <c r="AH55" s="997">
        <v>862.28899646015202</v>
      </c>
      <c r="AI55" s="997">
        <v>856.14861773061671</v>
      </c>
      <c r="AJ55" s="997">
        <v>820.50023230547515</v>
      </c>
      <c r="AK55" s="992">
        <v>758.02849811195676</v>
      </c>
      <c r="AL55" s="999">
        <v>-7.8662805648723855E-2</v>
      </c>
      <c r="AM55" s="999">
        <v>-1.9044332464911773E-2</v>
      </c>
      <c r="AN55" s="999">
        <v>1</v>
      </c>
      <c r="AO55" s="1000"/>
    </row>
    <row r="56" spans="1:41" x14ac:dyDescent="0.15">
      <c r="A56" s="162" t="s">
        <v>92</v>
      </c>
      <c r="B56" s="287">
        <v>582.99578712234279</v>
      </c>
      <c r="C56" s="287">
        <v>606.50762599488473</v>
      </c>
      <c r="D56" s="287">
        <v>599.4126810397762</v>
      </c>
      <c r="E56" s="287">
        <v>659.14237624192594</v>
      </c>
      <c r="F56" s="287">
        <v>734.05138295488575</v>
      </c>
      <c r="G56" s="287">
        <v>742.48563938023938</v>
      </c>
      <c r="H56" s="287">
        <v>743.61588258576921</v>
      </c>
      <c r="I56" s="287">
        <v>745.93540329687335</v>
      </c>
      <c r="J56" s="287">
        <v>687.96894294787273</v>
      </c>
      <c r="K56" s="287">
        <v>747.43193682175581</v>
      </c>
      <c r="L56" s="287">
        <v>673.17772082506701</v>
      </c>
      <c r="M56" s="287">
        <v>668.24010692211539</v>
      </c>
      <c r="N56" s="287">
        <v>653.65108366141965</v>
      </c>
      <c r="O56" s="287">
        <v>681.11682166379796</v>
      </c>
      <c r="P56" s="287">
        <v>653.69670701501616</v>
      </c>
      <c r="Q56" s="287">
        <v>635.76696310190846</v>
      </c>
      <c r="R56" s="287">
        <v>613.66064470738229</v>
      </c>
      <c r="S56" s="287">
        <v>596.46931714647974</v>
      </c>
      <c r="T56" s="287">
        <v>608.77284974807276</v>
      </c>
      <c r="U56" s="287">
        <v>575.20289338497776</v>
      </c>
      <c r="V56" s="287">
        <v>581.45293133422831</v>
      </c>
      <c r="W56" s="287">
        <v>448.04021745201629</v>
      </c>
      <c r="X56" s="287">
        <v>473.58215695462275</v>
      </c>
      <c r="Y56" s="287">
        <v>425.81101055415417</v>
      </c>
      <c r="Z56" s="287">
        <v>334.09686546377463</v>
      </c>
      <c r="AA56" s="287">
        <v>302.58693933080536</v>
      </c>
      <c r="AB56" s="287">
        <v>342.53826957502662</v>
      </c>
      <c r="AC56" s="287">
        <v>402.57521735230745</v>
      </c>
      <c r="AD56" s="287">
        <v>337.18063723627768</v>
      </c>
      <c r="AE56" s="287">
        <v>272.42582037268204</v>
      </c>
      <c r="AF56" s="287">
        <v>252.99904099764501</v>
      </c>
      <c r="AG56" s="287">
        <v>240.03591416046649</v>
      </c>
      <c r="AH56" s="287">
        <v>205.21997242583836</v>
      </c>
      <c r="AI56" s="287">
        <v>197.62972922718168</v>
      </c>
      <c r="AJ56" s="287">
        <v>172.31013278655217</v>
      </c>
      <c r="AK56" s="288">
        <v>150.42024478653593</v>
      </c>
      <c r="AL56" s="289">
        <v>-0.12942287208967751</v>
      </c>
      <c r="AM56" s="289">
        <v>-6.4068979858990849E-2</v>
      </c>
      <c r="AN56" s="289">
        <v>0.19843613421024661</v>
      </c>
    </row>
    <row r="57" spans="1:41" x14ac:dyDescent="0.15">
      <c r="A57" s="162" t="s">
        <v>91</v>
      </c>
      <c r="B57" s="287">
        <v>525.76538393768692</v>
      </c>
      <c r="C57" s="287">
        <v>559.74142622078523</v>
      </c>
      <c r="D57" s="287">
        <v>581.60970442256257</v>
      </c>
      <c r="E57" s="287">
        <v>595.14578824497141</v>
      </c>
      <c r="F57" s="287">
        <v>612.67019686799767</v>
      </c>
      <c r="G57" s="287">
        <v>621.97329813634201</v>
      </c>
      <c r="H57" s="287">
        <v>606.05348398069214</v>
      </c>
      <c r="I57" s="287">
        <v>581.62475078181546</v>
      </c>
      <c r="J57" s="287">
        <v>577.76360121238429</v>
      </c>
      <c r="K57" s="287">
        <v>553.84822579001911</v>
      </c>
      <c r="L57" s="287">
        <v>585.70180836568591</v>
      </c>
      <c r="M57" s="287">
        <v>576.48856208188352</v>
      </c>
      <c r="N57" s="287">
        <v>590.71520605882313</v>
      </c>
      <c r="O57" s="287">
        <v>613.98359022366799</v>
      </c>
      <c r="P57" s="287">
        <v>613.46010121757854</v>
      </c>
      <c r="Q57" s="287">
        <v>606.58630750031534</v>
      </c>
      <c r="R57" s="287">
        <v>593.91184027803922</v>
      </c>
      <c r="S57" s="287">
        <v>591.71482870944271</v>
      </c>
      <c r="T57" s="287">
        <v>585.00789521491583</v>
      </c>
      <c r="U57" s="287">
        <v>594.05866402385243</v>
      </c>
      <c r="V57" s="287">
        <v>591.98004634906147</v>
      </c>
      <c r="W57" s="287">
        <v>619.749838625601</v>
      </c>
      <c r="X57" s="287">
        <v>613.53038169568833</v>
      </c>
      <c r="Y57" s="287">
        <v>637.06216541252695</v>
      </c>
      <c r="Z57" s="287">
        <v>660.3575981192572</v>
      </c>
      <c r="AA57" s="287">
        <v>648.61186719716511</v>
      </c>
      <c r="AB57" s="287">
        <v>699.10138059379904</v>
      </c>
      <c r="AC57" s="287">
        <v>736.6441898190385</v>
      </c>
      <c r="AD57" s="287">
        <v>741.14719493260861</v>
      </c>
      <c r="AE57" s="287">
        <v>748.76818539724457</v>
      </c>
      <c r="AF57" s="287">
        <v>765.24838636963852</v>
      </c>
      <c r="AG57" s="287">
        <v>713.47950231258665</v>
      </c>
      <c r="AH57" s="287">
        <v>657.06902403431422</v>
      </c>
      <c r="AI57" s="287">
        <v>658.51888850343573</v>
      </c>
      <c r="AJ57" s="287">
        <v>648.19009951892281</v>
      </c>
      <c r="AK57" s="288">
        <v>607.60825332542129</v>
      </c>
      <c r="AL57" s="289">
        <v>-6.5169119467483161E-2</v>
      </c>
      <c r="AM57" s="289">
        <v>-1.8580204228586528E-3</v>
      </c>
      <c r="AN57" s="289">
        <v>0.80156386578975403</v>
      </c>
    </row>
    <row r="58" spans="1:41" x14ac:dyDescent="0.15">
      <c r="A58" s="875" t="s">
        <v>90</v>
      </c>
      <c r="B58" s="273">
        <v>159.67623210442136</v>
      </c>
      <c r="C58" s="273">
        <v>168.18520203537361</v>
      </c>
      <c r="D58" s="273">
        <v>174.48861570006287</v>
      </c>
      <c r="E58" s="273">
        <v>159.8811653892229</v>
      </c>
      <c r="F58" s="273">
        <v>186.94699148407221</v>
      </c>
      <c r="G58" s="273">
        <v>187.25153704301076</v>
      </c>
      <c r="H58" s="273">
        <v>201.44451669892476</v>
      </c>
      <c r="I58" s="273">
        <v>209.96404315053763</v>
      </c>
      <c r="J58" s="273">
        <v>195.30229883870965</v>
      </c>
      <c r="K58" s="273">
        <v>199.6005134408602</v>
      </c>
      <c r="L58" s="273">
        <v>211.51293366308241</v>
      </c>
      <c r="M58" s="273">
        <v>208.23773497132615</v>
      </c>
      <c r="N58" s="273">
        <v>204.04173786379928</v>
      </c>
      <c r="O58" s="273">
        <v>211.18874139784944</v>
      </c>
      <c r="P58" s="273">
        <v>197.28458506885687</v>
      </c>
      <c r="Q58" s="273">
        <v>173.82009571326165</v>
      </c>
      <c r="R58" s="273">
        <v>169.92999984587811</v>
      </c>
      <c r="S58" s="273">
        <v>185.64218663082437</v>
      </c>
      <c r="T58" s="273">
        <v>166.22535782795697</v>
      </c>
      <c r="U58" s="273">
        <v>147.42767691039427</v>
      </c>
      <c r="V58" s="273">
        <v>141.96319834063618</v>
      </c>
      <c r="W58" s="273">
        <v>130.0207882508806</v>
      </c>
      <c r="X58" s="273">
        <v>109.29647630064372</v>
      </c>
      <c r="Y58" s="273">
        <v>101.73919636340402</v>
      </c>
      <c r="Z58" s="273">
        <v>93.738901233117119</v>
      </c>
      <c r="AA58" s="273">
        <v>82.614479027442115</v>
      </c>
      <c r="AB58" s="273">
        <v>70.694529637114996</v>
      </c>
      <c r="AC58" s="273">
        <v>72.179903416963754</v>
      </c>
      <c r="AD58" s="273">
        <v>60.796473013684597</v>
      </c>
      <c r="AE58" s="273">
        <v>57.6122182842021</v>
      </c>
      <c r="AF58" s="273">
        <v>60.477696514595294</v>
      </c>
      <c r="AG58" s="273">
        <v>57.556587741108935</v>
      </c>
      <c r="AH58" s="273">
        <v>54.622286008397161</v>
      </c>
      <c r="AI58" s="273">
        <v>51.237742469877617</v>
      </c>
      <c r="AJ58" s="273">
        <v>49.166033668137338</v>
      </c>
      <c r="AK58" s="260">
        <v>42.659645029426692</v>
      </c>
      <c r="AL58" s="292">
        <v>-0.1347057013099463</v>
      </c>
      <c r="AM58" s="292">
        <v>-6.2492973142783459E-2</v>
      </c>
      <c r="AN58" s="292">
        <v>5.6277099259038794E-2</v>
      </c>
    </row>
    <row r="60" spans="1:41" x14ac:dyDescent="0.15">
      <c r="A60" s="1001" t="s">
        <v>89</v>
      </c>
    </row>
    <row r="61" spans="1:41" x14ac:dyDescent="0.15">
      <c r="A61" s="162" t="s">
        <v>957</v>
      </c>
    </row>
    <row r="62" spans="1:41" x14ac:dyDescent="0.15">
      <c r="A62" s="162" t="s">
        <v>215</v>
      </c>
    </row>
    <row r="63" spans="1:41" x14ac:dyDescent="0.15">
      <c r="A63" s="162" t="s">
        <v>958</v>
      </c>
    </row>
    <row r="64" spans="1:41" x14ac:dyDescent="0.15">
      <c r="A64" s="168" t="s">
        <v>966</v>
      </c>
    </row>
    <row r="65" spans="1:1" x14ac:dyDescent="0.15">
      <c r="A65" s="166" t="s">
        <v>960</v>
      </c>
    </row>
    <row r="66" spans="1:1" x14ac:dyDescent="0.15">
      <c r="A66" s="166" t="s">
        <v>223</v>
      </c>
    </row>
  </sheetData>
  <mergeCells count="1">
    <mergeCell ref="AL2:AM2"/>
  </mergeCells>
  <conditionalFormatting sqref="AL47:AN47 AL49:AN55 AL4:AN40">
    <cfRule type="cellIs" dxfId="93" priority="11" operator="lessThanOrEqual">
      <formula>0</formula>
    </cfRule>
    <cfRule type="cellIs" dxfId="92" priority="12" operator="greaterThan">
      <formula>0</formula>
    </cfRule>
  </conditionalFormatting>
  <conditionalFormatting sqref="AL46:AN46">
    <cfRule type="cellIs" dxfId="91" priority="7" operator="lessThanOrEqual">
      <formula>0</formula>
    </cfRule>
    <cfRule type="cellIs" dxfId="90" priority="8" operator="greaterThan">
      <formula>0</formula>
    </cfRule>
  </conditionalFormatting>
  <conditionalFormatting sqref="AL41:AN45">
    <cfRule type="cellIs" dxfId="89" priority="9" operator="lessThanOrEqual">
      <formula>0</formula>
    </cfRule>
    <cfRule type="cellIs" dxfId="88" priority="10" operator="greaterThan">
      <formula>0</formula>
    </cfRule>
  </conditionalFormatting>
  <conditionalFormatting sqref="AL56:AN57">
    <cfRule type="cellIs" dxfId="87" priority="5" operator="lessThanOrEqual">
      <formula>0</formula>
    </cfRule>
    <cfRule type="cellIs" dxfId="86" priority="6" operator="greaterThan">
      <formula>0</formula>
    </cfRule>
  </conditionalFormatting>
  <conditionalFormatting sqref="AL48:AN48">
    <cfRule type="cellIs" dxfId="85" priority="3" operator="lessThanOrEqual">
      <formula>0</formula>
    </cfRule>
    <cfRule type="cellIs" dxfId="84" priority="4" operator="greaterThan">
      <formula>0</formula>
    </cfRule>
  </conditionalFormatting>
  <conditionalFormatting sqref="AL58:AN58">
    <cfRule type="cellIs" dxfId="83" priority="1" operator="lessThanOrEqual">
      <formula>0</formula>
    </cfRule>
    <cfRule type="cellIs" dxfId="82" priority="2" operator="greaterThan">
      <formula>0</formula>
    </cfRule>
  </conditionalFormatting>
  <hyperlinks>
    <hyperlink ref="L1" location="Contents!A1" display="Contents" xr:uid="{9C7DF1AC-F520-42A1-888C-F89CCFF190B1}"/>
    <hyperlink ref="AP1" location="Contents!A1" display="Contents" xr:uid="{1E378DF7-AD8D-4727-81A3-FEA01AD84F7C}"/>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C83C-9502-45B6-A8D2-33D381824A9B}">
  <dimension ref="A1:AZ115"/>
  <sheetViews>
    <sheetView showGridLines="0" workbookViewId="0">
      <pane xSplit="1" ySplit="3" topLeftCell="AI73" activePane="bottomRight" state="frozen"/>
      <selection activeCell="AL81" sqref="AL81"/>
      <selection pane="topRight" activeCell="AL81" sqref="AL81"/>
      <selection pane="bottomLeft" activeCell="AL81" sqref="AL81"/>
      <selection pane="bottomRight" activeCell="AZ1" sqref="AZ1"/>
    </sheetView>
  </sheetViews>
  <sheetFormatPr baseColWidth="10" defaultColWidth="12" defaultRowHeight="11" x14ac:dyDescent="0.15"/>
  <cols>
    <col min="1" max="1" width="32" style="31" customWidth="1"/>
    <col min="2" max="46" width="8.75" style="31" customWidth="1"/>
    <col min="47" max="47" width="8.75" style="32" customWidth="1"/>
    <col min="48" max="49" width="12.25" style="31" customWidth="1"/>
    <col min="50" max="16384" width="12" style="31"/>
  </cols>
  <sheetData>
    <row r="1" spans="1:52" ht="13" x14ac:dyDescent="0.15">
      <c r="A1" s="47" t="s">
        <v>311</v>
      </c>
      <c r="L1" s="30" t="s">
        <v>199</v>
      </c>
      <c r="AX1" s="48"/>
      <c r="AZ1" s="30" t="s">
        <v>199</v>
      </c>
    </row>
    <row r="2" spans="1:52" x14ac:dyDescent="0.15">
      <c r="AV2" s="1230" t="s">
        <v>197</v>
      </c>
      <c r="AW2" s="1230"/>
      <c r="AX2" s="48" t="s">
        <v>196</v>
      </c>
    </row>
    <row r="3" spans="1:52" x14ac:dyDescent="0.15">
      <c r="A3" s="49" t="s">
        <v>217</v>
      </c>
      <c r="B3" s="31">
        <v>1975</v>
      </c>
      <c r="C3" s="31">
        <v>1976</v>
      </c>
      <c r="D3" s="31">
        <v>1977</v>
      </c>
      <c r="E3" s="31">
        <v>1978</v>
      </c>
      <c r="F3" s="31">
        <v>1979</v>
      </c>
      <c r="G3" s="31">
        <v>1980</v>
      </c>
      <c r="H3" s="31">
        <v>1981</v>
      </c>
      <c r="I3" s="31">
        <v>1982</v>
      </c>
      <c r="J3" s="31">
        <v>1983</v>
      </c>
      <c r="K3" s="31">
        <v>1984</v>
      </c>
      <c r="L3" s="31">
        <v>1985</v>
      </c>
      <c r="M3" s="31">
        <v>1986</v>
      </c>
      <c r="N3" s="31">
        <v>1987</v>
      </c>
      <c r="O3" s="31">
        <v>1988</v>
      </c>
      <c r="P3" s="31">
        <v>1989</v>
      </c>
      <c r="Q3" s="31">
        <v>1990</v>
      </c>
      <c r="R3" s="31">
        <v>1991</v>
      </c>
      <c r="S3" s="31">
        <v>1992</v>
      </c>
      <c r="T3" s="31">
        <v>1993</v>
      </c>
      <c r="U3" s="31">
        <v>1994</v>
      </c>
      <c r="V3" s="31">
        <v>1995</v>
      </c>
      <c r="W3" s="31">
        <v>1996</v>
      </c>
      <c r="X3" s="31">
        <v>1997</v>
      </c>
      <c r="Y3" s="31">
        <v>1998</v>
      </c>
      <c r="Z3" s="31">
        <v>1999</v>
      </c>
      <c r="AA3" s="31">
        <v>2000</v>
      </c>
      <c r="AB3" s="31">
        <v>2001</v>
      </c>
      <c r="AC3" s="31">
        <v>2002</v>
      </c>
      <c r="AD3" s="31">
        <v>2003</v>
      </c>
      <c r="AE3" s="31">
        <v>2004</v>
      </c>
      <c r="AF3" s="31">
        <v>2005</v>
      </c>
      <c r="AG3" s="31">
        <v>2006</v>
      </c>
      <c r="AH3" s="31">
        <v>2007</v>
      </c>
      <c r="AI3" s="31">
        <v>2008</v>
      </c>
      <c r="AJ3" s="31">
        <v>2009</v>
      </c>
      <c r="AK3" s="31">
        <v>2010</v>
      </c>
      <c r="AL3" s="31">
        <v>2011</v>
      </c>
      <c r="AM3" s="31">
        <v>2012</v>
      </c>
      <c r="AN3" s="31">
        <v>2013</v>
      </c>
      <c r="AO3" s="31">
        <v>2014</v>
      </c>
      <c r="AP3" s="31">
        <v>2015</v>
      </c>
      <c r="AQ3" s="31">
        <v>2016</v>
      </c>
      <c r="AR3" s="31">
        <v>2017</v>
      </c>
      <c r="AS3" s="31">
        <v>2018</v>
      </c>
      <c r="AT3" s="31">
        <v>2019</v>
      </c>
      <c r="AU3" s="32">
        <v>2020</v>
      </c>
      <c r="AV3" s="48">
        <v>2020</v>
      </c>
      <c r="AW3" s="48" t="s">
        <v>194</v>
      </c>
      <c r="AX3" s="48">
        <v>2020</v>
      </c>
    </row>
    <row r="4" spans="1:52" x14ac:dyDescent="0.15">
      <c r="AO4" s="32"/>
      <c r="AP4" s="32"/>
      <c r="AQ4" s="32"/>
      <c r="AR4" s="32"/>
      <c r="AS4" s="32"/>
    </row>
    <row r="5" spans="1:52" x14ac:dyDescent="0.15">
      <c r="A5" s="31" t="s">
        <v>193</v>
      </c>
      <c r="B5" s="132">
        <v>2.7961361999999959</v>
      </c>
      <c r="C5" s="132">
        <v>2.5401518999999966</v>
      </c>
      <c r="D5" s="132">
        <v>2.4416963999999965</v>
      </c>
      <c r="E5" s="132">
        <v>2.6386073999999966</v>
      </c>
      <c r="F5" s="132">
        <v>3.1505759999999956</v>
      </c>
      <c r="G5" s="132">
        <v>2.4023141999999966</v>
      </c>
      <c r="H5" s="132">
        <v>2.9733560999999957</v>
      </c>
      <c r="I5" s="132">
        <v>2.9930471999999955</v>
      </c>
      <c r="J5" s="132">
        <v>3.1505759999999956</v>
      </c>
      <c r="K5" s="132">
        <v>4.3714241999999945</v>
      </c>
      <c r="L5" s="132">
        <v>5.0803037999999932</v>
      </c>
      <c r="M5" s="132">
        <v>4.9227749999999926</v>
      </c>
      <c r="N5" s="132">
        <v>5.2378325999999928</v>
      </c>
      <c r="O5" s="132">
        <v>5.3756702999999924</v>
      </c>
      <c r="P5" s="132">
        <v>4.9621571999999929</v>
      </c>
      <c r="Q5" s="132">
        <v>4.9424660999999919</v>
      </c>
      <c r="R5" s="132">
        <v>5.0409215999999928</v>
      </c>
      <c r="S5" s="132">
        <v>5.2772147999999932</v>
      </c>
      <c r="T5" s="132">
        <v>4.7258639999999925</v>
      </c>
      <c r="U5" s="132">
        <v>4.686481799999993</v>
      </c>
      <c r="V5" s="132">
        <v>4.9424660999999919</v>
      </c>
      <c r="W5" s="132">
        <v>4.7455550999999936</v>
      </c>
      <c r="X5" s="132">
        <v>4.4501885999999926</v>
      </c>
      <c r="Y5" s="132">
        <v>6.2223875999999922</v>
      </c>
      <c r="Z5" s="132">
        <v>4.8440105999999927</v>
      </c>
      <c r="AA5" s="132">
        <v>4.8637016999999938</v>
      </c>
      <c r="AB5" s="132">
        <v>4.2335864999999941</v>
      </c>
      <c r="AC5" s="132">
        <v>4.509261899999994</v>
      </c>
      <c r="AD5" s="132">
        <v>4.2729686999999936</v>
      </c>
      <c r="AE5" s="132">
        <v>3.9382199999999945</v>
      </c>
      <c r="AF5" s="132">
        <v>3.7806911999999944</v>
      </c>
      <c r="AG5" s="132">
        <v>4.1351309999999941</v>
      </c>
      <c r="AH5" s="132">
        <v>3.7806911999999944</v>
      </c>
      <c r="AI5" s="132">
        <v>3.662544599999995</v>
      </c>
      <c r="AJ5" s="132">
        <v>3.1702670999999962</v>
      </c>
      <c r="AK5" s="132">
        <v>3.0521204999999956</v>
      </c>
      <c r="AL5" s="132">
        <v>3.3081047999999948</v>
      </c>
      <c r="AM5" s="132">
        <v>3.6034712999999954</v>
      </c>
      <c r="AN5" s="132">
        <v>3.3075948028244677</v>
      </c>
      <c r="AO5" s="132">
        <v>4.2672732372544111</v>
      </c>
      <c r="AP5" s="132">
        <v>3.86845272727578</v>
      </c>
      <c r="AQ5" s="132">
        <v>2.8677544932136523</v>
      </c>
      <c r="AR5" s="132">
        <v>2.852936009707987</v>
      </c>
      <c r="AS5" s="132">
        <v>2.8640956980432426</v>
      </c>
      <c r="AT5" s="132">
        <v>2.3169292519070144</v>
      </c>
      <c r="AU5" s="133">
        <v>2.5196493672805613</v>
      </c>
      <c r="AV5" s="53">
        <v>8.4523870257848355E-2</v>
      </c>
      <c r="AW5" s="53">
        <v>-3.0870771499947547E-2</v>
      </c>
      <c r="AX5" s="53">
        <v>8.3850670614560984E-3</v>
      </c>
    </row>
    <row r="6" spans="1:52" x14ac:dyDescent="0.15">
      <c r="A6" s="31" t="s">
        <v>192</v>
      </c>
      <c r="B6" s="132">
        <v>10.534738499999985</v>
      </c>
      <c r="C6" s="132">
        <v>10.318136399999984</v>
      </c>
      <c r="D6" s="132">
        <v>8.0339687999999896</v>
      </c>
      <c r="E6" s="132">
        <v>14.532031799999977</v>
      </c>
      <c r="F6" s="132">
        <v>7.4038535999999882</v>
      </c>
      <c r="G6" s="132">
        <v>8.7034661999999887</v>
      </c>
      <c r="H6" s="132">
        <v>13.96098989999998</v>
      </c>
      <c r="I6" s="132">
        <v>12.996125999999981</v>
      </c>
      <c r="J6" s="132">
        <v>8.8413038999999891</v>
      </c>
      <c r="K6" s="132">
        <v>6.183005399999991</v>
      </c>
      <c r="L6" s="132">
        <v>6.0254765999999913</v>
      </c>
      <c r="M6" s="132">
        <v>3.8594555999999942</v>
      </c>
      <c r="N6" s="132">
        <v>4.213895399999994</v>
      </c>
      <c r="O6" s="132">
        <v>2.8355183999999958</v>
      </c>
      <c r="P6" s="132">
        <v>2.4416963999999965</v>
      </c>
      <c r="Q6" s="132">
        <v>2.1463298999999969</v>
      </c>
      <c r="R6" s="132">
        <v>2.106947699999997</v>
      </c>
      <c r="S6" s="132">
        <v>2.1857120999999973</v>
      </c>
      <c r="T6" s="132">
        <v>2.8552094999999955</v>
      </c>
      <c r="U6" s="132">
        <v>2.7764450999999957</v>
      </c>
      <c r="V6" s="132">
        <v>4.3517330999999944</v>
      </c>
      <c r="W6" s="132">
        <v>9.1563614999999885</v>
      </c>
      <c r="X6" s="132">
        <v>14.374502999999979</v>
      </c>
      <c r="Y6" s="132">
        <v>15.575660099999977</v>
      </c>
      <c r="Z6" s="132">
        <v>9.5304923999999858</v>
      </c>
      <c r="AA6" s="132">
        <v>9.1563614999999885</v>
      </c>
      <c r="AB6" s="132">
        <v>7.0691048999999895</v>
      </c>
      <c r="AC6" s="132">
        <v>5.4150524999999927</v>
      </c>
      <c r="AD6" s="132">
        <v>5.1787592999999923</v>
      </c>
      <c r="AE6" s="132">
        <v>3.1111937999999961</v>
      </c>
      <c r="AF6" s="132">
        <v>3.7019267999999941</v>
      </c>
      <c r="AG6" s="132">
        <v>5.513507999999991</v>
      </c>
      <c r="AH6" s="132">
        <v>11.125471499999986</v>
      </c>
      <c r="AI6" s="132">
        <v>27.13433579999996</v>
      </c>
      <c r="AJ6" s="132">
        <v>20.301524099999973</v>
      </c>
      <c r="AK6" s="132">
        <v>12.208481999999982</v>
      </c>
      <c r="AL6" s="132">
        <v>7.12817819999999</v>
      </c>
      <c r="AM6" s="132">
        <v>2.7370628999999957</v>
      </c>
      <c r="AN6" s="132">
        <v>10.347770144985571</v>
      </c>
      <c r="AO6" s="132">
        <v>11.543533482359377</v>
      </c>
      <c r="AP6" s="132">
        <v>12.103335124822056</v>
      </c>
      <c r="AQ6" s="132">
        <v>11.654004023757143</v>
      </c>
      <c r="AR6" s="132">
        <v>9.1290525815208792</v>
      </c>
      <c r="AS6" s="132">
        <v>9.1531109300467683</v>
      </c>
      <c r="AT6" s="132">
        <v>10.67576373470939</v>
      </c>
      <c r="AU6" s="133">
        <v>13.531135397784304</v>
      </c>
      <c r="AV6" s="53">
        <v>0.26399997394258001</v>
      </c>
      <c r="AW6" s="53">
        <v>-6.2250090122947466E-2</v>
      </c>
      <c r="AX6" s="53">
        <v>4.5029867727397241E-2</v>
      </c>
    </row>
    <row r="7" spans="1:52" x14ac:dyDescent="0.15">
      <c r="A7" s="31" t="s">
        <v>191</v>
      </c>
      <c r="B7" s="132">
        <v>7.4629268999999896</v>
      </c>
      <c r="C7" s="132">
        <v>7.3644713999999913</v>
      </c>
      <c r="D7" s="132">
        <v>7.6204556999999884</v>
      </c>
      <c r="E7" s="132">
        <v>8.5459373999999872</v>
      </c>
      <c r="F7" s="132">
        <v>9.3138902999999882</v>
      </c>
      <c r="G7" s="132">
        <v>6.9706493999999912</v>
      </c>
      <c r="H7" s="132">
        <v>5.4741257999999915</v>
      </c>
      <c r="I7" s="132">
        <v>5.1787592999999923</v>
      </c>
      <c r="J7" s="132">
        <v>5.2969058999999925</v>
      </c>
      <c r="K7" s="132">
        <v>6.0254765999999913</v>
      </c>
      <c r="L7" s="132">
        <v>5.2969058999999925</v>
      </c>
      <c r="M7" s="132">
        <v>5.4544346999999931</v>
      </c>
      <c r="N7" s="132">
        <v>6.9115760999999898</v>
      </c>
      <c r="O7" s="132">
        <v>7.9158221999999876</v>
      </c>
      <c r="P7" s="132">
        <v>7.9158221999999876</v>
      </c>
      <c r="Q7" s="132">
        <v>8.3687174999999883</v>
      </c>
      <c r="R7" s="132">
        <v>9.4714190999999843</v>
      </c>
      <c r="S7" s="132">
        <v>9.3729635999999861</v>
      </c>
      <c r="T7" s="132">
        <v>6.5177540999999914</v>
      </c>
      <c r="U7" s="132">
        <v>12.720450599999982</v>
      </c>
      <c r="V7" s="132">
        <v>15.831644399999975</v>
      </c>
      <c r="W7" s="132">
        <v>14.669869499999981</v>
      </c>
      <c r="X7" s="132">
        <v>14.276047499999979</v>
      </c>
      <c r="Y7" s="132">
        <v>13.055199299999982</v>
      </c>
      <c r="Z7" s="132">
        <v>6.1239320999999913</v>
      </c>
      <c r="AA7" s="132">
        <v>5.0803037999999932</v>
      </c>
      <c r="AB7" s="132">
        <v>5.4150524999999927</v>
      </c>
      <c r="AC7" s="132">
        <v>5.513507999999991</v>
      </c>
      <c r="AD7" s="132">
        <v>5.4741257999999915</v>
      </c>
      <c r="AE7" s="132">
        <v>5.3756702999999924</v>
      </c>
      <c r="AF7" s="132">
        <v>6.6359006999999908</v>
      </c>
      <c r="AG7" s="132">
        <v>7.2266336999999883</v>
      </c>
      <c r="AH7" s="132">
        <v>7.9945865999999874</v>
      </c>
      <c r="AI7" s="132">
        <v>9.2941991999999853</v>
      </c>
      <c r="AJ7" s="132">
        <v>9.1957436999999889</v>
      </c>
      <c r="AK7" s="132">
        <v>9.2548169999999885</v>
      </c>
      <c r="AL7" s="132">
        <v>11.676822299999984</v>
      </c>
      <c r="AM7" s="132">
        <v>11.696513399999985</v>
      </c>
      <c r="AN7" s="132">
        <v>18.747424505606862</v>
      </c>
      <c r="AO7" s="132">
        <v>23.005155070182269</v>
      </c>
      <c r="AP7" s="132">
        <v>24.226973400911188</v>
      </c>
      <c r="AQ7" s="132">
        <v>18.257862485074966</v>
      </c>
      <c r="AR7" s="132">
        <v>19.459105884539319</v>
      </c>
      <c r="AS7" s="132">
        <v>28.553527828919588</v>
      </c>
      <c r="AT7" s="132">
        <v>34.901288555626195</v>
      </c>
      <c r="AU7" s="133">
        <v>24.97038131624808</v>
      </c>
      <c r="AV7" s="53">
        <v>-0.28649751166077631</v>
      </c>
      <c r="AW7" s="53">
        <v>0.14268219487150779</v>
      </c>
      <c r="AX7" s="53">
        <v>8.3098197949999286E-2</v>
      </c>
    </row>
    <row r="8" spans="1:52" s="32" customFormat="1" x14ac:dyDescent="0.15">
      <c r="A8" s="37" t="s">
        <v>190</v>
      </c>
      <c r="B8" s="134">
        <v>20.79380159999997</v>
      </c>
      <c r="C8" s="134">
        <v>20.222759699999973</v>
      </c>
      <c r="D8" s="134">
        <v>18.096120899999974</v>
      </c>
      <c r="E8" s="134">
        <v>25.716576599999961</v>
      </c>
      <c r="F8" s="134">
        <v>19.868319899999975</v>
      </c>
      <c r="G8" s="134">
        <v>18.076429799999978</v>
      </c>
      <c r="H8" s="134">
        <v>22.408471799999969</v>
      </c>
      <c r="I8" s="134">
        <v>21.167932499999971</v>
      </c>
      <c r="J8" s="134">
        <v>17.288785799999978</v>
      </c>
      <c r="K8" s="134">
        <v>16.579906199999975</v>
      </c>
      <c r="L8" s="134">
        <v>16.402686299999978</v>
      </c>
      <c r="M8" s="134">
        <v>14.236665299999981</v>
      </c>
      <c r="N8" s="134">
        <v>16.363304099999976</v>
      </c>
      <c r="O8" s="134">
        <v>16.127010899999977</v>
      </c>
      <c r="P8" s="134">
        <v>15.319675799999978</v>
      </c>
      <c r="Q8" s="134">
        <v>15.457513499999976</v>
      </c>
      <c r="R8" s="134">
        <v>16.619288399999974</v>
      </c>
      <c r="S8" s="134">
        <v>16.835890499999977</v>
      </c>
      <c r="T8" s="134">
        <v>14.098827599999979</v>
      </c>
      <c r="U8" s="134">
        <v>20.18337749999997</v>
      </c>
      <c r="V8" s="134">
        <v>25.125843599999961</v>
      </c>
      <c r="W8" s="134">
        <v>28.571786099999962</v>
      </c>
      <c r="X8" s="134">
        <v>33.100739099999956</v>
      </c>
      <c r="Y8" s="134">
        <v>34.853246999999953</v>
      </c>
      <c r="Z8" s="134">
        <v>20.49843509999997</v>
      </c>
      <c r="AA8" s="134">
        <v>19.100366999999974</v>
      </c>
      <c r="AB8" s="134">
        <v>16.717743899999974</v>
      </c>
      <c r="AC8" s="134">
        <v>15.437822399999977</v>
      </c>
      <c r="AD8" s="134">
        <v>14.925853799999977</v>
      </c>
      <c r="AE8" s="134">
        <v>12.425084099999983</v>
      </c>
      <c r="AF8" s="134">
        <v>14.118518699999978</v>
      </c>
      <c r="AG8" s="134">
        <v>16.875272699999975</v>
      </c>
      <c r="AH8" s="134">
        <v>22.900749299999966</v>
      </c>
      <c r="AI8" s="134">
        <v>40.091079599999944</v>
      </c>
      <c r="AJ8" s="134">
        <v>32.667534899999957</v>
      </c>
      <c r="AK8" s="134">
        <v>24.515419499999965</v>
      </c>
      <c r="AL8" s="134">
        <v>22.113105299999969</v>
      </c>
      <c r="AM8" s="134">
        <v>18.037047599999976</v>
      </c>
      <c r="AN8" s="134">
        <v>32.402789453416901</v>
      </c>
      <c r="AO8" s="134">
        <v>38.815961789796056</v>
      </c>
      <c r="AP8" s="134">
        <v>40.198761253009025</v>
      </c>
      <c r="AQ8" s="134">
        <v>32.779621002045758</v>
      </c>
      <c r="AR8" s="134">
        <v>31.441094475768185</v>
      </c>
      <c r="AS8" s="134">
        <v>40.5707344570096</v>
      </c>
      <c r="AT8" s="134">
        <v>47.893981542242599</v>
      </c>
      <c r="AU8" s="134">
        <v>41.021166081312941</v>
      </c>
      <c r="AV8" s="74">
        <v>-0.14584077006660467</v>
      </c>
      <c r="AW8" s="74">
        <v>3.9002177832663465E-2</v>
      </c>
      <c r="AX8" s="74">
        <v>0.13651313273885263</v>
      </c>
    </row>
    <row r="9" spans="1:52" x14ac:dyDescent="0.15">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3"/>
      <c r="AV9" s="53"/>
      <c r="AW9" s="53"/>
      <c r="AX9" s="53"/>
    </row>
    <row r="10" spans="1:52" x14ac:dyDescent="0.15">
      <c r="A10" s="31" t="s">
        <v>189</v>
      </c>
      <c r="B10" s="132">
        <v>4.686481799999993</v>
      </c>
      <c r="C10" s="132">
        <v>5.2181414999999927</v>
      </c>
      <c r="D10" s="132">
        <v>5.8679477999999916</v>
      </c>
      <c r="E10" s="132">
        <v>6.0057854999999911</v>
      </c>
      <c r="F10" s="132">
        <v>7.2857069999999897</v>
      </c>
      <c r="G10" s="132">
        <v>7.0691048999999895</v>
      </c>
      <c r="H10" s="132">
        <v>5.9073299999999911</v>
      </c>
      <c r="I10" s="132">
        <v>6.3996074999999912</v>
      </c>
      <c r="J10" s="132">
        <v>5.9664032999999908</v>
      </c>
      <c r="K10" s="132">
        <v>7.1675603999999904</v>
      </c>
      <c r="L10" s="132">
        <v>7.12817819999999</v>
      </c>
      <c r="M10" s="132">
        <v>5.533199099999992</v>
      </c>
      <c r="N10" s="132">
        <v>4.7258639999999925</v>
      </c>
      <c r="O10" s="132">
        <v>5.8088744999999919</v>
      </c>
      <c r="P10" s="132">
        <v>5.2969058999999925</v>
      </c>
      <c r="Q10" s="132">
        <v>5.1984503999999934</v>
      </c>
      <c r="R10" s="132">
        <v>4.6470995999999927</v>
      </c>
      <c r="S10" s="132">
        <v>4.5289529999999925</v>
      </c>
      <c r="T10" s="132">
        <v>4.5289529999999925</v>
      </c>
      <c r="U10" s="132">
        <v>4.4304974999999942</v>
      </c>
      <c r="V10" s="132">
        <v>4.3320419999999942</v>
      </c>
      <c r="W10" s="132">
        <v>4.1351309999999941</v>
      </c>
      <c r="X10" s="132">
        <v>3.8200733999999947</v>
      </c>
      <c r="Y10" s="132">
        <v>2.4613874999999963</v>
      </c>
      <c r="Z10" s="132">
        <v>1.7721989999999976</v>
      </c>
      <c r="AA10" s="132">
        <v>1.2208481999999983</v>
      </c>
      <c r="AB10" s="132">
        <v>1.2602303999999982</v>
      </c>
      <c r="AC10" s="132">
        <v>1.6737434999999976</v>
      </c>
      <c r="AD10" s="132">
        <v>2.1660209999999971</v>
      </c>
      <c r="AE10" s="132">
        <v>1.7131256999999973</v>
      </c>
      <c r="AF10" s="132">
        <v>1.338994799999998</v>
      </c>
      <c r="AG10" s="132">
        <v>1.358685899999998</v>
      </c>
      <c r="AH10" s="132">
        <v>1.6737434999999976</v>
      </c>
      <c r="AI10" s="132">
        <v>1.6934345999999976</v>
      </c>
      <c r="AJ10" s="132">
        <v>1.7525078999999975</v>
      </c>
      <c r="AK10" s="132">
        <v>1.7131256999999973</v>
      </c>
      <c r="AL10" s="132">
        <v>1.6737434999999976</v>
      </c>
      <c r="AM10" s="132">
        <v>1.850963399999997</v>
      </c>
      <c r="AN10" s="132">
        <v>1.6042490280688197</v>
      </c>
      <c r="AO10" s="132">
        <v>1.7338761376743437</v>
      </c>
      <c r="AP10" s="132">
        <v>1.5063541622313341</v>
      </c>
      <c r="AQ10" s="132">
        <v>1.2863118230223729</v>
      </c>
      <c r="AR10" s="132">
        <v>1.2018394284038179</v>
      </c>
      <c r="AS10" s="132">
        <v>1.5628348363820228</v>
      </c>
      <c r="AT10" s="132">
        <v>2.0308055703752452</v>
      </c>
      <c r="AU10" s="133">
        <v>2.3151379334928137</v>
      </c>
      <c r="AV10" s="53">
        <v>0.1368948626562565</v>
      </c>
      <c r="AW10" s="53">
        <v>1.4847616734764424E-2</v>
      </c>
      <c r="AX10" s="53">
        <v>7.7044794727966423E-3</v>
      </c>
    </row>
    <row r="11" spans="1:52" x14ac:dyDescent="0.15">
      <c r="A11" s="31" t="s">
        <v>304</v>
      </c>
      <c r="B11" s="132">
        <v>0.92548169999999852</v>
      </c>
      <c r="C11" s="132">
        <v>1.1617748999999982</v>
      </c>
      <c r="D11" s="132">
        <v>0.72857069999999902</v>
      </c>
      <c r="E11" s="132">
        <v>0.7876439999999989</v>
      </c>
      <c r="F11" s="132">
        <v>0.59073299999999906</v>
      </c>
      <c r="G11" s="132">
        <v>0.39382199999999945</v>
      </c>
      <c r="H11" s="132">
        <v>0.39382199999999945</v>
      </c>
      <c r="I11" s="132">
        <v>0.31505759999999955</v>
      </c>
      <c r="J11" s="132">
        <v>0.37413089999999943</v>
      </c>
      <c r="K11" s="132">
        <v>0.29536649999999953</v>
      </c>
      <c r="L11" s="132">
        <v>0.23629319999999965</v>
      </c>
      <c r="M11" s="132">
        <v>0.19691099999999973</v>
      </c>
      <c r="N11" s="132">
        <v>0.19691099999999973</v>
      </c>
      <c r="O11" s="132">
        <v>0.19691099999999973</v>
      </c>
      <c r="P11" s="132">
        <v>0.19691099999999973</v>
      </c>
      <c r="Q11" s="132">
        <v>0.19691099999999973</v>
      </c>
      <c r="R11" s="132">
        <v>0.19691099999999973</v>
      </c>
      <c r="S11" s="132">
        <v>0.19691099999999973</v>
      </c>
      <c r="T11" s="132">
        <v>1.9888010999999972</v>
      </c>
      <c r="U11" s="132">
        <v>2.7567539999999955</v>
      </c>
      <c r="V11" s="132">
        <v>0.98455499999999863</v>
      </c>
      <c r="W11" s="132">
        <v>0.94517279999999859</v>
      </c>
      <c r="X11" s="132">
        <v>0.94517279999999859</v>
      </c>
      <c r="Y11" s="132">
        <v>0.94517279999999859</v>
      </c>
      <c r="Z11" s="132">
        <v>0.70887959999999894</v>
      </c>
      <c r="AA11" s="132">
        <v>0.51196859999999922</v>
      </c>
      <c r="AB11" s="132">
        <v>0.35443979999999947</v>
      </c>
      <c r="AC11" s="132">
        <v>0.55135079999999925</v>
      </c>
      <c r="AD11" s="132">
        <v>0.61042409999999914</v>
      </c>
      <c r="AE11" s="132">
        <v>0.35443979999999947</v>
      </c>
      <c r="AF11" s="132">
        <v>0.37413089999999943</v>
      </c>
      <c r="AG11" s="132">
        <v>0.29536649999999953</v>
      </c>
      <c r="AH11" s="132">
        <v>0.27567539999999963</v>
      </c>
      <c r="AI11" s="132">
        <v>0.31505759999999955</v>
      </c>
      <c r="AJ11" s="132">
        <v>0.27567539999999963</v>
      </c>
      <c r="AK11" s="132">
        <v>0.27567539999999963</v>
      </c>
      <c r="AL11" s="132">
        <v>0.51196859999999922</v>
      </c>
      <c r="AM11" s="132">
        <v>0.45289529999999933</v>
      </c>
      <c r="AN11" s="132">
        <v>9.0340316263792492E-2</v>
      </c>
      <c r="AO11" s="132">
        <v>0.10004261963408251</v>
      </c>
      <c r="AP11" s="132">
        <v>0.10843752013193692</v>
      </c>
      <c r="AQ11" s="132">
        <v>8.517833642121457E-2</v>
      </c>
      <c r="AR11" s="132">
        <v>6.9724045526707051E-2</v>
      </c>
      <c r="AS11" s="132">
        <v>7.6804112945690464E-2</v>
      </c>
      <c r="AT11" s="132">
        <v>8.4479083593484328E-2</v>
      </c>
      <c r="AU11" s="133">
        <v>0.11634534421285203</v>
      </c>
      <c r="AV11" s="53">
        <v>0.37344601554919676</v>
      </c>
      <c r="AW11" s="53">
        <v>-0.11154564999893035</v>
      </c>
      <c r="AX11" s="53">
        <v>3.8718225090417078E-4</v>
      </c>
    </row>
    <row r="12" spans="1:52" x14ac:dyDescent="0.15">
      <c r="A12" s="31" t="s">
        <v>188</v>
      </c>
      <c r="B12" s="132">
        <v>0.72857069999999902</v>
      </c>
      <c r="C12" s="132">
        <v>0.7876439999999989</v>
      </c>
      <c r="D12" s="132">
        <v>0.7876439999999989</v>
      </c>
      <c r="E12" s="132">
        <v>1.2011570999999983</v>
      </c>
      <c r="F12" s="132">
        <v>0.7876439999999989</v>
      </c>
      <c r="G12" s="132">
        <v>0.86640839999999875</v>
      </c>
      <c r="H12" s="132">
        <v>1.2208481999999983</v>
      </c>
      <c r="I12" s="132">
        <v>1.5359057999999979</v>
      </c>
      <c r="J12" s="132">
        <v>2.6976806999999963</v>
      </c>
      <c r="K12" s="132">
        <v>3.1899581999999955</v>
      </c>
      <c r="L12" s="132">
        <v>3.1505759999999956</v>
      </c>
      <c r="M12" s="132">
        <v>2.4023141999999966</v>
      </c>
      <c r="N12" s="132">
        <v>1.9100366999999974</v>
      </c>
      <c r="O12" s="132">
        <v>1.7918900999999976</v>
      </c>
      <c r="P12" s="132">
        <v>1.6934345999999976</v>
      </c>
      <c r="Q12" s="132">
        <v>2.0478743999999969</v>
      </c>
      <c r="R12" s="132">
        <v>1.9494188999999971</v>
      </c>
      <c r="S12" s="132">
        <v>1.7918900999999976</v>
      </c>
      <c r="T12" s="132">
        <v>2.0084921999999974</v>
      </c>
      <c r="U12" s="132">
        <v>2.1266387999999972</v>
      </c>
      <c r="V12" s="132">
        <v>2.1266387999999972</v>
      </c>
      <c r="W12" s="132">
        <v>2.4023141999999966</v>
      </c>
      <c r="X12" s="132">
        <v>3.1505759999999956</v>
      </c>
      <c r="Y12" s="132">
        <v>3.9382199999999945</v>
      </c>
      <c r="Z12" s="132">
        <v>4.489570799999993</v>
      </c>
      <c r="AA12" s="132">
        <v>4.6667906999999937</v>
      </c>
      <c r="AB12" s="132">
        <v>5.0409215999999928</v>
      </c>
      <c r="AC12" s="132">
        <v>4.213895399999994</v>
      </c>
      <c r="AD12" s="132">
        <v>3.2096492999999948</v>
      </c>
      <c r="AE12" s="132">
        <v>2.8945916999999954</v>
      </c>
      <c r="AF12" s="132">
        <v>4.8637016999999938</v>
      </c>
      <c r="AG12" s="132">
        <v>3.6428534999999949</v>
      </c>
      <c r="AH12" s="132">
        <v>3.8200733999999947</v>
      </c>
      <c r="AI12" s="132">
        <v>4.2926597999999938</v>
      </c>
      <c r="AJ12" s="132">
        <v>6.7343561999999899</v>
      </c>
      <c r="AK12" s="132">
        <v>4.7652461999999929</v>
      </c>
      <c r="AL12" s="132">
        <v>3.4459424999999952</v>
      </c>
      <c r="AM12" s="132">
        <v>2.8355183999999958</v>
      </c>
      <c r="AN12" s="132">
        <v>2.9659091816082417</v>
      </c>
      <c r="AO12" s="132">
        <v>3.4331097027183133</v>
      </c>
      <c r="AP12" s="132">
        <v>3.0392492757001599</v>
      </c>
      <c r="AQ12" s="132">
        <v>3.3734673624143752</v>
      </c>
      <c r="AR12" s="132">
        <v>2.6240329620042351</v>
      </c>
      <c r="AS12" s="132">
        <v>2.3951266461152736</v>
      </c>
      <c r="AT12" s="132">
        <v>2.6511991986898442</v>
      </c>
      <c r="AU12" s="133">
        <v>2.3096484157452815</v>
      </c>
      <c r="AV12" s="53">
        <v>-0.13120903850362708</v>
      </c>
      <c r="AW12" s="53">
        <v>-8.9007864849992346E-2</v>
      </c>
      <c r="AX12" s="53">
        <v>7.6862110680551553E-3</v>
      </c>
    </row>
    <row r="13" spans="1:52" x14ac:dyDescent="0.15">
      <c r="A13" s="31" t="s">
        <v>186</v>
      </c>
      <c r="B13" s="132">
        <v>1.3783769999999977</v>
      </c>
      <c r="C13" s="132">
        <v>1.4374502999999978</v>
      </c>
      <c r="D13" s="132">
        <v>1.457141399999998</v>
      </c>
      <c r="E13" s="132">
        <v>1.1814659999999981</v>
      </c>
      <c r="F13" s="132">
        <v>1.0042460999999987</v>
      </c>
      <c r="G13" s="132">
        <v>1.1027015999999985</v>
      </c>
      <c r="H13" s="132">
        <v>1.1223926999999982</v>
      </c>
      <c r="I13" s="132">
        <v>1.0633193999999986</v>
      </c>
      <c r="J13" s="132">
        <v>1.3980680999999979</v>
      </c>
      <c r="K13" s="132">
        <v>1.2799214999999982</v>
      </c>
      <c r="L13" s="132">
        <v>1.1814659999999981</v>
      </c>
      <c r="M13" s="132">
        <v>0.98455499999999863</v>
      </c>
      <c r="N13" s="132">
        <v>0.7876439999999989</v>
      </c>
      <c r="O13" s="132">
        <v>0.59073299999999906</v>
      </c>
      <c r="P13" s="132">
        <v>0.49227749999999931</v>
      </c>
      <c r="Q13" s="132">
        <v>0.39382199999999945</v>
      </c>
      <c r="R13" s="132">
        <v>0.39382199999999945</v>
      </c>
      <c r="S13" s="132">
        <v>0.39382199999999945</v>
      </c>
      <c r="T13" s="132">
        <v>0.39382199999999945</v>
      </c>
      <c r="U13" s="132">
        <v>0.39382199999999945</v>
      </c>
      <c r="V13" s="132">
        <v>0.88609949999999882</v>
      </c>
      <c r="W13" s="132">
        <v>0.94517279999999859</v>
      </c>
      <c r="X13" s="132">
        <v>0.98455499999999863</v>
      </c>
      <c r="Y13" s="132">
        <v>1.1223926999999982</v>
      </c>
      <c r="Z13" s="132">
        <v>1.1814659999999981</v>
      </c>
      <c r="AA13" s="132">
        <v>0.98455499999999863</v>
      </c>
      <c r="AB13" s="132">
        <v>0.98455499999999863</v>
      </c>
      <c r="AC13" s="132">
        <v>0.98455499999999863</v>
      </c>
      <c r="AD13" s="132">
        <v>0.98455499999999863</v>
      </c>
      <c r="AE13" s="132">
        <v>0.88609949999999882</v>
      </c>
      <c r="AF13" s="132">
        <v>0.68918849999999887</v>
      </c>
      <c r="AG13" s="132">
        <v>0.68918849999999887</v>
      </c>
      <c r="AH13" s="132">
        <v>0.68918849999999887</v>
      </c>
      <c r="AI13" s="132">
        <v>0.88609949999999882</v>
      </c>
      <c r="AJ13" s="132">
        <v>1.1814659999999981</v>
      </c>
      <c r="AK13" s="132">
        <v>1.338994799999998</v>
      </c>
      <c r="AL13" s="132">
        <v>1.3980680999999979</v>
      </c>
      <c r="AM13" s="132">
        <v>1.5162146999999979</v>
      </c>
      <c r="AN13" s="132">
        <v>1.7348039177767378</v>
      </c>
      <c r="AO13" s="132">
        <v>1.6927657085236179</v>
      </c>
      <c r="AP13" s="132">
        <v>1.6068090238551525</v>
      </c>
      <c r="AQ13" s="132">
        <v>1.2058086200664582</v>
      </c>
      <c r="AR13" s="132">
        <v>1.082536592677946</v>
      </c>
      <c r="AS13" s="132">
        <v>1.0453882339263678</v>
      </c>
      <c r="AT13" s="132">
        <v>1.0573409008187971</v>
      </c>
      <c r="AU13" s="133">
        <v>0.81053070691819729</v>
      </c>
      <c r="AV13" s="53">
        <v>-0.23551983894764439</v>
      </c>
      <c r="AW13" s="53">
        <v>-1.1038510359988152E-2</v>
      </c>
      <c r="AX13" s="53">
        <v>2.6973413130945904E-3</v>
      </c>
    </row>
    <row r="14" spans="1:52" x14ac:dyDescent="0.15">
      <c r="A14" s="31" t="s">
        <v>184</v>
      </c>
      <c r="B14" s="132">
        <v>1.1617748999999982</v>
      </c>
      <c r="C14" s="132">
        <v>1.5949790999999978</v>
      </c>
      <c r="D14" s="132">
        <v>1.4768324999999978</v>
      </c>
      <c r="E14" s="132">
        <v>1.1814659999999981</v>
      </c>
      <c r="F14" s="132">
        <v>1.8706544999999972</v>
      </c>
      <c r="G14" s="132">
        <v>1.7721989999999976</v>
      </c>
      <c r="H14" s="132">
        <v>1.3980680999999979</v>
      </c>
      <c r="I14" s="132">
        <v>1.6737434999999976</v>
      </c>
      <c r="J14" s="132">
        <v>1.6934345999999976</v>
      </c>
      <c r="K14" s="132">
        <v>1.8115811999999973</v>
      </c>
      <c r="L14" s="132">
        <v>1.850963399999997</v>
      </c>
      <c r="M14" s="132">
        <v>0.96486389999999855</v>
      </c>
      <c r="N14" s="132">
        <v>0.76795289999999894</v>
      </c>
      <c r="O14" s="132">
        <v>0.59073299999999906</v>
      </c>
      <c r="P14" s="132">
        <v>0.59073299999999906</v>
      </c>
      <c r="Q14" s="132">
        <v>0.59073299999999906</v>
      </c>
      <c r="R14" s="132">
        <v>0.59073299999999906</v>
      </c>
      <c r="S14" s="132">
        <v>0.59073299999999906</v>
      </c>
      <c r="T14" s="132">
        <v>0.49227749999999931</v>
      </c>
      <c r="U14" s="132">
        <v>0.49227749999999931</v>
      </c>
      <c r="V14" s="132">
        <v>0.45289529999999933</v>
      </c>
      <c r="W14" s="132">
        <v>0.43320419999999937</v>
      </c>
      <c r="X14" s="132">
        <v>0.74826179999999887</v>
      </c>
      <c r="Y14" s="132">
        <v>0.35443979999999947</v>
      </c>
      <c r="Z14" s="132">
        <v>0.33474869999999951</v>
      </c>
      <c r="AA14" s="132">
        <v>0.33474869999999951</v>
      </c>
      <c r="AB14" s="132">
        <v>0.33474869999999951</v>
      </c>
      <c r="AC14" s="132">
        <v>0.37413089999999943</v>
      </c>
      <c r="AD14" s="132">
        <v>0.37413089999999943</v>
      </c>
      <c r="AE14" s="132">
        <v>0.49227749999999931</v>
      </c>
      <c r="AF14" s="132">
        <v>0.49227749999999931</v>
      </c>
      <c r="AG14" s="132">
        <v>0.59073299999999906</v>
      </c>
      <c r="AH14" s="132">
        <v>0.49227749999999931</v>
      </c>
      <c r="AI14" s="132">
        <v>0.49227749999999931</v>
      </c>
      <c r="AJ14" s="132">
        <v>0.66949739999999902</v>
      </c>
      <c r="AK14" s="132">
        <v>0.64980629999999917</v>
      </c>
      <c r="AL14" s="132">
        <v>0.31505759999999955</v>
      </c>
      <c r="AM14" s="132">
        <v>0.29536649999999953</v>
      </c>
      <c r="AN14" s="132">
        <v>0.37043962348309778</v>
      </c>
      <c r="AO14" s="132">
        <v>0.49990195463612769</v>
      </c>
      <c r="AP14" s="132">
        <v>0.54643659506250175</v>
      </c>
      <c r="AQ14" s="132">
        <v>0.37922657651771552</v>
      </c>
      <c r="AR14" s="132">
        <v>0.27340942746907093</v>
      </c>
      <c r="AS14" s="132">
        <v>0.25240821541524994</v>
      </c>
      <c r="AT14" s="132">
        <v>0.21892229742842539</v>
      </c>
      <c r="AU14" s="133">
        <v>0.28408941254726855</v>
      </c>
      <c r="AV14" s="53">
        <v>0.2941267988436167</v>
      </c>
      <c r="AW14" s="53">
        <v>-0.1057599630165651</v>
      </c>
      <c r="AX14" s="53">
        <v>9.454128048893988E-4</v>
      </c>
    </row>
    <row r="15" spans="1:52" x14ac:dyDescent="0.15">
      <c r="A15" s="31" t="s">
        <v>183</v>
      </c>
      <c r="B15" s="132">
        <v>3.4262513999999946</v>
      </c>
      <c r="C15" s="132">
        <v>3.6231623999999947</v>
      </c>
      <c r="D15" s="132">
        <v>3.7610000999999946</v>
      </c>
      <c r="E15" s="132">
        <v>3.465633599999995</v>
      </c>
      <c r="F15" s="132">
        <v>7.7976755999999883</v>
      </c>
      <c r="G15" s="132">
        <v>5.6907278999999926</v>
      </c>
      <c r="H15" s="132">
        <v>5.3953613999999925</v>
      </c>
      <c r="I15" s="132">
        <v>5.6710367999999916</v>
      </c>
      <c r="J15" s="132">
        <v>2.3432408999999965</v>
      </c>
      <c r="K15" s="132">
        <v>2.717371799999996</v>
      </c>
      <c r="L15" s="132">
        <v>6.6555917999999901</v>
      </c>
      <c r="M15" s="132">
        <v>6.5177540999999914</v>
      </c>
      <c r="N15" s="132">
        <v>6.7737383999999903</v>
      </c>
      <c r="O15" s="132">
        <v>6.9509582999999902</v>
      </c>
      <c r="P15" s="132">
        <v>6.8918849999999905</v>
      </c>
      <c r="Q15" s="132">
        <v>5.4544346999999931</v>
      </c>
      <c r="R15" s="132">
        <v>5.4150524999999927</v>
      </c>
      <c r="S15" s="132">
        <v>5.1393770999999919</v>
      </c>
      <c r="T15" s="132">
        <v>4.7258639999999925</v>
      </c>
      <c r="U15" s="132">
        <v>5.1196859999999926</v>
      </c>
      <c r="V15" s="132">
        <v>5.1393770999999919</v>
      </c>
      <c r="W15" s="132">
        <v>4.9424660999999919</v>
      </c>
      <c r="X15" s="132">
        <v>4.7455550999999936</v>
      </c>
      <c r="Y15" s="132">
        <v>4.7061728999999941</v>
      </c>
      <c r="Z15" s="132">
        <v>4.784937299999994</v>
      </c>
      <c r="AA15" s="132">
        <v>1.5752879999999978</v>
      </c>
      <c r="AB15" s="132">
        <v>1.9100366999999974</v>
      </c>
      <c r="AC15" s="132">
        <v>1.1814659999999981</v>
      </c>
      <c r="AD15" s="132">
        <v>0.88609949999999882</v>
      </c>
      <c r="AE15" s="132">
        <v>1.2405392999999982</v>
      </c>
      <c r="AF15" s="132">
        <v>1.9691099999999973</v>
      </c>
      <c r="AG15" s="132">
        <v>2.6582984999999963</v>
      </c>
      <c r="AH15" s="132">
        <v>2.0675654999999971</v>
      </c>
      <c r="AI15" s="132">
        <v>1.5752879999999978</v>
      </c>
      <c r="AJ15" s="132">
        <v>1.4768324999999978</v>
      </c>
      <c r="AK15" s="132">
        <v>1.3980680999999979</v>
      </c>
      <c r="AL15" s="132">
        <v>1.3980680999999979</v>
      </c>
      <c r="AM15" s="132">
        <v>1.2799214999999982</v>
      </c>
      <c r="AN15" s="132">
        <v>0.78059897740489337</v>
      </c>
      <c r="AO15" s="132">
        <v>0.66038895771544048</v>
      </c>
      <c r="AP15" s="132">
        <v>0.57937751992959119</v>
      </c>
      <c r="AQ15" s="132">
        <v>0.47098113977676309</v>
      </c>
      <c r="AR15" s="132">
        <v>0.46879450721530913</v>
      </c>
      <c r="AS15" s="132">
        <v>0.45044902383608487</v>
      </c>
      <c r="AT15" s="132">
        <v>0.84480299690458183</v>
      </c>
      <c r="AU15" s="133">
        <v>0.39864123220497288</v>
      </c>
      <c r="AV15" s="53">
        <v>-0.52941449075455149</v>
      </c>
      <c r="AW15" s="53">
        <v>-5.4323884347141083E-2</v>
      </c>
      <c r="AX15" s="53">
        <v>1.3266264381491578E-3</v>
      </c>
    </row>
    <row r="16" spans="1:52" x14ac:dyDescent="0.15">
      <c r="A16" s="31" t="s">
        <v>182</v>
      </c>
      <c r="B16" s="132">
        <v>8.447481899999989</v>
      </c>
      <c r="C16" s="132">
        <v>6.0057854999999911</v>
      </c>
      <c r="D16" s="132">
        <v>5.5725812999999924</v>
      </c>
      <c r="E16" s="132">
        <v>4.509261899999994</v>
      </c>
      <c r="F16" s="132">
        <v>4.5880262999999939</v>
      </c>
      <c r="G16" s="132">
        <v>4.410806399999994</v>
      </c>
      <c r="H16" s="132">
        <v>3.9382199999999945</v>
      </c>
      <c r="I16" s="132">
        <v>3.5247068999999951</v>
      </c>
      <c r="J16" s="132">
        <v>3.4262513999999946</v>
      </c>
      <c r="K16" s="132">
        <v>3.4459424999999952</v>
      </c>
      <c r="L16" s="132">
        <v>3.1899581999999955</v>
      </c>
      <c r="M16" s="132">
        <v>5.4544346999999931</v>
      </c>
      <c r="N16" s="132">
        <v>7.3053980999999899</v>
      </c>
      <c r="O16" s="132">
        <v>8.1324242999999878</v>
      </c>
      <c r="P16" s="132">
        <v>7.4826179999999889</v>
      </c>
      <c r="Q16" s="132">
        <v>6.7934294999999914</v>
      </c>
      <c r="R16" s="132">
        <v>7.12817819999999</v>
      </c>
      <c r="S16" s="132">
        <v>6.8721938999999903</v>
      </c>
      <c r="T16" s="132">
        <v>6.5374451999999899</v>
      </c>
      <c r="U16" s="132">
        <v>6.1042409999999911</v>
      </c>
      <c r="V16" s="132">
        <v>7.0297226999999891</v>
      </c>
      <c r="W16" s="132">
        <v>7.5810734999999898</v>
      </c>
      <c r="X16" s="132">
        <v>12.799214999999982</v>
      </c>
      <c r="Y16" s="132">
        <v>8.6640839999999884</v>
      </c>
      <c r="Z16" s="132">
        <v>7.2857069999999897</v>
      </c>
      <c r="AA16" s="132">
        <v>5.434743599999992</v>
      </c>
      <c r="AB16" s="132">
        <v>6.5374451999999899</v>
      </c>
      <c r="AC16" s="132">
        <v>8.5459373999999872</v>
      </c>
      <c r="AD16" s="132">
        <v>8.6640839999999884</v>
      </c>
      <c r="AE16" s="132">
        <v>10.731649499999985</v>
      </c>
      <c r="AF16" s="132">
        <v>13.941298799999982</v>
      </c>
      <c r="AG16" s="132">
        <v>10.239371999999985</v>
      </c>
      <c r="AH16" s="132">
        <v>14.177591999999981</v>
      </c>
      <c r="AI16" s="132">
        <v>18.11581199999997</v>
      </c>
      <c r="AJ16" s="132">
        <v>17.328167999999977</v>
      </c>
      <c r="AK16" s="132">
        <v>13.193036999999983</v>
      </c>
      <c r="AL16" s="132">
        <v>18.312722999999977</v>
      </c>
      <c r="AM16" s="132">
        <v>22.250942999999971</v>
      </c>
      <c r="AN16" s="132">
        <v>19.714185981026407</v>
      </c>
      <c r="AO16" s="132">
        <v>21.135630400247148</v>
      </c>
      <c r="AP16" s="132">
        <v>19.984448398325171</v>
      </c>
      <c r="AQ16" s="132">
        <v>20.526674457492607</v>
      </c>
      <c r="AR16" s="132">
        <v>16.07518675591988</v>
      </c>
      <c r="AS16" s="132">
        <v>18.71056791533352</v>
      </c>
      <c r="AT16" s="132">
        <v>21.155834639074236</v>
      </c>
      <c r="AU16" s="133">
        <v>18.895132875750402</v>
      </c>
      <c r="AV16" s="53">
        <v>-0.10929976759988647</v>
      </c>
      <c r="AW16" s="53">
        <v>2.0158732350843644E-2</v>
      </c>
      <c r="AX16" s="53">
        <v>6.2880557253603406E-2</v>
      </c>
    </row>
    <row r="17" spans="1:50" x14ac:dyDescent="0.15">
      <c r="A17" s="31" t="s">
        <v>208</v>
      </c>
      <c r="B17" s="132">
        <v>0.53165969999999929</v>
      </c>
      <c r="C17" s="132">
        <v>0.51196859999999922</v>
      </c>
      <c r="D17" s="132">
        <v>0.61042409999999914</v>
      </c>
      <c r="E17" s="132">
        <v>0.61042409999999914</v>
      </c>
      <c r="F17" s="132">
        <v>0.68918849999999887</v>
      </c>
      <c r="G17" s="132">
        <v>0.68918849999999887</v>
      </c>
      <c r="H17" s="132">
        <v>0.64980629999999917</v>
      </c>
      <c r="I17" s="132">
        <v>0.6301151999999991</v>
      </c>
      <c r="J17" s="132">
        <v>0.64980629999999917</v>
      </c>
      <c r="K17" s="132">
        <v>0.7876439999999989</v>
      </c>
      <c r="L17" s="132">
        <v>1.9100366999999971</v>
      </c>
      <c r="M17" s="132">
        <v>1.8509633999999973</v>
      </c>
      <c r="N17" s="132">
        <v>1.2602303999999982</v>
      </c>
      <c r="O17" s="132">
        <v>1.6737434999999976</v>
      </c>
      <c r="P17" s="132">
        <v>1.4374502999999978</v>
      </c>
      <c r="Q17" s="132">
        <v>1.5162146999999977</v>
      </c>
      <c r="R17" s="132">
        <v>1.260230399999998</v>
      </c>
      <c r="S17" s="132">
        <v>1.2208481999999981</v>
      </c>
      <c r="T17" s="132">
        <v>1.2011570999999981</v>
      </c>
      <c r="U17" s="132">
        <v>1.2799214999999982</v>
      </c>
      <c r="V17" s="132">
        <v>1.8509633999999973</v>
      </c>
      <c r="W17" s="132">
        <v>1.9297277999999971</v>
      </c>
      <c r="X17" s="132">
        <v>1.8706544999999974</v>
      </c>
      <c r="Y17" s="132">
        <v>1.9691099999999973</v>
      </c>
      <c r="Z17" s="132">
        <v>1.9691099999999973</v>
      </c>
      <c r="AA17" s="132">
        <v>1.9494188999999973</v>
      </c>
      <c r="AB17" s="132">
        <v>1.9494188999999973</v>
      </c>
      <c r="AC17" s="132">
        <v>1.9691099999999973</v>
      </c>
      <c r="AD17" s="132">
        <v>2.0281832999999967</v>
      </c>
      <c r="AE17" s="132">
        <v>1.9297277999999973</v>
      </c>
      <c r="AF17" s="132">
        <v>1.8706544999999974</v>
      </c>
      <c r="AG17" s="132">
        <v>1.8115811999999976</v>
      </c>
      <c r="AH17" s="132">
        <v>1.8903455999999974</v>
      </c>
      <c r="AI17" s="132">
        <v>2.106947699999997</v>
      </c>
      <c r="AJ17" s="132">
        <v>1.5949790999999975</v>
      </c>
      <c r="AK17" s="132">
        <v>1.1223926999999982</v>
      </c>
      <c r="AL17" s="132">
        <v>1.1814659999999984</v>
      </c>
      <c r="AM17" s="132">
        <v>1.1223926999999985</v>
      </c>
      <c r="AN17" s="132">
        <v>2.0710398142349575</v>
      </c>
      <c r="AO17" s="132">
        <v>2.5808251028432099</v>
      </c>
      <c r="AP17" s="132">
        <v>2.6926683856147169</v>
      </c>
      <c r="AQ17" s="132">
        <v>2.8610729908787924</v>
      </c>
      <c r="AR17" s="132">
        <v>2.5560103210804983</v>
      </c>
      <c r="AS17" s="132">
        <v>2.2553823569086053</v>
      </c>
      <c r="AT17" s="132">
        <v>2.2522464023245705</v>
      </c>
      <c r="AU17" s="133">
        <v>3.0550111463352767</v>
      </c>
      <c r="AV17" s="53">
        <v>0.3527223833949924</v>
      </c>
      <c r="AW17" s="53">
        <v>3.5109013938502187E-2</v>
      </c>
      <c r="AX17" s="53">
        <v>1.016668178841282E-2</v>
      </c>
    </row>
    <row r="18" spans="1:50" s="32" customFormat="1" x14ac:dyDescent="0.15">
      <c r="A18" s="37" t="s">
        <v>178</v>
      </c>
      <c r="B18" s="134">
        <v>21.286079099999967</v>
      </c>
      <c r="C18" s="134">
        <v>20.340906299999972</v>
      </c>
      <c r="D18" s="134">
        <v>20.262141899999971</v>
      </c>
      <c r="E18" s="134">
        <v>18.942838199999972</v>
      </c>
      <c r="F18" s="134">
        <v>24.613874999999965</v>
      </c>
      <c r="G18" s="134">
        <v>21.99495869999997</v>
      </c>
      <c r="H18" s="134">
        <v>20.025848699999969</v>
      </c>
      <c r="I18" s="134">
        <v>20.813492699999969</v>
      </c>
      <c r="J18" s="134">
        <v>18.549016199999972</v>
      </c>
      <c r="K18" s="134">
        <v>20.69534609999997</v>
      </c>
      <c r="L18" s="134">
        <v>25.303063499999965</v>
      </c>
      <c r="M18" s="134">
        <v>23.904995399999969</v>
      </c>
      <c r="N18" s="134">
        <v>23.727775499999964</v>
      </c>
      <c r="O18" s="134">
        <v>25.73626769999996</v>
      </c>
      <c r="P18" s="134">
        <v>24.082215299999966</v>
      </c>
      <c r="Q18" s="134">
        <v>22.19186969999997</v>
      </c>
      <c r="R18" s="134">
        <v>21.581445599999967</v>
      </c>
      <c r="S18" s="134">
        <v>20.734728299999972</v>
      </c>
      <c r="T18" s="134">
        <v>21.87681209999997</v>
      </c>
      <c r="U18" s="134">
        <v>22.703838299999969</v>
      </c>
      <c r="V18" s="134">
        <v>22.802293799999966</v>
      </c>
      <c r="W18" s="134">
        <v>23.314262399999965</v>
      </c>
      <c r="X18" s="134">
        <v>29.064063599999958</v>
      </c>
      <c r="Y18" s="134">
        <v>24.160979699999967</v>
      </c>
      <c r="Z18" s="134">
        <v>22.526618399999965</v>
      </c>
      <c r="AA18" s="134">
        <v>16.678361699999975</v>
      </c>
      <c r="AB18" s="134">
        <v>18.371796299999975</v>
      </c>
      <c r="AC18" s="134">
        <v>19.49418899999997</v>
      </c>
      <c r="AD18" s="134">
        <v>18.923147099999973</v>
      </c>
      <c r="AE18" s="134">
        <v>20.242450799999972</v>
      </c>
      <c r="AF18" s="134">
        <v>25.539356699999967</v>
      </c>
      <c r="AG18" s="134">
        <v>21.286079099999974</v>
      </c>
      <c r="AH18" s="134">
        <v>25.086461399999962</v>
      </c>
      <c r="AI18" s="134">
        <v>29.477576699999954</v>
      </c>
      <c r="AJ18" s="134">
        <v>31.013482499999956</v>
      </c>
      <c r="AK18" s="134">
        <v>24.456346199999967</v>
      </c>
      <c r="AL18" s="134">
        <v>28.237037399999959</v>
      </c>
      <c r="AM18" s="134">
        <v>31.60421549999996</v>
      </c>
      <c r="AN18" s="134">
        <v>29.331566839866948</v>
      </c>
      <c r="AO18" s="134">
        <v>31.836540583992285</v>
      </c>
      <c r="AP18" s="134">
        <v>30.063780880850565</v>
      </c>
      <c r="AQ18" s="134">
        <v>30.188721306590299</v>
      </c>
      <c r="AR18" s="134">
        <v>24.351534040297466</v>
      </c>
      <c r="AS18" s="134">
        <v>26.748961340862813</v>
      </c>
      <c r="AT18" s="134">
        <v>30.295631089209184</v>
      </c>
      <c r="AU18" s="134">
        <v>28.184537067207067</v>
      </c>
      <c r="AV18" s="74">
        <v>-7.2224966941160651E-2</v>
      </c>
      <c r="AW18" s="74">
        <v>-2.339111569504615E-3</v>
      </c>
      <c r="AX18" s="74">
        <v>9.3794492389905351E-2</v>
      </c>
    </row>
    <row r="19" spans="1:50" x14ac:dyDescent="0.15">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3"/>
      <c r="AV19" s="53"/>
      <c r="AW19" s="53"/>
      <c r="AX19" s="53"/>
    </row>
    <row r="20" spans="1:50" x14ac:dyDescent="0.15">
      <c r="A20" s="31" t="s">
        <v>171</v>
      </c>
      <c r="B20" s="132" t="s">
        <v>111</v>
      </c>
      <c r="C20" s="132" t="s">
        <v>111</v>
      </c>
      <c r="D20" s="132" t="s">
        <v>111</v>
      </c>
      <c r="E20" s="132" t="s">
        <v>111</v>
      </c>
      <c r="F20" s="132" t="s">
        <v>111</v>
      </c>
      <c r="G20" s="132" t="s">
        <v>111</v>
      </c>
      <c r="H20" s="132" t="s">
        <v>111</v>
      </c>
      <c r="I20" s="132">
        <v>0.19691099999999973</v>
      </c>
      <c r="J20" s="132">
        <v>0.23629319999999965</v>
      </c>
      <c r="K20" s="132">
        <v>0.17721989999999974</v>
      </c>
      <c r="L20" s="132">
        <v>0.17721989999999974</v>
      </c>
      <c r="M20" s="132">
        <v>0.61042409999999914</v>
      </c>
      <c r="N20" s="132">
        <v>0.6301151999999991</v>
      </c>
      <c r="O20" s="132">
        <v>0.72857069999999902</v>
      </c>
      <c r="P20" s="132">
        <v>0.70887959999999894</v>
      </c>
      <c r="Q20" s="132">
        <v>0.13783769999999981</v>
      </c>
      <c r="R20" s="132">
        <v>0.19691099999999973</v>
      </c>
      <c r="S20" s="132">
        <v>0.4725863999999993</v>
      </c>
      <c r="T20" s="132">
        <v>0.41351309999999936</v>
      </c>
      <c r="U20" s="132">
        <v>0.41351309999999936</v>
      </c>
      <c r="V20" s="132">
        <v>0.31505759999999955</v>
      </c>
      <c r="W20" s="132">
        <v>0.35443979999999947</v>
      </c>
      <c r="X20" s="132">
        <v>0.49227749999999931</v>
      </c>
      <c r="Y20" s="132">
        <v>0.37413089999999943</v>
      </c>
      <c r="Z20" s="132">
        <v>0.80733509999999875</v>
      </c>
      <c r="AA20" s="132">
        <v>0.51196859999999922</v>
      </c>
      <c r="AB20" s="132">
        <v>0.5710418999999991</v>
      </c>
      <c r="AC20" s="132">
        <v>0.45289529999999933</v>
      </c>
      <c r="AD20" s="132">
        <v>0.4725863999999993</v>
      </c>
      <c r="AE20" s="132">
        <v>0.55135079999999925</v>
      </c>
      <c r="AF20" s="132">
        <v>0.39382199999999945</v>
      </c>
      <c r="AG20" s="132">
        <v>0.37413089999999943</v>
      </c>
      <c r="AH20" s="132">
        <v>0.35443979999999947</v>
      </c>
      <c r="AI20" s="132">
        <v>0.27567539999999963</v>
      </c>
      <c r="AJ20" s="132">
        <v>0.17721989999999974</v>
      </c>
      <c r="AK20" s="132">
        <v>0.17721989999999974</v>
      </c>
      <c r="AL20" s="132">
        <v>0.15752879999999977</v>
      </c>
      <c r="AM20" s="132">
        <v>0.13783769999999981</v>
      </c>
      <c r="AN20" s="132">
        <v>0.20644669720077946</v>
      </c>
      <c r="AO20" s="132">
        <v>0.24260453086065864</v>
      </c>
      <c r="AP20" s="132">
        <v>0.20845135125788092</v>
      </c>
      <c r="AQ20" s="132">
        <v>0.27086600200206651</v>
      </c>
      <c r="AR20" s="132">
        <v>0.22060272716587814</v>
      </c>
      <c r="AS20" s="132">
        <v>0.21358131396180419</v>
      </c>
      <c r="AT20" s="132">
        <v>0.13775202643113676</v>
      </c>
      <c r="AU20" s="133">
        <v>0.11540948707633558</v>
      </c>
      <c r="AV20" s="53">
        <v>-0.16448299461895532</v>
      </c>
      <c r="AW20" s="53">
        <v>-2.4878906806433565E-2</v>
      </c>
      <c r="AX20" s="53">
        <v>3.8406783945012701E-4</v>
      </c>
    </row>
    <row r="21" spans="1:50" x14ac:dyDescent="0.15">
      <c r="A21" s="31" t="s">
        <v>167</v>
      </c>
      <c r="B21" s="132" t="s">
        <v>111</v>
      </c>
      <c r="C21" s="132" t="s">
        <v>111</v>
      </c>
      <c r="D21" s="132" t="s">
        <v>111</v>
      </c>
      <c r="E21" s="132" t="s">
        <v>111</v>
      </c>
      <c r="F21" s="132" t="s">
        <v>111</v>
      </c>
      <c r="G21" s="132" t="s">
        <v>111</v>
      </c>
      <c r="H21" s="132" t="s">
        <v>111</v>
      </c>
      <c r="I21" s="132" t="s">
        <v>111</v>
      </c>
      <c r="J21" s="132" t="s">
        <v>111</v>
      </c>
      <c r="K21" s="132" t="s">
        <v>111</v>
      </c>
      <c r="L21" s="132" t="s">
        <v>111</v>
      </c>
      <c r="M21" s="132" t="s">
        <v>111</v>
      </c>
      <c r="N21" s="132" t="s">
        <v>111</v>
      </c>
      <c r="O21" s="132" t="s">
        <v>111</v>
      </c>
      <c r="P21" s="132" t="s">
        <v>111</v>
      </c>
      <c r="Q21" s="132" t="s">
        <v>111</v>
      </c>
      <c r="R21" s="132" t="s">
        <v>111</v>
      </c>
      <c r="S21" s="132" t="s">
        <v>111</v>
      </c>
      <c r="T21" s="132" t="s">
        <v>111</v>
      </c>
      <c r="U21" s="132" t="s">
        <v>111</v>
      </c>
      <c r="V21" s="132" t="s">
        <v>111</v>
      </c>
      <c r="W21" s="132" t="s">
        <v>111</v>
      </c>
      <c r="X21" s="132" t="s">
        <v>111</v>
      </c>
      <c r="Y21" s="132" t="s">
        <v>111</v>
      </c>
      <c r="Z21" s="132" t="s">
        <v>111</v>
      </c>
      <c r="AA21" s="132" t="s">
        <v>111</v>
      </c>
      <c r="AB21" s="132" t="s">
        <v>111</v>
      </c>
      <c r="AC21" s="132" t="s">
        <v>111</v>
      </c>
      <c r="AD21" s="132" t="s">
        <v>111</v>
      </c>
      <c r="AE21" s="132" t="s">
        <v>111</v>
      </c>
      <c r="AF21" s="132" t="s">
        <v>111</v>
      </c>
      <c r="AG21" s="132" t="s">
        <v>111</v>
      </c>
      <c r="AH21" s="132" t="s">
        <v>111</v>
      </c>
      <c r="AI21" s="132" t="s">
        <v>111</v>
      </c>
      <c r="AJ21" s="132" t="s">
        <v>111</v>
      </c>
      <c r="AK21" s="132" t="s">
        <v>111</v>
      </c>
      <c r="AL21" s="132" t="s">
        <v>111</v>
      </c>
      <c r="AM21" s="132" t="s">
        <v>111</v>
      </c>
      <c r="AN21" s="132">
        <v>5.8821094422089916E-2</v>
      </c>
      <c r="AO21" s="132">
        <v>7.8704476044479887E-2</v>
      </c>
      <c r="AP21" s="132">
        <v>5.717504842334991E-2</v>
      </c>
      <c r="AQ21" s="132">
        <v>5.4761670320603036E-2</v>
      </c>
      <c r="AR21" s="132">
        <v>3.0135851716782194E-2</v>
      </c>
      <c r="AS21" s="132">
        <v>5.4370876685543384E-2</v>
      </c>
      <c r="AT21" s="132">
        <v>4.184761928935038E-2</v>
      </c>
      <c r="AU21" s="133">
        <v>3.2769157135146741E-2</v>
      </c>
      <c r="AV21" s="53">
        <v>-0.21908045251102282</v>
      </c>
      <c r="AW21" s="53" t="s">
        <v>111</v>
      </c>
      <c r="AX21" s="53">
        <v>1.0905151474395698E-4</v>
      </c>
    </row>
    <row r="22" spans="1:50" x14ac:dyDescent="0.15">
      <c r="A22" s="31" t="s">
        <v>162</v>
      </c>
      <c r="B22" s="132" t="s">
        <v>111</v>
      </c>
      <c r="C22" s="132" t="s">
        <v>111</v>
      </c>
      <c r="D22" s="132" t="s">
        <v>111</v>
      </c>
      <c r="E22" s="132" t="s">
        <v>111</v>
      </c>
      <c r="F22" s="132" t="s">
        <v>111</v>
      </c>
      <c r="G22" s="132" t="s">
        <v>111</v>
      </c>
      <c r="H22" s="132" t="s">
        <v>111</v>
      </c>
      <c r="I22" s="132" t="s">
        <v>111</v>
      </c>
      <c r="J22" s="132" t="s">
        <v>111</v>
      </c>
      <c r="K22" s="132" t="s">
        <v>111</v>
      </c>
      <c r="L22" s="132" t="s">
        <v>111</v>
      </c>
      <c r="M22" s="132" t="s">
        <v>111</v>
      </c>
      <c r="N22" s="132" t="s">
        <v>111</v>
      </c>
      <c r="O22" s="132" t="s">
        <v>111</v>
      </c>
      <c r="P22" s="132" t="s">
        <v>111</v>
      </c>
      <c r="Q22" s="132" t="s">
        <v>111</v>
      </c>
      <c r="R22" s="132" t="s">
        <v>111</v>
      </c>
      <c r="S22" s="132" t="s">
        <v>111</v>
      </c>
      <c r="T22" s="132" t="s">
        <v>111</v>
      </c>
      <c r="U22" s="132" t="s">
        <v>111</v>
      </c>
      <c r="V22" s="132" t="s">
        <v>111</v>
      </c>
      <c r="W22" s="132" t="s">
        <v>111</v>
      </c>
      <c r="X22" s="132" t="s">
        <v>111</v>
      </c>
      <c r="Y22" s="132" t="s">
        <v>111</v>
      </c>
      <c r="Z22" s="132" t="s">
        <v>111</v>
      </c>
      <c r="AA22" s="132" t="s">
        <v>111</v>
      </c>
      <c r="AB22" s="132" t="s">
        <v>111</v>
      </c>
      <c r="AC22" s="132" t="s">
        <v>111</v>
      </c>
      <c r="AD22" s="132" t="s">
        <v>111</v>
      </c>
      <c r="AE22" s="132" t="s">
        <v>111</v>
      </c>
      <c r="AF22" s="132" t="s">
        <v>111</v>
      </c>
      <c r="AG22" s="132" t="s">
        <v>111</v>
      </c>
      <c r="AH22" s="132" t="s">
        <v>111</v>
      </c>
      <c r="AI22" s="132" t="s">
        <v>111</v>
      </c>
      <c r="AJ22" s="132" t="s">
        <v>111</v>
      </c>
      <c r="AK22" s="132" t="s">
        <v>111</v>
      </c>
      <c r="AL22" s="132" t="s">
        <v>111</v>
      </c>
      <c r="AM22" s="132" t="s">
        <v>111</v>
      </c>
      <c r="AN22" s="132">
        <v>9.568691576741159E-2</v>
      </c>
      <c r="AO22" s="132">
        <v>0.10912856118885889</v>
      </c>
      <c r="AP22" s="132">
        <v>8.6932979392314647E-2</v>
      </c>
      <c r="AQ22" s="132">
        <v>0.10751756195768561</v>
      </c>
      <c r="AR22" s="132">
        <v>7.3202831838992524E-2</v>
      </c>
      <c r="AS22" s="132">
        <v>6.1302859477721218E-2</v>
      </c>
      <c r="AT22" s="132">
        <v>7.8198558285875006E-2</v>
      </c>
      <c r="AU22" s="133">
        <v>5.9297749654928421E-2</v>
      </c>
      <c r="AV22" s="53">
        <v>-0.2437746265180134</v>
      </c>
      <c r="AW22" s="53" t="s">
        <v>111</v>
      </c>
      <c r="AX22" s="53">
        <v>1.9733523795283117E-4</v>
      </c>
    </row>
    <row r="23" spans="1:50" x14ac:dyDescent="0.15">
      <c r="A23" s="31" t="s">
        <v>158</v>
      </c>
      <c r="B23" s="132" t="s">
        <v>111</v>
      </c>
      <c r="C23" s="132" t="s">
        <v>111</v>
      </c>
      <c r="D23" s="132" t="s">
        <v>111</v>
      </c>
      <c r="E23" s="132" t="s">
        <v>111</v>
      </c>
      <c r="F23" s="132" t="s">
        <v>111</v>
      </c>
      <c r="G23" s="132" t="s">
        <v>111</v>
      </c>
      <c r="H23" s="132" t="s">
        <v>111</v>
      </c>
      <c r="I23" s="132" t="s">
        <v>111</v>
      </c>
      <c r="J23" s="132" t="s">
        <v>111</v>
      </c>
      <c r="K23" s="132" t="s">
        <v>111</v>
      </c>
      <c r="L23" s="132" t="s">
        <v>111</v>
      </c>
      <c r="M23" s="132" t="s">
        <v>111</v>
      </c>
      <c r="N23" s="132" t="s">
        <v>111</v>
      </c>
      <c r="O23" s="132" t="s">
        <v>111</v>
      </c>
      <c r="P23" s="132" t="s">
        <v>111</v>
      </c>
      <c r="Q23" s="132" t="s">
        <v>111</v>
      </c>
      <c r="R23" s="132" t="s">
        <v>111</v>
      </c>
      <c r="S23" s="132" t="s">
        <v>111</v>
      </c>
      <c r="T23" s="132" t="s">
        <v>111</v>
      </c>
      <c r="U23" s="132" t="s">
        <v>111</v>
      </c>
      <c r="V23" s="132" t="s">
        <v>111</v>
      </c>
      <c r="W23" s="132" t="s">
        <v>111</v>
      </c>
      <c r="X23" s="132" t="s">
        <v>111</v>
      </c>
      <c r="Y23" s="132" t="s">
        <v>111</v>
      </c>
      <c r="Z23" s="132" t="s">
        <v>111</v>
      </c>
      <c r="AA23" s="132" t="s">
        <v>111</v>
      </c>
      <c r="AB23" s="132" t="s">
        <v>111</v>
      </c>
      <c r="AC23" s="132" t="s">
        <v>111</v>
      </c>
      <c r="AD23" s="132" t="s">
        <v>111</v>
      </c>
      <c r="AE23" s="132" t="s">
        <v>111</v>
      </c>
      <c r="AF23" s="132" t="s">
        <v>111</v>
      </c>
      <c r="AG23" s="132" t="s">
        <v>111</v>
      </c>
      <c r="AH23" s="132" t="s">
        <v>111</v>
      </c>
      <c r="AI23" s="132" t="s">
        <v>111</v>
      </c>
      <c r="AJ23" s="132" t="s">
        <v>111</v>
      </c>
      <c r="AK23" s="132" t="s">
        <v>111</v>
      </c>
      <c r="AL23" s="132" t="s">
        <v>111</v>
      </c>
      <c r="AM23" s="132" t="s">
        <v>111</v>
      </c>
      <c r="AN23" s="132">
        <v>5.7613742318902685E-2</v>
      </c>
      <c r="AO23" s="132">
        <v>4.0859183528374012E-2</v>
      </c>
      <c r="AP23" s="132">
        <v>8.3345344626881188E-2</v>
      </c>
      <c r="AQ23" s="132">
        <v>5.1981705529026201E-2</v>
      </c>
      <c r="AR23" s="132">
        <v>3.5631595445067714E-2</v>
      </c>
      <c r="AS23" s="132">
        <v>3.794243944188936E-2</v>
      </c>
      <c r="AT23" s="132">
        <v>3.9958443852068259E-2</v>
      </c>
      <c r="AU23" s="133">
        <v>3.674205693785762E-2</v>
      </c>
      <c r="AV23" s="53">
        <v>-8.3005611034298488E-2</v>
      </c>
      <c r="AW23" s="53" t="s">
        <v>111</v>
      </c>
      <c r="AX23" s="53">
        <v>1.2227281120955646E-4</v>
      </c>
    </row>
    <row r="24" spans="1:50" x14ac:dyDescent="0.15">
      <c r="A24" s="31" t="s">
        <v>156</v>
      </c>
      <c r="B24" s="132">
        <v>5.5725812999999924</v>
      </c>
      <c r="C24" s="132">
        <v>5.4741257999999915</v>
      </c>
      <c r="D24" s="132">
        <v>0.55135079999999925</v>
      </c>
      <c r="E24" s="132">
        <v>0.29536649999999953</v>
      </c>
      <c r="F24" s="132">
        <v>0.59073299999999906</v>
      </c>
      <c r="G24" s="132">
        <v>0.96486389999999855</v>
      </c>
      <c r="H24" s="132">
        <v>0.4725863999999993</v>
      </c>
      <c r="I24" s="132">
        <v>0.5710418999999991</v>
      </c>
      <c r="J24" s="132">
        <v>0.68918849999999887</v>
      </c>
      <c r="K24" s="132">
        <v>0.55135079999999925</v>
      </c>
      <c r="L24" s="132">
        <v>0.59073299999999906</v>
      </c>
      <c r="M24" s="132">
        <v>0.31505759999999955</v>
      </c>
      <c r="N24" s="132">
        <v>0.64980629999999917</v>
      </c>
      <c r="O24" s="132">
        <v>0.35443979999999947</v>
      </c>
      <c r="P24" s="132">
        <v>2.815827299999996</v>
      </c>
      <c r="Q24" s="132">
        <v>0.96486389999999855</v>
      </c>
      <c r="R24" s="132">
        <v>0.70887959999999894</v>
      </c>
      <c r="S24" s="132">
        <v>0.59073299999999906</v>
      </c>
      <c r="T24" s="132">
        <v>0.66949739999999902</v>
      </c>
      <c r="U24" s="132">
        <v>0.72857069999999902</v>
      </c>
      <c r="V24" s="132">
        <v>0.80733509999999875</v>
      </c>
      <c r="W24" s="132">
        <v>0.84671729999999878</v>
      </c>
      <c r="X24" s="132">
        <v>0.80733509999999875</v>
      </c>
      <c r="Y24" s="132">
        <v>0.90579059999999867</v>
      </c>
      <c r="Z24" s="132">
        <v>1.2996125999999983</v>
      </c>
      <c r="AA24" s="132">
        <v>1.358685899999998</v>
      </c>
      <c r="AB24" s="132">
        <v>1.0830104999999985</v>
      </c>
      <c r="AC24" s="132">
        <v>1.1617748999999982</v>
      </c>
      <c r="AD24" s="132">
        <v>1.2208481999999983</v>
      </c>
      <c r="AE24" s="132">
        <v>1.1814659999999981</v>
      </c>
      <c r="AF24" s="132">
        <v>1.1814659999999981</v>
      </c>
      <c r="AG24" s="132">
        <v>1.1814659999999981</v>
      </c>
      <c r="AH24" s="132">
        <v>1.1814659999999981</v>
      </c>
      <c r="AI24" s="132">
        <v>0.98455499999999863</v>
      </c>
      <c r="AJ24" s="132">
        <v>0.98455499999999863</v>
      </c>
      <c r="AK24" s="132">
        <v>1.1814659999999981</v>
      </c>
      <c r="AL24" s="132">
        <v>1.2799214999999982</v>
      </c>
      <c r="AM24" s="132">
        <v>1.338994799999998</v>
      </c>
      <c r="AN24" s="132">
        <v>0.8933949594831454</v>
      </c>
      <c r="AO24" s="132">
        <v>0.73257938359873731</v>
      </c>
      <c r="AP24" s="132">
        <v>0.75613530219962977</v>
      </c>
      <c r="AQ24" s="132">
        <v>0.80188691366709108</v>
      </c>
      <c r="AR24" s="132">
        <v>0.46931647073498362</v>
      </c>
      <c r="AS24" s="132">
        <v>0.40127267705274811</v>
      </c>
      <c r="AT24" s="132">
        <v>0.30657726277460357</v>
      </c>
      <c r="AU24" s="133">
        <v>0.2988577346920433</v>
      </c>
      <c r="AV24" s="53">
        <v>-2.7843158337933271E-2</v>
      </c>
      <c r="AW24" s="53">
        <v>-0.11012297129800297</v>
      </c>
      <c r="AX24" s="53">
        <v>9.9455987002361468E-4</v>
      </c>
    </row>
    <row r="25" spans="1:50" x14ac:dyDescent="0.15">
      <c r="A25" s="31" t="s">
        <v>155</v>
      </c>
      <c r="B25" s="132" t="s">
        <v>111</v>
      </c>
      <c r="C25" s="132" t="s">
        <v>111</v>
      </c>
      <c r="D25" s="132" t="s">
        <v>111</v>
      </c>
      <c r="E25" s="132" t="s">
        <v>111</v>
      </c>
      <c r="F25" s="132" t="s">
        <v>111</v>
      </c>
      <c r="G25" s="132" t="s">
        <v>111</v>
      </c>
      <c r="H25" s="132" t="s">
        <v>111</v>
      </c>
      <c r="I25" s="132" t="s">
        <v>111</v>
      </c>
      <c r="J25" s="132" t="s">
        <v>111</v>
      </c>
      <c r="K25" s="132" t="s">
        <v>111</v>
      </c>
      <c r="L25" s="132" t="s">
        <v>111</v>
      </c>
      <c r="M25" s="132" t="s">
        <v>111</v>
      </c>
      <c r="N25" s="132" t="s">
        <v>111</v>
      </c>
      <c r="O25" s="132" t="s">
        <v>111</v>
      </c>
      <c r="P25" s="132" t="s">
        <v>111</v>
      </c>
      <c r="Q25" s="132" t="s">
        <v>111</v>
      </c>
      <c r="R25" s="132" t="s">
        <v>111</v>
      </c>
      <c r="S25" s="132" t="s">
        <v>111</v>
      </c>
      <c r="T25" s="132" t="s">
        <v>111</v>
      </c>
      <c r="U25" s="132" t="s">
        <v>111</v>
      </c>
      <c r="V25" s="132" t="s">
        <v>111</v>
      </c>
      <c r="W25" s="132" t="s">
        <v>111</v>
      </c>
      <c r="X25" s="132" t="s">
        <v>111</v>
      </c>
      <c r="Y25" s="132" t="s">
        <v>111</v>
      </c>
      <c r="Z25" s="132" t="s">
        <v>111</v>
      </c>
      <c r="AA25" s="132" t="s">
        <v>111</v>
      </c>
      <c r="AB25" s="132" t="s">
        <v>111</v>
      </c>
      <c r="AC25" s="132" t="s">
        <v>111</v>
      </c>
      <c r="AD25" s="132" t="s">
        <v>111</v>
      </c>
      <c r="AE25" s="132" t="s">
        <v>111</v>
      </c>
      <c r="AF25" s="132" t="s">
        <v>111</v>
      </c>
      <c r="AG25" s="132" t="s">
        <v>111</v>
      </c>
      <c r="AH25" s="132" t="s">
        <v>111</v>
      </c>
      <c r="AI25" s="132" t="s">
        <v>111</v>
      </c>
      <c r="AJ25" s="132" t="s">
        <v>111</v>
      </c>
      <c r="AK25" s="132" t="s">
        <v>111</v>
      </c>
      <c r="AL25" s="132" t="s">
        <v>111</v>
      </c>
      <c r="AM25" s="132" t="s">
        <v>111</v>
      </c>
      <c r="AN25" s="132">
        <v>5.7270940923669675E-2</v>
      </c>
      <c r="AO25" s="132">
        <v>6.6665349059808116E-2</v>
      </c>
      <c r="AP25" s="132">
        <v>7.3109478972598396E-2</v>
      </c>
      <c r="AQ25" s="132">
        <v>0.19436516099486831</v>
      </c>
      <c r="AR25" s="132">
        <v>9.2972610326880742E-2</v>
      </c>
      <c r="AS25" s="132">
        <v>0.11560195176223519</v>
      </c>
      <c r="AT25" s="132">
        <v>9.8102201865757799E-2</v>
      </c>
      <c r="AU25" s="133">
        <v>0.11671086689644093</v>
      </c>
      <c r="AV25" s="53">
        <v>0.18643600788614756</v>
      </c>
      <c r="AW25" s="53" t="s">
        <v>111</v>
      </c>
      <c r="AX25" s="53">
        <v>3.8839866309793738E-4</v>
      </c>
    </row>
    <row r="26" spans="1:50" x14ac:dyDescent="0.15">
      <c r="A26" s="31" t="s">
        <v>153</v>
      </c>
      <c r="B26" s="132">
        <v>0.19691099999999973</v>
      </c>
      <c r="C26" s="132">
        <v>0.19691099999999973</v>
      </c>
      <c r="D26" s="132">
        <v>0.13783769999999981</v>
      </c>
      <c r="E26" s="132">
        <v>0.13783769999999981</v>
      </c>
      <c r="F26" s="132">
        <v>0.11814659999999982</v>
      </c>
      <c r="G26" s="132">
        <v>0.13783769999999981</v>
      </c>
      <c r="H26" s="132" t="s">
        <v>111</v>
      </c>
      <c r="I26" s="132" t="s">
        <v>111</v>
      </c>
      <c r="J26" s="132" t="s">
        <v>111</v>
      </c>
      <c r="K26" s="132" t="s">
        <v>111</v>
      </c>
      <c r="L26" s="132" t="s">
        <v>111</v>
      </c>
      <c r="M26" s="132" t="s">
        <v>111</v>
      </c>
      <c r="N26" s="132" t="s">
        <v>111</v>
      </c>
      <c r="O26" s="132" t="s">
        <v>111</v>
      </c>
      <c r="P26" s="132" t="s">
        <v>111</v>
      </c>
      <c r="Q26" s="132" t="s">
        <v>111</v>
      </c>
      <c r="R26" s="132" t="s">
        <v>111</v>
      </c>
      <c r="S26" s="132" t="s">
        <v>111</v>
      </c>
      <c r="T26" s="132" t="s">
        <v>111</v>
      </c>
      <c r="U26" s="132" t="s">
        <v>111</v>
      </c>
      <c r="V26" s="132" t="s">
        <v>111</v>
      </c>
      <c r="W26" s="132" t="s">
        <v>111</v>
      </c>
      <c r="X26" s="132" t="s">
        <v>111</v>
      </c>
      <c r="Y26" s="132" t="s">
        <v>111</v>
      </c>
      <c r="Z26" s="132" t="s">
        <v>111</v>
      </c>
      <c r="AA26" s="132" t="s">
        <v>111</v>
      </c>
      <c r="AB26" s="132" t="s">
        <v>111</v>
      </c>
      <c r="AC26" s="132" t="s">
        <v>111</v>
      </c>
      <c r="AD26" s="132" t="s">
        <v>111</v>
      </c>
      <c r="AE26" s="132" t="s">
        <v>111</v>
      </c>
      <c r="AF26" s="132" t="s">
        <v>111</v>
      </c>
      <c r="AG26" s="132" t="s">
        <v>111</v>
      </c>
      <c r="AH26" s="132" t="s">
        <v>111</v>
      </c>
      <c r="AI26" s="132" t="s">
        <v>111</v>
      </c>
      <c r="AJ26" s="132" t="s">
        <v>111</v>
      </c>
      <c r="AK26" s="132" t="s">
        <v>111</v>
      </c>
      <c r="AL26" s="132" t="s">
        <v>111</v>
      </c>
      <c r="AM26" s="132" t="s">
        <v>111</v>
      </c>
      <c r="AN26" s="132">
        <v>7.268191316884029E-2</v>
      </c>
      <c r="AO26" s="132">
        <v>0.12004782252320897</v>
      </c>
      <c r="AP26" s="132">
        <v>9.9800944468655964E-2</v>
      </c>
      <c r="AQ26" s="132">
        <v>6.4490496526100283E-2</v>
      </c>
      <c r="AR26" s="132">
        <v>3.7191390024649953E-2</v>
      </c>
      <c r="AS26" s="132">
        <v>3.7761449070212727E-2</v>
      </c>
      <c r="AT26" s="132">
        <v>3.2407550931165652E-2</v>
      </c>
      <c r="AU26" s="133">
        <v>3.1455702466238612E-2</v>
      </c>
      <c r="AV26" s="53">
        <v>-3.2023185256695785E-2</v>
      </c>
      <c r="AW26" s="53" t="s">
        <v>111</v>
      </c>
      <c r="AX26" s="53">
        <v>1.0468050756176959E-4</v>
      </c>
    </row>
    <row r="27" spans="1:50" x14ac:dyDescent="0.15">
      <c r="A27" s="31" t="s">
        <v>146</v>
      </c>
      <c r="B27" s="132" t="s">
        <v>111</v>
      </c>
      <c r="C27" s="132" t="s">
        <v>111</v>
      </c>
      <c r="D27" s="132" t="s">
        <v>111</v>
      </c>
      <c r="E27" s="132" t="s">
        <v>111</v>
      </c>
      <c r="F27" s="132" t="s">
        <v>111</v>
      </c>
      <c r="G27" s="132" t="s">
        <v>111</v>
      </c>
      <c r="H27" s="132" t="s">
        <v>111</v>
      </c>
      <c r="I27" s="132" t="s">
        <v>111</v>
      </c>
      <c r="J27" s="132" t="s">
        <v>111</v>
      </c>
      <c r="K27" s="132" t="s">
        <v>111</v>
      </c>
      <c r="L27" s="132" t="s">
        <v>111</v>
      </c>
      <c r="M27" s="132" t="s">
        <v>111</v>
      </c>
      <c r="N27" s="132" t="s">
        <v>111</v>
      </c>
      <c r="O27" s="132" t="s">
        <v>111</v>
      </c>
      <c r="P27" s="132" t="s">
        <v>111</v>
      </c>
      <c r="Q27" s="132" t="s">
        <v>111</v>
      </c>
      <c r="R27" s="132" t="s">
        <v>111</v>
      </c>
      <c r="S27" s="132" t="s">
        <v>111</v>
      </c>
      <c r="T27" s="132" t="s">
        <v>111</v>
      </c>
      <c r="U27" s="132" t="s">
        <v>111</v>
      </c>
      <c r="V27" s="132" t="s">
        <v>111</v>
      </c>
      <c r="W27" s="132" t="s">
        <v>111</v>
      </c>
      <c r="X27" s="132" t="s">
        <v>111</v>
      </c>
      <c r="Y27" s="132" t="s">
        <v>111</v>
      </c>
      <c r="Z27" s="132" t="s">
        <v>111</v>
      </c>
      <c r="AA27" s="132" t="s">
        <v>111</v>
      </c>
      <c r="AB27" s="132" t="s">
        <v>111</v>
      </c>
      <c r="AC27" s="132" t="s">
        <v>111</v>
      </c>
      <c r="AD27" s="132" t="s">
        <v>111</v>
      </c>
      <c r="AE27" s="132" t="s">
        <v>111</v>
      </c>
      <c r="AF27" s="132" t="s">
        <v>111</v>
      </c>
      <c r="AG27" s="132" t="s">
        <v>111</v>
      </c>
      <c r="AH27" s="132" t="s">
        <v>111</v>
      </c>
      <c r="AI27" s="132" t="s">
        <v>111</v>
      </c>
      <c r="AJ27" s="132" t="s">
        <v>111</v>
      </c>
      <c r="AK27" s="132" t="s">
        <v>111</v>
      </c>
      <c r="AL27" s="132" t="s">
        <v>111</v>
      </c>
      <c r="AM27" s="132" t="s">
        <v>111</v>
      </c>
      <c r="AN27" s="132">
        <v>0.45542221204987049</v>
      </c>
      <c r="AO27" s="132">
        <v>0.4791548560392449</v>
      </c>
      <c r="AP27" s="132">
        <v>0.4652982769287699</v>
      </c>
      <c r="AQ27" s="132">
        <v>0.47475108665249582</v>
      </c>
      <c r="AR27" s="132">
        <v>0.31530522053129639</v>
      </c>
      <c r="AS27" s="132">
        <v>0.32202206483608842</v>
      </c>
      <c r="AT27" s="132">
        <v>0.23835761362497782</v>
      </c>
      <c r="AU27" s="133">
        <v>0.21015576068006053</v>
      </c>
      <c r="AV27" s="53">
        <v>-0.12072636814372628</v>
      </c>
      <c r="AW27" s="53" t="s">
        <v>111</v>
      </c>
      <c r="AX27" s="53">
        <v>6.9937117820307009E-4</v>
      </c>
    </row>
    <row r="28" spans="1:50" x14ac:dyDescent="0.15">
      <c r="A28" s="31" t="s">
        <v>145</v>
      </c>
      <c r="B28" s="132">
        <v>6.0451676999999915</v>
      </c>
      <c r="C28" s="132">
        <v>6.2420786999999907</v>
      </c>
      <c r="D28" s="132">
        <v>6.4192985999999896</v>
      </c>
      <c r="E28" s="132">
        <v>8.5065551999999887</v>
      </c>
      <c r="F28" s="132">
        <v>13.015817099999984</v>
      </c>
      <c r="G28" s="132">
        <v>8.5065551999999887</v>
      </c>
      <c r="H28" s="132">
        <v>8.2899530999999893</v>
      </c>
      <c r="I28" s="132">
        <v>7.9748954999999881</v>
      </c>
      <c r="J28" s="132">
        <v>7.4826179999999889</v>
      </c>
      <c r="K28" s="132">
        <v>6.7146650999999915</v>
      </c>
      <c r="L28" s="132">
        <v>5.1393770999999919</v>
      </c>
      <c r="M28" s="132">
        <v>4.213895399999994</v>
      </c>
      <c r="N28" s="132">
        <v>4.1745131999999945</v>
      </c>
      <c r="O28" s="132">
        <v>4.410806399999994</v>
      </c>
      <c r="P28" s="132">
        <v>4.686481799999993</v>
      </c>
      <c r="Q28" s="132">
        <v>5.1393770999999919</v>
      </c>
      <c r="R28" s="132">
        <v>4.7258639999999925</v>
      </c>
      <c r="S28" s="132">
        <v>4.9030838999999942</v>
      </c>
      <c r="T28" s="132">
        <v>4.784937299999994</v>
      </c>
      <c r="U28" s="132">
        <v>6.281460899999991</v>
      </c>
      <c r="V28" s="132">
        <v>4.509261899999994</v>
      </c>
      <c r="W28" s="132">
        <v>4.784937299999994</v>
      </c>
      <c r="X28" s="132">
        <v>3.9972932999999937</v>
      </c>
      <c r="Y28" s="132">
        <v>3.9382199999999945</v>
      </c>
      <c r="Z28" s="132">
        <v>4.1351309999999941</v>
      </c>
      <c r="AA28" s="132">
        <v>3.4262513999999946</v>
      </c>
      <c r="AB28" s="132">
        <v>3.3474869999999952</v>
      </c>
      <c r="AC28" s="132">
        <v>3.229340399999995</v>
      </c>
      <c r="AD28" s="132">
        <v>2.9339738999999958</v>
      </c>
      <c r="AE28" s="132">
        <v>3.1308848999999959</v>
      </c>
      <c r="AF28" s="132">
        <v>3.2096492999999948</v>
      </c>
      <c r="AG28" s="132">
        <v>3.0324293999999958</v>
      </c>
      <c r="AH28" s="132">
        <v>1.3783769999999977</v>
      </c>
      <c r="AI28" s="132">
        <v>1.3783769999999977</v>
      </c>
      <c r="AJ28" s="132">
        <v>1.3783769999999977</v>
      </c>
      <c r="AK28" s="132">
        <v>1.4374502999999978</v>
      </c>
      <c r="AL28" s="132">
        <v>1.2405392999999982</v>
      </c>
      <c r="AM28" s="132">
        <v>2.3629319999999963</v>
      </c>
      <c r="AN28" s="132">
        <v>2.7624030689575556</v>
      </c>
      <c r="AO28" s="132">
        <v>2.7438737159835824</v>
      </c>
      <c r="AP28" s="132">
        <v>2.7301070910196272</v>
      </c>
      <c r="AQ28" s="132">
        <v>2.8135439590771512</v>
      </c>
      <c r="AR28" s="132">
        <v>2.7593614667483157</v>
      </c>
      <c r="AS28" s="132">
        <v>2.4885178692160497</v>
      </c>
      <c r="AT28" s="132">
        <v>2.3705270804843681</v>
      </c>
      <c r="AU28" s="133">
        <v>2.2302880895022521</v>
      </c>
      <c r="AV28" s="53">
        <v>-6.1730015865023136E-2</v>
      </c>
      <c r="AW28" s="53">
        <v>5.5717426270673442E-2</v>
      </c>
      <c r="AX28" s="53">
        <v>7.4221101712367062E-3</v>
      </c>
    </row>
    <row r="29" spans="1:50" x14ac:dyDescent="0.15">
      <c r="A29" s="31" t="s">
        <v>144</v>
      </c>
      <c r="B29" s="132" t="s">
        <v>111</v>
      </c>
      <c r="C29" s="132" t="s">
        <v>111</v>
      </c>
      <c r="D29" s="132" t="s">
        <v>111</v>
      </c>
      <c r="E29" s="132" t="s">
        <v>111</v>
      </c>
      <c r="F29" s="132" t="s">
        <v>111</v>
      </c>
      <c r="G29" s="132" t="s">
        <v>111</v>
      </c>
      <c r="H29" s="132" t="s">
        <v>111</v>
      </c>
      <c r="I29" s="132" t="s">
        <v>111</v>
      </c>
      <c r="J29" s="132" t="s">
        <v>111</v>
      </c>
      <c r="K29" s="132" t="s">
        <v>111</v>
      </c>
      <c r="L29" s="132" t="s">
        <v>111</v>
      </c>
      <c r="M29" s="132" t="s">
        <v>111</v>
      </c>
      <c r="N29" s="132" t="s">
        <v>111</v>
      </c>
      <c r="O29" s="132" t="s">
        <v>111</v>
      </c>
      <c r="P29" s="132" t="s">
        <v>111</v>
      </c>
      <c r="Q29" s="132" t="s">
        <v>111</v>
      </c>
      <c r="R29" s="132" t="s">
        <v>111</v>
      </c>
      <c r="S29" s="132" t="s">
        <v>111</v>
      </c>
      <c r="T29" s="132" t="s">
        <v>111</v>
      </c>
      <c r="U29" s="132" t="s">
        <v>111</v>
      </c>
      <c r="V29" s="132" t="s">
        <v>111</v>
      </c>
      <c r="W29" s="132" t="s">
        <v>111</v>
      </c>
      <c r="X29" s="132" t="s">
        <v>111</v>
      </c>
      <c r="Y29" s="132" t="s">
        <v>111</v>
      </c>
      <c r="Z29" s="132" t="s">
        <v>111</v>
      </c>
      <c r="AA29" s="132" t="s">
        <v>111</v>
      </c>
      <c r="AB29" s="132" t="s">
        <v>111</v>
      </c>
      <c r="AC29" s="132" t="s">
        <v>111</v>
      </c>
      <c r="AD29" s="132" t="s">
        <v>111</v>
      </c>
      <c r="AE29" s="132" t="s">
        <v>111</v>
      </c>
      <c r="AF29" s="132" t="s">
        <v>111</v>
      </c>
      <c r="AG29" s="132" t="s">
        <v>111</v>
      </c>
      <c r="AH29" s="132" t="s">
        <v>111</v>
      </c>
      <c r="AI29" s="132" t="s">
        <v>111</v>
      </c>
      <c r="AJ29" s="132" t="s">
        <v>111</v>
      </c>
      <c r="AK29" s="132" t="s">
        <v>111</v>
      </c>
      <c r="AL29" s="132" t="s">
        <v>111</v>
      </c>
      <c r="AM29" s="132" t="s">
        <v>111</v>
      </c>
      <c r="AN29" s="132">
        <v>0.89555581377905191</v>
      </c>
      <c r="AO29" s="132">
        <v>0.99716526723175125</v>
      </c>
      <c r="AP29" s="132">
        <v>0.92766126016461425</v>
      </c>
      <c r="AQ29" s="132">
        <v>0.85944422434218637</v>
      </c>
      <c r="AR29" s="132">
        <v>0.63432707992531534</v>
      </c>
      <c r="AS29" s="132">
        <v>0.74191952367238045</v>
      </c>
      <c r="AT29" s="132">
        <v>0.87851374833335627</v>
      </c>
      <c r="AU29" s="133">
        <v>0.80908817893012352</v>
      </c>
      <c r="AV29" s="53">
        <v>-8.1542483517002218E-2</v>
      </c>
      <c r="AW29" s="53" t="s">
        <v>111</v>
      </c>
      <c r="AX29" s="53">
        <v>2.6925407666078065E-3</v>
      </c>
    </row>
    <row r="30" spans="1:50" x14ac:dyDescent="0.15">
      <c r="A30" s="37" t="s">
        <v>143</v>
      </c>
      <c r="B30" s="134">
        <v>11.814659999999984</v>
      </c>
      <c r="C30" s="134">
        <v>11.913115499999982</v>
      </c>
      <c r="D30" s="134">
        <v>7.108487099999989</v>
      </c>
      <c r="E30" s="134">
        <v>8.9397593999999874</v>
      </c>
      <c r="F30" s="134">
        <v>13.724696699999983</v>
      </c>
      <c r="G30" s="134">
        <v>9.6092567999999865</v>
      </c>
      <c r="H30" s="134">
        <v>8.7625394999999884</v>
      </c>
      <c r="I30" s="134">
        <v>8.7428483999999873</v>
      </c>
      <c r="J30" s="134">
        <v>8.4080996999999869</v>
      </c>
      <c r="K30" s="134">
        <v>7.4432357999999903</v>
      </c>
      <c r="L30" s="134">
        <v>5.9073299999999911</v>
      </c>
      <c r="M30" s="134">
        <v>5.1393770999999928</v>
      </c>
      <c r="N30" s="134">
        <v>5.4544346999999931</v>
      </c>
      <c r="O30" s="134">
        <v>5.4938168999999926</v>
      </c>
      <c r="P30" s="134">
        <v>8.2111886999999886</v>
      </c>
      <c r="Q30" s="134">
        <v>6.2420786999999898</v>
      </c>
      <c r="R30" s="134">
        <v>5.6316545999999912</v>
      </c>
      <c r="S30" s="134">
        <v>5.9664032999999925</v>
      </c>
      <c r="T30" s="134">
        <v>5.8679477999999925</v>
      </c>
      <c r="U30" s="134">
        <v>7.4235446999999892</v>
      </c>
      <c r="V30" s="134">
        <v>5.6316545999999921</v>
      </c>
      <c r="W30" s="134">
        <v>5.9860943999999918</v>
      </c>
      <c r="X30" s="134">
        <v>5.2969058999999916</v>
      </c>
      <c r="Y30" s="134">
        <v>5.2181414999999927</v>
      </c>
      <c r="Z30" s="134">
        <v>6.2420786999999915</v>
      </c>
      <c r="AA30" s="134">
        <v>5.2969058999999916</v>
      </c>
      <c r="AB30" s="134">
        <v>5.0015393999999933</v>
      </c>
      <c r="AC30" s="134">
        <v>4.8440105999999927</v>
      </c>
      <c r="AD30" s="134">
        <v>4.6274084999999934</v>
      </c>
      <c r="AE30" s="134">
        <v>4.8637016999999929</v>
      </c>
      <c r="AF30" s="134">
        <v>4.7849372999999922</v>
      </c>
      <c r="AG30" s="134">
        <v>4.5880262999999939</v>
      </c>
      <c r="AH30" s="134">
        <v>2.9142827999999952</v>
      </c>
      <c r="AI30" s="134">
        <v>2.6386073999999962</v>
      </c>
      <c r="AJ30" s="134">
        <v>2.5401518999999961</v>
      </c>
      <c r="AK30" s="134">
        <v>2.7961361999999959</v>
      </c>
      <c r="AL30" s="134">
        <v>2.6779895999999961</v>
      </c>
      <c r="AM30" s="134">
        <v>3.839764499999994</v>
      </c>
      <c r="AN30" s="134">
        <v>5.555297358071317</v>
      </c>
      <c r="AO30" s="134">
        <v>5.6107831460587043</v>
      </c>
      <c r="AP30" s="134">
        <v>5.4880170774543213</v>
      </c>
      <c r="AQ30" s="134">
        <v>5.6936087810692744</v>
      </c>
      <c r="AR30" s="134">
        <v>4.6680472444581618</v>
      </c>
      <c r="AS30" s="134">
        <v>4.4742930251766726</v>
      </c>
      <c r="AT30" s="134">
        <v>4.2222421058726596</v>
      </c>
      <c r="AU30" s="134">
        <v>3.9407747839714276</v>
      </c>
      <c r="AV30" s="74">
        <v>-6.921310024199423E-2</v>
      </c>
      <c r="AW30" s="74">
        <v>5.2127432913175564E-2</v>
      </c>
      <c r="AX30" s="74">
        <v>1.3114388560087377E-2</v>
      </c>
    </row>
    <row r="31" spans="1:50" x14ac:dyDescent="0.15">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3"/>
      <c r="AV31" s="53"/>
      <c r="AW31" s="53"/>
      <c r="AX31" s="53"/>
    </row>
    <row r="32" spans="1:50" x14ac:dyDescent="0.15">
      <c r="A32" s="31" t="s">
        <v>142</v>
      </c>
      <c r="B32" s="132" t="s">
        <v>111</v>
      </c>
      <c r="C32" s="132" t="s">
        <v>111</v>
      </c>
      <c r="D32" s="132" t="s">
        <v>111</v>
      </c>
      <c r="E32" s="132" t="s">
        <v>111</v>
      </c>
      <c r="F32" s="132" t="s">
        <v>111</v>
      </c>
      <c r="G32" s="132" t="s">
        <v>111</v>
      </c>
      <c r="H32" s="132" t="s">
        <v>111</v>
      </c>
      <c r="I32" s="132" t="s">
        <v>111</v>
      </c>
      <c r="J32" s="132" t="s">
        <v>111</v>
      </c>
      <c r="K32" s="132" t="s">
        <v>111</v>
      </c>
      <c r="L32" s="132" t="s">
        <v>111</v>
      </c>
      <c r="M32" s="132" t="s">
        <v>111</v>
      </c>
      <c r="N32" s="132" t="s">
        <v>111</v>
      </c>
      <c r="O32" s="132" t="s">
        <v>111</v>
      </c>
      <c r="P32" s="132" t="s">
        <v>111</v>
      </c>
      <c r="Q32" s="132">
        <v>25.401518999999965</v>
      </c>
      <c r="R32" s="132">
        <v>23.629319999999964</v>
      </c>
      <c r="S32" s="132">
        <v>21.660209999999971</v>
      </c>
      <c r="T32" s="132">
        <v>17.13125699999997</v>
      </c>
      <c r="U32" s="132">
        <v>15.221220299999981</v>
      </c>
      <c r="V32" s="132">
        <v>14.374502999999979</v>
      </c>
      <c r="W32" s="132">
        <v>14.236665299999981</v>
      </c>
      <c r="X32" s="132">
        <v>14.09882759999998</v>
      </c>
      <c r="Y32" s="132">
        <v>14.079136499999981</v>
      </c>
      <c r="Z32" s="132">
        <v>13.980680999999979</v>
      </c>
      <c r="AA32" s="132">
        <v>13.586858999999983</v>
      </c>
      <c r="AB32" s="132">
        <v>13.586858999999983</v>
      </c>
      <c r="AC32" s="132">
        <v>13.389947999999981</v>
      </c>
      <c r="AD32" s="132">
        <v>6.4980629999999904</v>
      </c>
      <c r="AE32" s="132">
        <v>6.4980629999999904</v>
      </c>
      <c r="AF32" s="132">
        <v>7.4826179999999889</v>
      </c>
      <c r="AG32" s="132">
        <v>4.3320419999999942</v>
      </c>
      <c r="AH32" s="132">
        <v>4.9227749999999926</v>
      </c>
      <c r="AI32" s="132">
        <v>4.9227749999999926</v>
      </c>
      <c r="AJ32" s="132">
        <v>2.9536649999999955</v>
      </c>
      <c r="AK32" s="132">
        <v>2.5598429999999963</v>
      </c>
      <c r="AL32" s="132">
        <v>2.1660209999999971</v>
      </c>
      <c r="AM32" s="132">
        <v>1.2799214999999982</v>
      </c>
      <c r="AN32" s="132">
        <v>0.9051763026261298</v>
      </c>
      <c r="AO32" s="132">
        <v>0.66295548807727467</v>
      </c>
      <c r="AP32" s="132">
        <v>0.43077320161989668</v>
      </c>
      <c r="AQ32" s="132">
        <v>0.45621488311395741</v>
      </c>
      <c r="AR32" s="132">
        <v>0.366202498648598</v>
      </c>
      <c r="AS32" s="132">
        <v>0.48897060056213371</v>
      </c>
      <c r="AT32" s="132">
        <v>0.54775659534032339</v>
      </c>
      <c r="AU32" s="133">
        <v>0.31770247913704058</v>
      </c>
      <c r="AV32" s="53">
        <v>-0.4215780471256465</v>
      </c>
      <c r="AW32" s="53">
        <v>-0.15506628897386898</v>
      </c>
      <c r="AX32" s="53">
        <v>1.057272741099739E-3</v>
      </c>
    </row>
    <row r="33" spans="1:50" x14ac:dyDescent="0.15">
      <c r="A33" s="31" t="s">
        <v>140</v>
      </c>
      <c r="B33" s="132" t="s">
        <v>111</v>
      </c>
      <c r="C33" s="132" t="s">
        <v>111</v>
      </c>
      <c r="D33" s="132" t="s">
        <v>111</v>
      </c>
      <c r="E33" s="132" t="s">
        <v>111</v>
      </c>
      <c r="F33" s="132" t="s">
        <v>111</v>
      </c>
      <c r="G33" s="132" t="s">
        <v>111</v>
      </c>
      <c r="H33" s="132" t="s">
        <v>111</v>
      </c>
      <c r="I33" s="132" t="s">
        <v>111</v>
      </c>
      <c r="J33" s="132" t="s">
        <v>111</v>
      </c>
      <c r="K33" s="132" t="s">
        <v>111</v>
      </c>
      <c r="L33" s="132" t="s">
        <v>111</v>
      </c>
      <c r="M33" s="132" t="s">
        <v>111</v>
      </c>
      <c r="N33" s="132" t="s">
        <v>111</v>
      </c>
      <c r="O33" s="132" t="s">
        <v>111</v>
      </c>
      <c r="P33" s="132" t="s">
        <v>111</v>
      </c>
      <c r="Q33" s="132">
        <v>1.9691099999999973</v>
      </c>
      <c r="R33" s="132">
        <v>1.9691099999999973</v>
      </c>
      <c r="S33" s="132">
        <v>0.7876439999999989</v>
      </c>
      <c r="T33" s="132">
        <v>0.59073299999999906</v>
      </c>
      <c r="U33" s="132">
        <v>0.88609949999999882</v>
      </c>
      <c r="V33" s="132">
        <v>1.3783769999999977</v>
      </c>
      <c r="W33" s="132">
        <v>1.2799214999999982</v>
      </c>
      <c r="X33" s="132">
        <v>0.98455499999999863</v>
      </c>
      <c r="Y33" s="132">
        <v>1.9691099999999973</v>
      </c>
      <c r="Z33" s="132">
        <v>2.1660209999999971</v>
      </c>
      <c r="AA33" s="132">
        <v>2.3826230999999964</v>
      </c>
      <c r="AB33" s="132">
        <v>2.1660209999999971</v>
      </c>
      <c r="AC33" s="132">
        <v>1.3783769999999977</v>
      </c>
      <c r="AD33" s="132">
        <v>0.7876439999999989</v>
      </c>
      <c r="AE33" s="132">
        <v>3.1505759999999956</v>
      </c>
      <c r="AF33" s="132">
        <v>4.9227749999999926</v>
      </c>
      <c r="AG33" s="132">
        <v>6.1042409999999911</v>
      </c>
      <c r="AH33" s="132">
        <v>6.1042409999999911</v>
      </c>
      <c r="AI33" s="132">
        <v>4.9227749999999926</v>
      </c>
      <c r="AJ33" s="132">
        <v>4.9227749999999926</v>
      </c>
      <c r="AK33" s="132">
        <v>3.7413089999999944</v>
      </c>
      <c r="AL33" s="132">
        <v>4.9227749999999926</v>
      </c>
      <c r="AM33" s="132">
        <v>5.0409215999999928</v>
      </c>
      <c r="AN33" s="132">
        <v>7.3896462724885472</v>
      </c>
      <c r="AO33" s="132">
        <v>7.7559470615815798</v>
      </c>
      <c r="AP33" s="132">
        <v>7.2556518590208254</v>
      </c>
      <c r="AQ33" s="132">
        <v>5.2989999095351985</v>
      </c>
      <c r="AR33" s="132">
        <v>4.8211059759413768</v>
      </c>
      <c r="AS33" s="132">
        <v>4.0747182990745818</v>
      </c>
      <c r="AT33" s="132">
        <v>3.1248420869837275</v>
      </c>
      <c r="AU33" s="133">
        <v>2.9379279006617551</v>
      </c>
      <c r="AV33" s="53">
        <v>-6.2384372172158198E-2</v>
      </c>
      <c r="AW33" s="53">
        <v>-4.4431535315641701E-2</v>
      </c>
      <c r="AX33" s="53">
        <v>9.7770438969291273E-3</v>
      </c>
    </row>
    <row r="34" spans="1:50" x14ac:dyDescent="0.15">
      <c r="A34" s="31" t="s">
        <v>139</v>
      </c>
      <c r="B34" s="132" t="s">
        <v>111</v>
      </c>
      <c r="C34" s="132" t="s">
        <v>111</v>
      </c>
      <c r="D34" s="132" t="s">
        <v>111</v>
      </c>
      <c r="E34" s="132" t="s">
        <v>111</v>
      </c>
      <c r="F34" s="132" t="s">
        <v>111</v>
      </c>
      <c r="G34" s="132" t="s">
        <v>111</v>
      </c>
      <c r="H34" s="132" t="s">
        <v>111</v>
      </c>
      <c r="I34" s="132" t="s">
        <v>111</v>
      </c>
      <c r="J34" s="132" t="s">
        <v>111</v>
      </c>
      <c r="K34" s="132" t="s">
        <v>111</v>
      </c>
      <c r="L34" s="132" t="s">
        <v>111</v>
      </c>
      <c r="M34" s="132" t="s">
        <v>111</v>
      </c>
      <c r="N34" s="132" t="s">
        <v>111</v>
      </c>
      <c r="O34" s="132" t="s">
        <v>111</v>
      </c>
      <c r="P34" s="132" t="s">
        <v>111</v>
      </c>
      <c r="Q34" s="132" t="s">
        <v>111</v>
      </c>
      <c r="R34" s="132" t="s">
        <v>111</v>
      </c>
      <c r="S34" s="132" t="s">
        <v>111</v>
      </c>
      <c r="T34" s="132" t="s">
        <v>111</v>
      </c>
      <c r="U34" s="132" t="s">
        <v>111</v>
      </c>
      <c r="V34" s="132" t="s">
        <v>111</v>
      </c>
      <c r="W34" s="132" t="s">
        <v>111</v>
      </c>
      <c r="X34" s="132" t="s">
        <v>111</v>
      </c>
      <c r="Y34" s="132" t="s">
        <v>111</v>
      </c>
      <c r="Z34" s="132" t="s">
        <v>111</v>
      </c>
      <c r="AA34" s="132" t="s">
        <v>111</v>
      </c>
      <c r="AB34" s="132" t="s">
        <v>111</v>
      </c>
      <c r="AC34" s="132">
        <v>9.8455499999999851</v>
      </c>
      <c r="AD34" s="132">
        <v>10.830104999999985</v>
      </c>
      <c r="AE34" s="132">
        <v>27.567539999999962</v>
      </c>
      <c r="AF34" s="132">
        <v>29.438194499999952</v>
      </c>
      <c r="AG34" s="132">
        <v>30.718115999999952</v>
      </c>
      <c r="AH34" s="132">
        <v>33.277958999999953</v>
      </c>
      <c r="AI34" s="132">
        <v>39.382199999999941</v>
      </c>
      <c r="AJ34" s="132">
        <v>38.397644999999947</v>
      </c>
      <c r="AK34" s="132">
        <v>34.459424999999946</v>
      </c>
      <c r="AL34" s="132">
        <v>35.247068999999946</v>
      </c>
      <c r="AM34" s="132">
        <v>35.995330799999948</v>
      </c>
      <c r="AN34" s="132">
        <v>42.299652019799851</v>
      </c>
      <c r="AO34" s="132">
        <v>39.419618748472054</v>
      </c>
      <c r="AP34" s="132">
        <v>42.542189643054137</v>
      </c>
      <c r="AQ34" s="132">
        <v>48.248687889194322</v>
      </c>
      <c r="AR34" s="132">
        <v>42.339361997379235</v>
      </c>
      <c r="AS34" s="132">
        <v>42.858984321682399</v>
      </c>
      <c r="AT34" s="132">
        <v>48.047798962245068</v>
      </c>
      <c r="AU34" s="133">
        <v>50.627481834611665</v>
      </c>
      <c r="AV34" s="53">
        <v>5.0810993885171074E-2</v>
      </c>
      <c r="AW34" s="53">
        <v>2.2673237236505273E-2</v>
      </c>
      <c r="AX34" s="53">
        <v>0.16848170854583824</v>
      </c>
    </row>
    <row r="35" spans="1:50" x14ac:dyDescent="0.15">
      <c r="A35" s="31" t="s">
        <v>138</v>
      </c>
      <c r="B35" s="132" t="s">
        <v>111</v>
      </c>
      <c r="C35" s="132" t="s">
        <v>111</v>
      </c>
      <c r="D35" s="132" t="s">
        <v>111</v>
      </c>
      <c r="E35" s="132" t="s">
        <v>111</v>
      </c>
      <c r="F35" s="132" t="s">
        <v>111</v>
      </c>
      <c r="G35" s="132" t="s">
        <v>111</v>
      </c>
      <c r="H35" s="132" t="s">
        <v>111</v>
      </c>
      <c r="I35" s="132" t="s">
        <v>111</v>
      </c>
      <c r="J35" s="132" t="s">
        <v>111</v>
      </c>
      <c r="K35" s="132" t="s">
        <v>111</v>
      </c>
      <c r="L35" s="132" t="s">
        <v>111</v>
      </c>
      <c r="M35" s="132" t="s">
        <v>111</v>
      </c>
      <c r="N35" s="132" t="s">
        <v>111</v>
      </c>
      <c r="O35" s="132" t="s">
        <v>111</v>
      </c>
      <c r="P35" s="132" t="s">
        <v>111</v>
      </c>
      <c r="Q35" s="132" t="s">
        <v>111</v>
      </c>
      <c r="R35" s="132" t="s">
        <v>111</v>
      </c>
      <c r="S35" s="132" t="s">
        <v>111</v>
      </c>
      <c r="T35" s="132" t="s">
        <v>111</v>
      </c>
      <c r="U35" s="132" t="s">
        <v>111</v>
      </c>
      <c r="V35" s="132" t="s">
        <v>111</v>
      </c>
      <c r="W35" s="132" t="s">
        <v>111</v>
      </c>
      <c r="X35" s="132" t="s">
        <v>111</v>
      </c>
      <c r="Y35" s="132" t="s">
        <v>111</v>
      </c>
      <c r="Z35" s="132" t="s">
        <v>111</v>
      </c>
      <c r="AA35" s="132" t="s">
        <v>111</v>
      </c>
      <c r="AB35" s="132" t="s">
        <v>111</v>
      </c>
      <c r="AC35" s="132" t="s">
        <v>111</v>
      </c>
      <c r="AD35" s="132" t="s">
        <v>111</v>
      </c>
      <c r="AE35" s="132" t="s">
        <v>111</v>
      </c>
      <c r="AF35" s="132" t="s">
        <v>111</v>
      </c>
      <c r="AG35" s="132">
        <v>0.19691099999999973</v>
      </c>
      <c r="AH35" s="132">
        <v>0.19691099999999973</v>
      </c>
      <c r="AI35" s="132">
        <v>2.1660209999999971</v>
      </c>
      <c r="AJ35" s="132">
        <v>0.98455499999999863</v>
      </c>
      <c r="AK35" s="132">
        <v>0.7876439999999989</v>
      </c>
      <c r="AL35" s="132">
        <v>0.98455499999999863</v>
      </c>
      <c r="AM35" s="132">
        <v>1.4768324999999978</v>
      </c>
      <c r="AN35" s="132">
        <v>4.5164192403360035</v>
      </c>
      <c r="AO35" s="132">
        <v>3.9903745268961424</v>
      </c>
      <c r="AP35" s="132">
        <v>3.6672411667512574</v>
      </c>
      <c r="AQ35" s="132">
        <v>3.6436126373647735</v>
      </c>
      <c r="AR35" s="132">
        <v>3.3037074279397491</v>
      </c>
      <c r="AS35" s="132">
        <v>2.9870151538341418</v>
      </c>
      <c r="AT35" s="132">
        <v>2.7470281488639801</v>
      </c>
      <c r="AU35" s="133">
        <v>3.3478657922570143</v>
      </c>
      <c r="AV35" s="53">
        <v>0.2153929399456429</v>
      </c>
      <c r="AW35" s="53">
        <v>0.10805753854678457</v>
      </c>
      <c r="AX35" s="53">
        <v>1.1141264155785256E-2</v>
      </c>
    </row>
    <row r="36" spans="1:50" x14ac:dyDescent="0.15">
      <c r="A36" s="31" t="s">
        <v>137</v>
      </c>
      <c r="B36" s="132">
        <v>30.915026999999956</v>
      </c>
      <c r="C36" s="132">
        <v>34.262513999999939</v>
      </c>
      <c r="D36" s="132">
        <v>37.41308999999994</v>
      </c>
      <c r="E36" s="132">
        <v>33.474869999999953</v>
      </c>
      <c r="F36" s="132">
        <v>29.536649999999955</v>
      </c>
      <c r="G36" s="132">
        <v>25.598429999999965</v>
      </c>
      <c r="H36" s="132">
        <v>26.090707499999962</v>
      </c>
      <c r="I36" s="132">
        <v>27.567539999999962</v>
      </c>
      <c r="J36" s="132">
        <v>29.536649999999955</v>
      </c>
      <c r="K36" s="132">
        <v>31.505759999999956</v>
      </c>
      <c r="L36" s="132">
        <v>35.83780199999994</v>
      </c>
      <c r="M36" s="132">
        <v>41.351309999999941</v>
      </c>
      <c r="N36" s="132">
        <v>40.169843999999941</v>
      </c>
      <c r="O36" s="132">
        <v>39.382199999999941</v>
      </c>
      <c r="P36" s="132">
        <v>38.397644999999947</v>
      </c>
      <c r="Q36" s="132" t="s">
        <v>111</v>
      </c>
      <c r="R36" s="132" t="s">
        <v>111</v>
      </c>
      <c r="S36" s="132" t="s">
        <v>111</v>
      </c>
      <c r="T36" s="132" t="s">
        <v>111</v>
      </c>
      <c r="U36" s="132" t="s">
        <v>111</v>
      </c>
      <c r="V36" s="132" t="s">
        <v>111</v>
      </c>
      <c r="W36" s="132" t="s">
        <v>111</v>
      </c>
      <c r="X36" s="132" t="s">
        <v>111</v>
      </c>
      <c r="Y36" s="132" t="s">
        <v>111</v>
      </c>
      <c r="Z36" s="132" t="s">
        <v>111</v>
      </c>
      <c r="AA36" s="132" t="s">
        <v>111</v>
      </c>
      <c r="AB36" s="132" t="s">
        <v>111</v>
      </c>
      <c r="AC36" s="132" t="s">
        <v>111</v>
      </c>
      <c r="AD36" s="132" t="s">
        <v>111</v>
      </c>
      <c r="AE36" s="132" t="s">
        <v>111</v>
      </c>
      <c r="AF36" s="132" t="s">
        <v>111</v>
      </c>
      <c r="AG36" s="132" t="s">
        <v>111</v>
      </c>
      <c r="AH36" s="132" t="s">
        <v>111</v>
      </c>
      <c r="AI36" s="132" t="s">
        <v>111</v>
      </c>
      <c r="AJ36" s="132" t="s">
        <v>111</v>
      </c>
      <c r="AK36" s="132" t="s">
        <v>111</v>
      </c>
      <c r="AL36" s="132" t="s">
        <v>111</v>
      </c>
      <c r="AM36" s="132" t="s">
        <v>111</v>
      </c>
      <c r="AN36" s="132" t="s">
        <v>111</v>
      </c>
      <c r="AO36" s="132" t="s">
        <v>111</v>
      </c>
      <c r="AP36" s="132" t="s">
        <v>111</v>
      </c>
      <c r="AQ36" s="132" t="s">
        <v>111</v>
      </c>
      <c r="AR36" s="132" t="s">
        <v>111</v>
      </c>
      <c r="AS36" s="132" t="s">
        <v>111</v>
      </c>
      <c r="AT36" s="132" t="s">
        <v>111</v>
      </c>
      <c r="AU36" s="135" t="s">
        <v>111</v>
      </c>
      <c r="AV36" s="132" t="s">
        <v>111</v>
      </c>
      <c r="AW36" s="132" t="s">
        <v>111</v>
      </c>
      <c r="AX36" s="132" t="s">
        <v>111</v>
      </c>
    </row>
    <row r="37" spans="1:50" x14ac:dyDescent="0.15">
      <c r="A37" s="31" t="s">
        <v>136</v>
      </c>
      <c r="B37" s="132" t="s">
        <v>111</v>
      </c>
      <c r="C37" s="132" t="s">
        <v>111</v>
      </c>
      <c r="D37" s="132" t="s">
        <v>111</v>
      </c>
      <c r="E37" s="132" t="s">
        <v>111</v>
      </c>
      <c r="F37" s="132" t="s">
        <v>111</v>
      </c>
      <c r="G37" s="132" t="s">
        <v>111</v>
      </c>
      <c r="H37" s="132" t="s">
        <v>111</v>
      </c>
      <c r="I37" s="132" t="s">
        <v>111</v>
      </c>
      <c r="J37" s="132" t="s">
        <v>111</v>
      </c>
      <c r="K37" s="132" t="s">
        <v>111</v>
      </c>
      <c r="L37" s="132" t="s">
        <v>111</v>
      </c>
      <c r="M37" s="132" t="s">
        <v>111</v>
      </c>
      <c r="N37" s="132" t="s">
        <v>111</v>
      </c>
      <c r="O37" s="132" t="s">
        <v>111</v>
      </c>
      <c r="P37" s="132" t="s">
        <v>111</v>
      </c>
      <c r="Q37" s="132">
        <v>0</v>
      </c>
      <c r="R37" s="132">
        <v>0</v>
      </c>
      <c r="S37" s="132">
        <v>0</v>
      </c>
      <c r="T37" s="132">
        <v>0</v>
      </c>
      <c r="U37" s="132">
        <v>0</v>
      </c>
      <c r="V37" s="132">
        <v>0</v>
      </c>
      <c r="W37" s="132">
        <v>0</v>
      </c>
      <c r="X37" s="132">
        <v>0</v>
      </c>
      <c r="Y37" s="132">
        <v>0</v>
      </c>
      <c r="Z37" s="132">
        <v>0</v>
      </c>
      <c r="AA37" s="132">
        <v>0</v>
      </c>
      <c r="AB37" s="132">
        <v>0</v>
      </c>
      <c r="AC37" s="132">
        <v>0</v>
      </c>
      <c r="AD37" s="132">
        <v>0</v>
      </c>
      <c r="AE37" s="132">
        <v>0</v>
      </c>
      <c r="AF37" s="132">
        <v>0</v>
      </c>
      <c r="AG37" s="132">
        <v>0</v>
      </c>
      <c r="AH37" s="132">
        <v>0</v>
      </c>
      <c r="AI37" s="132">
        <v>0</v>
      </c>
      <c r="AJ37" s="132">
        <v>0</v>
      </c>
      <c r="AK37" s="132">
        <v>0</v>
      </c>
      <c r="AL37" s="132">
        <v>0</v>
      </c>
      <c r="AM37" s="132">
        <v>1.5752879999999978</v>
      </c>
      <c r="AN37" s="132">
        <v>2.962425792274253</v>
      </c>
      <c r="AO37" s="132">
        <v>2.5610916190951851</v>
      </c>
      <c r="AP37" s="132">
        <v>2.1872731759223241</v>
      </c>
      <c r="AQ37" s="132">
        <v>2.0552895256557275</v>
      </c>
      <c r="AR37" s="132">
        <v>1.6768088529832921</v>
      </c>
      <c r="AS37" s="132">
        <v>1.5606936231129309</v>
      </c>
      <c r="AT37" s="132">
        <v>1.2301482923646145</v>
      </c>
      <c r="AU37" s="133">
        <v>1.0864649962784538</v>
      </c>
      <c r="AV37" s="53">
        <v>-0.11921471630111613</v>
      </c>
      <c r="AW37" s="53" t="s">
        <v>111</v>
      </c>
      <c r="AX37" s="53">
        <v>3.6156149232589173E-3</v>
      </c>
    </row>
    <row r="38" spans="1:50" x14ac:dyDescent="0.15">
      <c r="A38" s="31" t="s">
        <v>135</v>
      </c>
      <c r="B38" s="132" t="s">
        <v>111</v>
      </c>
      <c r="C38" s="132" t="s">
        <v>111</v>
      </c>
      <c r="D38" s="132" t="s">
        <v>111</v>
      </c>
      <c r="E38" s="132" t="s">
        <v>111</v>
      </c>
      <c r="F38" s="132" t="s">
        <v>111</v>
      </c>
      <c r="G38" s="132" t="s">
        <v>111</v>
      </c>
      <c r="H38" s="132" t="s">
        <v>111</v>
      </c>
      <c r="I38" s="132" t="s">
        <v>111</v>
      </c>
      <c r="J38" s="132" t="s">
        <v>111</v>
      </c>
      <c r="K38" s="132" t="s">
        <v>111</v>
      </c>
      <c r="L38" s="132" t="s">
        <v>111</v>
      </c>
      <c r="M38" s="132" t="s">
        <v>111</v>
      </c>
      <c r="N38" s="132" t="s">
        <v>111</v>
      </c>
      <c r="O38" s="132" t="s">
        <v>111</v>
      </c>
      <c r="P38" s="132" t="s">
        <v>111</v>
      </c>
      <c r="Q38" s="132">
        <v>0</v>
      </c>
      <c r="R38" s="132">
        <v>0</v>
      </c>
      <c r="S38" s="132">
        <v>0</v>
      </c>
      <c r="T38" s="132">
        <v>0</v>
      </c>
      <c r="U38" s="132">
        <v>0</v>
      </c>
      <c r="V38" s="132">
        <v>0</v>
      </c>
      <c r="W38" s="132">
        <v>0</v>
      </c>
      <c r="X38" s="132">
        <v>0</v>
      </c>
      <c r="Y38" s="132">
        <v>0</v>
      </c>
      <c r="Z38" s="132">
        <v>0</v>
      </c>
      <c r="AA38" s="132">
        <v>0</v>
      </c>
      <c r="AB38" s="132">
        <v>0</v>
      </c>
      <c r="AC38" s="132">
        <v>0</v>
      </c>
      <c r="AD38" s="132">
        <v>0</v>
      </c>
      <c r="AE38" s="132">
        <v>0</v>
      </c>
      <c r="AF38" s="132">
        <v>0</v>
      </c>
      <c r="AG38" s="132">
        <v>0</v>
      </c>
      <c r="AH38" s="132">
        <v>0</v>
      </c>
      <c r="AI38" s="132">
        <v>0</v>
      </c>
      <c r="AJ38" s="132">
        <v>0</v>
      </c>
      <c r="AK38" s="132">
        <v>0</v>
      </c>
      <c r="AL38" s="132">
        <v>0</v>
      </c>
      <c r="AM38" s="132">
        <v>0</v>
      </c>
      <c r="AN38" s="132">
        <v>0.16352962884980971</v>
      </c>
      <c r="AO38" s="132">
        <v>0.14033044383621412</v>
      </c>
      <c r="AP38" s="132">
        <v>0.13632825240681146</v>
      </c>
      <c r="AQ38" s="132">
        <v>0.12490333339193613</v>
      </c>
      <c r="AR38" s="132">
        <v>0.11663801255936873</v>
      </c>
      <c r="AS38" s="132">
        <v>0.15036602119217574</v>
      </c>
      <c r="AT38" s="132">
        <v>0.17782346788700268</v>
      </c>
      <c r="AU38" s="133">
        <v>0.11226523829478366</v>
      </c>
      <c r="AV38" s="53">
        <v>-0.37039523522187145</v>
      </c>
      <c r="AW38" s="53" t="s">
        <v>111</v>
      </c>
      <c r="AX38" s="53">
        <v>3.7360418635871701E-4</v>
      </c>
    </row>
    <row r="39" spans="1:50" s="32" customFormat="1" x14ac:dyDescent="0.15">
      <c r="A39" s="37" t="s">
        <v>134</v>
      </c>
      <c r="B39" s="134">
        <v>30.915026999999956</v>
      </c>
      <c r="C39" s="134">
        <v>34.262513999999939</v>
      </c>
      <c r="D39" s="134">
        <v>37.41308999999994</v>
      </c>
      <c r="E39" s="134">
        <v>33.474869999999953</v>
      </c>
      <c r="F39" s="134">
        <v>29.536649999999955</v>
      </c>
      <c r="G39" s="134">
        <v>25.598429999999965</v>
      </c>
      <c r="H39" s="134">
        <v>26.090707499999962</v>
      </c>
      <c r="I39" s="134">
        <v>27.567539999999962</v>
      </c>
      <c r="J39" s="134">
        <v>29.536649999999955</v>
      </c>
      <c r="K39" s="134">
        <v>31.505759999999956</v>
      </c>
      <c r="L39" s="134">
        <v>35.83780199999994</v>
      </c>
      <c r="M39" s="134">
        <v>41.351309999999941</v>
      </c>
      <c r="N39" s="134">
        <v>40.169843999999941</v>
      </c>
      <c r="O39" s="134">
        <v>39.382199999999941</v>
      </c>
      <c r="P39" s="134">
        <v>38.397644999999947</v>
      </c>
      <c r="Q39" s="134">
        <v>27.370628999999962</v>
      </c>
      <c r="R39" s="134">
        <v>25.598429999999961</v>
      </c>
      <c r="S39" s="134">
        <v>22.447853999999971</v>
      </c>
      <c r="T39" s="134">
        <v>17.72198999999997</v>
      </c>
      <c r="U39" s="134">
        <v>16.107319799999981</v>
      </c>
      <c r="V39" s="134">
        <v>15.752879999999976</v>
      </c>
      <c r="W39" s="134">
        <v>15.516586799999979</v>
      </c>
      <c r="X39" s="134">
        <v>15.083382599999979</v>
      </c>
      <c r="Y39" s="134">
        <v>16.04824649999998</v>
      </c>
      <c r="Z39" s="134">
        <v>16.146701999999976</v>
      </c>
      <c r="AA39" s="134">
        <v>15.969482099999979</v>
      </c>
      <c r="AB39" s="134">
        <v>15.75287999999998</v>
      </c>
      <c r="AC39" s="134">
        <v>24.613874999999965</v>
      </c>
      <c r="AD39" s="134">
        <v>18.115811999999977</v>
      </c>
      <c r="AE39" s="134">
        <v>37.216178999999947</v>
      </c>
      <c r="AF39" s="134">
        <v>41.843587499999934</v>
      </c>
      <c r="AG39" s="134">
        <v>41.351309999999941</v>
      </c>
      <c r="AH39" s="134">
        <v>44.501885999999935</v>
      </c>
      <c r="AI39" s="134">
        <v>51.39377099999993</v>
      </c>
      <c r="AJ39" s="134">
        <v>47.258639999999936</v>
      </c>
      <c r="AK39" s="134">
        <v>41.548220999999941</v>
      </c>
      <c r="AL39" s="134">
        <v>43.320419999999935</v>
      </c>
      <c r="AM39" s="134">
        <v>45.36829439999994</v>
      </c>
      <c r="AN39" s="134">
        <v>58.236849256374597</v>
      </c>
      <c r="AO39" s="134">
        <v>54.530317887958446</v>
      </c>
      <c r="AP39" s="134">
        <v>56.219457298775254</v>
      </c>
      <c r="AQ39" s="134">
        <v>59.827708178255918</v>
      </c>
      <c r="AR39" s="134">
        <v>52.623824765451623</v>
      </c>
      <c r="AS39" s="134">
        <v>52.120748019458368</v>
      </c>
      <c r="AT39" s="134">
        <v>55.875397553684721</v>
      </c>
      <c r="AU39" s="134">
        <v>58.429708241240704</v>
      </c>
      <c r="AV39" s="74">
        <v>4.2857264213057578E-2</v>
      </c>
      <c r="AW39" s="74">
        <v>1.6889916006640471E-2</v>
      </c>
      <c r="AX39" s="74">
        <v>0.19444650844926994</v>
      </c>
    </row>
    <row r="40" spans="1:50" x14ac:dyDescent="0.15">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3"/>
      <c r="AV40" s="53"/>
      <c r="AW40" s="53"/>
      <c r="AX40" s="53"/>
    </row>
    <row r="41" spans="1:50" x14ac:dyDescent="0.15">
      <c r="A41" s="31" t="s">
        <v>305</v>
      </c>
      <c r="B41" s="132">
        <v>0.92548169999999852</v>
      </c>
      <c r="C41" s="132">
        <v>1.457141399999998</v>
      </c>
      <c r="D41" s="132">
        <v>1.7525078999999975</v>
      </c>
      <c r="E41" s="132">
        <v>1.8706544999999972</v>
      </c>
      <c r="F41" s="132">
        <v>1.9100366999999974</v>
      </c>
      <c r="G41" s="132">
        <v>1.7721989999999976</v>
      </c>
      <c r="H41" s="132">
        <v>1.1814659999999981</v>
      </c>
      <c r="I41" s="132">
        <v>0.92548169999999852</v>
      </c>
      <c r="J41" s="132" t="s">
        <v>111</v>
      </c>
      <c r="K41" s="132" t="s">
        <v>111</v>
      </c>
      <c r="L41" s="132" t="s">
        <v>111</v>
      </c>
      <c r="M41" s="132" t="s">
        <v>111</v>
      </c>
      <c r="N41" s="132" t="s">
        <v>111</v>
      </c>
      <c r="O41" s="132" t="s">
        <v>111</v>
      </c>
      <c r="P41" s="132" t="s">
        <v>111</v>
      </c>
      <c r="Q41" s="132" t="s">
        <v>111</v>
      </c>
      <c r="R41" s="132" t="s">
        <v>111</v>
      </c>
      <c r="S41" s="132" t="s">
        <v>111</v>
      </c>
      <c r="T41" s="132" t="s">
        <v>111</v>
      </c>
      <c r="U41" s="132" t="s">
        <v>111</v>
      </c>
      <c r="V41" s="132" t="s">
        <v>111</v>
      </c>
      <c r="W41" s="132" t="s">
        <v>111</v>
      </c>
      <c r="X41" s="132" t="s">
        <v>111</v>
      </c>
      <c r="Y41" s="132" t="s">
        <v>111</v>
      </c>
      <c r="Z41" s="132" t="s">
        <v>111</v>
      </c>
      <c r="AA41" s="132" t="s">
        <v>111</v>
      </c>
      <c r="AB41" s="132" t="s">
        <v>111</v>
      </c>
      <c r="AC41" s="132" t="s">
        <v>111</v>
      </c>
      <c r="AD41" s="132" t="s">
        <v>111</v>
      </c>
      <c r="AE41" s="132" t="s">
        <v>111</v>
      </c>
      <c r="AF41" s="132" t="s">
        <v>111</v>
      </c>
      <c r="AG41" s="132" t="s">
        <v>111</v>
      </c>
      <c r="AH41" s="132" t="s">
        <v>111</v>
      </c>
      <c r="AI41" s="132" t="s">
        <v>111</v>
      </c>
      <c r="AJ41" s="132" t="s">
        <v>111</v>
      </c>
      <c r="AK41" s="132" t="s">
        <v>111</v>
      </c>
      <c r="AL41" s="132" t="s">
        <v>111</v>
      </c>
      <c r="AM41" s="132" t="s">
        <v>111</v>
      </c>
      <c r="AN41" s="132">
        <v>0.16275140049327824</v>
      </c>
      <c r="AO41" s="132">
        <v>8.3125098367250821E-2</v>
      </c>
      <c r="AP41" s="132">
        <v>7.9617279631517088E-2</v>
      </c>
      <c r="AQ41" s="132">
        <v>0.21995831440309466</v>
      </c>
      <c r="AR41" s="132">
        <v>0.25918558685181114</v>
      </c>
      <c r="AS41" s="132">
        <v>0.1584009022129044</v>
      </c>
      <c r="AT41" s="132">
        <v>0.35037726506624123</v>
      </c>
      <c r="AU41" s="133">
        <v>0.50826047988370926</v>
      </c>
      <c r="AV41" s="53">
        <v>0.44664577466843869</v>
      </c>
      <c r="AW41" s="53" t="s">
        <v>111</v>
      </c>
      <c r="AX41" s="53">
        <v>1.6914251101185906E-3</v>
      </c>
    </row>
    <row r="42" spans="1:50" x14ac:dyDescent="0.15">
      <c r="A42" s="31" t="s">
        <v>133</v>
      </c>
      <c r="B42" s="132">
        <v>46.411922699999934</v>
      </c>
      <c r="C42" s="132">
        <v>54.938168999999917</v>
      </c>
      <c r="D42" s="132">
        <v>51.945121799999924</v>
      </c>
      <c r="E42" s="132">
        <v>50.665200299999931</v>
      </c>
      <c r="F42" s="132">
        <v>31.092246899999957</v>
      </c>
      <c r="G42" s="132">
        <v>18.647471699999979</v>
      </c>
      <c r="H42" s="132">
        <v>16.146701999999976</v>
      </c>
      <c r="I42" s="132">
        <v>28.059817499999959</v>
      </c>
      <c r="J42" s="132">
        <v>19.100366999999974</v>
      </c>
      <c r="K42" s="132">
        <v>12.799214999999982</v>
      </c>
      <c r="L42" s="132">
        <v>10.633193999999985</v>
      </c>
      <c r="M42" s="132">
        <v>10.436282999999985</v>
      </c>
      <c r="N42" s="132">
        <v>9.451727999999985</v>
      </c>
      <c r="O42" s="132">
        <v>7.876439999999989</v>
      </c>
      <c r="P42" s="132">
        <v>19.69109999999997</v>
      </c>
      <c r="Q42" s="132">
        <v>22.349398499999968</v>
      </c>
      <c r="R42" s="132">
        <v>22.841675999999964</v>
      </c>
      <c r="S42" s="132">
        <v>22.250942999999971</v>
      </c>
      <c r="T42" s="132">
        <v>21.660209999999971</v>
      </c>
      <c r="U42" s="132">
        <v>22.250942999999971</v>
      </c>
      <c r="V42" s="132">
        <v>22.841675999999964</v>
      </c>
      <c r="W42" s="132">
        <v>22.841675999999964</v>
      </c>
      <c r="X42" s="132">
        <v>21.660209999999971</v>
      </c>
      <c r="Y42" s="132">
        <v>19.69109999999997</v>
      </c>
      <c r="Z42" s="132">
        <v>23.432408999999971</v>
      </c>
      <c r="AA42" s="132">
        <v>22.644764999999971</v>
      </c>
      <c r="AB42" s="132">
        <v>26.189162999999965</v>
      </c>
      <c r="AC42" s="132">
        <v>21.266387999999971</v>
      </c>
      <c r="AD42" s="132">
        <v>29.142827999999959</v>
      </c>
      <c r="AE42" s="132">
        <v>25.736267699999964</v>
      </c>
      <c r="AF42" s="132">
        <v>23.629319999999964</v>
      </c>
      <c r="AG42" s="132">
        <v>31.171011299999961</v>
      </c>
      <c r="AH42" s="132">
        <v>30.895335899999957</v>
      </c>
      <c r="AI42" s="132">
        <v>33.100739099999949</v>
      </c>
      <c r="AJ42" s="132">
        <v>31.249775699999951</v>
      </c>
      <c r="AK42" s="132">
        <v>32.647843799999947</v>
      </c>
      <c r="AL42" s="132">
        <v>32.785681499999946</v>
      </c>
      <c r="AM42" s="132">
        <v>34.557880499999953</v>
      </c>
      <c r="AN42" s="132">
        <v>24.280667612254149</v>
      </c>
      <c r="AO42" s="132">
        <v>26.379431829277625</v>
      </c>
      <c r="AP42" s="132">
        <v>25.692012376387243</v>
      </c>
      <c r="AQ42" s="132">
        <v>34.387610462988029</v>
      </c>
      <c r="AR42" s="132">
        <v>37.363408745162147</v>
      </c>
      <c r="AS42" s="132">
        <v>36.524284645075575</v>
      </c>
      <c r="AT42" s="132">
        <v>29.574739631221288</v>
      </c>
      <c r="AU42" s="133">
        <v>28.587113159192739</v>
      </c>
      <c r="AV42" s="53">
        <v>-3.6035256839882845E-2</v>
      </c>
      <c r="AW42" s="53">
        <v>-5.4940116527217864E-3</v>
      </c>
      <c r="AX42" s="53">
        <v>9.5134213532249087E-2</v>
      </c>
    </row>
    <row r="43" spans="1:50" x14ac:dyDescent="0.15">
      <c r="A43" s="31" t="s">
        <v>132</v>
      </c>
      <c r="B43" s="132">
        <v>17.308476899999974</v>
      </c>
      <c r="C43" s="132">
        <v>21.97526759999997</v>
      </c>
      <c r="D43" s="132">
        <v>17.525078999999977</v>
      </c>
      <c r="E43" s="132">
        <v>18.312722999999977</v>
      </c>
      <c r="F43" s="132">
        <v>23.983759799999962</v>
      </c>
      <c r="G43" s="132">
        <v>18.923147099999973</v>
      </c>
      <c r="H43" s="132">
        <v>6.5177540999999914</v>
      </c>
      <c r="I43" s="132">
        <v>6.93126719999999</v>
      </c>
      <c r="J43" s="132">
        <v>6.6162095999999897</v>
      </c>
      <c r="K43" s="132">
        <v>8.0536598999999871</v>
      </c>
      <c r="L43" s="132">
        <v>10.633193999999985</v>
      </c>
      <c r="M43" s="132">
        <v>12.562921799999982</v>
      </c>
      <c r="N43" s="132">
        <v>10.022769899999986</v>
      </c>
      <c r="O43" s="132">
        <v>9.0775970999999878</v>
      </c>
      <c r="P43" s="132">
        <v>9.6092567999999865</v>
      </c>
      <c r="Q43" s="132">
        <v>8.17180649999999</v>
      </c>
      <c r="R43" s="132">
        <v>9.8455499999999863E-2</v>
      </c>
      <c r="S43" s="132">
        <v>0.11814659999999982</v>
      </c>
      <c r="T43" s="132">
        <v>9.8455499999999863E-2</v>
      </c>
      <c r="U43" s="132">
        <v>9.8455499999999863E-2</v>
      </c>
      <c r="V43" s="132">
        <v>9.8455499999999863E-2</v>
      </c>
      <c r="W43" s="132">
        <v>9.8455499999999863E-2</v>
      </c>
      <c r="X43" s="132">
        <v>1.5752879999999978</v>
      </c>
      <c r="Y43" s="132">
        <v>5.9073299999999911</v>
      </c>
      <c r="Z43" s="132">
        <v>8.2702619999999882</v>
      </c>
      <c r="AA43" s="132">
        <v>8.7625394999999884</v>
      </c>
      <c r="AB43" s="132">
        <v>8.0339687999999896</v>
      </c>
      <c r="AC43" s="132">
        <v>8.4671729999999883</v>
      </c>
      <c r="AD43" s="132">
        <v>14.059445399999978</v>
      </c>
      <c r="AE43" s="132">
        <v>15.752879999999978</v>
      </c>
      <c r="AF43" s="132">
        <v>15.555968999999982</v>
      </c>
      <c r="AG43" s="132">
        <v>12.996125999999981</v>
      </c>
      <c r="AH43" s="132">
        <v>13.035508199999983</v>
      </c>
      <c r="AI43" s="132">
        <v>11.814659999999982</v>
      </c>
      <c r="AJ43" s="132">
        <v>13.744387799999981</v>
      </c>
      <c r="AK43" s="132">
        <v>14.90616269999998</v>
      </c>
      <c r="AL43" s="132">
        <v>18.923147099999973</v>
      </c>
      <c r="AM43" s="132">
        <v>23.589937799999969</v>
      </c>
      <c r="AN43" s="132">
        <v>26.837065350204718</v>
      </c>
      <c r="AO43" s="132">
        <v>27.8602849819673</v>
      </c>
      <c r="AP43" s="132">
        <v>31.960558130718088</v>
      </c>
      <c r="AQ43" s="132">
        <v>35.275240163789988</v>
      </c>
      <c r="AR43" s="132">
        <v>35.391272645592657</v>
      </c>
      <c r="AS43" s="132">
        <v>35.456383659833634</v>
      </c>
      <c r="AT43" s="132">
        <v>35.785678644641287</v>
      </c>
      <c r="AU43" s="133">
        <v>34.658478594001473</v>
      </c>
      <c r="AV43" s="53">
        <v>-3.4144814172127114E-2</v>
      </c>
      <c r="AW43" s="53">
        <v>0.10041977370933175</v>
      </c>
      <c r="AX43" s="53">
        <v>0.11533893208815803</v>
      </c>
    </row>
    <row r="44" spans="1:50" x14ac:dyDescent="0.15">
      <c r="A44" s="31" t="s">
        <v>130</v>
      </c>
      <c r="B44" s="132">
        <v>9.1169792999999864</v>
      </c>
      <c r="C44" s="132">
        <v>8.4868640999999858</v>
      </c>
      <c r="D44" s="132">
        <v>6.6949739999999904</v>
      </c>
      <c r="E44" s="132">
        <v>8.447481899999989</v>
      </c>
      <c r="F44" s="132">
        <v>7.0297226999999891</v>
      </c>
      <c r="G44" s="132">
        <v>2.7961361999999959</v>
      </c>
      <c r="H44" s="132">
        <v>1.4768324999999978</v>
      </c>
      <c r="I44" s="132">
        <v>0.94517279999999859</v>
      </c>
      <c r="J44" s="132">
        <v>1.1814659999999981</v>
      </c>
      <c r="K44" s="132">
        <v>1.2799214999999982</v>
      </c>
      <c r="L44" s="132">
        <v>1.4965235999999977</v>
      </c>
      <c r="M44" s="132">
        <v>1.3783769999999977</v>
      </c>
      <c r="N44" s="132">
        <v>1.3783769999999977</v>
      </c>
      <c r="O44" s="132">
        <v>1.7721989999999976</v>
      </c>
      <c r="P44" s="132">
        <v>2.1660209999999971</v>
      </c>
      <c r="Q44" s="132">
        <v>3.4262513999999946</v>
      </c>
      <c r="R44" s="132">
        <v>30.521204999999959</v>
      </c>
      <c r="S44" s="132">
        <v>0.98455499999999863</v>
      </c>
      <c r="T44" s="132">
        <v>0.98455499999999863</v>
      </c>
      <c r="U44" s="132">
        <v>0.98455499999999863</v>
      </c>
      <c r="V44" s="132">
        <v>0.98455499999999863</v>
      </c>
      <c r="W44" s="132">
        <v>0.98455499999999863</v>
      </c>
      <c r="X44" s="132">
        <v>1.0042460999999987</v>
      </c>
      <c r="Y44" s="132">
        <v>0.98455499999999863</v>
      </c>
      <c r="Z44" s="132">
        <v>0.98455499999999863</v>
      </c>
      <c r="AA44" s="132">
        <v>0.98455499999999863</v>
      </c>
      <c r="AB44" s="132">
        <v>0.98455499999999863</v>
      </c>
      <c r="AC44" s="132">
        <v>1.7721989999999976</v>
      </c>
      <c r="AD44" s="132">
        <v>2.1660209999999971</v>
      </c>
      <c r="AE44" s="132">
        <v>1.9691099999999973</v>
      </c>
      <c r="AF44" s="132">
        <v>1.9691099999999973</v>
      </c>
      <c r="AG44" s="132">
        <v>1.7721989999999976</v>
      </c>
      <c r="AH44" s="132">
        <v>1.8706544999999972</v>
      </c>
      <c r="AI44" s="132">
        <v>0.98455499999999863</v>
      </c>
      <c r="AJ44" s="132">
        <v>0.39382199999999945</v>
      </c>
      <c r="AK44" s="132">
        <v>0.43320419999999937</v>
      </c>
      <c r="AL44" s="132">
        <v>0.43320419999999937</v>
      </c>
      <c r="AM44" s="132">
        <v>0.45289529999999933</v>
      </c>
      <c r="AN44" s="132">
        <v>3.0150207659487136</v>
      </c>
      <c r="AO44" s="132">
        <v>3.1433737295442921</v>
      </c>
      <c r="AP44" s="132">
        <v>1.9887878413142188</v>
      </c>
      <c r="AQ44" s="132">
        <v>2.5814128058363859</v>
      </c>
      <c r="AR44" s="132">
        <v>1.804654867438491</v>
      </c>
      <c r="AS44" s="132">
        <v>1.9644410343877765</v>
      </c>
      <c r="AT44" s="132">
        <v>1.6618194264209631</v>
      </c>
      <c r="AU44" s="133">
        <v>1.7918763160334803</v>
      </c>
      <c r="AV44" s="53">
        <v>7.5315675514169067E-2</v>
      </c>
      <c r="AW44" s="53">
        <v>0.154857464568388</v>
      </c>
      <c r="AX44" s="53">
        <v>5.9631325179153828E-3</v>
      </c>
    </row>
    <row r="45" spans="1:50" x14ac:dyDescent="0.15">
      <c r="A45" s="31" t="s">
        <v>129</v>
      </c>
      <c r="B45" s="132">
        <v>6.6949739999999904</v>
      </c>
      <c r="C45" s="132">
        <v>7.4629268999999896</v>
      </c>
      <c r="D45" s="132">
        <v>7.4432357999999885</v>
      </c>
      <c r="E45" s="132">
        <v>6.3799163999999911</v>
      </c>
      <c r="F45" s="132">
        <v>4.9030838999999942</v>
      </c>
      <c r="G45" s="132">
        <v>1.6343612999999975</v>
      </c>
      <c r="H45" s="132">
        <v>1.6737434999999976</v>
      </c>
      <c r="I45" s="132">
        <v>0.19691099999999973</v>
      </c>
      <c r="J45" s="132">
        <v>2.6976806999999963</v>
      </c>
      <c r="K45" s="132">
        <v>1.7328167999999975</v>
      </c>
      <c r="L45" s="132">
        <v>1.0436282999999986</v>
      </c>
      <c r="M45" s="132">
        <v>1.1223926999999982</v>
      </c>
      <c r="N45" s="132">
        <v>0.59073299999999906</v>
      </c>
      <c r="O45" s="132">
        <v>1.457141399999998</v>
      </c>
      <c r="P45" s="132">
        <v>1.338994799999998</v>
      </c>
      <c r="Q45" s="132">
        <v>1.3980680999999979</v>
      </c>
      <c r="R45" s="132">
        <v>1.2602303999999982</v>
      </c>
      <c r="S45" s="132">
        <v>1.1420837999999982</v>
      </c>
      <c r="T45" s="132">
        <v>1.2011570999999983</v>
      </c>
      <c r="U45" s="132">
        <v>0.90579059999999867</v>
      </c>
      <c r="V45" s="132">
        <v>0.45289529999999933</v>
      </c>
      <c r="W45" s="132">
        <v>0.43320419999999937</v>
      </c>
      <c r="X45" s="132">
        <v>1.9100366999999974</v>
      </c>
      <c r="Y45" s="132">
        <v>1.5949790999999978</v>
      </c>
      <c r="Z45" s="132">
        <v>2.6582984999999963</v>
      </c>
      <c r="AA45" s="132">
        <v>2.5204607999999964</v>
      </c>
      <c r="AB45" s="132">
        <v>2.2447853999999965</v>
      </c>
      <c r="AC45" s="132">
        <v>3.1308848999999959</v>
      </c>
      <c r="AD45" s="132">
        <v>3.2687225999999949</v>
      </c>
      <c r="AE45" s="132">
        <v>3.8791466999999948</v>
      </c>
      <c r="AF45" s="132">
        <v>2.8355183999999958</v>
      </c>
      <c r="AG45" s="132">
        <v>2.815827299999996</v>
      </c>
      <c r="AH45" s="132">
        <v>2.7567539999999955</v>
      </c>
      <c r="AI45" s="132">
        <v>2.7567539999999955</v>
      </c>
      <c r="AJ45" s="132">
        <v>2.8355183999999958</v>
      </c>
      <c r="AK45" s="132">
        <v>2.5401518999999966</v>
      </c>
      <c r="AL45" s="132">
        <v>1.8115811999999973</v>
      </c>
      <c r="AM45" s="132">
        <v>2.5598429999999963</v>
      </c>
      <c r="AN45" s="132">
        <v>4.6253908475703742</v>
      </c>
      <c r="AO45" s="132">
        <v>5.0800737080386629</v>
      </c>
      <c r="AP45" s="132">
        <v>4.7538099718028226</v>
      </c>
      <c r="AQ45" s="132">
        <v>5.5756630367236371</v>
      </c>
      <c r="AR45" s="132">
        <v>5.2193864584029033</v>
      </c>
      <c r="AS45" s="132">
        <v>5.1929925724078956</v>
      </c>
      <c r="AT45" s="132">
        <v>5.2239922136552437</v>
      </c>
      <c r="AU45" s="133">
        <v>5.0586112604520928</v>
      </c>
      <c r="AV45" s="53">
        <v>-3.4303706459668404E-2</v>
      </c>
      <c r="AW45" s="53">
        <v>6.300915568754295E-2</v>
      </c>
      <c r="AX45" s="53">
        <v>1.6834403710111415E-2</v>
      </c>
    </row>
    <row r="46" spans="1:50" x14ac:dyDescent="0.15">
      <c r="A46" s="31" t="s">
        <v>128</v>
      </c>
      <c r="B46" s="132">
        <v>6.3602252999999909</v>
      </c>
      <c r="C46" s="132">
        <v>6.3996074999999912</v>
      </c>
      <c r="D46" s="132">
        <v>5.2772147999999932</v>
      </c>
      <c r="E46" s="132">
        <v>6.2420786999999907</v>
      </c>
      <c r="F46" s="132">
        <v>4.5683351999999928</v>
      </c>
      <c r="G46" s="132">
        <v>2.3432408999999965</v>
      </c>
      <c r="H46" s="132">
        <v>3.2884136999999951</v>
      </c>
      <c r="I46" s="132">
        <v>0.98455499999999863</v>
      </c>
      <c r="J46" s="132">
        <v>0.17721989999999974</v>
      </c>
      <c r="K46" s="132">
        <v>9.8455499999999863E-2</v>
      </c>
      <c r="L46" s="132" t="s">
        <v>111</v>
      </c>
      <c r="M46" s="132" t="s">
        <v>111</v>
      </c>
      <c r="N46" s="132" t="s">
        <v>111</v>
      </c>
      <c r="O46" s="132" t="s">
        <v>111</v>
      </c>
      <c r="P46" s="132" t="s">
        <v>111</v>
      </c>
      <c r="Q46" s="132" t="s">
        <v>111</v>
      </c>
      <c r="R46" s="132">
        <v>0.98455499999999863</v>
      </c>
      <c r="S46" s="132" t="s">
        <v>111</v>
      </c>
      <c r="T46" s="132" t="s">
        <v>111</v>
      </c>
      <c r="U46" s="132" t="s">
        <v>111</v>
      </c>
      <c r="V46" s="132" t="s">
        <v>111</v>
      </c>
      <c r="W46" s="132" t="s">
        <v>111</v>
      </c>
      <c r="X46" s="132" t="s">
        <v>111</v>
      </c>
      <c r="Y46" s="132" t="s">
        <v>111</v>
      </c>
      <c r="Z46" s="132" t="s">
        <v>111</v>
      </c>
      <c r="AA46" s="132" t="s">
        <v>111</v>
      </c>
      <c r="AB46" s="132" t="s">
        <v>111</v>
      </c>
      <c r="AC46" s="132">
        <v>0.59073299999999906</v>
      </c>
      <c r="AD46" s="132">
        <v>7.876439999999989</v>
      </c>
      <c r="AE46" s="132">
        <v>7.6795289999999881</v>
      </c>
      <c r="AF46" s="132">
        <v>7.2857069999999897</v>
      </c>
      <c r="AG46" s="132">
        <v>6.1042409999999911</v>
      </c>
      <c r="AH46" s="132">
        <v>6.3011519999999912</v>
      </c>
      <c r="AI46" s="132">
        <v>7.0887959999999905</v>
      </c>
      <c r="AJ46" s="132">
        <v>7.8173666999999893</v>
      </c>
      <c r="AK46" s="132">
        <v>2.0084921999999974</v>
      </c>
      <c r="AL46" s="132">
        <v>1.1027015999999985</v>
      </c>
      <c r="AM46" s="132">
        <v>1.3783769999999977</v>
      </c>
      <c r="AN46" s="132">
        <v>3.5096887075030114</v>
      </c>
      <c r="AO46" s="132">
        <v>3.1898607658858587</v>
      </c>
      <c r="AP46" s="132">
        <v>2.7994053304820912</v>
      </c>
      <c r="AQ46" s="132">
        <v>2.7619661196095393</v>
      </c>
      <c r="AR46" s="132">
        <v>2.5973662131173763</v>
      </c>
      <c r="AS46" s="132">
        <v>2.6291648798066611</v>
      </c>
      <c r="AT46" s="132">
        <v>3.3160320888193699</v>
      </c>
      <c r="AU46" s="133">
        <v>2.6228997741347322</v>
      </c>
      <c r="AV46" s="53">
        <v>-0.21118574511728405</v>
      </c>
      <c r="AW46" s="53">
        <v>-8.2183578053360629E-2</v>
      </c>
      <c r="AX46" s="53">
        <v>8.7286710552646734E-3</v>
      </c>
    </row>
    <row r="47" spans="1:50" x14ac:dyDescent="0.15">
      <c r="A47" s="31" t="s">
        <v>127</v>
      </c>
      <c r="B47" s="132">
        <v>57.438938699999916</v>
      </c>
      <c r="C47" s="132">
        <v>73.664405099999883</v>
      </c>
      <c r="D47" s="132">
        <v>73.644713999999894</v>
      </c>
      <c r="E47" s="132">
        <v>64.823101199999911</v>
      </c>
      <c r="F47" s="132">
        <v>74.806488899999891</v>
      </c>
      <c r="G47" s="132">
        <v>75.554750699999872</v>
      </c>
      <c r="H47" s="132">
        <v>50.369833799999924</v>
      </c>
      <c r="I47" s="132">
        <v>24.200361899999965</v>
      </c>
      <c r="J47" s="132">
        <v>12.858288299999982</v>
      </c>
      <c r="K47" s="132">
        <v>8.3096441999999886</v>
      </c>
      <c r="L47" s="132">
        <v>6.1042409999999911</v>
      </c>
      <c r="M47" s="132">
        <v>4.7258639999999925</v>
      </c>
      <c r="N47" s="132">
        <v>3.9382199999999945</v>
      </c>
      <c r="O47" s="132">
        <v>6.4980629999999904</v>
      </c>
      <c r="P47" s="132">
        <v>8.0733509999999882</v>
      </c>
      <c r="Q47" s="132">
        <v>14.866780499999978</v>
      </c>
      <c r="R47" s="132">
        <v>25.795340999999961</v>
      </c>
      <c r="S47" s="132">
        <v>24.613874999999965</v>
      </c>
      <c r="T47" s="132">
        <v>24.023141999999964</v>
      </c>
      <c r="U47" s="132">
        <v>5.9073299999999911</v>
      </c>
      <c r="V47" s="132">
        <v>1.9691099999999973</v>
      </c>
      <c r="W47" s="132">
        <v>1.8312722999999975</v>
      </c>
      <c r="X47" s="132">
        <v>1.9494188999999971</v>
      </c>
      <c r="Y47" s="132">
        <v>2.815827299999996</v>
      </c>
      <c r="Z47" s="132">
        <v>0.61042409999999914</v>
      </c>
      <c r="AA47" s="132">
        <v>1.1223926999999982</v>
      </c>
      <c r="AB47" s="132">
        <v>0.45289529999999933</v>
      </c>
      <c r="AC47" s="132">
        <v>0.11814659999999982</v>
      </c>
      <c r="AD47" s="132">
        <v>0.23629319999999965</v>
      </c>
      <c r="AE47" s="132">
        <v>0.43320419999999937</v>
      </c>
      <c r="AF47" s="132">
        <v>0.39382199999999945</v>
      </c>
      <c r="AG47" s="132">
        <v>0.13783769999999981</v>
      </c>
      <c r="AH47" s="132">
        <v>0.39382199999999945</v>
      </c>
      <c r="AI47" s="132" t="s">
        <v>111</v>
      </c>
      <c r="AJ47" s="132" t="s">
        <v>111</v>
      </c>
      <c r="AK47" s="132" t="s">
        <v>111</v>
      </c>
      <c r="AL47" s="132" t="s">
        <v>111</v>
      </c>
      <c r="AM47" s="132" t="s">
        <v>111</v>
      </c>
      <c r="AN47" s="132">
        <v>5.3996981894910041</v>
      </c>
      <c r="AO47" s="132">
        <v>5.0531403230257901</v>
      </c>
      <c r="AP47" s="132">
        <v>5.5161479818852825</v>
      </c>
      <c r="AQ47" s="132">
        <v>6.2832796696922282</v>
      </c>
      <c r="AR47" s="132">
        <v>5.788699645380099</v>
      </c>
      <c r="AS47" s="132">
        <v>5.8389101774973451</v>
      </c>
      <c r="AT47" s="132">
        <v>5.234306076010796</v>
      </c>
      <c r="AU47" s="133">
        <v>5.7496449270534935</v>
      </c>
      <c r="AV47" s="53">
        <v>9.545285113599622E-2</v>
      </c>
      <c r="AW47" s="53" t="s">
        <v>111</v>
      </c>
      <c r="AX47" s="53">
        <v>1.9134074335485158E-2</v>
      </c>
    </row>
    <row r="48" spans="1:50" x14ac:dyDescent="0.15">
      <c r="A48" s="31" t="s">
        <v>226</v>
      </c>
      <c r="B48" s="132">
        <v>2.815827299999996</v>
      </c>
      <c r="C48" s="132">
        <v>3.1702670999999962</v>
      </c>
      <c r="D48" s="132">
        <v>3.4853246999999956</v>
      </c>
      <c r="E48" s="132">
        <v>2.4613874999999963</v>
      </c>
      <c r="F48" s="132">
        <v>2.1660209999999971</v>
      </c>
      <c r="G48" s="132">
        <v>2.1660209999999971</v>
      </c>
      <c r="H48" s="132">
        <v>2.3629319999999963</v>
      </c>
      <c r="I48" s="132">
        <v>2.7567539999999955</v>
      </c>
      <c r="J48" s="132">
        <v>0.88609949999999882</v>
      </c>
      <c r="K48" s="132">
        <v>0.66949739999999902</v>
      </c>
      <c r="L48" s="132">
        <v>0.68918849999999887</v>
      </c>
      <c r="M48" s="132">
        <v>0.68918849999999887</v>
      </c>
      <c r="N48" s="132">
        <v>0.92548169999999852</v>
      </c>
      <c r="O48" s="132">
        <v>1.1617748999999982</v>
      </c>
      <c r="P48" s="132">
        <v>0.98455499999999863</v>
      </c>
      <c r="Q48" s="132">
        <v>0.98455499999999863</v>
      </c>
      <c r="R48" s="132">
        <v>1.0239371999999984</v>
      </c>
      <c r="S48" s="132">
        <v>0.98455499999999863</v>
      </c>
      <c r="T48" s="132">
        <v>0.7876439999999989</v>
      </c>
      <c r="U48" s="132">
        <v>0.7876439999999989</v>
      </c>
      <c r="V48" s="132">
        <v>0.88609949999999882</v>
      </c>
      <c r="W48" s="132">
        <v>0.88609949999999882</v>
      </c>
      <c r="X48" s="132">
        <v>0.86640839999999875</v>
      </c>
      <c r="Y48" s="132">
        <v>0.82702619999999871</v>
      </c>
      <c r="Z48" s="132">
        <v>0.80733509999999875</v>
      </c>
      <c r="AA48" s="132">
        <v>0.80733509999999875</v>
      </c>
      <c r="AB48" s="132">
        <v>0.59073299999999906</v>
      </c>
      <c r="AC48" s="132">
        <v>0.59073299999999906</v>
      </c>
      <c r="AD48" s="132">
        <v>0.55135079999999925</v>
      </c>
      <c r="AE48" s="132">
        <v>0.55135079999999925</v>
      </c>
      <c r="AF48" s="132">
        <v>0.55135079999999925</v>
      </c>
      <c r="AG48" s="132">
        <v>0.49227749999999931</v>
      </c>
      <c r="AH48" s="132">
        <v>0.29536649999999953</v>
      </c>
      <c r="AI48" s="132">
        <v>0.29536649999999953</v>
      </c>
      <c r="AJ48" s="132">
        <v>0.29536649999999953</v>
      </c>
      <c r="AK48" s="132">
        <v>0.29536649999999953</v>
      </c>
      <c r="AL48" s="132">
        <v>0.4725863999999993</v>
      </c>
      <c r="AM48" s="132">
        <v>0.19691099999999973</v>
      </c>
      <c r="AN48" s="132">
        <v>0.90117639000238758</v>
      </c>
      <c r="AO48" s="132">
        <v>0.83752517944615379</v>
      </c>
      <c r="AP48" s="132">
        <v>1.087616189480398</v>
      </c>
      <c r="AQ48" s="132">
        <v>1.1542529996738287</v>
      </c>
      <c r="AR48" s="132">
        <v>2.4131146630416977</v>
      </c>
      <c r="AS48" s="132">
        <v>1.4479048660527638</v>
      </c>
      <c r="AT48" s="132">
        <v>1.921105936605763</v>
      </c>
      <c r="AU48" s="133">
        <v>2.0128457635952475</v>
      </c>
      <c r="AV48" s="53">
        <v>4.4890938473073794E-2</v>
      </c>
      <c r="AW48" s="53">
        <v>0.2059214155816651</v>
      </c>
      <c r="AX48" s="53">
        <v>6.6984902468116394E-3</v>
      </c>
    </row>
    <row r="49" spans="1:50" x14ac:dyDescent="0.15">
      <c r="A49" s="31" t="s">
        <v>126</v>
      </c>
      <c r="B49" s="132">
        <v>25.637812199999964</v>
      </c>
      <c r="C49" s="132">
        <v>30.068309699999958</v>
      </c>
      <c r="D49" s="132">
        <v>28.059817499999959</v>
      </c>
      <c r="E49" s="132">
        <v>21.443607899999972</v>
      </c>
      <c r="F49" s="132">
        <v>20.262141899999968</v>
      </c>
      <c r="G49" s="132">
        <v>18.864073799999975</v>
      </c>
      <c r="H49" s="132">
        <v>11.184544799999983</v>
      </c>
      <c r="I49" s="132">
        <v>7.7779844999999908</v>
      </c>
      <c r="J49" s="132">
        <v>9.9046232999999866</v>
      </c>
      <c r="K49" s="132">
        <v>13.86253439999998</v>
      </c>
      <c r="L49" s="132">
        <v>11.913115499999982</v>
      </c>
      <c r="M49" s="132">
        <v>7.2266336999999883</v>
      </c>
      <c r="N49" s="132">
        <v>4.8833927999999931</v>
      </c>
      <c r="O49" s="132">
        <v>2.8945916999999954</v>
      </c>
      <c r="P49" s="132">
        <v>2.2250942999999963</v>
      </c>
      <c r="Q49" s="132">
        <v>2.0675654999999971</v>
      </c>
      <c r="R49" s="132">
        <v>1.0239371999999984</v>
      </c>
      <c r="S49" s="132">
        <v>1.6540523999999974</v>
      </c>
      <c r="T49" s="132">
        <v>0.86640839999999875</v>
      </c>
      <c r="U49" s="132">
        <v>0.76795289999999894</v>
      </c>
      <c r="V49" s="132">
        <v>0.70887959999999894</v>
      </c>
      <c r="W49" s="132">
        <v>0.76795289999999894</v>
      </c>
      <c r="X49" s="132">
        <v>2.9930471999999955</v>
      </c>
      <c r="Y49" s="132">
        <v>2.9536649999999955</v>
      </c>
      <c r="Z49" s="132">
        <v>2.5598429999999963</v>
      </c>
      <c r="AA49" s="132">
        <v>2.5401518999999966</v>
      </c>
      <c r="AB49" s="132">
        <v>2.5401518999999966</v>
      </c>
      <c r="AC49" s="132">
        <v>2.0675654999999971</v>
      </c>
      <c r="AD49" s="132">
        <v>1.9100366999999974</v>
      </c>
      <c r="AE49" s="132">
        <v>2.3038586999999966</v>
      </c>
      <c r="AF49" s="132">
        <v>1.7918900999999976</v>
      </c>
      <c r="AG49" s="132">
        <v>1.8706544999999972</v>
      </c>
      <c r="AH49" s="132">
        <v>1.9100366999999974</v>
      </c>
      <c r="AI49" s="132">
        <v>1.9297277999999971</v>
      </c>
      <c r="AJ49" s="132">
        <v>1.9100366999999974</v>
      </c>
      <c r="AK49" s="132">
        <v>1.9100366999999974</v>
      </c>
      <c r="AL49" s="132">
        <v>1.9297277999999971</v>
      </c>
      <c r="AM49" s="132">
        <v>2.0084921999999974</v>
      </c>
      <c r="AN49" s="132">
        <v>2.6878419491425145</v>
      </c>
      <c r="AO49" s="132">
        <v>2.1946132099676583</v>
      </c>
      <c r="AP49" s="132">
        <v>2.3244372709227501</v>
      </c>
      <c r="AQ49" s="132">
        <v>2.0186128585497221</v>
      </c>
      <c r="AR49" s="132">
        <v>2.23011694741886</v>
      </c>
      <c r="AS49" s="132">
        <v>2.5567905156868389</v>
      </c>
      <c r="AT49" s="132">
        <v>2.0243257097806286</v>
      </c>
      <c r="AU49" s="133">
        <v>2.1503201823685139</v>
      </c>
      <c r="AV49" s="53">
        <v>5.9337921883033884E-2</v>
      </c>
      <c r="AW49" s="53">
        <v>5.8283396382092789E-3</v>
      </c>
      <c r="AX49" s="53">
        <v>7.1559873238325874E-3</v>
      </c>
    </row>
    <row r="50" spans="1:50" x14ac:dyDescent="0.15">
      <c r="A50" s="31" t="s">
        <v>227</v>
      </c>
      <c r="B50" s="132" t="s">
        <v>111</v>
      </c>
      <c r="C50" s="132" t="s">
        <v>111</v>
      </c>
      <c r="D50" s="132" t="s">
        <v>111</v>
      </c>
      <c r="E50" s="132" t="s">
        <v>111</v>
      </c>
      <c r="F50" s="132" t="s">
        <v>111</v>
      </c>
      <c r="G50" s="132" t="s">
        <v>111</v>
      </c>
      <c r="H50" s="132" t="s">
        <v>111</v>
      </c>
      <c r="I50" s="132" t="s">
        <v>111</v>
      </c>
      <c r="J50" s="132" t="s">
        <v>111</v>
      </c>
      <c r="K50" s="132" t="s">
        <v>111</v>
      </c>
      <c r="L50" s="132" t="s">
        <v>111</v>
      </c>
      <c r="M50" s="132" t="s">
        <v>111</v>
      </c>
      <c r="N50" s="132" t="s">
        <v>111</v>
      </c>
      <c r="O50" s="132" t="s">
        <v>111</v>
      </c>
      <c r="P50" s="132" t="s">
        <v>111</v>
      </c>
      <c r="Q50" s="132" t="s">
        <v>111</v>
      </c>
      <c r="R50" s="132" t="s">
        <v>111</v>
      </c>
      <c r="S50" s="132" t="s">
        <v>111</v>
      </c>
      <c r="T50" s="132" t="s">
        <v>111</v>
      </c>
      <c r="U50" s="132" t="s">
        <v>111</v>
      </c>
      <c r="V50" s="132" t="s">
        <v>111</v>
      </c>
      <c r="W50" s="132" t="s">
        <v>111</v>
      </c>
      <c r="X50" s="132" t="s">
        <v>111</v>
      </c>
      <c r="Y50" s="132" t="s">
        <v>111</v>
      </c>
      <c r="Z50" s="132">
        <v>0.98455499999999863</v>
      </c>
      <c r="AA50" s="132">
        <v>0.98455499999999863</v>
      </c>
      <c r="AB50" s="132">
        <v>0.98455499999999863</v>
      </c>
      <c r="AC50" s="132">
        <v>1.0830104999999985</v>
      </c>
      <c r="AD50" s="132">
        <v>1.1814659999999981</v>
      </c>
      <c r="AE50" s="132">
        <v>1.1814659999999981</v>
      </c>
      <c r="AF50" s="132">
        <v>0.98455499999999863</v>
      </c>
      <c r="AG50" s="132">
        <v>1.4177591999999979</v>
      </c>
      <c r="AH50" s="132">
        <v>1.1814659999999981</v>
      </c>
      <c r="AI50" s="132">
        <v>0.88609949999999882</v>
      </c>
      <c r="AJ50" s="132">
        <v>1.4768324999999978</v>
      </c>
      <c r="AK50" s="132">
        <v>0.98455499999999863</v>
      </c>
      <c r="AL50" s="132">
        <v>0.49227749999999931</v>
      </c>
      <c r="AM50" s="132">
        <v>0.59073299999999906</v>
      </c>
      <c r="AN50" s="132">
        <v>2.2735431970526037</v>
      </c>
      <c r="AO50" s="132">
        <v>2.3509673777621605</v>
      </c>
      <c r="AP50" s="132">
        <v>1.2978413849295891</v>
      </c>
      <c r="AQ50" s="132">
        <v>0.68941276103486515</v>
      </c>
      <c r="AR50" s="132">
        <v>0.80164473167828987</v>
      </c>
      <c r="AS50" s="132">
        <v>0.93092132604349065</v>
      </c>
      <c r="AT50" s="132">
        <v>1.4302026718456951</v>
      </c>
      <c r="AU50" s="133">
        <v>1.7172500801778643</v>
      </c>
      <c r="AV50" s="53">
        <v>0.19742339584501711</v>
      </c>
      <c r="AW50" s="53">
        <v>-3.2032016451245537E-3</v>
      </c>
      <c r="AX50" s="53">
        <v>5.7147860613333138E-3</v>
      </c>
    </row>
    <row r="51" spans="1:50" x14ac:dyDescent="0.15">
      <c r="A51" s="31" t="s">
        <v>125</v>
      </c>
      <c r="B51" s="132" t="s">
        <v>111</v>
      </c>
      <c r="C51" s="132" t="s">
        <v>111</v>
      </c>
      <c r="D51" s="132" t="s">
        <v>111</v>
      </c>
      <c r="E51" s="132" t="s">
        <v>111</v>
      </c>
      <c r="F51" s="132" t="s">
        <v>111</v>
      </c>
      <c r="G51" s="132" t="s">
        <v>111</v>
      </c>
      <c r="H51" s="132" t="s">
        <v>111</v>
      </c>
      <c r="I51" s="132" t="s">
        <v>111</v>
      </c>
      <c r="J51" s="132" t="s">
        <v>111</v>
      </c>
      <c r="K51" s="132" t="s">
        <v>111</v>
      </c>
      <c r="L51" s="132" t="s">
        <v>111</v>
      </c>
      <c r="M51" s="132" t="s">
        <v>111</v>
      </c>
      <c r="N51" s="132" t="s">
        <v>111</v>
      </c>
      <c r="O51" s="132" t="s">
        <v>111</v>
      </c>
      <c r="P51" s="132" t="s">
        <v>111</v>
      </c>
      <c r="Q51" s="132" t="s">
        <v>111</v>
      </c>
      <c r="R51" s="132" t="s">
        <v>111</v>
      </c>
      <c r="S51" s="132" t="s">
        <v>111</v>
      </c>
      <c r="T51" s="132" t="s">
        <v>111</v>
      </c>
      <c r="U51" s="132" t="s">
        <v>111</v>
      </c>
      <c r="V51" s="132" t="s">
        <v>111</v>
      </c>
      <c r="W51" s="132" t="s">
        <v>111</v>
      </c>
      <c r="X51" s="132" t="s">
        <v>111</v>
      </c>
      <c r="Y51" s="132" t="s">
        <v>111</v>
      </c>
      <c r="Z51" s="132" t="s">
        <v>111</v>
      </c>
      <c r="AA51" s="132" t="s">
        <v>111</v>
      </c>
      <c r="AB51" s="132" t="s">
        <v>111</v>
      </c>
      <c r="AC51" s="132" t="s">
        <v>111</v>
      </c>
      <c r="AD51" s="132">
        <v>3.9382199999999944E-2</v>
      </c>
      <c r="AE51" s="132">
        <v>3.9382199999999944E-2</v>
      </c>
      <c r="AF51" s="132">
        <v>5.9073299999999912E-2</v>
      </c>
      <c r="AG51" s="132">
        <v>5.9073299999999912E-2</v>
      </c>
      <c r="AH51" s="132">
        <v>5.9073299999999912E-2</v>
      </c>
      <c r="AI51" s="132">
        <v>5.9073299999999912E-2</v>
      </c>
      <c r="AJ51" s="132">
        <v>5.9073299999999912E-2</v>
      </c>
      <c r="AK51" s="132">
        <v>5.9073299999999912E-2</v>
      </c>
      <c r="AL51" s="132">
        <v>5.9073299999999912E-2</v>
      </c>
      <c r="AM51" s="132">
        <v>5.9073299999999912E-2</v>
      </c>
      <c r="AN51" s="132">
        <v>1.4619979704696775E-2</v>
      </c>
      <c r="AO51" s="132">
        <v>7.2367160616666534E-3</v>
      </c>
      <c r="AP51" s="132">
        <v>1.149559698924092E-2</v>
      </c>
      <c r="AQ51" s="132">
        <v>1.1007197770123253E-2</v>
      </c>
      <c r="AR51" s="132">
        <v>1.1797429775098182E-2</v>
      </c>
      <c r="AS51" s="132">
        <v>1.8743487644810189E-3</v>
      </c>
      <c r="AT51" s="132">
        <v>1.2113926899894946E-2</v>
      </c>
      <c r="AU51" s="133">
        <v>1.2324720317324098E-2</v>
      </c>
      <c r="AV51" s="53">
        <v>1.4621131501381779E-2</v>
      </c>
      <c r="AW51" s="53">
        <v>-0.14652781545421678</v>
      </c>
      <c r="AX51" s="53">
        <v>4.1015074445057025E-5</v>
      </c>
    </row>
    <row r="52" spans="1:50" s="32" customFormat="1" x14ac:dyDescent="0.15">
      <c r="A52" s="37" t="s">
        <v>124</v>
      </c>
      <c r="B52" s="134">
        <v>172.71063809999973</v>
      </c>
      <c r="C52" s="134">
        <v>207.62295839999967</v>
      </c>
      <c r="D52" s="134">
        <v>195.82798949999972</v>
      </c>
      <c r="E52" s="134">
        <v>180.64615139999972</v>
      </c>
      <c r="F52" s="134">
        <v>170.72183699999977</v>
      </c>
      <c r="G52" s="134">
        <v>142.70140169999979</v>
      </c>
      <c r="H52" s="134">
        <v>94.202222399999854</v>
      </c>
      <c r="I52" s="134">
        <v>72.778305599999911</v>
      </c>
      <c r="J52" s="134">
        <v>53.421954299999925</v>
      </c>
      <c r="K52" s="134">
        <v>46.805744699999927</v>
      </c>
      <c r="L52" s="134">
        <v>42.513084899999939</v>
      </c>
      <c r="M52" s="134">
        <v>38.141660699999939</v>
      </c>
      <c r="N52" s="134">
        <v>31.190702399999953</v>
      </c>
      <c r="O52" s="134">
        <v>30.737807099999955</v>
      </c>
      <c r="P52" s="134">
        <v>44.088372899999932</v>
      </c>
      <c r="Q52" s="134">
        <v>53.264425499999916</v>
      </c>
      <c r="R52" s="134">
        <v>83.549337299999863</v>
      </c>
      <c r="S52" s="134">
        <v>51.748210799999931</v>
      </c>
      <c r="T52" s="134">
        <v>49.621571999999929</v>
      </c>
      <c r="U52" s="134">
        <v>31.70267099999996</v>
      </c>
      <c r="V52" s="134">
        <v>27.941670899999959</v>
      </c>
      <c r="W52" s="134">
        <v>27.843215399999959</v>
      </c>
      <c r="X52" s="134">
        <v>31.958655299999958</v>
      </c>
      <c r="Y52" s="134">
        <v>34.774482599999949</v>
      </c>
      <c r="Z52" s="134">
        <v>40.307681699999939</v>
      </c>
      <c r="AA52" s="134">
        <v>40.366754999999948</v>
      </c>
      <c r="AB52" s="134">
        <v>42.020807399999953</v>
      </c>
      <c r="AC52" s="134">
        <v>39.086833499999955</v>
      </c>
      <c r="AD52" s="134">
        <v>60.431985899999923</v>
      </c>
      <c r="AE52" s="134">
        <v>59.52619529999992</v>
      </c>
      <c r="AF52" s="134">
        <v>55.056315599999934</v>
      </c>
      <c r="AG52" s="134">
        <v>58.837006799999934</v>
      </c>
      <c r="AH52" s="134">
        <v>58.699169099999921</v>
      </c>
      <c r="AI52" s="134">
        <v>58.915771199999909</v>
      </c>
      <c r="AJ52" s="134">
        <v>59.782179599999914</v>
      </c>
      <c r="AK52" s="134">
        <v>55.784886299999926</v>
      </c>
      <c r="AL52" s="134">
        <v>58.009980599999906</v>
      </c>
      <c r="AM52" s="134">
        <v>65.394143099999908</v>
      </c>
      <c r="AN52" s="134">
        <v>73.707464389367431</v>
      </c>
      <c r="AO52" s="134">
        <v>76.179632919344428</v>
      </c>
      <c r="AP52" s="134">
        <v>77.51172935454322</v>
      </c>
      <c r="AQ52" s="134">
        <v>90.958416390071434</v>
      </c>
      <c r="AR52" s="134">
        <v>93.88064793385945</v>
      </c>
      <c r="AS52" s="134">
        <v>92.702068927769361</v>
      </c>
      <c r="AT52" s="134">
        <v>86.53469359096718</v>
      </c>
      <c r="AU52" s="134">
        <v>84.869625257210686</v>
      </c>
      <c r="AV52" s="74">
        <v>-2.1921295113579098E-2</v>
      </c>
      <c r="AW52" s="74">
        <v>3.7676189485599698E-2</v>
      </c>
      <c r="AX52" s="74">
        <v>0.28243513105572499</v>
      </c>
    </row>
    <row r="53" spans="1:50" x14ac:dyDescent="0.15">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3"/>
      <c r="AV53" s="53"/>
      <c r="AW53" s="53"/>
      <c r="AX53" s="53"/>
    </row>
    <row r="54" spans="1:50" x14ac:dyDescent="0.15">
      <c r="A54" s="31" t="s">
        <v>123</v>
      </c>
      <c r="B54" s="132">
        <v>15.14245589999998</v>
      </c>
      <c r="C54" s="132">
        <v>20.951330399999971</v>
      </c>
      <c r="D54" s="132">
        <v>23.117351399999968</v>
      </c>
      <c r="E54" s="132">
        <v>24.101906399999965</v>
      </c>
      <c r="F54" s="132">
        <v>19.730482199999969</v>
      </c>
      <c r="G54" s="132">
        <v>19.120058099999977</v>
      </c>
      <c r="H54" s="132">
        <v>13.252110299999982</v>
      </c>
      <c r="I54" s="132">
        <v>9.4911101999999872</v>
      </c>
      <c r="J54" s="132">
        <v>8.6050106999999869</v>
      </c>
      <c r="K54" s="132">
        <v>11.243618099999985</v>
      </c>
      <c r="L54" s="132">
        <v>14.945544899999978</v>
      </c>
      <c r="M54" s="132">
        <v>18.785309399999971</v>
      </c>
      <c r="N54" s="132">
        <v>14.748633899999982</v>
      </c>
      <c r="O54" s="132">
        <v>11.322382499999986</v>
      </c>
      <c r="P54" s="132">
        <v>12.050953199999983</v>
      </c>
      <c r="Q54" s="132">
        <v>8.9003771999999852</v>
      </c>
      <c r="R54" s="132">
        <v>8.8609949999999884</v>
      </c>
      <c r="S54" s="132">
        <v>9.0185237999999881</v>
      </c>
      <c r="T54" s="132">
        <v>13.232419199999979</v>
      </c>
      <c r="U54" s="132">
        <v>13.527785699999981</v>
      </c>
      <c r="V54" s="132">
        <v>13.980680999999979</v>
      </c>
      <c r="W54" s="132">
        <v>14.748633899999982</v>
      </c>
      <c r="X54" s="132">
        <v>13.645932299999979</v>
      </c>
      <c r="Y54" s="132">
        <v>13.645932299999979</v>
      </c>
      <c r="Z54" s="132">
        <v>13.252110299999982</v>
      </c>
      <c r="AA54" s="132">
        <v>13.389947999999981</v>
      </c>
      <c r="AB54" s="132">
        <v>8.4671729999999883</v>
      </c>
      <c r="AC54" s="132">
        <v>8.2308797999999879</v>
      </c>
      <c r="AD54" s="132">
        <v>7.876439999999989</v>
      </c>
      <c r="AE54" s="132">
        <v>6.6949739999999904</v>
      </c>
      <c r="AF54" s="132">
        <v>5.9073299999999911</v>
      </c>
      <c r="AG54" s="132">
        <v>6.4980629999999904</v>
      </c>
      <c r="AH54" s="132">
        <v>9.2154347999999864</v>
      </c>
      <c r="AI54" s="132">
        <v>9.7470944999999869</v>
      </c>
      <c r="AJ54" s="132">
        <v>10.830104999999985</v>
      </c>
      <c r="AK54" s="132">
        <v>9.8455499999999851</v>
      </c>
      <c r="AL54" s="132">
        <v>7.0887959999999905</v>
      </c>
      <c r="AM54" s="132">
        <v>6.8918849999999905</v>
      </c>
      <c r="AN54" s="132">
        <v>17.828289545207053</v>
      </c>
      <c r="AO54" s="132">
        <v>18.535149320395671</v>
      </c>
      <c r="AP54" s="132">
        <v>19.452371792224596</v>
      </c>
      <c r="AQ54" s="132">
        <v>19.521933942263246</v>
      </c>
      <c r="AR54" s="132">
        <v>18.640222668867693</v>
      </c>
      <c r="AS54" s="132">
        <v>18.991098377893298</v>
      </c>
      <c r="AT54" s="132">
        <v>19.641508145211457</v>
      </c>
      <c r="AU54" s="133">
        <v>18.79943820846065</v>
      </c>
      <c r="AV54" s="53">
        <v>-4.5487063183467513E-2</v>
      </c>
      <c r="AW54" s="53">
        <v>6.1339228000574675E-2</v>
      </c>
      <c r="AX54" s="53">
        <v>6.2562097783381829E-2</v>
      </c>
    </row>
    <row r="55" spans="1:50" x14ac:dyDescent="0.15">
      <c r="A55" s="31" t="s">
        <v>122</v>
      </c>
      <c r="B55" s="132">
        <v>3.2687225999999949</v>
      </c>
      <c r="C55" s="132">
        <v>2.5992251999999967</v>
      </c>
      <c r="D55" s="132">
        <v>2.4416963999999965</v>
      </c>
      <c r="E55" s="132">
        <v>1.9494188999999971</v>
      </c>
      <c r="F55" s="132">
        <v>2.1463298999999969</v>
      </c>
      <c r="G55" s="132">
        <v>2.5401518999999966</v>
      </c>
      <c r="H55" s="132">
        <v>2.5204607999999964</v>
      </c>
      <c r="I55" s="132">
        <v>1.7918900999999976</v>
      </c>
      <c r="J55" s="132">
        <v>1.3783769999999977</v>
      </c>
      <c r="K55" s="132">
        <v>1.1223926999999982</v>
      </c>
      <c r="L55" s="132">
        <v>2.0478743999999969</v>
      </c>
      <c r="M55" s="132">
        <v>1.7525078999999975</v>
      </c>
      <c r="N55" s="132">
        <v>0.98455499999999863</v>
      </c>
      <c r="O55" s="132">
        <v>0.39382199999999945</v>
      </c>
      <c r="P55" s="132">
        <v>0.39382199999999945</v>
      </c>
      <c r="Q55" s="132">
        <v>3.4065602999999949</v>
      </c>
      <c r="R55" s="132">
        <v>4.6470995999999927</v>
      </c>
      <c r="S55" s="132">
        <v>2.9536649999999955</v>
      </c>
      <c r="T55" s="132">
        <v>2.5598429999999963</v>
      </c>
      <c r="U55" s="132">
        <v>2.3629319999999963</v>
      </c>
      <c r="V55" s="132">
        <v>2.2644764999999962</v>
      </c>
      <c r="W55" s="132">
        <v>2.1660209999999971</v>
      </c>
      <c r="X55" s="132">
        <v>2.0872565999999972</v>
      </c>
      <c r="Y55" s="132">
        <v>1.8115811999999973</v>
      </c>
      <c r="Z55" s="132">
        <v>1.8115811999999973</v>
      </c>
      <c r="AA55" s="132">
        <v>1.6934345999999976</v>
      </c>
      <c r="AB55" s="132">
        <v>1.6737434999999976</v>
      </c>
      <c r="AC55" s="132">
        <v>1.6737434999999976</v>
      </c>
      <c r="AD55" s="132">
        <v>1.6737434999999976</v>
      </c>
      <c r="AE55" s="132">
        <v>1.5752879999999978</v>
      </c>
      <c r="AF55" s="132">
        <v>1.5752879999999978</v>
      </c>
      <c r="AG55" s="132">
        <v>1.5752879999999978</v>
      </c>
      <c r="AH55" s="132">
        <v>1.6737434999999976</v>
      </c>
      <c r="AI55" s="132">
        <v>1.6737434999999976</v>
      </c>
      <c r="AJ55" s="132">
        <v>1.6737434999999976</v>
      </c>
      <c r="AK55" s="132">
        <v>1.1814659999999981</v>
      </c>
      <c r="AL55" s="132">
        <v>1.1814659999999981</v>
      </c>
      <c r="AM55" s="132">
        <v>0.7876439999999989</v>
      </c>
      <c r="AN55" s="132">
        <v>5.2086777294261823</v>
      </c>
      <c r="AO55" s="132">
        <v>6.0370684770571277</v>
      </c>
      <c r="AP55" s="132">
        <v>6.0639544673739909</v>
      </c>
      <c r="AQ55" s="132">
        <v>6.1030336594318699</v>
      </c>
      <c r="AR55" s="132">
        <v>5.0629985855629505</v>
      </c>
      <c r="AS55" s="132">
        <v>4.8885044653976104</v>
      </c>
      <c r="AT55" s="132">
        <v>5.1205851430506266</v>
      </c>
      <c r="AU55" s="133">
        <v>5.1421695878394633</v>
      </c>
      <c r="AV55" s="53">
        <v>1.4714726726967609E-3</v>
      </c>
      <c r="AW55" s="53">
        <v>0.11831221561913696</v>
      </c>
      <c r="AX55" s="53">
        <v>1.7112475011533169E-2</v>
      </c>
    </row>
    <row r="56" spans="1:50" x14ac:dyDescent="0.15">
      <c r="A56" s="31" t="s">
        <v>233</v>
      </c>
      <c r="B56" s="132">
        <v>5.9270210999999913</v>
      </c>
      <c r="C56" s="132">
        <v>8.2111886999999868</v>
      </c>
      <c r="D56" s="132">
        <v>8.3884085999999876</v>
      </c>
      <c r="E56" s="132">
        <v>10.475665199999986</v>
      </c>
      <c r="F56" s="132">
        <v>9.2351258999999892</v>
      </c>
      <c r="G56" s="132">
        <v>8.979141599999986</v>
      </c>
      <c r="H56" s="132">
        <v>4.5683351999999928</v>
      </c>
      <c r="I56" s="132">
        <v>4.9621571999999929</v>
      </c>
      <c r="J56" s="132">
        <v>6.4980629999999904</v>
      </c>
      <c r="K56" s="132">
        <v>6.8525027999999892</v>
      </c>
      <c r="L56" s="132">
        <v>5.710418999999991</v>
      </c>
      <c r="M56" s="132">
        <v>6.6949739999999904</v>
      </c>
      <c r="N56" s="132">
        <v>4.3320419999999942</v>
      </c>
      <c r="O56" s="132">
        <v>5.0803037999999932</v>
      </c>
      <c r="P56" s="132">
        <v>4.4304974999999942</v>
      </c>
      <c r="Q56" s="132">
        <v>7.3841624999999889</v>
      </c>
      <c r="R56" s="132">
        <v>7.2463247999999894</v>
      </c>
      <c r="S56" s="132">
        <v>4.0169843999999948</v>
      </c>
      <c r="T56" s="132">
        <v>3.4065602999999949</v>
      </c>
      <c r="U56" s="132">
        <v>3.4853246999999956</v>
      </c>
      <c r="V56" s="132">
        <v>3.5050157999999949</v>
      </c>
      <c r="W56" s="132">
        <v>3.564089099999995</v>
      </c>
      <c r="X56" s="132">
        <v>3.6428534999999949</v>
      </c>
      <c r="Y56" s="132">
        <v>3.6034712999999954</v>
      </c>
      <c r="Z56" s="132">
        <v>2.9930471999999955</v>
      </c>
      <c r="AA56" s="132">
        <v>2.717371799999996</v>
      </c>
      <c r="AB56" s="132">
        <v>2.6779895999999961</v>
      </c>
      <c r="AC56" s="132">
        <v>1.5359057999999979</v>
      </c>
      <c r="AD56" s="132">
        <v>1.4768324999999978</v>
      </c>
      <c r="AE56" s="132">
        <v>1.7721989999999976</v>
      </c>
      <c r="AF56" s="132">
        <v>5.0803037999999932</v>
      </c>
      <c r="AG56" s="132">
        <v>5.8679477999999916</v>
      </c>
      <c r="AH56" s="132">
        <v>5.7301100999999921</v>
      </c>
      <c r="AI56" s="132">
        <v>7.7582933999999897</v>
      </c>
      <c r="AJ56" s="132">
        <v>6.4192985999999896</v>
      </c>
      <c r="AK56" s="132">
        <v>6.8525027999999892</v>
      </c>
      <c r="AL56" s="132">
        <v>2.5598429999999963</v>
      </c>
      <c r="AM56" s="132">
        <v>7.7189111999999884</v>
      </c>
      <c r="AN56" s="132">
        <v>8.3318245103164532</v>
      </c>
      <c r="AO56" s="132">
        <v>5.8696823072333535</v>
      </c>
      <c r="AP56" s="132">
        <v>5.431158821723173</v>
      </c>
      <c r="AQ56" s="132">
        <v>4.932051530747338</v>
      </c>
      <c r="AR56" s="132">
        <v>7.9791165363601548</v>
      </c>
      <c r="AS56" s="132">
        <v>9.4036118557285562</v>
      </c>
      <c r="AT56" s="132">
        <v>10.245236760635754</v>
      </c>
      <c r="AU56" s="133">
        <v>5.0395741940507515</v>
      </c>
      <c r="AV56" s="53">
        <v>-0.50944961223718588</v>
      </c>
      <c r="AW56" s="53">
        <v>4.786043381508609E-2</v>
      </c>
      <c r="AX56" s="53">
        <v>1.6771050816450292E-2</v>
      </c>
    </row>
    <row r="57" spans="1:50" x14ac:dyDescent="0.15">
      <c r="A57" s="31" t="s">
        <v>234</v>
      </c>
      <c r="B57" s="132">
        <v>36.526990499999947</v>
      </c>
      <c r="C57" s="132">
        <v>42.27679169999994</v>
      </c>
      <c r="D57" s="132">
        <v>41.252854499999941</v>
      </c>
      <c r="E57" s="132">
        <v>39.480655499999948</v>
      </c>
      <c r="F57" s="132">
        <v>56.454383699999937</v>
      </c>
      <c r="G57" s="132">
        <v>46.234702799999937</v>
      </c>
      <c r="H57" s="132">
        <v>28.256728499999959</v>
      </c>
      <c r="I57" s="132">
        <v>25.243990199999967</v>
      </c>
      <c r="J57" s="132">
        <v>24.653257199999963</v>
      </c>
      <c r="K57" s="132">
        <v>25.401518999999965</v>
      </c>
      <c r="L57" s="132">
        <v>27.705377699999964</v>
      </c>
      <c r="M57" s="132">
        <v>27.410011199999957</v>
      </c>
      <c r="N57" s="132">
        <v>24.200361899999965</v>
      </c>
      <c r="O57" s="132">
        <v>29.024681399999963</v>
      </c>
      <c r="P57" s="132">
        <v>36.881430299999941</v>
      </c>
      <c r="Q57" s="132">
        <v>44.127755099999938</v>
      </c>
      <c r="R57" s="132">
        <v>48.558252599999939</v>
      </c>
      <c r="S57" s="132">
        <v>51.76790189999992</v>
      </c>
      <c r="T57" s="132">
        <v>50.743964699999928</v>
      </c>
      <c r="U57" s="132">
        <v>52.988750099999926</v>
      </c>
      <c r="V57" s="132">
        <v>51.610373099999933</v>
      </c>
      <c r="W57" s="132">
        <v>52.35863489999992</v>
      </c>
      <c r="X57" s="132">
        <v>44.501885999999942</v>
      </c>
      <c r="Y57" s="132">
        <v>41.154398999999934</v>
      </c>
      <c r="Z57" s="132">
        <v>37.117723499999954</v>
      </c>
      <c r="AA57" s="132">
        <v>33.868691999999953</v>
      </c>
      <c r="AB57" s="132">
        <v>33.081047999999953</v>
      </c>
      <c r="AC57" s="132">
        <v>37.216178999999947</v>
      </c>
      <c r="AD57" s="132">
        <v>36.428534999999947</v>
      </c>
      <c r="AE57" s="132">
        <v>44.501885999999942</v>
      </c>
      <c r="AF57" s="132">
        <v>44.304974999999935</v>
      </c>
      <c r="AG57" s="132">
        <v>43.911152999999935</v>
      </c>
      <c r="AH57" s="132">
        <v>43.911152999999935</v>
      </c>
      <c r="AI57" s="132">
        <v>35.168304599999949</v>
      </c>
      <c r="AJ57" s="132">
        <v>28.374875099999958</v>
      </c>
      <c r="AK57" s="132">
        <v>32.411550599999956</v>
      </c>
      <c r="AL57" s="132">
        <v>28.099199699999957</v>
      </c>
      <c r="AM57" s="132">
        <v>25.952869799999966</v>
      </c>
      <c r="AN57" s="132">
        <v>18.669792141902931</v>
      </c>
      <c r="AO57" s="132">
        <v>16.736910252206098</v>
      </c>
      <c r="AP57" s="132">
        <v>15.099130698388704</v>
      </c>
      <c r="AQ57" s="132">
        <v>14.625860342960388</v>
      </c>
      <c r="AR57" s="132">
        <v>15.243895324758743</v>
      </c>
      <c r="AS57" s="132">
        <v>14.748577677537645</v>
      </c>
      <c r="AT57" s="132">
        <v>15.693517778772678</v>
      </c>
      <c r="AU57" s="133">
        <v>14.169956691510025</v>
      </c>
      <c r="AV57" s="53">
        <v>-9.9549179345955419E-2</v>
      </c>
      <c r="AW57" s="53">
        <v>-5.7505912346847987E-2</v>
      </c>
      <c r="AX57" s="53">
        <v>4.7155782331919222E-2</v>
      </c>
    </row>
    <row r="58" spans="1:50" x14ac:dyDescent="0.15">
      <c r="A58" s="31" t="s">
        <v>209</v>
      </c>
      <c r="B58" s="132">
        <v>7.7779844999999881</v>
      </c>
      <c r="C58" s="132">
        <v>6.8328116999999899</v>
      </c>
      <c r="D58" s="132">
        <v>8.8806860999999877</v>
      </c>
      <c r="E58" s="132">
        <v>7.7779844999999881</v>
      </c>
      <c r="F58" s="132">
        <v>8.6050106999999887</v>
      </c>
      <c r="G58" s="132">
        <v>8.3884085999999876</v>
      </c>
      <c r="H58" s="132">
        <v>8.9200682999999863</v>
      </c>
      <c r="I58" s="132">
        <v>8.5065551999999869</v>
      </c>
      <c r="J58" s="132">
        <v>8.0733509999999882</v>
      </c>
      <c r="K58" s="132">
        <v>8.6640839999999866</v>
      </c>
      <c r="L58" s="132">
        <v>8.5065551999999869</v>
      </c>
      <c r="M58" s="132">
        <v>8.7231572999999862</v>
      </c>
      <c r="N58" s="132">
        <v>8.0930420999999892</v>
      </c>
      <c r="O58" s="132">
        <v>8.9791415999999877</v>
      </c>
      <c r="P58" s="132">
        <v>9.2548169999999867</v>
      </c>
      <c r="Q58" s="132">
        <v>9.3926546999999871</v>
      </c>
      <c r="R58" s="132">
        <v>14.433576299999979</v>
      </c>
      <c r="S58" s="132">
        <v>15.969482099999977</v>
      </c>
      <c r="T58" s="132">
        <v>15.142455899999979</v>
      </c>
      <c r="U58" s="132">
        <v>16.776817199999979</v>
      </c>
      <c r="V58" s="132">
        <v>19.888010999999977</v>
      </c>
      <c r="W58" s="132">
        <v>19.415424599999973</v>
      </c>
      <c r="X58" s="132">
        <v>20.754419399999968</v>
      </c>
      <c r="Y58" s="132">
        <v>20.951330399999971</v>
      </c>
      <c r="Z58" s="132">
        <v>21.049785899999968</v>
      </c>
      <c r="AA58" s="132">
        <v>20.636272799999976</v>
      </c>
      <c r="AB58" s="132">
        <v>20.18337749999997</v>
      </c>
      <c r="AC58" s="132">
        <v>24.318508499999968</v>
      </c>
      <c r="AD58" s="132">
        <v>23.944377599999967</v>
      </c>
      <c r="AE58" s="132">
        <v>26.011943099999961</v>
      </c>
      <c r="AF58" s="132">
        <v>26.878351499999965</v>
      </c>
      <c r="AG58" s="132">
        <v>26.248236299999967</v>
      </c>
      <c r="AH58" s="132">
        <v>25.224299099999964</v>
      </c>
      <c r="AI58" s="132">
        <v>26.051325299999959</v>
      </c>
      <c r="AJ58" s="132">
        <v>26.681440499999965</v>
      </c>
      <c r="AK58" s="132">
        <v>25.795340999999961</v>
      </c>
      <c r="AL58" s="132">
        <v>26.208854099999961</v>
      </c>
      <c r="AM58" s="132">
        <v>24.357890699999963</v>
      </c>
      <c r="AN58" s="132">
        <v>18.728967685740542</v>
      </c>
      <c r="AO58" s="132">
        <v>19.503610507653615</v>
      </c>
      <c r="AP58" s="132">
        <v>20.997016824430009</v>
      </c>
      <c r="AQ58" s="132">
        <v>21.01979599023889</v>
      </c>
      <c r="AR58" s="132">
        <v>18.895695360613875</v>
      </c>
      <c r="AS58" s="132">
        <v>17.259165605825288</v>
      </c>
      <c r="AT58" s="132">
        <v>16.540791346038798</v>
      </c>
      <c r="AU58" s="133">
        <v>15.803398864845729</v>
      </c>
      <c r="AV58" s="53">
        <v>-4.7190678504210548E-2</v>
      </c>
      <c r="AW58" s="53">
        <v>-4.6688787570976387E-2</v>
      </c>
      <c r="AX58" s="53">
        <v>5.2591666523699857E-2</v>
      </c>
    </row>
    <row r="59" spans="1:50" s="32" customFormat="1" x14ac:dyDescent="0.15">
      <c r="A59" s="37" t="s">
        <v>114</v>
      </c>
      <c r="B59" s="134">
        <v>68.643174599999895</v>
      </c>
      <c r="C59" s="134">
        <v>80.871347699999887</v>
      </c>
      <c r="D59" s="134">
        <v>84.080996999999883</v>
      </c>
      <c r="E59" s="134">
        <v>83.785630499999883</v>
      </c>
      <c r="F59" s="134">
        <v>96.171332399999883</v>
      </c>
      <c r="G59" s="134">
        <v>85.262462999999883</v>
      </c>
      <c r="H59" s="134">
        <v>57.51770309999992</v>
      </c>
      <c r="I59" s="134">
        <v>49.995702899999934</v>
      </c>
      <c r="J59" s="134">
        <v>49.208058899999926</v>
      </c>
      <c r="K59" s="134">
        <v>53.284116599999926</v>
      </c>
      <c r="L59" s="134">
        <v>58.915771199999917</v>
      </c>
      <c r="M59" s="134">
        <v>63.365959799999899</v>
      </c>
      <c r="N59" s="134">
        <v>52.358634899999927</v>
      </c>
      <c r="O59" s="134">
        <v>54.800331299999925</v>
      </c>
      <c r="P59" s="134">
        <v>63.011519999999905</v>
      </c>
      <c r="Q59" s="134">
        <v>73.211509799999902</v>
      </c>
      <c r="R59" s="134">
        <v>83.746248299999891</v>
      </c>
      <c r="S59" s="134">
        <v>83.726557199999874</v>
      </c>
      <c r="T59" s="134">
        <v>85.085243099999872</v>
      </c>
      <c r="U59" s="134">
        <v>89.14160969999989</v>
      </c>
      <c r="V59" s="134">
        <v>91.248557399999882</v>
      </c>
      <c r="W59" s="134">
        <v>92.252803499999857</v>
      </c>
      <c r="X59" s="134">
        <v>84.632347799999877</v>
      </c>
      <c r="Y59" s="134">
        <v>81.166714199999873</v>
      </c>
      <c r="Z59" s="134">
        <v>76.224248099999897</v>
      </c>
      <c r="AA59" s="134">
        <v>72.305719199999899</v>
      </c>
      <c r="AB59" s="134">
        <v>66.083331599999894</v>
      </c>
      <c r="AC59" s="134">
        <v>72.975216599999897</v>
      </c>
      <c r="AD59" s="134">
        <v>71.399928599999896</v>
      </c>
      <c r="AE59" s="134">
        <v>80.556290099999899</v>
      </c>
      <c r="AF59" s="134">
        <v>83.746248299999877</v>
      </c>
      <c r="AG59" s="134">
        <v>84.100688099999871</v>
      </c>
      <c r="AH59" s="134">
        <v>85.754740499999869</v>
      </c>
      <c r="AI59" s="134">
        <v>80.398761299999876</v>
      </c>
      <c r="AJ59" s="134">
        <v>73.9794626999999</v>
      </c>
      <c r="AK59" s="134">
        <v>76.086410399999892</v>
      </c>
      <c r="AL59" s="134">
        <v>65.1381587999999</v>
      </c>
      <c r="AM59" s="134">
        <v>65.709200699999911</v>
      </c>
      <c r="AN59" s="134">
        <v>68.767551612593167</v>
      </c>
      <c r="AO59" s="134">
        <v>66.682420864545875</v>
      </c>
      <c r="AP59" s="134">
        <v>67.04363260414047</v>
      </c>
      <c r="AQ59" s="134">
        <v>66.202675465641732</v>
      </c>
      <c r="AR59" s="134">
        <v>65.821928476163421</v>
      </c>
      <c r="AS59" s="134">
        <v>65.290957982382395</v>
      </c>
      <c r="AT59" s="134">
        <v>67.241639173709316</v>
      </c>
      <c r="AU59" s="134">
        <v>58.954537546706618</v>
      </c>
      <c r="AV59" s="74">
        <v>-0.1256391084788564</v>
      </c>
      <c r="AW59" s="74">
        <v>-9.5040322153100432E-3</v>
      </c>
      <c r="AX59" s="74">
        <v>0.19619307246698436</v>
      </c>
    </row>
    <row r="60" spans="1:50" x14ac:dyDescent="0.15">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3"/>
      <c r="AV60" s="53"/>
      <c r="AW60" s="53"/>
      <c r="AX60" s="53"/>
    </row>
    <row r="61" spans="1:50" x14ac:dyDescent="0.15">
      <c r="A61" s="31" t="s">
        <v>113</v>
      </c>
      <c r="B61" s="132" t="s">
        <v>111</v>
      </c>
      <c r="C61" s="132" t="s">
        <v>111</v>
      </c>
      <c r="D61" s="132" t="s">
        <v>111</v>
      </c>
      <c r="E61" s="132" t="s">
        <v>111</v>
      </c>
      <c r="F61" s="132" t="s">
        <v>111</v>
      </c>
      <c r="G61" s="132" t="s">
        <v>111</v>
      </c>
      <c r="H61" s="132" t="s">
        <v>111</v>
      </c>
      <c r="I61" s="132" t="s">
        <v>111</v>
      </c>
      <c r="J61" s="132" t="s">
        <v>111</v>
      </c>
      <c r="K61" s="132" t="s">
        <v>111</v>
      </c>
      <c r="L61" s="132" t="s">
        <v>111</v>
      </c>
      <c r="M61" s="132" t="s">
        <v>111</v>
      </c>
      <c r="N61" s="132" t="s">
        <v>111</v>
      </c>
      <c r="O61" s="132" t="s">
        <v>111</v>
      </c>
      <c r="P61" s="132" t="s">
        <v>111</v>
      </c>
      <c r="Q61" s="132" t="s">
        <v>111</v>
      </c>
      <c r="R61" s="132" t="s">
        <v>111</v>
      </c>
      <c r="S61" s="132" t="s">
        <v>111</v>
      </c>
      <c r="T61" s="132" t="s">
        <v>111</v>
      </c>
      <c r="U61" s="132" t="s">
        <v>111</v>
      </c>
      <c r="V61" s="132" t="s">
        <v>111</v>
      </c>
      <c r="W61" s="132" t="s">
        <v>111</v>
      </c>
      <c r="X61" s="132" t="s">
        <v>111</v>
      </c>
      <c r="Y61" s="132" t="s">
        <v>111</v>
      </c>
      <c r="Z61" s="132" t="s">
        <v>111</v>
      </c>
      <c r="AA61" s="132" t="s">
        <v>111</v>
      </c>
      <c r="AB61" s="132">
        <v>0.39382199999999945</v>
      </c>
      <c r="AC61" s="132">
        <v>0.39382199999999945</v>
      </c>
      <c r="AD61" s="132">
        <v>0.39382199999999945</v>
      </c>
      <c r="AE61" s="132">
        <v>0.39382199999999945</v>
      </c>
      <c r="AF61" s="132">
        <v>0.39382199999999945</v>
      </c>
      <c r="AG61" s="132">
        <v>0.39382199999999945</v>
      </c>
      <c r="AH61" s="132">
        <v>0.39382199999999945</v>
      </c>
      <c r="AI61" s="132">
        <v>0.39382199999999945</v>
      </c>
      <c r="AJ61" s="132">
        <v>0.39382199999999945</v>
      </c>
      <c r="AK61" s="132">
        <v>0.43320419999999937</v>
      </c>
      <c r="AL61" s="132">
        <v>0.29536649999999953</v>
      </c>
      <c r="AM61" s="132">
        <v>0.29536649999999953</v>
      </c>
      <c r="AN61" s="132">
        <v>1.6979358163876093</v>
      </c>
      <c r="AO61" s="132">
        <v>2.3110960560998777</v>
      </c>
      <c r="AP61" s="132">
        <v>2.29965623150831</v>
      </c>
      <c r="AQ61" s="132">
        <v>1.5138886112542369</v>
      </c>
      <c r="AR61" s="132">
        <v>1.4439972081401693</v>
      </c>
      <c r="AS61" s="132">
        <v>1.8085402801649557</v>
      </c>
      <c r="AT61" s="132">
        <v>2.823435278974805</v>
      </c>
      <c r="AU61" s="133">
        <v>1.998059948531296</v>
      </c>
      <c r="AV61" s="53">
        <v>-0.29426369954987264</v>
      </c>
      <c r="AW61" s="53">
        <v>0.21772097393152223</v>
      </c>
      <c r="AX61" s="53">
        <v>6.6492849675059192E-3</v>
      </c>
    </row>
    <row r="62" spans="1:50" x14ac:dyDescent="0.15">
      <c r="A62" s="31" t="s">
        <v>112</v>
      </c>
      <c r="B62" s="132" t="s">
        <v>111</v>
      </c>
      <c r="C62" s="132" t="s">
        <v>111</v>
      </c>
      <c r="D62" s="132" t="s">
        <v>111</v>
      </c>
      <c r="E62" s="132" t="s">
        <v>111</v>
      </c>
      <c r="F62" s="132" t="s">
        <v>111</v>
      </c>
      <c r="G62" s="132" t="s">
        <v>111</v>
      </c>
      <c r="H62" s="132" t="s">
        <v>111</v>
      </c>
      <c r="I62" s="132" t="s">
        <v>111</v>
      </c>
      <c r="J62" s="132" t="s">
        <v>111</v>
      </c>
      <c r="K62" s="132" t="s">
        <v>111</v>
      </c>
      <c r="L62" s="132" t="s">
        <v>111</v>
      </c>
      <c r="M62" s="132" t="s">
        <v>111</v>
      </c>
      <c r="N62" s="132" t="s">
        <v>111</v>
      </c>
      <c r="O62" s="132" t="s">
        <v>111</v>
      </c>
      <c r="P62" s="132" t="s">
        <v>111</v>
      </c>
      <c r="Q62" s="132" t="s">
        <v>111</v>
      </c>
      <c r="R62" s="132" t="s">
        <v>111</v>
      </c>
      <c r="S62" s="132" t="s">
        <v>111</v>
      </c>
      <c r="T62" s="132" t="s">
        <v>111</v>
      </c>
      <c r="U62" s="132" t="s">
        <v>111</v>
      </c>
      <c r="V62" s="132" t="s">
        <v>111</v>
      </c>
      <c r="W62" s="132" t="s">
        <v>111</v>
      </c>
      <c r="X62" s="132" t="s">
        <v>111</v>
      </c>
      <c r="Y62" s="132" t="s">
        <v>111</v>
      </c>
      <c r="Z62" s="132" t="s">
        <v>111</v>
      </c>
      <c r="AA62" s="132" t="s">
        <v>111</v>
      </c>
      <c r="AB62" s="132" t="s">
        <v>111</v>
      </c>
      <c r="AC62" s="132" t="s">
        <v>111</v>
      </c>
      <c r="AD62" s="132" t="s">
        <v>111</v>
      </c>
      <c r="AE62" s="132" t="s">
        <v>111</v>
      </c>
      <c r="AF62" s="132" t="s">
        <v>111</v>
      </c>
      <c r="AG62" s="132" t="s">
        <v>111</v>
      </c>
      <c r="AH62" s="132" t="s">
        <v>111</v>
      </c>
      <c r="AI62" s="132" t="s">
        <v>111</v>
      </c>
      <c r="AJ62" s="132" t="s">
        <v>111</v>
      </c>
      <c r="AK62" s="132" t="s">
        <v>111</v>
      </c>
      <c r="AL62" s="132" t="s">
        <v>111</v>
      </c>
      <c r="AM62" s="132" t="s">
        <v>111</v>
      </c>
      <c r="AN62" s="132">
        <v>2.3285478749518009E-2</v>
      </c>
      <c r="AO62" s="132">
        <v>3.4237205504769087E-2</v>
      </c>
      <c r="AP62" s="132">
        <v>5.8399731366639118E-2</v>
      </c>
      <c r="AQ62" s="132">
        <v>3.0337180451101911E-2</v>
      </c>
      <c r="AR62" s="132">
        <v>2.1130855886397081E-2</v>
      </c>
      <c r="AS62" s="132">
        <v>3.6050795975102287E-2</v>
      </c>
      <c r="AT62" s="132">
        <v>3.9987089178125601E-2</v>
      </c>
      <c r="AU62" s="133">
        <v>4.9942912123628599E-2</v>
      </c>
      <c r="AV62" s="53">
        <v>0.24556343317985041</v>
      </c>
      <c r="AW62" s="53" t="s">
        <v>111</v>
      </c>
      <c r="AX62" s="53">
        <v>1.6620354912835154E-4</v>
      </c>
    </row>
    <row r="63" spans="1:50" x14ac:dyDescent="0.15">
      <c r="A63" s="31" t="s">
        <v>238</v>
      </c>
      <c r="B63" s="132" t="s">
        <v>111</v>
      </c>
      <c r="C63" s="132" t="s">
        <v>111</v>
      </c>
      <c r="D63" s="132" t="s">
        <v>111</v>
      </c>
      <c r="E63" s="132" t="s">
        <v>111</v>
      </c>
      <c r="F63" s="132" t="s">
        <v>111</v>
      </c>
      <c r="G63" s="132" t="s">
        <v>111</v>
      </c>
      <c r="H63" s="132" t="s">
        <v>111</v>
      </c>
      <c r="I63" s="132" t="s">
        <v>111</v>
      </c>
      <c r="J63" s="132" t="s">
        <v>111</v>
      </c>
      <c r="K63" s="132" t="s">
        <v>111</v>
      </c>
      <c r="L63" s="132" t="s">
        <v>111</v>
      </c>
      <c r="M63" s="132" t="s">
        <v>111</v>
      </c>
      <c r="N63" s="132" t="s">
        <v>111</v>
      </c>
      <c r="O63" s="132" t="s">
        <v>111</v>
      </c>
      <c r="P63" s="132" t="s">
        <v>111</v>
      </c>
      <c r="Q63" s="132" t="s">
        <v>111</v>
      </c>
      <c r="R63" s="132" t="s">
        <v>111</v>
      </c>
      <c r="S63" s="132" t="s">
        <v>111</v>
      </c>
      <c r="T63" s="132" t="s">
        <v>111</v>
      </c>
      <c r="U63" s="132" t="s">
        <v>111</v>
      </c>
      <c r="V63" s="132" t="s">
        <v>111</v>
      </c>
      <c r="W63" s="132" t="s">
        <v>111</v>
      </c>
      <c r="X63" s="132" t="s">
        <v>111</v>
      </c>
      <c r="Y63" s="132" t="s">
        <v>111</v>
      </c>
      <c r="Z63" s="132" t="s">
        <v>111</v>
      </c>
      <c r="AA63" s="132" t="s">
        <v>111</v>
      </c>
      <c r="AB63" s="132" t="s">
        <v>111</v>
      </c>
      <c r="AC63" s="132" t="s">
        <v>111</v>
      </c>
      <c r="AD63" s="132" t="s">
        <v>111</v>
      </c>
      <c r="AE63" s="132" t="s">
        <v>111</v>
      </c>
      <c r="AF63" s="132" t="s">
        <v>111</v>
      </c>
      <c r="AG63" s="132" t="s">
        <v>111</v>
      </c>
      <c r="AH63" s="132" t="s">
        <v>111</v>
      </c>
      <c r="AI63" s="132" t="s">
        <v>111</v>
      </c>
      <c r="AJ63" s="132" t="s">
        <v>111</v>
      </c>
      <c r="AK63" s="132" t="s">
        <v>111</v>
      </c>
      <c r="AL63" s="132" t="s">
        <v>111</v>
      </c>
      <c r="AM63" s="132" t="s">
        <v>111</v>
      </c>
      <c r="AN63" s="132" t="s">
        <v>111</v>
      </c>
      <c r="AO63" s="132" t="s">
        <v>111</v>
      </c>
      <c r="AP63" s="132" t="s">
        <v>111</v>
      </c>
      <c r="AQ63" s="132" t="s">
        <v>111</v>
      </c>
      <c r="AR63" s="132" t="s">
        <v>111</v>
      </c>
      <c r="AS63" s="132" t="s">
        <v>111</v>
      </c>
      <c r="AT63" s="132" t="s">
        <v>111</v>
      </c>
      <c r="AU63" s="135" t="s">
        <v>111</v>
      </c>
      <c r="AV63" s="132" t="s">
        <v>111</v>
      </c>
      <c r="AW63" s="132" t="s">
        <v>111</v>
      </c>
      <c r="AX63" s="132" t="s">
        <v>111</v>
      </c>
    </row>
    <row r="64" spans="1:50" x14ac:dyDescent="0.15">
      <c r="A64" s="31" t="s">
        <v>110</v>
      </c>
      <c r="B64" s="132" t="s">
        <v>111</v>
      </c>
      <c r="C64" s="132" t="s">
        <v>111</v>
      </c>
      <c r="D64" s="132" t="s">
        <v>111</v>
      </c>
      <c r="E64" s="132" t="s">
        <v>111</v>
      </c>
      <c r="F64" s="132" t="s">
        <v>111</v>
      </c>
      <c r="G64" s="132" t="s">
        <v>111</v>
      </c>
      <c r="H64" s="132" t="s">
        <v>111</v>
      </c>
      <c r="I64" s="132" t="s">
        <v>111</v>
      </c>
      <c r="J64" s="132" t="s">
        <v>111</v>
      </c>
      <c r="K64" s="132" t="s">
        <v>111</v>
      </c>
      <c r="L64" s="132" t="s">
        <v>111</v>
      </c>
      <c r="M64" s="132" t="s">
        <v>111</v>
      </c>
      <c r="N64" s="132" t="s">
        <v>111</v>
      </c>
      <c r="O64" s="132" t="s">
        <v>111</v>
      </c>
      <c r="P64" s="132" t="s">
        <v>111</v>
      </c>
      <c r="Q64" s="132" t="s">
        <v>111</v>
      </c>
      <c r="R64" s="132" t="s">
        <v>111</v>
      </c>
      <c r="S64" s="132" t="s">
        <v>111</v>
      </c>
      <c r="T64" s="132" t="s">
        <v>111</v>
      </c>
      <c r="U64" s="132" t="s">
        <v>111</v>
      </c>
      <c r="V64" s="132" t="s">
        <v>111</v>
      </c>
      <c r="W64" s="132" t="s">
        <v>111</v>
      </c>
      <c r="X64" s="132" t="s">
        <v>111</v>
      </c>
      <c r="Y64" s="132" t="s">
        <v>111</v>
      </c>
      <c r="Z64" s="132" t="s">
        <v>111</v>
      </c>
      <c r="AA64" s="132" t="s">
        <v>111</v>
      </c>
      <c r="AB64" s="132" t="s">
        <v>111</v>
      </c>
      <c r="AC64" s="132" t="s">
        <v>111</v>
      </c>
      <c r="AD64" s="132" t="s">
        <v>111</v>
      </c>
      <c r="AE64" s="132" t="s">
        <v>111</v>
      </c>
      <c r="AF64" s="132" t="s">
        <v>111</v>
      </c>
      <c r="AG64" s="132" t="s">
        <v>111</v>
      </c>
      <c r="AH64" s="132" t="s">
        <v>111</v>
      </c>
      <c r="AI64" s="132" t="s">
        <v>111</v>
      </c>
      <c r="AJ64" s="132">
        <v>3.839764499999994</v>
      </c>
      <c r="AK64" s="132">
        <v>3.6034712999999954</v>
      </c>
      <c r="AL64" s="132">
        <v>3.7610000999999946</v>
      </c>
      <c r="AM64" s="132">
        <v>3.839764499999994</v>
      </c>
      <c r="AN64" s="132">
        <v>4.9122080972778006</v>
      </c>
      <c r="AO64" s="132">
        <v>5.0490597161176387</v>
      </c>
      <c r="AP64" s="132">
        <v>4.9705357034261493</v>
      </c>
      <c r="AQ64" s="132">
        <v>4.6715893505510451</v>
      </c>
      <c r="AR64" s="132">
        <v>3.6328215030098159</v>
      </c>
      <c r="AS64" s="132">
        <v>4.0421140538791791</v>
      </c>
      <c r="AT64" s="132">
        <v>4.4135138567062056</v>
      </c>
      <c r="AU64" s="133">
        <v>5.823609032613013</v>
      </c>
      <c r="AV64" s="53">
        <v>0.31588972439709906</v>
      </c>
      <c r="AW64" s="53">
        <v>1.4023431459034175E-2</v>
      </c>
      <c r="AX64" s="53">
        <v>1.9380217308118907E-2</v>
      </c>
    </row>
    <row r="65" spans="1:50" x14ac:dyDescent="0.15">
      <c r="A65" s="31" t="s">
        <v>108</v>
      </c>
      <c r="B65" s="132" t="s">
        <v>111</v>
      </c>
      <c r="C65" s="132" t="s">
        <v>111</v>
      </c>
      <c r="D65" s="132" t="s">
        <v>111</v>
      </c>
      <c r="E65" s="132" t="s">
        <v>111</v>
      </c>
      <c r="F65" s="132" t="s">
        <v>111</v>
      </c>
      <c r="G65" s="132" t="s">
        <v>111</v>
      </c>
      <c r="H65" s="132">
        <v>1.1420837999999982</v>
      </c>
      <c r="I65" s="132">
        <v>0.72857069999999902</v>
      </c>
      <c r="J65" s="132">
        <v>4.0760576999999936</v>
      </c>
      <c r="K65" s="132">
        <v>6.6949739999999904</v>
      </c>
      <c r="L65" s="132">
        <v>7.6007645999999891</v>
      </c>
      <c r="M65" s="132">
        <v>5.1984503999999934</v>
      </c>
      <c r="N65" s="132">
        <v>6.3799163999999911</v>
      </c>
      <c r="O65" s="132">
        <v>7.1478692999999893</v>
      </c>
      <c r="P65" s="132">
        <v>9.1957436999999889</v>
      </c>
      <c r="Q65" s="132">
        <v>11.066398199999984</v>
      </c>
      <c r="R65" s="132">
        <v>11.223926999999984</v>
      </c>
      <c r="S65" s="132">
        <v>5.7498011999999914</v>
      </c>
      <c r="T65" s="132">
        <v>4.9227749999999926</v>
      </c>
      <c r="U65" s="132">
        <v>3.9382199999999945</v>
      </c>
      <c r="V65" s="132">
        <v>5.2181414999999927</v>
      </c>
      <c r="W65" s="132">
        <v>4.8046283999999932</v>
      </c>
      <c r="X65" s="132">
        <v>4.8243194999999943</v>
      </c>
      <c r="Y65" s="132">
        <v>4.8046283999999932</v>
      </c>
      <c r="Z65" s="132">
        <v>4.784937299999994</v>
      </c>
      <c r="AA65" s="132">
        <v>1.4768324999999978</v>
      </c>
      <c r="AB65" s="132">
        <v>1.4374502999999978</v>
      </c>
      <c r="AC65" s="132">
        <v>3.1702670999999962</v>
      </c>
      <c r="AD65" s="132">
        <v>2.6189162999999964</v>
      </c>
      <c r="AE65" s="132">
        <v>2.0478743999999969</v>
      </c>
      <c r="AF65" s="132">
        <v>1.8903455999999972</v>
      </c>
      <c r="AG65" s="132">
        <v>1.7721989999999976</v>
      </c>
      <c r="AH65" s="132">
        <v>1.8115811999999973</v>
      </c>
      <c r="AI65" s="132">
        <v>1.8115811999999973</v>
      </c>
      <c r="AJ65" s="132">
        <v>1.9888010999999972</v>
      </c>
      <c r="AK65" s="132">
        <v>1.9494188999999971</v>
      </c>
      <c r="AL65" s="132">
        <v>1.8706544999999972</v>
      </c>
      <c r="AM65" s="132">
        <v>2.0675654999999971</v>
      </c>
      <c r="AN65" s="132">
        <v>4.4496586909879445</v>
      </c>
      <c r="AO65" s="132">
        <v>4.783950990672734</v>
      </c>
      <c r="AP65" s="132">
        <v>5.3590654949883563</v>
      </c>
      <c r="AQ65" s="132">
        <v>4.9182604543248276</v>
      </c>
      <c r="AR65" s="132">
        <v>4.0766885309354448</v>
      </c>
      <c r="AS65" s="132">
        <v>3.6736162058054962</v>
      </c>
      <c r="AT65" s="132">
        <v>3.5773565052977254</v>
      </c>
      <c r="AU65" s="133">
        <v>4.1244943617686118</v>
      </c>
      <c r="AV65" s="53">
        <v>0.14979461661124893</v>
      </c>
      <c r="AW65" s="53">
        <v>6.0466825556750869E-2</v>
      </c>
      <c r="AX65" s="53">
        <v>1.3725783542395745E-2</v>
      </c>
    </row>
    <row r="66" spans="1:50" x14ac:dyDescent="0.15">
      <c r="A66" s="31" t="s">
        <v>107</v>
      </c>
      <c r="B66" s="132">
        <v>7.7976755999999883</v>
      </c>
      <c r="C66" s="132">
        <v>10.377209699999984</v>
      </c>
      <c r="D66" s="132">
        <v>14.492649599999979</v>
      </c>
      <c r="E66" s="132">
        <v>12.464466299999982</v>
      </c>
      <c r="F66" s="132">
        <v>12.464466299999982</v>
      </c>
      <c r="G66" s="132">
        <v>13.094581499999983</v>
      </c>
      <c r="H66" s="132">
        <v>12.405392999999982</v>
      </c>
      <c r="I66" s="132">
        <v>10.357518599999985</v>
      </c>
      <c r="J66" s="132">
        <v>8.4080996999999869</v>
      </c>
      <c r="K66" s="132">
        <v>7.9158221999999876</v>
      </c>
      <c r="L66" s="132">
        <v>7.1872514999999897</v>
      </c>
      <c r="M66" s="132">
        <v>7.4629268999999896</v>
      </c>
      <c r="N66" s="132">
        <v>8.2111886999999868</v>
      </c>
      <c r="O66" s="132">
        <v>7.3447802999999903</v>
      </c>
      <c r="P66" s="132">
        <v>8.2308797999999879</v>
      </c>
      <c r="Q66" s="132">
        <v>9.2941991999999853</v>
      </c>
      <c r="R66" s="132">
        <v>11.322382499999986</v>
      </c>
      <c r="S66" s="132">
        <v>12.090335399999983</v>
      </c>
      <c r="T66" s="132">
        <v>12.897670499999981</v>
      </c>
      <c r="U66" s="132">
        <v>9.8455499999999851</v>
      </c>
      <c r="V66" s="132">
        <v>9.8455499999999851</v>
      </c>
      <c r="W66" s="132">
        <v>9.8455499999999851</v>
      </c>
      <c r="X66" s="132">
        <v>9.6486389999999886</v>
      </c>
      <c r="Y66" s="132">
        <v>9.8455499999999851</v>
      </c>
      <c r="Z66" s="132">
        <v>9.4714190999999843</v>
      </c>
      <c r="AA66" s="132">
        <v>9.6486389999999886</v>
      </c>
      <c r="AB66" s="132">
        <v>10.396900799999987</v>
      </c>
      <c r="AC66" s="132">
        <v>9.8455499999999851</v>
      </c>
      <c r="AD66" s="132">
        <v>8.2899530999999893</v>
      </c>
      <c r="AE66" s="132">
        <v>7.5220001999999893</v>
      </c>
      <c r="AF66" s="132">
        <v>5.9664032999999908</v>
      </c>
      <c r="AG66" s="132">
        <v>6.3011519999999912</v>
      </c>
      <c r="AH66" s="132">
        <v>5.4544346999999931</v>
      </c>
      <c r="AI66" s="132">
        <v>6.3208430999999914</v>
      </c>
      <c r="AJ66" s="132">
        <v>9.6092567999999865</v>
      </c>
      <c r="AK66" s="132">
        <v>10.298445299999987</v>
      </c>
      <c r="AL66" s="132">
        <v>9.9243143999999859</v>
      </c>
      <c r="AM66" s="132">
        <v>12.838597199999979</v>
      </c>
      <c r="AN66" s="132">
        <v>6.7086382577955641</v>
      </c>
      <c r="AO66" s="132">
        <v>6.4958507398796117</v>
      </c>
      <c r="AP66" s="132">
        <v>6.1444083301665078</v>
      </c>
      <c r="AQ66" s="132">
        <v>5.8803502152238103</v>
      </c>
      <c r="AR66" s="132">
        <v>4.9566696977817273</v>
      </c>
      <c r="AS66" s="132">
        <v>4.3750286120332378</v>
      </c>
      <c r="AT66" s="132">
        <v>4.3466543779202693</v>
      </c>
      <c r="AU66" s="133">
        <v>4.0776990182441128</v>
      </c>
      <c r="AV66" s="53">
        <v>-6.4439587202325788E-2</v>
      </c>
      <c r="AW66" s="53">
        <v>-7.6266846831715029E-2</v>
      </c>
      <c r="AX66" s="53">
        <v>1.357005469428213E-2</v>
      </c>
    </row>
    <row r="67" spans="1:50" x14ac:dyDescent="0.15">
      <c r="A67" s="31" t="s">
        <v>105</v>
      </c>
      <c r="B67" s="132">
        <v>3.839764499999994</v>
      </c>
      <c r="C67" s="132">
        <v>4.5880262999999939</v>
      </c>
      <c r="D67" s="132">
        <v>3.5050157999999949</v>
      </c>
      <c r="E67" s="132">
        <v>2.7567539999999955</v>
      </c>
      <c r="F67" s="132">
        <v>4.489570799999993</v>
      </c>
      <c r="G67" s="132">
        <v>4.2926597999999938</v>
      </c>
      <c r="H67" s="132">
        <v>3.4853246999999956</v>
      </c>
      <c r="I67" s="132">
        <v>3.1505759999999956</v>
      </c>
      <c r="J67" s="132">
        <v>3.6428534999999949</v>
      </c>
      <c r="K67" s="132">
        <v>4.9227749999999926</v>
      </c>
      <c r="L67" s="132">
        <v>3.3474869999999952</v>
      </c>
      <c r="M67" s="132">
        <v>1.5752879999999978</v>
      </c>
      <c r="N67" s="132">
        <v>0.68918849999999887</v>
      </c>
      <c r="O67" s="132">
        <v>0.98455499999999863</v>
      </c>
      <c r="P67" s="132">
        <v>0.98455499999999863</v>
      </c>
      <c r="Q67" s="132">
        <v>1.7721989999999976</v>
      </c>
      <c r="R67" s="132">
        <v>1.7721989999999976</v>
      </c>
      <c r="S67" s="132">
        <v>0.98455499999999863</v>
      </c>
      <c r="T67" s="132">
        <v>1.7721989999999976</v>
      </c>
      <c r="U67" s="132">
        <v>1.7721989999999976</v>
      </c>
      <c r="V67" s="132">
        <v>1.8706544999999972</v>
      </c>
      <c r="W67" s="132">
        <v>1.5752879999999978</v>
      </c>
      <c r="X67" s="132">
        <v>1.7721989999999976</v>
      </c>
      <c r="Y67" s="132">
        <v>2.1660209999999971</v>
      </c>
      <c r="Z67" s="132">
        <v>2.1660209999999971</v>
      </c>
      <c r="AA67" s="132">
        <v>2.3629319999999963</v>
      </c>
      <c r="AB67" s="132">
        <v>2.3629319999999963</v>
      </c>
      <c r="AC67" s="132">
        <v>2.8552094999999955</v>
      </c>
      <c r="AD67" s="132">
        <v>3.1505759999999956</v>
      </c>
      <c r="AE67" s="132">
        <v>2.9339738999999958</v>
      </c>
      <c r="AF67" s="132">
        <v>2.9536649999999955</v>
      </c>
      <c r="AG67" s="132">
        <v>2.9536649999999955</v>
      </c>
      <c r="AH67" s="132">
        <v>2.5598429999999963</v>
      </c>
      <c r="AI67" s="132">
        <v>3.1505759999999956</v>
      </c>
      <c r="AJ67" s="132">
        <v>3.5443979999999953</v>
      </c>
      <c r="AK67" s="132">
        <v>2.3629319999999963</v>
      </c>
      <c r="AL67" s="132">
        <v>2.5598429999999963</v>
      </c>
      <c r="AM67" s="132">
        <v>2.5598429999999963</v>
      </c>
      <c r="AN67" s="132">
        <v>6.252983907451835</v>
      </c>
      <c r="AO67" s="132">
        <v>7.2200301640001454</v>
      </c>
      <c r="AP67" s="132">
        <v>7.9292439257771754</v>
      </c>
      <c r="AQ67" s="132">
        <v>6.9156904262749492</v>
      </c>
      <c r="AR67" s="132">
        <v>6.2311676419871569</v>
      </c>
      <c r="AS67" s="132">
        <v>5.073375674752473</v>
      </c>
      <c r="AT67" s="132">
        <v>5.506436922092532</v>
      </c>
      <c r="AU67" s="133">
        <v>5.4135344306789701</v>
      </c>
      <c r="AV67" s="53">
        <v>-1.955775951249572E-2</v>
      </c>
      <c r="AW67" s="53">
        <v>4.5039770770770149E-2</v>
      </c>
      <c r="AX67" s="53">
        <v>1.8015542094945096E-2</v>
      </c>
    </row>
    <row r="68" spans="1:50" x14ac:dyDescent="0.15">
      <c r="A68" s="31" t="s">
        <v>306</v>
      </c>
      <c r="B68" s="132">
        <v>0.31505759999999955</v>
      </c>
      <c r="C68" s="132">
        <v>0.25598429999999961</v>
      </c>
      <c r="D68" s="132">
        <v>0.31505759999999955</v>
      </c>
      <c r="E68" s="132">
        <v>0.25598429999999961</v>
      </c>
      <c r="F68" s="132">
        <v>0.21660209999999969</v>
      </c>
      <c r="G68" s="132">
        <v>0.19691099999999973</v>
      </c>
      <c r="H68" s="132" t="s">
        <v>111</v>
      </c>
      <c r="I68" s="132" t="s">
        <v>111</v>
      </c>
      <c r="J68" s="132">
        <v>0.15752879999999977</v>
      </c>
      <c r="K68" s="132">
        <v>9.8455499999999863E-2</v>
      </c>
      <c r="L68" s="132" t="s">
        <v>111</v>
      </c>
      <c r="M68" s="132" t="s">
        <v>111</v>
      </c>
      <c r="N68" s="132" t="s">
        <v>111</v>
      </c>
      <c r="O68" s="132" t="s">
        <v>111</v>
      </c>
      <c r="P68" s="132" t="s">
        <v>111</v>
      </c>
      <c r="Q68" s="132" t="s">
        <v>111</v>
      </c>
      <c r="R68" s="132" t="s">
        <v>111</v>
      </c>
      <c r="S68" s="132" t="s">
        <v>111</v>
      </c>
      <c r="T68" s="132" t="s">
        <v>111</v>
      </c>
      <c r="U68" s="132" t="s">
        <v>111</v>
      </c>
      <c r="V68" s="132" t="s">
        <v>111</v>
      </c>
      <c r="W68" s="132" t="s">
        <v>111</v>
      </c>
      <c r="X68" s="132" t="s">
        <v>111</v>
      </c>
      <c r="Y68" s="132" t="s">
        <v>111</v>
      </c>
      <c r="Z68" s="132">
        <v>0.39382199999999945</v>
      </c>
      <c r="AA68" s="132">
        <v>0.19691099999999973</v>
      </c>
      <c r="AB68" s="132">
        <v>0.19691099999999973</v>
      </c>
      <c r="AC68" s="132">
        <v>0.19691099999999973</v>
      </c>
      <c r="AD68" s="132">
        <v>0.39382199999999945</v>
      </c>
      <c r="AE68" s="132">
        <v>0.39382199999999945</v>
      </c>
      <c r="AF68" s="132">
        <v>0.29536649999999953</v>
      </c>
      <c r="AG68" s="132">
        <v>0.29536649999999953</v>
      </c>
      <c r="AH68" s="132">
        <v>0.19691099999999973</v>
      </c>
      <c r="AI68" s="132">
        <v>0.19691099999999973</v>
      </c>
      <c r="AJ68" s="132">
        <v>0.19691099999999973</v>
      </c>
      <c r="AK68" s="132">
        <v>9.8455499999999863E-2</v>
      </c>
      <c r="AL68" s="132">
        <v>0.29536649999999953</v>
      </c>
      <c r="AM68" s="132" t="s">
        <v>111</v>
      </c>
      <c r="AN68" s="132">
        <v>0.17515397317168158</v>
      </c>
      <c r="AO68" s="132">
        <v>0.14300246798186758</v>
      </c>
      <c r="AP68" s="132">
        <v>0.12126431220626907</v>
      </c>
      <c r="AQ68" s="132">
        <v>9.3663569714985129E-2</v>
      </c>
      <c r="AR68" s="132">
        <v>7.7716550191626807E-2</v>
      </c>
      <c r="AS68" s="132">
        <v>5.8380284251163074E-2</v>
      </c>
      <c r="AT68" s="132">
        <v>5.3509694492340727E-2</v>
      </c>
      <c r="AU68" s="133">
        <v>5.5958199398528342E-2</v>
      </c>
      <c r="AV68" s="53">
        <v>4.2900892497694354E-2</v>
      </c>
      <c r="AW68" s="53">
        <v>-0.12215821482802292</v>
      </c>
      <c r="AX68" s="53">
        <v>1.8622164682437971E-4</v>
      </c>
    </row>
    <row r="69" spans="1:50" x14ac:dyDescent="0.15">
      <c r="A69" s="31" t="s">
        <v>103</v>
      </c>
      <c r="B69" s="132" t="s">
        <v>111</v>
      </c>
      <c r="C69" s="132" t="s">
        <v>111</v>
      </c>
      <c r="D69" s="132" t="s">
        <v>111</v>
      </c>
      <c r="E69" s="132" t="s">
        <v>111</v>
      </c>
      <c r="F69" s="132" t="s">
        <v>111</v>
      </c>
      <c r="G69" s="132" t="s">
        <v>111</v>
      </c>
      <c r="H69" s="132" t="s">
        <v>111</v>
      </c>
      <c r="I69" s="132" t="s">
        <v>111</v>
      </c>
      <c r="J69" s="132" t="s">
        <v>111</v>
      </c>
      <c r="K69" s="132" t="s">
        <v>111</v>
      </c>
      <c r="L69" s="132" t="s">
        <v>111</v>
      </c>
      <c r="M69" s="132" t="s">
        <v>111</v>
      </c>
      <c r="N69" s="132" t="s">
        <v>111</v>
      </c>
      <c r="O69" s="132" t="s">
        <v>111</v>
      </c>
      <c r="P69" s="132" t="s">
        <v>111</v>
      </c>
      <c r="Q69" s="132" t="s">
        <v>111</v>
      </c>
      <c r="R69" s="132" t="s">
        <v>111</v>
      </c>
      <c r="S69" s="132" t="s">
        <v>111</v>
      </c>
      <c r="T69" s="132" t="s">
        <v>111</v>
      </c>
      <c r="U69" s="132" t="s">
        <v>111</v>
      </c>
      <c r="V69" s="132" t="s">
        <v>111</v>
      </c>
      <c r="W69" s="132" t="s">
        <v>111</v>
      </c>
      <c r="X69" s="132" t="s">
        <v>111</v>
      </c>
      <c r="Y69" s="132" t="s">
        <v>111</v>
      </c>
      <c r="Z69" s="132" t="s">
        <v>111</v>
      </c>
      <c r="AA69" s="132" t="s">
        <v>111</v>
      </c>
      <c r="AB69" s="132" t="s">
        <v>111</v>
      </c>
      <c r="AC69" s="132" t="s">
        <v>111</v>
      </c>
      <c r="AD69" s="132" t="s">
        <v>111</v>
      </c>
      <c r="AE69" s="132" t="s">
        <v>111</v>
      </c>
      <c r="AF69" s="132" t="s">
        <v>111</v>
      </c>
      <c r="AG69" s="132" t="s">
        <v>111</v>
      </c>
      <c r="AH69" s="132" t="s">
        <v>111</v>
      </c>
      <c r="AI69" s="132" t="s">
        <v>111</v>
      </c>
      <c r="AJ69" s="132" t="s">
        <v>111</v>
      </c>
      <c r="AK69" s="132" t="s">
        <v>111</v>
      </c>
      <c r="AL69" s="132" t="s">
        <v>111</v>
      </c>
      <c r="AM69" s="132">
        <v>0.19691099999999973</v>
      </c>
      <c r="AN69" s="132">
        <v>1.2038678589102783</v>
      </c>
      <c r="AO69" s="132">
        <v>0.91775334758352534</v>
      </c>
      <c r="AP69" s="132">
        <v>0.94575276324339574</v>
      </c>
      <c r="AQ69" s="132">
        <v>0.90089308170521454</v>
      </c>
      <c r="AR69" s="132">
        <v>0.72375218204167113</v>
      </c>
      <c r="AS69" s="132">
        <v>0.61811087326440106</v>
      </c>
      <c r="AT69" s="132">
        <v>0.5925002594060429</v>
      </c>
      <c r="AU69" s="133">
        <v>0.56202907645104683</v>
      </c>
      <c r="AV69" s="53">
        <v>-5.4019860778828921E-2</v>
      </c>
      <c r="AW69" s="53" t="s">
        <v>111</v>
      </c>
      <c r="AX69" s="53">
        <v>1.8703600420468796E-3</v>
      </c>
    </row>
    <row r="70" spans="1:50" x14ac:dyDescent="0.15">
      <c r="A70" s="31" t="s">
        <v>97</v>
      </c>
      <c r="B70" s="132" t="s">
        <v>111</v>
      </c>
      <c r="C70" s="132" t="s">
        <v>111</v>
      </c>
      <c r="D70" s="132" t="s">
        <v>111</v>
      </c>
      <c r="E70" s="132" t="s">
        <v>111</v>
      </c>
      <c r="F70" s="132" t="s">
        <v>111</v>
      </c>
      <c r="G70" s="132" t="s">
        <v>111</v>
      </c>
      <c r="H70" s="132" t="s">
        <v>111</v>
      </c>
      <c r="I70" s="132" t="s">
        <v>111</v>
      </c>
      <c r="J70" s="132" t="s">
        <v>111</v>
      </c>
      <c r="K70" s="132" t="s">
        <v>111</v>
      </c>
      <c r="L70" s="132" t="s">
        <v>111</v>
      </c>
      <c r="M70" s="132" t="s">
        <v>111</v>
      </c>
      <c r="N70" s="132" t="s">
        <v>111</v>
      </c>
      <c r="O70" s="132" t="s">
        <v>111</v>
      </c>
      <c r="P70" s="132" t="s">
        <v>111</v>
      </c>
      <c r="Q70" s="132" t="s">
        <v>111</v>
      </c>
      <c r="R70" s="132" t="s">
        <v>111</v>
      </c>
      <c r="S70" s="132" t="s">
        <v>111</v>
      </c>
      <c r="T70" s="132" t="s">
        <v>111</v>
      </c>
      <c r="U70" s="132" t="s">
        <v>111</v>
      </c>
      <c r="V70" s="132" t="s">
        <v>111</v>
      </c>
      <c r="W70" s="132" t="s">
        <v>111</v>
      </c>
      <c r="X70" s="132" t="s">
        <v>111</v>
      </c>
      <c r="Y70" s="132" t="s">
        <v>111</v>
      </c>
      <c r="Z70" s="132" t="s">
        <v>111</v>
      </c>
      <c r="AA70" s="132" t="s">
        <v>111</v>
      </c>
      <c r="AB70" s="132" t="s">
        <v>111</v>
      </c>
      <c r="AC70" s="132" t="s">
        <v>111</v>
      </c>
      <c r="AD70" s="132" t="s">
        <v>111</v>
      </c>
      <c r="AE70" s="132" t="s">
        <v>111</v>
      </c>
      <c r="AF70" s="132" t="s">
        <v>111</v>
      </c>
      <c r="AG70" s="132" t="s">
        <v>111</v>
      </c>
      <c r="AH70" s="132" t="s">
        <v>111</v>
      </c>
      <c r="AI70" s="132" t="s">
        <v>111</v>
      </c>
      <c r="AJ70" s="132" t="s">
        <v>111</v>
      </c>
      <c r="AK70" s="132" t="s">
        <v>111</v>
      </c>
      <c r="AL70" s="132" t="s">
        <v>111</v>
      </c>
      <c r="AM70" s="132" t="s">
        <v>111</v>
      </c>
      <c r="AN70" s="132">
        <v>0.90810884960588201</v>
      </c>
      <c r="AO70" s="132">
        <v>0.89186173925157408</v>
      </c>
      <c r="AP70" s="132">
        <v>0.94633413952979717</v>
      </c>
      <c r="AQ70" s="132">
        <v>0.93249818244511939</v>
      </c>
      <c r="AR70" s="132">
        <v>0.82703312729077816</v>
      </c>
      <c r="AS70" s="132">
        <v>0.68084221376976084</v>
      </c>
      <c r="AT70" s="132">
        <v>0.69121297778823731</v>
      </c>
      <c r="AU70" s="133">
        <v>0.71034557721896874</v>
      </c>
      <c r="AV70" s="53">
        <v>2.487187751495612E-2</v>
      </c>
      <c r="AW70" s="53" t="s">
        <v>111</v>
      </c>
      <c r="AX70" s="53">
        <v>2.3639381650226907E-3</v>
      </c>
    </row>
    <row r="71" spans="1:50" x14ac:dyDescent="0.15">
      <c r="A71" s="31" t="s">
        <v>96</v>
      </c>
      <c r="B71" s="132" t="s">
        <v>111</v>
      </c>
      <c r="C71" s="132" t="s">
        <v>111</v>
      </c>
      <c r="D71" s="132" t="s">
        <v>111</v>
      </c>
      <c r="E71" s="132" t="s">
        <v>111</v>
      </c>
      <c r="F71" s="132" t="s">
        <v>111</v>
      </c>
      <c r="G71" s="132" t="s">
        <v>111</v>
      </c>
      <c r="H71" s="132" t="s">
        <v>111</v>
      </c>
      <c r="I71" s="132" t="s">
        <v>111</v>
      </c>
      <c r="J71" s="132" t="s">
        <v>111</v>
      </c>
      <c r="K71" s="132" t="s">
        <v>111</v>
      </c>
      <c r="L71" s="132" t="s">
        <v>111</v>
      </c>
      <c r="M71" s="132" t="s">
        <v>111</v>
      </c>
      <c r="N71" s="132" t="s">
        <v>111</v>
      </c>
      <c r="O71" s="132" t="s">
        <v>111</v>
      </c>
      <c r="P71" s="132" t="s">
        <v>111</v>
      </c>
      <c r="Q71" s="132">
        <v>0.7876439999999989</v>
      </c>
      <c r="R71" s="132">
        <v>1.4177591999999979</v>
      </c>
      <c r="S71" s="132">
        <v>1.4177591999999979</v>
      </c>
      <c r="T71" s="132">
        <v>1.5359057999999979</v>
      </c>
      <c r="U71" s="132">
        <v>1.5359057999999979</v>
      </c>
      <c r="V71" s="132">
        <v>0.55135079999999925</v>
      </c>
      <c r="W71" s="132">
        <v>0.6301151999999991</v>
      </c>
      <c r="X71" s="132">
        <v>0.53165969999999929</v>
      </c>
      <c r="Y71" s="132">
        <v>0.7876439999999989</v>
      </c>
      <c r="Z71" s="132">
        <v>0.59073299999999906</v>
      </c>
      <c r="AA71" s="132">
        <v>0.59073299999999906</v>
      </c>
      <c r="AB71" s="132">
        <v>0.59073299999999906</v>
      </c>
      <c r="AC71" s="132">
        <v>0.49227749999999931</v>
      </c>
      <c r="AD71" s="132">
        <v>0.68918849999999887</v>
      </c>
      <c r="AE71" s="132">
        <v>2.9536649999999955</v>
      </c>
      <c r="AF71" s="132">
        <v>1.3783769999999977</v>
      </c>
      <c r="AG71" s="132">
        <v>1.5752879999999978</v>
      </c>
      <c r="AH71" s="132">
        <v>1.1814659999999981</v>
      </c>
      <c r="AI71" s="132">
        <v>1.1814659999999981</v>
      </c>
      <c r="AJ71" s="132">
        <v>1.1814659999999981</v>
      </c>
      <c r="AK71" s="132">
        <v>1.2405392999999982</v>
      </c>
      <c r="AL71" s="132">
        <v>1.0830104999999985</v>
      </c>
      <c r="AM71" s="132">
        <v>1.2799214999999982</v>
      </c>
      <c r="AN71" s="132">
        <v>2.1285960953720937</v>
      </c>
      <c r="AO71" s="132">
        <v>2.1083399692054976</v>
      </c>
      <c r="AP71" s="132">
        <v>2.0194404852426353</v>
      </c>
      <c r="AQ71" s="132">
        <v>1.8113383008205146</v>
      </c>
      <c r="AR71" s="132">
        <v>1.9242416686625472</v>
      </c>
      <c r="AS71" s="132">
        <v>1.5635274810596829</v>
      </c>
      <c r="AT71" s="132">
        <v>1.5665286800767624</v>
      </c>
      <c r="AU71" s="133">
        <v>1.3586793501903625</v>
      </c>
      <c r="AV71" s="53">
        <v>-0.13505119391606379</v>
      </c>
      <c r="AW71" s="53">
        <v>2.8612297581357637E-2</v>
      </c>
      <c r="AX71" s="53">
        <v>4.5215090695963581E-3</v>
      </c>
    </row>
    <row r="72" spans="1:50" x14ac:dyDescent="0.15">
      <c r="A72" s="31" t="s">
        <v>95</v>
      </c>
      <c r="B72" s="132">
        <v>3.0127382999999957</v>
      </c>
      <c r="C72" s="132">
        <v>2.3826230999999964</v>
      </c>
      <c r="D72" s="132">
        <v>1.7721989999999976</v>
      </c>
      <c r="E72" s="132">
        <v>2.1660209999999971</v>
      </c>
      <c r="F72" s="132">
        <v>2.4613874999999963</v>
      </c>
      <c r="G72" s="132">
        <v>2.3629319999999963</v>
      </c>
      <c r="H72" s="132">
        <v>1.2011570999999983</v>
      </c>
      <c r="I72" s="132">
        <v>1.1027015999999985</v>
      </c>
      <c r="J72" s="132">
        <v>1.9100366999999974</v>
      </c>
      <c r="K72" s="132">
        <v>0.7876439999999989</v>
      </c>
      <c r="L72" s="132">
        <v>0.66949739999999902</v>
      </c>
      <c r="M72" s="132">
        <v>0.59073299999999906</v>
      </c>
      <c r="N72" s="132">
        <v>0.59073299999999906</v>
      </c>
      <c r="O72" s="132">
        <v>0.59073299999999906</v>
      </c>
      <c r="P72" s="132">
        <v>0.59073299999999906</v>
      </c>
      <c r="Q72" s="132" t="s">
        <v>111</v>
      </c>
      <c r="R72" s="132" t="s">
        <v>111</v>
      </c>
      <c r="S72" s="132" t="s">
        <v>111</v>
      </c>
      <c r="T72" s="132" t="s">
        <v>111</v>
      </c>
      <c r="U72" s="132" t="s">
        <v>111</v>
      </c>
      <c r="V72" s="132" t="s">
        <v>111</v>
      </c>
      <c r="W72" s="132" t="s">
        <v>111</v>
      </c>
      <c r="X72" s="132" t="s">
        <v>111</v>
      </c>
      <c r="Y72" s="132" t="s">
        <v>111</v>
      </c>
      <c r="Z72" s="132" t="s">
        <v>111</v>
      </c>
      <c r="AA72" s="132">
        <v>0.39382199999999939</v>
      </c>
      <c r="AB72" s="132">
        <v>0.68918849999999909</v>
      </c>
      <c r="AC72" s="132">
        <v>0.88609949999999871</v>
      </c>
      <c r="AD72" s="132">
        <v>0.68918849999999909</v>
      </c>
      <c r="AE72" s="132">
        <v>0.68918849999999909</v>
      </c>
      <c r="AF72" s="132">
        <v>0.68918849999999909</v>
      </c>
      <c r="AG72" s="132">
        <v>0.7876439999999989</v>
      </c>
      <c r="AH72" s="132">
        <v>0.98455499999999863</v>
      </c>
      <c r="AI72" s="132">
        <v>1.2208481999999983</v>
      </c>
      <c r="AJ72" s="132">
        <v>0.98455499999999851</v>
      </c>
      <c r="AK72" s="132">
        <v>1.2011570999999981</v>
      </c>
      <c r="AL72" s="132">
        <v>1.3389947999999978</v>
      </c>
      <c r="AM72" s="132">
        <v>1.1420837999999982</v>
      </c>
      <c r="AN72" s="132">
        <v>1.4864194142869047</v>
      </c>
      <c r="AO72" s="132">
        <v>1.9609218902273267</v>
      </c>
      <c r="AP72" s="132">
        <v>1.6496512526295972</v>
      </c>
      <c r="AQ72" s="132">
        <v>1.8319185464864849</v>
      </c>
      <c r="AR72" s="132">
        <v>1.3915762786199743</v>
      </c>
      <c r="AS72" s="132">
        <v>1.1992422934742195</v>
      </c>
      <c r="AT72" s="132">
        <v>1.1511276883599653</v>
      </c>
      <c r="AU72" s="133">
        <v>0.91775180674053247</v>
      </c>
      <c r="AV72" s="53">
        <v>-0.20491506077240862</v>
      </c>
      <c r="AW72" s="53">
        <v>1.5753556975927063E-2</v>
      </c>
      <c r="AX72" s="53">
        <v>3.0541592593089492E-3</v>
      </c>
    </row>
    <row r="73" spans="1:50" s="32" customFormat="1" x14ac:dyDescent="0.15">
      <c r="A73" s="37" t="s">
        <v>94</v>
      </c>
      <c r="B73" s="134">
        <v>14.965235999999976</v>
      </c>
      <c r="C73" s="134">
        <v>17.603843399999974</v>
      </c>
      <c r="D73" s="134">
        <v>20.08492199999997</v>
      </c>
      <c r="E73" s="134">
        <v>17.643225599999973</v>
      </c>
      <c r="F73" s="134">
        <v>19.632026699999972</v>
      </c>
      <c r="G73" s="134">
        <v>19.947084299999975</v>
      </c>
      <c r="H73" s="134">
        <v>18.233958599999976</v>
      </c>
      <c r="I73" s="134">
        <v>15.339366899999977</v>
      </c>
      <c r="J73" s="134">
        <v>18.194576399999974</v>
      </c>
      <c r="K73" s="134">
        <v>20.419670699999969</v>
      </c>
      <c r="L73" s="134">
        <v>18.80500049999997</v>
      </c>
      <c r="M73" s="134">
        <v>14.827398299999979</v>
      </c>
      <c r="N73" s="134">
        <v>15.871026599999976</v>
      </c>
      <c r="O73" s="134">
        <v>16.067937599999976</v>
      </c>
      <c r="P73" s="134">
        <v>19.001911499999977</v>
      </c>
      <c r="Q73" s="134">
        <v>22.920440399999965</v>
      </c>
      <c r="R73" s="134">
        <v>25.736267699999967</v>
      </c>
      <c r="S73" s="134">
        <v>20.242450799999972</v>
      </c>
      <c r="T73" s="134">
        <v>21.128550299999969</v>
      </c>
      <c r="U73" s="134">
        <v>17.091874799999974</v>
      </c>
      <c r="V73" s="134">
        <v>17.485696799999975</v>
      </c>
      <c r="W73" s="134">
        <v>16.855581599999976</v>
      </c>
      <c r="X73" s="134">
        <v>16.776817199999979</v>
      </c>
      <c r="Y73" s="134">
        <v>17.603843399999974</v>
      </c>
      <c r="Z73" s="134">
        <v>17.406932399999974</v>
      </c>
      <c r="AA73" s="134">
        <v>14.669869499999981</v>
      </c>
      <c r="AB73" s="134">
        <v>16.067937599999976</v>
      </c>
      <c r="AC73" s="134">
        <v>17.84013659999998</v>
      </c>
      <c r="AD73" s="134">
        <v>16.225466399999981</v>
      </c>
      <c r="AE73" s="134">
        <v>16.934345999999977</v>
      </c>
      <c r="AF73" s="134">
        <v>13.567167899999978</v>
      </c>
      <c r="AG73" s="134">
        <v>14.079136499999981</v>
      </c>
      <c r="AH73" s="134">
        <v>12.582612899999983</v>
      </c>
      <c r="AI73" s="134">
        <v>14.276047499999981</v>
      </c>
      <c r="AJ73" s="134">
        <v>21.738974399999968</v>
      </c>
      <c r="AK73" s="134">
        <v>21.187623599999974</v>
      </c>
      <c r="AL73" s="134">
        <v>21.128550299999969</v>
      </c>
      <c r="AM73" s="134">
        <v>24.220052999999961</v>
      </c>
      <c r="AN73" s="134">
        <v>29.946856439997109</v>
      </c>
      <c r="AO73" s="134">
        <v>31.916104286524568</v>
      </c>
      <c r="AP73" s="134">
        <v>32.44375237008483</v>
      </c>
      <c r="AQ73" s="134">
        <v>29.500427919252289</v>
      </c>
      <c r="AR73" s="134">
        <v>25.30679524454731</v>
      </c>
      <c r="AS73" s="134">
        <v>23.128828768429678</v>
      </c>
      <c r="AT73" s="134">
        <v>24.76226333029301</v>
      </c>
      <c r="AU73" s="134">
        <v>25.092103713959077</v>
      </c>
      <c r="AV73" s="74">
        <v>1.0551649490205151E-2</v>
      </c>
      <c r="AW73" s="74">
        <v>1.3106562756563411E-2</v>
      </c>
      <c r="AX73" s="74">
        <v>8.3503274339175426E-2</v>
      </c>
    </row>
    <row r="74" spans="1:50" x14ac:dyDescent="0.15">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3"/>
      <c r="AV74" s="53"/>
      <c r="AW74" s="53"/>
      <c r="AX74" s="53"/>
    </row>
    <row r="75" spans="1:50" s="63" customFormat="1" x14ac:dyDescent="0.15">
      <c r="A75" s="60" t="s">
        <v>93</v>
      </c>
      <c r="B75" s="61">
        <v>341.12861639999954</v>
      </c>
      <c r="C75" s="61">
        <v>392.83744499999943</v>
      </c>
      <c r="D75" s="61">
        <v>382.87374839999944</v>
      </c>
      <c r="E75" s="61">
        <v>369.14905169999946</v>
      </c>
      <c r="F75" s="61">
        <v>374.26873769999946</v>
      </c>
      <c r="G75" s="61">
        <v>323.19002429999955</v>
      </c>
      <c r="H75" s="61">
        <v>247.24145159999966</v>
      </c>
      <c r="I75" s="61">
        <v>216.40518899999969</v>
      </c>
      <c r="J75" s="61">
        <v>194.60714129999971</v>
      </c>
      <c r="K75" s="61">
        <v>196.73378009999973</v>
      </c>
      <c r="L75" s="61">
        <v>203.68473839999967</v>
      </c>
      <c r="M75" s="61">
        <v>200.96736659999971</v>
      </c>
      <c r="N75" s="61">
        <v>185.13572219999972</v>
      </c>
      <c r="O75" s="61">
        <v>188.34537149999974</v>
      </c>
      <c r="P75" s="61">
        <v>212.1125291999997</v>
      </c>
      <c r="Q75" s="61">
        <v>220.65846659999968</v>
      </c>
      <c r="R75" s="61">
        <v>262.46267189999963</v>
      </c>
      <c r="S75" s="61">
        <v>221.70209489999971</v>
      </c>
      <c r="T75" s="61">
        <v>215.40094289999968</v>
      </c>
      <c r="U75" s="61">
        <v>204.35423579999971</v>
      </c>
      <c r="V75" s="61">
        <v>205.98859709999971</v>
      </c>
      <c r="W75" s="61">
        <v>210.34033019999967</v>
      </c>
      <c r="X75" s="61">
        <v>215.91291149999967</v>
      </c>
      <c r="Y75" s="61">
        <v>213.82565489999968</v>
      </c>
      <c r="Z75" s="61">
        <v>199.3526963999997</v>
      </c>
      <c r="AA75" s="61">
        <v>184.38746039999972</v>
      </c>
      <c r="AB75" s="61">
        <v>180.01603619999975</v>
      </c>
      <c r="AC75" s="61">
        <v>194.29208369999975</v>
      </c>
      <c r="AD75" s="61">
        <v>204.64960229999971</v>
      </c>
      <c r="AE75" s="61">
        <v>231.76424699999973</v>
      </c>
      <c r="AF75" s="61">
        <v>238.65613199999964</v>
      </c>
      <c r="AG75" s="61">
        <v>241.11751949999967</v>
      </c>
      <c r="AH75" s="61">
        <v>252.43990199999962</v>
      </c>
      <c r="AI75" s="61">
        <v>277.1916146999996</v>
      </c>
      <c r="AJ75" s="61">
        <v>268.98042599999962</v>
      </c>
      <c r="AK75" s="61">
        <v>246.37504319999965</v>
      </c>
      <c r="AL75" s="61">
        <v>240.62524199999964</v>
      </c>
      <c r="AM75" s="61">
        <v>254.17271879999964</v>
      </c>
      <c r="AN75" s="61">
        <v>297.94837534968747</v>
      </c>
      <c r="AO75" s="61">
        <v>305.57176147822037</v>
      </c>
      <c r="AP75" s="61">
        <v>308.96913083885767</v>
      </c>
      <c r="AQ75" s="61">
        <v>315.15117904292669</v>
      </c>
      <c r="AR75" s="61">
        <v>298.09387218054559</v>
      </c>
      <c r="AS75" s="61">
        <v>305.03659252108889</v>
      </c>
      <c r="AT75" s="61">
        <v>316.8258483859787</v>
      </c>
      <c r="AU75" s="61">
        <v>300.49245269160849</v>
      </c>
      <c r="AV75" s="62">
        <v>-5.4144614184940099E-2</v>
      </c>
      <c r="AW75" s="62">
        <v>1.6506108850107504E-2</v>
      </c>
      <c r="AX75" s="62">
        <v>1</v>
      </c>
    </row>
    <row r="76" spans="1:50" x14ac:dyDescent="0.15">
      <c r="A76" s="31" t="s">
        <v>92</v>
      </c>
      <c r="B76" s="132">
        <v>33.789927599999956</v>
      </c>
      <c r="C76" s="132">
        <v>33.376414499999953</v>
      </c>
      <c r="D76" s="132">
        <v>26.523911699999964</v>
      </c>
      <c r="E76" s="132">
        <v>35.699964299999948</v>
      </c>
      <c r="F76" s="132">
        <v>34.479116099999956</v>
      </c>
      <c r="G76" s="132">
        <v>28.650550499999962</v>
      </c>
      <c r="H76" s="132">
        <v>32.293403999999953</v>
      </c>
      <c r="I76" s="132">
        <v>30.97410029999995</v>
      </c>
      <c r="J76" s="132">
        <v>27.094953599999961</v>
      </c>
      <c r="K76" s="132">
        <v>25.303063499999965</v>
      </c>
      <c r="L76" s="132">
        <v>24.416963999999965</v>
      </c>
      <c r="M76" s="132">
        <v>20.99071259999997</v>
      </c>
      <c r="N76" s="132">
        <v>23.097660299999966</v>
      </c>
      <c r="O76" s="132">
        <v>22.684147199999966</v>
      </c>
      <c r="P76" s="132">
        <v>24.338199599999964</v>
      </c>
      <c r="Q76" s="132">
        <v>22.48723619999997</v>
      </c>
      <c r="R76" s="132">
        <v>22.881058199999963</v>
      </c>
      <c r="S76" s="132">
        <v>23.393026799999966</v>
      </c>
      <c r="T76" s="132">
        <v>20.537817299999972</v>
      </c>
      <c r="U76" s="132">
        <v>28.256728499999959</v>
      </c>
      <c r="V76" s="132">
        <v>31.840508699999951</v>
      </c>
      <c r="W76" s="132">
        <v>35.699964299999955</v>
      </c>
      <c r="X76" s="132">
        <v>39.579110999999941</v>
      </c>
      <c r="Y76" s="132">
        <v>41.39069219999994</v>
      </c>
      <c r="Z76" s="132">
        <v>28.11889079999996</v>
      </c>
      <c r="AA76" s="132">
        <v>25.657503299999963</v>
      </c>
      <c r="AB76" s="132">
        <v>23.37333569999997</v>
      </c>
      <c r="AC76" s="132">
        <v>21.955576499999967</v>
      </c>
      <c r="AD76" s="132">
        <v>21.266387999999971</v>
      </c>
      <c r="AE76" s="132">
        <v>18.903455999999977</v>
      </c>
      <c r="AF76" s="132">
        <v>20.281832999999967</v>
      </c>
      <c r="AG76" s="132">
        <v>22.802293799999966</v>
      </c>
      <c r="AH76" s="132">
        <v>27.52815779999996</v>
      </c>
      <c r="AI76" s="132">
        <v>44.797252499999935</v>
      </c>
      <c r="AJ76" s="132">
        <v>37.472163299999949</v>
      </c>
      <c r="AK76" s="132">
        <v>29.615414399999956</v>
      </c>
      <c r="AL76" s="132">
        <v>26.93742479999996</v>
      </c>
      <c r="AM76" s="132">
        <v>24.042833099999967</v>
      </c>
      <c r="AN76" s="132">
        <v>41.168908321405056</v>
      </c>
      <c r="AO76" s="132">
        <v>48.119349071814881</v>
      </c>
      <c r="AP76" s="132">
        <v>49.411763989948014</v>
      </c>
      <c r="AQ76" s="132">
        <v>41.055392301156793</v>
      </c>
      <c r="AR76" s="132">
        <v>38.591761810618813</v>
      </c>
      <c r="AS76" s="132">
        <v>47.89719709638463</v>
      </c>
      <c r="AT76" s="132">
        <v>55.969564165764865</v>
      </c>
      <c r="AU76" s="133">
        <v>47.758067312244066</v>
      </c>
      <c r="AV76" s="53">
        <v>-0.14904499437453944</v>
      </c>
      <c r="AW76" s="53">
        <v>2.4551510010622613E-2</v>
      </c>
      <c r="AX76" s="53">
        <v>0.15893266830650668</v>
      </c>
    </row>
    <row r="77" spans="1:50" x14ac:dyDescent="0.15">
      <c r="A77" s="31" t="s">
        <v>91</v>
      </c>
      <c r="B77" s="132">
        <v>307.3386887999996</v>
      </c>
      <c r="C77" s="132">
        <v>359.46103049999948</v>
      </c>
      <c r="D77" s="132">
        <v>356.34983669999946</v>
      </c>
      <c r="E77" s="132">
        <v>333.44908739999948</v>
      </c>
      <c r="F77" s="132">
        <v>339.78962159999952</v>
      </c>
      <c r="G77" s="132">
        <v>294.5394737999996</v>
      </c>
      <c r="H77" s="132">
        <v>214.94804759999971</v>
      </c>
      <c r="I77" s="132">
        <v>185.43108869999975</v>
      </c>
      <c r="J77" s="132">
        <v>167.51218769999974</v>
      </c>
      <c r="K77" s="132">
        <v>171.43071659999976</v>
      </c>
      <c r="L77" s="132">
        <v>179.26777439999972</v>
      </c>
      <c r="M77" s="132">
        <v>179.97665399999974</v>
      </c>
      <c r="N77" s="132">
        <v>162.03806189999975</v>
      </c>
      <c r="O77" s="132">
        <v>165.66122429999979</v>
      </c>
      <c r="P77" s="132">
        <v>187.77432959999973</v>
      </c>
      <c r="Q77" s="132">
        <v>198.17123039999973</v>
      </c>
      <c r="R77" s="132">
        <v>239.58161369999968</v>
      </c>
      <c r="S77" s="132">
        <v>198.30906809999973</v>
      </c>
      <c r="T77" s="132">
        <v>194.86312559999971</v>
      </c>
      <c r="U77" s="132">
        <v>176.09750729999976</v>
      </c>
      <c r="V77" s="132">
        <v>174.14808839999975</v>
      </c>
      <c r="W77" s="132">
        <v>174.64036589999972</v>
      </c>
      <c r="X77" s="132">
        <v>176.33380049999971</v>
      </c>
      <c r="Y77" s="132">
        <v>172.43496269999974</v>
      </c>
      <c r="Z77" s="132">
        <v>171.23380559999976</v>
      </c>
      <c r="AA77" s="132">
        <v>158.72995709999975</v>
      </c>
      <c r="AB77" s="132">
        <v>156.64270049999976</v>
      </c>
      <c r="AC77" s="132">
        <v>172.33650719999977</v>
      </c>
      <c r="AD77" s="132">
        <v>183.38321429999974</v>
      </c>
      <c r="AE77" s="132">
        <v>212.86079099999975</v>
      </c>
      <c r="AF77" s="132">
        <v>218.37429899999967</v>
      </c>
      <c r="AG77" s="132">
        <v>218.3152256999997</v>
      </c>
      <c r="AH77" s="132">
        <v>224.91174419999965</v>
      </c>
      <c r="AI77" s="132">
        <v>232.39436219999968</v>
      </c>
      <c r="AJ77" s="132">
        <v>231.50826269999968</v>
      </c>
      <c r="AK77" s="132">
        <v>216.75962879999969</v>
      </c>
      <c r="AL77" s="132">
        <v>213.6878171999997</v>
      </c>
      <c r="AM77" s="132">
        <v>230.12988569999968</v>
      </c>
      <c r="AN77" s="132">
        <v>256.7794670282824</v>
      </c>
      <c r="AO77" s="132">
        <v>257.45241240640547</v>
      </c>
      <c r="AP77" s="132">
        <v>259.55736684890962</v>
      </c>
      <c r="AQ77" s="132">
        <v>274.09578674176987</v>
      </c>
      <c r="AR77" s="132">
        <v>259.50211036992675</v>
      </c>
      <c r="AS77" s="132">
        <v>257.13939542470428</v>
      </c>
      <c r="AT77" s="132">
        <v>260.85628422021387</v>
      </c>
      <c r="AU77" s="133">
        <v>252.73438537936443</v>
      </c>
      <c r="AV77" s="53">
        <v>-3.378270136288497E-2</v>
      </c>
      <c r="AW77" s="53">
        <v>8.8109410495647023E-3</v>
      </c>
      <c r="AX77" s="53">
        <v>0.84106733169349335</v>
      </c>
    </row>
    <row r="78" spans="1:50" x14ac:dyDescent="0.15">
      <c r="A78" s="40" t="s">
        <v>90</v>
      </c>
      <c r="B78" s="136">
        <v>0.19691099999999973</v>
      </c>
      <c r="C78" s="136">
        <v>0.19691099999999973</v>
      </c>
      <c r="D78" s="136">
        <v>0.13783769999999981</v>
      </c>
      <c r="E78" s="136">
        <v>0.13783769999999981</v>
      </c>
      <c r="F78" s="136">
        <v>0.11814659999999982</v>
      </c>
      <c r="G78" s="136">
        <v>0.13783769999999981</v>
      </c>
      <c r="H78" s="136">
        <v>0</v>
      </c>
      <c r="I78" s="136">
        <v>0.19691099999999973</v>
      </c>
      <c r="J78" s="136">
        <v>0.23629319999999965</v>
      </c>
      <c r="K78" s="136">
        <v>0.17721989999999974</v>
      </c>
      <c r="L78" s="136">
        <v>0.17721989999999974</v>
      </c>
      <c r="M78" s="136">
        <v>0.61042409999999914</v>
      </c>
      <c r="N78" s="136">
        <v>0.6301151999999991</v>
      </c>
      <c r="O78" s="136">
        <v>0.72857069999999902</v>
      </c>
      <c r="P78" s="136">
        <v>0.70887959999999894</v>
      </c>
      <c r="Q78" s="136">
        <v>0.13783769999999981</v>
      </c>
      <c r="R78" s="136">
        <v>0.19691099999999973</v>
      </c>
      <c r="S78" s="136">
        <v>0.4725863999999993</v>
      </c>
      <c r="T78" s="136">
        <v>0.41351309999999936</v>
      </c>
      <c r="U78" s="136">
        <v>0.41351309999999936</v>
      </c>
      <c r="V78" s="136">
        <v>0.31505759999999955</v>
      </c>
      <c r="W78" s="136">
        <v>0.35443979999999947</v>
      </c>
      <c r="X78" s="136">
        <v>0.49227749999999931</v>
      </c>
      <c r="Y78" s="136">
        <v>0.37413089999999943</v>
      </c>
      <c r="Z78" s="136">
        <v>0.80733509999999875</v>
      </c>
      <c r="AA78" s="136">
        <v>0.51196859999999922</v>
      </c>
      <c r="AB78" s="136">
        <v>0.5710418999999991</v>
      </c>
      <c r="AC78" s="136">
        <v>0.45289529999999933</v>
      </c>
      <c r="AD78" s="136">
        <v>0.4725863999999993</v>
      </c>
      <c r="AE78" s="136">
        <v>0.55135079999999925</v>
      </c>
      <c r="AF78" s="136">
        <v>0.39382199999999945</v>
      </c>
      <c r="AG78" s="136">
        <v>0.37413089999999943</v>
      </c>
      <c r="AH78" s="136">
        <v>0.35443979999999947</v>
      </c>
      <c r="AI78" s="136">
        <v>0.27567539999999963</v>
      </c>
      <c r="AJ78" s="136">
        <v>0.17721989999999974</v>
      </c>
      <c r="AK78" s="136">
        <v>0.17721989999999974</v>
      </c>
      <c r="AL78" s="136">
        <v>0.15752879999999977</v>
      </c>
      <c r="AM78" s="136">
        <v>0.13783769999999981</v>
      </c>
      <c r="AN78" s="136">
        <v>1.3885200641117295</v>
      </c>
      <c r="AO78" s="136">
        <v>1.568688868166676</v>
      </c>
      <c r="AP78" s="136">
        <v>1.3639611464330417</v>
      </c>
      <c r="AQ78" s="136">
        <v>1.4202691281661419</v>
      </c>
      <c r="AR78" s="136">
        <v>1.000756644170171</v>
      </c>
      <c r="AS78" s="136">
        <v>1.1797618990366554</v>
      </c>
      <c r="AT78" s="136">
        <v>1.1699097408442671</v>
      </c>
      <c r="AU78" s="134">
        <v>1.1208538893880857</v>
      </c>
      <c r="AV78" s="79">
        <v>-4.454898694945697E-2</v>
      </c>
      <c r="AW78" s="79">
        <v>0.2025514092632037</v>
      </c>
      <c r="AX78" s="79">
        <v>3.7300567097384089E-3</v>
      </c>
    </row>
    <row r="79" spans="1:50" x14ac:dyDescent="0.15">
      <c r="A79" s="42"/>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42"/>
      <c r="AW79" s="42"/>
      <c r="AX79" s="42"/>
    </row>
    <row r="80" spans="1:50" x14ac:dyDescent="0.15">
      <c r="A80" s="67" t="s">
        <v>307</v>
      </c>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42"/>
      <c r="AW80" s="42"/>
      <c r="AX80" s="42"/>
    </row>
    <row r="81" spans="1:50" x14ac:dyDescent="0.15">
      <c r="A81" s="67" t="s">
        <v>308</v>
      </c>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42"/>
      <c r="AW81" s="42"/>
      <c r="AX81" s="42"/>
    </row>
    <row r="82" spans="1:50" x14ac:dyDescent="0.15">
      <c r="A82" s="67" t="s">
        <v>312</v>
      </c>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42"/>
      <c r="AW82" s="42"/>
      <c r="AX82" s="42"/>
    </row>
    <row r="83" spans="1:50" x14ac:dyDescent="0.15">
      <c r="A83" s="31" t="s">
        <v>215</v>
      </c>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row>
    <row r="84" spans="1:50" x14ac:dyDescent="0.15">
      <c r="A84" s="81" t="s">
        <v>309</v>
      </c>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row>
    <row r="85" spans="1:50" x14ac:dyDescent="0.15">
      <c r="A85" s="31" t="s">
        <v>84</v>
      </c>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row>
    <row r="86" spans="1:50" x14ac:dyDescent="0.15">
      <c r="A86" s="31" t="s">
        <v>83</v>
      </c>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row>
    <row r="87" spans="1:50" x14ac:dyDescent="0.15">
      <c r="A87" s="31" t="s">
        <v>219</v>
      </c>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row>
    <row r="88" spans="1:50" x14ac:dyDescent="0.15">
      <c r="A88" s="32" t="s">
        <v>310</v>
      </c>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row>
    <row r="89" spans="1:50"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row>
    <row r="90" spans="1:50"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row>
    <row r="91" spans="1:50"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row>
    <row r="92" spans="1:50"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row>
    <row r="93" spans="1:50"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row>
    <row r="94" spans="1:50"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row>
    <row r="95" spans="1:50"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row>
    <row r="96" spans="1:50"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row>
    <row r="97" spans="2:47"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row>
    <row r="98" spans="2:47"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row>
    <row r="99" spans="2:47"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row>
    <row r="100" spans="2:47"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row>
    <row r="101" spans="2:47"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row>
    <row r="102" spans="2:47"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row>
    <row r="103" spans="2:47"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row>
    <row r="104" spans="2:47"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row>
    <row r="105" spans="2:47"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row>
    <row r="106" spans="2:47"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row>
    <row r="107" spans="2:47"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row>
    <row r="108" spans="2:47"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row>
    <row r="109" spans="2:47"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row>
    <row r="110" spans="2:47" x14ac:dyDescent="0.1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row>
    <row r="111" spans="2:47"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row>
    <row r="112" spans="2:47" x14ac:dyDescent="0.15">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row>
    <row r="113" spans="2:47"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row>
    <row r="114" spans="2:47"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row>
    <row r="115" spans="2:47" x14ac:dyDescent="0.15">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row>
  </sheetData>
  <mergeCells count="1">
    <mergeCell ref="AV2:AW2"/>
  </mergeCells>
  <conditionalFormatting sqref="AX29">
    <cfRule type="cellIs" dxfId="455" priority="27" operator="lessThanOrEqual">
      <formula>0</formula>
    </cfRule>
    <cfRule type="cellIs" dxfId="454" priority="28" operator="greaterThan">
      <formula>0</formula>
    </cfRule>
  </conditionalFormatting>
  <conditionalFormatting sqref="AX20:AX23">
    <cfRule type="cellIs" dxfId="453" priority="25" operator="lessThanOrEqual">
      <formula>0</formula>
    </cfRule>
    <cfRule type="cellIs" dxfId="452" priority="26" operator="greaterThan">
      <formula>0</formula>
    </cfRule>
  </conditionalFormatting>
  <conditionalFormatting sqref="AV20:AW23">
    <cfRule type="cellIs" dxfId="451" priority="5" operator="lessThanOrEqual">
      <formula>0</formula>
    </cfRule>
    <cfRule type="cellIs" dxfId="450" priority="6" operator="greaterThan">
      <formula>0</formula>
    </cfRule>
  </conditionalFormatting>
  <conditionalFormatting sqref="AV25:AW27">
    <cfRule type="cellIs" dxfId="449" priority="3" operator="lessThanOrEqual">
      <formula>0</formula>
    </cfRule>
    <cfRule type="cellIs" dxfId="448" priority="4" operator="greaterThan">
      <formula>0</formula>
    </cfRule>
  </conditionalFormatting>
  <conditionalFormatting sqref="AV11:AW11">
    <cfRule type="cellIs" dxfId="447" priority="1" operator="lessThanOrEqual">
      <formula>0</formula>
    </cfRule>
    <cfRule type="cellIs" dxfId="446" priority="2" operator="greaterThan">
      <formula>0</formula>
    </cfRule>
  </conditionalFormatting>
  <conditionalFormatting sqref="AV37:AW38">
    <cfRule type="cellIs" dxfId="445" priority="9" operator="lessThanOrEqual">
      <formula>0</formula>
    </cfRule>
    <cfRule type="cellIs" dxfId="444" priority="10" operator="greaterThan">
      <formula>0</formula>
    </cfRule>
  </conditionalFormatting>
  <conditionalFormatting sqref="AV47:AW47">
    <cfRule type="cellIs" dxfId="443" priority="13" operator="lessThanOrEqual">
      <formula>0</formula>
    </cfRule>
    <cfRule type="cellIs" dxfId="442" priority="14" operator="greaterThan">
      <formula>0</formula>
    </cfRule>
  </conditionalFormatting>
  <conditionalFormatting sqref="AV76:AV78 AV74">
    <cfRule type="cellIs" dxfId="441" priority="49" operator="lessThanOrEqual">
      <formula>0</formula>
    </cfRule>
    <cfRule type="cellIs" dxfId="440" priority="50" operator="greaterThan">
      <formula>0</formula>
    </cfRule>
  </conditionalFormatting>
  <conditionalFormatting sqref="AX41">
    <cfRule type="cellIs" dxfId="439" priority="31" operator="lessThanOrEqual">
      <formula>0</formula>
    </cfRule>
    <cfRule type="cellIs" dxfId="438" priority="32" operator="greaterThan">
      <formula>0</formula>
    </cfRule>
  </conditionalFormatting>
  <conditionalFormatting sqref="AV75">
    <cfRule type="cellIs" dxfId="437" priority="47" operator="lessThanOrEqual">
      <formula>0</formula>
    </cfRule>
    <cfRule type="cellIs" dxfId="436" priority="48" operator="greaterThan">
      <formula>0</formula>
    </cfRule>
  </conditionalFormatting>
  <conditionalFormatting sqref="AW76:AW78 AW74">
    <cfRule type="cellIs" dxfId="435" priority="45" operator="lessThanOrEqual">
      <formula>0</formula>
    </cfRule>
    <cfRule type="cellIs" dxfId="434" priority="46" operator="greaterThan">
      <formula>0</formula>
    </cfRule>
  </conditionalFormatting>
  <conditionalFormatting sqref="AW75">
    <cfRule type="cellIs" dxfId="433" priority="43" operator="lessThanOrEqual">
      <formula>0</formula>
    </cfRule>
    <cfRule type="cellIs" dxfId="432" priority="44" operator="greaterThan">
      <formula>0</formula>
    </cfRule>
  </conditionalFormatting>
  <conditionalFormatting sqref="AX28 AX76:AX78 AX5:AX10 AX64:AX68 AX39:AX40 AX30:AX35 AX24 AX42:AX46 AX48:AX61 AX71:AX74 AX12:AX19">
    <cfRule type="cellIs" dxfId="431" priority="41" operator="lessThanOrEqual">
      <formula>0</formula>
    </cfRule>
    <cfRule type="cellIs" dxfId="430" priority="42" operator="greaterThan">
      <formula>0</formula>
    </cfRule>
  </conditionalFormatting>
  <conditionalFormatting sqref="AX75">
    <cfRule type="cellIs" dxfId="429" priority="39" operator="lessThanOrEqual">
      <formula>0</formula>
    </cfRule>
    <cfRule type="cellIs" dxfId="428" priority="40" operator="greaterThan">
      <formula>0</formula>
    </cfRule>
  </conditionalFormatting>
  <conditionalFormatting sqref="AX69:AX70">
    <cfRule type="cellIs" dxfId="427" priority="37" operator="lessThanOrEqual">
      <formula>0</formula>
    </cfRule>
    <cfRule type="cellIs" dxfId="426" priority="38" operator="greaterThan">
      <formula>0</formula>
    </cfRule>
  </conditionalFormatting>
  <conditionalFormatting sqref="AX62">
    <cfRule type="cellIs" dxfId="425" priority="35" operator="lessThanOrEqual">
      <formula>0</formula>
    </cfRule>
    <cfRule type="cellIs" dxfId="424" priority="36" operator="greaterThan">
      <formula>0</formula>
    </cfRule>
  </conditionalFormatting>
  <conditionalFormatting sqref="AX47">
    <cfRule type="cellIs" dxfId="423" priority="33" operator="lessThanOrEqual">
      <formula>0</formula>
    </cfRule>
    <cfRule type="cellIs" dxfId="422" priority="34" operator="greaterThan">
      <formula>0</formula>
    </cfRule>
  </conditionalFormatting>
  <conditionalFormatting sqref="AX37:AX38">
    <cfRule type="cellIs" dxfId="421" priority="29" operator="lessThanOrEqual">
      <formula>0</formula>
    </cfRule>
    <cfRule type="cellIs" dxfId="420" priority="30" operator="greaterThan">
      <formula>0</formula>
    </cfRule>
  </conditionalFormatting>
  <conditionalFormatting sqref="AX25:AX27">
    <cfRule type="cellIs" dxfId="419" priority="23" operator="lessThanOrEqual">
      <formula>0</formula>
    </cfRule>
    <cfRule type="cellIs" dxfId="418" priority="24" operator="greaterThan">
      <formula>0</formula>
    </cfRule>
  </conditionalFormatting>
  <conditionalFormatting sqref="AX11">
    <cfRule type="cellIs" dxfId="417" priority="21" operator="lessThanOrEqual">
      <formula>0</formula>
    </cfRule>
    <cfRule type="cellIs" dxfId="416" priority="22" operator="greaterThan">
      <formula>0</formula>
    </cfRule>
  </conditionalFormatting>
  <conditionalFormatting sqref="AV28:AW28 AV5:AW10 AV64:AW68 AV39:AW40 AV30:AW35 AV24:AW24 AV42:AW46 AV48:AW61 AV71:AW73 AV12:AW19">
    <cfRule type="cellIs" dxfId="415" priority="19" operator="lessThanOrEqual">
      <formula>0</formula>
    </cfRule>
    <cfRule type="cellIs" dxfId="414" priority="20" operator="greaterThan">
      <formula>0</formula>
    </cfRule>
  </conditionalFormatting>
  <conditionalFormatting sqref="AV69:AW70">
    <cfRule type="cellIs" dxfId="413" priority="17" operator="lessThanOrEqual">
      <formula>0</formula>
    </cfRule>
    <cfRule type="cellIs" dxfId="412" priority="18" operator="greaterThan">
      <formula>0</formula>
    </cfRule>
  </conditionalFormatting>
  <conditionalFormatting sqref="AV62:AW62">
    <cfRule type="cellIs" dxfId="411" priority="15" operator="lessThanOrEqual">
      <formula>0</formula>
    </cfRule>
    <cfRule type="cellIs" dxfId="410" priority="16" operator="greaterThan">
      <formula>0</formula>
    </cfRule>
  </conditionalFormatting>
  <conditionalFormatting sqref="AV41:AW41">
    <cfRule type="cellIs" dxfId="409" priority="11" operator="lessThanOrEqual">
      <formula>0</formula>
    </cfRule>
    <cfRule type="cellIs" dxfId="408" priority="12" operator="greaterThan">
      <formula>0</formula>
    </cfRule>
  </conditionalFormatting>
  <conditionalFormatting sqref="AV29:AW29">
    <cfRule type="cellIs" dxfId="407" priority="7" operator="lessThanOrEqual">
      <formula>0</formula>
    </cfRule>
    <cfRule type="cellIs" dxfId="406" priority="8" operator="greaterThan">
      <formula>0</formula>
    </cfRule>
  </conditionalFormatting>
  <hyperlinks>
    <hyperlink ref="L1" location="Contents!A1" display="Contents" xr:uid="{E16924BA-F96A-42B8-B61E-E207ECAA3E18}"/>
    <hyperlink ref="AZ1" location="Contents!A1" display="Contents" xr:uid="{F5D9E501-FF9D-4983-A4CE-EBE4E4E1EAFC}"/>
  </hyperlinks>
  <pageMargins left="0.75" right="0.75" top="1" bottom="1" header="0.5" footer="0.5"/>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C2FC-30D0-4272-9D6B-935E5C7D9B13}">
  <dimension ref="A1:AP66"/>
  <sheetViews>
    <sheetView showGridLines="0" zoomScaleNormal="100" workbookViewId="0">
      <pane xSplit="1" ySplit="3" topLeftCell="W52" activePane="bottomRight" state="frozen"/>
      <selection activeCell="AL81" sqref="AL81"/>
      <selection pane="topRight" activeCell="AL81" sqref="AL81"/>
      <selection pane="bottomLeft" activeCell="AL81" sqref="AL81"/>
      <selection pane="bottomRight" activeCell="AP1" sqref="AP1"/>
    </sheetView>
  </sheetViews>
  <sheetFormatPr baseColWidth="10" defaultColWidth="9.25" defaultRowHeight="11" x14ac:dyDescent="0.15"/>
  <cols>
    <col min="1" max="1" width="30.75" style="168" customWidth="1"/>
    <col min="2" max="35" width="8.5" style="168" customWidth="1"/>
    <col min="36" max="37" width="8.5" style="161" customWidth="1"/>
    <col min="38" max="38" width="9" style="168" customWidth="1"/>
    <col min="39" max="39" width="10.25" style="168" customWidth="1"/>
    <col min="40" max="40" width="9" style="168" customWidth="1"/>
    <col min="41" max="16384" width="9.25" style="168"/>
  </cols>
  <sheetData>
    <row r="1" spans="1:42" ht="13" x14ac:dyDescent="0.15">
      <c r="A1" s="998" t="s">
        <v>967</v>
      </c>
      <c r="L1" s="30" t="s">
        <v>199</v>
      </c>
      <c r="AK1" s="301"/>
      <c r="AN1" s="835"/>
      <c r="AP1" s="30" t="s">
        <v>199</v>
      </c>
    </row>
    <row r="2" spans="1:42" x14ac:dyDescent="0.15">
      <c r="A2" s="162"/>
      <c r="AK2" s="301"/>
      <c r="AL2" s="1229" t="s">
        <v>197</v>
      </c>
      <c r="AM2" s="1229"/>
      <c r="AN2" s="835" t="s">
        <v>196</v>
      </c>
    </row>
    <row r="3" spans="1:42" x14ac:dyDescent="0.15">
      <c r="A3" s="162" t="s">
        <v>899</v>
      </c>
      <c r="B3" s="168">
        <v>1985</v>
      </c>
      <c r="C3" s="168">
        <v>1986</v>
      </c>
      <c r="D3" s="168">
        <v>1987</v>
      </c>
      <c r="E3" s="168">
        <v>1988</v>
      </c>
      <c r="F3" s="168">
        <v>1989</v>
      </c>
      <c r="G3" s="168">
        <v>1990</v>
      </c>
      <c r="H3" s="168">
        <v>1991</v>
      </c>
      <c r="I3" s="168">
        <v>1992</v>
      </c>
      <c r="J3" s="168">
        <v>1993</v>
      </c>
      <c r="K3" s="168">
        <v>1994</v>
      </c>
      <c r="L3" s="168">
        <v>1995</v>
      </c>
      <c r="M3" s="168">
        <v>1996</v>
      </c>
      <c r="N3" s="168">
        <v>1997</v>
      </c>
      <c r="O3" s="168">
        <v>1998</v>
      </c>
      <c r="P3" s="168">
        <v>1999</v>
      </c>
      <c r="Q3" s="168">
        <v>2000</v>
      </c>
      <c r="R3" s="168">
        <v>2001</v>
      </c>
      <c r="S3" s="168">
        <v>2002</v>
      </c>
      <c r="T3" s="168">
        <v>2003</v>
      </c>
      <c r="U3" s="168">
        <v>2004</v>
      </c>
      <c r="V3" s="168">
        <v>2005</v>
      </c>
      <c r="W3" s="168">
        <v>2006</v>
      </c>
      <c r="X3" s="168">
        <v>2007</v>
      </c>
      <c r="Y3" s="168">
        <v>2008</v>
      </c>
      <c r="Z3" s="168">
        <v>2009</v>
      </c>
      <c r="AA3" s="168">
        <v>2010</v>
      </c>
      <c r="AB3" s="168">
        <v>2011</v>
      </c>
      <c r="AC3" s="168">
        <v>2012</v>
      </c>
      <c r="AD3" s="168">
        <v>2013</v>
      </c>
      <c r="AE3" s="168">
        <v>2014</v>
      </c>
      <c r="AF3" s="168">
        <v>2015</v>
      </c>
      <c r="AG3" s="168">
        <v>2016</v>
      </c>
      <c r="AH3" s="168">
        <v>2017</v>
      </c>
      <c r="AI3" s="168">
        <v>2018</v>
      </c>
      <c r="AJ3" s="168">
        <v>2019</v>
      </c>
      <c r="AK3" s="301">
        <v>2020</v>
      </c>
      <c r="AL3" s="835">
        <v>2020</v>
      </c>
      <c r="AM3" s="835" t="s">
        <v>194</v>
      </c>
      <c r="AN3" s="835">
        <v>2020</v>
      </c>
    </row>
    <row r="4" spans="1:42" x14ac:dyDescent="0.15">
      <c r="A4" s="162"/>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5"/>
      <c r="AL4" s="251"/>
      <c r="AM4" s="251"/>
      <c r="AN4" s="251"/>
    </row>
    <row r="5" spans="1:42" x14ac:dyDescent="0.15">
      <c r="A5" s="162" t="s">
        <v>193</v>
      </c>
      <c r="B5" s="257">
        <v>6.8079999999999998</v>
      </c>
      <c r="C5" s="257">
        <v>6.8860000000000001</v>
      </c>
      <c r="D5" s="257">
        <v>6.1589999999999998</v>
      </c>
      <c r="E5" s="257">
        <v>9.4320000000000004</v>
      </c>
      <c r="F5" s="257">
        <v>14.835000000000001</v>
      </c>
      <c r="G5" s="257">
        <v>9.6539999999999999</v>
      </c>
      <c r="H5" s="257">
        <v>8.6219999999999999</v>
      </c>
      <c r="I5" s="257">
        <v>13.122</v>
      </c>
      <c r="J5" s="257">
        <v>15.298999999999999</v>
      </c>
      <c r="K5" s="257">
        <v>15.437000000000001</v>
      </c>
      <c r="L5" s="257">
        <v>19.975483870967743</v>
      </c>
      <c r="M5" s="257">
        <v>18.621505376344086</v>
      </c>
      <c r="N5" s="257">
        <v>22.826344086021507</v>
      </c>
      <c r="O5" s="257">
        <v>26.423763440860213</v>
      </c>
      <c r="P5" s="257">
        <v>27.874623655913979</v>
      </c>
      <c r="Q5" s="257">
        <v>35.425161290322585</v>
      </c>
      <c r="R5" s="257">
        <v>41.827096774193549</v>
      </c>
      <c r="S5" s="257">
        <v>38.374516129032259</v>
      </c>
      <c r="T5" s="257">
        <v>38.323978494623653</v>
      </c>
      <c r="U5" s="257">
        <v>39.950537634408605</v>
      </c>
      <c r="V5" s="257">
        <v>40.133978494623655</v>
      </c>
      <c r="W5" s="257">
        <v>43.30193548387097</v>
      </c>
      <c r="X5" s="257">
        <v>45.045053763440862</v>
      </c>
      <c r="Y5" s="257">
        <v>38.633333333333333</v>
      </c>
      <c r="Z5" s="257">
        <v>44.054838709677419</v>
      </c>
      <c r="AA5" s="257">
        <v>51.302150537634404</v>
      </c>
      <c r="AB5" s="257">
        <v>60.749462365591391</v>
      </c>
      <c r="AC5" s="257">
        <v>61.549462365591395</v>
      </c>
      <c r="AD5" s="257">
        <v>58.630107526881723</v>
      </c>
      <c r="AE5" s="257">
        <v>62.50645161290322</v>
      </c>
      <c r="AF5" s="257">
        <v>68.584946236559134</v>
      </c>
      <c r="AG5" s="257">
        <v>63.652688172043007</v>
      </c>
      <c r="AH5" s="257">
        <v>58.834408602150532</v>
      </c>
      <c r="AI5" s="257">
        <v>67.265591397849462</v>
      </c>
      <c r="AJ5" s="257">
        <v>69.505376344086017</v>
      </c>
      <c r="AK5" s="259">
        <v>70.857722554056579</v>
      </c>
      <c r="AL5" s="285">
        <v>1.6671312869195098E-2</v>
      </c>
      <c r="AM5" s="285">
        <v>4.6652411407399175E-2</v>
      </c>
      <c r="AN5" s="285">
        <v>1.1304538193995881E-2</v>
      </c>
    </row>
    <row r="6" spans="1:42" x14ac:dyDescent="0.15">
      <c r="A6" s="162" t="s">
        <v>192</v>
      </c>
      <c r="B6" s="257">
        <v>7.212592538903575</v>
      </c>
      <c r="C6" s="257">
        <v>7.6519614612962572</v>
      </c>
      <c r="D6" s="257">
        <v>8.9591068416370643</v>
      </c>
      <c r="E6" s="257">
        <v>8.3032505292089009</v>
      </c>
      <c r="F6" s="257">
        <v>9.7592880807555442</v>
      </c>
      <c r="G6" s="257">
        <v>13.208471138873564</v>
      </c>
      <c r="H6" s="257">
        <v>18.932141965718777</v>
      </c>
      <c r="I6" s="257">
        <v>18.775942203288118</v>
      </c>
      <c r="J6" s="257">
        <v>19.067332403378067</v>
      </c>
      <c r="K6" s="257">
        <v>21.380185026035598</v>
      </c>
      <c r="L6" s="257">
        <v>22.397767104092662</v>
      </c>
      <c r="M6" s="257">
        <v>21.168264880515636</v>
      </c>
      <c r="N6" s="257">
        <v>23.12121863535047</v>
      </c>
      <c r="O6" s="257">
        <v>30.022325098295823</v>
      </c>
      <c r="P6" s="257">
        <v>32.905169836489804</v>
      </c>
      <c r="Q6" s="257">
        <v>40.309586645045073</v>
      </c>
      <c r="R6" s="257">
        <v>50.86083492479117</v>
      </c>
      <c r="S6" s="257">
        <v>69.600670296963926</v>
      </c>
      <c r="T6" s="257">
        <v>80.583211938992434</v>
      </c>
      <c r="U6" s="257">
        <v>92.372835304493762</v>
      </c>
      <c r="V6" s="257">
        <v>86.480431650212765</v>
      </c>
      <c r="W6" s="257">
        <v>116.05747658217322</v>
      </c>
      <c r="X6" s="257">
        <v>128.78554299754759</v>
      </c>
      <c r="Y6" s="257">
        <v>131.273</v>
      </c>
      <c r="Z6" s="257">
        <v>138.15600000000001</v>
      </c>
      <c r="AA6" s="257">
        <v>143.75078767242005</v>
      </c>
      <c r="AB6" s="257">
        <v>151.71117999999998</v>
      </c>
      <c r="AC6" s="257">
        <v>153.64475933168725</v>
      </c>
      <c r="AD6" s="257">
        <v>165.49863004146687</v>
      </c>
      <c r="AE6" s="257">
        <v>174.03942383364543</v>
      </c>
      <c r="AF6" s="257">
        <v>186.3122194143227</v>
      </c>
      <c r="AG6" s="257">
        <v>192.0729909490662</v>
      </c>
      <c r="AH6" s="257">
        <v>192.73645921333093</v>
      </c>
      <c r="AI6" s="257">
        <v>202.26818356690589</v>
      </c>
      <c r="AJ6" s="257">
        <v>187.74308586143235</v>
      </c>
      <c r="AK6" s="259">
        <v>183.12496869605303</v>
      </c>
      <c r="AL6" s="285">
        <v>-2.7263100456769052E-2</v>
      </c>
      <c r="AM6" s="285">
        <v>3.1144239960987807E-2</v>
      </c>
      <c r="AN6" s="285">
        <v>2.9215491668103531E-2</v>
      </c>
    </row>
    <row r="7" spans="1:42" x14ac:dyDescent="0.15">
      <c r="A7" s="162" t="s">
        <v>191</v>
      </c>
      <c r="B7" s="257">
        <v>313.92039247311834</v>
      </c>
      <c r="C7" s="257">
        <v>267.2133688172043</v>
      </c>
      <c r="D7" s="257">
        <v>293.1406483870968</v>
      </c>
      <c r="E7" s="257">
        <v>271.82871397849459</v>
      </c>
      <c r="F7" s="257">
        <v>379.17082365591392</v>
      </c>
      <c r="G7" s="257">
        <v>400.82274623655911</v>
      </c>
      <c r="H7" s="257">
        <v>410.27206129032254</v>
      </c>
      <c r="I7" s="257">
        <v>434.48857204301072</v>
      </c>
      <c r="J7" s="257">
        <v>446.15784731182794</v>
      </c>
      <c r="K7" s="257">
        <v>494.85879784946235</v>
      </c>
      <c r="L7" s="257">
        <v>533.39563978494618</v>
      </c>
      <c r="M7" s="257">
        <v>489.30707096774194</v>
      </c>
      <c r="N7" s="257">
        <v>515.48244086021498</v>
      </c>
      <c r="O7" s="257">
        <v>571.24419784946235</v>
      </c>
      <c r="P7" s="257">
        <v>598.275405376344</v>
      </c>
      <c r="Q7" s="257">
        <v>646.27759032258052</v>
      </c>
      <c r="R7" s="257">
        <v>687.23561182795686</v>
      </c>
      <c r="S7" s="257">
        <v>743.01692903225796</v>
      </c>
      <c r="T7" s="257">
        <v>698.82531075268821</v>
      </c>
      <c r="U7" s="257">
        <v>763.54840537634402</v>
      </c>
      <c r="V7" s="257">
        <v>818.2368322580644</v>
      </c>
      <c r="W7" s="257">
        <v>877.89330107526882</v>
      </c>
      <c r="X7" s="257">
        <v>964.07504408602142</v>
      </c>
      <c r="Y7" s="257">
        <v>949.44150430107527</v>
      </c>
      <c r="Z7" s="257">
        <v>990.2996569892473</v>
      </c>
      <c r="AA7" s="257">
        <v>1062.0400365591397</v>
      </c>
      <c r="AB7" s="257">
        <v>1089.9880956989248</v>
      </c>
      <c r="AC7" s="257">
        <v>1318.1657795698925</v>
      </c>
      <c r="AD7" s="257">
        <v>1209.5006021505376</v>
      </c>
      <c r="AE7" s="257">
        <v>1211.40748172043</v>
      </c>
      <c r="AF7" s="257">
        <v>1433.8517311827957</v>
      </c>
      <c r="AG7" s="257">
        <v>1482.0504666666666</v>
      </c>
      <c r="AH7" s="257">
        <v>1394.0241838709676</v>
      </c>
      <c r="AI7" s="257">
        <v>1579.7125612903226</v>
      </c>
      <c r="AJ7" s="257">
        <v>1705.1765311827958</v>
      </c>
      <c r="AK7" s="259">
        <v>1738.4386881720429</v>
      </c>
      <c r="AL7" s="285">
        <v>1.6721039720224873E-2</v>
      </c>
      <c r="AM7" s="285">
        <v>5.5845253241749937E-2</v>
      </c>
      <c r="AN7" s="285">
        <v>0.27734798466558774</v>
      </c>
    </row>
    <row r="8" spans="1:42" s="161" customFormat="1" x14ac:dyDescent="0.15">
      <c r="A8" s="163" t="s">
        <v>190</v>
      </c>
      <c r="B8" s="260">
        <v>327.94098501202188</v>
      </c>
      <c r="C8" s="260">
        <v>281.75133027850057</v>
      </c>
      <c r="D8" s="260">
        <v>308.25875522873383</v>
      </c>
      <c r="E8" s="260">
        <v>289.56396450770353</v>
      </c>
      <c r="F8" s="260">
        <v>403.76511173666944</v>
      </c>
      <c r="G8" s="260">
        <v>423.68521737543267</v>
      </c>
      <c r="H8" s="260">
        <v>437.82620325604131</v>
      </c>
      <c r="I8" s="260">
        <v>466.38651424629887</v>
      </c>
      <c r="J8" s="260">
        <v>480.524179715206</v>
      </c>
      <c r="K8" s="260">
        <v>531.67598287549799</v>
      </c>
      <c r="L8" s="260">
        <v>575.76889076000657</v>
      </c>
      <c r="M8" s="260">
        <v>529.09684122460169</v>
      </c>
      <c r="N8" s="260">
        <v>561.43000358158702</v>
      </c>
      <c r="O8" s="260">
        <v>627.69028638861835</v>
      </c>
      <c r="P8" s="260">
        <v>659.05519886874777</v>
      </c>
      <c r="Q8" s="260">
        <v>722.01233825794816</v>
      </c>
      <c r="R8" s="260">
        <v>779.92354352694167</v>
      </c>
      <c r="S8" s="260">
        <v>850.99211545825415</v>
      </c>
      <c r="T8" s="260">
        <v>817.73250118630438</v>
      </c>
      <c r="U8" s="260">
        <v>895.87177831524639</v>
      </c>
      <c r="V8" s="260">
        <v>944.85124240290077</v>
      </c>
      <c r="W8" s="260">
        <v>1037.2527131413131</v>
      </c>
      <c r="X8" s="260">
        <v>1137.9056408470099</v>
      </c>
      <c r="Y8" s="260">
        <v>1119.3478376344085</v>
      </c>
      <c r="Z8" s="260">
        <v>1172.5104956989246</v>
      </c>
      <c r="AA8" s="260">
        <v>1257.0929747691941</v>
      </c>
      <c r="AB8" s="260">
        <v>1302.4487380645162</v>
      </c>
      <c r="AC8" s="260">
        <v>1533.3600012671711</v>
      </c>
      <c r="AD8" s="260">
        <v>1433.6293397188863</v>
      </c>
      <c r="AE8" s="260">
        <v>1447.9533571669788</v>
      </c>
      <c r="AF8" s="260">
        <v>1688.7488968336775</v>
      </c>
      <c r="AG8" s="260">
        <v>1737.7761457877759</v>
      </c>
      <c r="AH8" s="260">
        <v>1645.5950516864491</v>
      </c>
      <c r="AI8" s="260">
        <v>1849.2463362550779</v>
      </c>
      <c r="AJ8" s="260">
        <v>1962.4249933883141</v>
      </c>
      <c r="AK8" s="260">
        <v>1992.4213794221525</v>
      </c>
      <c r="AL8" s="286">
        <v>1.2511363163353106E-2</v>
      </c>
      <c r="AM8" s="286">
        <v>5.2852742523753715E-2</v>
      </c>
      <c r="AN8" s="286">
        <v>0.31786801452768715</v>
      </c>
    </row>
    <row r="9" spans="1:42" x14ac:dyDescent="0.15">
      <c r="A9" s="162"/>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88"/>
      <c r="AL9" s="285"/>
      <c r="AM9" s="285"/>
      <c r="AN9" s="285"/>
    </row>
    <row r="10" spans="1:42" x14ac:dyDescent="0.15">
      <c r="A10" s="162" t="s">
        <v>189</v>
      </c>
      <c r="B10" s="257">
        <v>12.463813785714283</v>
      </c>
      <c r="C10" s="257">
        <v>13.270744079192548</v>
      </c>
      <c r="D10" s="257">
        <v>12.558251776691723</v>
      </c>
      <c r="E10" s="257">
        <v>20.555376752648463</v>
      </c>
      <c r="F10" s="257">
        <v>24.307409692105256</v>
      </c>
      <c r="G10" s="257">
        <v>19.847225516269841</v>
      </c>
      <c r="H10" s="257">
        <v>21.022293395687324</v>
      </c>
      <c r="I10" s="257">
        <v>20.420882800444197</v>
      </c>
      <c r="J10" s="257">
        <v>22.289238249747701</v>
      </c>
      <c r="K10" s="257">
        <v>22.081195483618504</v>
      </c>
      <c r="L10" s="257">
        <v>24.88191973058095</v>
      </c>
      <c r="M10" s="257">
        <v>29.379675489754984</v>
      </c>
      <c r="N10" s="257">
        <v>26.904527554040783</v>
      </c>
      <c r="O10" s="257">
        <v>28.020801118204975</v>
      </c>
      <c r="P10" s="257">
        <v>40.209006950072443</v>
      </c>
      <c r="Q10" s="257">
        <v>43.324821388885766</v>
      </c>
      <c r="R10" s="257">
        <v>38.128996514181772</v>
      </c>
      <c r="S10" s="257">
        <v>34.770907429169263</v>
      </c>
      <c r="T10" s="257">
        <v>42.345250556818549</v>
      </c>
      <c r="U10" s="257">
        <v>50.203340921834261</v>
      </c>
      <c r="V10" s="257">
        <v>50.201402925051248</v>
      </c>
      <c r="W10" s="257">
        <v>50.204424685439093</v>
      </c>
      <c r="X10" s="257">
        <v>53.241631224220214</v>
      </c>
      <c r="Y10" s="257">
        <v>58.946617130327752</v>
      </c>
      <c r="Z10" s="257">
        <v>55.134351141096751</v>
      </c>
      <c r="AA10" s="257">
        <v>56.193360975354096</v>
      </c>
      <c r="AB10" s="257">
        <v>58.983897771961743</v>
      </c>
      <c r="AC10" s="257">
        <v>67.454768398537155</v>
      </c>
      <c r="AD10" s="257">
        <v>65.806643994890891</v>
      </c>
      <c r="AE10" s="257">
        <v>66.78568624566519</v>
      </c>
      <c r="AF10" s="257">
        <v>68.431379290345603</v>
      </c>
      <c r="AG10" s="257">
        <v>74.764386943302</v>
      </c>
      <c r="AH10" s="257">
        <v>80.621912194731536</v>
      </c>
      <c r="AI10" s="257">
        <v>87.01630511664311</v>
      </c>
      <c r="AJ10" s="257">
        <v>82.93086270718473</v>
      </c>
      <c r="AK10" s="288">
        <v>79.839339505689736</v>
      </c>
      <c r="AL10" s="285">
        <v>-3.9908706666351046E-2</v>
      </c>
      <c r="AM10" s="285">
        <v>4.1668164735365831E-2</v>
      </c>
      <c r="AN10" s="285">
        <v>1.2737452324084094E-2</v>
      </c>
    </row>
    <row r="11" spans="1:42" x14ac:dyDescent="0.15">
      <c r="A11" s="162" t="s">
        <v>188</v>
      </c>
      <c r="B11" s="257">
        <v>0</v>
      </c>
      <c r="C11" s="257">
        <v>0</v>
      </c>
      <c r="D11" s="257">
        <v>0</v>
      </c>
      <c r="E11" s="257">
        <v>5.0000000000000001E-3</v>
      </c>
      <c r="F11" s="257">
        <v>0.215</v>
      </c>
      <c r="G11" s="257">
        <v>0.32561199999999996</v>
      </c>
      <c r="H11" s="257">
        <v>0.373</v>
      </c>
      <c r="I11" s="257">
        <v>0.39</v>
      </c>
      <c r="J11" s="257">
        <v>0.38800000000000001</v>
      </c>
      <c r="K11" s="257">
        <v>0.47916743192203692</v>
      </c>
      <c r="L11" s="257">
        <v>0.55969370432695409</v>
      </c>
      <c r="M11" s="257">
        <v>0.9741468373161114</v>
      </c>
      <c r="N11" s="257">
        <v>1.177</v>
      </c>
      <c r="O11" s="257">
        <v>1.321</v>
      </c>
      <c r="P11" s="257">
        <v>2.6528650887573968</v>
      </c>
      <c r="Q11" s="257">
        <v>4.0678597990658831</v>
      </c>
      <c r="R11" s="257">
        <v>9.9212460556844562</v>
      </c>
      <c r="S11" s="257">
        <v>12.405784913481872</v>
      </c>
      <c r="T11" s="257">
        <v>13.11</v>
      </c>
      <c r="U11" s="257">
        <v>19.263910220540431</v>
      </c>
      <c r="V11" s="257">
        <v>18.811273857935149</v>
      </c>
      <c r="W11" s="257">
        <v>18.258215</v>
      </c>
      <c r="X11" s="257">
        <v>15.496593949181264</v>
      </c>
      <c r="Y11" s="257">
        <v>28.778265471292006</v>
      </c>
      <c r="Z11" s="257">
        <v>13.33179</v>
      </c>
      <c r="AA11" s="257">
        <v>36.475562536207335</v>
      </c>
      <c r="AB11" s="257">
        <v>25.095283497010854</v>
      </c>
      <c r="AC11" s="257">
        <v>46.760164622951052</v>
      </c>
      <c r="AD11" s="257">
        <v>69.002734052804669</v>
      </c>
      <c r="AE11" s="257">
        <v>81.073113990732708</v>
      </c>
      <c r="AF11" s="257">
        <v>79.489563192930987</v>
      </c>
      <c r="AG11" s="257">
        <v>56.484888837290001</v>
      </c>
      <c r="AH11" s="257">
        <v>65.593315917169932</v>
      </c>
      <c r="AI11" s="257">
        <v>54.621735532863894</v>
      </c>
      <c r="AJ11" s="257">
        <v>60.44801602680338</v>
      </c>
      <c r="AK11" s="288">
        <v>56.301448501928284</v>
      </c>
      <c r="AL11" s="285">
        <v>-7.1142063905551667E-2</v>
      </c>
      <c r="AM11" s="285">
        <v>0.16318651506977955</v>
      </c>
      <c r="AN11" s="285">
        <v>8.9822513626766753E-3</v>
      </c>
    </row>
    <row r="12" spans="1:42" x14ac:dyDescent="0.15">
      <c r="A12" s="162" t="s">
        <v>208</v>
      </c>
      <c r="B12" s="257">
        <v>26.84989223629686</v>
      </c>
      <c r="C12" s="257">
        <v>27.848845202932623</v>
      </c>
      <c r="D12" s="257">
        <v>27.112709194149396</v>
      </c>
      <c r="E12" s="257">
        <v>28.412853763155574</v>
      </c>
      <c r="F12" s="257">
        <v>24.808686229646248</v>
      </c>
      <c r="G12" s="257">
        <v>26.793132908445362</v>
      </c>
      <c r="H12" s="257">
        <v>28.261439613451728</v>
      </c>
      <c r="I12" s="257">
        <v>29.455357624299243</v>
      </c>
      <c r="J12" s="257">
        <v>31.545881646522908</v>
      </c>
      <c r="K12" s="257">
        <v>31.874870042471578</v>
      </c>
      <c r="L12" s="257">
        <v>36.557080800226174</v>
      </c>
      <c r="M12" s="257">
        <v>37.269899696281605</v>
      </c>
      <c r="N12" s="257">
        <v>40.761062684279892</v>
      </c>
      <c r="O12" s="257">
        <v>47.47509045968868</v>
      </c>
      <c r="P12" s="257">
        <v>42.192785180614052</v>
      </c>
      <c r="Q12" s="257">
        <v>49.341926745813964</v>
      </c>
      <c r="R12" s="257">
        <v>58.148806826581023</v>
      </c>
      <c r="S12" s="257">
        <v>58.228244291139049</v>
      </c>
      <c r="T12" s="257">
        <v>61.234824215645823</v>
      </c>
      <c r="U12" s="257">
        <v>64.501097646989408</v>
      </c>
      <c r="V12" s="257">
        <v>64.660095216140817</v>
      </c>
      <c r="W12" s="257">
        <v>63.155243631054027</v>
      </c>
      <c r="X12" s="257">
        <v>64.414229068374382</v>
      </c>
      <c r="Y12" s="257">
        <v>62.921580506080126</v>
      </c>
      <c r="Z12" s="257">
        <v>71.306922121356209</v>
      </c>
      <c r="AA12" s="257">
        <v>84.336656974113751</v>
      </c>
      <c r="AB12" s="257">
        <v>82.58663808126542</v>
      </c>
      <c r="AC12" s="257">
        <v>89.868620220189115</v>
      </c>
      <c r="AD12" s="257">
        <v>96.47262686357449</v>
      </c>
      <c r="AE12" s="257">
        <v>100.07706958979425</v>
      </c>
      <c r="AF12" s="257">
        <v>113.5852624463032</v>
      </c>
      <c r="AG12" s="257">
        <v>119.29365178799908</v>
      </c>
      <c r="AH12" s="257">
        <v>105.42549300363798</v>
      </c>
      <c r="AI12" s="257">
        <v>102.91964086928041</v>
      </c>
      <c r="AJ12" s="257">
        <v>103.17768366306916</v>
      </c>
      <c r="AK12" s="288">
        <v>97.353724277123121</v>
      </c>
      <c r="AL12" s="285">
        <v>-5.9023937657012748E-2</v>
      </c>
      <c r="AM12" s="285">
        <v>3.7636901730671246E-2</v>
      </c>
      <c r="AN12" s="285">
        <v>1.5531671845350285E-2</v>
      </c>
    </row>
    <row r="13" spans="1:42" x14ac:dyDescent="0.15">
      <c r="A13" s="163" t="s">
        <v>178</v>
      </c>
      <c r="B13" s="260">
        <v>39.313706022011139</v>
      </c>
      <c r="C13" s="260">
        <v>41.119589282125176</v>
      </c>
      <c r="D13" s="260">
        <v>39.670960970841115</v>
      </c>
      <c r="E13" s="260">
        <v>48.97323051580404</v>
      </c>
      <c r="F13" s="260">
        <v>49.331095921751505</v>
      </c>
      <c r="G13" s="260">
        <v>46.965970424715202</v>
      </c>
      <c r="H13" s="260">
        <v>49.656733009139046</v>
      </c>
      <c r="I13" s="260">
        <v>50.266240424743444</v>
      </c>
      <c r="J13" s="260">
        <v>54.22311989627061</v>
      </c>
      <c r="K13" s="260">
        <v>54.435232958012122</v>
      </c>
      <c r="L13" s="260">
        <v>61.998694235134082</v>
      </c>
      <c r="M13" s="260">
        <v>67.623722023352698</v>
      </c>
      <c r="N13" s="260">
        <v>68.842590238320668</v>
      </c>
      <c r="O13" s="260">
        <v>76.816891577893671</v>
      </c>
      <c r="P13" s="260">
        <v>85.054657219443868</v>
      </c>
      <c r="Q13" s="260">
        <v>96.734607933765588</v>
      </c>
      <c r="R13" s="260">
        <v>106.19904939644726</v>
      </c>
      <c r="S13" s="260">
        <v>105.40493663379017</v>
      </c>
      <c r="T13" s="260">
        <v>116.69007477246438</v>
      </c>
      <c r="U13" s="260">
        <v>133.96834878936411</v>
      </c>
      <c r="V13" s="260">
        <v>133.67277199912721</v>
      </c>
      <c r="W13" s="260">
        <v>131.61788331649313</v>
      </c>
      <c r="X13" s="260">
        <v>133.15245424177584</v>
      </c>
      <c r="Y13" s="260">
        <v>150.6464631076999</v>
      </c>
      <c r="Z13" s="260">
        <v>139.77306326245292</v>
      </c>
      <c r="AA13" s="260">
        <v>177.00558048567515</v>
      </c>
      <c r="AB13" s="260">
        <v>166.66581935023805</v>
      </c>
      <c r="AC13" s="260">
        <v>204.08355324167729</v>
      </c>
      <c r="AD13" s="260">
        <v>231.28200491127001</v>
      </c>
      <c r="AE13" s="260">
        <v>247.93586982619212</v>
      </c>
      <c r="AF13" s="260">
        <v>261.50620492957978</v>
      </c>
      <c r="AG13" s="260">
        <v>250.54292756859107</v>
      </c>
      <c r="AH13" s="260">
        <v>251.64072111553946</v>
      </c>
      <c r="AI13" s="260">
        <v>244.55768151878743</v>
      </c>
      <c r="AJ13" s="260">
        <v>246.55656239705729</v>
      </c>
      <c r="AK13" s="260">
        <v>233.49451228474115</v>
      </c>
      <c r="AL13" s="286">
        <v>-5.5565396951683943E-2</v>
      </c>
      <c r="AM13" s="286">
        <v>5.8398725721347855E-2</v>
      </c>
      <c r="AN13" s="286">
        <v>3.7251375532111053E-2</v>
      </c>
    </row>
    <row r="14" spans="1:42" x14ac:dyDescent="0.15">
      <c r="A14" s="162"/>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88"/>
      <c r="AL14" s="285"/>
      <c r="AM14" s="285"/>
      <c r="AN14" s="285"/>
    </row>
    <row r="15" spans="1:42" x14ac:dyDescent="0.15">
      <c r="A15" s="162" t="s">
        <v>167</v>
      </c>
      <c r="B15" s="257">
        <v>27.984999999999999</v>
      </c>
      <c r="C15" s="257">
        <v>29.811</v>
      </c>
      <c r="D15" s="257">
        <v>32.956000000000003</v>
      </c>
      <c r="E15" s="257">
        <v>33.140999999999998</v>
      </c>
      <c r="F15" s="257">
        <v>38.575000000000003</v>
      </c>
      <c r="G15" s="257">
        <v>35.9</v>
      </c>
      <c r="H15" s="257">
        <v>36.299999999999997</v>
      </c>
      <c r="I15" s="257">
        <v>33</v>
      </c>
      <c r="J15" s="257">
        <v>32.799999999999997</v>
      </c>
      <c r="K15" s="257">
        <v>36.1</v>
      </c>
      <c r="L15" s="257">
        <v>41.1</v>
      </c>
      <c r="M15" s="257">
        <v>45.56</v>
      </c>
      <c r="N15" s="257">
        <v>48.1</v>
      </c>
      <c r="O15" s="257">
        <v>50.743000000000002</v>
      </c>
      <c r="P15" s="257">
        <v>51.8</v>
      </c>
      <c r="Q15" s="257">
        <v>49.197000000000003</v>
      </c>
      <c r="R15" s="257">
        <v>55.516000000000005</v>
      </c>
      <c r="S15" s="257">
        <v>56.307000000000002</v>
      </c>
      <c r="T15" s="257">
        <v>62.864000000000004</v>
      </c>
      <c r="U15" s="257">
        <v>63.00800000000001</v>
      </c>
      <c r="V15" s="257">
        <v>72.739999999999995</v>
      </c>
      <c r="W15" s="257">
        <v>75.290000000000006</v>
      </c>
      <c r="X15" s="257">
        <v>78.052000000000007</v>
      </c>
      <c r="Y15" s="257">
        <v>89.066000000000003</v>
      </c>
      <c r="Z15" s="257">
        <v>80.888000000000005</v>
      </c>
      <c r="AA15" s="257">
        <v>89.292000000000016</v>
      </c>
      <c r="AB15" s="257">
        <v>86.129000000000005</v>
      </c>
      <c r="AC15" s="257">
        <v>76.447999999999993</v>
      </c>
      <c r="AD15" s="257">
        <v>67.518000000000015</v>
      </c>
      <c r="AE15" s="257">
        <v>61.13</v>
      </c>
      <c r="AF15" s="257">
        <v>61.472372048397617</v>
      </c>
      <c r="AG15" s="257">
        <v>80.616866698024296</v>
      </c>
      <c r="AH15" s="257">
        <v>86.041295994852064</v>
      </c>
      <c r="AI15" s="257">
        <v>81.563298696844953</v>
      </c>
      <c r="AJ15" s="257">
        <v>89.998575000000002</v>
      </c>
      <c r="AK15" s="288">
        <v>91.9</v>
      </c>
      <c r="AL15" s="285">
        <v>1.8337313716635384E-2</v>
      </c>
      <c r="AM15" s="285">
        <v>1.0729993381684011E-2</v>
      </c>
      <c r="AN15" s="285">
        <v>1.4661592591205088E-2</v>
      </c>
    </row>
    <row r="16" spans="1:42" x14ac:dyDescent="0.15">
      <c r="A16" s="162" t="s">
        <v>162</v>
      </c>
      <c r="B16" s="257">
        <v>24.712</v>
      </c>
      <c r="C16" s="257">
        <v>26.871000000000002</v>
      </c>
      <c r="D16" s="257">
        <v>31.731999999999999</v>
      </c>
      <c r="E16" s="257">
        <v>32.42</v>
      </c>
      <c r="F16" s="257">
        <v>34.407000000000004</v>
      </c>
      <c r="G16" s="257">
        <v>39.082000000000001</v>
      </c>
      <c r="H16" s="257">
        <v>35.869999999999997</v>
      </c>
      <c r="I16" s="257">
        <v>35.167999999999999</v>
      </c>
      <c r="J16" s="257">
        <v>39.596000000000004</v>
      </c>
      <c r="K16" s="257">
        <v>40.404000000000003</v>
      </c>
      <c r="L16" s="257">
        <v>46.442</v>
      </c>
      <c r="M16" s="257">
        <v>49.725000000000001</v>
      </c>
      <c r="N16" s="257">
        <v>60.649000000000001</v>
      </c>
      <c r="O16" s="257">
        <v>70.213000000000008</v>
      </c>
      <c r="P16" s="257">
        <v>86.216999999999999</v>
      </c>
      <c r="Q16" s="257">
        <v>101.36</v>
      </c>
      <c r="R16" s="257">
        <v>104.188</v>
      </c>
      <c r="S16" s="257">
        <v>99.414000000000001</v>
      </c>
      <c r="T16" s="257">
        <v>117.301</v>
      </c>
      <c r="U16" s="257">
        <v>129.77199999999999</v>
      </c>
      <c r="V16" s="257">
        <v>149.25900000000001</v>
      </c>
      <c r="W16" s="257">
        <v>158.07900000000001</v>
      </c>
      <c r="X16" s="257">
        <v>172.64600000000002</v>
      </c>
      <c r="Y16" s="257">
        <v>172.697</v>
      </c>
      <c r="Z16" s="257">
        <v>147.27000000000001</v>
      </c>
      <c r="AA16" s="257">
        <v>152.73699999999999</v>
      </c>
      <c r="AB16" s="257">
        <v>144.53900000000002</v>
      </c>
      <c r="AC16" s="257">
        <v>129.05799999999999</v>
      </c>
      <c r="AD16" s="257">
        <v>108.876</v>
      </c>
      <c r="AE16" s="257">
        <v>93.637</v>
      </c>
      <c r="AF16" s="257">
        <v>110.86</v>
      </c>
      <c r="AG16" s="257">
        <v>126.148</v>
      </c>
      <c r="AH16" s="257">
        <v>140.3493</v>
      </c>
      <c r="AI16" s="257">
        <v>128.5376</v>
      </c>
      <c r="AJ16" s="257">
        <v>141.68700000000001</v>
      </c>
      <c r="AK16" s="288">
        <v>136.16468738469914</v>
      </c>
      <c r="AL16" s="285">
        <v>-4.1601186278814484E-2</v>
      </c>
      <c r="AM16" s="285">
        <v>-3.857265303509716E-3</v>
      </c>
      <c r="AN16" s="285">
        <v>2.1723516558686196E-2</v>
      </c>
    </row>
    <row r="17" spans="1:42" x14ac:dyDescent="0.15">
      <c r="A17" s="162" t="s">
        <v>158</v>
      </c>
      <c r="B17" s="257">
        <v>38.213000000000001</v>
      </c>
      <c r="C17" s="257">
        <v>41.502000000000002</v>
      </c>
      <c r="D17" s="257">
        <v>41.292000000000002</v>
      </c>
      <c r="E17" s="257">
        <v>36.427999999999997</v>
      </c>
      <c r="F17" s="257">
        <v>39.93</v>
      </c>
      <c r="G17" s="257">
        <v>36.529000000000003</v>
      </c>
      <c r="H17" s="257">
        <v>41.015000000000001</v>
      </c>
      <c r="I17" s="257">
        <v>43.462000000000003</v>
      </c>
      <c r="J17" s="257">
        <v>44.121000000000002</v>
      </c>
      <c r="K17" s="257">
        <v>43.541000000000004</v>
      </c>
      <c r="L17" s="257">
        <v>42.011000000000003</v>
      </c>
      <c r="M17" s="257">
        <v>47.075000000000003</v>
      </c>
      <c r="N17" s="257">
        <v>50.661000000000001</v>
      </c>
      <c r="O17" s="257">
        <v>52.126125999999999</v>
      </c>
      <c r="P17" s="257">
        <v>52.581516000000008</v>
      </c>
      <c r="Q17" s="257">
        <v>52.492703999999996</v>
      </c>
      <c r="R17" s="257">
        <v>54.408072000000004</v>
      </c>
      <c r="S17" s="257">
        <v>55.132205000000006</v>
      </c>
      <c r="T17" s="257">
        <v>56.172989000000001</v>
      </c>
      <c r="U17" s="257">
        <v>60.498004999999999</v>
      </c>
      <c r="V17" s="257">
        <v>58.207785000000001</v>
      </c>
      <c r="W17" s="257">
        <v>57.075274</v>
      </c>
      <c r="X17" s="257">
        <v>60.888076999999996</v>
      </c>
      <c r="Y17" s="257">
        <v>64.563170999999997</v>
      </c>
      <c r="Z17" s="257">
        <v>68.494439</v>
      </c>
      <c r="AA17" s="257">
        <v>73.577778000000009</v>
      </c>
      <c r="AB17" s="257">
        <v>67.946072000000001</v>
      </c>
      <c r="AC17" s="257">
        <v>54.057456000000002</v>
      </c>
      <c r="AD17" s="257">
        <v>54.028718999999995</v>
      </c>
      <c r="AE17" s="257">
        <v>50.991982000000007</v>
      </c>
      <c r="AF17" s="257">
        <v>45.881464999999999</v>
      </c>
      <c r="AG17" s="257">
        <v>52.567425000000007</v>
      </c>
      <c r="AH17" s="257">
        <v>57.883553999999997</v>
      </c>
      <c r="AI17" s="257">
        <v>57.348843000000002</v>
      </c>
      <c r="AJ17" s="257">
        <v>70.438236000000003</v>
      </c>
      <c r="AK17" s="288">
        <v>72.144916210721107</v>
      </c>
      <c r="AL17" s="285">
        <v>2.1431015866364866E-2</v>
      </c>
      <c r="AM17" s="285">
        <v>2.8022872103115049E-3</v>
      </c>
      <c r="AN17" s="285">
        <v>1.1509895201395216E-2</v>
      </c>
    </row>
    <row r="18" spans="1:42" x14ac:dyDescent="0.15">
      <c r="A18" s="162" t="s">
        <v>155</v>
      </c>
      <c r="B18" s="257">
        <v>8.1000000000000003E-2</v>
      </c>
      <c r="C18" s="257">
        <v>6.3E-2</v>
      </c>
      <c r="D18" s="257">
        <v>0.16500000000000001</v>
      </c>
      <c r="E18" s="257">
        <v>9.7000000000000003E-2</v>
      </c>
      <c r="F18" s="257">
        <v>0.115</v>
      </c>
      <c r="G18" s="257">
        <v>0.125</v>
      </c>
      <c r="H18" s="257">
        <v>0.107</v>
      </c>
      <c r="I18" s="257">
        <v>0.1</v>
      </c>
      <c r="J18" s="257">
        <v>9.7000000000000003E-2</v>
      </c>
      <c r="K18" s="257">
        <v>0.14699999999999999</v>
      </c>
      <c r="L18" s="257">
        <v>0.25800000000000001</v>
      </c>
      <c r="M18" s="257">
        <v>0.32300000000000001</v>
      </c>
      <c r="N18" s="257">
        <v>0.215</v>
      </c>
      <c r="O18" s="257">
        <v>0.313</v>
      </c>
      <c r="P18" s="257">
        <v>0.62</v>
      </c>
      <c r="Q18" s="257">
        <v>0.92800000000000005</v>
      </c>
      <c r="R18" s="257">
        <v>1.3580000000000001</v>
      </c>
      <c r="S18" s="257">
        <v>2.198</v>
      </c>
      <c r="T18" s="257">
        <v>2.4250000000000003</v>
      </c>
      <c r="U18" s="257">
        <v>3.2250000000000001</v>
      </c>
      <c r="V18" s="257">
        <v>5.165</v>
      </c>
      <c r="W18" s="257">
        <v>4.58</v>
      </c>
      <c r="X18" s="257">
        <v>4.4829999999999997</v>
      </c>
      <c r="Y18" s="257">
        <v>4.6790000000000003</v>
      </c>
      <c r="Z18" s="257">
        <v>4.7869999999999999</v>
      </c>
      <c r="AA18" s="257">
        <v>4.798</v>
      </c>
      <c r="AB18" s="257">
        <v>5.8209999999999997</v>
      </c>
      <c r="AC18" s="257">
        <v>6.26</v>
      </c>
      <c r="AD18" s="257">
        <v>5.2700000000000005</v>
      </c>
      <c r="AE18" s="257">
        <v>5.3280000000000003</v>
      </c>
      <c r="AF18" s="257">
        <v>5.9729999999999999</v>
      </c>
      <c r="AG18" s="257">
        <v>7.8310000000000004</v>
      </c>
      <c r="AH18" s="257">
        <v>10.035</v>
      </c>
      <c r="AI18" s="257">
        <v>12.634</v>
      </c>
      <c r="AJ18" s="257">
        <v>14.797395000000002</v>
      </c>
      <c r="AK18" s="288">
        <v>16.655999999999999</v>
      </c>
      <c r="AL18" s="285">
        <v>0.12252810736475483</v>
      </c>
      <c r="AM18" s="285">
        <v>0.11946928926587863</v>
      </c>
      <c r="AN18" s="285">
        <v>2.6572740609261359E-3</v>
      </c>
    </row>
    <row r="19" spans="1:42" x14ac:dyDescent="0.15">
      <c r="A19" s="162" t="s">
        <v>150</v>
      </c>
      <c r="B19" s="257">
        <v>2.5140000000000002</v>
      </c>
      <c r="C19" s="257">
        <v>2.1179999999999999</v>
      </c>
      <c r="D19" s="257">
        <v>1.496</v>
      </c>
      <c r="E19" s="257">
        <v>1.365</v>
      </c>
      <c r="F19" s="257">
        <v>1.3980000000000001</v>
      </c>
      <c r="G19" s="257">
        <v>1.5090000000000001</v>
      </c>
      <c r="H19" s="257">
        <v>1.361</v>
      </c>
      <c r="I19" s="257">
        <v>1.7110000000000001</v>
      </c>
      <c r="J19" s="257">
        <v>1.196</v>
      </c>
      <c r="K19" s="257">
        <v>3.2290000000000001</v>
      </c>
      <c r="L19" s="257">
        <v>3.75</v>
      </c>
      <c r="M19" s="257">
        <v>6.7670000000000003</v>
      </c>
      <c r="N19" s="257">
        <v>18.173999999999999</v>
      </c>
      <c r="O19" s="257">
        <v>16.212</v>
      </c>
      <c r="P19" s="257">
        <v>19.058</v>
      </c>
      <c r="Q19" s="257">
        <v>20.178000000000001</v>
      </c>
      <c r="R19" s="257">
        <v>23.358000000000001</v>
      </c>
      <c r="S19" s="257">
        <v>32.386000000000003</v>
      </c>
      <c r="T19" s="257">
        <v>39.368000000000002</v>
      </c>
      <c r="U19" s="257">
        <v>55.46</v>
      </c>
      <c r="V19" s="257">
        <v>79.010999999999996</v>
      </c>
      <c r="W19" s="257">
        <v>90.570000000000007</v>
      </c>
      <c r="X19" s="257">
        <v>94.799000000000007</v>
      </c>
      <c r="Y19" s="257">
        <v>120.798</v>
      </c>
      <c r="Z19" s="257">
        <v>109.58854166666666</v>
      </c>
      <c r="AA19" s="257">
        <v>97.208254166666663</v>
      </c>
      <c r="AB19" s="257">
        <v>84.516999999999996</v>
      </c>
      <c r="AC19" s="257">
        <v>73.308000000000007</v>
      </c>
      <c r="AD19" s="257">
        <v>57.09432729595094</v>
      </c>
      <c r="AE19" s="257">
        <v>47.27300000000001</v>
      </c>
      <c r="AF19" s="257">
        <v>52.497999999999998</v>
      </c>
      <c r="AG19" s="257">
        <v>52.830660254567086</v>
      </c>
      <c r="AH19" s="257">
        <v>64.037000000000006</v>
      </c>
      <c r="AI19" s="257">
        <v>58.002001469999996</v>
      </c>
      <c r="AJ19" s="257">
        <v>83.163276289999999</v>
      </c>
      <c r="AK19" s="288">
        <v>68.679200039095804</v>
      </c>
      <c r="AL19" s="285">
        <v>-0.17642071107541157</v>
      </c>
      <c r="AM19" s="285">
        <v>-2.7215495108628196E-2</v>
      </c>
      <c r="AN19" s="285">
        <v>1.0956979874462449E-2</v>
      </c>
    </row>
    <row r="20" spans="1:42" x14ac:dyDescent="0.15">
      <c r="A20" s="162" t="s">
        <v>147</v>
      </c>
      <c r="B20" s="287">
        <v>5.8200000000000002E-2</v>
      </c>
      <c r="C20" s="287">
        <v>1.3407</v>
      </c>
      <c r="D20" s="287">
        <v>2.5280999999999998</v>
      </c>
      <c r="E20" s="287">
        <v>3.2395</v>
      </c>
      <c r="F20" s="287">
        <v>9.5240000000000009</v>
      </c>
      <c r="G20" s="287">
        <v>10.192299999999999</v>
      </c>
      <c r="H20" s="287">
        <v>12.588600000000001</v>
      </c>
      <c r="I20" s="287">
        <v>10.813700000000001</v>
      </c>
      <c r="J20" s="287">
        <v>10.788200000000002</v>
      </c>
      <c r="K20" s="287">
        <v>13.8223</v>
      </c>
      <c r="L20" s="287">
        <v>16.5793</v>
      </c>
      <c r="M20" s="287">
        <v>17.174200000000003</v>
      </c>
      <c r="N20" s="287">
        <v>22.085599999999999</v>
      </c>
      <c r="O20" s="287">
        <v>24.837500000000002</v>
      </c>
      <c r="P20" s="287">
        <v>36.3459</v>
      </c>
      <c r="Q20" s="287">
        <v>46.216900000000003</v>
      </c>
      <c r="R20" s="287">
        <v>49.549199999999999</v>
      </c>
      <c r="S20" s="287">
        <v>52.496500000000005</v>
      </c>
      <c r="T20" s="287">
        <v>63.536000000000001</v>
      </c>
      <c r="U20" s="287">
        <v>62.241800000000005</v>
      </c>
      <c r="V20" s="287">
        <v>73.44489999999999</v>
      </c>
      <c r="W20" s="287">
        <v>80.691199999999995</v>
      </c>
      <c r="X20" s="287">
        <v>95.024799999999999</v>
      </c>
      <c r="Y20" s="287">
        <v>98.685299999999998</v>
      </c>
      <c r="Z20" s="287">
        <v>96.094700000000003</v>
      </c>
      <c r="AA20" s="287">
        <v>98.143699999999995</v>
      </c>
      <c r="AB20" s="287">
        <v>104.0476</v>
      </c>
      <c r="AC20" s="287">
        <v>104.4992</v>
      </c>
      <c r="AD20" s="287">
        <v>105.11634699999999</v>
      </c>
      <c r="AE20" s="287">
        <v>120.576031</v>
      </c>
      <c r="AF20" s="287">
        <v>99.21870095300001</v>
      </c>
      <c r="AG20" s="287">
        <v>89.227100000000007</v>
      </c>
      <c r="AH20" s="287">
        <v>110.49000000000001</v>
      </c>
      <c r="AI20" s="287">
        <v>92.482800000000012</v>
      </c>
      <c r="AJ20" s="287">
        <v>57.288199999999996</v>
      </c>
      <c r="AK20" s="288">
        <v>70.047048649855697</v>
      </c>
      <c r="AL20" s="289">
        <v>0.21937263295113074</v>
      </c>
      <c r="AM20" s="289">
        <v>-5.040903424944787E-2</v>
      </c>
      <c r="AN20" s="289">
        <v>1.11752044561535E-2</v>
      </c>
    </row>
    <row r="21" spans="1:42" x14ac:dyDescent="0.15">
      <c r="A21" s="162" t="s">
        <v>146</v>
      </c>
      <c r="B21" s="257">
        <v>48.958598880553758</v>
      </c>
      <c r="C21" s="257">
        <v>51.631605187983929</v>
      </c>
      <c r="D21" s="257">
        <v>52.136392802090292</v>
      </c>
      <c r="E21" s="257">
        <v>50.202965796609298</v>
      </c>
      <c r="F21" s="257">
        <v>51.471203906971546</v>
      </c>
      <c r="G21" s="257">
        <v>49.889000000000003</v>
      </c>
      <c r="H21" s="257">
        <v>46.431000000000004</v>
      </c>
      <c r="I21" s="257">
        <v>42.234999999999999</v>
      </c>
      <c r="J21" s="257">
        <v>38.887999999999998</v>
      </c>
      <c r="K21" s="257">
        <v>34.26</v>
      </c>
      <c r="L21" s="257">
        <v>32.725999999999999</v>
      </c>
      <c r="M21" s="257">
        <v>33.274999999999999</v>
      </c>
      <c r="N21" s="257">
        <v>31.016999999999999</v>
      </c>
      <c r="O21" s="257">
        <v>29.196999999999999</v>
      </c>
      <c r="P21" s="257">
        <v>30.254000000000001</v>
      </c>
      <c r="Q21" s="257">
        <v>29.946999999999999</v>
      </c>
      <c r="R21" s="257">
        <v>30.356999999999999</v>
      </c>
      <c r="S21" s="257">
        <v>30.494</v>
      </c>
      <c r="T21" s="257">
        <v>34.24</v>
      </c>
      <c r="U21" s="257">
        <v>37.524000000000001</v>
      </c>
      <c r="V21" s="257">
        <v>34.157000000000004</v>
      </c>
      <c r="W21" s="257">
        <v>24.45</v>
      </c>
      <c r="X21" s="257">
        <v>22.448</v>
      </c>
      <c r="Y21" s="257">
        <v>19.312999999999999</v>
      </c>
      <c r="Z21" s="257">
        <v>11.688000000000001</v>
      </c>
      <c r="AA21" s="257">
        <v>15.703000000000001</v>
      </c>
      <c r="AB21" s="257">
        <v>18.451000000000001</v>
      </c>
      <c r="AC21" s="257">
        <v>16.039000000000001</v>
      </c>
      <c r="AD21" s="257">
        <v>13.983000000000001</v>
      </c>
      <c r="AE21" s="257">
        <v>12.714</v>
      </c>
      <c r="AF21" s="257">
        <v>10.102</v>
      </c>
      <c r="AG21" s="257">
        <v>9.8309999999999995</v>
      </c>
      <c r="AH21" s="257">
        <v>7.3805000000000005</v>
      </c>
      <c r="AI21" s="257">
        <v>10.570500000000001</v>
      </c>
      <c r="AJ21" s="257">
        <v>10.230013297801316</v>
      </c>
      <c r="AK21" s="288">
        <v>13.913470923370497</v>
      </c>
      <c r="AL21" s="285">
        <v>0.35634779462844057</v>
      </c>
      <c r="AM21" s="285">
        <v>-1.3235312137763966E-2</v>
      </c>
      <c r="AN21" s="285">
        <v>2.2197349532974567E-3</v>
      </c>
    </row>
    <row r="22" spans="1:42" s="161" customFormat="1" x14ac:dyDescent="0.15">
      <c r="A22" s="162" t="s">
        <v>145</v>
      </c>
      <c r="B22" s="287">
        <v>2.8959999999999999</v>
      </c>
      <c r="C22" s="287">
        <v>1.7430000000000001</v>
      </c>
      <c r="D22" s="287">
        <v>4.532</v>
      </c>
      <c r="E22" s="287">
        <v>4.7780000000000005</v>
      </c>
      <c r="F22" s="287">
        <v>4.9489999999999998</v>
      </c>
      <c r="G22" s="287">
        <v>4.9980000000000002</v>
      </c>
      <c r="H22" s="287">
        <v>5.8239999999999998</v>
      </c>
      <c r="I22" s="287">
        <v>12.583</v>
      </c>
      <c r="J22" s="287">
        <v>34.039000000000001</v>
      </c>
      <c r="K22" s="287">
        <v>53.258000000000003</v>
      </c>
      <c r="L22" s="287">
        <v>63.739000000000004</v>
      </c>
      <c r="M22" s="287">
        <v>84.085999999999999</v>
      </c>
      <c r="N22" s="287">
        <v>110.96300000000001</v>
      </c>
      <c r="O22" s="287">
        <v>117.79828819105188</v>
      </c>
      <c r="P22" s="287">
        <v>142.9008686105889</v>
      </c>
      <c r="Q22" s="287">
        <v>148.07653281680501</v>
      </c>
      <c r="R22" s="287">
        <v>141.90605411284139</v>
      </c>
      <c r="S22" s="287">
        <v>152.27748439721154</v>
      </c>
      <c r="T22" s="287">
        <v>148.88267312454909</v>
      </c>
      <c r="U22" s="287">
        <v>157.06486700778686</v>
      </c>
      <c r="V22" s="287">
        <v>152.64174212305596</v>
      </c>
      <c r="W22" s="287">
        <v>140.82823702306354</v>
      </c>
      <c r="X22" s="287">
        <v>165.79308325185224</v>
      </c>
      <c r="Y22" s="287">
        <v>176.21901877964078</v>
      </c>
      <c r="Z22" s="287">
        <v>166.49866362675408</v>
      </c>
      <c r="AA22" s="287">
        <v>175.65340736185749</v>
      </c>
      <c r="AB22" s="287">
        <v>146.49898670332828</v>
      </c>
      <c r="AC22" s="287">
        <v>100.16957002060948</v>
      </c>
      <c r="AD22" s="287">
        <v>95.842935490020452</v>
      </c>
      <c r="AE22" s="287">
        <v>100.89202072566279</v>
      </c>
      <c r="AF22" s="287">
        <v>99.875415147487203</v>
      </c>
      <c r="AG22" s="287">
        <v>143.12911768690299</v>
      </c>
      <c r="AH22" s="287">
        <v>136.82943394987339</v>
      </c>
      <c r="AI22" s="287">
        <v>131.48241535666014</v>
      </c>
      <c r="AJ22" s="287">
        <v>131.93130000000002</v>
      </c>
      <c r="AK22" s="288">
        <v>114.128</v>
      </c>
      <c r="AL22" s="289">
        <v>-0.13730725867638716</v>
      </c>
      <c r="AM22" s="289">
        <v>-2.3001922848569611E-2</v>
      </c>
      <c r="AN22" s="289">
        <v>1.8207815443406467E-2</v>
      </c>
      <c r="AO22" s="300"/>
      <c r="AP22" s="300"/>
    </row>
    <row r="23" spans="1:42" x14ac:dyDescent="0.15">
      <c r="A23" s="162" t="s">
        <v>144</v>
      </c>
      <c r="B23" s="287">
        <v>77.475332895271691</v>
      </c>
      <c r="C23" s="287">
        <v>74.162261231682464</v>
      </c>
      <c r="D23" s="287">
        <v>73.087680002869007</v>
      </c>
      <c r="E23" s="287">
        <v>77.098519138471943</v>
      </c>
      <c r="F23" s="287">
        <v>83.596303349500644</v>
      </c>
      <c r="G23" s="287">
        <v>76.921215354838708</v>
      </c>
      <c r="H23" s="287">
        <v>74.34963918650682</v>
      </c>
      <c r="I23" s="287">
        <v>65.934976637232893</v>
      </c>
      <c r="J23" s="287">
        <v>65.926251407622047</v>
      </c>
      <c r="K23" s="287">
        <v>70.390216970038907</v>
      </c>
      <c r="L23" s="287">
        <v>73.059203440942909</v>
      </c>
      <c r="M23" s="287">
        <v>81.288318266383143</v>
      </c>
      <c r="N23" s="287">
        <v>73.953585973972338</v>
      </c>
      <c r="O23" s="287">
        <v>85.728037045389485</v>
      </c>
      <c r="P23" s="287">
        <v>103.04802250590123</v>
      </c>
      <c r="Q23" s="287">
        <v>108.83105911865839</v>
      </c>
      <c r="R23" s="287">
        <v>116.89427571695967</v>
      </c>
      <c r="S23" s="287">
        <v>132.23473864193684</v>
      </c>
      <c r="T23" s="287">
        <v>145.98917295585122</v>
      </c>
      <c r="U23" s="287">
        <v>151.50505823900798</v>
      </c>
      <c r="V23" s="287">
        <v>154.42816942630353</v>
      </c>
      <c r="W23" s="287">
        <v>160.39852787248014</v>
      </c>
      <c r="X23" s="287">
        <v>165.98621479924617</v>
      </c>
      <c r="Y23" s="287">
        <v>165.99386813609237</v>
      </c>
      <c r="Z23" s="287">
        <v>162.19939348060768</v>
      </c>
      <c r="AA23" s="287">
        <v>179.00462099812071</v>
      </c>
      <c r="AB23" s="287">
        <v>174.03741723949187</v>
      </c>
      <c r="AC23" s="287">
        <v>150.56034906213512</v>
      </c>
      <c r="AD23" s="287">
        <v>127.62996574278151</v>
      </c>
      <c r="AE23" s="287">
        <v>104.89503487916708</v>
      </c>
      <c r="AF23" s="287">
        <v>126.41628456725932</v>
      </c>
      <c r="AG23" s="287">
        <v>154.47069016067414</v>
      </c>
      <c r="AH23" s="287">
        <v>175.25952043688235</v>
      </c>
      <c r="AI23" s="287">
        <v>160.27473449769028</v>
      </c>
      <c r="AJ23" s="287">
        <v>174.66796546461916</v>
      </c>
      <c r="AK23" s="288">
        <v>175.41947668543668</v>
      </c>
      <c r="AL23" s="289">
        <v>1.5585172268326453E-3</v>
      </c>
      <c r="AM23" s="289">
        <v>7.4335354790411312E-3</v>
      </c>
      <c r="AN23" s="289">
        <v>2.7986168658588377E-2</v>
      </c>
    </row>
    <row r="24" spans="1:42" x14ac:dyDescent="0.15">
      <c r="A24" s="165" t="s">
        <v>143</v>
      </c>
      <c r="B24" s="260">
        <v>222.89313177582545</v>
      </c>
      <c r="C24" s="260">
        <v>229.24256641966639</v>
      </c>
      <c r="D24" s="260">
        <v>239.92517280495935</v>
      </c>
      <c r="E24" s="260">
        <v>238.76998493508117</v>
      </c>
      <c r="F24" s="260">
        <v>263.96550725647228</v>
      </c>
      <c r="G24" s="260">
        <v>255.14551535483872</v>
      </c>
      <c r="H24" s="260">
        <v>253.84623918650681</v>
      </c>
      <c r="I24" s="260">
        <v>245.00767663723295</v>
      </c>
      <c r="J24" s="260">
        <v>267.45145140762207</v>
      </c>
      <c r="K24" s="260">
        <v>295.15151697003887</v>
      </c>
      <c r="L24" s="260">
        <v>319.66450344094295</v>
      </c>
      <c r="M24" s="260">
        <v>365.27351826638312</v>
      </c>
      <c r="N24" s="260">
        <v>415.81818597397245</v>
      </c>
      <c r="O24" s="260">
        <v>447.16795123644135</v>
      </c>
      <c r="P24" s="260">
        <v>522.82530711649008</v>
      </c>
      <c r="Q24" s="260">
        <v>557.22719593546333</v>
      </c>
      <c r="R24" s="260">
        <v>577.53460182980109</v>
      </c>
      <c r="S24" s="260">
        <v>612.93992803914841</v>
      </c>
      <c r="T24" s="260">
        <v>670.77883508040031</v>
      </c>
      <c r="U24" s="260">
        <v>720.29873024679489</v>
      </c>
      <c r="V24" s="260">
        <v>779.05459654935942</v>
      </c>
      <c r="W24" s="260">
        <v>791.96223889554369</v>
      </c>
      <c r="X24" s="260">
        <v>860.1201750510985</v>
      </c>
      <c r="Y24" s="260">
        <v>912.01435791573317</v>
      </c>
      <c r="Z24" s="260">
        <v>847.50873777402842</v>
      </c>
      <c r="AA24" s="260">
        <v>886.11776052664482</v>
      </c>
      <c r="AB24" s="260">
        <v>831.9870759428203</v>
      </c>
      <c r="AC24" s="260">
        <v>710.3995750827446</v>
      </c>
      <c r="AD24" s="260">
        <v>635.35929452875291</v>
      </c>
      <c r="AE24" s="260">
        <v>597.43706860482996</v>
      </c>
      <c r="AF24" s="260">
        <v>612.2972377161442</v>
      </c>
      <c r="AG24" s="260">
        <v>716.65185980016849</v>
      </c>
      <c r="AH24" s="260">
        <v>788.30560438160774</v>
      </c>
      <c r="AI24" s="260">
        <v>732.89619302119547</v>
      </c>
      <c r="AJ24" s="260">
        <v>774.20196105242053</v>
      </c>
      <c r="AK24" s="260">
        <v>759.05279989317887</v>
      </c>
      <c r="AL24" s="286">
        <v>-2.224623131880954E-2</v>
      </c>
      <c r="AM24" s="286">
        <v>-9.0060383024247459E-3</v>
      </c>
      <c r="AN24" s="286">
        <v>0.12109818179812087</v>
      </c>
    </row>
    <row r="25" spans="1:42" x14ac:dyDescent="0.15">
      <c r="A25" s="162"/>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88"/>
      <c r="AL25" s="285"/>
      <c r="AM25" s="285"/>
      <c r="AN25" s="285"/>
    </row>
    <row r="26" spans="1:42" x14ac:dyDescent="0.15">
      <c r="A26" s="162" t="s">
        <v>140</v>
      </c>
      <c r="B26" s="257">
        <v>8.6856885178808447</v>
      </c>
      <c r="C26" s="257">
        <v>9.1721716179820785</v>
      </c>
      <c r="D26" s="257">
        <v>9.4515010444752736</v>
      </c>
      <c r="E26" s="257">
        <v>9.2993176492519982</v>
      </c>
      <c r="F26" s="257">
        <v>9.3950037574444138</v>
      </c>
      <c r="G26" s="257">
        <v>9.1379999999999999</v>
      </c>
      <c r="H26" s="257">
        <v>8.6412112385763589</v>
      </c>
      <c r="I26" s="257">
        <v>8.7354186718269933</v>
      </c>
      <c r="J26" s="257">
        <v>7.7599729014108707</v>
      </c>
      <c r="K26" s="257">
        <v>5.3503980569051697</v>
      </c>
      <c r="L26" s="257">
        <v>5.4543086704063093</v>
      </c>
      <c r="M26" s="257">
        <v>4.7641258126211161</v>
      </c>
      <c r="N26" s="257">
        <v>4.2257225912309622</v>
      </c>
      <c r="O26" s="257">
        <v>4.0731960493907531</v>
      </c>
      <c r="P26" s="257">
        <v>4.098077266121936</v>
      </c>
      <c r="Q26" s="257">
        <v>5.5189218273240002</v>
      </c>
      <c r="R26" s="257">
        <v>5.8876432661780393</v>
      </c>
      <c r="S26" s="257">
        <v>6.228615118822292</v>
      </c>
      <c r="T26" s="257">
        <v>6.8201015080103549</v>
      </c>
      <c r="U26" s="257">
        <v>7.148721253584772</v>
      </c>
      <c r="V26" s="257">
        <v>7.2617967787618127</v>
      </c>
      <c r="W26" s="257">
        <v>8.0044268586517244</v>
      </c>
      <c r="X26" s="257">
        <v>5.0496628588714989</v>
      </c>
      <c r="Y26" s="257">
        <v>8.2083608171106253</v>
      </c>
      <c r="Z26" s="257">
        <v>12.86040570619649</v>
      </c>
      <c r="AA26" s="257">
        <v>7.3470464996261242</v>
      </c>
      <c r="AB26" s="257">
        <v>7.9399026252112366</v>
      </c>
      <c r="AC26" s="257">
        <v>14.632493545549856</v>
      </c>
      <c r="AD26" s="257">
        <v>15.34080599079487</v>
      </c>
      <c r="AE26" s="257">
        <v>18.187943314649857</v>
      </c>
      <c r="AF26" s="257">
        <v>17.64369026031947</v>
      </c>
      <c r="AG26" s="257">
        <v>19.51261619885069</v>
      </c>
      <c r="AH26" s="257">
        <v>21.758576093723565</v>
      </c>
      <c r="AI26" s="257">
        <v>21.46710352225335</v>
      </c>
      <c r="AJ26" s="257">
        <v>21.263326815004344</v>
      </c>
      <c r="AK26" s="288">
        <v>21.322357012952306</v>
      </c>
      <c r="AL26" s="285">
        <v>3.6325073134779728E-5</v>
      </c>
      <c r="AM26" s="285">
        <v>5.1568708852962164E-2</v>
      </c>
      <c r="AN26" s="285">
        <v>3.4017378847457165E-3</v>
      </c>
    </row>
    <row r="27" spans="1:42" x14ac:dyDescent="0.15">
      <c r="A27" s="162" t="s">
        <v>139</v>
      </c>
      <c r="B27" s="257">
        <v>451.26718249401341</v>
      </c>
      <c r="C27" s="257">
        <v>469.8137112814137</v>
      </c>
      <c r="D27" s="257">
        <v>487.93124237451843</v>
      </c>
      <c r="E27" s="257">
        <v>494.15349768722172</v>
      </c>
      <c r="F27" s="257">
        <v>501.00506822596401</v>
      </c>
      <c r="G27" s="257">
        <v>511.61583940062889</v>
      </c>
      <c r="H27" s="257">
        <v>501.31112271312168</v>
      </c>
      <c r="I27" s="257">
        <v>460.18742992922483</v>
      </c>
      <c r="J27" s="257">
        <v>429.16816716360734</v>
      </c>
      <c r="K27" s="257">
        <v>363.74231404167955</v>
      </c>
      <c r="L27" s="257">
        <v>353.54421610892712</v>
      </c>
      <c r="M27" s="257">
        <v>364.11108149137914</v>
      </c>
      <c r="N27" s="257">
        <v>356.86755772443598</v>
      </c>
      <c r="O27" s="257">
        <v>346.50375199621567</v>
      </c>
      <c r="P27" s="257">
        <v>358.63363709294913</v>
      </c>
      <c r="Q27" s="257">
        <v>370.37200000000001</v>
      </c>
      <c r="R27" s="257">
        <v>376.7438697248532</v>
      </c>
      <c r="S27" s="257">
        <v>384.77259514050377</v>
      </c>
      <c r="T27" s="257">
        <v>406.81996570332444</v>
      </c>
      <c r="U27" s="257">
        <v>422.55923778605842</v>
      </c>
      <c r="V27" s="257">
        <v>440.06674010989883</v>
      </c>
      <c r="W27" s="257">
        <v>455.24842077915628</v>
      </c>
      <c r="X27" s="257">
        <v>489.13746892037068</v>
      </c>
      <c r="Y27" s="257">
        <v>494.44080517230941</v>
      </c>
      <c r="Z27" s="257">
        <v>469.82939977661067</v>
      </c>
      <c r="AA27" s="257">
        <v>520.53376816135733</v>
      </c>
      <c r="AB27" s="257">
        <v>521.29640249420595</v>
      </c>
      <c r="AC27" s="257">
        <v>526.1110016135101</v>
      </c>
      <c r="AD27" s="257">
        <v>529.96043881815751</v>
      </c>
      <c r="AE27" s="257">
        <v>534.84963161291773</v>
      </c>
      <c r="AF27" s="257">
        <v>529.75462771902198</v>
      </c>
      <c r="AG27" s="257">
        <v>521.80936091292926</v>
      </c>
      <c r="AH27" s="257">
        <v>516.27420271230483</v>
      </c>
      <c r="AI27" s="257">
        <v>523.722463741208</v>
      </c>
      <c r="AJ27" s="257">
        <v>519.20866099468697</v>
      </c>
      <c r="AK27" s="288">
        <v>485.53925020464908</v>
      </c>
      <c r="AL27" s="285">
        <v>-6.7402613616325491E-2</v>
      </c>
      <c r="AM27" s="285">
        <v>1.0043722687804735E-2</v>
      </c>
      <c r="AN27" s="285">
        <v>7.7462227133185596E-2</v>
      </c>
    </row>
    <row r="28" spans="1:42" x14ac:dyDescent="0.15">
      <c r="A28" s="162" t="s">
        <v>135</v>
      </c>
      <c r="B28" s="257">
        <v>94.898337316831913</v>
      </c>
      <c r="C28" s="257">
        <v>103.6905357116957</v>
      </c>
      <c r="D28" s="257">
        <v>105.2335074403686</v>
      </c>
      <c r="E28" s="257">
        <v>102.14460173660268</v>
      </c>
      <c r="F28" s="257">
        <v>110.40286268088144</v>
      </c>
      <c r="G28" s="257">
        <v>110.359634</v>
      </c>
      <c r="H28" s="257">
        <v>104.82415560000001</v>
      </c>
      <c r="I28" s="257">
        <v>99.521633399999999</v>
      </c>
      <c r="J28" s="257">
        <v>89.306562600000007</v>
      </c>
      <c r="K28" s="257">
        <v>79.536577000000008</v>
      </c>
      <c r="L28" s="257">
        <v>76.228461199999998</v>
      </c>
      <c r="M28" s="257">
        <v>74.935508600000006</v>
      </c>
      <c r="N28" s="257">
        <v>79.42790500000001</v>
      </c>
      <c r="O28" s="257">
        <v>76.714484200000015</v>
      </c>
      <c r="P28" s="257">
        <v>78.232224600000009</v>
      </c>
      <c r="Q28" s="257">
        <v>80.869909399999997</v>
      </c>
      <c r="R28" s="257">
        <v>89.778267400000004</v>
      </c>
      <c r="S28" s="257">
        <v>90.61216060000001</v>
      </c>
      <c r="T28" s="257">
        <v>90.802843813465586</v>
      </c>
      <c r="U28" s="257">
        <v>99.534463294817883</v>
      </c>
      <c r="V28" s="257">
        <v>101.52517726041501</v>
      </c>
      <c r="W28" s="257">
        <v>106.01748809052789</v>
      </c>
      <c r="X28" s="257">
        <v>107.95421333333454</v>
      </c>
      <c r="Y28" s="257">
        <v>117.32446605555634</v>
      </c>
      <c r="Z28" s="257">
        <v>104.51547661111201</v>
      </c>
      <c r="AA28" s="257">
        <v>114.21331630555628</v>
      </c>
      <c r="AB28" s="257">
        <v>118.4599649166674</v>
      </c>
      <c r="AC28" s="257">
        <v>120.94361256615133</v>
      </c>
      <c r="AD28" s="257">
        <v>123.15957925000124</v>
      </c>
      <c r="AE28" s="257">
        <v>131.16233640266643</v>
      </c>
      <c r="AF28" s="257">
        <v>132.53305658683882</v>
      </c>
      <c r="AG28" s="257">
        <v>133.92945671574839</v>
      </c>
      <c r="AH28" s="257">
        <v>135.90463288146924</v>
      </c>
      <c r="AI28" s="257">
        <v>148.59795300000002</v>
      </c>
      <c r="AJ28" s="257">
        <v>151.84560260757522</v>
      </c>
      <c r="AK28" s="288">
        <v>151.0859997599199</v>
      </c>
      <c r="AL28" s="285">
        <v>-7.7210410150487796E-3</v>
      </c>
      <c r="AM28" s="285">
        <v>3.8059294626762608E-2</v>
      </c>
      <c r="AN28" s="285">
        <v>2.4104041074155116E-2</v>
      </c>
    </row>
    <row r="29" spans="1:42" x14ac:dyDescent="0.15">
      <c r="A29" s="163" t="s">
        <v>134</v>
      </c>
      <c r="B29" s="260">
        <v>554.85120832872622</v>
      </c>
      <c r="C29" s="260">
        <v>582.67641861109155</v>
      </c>
      <c r="D29" s="260">
        <v>602.61625085936248</v>
      </c>
      <c r="E29" s="260">
        <v>605.59741707307649</v>
      </c>
      <c r="F29" s="260">
        <v>620.80293466428986</v>
      </c>
      <c r="G29" s="260">
        <v>631.11347340062889</v>
      </c>
      <c r="H29" s="260">
        <v>614.77648955169809</v>
      </c>
      <c r="I29" s="260">
        <v>568.44448200105182</v>
      </c>
      <c r="J29" s="260">
        <v>526.23470266501818</v>
      </c>
      <c r="K29" s="260">
        <v>448.62928909858476</v>
      </c>
      <c r="L29" s="260">
        <v>435.22698597933339</v>
      </c>
      <c r="M29" s="260">
        <v>443.81071590400023</v>
      </c>
      <c r="N29" s="260">
        <v>440.52118531566697</v>
      </c>
      <c r="O29" s="260">
        <v>427.29143224560642</v>
      </c>
      <c r="P29" s="260">
        <v>440.96393895907107</v>
      </c>
      <c r="Q29" s="260">
        <v>456.76083122732399</v>
      </c>
      <c r="R29" s="260">
        <v>472.40978039103123</v>
      </c>
      <c r="S29" s="260">
        <v>481.61337085932604</v>
      </c>
      <c r="T29" s="260">
        <v>504.44291102480037</v>
      </c>
      <c r="U29" s="260">
        <v>529.24242233446103</v>
      </c>
      <c r="V29" s="260">
        <v>548.85371414907547</v>
      </c>
      <c r="W29" s="260">
        <v>569.27033572833591</v>
      </c>
      <c r="X29" s="260">
        <v>602.14134511257669</v>
      </c>
      <c r="Y29" s="260">
        <v>619.9736320449764</v>
      </c>
      <c r="Z29" s="260">
        <v>587.20528209391921</v>
      </c>
      <c r="AA29" s="260">
        <v>642.09413096653975</v>
      </c>
      <c r="AB29" s="260">
        <v>647.69627003608468</v>
      </c>
      <c r="AC29" s="260">
        <v>661.68710772521126</v>
      </c>
      <c r="AD29" s="260">
        <v>668.46082405895356</v>
      </c>
      <c r="AE29" s="260">
        <v>684.19991133023404</v>
      </c>
      <c r="AF29" s="260">
        <v>679.93137456618024</v>
      </c>
      <c r="AG29" s="260">
        <v>675.25143382752833</v>
      </c>
      <c r="AH29" s="260">
        <v>673.93741168749773</v>
      </c>
      <c r="AI29" s="260">
        <v>693.78752026346126</v>
      </c>
      <c r="AJ29" s="260">
        <v>692.3175904172665</v>
      </c>
      <c r="AK29" s="260">
        <v>657.94760697752122</v>
      </c>
      <c r="AL29" s="286">
        <v>-5.2241420697201058E-2</v>
      </c>
      <c r="AM29" s="286">
        <v>1.6603361196841027E-2</v>
      </c>
      <c r="AN29" s="286">
        <v>0.10496800609208641</v>
      </c>
    </row>
    <row r="30" spans="1:42" x14ac:dyDescent="0.15">
      <c r="A30" s="162"/>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88"/>
      <c r="AL30" s="285"/>
      <c r="AM30" s="285"/>
      <c r="AN30" s="285"/>
    </row>
    <row r="31" spans="1:42" x14ac:dyDescent="0.15">
      <c r="A31" s="162" t="s">
        <v>133</v>
      </c>
      <c r="B31" s="257">
        <v>13.736637351591275</v>
      </c>
      <c r="C31" s="257">
        <v>15.771316507104661</v>
      </c>
      <c r="D31" s="257">
        <v>13.528335629785202</v>
      </c>
      <c r="E31" s="257">
        <v>20.016023672302381</v>
      </c>
      <c r="F31" s="257">
        <v>26.360573090147696</v>
      </c>
      <c r="G31" s="257">
        <v>30.322031210419023</v>
      </c>
      <c r="H31" s="257">
        <v>35.00195661200582</v>
      </c>
      <c r="I31" s="257">
        <v>37.159303121046669</v>
      </c>
      <c r="J31" s="257">
        <v>40.283654161286734</v>
      </c>
      <c r="K31" s="257">
        <v>47.248394975239997</v>
      </c>
      <c r="L31" s="257">
        <v>46.599638835485401</v>
      </c>
      <c r="M31" s="257">
        <v>49.094349391066558</v>
      </c>
      <c r="N31" s="257">
        <v>58.892366536453352</v>
      </c>
      <c r="O31" s="257">
        <v>71.75508694986712</v>
      </c>
      <c r="P31" s="257">
        <v>77.150559984700408</v>
      </c>
      <c r="Q31" s="257">
        <v>81.559242704412313</v>
      </c>
      <c r="R31" s="257">
        <v>89.501145559164542</v>
      </c>
      <c r="S31" s="257">
        <v>98.040485934103728</v>
      </c>
      <c r="T31" s="257">
        <v>109.8511391099521</v>
      </c>
      <c r="U31" s="257">
        <v>114.61113006684616</v>
      </c>
      <c r="V31" s="257">
        <v>124.58442985175087</v>
      </c>
      <c r="W31" s="257">
        <v>125.12085986059162</v>
      </c>
      <c r="X31" s="257">
        <v>138.75440456875447</v>
      </c>
      <c r="Y31" s="257">
        <v>135.05934453453318</v>
      </c>
      <c r="Z31" s="257">
        <v>149.4134814614587</v>
      </c>
      <c r="AA31" s="257">
        <v>175.37199079175207</v>
      </c>
      <c r="AB31" s="257">
        <v>140.53218482000477</v>
      </c>
      <c r="AC31" s="257">
        <v>152.95689937143666</v>
      </c>
      <c r="AD31" s="257">
        <v>135.8489108563881</v>
      </c>
      <c r="AE31" s="257">
        <v>192.65096291582472</v>
      </c>
      <c r="AF31" s="257">
        <v>206.43781775545651</v>
      </c>
      <c r="AG31" s="257">
        <v>223.66014225843122</v>
      </c>
      <c r="AH31" s="257">
        <v>251.17033975621825</v>
      </c>
      <c r="AI31" s="257">
        <v>208.7223338167822</v>
      </c>
      <c r="AJ31" s="257">
        <v>199.23959780035719</v>
      </c>
      <c r="AK31" s="288">
        <v>220.41846931279449</v>
      </c>
      <c r="AL31" s="285">
        <v>0.10327583213705616</v>
      </c>
      <c r="AM31" s="285">
        <v>2.9197178893864528E-2</v>
      </c>
      <c r="AN31" s="285">
        <v>3.516524261851179E-2</v>
      </c>
    </row>
    <row r="32" spans="1:42" x14ac:dyDescent="0.15">
      <c r="A32" s="162" t="s">
        <v>127</v>
      </c>
      <c r="B32" s="257">
        <v>29.752546977976916</v>
      </c>
      <c r="C32" s="257">
        <v>30.840101075562355</v>
      </c>
      <c r="D32" s="257">
        <v>33.070402395036936</v>
      </c>
      <c r="E32" s="257">
        <v>34.576622239659741</v>
      </c>
      <c r="F32" s="257">
        <v>38.833995024041556</v>
      </c>
      <c r="G32" s="257">
        <v>40.728552214633574</v>
      </c>
      <c r="H32" s="257">
        <v>42.75567661534177</v>
      </c>
      <c r="I32" s="257">
        <v>43.896796413754295</v>
      </c>
      <c r="J32" s="257">
        <v>47.875520032721901</v>
      </c>
      <c r="K32" s="257">
        <v>50.478018557915036</v>
      </c>
      <c r="L32" s="257">
        <v>49.808362902310627</v>
      </c>
      <c r="M32" s="257">
        <v>49.518644025409408</v>
      </c>
      <c r="N32" s="257">
        <v>52.910709866287242</v>
      </c>
      <c r="O32" s="257">
        <v>53.600597439721923</v>
      </c>
      <c r="P32" s="257">
        <v>54.901633251632425</v>
      </c>
      <c r="Q32" s="257">
        <v>63.838516002630641</v>
      </c>
      <c r="R32" s="257">
        <v>76.654864369231305</v>
      </c>
      <c r="S32" s="257">
        <v>86.506720195124501</v>
      </c>
      <c r="T32" s="257">
        <v>91.362948983298025</v>
      </c>
      <c r="U32" s="257">
        <v>98.738973404078664</v>
      </c>
      <c r="V32" s="257">
        <v>107.93188292579397</v>
      </c>
      <c r="W32" s="257">
        <v>104.54817220260686</v>
      </c>
      <c r="X32" s="257">
        <v>102.70881703225207</v>
      </c>
      <c r="Y32" s="257">
        <v>100.70844791916377</v>
      </c>
      <c r="Z32" s="257">
        <v>94.087913704861137</v>
      </c>
      <c r="AA32" s="257">
        <v>100.90353597965776</v>
      </c>
      <c r="AB32" s="257">
        <v>110.9534762840525</v>
      </c>
      <c r="AC32" s="257">
        <v>125.84933150904335</v>
      </c>
      <c r="AD32" s="257">
        <v>138.06806523173302</v>
      </c>
      <c r="AE32" s="257">
        <v>143.0277878215426</v>
      </c>
      <c r="AF32" s="257">
        <v>154.67882581032526</v>
      </c>
      <c r="AG32" s="257">
        <v>166.977515231182</v>
      </c>
      <c r="AH32" s="257">
        <v>188.53718171620318</v>
      </c>
      <c r="AI32" s="257">
        <v>200.03189115441995</v>
      </c>
      <c r="AJ32" s="257">
        <v>206.02767380131738</v>
      </c>
      <c r="AK32" s="288">
        <v>207.03283961900985</v>
      </c>
      <c r="AL32" s="285">
        <v>2.1332198406001091E-3</v>
      </c>
      <c r="AM32" s="285">
        <v>8.1531497753727367E-2</v>
      </c>
      <c r="AN32" s="285">
        <v>3.302971868872933E-2</v>
      </c>
    </row>
    <row r="33" spans="1:40" x14ac:dyDescent="0.15">
      <c r="A33" s="162" t="s">
        <v>126</v>
      </c>
      <c r="B33" s="287">
        <v>12.184002917867437</v>
      </c>
      <c r="C33" s="287">
        <v>12.813931217579251</v>
      </c>
      <c r="D33" s="287">
        <v>13.656863998559079</v>
      </c>
      <c r="E33" s="287">
        <v>14.83876317002882</v>
      </c>
      <c r="F33" s="287">
        <v>15.610704913544669</v>
      </c>
      <c r="G33" s="287">
        <v>17.079581678674352</v>
      </c>
      <c r="H33" s="287">
        <v>17.220559272334292</v>
      </c>
      <c r="I33" s="287">
        <v>18.687449481268015</v>
      </c>
      <c r="J33" s="287">
        <v>21.728194048991355</v>
      </c>
      <c r="K33" s="287">
        <v>23.734028242074928</v>
      </c>
      <c r="L33" s="287">
        <v>24.980261268011528</v>
      </c>
      <c r="M33" s="287">
        <v>26.569994632564843</v>
      </c>
      <c r="N33" s="287">
        <v>28.461369495677236</v>
      </c>
      <c r="O33" s="287">
        <v>33.389268667146972</v>
      </c>
      <c r="P33" s="287">
        <v>37.123181282420752</v>
      </c>
      <c r="Q33" s="287">
        <v>39.941235057636888</v>
      </c>
      <c r="R33" s="287">
        <v>43.169293314121042</v>
      </c>
      <c r="S33" s="287">
        <v>46.853098378962542</v>
      </c>
      <c r="T33" s="287">
        <v>49.446959459654181</v>
      </c>
      <c r="U33" s="287">
        <v>52.414257463976945</v>
      </c>
      <c r="V33" s="287">
        <v>60.69509613832853</v>
      </c>
      <c r="W33" s="287">
        <v>62.434959459654181</v>
      </c>
      <c r="X33" s="287">
        <v>78.757822780979822</v>
      </c>
      <c r="Y33" s="287">
        <v>80.459704027377526</v>
      </c>
      <c r="Z33" s="287">
        <v>85.688421727665698</v>
      </c>
      <c r="AA33" s="287">
        <v>93.927338283861673</v>
      </c>
      <c r="AB33" s="287">
        <v>99.113194000000007</v>
      </c>
      <c r="AC33" s="287">
        <v>106.194408</v>
      </c>
      <c r="AD33" s="287">
        <v>109.888558</v>
      </c>
      <c r="AE33" s="287">
        <v>116.206521</v>
      </c>
      <c r="AF33" s="287">
        <v>127.06295882737672</v>
      </c>
      <c r="AG33" s="287">
        <v>129.26456417812653</v>
      </c>
      <c r="AH33" s="287">
        <v>133.77410958801548</v>
      </c>
      <c r="AI33" s="287">
        <v>134.69638044346098</v>
      </c>
      <c r="AJ33" s="287">
        <v>134.25038974356224</v>
      </c>
      <c r="AK33" s="288">
        <v>131.19504896636172</v>
      </c>
      <c r="AL33" s="289">
        <v>-2.5428583124877613E-2</v>
      </c>
      <c r="AM33" s="289">
        <v>4.5922103720011043E-2</v>
      </c>
      <c r="AN33" s="289">
        <v>2.0930667659717059E-2</v>
      </c>
    </row>
    <row r="34" spans="1:40" x14ac:dyDescent="0.15">
      <c r="A34" s="162" t="s">
        <v>125</v>
      </c>
      <c r="B34" s="287">
        <v>15.246244938822672</v>
      </c>
      <c r="C34" s="287">
        <v>18.253705718913256</v>
      </c>
      <c r="D34" s="287">
        <v>19.302690801184699</v>
      </c>
      <c r="E34" s="287">
        <v>23.52666472303207</v>
      </c>
      <c r="F34" s="287">
        <v>27.211962566844921</v>
      </c>
      <c r="G34" s="287">
        <v>26.812999999999999</v>
      </c>
      <c r="H34" s="287">
        <v>20.635999999999999</v>
      </c>
      <c r="I34" s="287">
        <v>28.573</v>
      </c>
      <c r="J34" s="287">
        <v>36.356999999999999</v>
      </c>
      <c r="K34" s="287">
        <v>38.940999999999995</v>
      </c>
      <c r="L34" s="287">
        <v>40.604000000000006</v>
      </c>
      <c r="M34" s="287">
        <v>45.963999999999999</v>
      </c>
      <c r="N34" s="287">
        <v>46.838000000000001</v>
      </c>
      <c r="O34" s="287">
        <v>46.465999999999994</v>
      </c>
      <c r="P34" s="287">
        <v>46.572000000000003</v>
      </c>
      <c r="Q34" s="287">
        <v>49.721000000000004</v>
      </c>
      <c r="R34" s="287">
        <v>52.355999999999995</v>
      </c>
      <c r="S34" s="287">
        <v>52.811568999999992</v>
      </c>
      <c r="T34" s="287">
        <v>55.027692000000002</v>
      </c>
      <c r="U34" s="287">
        <v>64.565821</v>
      </c>
      <c r="V34" s="287">
        <v>79.564794906657198</v>
      </c>
      <c r="W34" s="287">
        <v>97.223262599531623</v>
      </c>
      <c r="X34" s="287">
        <v>104.95220792889437</v>
      </c>
      <c r="Y34" s="287">
        <v>122.66950016438841</v>
      </c>
      <c r="Z34" s="287">
        <v>140.32723446554522</v>
      </c>
      <c r="AA34" s="287">
        <v>159.22070873596044</v>
      </c>
      <c r="AB34" s="287">
        <v>153.92571160261622</v>
      </c>
      <c r="AC34" s="287">
        <v>149.35696216650391</v>
      </c>
      <c r="AD34" s="287">
        <v>164.5988374580354</v>
      </c>
      <c r="AE34" s="287">
        <v>182.79564377387425</v>
      </c>
      <c r="AF34" s="287">
        <v>204.38001124883723</v>
      </c>
      <c r="AG34" s="287">
        <v>230.62165438112615</v>
      </c>
      <c r="AH34" s="287">
        <v>241.88317225995647</v>
      </c>
      <c r="AI34" s="287">
        <v>255.74308188318523</v>
      </c>
      <c r="AJ34" s="287">
        <v>274.21986541545073</v>
      </c>
      <c r="AK34" s="288">
        <v>277.42570508737822</v>
      </c>
      <c r="AL34" s="289">
        <v>8.9265813710177611E-3</v>
      </c>
      <c r="AM34" s="289">
        <v>6.9290466284407382E-2</v>
      </c>
      <c r="AN34" s="289">
        <v>4.4260094258095233E-2</v>
      </c>
    </row>
    <row r="35" spans="1:40" x14ac:dyDescent="0.15">
      <c r="A35" s="163" t="s">
        <v>124</v>
      </c>
      <c r="B35" s="260">
        <v>70.919432186258291</v>
      </c>
      <c r="C35" s="260">
        <v>77.679054519159521</v>
      </c>
      <c r="D35" s="260">
        <v>79.558292824565925</v>
      </c>
      <c r="E35" s="260">
        <v>92.95807380502302</v>
      </c>
      <c r="F35" s="260">
        <v>108.01723559457885</v>
      </c>
      <c r="G35" s="260">
        <v>114.94316510372695</v>
      </c>
      <c r="H35" s="260">
        <v>115.61419249968188</v>
      </c>
      <c r="I35" s="260">
        <v>128.31654901606896</v>
      </c>
      <c r="J35" s="260">
        <v>146.244368243</v>
      </c>
      <c r="K35" s="260">
        <v>160.40144177522996</v>
      </c>
      <c r="L35" s="260">
        <v>161.99226300580756</v>
      </c>
      <c r="M35" s="260">
        <v>171.14698804904083</v>
      </c>
      <c r="N35" s="260">
        <v>187.10244589841781</v>
      </c>
      <c r="O35" s="260">
        <v>205.210953056736</v>
      </c>
      <c r="P35" s="260">
        <v>215.74737451875362</v>
      </c>
      <c r="Q35" s="260">
        <v>235.05999376467986</v>
      </c>
      <c r="R35" s="260">
        <v>261.68130324251689</v>
      </c>
      <c r="S35" s="260">
        <v>284.21187350819076</v>
      </c>
      <c r="T35" s="260">
        <v>305.68873955290422</v>
      </c>
      <c r="U35" s="260">
        <v>330.33018193490176</v>
      </c>
      <c r="V35" s="260">
        <v>372.77620382253059</v>
      </c>
      <c r="W35" s="260">
        <v>389.32725412238426</v>
      </c>
      <c r="X35" s="260">
        <v>425.17325231088068</v>
      </c>
      <c r="Y35" s="260">
        <v>438.89699664546288</v>
      </c>
      <c r="Z35" s="260">
        <v>469.5170513595308</v>
      </c>
      <c r="AA35" s="260">
        <v>529.423573791232</v>
      </c>
      <c r="AB35" s="260">
        <v>504.52456670667357</v>
      </c>
      <c r="AC35" s="260">
        <v>534.35760104698397</v>
      </c>
      <c r="AD35" s="260">
        <v>548.40437154615654</v>
      </c>
      <c r="AE35" s="260">
        <v>634.68091551124144</v>
      </c>
      <c r="AF35" s="260">
        <v>692.55961364199584</v>
      </c>
      <c r="AG35" s="260">
        <v>750.52387604886576</v>
      </c>
      <c r="AH35" s="260">
        <v>815.36480332039343</v>
      </c>
      <c r="AI35" s="260">
        <v>799.19368729784833</v>
      </c>
      <c r="AJ35" s="260">
        <v>813.7375267606875</v>
      </c>
      <c r="AK35" s="260">
        <v>836.07206298554433</v>
      </c>
      <c r="AL35" s="286">
        <v>2.463962354766247E-2</v>
      </c>
      <c r="AM35" s="286">
        <v>5.653356220530803E-2</v>
      </c>
      <c r="AN35" s="286">
        <v>0.13338572322505343</v>
      </c>
    </row>
    <row r="36" spans="1:40" x14ac:dyDescent="0.15">
      <c r="A36" s="162"/>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8"/>
      <c r="AL36" s="289"/>
      <c r="AM36" s="289"/>
      <c r="AN36" s="289"/>
    </row>
    <row r="37" spans="1:40" x14ac:dyDescent="0.15">
      <c r="A37" s="162" t="s">
        <v>122</v>
      </c>
      <c r="B37" s="287">
        <v>9.2364999999999995</v>
      </c>
      <c r="C37" s="287">
        <v>10.289</v>
      </c>
      <c r="D37" s="287">
        <v>11.716000000000001</v>
      </c>
      <c r="E37" s="287">
        <v>13.1555</v>
      </c>
      <c r="F37" s="287">
        <v>13.715</v>
      </c>
      <c r="G37" s="287">
        <v>16.446000000000002</v>
      </c>
      <c r="H37" s="287">
        <v>20.406500000000001</v>
      </c>
      <c r="I37" s="287">
        <v>22.944500000000001</v>
      </c>
      <c r="J37" s="287">
        <v>26.172499999999999</v>
      </c>
      <c r="K37" s="287">
        <v>29.291499999999999</v>
      </c>
      <c r="L37" s="287">
        <v>30.45</v>
      </c>
      <c r="M37" s="287">
        <v>31.513500000000001</v>
      </c>
      <c r="N37" s="287">
        <v>32.679499999999997</v>
      </c>
      <c r="O37" s="287">
        <v>32.529500000000006</v>
      </c>
      <c r="P37" s="287">
        <v>37.226500000000001</v>
      </c>
      <c r="Q37" s="287">
        <v>42.188357134633129</v>
      </c>
      <c r="R37" s="287">
        <v>48.471340217785851</v>
      </c>
      <c r="S37" s="287">
        <v>57.450702383762099</v>
      </c>
      <c r="T37" s="287">
        <v>64.024689155474505</v>
      </c>
      <c r="U37" s="287">
        <v>74.447714551969639</v>
      </c>
      <c r="V37" s="287">
        <v>76.789603168970501</v>
      </c>
      <c r="W37" s="287">
        <v>83.059874606417608</v>
      </c>
      <c r="X37" s="287">
        <v>89.211603145110516</v>
      </c>
      <c r="Y37" s="287">
        <v>93.731845365048684</v>
      </c>
      <c r="Z37" s="287">
        <v>96.174098994226696</v>
      </c>
      <c r="AA37" s="287">
        <v>107.93491479076567</v>
      </c>
      <c r="AB37" s="287">
        <v>115.71538262671265</v>
      </c>
      <c r="AC37" s="287">
        <v>124.36251380710709</v>
      </c>
      <c r="AD37" s="287">
        <v>120.33285185499042</v>
      </c>
      <c r="AE37" s="287">
        <v>121.37852391204764</v>
      </c>
      <c r="AF37" s="287">
        <v>126.44124417494046</v>
      </c>
      <c r="AG37" s="287">
        <v>135.76693218433471</v>
      </c>
      <c r="AH37" s="287">
        <v>150.07710870439871</v>
      </c>
      <c r="AI37" s="287">
        <v>159.27357841357522</v>
      </c>
      <c r="AJ37" s="287">
        <v>153.46271432681914</v>
      </c>
      <c r="AK37" s="288">
        <v>150.01124859871604</v>
      </c>
      <c r="AL37" s="289">
        <v>-2.5161372548969219E-2</v>
      </c>
      <c r="AM37" s="289">
        <v>4.7838798027779461E-2</v>
      </c>
      <c r="AN37" s="289">
        <v>2.3932576834084434E-2</v>
      </c>
    </row>
    <row r="38" spans="1:40" x14ac:dyDescent="0.15">
      <c r="A38" s="162" t="s">
        <v>120</v>
      </c>
      <c r="B38" s="287">
        <v>0</v>
      </c>
      <c r="C38" s="287">
        <v>0</v>
      </c>
      <c r="D38" s="287">
        <v>0</v>
      </c>
      <c r="E38" s="287">
        <v>0</v>
      </c>
      <c r="F38" s="287">
        <v>0</v>
      </c>
      <c r="G38" s="287">
        <v>0</v>
      </c>
      <c r="H38" s="287">
        <v>0</v>
      </c>
      <c r="I38" s="287">
        <v>0</v>
      </c>
      <c r="J38" s="287">
        <v>0</v>
      </c>
      <c r="K38" s="287">
        <v>0</v>
      </c>
      <c r="L38" s="287">
        <v>0</v>
      </c>
      <c r="M38" s="287">
        <v>0</v>
      </c>
      <c r="N38" s="287">
        <v>0</v>
      </c>
      <c r="O38" s="287">
        <v>0</v>
      </c>
      <c r="P38" s="287">
        <v>0</v>
      </c>
      <c r="Q38" s="287">
        <v>0</v>
      </c>
      <c r="R38" s="287">
        <v>0</v>
      </c>
      <c r="S38" s="287">
        <v>0</v>
      </c>
      <c r="T38" s="287">
        <v>1.1097222399059437E-3</v>
      </c>
      <c r="U38" s="287">
        <v>3.3260000656510445E-3</v>
      </c>
      <c r="V38" s="287">
        <v>8.5938996305008244E-2</v>
      </c>
      <c r="W38" s="287">
        <v>1.9536389983233402E-2</v>
      </c>
      <c r="X38" s="287">
        <v>8.5938996305008244E-2</v>
      </c>
      <c r="Y38" s="287">
        <v>8.5938996305008244E-2</v>
      </c>
      <c r="Z38" s="287">
        <v>6.7874999010757286E-3</v>
      </c>
      <c r="AA38" s="287">
        <v>0.80929993265095479</v>
      </c>
      <c r="AB38" s="287">
        <v>0.87794203655790948</v>
      </c>
      <c r="AC38" s="287">
        <v>1.7619719909118858</v>
      </c>
      <c r="AD38" s="287">
        <v>2.9789559136191786</v>
      </c>
      <c r="AE38" s="287">
        <v>3.1</v>
      </c>
      <c r="AF38" s="287">
        <v>3.975621911739649</v>
      </c>
      <c r="AG38" s="287">
        <v>1.7104404498210939</v>
      </c>
      <c r="AH38" s="287">
        <v>1.8785397853126597</v>
      </c>
      <c r="AI38" s="287">
        <v>1.8502811381836768</v>
      </c>
      <c r="AJ38" s="287">
        <v>1.8592605213835405</v>
      </c>
      <c r="AK38" s="288">
        <v>1.8592605213835405</v>
      </c>
      <c r="AL38" s="289">
        <v>-2.732240437158473E-3</v>
      </c>
      <c r="AM38" s="289">
        <v>0.75292381424743837</v>
      </c>
      <c r="AN38" s="289">
        <v>2.966237245422962E-4</v>
      </c>
    </row>
    <row r="39" spans="1:40" x14ac:dyDescent="0.15">
      <c r="A39" s="162" t="s">
        <v>209</v>
      </c>
      <c r="B39" s="287">
        <v>18.690000000000001</v>
      </c>
      <c r="C39" s="287">
        <v>18.059999999999999</v>
      </c>
      <c r="D39" s="287">
        <v>19.868000000000002</v>
      </c>
      <c r="E39" s="287">
        <v>20.854000000000003</v>
      </c>
      <c r="F39" s="287">
        <v>23.223999999999997</v>
      </c>
      <c r="G39" s="287">
        <v>26.2</v>
      </c>
      <c r="H39" s="287">
        <v>25.205000000000002</v>
      </c>
      <c r="I39" s="287">
        <v>27.6</v>
      </c>
      <c r="J39" s="287">
        <v>28.961000000000002</v>
      </c>
      <c r="K39" s="287">
        <v>32.81</v>
      </c>
      <c r="L39" s="287">
        <v>35.864000000000004</v>
      </c>
      <c r="M39" s="287">
        <v>38.478000000000002</v>
      </c>
      <c r="N39" s="287">
        <v>43.165000000000006</v>
      </c>
      <c r="O39" s="287">
        <v>44.801000000000009</v>
      </c>
      <c r="P39" s="287">
        <v>48.864000000000004</v>
      </c>
      <c r="Q39" s="287">
        <v>49.655299999237066</v>
      </c>
      <c r="R39" s="287">
        <v>52.506999999999998</v>
      </c>
      <c r="S39" s="287">
        <v>58.504000000000005</v>
      </c>
      <c r="T39" s="287">
        <v>59.958000000000013</v>
      </c>
      <c r="U39" s="287">
        <v>66.691999999999993</v>
      </c>
      <c r="V39" s="287">
        <v>74.848699999999994</v>
      </c>
      <c r="W39" s="287">
        <v>81.456399999999988</v>
      </c>
      <c r="X39" s="287">
        <v>85.522999999999996</v>
      </c>
      <c r="Y39" s="287">
        <v>89.535399999999996</v>
      </c>
      <c r="Z39" s="287">
        <v>93.737500000000011</v>
      </c>
      <c r="AA39" s="287">
        <v>107.91889999694827</v>
      </c>
      <c r="AB39" s="287">
        <v>117.98313424389646</v>
      </c>
      <c r="AC39" s="287">
        <v>132.65479298630137</v>
      </c>
      <c r="AD39" s="287">
        <v>142.09441397558595</v>
      </c>
      <c r="AE39" s="287">
        <v>149.26658297558595</v>
      </c>
      <c r="AF39" s="287">
        <v>159.11382312220701</v>
      </c>
      <c r="AG39" s="287">
        <v>166.02871760205019</v>
      </c>
      <c r="AH39" s="287">
        <v>175.30187667993451</v>
      </c>
      <c r="AI39" s="287">
        <v>174.54904632680891</v>
      </c>
      <c r="AJ39" s="287">
        <v>182.19856326210086</v>
      </c>
      <c r="AK39" s="288">
        <v>180.34016996592493</v>
      </c>
      <c r="AL39" s="289">
        <v>-1.2904196163274095E-2</v>
      </c>
      <c r="AM39" s="289">
        <v>6.8718083751935444E-2</v>
      </c>
      <c r="AN39" s="289">
        <v>2.8771208921317421E-2</v>
      </c>
    </row>
    <row r="40" spans="1:40" x14ac:dyDescent="0.15">
      <c r="A40" s="163" t="s">
        <v>114</v>
      </c>
      <c r="B40" s="260">
        <v>27.926499999999997</v>
      </c>
      <c r="C40" s="260">
        <v>28.349</v>
      </c>
      <c r="D40" s="260">
        <v>31.584000000000003</v>
      </c>
      <c r="E40" s="260">
        <v>34.009500000000003</v>
      </c>
      <c r="F40" s="260">
        <v>36.938999999999993</v>
      </c>
      <c r="G40" s="260">
        <v>42.646000000000001</v>
      </c>
      <c r="H40" s="260">
        <v>45.611499999999999</v>
      </c>
      <c r="I40" s="260">
        <v>50.544500000000006</v>
      </c>
      <c r="J40" s="260">
        <v>55.133499999999998</v>
      </c>
      <c r="K40" s="260">
        <v>62.101499999999994</v>
      </c>
      <c r="L40" s="260">
        <v>66.314000000000007</v>
      </c>
      <c r="M40" s="260">
        <v>69.991500000000002</v>
      </c>
      <c r="N40" s="260">
        <v>75.844500000000011</v>
      </c>
      <c r="O40" s="260">
        <v>77.330500000000015</v>
      </c>
      <c r="P40" s="260">
        <v>86.090499999999992</v>
      </c>
      <c r="Q40" s="260">
        <v>91.843657133870195</v>
      </c>
      <c r="R40" s="260">
        <v>100.97834021778584</v>
      </c>
      <c r="S40" s="260">
        <v>115.95470238376211</v>
      </c>
      <c r="T40" s="260">
        <v>123.98379887771439</v>
      </c>
      <c r="U40" s="260">
        <v>141.14304055203527</v>
      </c>
      <c r="V40" s="260">
        <v>151.72424216527551</v>
      </c>
      <c r="W40" s="260">
        <v>164.53581099640084</v>
      </c>
      <c r="X40" s="260">
        <v>174.82054214141553</v>
      </c>
      <c r="Y40" s="260">
        <v>183.3531843613537</v>
      </c>
      <c r="Z40" s="260">
        <v>189.91838649412779</v>
      </c>
      <c r="AA40" s="260">
        <v>216.66311472036489</v>
      </c>
      <c r="AB40" s="260">
        <v>234.57645890716705</v>
      </c>
      <c r="AC40" s="260">
        <v>258.77927878432035</v>
      </c>
      <c r="AD40" s="260">
        <v>265.40622174419559</v>
      </c>
      <c r="AE40" s="260">
        <v>273.7451068876336</v>
      </c>
      <c r="AF40" s="260">
        <v>289.53068920888711</v>
      </c>
      <c r="AG40" s="260">
        <v>303.50609023620609</v>
      </c>
      <c r="AH40" s="260">
        <v>327.25752516964599</v>
      </c>
      <c r="AI40" s="260">
        <v>335.67290587856775</v>
      </c>
      <c r="AJ40" s="260">
        <v>337.52053811030356</v>
      </c>
      <c r="AK40" s="260">
        <v>332.21067908602453</v>
      </c>
      <c r="AL40" s="286">
        <v>-1.8421215224840082E-2</v>
      </c>
      <c r="AM40" s="286">
        <v>5.9188652321926716E-2</v>
      </c>
      <c r="AN40" s="286">
        <v>5.3000409479944152E-2</v>
      </c>
    </row>
    <row r="41" spans="1:40" x14ac:dyDescent="0.15">
      <c r="A41" s="162"/>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88"/>
      <c r="AL41" s="285"/>
      <c r="AM41" s="285"/>
      <c r="AN41" s="285"/>
    </row>
    <row r="42" spans="1:40" x14ac:dyDescent="0.15">
      <c r="A42" s="162" t="s">
        <v>113</v>
      </c>
      <c r="B42" s="257">
        <v>11.500999999999999</v>
      </c>
      <c r="C42" s="257">
        <v>13.784000000000001</v>
      </c>
      <c r="D42" s="257">
        <v>13.989000000000001</v>
      </c>
      <c r="E42" s="257">
        <v>14.718</v>
      </c>
      <c r="F42" s="257">
        <v>15.128</v>
      </c>
      <c r="G42" s="257">
        <v>12.5655</v>
      </c>
      <c r="H42" s="257">
        <v>11.202500000000001</v>
      </c>
      <c r="I42" s="257">
        <v>11.964</v>
      </c>
      <c r="J42" s="257">
        <v>12.247</v>
      </c>
      <c r="K42" s="257">
        <v>13.556000000000001</v>
      </c>
      <c r="L42" s="257">
        <v>13.679</v>
      </c>
      <c r="M42" s="257">
        <v>11.935500000000001</v>
      </c>
      <c r="N42" s="257">
        <v>12.18</v>
      </c>
      <c r="O42" s="257">
        <v>14.467500000000001</v>
      </c>
      <c r="P42" s="257">
        <v>16.123000000000001</v>
      </c>
      <c r="Q42" s="257">
        <v>16.757999999999999</v>
      </c>
      <c r="R42" s="257">
        <v>24.500499999999999</v>
      </c>
      <c r="S42" s="257">
        <v>30.552650000000003</v>
      </c>
      <c r="T42" s="257">
        <v>30.147349999999999</v>
      </c>
      <c r="U42" s="257">
        <v>27.361150000000002</v>
      </c>
      <c r="V42" s="257">
        <v>23.264400000000002</v>
      </c>
      <c r="W42" s="257">
        <v>27.2879</v>
      </c>
      <c r="X42" s="257">
        <v>33.402850000000008</v>
      </c>
      <c r="Y42" s="257">
        <v>36.308100000000003</v>
      </c>
      <c r="Z42" s="257">
        <v>41.122900000000001</v>
      </c>
      <c r="AA42" s="257">
        <v>46.790800000000004</v>
      </c>
      <c r="AB42" s="257">
        <v>48.783899999999996</v>
      </c>
      <c r="AC42" s="257">
        <v>49.8125</v>
      </c>
      <c r="AD42" s="257">
        <v>52.723649999999999</v>
      </c>
      <c r="AE42" s="257">
        <v>53.655407000000004</v>
      </c>
      <c r="AF42" s="257">
        <v>49.705560331362257</v>
      </c>
      <c r="AG42" s="257">
        <v>48.110498923565117</v>
      </c>
      <c r="AH42" s="257">
        <v>55.087771523825914</v>
      </c>
      <c r="AI42" s="257">
        <v>51.464721987500496</v>
      </c>
      <c r="AJ42" s="257">
        <v>55.710584986262127</v>
      </c>
      <c r="AK42" s="288">
        <v>53.124304293982291</v>
      </c>
      <c r="AL42" s="285">
        <v>-4.9028906541572326E-2</v>
      </c>
      <c r="AM42" s="285">
        <v>3.0826081902260105E-2</v>
      </c>
      <c r="AN42" s="285">
        <v>8.4753743879170326E-3</v>
      </c>
    </row>
    <row r="43" spans="1:40" x14ac:dyDescent="0.15">
      <c r="A43" s="162" t="s">
        <v>110</v>
      </c>
      <c r="B43" s="257">
        <v>0.97199999999999998</v>
      </c>
      <c r="C43" s="257">
        <v>1.6930000000000001</v>
      </c>
      <c r="D43" s="257">
        <v>2.7370000000000001</v>
      </c>
      <c r="E43" s="257">
        <v>2.0529999999999999</v>
      </c>
      <c r="F43" s="257">
        <v>3.7090000000000001</v>
      </c>
      <c r="G43" s="257">
        <v>2.7709999999999999</v>
      </c>
      <c r="H43" s="257">
        <v>2.4290000000000003</v>
      </c>
      <c r="I43" s="257">
        <v>2.4670000000000001</v>
      </c>
      <c r="J43" s="257">
        <v>3.1240000000000001</v>
      </c>
      <c r="K43" s="257">
        <v>3.1539999999999999</v>
      </c>
      <c r="L43" s="257">
        <v>2.9990000000000001</v>
      </c>
      <c r="M43" s="257">
        <v>2.8279999999999998</v>
      </c>
      <c r="N43" s="257">
        <v>8.077</v>
      </c>
      <c r="O43" s="257">
        <v>6.0920000000000005</v>
      </c>
      <c r="P43" s="257">
        <v>4.8129999999999997</v>
      </c>
      <c r="Q43" s="257">
        <v>5.7729999999999997</v>
      </c>
      <c r="R43" s="257">
        <v>4.9340000000000002</v>
      </c>
      <c r="S43" s="257">
        <v>4.194</v>
      </c>
      <c r="T43" s="257">
        <v>5.1550000000000002</v>
      </c>
      <c r="U43" s="257">
        <v>7.46</v>
      </c>
      <c r="V43" s="257">
        <v>12.141999999999999</v>
      </c>
      <c r="W43" s="257">
        <v>23.818999999999999</v>
      </c>
      <c r="X43" s="257">
        <v>33.907000000000004</v>
      </c>
      <c r="Y43" s="257">
        <v>34.566000000000003</v>
      </c>
      <c r="Z43" s="257">
        <v>56.558880000000016</v>
      </c>
      <c r="AA43" s="257">
        <v>77.72672</v>
      </c>
      <c r="AB43" s="257">
        <v>108.76690000000001</v>
      </c>
      <c r="AC43" s="257">
        <v>110.25188279999999</v>
      </c>
      <c r="AD43" s="257">
        <v>116.3884582</v>
      </c>
      <c r="AE43" s="257">
        <v>133.28257000000002</v>
      </c>
      <c r="AF43" s="257">
        <v>166.90686000000002</v>
      </c>
      <c r="AG43" s="257">
        <v>188.28019999999998</v>
      </c>
      <c r="AH43" s="257">
        <v>203.20000000000002</v>
      </c>
      <c r="AI43" s="257">
        <v>215.5</v>
      </c>
      <c r="AJ43" s="257">
        <v>232.5</v>
      </c>
      <c r="AK43" s="288">
        <v>246.96674822415162</v>
      </c>
      <c r="AL43" s="285">
        <v>5.9320325539871321E-2</v>
      </c>
      <c r="AM43" s="285">
        <v>0.15184015759784608</v>
      </c>
      <c r="AN43" s="285">
        <v>3.9400716496596662E-2</v>
      </c>
    </row>
    <row r="44" spans="1:40" x14ac:dyDescent="0.15">
      <c r="A44" s="162" t="s">
        <v>108</v>
      </c>
      <c r="B44" s="257">
        <v>2.1579999999999999</v>
      </c>
      <c r="C44" s="257">
        <v>3.6819999999999999</v>
      </c>
      <c r="D44" s="257">
        <v>4.2350000000000003</v>
      </c>
      <c r="E44" s="257">
        <v>3.6040000000000001</v>
      </c>
      <c r="F44" s="257">
        <v>7.2750000000000004</v>
      </c>
      <c r="G44" s="257">
        <v>9.9580000000000002</v>
      </c>
      <c r="H44" s="257">
        <v>13.355</v>
      </c>
      <c r="I44" s="257">
        <v>16.257999999999999</v>
      </c>
      <c r="J44" s="257">
        <v>17.878</v>
      </c>
      <c r="K44" s="257">
        <v>21.882000000000001</v>
      </c>
      <c r="L44" s="257">
        <v>29.434000000000001</v>
      </c>
      <c r="M44" s="257">
        <v>32.024000000000001</v>
      </c>
      <c r="N44" s="257">
        <v>40.179000000000002</v>
      </c>
      <c r="O44" s="257">
        <v>50.175000000000004</v>
      </c>
      <c r="P44" s="257">
        <v>59.009</v>
      </c>
      <c r="Q44" s="257">
        <v>55.963999999999999</v>
      </c>
      <c r="R44" s="257">
        <v>55.934000000000005</v>
      </c>
      <c r="S44" s="257">
        <v>62.884999999999998</v>
      </c>
      <c r="T44" s="257">
        <v>72.802000000000007</v>
      </c>
      <c r="U44" s="257">
        <v>76.576999999999998</v>
      </c>
      <c r="V44" s="257">
        <v>75.466999999999999</v>
      </c>
      <c r="W44" s="257">
        <v>74.704221078755808</v>
      </c>
      <c r="X44" s="257">
        <v>90.046937499999999</v>
      </c>
      <c r="Y44" s="257">
        <v>85.881260000000012</v>
      </c>
      <c r="Z44" s="257">
        <v>104.36732500000001</v>
      </c>
      <c r="AA44" s="257">
        <v>118.027315</v>
      </c>
      <c r="AB44" s="257">
        <v>117.55915</v>
      </c>
      <c r="AC44" s="257">
        <v>96.253332499999985</v>
      </c>
      <c r="AD44" s="257">
        <v>66.310577677798392</v>
      </c>
      <c r="AE44" s="257">
        <v>64.014644948151513</v>
      </c>
      <c r="AF44" s="257">
        <v>64.768423133602383</v>
      </c>
      <c r="AG44" s="257">
        <v>72.623985775790999</v>
      </c>
      <c r="AH44" s="257">
        <v>74.99149550809706</v>
      </c>
      <c r="AI44" s="257">
        <v>71.256706850976784</v>
      </c>
      <c r="AJ44" s="257">
        <v>67.471102651663045</v>
      </c>
      <c r="AK44" s="288">
        <v>70.790107537278502</v>
      </c>
      <c r="AL44" s="285">
        <v>4.6324858619666509E-2</v>
      </c>
      <c r="AM44" s="285">
        <v>-4.268398231142978E-2</v>
      </c>
      <c r="AN44" s="285">
        <v>1.1293750992374035E-2</v>
      </c>
    </row>
    <row r="45" spans="1:40" x14ac:dyDescent="0.15">
      <c r="A45" s="162" t="s">
        <v>107</v>
      </c>
      <c r="B45" s="257">
        <v>1.8146852087662935</v>
      </c>
      <c r="C45" s="257">
        <v>1.8624173821465413</v>
      </c>
      <c r="D45" s="257">
        <v>2.1528263162267436</v>
      </c>
      <c r="E45" s="257">
        <v>2.6379296697302403</v>
      </c>
      <c r="F45" s="257">
        <v>2.9626101914871072</v>
      </c>
      <c r="G45" s="257">
        <v>3.4007600000000004</v>
      </c>
      <c r="H45" s="257">
        <v>4.3498200000000002</v>
      </c>
      <c r="I45" s="257">
        <v>3.24939</v>
      </c>
      <c r="J45" s="257">
        <v>4.317289999999999</v>
      </c>
      <c r="K45" s="257">
        <v>12.333499999999999</v>
      </c>
      <c r="L45" s="257">
        <v>20.666540000000001</v>
      </c>
      <c r="M45" s="257">
        <v>21.855540000000001</v>
      </c>
      <c r="N45" s="257">
        <v>29.615480000000002</v>
      </c>
      <c r="O45" s="257">
        <v>31.073269999999997</v>
      </c>
      <c r="P45" s="257">
        <v>33.497570000000003</v>
      </c>
      <c r="Q45" s="257">
        <v>31.929000000000002</v>
      </c>
      <c r="R45" s="257">
        <v>33.087000000000003</v>
      </c>
      <c r="S45" s="257">
        <v>32.792000000000002</v>
      </c>
      <c r="T45" s="257">
        <v>33.74</v>
      </c>
      <c r="U45" s="257">
        <v>37.03</v>
      </c>
      <c r="V45" s="257">
        <v>41.087800000000001</v>
      </c>
      <c r="W45" s="257">
        <v>40.382199999999997</v>
      </c>
      <c r="X45" s="257">
        <v>42.055999999999997</v>
      </c>
      <c r="Y45" s="257">
        <v>47.225130000000007</v>
      </c>
      <c r="Z45" s="257">
        <v>50.282309999999988</v>
      </c>
      <c r="AA45" s="257">
        <v>55.390349999999998</v>
      </c>
      <c r="AB45" s="257">
        <v>57.457919999999994</v>
      </c>
      <c r="AC45" s="257">
        <v>54.076770000000003</v>
      </c>
      <c r="AD45" s="257">
        <v>58.048769999999998</v>
      </c>
      <c r="AE45" s="257">
        <v>60.537229999999994</v>
      </c>
      <c r="AF45" s="257">
        <v>54.136209999999991</v>
      </c>
      <c r="AG45" s="257">
        <v>61.788799999999995</v>
      </c>
      <c r="AH45" s="257">
        <v>55.825770000000006</v>
      </c>
      <c r="AI45" s="257">
        <v>57.447119999999998</v>
      </c>
      <c r="AJ45" s="257">
        <v>62.319000000000003</v>
      </c>
      <c r="AK45" s="288">
        <v>51.276465103374711</v>
      </c>
      <c r="AL45" s="285">
        <v>-0.17944181594786945</v>
      </c>
      <c r="AM45" s="285">
        <v>2.1693253091541687E-2</v>
      </c>
      <c r="AN45" s="285">
        <v>8.1805728059066909E-3</v>
      </c>
    </row>
    <row r="46" spans="1:40" x14ac:dyDescent="0.15">
      <c r="A46" s="162" t="s">
        <v>106</v>
      </c>
      <c r="B46" s="257">
        <v>128.04316221887379</v>
      </c>
      <c r="C46" s="257">
        <v>130.83553258457295</v>
      </c>
      <c r="D46" s="257">
        <v>135.03832197774216</v>
      </c>
      <c r="E46" s="257">
        <v>141.93289001875797</v>
      </c>
      <c r="F46" s="257">
        <v>149.58808076576983</v>
      </c>
      <c r="G46" s="257">
        <v>172.93030706938001</v>
      </c>
      <c r="H46" s="257">
        <v>184.34411241894432</v>
      </c>
      <c r="I46" s="257">
        <v>184.15915699386264</v>
      </c>
      <c r="J46" s="257">
        <v>182.3239576776655</v>
      </c>
      <c r="K46" s="257">
        <v>199.1195028290056</v>
      </c>
      <c r="L46" s="257">
        <v>201.16463298105015</v>
      </c>
      <c r="M46" s="257">
        <v>212.91620708761582</v>
      </c>
      <c r="N46" s="257">
        <v>219.67732803411434</v>
      </c>
      <c r="O46" s="257">
        <v>230.09956092131367</v>
      </c>
      <c r="P46" s="257">
        <v>244.68681853249586</v>
      </c>
      <c r="Q46" s="257">
        <v>253.76231740240033</v>
      </c>
      <c r="R46" s="257">
        <v>251.74569444409542</v>
      </c>
      <c r="S46" s="257">
        <v>248.64798235266449</v>
      </c>
      <c r="T46" s="257">
        <v>269.266328860263</v>
      </c>
      <c r="U46" s="257">
        <v>254.10398458592115</v>
      </c>
      <c r="V46" s="257">
        <v>249.87068882090375</v>
      </c>
      <c r="W46" s="257">
        <v>276.57958012128711</v>
      </c>
      <c r="X46" s="257">
        <v>292.82188179181446</v>
      </c>
      <c r="Y46" s="257">
        <v>322.1651639097887</v>
      </c>
      <c r="Z46" s="257">
        <v>322.15847286566316</v>
      </c>
      <c r="AA46" s="257">
        <v>321.85896896015424</v>
      </c>
      <c r="AB46" s="257">
        <v>375.17857445631205</v>
      </c>
      <c r="AC46" s="257">
        <v>430.92707333999419</v>
      </c>
      <c r="AD46" s="257">
        <v>419.7163444853332</v>
      </c>
      <c r="AE46" s="257">
        <v>447.69375665556254</v>
      </c>
      <c r="AF46" s="257">
        <v>413.97390253714121</v>
      </c>
      <c r="AG46" s="257">
        <v>394.53100000000001</v>
      </c>
      <c r="AH46" s="257">
        <v>400.40795719200008</v>
      </c>
      <c r="AI46" s="257">
        <v>387.59057145499997</v>
      </c>
      <c r="AJ46" s="257">
        <v>363.65420757299995</v>
      </c>
      <c r="AK46" s="288">
        <v>353.54638940166666</v>
      </c>
      <c r="AL46" s="285">
        <v>-3.0451433483400514E-2</v>
      </c>
      <c r="AM46" s="285">
        <v>1.2189681960389054E-2</v>
      </c>
      <c r="AN46" s="285">
        <v>5.6404277731216368E-2</v>
      </c>
    </row>
    <row r="47" spans="1:40" x14ac:dyDescent="0.15">
      <c r="A47" s="162" t="s">
        <v>105</v>
      </c>
      <c r="B47" s="287">
        <v>2.194</v>
      </c>
      <c r="C47" s="287">
        <v>2.8620000000000001</v>
      </c>
      <c r="D47" s="287">
        <v>3.33</v>
      </c>
      <c r="E47" s="287">
        <v>4.03</v>
      </c>
      <c r="F47" s="287">
        <v>4.0869999999999997</v>
      </c>
      <c r="G47" s="287">
        <v>5.54</v>
      </c>
      <c r="H47" s="287">
        <v>7.726</v>
      </c>
      <c r="I47" s="287">
        <v>12.672108006446951</v>
      </c>
      <c r="J47" s="287">
        <v>15.459349169121326</v>
      </c>
      <c r="K47" s="287">
        <v>19.446204697382317</v>
      </c>
      <c r="L47" s="287">
        <v>25.446500092258102</v>
      </c>
      <c r="M47" s="287">
        <v>32.954373874284443</v>
      </c>
      <c r="N47" s="287">
        <v>41.576254694603456</v>
      </c>
      <c r="O47" s="287">
        <v>44.719266568109823</v>
      </c>
      <c r="P47" s="287">
        <v>51.1286982804424</v>
      </c>
      <c r="Q47" s="287">
        <v>55.938273577502372</v>
      </c>
      <c r="R47" s="287">
        <v>60.109685162007452</v>
      </c>
      <c r="S47" s="287">
        <v>60.01296</v>
      </c>
      <c r="T47" s="287">
        <v>60.392499999999998</v>
      </c>
      <c r="U47" s="287">
        <v>63.879899999999999</v>
      </c>
      <c r="V47" s="287">
        <v>63.891249999999999</v>
      </c>
      <c r="W47" s="287">
        <v>67.388112000000007</v>
      </c>
      <c r="X47" s="287">
        <v>67.945414</v>
      </c>
      <c r="Y47" s="287">
        <v>71.480844000000005</v>
      </c>
      <c r="Z47" s="287">
        <v>67.346119999999999</v>
      </c>
      <c r="AA47" s="287">
        <v>65.223472000000001</v>
      </c>
      <c r="AB47" s="287">
        <v>55.7324634</v>
      </c>
      <c r="AC47" s="287">
        <v>60.991627300000005</v>
      </c>
      <c r="AD47" s="287">
        <v>71.173960000000008</v>
      </c>
      <c r="AE47" s="287">
        <v>73.835999999999999</v>
      </c>
      <c r="AF47" s="287">
        <v>69.962000000000003</v>
      </c>
      <c r="AG47" s="287">
        <v>65.233999999999995</v>
      </c>
      <c r="AH47" s="287">
        <v>62.131</v>
      </c>
      <c r="AI47" s="287">
        <v>64.052999999999997</v>
      </c>
      <c r="AJ47" s="287">
        <v>66.81518490300779</v>
      </c>
      <c r="AK47" s="288">
        <v>45.609217735102803</v>
      </c>
      <c r="AL47" s="289">
        <v>-0.31924752655960653</v>
      </c>
      <c r="AM47" s="289">
        <v>-7.9117866072331289E-4</v>
      </c>
      <c r="AN47" s="289">
        <v>7.2764283877654289E-3</v>
      </c>
    </row>
    <row r="48" spans="1:40" s="161" customFormat="1" x14ac:dyDescent="0.15">
      <c r="A48" s="162" t="s">
        <v>100</v>
      </c>
      <c r="B48" s="287">
        <v>5.7794000000005327E-2</v>
      </c>
      <c r="C48" s="287">
        <v>5.2819999999999707E-2</v>
      </c>
      <c r="D48" s="287">
        <v>9.5365209999999987</v>
      </c>
      <c r="E48" s="287">
        <v>11.064439999999998</v>
      </c>
      <c r="F48" s="287">
        <v>9.9097509999999946</v>
      </c>
      <c r="G48" s="287">
        <v>12.392570000000003</v>
      </c>
      <c r="H48" s="287">
        <v>13.210645000000008</v>
      </c>
      <c r="I48" s="287">
        <v>19.538756000000006</v>
      </c>
      <c r="J48" s="287">
        <v>18.922913000000005</v>
      </c>
      <c r="K48" s="287">
        <v>17.912262999999992</v>
      </c>
      <c r="L48" s="287">
        <v>29.217819000000009</v>
      </c>
      <c r="M48" s="287">
        <v>34.765665000000006</v>
      </c>
      <c r="N48" s="287">
        <v>42.002329999999986</v>
      </c>
      <c r="O48" s="287">
        <v>27.876671999999999</v>
      </c>
      <c r="P48" s="287">
        <v>29.912465999999984</v>
      </c>
      <c r="Q48" s="287">
        <v>29.220121444552962</v>
      </c>
      <c r="R48" s="287">
        <v>32.939337375529959</v>
      </c>
      <c r="S48" s="287">
        <v>42.105595724226703</v>
      </c>
      <c r="T48" s="287">
        <v>44.533826360826005</v>
      </c>
      <c r="U48" s="287">
        <v>62.67472958564467</v>
      </c>
      <c r="V48" s="287">
        <v>64.029048634391771</v>
      </c>
      <c r="W48" s="287">
        <v>74.243137296345935</v>
      </c>
      <c r="X48" s="287">
        <v>83.855625283180373</v>
      </c>
      <c r="Y48" s="287">
        <v>81.036992523169232</v>
      </c>
      <c r="Z48" s="287">
        <v>70.604874408260443</v>
      </c>
      <c r="AA48" s="287">
        <v>102.99582282812993</v>
      </c>
      <c r="AB48" s="287">
        <v>114.23796391952757</v>
      </c>
      <c r="AC48" s="287">
        <v>126.79392750211008</v>
      </c>
      <c r="AD48" s="287">
        <v>141.27313985046567</v>
      </c>
      <c r="AE48" s="287">
        <v>128.65189344716055</v>
      </c>
      <c r="AF48" s="287">
        <v>119.81864804765061</v>
      </c>
      <c r="AG48" s="287">
        <v>127.995623943708</v>
      </c>
      <c r="AH48" s="287">
        <v>134.20066242249246</v>
      </c>
      <c r="AI48" s="287">
        <v>162.10040940128255</v>
      </c>
      <c r="AJ48" s="287">
        <v>153.9648259705223</v>
      </c>
      <c r="AK48" s="288">
        <v>153.26762926596572</v>
      </c>
      <c r="AL48" s="289">
        <v>-7.2481536734767538E-3</v>
      </c>
      <c r="AM48" s="289">
        <v>8.1082116120929859E-2</v>
      </c>
      <c r="AN48" s="289">
        <v>2.4452095078535917E-2</v>
      </c>
    </row>
    <row r="49" spans="1:41" x14ac:dyDescent="0.15">
      <c r="A49" s="162" t="s">
        <v>98</v>
      </c>
      <c r="B49" s="287">
        <v>0</v>
      </c>
      <c r="C49" s="287">
        <v>0</v>
      </c>
      <c r="D49" s="287">
        <v>0</v>
      </c>
      <c r="E49" s="287">
        <v>0</v>
      </c>
      <c r="F49" s="287">
        <v>3.1434949999999996E-2</v>
      </c>
      <c r="G49" s="287">
        <v>1.0699248000000001</v>
      </c>
      <c r="H49" s="287">
        <v>2.7137201080000004</v>
      </c>
      <c r="I49" s="287">
        <v>2.8383670030000006</v>
      </c>
      <c r="J49" s="287">
        <v>2.4173680200000001</v>
      </c>
      <c r="K49" s="287">
        <v>5.1568280059999996</v>
      </c>
      <c r="L49" s="287">
        <v>5.6161509480000005</v>
      </c>
      <c r="M49" s="287">
        <v>6.0044130939999993</v>
      </c>
      <c r="N49" s="287">
        <v>8.9828649719999998</v>
      </c>
      <c r="O49" s="287">
        <v>14.285841898000001</v>
      </c>
      <c r="P49" s="287">
        <v>15.447148302000006</v>
      </c>
      <c r="Q49" s="287">
        <v>17.660120277999997</v>
      </c>
      <c r="R49" s="287">
        <v>20.501558845000005</v>
      </c>
      <c r="S49" s="287">
        <v>26.219268427000003</v>
      </c>
      <c r="T49" s="287">
        <v>28.35127275</v>
      </c>
      <c r="U49" s="287">
        <v>36.151129694000005</v>
      </c>
      <c r="V49" s="287">
        <v>38.902727462999998</v>
      </c>
      <c r="W49" s="287">
        <v>40.101460157000005</v>
      </c>
      <c r="X49" s="287">
        <v>45.035343415000007</v>
      </c>
      <c r="Y49" s="287">
        <v>48.513140747000001</v>
      </c>
      <c r="Z49" s="287">
        <v>47.280294169000001</v>
      </c>
      <c r="AA49" s="287">
        <v>60.249644460999995</v>
      </c>
      <c r="AB49" s="287">
        <v>64.201777317000008</v>
      </c>
      <c r="AC49" s="287">
        <v>66.290450253000003</v>
      </c>
      <c r="AD49" s="287">
        <v>68.386037183999989</v>
      </c>
      <c r="AE49" s="287">
        <v>73.073761048999998</v>
      </c>
      <c r="AF49" s="287">
        <v>79.012946248009996</v>
      </c>
      <c r="AG49" s="287">
        <v>83.349620669000004</v>
      </c>
      <c r="AH49" s="287">
        <v>91.475500095000001</v>
      </c>
      <c r="AI49" s="287">
        <v>92.415558141000005</v>
      </c>
      <c r="AJ49" s="287">
        <v>91.15387351599999</v>
      </c>
      <c r="AK49" s="288">
        <v>99.876024264999998</v>
      </c>
      <c r="AL49" s="289">
        <v>9.2692335617723165E-2</v>
      </c>
      <c r="AM49" s="289">
        <v>6.7848140767725162E-2</v>
      </c>
      <c r="AN49" s="289">
        <v>1.5934075923860102E-2</v>
      </c>
    </row>
    <row r="50" spans="1:41" x14ac:dyDescent="0.15">
      <c r="A50" s="162" t="s">
        <v>97</v>
      </c>
      <c r="B50" s="257">
        <v>10.666</v>
      </c>
      <c r="C50" s="257">
        <v>10.251709999999999</v>
      </c>
      <c r="D50" s="257">
        <v>15.623660000000003</v>
      </c>
      <c r="E50" s="257">
        <v>18.719879999999996</v>
      </c>
      <c r="F50" s="257">
        <v>19.194749999999999</v>
      </c>
      <c r="G50" s="257">
        <v>17.765060000000002</v>
      </c>
      <c r="H50" s="257">
        <v>19.051186000000001</v>
      </c>
      <c r="I50" s="257">
        <v>22.94304</v>
      </c>
      <c r="J50" s="257">
        <v>27.953160000000004</v>
      </c>
      <c r="K50" s="257">
        <v>31.484797999999998</v>
      </c>
      <c r="L50" s="257">
        <v>33.863262249999998</v>
      </c>
      <c r="M50" s="257">
        <v>36.433344200000001</v>
      </c>
      <c r="N50" s="257">
        <v>44.573673631999995</v>
      </c>
      <c r="O50" s="257">
        <v>49.021127973000013</v>
      </c>
      <c r="P50" s="257">
        <v>53.804434629000006</v>
      </c>
      <c r="Q50" s="257">
        <v>61.094558866</v>
      </c>
      <c r="R50" s="257">
        <v>71.228779315000011</v>
      </c>
      <c r="S50" s="257">
        <v>78.910241320000011</v>
      </c>
      <c r="T50" s="257">
        <v>85.687826510000008</v>
      </c>
      <c r="U50" s="257">
        <v>90.289051077000011</v>
      </c>
      <c r="V50" s="257">
        <v>94.467622466000023</v>
      </c>
      <c r="W50" s="257">
        <v>94.438456359999989</v>
      </c>
      <c r="X50" s="257">
        <v>98.243470632999987</v>
      </c>
      <c r="Y50" s="257">
        <v>104.457920965</v>
      </c>
      <c r="Z50" s="257">
        <v>106.34331027500002</v>
      </c>
      <c r="AA50" s="257">
        <v>118.43815100800001</v>
      </c>
      <c r="AB50" s="257">
        <v>108.26132220700001</v>
      </c>
      <c r="AC50" s="257">
        <v>119.3684492065</v>
      </c>
      <c r="AD50" s="257">
        <v>119.2178991975</v>
      </c>
      <c r="AE50" s="257">
        <v>120.31416075849999</v>
      </c>
      <c r="AF50" s="257">
        <v>128.524996168</v>
      </c>
      <c r="AG50" s="257">
        <v>126.14959041711001</v>
      </c>
      <c r="AH50" s="257">
        <v>121.04416313699998</v>
      </c>
      <c r="AI50" s="257">
        <v>116.26517607400001</v>
      </c>
      <c r="AJ50" s="257">
        <v>121.840620661</v>
      </c>
      <c r="AK50" s="288">
        <v>113.859153366</v>
      </c>
      <c r="AL50" s="285">
        <v>-6.806069956783789E-2</v>
      </c>
      <c r="AM50" s="285">
        <v>1.3697073637311874E-2</v>
      </c>
      <c r="AN50" s="285">
        <v>1.8164924041695639E-2</v>
      </c>
    </row>
    <row r="51" spans="1:41" x14ac:dyDescent="0.15">
      <c r="A51" s="162" t="s">
        <v>96</v>
      </c>
      <c r="B51" s="257">
        <v>7.2000000000000008E-2</v>
      </c>
      <c r="C51" s="257">
        <v>6.6000000000000003E-2</v>
      </c>
      <c r="D51" s="257">
        <v>6.6000000000000003E-2</v>
      </c>
      <c r="E51" s="257">
        <v>6.4000000000000001E-2</v>
      </c>
      <c r="F51" s="257">
        <v>3.7999999999999999E-2</v>
      </c>
      <c r="G51" s="257">
        <v>6.0000000000000001E-3</v>
      </c>
      <c r="H51" s="257">
        <v>3.5000000000000003E-2</v>
      </c>
      <c r="I51" s="257">
        <v>6.0000000000000001E-3</v>
      </c>
      <c r="J51" s="257">
        <v>1.4E-2</v>
      </c>
      <c r="K51" s="257">
        <v>4.0000000000000001E-3</v>
      </c>
      <c r="L51" s="257">
        <v>0.748</v>
      </c>
      <c r="M51" s="257">
        <v>1.097</v>
      </c>
      <c r="N51" s="257">
        <v>1.9730000000000001</v>
      </c>
      <c r="O51" s="257">
        <v>3.4370000000000003</v>
      </c>
      <c r="P51" s="257">
        <v>3.5960000000000001</v>
      </c>
      <c r="Q51" s="257">
        <v>4.3559999999999999</v>
      </c>
      <c r="R51" s="257">
        <v>4.423</v>
      </c>
      <c r="S51" s="257">
        <v>8.3339999999999996</v>
      </c>
      <c r="T51" s="257">
        <v>12.044</v>
      </c>
      <c r="U51" s="257">
        <v>19.533000000000001</v>
      </c>
      <c r="V51" s="257">
        <v>22.318999999999999</v>
      </c>
      <c r="W51" s="257">
        <v>24.501999999999999</v>
      </c>
      <c r="X51" s="257">
        <v>26.618000000000002</v>
      </c>
      <c r="Y51" s="257">
        <v>31.062000000000001</v>
      </c>
      <c r="Z51" s="257">
        <v>36.358000000000004</v>
      </c>
      <c r="AA51" s="257">
        <v>44.686000000000007</v>
      </c>
      <c r="AB51" s="257">
        <v>39.650145772594755</v>
      </c>
      <c r="AC51" s="257">
        <v>40.381999999999998</v>
      </c>
      <c r="AD51" s="257">
        <v>41.749271137026234</v>
      </c>
      <c r="AE51" s="257">
        <v>43.381924198250736</v>
      </c>
      <c r="AF51" s="257">
        <v>47.113702623906704</v>
      </c>
      <c r="AG51" s="257">
        <v>44.781341107871725</v>
      </c>
      <c r="AH51" s="257">
        <v>39.482076267950795</v>
      </c>
      <c r="AI51" s="257">
        <v>40.082239999999999</v>
      </c>
      <c r="AJ51" s="257">
        <v>42.48807855177548</v>
      </c>
      <c r="AK51" s="288">
        <v>35.068744583819907</v>
      </c>
      <c r="AL51" s="285">
        <v>-0.17687667849771072</v>
      </c>
      <c r="AM51" s="285">
        <v>1.5702942485985805E-2</v>
      </c>
      <c r="AN51" s="285">
        <v>5.5948166025353366E-3</v>
      </c>
    </row>
    <row r="52" spans="1:41" x14ac:dyDescent="0.15">
      <c r="A52" s="162" t="s">
        <v>95</v>
      </c>
      <c r="B52" s="257">
        <v>21.037867895249377</v>
      </c>
      <c r="C52" s="257">
        <v>22.850395660247607</v>
      </c>
      <c r="D52" s="257">
        <v>24.613552294071305</v>
      </c>
      <c r="E52" s="257">
        <v>27.852735792489263</v>
      </c>
      <c r="F52" s="257">
        <v>29.641270502072459</v>
      </c>
      <c r="G52" s="257">
        <v>32.187982012830659</v>
      </c>
      <c r="H52" s="257">
        <v>35.3221560258621</v>
      </c>
      <c r="I52" s="257">
        <v>37.814567111236173</v>
      </c>
      <c r="J52" s="257">
        <v>41.91247972201522</v>
      </c>
      <c r="K52" s="257">
        <v>40.956684407411686</v>
      </c>
      <c r="L52" s="257">
        <v>44.276558889389698</v>
      </c>
      <c r="M52" s="257">
        <v>50.518805229816444</v>
      </c>
      <c r="N52" s="257">
        <v>59.910597079498544</v>
      </c>
      <c r="O52" s="257">
        <v>61.643449911483792</v>
      </c>
      <c r="P52" s="257">
        <v>65.129834945996521</v>
      </c>
      <c r="Q52" s="257">
        <v>67.081199624523677</v>
      </c>
      <c r="R52" s="257">
        <v>79.309885148694477</v>
      </c>
      <c r="S52" s="257">
        <v>95.440548669425255</v>
      </c>
      <c r="T52" s="257">
        <v>113.51430501429783</v>
      </c>
      <c r="U52" s="257">
        <v>125.44551369432639</v>
      </c>
      <c r="V52" s="257">
        <v>134.33023368986534</v>
      </c>
      <c r="W52" s="257">
        <v>137.32403812779529</v>
      </c>
      <c r="X52" s="257">
        <v>140.90767962309806</v>
      </c>
      <c r="Y52" s="257">
        <v>143.26727255622552</v>
      </c>
      <c r="Z52" s="257">
        <v>142.9752306749148</v>
      </c>
      <c r="AA52" s="257">
        <v>152.82753168970004</v>
      </c>
      <c r="AB52" s="257">
        <v>150.85743979211207</v>
      </c>
      <c r="AC52" s="257">
        <v>164.23245998251173</v>
      </c>
      <c r="AD52" s="257">
        <v>162.38878446307112</v>
      </c>
      <c r="AE52" s="257">
        <v>169.21186159082026</v>
      </c>
      <c r="AF52" s="257">
        <v>184.61226929124152</v>
      </c>
      <c r="AG52" s="257">
        <v>191.6874408183308</v>
      </c>
      <c r="AH52" s="257">
        <v>201.7743722416559</v>
      </c>
      <c r="AI52" s="257">
        <v>220.57214904188015</v>
      </c>
      <c r="AJ52" s="257">
        <v>239.16695757615059</v>
      </c>
      <c r="AK52" s="288">
        <v>233.49376866811247</v>
      </c>
      <c r="AL52" s="285">
        <v>-2.6388051629616105E-2</v>
      </c>
      <c r="AM52" s="285">
        <v>5.2795542057186617E-2</v>
      </c>
      <c r="AN52" s="285">
        <v>3.7251256896593601E-2</v>
      </c>
    </row>
    <row r="53" spans="1:41" s="161" customFormat="1" x14ac:dyDescent="0.15">
      <c r="A53" s="163" t="s">
        <v>94</v>
      </c>
      <c r="B53" s="260">
        <v>178.51650932288942</v>
      </c>
      <c r="C53" s="260">
        <v>187.93987562696711</v>
      </c>
      <c r="D53" s="260">
        <v>211.32188158804021</v>
      </c>
      <c r="E53" s="260">
        <v>226.67687548097743</v>
      </c>
      <c r="F53" s="260">
        <v>241.5648974093294</v>
      </c>
      <c r="G53" s="260">
        <v>270.58710388221067</v>
      </c>
      <c r="H53" s="260">
        <v>293.73913955280648</v>
      </c>
      <c r="I53" s="260">
        <v>313.9103851145457</v>
      </c>
      <c r="J53" s="260">
        <v>326.56951758880211</v>
      </c>
      <c r="K53" s="260">
        <v>365.00578093979965</v>
      </c>
      <c r="L53" s="260">
        <v>407.11146416069789</v>
      </c>
      <c r="M53" s="260">
        <v>443.33284848571668</v>
      </c>
      <c r="N53" s="260">
        <v>508.7475284122163</v>
      </c>
      <c r="O53" s="260">
        <v>532.89068927190738</v>
      </c>
      <c r="P53" s="260">
        <v>577.14797068993494</v>
      </c>
      <c r="Q53" s="260">
        <v>599.53659119297924</v>
      </c>
      <c r="R53" s="260">
        <v>638.71344029032741</v>
      </c>
      <c r="S53" s="260">
        <v>690.09424649331652</v>
      </c>
      <c r="T53" s="260">
        <v>755.63440949538699</v>
      </c>
      <c r="U53" s="260">
        <v>800.50545863689217</v>
      </c>
      <c r="V53" s="260">
        <v>819.77177107416082</v>
      </c>
      <c r="W53" s="260">
        <v>880.7701051411841</v>
      </c>
      <c r="X53" s="260">
        <v>954.84020224609299</v>
      </c>
      <c r="Y53" s="260">
        <v>1005.9638247011836</v>
      </c>
      <c r="Z53" s="260">
        <v>1045.3977173928386</v>
      </c>
      <c r="AA53" s="260">
        <v>1164.2147759469838</v>
      </c>
      <c r="AB53" s="260">
        <v>1240.687556864546</v>
      </c>
      <c r="AC53" s="260">
        <v>1319.3804728841162</v>
      </c>
      <c r="AD53" s="260">
        <v>1317.3768921951951</v>
      </c>
      <c r="AE53" s="260">
        <v>1367.6532096474455</v>
      </c>
      <c r="AF53" s="260">
        <v>1378.5355183809145</v>
      </c>
      <c r="AG53" s="260">
        <v>1404.5321016553767</v>
      </c>
      <c r="AH53" s="260">
        <v>1439.620768388022</v>
      </c>
      <c r="AI53" s="260">
        <v>1478.74765295164</v>
      </c>
      <c r="AJ53" s="260">
        <v>1497.0844363893812</v>
      </c>
      <c r="AK53" s="260">
        <v>1456.8785524444547</v>
      </c>
      <c r="AL53" s="286">
        <v>-2.951498617172954E-2</v>
      </c>
      <c r="AM53" s="286">
        <v>3.6564842858959112E-2</v>
      </c>
      <c r="AN53" s="286">
        <v>0.23242828934499682</v>
      </c>
    </row>
    <row r="54" spans="1:41" x14ac:dyDescent="0.15">
      <c r="A54" s="162"/>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88"/>
      <c r="AL54" s="285"/>
      <c r="AM54" s="285"/>
      <c r="AN54" s="285"/>
    </row>
    <row r="55" spans="1:41" x14ac:dyDescent="0.15">
      <c r="A55" s="996" t="s">
        <v>93</v>
      </c>
      <c r="B55" s="997">
        <v>1422.3614726477326</v>
      </c>
      <c r="C55" s="997">
        <v>1428.7578347375104</v>
      </c>
      <c r="D55" s="997">
        <v>1512.9353142765028</v>
      </c>
      <c r="E55" s="997">
        <v>1536.5490463176664</v>
      </c>
      <c r="F55" s="997">
        <v>1724.3857825830905</v>
      </c>
      <c r="G55" s="997">
        <v>1785.0864455415533</v>
      </c>
      <c r="H55" s="997">
        <v>1811.0704970558741</v>
      </c>
      <c r="I55" s="997">
        <v>1822.876347439942</v>
      </c>
      <c r="J55" s="997">
        <v>1856.3808395159185</v>
      </c>
      <c r="K55" s="997">
        <v>1917.4007446171624</v>
      </c>
      <c r="L55" s="997">
        <v>2028.0768015819219</v>
      </c>
      <c r="M55" s="997">
        <v>2090.2761339530953</v>
      </c>
      <c r="N55" s="997">
        <v>2258.3064394201801</v>
      </c>
      <c r="O55" s="997">
        <v>2394.3987037772026</v>
      </c>
      <c r="P55" s="997">
        <v>2586.8849473724413</v>
      </c>
      <c r="Q55" s="997">
        <v>2759.175215446031</v>
      </c>
      <c r="R55" s="997">
        <v>2937.4400588948515</v>
      </c>
      <c r="S55" s="997">
        <v>3141.2111733757893</v>
      </c>
      <c r="T55" s="997">
        <v>3294.9512699899742</v>
      </c>
      <c r="U55" s="997">
        <v>3551.3599608096952</v>
      </c>
      <c r="V55" s="997">
        <v>3750.7045421624298</v>
      </c>
      <c r="W55" s="997">
        <v>3964.7363413416556</v>
      </c>
      <c r="X55" s="997">
        <v>4288.1536119508501</v>
      </c>
      <c r="Y55" s="997">
        <v>4430.196296410817</v>
      </c>
      <c r="Z55" s="997">
        <v>4451.8307340758211</v>
      </c>
      <c r="AA55" s="997">
        <v>4872.6119112066353</v>
      </c>
      <c r="AB55" s="997">
        <v>4928.5864858720452</v>
      </c>
      <c r="AC55" s="997">
        <v>5222.0475900322272</v>
      </c>
      <c r="AD55" s="997">
        <v>5099.9189487034091</v>
      </c>
      <c r="AE55" s="997">
        <v>5253.605438974555</v>
      </c>
      <c r="AF55" s="997">
        <v>5603.1095352773791</v>
      </c>
      <c r="AG55" s="997">
        <v>5838.7844349245133</v>
      </c>
      <c r="AH55" s="997">
        <v>5941.721885749158</v>
      </c>
      <c r="AI55" s="997">
        <v>6134.1019771865786</v>
      </c>
      <c r="AJ55" s="997">
        <v>6323.8436085154308</v>
      </c>
      <c r="AK55" s="992">
        <v>6268.0775930936179</v>
      </c>
      <c r="AL55" s="999">
        <v>-1.1526520103494864E-2</v>
      </c>
      <c r="AM55" s="999">
        <v>3.5724495691096259E-2</v>
      </c>
      <c r="AN55" s="999">
        <v>1</v>
      </c>
      <c r="AO55" s="1000"/>
    </row>
    <row r="56" spans="1:41" x14ac:dyDescent="0.15">
      <c r="A56" s="162" t="s">
        <v>92</v>
      </c>
      <c r="B56" s="287">
        <v>617.31179337173489</v>
      </c>
      <c r="C56" s="287">
        <v>577.99736662231476</v>
      </c>
      <c r="D56" s="287">
        <v>631.34675261767597</v>
      </c>
      <c r="E56" s="287">
        <v>620.24905946228341</v>
      </c>
      <c r="F56" s="287">
        <v>764.08447084440172</v>
      </c>
      <c r="G56" s="287">
        <v>806.12653305218282</v>
      </c>
      <c r="H56" s="287">
        <v>840.02456035295336</v>
      </c>
      <c r="I56" s="287">
        <v>871.58580822597878</v>
      </c>
      <c r="J56" s="287">
        <v>910.26885192779412</v>
      </c>
      <c r="K56" s="287">
        <v>1010.7822189657988</v>
      </c>
      <c r="L56" s="287">
        <v>1099.2067813333977</v>
      </c>
      <c r="M56" s="287">
        <v>1114.3984968131801</v>
      </c>
      <c r="N56" s="287">
        <v>1229.984934929161</v>
      </c>
      <c r="O56" s="287">
        <v>1331.3936443839555</v>
      </c>
      <c r="P56" s="287">
        <v>1456.8424584702873</v>
      </c>
      <c r="Q56" s="287">
        <v>1566.6714342940102</v>
      </c>
      <c r="R56" s="287">
        <v>1660.5538110658943</v>
      </c>
      <c r="S56" s="287">
        <v>1776.2555522261025</v>
      </c>
      <c r="T56" s="287">
        <v>1820.8904543987137</v>
      </c>
      <c r="U56" s="287">
        <v>1947.9380878742816</v>
      </c>
      <c r="V56" s="287">
        <v>2055.1393112593491</v>
      </c>
      <c r="W56" s="287">
        <v>2207.442216908084</v>
      </c>
      <c r="X56" s="287">
        <v>2406.0410685217776</v>
      </c>
      <c r="Y56" s="287">
        <v>2473.7628504431495</v>
      </c>
      <c r="Z56" s="287">
        <v>2476.7709270305659</v>
      </c>
      <c r="AA56" s="287">
        <v>2646.3308332390693</v>
      </c>
      <c r="AB56" s="287">
        <v>2692.5532621917282</v>
      </c>
      <c r="AC56" s="287">
        <v>2863.8232097269233</v>
      </c>
      <c r="AD56" s="287">
        <v>2714.3274879557089</v>
      </c>
      <c r="AE56" s="287">
        <v>2710.6735362440841</v>
      </c>
      <c r="AF56" s="287">
        <v>2928.6002976972068</v>
      </c>
      <c r="AG56" s="287">
        <v>3072.9571894799005</v>
      </c>
      <c r="AH56" s="287">
        <v>3067.532408619742</v>
      </c>
      <c r="AI56" s="287">
        <v>3229.0382779528754</v>
      </c>
      <c r="AJ56" s="287">
        <v>3358.6316852867999</v>
      </c>
      <c r="AK56" s="288">
        <v>3360.0216055580249</v>
      </c>
      <c r="AL56" s="289">
        <v>-2.3195358584076065E-3</v>
      </c>
      <c r="AM56" s="289">
        <v>3.0926382829482124E-2</v>
      </c>
      <c r="AN56" s="289">
        <v>0.53605296929639346</v>
      </c>
    </row>
    <row r="57" spans="1:41" x14ac:dyDescent="0.15">
      <c r="A57" s="162" t="s">
        <v>91</v>
      </c>
      <c r="B57" s="287">
        <v>805.04967927599751</v>
      </c>
      <c r="C57" s="287">
        <v>850.76046811519541</v>
      </c>
      <c r="D57" s="287">
        <v>881.58856165882662</v>
      </c>
      <c r="E57" s="287">
        <v>916.29998685538214</v>
      </c>
      <c r="F57" s="287">
        <v>960.30131173868949</v>
      </c>
      <c r="G57" s="287">
        <v>978.95991248937025</v>
      </c>
      <c r="H57" s="287">
        <v>971.04593670292013</v>
      </c>
      <c r="I57" s="287">
        <v>951.29053921396257</v>
      </c>
      <c r="J57" s="287">
        <v>946.11198758812486</v>
      </c>
      <c r="K57" s="287">
        <v>906.61852565136428</v>
      </c>
      <c r="L57" s="287">
        <v>928.87002024852541</v>
      </c>
      <c r="M57" s="287">
        <v>975.87763713991501</v>
      </c>
      <c r="N57" s="287">
        <v>1028.3215044910203</v>
      </c>
      <c r="O57" s="287">
        <v>1063.0050593932478</v>
      </c>
      <c r="P57" s="287">
        <v>1130.0424889021542</v>
      </c>
      <c r="Q57" s="287">
        <v>1192.5037811520201</v>
      </c>
      <c r="R57" s="287">
        <v>1276.8862478289561</v>
      </c>
      <c r="S57" s="287">
        <v>1364.9556211496854</v>
      </c>
      <c r="T57" s="287">
        <v>1474.0608155912607</v>
      </c>
      <c r="U57" s="287">
        <v>1603.4218729354138</v>
      </c>
      <c r="V57" s="287">
        <v>1695.5652309030802</v>
      </c>
      <c r="W57" s="287">
        <v>1757.2941244335707</v>
      </c>
      <c r="X57" s="287">
        <v>1882.1125434290718</v>
      </c>
      <c r="Y57" s="287">
        <v>1956.4334459676688</v>
      </c>
      <c r="Z57" s="287">
        <v>1975.0598070452563</v>
      </c>
      <c r="AA57" s="287">
        <v>2226.2810779675656</v>
      </c>
      <c r="AB57" s="287">
        <v>2236.0332236803179</v>
      </c>
      <c r="AC57" s="287">
        <v>2358.2243803053002</v>
      </c>
      <c r="AD57" s="287">
        <v>2385.5914607477011</v>
      </c>
      <c r="AE57" s="287">
        <v>2542.9319027304718</v>
      </c>
      <c r="AF57" s="287">
        <v>2674.5092375801714</v>
      </c>
      <c r="AG57" s="287">
        <v>2765.8272454446114</v>
      </c>
      <c r="AH57" s="287">
        <v>2874.1894771294133</v>
      </c>
      <c r="AI57" s="287">
        <v>2905.0636992337027</v>
      </c>
      <c r="AJ57" s="287">
        <v>2965.2119232286309</v>
      </c>
      <c r="AK57" s="288">
        <v>2908.0559875355943</v>
      </c>
      <c r="AL57" s="289">
        <v>-2.1955072872099191E-2</v>
      </c>
      <c r="AM57" s="289">
        <v>4.1471880683055407E-2</v>
      </c>
      <c r="AN57" s="289">
        <v>0.46394703070360677</v>
      </c>
    </row>
    <row r="58" spans="1:41" x14ac:dyDescent="0.15">
      <c r="A58" s="875" t="s">
        <v>90</v>
      </c>
      <c r="B58" s="273">
        <v>166.12758786153165</v>
      </c>
      <c r="C58" s="273">
        <v>169.55613748103985</v>
      </c>
      <c r="D58" s="273">
        <v>176.8698844643624</v>
      </c>
      <c r="E58" s="273">
        <v>176.54282515116105</v>
      </c>
      <c r="F58" s="273">
        <v>193.12315186500416</v>
      </c>
      <c r="G58" s="273">
        <v>185.08037935483875</v>
      </c>
      <c r="H58" s="273">
        <v>184.88979393548385</v>
      </c>
      <c r="I58" s="273">
        <v>174.13050615721698</v>
      </c>
      <c r="J58" s="273">
        <v>179.41963924323846</v>
      </c>
      <c r="K58" s="273">
        <v>188.87205914355485</v>
      </c>
      <c r="L58" s="273">
        <v>204.02068198566306</v>
      </c>
      <c r="M58" s="273">
        <v>228.18304139068101</v>
      </c>
      <c r="N58" s="273">
        <v>249.22468229749103</v>
      </c>
      <c r="O58" s="273">
        <v>272.66046663440864</v>
      </c>
      <c r="P58" s="273">
        <v>310.77973886953765</v>
      </c>
      <c r="Q58" s="273">
        <v>329.78256307168459</v>
      </c>
      <c r="R58" s="273">
        <v>352.59312194623658</v>
      </c>
      <c r="S58" s="273">
        <v>375.31111055913982</v>
      </c>
      <c r="T58" s="273">
        <v>421.66036330824375</v>
      </c>
      <c r="U58" s="273">
        <v>460.55452082078841</v>
      </c>
      <c r="V58" s="273">
        <v>515.88654692473119</v>
      </c>
      <c r="W58" s="273">
        <v>542.3047014195248</v>
      </c>
      <c r="X58" s="273">
        <v>573.00004976042783</v>
      </c>
      <c r="Y58" s="273">
        <v>614.45743813609238</v>
      </c>
      <c r="Z58" s="273">
        <v>566.55511786675675</v>
      </c>
      <c r="AA58" s="273">
        <v>589.17399048754123</v>
      </c>
      <c r="AB58" s="273">
        <v>554.77973723949196</v>
      </c>
      <c r="AC58" s="273">
        <v>482.59284406213516</v>
      </c>
      <c r="AD58" s="273">
        <v>414.30830003873257</v>
      </c>
      <c r="AE58" s="273">
        <v>357.20393029469454</v>
      </c>
      <c r="AF58" s="273">
        <v>396.63190536199471</v>
      </c>
      <c r="AG58" s="273">
        <v>467.41553185935931</v>
      </c>
      <c r="AH58" s="273">
        <v>526.1984868901817</v>
      </c>
      <c r="AI58" s="273">
        <v>491.22098685453528</v>
      </c>
      <c r="AJ58" s="273">
        <v>566.71733384592505</v>
      </c>
      <c r="AK58" s="260">
        <v>552.92770511588537</v>
      </c>
      <c r="AL58" s="292">
        <v>-2.6998221601851169E-2</v>
      </c>
      <c r="AM58" s="292">
        <v>2.8628297106036982E-5</v>
      </c>
      <c r="AN58" s="292">
        <v>8.8213283403689835E-2</v>
      </c>
    </row>
    <row r="60" spans="1:41" x14ac:dyDescent="0.15">
      <c r="A60" s="1001" t="s">
        <v>89</v>
      </c>
    </row>
    <row r="61" spans="1:41" x14ac:dyDescent="0.15">
      <c r="A61" s="162" t="s">
        <v>957</v>
      </c>
    </row>
    <row r="62" spans="1:41" x14ac:dyDescent="0.15">
      <c r="A62" s="162" t="s">
        <v>215</v>
      </c>
    </row>
    <row r="63" spans="1:41" x14ac:dyDescent="0.15">
      <c r="A63" s="162" t="s">
        <v>958</v>
      </c>
    </row>
    <row r="64" spans="1:41" x14ac:dyDescent="0.15">
      <c r="A64" s="168" t="s">
        <v>959</v>
      </c>
    </row>
    <row r="65" spans="1:1" x14ac:dyDescent="0.15">
      <c r="A65" s="166" t="s">
        <v>960</v>
      </c>
    </row>
    <row r="66" spans="1:1" x14ac:dyDescent="0.15">
      <c r="A66" s="166" t="s">
        <v>223</v>
      </c>
    </row>
  </sheetData>
  <mergeCells count="1">
    <mergeCell ref="AL2:AM2"/>
  </mergeCells>
  <conditionalFormatting sqref="AL47:AN47 AL49:AN55 AL4:AN40">
    <cfRule type="cellIs" dxfId="81" priority="11" operator="lessThanOrEqual">
      <formula>0</formula>
    </cfRule>
    <cfRule type="cellIs" dxfId="80" priority="12" operator="greaterThan">
      <formula>0</formula>
    </cfRule>
  </conditionalFormatting>
  <conditionalFormatting sqref="AL46:AN46">
    <cfRule type="cellIs" dxfId="79" priority="7" operator="lessThanOrEqual">
      <formula>0</formula>
    </cfRule>
    <cfRule type="cellIs" dxfId="78" priority="8" operator="greaterThan">
      <formula>0</formula>
    </cfRule>
  </conditionalFormatting>
  <conditionalFormatting sqref="AL41:AN45">
    <cfRule type="cellIs" dxfId="77" priority="9" operator="lessThanOrEqual">
      <formula>0</formula>
    </cfRule>
    <cfRule type="cellIs" dxfId="76" priority="10" operator="greaterThan">
      <formula>0</formula>
    </cfRule>
  </conditionalFormatting>
  <conditionalFormatting sqref="AL56:AN57">
    <cfRule type="cellIs" dxfId="75" priority="5" operator="lessThanOrEqual">
      <formula>0</formula>
    </cfRule>
    <cfRule type="cellIs" dxfId="74" priority="6" operator="greaterThan">
      <formula>0</formula>
    </cfRule>
  </conditionalFormatting>
  <conditionalFormatting sqref="AL48:AN48">
    <cfRule type="cellIs" dxfId="73" priority="3" operator="lessThanOrEqual">
      <formula>0</formula>
    </cfRule>
    <cfRule type="cellIs" dxfId="72" priority="4" operator="greaterThan">
      <formula>0</formula>
    </cfRule>
  </conditionalFormatting>
  <conditionalFormatting sqref="AL58:AN58">
    <cfRule type="cellIs" dxfId="71" priority="1" operator="lessThanOrEqual">
      <formula>0</formula>
    </cfRule>
    <cfRule type="cellIs" dxfId="70" priority="2" operator="greaterThan">
      <formula>0</formula>
    </cfRule>
  </conditionalFormatting>
  <hyperlinks>
    <hyperlink ref="L1" location="Contents!A1" display="Contents" xr:uid="{07EC836D-0BE5-4D0B-9CE9-F44E20A7E1C8}"/>
    <hyperlink ref="AP1" location="Contents!A1" display="Contents" xr:uid="{4C64452A-B31F-4837-A3D4-8EAD8916F651}"/>
  </hyperlinks>
  <pageMargins left="0.75" right="0.75" top="1" bottom="1" header="0.5" footer="0.5"/>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9DC2E-9AC4-4873-9A07-636EB13BB22B}">
  <dimension ref="A1:AP65"/>
  <sheetViews>
    <sheetView showGridLines="0" zoomScaleNormal="100" workbookViewId="0">
      <pane xSplit="1" ySplit="3" topLeftCell="X46" activePane="bottomRight" state="frozen"/>
      <selection activeCell="AL81" sqref="AL81"/>
      <selection pane="topRight" activeCell="AL81" sqref="AL81"/>
      <selection pane="bottomLeft" activeCell="AL81" sqref="AL81"/>
      <selection pane="bottomRight" activeCell="AP1" sqref="AP1"/>
    </sheetView>
  </sheetViews>
  <sheetFormatPr baseColWidth="10" defaultColWidth="9.25" defaultRowHeight="11" x14ac:dyDescent="0.15"/>
  <cols>
    <col min="1" max="1" width="30.75" style="168" customWidth="1"/>
    <col min="2" max="35" width="8.5" style="168" customWidth="1"/>
    <col min="36" max="37" width="8.5" style="161" customWidth="1"/>
    <col min="38" max="38" width="10" style="168" customWidth="1"/>
    <col min="39" max="39" width="12" style="168" customWidth="1"/>
    <col min="40" max="16384" width="9.25" style="168"/>
  </cols>
  <sheetData>
    <row r="1" spans="1:42" ht="13" x14ac:dyDescent="0.15">
      <c r="A1" s="998" t="s">
        <v>968</v>
      </c>
      <c r="L1" s="30" t="s">
        <v>199</v>
      </c>
      <c r="AK1" s="301"/>
      <c r="AN1" s="835"/>
      <c r="AP1" s="30" t="s">
        <v>199</v>
      </c>
    </row>
    <row r="2" spans="1:42" x14ac:dyDescent="0.15">
      <c r="A2" s="162"/>
      <c r="AK2" s="301"/>
      <c r="AL2" s="1229" t="s">
        <v>197</v>
      </c>
      <c r="AM2" s="1229"/>
      <c r="AN2" s="835" t="s">
        <v>196</v>
      </c>
    </row>
    <row r="3" spans="1:42" x14ac:dyDescent="0.15">
      <c r="A3" s="162" t="s">
        <v>899</v>
      </c>
      <c r="B3" s="168">
        <v>1985</v>
      </c>
      <c r="C3" s="168">
        <v>1986</v>
      </c>
      <c r="D3" s="168">
        <v>1987</v>
      </c>
      <c r="E3" s="168">
        <v>1988</v>
      </c>
      <c r="F3" s="168">
        <v>1989</v>
      </c>
      <c r="G3" s="168">
        <v>1990</v>
      </c>
      <c r="H3" s="168">
        <v>1991</v>
      </c>
      <c r="I3" s="168">
        <v>1992</v>
      </c>
      <c r="J3" s="168">
        <v>1993</v>
      </c>
      <c r="K3" s="168">
        <v>1994</v>
      </c>
      <c r="L3" s="168">
        <v>1995</v>
      </c>
      <c r="M3" s="168">
        <v>1996</v>
      </c>
      <c r="N3" s="168">
        <v>1997</v>
      </c>
      <c r="O3" s="168">
        <v>1998</v>
      </c>
      <c r="P3" s="168">
        <v>1999</v>
      </c>
      <c r="Q3" s="168">
        <v>2000</v>
      </c>
      <c r="R3" s="168">
        <v>2001</v>
      </c>
      <c r="S3" s="168">
        <v>2002</v>
      </c>
      <c r="T3" s="168">
        <v>2003</v>
      </c>
      <c r="U3" s="168">
        <v>2004</v>
      </c>
      <c r="V3" s="168">
        <v>2005</v>
      </c>
      <c r="W3" s="168">
        <v>2006</v>
      </c>
      <c r="X3" s="168">
        <v>2007</v>
      </c>
      <c r="Y3" s="168">
        <v>2008</v>
      </c>
      <c r="Z3" s="168">
        <v>2009</v>
      </c>
      <c r="AA3" s="168">
        <v>2010</v>
      </c>
      <c r="AB3" s="168">
        <v>2011</v>
      </c>
      <c r="AC3" s="168">
        <v>2012</v>
      </c>
      <c r="AD3" s="168">
        <v>2013</v>
      </c>
      <c r="AE3" s="168">
        <v>2014</v>
      </c>
      <c r="AF3" s="168">
        <v>2015</v>
      </c>
      <c r="AG3" s="168">
        <v>2016</v>
      </c>
      <c r="AH3" s="168">
        <v>2017</v>
      </c>
      <c r="AI3" s="168">
        <v>2018</v>
      </c>
      <c r="AJ3" s="168">
        <v>2019</v>
      </c>
      <c r="AK3" s="301">
        <v>2020</v>
      </c>
      <c r="AL3" s="835">
        <v>2020</v>
      </c>
      <c r="AM3" s="835" t="s">
        <v>194</v>
      </c>
      <c r="AN3" s="835">
        <v>2020</v>
      </c>
    </row>
    <row r="4" spans="1:42" x14ac:dyDescent="0.15">
      <c r="A4" s="162"/>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5"/>
      <c r="AL4" s="251"/>
      <c r="AM4" s="251"/>
      <c r="AN4" s="251"/>
    </row>
    <row r="5" spans="1:42" x14ac:dyDescent="0.15">
      <c r="A5" s="162" t="s">
        <v>193</v>
      </c>
      <c r="B5" s="257">
        <v>79.445000000000007</v>
      </c>
      <c r="C5" s="257">
        <v>71.626999999999995</v>
      </c>
      <c r="D5" s="257">
        <v>84.238</v>
      </c>
      <c r="E5" s="257">
        <v>91.757999999999996</v>
      </c>
      <c r="F5" s="257">
        <v>91.737000000000009</v>
      </c>
      <c r="G5" s="257">
        <v>82.22</v>
      </c>
      <c r="H5" s="257">
        <v>88.484999999999999</v>
      </c>
      <c r="I5" s="257">
        <v>90.03</v>
      </c>
      <c r="J5" s="257">
        <v>82.384</v>
      </c>
      <c r="K5" s="257">
        <v>86.650999999999996</v>
      </c>
      <c r="L5" s="257">
        <v>91.603978494623647</v>
      </c>
      <c r="M5" s="257">
        <v>89.621075268817208</v>
      </c>
      <c r="N5" s="257">
        <v>96.925913978494634</v>
      </c>
      <c r="O5" s="257">
        <v>105.9936559139785</v>
      </c>
      <c r="P5" s="257">
        <v>106.18645161290321</v>
      </c>
      <c r="Q5" s="257">
        <v>114.93311827956988</v>
      </c>
      <c r="R5" s="257">
        <v>110.47505376344085</v>
      </c>
      <c r="S5" s="257">
        <v>109.41322580645161</v>
      </c>
      <c r="T5" s="257">
        <v>108.41505376344085</v>
      </c>
      <c r="U5" s="257">
        <v>98.700860215053766</v>
      </c>
      <c r="V5" s="257">
        <v>101.59408602150538</v>
      </c>
      <c r="W5" s="257">
        <v>94.365806451612897</v>
      </c>
      <c r="X5" s="257">
        <v>104.57655913978493</v>
      </c>
      <c r="Y5" s="257">
        <v>98.261290322580635</v>
      </c>
      <c r="Z5" s="257">
        <v>82.454838709677418</v>
      </c>
      <c r="AA5" s="257">
        <v>84.031182795698925</v>
      </c>
      <c r="AB5" s="257">
        <v>77.624731182795699</v>
      </c>
      <c r="AC5" s="257">
        <v>67.491397849462359</v>
      </c>
      <c r="AD5" s="257">
        <v>68.592473118279571</v>
      </c>
      <c r="AE5" s="257">
        <v>66.224731182795693</v>
      </c>
      <c r="AF5" s="257">
        <v>62.118279569892472</v>
      </c>
      <c r="AG5" s="257">
        <v>62.261290322580642</v>
      </c>
      <c r="AH5" s="257">
        <v>60.126881720430106</v>
      </c>
      <c r="AI5" s="257">
        <v>50.58064516129032</v>
      </c>
      <c r="AJ5" s="257">
        <v>47.886021505376341</v>
      </c>
      <c r="AK5" s="259">
        <v>35.589402095203241</v>
      </c>
      <c r="AL5" s="285">
        <v>-0.2588199609007068</v>
      </c>
      <c r="AM5" s="285">
        <v>-5.2892532196896491E-2</v>
      </c>
      <c r="AN5" s="285">
        <v>3.7775053349175815E-3</v>
      </c>
    </row>
    <row r="6" spans="1:42" x14ac:dyDescent="0.15">
      <c r="A6" s="162" t="s">
        <v>192</v>
      </c>
      <c r="B6" s="257">
        <v>3.8643408087280289</v>
      </c>
      <c r="C6" s="257">
        <v>6.3573021040782765</v>
      </c>
      <c r="D6" s="257">
        <v>7.3123520651138634</v>
      </c>
      <c r="E6" s="257">
        <v>8.0607420555892304</v>
      </c>
      <c r="F6" s="257">
        <v>7.9152775132046083</v>
      </c>
      <c r="G6" s="257">
        <v>7.7989058792969104</v>
      </c>
      <c r="H6" s="257">
        <v>9.2425160619967119</v>
      </c>
      <c r="I6" s="257">
        <v>9.5494964066152939</v>
      </c>
      <c r="J6" s="257">
        <v>11.558913499004245</v>
      </c>
      <c r="K6" s="257">
        <v>14.284618062169887</v>
      </c>
      <c r="L6" s="257">
        <v>15.48144012468612</v>
      </c>
      <c r="M6" s="257">
        <v>18.534189107282014</v>
      </c>
      <c r="N6" s="257">
        <v>18.391734176119147</v>
      </c>
      <c r="O6" s="257">
        <v>18.687679279591308</v>
      </c>
      <c r="P6" s="257">
        <v>18.6084261840852</v>
      </c>
      <c r="Q6" s="257">
        <v>19.054851848644905</v>
      </c>
      <c r="R6" s="257">
        <v>23.172000000000001</v>
      </c>
      <c r="S6" s="257">
        <v>26.097999999999999</v>
      </c>
      <c r="T6" s="257">
        <v>30.898</v>
      </c>
      <c r="U6" s="257">
        <v>23.798000000000002</v>
      </c>
      <c r="V6" s="257">
        <v>32.81</v>
      </c>
      <c r="W6" s="257">
        <v>31.737000000000002</v>
      </c>
      <c r="X6" s="257">
        <v>31.565999999999999</v>
      </c>
      <c r="Y6" s="257">
        <v>21.343</v>
      </c>
      <c r="Z6" s="257">
        <v>29.442</v>
      </c>
      <c r="AA6" s="257">
        <v>32.387</v>
      </c>
      <c r="AB6" s="257">
        <v>33.78163</v>
      </c>
      <c r="AC6" s="257">
        <v>34.233000000000004</v>
      </c>
      <c r="AD6" s="257">
        <v>31.737570000000002</v>
      </c>
      <c r="AE6" s="257">
        <v>33.778460000000003</v>
      </c>
      <c r="AF6" s="257">
        <v>33.763559999999998</v>
      </c>
      <c r="AG6" s="257">
        <v>34.44943</v>
      </c>
      <c r="AH6" s="257">
        <v>30.86101</v>
      </c>
      <c r="AI6" s="257">
        <v>29.03443</v>
      </c>
      <c r="AJ6" s="257">
        <v>32.681850000000004</v>
      </c>
      <c r="AK6" s="259">
        <v>18.944102582867952</v>
      </c>
      <c r="AL6" s="285">
        <v>-0.42193166115916447</v>
      </c>
      <c r="AM6" s="285">
        <v>1.0494449640423786E-2</v>
      </c>
      <c r="AN6" s="285">
        <v>2.0107516383832342E-3</v>
      </c>
    </row>
    <row r="7" spans="1:42" x14ac:dyDescent="0.15">
      <c r="A7" s="162" t="s">
        <v>191</v>
      </c>
      <c r="B7" s="257">
        <v>1507.6646505376343</v>
      </c>
      <c r="C7" s="257">
        <v>1490.1413462365592</v>
      </c>
      <c r="D7" s="257">
        <v>1573.9583752688175</v>
      </c>
      <c r="E7" s="257">
        <v>1656.6158860215053</v>
      </c>
      <c r="F7" s="257">
        <v>1711.4425344086021</v>
      </c>
      <c r="G7" s="257">
        <v>1725.1551709677422</v>
      </c>
      <c r="H7" s="257">
        <v>1722.5358505376344</v>
      </c>
      <c r="I7" s="257">
        <v>1757.5013720430109</v>
      </c>
      <c r="J7" s="257">
        <v>1831.2107849462363</v>
      </c>
      <c r="K7" s="257">
        <v>1832.2719516129032</v>
      </c>
      <c r="L7" s="257">
        <v>1853.0069021505376</v>
      </c>
      <c r="M7" s="257">
        <v>1945.7542000000001</v>
      </c>
      <c r="N7" s="257">
        <v>1998.2434086021506</v>
      </c>
      <c r="O7" s="257">
        <v>2029.0407741935483</v>
      </c>
      <c r="P7" s="257">
        <v>2037.8632430107525</v>
      </c>
      <c r="Q7" s="257">
        <v>2129.268122580645</v>
      </c>
      <c r="R7" s="257">
        <v>2056.9843172043011</v>
      </c>
      <c r="S7" s="257">
        <v>2090.9602559139785</v>
      </c>
      <c r="T7" s="257">
        <v>2139.0718000000002</v>
      </c>
      <c r="U7" s="257">
        <v>2143.6053548387099</v>
      </c>
      <c r="V7" s="257">
        <v>2178.8571935483874</v>
      </c>
      <c r="W7" s="257">
        <v>2155.5784333333331</v>
      </c>
      <c r="X7" s="257">
        <v>2182.6977827956989</v>
      </c>
      <c r="Y7" s="257">
        <v>2147.8581967741934</v>
      </c>
      <c r="Z7" s="257">
        <v>1899.5014623655914</v>
      </c>
      <c r="AA7" s="257">
        <v>1998.4979204301076</v>
      </c>
      <c r="AB7" s="257">
        <v>1876.3400053763439</v>
      </c>
      <c r="AC7" s="257">
        <v>1640.7962688172042</v>
      </c>
      <c r="AD7" s="257">
        <v>1713.9437129032256</v>
      </c>
      <c r="AE7" s="257">
        <v>1713.6904688172044</v>
      </c>
      <c r="AF7" s="257">
        <v>1468.2955860215054</v>
      </c>
      <c r="AG7" s="257">
        <v>1346.1893397849462</v>
      </c>
      <c r="AH7" s="257">
        <v>1310.0045623655913</v>
      </c>
      <c r="AI7" s="257">
        <v>1250.4839655913979</v>
      </c>
      <c r="AJ7" s="257">
        <v>1051.1267806451613</v>
      </c>
      <c r="AK7" s="259">
        <v>844.07226774193532</v>
      </c>
      <c r="AL7" s="285">
        <v>-0.1991774209734557</v>
      </c>
      <c r="AM7" s="285">
        <v>-5.745618721860557E-2</v>
      </c>
      <c r="AN7" s="285">
        <v>8.9590926139242119E-2</v>
      </c>
    </row>
    <row r="8" spans="1:42" s="161" customFormat="1" x14ac:dyDescent="0.15">
      <c r="A8" s="163" t="s">
        <v>190</v>
      </c>
      <c r="B8" s="260">
        <v>1590.9739913463623</v>
      </c>
      <c r="C8" s="260">
        <v>1568.1256483406376</v>
      </c>
      <c r="D8" s="260">
        <v>1665.5087273339313</v>
      </c>
      <c r="E8" s="260">
        <v>1756.4346280770944</v>
      </c>
      <c r="F8" s="260">
        <v>1811.0948119218067</v>
      </c>
      <c r="G8" s="260">
        <v>1815.174076847039</v>
      </c>
      <c r="H8" s="260">
        <v>1820.2633665996309</v>
      </c>
      <c r="I8" s="260">
        <v>1857.0808684496262</v>
      </c>
      <c r="J8" s="260">
        <v>1925.1536984452407</v>
      </c>
      <c r="K8" s="260">
        <v>1933.207569675073</v>
      </c>
      <c r="L8" s="260">
        <v>1960.0923207698472</v>
      </c>
      <c r="M8" s="260">
        <v>2053.9094643760991</v>
      </c>
      <c r="N8" s="260">
        <v>2113.5610567567642</v>
      </c>
      <c r="O8" s="260">
        <v>2153.7221093871181</v>
      </c>
      <c r="P8" s="260">
        <v>2162.6581208077409</v>
      </c>
      <c r="Q8" s="260">
        <v>2263.2560927088598</v>
      </c>
      <c r="R8" s="260">
        <v>2190.631370967742</v>
      </c>
      <c r="S8" s="260">
        <v>2226.4714817204299</v>
      </c>
      <c r="T8" s="260">
        <v>2278.3848537634412</v>
      </c>
      <c r="U8" s="260">
        <v>2266.1042150537633</v>
      </c>
      <c r="V8" s="260">
        <v>2313.2612795698928</v>
      </c>
      <c r="W8" s="260">
        <v>2281.6812397849462</v>
      </c>
      <c r="X8" s="260">
        <v>2318.8403419354836</v>
      </c>
      <c r="Y8" s="260">
        <v>2267.4624870967737</v>
      </c>
      <c r="Z8" s="260">
        <v>2011.3983010752688</v>
      </c>
      <c r="AA8" s="260">
        <v>2114.9161032258066</v>
      </c>
      <c r="AB8" s="260">
        <v>1987.7463665591395</v>
      </c>
      <c r="AC8" s="260">
        <v>1742.5206666666666</v>
      </c>
      <c r="AD8" s="260">
        <v>1814.2737560215051</v>
      </c>
      <c r="AE8" s="260">
        <v>1813.6936600000001</v>
      </c>
      <c r="AF8" s="260">
        <v>1564.1774255913979</v>
      </c>
      <c r="AG8" s="260">
        <v>1442.9000601075268</v>
      </c>
      <c r="AH8" s="260">
        <v>1400.9924540860216</v>
      </c>
      <c r="AI8" s="260">
        <v>1330.0990407526881</v>
      </c>
      <c r="AJ8" s="260">
        <v>1131.6946521505376</v>
      </c>
      <c r="AK8" s="260">
        <v>898.60577242000647</v>
      </c>
      <c r="AL8" s="286">
        <v>-0.20813395761073994</v>
      </c>
      <c r="AM8" s="286">
        <v>-5.5888867906420669E-2</v>
      </c>
      <c r="AN8" s="286">
        <v>9.5379183112542926E-2</v>
      </c>
    </row>
    <row r="9" spans="1:42" x14ac:dyDescent="0.15">
      <c r="A9" s="162"/>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88"/>
      <c r="AL9" s="285"/>
      <c r="AM9" s="285"/>
      <c r="AN9" s="285"/>
    </row>
    <row r="10" spans="1:42" x14ac:dyDescent="0.15">
      <c r="A10" s="162" t="s">
        <v>189</v>
      </c>
      <c r="B10" s="257">
        <v>0.60699999999999998</v>
      </c>
      <c r="C10" s="257">
        <v>1.0130000000000001</v>
      </c>
      <c r="D10" s="257">
        <v>1.016</v>
      </c>
      <c r="E10" s="257">
        <v>1.5860000000000001</v>
      </c>
      <c r="F10" s="257">
        <v>0.86499999999999999</v>
      </c>
      <c r="G10" s="257">
        <v>0.66</v>
      </c>
      <c r="H10" s="257">
        <v>0.92600000000000005</v>
      </c>
      <c r="I10" s="257">
        <v>0.83399999999999996</v>
      </c>
      <c r="J10" s="257">
        <v>1.18</v>
      </c>
      <c r="K10" s="257">
        <v>2.3479999999999999</v>
      </c>
      <c r="L10" s="257">
        <v>1.9080000000000001</v>
      </c>
      <c r="M10" s="257">
        <v>1.917</v>
      </c>
      <c r="N10" s="257">
        <v>1.8960000000000001</v>
      </c>
      <c r="O10" s="257">
        <v>1.8080000000000001</v>
      </c>
      <c r="P10" s="257">
        <v>2.1059999999999999</v>
      </c>
      <c r="Q10" s="257">
        <v>1.7810000000000001</v>
      </c>
      <c r="R10" s="257">
        <v>1.3620000000000001</v>
      </c>
      <c r="S10" s="257">
        <v>0.81100000000000005</v>
      </c>
      <c r="T10" s="257">
        <v>0.93700000000000006</v>
      </c>
      <c r="U10" s="257">
        <v>1.6779999999999999</v>
      </c>
      <c r="V10" s="257">
        <v>2.1800000000000002</v>
      </c>
      <c r="W10" s="257">
        <v>1.994</v>
      </c>
      <c r="X10" s="257">
        <v>2.3410000000000002</v>
      </c>
      <c r="Y10" s="257">
        <v>1.9370000000000001</v>
      </c>
      <c r="Z10" s="257">
        <v>1.7550000000000001</v>
      </c>
      <c r="AA10" s="257">
        <v>3.0129999999999999</v>
      </c>
      <c r="AB10" s="257">
        <v>2.911</v>
      </c>
      <c r="AC10" s="257">
        <v>2.6440000000000001</v>
      </c>
      <c r="AD10" s="257">
        <v>2.3780000000000001</v>
      </c>
      <c r="AE10" s="257">
        <v>2.544</v>
      </c>
      <c r="AF10" s="257">
        <v>2.387</v>
      </c>
      <c r="AG10" s="257">
        <v>1.9303068493150686</v>
      </c>
      <c r="AH10" s="257">
        <v>2.1120000000000001</v>
      </c>
      <c r="AI10" s="257">
        <v>2.0310000000000001</v>
      </c>
      <c r="AJ10" s="257">
        <v>1.145</v>
      </c>
      <c r="AK10" s="288">
        <v>2.4515670982504769</v>
      </c>
      <c r="AL10" s="285">
        <v>1.1352566178953971</v>
      </c>
      <c r="AM10" s="285">
        <v>-4.180734693013477E-2</v>
      </c>
      <c r="AN10" s="285">
        <v>2.6021251404495407E-4</v>
      </c>
    </row>
    <row r="11" spans="1:42" x14ac:dyDescent="0.15">
      <c r="A11" s="162" t="s">
        <v>188</v>
      </c>
      <c r="B11" s="257">
        <v>4.9449463114077679</v>
      </c>
      <c r="C11" s="257">
        <v>6.1842306011326853</v>
      </c>
      <c r="D11" s="257">
        <v>5.4099815477750814</v>
      </c>
      <c r="E11" s="257">
        <v>4.714659868406148</v>
      </c>
      <c r="F11" s="257">
        <v>5.4487125614886729</v>
      </c>
      <c r="G11" s="257">
        <v>4.6205410499999999</v>
      </c>
      <c r="H11" s="257">
        <v>5.5337594749999992</v>
      </c>
      <c r="I11" s="257">
        <v>5.0074775753363143</v>
      </c>
      <c r="J11" s="257">
        <v>4.9085810725264656</v>
      </c>
      <c r="K11" s="257">
        <v>4.9706692377807142</v>
      </c>
      <c r="L11" s="257">
        <v>5.4424269999999995</v>
      </c>
      <c r="M11" s="257">
        <v>6.0257388900000004</v>
      </c>
      <c r="N11" s="257">
        <v>7.3102724899999991</v>
      </c>
      <c r="O11" s="257">
        <v>6.9736292000000004</v>
      </c>
      <c r="P11" s="257">
        <v>10.08146071904128</v>
      </c>
      <c r="Q11" s="257">
        <v>11.302200000000001</v>
      </c>
      <c r="R11" s="257">
        <v>11.514000000000001</v>
      </c>
      <c r="S11" s="257">
        <v>9.5375999999999994</v>
      </c>
      <c r="T11" s="257">
        <v>9.4652000000000012</v>
      </c>
      <c r="U11" s="257">
        <v>10.9054596</v>
      </c>
      <c r="V11" s="257">
        <v>11.486368253554325</v>
      </c>
      <c r="W11" s="257">
        <v>11.1520042</v>
      </c>
      <c r="X11" s="257">
        <v>11.263344055053384</v>
      </c>
      <c r="Y11" s="257">
        <v>12.205351290313185</v>
      </c>
      <c r="Z11" s="257">
        <v>10.34817</v>
      </c>
      <c r="AA11" s="257">
        <v>11.672629766252005</v>
      </c>
      <c r="AB11" s="257">
        <v>13.152317854183483</v>
      </c>
      <c r="AC11" s="257">
        <v>14.754070345524697</v>
      </c>
      <c r="AD11" s="257">
        <v>22.310656068035094</v>
      </c>
      <c r="AE11" s="257">
        <v>27.290198674356272</v>
      </c>
      <c r="AF11" s="257">
        <v>27.403554569903442</v>
      </c>
      <c r="AG11" s="257">
        <v>26.128518682200003</v>
      </c>
      <c r="AH11" s="257">
        <v>25.766994981776016</v>
      </c>
      <c r="AI11" s="257">
        <v>23.660046658280045</v>
      </c>
      <c r="AJ11" s="257">
        <v>24.456861530486716</v>
      </c>
      <c r="AK11" s="288">
        <v>22.888276659783688</v>
      </c>
      <c r="AL11" s="285">
        <v>-6.669380466894681E-2</v>
      </c>
      <c r="AM11" s="285">
        <v>8.9817348401765695E-2</v>
      </c>
      <c r="AN11" s="285">
        <v>2.4293913946100165E-3</v>
      </c>
    </row>
    <row r="12" spans="1:42" x14ac:dyDescent="0.15">
      <c r="A12" s="162" t="s">
        <v>208</v>
      </c>
      <c r="B12" s="257">
        <v>5.426000000000001</v>
      </c>
      <c r="C12" s="257">
        <v>4.7297327258921795</v>
      </c>
      <c r="D12" s="257">
        <v>5.1760000000000002</v>
      </c>
      <c r="E12" s="257">
        <v>6.5259999999999998</v>
      </c>
      <c r="F12" s="257">
        <v>8.9599999999999991</v>
      </c>
      <c r="G12" s="257">
        <v>10.285672479660416</v>
      </c>
      <c r="H12" s="257">
        <v>8.5402537970314114</v>
      </c>
      <c r="I12" s="257">
        <v>7.7298829069767443</v>
      </c>
      <c r="J12" s="257">
        <v>8.155334803680983</v>
      </c>
      <c r="K12" s="257">
        <v>8.3866594779400447</v>
      </c>
      <c r="L12" s="257">
        <v>10.865215677657098</v>
      </c>
      <c r="M12" s="257">
        <v>11.652954621359221</v>
      </c>
      <c r="N12" s="257">
        <v>12.701402970177668</v>
      </c>
      <c r="O12" s="257">
        <v>14.078469755563891</v>
      </c>
      <c r="P12" s="257">
        <v>15.575727956989248</v>
      </c>
      <c r="Q12" s="257">
        <v>13.112370967741937</v>
      </c>
      <c r="R12" s="257">
        <v>10.085761458580645</v>
      </c>
      <c r="S12" s="257">
        <v>12.653543241898388</v>
      </c>
      <c r="T12" s="257">
        <v>15.903281233476811</v>
      </c>
      <c r="U12" s="257">
        <v>17.963059299352519</v>
      </c>
      <c r="V12" s="257">
        <v>17.621235544912551</v>
      </c>
      <c r="W12" s="257">
        <v>23.218218366797895</v>
      </c>
      <c r="X12" s="257">
        <v>26.302174331263451</v>
      </c>
      <c r="Y12" s="257">
        <v>26.488441196881745</v>
      </c>
      <c r="Z12" s="257">
        <v>27.201113447976077</v>
      </c>
      <c r="AA12" s="257">
        <v>29.617498374316689</v>
      </c>
      <c r="AB12" s="257">
        <v>32.492568769520446</v>
      </c>
      <c r="AC12" s="257">
        <v>39.522967688601796</v>
      </c>
      <c r="AD12" s="257">
        <v>47.972022073968319</v>
      </c>
      <c r="AE12" s="257">
        <v>45.222894511905622</v>
      </c>
      <c r="AF12" s="257">
        <v>45.328774915659075</v>
      </c>
      <c r="AG12" s="257">
        <v>49.855546481016027</v>
      </c>
      <c r="AH12" s="257">
        <v>42.089193929030799</v>
      </c>
      <c r="AI12" s="257">
        <v>44.711763160738371</v>
      </c>
      <c r="AJ12" s="257">
        <v>48.793788910117136</v>
      </c>
      <c r="AK12" s="288">
        <v>51.101901193388898</v>
      </c>
      <c r="AL12" s="285">
        <v>4.4441918753431509E-2</v>
      </c>
      <c r="AM12" s="285">
        <v>6.0175554673633114E-2</v>
      </c>
      <c r="AN12" s="285">
        <v>5.4240221250717617E-3</v>
      </c>
    </row>
    <row r="13" spans="1:42" x14ac:dyDescent="0.15">
      <c r="A13" s="163" t="s">
        <v>178</v>
      </c>
      <c r="B13" s="260">
        <v>10.977946311407766</v>
      </c>
      <c r="C13" s="260">
        <v>11.926963327024863</v>
      </c>
      <c r="D13" s="260">
        <v>11.601981547775083</v>
      </c>
      <c r="E13" s="260">
        <v>12.826659868406148</v>
      </c>
      <c r="F13" s="260">
        <v>15.273712561488672</v>
      </c>
      <c r="G13" s="260">
        <v>15.566213529660416</v>
      </c>
      <c r="H13" s="260">
        <v>15.00001327203141</v>
      </c>
      <c r="I13" s="260">
        <v>13.571360482313057</v>
      </c>
      <c r="J13" s="260">
        <v>14.243915876207447</v>
      </c>
      <c r="K13" s="260">
        <v>15.705328715720761</v>
      </c>
      <c r="L13" s="260">
        <v>18.215642677657097</v>
      </c>
      <c r="M13" s="260">
        <v>19.595693511359222</v>
      </c>
      <c r="N13" s="260">
        <v>21.907675460177668</v>
      </c>
      <c r="O13" s="260">
        <v>22.860098955563892</v>
      </c>
      <c r="P13" s="260">
        <v>27.763188676030527</v>
      </c>
      <c r="Q13" s="260">
        <v>26.195570967741936</v>
      </c>
      <c r="R13" s="260">
        <v>22.961761458580646</v>
      </c>
      <c r="S13" s="260">
        <v>23.002143241898391</v>
      </c>
      <c r="T13" s="260">
        <v>26.305481233476815</v>
      </c>
      <c r="U13" s="260">
        <v>30.546518899352517</v>
      </c>
      <c r="V13" s="260">
        <v>31.287603798466876</v>
      </c>
      <c r="W13" s="260">
        <v>36.364222566797892</v>
      </c>
      <c r="X13" s="260">
        <v>39.906518386316833</v>
      </c>
      <c r="Y13" s="260">
        <v>40.630792487194931</v>
      </c>
      <c r="Z13" s="260">
        <v>39.304283447976076</v>
      </c>
      <c r="AA13" s="260">
        <v>44.303128140568688</v>
      </c>
      <c r="AB13" s="260">
        <v>48.555886623703934</v>
      </c>
      <c r="AC13" s="260">
        <v>56.921038034126482</v>
      </c>
      <c r="AD13" s="260">
        <v>72.660678142003405</v>
      </c>
      <c r="AE13" s="260">
        <v>75.057093186261909</v>
      </c>
      <c r="AF13" s="260">
        <v>75.119329485562517</v>
      </c>
      <c r="AG13" s="260">
        <v>77.914372012531089</v>
      </c>
      <c r="AH13" s="260">
        <v>69.968188910806816</v>
      </c>
      <c r="AI13" s="260">
        <v>70.402809819018415</v>
      </c>
      <c r="AJ13" s="260">
        <v>74.395650440603845</v>
      </c>
      <c r="AK13" s="260">
        <v>76.441744951423061</v>
      </c>
      <c r="AL13" s="286">
        <v>2.469549326197229E-2</v>
      </c>
      <c r="AM13" s="286">
        <v>6.5886020243738574E-2</v>
      </c>
      <c r="AN13" s="286">
        <v>8.113626033726732E-3</v>
      </c>
    </row>
    <row r="14" spans="1:42" x14ac:dyDescent="0.15">
      <c r="A14" s="162"/>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88"/>
      <c r="AL14" s="285"/>
      <c r="AM14" s="285"/>
      <c r="AN14" s="285"/>
    </row>
    <row r="15" spans="1:42" x14ac:dyDescent="0.15">
      <c r="A15" s="162" t="s">
        <v>167</v>
      </c>
      <c r="B15" s="257">
        <v>312.88</v>
      </c>
      <c r="C15" s="257">
        <v>315.31200000000001</v>
      </c>
      <c r="D15" s="257">
        <v>308.47899999999998</v>
      </c>
      <c r="E15" s="257">
        <v>310.38499999999999</v>
      </c>
      <c r="F15" s="257">
        <v>313.10399999999998</v>
      </c>
      <c r="G15" s="257">
        <v>311.70000000000005</v>
      </c>
      <c r="H15" s="257">
        <v>308.10000000000002</v>
      </c>
      <c r="I15" s="257">
        <v>296.39999999999998</v>
      </c>
      <c r="J15" s="257">
        <v>293.7</v>
      </c>
      <c r="K15" s="257">
        <v>290.7</v>
      </c>
      <c r="L15" s="257">
        <v>289.7</v>
      </c>
      <c r="M15" s="257">
        <v>296.97500000000002</v>
      </c>
      <c r="N15" s="257">
        <v>284.82299999999998</v>
      </c>
      <c r="O15" s="257">
        <v>292.80200000000002</v>
      </c>
      <c r="P15" s="257">
        <v>279.06799999999998</v>
      </c>
      <c r="Q15" s="257">
        <v>291.44200000000001</v>
      </c>
      <c r="R15" s="257">
        <v>293.17</v>
      </c>
      <c r="S15" s="257">
        <v>292.54200000000003</v>
      </c>
      <c r="T15" s="257">
        <v>304.62799999999999</v>
      </c>
      <c r="U15" s="257">
        <v>298.76</v>
      </c>
      <c r="V15" s="257">
        <v>288.14300000000003</v>
      </c>
      <c r="W15" s="257">
        <v>288.93200000000002</v>
      </c>
      <c r="X15" s="257">
        <v>297.11</v>
      </c>
      <c r="Y15" s="257">
        <v>275.20799999999997</v>
      </c>
      <c r="Z15" s="257">
        <v>253.446</v>
      </c>
      <c r="AA15" s="257">
        <v>262.89499999999998</v>
      </c>
      <c r="AB15" s="257">
        <v>262.46982500000007</v>
      </c>
      <c r="AC15" s="257">
        <v>277.12700000000001</v>
      </c>
      <c r="AD15" s="257">
        <v>288.20600000000002</v>
      </c>
      <c r="AE15" s="257">
        <v>274.41000000000003</v>
      </c>
      <c r="AF15" s="257">
        <v>272.19979899999998</v>
      </c>
      <c r="AG15" s="257">
        <v>261.74399999999997</v>
      </c>
      <c r="AH15" s="257">
        <v>241.9308</v>
      </c>
      <c r="AI15" s="257">
        <v>228.15600000000001</v>
      </c>
      <c r="AJ15" s="257">
        <v>171.44949</v>
      </c>
      <c r="AK15" s="288">
        <v>134.80000000000001</v>
      </c>
      <c r="AL15" s="285">
        <v>-0.21591079688209602</v>
      </c>
      <c r="AM15" s="285">
        <v>-3.8332197722754202E-2</v>
      </c>
      <c r="AN15" s="285">
        <v>1.4307846976039009E-2</v>
      </c>
    </row>
    <row r="16" spans="1:42" x14ac:dyDescent="0.15">
      <c r="A16" s="162" t="s">
        <v>162</v>
      </c>
      <c r="B16" s="257">
        <v>30.023</v>
      </c>
      <c r="C16" s="257">
        <v>31.004000000000001</v>
      </c>
      <c r="D16" s="257">
        <v>33.035000000000004</v>
      </c>
      <c r="E16" s="257">
        <v>33.896999999999998</v>
      </c>
      <c r="F16" s="257">
        <v>31.867000000000001</v>
      </c>
      <c r="G16" s="257">
        <v>35.594000000000001</v>
      </c>
      <c r="H16" s="257">
        <v>32.011000000000003</v>
      </c>
      <c r="I16" s="257">
        <v>24.814</v>
      </c>
      <c r="J16" s="257">
        <v>18.373000000000001</v>
      </c>
      <c r="K16" s="257">
        <v>22.882999999999999</v>
      </c>
      <c r="L16" s="257">
        <v>27.565000000000001</v>
      </c>
      <c r="M16" s="257">
        <v>25.323</v>
      </c>
      <c r="N16" s="257">
        <v>24.769000000000002</v>
      </c>
      <c r="O16" s="257">
        <v>27.827000000000002</v>
      </c>
      <c r="P16" s="257">
        <v>28.225000000000001</v>
      </c>
      <c r="Q16" s="257">
        <v>30.524000000000001</v>
      </c>
      <c r="R16" s="257">
        <v>36.774999999999999</v>
      </c>
      <c r="S16" s="257">
        <v>40.468000000000004</v>
      </c>
      <c r="T16" s="257">
        <v>44.117000000000004</v>
      </c>
      <c r="U16" s="257">
        <v>50.9</v>
      </c>
      <c r="V16" s="257">
        <v>49.442999999999998</v>
      </c>
      <c r="W16" s="257">
        <v>50.457999999999998</v>
      </c>
      <c r="X16" s="257">
        <v>49.756999999999998</v>
      </c>
      <c r="Y16" s="257">
        <v>48.617000000000004</v>
      </c>
      <c r="Z16" s="257">
        <v>43.445999999999998</v>
      </c>
      <c r="AA16" s="257">
        <v>44.465000000000003</v>
      </c>
      <c r="AB16" s="257">
        <v>50.167999999999999</v>
      </c>
      <c r="AC16" s="257">
        <v>54.140999999999998</v>
      </c>
      <c r="AD16" s="257">
        <v>48.53</v>
      </c>
      <c r="AE16" s="257">
        <v>46.558999999999997</v>
      </c>
      <c r="AF16" s="257">
        <v>45.420999999999999</v>
      </c>
      <c r="AG16" s="257">
        <v>38.44</v>
      </c>
      <c r="AH16" s="257">
        <v>35.128700000000002</v>
      </c>
      <c r="AI16" s="257">
        <v>30.990100000000002</v>
      </c>
      <c r="AJ16" s="257">
        <v>21.291300000000003</v>
      </c>
      <c r="AK16" s="288">
        <v>16.69880868783703</v>
      </c>
      <c r="AL16" s="285">
        <v>-0.21784092434526092</v>
      </c>
      <c r="AM16" s="285">
        <v>-6.8838013509742502E-2</v>
      </c>
      <c r="AN16" s="285">
        <v>1.7724332298792503E-3</v>
      </c>
    </row>
    <row r="17" spans="1:42" x14ac:dyDescent="0.15">
      <c r="A17" s="162" t="s">
        <v>158</v>
      </c>
      <c r="B17" s="257">
        <v>14.833</v>
      </c>
      <c r="C17" s="257">
        <v>15.138</v>
      </c>
      <c r="D17" s="257">
        <v>16.948</v>
      </c>
      <c r="E17" s="257">
        <v>22.254999999999999</v>
      </c>
      <c r="F17" s="257">
        <v>22.155999999999999</v>
      </c>
      <c r="G17" s="257">
        <v>27.499000000000002</v>
      </c>
      <c r="H17" s="257">
        <v>25.242000000000001</v>
      </c>
      <c r="I17" s="257">
        <v>25.216000000000001</v>
      </c>
      <c r="J17" s="257">
        <v>24.248000000000001</v>
      </c>
      <c r="K17" s="257">
        <v>27.007000000000001</v>
      </c>
      <c r="L17" s="257">
        <v>30.022000000000002</v>
      </c>
      <c r="M17" s="257">
        <v>28.452999999999999</v>
      </c>
      <c r="N17" s="257">
        <v>27.362000000000002</v>
      </c>
      <c r="O17" s="257">
        <v>25.782450000000001</v>
      </c>
      <c r="P17" s="257">
        <v>20.809657999999999</v>
      </c>
      <c r="Q17" s="257">
        <v>23.428151000000003</v>
      </c>
      <c r="R17" s="257">
        <v>24.910475999999999</v>
      </c>
      <c r="S17" s="257">
        <v>24.954185000000003</v>
      </c>
      <c r="T17" s="257">
        <v>25.881088999999999</v>
      </c>
      <c r="U17" s="257">
        <v>24.420741000000003</v>
      </c>
      <c r="V17" s="257">
        <v>23.059151999999997</v>
      </c>
      <c r="W17" s="257">
        <v>23.125406999999999</v>
      </c>
      <c r="X17" s="257">
        <v>24.599968000000001</v>
      </c>
      <c r="Y17" s="257">
        <v>22.539960000000001</v>
      </c>
      <c r="Z17" s="257">
        <v>23.434488000000002</v>
      </c>
      <c r="AA17" s="257">
        <v>21.893332999999998</v>
      </c>
      <c r="AB17" s="257">
        <v>20.766667000000002</v>
      </c>
      <c r="AC17" s="257">
        <v>24.222999000000002</v>
      </c>
      <c r="AD17" s="257">
        <v>24.560150000000004</v>
      </c>
      <c r="AE17" s="257">
        <v>28.760066999999999</v>
      </c>
      <c r="AF17" s="257">
        <v>39.534306999999998</v>
      </c>
      <c r="AG17" s="257">
        <v>36.720171999999998</v>
      </c>
      <c r="AH17" s="257">
        <v>31.275540000000003</v>
      </c>
      <c r="AI17" s="257">
        <v>27.470253</v>
      </c>
      <c r="AJ17" s="257">
        <v>17.414407999999998</v>
      </c>
      <c r="AK17" s="288">
        <v>8.8243822223606347</v>
      </c>
      <c r="AL17" s="285">
        <v>-0.49465569610980975</v>
      </c>
      <c r="AM17" s="285">
        <v>-2.9254637282262519E-2</v>
      </c>
      <c r="AN17" s="285">
        <v>9.3663138349862755E-4</v>
      </c>
    </row>
    <row r="18" spans="1:42" x14ac:dyDescent="0.15">
      <c r="A18" s="162" t="s">
        <v>155</v>
      </c>
      <c r="B18" s="257">
        <v>131.52095000000003</v>
      </c>
      <c r="C18" s="257">
        <v>134.28099</v>
      </c>
      <c r="D18" s="257">
        <v>139.58713</v>
      </c>
      <c r="E18" s="257">
        <v>138.20957000000001</v>
      </c>
      <c r="F18" s="257">
        <v>139.66751000000002</v>
      </c>
      <c r="G18" s="257">
        <v>131.04500000000002</v>
      </c>
      <c r="H18" s="257">
        <v>129.22999999999999</v>
      </c>
      <c r="I18" s="257">
        <v>127.199</v>
      </c>
      <c r="J18" s="257">
        <v>128.25700000000001</v>
      </c>
      <c r="K18" s="257">
        <v>129.37100000000001</v>
      </c>
      <c r="L18" s="257">
        <v>133.00900000000001</v>
      </c>
      <c r="M18" s="257">
        <v>136.76400000000001</v>
      </c>
      <c r="N18" s="257">
        <v>136.25300000000001</v>
      </c>
      <c r="O18" s="257">
        <v>135.99299999999999</v>
      </c>
      <c r="P18" s="257">
        <v>135.108</v>
      </c>
      <c r="Q18" s="257">
        <v>137.92099999999999</v>
      </c>
      <c r="R18" s="257">
        <v>137.107</v>
      </c>
      <c r="S18" s="257">
        <v>135.005</v>
      </c>
      <c r="T18" s="257">
        <v>142.84800000000001</v>
      </c>
      <c r="U18" s="257">
        <v>143.2456</v>
      </c>
      <c r="V18" s="257">
        <v>143.4932</v>
      </c>
      <c r="W18" s="257">
        <v>148.87920000000003</v>
      </c>
      <c r="X18" s="257">
        <v>145.9615</v>
      </c>
      <c r="Y18" s="257">
        <v>140.61199999999999</v>
      </c>
      <c r="Z18" s="257">
        <v>134.87299999999999</v>
      </c>
      <c r="AA18" s="257">
        <v>138.38300000000001</v>
      </c>
      <c r="AB18" s="257">
        <v>141.571</v>
      </c>
      <c r="AC18" s="257">
        <v>136.416</v>
      </c>
      <c r="AD18" s="257">
        <v>139.75800000000001</v>
      </c>
      <c r="AE18" s="257">
        <v>131.55100000000002</v>
      </c>
      <c r="AF18" s="257">
        <v>132.96199999999999</v>
      </c>
      <c r="AG18" s="257">
        <v>132.93299999999999</v>
      </c>
      <c r="AH18" s="257">
        <v>133.81300000000002</v>
      </c>
      <c r="AI18" s="257">
        <v>133.29225140755199</v>
      </c>
      <c r="AJ18" s="257">
        <v>121.00464877913821</v>
      </c>
      <c r="AK18" s="288">
        <v>111.02964126567076</v>
      </c>
      <c r="AL18" s="285">
        <v>-8.494191994075484E-2</v>
      </c>
      <c r="AM18" s="285">
        <v>-1.0791809098632865E-2</v>
      </c>
      <c r="AN18" s="285">
        <v>1.1784830245057294E-2</v>
      </c>
    </row>
    <row r="19" spans="1:42" x14ac:dyDescent="0.15">
      <c r="A19" s="162" t="s">
        <v>150</v>
      </c>
      <c r="B19" s="257">
        <v>54.605000000000004</v>
      </c>
      <c r="C19" s="257">
        <v>54.808</v>
      </c>
      <c r="D19" s="257">
        <v>54.724000000000004</v>
      </c>
      <c r="E19" s="257">
        <v>43.070999999999998</v>
      </c>
      <c r="F19" s="257">
        <v>59.622</v>
      </c>
      <c r="G19" s="257">
        <v>60.663000000000004</v>
      </c>
      <c r="H19" s="257">
        <v>59.715000000000003</v>
      </c>
      <c r="I19" s="257">
        <v>65.14</v>
      </c>
      <c r="J19" s="257">
        <v>63.387999999999998</v>
      </c>
      <c r="K19" s="257">
        <v>62.613</v>
      </c>
      <c r="L19" s="257">
        <v>67.079000000000008</v>
      </c>
      <c r="M19" s="257">
        <v>54.67</v>
      </c>
      <c r="N19" s="257">
        <v>63.975999999999999</v>
      </c>
      <c r="O19" s="257">
        <v>63.166000000000004</v>
      </c>
      <c r="P19" s="257">
        <v>75.436000000000007</v>
      </c>
      <c r="Q19" s="257">
        <v>80.858000000000004</v>
      </c>
      <c r="R19" s="257">
        <v>71.733999999999995</v>
      </c>
      <c r="S19" s="257">
        <v>82.457000000000008</v>
      </c>
      <c r="T19" s="257">
        <v>75.954999999999998</v>
      </c>
      <c r="U19" s="257">
        <v>80.323000000000008</v>
      </c>
      <c r="V19" s="257">
        <v>80.766999999999996</v>
      </c>
      <c r="W19" s="257">
        <v>67.977999999999994</v>
      </c>
      <c r="X19" s="257">
        <v>74.085000000000008</v>
      </c>
      <c r="Y19" s="257">
        <v>49.972999999999999</v>
      </c>
      <c r="Z19" s="257">
        <v>36.864027140681799</v>
      </c>
      <c r="AA19" s="257">
        <v>24.184286952068923</v>
      </c>
      <c r="AB19" s="257">
        <v>44.927</v>
      </c>
      <c r="AC19" s="257">
        <v>55.991</v>
      </c>
      <c r="AD19" s="257">
        <v>41.571369967933165</v>
      </c>
      <c r="AE19" s="257">
        <v>45.295000000000009</v>
      </c>
      <c r="AF19" s="257">
        <v>52.676000000000002</v>
      </c>
      <c r="AG19" s="257">
        <v>37.382116459999999</v>
      </c>
      <c r="AH19" s="257">
        <v>46.349000000000004</v>
      </c>
      <c r="AI19" s="257">
        <v>38.716296849999999</v>
      </c>
      <c r="AJ19" s="257">
        <v>14.128227369999999</v>
      </c>
      <c r="AK19" s="288">
        <v>5.6000358170240494</v>
      </c>
      <c r="AL19" s="285">
        <v>-0.60471083693245797</v>
      </c>
      <c r="AM19" s="285">
        <v>-9.145071731224419E-2</v>
      </c>
      <c r="AN19" s="285">
        <v>5.9439507069968607E-4</v>
      </c>
    </row>
    <row r="20" spans="1:42" x14ac:dyDescent="0.15">
      <c r="A20" s="162" t="s">
        <v>147</v>
      </c>
      <c r="B20" s="287">
        <v>15.027799999999999</v>
      </c>
      <c r="C20" s="287">
        <v>19.4373</v>
      </c>
      <c r="D20" s="287">
        <v>17.653500000000001</v>
      </c>
      <c r="E20" s="287">
        <v>12.486599999999999</v>
      </c>
      <c r="F20" s="287">
        <v>20.269500000000001</v>
      </c>
      <c r="G20" s="287">
        <v>20.1813</v>
      </c>
      <c r="H20" s="287">
        <v>21.561499999999999</v>
      </c>
      <c r="I20" s="287">
        <v>24.570799999999998</v>
      </c>
      <c r="J20" s="287">
        <v>23.759899999999998</v>
      </c>
      <c r="K20" s="287">
        <v>28.234699999999997</v>
      </c>
      <c r="L20" s="287">
        <v>28.046899999999997</v>
      </c>
      <c r="M20" s="287">
        <v>30.413599999999999</v>
      </c>
      <c r="N20" s="287">
        <v>33.86</v>
      </c>
      <c r="O20" s="287">
        <v>35.6875</v>
      </c>
      <c r="P20" s="287">
        <v>37.030900000000003</v>
      </c>
      <c r="Q20" s="287">
        <v>38.186300000000003</v>
      </c>
      <c r="R20" s="287">
        <v>38.417500000000004</v>
      </c>
      <c r="S20" s="287">
        <v>32.149099999999997</v>
      </c>
      <c r="T20" s="287">
        <v>32.252900000000004</v>
      </c>
      <c r="U20" s="287">
        <v>34.447600000000001</v>
      </c>
      <c r="V20" s="287">
        <v>43.192500000000003</v>
      </c>
      <c r="W20" s="287">
        <v>46.649500000000003</v>
      </c>
      <c r="X20" s="287">
        <v>53.430899999999994</v>
      </c>
      <c r="Y20" s="287">
        <v>57.715600000000002</v>
      </c>
      <c r="Z20" s="287">
        <v>55.685099999999998</v>
      </c>
      <c r="AA20" s="287">
        <v>55.046399999999998</v>
      </c>
      <c r="AB20" s="287">
        <v>66.2179</v>
      </c>
      <c r="AC20" s="287">
        <v>68.013100000000009</v>
      </c>
      <c r="AD20" s="287">
        <v>63.786076000000001</v>
      </c>
      <c r="AE20" s="287">
        <v>76.262681999999998</v>
      </c>
      <c r="AF20" s="287">
        <v>76.165606540000013</v>
      </c>
      <c r="AG20" s="287">
        <v>92.273100000000014</v>
      </c>
      <c r="AH20" s="287">
        <v>97.476300000000009</v>
      </c>
      <c r="AI20" s="287">
        <v>113.24860000000001</v>
      </c>
      <c r="AJ20" s="287">
        <v>112.89409999999999</v>
      </c>
      <c r="AK20" s="288">
        <v>106.05883760059028</v>
      </c>
      <c r="AL20" s="289">
        <v>-6.3112604150438956E-2</v>
      </c>
      <c r="AM20" s="289">
        <v>7.3231038337413956E-2</v>
      </c>
      <c r="AN20" s="289">
        <v>1.1257222691734554E-2</v>
      </c>
    </row>
    <row r="21" spans="1:42" x14ac:dyDescent="0.15">
      <c r="A21" s="162" t="s">
        <v>146</v>
      </c>
      <c r="B21" s="287">
        <v>111.90635022041303</v>
      </c>
      <c r="C21" s="287">
        <v>118.01613250218227</v>
      </c>
      <c r="D21" s="287">
        <v>119.16994288121153</v>
      </c>
      <c r="E21" s="287">
        <v>114.75064239982257</v>
      </c>
      <c r="F21" s="287">
        <v>117.64949778756213</v>
      </c>
      <c r="G21" s="287">
        <v>114.033</v>
      </c>
      <c r="H21" s="287">
        <v>106.667</v>
      </c>
      <c r="I21" s="287">
        <v>105.831</v>
      </c>
      <c r="J21" s="287">
        <v>87.602000000000004</v>
      </c>
      <c r="K21" s="287">
        <v>77.088000000000008</v>
      </c>
      <c r="L21" s="287">
        <v>70.227999999999994</v>
      </c>
      <c r="M21" s="287">
        <v>56.353999999999999</v>
      </c>
      <c r="N21" s="287">
        <v>55.192999999999998</v>
      </c>
      <c r="O21" s="287">
        <v>50.22</v>
      </c>
      <c r="P21" s="287">
        <v>53.871000000000002</v>
      </c>
      <c r="Q21" s="287">
        <v>51.514000000000003</v>
      </c>
      <c r="R21" s="287">
        <v>53.167999999999999</v>
      </c>
      <c r="S21" s="287">
        <v>54.628999999999998</v>
      </c>
      <c r="T21" s="287">
        <v>54.643000000000001</v>
      </c>
      <c r="U21" s="287">
        <v>45.128</v>
      </c>
      <c r="V21" s="287">
        <v>50.012999999999998</v>
      </c>
      <c r="W21" s="287">
        <v>64.942000000000007</v>
      </c>
      <c r="X21" s="287">
        <v>70.037000000000006</v>
      </c>
      <c r="Y21" s="287">
        <v>70.629000000000005</v>
      </c>
      <c r="Z21" s="287">
        <v>65.195000000000007</v>
      </c>
      <c r="AA21" s="287">
        <v>69.760000000000005</v>
      </c>
      <c r="AB21" s="287">
        <v>74.494</v>
      </c>
      <c r="AC21" s="287">
        <v>80.418000000000006</v>
      </c>
      <c r="AD21" s="287">
        <v>81.013000000000005</v>
      </c>
      <c r="AE21" s="287">
        <v>70.489000000000004</v>
      </c>
      <c r="AF21" s="287">
        <v>56.062000000000005</v>
      </c>
      <c r="AG21" s="287">
        <v>61.213000000000001</v>
      </c>
      <c r="AH21" s="287">
        <v>49.268900000000002</v>
      </c>
      <c r="AI21" s="287">
        <v>49.022899999999993</v>
      </c>
      <c r="AJ21" s="287">
        <v>47.393306664079276</v>
      </c>
      <c r="AK21" s="288">
        <v>41.17622468141932</v>
      </c>
      <c r="AL21" s="289">
        <v>-0.13355441462752848</v>
      </c>
      <c r="AM21" s="289">
        <v>-3.1387047758742681E-2</v>
      </c>
      <c r="AN21" s="289">
        <v>4.3704979361479839E-3</v>
      </c>
    </row>
    <row r="22" spans="1:42" s="161" customFormat="1" x14ac:dyDescent="0.15">
      <c r="A22" s="162" t="s">
        <v>145</v>
      </c>
      <c r="B22" s="287">
        <v>177.16300000000001</v>
      </c>
      <c r="C22" s="287">
        <v>201.36099999999999</v>
      </c>
      <c r="D22" s="287">
        <v>209.92400000000001</v>
      </c>
      <c r="E22" s="287">
        <v>203.374</v>
      </c>
      <c r="F22" s="287">
        <v>199.93800000000002</v>
      </c>
      <c r="G22" s="287">
        <v>206.43800000000002</v>
      </c>
      <c r="H22" s="287">
        <v>211.458</v>
      </c>
      <c r="I22" s="287">
        <v>193.63800000000001</v>
      </c>
      <c r="J22" s="287">
        <v>171.24600000000001</v>
      </c>
      <c r="K22" s="287">
        <v>161.34100000000001</v>
      </c>
      <c r="L22" s="287">
        <v>155.20600000000002</v>
      </c>
      <c r="M22" s="287">
        <v>147.26900000000001</v>
      </c>
      <c r="N22" s="287">
        <v>121.973</v>
      </c>
      <c r="O22" s="287">
        <v>122.97085129707412</v>
      </c>
      <c r="P22" s="287">
        <v>106.17967779235832</v>
      </c>
      <c r="Q22" s="287">
        <v>119.94981852968101</v>
      </c>
      <c r="R22" s="287">
        <v>131.4605141648434</v>
      </c>
      <c r="S22" s="287">
        <v>124.27861389080201</v>
      </c>
      <c r="T22" s="287">
        <v>138.45872557649628</v>
      </c>
      <c r="U22" s="287">
        <v>131.7875673999738</v>
      </c>
      <c r="V22" s="287">
        <v>134.6369879450628</v>
      </c>
      <c r="W22" s="287">
        <v>148.85002096132501</v>
      </c>
      <c r="X22" s="287">
        <v>135.94392422756431</v>
      </c>
      <c r="Y22" s="287">
        <v>124.38136295716069</v>
      </c>
      <c r="Z22" s="287">
        <v>103.03803071742502</v>
      </c>
      <c r="AA22" s="287">
        <v>107.59423537628911</v>
      </c>
      <c r="AB22" s="287">
        <v>108.44227186995468</v>
      </c>
      <c r="AC22" s="287">
        <v>142.79200183473648</v>
      </c>
      <c r="AD22" s="287">
        <v>130.25789114914775</v>
      </c>
      <c r="AE22" s="287">
        <v>100.23886944869388</v>
      </c>
      <c r="AF22" s="287">
        <v>75.878224846770237</v>
      </c>
      <c r="AG22" s="287">
        <v>30.668596979785313</v>
      </c>
      <c r="AH22" s="287">
        <v>22.529168818102583</v>
      </c>
      <c r="AI22" s="287">
        <v>16.835106873799091</v>
      </c>
      <c r="AJ22" s="287">
        <v>6.8911999999999995</v>
      </c>
      <c r="AK22" s="288">
        <v>5.4474999999999998</v>
      </c>
      <c r="AL22" s="289">
        <v>-0.21165890988237479</v>
      </c>
      <c r="AM22" s="289">
        <v>-0.2369908773688828</v>
      </c>
      <c r="AN22" s="289">
        <v>5.7820472108288201E-4</v>
      </c>
      <c r="AO22" s="300"/>
      <c r="AP22" s="300"/>
    </row>
    <row r="23" spans="1:42" x14ac:dyDescent="0.15">
      <c r="A23" s="162" t="s">
        <v>144</v>
      </c>
      <c r="B23" s="287">
        <v>291.36160166938294</v>
      </c>
      <c r="C23" s="287">
        <v>285.79435709355488</v>
      </c>
      <c r="D23" s="287">
        <v>292.43132312729273</v>
      </c>
      <c r="E23" s="287">
        <v>294.86492959667009</v>
      </c>
      <c r="F23" s="287">
        <v>305.63639465088352</v>
      </c>
      <c r="G23" s="287">
        <v>311.31513500000005</v>
      </c>
      <c r="H23" s="287">
        <v>315.15532488667498</v>
      </c>
      <c r="I23" s="287">
        <v>296.15961993199443</v>
      </c>
      <c r="J23" s="287">
        <v>281.46458275799085</v>
      </c>
      <c r="K23" s="287">
        <v>291.39055011567729</v>
      </c>
      <c r="L23" s="287">
        <v>292.91412629544698</v>
      </c>
      <c r="M23" s="287">
        <v>317.46483909112288</v>
      </c>
      <c r="N23" s="287">
        <v>303.14760929178425</v>
      </c>
      <c r="O23" s="287">
        <v>300.07054141779497</v>
      </c>
      <c r="P23" s="287">
        <v>282.47211408289604</v>
      </c>
      <c r="Q23" s="287">
        <v>299.46162728522307</v>
      </c>
      <c r="R23" s="287">
        <v>301.55121089969845</v>
      </c>
      <c r="S23" s="287">
        <v>303.74819210785898</v>
      </c>
      <c r="T23" s="287">
        <v>332.77815272498782</v>
      </c>
      <c r="U23" s="287">
        <v>314.55327414364029</v>
      </c>
      <c r="V23" s="287">
        <v>302.30871325333067</v>
      </c>
      <c r="W23" s="287">
        <v>318.6579381733423</v>
      </c>
      <c r="X23" s="287">
        <v>323.10726046460979</v>
      </c>
      <c r="Y23" s="287">
        <v>306.29176396413828</v>
      </c>
      <c r="Z23" s="287">
        <v>288.36236830307769</v>
      </c>
      <c r="AA23" s="287">
        <v>291.851783619152</v>
      </c>
      <c r="AB23" s="287">
        <v>293.33445073102462</v>
      </c>
      <c r="AC23" s="287">
        <v>273.83719438755884</v>
      </c>
      <c r="AD23" s="287">
        <v>267.619663942307</v>
      </c>
      <c r="AE23" s="287">
        <v>239.62135477551186</v>
      </c>
      <c r="AF23" s="287">
        <v>238.80377856179973</v>
      </c>
      <c r="AG23" s="287">
        <v>230.31711672451684</v>
      </c>
      <c r="AH23" s="287">
        <v>230.00899388694415</v>
      </c>
      <c r="AI23" s="287">
        <v>214.70415205820115</v>
      </c>
      <c r="AJ23" s="287">
        <v>177.03218917536776</v>
      </c>
      <c r="AK23" s="288">
        <v>145.19649542179528</v>
      </c>
      <c r="AL23" s="289">
        <v>-0.18207087445418335</v>
      </c>
      <c r="AM23" s="289">
        <v>-4.7617590001689858E-2</v>
      </c>
      <c r="AN23" s="289">
        <v>1.5411344495194327E-2</v>
      </c>
    </row>
    <row r="24" spans="1:42" x14ac:dyDescent="0.15">
      <c r="A24" s="165" t="s">
        <v>143</v>
      </c>
      <c r="B24" s="260">
        <v>1139.3207018897961</v>
      </c>
      <c r="C24" s="260">
        <v>1175.151779595737</v>
      </c>
      <c r="D24" s="260">
        <v>1191.9518960085043</v>
      </c>
      <c r="E24" s="260">
        <v>1173.2937419964926</v>
      </c>
      <c r="F24" s="260">
        <v>1209.9099024384457</v>
      </c>
      <c r="G24" s="260">
        <v>1218.468435</v>
      </c>
      <c r="H24" s="260">
        <v>1209.1398248866751</v>
      </c>
      <c r="I24" s="260">
        <v>1158.9684199319943</v>
      </c>
      <c r="J24" s="260">
        <v>1092.038482757991</v>
      </c>
      <c r="K24" s="260">
        <v>1090.6282501156775</v>
      </c>
      <c r="L24" s="260">
        <v>1093.770026295447</v>
      </c>
      <c r="M24" s="260">
        <v>1093.6864390911232</v>
      </c>
      <c r="N24" s="260">
        <v>1051.3566092917845</v>
      </c>
      <c r="O24" s="260">
        <v>1054.519342714869</v>
      </c>
      <c r="P24" s="260">
        <v>1018.2003498752545</v>
      </c>
      <c r="Q24" s="260">
        <v>1073.284896814904</v>
      </c>
      <c r="R24" s="260">
        <v>1088.2937010645419</v>
      </c>
      <c r="S24" s="260">
        <v>1090.2310909986611</v>
      </c>
      <c r="T24" s="260">
        <v>1151.5618673014842</v>
      </c>
      <c r="U24" s="260">
        <v>1123.565782543614</v>
      </c>
      <c r="V24" s="260">
        <v>1115.0565531983934</v>
      </c>
      <c r="W24" s="260">
        <v>1158.4720661346671</v>
      </c>
      <c r="X24" s="260">
        <v>1174.032552692174</v>
      </c>
      <c r="Y24" s="260">
        <v>1095.967686921299</v>
      </c>
      <c r="Z24" s="260">
        <v>1004.3440141611845</v>
      </c>
      <c r="AA24" s="260">
        <v>1016.0730389475101</v>
      </c>
      <c r="AB24" s="260">
        <v>1062.3911146009793</v>
      </c>
      <c r="AC24" s="260">
        <v>1112.9582952222952</v>
      </c>
      <c r="AD24" s="260">
        <v>1085.3021510593881</v>
      </c>
      <c r="AE24" s="260">
        <v>1013.1869732242059</v>
      </c>
      <c r="AF24" s="260">
        <v>989.70271594857002</v>
      </c>
      <c r="AG24" s="260">
        <v>921.69110216430204</v>
      </c>
      <c r="AH24" s="260">
        <v>887.78040270504675</v>
      </c>
      <c r="AI24" s="260">
        <v>852.4356601895521</v>
      </c>
      <c r="AJ24" s="260">
        <v>689.49886998858528</v>
      </c>
      <c r="AK24" s="260">
        <v>574.83192569669734</v>
      </c>
      <c r="AL24" s="286">
        <v>-0.16858261613361381</v>
      </c>
      <c r="AM24" s="286">
        <v>-3.6913918875813301E-2</v>
      </c>
      <c r="AN24" s="286">
        <v>6.1013406749333608E-2</v>
      </c>
    </row>
    <row r="25" spans="1:42" x14ac:dyDescent="0.15">
      <c r="A25" s="162"/>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88"/>
      <c r="AL25" s="285"/>
      <c r="AM25" s="285"/>
      <c r="AN25" s="285"/>
    </row>
    <row r="26" spans="1:42" x14ac:dyDescent="0.15">
      <c r="A26" s="162" t="s">
        <v>140</v>
      </c>
      <c r="B26" s="257">
        <v>59.068004733550801</v>
      </c>
      <c r="C26" s="257">
        <v>62.376387943519177</v>
      </c>
      <c r="D26" s="257">
        <v>64.275999223886117</v>
      </c>
      <c r="E26" s="257">
        <v>63.2410588744929</v>
      </c>
      <c r="F26" s="257">
        <v>63.891783049094514</v>
      </c>
      <c r="G26" s="257">
        <v>62.143999999999998</v>
      </c>
      <c r="H26" s="257">
        <v>62.111437194613117</v>
      </c>
      <c r="I26" s="257">
        <v>59.802866236434362</v>
      </c>
      <c r="J26" s="257">
        <v>55.319806817789868</v>
      </c>
      <c r="K26" s="257">
        <v>47.103504388828689</v>
      </c>
      <c r="L26" s="257">
        <v>48.018717476756386</v>
      </c>
      <c r="M26" s="257">
        <v>42.321201816597366</v>
      </c>
      <c r="N26" s="257">
        <v>37.20602718724863</v>
      </c>
      <c r="O26" s="257">
        <v>35.865403124448882</v>
      </c>
      <c r="P26" s="257">
        <v>34.055440049528599</v>
      </c>
      <c r="Q26" s="257">
        <v>35.898169440686864</v>
      </c>
      <c r="R26" s="257">
        <v>39.083826596975975</v>
      </c>
      <c r="S26" s="257">
        <v>40.142074740904313</v>
      </c>
      <c r="T26" s="257">
        <v>45.827682083224417</v>
      </c>
      <c r="U26" s="257">
        <v>50.556028694745969</v>
      </c>
      <c r="V26" s="257">
        <v>50.167772120973133</v>
      </c>
      <c r="W26" s="257">
        <v>49.321792038072282</v>
      </c>
      <c r="X26" s="257">
        <v>56.246522034197035</v>
      </c>
      <c r="Y26" s="257">
        <v>61.598716485314334</v>
      </c>
      <c r="Z26" s="257">
        <v>58.105387529980099</v>
      </c>
      <c r="AA26" s="257">
        <v>66.657421876354789</v>
      </c>
      <c r="AB26" s="257">
        <v>70.219138834046987</v>
      </c>
      <c r="AC26" s="257">
        <v>67.625479956435427</v>
      </c>
      <c r="AD26" s="257">
        <v>69.00380527920062</v>
      </c>
      <c r="AE26" s="257">
        <v>67.16067947583511</v>
      </c>
      <c r="AF26" s="257">
        <v>63.31488849027361</v>
      </c>
      <c r="AG26" s="257">
        <v>61.223795765624622</v>
      </c>
      <c r="AH26" s="257">
        <v>68.942656841108388</v>
      </c>
      <c r="AI26" s="257">
        <v>74.83336087393603</v>
      </c>
      <c r="AJ26" s="257">
        <v>74.122706484995632</v>
      </c>
      <c r="AK26" s="288">
        <v>72.959670677930617</v>
      </c>
      <c r="AL26" s="285">
        <v>-1.8380051595239588E-2</v>
      </c>
      <c r="AM26" s="285">
        <v>2.4645145106113597E-2</v>
      </c>
      <c r="AN26" s="285">
        <v>7.7440341504601742E-3</v>
      </c>
    </row>
    <row r="27" spans="1:42" x14ac:dyDescent="0.15">
      <c r="A27" s="162" t="s">
        <v>139</v>
      </c>
      <c r="B27" s="257">
        <v>138.35263240373749</v>
      </c>
      <c r="C27" s="257">
        <v>144.03875623287848</v>
      </c>
      <c r="D27" s="257">
        <v>149.59335496424285</v>
      </c>
      <c r="E27" s="257">
        <v>151.5010172880194</v>
      </c>
      <c r="F27" s="257">
        <v>153.60161945212087</v>
      </c>
      <c r="G27" s="257">
        <v>156.85474350101632</v>
      </c>
      <c r="H27" s="257">
        <v>154.73594460181414</v>
      </c>
      <c r="I27" s="257">
        <v>154.11139292220309</v>
      </c>
      <c r="J27" s="257">
        <v>148.39155109892516</v>
      </c>
      <c r="K27" s="257">
        <v>162.48473284032809</v>
      </c>
      <c r="L27" s="257">
        <v>160.29595861539937</v>
      </c>
      <c r="M27" s="257">
        <v>160.63060594598761</v>
      </c>
      <c r="N27" s="257">
        <v>157.02240438001181</v>
      </c>
      <c r="O27" s="257">
        <v>162.97269257034327</v>
      </c>
      <c r="P27" s="257">
        <v>161.34128661392984</v>
      </c>
      <c r="Q27" s="257">
        <v>175.61500000000001</v>
      </c>
      <c r="R27" s="257">
        <v>168.77294163960843</v>
      </c>
      <c r="S27" s="257">
        <v>170.35866054260563</v>
      </c>
      <c r="T27" s="257">
        <v>172.23623455167325</v>
      </c>
      <c r="U27" s="257">
        <v>160.85453194180548</v>
      </c>
      <c r="V27" s="257">
        <v>165.73524560659138</v>
      </c>
      <c r="W27" s="257">
        <v>177.77253465513502</v>
      </c>
      <c r="X27" s="257">
        <v>170.72220522220871</v>
      </c>
      <c r="Y27" s="257">
        <v>196.63955476848679</v>
      </c>
      <c r="Z27" s="257">
        <v>164.39030530012562</v>
      </c>
      <c r="AA27" s="257">
        <v>166.09552145796388</v>
      </c>
      <c r="AB27" s="257">
        <v>165.01096135438181</v>
      </c>
      <c r="AC27" s="257">
        <v>169.16300707789912</v>
      </c>
      <c r="AD27" s="257">
        <v>161.87185785364579</v>
      </c>
      <c r="AE27" s="257">
        <v>158.701542165864</v>
      </c>
      <c r="AF27" s="257">
        <v>158.55168433513029</v>
      </c>
      <c r="AG27" s="257">
        <v>171.45001851900645</v>
      </c>
      <c r="AH27" s="257">
        <v>174.01381216664652</v>
      </c>
      <c r="AI27" s="257">
        <v>176.60786159941142</v>
      </c>
      <c r="AJ27" s="257">
        <v>176.80722108255966</v>
      </c>
      <c r="AK27" s="288">
        <v>152.32331389552664</v>
      </c>
      <c r="AL27" s="285">
        <v>-0.14083186734298214</v>
      </c>
      <c r="AM27" s="285">
        <v>7.3082238566333224E-3</v>
      </c>
      <c r="AN27" s="285">
        <v>1.6167794258904685E-2</v>
      </c>
    </row>
    <row r="28" spans="1:42" x14ac:dyDescent="0.15">
      <c r="A28" s="162" t="s">
        <v>135</v>
      </c>
      <c r="B28" s="257">
        <v>10.219966232436214</v>
      </c>
      <c r="C28" s="257">
        <v>10.964558590494182</v>
      </c>
      <c r="D28" s="257">
        <v>10.959927945196595</v>
      </c>
      <c r="E28" s="257">
        <v>10.321797948047356</v>
      </c>
      <c r="F28" s="257">
        <v>10.968963000627939</v>
      </c>
      <c r="G28" s="257">
        <v>11.202999999999999</v>
      </c>
      <c r="H28" s="257">
        <v>10.544</v>
      </c>
      <c r="I28" s="257">
        <v>7.452</v>
      </c>
      <c r="J28" s="257">
        <v>8.1180000000000003</v>
      </c>
      <c r="K28" s="257">
        <v>8.2550000000000008</v>
      </c>
      <c r="L28" s="257">
        <v>4.2300000000000004</v>
      </c>
      <c r="M28" s="257">
        <v>4.0140000000000002</v>
      </c>
      <c r="N28" s="257">
        <v>3.2679999999999998</v>
      </c>
      <c r="O28" s="257">
        <v>3.2519999999999998</v>
      </c>
      <c r="P28" s="257">
        <v>2.6030000000000002</v>
      </c>
      <c r="Q28" s="257">
        <v>2.7210000000000001</v>
      </c>
      <c r="R28" s="257">
        <v>2.6970000000000001</v>
      </c>
      <c r="S28" s="257">
        <v>2.7080000000000002</v>
      </c>
      <c r="T28" s="257">
        <v>2.3196901111106576</v>
      </c>
      <c r="U28" s="257">
        <v>2.8664953888882345</v>
      </c>
      <c r="V28" s="257">
        <v>2.1561770555550419</v>
      </c>
      <c r="W28" s="257">
        <v>2.8115293333326377</v>
      </c>
      <c r="X28" s="257">
        <v>2.7296026111104403</v>
      </c>
      <c r="Y28" s="257">
        <v>2.6749843888883382</v>
      </c>
      <c r="Z28" s="257">
        <v>2.8680957638882325</v>
      </c>
      <c r="AA28" s="257">
        <v>2.2540462361106059</v>
      </c>
      <c r="AB28" s="257">
        <v>2.473173361110554</v>
      </c>
      <c r="AC28" s="257">
        <v>3.1047086738197351</v>
      </c>
      <c r="AD28" s="257">
        <v>4.7652359166655573</v>
      </c>
      <c r="AE28" s="257">
        <v>4.5803887499999991</v>
      </c>
      <c r="AF28" s="257">
        <v>5.2402512499999991</v>
      </c>
      <c r="AG28" s="257">
        <v>3.430835034246575</v>
      </c>
      <c r="AH28" s="257">
        <v>3.4082303736987138</v>
      </c>
      <c r="AI28" s="257">
        <v>4.1285332500000012</v>
      </c>
      <c r="AJ28" s="257">
        <v>3.9592805622633573</v>
      </c>
      <c r="AK28" s="288">
        <v>4.1533524487272953</v>
      </c>
      <c r="AL28" s="285">
        <v>4.6150790801573915E-2</v>
      </c>
      <c r="AM28" s="285">
        <v>3.2766787173809986E-2</v>
      </c>
      <c r="AN28" s="285">
        <v>4.4084222013313827E-4</v>
      </c>
    </row>
    <row r="29" spans="1:42" x14ac:dyDescent="0.15">
      <c r="A29" s="163" t="s">
        <v>134</v>
      </c>
      <c r="B29" s="260">
        <v>207.64060336972449</v>
      </c>
      <c r="C29" s="260">
        <v>217.37970276689185</v>
      </c>
      <c r="D29" s="260">
        <v>224.82928213332556</v>
      </c>
      <c r="E29" s="260">
        <v>225.06387411055965</v>
      </c>
      <c r="F29" s="260">
        <v>228.46236550184332</v>
      </c>
      <c r="G29" s="260">
        <v>230.20174350101632</v>
      </c>
      <c r="H29" s="260">
        <v>227.39138179642725</v>
      </c>
      <c r="I29" s="260">
        <v>221.36625915863746</v>
      </c>
      <c r="J29" s="260">
        <v>211.82935791671503</v>
      </c>
      <c r="K29" s="260">
        <v>217.84323722915678</v>
      </c>
      <c r="L29" s="260">
        <v>212.54467609215575</v>
      </c>
      <c r="M29" s="260">
        <v>206.96580776258497</v>
      </c>
      <c r="N29" s="260">
        <v>197.49643156726043</v>
      </c>
      <c r="O29" s="260">
        <v>202.09009569479215</v>
      </c>
      <c r="P29" s="260">
        <v>197.99972666345843</v>
      </c>
      <c r="Q29" s="260">
        <v>214.23416944068686</v>
      </c>
      <c r="R29" s="260">
        <v>210.5537682365844</v>
      </c>
      <c r="S29" s="260">
        <v>213.20873528350995</v>
      </c>
      <c r="T29" s="260">
        <v>220.38360674600833</v>
      </c>
      <c r="U29" s="260">
        <v>214.27705602543966</v>
      </c>
      <c r="V29" s="260">
        <v>218.05919478311955</v>
      </c>
      <c r="W29" s="260">
        <v>229.90585602653994</v>
      </c>
      <c r="X29" s="260">
        <v>229.69832986751618</v>
      </c>
      <c r="Y29" s="260">
        <v>260.91325564268948</v>
      </c>
      <c r="Z29" s="260">
        <v>225.36378859399395</v>
      </c>
      <c r="AA29" s="260">
        <v>235.00698957042928</v>
      </c>
      <c r="AB29" s="260">
        <v>237.70327354953935</v>
      </c>
      <c r="AC29" s="260">
        <v>239.89319570815428</v>
      </c>
      <c r="AD29" s="260">
        <v>235.64089904951197</v>
      </c>
      <c r="AE29" s="260">
        <v>230.44261039169911</v>
      </c>
      <c r="AF29" s="260">
        <v>227.10682407540389</v>
      </c>
      <c r="AG29" s="260">
        <v>236.10464931887765</v>
      </c>
      <c r="AH29" s="260">
        <v>246.36469938145362</v>
      </c>
      <c r="AI29" s="260">
        <v>255.56975572334744</v>
      </c>
      <c r="AJ29" s="260">
        <v>254.88920812981866</v>
      </c>
      <c r="AK29" s="260">
        <v>229.43633702218455</v>
      </c>
      <c r="AL29" s="286">
        <v>-0.102317969979007</v>
      </c>
      <c r="AM29" s="286">
        <v>1.2387399870579685E-2</v>
      </c>
      <c r="AN29" s="286">
        <v>2.4352670629497995E-2</v>
      </c>
    </row>
    <row r="30" spans="1:42" x14ac:dyDescent="0.15">
      <c r="A30" s="162"/>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88"/>
      <c r="AL30" s="285"/>
      <c r="AM30" s="285"/>
      <c r="AN30" s="285"/>
    </row>
    <row r="31" spans="1:42" x14ac:dyDescent="0.15">
      <c r="A31" s="162" t="s">
        <v>133</v>
      </c>
      <c r="B31" s="257">
        <v>8.7999999999999995E-2</v>
      </c>
      <c r="C31" s="257">
        <v>8.7000000000000008E-2</v>
      </c>
      <c r="D31" s="257">
        <v>8.5000000000000006E-2</v>
      </c>
      <c r="E31" s="257">
        <v>8.7999999999999995E-2</v>
      </c>
      <c r="F31" s="257">
        <v>6.4000000000000001E-2</v>
      </c>
      <c r="G31" s="257">
        <v>6.5000000000000002E-2</v>
      </c>
      <c r="H31" s="257">
        <v>9.4E-2</v>
      </c>
      <c r="I31" s="257">
        <v>8.3000000000000004E-2</v>
      </c>
      <c r="J31" s="257">
        <v>9.6000000000000002E-2</v>
      </c>
      <c r="K31" s="257">
        <v>9.5000000000000001E-2</v>
      </c>
      <c r="L31" s="257">
        <v>9.0999999999999998E-2</v>
      </c>
      <c r="M31" s="257">
        <v>9.1999999999999998E-2</v>
      </c>
      <c r="N31" s="257">
        <v>9.6000000000000002E-2</v>
      </c>
      <c r="O31" s="257">
        <v>0.112</v>
      </c>
      <c r="P31" s="257">
        <v>0.41699999999999998</v>
      </c>
      <c r="Q31" s="257">
        <v>0.48399999999999999</v>
      </c>
      <c r="R31" s="257">
        <v>0.47200000000000003</v>
      </c>
      <c r="S31" s="257">
        <v>0.51600000000000001</v>
      </c>
      <c r="T31" s="257">
        <v>0.47200000000000003</v>
      </c>
      <c r="U31" s="257">
        <v>0.47600000000000003</v>
      </c>
      <c r="V31" s="257">
        <v>0.57100000000000006</v>
      </c>
      <c r="W31" s="257">
        <v>0.56400000000000006</v>
      </c>
      <c r="X31" s="257">
        <v>0.57500000000000007</v>
      </c>
      <c r="Y31" s="257">
        <v>0.39</v>
      </c>
      <c r="Z31" s="257">
        <v>0.376</v>
      </c>
      <c r="AA31" s="257">
        <v>0.35299999999999998</v>
      </c>
      <c r="AB31" s="257">
        <v>0.42499999999999999</v>
      </c>
      <c r="AC31" s="257">
        <v>0.4</v>
      </c>
      <c r="AD31" s="257">
        <v>0.45900000000000002</v>
      </c>
      <c r="AE31" s="257">
        <v>0.53</v>
      </c>
      <c r="AF31" s="257">
        <v>0.46200000000000002</v>
      </c>
      <c r="AG31" s="257">
        <v>0.48799999999999999</v>
      </c>
      <c r="AH31" s="257">
        <v>0.62646199999999996</v>
      </c>
      <c r="AI31" s="257">
        <v>0.64988500000000005</v>
      </c>
      <c r="AJ31" s="257">
        <v>0.67851000000000006</v>
      </c>
      <c r="AK31" s="288">
        <v>0.67851000000000006</v>
      </c>
      <c r="AL31" s="285">
        <v>-2.732240437158473E-3</v>
      </c>
      <c r="AM31" s="285">
        <v>6.0808133150336729E-2</v>
      </c>
      <c r="AN31" s="285">
        <v>7.2017932134363713E-5</v>
      </c>
    </row>
    <row r="32" spans="1:42" x14ac:dyDescent="0.15">
      <c r="A32" s="162" t="s">
        <v>127</v>
      </c>
      <c r="B32" s="257">
        <v>0</v>
      </c>
      <c r="C32" s="257">
        <v>0</v>
      </c>
      <c r="D32" s="257">
        <v>0</v>
      </c>
      <c r="E32" s="257">
        <v>0</v>
      </c>
      <c r="F32" s="257">
        <v>0</v>
      </c>
      <c r="G32" s="257">
        <v>0</v>
      </c>
      <c r="H32" s="257">
        <v>0</v>
      </c>
      <c r="I32" s="257">
        <v>0</v>
      </c>
      <c r="J32" s="257">
        <v>0</v>
      </c>
      <c r="K32" s="257">
        <v>0</v>
      </c>
      <c r="L32" s="257">
        <v>0</v>
      </c>
      <c r="M32" s="257">
        <v>0</v>
      </c>
      <c r="N32" s="257">
        <v>0</v>
      </c>
      <c r="O32" s="257">
        <v>0</v>
      </c>
      <c r="P32" s="257">
        <v>0</v>
      </c>
      <c r="Q32" s="257">
        <v>0</v>
      </c>
      <c r="R32" s="257">
        <v>0</v>
      </c>
      <c r="S32" s="257">
        <v>0</v>
      </c>
      <c r="T32" s="257">
        <v>0</v>
      </c>
      <c r="U32" s="257">
        <v>0</v>
      </c>
      <c r="V32" s="257">
        <v>0</v>
      </c>
      <c r="W32" s="257">
        <v>0</v>
      </c>
      <c r="X32" s="257">
        <v>0</v>
      </c>
      <c r="Y32" s="257">
        <v>0</v>
      </c>
      <c r="Z32" s="257">
        <v>0</v>
      </c>
      <c r="AA32" s="257">
        <v>0</v>
      </c>
      <c r="AB32" s="257">
        <v>0</v>
      </c>
      <c r="AC32" s="257">
        <v>0</v>
      </c>
      <c r="AD32" s="257">
        <v>0</v>
      </c>
      <c r="AE32" s="257">
        <v>0</v>
      </c>
      <c r="AF32" s="257">
        <v>0</v>
      </c>
      <c r="AG32" s="257">
        <v>0</v>
      </c>
      <c r="AH32" s="257">
        <v>0</v>
      </c>
      <c r="AI32" s="257">
        <v>0</v>
      </c>
      <c r="AJ32" s="257">
        <v>0</v>
      </c>
      <c r="AK32" s="288">
        <v>0</v>
      </c>
      <c r="AL32" s="285">
        <v>0</v>
      </c>
      <c r="AM32" s="285">
        <v>0</v>
      </c>
      <c r="AN32" s="285">
        <v>0</v>
      </c>
    </row>
    <row r="33" spans="1:40" x14ac:dyDescent="0.15">
      <c r="A33" s="162" t="s">
        <v>126</v>
      </c>
      <c r="B33" s="287">
        <v>0</v>
      </c>
      <c r="C33" s="287">
        <v>0</v>
      </c>
      <c r="D33" s="287">
        <v>0</v>
      </c>
      <c r="E33" s="287">
        <v>0</v>
      </c>
      <c r="F33" s="287">
        <v>0</v>
      </c>
      <c r="G33" s="287">
        <v>0</v>
      </c>
      <c r="H33" s="287">
        <v>0</v>
      </c>
      <c r="I33" s="287">
        <v>0</v>
      </c>
      <c r="J33" s="287">
        <v>0</v>
      </c>
      <c r="K33" s="287">
        <v>0</v>
      </c>
      <c r="L33" s="287">
        <v>0</v>
      </c>
      <c r="M33" s="287">
        <v>0</v>
      </c>
      <c r="N33" s="287">
        <v>0</v>
      </c>
      <c r="O33" s="287">
        <v>0</v>
      </c>
      <c r="P33" s="287">
        <v>0</v>
      </c>
      <c r="Q33" s="287">
        <v>0</v>
      </c>
      <c r="R33" s="287">
        <v>0</v>
      </c>
      <c r="S33" s="287">
        <v>0</v>
      </c>
      <c r="T33" s="287">
        <v>0</v>
      </c>
      <c r="U33" s="287">
        <v>0</v>
      </c>
      <c r="V33" s="287">
        <v>0</v>
      </c>
      <c r="W33" s="287">
        <v>0</v>
      </c>
      <c r="X33" s="287">
        <v>0</v>
      </c>
      <c r="Y33" s="287">
        <v>0</v>
      </c>
      <c r="Z33" s="287">
        <v>0</v>
      </c>
      <c r="AA33" s="287">
        <v>0</v>
      </c>
      <c r="AB33" s="287">
        <v>0</v>
      </c>
      <c r="AC33" s="287">
        <v>0</v>
      </c>
      <c r="AD33" s="287">
        <v>0</v>
      </c>
      <c r="AE33" s="287">
        <v>0</v>
      </c>
      <c r="AF33" s="287">
        <v>0</v>
      </c>
      <c r="AG33" s="287">
        <v>0</v>
      </c>
      <c r="AH33" s="287">
        <v>0</v>
      </c>
      <c r="AI33" s="287">
        <v>0</v>
      </c>
      <c r="AJ33" s="287">
        <v>0</v>
      </c>
      <c r="AK33" s="288">
        <v>0</v>
      </c>
      <c r="AL33" s="289">
        <v>0</v>
      </c>
      <c r="AM33" s="289">
        <v>0</v>
      </c>
      <c r="AN33" s="289">
        <v>0</v>
      </c>
    </row>
    <row r="34" spans="1:40" x14ac:dyDescent="0.15">
      <c r="A34" s="162" t="s">
        <v>125</v>
      </c>
      <c r="B34" s="287">
        <v>8.3963999999999981</v>
      </c>
      <c r="C34" s="287">
        <v>8.8990000000000009</v>
      </c>
      <c r="D34" s="287">
        <v>9.077</v>
      </c>
      <c r="E34" s="287">
        <v>9.0389999999999997</v>
      </c>
      <c r="F34" s="287">
        <v>9.7430000000000003</v>
      </c>
      <c r="G34" s="287">
        <v>10.467599999999997</v>
      </c>
      <c r="H34" s="287">
        <v>11.345000000000001</v>
      </c>
      <c r="I34" s="287">
        <v>14.032</v>
      </c>
      <c r="J34" s="287">
        <v>15.989000000000001</v>
      </c>
      <c r="K34" s="287">
        <v>16.963999999999999</v>
      </c>
      <c r="L34" s="287">
        <v>18.71</v>
      </c>
      <c r="M34" s="287">
        <v>22.373000000000001</v>
      </c>
      <c r="N34" s="287">
        <v>24.783000000000001</v>
      </c>
      <c r="O34" s="287">
        <v>26.431000000000001</v>
      </c>
      <c r="P34" s="287">
        <v>26.202999999999999</v>
      </c>
      <c r="Q34" s="287">
        <v>29.185000000000002</v>
      </c>
      <c r="R34" s="287">
        <v>32.898000000000003</v>
      </c>
      <c r="S34" s="287">
        <v>35.073999999999998</v>
      </c>
      <c r="T34" s="287">
        <v>36.055</v>
      </c>
      <c r="U34" s="287">
        <v>36.896000000000001</v>
      </c>
      <c r="V34" s="287">
        <v>36.130000000000003</v>
      </c>
      <c r="W34" s="287">
        <v>35.737000000000002</v>
      </c>
      <c r="X34" s="287">
        <v>37.249000000000002</v>
      </c>
      <c r="Y34" s="287">
        <v>35.35</v>
      </c>
      <c r="Z34" s="287">
        <v>34.353000000000002</v>
      </c>
      <c r="AA34" s="287">
        <v>34.289000000000001</v>
      </c>
      <c r="AB34" s="287">
        <v>35.191000000000003</v>
      </c>
      <c r="AC34" s="287">
        <v>38.76</v>
      </c>
      <c r="AD34" s="287">
        <v>32.155700000000003</v>
      </c>
      <c r="AE34" s="287">
        <v>30.155400000000004</v>
      </c>
      <c r="AF34" s="287">
        <v>29.216000000000001</v>
      </c>
      <c r="AG34" s="287">
        <v>24.205200000000001</v>
      </c>
      <c r="AH34" s="287">
        <v>22.075900000000001</v>
      </c>
      <c r="AI34" s="287">
        <v>20.642900000000001</v>
      </c>
      <c r="AJ34" s="287">
        <v>21.932400000000001</v>
      </c>
      <c r="AK34" s="288">
        <v>18.983966565538374</v>
      </c>
      <c r="AL34" s="289">
        <v>-0.13679771459437429</v>
      </c>
      <c r="AM34" s="289">
        <v>-4.3880559098433358E-2</v>
      </c>
      <c r="AN34" s="289">
        <v>2.0149828532489899E-3</v>
      </c>
    </row>
    <row r="35" spans="1:40" x14ac:dyDescent="0.15">
      <c r="A35" s="163" t="s">
        <v>124</v>
      </c>
      <c r="B35" s="260">
        <v>8.4843999999999973</v>
      </c>
      <c r="C35" s="260">
        <v>8.9860000000000007</v>
      </c>
      <c r="D35" s="260">
        <v>9.1620000000000008</v>
      </c>
      <c r="E35" s="260">
        <v>9.1269999999999989</v>
      </c>
      <c r="F35" s="260">
        <v>9.8070000000000004</v>
      </c>
      <c r="G35" s="260">
        <v>10.532599999999997</v>
      </c>
      <c r="H35" s="260">
        <v>11.439</v>
      </c>
      <c r="I35" s="260">
        <v>14.115</v>
      </c>
      <c r="J35" s="260">
        <v>16.085000000000001</v>
      </c>
      <c r="K35" s="260">
        <v>17.058999999999997</v>
      </c>
      <c r="L35" s="260">
        <v>18.801000000000002</v>
      </c>
      <c r="M35" s="260">
        <v>22.465</v>
      </c>
      <c r="N35" s="260">
        <v>24.879000000000001</v>
      </c>
      <c r="O35" s="260">
        <v>26.542999999999999</v>
      </c>
      <c r="P35" s="260">
        <v>26.62</v>
      </c>
      <c r="Q35" s="260">
        <v>29.669000000000004</v>
      </c>
      <c r="R35" s="260">
        <v>33.370000000000005</v>
      </c>
      <c r="S35" s="260">
        <v>35.589999999999996</v>
      </c>
      <c r="T35" s="260">
        <v>36.527000000000001</v>
      </c>
      <c r="U35" s="260">
        <v>37.372</v>
      </c>
      <c r="V35" s="260">
        <v>36.701000000000001</v>
      </c>
      <c r="W35" s="260">
        <v>36.301000000000002</v>
      </c>
      <c r="X35" s="260">
        <v>37.824000000000005</v>
      </c>
      <c r="Y35" s="260">
        <v>35.74</v>
      </c>
      <c r="Z35" s="260">
        <v>34.728999999999999</v>
      </c>
      <c r="AA35" s="260">
        <v>34.642000000000003</v>
      </c>
      <c r="AB35" s="260">
        <v>35.616</v>
      </c>
      <c r="AC35" s="260">
        <v>39.159999999999997</v>
      </c>
      <c r="AD35" s="260">
        <v>32.614700000000006</v>
      </c>
      <c r="AE35" s="260">
        <v>30.685400000000005</v>
      </c>
      <c r="AF35" s="260">
        <v>29.678000000000001</v>
      </c>
      <c r="AG35" s="260">
        <v>24.693200000000001</v>
      </c>
      <c r="AH35" s="260">
        <v>22.702362000000001</v>
      </c>
      <c r="AI35" s="260">
        <v>21.292785000000002</v>
      </c>
      <c r="AJ35" s="260">
        <v>22.610910000000001</v>
      </c>
      <c r="AK35" s="260">
        <v>19.662476565538373</v>
      </c>
      <c r="AL35" s="286">
        <v>-0.13277466709781571</v>
      </c>
      <c r="AM35" s="286">
        <v>-4.2006469306215544E-2</v>
      </c>
      <c r="AN35" s="286">
        <v>2.0870007853833537E-3</v>
      </c>
    </row>
    <row r="36" spans="1:40" x14ac:dyDescent="0.15">
      <c r="A36" s="162"/>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8"/>
      <c r="AL36" s="289"/>
      <c r="AM36" s="289"/>
      <c r="AN36" s="289"/>
    </row>
    <row r="37" spans="1:40" x14ac:dyDescent="0.15">
      <c r="A37" s="162" t="s">
        <v>122</v>
      </c>
      <c r="B37" s="287">
        <v>0</v>
      </c>
      <c r="C37" s="287">
        <v>0</v>
      </c>
      <c r="D37" s="287">
        <v>0</v>
      </c>
      <c r="E37" s="287">
        <v>0</v>
      </c>
      <c r="F37" s="287">
        <v>0</v>
      </c>
      <c r="G37" s="287">
        <v>0</v>
      </c>
      <c r="H37" s="287">
        <v>0</v>
      </c>
      <c r="I37" s="287">
        <v>0</v>
      </c>
      <c r="J37" s="287">
        <v>0</v>
      </c>
      <c r="K37" s="287">
        <v>0</v>
      </c>
      <c r="L37" s="287">
        <v>0</v>
      </c>
      <c r="M37" s="287">
        <v>0</v>
      </c>
      <c r="N37" s="287">
        <v>0</v>
      </c>
      <c r="O37" s="287">
        <v>0</v>
      </c>
      <c r="P37" s="287">
        <v>0</v>
      </c>
      <c r="Q37" s="287">
        <v>0</v>
      </c>
      <c r="R37" s="287">
        <v>0</v>
      </c>
      <c r="S37" s="287">
        <v>0</v>
      </c>
      <c r="T37" s="287">
        <v>0</v>
      </c>
      <c r="U37" s="287">
        <v>0</v>
      </c>
      <c r="V37" s="287">
        <v>0</v>
      </c>
      <c r="W37" s="287">
        <v>0</v>
      </c>
      <c r="X37" s="287">
        <v>0</v>
      </c>
      <c r="Y37" s="287">
        <v>0</v>
      </c>
      <c r="Z37" s="287">
        <v>0</v>
      </c>
      <c r="AA37" s="287">
        <v>0</v>
      </c>
      <c r="AB37" s="287">
        <v>0</v>
      </c>
      <c r="AC37" s="287">
        <v>0</v>
      </c>
      <c r="AD37" s="287">
        <v>0</v>
      </c>
      <c r="AE37" s="287">
        <v>0</v>
      </c>
      <c r="AF37" s="287">
        <v>0</v>
      </c>
      <c r="AG37" s="287">
        <v>0</v>
      </c>
      <c r="AH37" s="287">
        <v>0</v>
      </c>
      <c r="AI37" s="287">
        <v>0</v>
      </c>
      <c r="AJ37" s="287">
        <v>0</v>
      </c>
      <c r="AK37" s="288">
        <v>0</v>
      </c>
      <c r="AL37" s="289">
        <v>0</v>
      </c>
      <c r="AM37" s="289">
        <v>0</v>
      </c>
      <c r="AN37" s="289">
        <v>0</v>
      </c>
    </row>
    <row r="38" spans="1:40" x14ac:dyDescent="0.15">
      <c r="A38" s="162" t="s">
        <v>120</v>
      </c>
      <c r="B38" s="287">
        <v>135.40299999999999</v>
      </c>
      <c r="C38" s="287">
        <v>135.988</v>
      </c>
      <c r="D38" s="287">
        <v>142.773</v>
      </c>
      <c r="E38" s="287">
        <v>143.03200000000001</v>
      </c>
      <c r="F38" s="287">
        <v>148.46199999999999</v>
      </c>
      <c r="G38" s="287">
        <v>155.92600000000002</v>
      </c>
      <c r="H38" s="287">
        <v>155.38800000000001</v>
      </c>
      <c r="I38" s="287">
        <v>156.71699970017045</v>
      </c>
      <c r="J38" s="287">
        <v>165.95999990918682</v>
      </c>
      <c r="K38" s="287">
        <v>169.40200023604234</v>
      </c>
      <c r="L38" s="287">
        <v>173.55100060987476</v>
      </c>
      <c r="M38" s="287">
        <v>184.71800005124729</v>
      </c>
      <c r="N38" s="287">
        <v>192.86900009069689</v>
      </c>
      <c r="O38" s="287">
        <v>187.52700052276589</v>
      </c>
      <c r="P38" s="287">
        <v>186.66200020789827</v>
      </c>
      <c r="Q38" s="287">
        <v>193.23920003937801</v>
      </c>
      <c r="R38" s="287">
        <v>195.29910038366395</v>
      </c>
      <c r="S38" s="287">
        <v>204.01630053390701</v>
      </c>
      <c r="T38" s="287">
        <v>217.32817895718964</v>
      </c>
      <c r="U38" s="287">
        <v>226.2022122573353</v>
      </c>
      <c r="V38" s="287">
        <v>228.89016665260741</v>
      </c>
      <c r="W38" s="287">
        <v>237.47174437756132</v>
      </c>
      <c r="X38" s="287">
        <v>244.61584132781098</v>
      </c>
      <c r="Y38" s="287">
        <v>240.52764149148888</v>
      </c>
      <c r="Z38" s="287">
        <v>231.9991931509154</v>
      </c>
      <c r="AA38" s="287">
        <v>240.51390037491575</v>
      </c>
      <c r="AB38" s="287">
        <v>241.49393376057697</v>
      </c>
      <c r="AC38" s="287">
        <v>236.71548427166843</v>
      </c>
      <c r="AD38" s="287">
        <v>230.68842991079643</v>
      </c>
      <c r="AE38" s="287">
        <v>226.63884036136378</v>
      </c>
      <c r="AF38" s="287">
        <v>220.22230604524961</v>
      </c>
      <c r="AG38" s="287">
        <v>220.21100148566276</v>
      </c>
      <c r="AH38" s="287">
        <v>223.71314251192038</v>
      </c>
      <c r="AI38" s="287">
        <v>225.66624503711552</v>
      </c>
      <c r="AJ38" s="287">
        <v>218.20738055909649</v>
      </c>
      <c r="AK38" s="288">
        <v>202.40526729575947</v>
      </c>
      <c r="AL38" s="289">
        <v>-7.4952245324749533E-2</v>
      </c>
      <c r="AM38" s="289">
        <v>-6.1100568465299876E-3</v>
      </c>
      <c r="AN38" s="289">
        <v>2.1483557801275959E-2</v>
      </c>
    </row>
    <row r="39" spans="1:40" x14ac:dyDescent="0.15">
      <c r="A39" s="162" t="s">
        <v>209</v>
      </c>
      <c r="B39" s="287">
        <v>4.1113361408261717</v>
      </c>
      <c r="C39" s="287">
        <v>6.0902501116084888</v>
      </c>
      <c r="D39" s="287">
        <v>9.4544759373353244</v>
      </c>
      <c r="E39" s="287">
        <v>9.4167262937270007</v>
      </c>
      <c r="F39" s="287">
        <v>8.7486277407484572</v>
      </c>
      <c r="G39" s="287">
        <v>8.7475354423814373</v>
      </c>
      <c r="H39" s="287">
        <v>9.3979777319262965</v>
      </c>
      <c r="I39" s="287">
        <v>8.703407547853228</v>
      </c>
      <c r="J39" s="287">
        <v>10.002405443210336</v>
      </c>
      <c r="K39" s="287">
        <v>10.396730586372575</v>
      </c>
      <c r="L39" s="287">
        <v>13.338163722361468</v>
      </c>
      <c r="M39" s="287">
        <v>12.576305660840944</v>
      </c>
      <c r="N39" s="287">
        <v>13.178764252645092</v>
      </c>
      <c r="O39" s="287">
        <v>14.172961581606042</v>
      </c>
      <c r="P39" s="287">
        <v>13.133715211606358</v>
      </c>
      <c r="Q39" s="287">
        <v>14.974383915675959</v>
      </c>
      <c r="R39" s="287">
        <v>19.132059792176022</v>
      </c>
      <c r="S39" s="287">
        <v>18.881378374919919</v>
      </c>
      <c r="T39" s="287">
        <v>17.687298194327404</v>
      </c>
      <c r="U39" s="287">
        <v>18.992379472083623</v>
      </c>
      <c r="V39" s="287">
        <v>19.921901097062676</v>
      </c>
      <c r="W39" s="287">
        <v>18.429687367926192</v>
      </c>
      <c r="X39" s="287">
        <v>17.854572916531982</v>
      </c>
      <c r="Y39" s="287">
        <v>16.963677083194721</v>
      </c>
      <c r="Z39" s="287">
        <v>15.706395083194721</v>
      </c>
      <c r="AA39" s="287">
        <v>16.820979083194722</v>
      </c>
      <c r="AB39" s="287">
        <v>18.465074777633795</v>
      </c>
      <c r="AC39" s="287">
        <v>18.796879777633801</v>
      </c>
      <c r="AD39" s="287">
        <v>20.697797777633802</v>
      </c>
      <c r="AE39" s="287">
        <v>25.233090824214496</v>
      </c>
      <c r="AF39" s="287">
        <v>26.788922909090907</v>
      </c>
      <c r="AG39" s="287">
        <v>26.645289637727281</v>
      </c>
      <c r="AH39" s="287">
        <v>28.361439635308944</v>
      </c>
      <c r="AI39" s="287">
        <v>33.162277940854366</v>
      </c>
      <c r="AJ39" s="287">
        <v>37.500931725474032</v>
      </c>
      <c r="AK39" s="288">
        <v>33.624321921611731</v>
      </c>
      <c r="AL39" s="289">
        <v>-0.10582349166521676</v>
      </c>
      <c r="AM39" s="289">
        <v>9.0929169191285242E-2</v>
      </c>
      <c r="AN39" s="289">
        <v>3.5689291745363096E-3</v>
      </c>
    </row>
    <row r="40" spans="1:40" x14ac:dyDescent="0.15">
      <c r="A40" s="163" t="s">
        <v>114</v>
      </c>
      <c r="B40" s="260">
        <v>139.51433614082615</v>
      </c>
      <c r="C40" s="260">
        <v>142.07825011160847</v>
      </c>
      <c r="D40" s="260">
        <v>152.22747593733533</v>
      </c>
      <c r="E40" s="260">
        <v>152.44872629372702</v>
      </c>
      <c r="F40" s="260">
        <v>157.21062774074844</v>
      </c>
      <c r="G40" s="260">
        <v>164.67353544238142</v>
      </c>
      <c r="H40" s="260">
        <v>164.78597773192632</v>
      </c>
      <c r="I40" s="260">
        <v>165.42040724802365</v>
      </c>
      <c r="J40" s="260">
        <v>175.96240535239713</v>
      </c>
      <c r="K40" s="260">
        <v>179.79873082241491</v>
      </c>
      <c r="L40" s="260">
        <v>186.88916433223622</v>
      </c>
      <c r="M40" s="260">
        <v>197.29430571208823</v>
      </c>
      <c r="N40" s="260">
        <v>206.04776434334198</v>
      </c>
      <c r="O40" s="260">
        <v>201.69996210437191</v>
      </c>
      <c r="P40" s="260">
        <v>199.79571541950463</v>
      </c>
      <c r="Q40" s="260">
        <v>208.21358395505399</v>
      </c>
      <c r="R40" s="260">
        <v>214.43116017583998</v>
      </c>
      <c r="S40" s="260">
        <v>222.89767890882692</v>
      </c>
      <c r="T40" s="260">
        <v>235.01547715151702</v>
      </c>
      <c r="U40" s="260">
        <v>245.19459172941893</v>
      </c>
      <c r="V40" s="260">
        <v>248.81206774967009</v>
      </c>
      <c r="W40" s="260">
        <v>255.90143174548754</v>
      </c>
      <c r="X40" s="260">
        <v>262.47041424434298</v>
      </c>
      <c r="Y40" s="260">
        <v>257.49131857468359</v>
      </c>
      <c r="Z40" s="260">
        <v>247.70558823411011</v>
      </c>
      <c r="AA40" s="260">
        <v>257.33487945811049</v>
      </c>
      <c r="AB40" s="260">
        <v>259.95900853821075</v>
      </c>
      <c r="AC40" s="260">
        <v>255.51236404930222</v>
      </c>
      <c r="AD40" s="260">
        <v>251.38622768843024</v>
      </c>
      <c r="AE40" s="260">
        <v>251.87193118557826</v>
      </c>
      <c r="AF40" s="260">
        <v>247.01122895434054</v>
      </c>
      <c r="AG40" s="260">
        <v>246.85629112339001</v>
      </c>
      <c r="AH40" s="260">
        <v>252.07458214722936</v>
      </c>
      <c r="AI40" s="260">
        <v>258.8285229779699</v>
      </c>
      <c r="AJ40" s="260">
        <v>255.70831228457055</v>
      </c>
      <c r="AK40" s="260">
        <v>236.02958921737121</v>
      </c>
      <c r="AL40" s="286">
        <v>-7.9479671480555458E-2</v>
      </c>
      <c r="AM40" s="286">
        <v>3.1847097460764306E-3</v>
      </c>
      <c r="AN40" s="286">
        <v>2.505248697581227E-2</v>
      </c>
    </row>
    <row r="41" spans="1:40" x14ac:dyDescent="0.15">
      <c r="A41" s="162"/>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88"/>
      <c r="AL41" s="285"/>
      <c r="AM41" s="285"/>
      <c r="AN41" s="285"/>
    </row>
    <row r="42" spans="1:40" x14ac:dyDescent="0.15">
      <c r="A42" s="162" t="s">
        <v>113</v>
      </c>
      <c r="B42" s="257">
        <v>89.373999999999995</v>
      </c>
      <c r="C42" s="257">
        <v>92.587000000000003</v>
      </c>
      <c r="D42" s="257">
        <v>100.348</v>
      </c>
      <c r="E42" s="257">
        <v>105.998</v>
      </c>
      <c r="F42" s="257">
        <v>113.56</v>
      </c>
      <c r="G42" s="257">
        <v>123.363</v>
      </c>
      <c r="H42" s="257">
        <v>127.22155000000001</v>
      </c>
      <c r="I42" s="257">
        <v>130.00239999999999</v>
      </c>
      <c r="J42" s="257">
        <v>133.2774</v>
      </c>
      <c r="K42" s="257">
        <v>136.89410000000001</v>
      </c>
      <c r="L42" s="257">
        <v>141.93535</v>
      </c>
      <c r="M42" s="257">
        <v>148.43090000000001</v>
      </c>
      <c r="N42" s="257">
        <v>157.47385</v>
      </c>
      <c r="O42" s="257">
        <v>165.94589999999999</v>
      </c>
      <c r="P42" s="257">
        <v>171.16139999999999</v>
      </c>
      <c r="Q42" s="257">
        <v>180.26025000000001</v>
      </c>
      <c r="R42" s="257">
        <v>179.87735000000001</v>
      </c>
      <c r="S42" s="257">
        <v>171.8623</v>
      </c>
      <c r="T42" s="257">
        <v>173.60599999999999</v>
      </c>
      <c r="U42" s="257">
        <v>178.9607</v>
      </c>
      <c r="V42" s="257">
        <v>182.97535000000002</v>
      </c>
      <c r="W42" s="257">
        <v>185.76434999999998</v>
      </c>
      <c r="X42" s="257">
        <v>185.48615000000001</v>
      </c>
      <c r="Y42" s="257">
        <v>184.23995000000002</v>
      </c>
      <c r="Z42" s="257">
        <v>182.02235000000002</v>
      </c>
      <c r="AA42" s="257">
        <v>176.01984999999999</v>
      </c>
      <c r="AB42" s="257">
        <v>171.9845</v>
      </c>
      <c r="AC42" s="257">
        <v>165.38415000000001</v>
      </c>
      <c r="AD42" s="257">
        <v>155.44739999999999</v>
      </c>
      <c r="AE42" s="257">
        <v>155.22915</v>
      </c>
      <c r="AF42" s="257">
        <v>162.20250530600362</v>
      </c>
      <c r="AG42" s="257">
        <v>162.3565069246641</v>
      </c>
      <c r="AH42" s="257">
        <v>159.16867308534594</v>
      </c>
      <c r="AI42" s="257">
        <v>156.55554483019833</v>
      </c>
      <c r="AJ42" s="257">
        <v>149.84061117562015</v>
      </c>
      <c r="AK42" s="288">
        <v>142.93494811153047</v>
      </c>
      <c r="AL42" s="285">
        <v>-4.8693045576620575E-2</v>
      </c>
      <c r="AM42" s="285">
        <v>-1.9267693141968301E-2</v>
      </c>
      <c r="AN42" s="285">
        <v>1.5171300928099806E-2</v>
      </c>
    </row>
    <row r="43" spans="1:40" x14ac:dyDescent="0.15">
      <c r="A43" s="162" t="s">
        <v>110</v>
      </c>
      <c r="B43" s="257">
        <v>260.645443</v>
      </c>
      <c r="C43" s="257">
        <v>299.6103564</v>
      </c>
      <c r="D43" s="257">
        <v>339.86171979999995</v>
      </c>
      <c r="E43" s="257">
        <v>373.6529812</v>
      </c>
      <c r="F43" s="257">
        <v>405.06001580000003</v>
      </c>
      <c r="G43" s="257">
        <v>441.25100719797985</v>
      </c>
      <c r="H43" s="257">
        <v>498.43395749090911</v>
      </c>
      <c r="I43" s="257">
        <v>567.32960946868695</v>
      </c>
      <c r="J43" s="257">
        <v>589.22847198787883</v>
      </c>
      <c r="K43" s="257">
        <v>693.40839661616155</v>
      </c>
      <c r="L43" s="257">
        <v>741.88590078383845</v>
      </c>
      <c r="M43" s="257">
        <v>824.18410760606059</v>
      </c>
      <c r="N43" s="257">
        <v>867.02651800202023</v>
      </c>
      <c r="O43" s="257">
        <v>891.67413904444459</v>
      </c>
      <c r="P43" s="257">
        <v>969.68443242626267</v>
      </c>
      <c r="Q43" s="257">
        <v>1060.2594138101008</v>
      </c>
      <c r="R43" s="257">
        <v>1129.1425004808082</v>
      </c>
      <c r="S43" s="257">
        <v>1282.5674984626264</v>
      </c>
      <c r="T43" s="257">
        <v>1519.9681357030304</v>
      </c>
      <c r="U43" s="257">
        <v>1722.4212222222222</v>
      </c>
      <c r="V43" s="257">
        <v>1980.1479393939389</v>
      </c>
      <c r="W43" s="257">
        <v>2302.4211818181816</v>
      </c>
      <c r="X43" s="257">
        <v>2656.7017070707075</v>
      </c>
      <c r="Y43" s="257">
        <v>2708.9129999999996</v>
      </c>
      <c r="Z43" s="257">
        <v>2911.5204221668005</v>
      </c>
      <c r="AA43" s="257">
        <v>3233.5993499999995</v>
      </c>
      <c r="AB43" s="257">
        <v>3690.8661000000002</v>
      </c>
      <c r="AC43" s="257">
        <v>3748.1943108</v>
      </c>
      <c r="AD43" s="257">
        <v>4077.3667420999996</v>
      </c>
      <c r="AE43" s="257">
        <v>4203.05879</v>
      </c>
      <c r="AF43" s="257">
        <v>4046.1676599999996</v>
      </c>
      <c r="AG43" s="257">
        <v>4156.3501230000002</v>
      </c>
      <c r="AH43" s="257">
        <v>4430.029737789474</v>
      </c>
      <c r="AI43" s="257">
        <v>4763.2456670000001</v>
      </c>
      <c r="AJ43" s="257">
        <v>4849.6976510000004</v>
      </c>
      <c r="AK43" s="288">
        <v>4917.7198046492986</v>
      </c>
      <c r="AL43" s="285">
        <v>1.1255497696678995E-2</v>
      </c>
      <c r="AM43" s="285">
        <v>5.2348247880190879E-2</v>
      </c>
      <c r="AN43" s="285">
        <v>0.52197316347150302</v>
      </c>
    </row>
    <row r="44" spans="1:40" x14ac:dyDescent="0.15">
      <c r="A44" s="162" t="s">
        <v>108</v>
      </c>
      <c r="B44" s="257">
        <v>116.039</v>
      </c>
      <c r="C44" s="257">
        <v>129.90200000000002</v>
      </c>
      <c r="D44" s="257">
        <v>152.80000000000001</v>
      </c>
      <c r="E44" s="257">
        <v>164.67600000000002</v>
      </c>
      <c r="F44" s="257">
        <v>184.97499999999999</v>
      </c>
      <c r="G44" s="257">
        <v>191.63300000000001</v>
      </c>
      <c r="H44" s="257">
        <v>214.11799999999999</v>
      </c>
      <c r="I44" s="257">
        <v>229.41200000000001</v>
      </c>
      <c r="J44" s="257">
        <v>252.78399999999999</v>
      </c>
      <c r="K44" s="257">
        <v>264.60899999999998</v>
      </c>
      <c r="L44" s="257">
        <v>296.29200000000003</v>
      </c>
      <c r="M44" s="257">
        <v>312.23399999999998</v>
      </c>
      <c r="N44" s="257">
        <v>325.827</v>
      </c>
      <c r="O44" s="257">
        <v>336.48399999999998</v>
      </c>
      <c r="P44" s="257">
        <v>365.43600000000004</v>
      </c>
      <c r="Q44" s="257">
        <v>390.233</v>
      </c>
      <c r="R44" s="257">
        <v>408.291</v>
      </c>
      <c r="S44" s="257">
        <v>426.70100000000002</v>
      </c>
      <c r="T44" s="257">
        <v>441.47200000000004</v>
      </c>
      <c r="U44" s="257">
        <v>463.005</v>
      </c>
      <c r="V44" s="257">
        <v>478.48500000000001</v>
      </c>
      <c r="W44" s="257">
        <v>505.46456978160154</v>
      </c>
      <c r="X44" s="257">
        <v>533.26517000000001</v>
      </c>
      <c r="Y44" s="257">
        <v>573.12298750000002</v>
      </c>
      <c r="Z44" s="257">
        <v>611.11457749999988</v>
      </c>
      <c r="AA44" s="257">
        <v>642.97013249999998</v>
      </c>
      <c r="AB44" s="257">
        <v>701.25486000000001</v>
      </c>
      <c r="AC44" s="257">
        <v>787.13020499999993</v>
      </c>
      <c r="AD44" s="257">
        <v>847.96880118120168</v>
      </c>
      <c r="AE44" s="257">
        <v>949.93075836271953</v>
      </c>
      <c r="AF44" s="257">
        <v>1006.5546295333322</v>
      </c>
      <c r="AG44" s="257">
        <v>1073.6041776656191</v>
      </c>
      <c r="AH44" s="257">
        <v>1115.2365985555389</v>
      </c>
      <c r="AI44" s="257">
        <v>1198.8608503586861</v>
      </c>
      <c r="AJ44" s="257">
        <v>1184.5342175229641</v>
      </c>
      <c r="AK44" s="288">
        <v>1125.2151000288786</v>
      </c>
      <c r="AL44" s="285">
        <v>-5.2673426202376583E-2</v>
      </c>
      <c r="AM44" s="285">
        <v>6.842119964240756E-2</v>
      </c>
      <c r="AN44" s="285">
        <v>0.11943179129333546</v>
      </c>
    </row>
    <row r="45" spans="1:40" x14ac:dyDescent="0.15">
      <c r="A45" s="162" t="s">
        <v>107</v>
      </c>
      <c r="B45" s="257">
        <v>5.2119616033323526</v>
      </c>
      <c r="C45" s="257">
        <v>5.34905328937226</v>
      </c>
      <c r="D45" s="257">
        <v>6.1831374635193042</v>
      </c>
      <c r="E45" s="257">
        <v>7.5764039319371905</v>
      </c>
      <c r="F45" s="257">
        <v>8.5089196126580138</v>
      </c>
      <c r="G45" s="257">
        <v>9.7680199999999999</v>
      </c>
      <c r="H45" s="257">
        <v>11.04635</v>
      </c>
      <c r="I45" s="257">
        <v>11.36168</v>
      </c>
      <c r="J45" s="257">
        <v>10.681360000000002</v>
      </c>
      <c r="K45" s="257">
        <v>12.80518</v>
      </c>
      <c r="L45" s="257">
        <v>14.366610000000001</v>
      </c>
      <c r="M45" s="257">
        <v>16.67061</v>
      </c>
      <c r="N45" s="257">
        <v>20.472729999999999</v>
      </c>
      <c r="O45" s="257">
        <v>22.436529999999998</v>
      </c>
      <c r="P45" s="257">
        <v>26.334899999999998</v>
      </c>
      <c r="Q45" s="257">
        <v>34.002000000000002</v>
      </c>
      <c r="R45" s="257">
        <v>37.713000000000001</v>
      </c>
      <c r="S45" s="257">
        <v>42.929000000000002</v>
      </c>
      <c r="T45" s="257">
        <v>46.459000000000003</v>
      </c>
      <c r="U45" s="257">
        <v>48.210999999999999</v>
      </c>
      <c r="V45" s="257">
        <v>51.825000000000003</v>
      </c>
      <c r="W45" s="257">
        <v>58.667000000000002</v>
      </c>
      <c r="X45" s="257">
        <v>63.902000000000001</v>
      </c>
      <c r="Y45" s="257">
        <v>61.493339999999996</v>
      </c>
      <c r="Z45" s="257">
        <v>65.913350000000008</v>
      </c>
      <c r="AA45" s="257">
        <v>68.477070000000012</v>
      </c>
      <c r="AB45" s="257">
        <v>81.089970000000008</v>
      </c>
      <c r="AC45" s="257">
        <v>102.16625999999999</v>
      </c>
      <c r="AD45" s="257">
        <v>111.25151000000001</v>
      </c>
      <c r="AE45" s="257">
        <v>119.53201000000001</v>
      </c>
      <c r="AF45" s="257">
        <v>124.65749</v>
      </c>
      <c r="AG45" s="257">
        <v>135.38033000000001</v>
      </c>
      <c r="AH45" s="257">
        <v>147.96445000000003</v>
      </c>
      <c r="AI45" s="257">
        <v>160.01286999999999</v>
      </c>
      <c r="AJ45" s="257">
        <v>174.49299999999999</v>
      </c>
      <c r="AK45" s="288">
        <v>180.868959754</v>
      </c>
      <c r="AL45" s="285">
        <v>3.3707840820739632E-2</v>
      </c>
      <c r="AM45" s="285">
        <v>0.10225090087011512</v>
      </c>
      <c r="AN45" s="285">
        <v>1.9197666163765503E-2</v>
      </c>
    </row>
    <row r="46" spans="1:40" x14ac:dyDescent="0.15">
      <c r="A46" s="162" t="s">
        <v>106</v>
      </c>
      <c r="B46" s="257">
        <v>99.334125847173283</v>
      </c>
      <c r="C46" s="257">
        <v>98.774280288713626</v>
      </c>
      <c r="D46" s="257">
        <v>107.33318848186522</v>
      </c>
      <c r="E46" s="257">
        <v>112.197764675079</v>
      </c>
      <c r="F46" s="257">
        <v>116.86643369252486</v>
      </c>
      <c r="G46" s="257">
        <v>119.28443597653828</v>
      </c>
      <c r="H46" s="257">
        <v>125.57195114850771</v>
      </c>
      <c r="I46" s="257">
        <v>131.97460945587608</v>
      </c>
      <c r="J46" s="257">
        <v>140.23030688839842</v>
      </c>
      <c r="K46" s="257">
        <v>156.84714368628588</v>
      </c>
      <c r="L46" s="257">
        <v>168.60079598740006</v>
      </c>
      <c r="M46" s="257">
        <v>178.44433765945473</v>
      </c>
      <c r="N46" s="257">
        <v>188.13503871359691</v>
      </c>
      <c r="O46" s="257">
        <v>192.23228680355842</v>
      </c>
      <c r="P46" s="257">
        <v>211.61293727791332</v>
      </c>
      <c r="Q46" s="257">
        <v>233.87888998874126</v>
      </c>
      <c r="R46" s="257">
        <v>249.17906278617752</v>
      </c>
      <c r="S46" s="257">
        <v>260.11985971026763</v>
      </c>
      <c r="T46" s="257">
        <v>287.96286871687721</v>
      </c>
      <c r="U46" s="257">
        <v>291.09159688428377</v>
      </c>
      <c r="V46" s="257">
        <v>315.13500031621822</v>
      </c>
      <c r="W46" s="257">
        <v>307.49254103090232</v>
      </c>
      <c r="X46" s="257">
        <v>313.01136120188181</v>
      </c>
      <c r="Y46" s="257">
        <v>330.96815429288137</v>
      </c>
      <c r="Z46" s="257">
        <v>309.61311845434261</v>
      </c>
      <c r="AA46" s="257">
        <v>312.74000359212675</v>
      </c>
      <c r="AB46" s="257">
        <v>281.57710650862055</v>
      </c>
      <c r="AC46" s="257">
        <v>330.798435062306</v>
      </c>
      <c r="AD46" s="257">
        <v>359.24596920213128</v>
      </c>
      <c r="AE46" s="257">
        <v>353.08640740773779</v>
      </c>
      <c r="AF46" s="257">
        <v>346.68684282352837</v>
      </c>
      <c r="AG46" s="257">
        <v>322.88866358991356</v>
      </c>
      <c r="AH46" s="257">
        <v>320.08299828116009</v>
      </c>
      <c r="AI46" s="257">
        <v>314.47774412812004</v>
      </c>
      <c r="AJ46" s="257">
        <v>307.21383378000002</v>
      </c>
      <c r="AK46" s="288">
        <v>298.79737511266666</v>
      </c>
      <c r="AL46" s="285">
        <v>-3.0053480419585443E-2</v>
      </c>
      <c r="AM46" s="285">
        <v>-7.7764557592063799E-4</v>
      </c>
      <c r="AN46" s="285">
        <v>3.1714741245950744E-2</v>
      </c>
    </row>
    <row r="47" spans="1:40" x14ac:dyDescent="0.15">
      <c r="A47" s="162" t="s">
        <v>105</v>
      </c>
      <c r="B47" s="287">
        <v>0</v>
      </c>
      <c r="C47" s="287">
        <v>0</v>
      </c>
      <c r="D47" s="287">
        <v>0</v>
      </c>
      <c r="E47" s="287">
        <v>0.25700000000000001</v>
      </c>
      <c r="F47" s="287">
        <v>2.1710000000000003</v>
      </c>
      <c r="G47" s="287">
        <v>2.9319999999999999</v>
      </c>
      <c r="H47" s="287">
        <v>3.4729999999999999</v>
      </c>
      <c r="I47" s="287">
        <v>3.8370000000000002</v>
      </c>
      <c r="J47" s="287">
        <v>3.88</v>
      </c>
      <c r="K47" s="287">
        <v>4.0810000000000004</v>
      </c>
      <c r="L47" s="287">
        <v>3.9740000000000002</v>
      </c>
      <c r="M47" s="287">
        <v>4.1770000000000005</v>
      </c>
      <c r="N47" s="287">
        <v>2.46</v>
      </c>
      <c r="O47" s="287">
        <v>3.6550000000000002</v>
      </c>
      <c r="P47" s="287">
        <v>4.5220000000000002</v>
      </c>
      <c r="Q47" s="287">
        <v>4.0380000000000003</v>
      </c>
      <c r="R47" s="287">
        <v>6.2380000000000004</v>
      </c>
      <c r="S47" s="287">
        <v>9.5590000000000011</v>
      </c>
      <c r="T47" s="287">
        <v>13.435</v>
      </c>
      <c r="U47" s="287">
        <v>22.626999999999999</v>
      </c>
      <c r="V47" s="287">
        <v>25.231000000000002</v>
      </c>
      <c r="W47" s="287">
        <v>26.626000000000001</v>
      </c>
      <c r="X47" s="287">
        <v>30.856000000000002</v>
      </c>
      <c r="Y47" s="287">
        <v>31.029</v>
      </c>
      <c r="Z47" s="287">
        <v>37.643999999999998</v>
      </c>
      <c r="AA47" s="287">
        <v>49.401000000000003</v>
      </c>
      <c r="AB47" s="287">
        <v>52.302</v>
      </c>
      <c r="AC47" s="287">
        <v>55.615000000000002</v>
      </c>
      <c r="AD47" s="287">
        <v>53.663360000000004</v>
      </c>
      <c r="AE47" s="287">
        <v>55.826999999999998</v>
      </c>
      <c r="AF47" s="287">
        <v>63.474000000000004</v>
      </c>
      <c r="AG47" s="287">
        <v>69.153000000000006</v>
      </c>
      <c r="AH47" s="287">
        <v>68.866</v>
      </c>
      <c r="AI47" s="287">
        <v>77.286000000000001</v>
      </c>
      <c r="AJ47" s="287">
        <v>75.265748000000002</v>
      </c>
      <c r="AK47" s="288">
        <v>89.601628517584757</v>
      </c>
      <c r="AL47" s="289">
        <v>0.18721752854849405</v>
      </c>
      <c r="AM47" s="289">
        <v>7.174178115859231E-2</v>
      </c>
      <c r="AN47" s="289">
        <v>9.5104331575185126E-3</v>
      </c>
    </row>
    <row r="48" spans="1:40" s="161" customFormat="1" x14ac:dyDescent="0.15">
      <c r="A48" s="162" t="s">
        <v>100</v>
      </c>
      <c r="B48" s="287">
        <v>24.687148999999998</v>
      </c>
      <c r="C48" s="287">
        <v>24.912939000000001</v>
      </c>
      <c r="D48" s="287">
        <v>23.481051999999988</v>
      </c>
      <c r="E48" s="287">
        <v>29.290513999999991</v>
      </c>
      <c r="F48" s="287">
        <v>30.298577000000012</v>
      </c>
      <c r="G48" s="287">
        <v>33.235790000000001</v>
      </c>
      <c r="H48" s="287">
        <v>36.218468000000001</v>
      </c>
      <c r="I48" s="287">
        <v>40.942612000000011</v>
      </c>
      <c r="J48" s="287">
        <v>51.954262999999997</v>
      </c>
      <c r="K48" s="287">
        <v>63.499223000000008</v>
      </c>
      <c r="L48" s="287">
        <v>70.45110099999998</v>
      </c>
      <c r="M48" s="287">
        <v>80.002051000000009</v>
      </c>
      <c r="N48" s="287">
        <v>91.871498000000003</v>
      </c>
      <c r="O48" s="287">
        <v>99.559313000000003</v>
      </c>
      <c r="P48" s="287">
        <v>106.43118000000001</v>
      </c>
      <c r="Q48" s="287">
        <v>111.47006229210068</v>
      </c>
      <c r="R48" s="287">
        <v>124.15797119169603</v>
      </c>
      <c r="S48" s="287">
        <v>133.66117744135477</v>
      </c>
      <c r="T48" s="287">
        <v>135.21720030546493</v>
      </c>
      <c r="U48" s="287">
        <v>142.14512794396478</v>
      </c>
      <c r="V48" s="287">
        <v>149.21625485647365</v>
      </c>
      <c r="W48" s="287">
        <v>152.65529387185205</v>
      </c>
      <c r="X48" s="287">
        <v>169.45128915272863</v>
      </c>
      <c r="Y48" s="287">
        <v>189.89971446670154</v>
      </c>
      <c r="Z48" s="287">
        <v>208.37234011139552</v>
      </c>
      <c r="AA48" s="287">
        <v>215.40877299609011</v>
      </c>
      <c r="AB48" s="287">
        <v>218.31199683490655</v>
      </c>
      <c r="AC48" s="287">
        <v>217.76700841556203</v>
      </c>
      <c r="AD48" s="287">
        <v>218.4883876529951</v>
      </c>
      <c r="AE48" s="287">
        <v>218.94465527774597</v>
      </c>
      <c r="AF48" s="287">
        <v>226.52991153819889</v>
      </c>
      <c r="AG48" s="287">
        <v>227.37851474268859</v>
      </c>
      <c r="AH48" s="287">
        <v>251.69748475675149</v>
      </c>
      <c r="AI48" s="287">
        <v>251.22158772580065</v>
      </c>
      <c r="AJ48" s="287">
        <v>239.63998484776246</v>
      </c>
      <c r="AK48" s="288">
        <v>208.51798355659579</v>
      </c>
      <c r="AL48" s="289">
        <v>-0.13224722317457893</v>
      </c>
      <c r="AM48" s="289">
        <v>1.4079308672004576E-2</v>
      </c>
      <c r="AN48" s="289">
        <v>2.2132369439762541E-2</v>
      </c>
    </row>
    <row r="49" spans="1:41" x14ac:dyDescent="0.15">
      <c r="A49" s="162" t="s">
        <v>98</v>
      </c>
      <c r="B49" s="287">
        <v>14.660622115999999</v>
      </c>
      <c r="C49" s="287">
        <v>20.482162782</v>
      </c>
      <c r="D49" s="287">
        <v>22.661673002000001</v>
      </c>
      <c r="E49" s="287">
        <v>23.793280602999996</v>
      </c>
      <c r="F49" s="287">
        <v>26.661787543999999</v>
      </c>
      <c r="G49" s="287">
        <v>25.521220119999999</v>
      </c>
      <c r="H49" s="287">
        <v>29.958829149000003</v>
      </c>
      <c r="I49" s="287">
        <v>38.308305920000002</v>
      </c>
      <c r="J49" s="287">
        <v>45.851676636000001</v>
      </c>
      <c r="K49" s="287">
        <v>49.30871655</v>
      </c>
      <c r="L49" s="287">
        <v>51.537344268000005</v>
      </c>
      <c r="M49" s="287">
        <v>61.246245666000007</v>
      </c>
      <c r="N49" s="287">
        <v>66.066922208000008</v>
      </c>
      <c r="O49" s="287">
        <v>70.401151604000006</v>
      </c>
      <c r="P49" s="287">
        <v>74.050102409000019</v>
      </c>
      <c r="Q49" s="287">
        <v>87.297116696000018</v>
      </c>
      <c r="R49" s="287">
        <v>95.295355266000001</v>
      </c>
      <c r="S49" s="287">
        <v>102.92898920699999</v>
      </c>
      <c r="T49" s="287">
        <v>112.30238707699999</v>
      </c>
      <c r="U49" s="287">
        <v>115.325847575</v>
      </c>
      <c r="V49" s="287">
        <v>120.029726079</v>
      </c>
      <c r="W49" s="287">
        <v>124.02685595399998</v>
      </c>
      <c r="X49" s="287">
        <v>128.44328241400001</v>
      </c>
      <c r="Y49" s="287">
        <v>122.195724353</v>
      </c>
      <c r="Z49" s="287">
        <v>120.70235247399999</v>
      </c>
      <c r="AA49" s="287">
        <v>122.340667397</v>
      </c>
      <c r="AB49" s="287">
        <v>124.46126138300001</v>
      </c>
      <c r="AC49" s="287">
        <v>122.442321276</v>
      </c>
      <c r="AD49" s="287">
        <v>121.51763989700001</v>
      </c>
      <c r="AE49" s="287">
        <v>123.42418709200001</v>
      </c>
      <c r="AF49" s="287">
        <v>117.13766239099999</v>
      </c>
      <c r="AG49" s="287">
        <v>121.21239000600001</v>
      </c>
      <c r="AH49" s="287">
        <v>127.94705900100003</v>
      </c>
      <c r="AI49" s="287">
        <v>131.289075827</v>
      </c>
      <c r="AJ49" s="287">
        <v>126.43383549400002</v>
      </c>
      <c r="AK49" s="288">
        <v>125.95560160900001</v>
      </c>
      <c r="AL49" s="289">
        <v>-6.5043891913076912E-3</v>
      </c>
      <c r="AM49" s="289">
        <v>4.6499288815224915E-3</v>
      </c>
      <c r="AN49" s="289">
        <v>1.3369091050419175E-2</v>
      </c>
    </row>
    <row r="50" spans="1:41" x14ac:dyDescent="0.15">
      <c r="A50" s="162" t="s">
        <v>97</v>
      </c>
      <c r="B50" s="257">
        <v>5.3129999999999997</v>
      </c>
      <c r="C50" s="257">
        <v>5.5412800000000004</v>
      </c>
      <c r="D50" s="257">
        <v>6.6980099999999982</v>
      </c>
      <c r="E50" s="257">
        <v>6.7995000000000001</v>
      </c>
      <c r="F50" s="257">
        <v>7.8695699999999986</v>
      </c>
      <c r="G50" s="257">
        <v>11.052849999999999</v>
      </c>
      <c r="H50" s="257">
        <v>13.785219999999999</v>
      </c>
      <c r="I50" s="257">
        <v>14.815049999999999</v>
      </c>
      <c r="J50" s="257">
        <v>13.503753999999999</v>
      </c>
      <c r="K50" s="257">
        <v>14.130907999999998</v>
      </c>
      <c r="L50" s="257">
        <v>15.16511264</v>
      </c>
      <c r="M50" s="257">
        <v>17.580072040000001</v>
      </c>
      <c r="N50" s="257">
        <v>19.025794489999999</v>
      </c>
      <c r="O50" s="257">
        <v>16.590478220000001</v>
      </c>
      <c r="P50" s="257">
        <v>16.633195531999998</v>
      </c>
      <c r="Q50" s="257">
        <v>18.197338690000002</v>
      </c>
      <c r="R50" s="257">
        <v>20.296029109999999</v>
      </c>
      <c r="S50" s="257">
        <v>19.291505837999999</v>
      </c>
      <c r="T50" s="257">
        <v>19.301379904000001</v>
      </c>
      <c r="U50" s="257">
        <v>20.404479068000001</v>
      </c>
      <c r="V50" s="257">
        <v>20.614304654000001</v>
      </c>
      <c r="W50" s="257">
        <v>24.468379552000002</v>
      </c>
      <c r="X50" s="257">
        <v>30.881112347000002</v>
      </c>
      <c r="Y50" s="257">
        <v>30.837639902000003</v>
      </c>
      <c r="Z50" s="257">
        <v>29.808062895000003</v>
      </c>
      <c r="AA50" s="257">
        <v>29.764004005000004</v>
      </c>
      <c r="AB50" s="257">
        <v>31.711729168000002</v>
      </c>
      <c r="AC50" s="257">
        <v>34.582607564999996</v>
      </c>
      <c r="AD50" s="257">
        <v>35.352193419000002</v>
      </c>
      <c r="AE50" s="257">
        <v>37.57191758698999</v>
      </c>
      <c r="AF50" s="257">
        <v>34.58211124924</v>
      </c>
      <c r="AG50" s="257">
        <v>37.107156261199997</v>
      </c>
      <c r="AH50" s="257">
        <v>35.732450110999999</v>
      </c>
      <c r="AI50" s="257">
        <v>35.796423680000004</v>
      </c>
      <c r="AJ50" s="257">
        <v>35.825220457999997</v>
      </c>
      <c r="AK50" s="288">
        <v>36.823168077000005</v>
      </c>
      <c r="AL50" s="285">
        <v>2.5047658009746288E-2</v>
      </c>
      <c r="AM50" s="285">
        <v>1.8557408019248545E-2</v>
      </c>
      <c r="AN50" s="285">
        <v>3.9084588577053461E-3</v>
      </c>
    </row>
    <row r="51" spans="1:41" x14ac:dyDescent="0.15">
      <c r="A51" s="162" t="s">
        <v>96</v>
      </c>
      <c r="B51" s="257">
        <v>2.3040000000000003</v>
      </c>
      <c r="C51" s="257">
        <v>2.657</v>
      </c>
      <c r="D51" s="257">
        <v>3.0649999999999999</v>
      </c>
      <c r="E51" s="257">
        <v>3.44</v>
      </c>
      <c r="F51" s="257">
        <v>2.726</v>
      </c>
      <c r="G51" s="257">
        <v>2.0009999999999999</v>
      </c>
      <c r="H51" s="257">
        <v>1.3660000000000001</v>
      </c>
      <c r="I51" s="257">
        <v>0.85099999999999998</v>
      </c>
      <c r="J51" s="257">
        <v>0.63700000000000001</v>
      </c>
      <c r="K51" s="257">
        <v>1.071</v>
      </c>
      <c r="L51" s="257">
        <v>2.0230000000000001</v>
      </c>
      <c r="M51" s="257">
        <v>2.3759999999999999</v>
      </c>
      <c r="N51" s="257">
        <v>3.3250000000000002</v>
      </c>
      <c r="O51" s="257">
        <v>3.48</v>
      </c>
      <c r="P51" s="257">
        <v>2.915</v>
      </c>
      <c r="Q51" s="257">
        <v>3.1350000000000002</v>
      </c>
      <c r="R51" s="257">
        <v>3.218</v>
      </c>
      <c r="S51" s="257">
        <v>4.8780000000000001</v>
      </c>
      <c r="T51" s="257">
        <v>7.2370000000000001</v>
      </c>
      <c r="U51" s="257">
        <v>7.173</v>
      </c>
      <c r="V51" s="257">
        <v>11.007</v>
      </c>
      <c r="W51" s="257">
        <v>12.234999999999999</v>
      </c>
      <c r="X51" s="257">
        <v>12.357000000000001</v>
      </c>
      <c r="Y51" s="257">
        <v>12.288300000000003</v>
      </c>
      <c r="Z51" s="257">
        <v>12.449399999999994</v>
      </c>
      <c r="AA51" s="257">
        <v>15.878</v>
      </c>
      <c r="AB51" s="257">
        <v>19.941690962099127</v>
      </c>
      <c r="AC51" s="257">
        <v>21.251000000000001</v>
      </c>
      <c r="AD51" s="257">
        <v>24.023323615160351</v>
      </c>
      <c r="AE51" s="257">
        <v>34.868804664723029</v>
      </c>
      <c r="AF51" s="257">
        <v>52.71137026239068</v>
      </c>
      <c r="AG51" s="257">
        <v>63.931888544891649</v>
      </c>
      <c r="AH51" s="257">
        <v>62.538699690402474</v>
      </c>
      <c r="AI51" s="257">
        <v>83.900959999999998</v>
      </c>
      <c r="AJ51" s="257">
        <v>110.81585279202331</v>
      </c>
      <c r="AK51" s="288">
        <v>118.57491657804839</v>
      </c>
      <c r="AL51" s="285">
        <v>6.7094088226454796E-2</v>
      </c>
      <c r="AM51" s="285">
        <v>0.24435800848368272</v>
      </c>
      <c r="AN51" s="285">
        <v>1.2585695560796048E-2</v>
      </c>
    </row>
    <row r="52" spans="1:41" x14ac:dyDescent="0.15">
      <c r="A52" s="162" t="s">
        <v>95</v>
      </c>
      <c r="B52" s="257">
        <v>33.830025016033026</v>
      </c>
      <c r="C52" s="257">
        <v>35.462682834130206</v>
      </c>
      <c r="D52" s="257">
        <v>40.19471707380923</v>
      </c>
      <c r="E52" s="257">
        <v>43.528474822045709</v>
      </c>
      <c r="F52" s="257">
        <v>46.341391657669845</v>
      </c>
      <c r="G52" s="257">
        <v>45.463199182797105</v>
      </c>
      <c r="H52" s="257">
        <v>47.536615057171687</v>
      </c>
      <c r="I52" s="257">
        <v>49.790673794931571</v>
      </c>
      <c r="J52" s="257">
        <v>48.220985070044271</v>
      </c>
      <c r="K52" s="257">
        <v>40.259649822197026</v>
      </c>
      <c r="L52" s="257">
        <v>41.828390063729657</v>
      </c>
      <c r="M52" s="257">
        <v>39.873065825891331</v>
      </c>
      <c r="N52" s="257">
        <v>36.936075254966113</v>
      </c>
      <c r="O52" s="257">
        <v>40.181951658513519</v>
      </c>
      <c r="P52" s="257">
        <v>40.702374629037145</v>
      </c>
      <c r="Q52" s="257">
        <v>49.437669848344626</v>
      </c>
      <c r="R52" s="257">
        <v>53.382953839861855</v>
      </c>
      <c r="S52" s="257">
        <v>51.574255774850386</v>
      </c>
      <c r="T52" s="257">
        <v>57.518618699579378</v>
      </c>
      <c r="U52" s="257">
        <v>57.448088544232753</v>
      </c>
      <c r="V52" s="257">
        <v>60.185573927403638</v>
      </c>
      <c r="W52" s="257">
        <v>61.637158666961469</v>
      </c>
      <c r="X52" s="257">
        <v>63.673974578152439</v>
      </c>
      <c r="Y52" s="257">
        <v>63.024189783361152</v>
      </c>
      <c r="Z52" s="257">
        <v>63.422978232632815</v>
      </c>
      <c r="AA52" s="257">
        <v>65.603278269220453</v>
      </c>
      <c r="AB52" s="257">
        <v>70.688447528282467</v>
      </c>
      <c r="AC52" s="257">
        <v>75.383690745047105</v>
      </c>
      <c r="AD52" s="257">
        <v>80.909613108486141</v>
      </c>
      <c r="AE52" s="257">
        <v>86.01798359987724</v>
      </c>
      <c r="AF52" s="257">
        <v>88.901640577407662</v>
      </c>
      <c r="AG52" s="257">
        <v>102.89428055064707</v>
      </c>
      <c r="AH52" s="257">
        <v>117.09554303339861</v>
      </c>
      <c r="AI52" s="257">
        <v>135.4547095954473</v>
      </c>
      <c r="AJ52" s="257">
        <v>143.68556838226223</v>
      </c>
      <c r="AK52" s="288">
        <v>141.38619766014594</v>
      </c>
      <c r="AL52" s="285">
        <v>-1.8691312139813787E-2</v>
      </c>
      <c r="AM52" s="285">
        <v>8.5217158531203818E-2</v>
      </c>
      <c r="AN52" s="285">
        <v>1.5006914544846976E-2</v>
      </c>
    </row>
    <row r="53" spans="1:41" s="161" customFormat="1" x14ac:dyDescent="0.15">
      <c r="A53" s="163" t="s">
        <v>94</v>
      </c>
      <c r="B53" s="260">
        <v>651.39932658253861</v>
      </c>
      <c r="C53" s="260">
        <v>715.27875459421602</v>
      </c>
      <c r="D53" s="260">
        <v>802.62649782119365</v>
      </c>
      <c r="E53" s="260">
        <v>871.20991923206179</v>
      </c>
      <c r="F53" s="260">
        <v>945.03869530685279</v>
      </c>
      <c r="G53" s="260">
        <v>1005.5055224773153</v>
      </c>
      <c r="H53" s="260">
        <v>1108.7299408455885</v>
      </c>
      <c r="I53" s="260">
        <v>1218.6249406394945</v>
      </c>
      <c r="J53" s="260">
        <v>1290.2492175823213</v>
      </c>
      <c r="K53" s="260">
        <v>1436.9143176746445</v>
      </c>
      <c r="L53" s="260">
        <v>1548.0596047429681</v>
      </c>
      <c r="M53" s="260">
        <v>1685.2183897974069</v>
      </c>
      <c r="N53" s="260">
        <v>1778.6204266685831</v>
      </c>
      <c r="O53" s="260">
        <v>1842.6407503305165</v>
      </c>
      <c r="P53" s="260">
        <v>1989.4835222742133</v>
      </c>
      <c r="Q53" s="260">
        <v>2172.2087413252875</v>
      </c>
      <c r="R53" s="260">
        <v>2306.7912226745439</v>
      </c>
      <c r="S53" s="260">
        <v>2506.0725864340993</v>
      </c>
      <c r="T53" s="260">
        <v>2814.479590405952</v>
      </c>
      <c r="U53" s="260">
        <v>3068.8130622377034</v>
      </c>
      <c r="V53" s="260">
        <v>3394.8521492270347</v>
      </c>
      <c r="W53" s="260">
        <v>3761.4583306754989</v>
      </c>
      <c r="X53" s="260">
        <v>4188.02904676447</v>
      </c>
      <c r="Y53" s="260">
        <v>4308.0120002979438</v>
      </c>
      <c r="Z53" s="260">
        <v>4552.5829518341707</v>
      </c>
      <c r="AA53" s="260">
        <v>4932.2021287594371</v>
      </c>
      <c r="AB53" s="260">
        <v>5444.1896623849079</v>
      </c>
      <c r="AC53" s="260">
        <v>5660.7149888639151</v>
      </c>
      <c r="AD53" s="260">
        <v>6085.2349401759748</v>
      </c>
      <c r="AE53" s="260">
        <v>6337.4916639917938</v>
      </c>
      <c r="AF53" s="260">
        <v>6269.6058236811004</v>
      </c>
      <c r="AG53" s="260">
        <v>6472.2570312856242</v>
      </c>
      <c r="AH53" s="260">
        <v>6836.359694304072</v>
      </c>
      <c r="AI53" s="260">
        <v>7308.1014331452525</v>
      </c>
      <c r="AJ53" s="260">
        <v>7397.4455234526322</v>
      </c>
      <c r="AK53" s="260">
        <v>7386.3956836547495</v>
      </c>
      <c r="AL53" s="286">
        <v>-4.2218964195953612E-3</v>
      </c>
      <c r="AM53" s="286">
        <v>4.9741558117193607E-2</v>
      </c>
      <c r="AN53" s="286">
        <v>0.78400162571370313</v>
      </c>
    </row>
    <row r="54" spans="1:41" x14ac:dyDescent="0.15">
      <c r="A54" s="162"/>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88"/>
      <c r="AL54" s="285"/>
      <c r="AM54" s="285"/>
      <c r="AN54" s="285"/>
    </row>
    <row r="55" spans="1:41" x14ac:dyDescent="0.15">
      <c r="A55" s="996" t="s">
        <v>93</v>
      </c>
      <c r="B55" s="997">
        <v>3748.3113056406551</v>
      </c>
      <c r="C55" s="997">
        <v>3838.9270987361156</v>
      </c>
      <c r="D55" s="997">
        <v>4057.9078607820652</v>
      </c>
      <c r="E55" s="997">
        <v>4200.4045495783403</v>
      </c>
      <c r="F55" s="997">
        <v>4376.797115471184</v>
      </c>
      <c r="G55" s="997">
        <v>4460.1221267974106</v>
      </c>
      <c r="H55" s="997">
        <v>4556.7495051322812</v>
      </c>
      <c r="I55" s="997">
        <v>4649.1472559100885</v>
      </c>
      <c r="J55" s="997">
        <v>4725.5620779308738</v>
      </c>
      <c r="K55" s="997">
        <v>4891.1564342326865</v>
      </c>
      <c r="L55" s="997">
        <v>5038.3724349103131</v>
      </c>
      <c r="M55" s="997">
        <v>5279.1351002506608</v>
      </c>
      <c r="N55" s="997">
        <v>5393.868964087912</v>
      </c>
      <c r="O55" s="997">
        <v>5504.0753591872326</v>
      </c>
      <c r="P55" s="997">
        <v>5622.5206237162029</v>
      </c>
      <c r="Q55" s="997">
        <v>5987.0620552125329</v>
      </c>
      <c r="R55" s="997">
        <v>6067.0329845778342</v>
      </c>
      <c r="S55" s="997">
        <v>6317.473716587424</v>
      </c>
      <c r="T55" s="997">
        <v>6762.6578766018783</v>
      </c>
      <c r="U55" s="997">
        <v>6985.8732264892915</v>
      </c>
      <c r="V55" s="997">
        <v>7358.0298483265751</v>
      </c>
      <c r="W55" s="997">
        <v>7760.0841469339402</v>
      </c>
      <c r="X55" s="997">
        <v>8250.8012038903053</v>
      </c>
      <c r="Y55" s="997">
        <v>8266.2175410205855</v>
      </c>
      <c r="Z55" s="997">
        <v>8115.4279273467046</v>
      </c>
      <c r="AA55" s="997">
        <v>8634.4782681018642</v>
      </c>
      <c r="AB55" s="997">
        <v>9076.1613122564868</v>
      </c>
      <c r="AC55" s="997">
        <v>9107.6805485444602</v>
      </c>
      <c r="AD55" s="997">
        <v>9577.1133521368083</v>
      </c>
      <c r="AE55" s="997">
        <v>9752.4293319795379</v>
      </c>
      <c r="AF55" s="997">
        <v>9402.4013477363751</v>
      </c>
      <c r="AG55" s="997">
        <v>9422.4167060122545</v>
      </c>
      <c r="AH55" s="997">
        <v>9716.2423835346272</v>
      </c>
      <c r="AI55" s="997">
        <v>10096.73000760783</v>
      </c>
      <c r="AJ55" s="997">
        <v>9826.2431264467505</v>
      </c>
      <c r="AK55" s="992">
        <v>9421.40352952797</v>
      </c>
      <c r="AL55" s="999">
        <v>-4.3819507728041107E-2</v>
      </c>
      <c r="AM55" s="999">
        <v>1.931310545212428E-2</v>
      </c>
      <c r="AN55" s="999">
        <v>1</v>
      </c>
      <c r="AO55" s="1000"/>
    </row>
    <row r="56" spans="1:41" x14ac:dyDescent="0.15">
      <c r="A56" s="162" t="s">
        <v>92</v>
      </c>
      <c r="B56" s="287">
        <v>2765.3084989381869</v>
      </c>
      <c r="C56" s="287">
        <v>2771.4567022875076</v>
      </c>
      <c r="D56" s="287">
        <v>2894.8546714807239</v>
      </c>
      <c r="E56" s="287">
        <v>2986.4761833380912</v>
      </c>
      <c r="F56" s="287">
        <v>3088.6480511361824</v>
      </c>
      <c r="G56" s="287">
        <v>3131.9591839591508</v>
      </c>
      <c r="H56" s="287">
        <v>3156.0065758247406</v>
      </c>
      <c r="I56" s="287">
        <v>3165.9256769630165</v>
      </c>
      <c r="J56" s="287">
        <v>3212.9203872018365</v>
      </c>
      <c r="K56" s="287">
        <v>3263.2309214020233</v>
      </c>
      <c r="L56" s="287">
        <v>3326.227001646374</v>
      </c>
      <c r="M56" s="287">
        <v>3464.5909320977721</v>
      </c>
      <c r="N56" s="287">
        <v>3513.4911917129393</v>
      </c>
      <c r="O56" s="287">
        <v>3586.967750160878</v>
      </c>
      <c r="P56" s="287">
        <v>3596.8492422185145</v>
      </c>
      <c r="Q56" s="287">
        <v>3780.2472483509237</v>
      </c>
      <c r="R56" s="287">
        <v>3745.5943360351903</v>
      </c>
      <c r="S56" s="287">
        <v>3798.6344530818506</v>
      </c>
      <c r="T56" s="287">
        <v>3937.4228760791261</v>
      </c>
      <c r="U56" s="287">
        <v>3927.5420929858569</v>
      </c>
      <c r="V56" s="287">
        <v>3994.7358431685821</v>
      </c>
      <c r="W56" s="287">
        <v>3988.0996566008876</v>
      </c>
      <c r="X56" s="287">
        <v>4055.5194155640474</v>
      </c>
      <c r="Y56" s="287">
        <v>3956.6965176297217</v>
      </c>
      <c r="Z56" s="287">
        <v>3616.85205903924</v>
      </c>
      <c r="AA56" s="287">
        <v>3732.9690844422562</v>
      </c>
      <c r="AB56" s="287">
        <v>3601.9617472220075</v>
      </c>
      <c r="AC56" s="287">
        <v>3465.2233488711086</v>
      </c>
      <c r="AD56" s="287">
        <v>3534.8179977817786</v>
      </c>
      <c r="AE56" s="287">
        <v>3466.2906542645992</v>
      </c>
      <c r="AF56" s="287">
        <v>3208.1276423830082</v>
      </c>
      <c r="AG56" s="287">
        <v>2993.0245679964132</v>
      </c>
      <c r="AH56" s="287">
        <v>2938.0071291442478</v>
      </c>
      <c r="AI56" s="287">
        <v>2828.7127349567445</v>
      </c>
      <c r="AJ56" s="287">
        <v>2450.2323803959862</v>
      </c>
      <c r="AK56" s="288">
        <v>2067.7735306678155</v>
      </c>
      <c r="AL56" s="289">
        <v>-0.15839661057814614</v>
      </c>
      <c r="AM56" s="289">
        <v>-3.8193621319586257E-2</v>
      </c>
      <c r="AN56" s="289">
        <v>0.21947616660162467</v>
      </c>
    </row>
    <row r="57" spans="1:41" x14ac:dyDescent="0.15">
      <c r="A57" s="162" t="s">
        <v>91</v>
      </c>
      <c r="B57" s="287">
        <v>983.00280670246809</v>
      </c>
      <c r="C57" s="287">
        <v>1067.4703964486084</v>
      </c>
      <c r="D57" s="287">
        <v>1163.0531893013419</v>
      </c>
      <c r="E57" s="287">
        <v>1213.9283662402513</v>
      </c>
      <c r="F57" s="287">
        <v>1288.149064335003</v>
      </c>
      <c r="G57" s="287">
        <v>1328.1629428382607</v>
      </c>
      <c r="H57" s="287">
        <v>1400.742929307539</v>
      </c>
      <c r="I57" s="287">
        <v>1483.2215789470729</v>
      </c>
      <c r="J57" s="287">
        <v>1512.6416907290361</v>
      </c>
      <c r="K57" s="287">
        <v>1627.925512830664</v>
      </c>
      <c r="L57" s="287">
        <v>1712.1454332639373</v>
      </c>
      <c r="M57" s="287">
        <v>1814.544168152888</v>
      </c>
      <c r="N57" s="287">
        <v>1880.3777723749711</v>
      </c>
      <c r="O57" s="287">
        <v>1917.1076090263543</v>
      </c>
      <c r="P57" s="287">
        <v>2025.6713814976877</v>
      </c>
      <c r="Q57" s="287">
        <v>2206.8148068616106</v>
      </c>
      <c r="R57" s="287">
        <v>2321.4386485426421</v>
      </c>
      <c r="S57" s="287">
        <v>2518.8392635055752</v>
      </c>
      <c r="T57" s="287">
        <v>2825.2350005227536</v>
      </c>
      <c r="U57" s="287">
        <v>3058.3311335034346</v>
      </c>
      <c r="V57" s="287">
        <v>3363.2940051579958</v>
      </c>
      <c r="W57" s="287">
        <v>3771.9844903330509</v>
      </c>
      <c r="X57" s="287">
        <v>4195.2817883262569</v>
      </c>
      <c r="Y57" s="287">
        <v>4309.5210233908638</v>
      </c>
      <c r="Z57" s="287">
        <v>4498.5758683074655</v>
      </c>
      <c r="AA57" s="287">
        <v>4901.5091836596075</v>
      </c>
      <c r="AB57" s="287">
        <v>5474.1995650344752</v>
      </c>
      <c r="AC57" s="287">
        <v>5642.4571996733512</v>
      </c>
      <c r="AD57" s="287">
        <v>6042.2953543550302</v>
      </c>
      <c r="AE57" s="287">
        <v>6286.1386777149419</v>
      </c>
      <c r="AF57" s="287">
        <v>6194.273705353371</v>
      </c>
      <c r="AG57" s="287">
        <v>6429.392138015839</v>
      </c>
      <c r="AH57" s="287">
        <v>6778.2352543903817</v>
      </c>
      <c r="AI57" s="287">
        <v>7268.0172726510827</v>
      </c>
      <c r="AJ57" s="287">
        <v>7376.010746050767</v>
      </c>
      <c r="AK57" s="288">
        <v>7353.6299988601531</v>
      </c>
      <c r="AL57" s="289">
        <v>-5.7582118431892537E-3</v>
      </c>
      <c r="AM57" s="289">
        <v>5.0690121684758394E-2</v>
      </c>
      <c r="AN57" s="289">
        <v>0.78052383339837517</v>
      </c>
    </row>
    <row r="58" spans="1:41" x14ac:dyDescent="0.15">
      <c r="A58" s="875" t="s">
        <v>90</v>
      </c>
      <c r="B58" s="273">
        <v>792.50755166938313</v>
      </c>
      <c r="C58" s="273">
        <v>793.581347093555</v>
      </c>
      <c r="D58" s="273">
        <v>800.03545312729273</v>
      </c>
      <c r="E58" s="273">
        <v>795.27849959667014</v>
      </c>
      <c r="F58" s="273">
        <v>822.56290465088341</v>
      </c>
      <c r="G58" s="273">
        <v>833.75313500000004</v>
      </c>
      <c r="H58" s="273">
        <v>831.35782799999993</v>
      </c>
      <c r="I58" s="273">
        <v>802.67382199999986</v>
      </c>
      <c r="J58" s="273">
        <v>780.408276</v>
      </c>
      <c r="K58" s="273">
        <v>794.45130244444442</v>
      </c>
      <c r="L58" s="273">
        <v>810.01531455555551</v>
      </c>
      <c r="M58" s="273">
        <v>829.31140100000005</v>
      </c>
      <c r="N58" s="273">
        <v>804.219080111111</v>
      </c>
      <c r="O58" s="273">
        <v>808.44523744444461</v>
      </c>
      <c r="P58" s="273">
        <v>790.15554988888891</v>
      </c>
      <c r="Q58" s="273">
        <v>828.56384558422928</v>
      </c>
      <c r="R58" s="273">
        <v>829.24798090322565</v>
      </c>
      <c r="S58" s="273">
        <v>843.37503279211501</v>
      </c>
      <c r="T58" s="273">
        <v>887.07714158781357</v>
      </c>
      <c r="U58" s="273">
        <v>873.33095476344101</v>
      </c>
      <c r="V58" s="273">
        <v>846.42410368100377</v>
      </c>
      <c r="W58" s="273">
        <v>854.91377135980827</v>
      </c>
      <c r="X58" s="273">
        <v>870.67372846460978</v>
      </c>
      <c r="Y58" s="273">
        <v>794.84172396413817</v>
      </c>
      <c r="Z58" s="273">
        <v>733.25988344375969</v>
      </c>
      <c r="AA58" s="273">
        <v>738.47340357122073</v>
      </c>
      <c r="AB58" s="273">
        <v>761.21764273102463</v>
      </c>
      <c r="AC58" s="273">
        <v>773.27811638755873</v>
      </c>
      <c r="AD58" s="273">
        <v>759.43618391024029</v>
      </c>
      <c r="AE58" s="273">
        <v>722.40042177551197</v>
      </c>
      <c r="AF58" s="273">
        <v>732.47146456179985</v>
      </c>
      <c r="AG58" s="273">
        <v>688.20590518451706</v>
      </c>
      <c r="AH58" s="273">
        <v>669.02478388694419</v>
      </c>
      <c r="AI58" s="273">
        <v>625.67250367059182</v>
      </c>
      <c r="AJ58" s="273">
        <v>475.14126721907923</v>
      </c>
      <c r="AK58" s="260">
        <v>373.42729855533719</v>
      </c>
      <c r="AL58" s="292">
        <v>-0.21621835213447127</v>
      </c>
      <c r="AM58" s="292">
        <v>-4.246097561799933E-2</v>
      </c>
      <c r="AN58" s="292">
        <v>3.9636058192918378E-2</v>
      </c>
    </row>
    <row r="60" spans="1:41" x14ac:dyDescent="0.15">
      <c r="A60" s="1001" t="s">
        <v>89</v>
      </c>
    </row>
    <row r="61" spans="1:41" x14ac:dyDescent="0.15">
      <c r="A61" s="162" t="s">
        <v>957</v>
      </c>
    </row>
    <row r="62" spans="1:41" x14ac:dyDescent="0.15">
      <c r="A62" s="162" t="s">
        <v>958</v>
      </c>
    </row>
    <row r="63" spans="1:41" x14ac:dyDescent="0.15">
      <c r="A63" s="162" t="s">
        <v>959</v>
      </c>
    </row>
    <row r="64" spans="1:41" x14ac:dyDescent="0.15">
      <c r="A64" s="166" t="s">
        <v>960</v>
      </c>
    </row>
    <row r="65" spans="1:1" x14ac:dyDescent="0.15">
      <c r="A65" s="166" t="s">
        <v>223</v>
      </c>
    </row>
  </sheetData>
  <mergeCells count="1">
    <mergeCell ref="AL2:AM2"/>
  </mergeCells>
  <conditionalFormatting sqref="AL47:AN47 AL49:AN55 AL4:AN40">
    <cfRule type="cellIs" dxfId="69" priority="11" operator="lessThanOrEqual">
      <formula>0</formula>
    </cfRule>
    <cfRule type="cellIs" dxfId="68" priority="12" operator="greaterThan">
      <formula>0</formula>
    </cfRule>
  </conditionalFormatting>
  <conditionalFormatting sqref="AL46:AN46">
    <cfRule type="cellIs" dxfId="67" priority="7" operator="lessThanOrEqual">
      <formula>0</formula>
    </cfRule>
    <cfRule type="cellIs" dxfId="66" priority="8" operator="greaterThan">
      <formula>0</formula>
    </cfRule>
  </conditionalFormatting>
  <conditionalFormatting sqref="AL41:AN45">
    <cfRule type="cellIs" dxfId="65" priority="9" operator="lessThanOrEqual">
      <formula>0</formula>
    </cfRule>
    <cfRule type="cellIs" dxfId="64" priority="10" operator="greaterThan">
      <formula>0</formula>
    </cfRule>
  </conditionalFormatting>
  <conditionalFormatting sqref="AL56:AN57">
    <cfRule type="cellIs" dxfId="63" priority="5" operator="lessThanOrEqual">
      <formula>0</formula>
    </cfRule>
    <cfRule type="cellIs" dxfId="62" priority="6" operator="greaterThan">
      <formula>0</formula>
    </cfRule>
  </conditionalFormatting>
  <conditionalFormatting sqref="AL48:AN48">
    <cfRule type="cellIs" dxfId="61" priority="3" operator="lessThanOrEqual">
      <formula>0</formula>
    </cfRule>
    <cfRule type="cellIs" dxfId="60" priority="4" operator="greaterThan">
      <formula>0</formula>
    </cfRule>
  </conditionalFormatting>
  <conditionalFormatting sqref="AL58:AN58">
    <cfRule type="cellIs" dxfId="59" priority="1" operator="lessThanOrEqual">
      <formula>0</formula>
    </cfRule>
    <cfRule type="cellIs" dxfId="58" priority="2" operator="greaterThan">
      <formula>0</formula>
    </cfRule>
  </conditionalFormatting>
  <hyperlinks>
    <hyperlink ref="L1" location="Contents!A1" display="Contents" xr:uid="{1577106C-3123-4021-B77B-DE6C5EBF15E9}"/>
    <hyperlink ref="AP1" location="Contents!A1" display="Contents" xr:uid="{B190DBE1-48B4-47F5-95E1-FFC8270A0721}"/>
  </hyperlink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73FD-09EA-458F-86DB-F809B03486BE}">
  <dimension ref="A1:AP66"/>
  <sheetViews>
    <sheetView showGridLines="0" zoomScaleNormal="100" workbookViewId="0">
      <pane xSplit="1" ySplit="3" topLeftCell="X55" activePane="bottomRight" state="frozen"/>
      <selection activeCell="AL81" sqref="AL81"/>
      <selection pane="topRight" activeCell="AL81" sqref="AL81"/>
      <selection pane="bottomLeft" activeCell="AL81" sqref="AL81"/>
      <selection pane="bottomRight" activeCell="AP1" sqref="AP1"/>
    </sheetView>
  </sheetViews>
  <sheetFormatPr baseColWidth="10" defaultColWidth="9.25" defaultRowHeight="11" x14ac:dyDescent="0.15"/>
  <cols>
    <col min="1" max="1" width="30.75" style="168" customWidth="1"/>
    <col min="2" max="35" width="8.5" style="168" customWidth="1"/>
    <col min="36" max="37" width="8.5" style="161" customWidth="1"/>
    <col min="38" max="38" width="10" style="168" customWidth="1"/>
    <col min="39" max="39" width="12" style="168" customWidth="1"/>
    <col min="40" max="16384" width="9.25" style="168"/>
  </cols>
  <sheetData>
    <row r="1" spans="1:42" ht="13" x14ac:dyDescent="0.15">
      <c r="A1" s="998" t="s">
        <v>969</v>
      </c>
      <c r="L1" s="30" t="s">
        <v>199</v>
      </c>
      <c r="AK1" s="301"/>
      <c r="AN1" s="835"/>
      <c r="AP1" s="30" t="s">
        <v>199</v>
      </c>
    </row>
    <row r="2" spans="1:42" x14ac:dyDescent="0.15">
      <c r="A2" s="162"/>
      <c r="AK2" s="301"/>
      <c r="AL2" s="1229" t="s">
        <v>197</v>
      </c>
      <c r="AM2" s="1229"/>
      <c r="AN2" s="835" t="s">
        <v>196</v>
      </c>
    </row>
    <row r="3" spans="1:42" x14ac:dyDescent="0.15">
      <c r="A3" s="162" t="s">
        <v>899</v>
      </c>
      <c r="B3" s="168">
        <v>1985</v>
      </c>
      <c r="C3" s="168">
        <v>1986</v>
      </c>
      <c r="D3" s="168">
        <v>1987</v>
      </c>
      <c r="E3" s="168">
        <v>1988</v>
      </c>
      <c r="F3" s="168">
        <v>1989</v>
      </c>
      <c r="G3" s="168">
        <v>1990</v>
      </c>
      <c r="H3" s="168">
        <v>1991</v>
      </c>
      <c r="I3" s="168">
        <v>1992</v>
      </c>
      <c r="J3" s="168">
        <v>1993</v>
      </c>
      <c r="K3" s="168">
        <v>1994</v>
      </c>
      <c r="L3" s="168">
        <v>1995</v>
      </c>
      <c r="M3" s="168">
        <v>1996</v>
      </c>
      <c r="N3" s="168">
        <v>1997</v>
      </c>
      <c r="O3" s="168">
        <v>1998</v>
      </c>
      <c r="P3" s="168">
        <v>1999</v>
      </c>
      <c r="Q3" s="168">
        <v>2000</v>
      </c>
      <c r="R3" s="168">
        <v>2001</v>
      </c>
      <c r="S3" s="168">
        <v>2002</v>
      </c>
      <c r="T3" s="168">
        <v>2003</v>
      </c>
      <c r="U3" s="168">
        <v>2004</v>
      </c>
      <c r="V3" s="168">
        <v>2005</v>
      </c>
      <c r="W3" s="168">
        <v>2006</v>
      </c>
      <c r="X3" s="168">
        <v>2007</v>
      </c>
      <c r="Y3" s="168">
        <v>2008</v>
      </c>
      <c r="Z3" s="168">
        <v>2009</v>
      </c>
      <c r="AA3" s="168">
        <v>2010</v>
      </c>
      <c r="AB3" s="168">
        <v>2011</v>
      </c>
      <c r="AC3" s="168">
        <v>2012</v>
      </c>
      <c r="AD3" s="168">
        <v>2013</v>
      </c>
      <c r="AE3" s="168">
        <v>2014</v>
      </c>
      <c r="AF3" s="168">
        <v>2015</v>
      </c>
      <c r="AG3" s="168">
        <v>2016</v>
      </c>
      <c r="AH3" s="168">
        <v>2017</v>
      </c>
      <c r="AI3" s="168">
        <v>2018</v>
      </c>
      <c r="AJ3" s="168">
        <v>2019</v>
      </c>
      <c r="AK3" s="301">
        <v>2020</v>
      </c>
      <c r="AL3" s="835">
        <v>2020</v>
      </c>
      <c r="AM3" s="835" t="s">
        <v>194</v>
      </c>
      <c r="AN3" s="835">
        <v>2020</v>
      </c>
    </row>
    <row r="4" spans="1:42" x14ac:dyDescent="0.15">
      <c r="A4" s="162"/>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5"/>
      <c r="AL4" s="251"/>
      <c r="AM4" s="251"/>
      <c r="AN4" s="251"/>
    </row>
    <row r="5" spans="1:42" x14ac:dyDescent="0.15">
      <c r="A5" s="162" t="s">
        <v>193</v>
      </c>
      <c r="B5" s="257">
        <v>0.14240019999994047</v>
      </c>
      <c r="C5" s="257">
        <v>0.13703300000011609</v>
      </c>
      <c r="D5" s="257">
        <v>0.15969980000002693</v>
      </c>
      <c r="E5" s="257">
        <v>0.19576459999998974</v>
      </c>
      <c r="F5" s="257">
        <v>0.10199999999720433</v>
      </c>
      <c r="G5" s="257">
        <v>0.15199999999714464</v>
      </c>
      <c r="H5" s="257">
        <v>0.15199999999707359</v>
      </c>
      <c r="I5" s="257">
        <v>0.15799999999720171</v>
      </c>
      <c r="J5" s="257">
        <v>0.16499999999676618</v>
      </c>
      <c r="K5" s="257">
        <v>0.16499999999676618</v>
      </c>
      <c r="L5" s="257">
        <v>1.5611370833492231</v>
      </c>
      <c r="M5" s="257">
        <v>1.6460655265861703</v>
      </c>
      <c r="N5" s="257">
        <v>1.6929262964034706</v>
      </c>
      <c r="O5" s="257">
        <v>1.7939128638523698</v>
      </c>
      <c r="P5" s="257">
        <v>1.7938056309688477</v>
      </c>
      <c r="Q5" s="257">
        <v>1.852408401460707</v>
      </c>
      <c r="R5" s="257">
        <v>1.8432131817546065</v>
      </c>
      <c r="S5" s="257">
        <v>1.9244420905321249</v>
      </c>
      <c r="T5" s="257">
        <v>1.750108231197089</v>
      </c>
      <c r="U5" s="257">
        <v>1.915086021501736</v>
      </c>
      <c r="V5" s="257">
        <v>1.9150860215017929</v>
      </c>
      <c r="W5" s="257">
        <v>2.3790645161255384</v>
      </c>
      <c r="X5" s="257">
        <v>2.8727204301035556</v>
      </c>
      <c r="Y5" s="257">
        <v>3.7841182795699808</v>
      </c>
      <c r="Z5" s="257">
        <v>3.7507849462365641</v>
      </c>
      <c r="AA5" s="257">
        <v>4.0916451612901881</v>
      </c>
      <c r="AB5" s="257">
        <v>4.240032258064474</v>
      </c>
      <c r="AC5" s="257">
        <v>3.7239032258065095</v>
      </c>
      <c r="AD5" s="257">
        <v>3.7937956989246402</v>
      </c>
      <c r="AE5" s="257">
        <v>0.40884946236559472</v>
      </c>
      <c r="AF5" s="257">
        <v>0.45723655913982952</v>
      </c>
      <c r="AG5" s="257">
        <v>0.57229032258055668</v>
      </c>
      <c r="AH5" s="257">
        <v>0.34755913978494846</v>
      </c>
      <c r="AI5" s="257">
        <v>0.72605376344085926</v>
      </c>
      <c r="AJ5" s="257">
        <v>0.73465591397844321</v>
      </c>
      <c r="AK5" s="259">
        <v>0.68495605641140855</v>
      </c>
      <c r="AL5" s="285">
        <v>-7.0197926976126812E-2</v>
      </c>
      <c r="AM5" s="285">
        <v>-0.15043584265808818</v>
      </c>
      <c r="AN5" s="285">
        <v>2.9545957842104916E-3</v>
      </c>
    </row>
    <row r="6" spans="1:42" x14ac:dyDescent="0.15">
      <c r="A6" s="162" t="s">
        <v>192</v>
      </c>
      <c r="B6" s="257">
        <v>0</v>
      </c>
      <c r="C6" s="257">
        <v>0</v>
      </c>
      <c r="D6" s="257">
        <v>0</v>
      </c>
      <c r="E6" s="257">
        <v>0</v>
      </c>
      <c r="F6" s="257">
        <v>-7.7039999999328757E-4</v>
      </c>
      <c r="G6" s="257">
        <v>1.901000000032127E-3</v>
      </c>
      <c r="H6" s="257">
        <v>6.2400000003037803E-4</v>
      </c>
      <c r="I6" s="257">
        <v>1.0078000000248721E-3</v>
      </c>
      <c r="J6" s="257">
        <v>1.0504000000111091E-3</v>
      </c>
      <c r="K6" s="257">
        <v>3.6240000000589134E-3</v>
      </c>
      <c r="L6" s="257">
        <v>2.4734000000421474E-3</v>
      </c>
      <c r="M6" s="257">
        <v>1.7902000000304952E-3</v>
      </c>
      <c r="N6" s="257">
        <v>4.7198000000037155E-3</v>
      </c>
      <c r="O6" s="257">
        <v>-1.9375999999340365E-3</v>
      </c>
      <c r="P6" s="257">
        <v>3.5215999999707037E-3</v>
      </c>
      <c r="Q6" s="257">
        <v>3.5033999999996013E-3</v>
      </c>
      <c r="R6" s="257">
        <v>2.315000000010059E-3</v>
      </c>
      <c r="S6" s="257">
        <v>0</v>
      </c>
      <c r="T6" s="257">
        <v>5.2876582045543898</v>
      </c>
      <c r="U6" s="257">
        <v>3.6313927185933608</v>
      </c>
      <c r="V6" s="257">
        <v>9.3148802961551951</v>
      </c>
      <c r="W6" s="257">
        <v>5.7368578205364145</v>
      </c>
      <c r="X6" s="257">
        <v>5.0892240162671101</v>
      </c>
      <c r="Y6" s="257">
        <v>6.6097044505520444</v>
      </c>
      <c r="Z6" s="257">
        <v>5.9850764956480305</v>
      </c>
      <c r="AA6" s="257">
        <v>3.9130104840105275</v>
      </c>
      <c r="AB6" s="257">
        <v>2.4019218578267498</v>
      </c>
      <c r="AC6" s="257">
        <v>1.5864613581650246</v>
      </c>
      <c r="AD6" s="257">
        <v>0.76718259743626049</v>
      </c>
      <c r="AE6" s="257">
        <v>0.6554847830884114</v>
      </c>
      <c r="AF6" s="257">
        <v>-8.0105287253218194E-5</v>
      </c>
      <c r="AG6" s="257">
        <v>0</v>
      </c>
      <c r="AH6" s="257">
        <v>0</v>
      </c>
      <c r="AI6" s="257">
        <v>0</v>
      </c>
      <c r="AJ6" s="257">
        <v>0</v>
      </c>
      <c r="AK6" s="259">
        <v>0</v>
      </c>
      <c r="AL6" s="285">
        <v>0</v>
      </c>
      <c r="AM6" s="285">
        <v>-1</v>
      </c>
      <c r="AN6" s="285">
        <v>0</v>
      </c>
    </row>
    <row r="7" spans="1:42" x14ac:dyDescent="0.15">
      <c r="A7" s="162" t="s">
        <v>191</v>
      </c>
      <c r="B7" s="257">
        <v>0.34385913978462668</v>
      </c>
      <c r="C7" s="257">
        <v>0.36840537634407156</v>
      </c>
      <c r="D7" s="257">
        <v>0.37308655913989242</v>
      </c>
      <c r="E7" s="257">
        <v>0.39691290322616624</v>
      </c>
      <c r="F7" s="257">
        <v>4.926283333333231</v>
      </c>
      <c r="G7" s="257">
        <v>10.672408748777798</v>
      </c>
      <c r="H7" s="257">
        <v>13.009214532421083</v>
      </c>
      <c r="I7" s="257">
        <v>13.797283137830163</v>
      </c>
      <c r="J7" s="257">
        <v>13.932803633104868</v>
      </c>
      <c r="K7" s="257">
        <v>13.696135304659492</v>
      </c>
      <c r="L7" s="257">
        <v>13.723072091886479</v>
      </c>
      <c r="M7" s="257">
        <v>14.361924470511894</v>
      </c>
      <c r="N7" s="257">
        <v>15.752256744868191</v>
      </c>
      <c r="O7" s="257">
        <v>16.581186298468765</v>
      </c>
      <c r="P7" s="257">
        <v>18.294061795373182</v>
      </c>
      <c r="Q7" s="257">
        <v>18.030998403388821</v>
      </c>
      <c r="R7" s="257">
        <v>12.22713092212507</v>
      </c>
      <c r="S7" s="257">
        <v>13.97548879113765</v>
      </c>
      <c r="T7" s="257">
        <v>14.545181003582456</v>
      </c>
      <c r="U7" s="257">
        <v>14.750847344411795</v>
      </c>
      <c r="V7" s="257">
        <v>13.359156239818731</v>
      </c>
      <c r="W7" s="257">
        <v>13.524135516455317</v>
      </c>
      <c r="X7" s="257">
        <v>12.70203040078195</v>
      </c>
      <c r="Y7" s="257">
        <v>12.281998207884499</v>
      </c>
      <c r="Z7" s="257">
        <v>12.524094573922412</v>
      </c>
      <c r="AA7" s="257">
        <v>13.464263506027692</v>
      </c>
      <c r="AB7" s="257">
        <v>14.801048191592599</v>
      </c>
      <c r="AC7" s="257">
        <v>14.502507461714686</v>
      </c>
      <c r="AD7" s="257">
        <v>14.305665623980985</v>
      </c>
      <c r="AE7" s="257">
        <v>14.071837178233636</v>
      </c>
      <c r="AF7" s="257">
        <v>14.751862333007011</v>
      </c>
      <c r="AG7" s="257">
        <v>14.353594819159298</v>
      </c>
      <c r="AH7" s="257">
        <v>13.658482828283013</v>
      </c>
      <c r="AI7" s="257">
        <v>13.565444248941276</v>
      </c>
      <c r="AJ7" s="257">
        <v>13.991921537959115</v>
      </c>
      <c r="AK7" s="259">
        <v>13.375419061583671</v>
      </c>
      <c r="AL7" s="285">
        <v>-4.6673170331020808E-2</v>
      </c>
      <c r="AM7" s="285">
        <v>1.1144216780494043E-2</v>
      </c>
      <c r="AN7" s="285">
        <v>5.7695608939425588E-2</v>
      </c>
    </row>
    <row r="8" spans="1:42" s="161" customFormat="1" x14ac:dyDescent="0.15">
      <c r="A8" s="163" t="s">
        <v>190</v>
      </c>
      <c r="B8" s="260">
        <v>0.48625933978456715</v>
      </c>
      <c r="C8" s="260">
        <v>0.50543837634418765</v>
      </c>
      <c r="D8" s="260">
        <v>0.53278635913991934</v>
      </c>
      <c r="E8" s="260">
        <v>0.59267750322615598</v>
      </c>
      <c r="F8" s="260">
        <v>5.027512933330442</v>
      </c>
      <c r="G8" s="260">
        <v>10.826309748774975</v>
      </c>
      <c r="H8" s="260">
        <v>13.161838532418187</v>
      </c>
      <c r="I8" s="260">
        <v>13.95629093782739</v>
      </c>
      <c r="J8" s="260">
        <v>14.098854033101645</v>
      </c>
      <c r="K8" s="260">
        <v>13.864759304656317</v>
      </c>
      <c r="L8" s="260">
        <v>15.286682575235744</v>
      </c>
      <c r="M8" s="260">
        <v>16.009780197098095</v>
      </c>
      <c r="N8" s="260">
        <v>17.449902841271665</v>
      </c>
      <c r="O8" s="260">
        <v>18.373161562321201</v>
      </c>
      <c r="P8" s="260">
        <v>20.091389026342</v>
      </c>
      <c r="Q8" s="260">
        <v>19.886910204849528</v>
      </c>
      <c r="R8" s="260">
        <v>14.072659103879687</v>
      </c>
      <c r="S8" s="260">
        <v>15.899930881669775</v>
      </c>
      <c r="T8" s="260">
        <v>21.582947439333935</v>
      </c>
      <c r="U8" s="260">
        <v>20.297326084506892</v>
      </c>
      <c r="V8" s="260">
        <v>24.589122557475719</v>
      </c>
      <c r="W8" s="260">
        <v>21.64005785311727</v>
      </c>
      <c r="X8" s="260">
        <v>20.663974847152616</v>
      </c>
      <c r="Y8" s="260">
        <v>22.675820938006524</v>
      </c>
      <c r="Z8" s="260">
        <v>22.259956015807006</v>
      </c>
      <c r="AA8" s="260">
        <v>21.468919151328407</v>
      </c>
      <c r="AB8" s="260">
        <v>21.443002307483823</v>
      </c>
      <c r="AC8" s="260">
        <v>19.81287204568622</v>
      </c>
      <c r="AD8" s="260">
        <v>18.866643920341886</v>
      </c>
      <c r="AE8" s="260">
        <v>15.136171423687642</v>
      </c>
      <c r="AF8" s="260">
        <v>15.209018786859588</v>
      </c>
      <c r="AG8" s="260">
        <v>14.925885141739855</v>
      </c>
      <c r="AH8" s="260">
        <v>14.006041968067962</v>
      </c>
      <c r="AI8" s="260">
        <v>14.291498012382135</v>
      </c>
      <c r="AJ8" s="260">
        <v>14.726577451937558</v>
      </c>
      <c r="AK8" s="260">
        <v>14.060375117995079</v>
      </c>
      <c r="AL8" s="286">
        <v>-4.7846735719899169E-2</v>
      </c>
      <c r="AM8" s="286">
        <v>-4.0471779088206095E-2</v>
      </c>
      <c r="AN8" s="286">
        <v>6.0650204723636081E-2</v>
      </c>
    </row>
    <row r="9" spans="1:42" x14ac:dyDescent="0.15">
      <c r="A9" s="162"/>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88"/>
      <c r="AL9" s="285"/>
      <c r="AM9" s="285"/>
      <c r="AN9" s="285"/>
    </row>
    <row r="10" spans="1:42" x14ac:dyDescent="0.15">
      <c r="A10" s="162" t="s">
        <v>189</v>
      </c>
      <c r="B10" s="257">
        <v>1.1592600000003728E-2</v>
      </c>
      <c r="C10" s="257">
        <v>1.7369999999999663E-2</v>
      </c>
      <c r="D10" s="257">
        <v>4.8870399999994873E-2</v>
      </c>
      <c r="E10" s="257">
        <v>0.77102719999999891</v>
      </c>
      <c r="F10" s="257">
        <v>0.36302640000000252</v>
      </c>
      <c r="G10" s="257">
        <v>0.28990519999999975</v>
      </c>
      <c r="H10" s="257">
        <v>0.21037620000000601</v>
      </c>
      <c r="I10" s="257">
        <v>0.22929819999978918</v>
      </c>
      <c r="J10" s="257">
        <v>0.29362759999975196</v>
      </c>
      <c r="K10" s="257">
        <v>0.30876159999962738</v>
      </c>
      <c r="L10" s="257">
        <v>0.15462059999968147</v>
      </c>
      <c r="M10" s="257">
        <v>7.3947199999679469E-2</v>
      </c>
      <c r="N10" s="257">
        <v>0.16875879999960475</v>
      </c>
      <c r="O10" s="257">
        <v>0.15952779999962274</v>
      </c>
      <c r="P10" s="257">
        <v>0.27739519999969531</v>
      </c>
      <c r="Q10" s="257">
        <v>6.8321199999594739E-2</v>
      </c>
      <c r="R10" s="257">
        <v>2.1781799999473606E-2</v>
      </c>
      <c r="S10" s="257">
        <v>3.7349799999475408E-2</v>
      </c>
      <c r="T10" s="257">
        <v>2.8012799999494575E-2</v>
      </c>
      <c r="U10" s="257">
        <v>9.5790199999612469E-2</v>
      </c>
      <c r="V10" s="257">
        <v>0.25374759999958485</v>
      </c>
      <c r="W10" s="257">
        <v>0.20700000000000784</v>
      </c>
      <c r="X10" s="257">
        <v>0.34000009999999747</v>
      </c>
      <c r="Y10" s="257">
        <v>0.3229999879999923</v>
      </c>
      <c r="Z10" s="257">
        <v>0.42900000000000205</v>
      </c>
      <c r="AA10" s="257">
        <v>0.33100000000000307</v>
      </c>
      <c r="AB10" s="257">
        <v>0.33700000000001751</v>
      </c>
      <c r="AC10" s="257">
        <v>0.61299999999999955</v>
      </c>
      <c r="AD10" s="257">
        <v>0.59700000000000841</v>
      </c>
      <c r="AE10" s="257">
        <v>0.83100000000001728</v>
      </c>
      <c r="AF10" s="257">
        <v>0.85099999999998488</v>
      </c>
      <c r="AG10" s="257">
        <v>0.71106849315070519</v>
      </c>
      <c r="AH10" s="257">
        <v>0.5429247202712304</v>
      </c>
      <c r="AI10" s="257">
        <v>0.53782176736478959</v>
      </c>
      <c r="AJ10" s="257">
        <v>0.47866378841439428</v>
      </c>
      <c r="AK10" s="288">
        <v>0.39442618882085867</v>
      </c>
      <c r="AL10" s="285">
        <v>-0.17823630874338492</v>
      </c>
      <c r="AM10" s="285">
        <v>1.1014369298394389E-2</v>
      </c>
      <c r="AN10" s="285">
        <v>1.7013791523763947E-3</v>
      </c>
    </row>
    <row r="11" spans="1:42" x14ac:dyDescent="0.15">
      <c r="A11" s="162" t="s">
        <v>188</v>
      </c>
      <c r="B11" s="257">
        <v>0</v>
      </c>
      <c r="C11" s="257">
        <v>0</v>
      </c>
      <c r="D11" s="257">
        <v>0</v>
      </c>
      <c r="E11" s="257">
        <v>0</v>
      </c>
      <c r="F11" s="257">
        <v>0</v>
      </c>
      <c r="G11" s="257">
        <v>0</v>
      </c>
      <c r="H11" s="257">
        <v>2.0400000000364571E-5</v>
      </c>
      <c r="I11" s="257">
        <v>0</v>
      </c>
      <c r="J11" s="257">
        <v>0</v>
      </c>
      <c r="K11" s="257">
        <v>9.9999999996214228E-5</v>
      </c>
      <c r="L11" s="257">
        <v>9.9999999989108801E-5</v>
      </c>
      <c r="M11" s="257">
        <v>0</v>
      </c>
      <c r="N11" s="257">
        <v>5.0639593910162262E-4</v>
      </c>
      <c r="O11" s="257">
        <v>1.800000000677926E-4</v>
      </c>
      <c r="P11" s="257">
        <v>3.0600000005875927E-5</v>
      </c>
      <c r="Q11" s="257">
        <v>2.7598399999462231E-4</v>
      </c>
      <c r="R11" s="257">
        <v>9.9999999974897946E-5</v>
      </c>
      <c r="S11" s="257">
        <v>2.0000000000663931E-4</v>
      </c>
      <c r="T11" s="257">
        <v>0</v>
      </c>
      <c r="U11" s="257">
        <v>0</v>
      </c>
      <c r="V11" s="257">
        <v>9.9075486986066608E-5</v>
      </c>
      <c r="W11" s="257">
        <v>-6.5837209302458177E-2</v>
      </c>
      <c r="X11" s="257">
        <v>-1.1147417197321374E-4</v>
      </c>
      <c r="Y11" s="257">
        <v>0</v>
      </c>
      <c r="Z11" s="257">
        <v>0</v>
      </c>
      <c r="AA11" s="257">
        <v>4.4200000002803108E-4</v>
      </c>
      <c r="AB11" s="257">
        <v>0</v>
      </c>
      <c r="AC11" s="257">
        <v>1.6614900662688115E-3</v>
      </c>
      <c r="AD11" s="257">
        <v>2.5471101600516022E-3</v>
      </c>
      <c r="AE11" s="257">
        <v>0</v>
      </c>
      <c r="AF11" s="257">
        <v>0</v>
      </c>
      <c r="AG11" s="257">
        <v>0</v>
      </c>
      <c r="AH11" s="257">
        <v>0</v>
      </c>
      <c r="AI11" s="257">
        <v>0</v>
      </c>
      <c r="AJ11" s="257">
        <v>0</v>
      </c>
      <c r="AK11" s="288">
        <v>0.9827557868228638</v>
      </c>
      <c r="AL11" s="285">
        <v>0</v>
      </c>
      <c r="AM11" s="285">
        <v>0</v>
      </c>
      <c r="AN11" s="285">
        <v>4.2391713708875749E-3</v>
      </c>
    </row>
    <row r="12" spans="1:42" x14ac:dyDescent="0.15">
      <c r="A12" s="162" t="s">
        <v>208</v>
      </c>
      <c r="B12" s="257">
        <v>1.2000000000000843E-2</v>
      </c>
      <c r="C12" s="257">
        <v>1.7999999999999794E-2</v>
      </c>
      <c r="D12" s="257">
        <v>1.0999999999993612E-2</v>
      </c>
      <c r="E12" s="257">
        <v>8.3999999999997674E-2</v>
      </c>
      <c r="F12" s="257">
        <v>6.8999999999998396E-2</v>
      </c>
      <c r="G12" s="257">
        <v>2.405263157895255E-2</v>
      </c>
      <c r="H12" s="257">
        <v>3.7501052631576118E-2</v>
      </c>
      <c r="I12" s="257">
        <v>3.5274736842106247E-2</v>
      </c>
      <c r="J12" s="257">
        <v>3.5975034556086541E-2</v>
      </c>
      <c r="K12" s="257">
        <v>5.0735560871879359E-2</v>
      </c>
      <c r="L12" s="257">
        <v>5.8069245082407836E-2</v>
      </c>
      <c r="M12" s="257">
        <v>0.13476263157894641</v>
      </c>
      <c r="N12" s="257">
        <v>0.20135052631579439</v>
      </c>
      <c r="O12" s="257">
        <v>0.20364215705292563</v>
      </c>
      <c r="P12" s="257">
        <v>8.6340379822585148E-2</v>
      </c>
      <c r="Q12" s="257">
        <v>5.2947368421341068E-4</v>
      </c>
      <c r="R12" s="257">
        <v>-5.0000000000238742E-4</v>
      </c>
      <c r="S12" s="257">
        <v>1.8999999999969042E-4</v>
      </c>
      <c r="T12" s="257">
        <v>2.4869999999998171E-2</v>
      </c>
      <c r="U12" s="257">
        <v>2.4679999999999147E-2</v>
      </c>
      <c r="V12" s="257">
        <v>2.2180000000000977E-2</v>
      </c>
      <c r="W12" s="257">
        <v>2.2571000000001673E-2</v>
      </c>
      <c r="X12" s="257">
        <v>3.2879999999995135E-2</v>
      </c>
      <c r="Y12" s="257">
        <v>2.6106000000041263E-3</v>
      </c>
      <c r="Z12" s="257">
        <v>8.7954009999999805E-2</v>
      </c>
      <c r="AA12" s="257">
        <v>0.32355303569015192</v>
      </c>
      <c r="AB12" s="257">
        <v>2.4192786413405276E-2</v>
      </c>
      <c r="AC12" s="257">
        <v>0.37177425000000475</v>
      </c>
      <c r="AD12" s="257">
        <v>5.3746630000002626E-2</v>
      </c>
      <c r="AE12" s="257">
        <v>8.5230866523000035</v>
      </c>
      <c r="AF12" s="257">
        <v>1.4026131069585503</v>
      </c>
      <c r="AG12" s="257">
        <v>-0.51704426513467205</v>
      </c>
      <c r="AH12" s="257">
        <v>-0.71556759003271153</v>
      </c>
      <c r="AI12" s="257">
        <v>-0.74002743759140288</v>
      </c>
      <c r="AJ12" s="257">
        <v>-0.59367486214660992</v>
      </c>
      <c r="AK12" s="288">
        <v>-1.3099218567604813</v>
      </c>
      <c r="AL12" s="285">
        <v>1.2004348147240855</v>
      </c>
      <c r="AM12" s="285">
        <v>0</v>
      </c>
      <c r="AN12" s="285">
        <v>-5.6504202852176348E-3</v>
      </c>
    </row>
    <row r="13" spans="1:42" x14ac:dyDescent="0.15">
      <c r="A13" s="163" t="s">
        <v>178</v>
      </c>
      <c r="B13" s="260">
        <v>2.3592600000004571E-2</v>
      </c>
      <c r="C13" s="260">
        <v>3.5369999999999457E-2</v>
      </c>
      <c r="D13" s="260">
        <v>5.9870399999988486E-2</v>
      </c>
      <c r="E13" s="260">
        <v>0.85502719999999655</v>
      </c>
      <c r="F13" s="260">
        <v>0.43202640000000092</v>
      </c>
      <c r="G13" s="260">
        <v>0.3139578315789523</v>
      </c>
      <c r="H13" s="260">
        <v>0.24789765263158248</v>
      </c>
      <c r="I13" s="260">
        <v>0.26457293684189542</v>
      </c>
      <c r="J13" s="260">
        <v>0.32960263455583849</v>
      </c>
      <c r="K13" s="260">
        <v>0.35959716087150295</v>
      </c>
      <c r="L13" s="260">
        <v>0.21278984508207843</v>
      </c>
      <c r="M13" s="260">
        <v>0.20870983157862588</v>
      </c>
      <c r="N13" s="260">
        <v>0.37061572225450079</v>
      </c>
      <c r="O13" s="260">
        <v>0.36334995705261619</v>
      </c>
      <c r="P13" s="260">
        <v>0.36376617982228632</v>
      </c>
      <c r="Q13" s="260">
        <v>6.9126657683802772E-2</v>
      </c>
      <c r="R13" s="260">
        <v>2.1381799999446116E-2</v>
      </c>
      <c r="S13" s="260">
        <v>3.7739799999481738E-2</v>
      </c>
      <c r="T13" s="260">
        <v>5.2882799999492747E-2</v>
      </c>
      <c r="U13" s="260">
        <v>0.12047019999961162</v>
      </c>
      <c r="V13" s="260">
        <v>0.27602667548657189</v>
      </c>
      <c r="W13" s="260">
        <v>0.16373379069755134</v>
      </c>
      <c r="X13" s="260">
        <v>0.3727686258280194</v>
      </c>
      <c r="Y13" s="260">
        <v>0.32561058799999643</v>
      </c>
      <c r="Z13" s="260">
        <v>0.51695401000000185</v>
      </c>
      <c r="AA13" s="260">
        <v>0.65499503569018303</v>
      </c>
      <c r="AB13" s="260">
        <v>0.36119278641342278</v>
      </c>
      <c r="AC13" s="260">
        <v>0.9864357400662731</v>
      </c>
      <c r="AD13" s="260">
        <v>0.6532937401600627</v>
      </c>
      <c r="AE13" s="260">
        <v>9.3540866523000208</v>
      </c>
      <c r="AF13" s="260">
        <v>2.2536131069585355</v>
      </c>
      <c r="AG13" s="260">
        <v>0.19402422801603311</v>
      </c>
      <c r="AH13" s="260">
        <v>-0.17264286976148113</v>
      </c>
      <c r="AI13" s="260">
        <v>-0.20220567022661334</v>
      </c>
      <c r="AJ13" s="260">
        <v>-0.11501107373221563</v>
      </c>
      <c r="AK13" s="260">
        <v>6.7260118883241349E-2</v>
      </c>
      <c r="AL13" s="286">
        <v>-1.5832164320350293</v>
      </c>
      <c r="AM13" s="286">
        <v>0</v>
      </c>
      <c r="AN13" s="286">
        <v>2.9013023804633578E-4</v>
      </c>
    </row>
    <row r="14" spans="1:42" x14ac:dyDescent="0.15">
      <c r="A14" s="162"/>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88"/>
      <c r="AL14" s="285"/>
      <c r="AM14" s="285"/>
      <c r="AN14" s="285"/>
    </row>
    <row r="15" spans="1:42" x14ac:dyDescent="0.15">
      <c r="A15" s="162" t="s">
        <v>167</v>
      </c>
      <c r="B15" s="257">
        <v>14.388320662000012</v>
      </c>
      <c r="C15" s="257">
        <v>14.133448644000055</v>
      </c>
      <c r="D15" s="257">
        <v>13.680180705999987</v>
      </c>
      <c r="E15" s="257">
        <v>15.626727396000035</v>
      </c>
      <c r="F15" s="257">
        <v>16.067004307000104</v>
      </c>
      <c r="G15" s="257">
        <v>20.157999999999959</v>
      </c>
      <c r="H15" s="257">
        <v>16.200000000000102</v>
      </c>
      <c r="I15" s="257">
        <v>16.293700000000115</v>
      </c>
      <c r="J15" s="257">
        <v>15.820000000000107</v>
      </c>
      <c r="K15" s="257">
        <v>17.383199999999988</v>
      </c>
      <c r="L15" s="257">
        <v>17.747999999999877</v>
      </c>
      <c r="M15" s="257">
        <v>17.398999999999887</v>
      </c>
      <c r="N15" s="257">
        <v>17.463999999999942</v>
      </c>
      <c r="O15" s="257">
        <v>18.590000000000089</v>
      </c>
      <c r="P15" s="257">
        <v>19.300000000000182</v>
      </c>
      <c r="Q15" s="257">
        <v>21.274250000000052</v>
      </c>
      <c r="R15" s="257">
        <v>21.279499999999985</v>
      </c>
      <c r="S15" s="257">
        <v>18.626249999999857</v>
      </c>
      <c r="T15" s="257">
        <v>20.30600000000004</v>
      </c>
      <c r="U15" s="257">
        <v>21.226799999999969</v>
      </c>
      <c r="V15" s="257">
        <v>24.146799999999985</v>
      </c>
      <c r="W15" s="257">
        <v>25.400600000000054</v>
      </c>
      <c r="X15" s="257">
        <v>26.558599999999899</v>
      </c>
      <c r="Y15" s="257">
        <v>24.712399999999832</v>
      </c>
      <c r="Z15" s="257">
        <v>21.125200000000007</v>
      </c>
      <c r="AA15" s="257">
        <v>26.429300000000012</v>
      </c>
      <c r="AB15" s="257">
        <v>25.30619999999999</v>
      </c>
      <c r="AC15" s="257">
        <v>26.109599999999944</v>
      </c>
      <c r="AD15" s="257">
        <v>26.180000000000177</v>
      </c>
      <c r="AE15" s="257">
        <v>26.913000000000068</v>
      </c>
      <c r="AF15" s="257">
        <v>27.293983316000151</v>
      </c>
      <c r="AG15" s="257">
        <v>27.282209354999907</v>
      </c>
      <c r="AH15" s="257">
        <v>26.829214794999928</v>
      </c>
      <c r="AI15" s="257">
        <v>27.282548902999906</v>
      </c>
      <c r="AJ15" s="257">
        <v>25.216707627999995</v>
      </c>
      <c r="AK15" s="288">
        <v>25.485141530111207</v>
      </c>
      <c r="AL15" s="285">
        <v>7.8837559132896029E-3</v>
      </c>
      <c r="AM15" s="285">
        <v>1.7861658518339762E-2</v>
      </c>
      <c r="AN15" s="285">
        <v>0.10993156571149069</v>
      </c>
    </row>
    <row r="16" spans="1:42" x14ac:dyDescent="0.15">
      <c r="A16" s="162" t="s">
        <v>162</v>
      </c>
      <c r="B16" s="257">
        <v>3.5030000000000427</v>
      </c>
      <c r="C16" s="257">
        <v>3.6170000000000186</v>
      </c>
      <c r="D16" s="257">
        <v>3.29200000000003</v>
      </c>
      <c r="E16" s="257">
        <v>3.0790000000000077</v>
      </c>
      <c r="F16" s="257">
        <v>5.4329797979798116</v>
      </c>
      <c r="G16" s="257">
        <v>4.5930808080807992</v>
      </c>
      <c r="H16" s="257">
        <v>4.3341212121212038</v>
      </c>
      <c r="I16" s="257">
        <v>4.4740808080807994</v>
      </c>
      <c r="J16" s="257">
        <v>5.6771616161616123</v>
      </c>
      <c r="K16" s="257">
        <v>3.9642828282828475</v>
      </c>
      <c r="L16" s="257">
        <v>5.2153636363636338</v>
      </c>
      <c r="M16" s="257">
        <v>6.1333333333332973</v>
      </c>
      <c r="N16" s="257">
        <v>6.5260000000000389</v>
      </c>
      <c r="O16" s="257">
        <v>7.938999999999993</v>
      </c>
      <c r="P16" s="257">
        <v>8.5209999999999582</v>
      </c>
      <c r="Q16" s="257">
        <v>7.9870000000000516</v>
      </c>
      <c r="R16" s="257">
        <v>8.6769999999999925</v>
      </c>
      <c r="S16" s="257">
        <v>8.4390000000000214</v>
      </c>
      <c r="T16" s="257">
        <v>9.5939999999999941</v>
      </c>
      <c r="U16" s="257">
        <v>9.8870000000000005</v>
      </c>
      <c r="V16" s="257">
        <v>9.4070000000000107</v>
      </c>
      <c r="W16" s="257">
        <v>9.0432999999999595</v>
      </c>
      <c r="X16" s="257">
        <v>8.3729999999999905</v>
      </c>
      <c r="Y16" s="257">
        <v>8.19399999999996</v>
      </c>
      <c r="Z16" s="257">
        <v>6.6492999999999824</v>
      </c>
      <c r="AA16" s="257">
        <v>6.1816000000000031</v>
      </c>
      <c r="AB16" s="257">
        <v>5.0160999999999945</v>
      </c>
      <c r="AC16" s="257">
        <v>4.9645000000000437</v>
      </c>
      <c r="AD16" s="257">
        <v>4.906299999999959</v>
      </c>
      <c r="AE16" s="257">
        <v>4.7911000000000001</v>
      </c>
      <c r="AF16" s="257">
        <v>5.8569000000000528</v>
      </c>
      <c r="AG16" s="257">
        <v>6.8522000000000389</v>
      </c>
      <c r="AH16" s="257">
        <v>6.753565999999978</v>
      </c>
      <c r="AI16" s="257">
        <v>4.0537000000000205</v>
      </c>
      <c r="AJ16" s="257">
        <v>3.1676000000000215</v>
      </c>
      <c r="AK16" s="288">
        <v>3.1481790793571349</v>
      </c>
      <c r="AL16" s="285">
        <v>-8.8466039989020251E-3</v>
      </c>
      <c r="AM16" s="285">
        <v>-7.147106755621957E-2</v>
      </c>
      <c r="AN16" s="285">
        <v>1.357984435460104E-2</v>
      </c>
    </row>
    <row r="17" spans="1:42" x14ac:dyDescent="0.15">
      <c r="A17" s="162" t="s">
        <v>158</v>
      </c>
      <c r="B17" s="257">
        <v>2.3279999999999959</v>
      </c>
      <c r="C17" s="257">
        <v>2.3009999999999948</v>
      </c>
      <c r="D17" s="257">
        <v>2.2880000000000109</v>
      </c>
      <c r="E17" s="257">
        <v>2.6470000000000127</v>
      </c>
      <c r="F17" s="257">
        <v>2.7090000000000032</v>
      </c>
      <c r="G17" s="257">
        <v>0.48699999999998056</v>
      </c>
      <c r="H17" s="257">
        <v>0.45000000000000284</v>
      </c>
      <c r="I17" s="257">
        <v>0.57799999999998875</v>
      </c>
      <c r="J17" s="257">
        <v>0.51899999999999125</v>
      </c>
      <c r="K17" s="257">
        <v>0.55398999999999887</v>
      </c>
      <c r="L17" s="257">
        <v>0.77499999999999147</v>
      </c>
      <c r="M17" s="257">
        <v>0.88700000000001467</v>
      </c>
      <c r="N17" s="257">
        <v>1.3730000000000189</v>
      </c>
      <c r="O17" s="257">
        <v>4.9295150000000092</v>
      </c>
      <c r="P17" s="257">
        <v>5.0880599999999987</v>
      </c>
      <c r="Q17" s="257">
        <v>4.707217</v>
      </c>
      <c r="R17" s="257">
        <v>4.8218889999999988</v>
      </c>
      <c r="S17" s="257">
        <v>4.7405340000000109</v>
      </c>
      <c r="T17" s="257">
        <v>5.6069410000000062</v>
      </c>
      <c r="U17" s="257">
        <v>5.6522559999999942</v>
      </c>
      <c r="V17" s="257">
        <v>5.7763990000000121</v>
      </c>
      <c r="W17" s="257">
        <v>5.0010790000000043</v>
      </c>
      <c r="X17" s="257">
        <v>5.6508089999999953</v>
      </c>
      <c r="Y17" s="257">
        <v>5.3856430000000159</v>
      </c>
      <c r="Z17" s="257">
        <v>5.0025189999999924</v>
      </c>
      <c r="AA17" s="257">
        <v>6.2308879999999931</v>
      </c>
      <c r="AB17" s="257">
        <v>6.3653469999999857</v>
      </c>
      <c r="AC17" s="257">
        <v>6.7077859999999987</v>
      </c>
      <c r="AD17" s="257">
        <v>5.9812479999999937</v>
      </c>
      <c r="AE17" s="257">
        <v>5.9612929999999835</v>
      </c>
      <c r="AF17" s="257">
        <v>5.6013169999999946</v>
      </c>
      <c r="AG17" s="257">
        <v>5.9468590000000034</v>
      </c>
      <c r="AH17" s="257">
        <v>6.1112079999999906</v>
      </c>
      <c r="AI17" s="257">
        <v>5.6004819999999995</v>
      </c>
      <c r="AJ17" s="257">
        <v>5.1818080000000037</v>
      </c>
      <c r="AK17" s="288">
        <v>3.9752338680043238</v>
      </c>
      <c r="AL17" s="285">
        <v>-0.2349441404847501</v>
      </c>
      <c r="AM17" s="285">
        <v>3.5274513196623669E-3</v>
      </c>
      <c r="AN17" s="285">
        <v>1.71473908694104E-2</v>
      </c>
    </row>
    <row r="18" spans="1:42" x14ac:dyDescent="0.15">
      <c r="A18" s="162" t="s">
        <v>155</v>
      </c>
      <c r="B18" s="257">
        <v>2.1830499999999802</v>
      </c>
      <c r="C18" s="257">
        <v>2.4110100000000045</v>
      </c>
      <c r="D18" s="257">
        <v>2.5288699999999835</v>
      </c>
      <c r="E18" s="257">
        <v>2.5204299999999762</v>
      </c>
      <c r="F18" s="257">
        <v>2.2784899999999482</v>
      </c>
      <c r="G18" s="257">
        <v>2.0989999999999895</v>
      </c>
      <c r="H18" s="257">
        <v>2.3410000000000082</v>
      </c>
      <c r="I18" s="257">
        <v>2.3760000000000048</v>
      </c>
      <c r="J18" s="257">
        <v>2.3919999999999675</v>
      </c>
      <c r="K18" s="257">
        <v>2.3590000000000089</v>
      </c>
      <c r="L18" s="257">
        <v>2.2609999999999673</v>
      </c>
      <c r="M18" s="257">
        <v>2.25</v>
      </c>
      <c r="N18" s="257">
        <v>2.2889999999999588</v>
      </c>
      <c r="O18" s="257">
        <v>2.0480000000000302</v>
      </c>
      <c r="P18" s="257">
        <v>2.1570000000000107</v>
      </c>
      <c r="Q18" s="257">
        <v>2.0870000000000175</v>
      </c>
      <c r="R18" s="257">
        <v>1.9699999999999989</v>
      </c>
      <c r="S18" s="257">
        <v>1.7800000000000011</v>
      </c>
      <c r="T18" s="257">
        <v>1.6519999999999868</v>
      </c>
      <c r="U18" s="257">
        <v>1.6999999999999886</v>
      </c>
      <c r="V18" s="257">
        <v>1.6740000000000066</v>
      </c>
      <c r="W18" s="257">
        <v>1.0839999999999748</v>
      </c>
      <c r="X18" s="257">
        <v>0.68000000000003524</v>
      </c>
      <c r="Y18" s="257">
        <v>0.68139999999999645</v>
      </c>
      <c r="Z18" s="257">
        <v>0.65869999999998186</v>
      </c>
      <c r="AA18" s="257">
        <v>0.69650000000004297</v>
      </c>
      <c r="AB18" s="257">
        <v>0.56499999999999773</v>
      </c>
      <c r="AC18" s="257">
        <v>0.53860000000000241</v>
      </c>
      <c r="AD18" s="257">
        <v>0.6804000000000201</v>
      </c>
      <c r="AE18" s="257">
        <v>0.73999999999998067</v>
      </c>
      <c r="AF18" s="257">
        <v>1.4050000000000296</v>
      </c>
      <c r="AG18" s="257">
        <v>0.76000000000001933</v>
      </c>
      <c r="AH18" s="257">
        <v>0.47399999999998954</v>
      </c>
      <c r="AI18" s="257">
        <v>0.69574859244804088</v>
      </c>
      <c r="AJ18" s="257">
        <v>0.9630262208617637</v>
      </c>
      <c r="AK18" s="288">
        <v>1.0513587343292272</v>
      </c>
      <c r="AL18" s="285">
        <v>8.874104024197349E-2</v>
      </c>
      <c r="AM18" s="285">
        <v>3.8711751043034814E-2</v>
      </c>
      <c r="AN18" s="285">
        <v>4.5350939743734981E-3</v>
      </c>
    </row>
    <row r="19" spans="1:42" x14ac:dyDescent="0.15">
      <c r="A19" s="162" t="s">
        <v>150</v>
      </c>
      <c r="B19" s="257">
        <v>1.7539467999999943</v>
      </c>
      <c r="C19" s="257">
        <v>0.9336308000000173</v>
      </c>
      <c r="D19" s="257">
        <v>0.79245160000000681</v>
      </c>
      <c r="E19" s="257">
        <v>1.0010473999999974</v>
      </c>
      <c r="F19" s="257">
        <v>0.82445599999999786</v>
      </c>
      <c r="G19" s="257">
        <v>0.90000000000000568</v>
      </c>
      <c r="H19" s="257">
        <v>1.1409999999999769</v>
      </c>
      <c r="I19" s="257">
        <v>2.1499999999999773</v>
      </c>
      <c r="J19" s="257">
        <v>1.5289999999999964</v>
      </c>
      <c r="K19" s="257">
        <v>1.180000000000021</v>
      </c>
      <c r="L19" s="257">
        <v>1.7700000000000102</v>
      </c>
      <c r="M19" s="257">
        <v>1.5050000000000097</v>
      </c>
      <c r="N19" s="257">
        <v>1.8490000000000038</v>
      </c>
      <c r="O19" s="257">
        <v>2.4359999999999928</v>
      </c>
      <c r="P19" s="257">
        <v>3.312000000000026</v>
      </c>
      <c r="Q19" s="257">
        <v>2.8439999999999799</v>
      </c>
      <c r="R19" s="257">
        <v>3.1700000000000159</v>
      </c>
      <c r="S19" s="257">
        <v>3.6329999999999529</v>
      </c>
      <c r="T19" s="257">
        <v>3.1730000000000587</v>
      </c>
      <c r="U19" s="257">
        <v>3.0540000000000305</v>
      </c>
      <c r="V19" s="257">
        <v>5.603999999999985</v>
      </c>
      <c r="W19" s="257">
        <v>4.5420000000000016</v>
      </c>
      <c r="X19" s="257">
        <v>4.0260000000000105</v>
      </c>
      <c r="Y19" s="257">
        <v>3.393999999999977</v>
      </c>
      <c r="Z19" s="257">
        <v>3.2980661764706269</v>
      </c>
      <c r="AA19" s="257">
        <v>3.6894191176471054</v>
      </c>
      <c r="AB19" s="257">
        <v>3.1891601018242</v>
      </c>
      <c r="AC19" s="257">
        <v>4.5070099999999229</v>
      </c>
      <c r="AD19" s="257">
        <v>5.0583550451948867</v>
      </c>
      <c r="AE19" s="257">
        <v>4.4870409447260045</v>
      </c>
      <c r="AF19" s="257">
        <v>4.2121673344024657</v>
      </c>
      <c r="AG19" s="257">
        <v>4.4292200064918461</v>
      </c>
      <c r="AH19" s="257">
        <v>3.5199950000000086</v>
      </c>
      <c r="AI19" s="257">
        <v>3.3191752250000093</v>
      </c>
      <c r="AJ19" s="257">
        <v>3.3175432799999527</v>
      </c>
      <c r="AK19" s="288">
        <v>4.5947490029317919</v>
      </c>
      <c r="AL19" s="285">
        <v>0.38120128576211187</v>
      </c>
      <c r="AM19" s="285">
        <v>5.8899774453302634E-4</v>
      </c>
      <c r="AN19" s="285">
        <v>1.9819703624043346E-2</v>
      </c>
    </row>
    <row r="20" spans="1:42" x14ac:dyDescent="0.15">
      <c r="A20" s="162" t="s">
        <v>147</v>
      </c>
      <c r="B20" s="287">
        <v>0</v>
      </c>
      <c r="C20" s="287">
        <v>0</v>
      </c>
      <c r="D20" s="287">
        <v>0</v>
      </c>
      <c r="E20" s="287">
        <v>0</v>
      </c>
      <c r="F20" s="287">
        <v>0</v>
      </c>
      <c r="G20" s="287">
        <v>0</v>
      </c>
      <c r="H20" s="287">
        <v>0</v>
      </c>
      <c r="I20" s="287">
        <v>0</v>
      </c>
      <c r="J20" s="287">
        <v>0</v>
      </c>
      <c r="K20" s="287">
        <v>0</v>
      </c>
      <c r="L20" s="287">
        <v>0</v>
      </c>
      <c r="M20" s="287">
        <v>0</v>
      </c>
      <c r="N20" s="287">
        <v>0</v>
      </c>
      <c r="O20" s="287">
        <v>1.3599999999996726E-2</v>
      </c>
      <c r="P20" s="287">
        <v>7.169999999999277E-2</v>
      </c>
      <c r="Q20" s="287">
        <v>5.4200000000008686E-2</v>
      </c>
      <c r="R20" s="287">
        <v>4.590000000000316E-2</v>
      </c>
      <c r="S20" s="287">
        <v>4.3699999999986971E-2</v>
      </c>
      <c r="T20" s="287">
        <v>3.6899999999974398E-2</v>
      </c>
      <c r="U20" s="287">
        <v>2.7999999999991587E-2</v>
      </c>
      <c r="V20" s="287">
        <v>8.840000000000714E-2</v>
      </c>
      <c r="W20" s="287">
        <v>9.6149999999965985E-2</v>
      </c>
      <c r="X20" s="287">
        <v>0.11878740900002072</v>
      </c>
      <c r="Y20" s="287">
        <v>7.9605000000015025E-2</v>
      </c>
      <c r="Z20" s="287">
        <v>8.8448999999997113E-2</v>
      </c>
      <c r="AA20" s="287">
        <v>0.12459599999999682</v>
      </c>
      <c r="AB20" s="287">
        <v>0.12635899999997946</v>
      </c>
      <c r="AC20" s="287">
        <v>0.12876799999997957</v>
      </c>
      <c r="AD20" s="287">
        <v>0.29258300000000759</v>
      </c>
      <c r="AE20" s="287">
        <v>0.35005899999998746</v>
      </c>
      <c r="AF20" s="287">
        <v>0.51713700000004792</v>
      </c>
      <c r="AG20" s="287">
        <v>0.73687000000001035</v>
      </c>
      <c r="AH20" s="287">
        <v>0.84820000000004825</v>
      </c>
      <c r="AI20" s="287">
        <v>0.97338500000003592</v>
      </c>
      <c r="AJ20" s="287">
        <v>1.2259254625823246</v>
      </c>
      <c r="AK20" s="288">
        <v>1.2965684160556634</v>
      </c>
      <c r="AL20" s="289">
        <v>5.4734499662081326E-2</v>
      </c>
      <c r="AM20" s="289">
        <v>0.3006999208929666</v>
      </c>
      <c r="AN20" s="289">
        <v>5.5928194811341357E-3</v>
      </c>
    </row>
    <row r="21" spans="1:42" x14ac:dyDescent="0.15">
      <c r="A21" s="162" t="s">
        <v>146</v>
      </c>
      <c r="B21" s="257">
        <v>0</v>
      </c>
      <c r="C21" s="257">
        <v>0</v>
      </c>
      <c r="D21" s="257">
        <v>0</v>
      </c>
      <c r="E21" s="257">
        <v>0</v>
      </c>
      <c r="F21" s="257">
        <v>0</v>
      </c>
      <c r="G21" s="257">
        <v>0.20899999999997476</v>
      </c>
      <c r="H21" s="257">
        <v>0.21599999999997976</v>
      </c>
      <c r="I21" s="257">
        <v>0.20699999999996521</v>
      </c>
      <c r="J21" s="257">
        <v>0.1980000000000075</v>
      </c>
      <c r="K21" s="257">
        <v>0.20899999999998897</v>
      </c>
      <c r="L21" s="257">
        <v>0.19700000000000273</v>
      </c>
      <c r="M21" s="257">
        <v>0.20099999999999341</v>
      </c>
      <c r="N21" s="257">
        <v>0.17599999999998772</v>
      </c>
      <c r="O21" s="257">
        <v>0.17600000000000193</v>
      </c>
      <c r="P21" s="257">
        <v>0.17600000000000193</v>
      </c>
      <c r="Q21" s="257">
        <v>0.17599999999998772</v>
      </c>
      <c r="R21" s="257">
        <v>0.16900000000003956</v>
      </c>
      <c r="S21" s="257">
        <v>0.16200000000004877</v>
      </c>
      <c r="T21" s="257">
        <v>0.15200000000000102</v>
      </c>
      <c r="U21" s="257">
        <v>0.13499999999996248</v>
      </c>
      <c r="V21" s="257">
        <v>0.14199999999999591</v>
      </c>
      <c r="W21" s="257">
        <v>0.14799999999998192</v>
      </c>
      <c r="X21" s="257">
        <v>0.11599999999998545</v>
      </c>
      <c r="Y21" s="257">
        <v>0</v>
      </c>
      <c r="Z21" s="257">
        <v>0</v>
      </c>
      <c r="AA21" s="257">
        <v>9.9999999999056399E-4</v>
      </c>
      <c r="AB21" s="257">
        <v>1.6699999999900683E-3</v>
      </c>
      <c r="AC21" s="257">
        <v>0.51417000000000712</v>
      </c>
      <c r="AD21" s="257">
        <v>0.66788999999998566</v>
      </c>
      <c r="AE21" s="257">
        <v>0.83983000000000629</v>
      </c>
      <c r="AF21" s="257">
        <v>2.0426799999999758</v>
      </c>
      <c r="AG21" s="257">
        <v>1.7079999999999984</v>
      </c>
      <c r="AH21" s="257">
        <v>1.630589719999989</v>
      </c>
      <c r="AI21" s="257">
        <v>1.6162000000000063</v>
      </c>
      <c r="AJ21" s="257">
        <v>1.0346523600146327</v>
      </c>
      <c r="AK21" s="288">
        <v>0.99716419339796403</v>
      </c>
      <c r="AL21" s="285">
        <v>-3.8865865002026823E-2</v>
      </c>
      <c r="AM21" s="285">
        <v>0</v>
      </c>
      <c r="AN21" s="285">
        <v>4.301322828525629E-3</v>
      </c>
    </row>
    <row r="22" spans="1:42" s="161" customFormat="1" x14ac:dyDescent="0.15">
      <c r="A22" s="162" t="s">
        <v>145</v>
      </c>
      <c r="B22" s="287">
        <v>4.6727898989899188</v>
      </c>
      <c r="C22" s="287">
        <v>2.8836898989899282</v>
      </c>
      <c r="D22" s="287">
        <v>1.9632000000000005</v>
      </c>
      <c r="E22" s="287">
        <v>3.9383898989898967</v>
      </c>
      <c r="F22" s="287">
        <v>3.744700000000023</v>
      </c>
      <c r="G22" s="287">
        <v>2.1559999999999775</v>
      </c>
      <c r="H22" s="287">
        <v>1.7013999999999783</v>
      </c>
      <c r="I22" s="287">
        <v>1.88900000000001</v>
      </c>
      <c r="J22" s="287">
        <v>1.6029000000000053</v>
      </c>
      <c r="K22" s="287">
        <v>1.8603000000000236</v>
      </c>
      <c r="L22" s="287">
        <v>5.532400000000024</v>
      </c>
      <c r="M22" s="287">
        <v>1.9674400000000105</v>
      </c>
      <c r="N22" s="287">
        <v>1.7430599999999856</v>
      </c>
      <c r="O22" s="287">
        <v>5.614556505116866</v>
      </c>
      <c r="P22" s="287">
        <v>7.7730231731870276</v>
      </c>
      <c r="Q22" s="287">
        <v>7.5402911960429719</v>
      </c>
      <c r="R22" s="287">
        <v>6.518608777569284</v>
      </c>
      <c r="S22" s="287">
        <v>6.9132576496176057</v>
      </c>
      <c r="T22" s="287">
        <v>6.8949459141575176</v>
      </c>
      <c r="U22" s="287">
        <v>6.2830783594081936</v>
      </c>
      <c r="V22" s="287">
        <v>7.180942361399957</v>
      </c>
      <c r="W22" s="287">
        <v>7.8630952991370009</v>
      </c>
      <c r="X22" s="287">
        <v>7.3266796595302708</v>
      </c>
      <c r="Y22" s="287">
        <v>7.2184248840129044</v>
      </c>
      <c r="Z22" s="287">
        <v>6.8810504653096132</v>
      </c>
      <c r="AA22" s="287">
        <v>5.6952316244080521</v>
      </c>
      <c r="AB22" s="287">
        <v>5.7289904741506348</v>
      </c>
      <c r="AC22" s="287">
        <v>6.3671729951440739</v>
      </c>
      <c r="AD22" s="287">
        <v>6.295967602297452</v>
      </c>
      <c r="AE22" s="287">
        <v>6.7746255013634311</v>
      </c>
      <c r="AF22" s="287">
        <v>7.3758513365139038</v>
      </c>
      <c r="AG22" s="287">
        <v>8.746647648182801</v>
      </c>
      <c r="AH22" s="287">
        <v>7.9845346169103948</v>
      </c>
      <c r="AI22" s="287">
        <v>7.6630525067920701</v>
      </c>
      <c r="AJ22" s="287">
        <v>8.119660556943586</v>
      </c>
      <c r="AK22" s="288">
        <v>7.7200079009755314</v>
      </c>
      <c r="AL22" s="289">
        <v>-5.1818123526171211E-2</v>
      </c>
      <c r="AM22" s="289">
        <v>1.6689440890910401E-2</v>
      </c>
      <c r="AN22" s="289">
        <v>3.330068051050826E-2</v>
      </c>
      <c r="AO22" s="300"/>
      <c r="AP22" s="300"/>
    </row>
    <row r="23" spans="1:42" x14ac:dyDescent="0.15">
      <c r="A23" s="162" t="s">
        <v>144</v>
      </c>
      <c r="B23" s="287">
        <v>11.474818806291456</v>
      </c>
      <c r="C23" s="287">
        <v>11.654432155126813</v>
      </c>
      <c r="D23" s="287">
        <v>11.145369979222989</v>
      </c>
      <c r="E23" s="287">
        <v>12.190042399477592</v>
      </c>
      <c r="F23" s="287">
        <v>12.81347588410719</v>
      </c>
      <c r="G23" s="287">
        <v>10.870370674340259</v>
      </c>
      <c r="H23" s="287">
        <v>11.44195874004037</v>
      </c>
      <c r="I23" s="287">
        <v>12.034538087991301</v>
      </c>
      <c r="J23" s="287">
        <v>10.659954480274067</v>
      </c>
      <c r="K23" s="287">
        <v>10.801450971515891</v>
      </c>
      <c r="L23" s="287">
        <v>12.044408817848092</v>
      </c>
      <c r="M23" s="287">
        <v>13.523539930931625</v>
      </c>
      <c r="N23" s="287">
        <v>14.733546168059519</v>
      </c>
      <c r="O23" s="287">
        <v>15.714561328095714</v>
      </c>
      <c r="P23" s="287">
        <v>15.398975846503193</v>
      </c>
      <c r="Q23" s="287">
        <v>18.72688157285674</v>
      </c>
      <c r="R23" s="287">
        <v>17.934927901139801</v>
      </c>
      <c r="S23" s="287">
        <v>20.343251970225161</v>
      </c>
      <c r="T23" s="287">
        <v>21.739950848972875</v>
      </c>
      <c r="U23" s="287">
        <v>22.245731549266225</v>
      </c>
      <c r="V23" s="287">
        <v>22.493804062777311</v>
      </c>
      <c r="W23" s="287">
        <v>23.331966202584521</v>
      </c>
      <c r="X23" s="287">
        <v>24.252789683336516</v>
      </c>
      <c r="Y23" s="287">
        <v>24.60732491765804</v>
      </c>
      <c r="Z23" s="287">
        <v>25.865273883488353</v>
      </c>
      <c r="AA23" s="287">
        <v>26.506676922564836</v>
      </c>
      <c r="AB23" s="287">
        <v>27.92401155638418</v>
      </c>
      <c r="AC23" s="287">
        <v>26.388697905910423</v>
      </c>
      <c r="AD23" s="287">
        <v>26.892724577828481</v>
      </c>
      <c r="AE23" s="287">
        <v>27.27416361998279</v>
      </c>
      <c r="AF23" s="287">
        <v>26.822634951853779</v>
      </c>
      <c r="AG23" s="287">
        <v>27.856838892447893</v>
      </c>
      <c r="AH23" s="287">
        <v>29.683584073595824</v>
      </c>
      <c r="AI23" s="287">
        <v>29.474757884093673</v>
      </c>
      <c r="AJ23" s="287">
        <v>28.710144339513128</v>
      </c>
      <c r="AK23" s="288">
        <v>29.10215115649142</v>
      </c>
      <c r="AL23" s="289">
        <v>1.0884401662521359E-2</v>
      </c>
      <c r="AM23" s="289">
        <v>1.0489556601507077E-2</v>
      </c>
      <c r="AN23" s="289">
        <v>0.12553373652744285</v>
      </c>
    </row>
    <row r="24" spans="1:42" x14ac:dyDescent="0.15">
      <c r="A24" s="165" t="s">
        <v>143</v>
      </c>
      <c r="B24" s="260">
        <v>40.303926167281396</v>
      </c>
      <c r="C24" s="260">
        <v>37.934211498116824</v>
      </c>
      <c r="D24" s="260">
        <v>35.690072285223017</v>
      </c>
      <c r="E24" s="260">
        <v>41.002637094467524</v>
      </c>
      <c r="F24" s="260">
        <v>43.870105989087072</v>
      </c>
      <c r="G24" s="260">
        <v>41.472451482420951</v>
      </c>
      <c r="H24" s="260">
        <v>37.825479952161629</v>
      </c>
      <c r="I24" s="260">
        <v>40.002318896072161</v>
      </c>
      <c r="J24" s="260">
        <v>38.398016096435754</v>
      </c>
      <c r="K24" s="260">
        <v>38.311223799798761</v>
      </c>
      <c r="L24" s="260">
        <v>45.543172454211593</v>
      </c>
      <c r="M24" s="260">
        <v>43.866313264264832</v>
      </c>
      <c r="N24" s="260">
        <v>46.15360616805944</v>
      </c>
      <c r="O24" s="260">
        <v>57.461232833212691</v>
      </c>
      <c r="P24" s="260">
        <v>61.797759019690382</v>
      </c>
      <c r="Q24" s="260">
        <v>65.39683976889981</v>
      </c>
      <c r="R24" s="260">
        <v>64.586825678709133</v>
      </c>
      <c r="S24" s="260">
        <v>64.680993619842639</v>
      </c>
      <c r="T24" s="260">
        <v>69.155737763130446</v>
      </c>
      <c r="U24" s="260">
        <v>70.211865908674355</v>
      </c>
      <c r="V24" s="260">
        <v>76.51334542417726</v>
      </c>
      <c r="W24" s="260">
        <v>76.510190501721453</v>
      </c>
      <c r="X24" s="260">
        <v>77.102665751866766</v>
      </c>
      <c r="Y24" s="260">
        <v>74.272797801670748</v>
      </c>
      <c r="Z24" s="260">
        <v>69.568558525268543</v>
      </c>
      <c r="AA24" s="260">
        <v>75.555211664620046</v>
      </c>
      <c r="AB24" s="260">
        <v>74.222838132358959</v>
      </c>
      <c r="AC24" s="260">
        <v>76.226304901054391</v>
      </c>
      <c r="AD24" s="260">
        <v>76.955468225320971</v>
      </c>
      <c r="AE24" s="260">
        <v>78.131112066072262</v>
      </c>
      <c r="AF24" s="260">
        <v>81.127670938770379</v>
      </c>
      <c r="AG24" s="260">
        <v>84.318844902122493</v>
      </c>
      <c r="AH24" s="260">
        <v>83.834892205506151</v>
      </c>
      <c r="AI24" s="260">
        <v>80.679050111333794</v>
      </c>
      <c r="AJ24" s="260">
        <v>76.937067847915429</v>
      </c>
      <c r="AK24" s="260">
        <v>77.37055388165426</v>
      </c>
      <c r="AL24" s="286">
        <v>2.8866589797398312E-3</v>
      </c>
      <c r="AM24" s="286">
        <v>1.0118354545257002E-2</v>
      </c>
      <c r="AN24" s="286">
        <v>0.33374215788152983</v>
      </c>
    </row>
    <row r="25" spans="1:42" x14ac:dyDescent="0.15">
      <c r="A25" s="162"/>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88"/>
      <c r="AL25" s="285"/>
      <c r="AM25" s="285"/>
      <c r="AN25" s="285"/>
    </row>
    <row r="26" spans="1:42" x14ac:dyDescent="0.15">
      <c r="A26" s="162" t="s">
        <v>140</v>
      </c>
      <c r="B26" s="257">
        <v>0</v>
      </c>
      <c r="C26" s="257">
        <v>0</v>
      </c>
      <c r="D26" s="257">
        <v>0</v>
      </c>
      <c r="E26" s="257">
        <v>0</v>
      </c>
      <c r="F26" s="257">
        <v>0</v>
      </c>
      <c r="G26" s="257">
        <v>0</v>
      </c>
      <c r="H26" s="257">
        <v>-7.9740000001038425E-4</v>
      </c>
      <c r="I26" s="257">
        <v>-2.6718000000158781E-3</v>
      </c>
      <c r="J26" s="257">
        <v>-1.1156000000056565E-3</v>
      </c>
      <c r="K26" s="257">
        <v>-4.3256000000013728E-3</v>
      </c>
      <c r="L26" s="257">
        <v>-4.8503999999880421E-3</v>
      </c>
      <c r="M26" s="257">
        <v>-3.6348000000074876E-3</v>
      </c>
      <c r="N26" s="257">
        <v>1.9374000000027536E-3</v>
      </c>
      <c r="O26" s="257">
        <v>-2.4533999999860612E-3</v>
      </c>
      <c r="P26" s="257">
        <v>2.127200000010987E-3</v>
      </c>
      <c r="Q26" s="257">
        <v>0</v>
      </c>
      <c r="R26" s="257">
        <v>0</v>
      </c>
      <c r="S26" s="257">
        <v>0</v>
      </c>
      <c r="T26" s="257">
        <v>0</v>
      </c>
      <c r="U26" s="257">
        <v>0</v>
      </c>
      <c r="V26" s="257">
        <v>0</v>
      </c>
      <c r="W26" s="257">
        <v>0</v>
      </c>
      <c r="X26" s="257">
        <v>0</v>
      </c>
      <c r="Y26" s="257">
        <v>0</v>
      </c>
      <c r="Z26" s="257">
        <v>0</v>
      </c>
      <c r="AA26" s="257">
        <v>0</v>
      </c>
      <c r="AB26" s="257">
        <v>0</v>
      </c>
      <c r="AC26" s="257">
        <v>-2.0999999975401806E-5</v>
      </c>
      <c r="AD26" s="257">
        <v>0</v>
      </c>
      <c r="AE26" s="257">
        <v>0</v>
      </c>
      <c r="AF26" s="257">
        <v>0</v>
      </c>
      <c r="AG26" s="257">
        <v>0</v>
      </c>
      <c r="AH26" s="257">
        <v>0</v>
      </c>
      <c r="AI26" s="257">
        <v>0</v>
      </c>
      <c r="AJ26" s="257">
        <v>0</v>
      </c>
      <c r="AK26" s="288">
        <v>1.3688116047243284</v>
      </c>
      <c r="AL26" s="285">
        <v>0</v>
      </c>
      <c r="AM26" s="285">
        <v>0</v>
      </c>
      <c r="AN26" s="285">
        <v>5.9044444659494474E-3</v>
      </c>
    </row>
    <row r="27" spans="1:42" x14ac:dyDescent="0.15">
      <c r="A27" s="162" t="s">
        <v>139</v>
      </c>
      <c r="B27" s="257">
        <v>0</v>
      </c>
      <c r="C27" s="257">
        <v>0</v>
      </c>
      <c r="D27" s="257">
        <v>0</v>
      </c>
      <c r="E27" s="257">
        <v>0</v>
      </c>
      <c r="F27" s="257">
        <v>0</v>
      </c>
      <c r="G27" s="257">
        <v>0</v>
      </c>
      <c r="H27" s="257">
        <v>0</v>
      </c>
      <c r="I27" s="257">
        <v>1.8160955729945272</v>
      </c>
      <c r="J27" s="257">
        <v>2.6066859304703485</v>
      </c>
      <c r="K27" s="257">
        <v>2.6095135593051282</v>
      </c>
      <c r="L27" s="257">
        <v>2.548759492760496</v>
      </c>
      <c r="M27" s="257">
        <v>2.5414338772259271</v>
      </c>
      <c r="N27" s="257">
        <v>2.4597467867295109</v>
      </c>
      <c r="O27" s="257">
        <v>2.4642451210534091</v>
      </c>
      <c r="P27" s="257">
        <v>2.9240036328365022</v>
      </c>
      <c r="Q27" s="257">
        <v>3.8140000000000782</v>
      </c>
      <c r="R27" s="257">
        <v>4.795999016221117</v>
      </c>
      <c r="S27" s="257">
        <v>4.7572069138730058</v>
      </c>
      <c r="T27" s="257">
        <v>3.7242690332629991</v>
      </c>
      <c r="U27" s="257">
        <v>3.7265110156783976</v>
      </c>
      <c r="V27" s="257">
        <v>4.5284616583780917</v>
      </c>
      <c r="W27" s="257">
        <v>4.6102723619727612</v>
      </c>
      <c r="X27" s="257">
        <v>3.9268779401190841</v>
      </c>
      <c r="Y27" s="257">
        <v>4.4665982038869743</v>
      </c>
      <c r="Z27" s="257">
        <v>4.5494261043271536</v>
      </c>
      <c r="AA27" s="257">
        <v>4.6518250806886954</v>
      </c>
      <c r="AB27" s="257">
        <v>4.5174609197174505</v>
      </c>
      <c r="AC27" s="257">
        <v>4.4135745200514975</v>
      </c>
      <c r="AD27" s="257">
        <v>4.3914261007272444</v>
      </c>
      <c r="AE27" s="257">
        <v>4.9527033164921477</v>
      </c>
      <c r="AF27" s="257">
        <v>4.7063626285759028</v>
      </c>
      <c r="AG27" s="257">
        <v>4.4539190610098558</v>
      </c>
      <c r="AH27" s="257">
        <v>4.4437440781664463</v>
      </c>
      <c r="AI27" s="257">
        <v>4.3348106352916602</v>
      </c>
      <c r="AJ27" s="257">
        <v>4.9329765692333467</v>
      </c>
      <c r="AK27" s="288">
        <v>4.9459565692335445</v>
      </c>
      <c r="AL27" s="285">
        <v>-1.0815833629129745E-4</v>
      </c>
      <c r="AM27" s="285">
        <v>8.1269940102870475E-3</v>
      </c>
      <c r="AN27" s="285">
        <v>2.133465686091891E-2</v>
      </c>
    </row>
    <row r="28" spans="1:42" x14ac:dyDescent="0.15">
      <c r="A28" s="162" t="s">
        <v>135</v>
      </c>
      <c r="B28" s="257">
        <v>2.0969999999849165E-3</v>
      </c>
      <c r="C28" s="257">
        <v>2.0969999999920219E-3</v>
      </c>
      <c r="D28" s="257">
        <v>2.0969999999991273E-3</v>
      </c>
      <c r="E28" s="257">
        <v>2.0969999999920219E-3</v>
      </c>
      <c r="F28" s="257">
        <v>2.0969999999920219E-3</v>
      </c>
      <c r="G28" s="257">
        <v>-0.97863399999999778</v>
      </c>
      <c r="H28" s="257">
        <v>1.3443999999998013E-3</v>
      </c>
      <c r="I28" s="257">
        <v>9.6659999999992863E-4</v>
      </c>
      <c r="J28" s="257">
        <v>-1.7626000000001696E-3</v>
      </c>
      <c r="K28" s="257">
        <v>-5.7700000000027174E-4</v>
      </c>
      <c r="L28" s="257">
        <v>-4.4611999999997209E-3</v>
      </c>
      <c r="M28" s="257">
        <v>-2.5085999999996389E-3</v>
      </c>
      <c r="N28" s="257">
        <v>-1.3905000000000278E-2</v>
      </c>
      <c r="O28" s="257">
        <v>-1.4842000000006017E-3</v>
      </c>
      <c r="P28" s="257">
        <v>-3.2245999999993558E-3</v>
      </c>
      <c r="Q28" s="257">
        <v>-6.3400000000157775E-5</v>
      </c>
      <c r="R28" s="257">
        <v>1.5786000000002076E-3</v>
      </c>
      <c r="S28" s="257">
        <v>-2.3146000000000555E-3</v>
      </c>
      <c r="T28" s="257">
        <v>6.2988000000001598E-3</v>
      </c>
      <c r="U28" s="257">
        <v>1.8236298989897204E-2</v>
      </c>
      <c r="V28" s="257">
        <v>1.1103999999990677E-3</v>
      </c>
      <c r="W28" s="257">
        <v>0</v>
      </c>
      <c r="X28" s="257">
        <v>0</v>
      </c>
      <c r="Y28" s="257">
        <v>4.9999999999990052E-3</v>
      </c>
      <c r="Z28" s="257">
        <v>3.4500000000001307E-2</v>
      </c>
      <c r="AA28" s="257">
        <v>3.7000000000002586E-3</v>
      </c>
      <c r="AB28" s="257">
        <v>1.0000000000005116E-2</v>
      </c>
      <c r="AC28" s="257">
        <v>2.5099999999994793E-2</v>
      </c>
      <c r="AD28" s="257">
        <v>0.27089999999999037</v>
      </c>
      <c r="AE28" s="257">
        <v>0.31379999999999697</v>
      </c>
      <c r="AF28" s="257">
        <v>0.3130999999999986</v>
      </c>
      <c r="AG28" s="257">
        <v>-0.20705300000001614</v>
      </c>
      <c r="AH28" s="257">
        <v>-0.19676199999999699</v>
      </c>
      <c r="AI28" s="257">
        <v>0.31244000000000471</v>
      </c>
      <c r="AJ28" s="257">
        <v>0.39994999999999692</v>
      </c>
      <c r="AK28" s="288">
        <v>9.8218354109995687E-2</v>
      </c>
      <c r="AL28" s="285">
        <v>-0.7550943919209252</v>
      </c>
      <c r="AM28" s="285">
        <v>0.27766989124004127</v>
      </c>
      <c r="AN28" s="285">
        <v>4.2367029573527108E-4</v>
      </c>
    </row>
    <row r="29" spans="1:42" x14ac:dyDescent="0.15">
      <c r="A29" s="163" t="s">
        <v>134</v>
      </c>
      <c r="B29" s="260">
        <v>2.0969999999849165E-3</v>
      </c>
      <c r="C29" s="260">
        <v>2.0969999999920219E-3</v>
      </c>
      <c r="D29" s="260">
        <v>2.0969999999991273E-3</v>
      </c>
      <c r="E29" s="260">
        <v>2.0969999999920219E-3</v>
      </c>
      <c r="F29" s="260">
        <v>2.0969999999920219E-3</v>
      </c>
      <c r="G29" s="260">
        <v>-0.97863399999999778</v>
      </c>
      <c r="H29" s="260">
        <v>5.4699999998941706E-4</v>
      </c>
      <c r="I29" s="260">
        <v>1.8143903729945112</v>
      </c>
      <c r="J29" s="260">
        <v>2.6038077304703426</v>
      </c>
      <c r="K29" s="260">
        <v>2.6046109593051265</v>
      </c>
      <c r="L29" s="260">
        <v>2.5394478927605082</v>
      </c>
      <c r="M29" s="260">
        <v>2.5352904772259199</v>
      </c>
      <c r="N29" s="260">
        <v>2.4477791867295133</v>
      </c>
      <c r="O29" s="260">
        <v>2.4603075210534224</v>
      </c>
      <c r="P29" s="260">
        <v>2.9229062328365139</v>
      </c>
      <c r="Q29" s="260">
        <v>3.8139366000000781</v>
      </c>
      <c r="R29" s="260">
        <v>4.7975776162211172</v>
      </c>
      <c r="S29" s="260">
        <v>4.7548923138730057</v>
      </c>
      <c r="T29" s="260">
        <v>3.7305678332629992</v>
      </c>
      <c r="U29" s="260">
        <v>3.7447473146682948</v>
      </c>
      <c r="V29" s="260">
        <v>4.5295720583780907</v>
      </c>
      <c r="W29" s="260">
        <v>4.6102723619727612</v>
      </c>
      <c r="X29" s="260">
        <v>3.9268779401190841</v>
      </c>
      <c r="Y29" s="260">
        <v>4.4715982038869733</v>
      </c>
      <c r="Z29" s="260">
        <v>4.5839261043271549</v>
      </c>
      <c r="AA29" s="260">
        <v>4.6555250806886956</v>
      </c>
      <c r="AB29" s="260">
        <v>4.5274609197174556</v>
      </c>
      <c r="AC29" s="260">
        <v>4.4386535200515169</v>
      </c>
      <c r="AD29" s="260">
        <v>4.6623261007272347</v>
      </c>
      <c r="AE29" s="260">
        <v>5.2665033164921446</v>
      </c>
      <c r="AF29" s="260">
        <v>5.0194626285759014</v>
      </c>
      <c r="AG29" s="260">
        <v>4.2468660610098397</v>
      </c>
      <c r="AH29" s="260">
        <v>4.2469820781664493</v>
      </c>
      <c r="AI29" s="260">
        <v>4.6472506352916652</v>
      </c>
      <c r="AJ29" s="260">
        <v>5.3329265692333436</v>
      </c>
      <c r="AK29" s="260">
        <v>6.4129865280678686</v>
      </c>
      <c r="AL29" s="286">
        <v>0.19924109659592326</v>
      </c>
      <c r="AM29" s="286">
        <v>1.5249535788883994E-2</v>
      </c>
      <c r="AN29" s="286">
        <v>2.7662771622603628E-2</v>
      </c>
    </row>
    <row r="30" spans="1:42" x14ac:dyDescent="0.15">
      <c r="A30" s="162"/>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88"/>
      <c r="AL30" s="285"/>
      <c r="AM30" s="285"/>
      <c r="AN30" s="285"/>
    </row>
    <row r="31" spans="1:42" x14ac:dyDescent="0.15">
      <c r="A31" s="162" t="s">
        <v>133</v>
      </c>
      <c r="B31" s="257">
        <v>0</v>
      </c>
      <c r="C31" s="257">
        <v>0</v>
      </c>
      <c r="D31" s="257">
        <v>0</v>
      </c>
      <c r="E31" s="257">
        <v>0</v>
      </c>
      <c r="F31" s="257">
        <v>0</v>
      </c>
      <c r="G31" s="257">
        <v>0</v>
      </c>
      <c r="H31" s="257">
        <v>0</v>
      </c>
      <c r="I31" s="257">
        <v>0</v>
      </c>
      <c r="J31" s="257">
        <v>0</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0</v>
      </c>
      <c r="AB31" s="257">
        <v>4.0291438979807026E-3</v>
      </c>
      <c r="AC31" s="257">
        <v>2.6072859744971311E-2</v>
      </c>
      <c r="AD31" s="257">
        <v>6.6845173041940598E-2</v>
      </c>
      <c r="AE31" s="257">
        <v>-2.0086081967213545</v>
      </c>
      <c r="AF31" s="257">
        <v>-0.70634426229514702</v>
      </c>
      <c r="AG31" s="257">
        <v>0.10349362477234081</v>
      </c>
      <c r="AH31" s="257">
        <v>-0.11167768371950615</v>
      </c>
      <c r="AI31" s="257">
        <v>0</v>
      </c>
      <c r="AJ31" s="257">
        <v>0</v>
      </c>
      <c r="AK31" s="288">
        <v>0</v>
      </c>
      <c r="AL31" s="285">
        <v>0</v>
      </c>
      <c r="AM31" s="285">
        <v>0</v>
      </c>
      <c r="AN31" s="285">
        <v>0</v>
      </c>
    </row>
    <row r="32" spans="1:42" x14ac:dyDescent="0.15">
      <c r="A32" s="162" t="s">
        <v>127</v>
      </c>
      <c r="B32" s="257">
        <v>0</v>
      </c>
      <c r="C32" s="257">
        <v>0</v>
      </c>
      <c r="D32" s="257">
        <v>0</v>
      </c>
      <c r="E32" s="257">
        <v>0</v>
      </c>
      <c r="F32" s="257">
        <v>0</v>
      </c>
      <c r="G32" s="257">
        <v>0</v>
      </c>
      <c r="H32" s="257">
        <v>0</v>
      </c>
      <c r="I32" s="257">
        <v>0</v>
      </c>
      <c r="J32" s="257">
        <v>0</v>
      </c>
      <c r="K32" s="257">
        <v>0</v>
      </c>
      <c r="L32" s="257">
        <v>0</v>
      </c>
      <c r="M32" s="257">
        <v>0</v>
      </c>
      <c r="N32" s="257">
        <v>0</v>
      </c>
      <c r="O32" s="257">
        <v>0</v>
      </c>
      <c r="P32" s="257">
        <v>0</v>
      </c>
      <c r="Q32" s="257">
        <v>0</v>
      </c>
      <c r="R32" s="257">
        <v>0</v>
      </c>
      <c r="S32" s="257">
        <v>0</v>
      </c>
      <c r="T32" s="257">
        <v>0</v>
      </c>
      <c r="U32" s="257">
        <v>0</v>
      </c>
      <c r="V32" s="257">
        <v>0</v>
      </c>
      <c r="W32" s="257">
        <v>0</v>
      </c>
      <c r="X32" s="257">
        <v>0</v>
      </c>
      <c r="Y32" s="257">
        <v>0</v>
      </c>
      <c r="Z32" s="257">
        <v>0</v>
      </c>
      <c r="AA32" s="257">
        <v>0</v>
      </c>
      <c r="AB32" s="257">
        <v>3.9999999999906777E-3</v>
      </c>
      <c r="AC32" s="257">
        <v>0.40399999999999636</v>
      </c>
      <c r="AD32" s="257">
        <v>0.42799999999999727</v>
      </c>
      <c r="AE32" s="257">
        <v>0.46200000000004593</v>
      </c>
      <c r="AF32" s="257">
        <v>0.45600000000001728</v>
      </c>
      <c r="AG32" s="257">
        <v>0</v>
      </c>
      <c r="AH32" s="257">
        <v>0</v>
      </c>
      <c r="AI32" s="257">
        <v>0</v>
      </c>
      <c r="AJ32" s="257">
        <v>0</v>
      </c>
      <c r="AK32" s="288">
        <v>0</v>
      </c>
      <c r="AL32" s="285">
        <v>0</v>
      </c>
      <c r="AM32" s="285">
        <v>0</v>
      </c>
      <c r="AN32" s="285">
        <v>0</v>
      </c>
    </row>
    <row r="33" spans="1:40" x14ac:dyDescent="0.15">
      <c r="A33" s="162" t="s">
        <v>126</v>
      </c>
      <c r="B33" s="287">
        <v>0</v>
      </c>
      <c r="C33" s="287">
        <v>0</v>
      </c>
      <c r="D33" s="287">
        <v>0</v>
      </c>
      <c r="E33" s="287">
        <v>0</v>
      </c>
      <c r="F33" s="287">
        <v>0</v>
      </c>
      <c r="G33" s="287">
        <v>0</v>
      </c>
      <c r="H33" s="287">
        <v>0</v>
      </c>
      <c r="I33" s="287">
        <v>0</v>
      </c>
      <c r="J33" s="287">
        <v>0</v>
      </c>
      <c r="K33" s="287">
        <v>0</v>
      </c>
      <c r="L33" s="287">
        <v>0</v>
      </c>
      <c r="M33" s="287">
        <v>0</v>
      </c>
      <c r="N33" s="287">
        <v>0</v>
      </c>
      <c r="O33" s="287">
        <v>0</v>
      </c>
      <c r="P33" s="287">
        <v>0</v>
      </c>
      <c r="Q33" s="287">
        <v>0</v>
      </c>
      <c r="R33" s="287">
        <v>0</v>
      </c>
      <c r="S33" s="287">
        <v>0</v>
      </c>
      <c r="T33" s="287">
        <v>0</v>
      </c>
      <c r="U33" s="287">
        <v>0</v>
      </c>
      <c r="V33" s="287">
        <v>0</v>
      </c>
      <c r="W33" s="287">
        <v>0</v>
      </c>
      <c r="X33" s="287">
        <v>0</v>
      </c>
      <c r="Y33" s="287">
        <v>0</v>
      </c>
      <c r="Z33" s="287">
        <v>0</v>
      </c>
      <c r="AA33" s="287">
        <v>0</v>
      </c>
      <c r="AB33" s="287">
        <v>0</v>
      </c>
      <c r="AC33" s="287">
        <v>0</v>
      </c>
      <c r="AD33" s="287">
        <v>0</v>
      </c>
      <c r="AE33" s="287">
        <v>0</v>
      </c>
      <c r="AF33" s="287">
        <v>0</v>
      </c>
      <c r="AG33" s="287">
        <v>0</v>
      </c>
      <c r="AH33" s="287">
        <v>0</v>
      </c>
      <c r="AI33" s="287">
        <v>-5.4041809423779341E-3</v>
      </c>
      <c r="AJ33" s="287">
        <v>2.5571681046045569E-2</v>
      </c>
      <c r="AK33" s="288">
        <v>0</v>
      </c>
      <c r="AL33" s="289">
        <v>-1</v>
      </c>
      <c r="AM33" s="289">
        <v>0</v>
      </c>
      <c r="AN33" s="289">
        <v>0</v>
      </c>
    </row>
    <row r="34" spans="1:40" x14ac:dyDescent="0.15">
      <c r="A34" s="162" t="s">
        <v>125</v>
      </c>
      <c r="B34" s="287">
        <v>5.3000000000000047E-2</v>
      </c>
      <c r="C34" s="287">
        <v>0.13619999999999943</v>
      </c>
      <c r="D34" s="287">
        <v>0.14809699999999992</v>
      </c>
      <c r="E34" s="287">
        <v>5.6596999999998676E-2</v>
      </c>
      <c r="F34" s="287">
        <v>0.18955819999999601</v>
      </c>
      <c r="G34" s="287">
        <v>2.258199999999988E-3</v>
      </c>
      <c r="H34" s="287">
        <v>6.2581999999999915E-3</v>
      </c>
      <c r="I34" s="287">
        <v>-1.7418000000004596E-3</v>
      </c>
      <c r="J34" s="287">
        <v>9.6999999999347608E-5</v>
      </c>
      <c r="K34" s="287">
        <v>-7.4179999999923751E-4</v>
      </c>
      <c r="L34" s="287">
        <v>4.0970000000006834E-3</v>
      </c>
      <c r="M34" s="287">
        <v>9.7000000000235787E-5</v>
      </c>
      <c r="N34" s="287">
        <v>-3.7418000000002394E-3</v>
      </c>
      <c r="O34" s="287">
        <v>4.0258200000005573E-2</v>
      </c>
      <c r="P34" s="287">
        <v>0.11225819999999942</v>
      </c>
      <c r="Q34" s="287">
        <v>0.11577460000000572</v>
      </c>
      <c r="R34" s="287">
        <v>6.3194000000003303E-2</v>
      </c>
      <c r="S34" s="287">
        <v>7.7032800000001345E-2</v>
      </c>
      <c r="T34" s="287">
        <v>6.7774600000012342E-2</v>
      </c>
      <c r="U34" s="287">
        <v>0.10203279999999815</v>
      </c>
      <c r="V34" s="287">
        <v>0.11245220000000167</v>
      </c>
      <c r="W34" s="287">
        <v>0</v>
      </c>
      <c r="X34" s="287">
        <v>0</v>
      </c>
      <c r="Y34" s="287">
        <v>0</v>
      </c>
      <c r="Z34" s="287">
        <v>0</v>
      </c>
      <c r="AA34" s="287">
        <v>9.9999999999056399E-4</v>
      </c>
      <c r="AB34" s="287">
        <v>-3.2000000000003581E-2</v>
      </c>
      <c r="AC34" s="287">
        <v>1.5360000000000014</v>
      </c>
      <c r="AD34" s="287">
        <v>-9.182000000002688E-3</v>
      </c>
      <c r="AE34" s="287">
        <v>1.2200000001172384E-4</v>
      </c>
      <c r="AF34" s="287">
        <v>6.1000000002309207E-5</v>
      </c>
      <c r="AG34" s="287">
        <v>-2.3049000000000319E-2</v>
      </c>
      <c r="AH34" s="287">
        <v>-2.0999999999997243E-2</v>
      </c>
      <c r="AI34" s="287">
        <v>-8.1332001894729444E-3</v>
      </c>
      <c r="AJ34" s="287">
        <v>-3.4314517825855262E-3</v>
      </c>
      <c r="AK34" s="288">
        <v>0</v>
      </c>
      <c r="AL34" s="289">
        <v>-1</v>
      </c>
      <c r="AM34" s="289">
        <v>0</v>
      </c>
      <c r="AN34" s="289">
        <v>0</v>
      </c>
    </row>
    <row r="35" spans="1:40" x14ac:dyDescent="0.15">
      <c r="A35" s="163" t="s">
        <v>124</v>
      </c>
      <c r="B35" s="260">
        <v>5.3000000000000047E-2</v>
      </c>
      <c r="C35" s="260">
        <v>0.13619999999999943</v>
      </c>
      <c r="D35" s="260">
        <v>0.14809699999999992</v>
      </c>
      <c r="E35" s="260">
        <v>5.6596999999998676E-2</v>
      </c>
      <c r="F35" s="260">
        <v>0.18955819999999601</v>
      </c>
      <c r="G35" s="260">
        <v>2.258199999999988E-3</v>
      </c>
      <c r="H35" s="260">
        <v>6.2581999999999915E-3</v>
      </c>
      <c r="I35" s="260">
        <v>-1.7418000000004596E-3</v>
      </c>
      <c r="J35" s="260">
        <v>9.6999999999347608E-5</v>
      </c>
      <c r="K35" s="260">
        <v>-7.4179999999923751E-4</v>
      </c>
      <c r="L35" s="260">
        <v>4.0970000000006834E-3</v>
      </c>
      <c r="M35" s="260">
        <v>9.7000000000235787E-5</v>
      </c>
      <c r="N35" s="260">
        <v>-3.7418000000002394E-3</v>
      </c>
      <c r="O35" s="260">
        <v>4.0258200000005573E-2</v>
      </c>
      <c r="P35" s="260">
        <v>0.11225819999999942</v>
      </c>
      <c r="Q35" s="260">
        <v>0.11577460000000572</v>
      </c>
      <c r="R35" s="260">
        <v>6.3194000000003303E-2</v>
      </c>
      <c r="S35" s="260">
        <v>7.7032800000001345E-2</v>
      </c>
      <c r="T35" s="260">
        <v>6.7774600000012342E-2</v>
      </c>
      <c r="U35" s="260">
        <v>0.10203279999999815</v>
      </c>
      <c r="V35" s="260">
        <v>0.11245220000000167</v>
      </c>
      <c r="W35" s="260">
        <v>0</v>
      </c>
      <c r="X35" s="260">
        <v>0</v>
      </c>
      <c r="Y35" s="260">
        <v>0</v>
      </c>
      <c r="Z35" s="260">
        <v>0</v>
      </c>
      <c r="AA35" s="260">
        <v>9.9999999999056399E-4</v>
      </c>
      <c r="AB35" s="260">
        <v>-2.3970856102032201E-2</v>
      </c>
      <c r="AC35" s="260">
        <v>1.966072859744969</v>
      </c>
      <c r="AD35" s="260">
        <v>0.48566317304193518</v>
      </c>
      <c r="AE35" s="260">
        <v>-1.5464861967212968</v>
      </c>
      <c r="AF35" s="260">
        <v>-0.25028326229512743</v>
      </c>
      <c r="AG35" s="260">
        <v>8.0444624772340489E-2</v>
      </c>
      <c r="AH35" s="260">
        <v>-0.13267768371950339</v>
      </c>
      <c r="AI35" s="260">
        <v>-1.3537381131850879E-2</v>
      </c>
      <c r="AJ35" s="260">
        <v>2.2140229263460043E-2</v>
      </c>
      <c r="AK35" s="260">
        <v>0</v>
      </c>
      <c r="AL35" s="286">
        <v>-1</v>
      </c>
      <c r="AM35" s="286">
        <v>0</v>
      </c>
      <c r="AN35" s="286">
        <v>0</v>
      </c>
    </row>
    <row r="36" spans="1:40" x14ac:dyDescent="0.15">
      <c r="A36" s="162"/>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8"/>
      <c r="AL36" s="289"/>
      <c r="AM36" s="289"/>
      <c r="AN36" s="289"/>
    </row>
    <row r="37" spans="1:40" x14ac:dyDescent="0.15">
      <c r="A37" s="162" t="s">
        <v>122</v>
      </c>
      <c r="B37" s="287">
        <v>0</v>
      </c>
      <c r="C37" s="287">
        <v>0</v>
      </c>
      <c r="D37" s="287">
        <v>0</v>
      </c>
      <c r="E37" s="287">
        <v>0</v>
      </c>
      <c r="F37" s="287">
        <v>0</v>
      </c>
      <c r="G37" s="287">
        <v>0</v>
      </c>
      <c r="H37" s="287">
        <v>0</v>
      </c>
      <c r="I37" s="287">
        <v>0</v>
      </c>
      <c r="J37" s="287">
        <v>0</v>
      </c>
      <c r="K37" s="287">
        <v>0</v>
      </c>
      <c r="L37" s="287">
        <v>0</v>
      </c>
      <c r="M37" s="287">
        <v>0</v>
      </c>
      <c r="N37" s="287">
        <v>0</v>
      </c>
      <c r="O37" s="287">
        <v>0</v>
      </c>
      <c r="P37" s="287">
        <v>0</v>
      </c>
      <c r="Q37" s="287">
        <v>0</v>
      </c>
      <c r="R37" s="287">
        <v>0</v>
      </c>
      <c r="S37" s="287">
        <v>0</v>
      </c>
      <c r="T37" s="287">
        <v>0</v>
      </c>
      <c r="U37" s="287">
        <v>0</v>
      </c>
      <c r="V37" s="287">
        <v>0</v>
      </c>
      <c r="W37" s="287">
        <v>0</v>
      </c>
      <c r="X37" s="287">
        <v>0</v>
      </c>
      <c r="Y37" s="287">
        <v>0</v>
      </c>
      <c r="Z37" s="287">
        <v>0</v>
      </c>
      <c r="AA37" s="287">
        <v>0</v>
      </c>
      <c r="AB37" s="287">
        <v>0</v>
      </c>
      <c r="AC37" s="287">
        <v>0</v>
      </c>
      <c r="AD37" s="287">
        <v>0</v>
      </c>
      <c r="AE37" s="287">
        <v>0</v>
      </c>
      <c r="AF37" s="287">
        <v>0</v>
      </c>
      <c r="AG37" s="287">
        <v>0</v>
      </c>
      <c r="AH37" s="287">
        <v>0</v>
      </c>
      <c r="AI37" s="287">
        <v>0</v>
      </c>
      <c r="AJ37" s="287">
        <v>0</v>
      </c>
      <c r="AK37" s="288">
        <v>0</v>
      </c>
      <c r="AL37" s="289">
        <v>0</v>
      </c>
      <c r="AM37" s="289">
        <v>0</v>
      </c>
      <c r="AN37" s="289">
        <v>0</v>
      </c>
    </row>
    <row r="38" spans="1:40" x14ac:dyDescent="0.15">
      <c r="A38" s="162" t="s">
        <v>120</v>
      </c>
      <c r="B38" s="287">
        <v>2.1070000000000277</v>
      </c>
      <c r="C38" s="287">
        <v>1.785000000000025</v>
      </c>
      <c r="D38" s="287">
        <v>1.7740000000000009</v>
      </c>
      <c r="E38" s="287">
        <v>1.4029999999999916</v>
      </c>
      <c r="F38" s="287">
        <v>1.0390000000000157</v>
      </c>
      <c r="G38" s="287">
        <v>1.8409999999999798</v>
      </c>
      <c r="H38" s="287">
        <v>1.804000000000002</v>
      </c>
      <c r="I38" s="287">
        <v>1.3329999999999984</v>
      </c>
      <c r="J38" s="287">
        <v>1.3450000000000273</v>
      </c>
      <c r="K38" s="287">
        <v>1.5169999999999959</v>
      </c>
      <c r="L38" s="287">
        <v>1.2739999999999725</v>
      </c>
      <c r="M38" s="287">
        <v>2.2199999999999989</v>
      </c>
      <c r="N38" s="287">
        <v>2.6080000000000041</v>
      </c>
      <c r="O38" s="287">
        <v>2.4199999999999875</v>
      </c>
      <c r="P38" s="287">
        <v>2.5900000000000034</v>
      </c>
      <c r="Q38" s="287">
        <v>2.8329999999999984</v>
      </c>
      <c r="R38" s="287">
        <v>1.9269999999999925</v>
      </c>
      <c r="S38" s="287">
        <v>2.0109999999999673</v>
      </c>
      <c r="T38" s="287">
        <v>2.9809999999999661</v>
      </c>
      <c r="U38" s="287">
        <v>3.6750000000000398</v>
      </c>
      <c r="V38" s="287">
        <v>2.8669999999999902</v>
      </c>
      <c r="W38" s="287">
        <v>2.9470000000000027</v>
      </c>
      <c r="X38" s="287">
        <v>2.9790000000000134</v>
      </c>
      <c r="Y38" s="287">
        <v>2.7720000000000766</v>
      </c>
      <c r="Z38" s="287">
        <v>2.7420000000000186</v>
      </c>
      <c r="AA38" s="287">
        <v>2.953000000000003</v>
      </c>
      <c r="AB38" s="287">
        <v>2.9620000000000175</v>
      </c>
      <c r="AC38" s="287">
        <v>3.0059999999999718</v>
      </c>
      <c r="AD38" s="287">
        <v>2.8810000000000002</v>
      </c>
      <c r="AE38" s="287">
        <v>3.1070000000000562</v>
      </c>
      <c r="AF38" s="287">
        <v>2.8963838383838265</v>
      </c>
      <c r="AG38" s="287">
        <v>2.620484848484864</v>
      </c>
      <c r="AH38" s="287">
        <v>2.7261793090975459</v>
      </c>
      <c r="AI38" s="287">
        <v>4.5242424242424306</v>
      </c>
      <c r="AJ38" s="287">
        <v>4.6363636363636545</v>
      </c>
      <c r="AK38" s="288">
        <v>5.1111111111111427</v>
      </c>
      <c r="AL38" s="289">
        <v>9.9384501827448846E-2</v>
      </c>
      <c r="AM38" s="289">
        <v>5.3928148907573359E-2</v>
      </c>
      <c r="AN38" s="289">
        <v>2.2047060099940244E-2</v>
      </c>
    </row>
    <row r="39" spans="1:40" x14ac:dyDescent="0.15">
      <c r="A39" s="162" t="s">
        <v>209</v>
      </c>
      <c r="B39" s="287">
        <v>0.10873684210526312</v>
      </c>
      <c r="C39" s="287">
        <v>0.10589473684210601</v>
      </c>
      <c r="D39" s="287">
        <v>0.10899999999999997</v>
      </c>
      <c r="E39" s="287">
        <v>0.10905263157894712</v>
      </c>
      <c r="F39" s="287">
        <v>0.12910526315789539</v>
      </c>
      <c r="G39" s="287">
        <v>0.16521052631578928</v>
      </c>
      <c r="H39" s="287">
        <v>1.0410526315789675E-2</v>
      </c>
      <c r="I39" s="287">
        <v>7.1105263157889287E-3</v>
      </c>
      <c r="J39" s="287">
        <v>4.2105263157894701E-3</v>
      </c>
      <c r="K39" s="287">
        <v>4.2105263157894701E-3</v>
      </c>
      <c r="L39" s="287">
        <v>4.3157894736842034E-3</v>
      </c>
      <c r="M39" s="287">
        <v>4.3157894736842034E-3</v>
      </c>
      <c r="N39" s="287">
        <v>4.3157894736842034E-3</v>
      </c>
      <c r="O39" s="287">
        <v>3.00000000000053E-3</v>
      </c>
      <c r="P39" s="287">
        <v>4.2105263157894701E-3</v>
      </c>
      <c r="Q39" s="287">
        <v>-1.3693225315789472</v>
      </c>
      <c r="R39" s="287">
        <v>-2.4350221052631573</v>
      </c>
      <c r="S39" s="287">
        <v>-3.1460000258904843</v>
      </c>
      <c r="T39" s="287">
        <v>-3.3665712376021966</v>
      </c>
      <c r="U39" s="287">
        <v>-4.2942264088904798</v>
      </c>
      <c r="V39" s="287">
        <v>-3.5806794538565345</v>
      </c>
      <c r="W39" s="287">
        <v>-3.436351177995749</v>
      </c>
      <c r="X39" s="287">
        <v>-3.8238888179957469</v>
      </c>
      <c r="Y39" s="287">
        <v>-2.8232995313793032</v>
      </c>
      <c r="Z39" s="287">
        <v>-1.4371316429957464</v>
      </c>
      <c r="AA39" s="287">
        <v>0.82180883200425248</v>
      </c>
      <c r="AB39" s="287">
        <v>2.5144508320042505</v>
      </c>
      <c r="AC39" s="287">
        <v>0.62402003369370285</v>
      </c>
      <c r="AD39" s="287">
        <v>0.69994612600425521</v>
      </c>
      <c r="AE39" s="287">
        <v>0.80041076860425275</v>
      </c>
      <c r="AF39" s="287">
        <v>0.62630702763738211</v>
      </c>
      <c r="AG39" s="287">
        <v>0.6581726896632798</v>
      </c>
      <c r="AH39" s="287">
        <v>0.64799830036466322</v>
      </c>
      <c r="AI39" s="287">
        <v>0.63396993672828206</v>
      </c>
      <c r="AJ39" s="287">
        <v>0.7656887217462468</v>
      </c>
      <c r="AK39" s="288">
        <v>0.55502367239692907</v>
      </c>
      <c r="AL39" s="289">
        <v>-0.27711196657920589</v>
      </c>
      <c r="AM39" s="289">
        <v>0</v>
      </c>
      <c r="AN39" s="289">
        <v>2.3941252686961105E-3</v>
      </c>
    </row>
    <row r="40" spans="1:40" x14ac:dyDescent="0.15">
      <c r="A40" s="163" t="s">
        <v>114</v>
      </c>
      <c r="B40" s="260">
        <v>2.215736842105291</v>
      </c>
      <c r="C40" s="260">
        <v>1.8908947368421309</v>
      </c>
      <c r="D40" s="260">
        <v>1.8830000000000009</v>
      </c>
      <c r="E40" s="260">
        <v>1.5120526315789387</v>
      </c>
      <c r="F40" s="260">
        <v>1.1681052631579112</v>
      </c>
      <c r="G40" s="260">
        <v>2.006210526315769</v>
      </c>
      <c r="H40" s="260">
        <v>1.8144105263157917</v>
      </c>
      <c r="I40" s="260">
        <v>1.3401105263157873</v>
      </c>
      <c r="J40" s="260">
        <v>1.3492105263158167</v>
      </c>
      <c r="K40" s="260">
        <v>1.5212105263157853</v>
      </c>
      <c r="L40" s="260">
        <v>1.2783157894736568</v>
      </c>
      <c r="M40" s="260">
        <v>2.2243157894736831</v>
      </c>
      <c r="N40" s="260">
        <v>2.6123157894736884</v>
      </c>
      <c r="O40" s="260">
        <v>2.4229999999999881</v>
      </c>
      <c r="P40" s="260">
        <v>2.5942105263157931</v>
      </c>
      <c r="Q40" s="260">
        <v>1.4636774684210512</v>
      </c>
      <c r="R40" s="260">
        <v>-0.50802210526316516</v>
      </c>
      <c r="S40" s="260">
        <v>-1.1350000258905173</v>
      </c>
      <c r="T40" s="260">
        <v>-0.38557123760223055</v>
      </c>
      <c r="U40" s="260">
        <v>-0.61922640889043989</v>
      </c>
      <c r="V40" s="260">
        <v>-0.7136794538565453</v>
      </c>
      <c r="W40" s="260">
        <v>-0.48935117799574623</v>
      </c>
      <c r="X40" s="260">
        <v>-0.84488881799573345</v>
      </c>
      <c r="Y40" s="260">
        <v>-5.1299531379226715E-2</v>
      </c>
      <c r="Z40" s="260">
        <v>1.3048683570042723</v>
      </c>
      <c r="AA40" s="260">
        <v>3.7748088320042554</v>
      </c>
      <c r="AB40" s="260">
        <v>5.476450832004268</v>
      </c>
      <c r="AC40" s="260">
        <v>3.6300200336936745</v>
      </c>
      <c r="AD40" s="260">
        <v>3.5809461260042559</v>
      </c>
      <c r="AE40" s="260">
        <v>3.9074107686043091</v>
      </c>
      <c r="AF40" s="260">
        <v>3.5226908660212084</v>
      </c>
      <c r="AG40" s="260">
        <v>3.2786575381481438</v>
      </c>
      <c r="AH40" s="260">
        <v>3.3741776094622091</v>
      </c>
      <c r="AI40" s="260">
        <v>5.1582123609707127</v>
      </c>
      <c r="AJ40" s="260">
        <v>5.4020523581099011</v>
      </c>
      <c r="AK40" s="260">
        <v>5.6661347835080722</v>
      </c>
      <c r="AL40" s="286">
        <v>4.6019765515057376E-2</v>
      </c>
      <c r="AM40" s="286">
        <v>0.15265465616417728</v>
      </c>
      <c r="AN40" s="286">
        <v>2.4441185368636355E-2</v>
      </c>
    </row>
    <row r="41" spans="1:40" x14ac:dyDescent="0.15">
      <c r="A41" s="162"/>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88"/>
      <c r="AL41" s="285"/>
      <c r="AM41" s="285"/>
      <c r="AN41" s="285"/>
    </row>
    <row r="42" spans="1:40" x14ac:dyDescent="0.15">
      <c r="A42" s="162" t="s">
        <v>113</v>
      </c>
      <c r="B42" s="257">
        <v>3.7344894000000011</v>
      </c>
      <c r="C42" s="257">
        <v>4.8992012000000216</v>
      </c>
      <c r="D42" s="257">
        <v>4.5952039999999954</v>
      </c>
      <c r="E42" s="257">
        <v>5.1485563999999897</v>
      </c>
      <c r="F42" s="257">
        <v>4.6573309999999992</v>
      </c>
      <c r="G42" s="257">
        <v>0.73200000000002774</v>
      </c>
      <c r="H42" s="257">
        <v>0.28200000000003911</v>
      </c>
      <c r="I42" s="257">
        <v>0.41899999999998272</v>
      </c>
      <c r="J42" s="257">
        <v>0.41399999999998727</v>
      </c>
      <c r="K42" s="257">
        <v>0.29400000000001114</v>
      </c>
      <c r="L42" s="257">
        <v>0.35400000000001342</v>
      </c>
      <c r="M42" s="257">
        <v>0.3230000000000075</v>
      </c>
      <c r="N42" s="257">
        <v>0.34000000000000341</v>
      </c>
      <c r="O42" s="257">
        <v>0.35000000000002274</v>
      </c>
      <c r="P42" s="257">
        <v>0.36000000000004206</v>
      </c>
      <c r="Q42" s="257">
        <v>0.36000000000001364</v>
      </c>
      <c r="R42" s="257">
        <v>0.36999999999997613</v>
      </c>
      <c r="S42" s="257">
        <v>1.073099999999954</v>
      </c>
      <c r="T42" s="257">
        <v>2.0046000000000106</v>
      </c>
      <c r="U42" s="257">
        <v>1.4104999999999848</v>
      </c>
      <c r="V42" s="257">
        <v>0.83049999999997226</v>
      </c>
      <c r="W42" s="257">
        <v>0.82600000000007867</v>
      </c>
      <c r="X42" s="257">
        <v>0.53049999999996089</v>
      </c>
      <c r="Y42" s="257">
        <v>1.990949999999998</v>
      </c>
      <c r="Z42" s="257">
        <v>3.3524579699178787</v>
      </c>
      <c r="AA42" s="257">
        <v>2.9005517201790383</v>
      </c>
      <c r="AB42" s="257">
        <v>2.0151034299012451</v>
      </c>
      <c r="AC42" s="257">
        <v>1.6206999999999994</v>
      </c>
      <c r="AD42" s="257">
        <v>1.1266500000000121</v>
      </c>
      <c r="AE42" s="257">
        <v>8.2999999999969987E-2</v>
      </c>
      <c r="AF42" s="257">
        <v>0.1209999999999809</v>
      </c>
      <c r="AG42" s="257">
        <v>0.29700000000002547</v>
      </c>
      <c r="AH42" s="257">
        <v>0.24800000000001887</v>
      </c>
      <c r="AI42" s="257">
        <v>0.19000000000002615</v>
      </c>
      <c r="AJ42" s="257">
        <v>0.27193701171867701</v>
      </c>
      <c r="AK42" s="288">
        <v>0.27193701171876228</v>
      </c>
      <c r="AL42" s="285">
        <v>-2.7322404368458342E-3</v>
      </c>
      <c r="AM42" s="285">
        <v>-0.2221237750246402</v>
      </c>
      <c r="AN42" s="285">
        <v>1.1730153210185875E-3</v>
      </c>
    </row>
    <row r="43" spans="1:40" x14ac:dyDescent="0.15">
      <c r="A43" s="162" t="s">
        <v>110</v>
      </c>
      <c r="B43" s="257">
        <v>0</v>
      </c>
      <c r="C43" s="257">
        <v>0</v>
      </c>
      <c r="D43" s="257">
        <v>0</v>
      </c>
      <c r="E43" s="257">
        <v>0</v>
      </c>
      <c r="F43" s="257">
        <v>0</v>
      </c>
      <c r="G43" s="257">
        <v>0</v>
      </c>
      <c r="H43" s="257">
        <v>0</v>
      </c>
      <c r="I43" s="257">
        <v>0</v>
      </c>
      <c r="J43" s="257">
        <v>2.4219999977503903E-4</v>
      </c>
      <c r="K43" s="257">
        <v>4.7960000001694425E-3</v>
      </c>
      <c r="L43" s="257">
        <v>9.3759999992926168E-4</v>
      </c>
      <c r="M43" s="257">
        <v>2.9529999998203493E-3</v>
      </c>
      <c r="N43" s="257">
        <v>2.50220000009449E-3</v>
      </c>
      <c r="O43" s="257">
        <v>2.3053999998410291E-3</v>
      </c>
      <c r="P43" s="257">
        <v>1.8302000000858243E-3</v>
      </c>
      <c r="Q43" s="257">
        <v>3.6872000000585103E-3</v>
      </c>
      <c r="R43" s="257">
        <v>2.3075999997672625E-3</v>
      </c>
      <c r="S43" s="257">
        <v>6.127800000285788E-3</v>
      </c>
      <c r="T43" s="257">
        <v>7.8946000000996719E-3</v>
      </c>
      <c r="U43" s="257">
        <v>0</v>
      </c>
      <c r="V43" s="257">
        <v>0</v>
      </c>
      <c r="W43" s="257">
        <v>0</v>
      </c>
      <c r="X43" s="257">
        <v>0</v>
      </c>
      <c r="Y43" s="257">
        <v>0</v>
      </c>
      <c r="Z43" s="257">
        <v>0</v>
      </c>
      <c r="AA43" s="257">
        <v>19.85186000000067</v>
      </c>
      <c r="AB43" s="257">
        <v>21.668999999999869</v>
      </c>
      <c r="AC43" s="257">
        <v>20.279889999999796</v>
      </c>
      <c r="AD43" s="257">
        <v>22.982726600001115</v>
      </c>
      <c r="AE43" s="257">
        <v>26.146330000000489</v>
      </c>
      <c r="AF43" s="257">
        <v>26.783590000000004</v>
      </c>
      <c r="AG43" s="257">
        <v>42.193499999999403</v>
      </c>
      <c r="AH43" s="257">
        <v>46.185795999999755</v>
      </c>
      <c r="AI43" s="257">
        <v>46.326168999998117</v>
      </c>
      <c r="AJ43" s="257">
        <v>47.218184999998812</v>
      </c>
      <c r="AK43" s="288">
        <v>51.620858686304928</v>
      </c>
      <c r="AL43" s="285">
        <v>9.0254063954441577E-2</v>
      </c>
      <c r="AM43" s="285">
        <v>0</v>
      </c>
      <c r="AN43" s="285">
        <v>0.22266942532189826</v>
      </c>
    </row>
    <row r="44" spans="1:40" x14ac:dyDescent="0.15">
      <c r="A44" s="162" t="s">
        <v>108</v>
      </c>
      <c r="B44" s="257">
        <v>0</v>
      </c>
      <c r="C44" s="257">
        <v>0</v>
      </c>
      <c r="D44" s="257">
        <v>0</v>
      </c>
      <c r="E44" s="257">
        <v>0</v>
      </c>
      <c r="F44" s="257">
        <v>0</v>
      </c>
      <c r="G44" s="257">
        <v>0</v>
      </c>
      <c r="H44" s="257">
        <v>0</v>
      </c>
      <c r="I44" s="257">
        <v>0</v>
      </c>
      <c r="J44" s="257">
        <v>0</v>
      </c>
      <c r="K44" s="257">
        <v>0</v>
      </c>
      <c r="L44" s="257">
        <v>0</v>
      </c>
      <c r="M44" s="257">
        <v>0</v>
      </c>
      <c r="N44" s="257">
        <v>0</v>
      </c>
      <c r="O44" s="257">
        <v>0</v>
      </c>
      <c r="P44" s="257">
        <v>0</v>
      </c>
      <c r="Q44" s="257">
        <v>0</v>
      </c>
      <c r="R44" s="257">
        <v>0</v>
      </c>
      <c r="S44" s="257">
        <v>0</v>
      </c>
      <c r="T44" s="257">
        <v>0</v>
      </c>
      <c r="U44" s="257">
        <v>0</v>
      </c>
      <c r="V44" s="257">
        <v>0</v>
      </c>
      <c r="W44" s="257">
        <v>0</v>
      </c>
      <c r="X44" s="257">
        <v>0</v>
      </c>
      <c r="Y44" s="257">
        <v>0</v>
      </c>
      <c r="Z44" s="257">
        <v>0</v>
      </c>
      <c r="AA44" s="257">
        <v>0</v>
      </c>
      <c r="AB44" s="257">
        <v>0</v>
      </c>
      <c r="AC44" s="257">
        <v>0</v>
      </c>
      <c r="AD44" s="257">
        <v>0</v>
      </c>
      <c r="AE44" s="257">
        <v>0.20679999999993015</v>
      </c>
      <c r="AF44" s="257">
        <v>0.13768499999946471</v>
      </c>
      <c r="AG44" s="257">
        <v>0.10410499999989042</v>
      </c>
      <c r="AH44" s="257">
        <v>0.17456500000048436</v>
      </c>
      <c r="AI44" s="257">
        <v>0.20623000000000502</v>
      </c>
      <c r="AJ44" s="257">
        <v>0.1915049999997791</v>
      </c>
      <c r="AK44" s="288">
        <v>0.60548886399988078</v>
      </c>
      <c r="AL44" s="285">
        <v>2.1531005605185642</v>
      </c>
      <c r="AM44" s="285">
        <v>0</v>
      </c>
      <c r="AN44" s="285">
        <v>2.6118096602184455E-3</v>
      </c>
    </row>
    <row r="45" spans="1:40" x14ac:dyDescent="0.15">
      <c r="A45" s="162" t="s">
        <v>107</v>
      </c>
      <c r="B45" s="257">
        <v>0</v>
      </c>
      <c r="C45" s="257">
        <v>0</v>
      </c>
      <c r="D45" s="257">
        <v>0</v>
      </c>
      <c r="E45" s="257">
        <v>0</v>
      </c>
      <c r="F45" s="257">
        <v>0</v>
      </c>
      <c r="G45" s="257">
        <v>1.9999999999988916E-3</v>
      </c>
      <c r="H45" s="257">
        <v>1.9999999999953388E-3</v>
      </c>
      <c r="I45" s="257">
        <v>2.000000000005997E-3</v>
      </c>
      <c r="J45" s="257">
        <v>1.9999999999953388E-3</v>
      </c>
      <c r="K45" s="257">
        <v>2.1500000000003183E-3</v>
      </c>
      <c r="L45" s="257">
        <v>2.4999999999906208E-3</v>
      </c>
      <c r="M45" s="257">
        <v>2.4999999999906208E-3</v>
      </c>
      <c r="N45" s="257">
        <v>2.5000000000048317E-3</v>
      </c>
      <c r="O45" s="257">
        <v>2.4999999999906208E-3</v>
      </c>
      <c r="P45" s="257">
        <v>2.4999999999835154E-3</v>
      </c>
      <c r="Q45" s="257">
        <v>2.999999999971692E-3</v>
      </c>
      <c r="R45" s="257">
        <v>4.0000000000048885E-3</v>
      </c>
      <c r="S45" s="257">
        <v>5.5000000000120508E-3</v>
      </c>
      <c r="T45" s="257">
        <v>7.4999999999931788E-3</v>
      </c>
      <c r="U45" s="257">
        <v>1.0000000000005116E-2</v>
      </c>
      <c r="V45" s="257">
        <v>1.1000000000009891E-2</v>
      </c>
      <c r="W45" s="257">
        <v>1.6000000000019554E-2</v>
      </c>
      <c r="X45" s="257">
        <v>1.8000000000014893E-2</v>
      </c>
      <c r="Y45" s="257">
        <v>2.7564999999952988E-2</v>
      </c>
      <c r="Z45" s="257">
        <v>3.1295000000000073E-2</v>
      </c>
      <c r="AA45" s="257">
        <v>4.7359999999997626E-2</v>
      </c>
      <c r="AB45" s="257">
        <v>0.10842999999999847</v>
      </c>
      <c r="AC45" s="257">
        <v>0.13431499999998664</v>
      </c>
      <c r="AD45" s="257">
        <v>9.2149999999975307E-2</v>
      </c>
      <c r="AE45" s="257">
        <v>0.12038500000002728</v>
      </c>
      <c r="AF45" s="257">
        <v>0.24022500000000946</v>
      </c>
      <c r="AG45" s="257">
        <v>0.29500500000008856</v>
      </c>
      <c r="AH45" s="257">
        <v>0.29522000000000048</v>
      </c>
      <c r="AI45" s="257">
        <v>0.31122999999996637</v>
      </c>
      <c r="AJ45" s="257">
        <v>0.12000000000000455</v>
      </c>
      <c r="AK45" s="288">
        <v>5.2500000000748059E-3</v>
      </c>
      <c r="AL45" s="285">
        <v>-0.95636953551850568</v>
      </c>
      <c r="AM45" s="285">
        <v>0.14385408899754837</v>
      </c>
      <c r="AN45" s="285">
        <v>2.2646164994282898E-5</v>
      </c>
    </row>
    <row r="46" spans="1:40" x14ac:dyDescent="0.15">
      <c r="A46" s="162" t="s">
        <v>106</v>
      </c>
      <c r="B46" s="257">
        <v>5.5639999999999645</v>
      </c>
      <c r="C46" s="257">
        <v>5.921000000000106</v>
      </c>
      <c r="D46" s="257">
        <v>6.7360000000000468</v>
      </c>
      <c r="E46" s="257">
        <v>6.3740000000000805</v>
      </c>
      <c r="F46" s="257">
        <v>6.9160000000000537</v>
      </c>
      <c r="G46" s="257">
        <v>8.9400000000000546</v>
      </c>
      <c r="H46" s="257">
        <v>11.17899999999986</v>
      </c>
      <c r="I46" s="257">
        <v>9.5699999999999363</v>
      </c>
      <c r="J46" s="257">
        <v>12.889999999999986</v>
      </c>
      <c r="K46" s="257">
        <v>11.196999999999889</v>
      </c>
      <c r="L46" s="257">
        <v>12.423000000000002</v>
      </c>
      <c r="M46" s="257">
        <v>12.259999999999877</v>
      </c>
      <c r="N46" s="257">
        <v>13.977000000000089</v>
      </c>
      <c r="O46" s="257">
        <v>13.550999999999931</v>
      </c>
      <c r="P46" s="257">
        <v>11.836000000000126</v>
      </c>
      <c r="Q46" s="257">
        <v>12.444000000000187</v>
      </c>
      <c r="R46" s="257">
        <v>12.372000000000071</v>
      </c>
      <c r="S46" s="257">
        <v>11.237000000000194</v>
      </c>
      <c r="T46" s="257">
        <v>10.536999999999807</v>
      </c>
      <c r="U46" s="257">
        <v>10.525999999999726</v>
      </c>
      <c r="V46" s="257">
        <v>9.6359999999999673</v>
      </c>
      <c r="W46" s="257">
        <v>9.2129999999997381</v>
      </c>
      <c r="X46" s="257">
        <v>10.833999999999946</v>
      </c>
      <c r="Y46" s="257">
        <v>6.8000000000000682</v>
      </c>
      <c r="Z46" s="257">
        <v>5.8599999999999</v>
      </c>
      <c r="AA46" s="257">
        <v>9.6649999999999636</v>
      </c>
      <c r="AB46" s="257">
        <v>10.133000000000266</v>
      </c>
      <c r="AC46" s="257">
        <v>10.23928350000017</v>
      </c>
      <c r="AD46" s="257">
        <v>8.6840888492999966</v>
      </c>
      <c r="AE46" s="257">
        <v>6.5716687477500955</v>
      </c>
      <c r="AF46" s="257">
        <v>7.3560000804500305</v>
      </c>
      <c r="AG46" s="257">
        <v>56.045803478195126</v>
      </c>
      <c r="AH46" s="257">
        <v>56.25756302741388</v>
      </c>
      <c r="AI46" s="257">
        <v>56.602486172091062</v>
      </c>
      <c r="AJ46" s="257">
        <v>55.496337329734956</v>
      </c>
      <c r="AK46" s="288">
        <v>64.796558257546508</v>
      </c>
      <c r="AL46" s="285">
        <v>0.164392491290833</v>
      </c>
      <c r="AM46" s="285">
        <v>0.25209323917900539</v>
      </c>
      <c r="AN46" s="285">
        <v>0.27950353320783877</v>
      </c>
    </row>
    <row r="47" spans="1:40" x14ac:dyDescent="0.15">
      <c r="A47" s="162" t="s">
        <v>105</v>
      </c>
      <c r="B47" s="287">
        <v>-3.5417508417506127E-2</v>
      </c>
      <c r="C47" s="287">
        <v>-3.8606060606060311E-2</v>
      </c>
      <c r="D47" s="287">
        <v>-4.6858585858588597E-2</v>
      </c>
      <c r="E47" s="287">
        <v>-5.393378226711576E-2</v>
      </c>
      <c r="F47" s="287">
        <v>-4.9567901234567557E-2</v>
      </c>
      <c r="G47" s="287">
        <v>-3.768911335577485E-2</v>
      </c>
      <c r="H47" s="287">
        <v>-4.1315375982041047E-2</v>
      </c>
      <c r="I47" s="287">
        <v>0</v>
      </c>
      <c r="J47" s="287">
        <v>0</v>
      </c>
      <c r="K47" s="287">
        <v>0</v>
      </c>
      <c r="L47" s="287">
        <v>0</v>
      </c>
      <c r="M47" s="287">
        <v>0</v>
      </c>
      <c r="N47" s="287">
        <v>0</v>
      </c>
      <c r="O47" s="287">
        <v>0</v>
      </c>
      <c r="P47" s="287">
        <v>0</v>
      </c>
      <c r="Q47" s="287">
        <v>-0.57090300000000127</v>
      </c>
      <c r="R47" s="287">
        <v>-0.57409399999998811</v>
      </c>
      <c r="S47" s="287">
        <v>0.27763999999999101</v>
      </c>
      <c r="T47" s="287">
        <v>0.55069999999999197</v>
      </c>
      <c r="U47" s="287">
        <v>0.617999999999995</v>
      </c>
      <c r="V47" s="287">
        <v>0.36199999999999477</v>
      </c>
      <c r="W47" s="287">
        <v>0.74505599999997685</v>
      </c>
      <c r="X47" s="287">
        <v>0.30733800000000144</v>
      </c>
      <c r="Y47" s="287">
        <v>0.2052890000000076</v>
      </c>
      <c r="Z47" s="287">
        <v>0.16989000000000942</v>
      </c>
      <c r="AA47" s="287">
        <v>0.25815999999998951</v>
      </c>
      <c r="AB47" s="287">
        <v>3.7895700000007082E-2</v>
      </c>
      <c r="AC47" s="287">
        <v>8.7306499999982634E-2</v>
      </c>
      <c r="AD47" s="287">
        <v>7.314000000002352E-2</v>
      </c>
      <c r="AE47" s="287">
        <v>0</v>
      </c>
      <c r="AF47" s="287">
        <v>0</v>
      </c>
      <c r="AG47" s="287">
        <v>0</v>
      </c>
      <c r="AH47" s="287">
        <v>1.0000000000047748E-3</v>
      </c>
      <c r="AI47" s="287">
        <v>2.0000000000095497E-3</v>
      </c>
      <c r="AJ47" s="287">
        <v>0</v>
      </c>
      <c r="AK47" s="288">
        <v>0</v>
      </c>
      <c r="AL47" s="289">
        <v>0</v>
      </c>
      <c r="AM47" s="289">
        <v>-1</v>
      </c>
      <c r="AN47" s="289">
        <v>0</v>
      </c>
    </row>
    <row r="48" spans="1:40" s="161" customFormat="1" x14ac:dyDescent="0.15">
      <c r="A48" s="162" t="s">
        <v>100</v>
      </c>
      <c r="B48" s="287">
        <v>0.54748600000000636</v>
      </c>
      <c r="C48" s="287">
        <v>0.99182299999999657</v>
      </c>
      <c r="D48" s="287">
        <v>1.5477180000000175</v>
      </c>
      <c r="E48" s="287">
        <v>1.8484590000000196</v>
      </c>
      <c r="F48" s="287">
        <v>1.9148859999999956</v>
      </c>
      <c r="G48" s="287">
        <v>1.9538940000000053</v>
      </c>
      <c r="H48" s="287">
        <v>2.1763749999999789</v>
      </c>
      <c r="I48" s="287">
        <v>3.1822549999999978</v>
      </c>
      <c r="J48" s="287">
        <v>3.3268719999999803</v>
      </c>
      <c r="K48" s="287">
        <v>3.3535289999999804</v>
      </c>
      <c r="L48" s="287">
        <v>4.2729920000000163</v>
      </c>
      <c r="M48" s="287">
        <v>4.4843090000000245</v>
      </c>
      <c r="N48" s="287">
        <v>4.6058790000000158</v>
      </c>
      <c r="O48" s="287">
        <v>5.2111130000000401</v>
      </c>
      <c r="P48" s="287">
        <v>6.5824030000000278</v>
      </c>
      <c r="Q48" s="287">
        <v>6.3356805000001089</v>
      </c>
      <c r="R48" s="287">
        <v>5.9881346060000453</v>
      </c>
      <c r="S48" s="287">
        <v>6.5709239746999515</v>
      </c>
      <c r="T48" s="287">
        <v>6.9391122820000817</v>
      </c>
      <c r="U48" s="287">
        <v>2.1198039426880939</v>
      </c>
      <c r="V48" s="287">
        <v>1.8449308416350334</v>
      </c>
      <c r="W48" s="287">
        <v>2.1967770088409679</v>
      </c>
      <c r="X48" s="287">
        <v>2.3338760663399398</v>
      </c>
      <c r="Y48" s="287">
        <v>2.575538695728028</v>
      </c>
      <c r="Z48" s="287">
        <v>2.9199908995561259</v>
      </c>
      <c r="AA48" s="287">
        <v>2.9819331243411398</v>
      </c>
      <c r="AB48" s="287">
        <v>3.5742761846687472</v>
      </c>
      <c r="AC48" s="287">
        <v>4.2576828286775594</v>
      </c>
      <c r="AD48" s="287">
        <v>4.5661308151200046</v>
      </c>
      <c r="AE48" s="287">
        <v>5.6657841380170453</v>
      </c>
      <c r="AF48" s="287">
        <v>4.6997875898398433</v>
      </c>
      <c r="AG48" s="287">
        <v>4.869551100887179</v>
      </c>
      <c r="AH48" s="287">
        <v>5.1605703080567196</v>
      </c>
      <c r="AI48" s="287">
        <v>4.9554221853047125</v>
      </c>
      <c r="AJ48" s="287">
        <v>4.3334410037697353</v>
      </c>
      <c r="AK48" s="288">
        <v>4.0681989408902837</v>
      </c>
      <c r="AL48" s="289">
        <v>-6.3773190933429036E-2</v>
      </c>
      <c r="AM48" s="289">
        <v>4.0267760029281341E-2</v>
      </c>
      <c r="AN48" s="289">
        <v>1.7548400846410586E-2</v>
      </c>
    </row>
    <row r="49" spans="1:41" x14ac:dyDescent="0.15">
      <c r="A49" s="162" t="s">
        <v>98</v>
      </c>
      <c r="B49" s="287">
        <v>0.9250089999999993</v>
      </c>
      <c r="C49" s="287">
        <v>1.2888420000000096</v>
      </c>
      <c r="D49" s="287">
        <v>1.6092900000000121</v>
      </c>
      <c r="E49" s="287">
        <v>1.4795539999999789</v>
      </c>
      <c r="F49" s="287">
        <v>1.8188709999999872</v>
      </c>
      <c r="G49" s="287">
        <v>1.8068070000000063</v>
      </c>
      <c r="H49" s="287">
        <v>1.6592289999999892</v>
      </c>
      <c r="I49" s="287">
        <v>1.8106901799999804</v>
      </c>
      <c r="J49" s="287">
        <v>2.6256291199999851</v>
      </c>
      <c r="K49" s="287">
        <v>3.871658700000026</v>
      </c>
      <c r="L49" s="287">
        <v>4.1596745150000203</v>
      </c>
      <c r="M49" s="287">
        <v>4.5220025610000505</v>
      </c>
      <c r="N49" s="287">
        <v>4.5781967080000072</v>
      </c>
      <c r="O49" s="287">
        <v>4.7665293984999977</v>
      </c>
      <c r="P49" s="287">
        <v>4.3774913799999382</v>
      </c>
      <c r="Q49" s="287">
        <v>5.0614207594999812</v>
      </c>
      <c r="R49" s="287">
        <v>5.0704577800000266</v>
      </c>
      <c r="S49" s="287">
        <v>4.8679079325000032</v>
      </c>
      <c r="T49" s="287">
        <v>5.2490710954999713</v>
      </c>
      <c r="U49" s="287">
        <v>4.8458331670000234</v>
      </c>
      <c r="V49" s="287">
        <v>5.3637996699999633</v>
      </c>
      <c r="W49" s="287">
        <v>5.4386105080000107</v>
      </c>
      <c r="X49" s="287">
        <v>5.5128052155000091</v>
      </c>
      <c r="Y49" s="287">
        <v>5.0103439739999658</v>
      </c>
      <c r="Z49" s="287">
        <v>4.822461482499989</v>
      </c>
      <c r="AA49" s="287">
        <v>4.6239013929999544</v>
      </c>
      <c r="AB49" s="287">
        <v>4.5002379664999808</v>
      </c>
      <c r="AC49" s="287">
        <v>4.5299776089999568</v>
      </c>
      <c r="AD49" s="287">
        <v>4.8089619285000254</v>
      </c>
      <c r="AE49" s="287">
        <v>4.7832836350000036</v>
      </c>
      <c r="AF49" s="287">
        <v>4.7270517821499709</v>
      </c>
      <c r="AG49" s="287">
        <v>4.9919408860000658</v>
      </c>
      <c r="AH49" s="287">
        <v>5.0041773480000131</v>
      </c>
      <c r="AI49" s="287">
        <v>5.1540749004999782</v>
      </c>
      <c r="AJ49" s="287">
        <v>5.0235054249999678</v>
      </c>
      <c r="AK49" s="288">
        <v>4.9398297755000442</v>
      </c>
      <c r="AL49" s="289">
        <v>-1.9343554738019408E-2</v>
      </c>
      <c r="AM49" s="289">
        <v>4.0927026379453668E-3</v>
      </c>
      <c r="AN49" s="289">
        <v>2.1308228597724087E-2</v>
      </c>
    </row>
    <row r="50" spans="1:41" x14ac:dyDescent="0.15">
      <c r="A50" s="162" t="s">
        <v>97</v>
      </c>
      <c r="B50" s="257">
        <v>8.0378000000003169E-3</v>
      </c>
      <c r="C50" s="257">
        <v>0</v>
      </c>
      <c r="D50" s="257">
        <v>0</v>
      </c>
      <c r="E50" s="257">
        <v>0</v>
      </c>
      <c r="F50" s="257">
        <v>0</v>
      </c>
      <c r="G50" s="257">
        <v>0</v>
      </c>
      <c r="H50" s="257">
        <v>2.9999999995311555E-6</v>
      </c>
      <c r="I50" s="257">
        <v>0</v>
      </c>
      <c r="J50" s="257">
        <v>0</v>
      </c>
      <c r="K50" s="257">
        <v>1.4599999786923945E-6</v>
      </c>
      <c r="L50" s="257">
        <v>5.0499999986186594E-6</v>
      </c>
      <c r="M50" s="257">
        <v>-3.0500000178790287E-6</v>
      </c>
      <c r="N50" s="257">
        <v>-4.803869999818744E-4</v>
      </c>
      <c r="O50" s="257">
        <v>-2.2880000045688575E-6</v>
      </c>
      <c r="P50" s="257">
        <v>3.3975551999986919E-2</v>
      </c>
      <c r="Q50" s="257">
        <v>9.1664952999991556E-2</v>
      </c>
      <c r="R50" s="257">
        <v>-1.0752640000077918E-3</v>
      </c>
      <c r="S50" s="257">
        <v>2.3267500000656582E-4</v>
      </c>
      <c r="T50" s="257">
        <v>-3.4097260000294227E-3</v>
      </c>
      <c r="U50" s="257">
        <v>2.9696000000001277E-4</v>
      </c>
      <c r="V50" s="257">
        <v>8.3840999963058493E-5</v>
      </c>
      <c r="W50" s="257">
        <v>-1.7268069999971658E-3</v>
      </c>
      <c r="X50" s="257">
        <v>-1.8328339999698073E-3</v>
      </c>
      <c r="Y50" s="257">
        <v>-1.3041000000555414E-3</v>
      </c>
      <c r="Z50" s="257">
        <v>-1.4091960000541803E-3</v>
      </c>
      <c r="AA50" s="257">
        <v>-1.6393909999692369E-3</v>
      </c>
      <c r="AB50" s="257">
        <v>-1.8238600001154737E-3</v>
      </c>
      <c r="AC50" s="257">
        <v>-8.6483350000321479E-4</v>
      </c>
      <c r="AD50" s="257">
        <v>-1.258777940137179E-3</v>
      </c>
      <c r="AE50" s="257">
        <v>-1.4345330199887485E-3</v>
      </c>
      <c r="AF50" s="257">
        <v>-1.3585070800559151E-3</v>
      </c>
      <c r="AG50" s="257">
        <v>-1.3968428300756841E-3</v>
      </c>
      <c r="AH50" s="257">
        <v>-1.5616709999051182E-3</v>
      </c>
      <c r="AI50" s="257">
        <v>-0.12390958000003138</v>
      </c>
      <c r="AJ50" s="257">
        <v>-1.2503030000630133E-3</v>
      </c>
      <c r="AK50" s="288">
        <v>-1.0934910000912623E-3</v>
      </c>
      <c r="AL50" s="285">
        <v>-0.12780876338920688</v>
      </c>
      <c r="AM50" s="285">
        <v>-1.1892064460631402E-2</v>
      </c>
      <c r="AN50" s="285">
        <v>-4.7168338299956755E-6</v>
      </c>
    </row>
    <row r="51" spans="1:41" x14ac:dyDescent="0.15">
      <c r="A51" s="162" t="s">
        <v>96</v>
      </c>
      <c r="B51" s="257">
        <v>0</v>
      </c>
      <c r="C51" s="257">
        <v>0</v>
      </c>
      <c r="D51" s="257">
        <v>0</v>
      </c>
      <c r="E51" s="257">
        <v>0</v>
      </c>
      <c r="F51" s="257">
        <v>0</v>
      </c>
      <c r="G51" s="257">
        <v>0</v>
      </c>
      <c r="H51" s="257">
        <v>0</v>
      </c>
      <c r="I51" s="257">
        <v>0</v>
      </c>
      <c r="J51" s="257">
        <v>0</v>
      </c>
      <c r="K51" s="257">
        <v>0</v>
      </c>
      <c r="L51" s="257">
        <v>0</v>
      </c>
      <c r="M51" s="257">
        <v>0</v>
      </c>
      <c r="N51" s="257">
        <v>0</v>
      </c>
      <c r="O51" s="257">
        <v>0</v>
      </c>
      <c r="P51" s="257">
        <v>0</v>
      </c>
      <c r="Q51" s="257">
        <v>0</v>
      </c>
      <c r="R51" s="257">
        <v>0</v>
      </c>
      <c r="S51" s="257">
        <v>0</v>
      </c>
      <c r="T51" s="257">
        <v>0</v>
      </c>
      <c r="U51" s="257">
        <v>0</v>
      </c>
      <c r="V51" s="257">
        <v>0</v>
      </c>
      <c r="W51" s="257">
        <v>0</v>
      </c>
      <c r="X51" s="257">
        <v>0</v>
      </c>
      <c r="Y51" s="257">
        <v>0</v>
      </c>
      <c r="Z51" s="257">
        <v>0</v>
      </c>
      <c r="AA51" s="257">
        <v>3.4000000013634235E-5</v>
      </c>
      <c r="AB51" s="257">
        <v>3.3999999992317953E-5</v>
      </c>
      <c r="AC51" s="257">
        <v>3.399999999942338E-5</v>
      </c>
      <c r="AD51" s="257">
        <v>5.8000000024094334E-5</v>
      </c>
      <c r="AE51" s="257">
        <v>5.7999999995672624E-5</v>
      </c>
      <c r="AF51" s="257">
        <v>6.0000000132731657E-6</v>
      </c>
      <c r="AG51" s="257">
        <v>1.8999999994662176E-5</v>
      </c>
      <c r="AH51" s="257">
        <v>0</v>
      </c>
      <c r="AI51" s="257">
        <v>0</v>
      </c>
      <c r="AJ51" s="257">
        <v>0.92201754707335226</v>
      </c>
      <c r="AK51" s="288">
        <v>1.1878337622885624</v>
      </c>
      <c r="AL51" s="285">
        <v>0.28477849321925564</v>
      </c>
      <c r="AM51" s="285">
        <v>0</v>
      </c>
      <c r="AN51" s="285">
        <v>5.1237865459396771E-3</v>
      </c>
    </row>
    <row r="52" spans="1:41" x14ac:dyDescent="0.15">
      <c r="A52" s="162" t="s">
        <v>95</v>
      </c>
      <c r="B52" s="257">
        <v>0.15442573209566701</v>
      </c>
      <c r="C52" s="257">
        <v>0.23072496579014468</v>
      </c>
      <c r="D52" s="257">
        <v>0.23082973014030395</v>
      </c>
      <c r="E52" s="257">
        <v>0.28936788289959015</v>
      </c>
      <c r="F52" s="257">
        <v>0.27567149800463109</v>
      </c>
      <c r="G52" s="257">
        <v>0.22976437521444584</v>
      </c>
      <c r="H52" s="257">
        <v>0.44609504000881467</v>
      </c>
      <c r="I52" s="257">
        <v>0.51289915430599786</v>
      </c>
      <c r="J52" s="257">
        <v>0.37696318836934029</v>
      </c>
      <c r="K52" s="257">
        <v>0.49462049841877215</v>
      </c>
      <c r="L52" s="257">
        <v>0.54379401125858451</v>
      </c>
      <c r="M52" s="257">
        <v>0.89487301533306651</v>
      </c>
      <c r="N52" s="257">
        <v>0.96629541669058172</v>
      </c>
      <c r="O52" s="257">
        <v>0.50241020577088169</v>
      </c>
      <c r="P52" s="257">
        <v>0.56120761086404936</v>
      </c>
      <c r="Q52" s="257">
        <v>1.1081852227209394</v>
      </c>
      <c r="R52" s="257">
        <v>1.3010076922088916</v>
      </c>
      <c r="S52" s="257">
        <v>1.8586384861554974</v>
      </c>
      <c r="T52" s="257">
        <v>0.93618134127755614</v>
      </c>
      <c r="U52" s="257">
        <v>1.2154090918235856</v>
      </c>
      <c r="V52" s="257">
        <v>0.5339922043511548</v>
      </c>
      <c r="W52" s="257">
        <v>0.5617990186050007</v>
      </c>
      <c r="X52" s="257">
        <v>0.49050269898597909</v>
      </c>
      <c r="Y52" s="257">
        <v>0.43225308991130357</v>
      </c>
      <c r="Z52" s="257">
        <v>0.5295749265929206</v>
      </c>
      <c r="AA52" s="257">
        <v>0.52059295099621394</v>
      </c>
      <c r="AB52" s="257">
        <v>0.58573878865989926</v>
      </c>
      <c r="AC52" s="257">
        <v>0.65457015167517274</v>
      </c>
      <c r="AD52" s="257">
        <v>0.37710469003160457</v>
      </c>
      <c r="AE52" s="257">
        <v>0.98370454171212107</v>
      </c>
      <c r="AF52" s="257">
        <v>0.76483788121638874</v>
      </c>
      <c r="AG52" s="257">
        <v>0.75951673493406435</v>
      </c>
      <c r="AH52" s="257">
        <v>1.047822215585859</v>
      </c>
      <c r="AI52" s="257">
        <v>2.06119713574958</v>
      </c>
      <c r="AJ52" s="257">
        <v>0.77424669128478119</v>
      </c>
      <c r="AK52" s="288">
        <v>0.7551592953848929</v>
      </c>
      <c r="AL52" s="285">
        <v>-2.7317743687270579E-2</v>
      </c>
      <c r="AM52" s="285">
        <v>3.8712108552429569E-2</v>
      </c>
      <c r="AN52" s="285">
        <v>3.2574213333350526E-3</v>
      </c>
    </row>
    <row r="53" spans="1:41" s="161" customFormat="1" x14ac:dyDescent="0.15">
      <c r="A53" s="163" t="s">
        <v>94</v>
      </c>
      <c r="B53" s="260">
        <v>10.898030423678133</v>
      </c>
      <c r="C53" s="260">
        <v>13.292985105184218</v>
      </c>
      <c r="D53" s="260">
        <v>14.672183144281787</v>
      </c>
      <c r="E53" s="260">
        <v>15.086003500632543</v>
      </c>
      <c r="F53" s="260">
        <v>15.533191596770099</v>
      </c>
      <c r="G53" s="260">
        <v>13.626776261858765</v>
      </c>
      <c r="H53" s="260">
        <v>15.703386664026635</v>
      </c>
      <c r="I53" s="260">
        <v>15.496844334305901</v>
      </c>
      <c r="J53" s="260">
        <v>19.635706508369047</v>
      </c>
      <c r="K53" s="260">
        <v>19.217755658418827</v>
      </c>
      <c r="L53" s="260">
        <v>21.756903176258554</v>
      </c>
      <c r="M53" s="260">
        <v>22.489634526332821</v>
      </c>
      <c r="N53" s="260">
        <v>24.471892937690814</v>
      </c>
      <c r="O53" s="260">
        <v>24.385855716270701</v>
      </c>
      <c r="P53" s="260">
        <v>23.755407742864243</v>
      </c>
      <c r="Q53" s="260">
        <v>24.836735635221252</v>
      </c>
      <c r="R53" s="260">
        <v>24.532738414208787</v>
      </c>
      <c r="S53" s="260">
        <v>25.897070868355897</v>
      </c>
      <c r="T53" s="260">
        <v>26.228649592777483</v>
      </c>
      <c r="U53" s="260">
        <v>20.745843161511416</v>
      </c>
      <c r="V53" s="260">
        <v>18.582306556986062</v>
      </c>
      <c r="W53" s="260">
        <v>18.995515728445792</v>
      </c>
      <c r="X53" s="260">
        <v>20.025189146825884</v>
      </c>
      <c r="Y53" s="260">
        <v>17.040635659639268</v>
      </c>
      <c r="Z53" s="260">
        <v>17.684261082566767</v>
      </c>
      <c r="AA53" s="260">
        <v>40.847753797517015</v>
      </c>
      <c r="AB53" s="260">
        <v>42.621892209729893</v>
      </c>
      <c r="AC53" s="260">
        <v>41.80289475585262</v>
      </c>
      <c r="AD53" s="260">
        <v>42.709752105012647</v>
      </c>
      <c r="AE53" s="260">
        <v>44.55957952945969</v>
      </c>
      <c r="AF53" s="260">
        <v>44.828824826575648</v>
      </c>
      <c r="AG53" s="260">
        <v>109.55504435718576</v>
      </c>
      <c r="AH53" s="260">
        <v>114.37315222805682</v>
      </c>
      <c r="AI53" s="260">
        <v>115.68489981364343</v>
      </c>
      <c r="AJ53" s="260">
        <v>114.34992470558001</v>
      </c>
      <c r="AK53" s="260">
        <v>128.25002110263384</v>
      </c>
      <c r="AL53" s="286">
        <v>0.118493182555367</v>
      </c>
      <c r="AM53" s="286">
        <v>0.20521602199243971</v>
      </c>
      <c r="AN53" s="286">
        <v>0.55321355016554774</v>
      </c>
    </row>
    <row r="54" spans="1:41" x14ac:dyDescent="0.15">
      <c r="A54" s="162"/>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88"/>
      <c r="AL54" s="285"/>
      <c r="AM54" s="285"/>
      <c r="AN54" s="285"/>
    </row>
    <row r="55" spans="1:41" x14ac:dyDescent="0.15">
      <c r="A55" s="996" t="s">
        <v>93</v>
      </c>
      <c r="B55" s="997">
        <v>53.982642372849391</v>
      </c>
      <c r="C55" s="997">
        <v>53.797196716487363</v>
      </c>
      <c r="D55" s="997">
        <v>52.988106188644721</v>
      </c>
      <c r="E55" s="997">
        <v>59.107091929905152</v>
      </c>
      <c r="F55" s="997">
        <v>66.222597382345526</v>
      </c>
      <c r="G55" s="997">
        <v>67.269330050949407</v>
      </c>
      <c r="H55" s="997">
        <v>68.759818527553819</v>
      </c>
      <c r="I55" s="997">
        <v>72.872786204357652</v>
      </c>
      <c r="J55" s="997">
        <v>76.415294529248428</v>
      </c>
      <c r="K55" s="997">
        <v>75.878415609366328</v>
      </c>
      <c r="L55" s="997">
        <v>86.621408733022122</v>
      </c>
      <c r="M55" s="997">
        <v>87.334141085973982</v>
      </c>
      <c r="N55" s="997">
        <v>93.50237084547966</v>
      </c>
      <c r="O55" s="997">
        <v>105.50716578991062</v>
      </c>
      <c r="P55" s="997">
        <v>111.63769692787123</v>
      </c>
      <c r="Q55" s="997">
        <v>115.58300093507553</v>
      </c>
      <c r="R55" s="997">
        <v>107.56635450775498</v>
      </c>
      <c r="S55" s="997">
        <v>110.21266025785026</v>
      </c>
      <c r="T55" s="997">
        <v>120.43298879090214</v>
      </c>
      <c r="U55" s="997">
        <v>114.60305906047012</v>
      </c>
      <c r="V55" s="997">
        <v>123.88914601864715</v>
      </c>
      <c r="W55" s="997">
        <v>121.43041905795903</v>
      </c>
      <c r="X55" s="997">
        <v>121.24658749379661</v>
      </c>
      <c r="Y55" s="997">
        <v>118.73516365982431</v>
      </c>
      <c r="Z55" s="997">
        <v>115.91852409497375</v>
      </c>
      <c r="AA55" s="997">
        <v>146.95821356184854</v>
      </c>
      <c r="AB55" s="997">
        <v>148.62886633160571</v>
      </c>
      <c r="AC55" s="997">
        <v>148.8632538561497</v>
      </c>
      <c r="AD55" s="997">
        <v>147.91409339060891</v>
      </c>
      <c r="AE55" s="997">
        <v>154.80837755989475</v>
      </c>
      <c r="AF55" s="997">
        <v>151.71099789146615</v>
      </c>
      <c r="AG55" s="997">
        <v>216.59976685299449</v>
      </c>
      <c r="AH55" s="997">
        <v>219.52992553577857</v>
      </c>
      <c r="AI55" s="997">
        <v>220.24516788226327</v>
      </c>
      <c r="AJ55" s="997">
        <v>216.65567808830752</v>
      </c>
      <c r="AK55" s="992">
        <v>231.82733153274236</v>
      </c>
      <c r="AL55" s="999">
        <v>6.7102997544596255E-2</v>
      </c>
      <c r="AM55" s="999">
        <v>6.4539359239209837E-2</v>
      </c>
      <c r="AN55" s="999">
        <v>1</v>
      </c>
      <c r="AO55" s="1000"/>
    </row>
    <row r="56" spans="1:41" x14ac:dyDescent="0.15">
      <c r="A56" s="162" t="s">
        <v>92</v>
      </c>
      <c r="B56" s="287">
        <v>50.906584911888871</v>
      </c>
      <c r="C56" s="287">
        <v>50.317279171564422</v>
      </c>
      <c r="D56" s="287">
        <v>49.161212081574007</v>
      </c>
      <c r="E56" s="287">
        <v>55.044311699633212</v>
      </c>
      <c r="F56" s="287">
        <v>63.151289194397116</v>
      </c>
      <c r="G56" s="287">
        <v>63.764981156049672</v>
      </c>
      <c r="H56" s="287">
        <v>64.450751747651424</v>
      </c>
      <c r="I56" s="287">
        <v>66.734025718057509</v>
      </c>
      <c r="J56" s="287">
        <v>68.79714846013735</v>
      </c>
      <c r="K56" s="287">
        <v>66.760740477107717</v>
      </c>
      <c r="L56" s="287">
        <v>77.528702777175312</v>
      </c>
      <c r="M56" s="287">
        <v>76.457607735653653</v>
      </c>
      <c r="N56" s="287">
        <v>81.760516494914981</v>
      </c>
      <c r="O56" s="287">
        <v>94.092055146424897</v>
      </c>
      <c r="P56" s="287">
        <v>100.11636097862777</v>
      </c>
      <c r="Q56" s="287">
        <v>103.72585936243006</v>
      </c>
      <c r="R56" s="287">
        <v>96.507858162996115</v>
      </c>
      <c r="S56" s="287">
        <v>98.551698259374305</v>
      </c>
      <c r="T56" s="287">
        <v>109.58246420311428</v>
      </c>
      <c r="U56" s="287">
        <v>104.29673805331313</v>
      </c>
      <c r="V56" s="287">
        <v>112.90441883752898</v>
      </c>
      <c r="W56" s="287">
        <v>109.57021062730999</v>
      </c>
      <c r="X56" s="287">
        <v>110.81869962042119</v>
      </c>
      <c r="Y56" s="287">
        <v>107.21913479930663</v>
      </c>
      <c r="Z56" s="287">
        <v>102.18993683475088</v>
      </c>
      <c r="AA56" s="287">
        <v>110.85492492887487</v>
      </c>
      <c r="AB56" s="287">
        <v>109.60167981409556</v>
      </c>
      <c r="AC56" s="287">
        <v>109.62813877095999</v>
      </c>
      <c r="AD56" s="287">
        <v>107.3348769170463</v>
      </c>
      <c r="AE56" s="287">
        <v>103.33624932596307</v>
      </c>
      <c r="AF56" s="287">
        <v>104.52377089001807</v>
      </c>
      <c r="AG56" s="287">
        <v>156.52061102060284</v>
      </c>
      <c r="AH56" s="287">
        <v>155.88494345321882</v>
      </c>
      <c r="AI56" s="287">
        <v>153.57667181921641</v>
      </c>
      <c r="AJ56" s="287">
        <v>149.07683734102551</v>
      </c>
      <c r="AK56" s="288">
        <v>157.56169134444042</v>
      </c>
      <c r="AL56" s="289">
        <v>5.4028229486459578E-2</v>
      </c>
      <c r="AM56" s="289">
        <v>3.848494279679282E-2</v>
      </c>
      <c r="AN56" s="289">
        <v>0.67965105884069166</v>
      </c>
    </row>
    <row r="57" spans="1:41" x14ac:dyDescent="0.15">
      <c r="A57" s="162" t="s">
        <v>91</v>
      </c>
      <c r="B57" s="287">
        <v>3.0760574609605094</v>
      </c>
      <c r="C57" s="287">
        <v>3.4799175449229316</v>
      </c>
      <c r="D57" s="287">
        <v>3.8268941070706983</v>
      </c>
      <c r="E57" s="287">
        <v>4.0627802302719331</v>
      </c>
      <c r="F57" s="287">
        <v>3.0713081879484116</v>
      </c>
      <c r="G57" s="287">
        <v>3.5043488948997377</v>
      </c>
      <c r="H57" s="287">
        <v>4.3090667799023805</v>
      </c>
      <c r="I57" s="287">
        <v>6.1387604863001384</v>
      </c>
      <c r="J57" s="287">
        <v>7.6181460691111038</v>
      </c>
      <c r="K57" s="287">
        <v>9.1176751322586078</v>
      </c>
      <c r="L57" s="287">
        <v>9.0927059558468279</v>
      </c>
      <c r="M57" s="287">
        <v>10.87653335032034</v>
      </c>
      <c r="N57" s="287">
        <v>11.741854350564656</v>
      </c>
      <c r="O57" s="287">
        <v>11.415110643485722</v>
      </c>
      <c r="P57" s="287">
        <v>11.521335949243458</v>
      </c>
      <c r="Q57" s="287">
        <v>11.857141572645476</v>
      </c>
      <c r="R57" s="287">
        <v>11.058496344758886</v>
      </c>
      <c r="S57" s="287">
        <v>11.660961998475972</v>
      </c>
      <c r="T57" s="287">
        <v>10.850524587787845</v>
      </c>
      <c r="U57" s="287">
        <v>10.306321007156996</v>
      </c>
      <c r="V57" s="287">
        <v>10.984727181118181</v>
      </c>
      <c r="W57" s="287">
        <v>11.860208430649116</v>
      </c>
      <c r="X57" s="287">
        <v>10.427887873375429</v>
      </c>
      <c r="Y57" s="287">
        <v>11.51602886051764</v>
      </c>
      <c r="Z57" s="287">
        <v>13.728587260222866</v>
      </c>
      <c r="AA57" s="287">
        <v>36.103288632973729</v>
      </c>
      <c r="AB57" s="287">
        <v>39.027186517510209</v>
      </c>
      <c r="AC57" s="287">
        <v>39.235115085189683</v>
      </c>
      <c r="AD57" s="287">
        <v>40.579216473562695</v>
      </c>
      <c r="AE57" s="287">
        <v>51.47212823393172</v>
      </c>
      <c r="AF57" s="287">
        <v>47.187227001448079</v>
      </c>
      <c r="AG57" s="287">
        <v>60.079155832391656</v>
      </c>
      <c r="AH57" s="287">
        <v>63.644982082559778</v>
      </c>
      <c r="AI57" s="287">
        <v>66.668496063046859</v>
      </c>
      <c r="AJ57" s="287">
        <v>67.578840747281944</v>
      </c>
      <c r="AK57" s="288">
        <v>74.265640188301944</v>
      </c>
      <c r="AL57" s="289">
        <v>9.594553241972914E-2</v>
      </c>
      <c r="AM57" s="289">
        <v>0.17278523286882752</v>
      </c>
      <c r="AN57" s="289">
        <v>0.32034894115930829</v>
      </c>
    </row>
    <row r="58" spans="1:41" x14ac:dyDescent="0.15">
      <c r="A58" s="875" t="s">
        <v>90</v>
      </c>
      <c r="B58" s="273">
        <v>34.309859268291461</v>
      </c>
      <c r="C58" s="273">
        <v>33.385818599126907</v>
      </c>
      <c r="D58" s="273">
        <v>32.131975285222985</v>
      </c>
      <c r="E58" s="273">
        <v>35.337910195477612</v>
      </c>
      <c r="F58" s="273">
        <v>39.475887989087028</v>
      </c>
      <c r="G58" s="273">
        <v>37.149835482420983</v>
      </c>
      <c r="H58" s="273">
        <v>33.612586952161656</v>
      </c>
      <c r="I58" s="273">
        <v>35.588318896072181</v>
      </c>
      <c r="J58" s="273">
        <v>34.798176096435725</v>
      </c>
      <c r="K58" s="273">
        <v>33.540654799798752</v>
      </c>
      <c r="L58" s="273">
        <v>37.409711454211582</v>
      </c>
      <c r="M58" s="273">
        <v>39.652775052264836</v>
      </c>
      <c r="N58" s="273">
        <v>41.115507578059493</v>
      </c>
      <c r="O58" s="273">
        <v>48.967487895095829</v>
      </c>
      <c r="P58" s="273">
        <v>51.327203846503352</v>
      </c>
      <c r="Q58" s="273">
        <v>54.733249572856849</v>
      </c>
      <c r="R58" s="273">
        <v>54.703873401139809</v>
      </c>
      <c r="S58" s="273">
        <v>54.291760985526999</v>
      </c>
      <c r="T58" s="273">
        <v>58.282496624612463</v>
      </c>
      <c r="U58" s="273">
        <v>60.334134324290503</v>
      </c>
      <c r="V58" s="273">
        <v>65.138852681777308</v>
      </c>
      <c r="W58" s="273">
        <v>64.687863102144519</v>
      </c>
      <c r="X58" s="273">
        <v>65.634328946494321</v>
      </c>
      <c r="Y58" s="273">
        <v>62.223424360236734</v>
      </c>
      <c r="Z58" s="273">
        <v>57.916992059958915</v>
      </c>
      <c r="AA58" s="273">
        <v>65.555779002153145</v>
      </c>
      <c r="AB58" s="273">
        <v>63.416173207444331</v>
      </c>
      <c r="AC58" s="273">
        <v>64.33989909319142</v>
      </c>
      <c r="AD58" s="273">
        <v>65.406758982879808</v>
      </c>
      <c r="AE58" s="273">
        <v>65.309320800468299</v>
      </c>
      <c r="AF58" s="273">
        <v>67.55410069361956</v>
      </c>
      <c r="AG58" s="273">
        <v>69.075422815077403</v>
      </c>
      <c r="AH58" s="273">
        <v>68.453413558920033</v>
      </c>
      <c r="AI58" s="273">
        <v>64.457476284896572</v>
      </c>
      <c r="AJ58" s="273">
        <v>60.262078779678774</v>
      </c>
      <c r="AK58" s="260">
        <v>61.220919362823544</v>
      </c>
      <c r="AL58" s="292">
        <v>1.3135463092065924E-2</v>
      </c>
      <c r="AM58" s="292">
        <v>3.9771093813254499E-3</v>
      </c>
      <c r="AN58" s="292">
        <v>0.264079817328083</v>
      </c>
    </row>
    <row r="60" spans="1:41" x14ac:dyDescent="0.15">
      <c r="A60" s="1001" t="s">
        <v>89</v>
      </c>
    </row>
    <row r="61" spans="1:41" x14ac:dyDescent="0.15">
      <c r="A61" s="162" t="s">
        <v>970</v>
      </c>
    </row>
    <row r="62" spans="1:41" x14ac:dyDescent="0.15">
      <c r="A62" s="162" t="s">
        <v>215</v>
      </c>
    </row>
    <row r="63" spans="1:41" x14ac:dyDescent="0.15">
      <c r="A63" s="162" t="s">
        <v>958</v>
      </c>
    </row>
    <row r="64" spans="1:41" x14ac:dyDescent="0.15">
      <c r="A64" s="168" t="s">
        <v>959</v>
      </c>
    </row>
    <row r="65" spans="1:1" x14ac:dyDescent="0.15">
      <c r="A65" s="166" t="s">
        <v>960</v>
      </c>
    </row>
    <row r="66" spans="1:1" x14ac:dyDescent="0.15">
      <c r="A66" s="166" t="s">
        <v>223</v>
      </c>
    </row>
  </sheetData>
  <mergeCells count="1">
    <mergeCell ref="AL2:AM2"/>
  </mergeCells>
  <conditionalFormatting sqref="AL4:AN20 AL47:AN47 AL49:AN55 AL22:AN40">
    <cfRule type="cellIs" dxfId="57" priority="13" operator="lessThanOrEqual">
      <formula>0</formula>
    </cfRule>
    <cfRule type="cellIs" dxfId="56" priority="14" operator="greaterThan">
      <formula>0</formula>
    </cfRule>
  </conditionalFormatting>
  <conditionalFormatting sqref="AL46:AN46">
    <cfRule type="cellIs" dxfId="55" priority="9" operator="lessThanOrEqual">
      <formula>0</formula>
    </cfRule>
    <cfRule type="cellIs" dxfId="54" priority="10" operator="greaterThan">
      <formula>0</formula>
    </cfRule>
  </conditionalFormatting>
  <conditionalFormatting sqref="AL41:AN45">
    <cfRule type="cellIs" dxfId="53" priority="11" operator="lessThanOrEqual">
      <formula>0</formula>
    </cfRule>
    <cfRule type="cellIs" dxfId="52" priority="12" operator="greaterThan">
      <formula>0</formula>
    </cfRule>
  </conditionalFormatting>
  <conditionalFormatting sqref="AL56:AN57">
    <cfRule type="cellIs" dxfId="51" priority="7" operator="lessThanOrEqual">
      <formula>0</formula>
    </cfRule>
    <cfRule type="cellIs" dxfId="50" priority="8" operator="greaterThan">
      <formula>0</formula>
    </cfRule>
  </conditionalFormatting>
  <conditionalFormatting sqref="AL48:AN48">
    <cfRule type="cellIs" dxfId="49" priority="5" operator="lessThanOrEqual">
      <formula>0</formula>
    </cfRule>
    <cfRule type="cellIs" dxfId="48" priority="6" operator="greaterThan">
      <formula>0</formula>
    </cfRule>
  </conditionalFormatting>
  <conditionalFormatting sqref="AL58:AN58">
    <cfRule type="cellIs" dxfId="47" priority="3" operator="lessThanOrEqual">
      <formula>0</formula>
    </cfRule>
    <cfRule type="cellIs" dxfId="46" priority="4" operator="greaterThan">
      <formula>0</formula>
    </cfRule>
  </conditionalFormatting>
  <conditionalFormatting sqref="AL21:AN21">
    <cfRule type="cellIs" dxfId="45" priority="1" operator="lessThanOrEqual">
      <formula>0</formula>
    </cfRule>
    <cfRule type="cellIs" dxfId="44" priority="2" operator="greaterThan">
      <formula>0</formula>
    </cfRule>
  </conditionalFormatting>
  <hyperlinks>
    <hyperlink ref="L1" location="Contents!A1" display="Contents" xr:uid="{3F508A95-E481-49C3-9262-67250C139956}"/>
    <hyperlink ref="AP1" location="Contents!A1" display="Contents" xr:uid="{F7A93838-4B2D-4E8A-B8F0-5DFFD5463A5D}"/>
  </hyperlinks>
  <pageMargins left="0.75" right="0.75" top="1" bottom="1" header="0.5" footer="0.5"/>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9A6F-E0B7-4067-86C2-497B0A2C9A0C}">
  <dimension ref="A1:AJ26"/>
  <sheetViews>
    <sheetView showGridLines="0" workbookViewId="0">
      <pane xSplit="1" ySplit="4" topLeftCell="AF14" activePane="bottomRight" state="frozen"/>
      <selection activeCell="AL81" sqref="AL81"/>
      <selection pane="topRight" activeCell="AL81" sqref="AL81"/>
      <selection pane="bottomLeft" activeCell="AL81" sqref="AL81"/>
      <selection pane="bottomRight" activeCell="AH4" sqref="AH4"/>
    </sheetView>
  </sheetViews>
  <sheetFormatPr baseColWidth="10" defaultColWidth="9" defaultRowHeight="15" x14ac:dyDescent="0.2"/>
  <cols>
    <col min="1" max="1" width="29.75" style="358" customWidth="1"/>
    <col min="2" max="28" width="9" style="358"/>
    <col min="29" max="29" width="14.75" style="358" customWidth="1"/>
    <col min="30" max="30" width="9" style="358"/>
    <col min="31" max="31" width="6.25" style="358" customWidth="1"/>
    <col min="32" max="33" width="9.75" style="358" customWidth="1"/>
    <col min="34" max="16384" width="9" style="358"/>
  </cols>
  <sheetData>
    <row r="1" spans="1:36" s="587" customFormat="1" ht="13" x14ac:dyDescent="0.15">
      <c r="A1" s="586" t="s">
        <v>686</v>
      </c>
      <c r="L1" s="30" t="s">
        <v>199</v>
      </c>
      <c r="Z1" s="588"/>
      <c r="AA1" s="588"/>
      <c r="AB1" s="589"/>
      <c r="AC1" s="589"/>
      <c r="AD1" s="589"/>
      <c r="AJ1" s="30" t="s">
        <v>199</v>
      </c>
    </row>
    <row r="2" spans="1:36" s="587" customFormat="1" ht="13" x14ac:dyDescent="0.15">
      <c r="A2" s="586"/>
      <c r="Z2" s="588"/>
      <c r="AA2" s="588"/>
      <c r="AF2" s="590" t="s">
        <v>687</v>
      </c>
    </row>
    <row r="3" spans="1:36" s="587" customFormat="1" ht="14.5" customHeight="1" x14ac:dyDescent="0.15">
      <c r="A3" s="591" t="s">
        <v>688</v>
      </c>
      <c r="Z3" s="588"/>
      <c r="AA3" s="588"/>
      <c r="AB3" s="1239" t="s">
        <v>197</v>
      </c>
      <c r="AC3" s="1239"/>
      <c r="AD3" s="592" t="s">
        <v>196</v>
      </c>
      <c r="AF3" s="589" t="s">
        <v>689</v>
      </c>
      <c r="AG3" s="591"/>
    </row>
    <row r="4" spans="1:36" s="587" customFormat="1" ht="13.25" customHeight="1" x14ac:dyDescent="0.15">
      <c r="A4" s="587" t="s">
        <v>690</v>
      </c>
      <c r="B4" s="587">
        <v>1995</v>
      </c>
      <c r="C4" s="587">
        <v>1996</v>
      </c>
      <c r="D4" s="587">
        <v>1997</v>
      </c>
      <c r="E4" s="587">
        <v>1998</v>
      </c>
      <c r="F4" s="587">
        <v>1999</v>
      </c>
      <c r="G4" s="587">
        <v>2000</v>
      </c>
      <c r="H4" s="587">
        <v>2001</v>
      </c>
      <c r="I4" s="587">
        <v>2002</v>
      </c>
      <c r="J4" s="587">
        <v>2003</v>
      </c>
      <c r="K4" s="587">
        <v>2004</v>
      </c>
      <c r="L4" s="587">
        <v>2005</v>
      </c>
      <c r="M4" s="587">
        <v>2006</v>
      </c>
      <c r="N4" s="587">
        <v>2007</v>
      </c>
      <c r="O4" s="587">
        <v>2008</v>
      </c>
      <c r="P4" s="587">
        <v>2009</v>
      </c>
      <c r="Q4" s="587">
        <v>2010</v>
      </c>
      <c r="R4" s="587">
        <v>2011</v>
      </c>
      <c r="S4" s="587">
        <v>2012</v>
      </c>
      <c r="T4" s="587">
        <v>2013</v>
      </c>
      <c r="U4" s="587">
        <v>2014</v>
      </c>
      <c r="V4" s="587">
        <v>2015</v>
      </c>
      <c r="W4" s="587">
        <v>2016</v>
      </c>
      <c r="X4" s="587">
        <v>2017</v>
      </c>
      <c r="Y4" s="587">
        <v>2018</v>
      </c>
      <c r="Z4" s="587">
        <v>2019</v>
      </c>
      <c r="AA4" s="588">
        <v>2020</v>
      </c>
      <c r="AB4" s="592">
        <v>2020</v>
      </c>
      <c r="AC4" s="593" t="s">
        <v>194</v>
      </c>
      <c r="AD4" s="592">
        <v>2020</v>
      </c>
      <c r="AF4" s="594">
        <v>2020</v>
      </c>
      <c r="AG4" s="595" t="s">
        <v>196</v>
      </c>
      <c r="AH4" s="589" t="s">
        <v>645</v>
      </c>
    </row>
    <row r="5" spans="1:36" s="587" customFormat="1" ht="11.25" customHeight="1" x14ac:dyDescent="0.15">
      <c r="B5" s="589"/>
      <c r="C5" s="589"/>
      <c r="D5" s="589"/>
      <c r="E5" s="589"/>
      <c r="F5" s="589"/>
      <c r="G5" s="589"/>
      <c r="H5" s="589"/>
      <c r="I5" s="589"/>
      <c r="J5" s="589"/>
      <c r="K5" s="589"/>
      <c r="L5" s="589"/>
      <c r="M5" s="589"/>
      <c r="N5" s="589"/>
      <c r="O5" s="589"/>
      <c r="P5" s="589"/>
      <c r="Q5" s="589"/>
      <c r="R5" s="589"/>
      <c r="S5" s="589"/>
      <c r="T5" s="589"/>
      <c r="U5" s="589"/>
      <c r="V5" s="596"/>
      <c r="W5" s="596"/>
      <c r="X5" s="596"/>
      <c r="Y5" s="589"/>
      <c r="Z5" s="596"/>
      <c r="AA5" s="596"/>
      <c r="AB5" s="589"/>
      <c r="AC5" s="589"/>
      <c r="AD5" s="589"/>
    </row>
    <row r="6" spans="1:36" s="587" customFormat="1" ht="11.25" customHeight="1" x14ac:dyDescent="0.15">
      <c r="A6" s="587" t="s">
        <v>113</v>
      </c>
      <c r="B6" s="597">
        <v>0.82399999999999995</v>
      </c>
      <c r="C6" s="597">
        <v>0.94199999999999995</v>
      </c>
      <c r="D6" s="597">
        <v>1.2190000000000001</v>
      </c>
      <c r="E6" s="597">
        <v>1.2689999999999999</v>
      </c>
      <c r="F6" s="597">
        <v>1.0103448486328126</v>
      </c>
      <c r="G6" s="597">
        <v>3.59847998046875</v>
      </c>
      <c r="H6" s="597">
        <v>4.3119399414062496</v>
      </c>
      <c r="I6" s="597">
        <v>4.8540000000000001</v>
      </c>
      <c r="J6" s="597">
        <v>5.12</v>
      </c>
      <c r="K6" s="597">
        <v>4.55</v>
      </c>
      <c r="L6" s="597">
        <v>4.1100000000000012</v>
      </c>
      <c r="M6" s="597">
        <v>5.05</v>
      </c>
      <c r="N6" s="597">
        <v>4.74</v>
      </c>
      <c r="O6" s="597">
        <v>4.79</v>
      </c>
      <c r="P6" s="597">
        <v>4.63</v>
      </c>
      <c r="Q6" s="597">
        <v>3.85</v>
      </c>
      <c r="R6" s="597">
        <v>3.85</v>
      </c>
      <c r="S6" s="597">
        <v>5.88</v>
      </c>
      <c r="T6" s="597">
        <v>6.4</v>
      </c>
      <c r="U6" s="597">
        <v>6.2012558593750002</v>
      </c>
      <c r="V6" s="597">
        <v>6.03</v>
      </c>
      <c r="W6" s="597">
        <v>5.47</v>
      </c>
      <c r="X6" s="597">
        <v>5.8</v>
      </c>
      <c r="Y6" s="597">
        <v>4.8999999999999995</v>
      </c>
      <c r="Z6" s="598">
        <v>5.7</v>
      </c>
      <c r="AA6" s="598">
        <v>5.6602787456445993</v>
      </c>
      <c r="AB6" s="599">
        <v>-9.681841549094683E-3</v>
      </c>
      <c r="AC6" s="599">
        <v>2.1008567748981521E-2</v>
      </c>
      <c r="AD6" s="599">
        <v>4.4337493676540406E-2</v>
      </c>
      <c r="AF6" s="600">
        <v>1400</v>
      </c>
      <c r="AG6" s="599">
        <v>0.20283975659229211</v>
      </c>
      <c r="AH6" s="600">
        <v>247.33764235149278</v>
      </c>
    </row>
    <row r="7" spans="1:36" s="587" customFormat="1" ht="11.25" customHeight="1" x14ac:dyDescent="0.15">
      <c r="A7" s="587" t="s">
        <v>193</v>
      </c>
      <c r="B7" s="597">
        <v>5.3390000000000004</v>
      </c>
      <c r="C7" s="597">
        <v>5.7139999999999995</v>
      </c>
      <c r="D7" s="597">
        <v>5.7089999999999996</v>
      </c>
      <c r="E7" s="597">
        <v>5.8609999999999998</v>
      </c>
      <c r="F7" s="597">
        <v>5.3229999999999995</v>
      </c>
      <c r="G7" s="597">
        <v>5.298</v>
      </c>
      <c r="H7" s="597">
        <v>5.3259999999999996</v>
      </c>
      <c r="I7" s="597">
        <v>5.1479999999999997</v>
      </c>
      <c r="J7" s="597">
        <v>4.327</v>
      </c>
      <c r="K7" s="597">
        <v>5.0599999999999996</v>
      </c>
      <c r="L7" s="597">
        <v>5.7669999999999995</v>
      </c>
      <c r="M7" s="597">
        <v>7.1150000000000002</v>
      </c>
      <c r="N7" s="597">
        <v>8.6920000000000002</v>
      </c>
      <c r="O7" s="597">
        <v>8.9529999999999994</v>
      </c>
      <c r="P7" s="597">
        <v>3.9189999999999996</v>
      </c>
      <c r="Q7" s="597">
        <v>4.6359999999999992</v>
      </c>
      <c r="R7" s="597">
        <v>6.8360000000000003</v>
      </c>
      <c r="S7" s="597">
        <v>3.698</v>
      </c>
      <c r="T7" s="597">
        <v>4.0049999999999999</v>
      </c>
      <c r="U7" s="597">
        <v>3.907</v>
      </c>
      <c r="V7" s="597">
        <v>4.3390000000000004</v>
      </c>
      <c r="W7" s="597">
        <v>4.2160000000000002</v>
      </c>
      <c r="X7" s="597">
        <v>3.7039999999999997</v>
      </c>
      <c r="Y7" s="597">
        <v>3.5239999999999996</v>
      </c>
      <c r="Z7" s="598">
        <v>3.3359999999999999</v>
      </c>
      <c r="AA7" s="598">
        <v>3.1999999999999997</v>
      </c>
      <c r="AB7" s="599">
        <v>-4.3388240227490216E-2</v>
      </c>
      <c r="AC7" s="599">
        <v>-1.5977388937757686E-2</v>
      </c>
      <c r="AD7" s="599">
        <v>2.5065899779953649E-2</v>
      </c>
      <c r="AF7" s="600">
        <v>220</v>
      </c>
      <c r="AG7" s="599">
        <v>3.1874818893074475E-2</v>
      </c>
      <c r="AH7" s="600">
        <v>68.75</v>
      </c>
    </row>
    <row r="8" spans="1:36" s="587" customFormat="1" ht="11.25" customHeight="1" x14ac:dyDescent="0.15">
      <c r="A8" s="587" t="s">
        <v>110</v>
      </c>
      <c r="B8" s="597">
        <v>0.98</v>
      </c>
      <c r="C8" s="597">
        <v>0.18999999999999997</v>
      </c>
      <c r="D8" s="597">
        <v>0.19999999999999998</v>
      </c>
      <c r="E8" s="597">
        <v>3.9999999999999994E-2</v>
      </c>
      <c r="F8" s="597">
        <v>0.25</v>
      </c>
      <c r="G8" s="597">
        <v>0.09</v>
      </c>
      <c r="H8" s="597">
        <v>0.15</v>
      </c>
      <c r="I8" s="597">
        <v>1</v>
      </c>
      <c r="J8" s="597">
        <v>0.7</v>
      </c>
      <c r="K8" s="597">
        <v>1.2599999999999998</v>
      </c>
      <c r="L8" s="597">
        <v>2.1</v>
      </c>
      <c r="M8" s="597">
        <v>1.8399999999999999</v>
      </c>
      <c r="N8" s="597">
        <v>1.8399999999999999</v>
      </c>
      <c r="O8" s="597">
        <v>1.8399999999999999</v>
      </c>
      <c r="P8" s="597">
        <v>1.8399999999999999</v>
      </c>
      <c r="Q8" s="597">
        <v>1.5</v>
      </c>
      <c r="R8" s="597">
        <v>1.5</v>
      </c>
      <c r="S8" s="597">
        <v>1.5</v>
      </c>
      <c r="T8" s="597">
        <v>1.5</v>
      </c>
      <c r="U8" s="597">
        <v>1.5</v>
      </c>
      <c r="V8" s="597">
        <v>1.5</v>
      </c>
      <c r="W8" s="597">
        <v>1.5</v>
      </c>
      <c r="X8" s="597">
        <v>1.5</v>
      </c>
      <c r="Y8" s="597">
        <v>3.1</v>
      </c>
      <c r="Z8" s="598">
        <v>2.5</v>
      </c>
      <c r="AA8" s="598">
        <v>2.2999999999999998</v>
      </c>
      <c r="AB8" s="599">
        <v>-8.251366120218584E-2</v>
      </c>
      <c r="AC8" s="599">
        <v>3.1127141470018049E-2</v>
      </c>
      <c r="AD8" s="599">
        <v>1.8016115466841686E-2</v>
      </c>
      <c r="AF8" s="600">
        <v>80</v>
      </c>
      <c r="AG8" s="599">
        <v>1.1590843233845264E-2</v>
      </c>
      <c r="AH8" s="600">
        <v>34.782608695652179</v>
      </c>
    </row>
    <row r="9" spans="1:36" s="587" customFormat="1" ht="11.25" customHeight="1" x14ac:dyDescent="0.15">
      <c r="A9" s="587" t="s">
        <v>691</v>
      </c>
      <c r="B9" s="597">
        <v>1.591</v>
      </c>
      <c r="C9" s="597">
        <v>2.0109999999999997</v>
      </c>
      <c r="D9" s="597">
        <v>2.3579999999999997</v>
      </c>
      <c r="E9" s="597">
        <v>2.665</v>
      </c>
      <c r="F9" s="597">
        <v>2.5369999999999999</v>
      </c>
      <c r="G9" s="597">
        <v>2.8519999999999999</v>
      </c>
      <c r="H9" s="597">
        <v>3.4249999999999998</v>
      </c>
      <c r="I9" s="597">
        <v>3.4419999999999997</v>
      </c>
      <c r="J9" s="597">
        <v>3.274</v>
      </c>
      <c r="K9" s="597">
        <v>3.5539999999999998</v>
      </c>
      <c r="L9" s="597">
        <v>4.798</v>
      </c>
      <c r="M9" s="597">
        <v>5.6019999999999994</v>
      </c>
      <c r="N9" s="597">
        <v>4.54</v>
      </c>
      <c r="O9" s="597">
        <v>4</v>
      </c>
      <c r="P9" s="597">
        <v>4.5999999999999996</v>
      </c>
      <c r="Q9" s="597">
        <v>4.8</v>
      </c>
      <c r="R9" s="597">
        <v>5.0999999999999996</v>
      </c>
      <c r="S9" s="597">
        <v>4.7</v>
      </c>
      <c r="T9" s="597">
        <v>4</v>
      </c>
      <c r="U9" s="597">
        <v>3.6999999999999997</v>
      </c>
      <c r="V9" s="597">
        <v>4.3</v>
      </c>
      <c r="W9" s="597">
        <v>5.0999999999999996</v>
      </c>
      <c r="X9" s="597">
        <v>5</v>
      </c>
      <c r="Y9" s="597">
        <v>4.490419327964454</v>
      </c>
      <c r="Z9" s="598">
        <v>4.6875867814495962</v>
      </c>
      <c r="AA9" s="598">
        <v>4.6792557622882525</v>
      </c>
      <c r="AB9" s="599">
        <v>-4.5046357444383789E-3</v>
      </c>
      <c r="AC9" s="599">
        <v>1.8879400194595775E-3</v>
      </c>
      <c r="AD9" s="599">
        <v>3.665304874446499E-2</v>
      </c>
      <c r="AF9" s="600">
        <v>500</v>
      </c>
      <c r="AG9" s="599">
        <v>7.2442770211532892E-2</v>
      </c>
      <c r="AH9" s="600">
        <v>106.85459940652821</v>
      </c>
    </row>
    <row r="10" spans="1:36" s="587" customFormat="1" ht="11.25" customHeight="1" x14ac:dyDescent="0.15">
      <c r="A10" s="587" t="s">
        <v>692</v>
      </c>
      <c r="B10" s="597">
        <v>1.67</v>
      </c>
      <c r="C10" s="597">
        <v>2</v>
      </c>
      <c r="D10" s="597">
        <v>3.4999999999999996</v>
      </c>
      <c r="E10" s="597">
        <v>5</v>
      </c>
      <c r="F10" s="597">
        <v>6.9999999999999991</v>
      </c>
      <c r="G10" s="597">
        <v>11</v>
      </c>
      <c r="H10" s="597">
        <v>12</v>
      </c>
      <c r="I10" s="597">
        <v>14.6</v>
      </c>
      <c r="J10" s="597">
        <v>14.799999999999999</v>
      </c>
      <c r="K10" s="597">
        <v>20.2</v>
      </c>
      <c r="L10" s="597">
        <v>24.499999999999996</v>
      </c>
      <c r="M10" s="597">
        <v>27.099999999999998</v>
      </c>
      <c r="N10" s="597">
        <v>25.4</v>
      </c>
      <c r="O10" s="597">
        <v>42.460999999999999</v>
      </c>
      <c r="P10" s="597">
        <v>56.103000000000002</v>
      </c>
      <c r="Q10" s="597">
        <v>84.004999999999995</v>
      </c>
      <c r="R10" s="597">
        <v>99.474999999999994</v>
      </c>
      <c r="S10" s="597">
        <v>86.432999999999993</v>
      </c>
      <c r="T10" s="597">
        <v>76.572000000000003</v>
      </c>
      <c r="U10" s="597">
        <v>76.474960937500001</v>
      </c>
      <c r="V10" s="597">
        <v>84.400476562499989</v>
      </c>
      <c r="W10" s="597">
        <v>69.038289062499999</v>
      </c>
      <c r="X10" s="597">
        <v>90.31940625</v>
      </c>
      <c r="Y10" s="597">
        <v>109.4023</v>
      </c>
      <c r="Z10" s="598">
        <v>77.963700000000003</v>
      </c>
      <c r="AA10" s="598">
        <v>85.855000000000004</v>
      </c>
      <c r="AB10" s="599">
        <v>9.820882663685504E-2</v>
      </c>
      <c r="AC10" s="599">
        <v>3.3452774812573249E-2</v>
      </c>
      <c r="AD10" s="599">
        <v>0.67251025800247533</v>
      </c>
      <c r="AF10" s="600">
        <v>3599.9999999999995</v>
      </c>
      <c r="AG10" s="599">
        <v>0.52158794552303678</v>
      </c>
      <c r="AH10" s="600">
        <v>41.931163007396187</v>
      </c>
    </row>
    <row r="11" spans="1:36" s="587" customFormat="1" ht="11.25" customHeight="1" x14ac:dyDescent="0.15">
      <c r="A11" s="587" t="s">
        <v>693</v>
      </c>
      <c r="B11" s="597" t="s">
        <v>111</v>
      </c>
      <c r="C11" s="597" t="s">
        <v>111</v>
      </c>
      <c r="D11" s="597" t="s">
        <v>111</v>
      </c>
      <c r="E11" s="597" t="s">
        <v>111</v>
      </c>
      <c r="F11" s="597" t="s">
        <v>111</v>
      </c>
      <c r="G11" s="597" t="s">
        <v>111</v>
      </c>
      <c r="H11" s="597" t="s">
        <v>111</v>
      </c>
      <c r="I11" s="597" t="s">
        <v>111</v>
      </c>
      <c r="J11" s="597" t="s">
        <v>111</v>
      </c>
      <c r="K11" s="597" t="s">
        <v>111</v>
      </c>
      <c r="L11" s="597" t="s">
        <v>111</v>
      </c>
      <c r="M11" s="597">
        <v>0</v>
      </c>
      <c r="N11" s="597">
        <v>0</v>
      </c>
      <c r="O11" s="597">
        <v>0</v>
      </c>
      <c r="P11" s="597">
        <v>0</v>
      </c>
      <c r="Q11" s="597">
        <v>0.16500000000000001</v>
      </c>
      <c r="R11" s="597">
        <v>0.5</v>
      </c>
      <c r="S11" s="597">
        <v>0.6</v>
      </c>
      <c r="T11" s="597">
        <v>2.4</v>
      </c>
      <c r="U11" s="597">
        <v>3.4</v>
      </c>
      <c r="V11" s="597">
        <v>4</v>
      </c>
      <c r="W11" s="597">
        <v>3.8</v>
      </c>
      <c r="X11" s="597">
        <v>3.4051948051948053</v>
      </c>
      <c r="Y11" s="597">
        <v>2.8473999999999999</v>
      </c>
      <c r="Z11" s="598">
        <v>2.8885000000000001</v>
      </c>
      <c r="AA11" s="598">
        <v>0.7</v>
      </c>
      <c r="AB11" s="599">
        <v>-0.75832181696590306</v>
      </c>
      <c r="AC11" s="601" t="s">
        <v>111</v>
      </c>
      <c r="AD11" s="599">
        <v>5.4831655768648613E-3</v>
      </c>
      <c r="AF11" s="600">
        <v>99.999999999999986</v>
      </c>
      <c r="AG11" s="599">
        <v>1.4488554042306577E-2</v>
      </c>
      <c r="AH11" s="600">
        <v>142.85714285714283</v>
      </c>
    </row>
    <row r="12" spans="1:36" s="587" customFormat="1" ht="11.25" customHeight="1" x14ac:dyDescent="0.15">
      <c r="A12" s="587" t="s">
        <v>121</v>
      </c>
      <c r="B12" s="597">
        <v>0.53699999999999992</v>
      </c>
      <c r="C12" s="597">
        <v>0.56499999999999995</v>
      </c>
      <c r="D12" s="597">
        <v>0.71399999999999997</v>
      </c>
      <c r="E12" s="597">
        <v>0.28699999999999998</v>
      </c>
      <c r="F12" s="597">
        <v>0.86299999999999999</v>
      </c>
      <c r="G12" s="597">
        <v>0.96699999999999997</v>
      </c>
      <c r="H12" s="597">
        <v>1.242</v>
      </c>
      <c r="I12" s="597">
        <v>1.4529999999999998</v>
      </c>
      <c r="J12" s="597">
        <v>1.3909999999999998</v>
      </c>
      <c r="K12" s="597">
        <v>1.5999999999999999</v>
      </c>
      <c r="L12" s="597">
        <v>1.5999999999999999</v>
      </c>
      <c r="M12" s="597">
        <v>2.6</v>
      </c>
      <c r="N12" s="597">
        <v>1.8</v>
      </c>
      <c r="O12" s="597">
        <v>1.7</v>
      </c>
      <c r="P12" s="597">
        <v>2.61</v>
      </c>
      <c r="Q12" s="597">
        <v>3.11</v>
      </c>
      <c r="R12" s="597">
        <v>2.16</v>
      </c>
      <c r="S12" s="597">
        <v>2</v>
      </c>
      <c r="T12" s="597">
        <v>2</v>
      </c>
      <c r="U12" s="597">
        <v>2.15</v>
      </c>
      <c r="V12" s="597">
        <v>2.25</v>
      </c>
      <c r="W12" s="597">
        <v>2.7298688964843749</v>
      </c>
      <c r="X12" s="597">
        <v>2.5239152832031246</v>
      </c>
      <c r="Y12" s="597">
        <v>2.1</v>
      </c>
      <c r="Z12" s="598">
        <v>2.2999999999999998</v>
      </c>
      <c r="AA12" s="598">
        <v>1.9</v>
      </c>
      <c r="AB12" s="599">
        <v>-0.17617011166547869</v>
      </c>
      <c r="AC12" s="599">
        <v>-1.2564508930545282E-2</v>
      </c>
      <c r="AD12" s="599">
        <v>1.488287799434748E-2</v>
      </c>
      <c r="AF12" s="600">
        <v>13.999999999999998</v>
      </c>
      <c r="AG12" s="599">
        <v>2.0283975659229209E-3</v>
      </c>
      <c r="AH12" s="600">
        <v>7.3684210526315788</v>
      </c>
    </row>
    <row r="13" spans="1:36" s="587" customFormat="1" ht="11.25" customHeight="1" x14ac:dyDescent="0.15">
      <c r="A13" s="587" t="s">
        <v>694</v>
      </c>
      <c r="B13" s="597">
        <v>1.0999999999999999</v>
      </c>
      <c r="C13" s="597">
        <v>1.0999999999999999</v>
      </c>
      <c r="D13" s="597">
        <v>1</v>
      </c>
      <c r="E13" s="597">
        <v>1</v>
      </c>
      <c r="F13" s="597">
        <v>1.0999999999999999</v>
      </c>
      <c r="G13" s="597">
        <v>1.2</v>
      </c>
      <c r="H13" s="597">
        <v>1.4</v>
      </c>
      <c r="I13" s="597">
        <v>2.78</v>
      </c>
      <c r="J13" s="597">
        <v>2.6019999999999999</v>
      </c>
      <c r="K13" s="597">
        <v>2.7259999999999995</v>
      </c>
      <c r="L13" s="597">
        <v>1.7689999999999999</v>
      </c>
      <c r="M13" s="597">
        <v>1.629</v>
      </c>
      <c r="N13" s="597">
        <v>2.25</v>
      </c>
      <c r="O13" s="597">
        <v>2.11</v>
      </c>
      <c r="P13" s="597">
        <v>2</v>
      </c>
      <c r="Q13" s="597">
        <v>2.8499999999999996</v>
      </c>
      <c r="R13" s="597">
        <v>3.1</v>
      </c>
      <c r="S13" s="597">
        <v>2.67</v>
      </c>
      <c r="T13" s="597">
        <v>3.1899999999999995</v>
      </c>
      <c r="U13" s="597">
        <v>4.04</v>
      </c>
      <c r="V13" s="597">
        <v>3.6899999999999995</v>
      </c>
      <c r="W13" s="597">
        <v>3.3899999999999997</v>
      </c>
      <c r="X13" s="597">
        <v>2.8</v>
      </c>
      <c r="Y13" s="597">
        <v>1.661</v>
      </c>
      <c r="Z13" s="598">
        <v>1.24</v>
      </c>
      <c r="AA13" s="598">
        <v>0.68099999999999994</v>
      </c>
      <c r="AB13" s="601">
        <v>-0.45230698043363304</v>
      </c>
      <c r="AC13" s="601">
        <v>-4.667898008639193E-2</v>
      </c>
      <c r="AD13" s="599">
        <v>5.3343367969213859E-3</v>
      </c>
      <c r="AF13" s="600">
        <v>64</v>
      </c>
      <c r="AG13" s="599">
        <v>9.2726745870762104E-3</v>
      </c>
      <c r="AH13" s="600">
        <v>93.979441997063148</v>
      </c>
    </row>
    <row r="14" spans="1:36" s="587" customFormat="1" ht="11.25" customHeight="1" x14ac:dyDescent="0.15">
      <c r="A14" s="587" t="s">
        <v>502</v>
      </c>
      <c r="B14" s="597" t="s">
        <v>111</v>
      </c>
      <c r="C14" s="597" t="s">
        <v>111</v>
      </c>
      <c r="D14" s="597" t="s">
        <v>111</v>
      </c>
      <c r="E14" s="597" t="s">
        <v>111</v>
      </c>
      <c r="F14" s="597" t="s">
        <v>111</v>
      </c>
      <c r="G14" s="597" t="s">
        <v>111</v>
      </c>
      <c r="H14" s="597" t="s">
        <v>111</v>
      </c>
      <c r="I14" s="597" t="s">
        <v>111</v>
      </c>
      <c r="J14" s="597" t="s">
        <v>111</v>
      </c>
      <c r="K14" s="597" t="s">
        <v>111</v>
      </c>
      <c r="L14" s="597" t="s">
        <v>111</v>
      </c>
      <c r="M14" s="597" t="s">
        <v>111</v>
      </c>
      <c r="N14" s="597" t="s">
        <v>111</v>
      </c>
      <c r="O14" s="597">
        <v>0</v>
      </c>
      <c r="P14" s="597">
        <v>0</v>
      </c>
      <c r="Q14" s="597">
        <v>0</v>
      </c>
      <c r="R14" s="597" t="s">
        <v>111</v>
      </c>
      <c r="S14" s="597">
        <v>0.46899999999999997</v>
      </c>
      <c r="T14" s="597">
        <v>1.0129999999999999</v>
      </c>
      <c r="U14" s="597">
        <v>2.1339999999999999</v>
      </c>
      <c r="V14" s="597">
        <v>2.5049999999999999</v>
      </c>
      <c r="W14" s="597">
        <v>2.19</v>
      </c>
      <c r="X14" s="597">
        <v>3.31</v>
      </c>
      <c r="Y14" s="597">
        <v>3.28</v>
      </c>
      <c r="Z14" s="598">
        <v>2.9099999999999997</v>
      </c>
      <c r="AA14" s="598">
        <v>2.8</v>
      </c>
      <c r="AB14" s="599">
        <v>-4.0429647156028703E-2</v>
      </c>
      <c r="AC14" s="601" t="s">
        <v>111</v>
      </c>
      <c r="AD14" s="599">
        <v>2.1932662307459445E-2</v>
      </c>
      <c r="AF14" s="600">
        <v>51</v>
      </c>
      <c r="AG14" s="599">
        <v>7.3891625615763561E-3</v>
      </c>
      <c r="AH14" s="600">
        <v>18.214285714285715</v>
      </c>
    </row>
    <row r="15" spans="1:36" s="587" customFormat="1" ht="11.25" customHeight="1" x14ac:dyDescent="0.15">
      <c r="A15" s="587" t="s">
        <v>102</v>
      </c>
      <c r="B15" s="597" t="s">
        <v>111</v>
      </c>
      <c r="C15" s="597" t="s">
        <v>111</v>
      </c>
      <c r="D15" s="597" t="s">
        <v>111</v>
      </c>
      <c r="E15" s="597" t="s">
        <v>111</v>
      </c>
      <c r="F15" s="597" t="s">
        <v>111</v>
      </c>
      <c r="G15" s="597" t="s">
        <v>111</v>
      </c>
      <c r="H15" s="597" t="s">
        <v>111</v>
      </c>
      <c r="I15" s="597" t="s">
        <v>111</v>
      </c>
      <c r="J15" s="597">
        <v>9.9999999999999992E-2</v>
      </c>
      <c r="K15" s="597">
        <v>9.9999999999999992E-2</v>
      </c>
      <c r="L15" s="597">
        <v>0.3</v>
      </c>
      <c r="M15" s="597">
        <v>0.9</v>
      </c>
      <c r="N15" s="597">
        <v>1</v>
      </c>
      <c r="O15" s="597">
        <v>1.2</v>
      </c>
      <c r="P15" s="597">
        <v>1.4</v>
      </c>
      <c r="Q15" s="597">
        <v>2.1</v>
      </c>
      <c r="R15" s="597">
        <v>2</v>
      </c>
      <c r="S15" s="597">
        <v>2.6999999999999997</v>
      </c>
      <c r="T15" s="597">
        <v>2.8</v>
      </c>
      <c r="U15" s="597">
        <v>4.5999999999999996</v>
      </c>
      <c r="V15" s="597">
        <v>4.3</v>
      </c>
      <c r="W15" s="597">
        <v>4.0999999999999996</v>
      </c>
      <c r="X15" s="597">
        <v>4.5999999999999996</v>
      </c>
      <c r="Y15" s="597">
        <v>4.4373419169999995</v>
      </c>
      <c r="Z15" s="598">
        <v>4.6263571199999998</v>
      </c>
      <c r="AA15" s="598">
        <v>4.4653456819618524</v>
      </c>
      <c r="AB15" s="599">
        <v>-3.7440221665441697E-2</v>
      </c>
      <c r="AC15" s="599">
        <v>0.12696677338272644</v>
      </c>
      <c r="AD15" s="599">
        <v>3.4977471045907683E-2</v>
      </c>
      <c r="AF15" s="600">
        <v>260</v>
      </c>
      <c r="AG15" s="599">
        <v>3.7670240509997108E-2</v>
      </c>
      <c r="AH15" s="600">
        <v>58.226175198550102</v>
      </c>
    </row>
    <row r="16" spans="1:36" s="587" customFormat="1" ht="11.25" customHeight="1" x14ac:dyDescent="0.15">
      <c r="A16" s="587" t="s">
        <v>139</v>
      </c>
      <c r="B16" s="597">
        <v>3.4999999999999996</v>
      </c>
      <c r="C16" s="597">
        <v>3.3</v>
      </c>
      <c r="D16" s="597">
        <v>3.3</v>
      </c>
      <c r="E16" s="597">
        <v>3.6</v>
      </c>
      <c r="F16" s="597">
        <v>3.9</v>
      </c>
      <c r="G16" s="597">
        <v>4</v>
      </c>
      <c r="H16" s="597">
        <v>4.5999999999999996</v>
      </c>
      <c r="I16" s="597">
        <v>4.5999999999999996</v>
      </c>
      <c r="J16" s="597">
        <v>6.1</v>
      </c>
      <c r="K16" s="597">
        <v>6</v>
      </c>
      <c r="L16" s="597">
        <v>6.3</v>
      </c>
      <c r="M16" s="597">
        <v>6.3</v>
      </c>
      <c r="N16" s="597">
        <v>6.3</v>
      </c>
      <c r="O16" s="597">
        <v>6.2</v>
      </c>
      <c r="P16" s="597">
        <v>6.1</v>
      </c>
      <c r="Q16" s="597">
        <v>6.2</v>
      </c>
      <c r="R16" s="597">
        <v>6.1</v>
      </c>
      <c r="S16" s="597">
        <v>6.3</v>
      </c>
      <c r="T16" s="597">
        <v>6.3</v>
      </c>
      <c r="U16" s="597">
        <v>6.3</v>
      </c>
      <c r="V16" s="597">
        <v>6.2</v>
      </c>
      <c r="W16" s="597">
        <v>5.5</v>
      </c>
      <c r="X16" s="597">
        <v>5.8999999999999995</v>
      </c>
      <c r="Y16" s="597">
        <v>6.1</v>
      </c>
      <c r="Z16" s="598">
        <v>6.3</v>
      </c>
      <c r="AA16" s="598">
        <v>6.3</v>
      </c>
      <c r="AB16" s="602" t="s">
        <v>695</v>
      </c>
      <c r="AC16" s="599">
        <v>3.231295638480125E-3</v>
      </c>
      <c r="AD16" s="599">
        <v>4.934849019178375E-2</v>
      </c>
      <c r="AF16" s="600">
        <v>250</v>
      </c>
      <c r="AG16" s="599">
        <v>3.6221385105766446E-2</v>
      </c>
      <c r="AH16" s="600">
        <v>39.682539682539684</v>
      </c>
    </row>
    <row r="17" spans="1:34" s="587" customFormat="1" ht="11.25" customHeight="1" x14ac:dyDescent="0.15">
      <c r="A17" s="587" t="s">
        <v>120</v>
      </c>
      <c r="B17" s="597">
        <v>0.28800000000000003</v>
      </c>
      <c r="C17" s="597">
        <v>0.35</v>
      </c>
      <c r="D17" s="597">
        <v>0.46499999999999997</v>
      </c>
      <c r="E17" s="597">
        <v>0.435</v>
      </c>
      <c r="F17" s="597">
        <v>0.45</v>
      </c>
      <c r="G17" s="597">
        <v>0.57999999999999996</v>
      </c>
      <c r="H17" s="597">
        <v>0.55999999999999994</v>
      </c>
      <c r="I17" s="597">
        <v>0.51999999999999991</v>
      </c>
      <c r="J17" s="597">
        <v>0.48</v>
      </c>
      <c r="K17" s="597">
        <v>0.61</v>
      </c>
      <c r="L17" s="597">
        <v>0.62</v>
      </c>
      <c r="M17" s="597">
        <v>0.6</v>
      </c>
      <c r="N17" s="597">
        <v>0.6</v>
      </c>
      <c r="O17" s="597">
        <v>0.59</v>
      </c>
      <c r="P17" s="597">
        <v>0.61</v>
      </c>
      <c r="Q17" s="597">
        <v>1.8</v>
      </c>
      <c r="R17" s="597">
        <v>1.5999999999999999</v>
      </c>
      <c r="S17" s="597">
        <v>2.5</v>
      </c>
      <c r="T17" s="597">
        <v>3</v>
      </c>
      <c r="U17" s="597">
        <v>3</v>
      </c>
      <c r="V17" s="597">
        <v>2.9</v>
      </c>
      <c r="W17" s="597">
        <v>2.2999999999999998</v>
      </c>
      <c r="X17" s="597">
        <v>2.2999999999999998</v>
      </c>
      <c r="Y17" s="597">
        <v>2.2999999999999998</v>
      </c>
      <c r="Z17" s="598">
        <v>2.1</v>
      </c>
      <c r="AA17" s="598">
        <v>1.8</v>
      </c>
      <c r="AB17" s="599">
        <v>-0.14519906323185017</v>
      </c>
      <c r="AC17" s="599">
        <v>0.13158959635408807</v>
      </c>
      <c r="AD17" s="599">
        <v>1.409956862622393E-2</v>
      </c>
      <c r="AF17" s="600">
        <v>40</v>
      </c>
      <c r="AG17" s="599">
        <v>5.7954216169226322E-3</v>
      </c>
      <c r="AH17" s="600">
        <v>22.222222222222221</v>
      </c>
    </row>
    <row r="18" spans="1:34" s="587" customFormat="1" ht="11.25" customHeight="1" x14ac:dyDescent="0.15">
      <c r="A18" s="587" t="s">
        <v>696</v>
      </c>
      <c r="B18" s="597">
        <v>2.931</v>
      </c>
      <c r="C18" s="597">
        <v>4.8289999999999997</v>
      </c>
      <c r="D18" s="597">
        <v>4.0279999999999996</v>
      </c>
      <c r="E18" s="597">
        <v>4.9610000000000003</v>
      </c>
      <c r="F18" s="597">
        <v>4.3780000000000001</v>
      </c>
      <c r="G18" s="597">
        <v>2.8769999999999998</v>
      </c>
      <c r="H18" s="597">
        <v>4.1820000000000004</v>
      </c>
      <c r="I18" s="597">
        <v>3.9899999999999998</v>
      </c>
      <c r="J18" s="597">
        <v>3.2109999999999999</v>
      </c>
      <c r="K18" s="597">
        <v>6.0819999999999999</v>
      </c>
      <c r="L18" s="597">
        <v>5.5289999999999999</v>
      </c>
      <c r="M18" s="597">
        <v>4.6579999999999995</v>
      </c>
      <c r="N18" s="597">
        <v>4.6899999999999995</v>
      </c>
      <c r="O18" s="597">
        <v>4.6129999999999995</v>
      </c>
      <c r="P18" s="597">
        <v>5.8789999999999996</v>
      </c>
      <c r="Q18" s="597">
        <v>8.6479999999999997</v>
      </c>
      <c r="R18" s="597">
        <v>7.702</v>
      </c>
      <c r="S18" s="597">
        <v>5.4349999999999996</v>
      </c>
      <c r="T18" s="597">
        <v>5.9189999999999996</v>
      </c>
      <c r="U18" s="597">
        <v>4.5620000000000003</v>
      </c>
      <c r="V18" s="597">
        <v>2.9790000000000001</v>
      </c>
      <c r="W18" s="597">
        <v>4.9819999999999993</v>
      </c>
      <c r="X18" s="597">
        <v>2.6489000000000003</v>
      </c>
      <c r="Y18" s="597">
        <v>1.5849999999999997</v>
      </c>
      <c r="Z18" s="598">
        <v>4.2686000000000002</v>
      </c>
      <c r="AA18" s="598">
        <v>4.2686000000000002</v>
      </c>
      <c r="AB18" s="602" t="s">
        <v>695</v>
      </c>
      <c r="AC18" s="599">
        <v>-3.1503177976636154E-2</v>
      </c>
      <c r="AD18" s="599">
        <v>3.3436343687721928E-2</v>
      </c>
      <c r="AF18" s="600">
        <v>269.99999999999994</v>
      </c>
      <c r="AG18" s="599">
        <v>3.9119095914227756E-2</v>
      </c>
      <c r="AH18" s="600">
        <v>63.252588670758549</v>
      </c>
    </row>
    <row r="19" spans="1:34" s="587" customFormat="1" ht="11.25" customHeight="1" x14ac:dyDescent="0.15">
      <c r="A19" s="587" t="s">
        <v>679</v>
      </c>
      <c r="B19" s="597">
        <v>1.8939999999999997</v>
      </c>
      <c r="C19" s="597">
        <v>2.0139999999999998</v>
      </c>
      <c r="D19" s="597">
        <v>1.8099999999999998</v>
      </c>
      <c r="E19" s="597">
        <v>1.823</v>
      </c>
      <c r="F19" s="597">
        <v>2.202</v>
      </c>
      <c r="G19" s="597">
        <v>2.3369999999999997</v>
      </c>
      <c r="H19" s="597">
        <v>2.4729999999999994</v>
      </c>
      <c r="I19" s="597">
        <v>2.5169999999999999</v>
      </c>
      <c r="J19" s="597">
        <v>2.4739999999999998</v>
      </c>
      <c r="K19" s="597">
        <v>2.5129999999999999</v>
      </c>
      <c r="L19" s="597">
        <v>3.214</v>
      </c>
      <c r="M19" s="597">
        <v>2.9369999999999994</v>
      </c>
      <c r="N19" s="597">
        <v>4.53</v>
      </c>
      <c r="O19" s="597">
        <v>4.4710000000000001</v>
      </c>
      <c r="P19" s="597">
        <v>3.8409999999999997</v>
      </c>
      <c r="Q19" s="597">
        <v>5.7979999999999992</v>
      </c>
      <c r="R19" s="597">
        <v>8.3190000000000008</v>
      </c>
      <c r="S19" s="597">
        <v>9.8510000000000009</v>
      </c>
      <c r="T19" s="597">
        <v>11.383000000000001</v>
      </c>
      <c r="U19" s="597">
        <v>7.4640000000000004</v>
      </c>
      <c r="V19" s="597">
        <v>7.0740000000000016</v>
      </c>
      <c r="W19" s="597">
        <v>4.8042848205566404</v>
      </c>
      <c r="X19" s="597">
        <v>3.98</v>
      </c>
      <c r="Y19" s="597">
        <v>2.8240000000000003</v>
      </c>
      <c r="Z19" s="598">
        <v>2.9540000000000002</v>
      </c>
      <c r="AA19" s="598">
        <v>3.0540000000000003</v>
      </c>
      <c r="AB19" s="599">
        <v>3.1027670177697475E-2</v>
      </c>
      <c r="AC19" s="599">
        <v>-2.5915532212603454E-2</v>
      </c>
      <c r="AD19" s="599">
        <v>2.3922268102493267E-2</v>
      </c>
      <c r="AF19" s="600">
        <v>53</v>
      </c>
      <c r="AG19" s="599">
        <v>7.6789336424224874E-3</v>
      </c>
      <c r="AH19" s="600">
        <v>17.354289456450555</v>
      </c>
    </row>
    <row r="20" spans="1:34" s="587" customFormat="1" ht="11.25" customHeight="1" x14ac:dyDescent="0.15">
      <c r="A20" s="603" t="s">
        <v>93</v>
      </c>
      <c r="B20" s="604">
        <v>20.654</v>
      </c>
      <c r="C20" s="604">
        <v>23.014999999999993</v>
      </c>
      <c r="D20" s="604">
        <v>24.302999999999997</v>
      </c>
      <c r="E20" s="604">
        <v>26.941000000000003</v>
      </c>
      <c r="F20" s="604">
        <v>29.013344848632808</v>
      </c>
      <c r="G20" s="604">
        <v>34.799479980468746</v>
      </c>
      <c r="H20" s="604">
        <v>39.669939941406263</v>
      </c>
      <c r="I20" s="604">
        <v>44.903999999999996</v>
      </c>
      <c r="J20" s="604">
        <v>44.578999999999994</v>
      </c>
      <c r="K20" s="604">
        <v>54.254999999999995</v>
      </c>
      <c r="L20" s="604">
        <v>60.606999999999999</v>
      </c>
      <c r="M20" s="604">
        <v>66.331000000000003</v>
      </c>
      <c r="N20" s="604">
        <v>66.381999999999991</v>
      </c>
      <c r="O20" s="604">
        <v>82.927999999999983</v>
      </c>
      <c r="P20" s="604">
        <v>93.531999999999982</v>
      </c>
      <c r="Q20" s="604">
        <v>129.46199999999999</v>
      </c>
      <c r="R20" s="604">
        <v>148.24199999999999</v>
      </c>
      <c r="S20" s="604">
        <v>134.73599999999996</v>
      </c>
      <c r="T20" s="604">
        <v>130.482</v>
      </c>
      <c r="U20" s="604">
        <v>129.43321679687503</v>
      </c>
      <c r="V20" s="604">
        <v>136.4674765625</v>
      </c>
      <c r="W20" s="604">
        <v>119.12044277954104</v>
      </c>
      <c r="X20" s="604">
        <v>137.79141633839794</v>
      </c>
      <c r="Y20" s="604">
        <v>152.5514612449644</v>
      </c>
      <c r="Z20" s="604">
        <v>123.77474390144957</v>
      </c>
      <c r="AA20" s="604">
        <v>127.66348018989474</v>
      </c>
      <c r="AB20" s="605">
        <v>2.8599768045898699E-2</v>
      </c>
      <c r="AC20" s="605">
        <v>2.8412108900548461E-2</v>
      </c>
      <c r="AD20" s="605">
        <v>1</v>
      </c>
      <c r="AE20" s="606"/>
      <c r="AF20" s="607">
        <v>6901.9999999999991</v>
      </c>
      <c r="AG20" s="605">
        <v>1</v>
      </c>
      <c r="AH20" s="607">
        <v>54.064012587887525</v>
      </c>
    </row>
    <row r="21" spans="1:34" s="587" customFormat="1" ht="11.25" customHeight="1" x14ac:dyDescent="0.15">
      <c r="P21" s="608"/>
      <c r="Q21" s="608"/>
      <c r="R21" s="608"/>
      <c r="S21" s="608"/>
      <c r="T21" s="608"/>
      <c r="U21" s="609"/>
      <c r="V21" s="608"/>
      <c r="W21" s="608"/>
      <c r="X21" s="608"/>
      <c r="Y21" s="608"/>
      <c r="Z21" s="588"/>
      <c r="AA21" s="588"/>
      <c r="AH21" s="610"/>
    </row>
    <row r="22" spans="1:34" s="587" customFormat="1" ht="11" x14ac:dyDescent="0.15">
      <c r="A22" s="587" t="s">
        <v>697</v>
      </c>
      <c r="P22" s="608"/>
      <c r="Q22" s="608"/>
      <c r="R22" s="608"/>
      <c r="S22" s="608"/>
      <c r="T22" s="608"/>
      <c r="U22" s="609"/>
      <c r="V22" s="608"/>
      <c r="W22" s="608"/>
      <c r="X22" s="608"/>
      <c r="Y22" s="608"/>
      <c r="Z22" s="588"/>
      <c r="AA22" s="588"/>
      <c r="AH22" s="610"/>
    </row>
    <row r="23" spans="1:34" x14ac:dyDescent="0.2">
      <c r="A23" s="587" t="s">
        <v>698</v>
      </c>
      <c r="Z23" s="386"/>
      <c r="AA23" s="386"/>
    </row>
    <row r="24" spans="1:34" x14ac:dyDescent="0.2">
      <c r="A24" s="587" t="s">
        <v>699</v>
      </c>
    </row>
    <row r="25" spans="1:34" x14ac:dyDescent="0.2">
      <c r="A25" s="356" t="s">
        <v>700</v>
      </c>
    </row>
    <row r="26" spans="1:34" x14ac:dyDescent="0.2">
      <c r="A26" s="611" t="s">
        <v>701</v>
      </c>
    </row>
  </sheetData>
  <mergeCells count="1">
    <mergeCell ref="AB3:AC3"/>
  </mergeCells>
  <conditionalFormatting sqref="AB20 AB5:AD19">
    <cfRule type="cellIs" dxfId="43" priority="7" operator="lessThanOrEqual">
      <formula>0</formula>
    </cfRule>
    <cfRule type="cellIs" dxfId="42" priority="8" operator="greaterThan">
      <formula>0</formula>
    </cfRule>
  </conditionalFormatting>
  <conditionalFormatting sqref="AC20:AD20">
    <cfRule type="cellIs" dxfId="41" priority="5" operator="lessThanOrEqual">
      <formula>0</formula>
    </cfRule>
    <cfRule type="cellIs" dxfId="40" priority="6" operator="greaterThan">
      <formula>0</formula>
    </cfRule>
  </conditionalFormatting>
  <conditionalFormatting sqref="AG6:AG19">
    <cfRule type="cellIs" dxfId="39" priority="3" operator="lessThanOrEqual">
      <formula>0</formula>
    </cfRule>
    <cfRule type="cellIs" dxfId="38" priority="4" operator="greaterThan">
      <formula>0</formula>
    </cfRule>
  </conditionalFormatting>
  <conditionalFormatting sqref="AG20">
    <cfRule type="cellIs" dxfId="37" priority="1" operator="lessThanOrEqual">
      <formula>0</formula>
    </cfRule>
    <cfRule type="cellIs" dxfId="36" priority="2" operator="greaterThan">
      <formula>0</formula>
    </cfRule>
  </conditionalFormatting>
  <hyperlinks>
    <hyperlink ref="L1" location="Contents!A1" display="Contents" xr:uid="{1D872E87-E030-4944-9E62-4B027D3F7AAF}"/>
    <hyperlink ref="AJ1" location="Contents!A1" display="Contents" xr:uid="{5C7043BF-4035-433F-A98B-1B4B94FAB426}"/>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87DC-C33A-48F3-BA87-CBC7A62CDE32}">
  <dimension ref="A1:AJ68"/>
  <sheetViews>
    <sheetView showGridLines="0" workbookViewId="0">
      <pane xSplit="1" ySplit="3" topLeftCell="R4" activePane="bottomRight" state="frozen"/>
      <selection activeCell="AL81" sqref="AL81"/>
      <selection pane="topRight" activeCell="AL81" sqref="AL81"/>
      <selection pane="bottomLeft" activeCell="AL81" sqref="AL81"/>
      <selection pane="bottomRight" activeCell="AJ1" sqref="AJ1"/>
    </sheetView>
  </sheetViews>
  <sheetFormatPr baseColWidth="10" defaultColWidth="9" defaultRowHeight="11" x14ac:dyDescent="0.15"/>
  <cols>
    <col min="1" max="1" width="30.25" style="587" customWidth="1"/>
    <col min="2" max="26" width="8.25" style="587" customWidth="1"/>
    <col min="27" max="27" width="8.25" style="588" customWidth="1"/>
    <col min="28" max="28" width="12.25" style="587" customWidth="1"/>
    <col min="29" max="29" width="11.5" style="587" customWidth="1"/>
    <col min="30" max="30" width="7.5" style="587" customWidth="1"/>
    <col min="31" max="31" width="6.5" style="587" customWidth="1"/>
    <col min="32" max="32" width="11" style="587" customWidth="1"/>
    <col min="33" max="33" width="12" style="587" customWidth="1"/>
    <col min="34" max="16384" width="9" style="587"/>
  </cols>
  <sheetData>
    <row r="1" spans="1:36" ht="13" x14ac:dyDescent="0.15">
      <c r="A1" s="586" t="s">
        <v>702</v>
      </c>
      <c r="L1" s="30" t="s">
        <v>199</v>
      </c>
      <c r="AB1" s="589"/>
      <c r="AC1" s="589"/>
      <c r="AD1" s="589"/>
      <c r="AJ1" s="30" t="s">
        <v>199</v>
      </c>
    </row>
    <row r="2" spans="1:36" ht="13" customHeight="1" x14ac:dyDescent="0.15">
      <c r="A2" s="591" t="s">
        <v>688</v>
      </c>
      <c r="AB2" s="1235" t="s">
        <v>197</v>
      </c>
      <c r="AC2" s="1235"/>
      <c r="AD2" s="357" t="s">
        <v>196</v>
      </c>
      <c r="AF2" s="590" t="s">
        <v>687</v>
      </c>
      <c r="AG2" s="591"/>
    </row>
    <row r="3" spans="1:36" ht="21" customHeight="1" x14ac:dyDescent="0.15">
      <c r="A3" s="587" t="s">
        <v>703</v>
      </c>
      <c r="B3" s="587">
        <v>1995</v>
      </c>
      <c r="C3" s="587">
        <v>1996</v>
      </c>
      <c r="D3" s="587">
        <v>1997</v>
      </c>
      <c r="E3" s="587">
        <v>1998</v>
      </c>
      <c r="F3" s="587">
        <v>1999</v>
      </c>
      <c r="G3" s="587">
        <v>2000</v>
      </c>
      <c r="H3" s="587">
        <v>2001</v>
      </c>
      <c r="I3" s="587">
        <v>2002</v>
      </c>
      <c r="J3" s="587">
        <v>2003</v>
      </c>
      <c r="K3" s="587">
        <v>2004</v>
      </c>
      <c r="L3" s="587">
        <v>2005</v>
      </c>
      <c r="M3" s="587">
        <v>2006</v>
      </c>
      <c r="N3" s="587">
        <v>2007</v>
      </c>
      <c r="O3" s="587">
        <v>2008</v>
      </c>
      <c r="P3" s="587">
        <v>2009</v>
      </c>
      <c r="Q3" s="587">
        <v>2010</v>
      </c>
      <c r="R3" s="587">
        <v>2011</v>
      </c>
      <c r="S3" s="587">
        <v>2012</v>
      </c>
      <c r="T3" s="587">
        <v>2013</v>
      </c>
      <c r="U3" s="587">
        <v>2014</v>
      </c>
      <c r="V3" s="587">
        <v>2015</v>
      </c>
      <c r="W3" s="587">
        <v>2016</v>
      </c>
      <c r="X3" s="587">
        <v>2017</v>
      </c>
      <c r="Y3" s="587">
        <v>2018</v>
      </c>
      <c r="Z3" s="587">
        <v>2019</v>
      </c>
      <c r="AA3" s="588">
        <v>2020</v>
      </c>
      <c r="AB3" s="357">
        <v>2020</v>
      </c>
      <c r="AC3" s="460" t="s">
        <v>194</v>
      </c>
      <c r="AD3" s="357">
        <v>2020</v>
      </c>
      <c r="AF3" s="595" t="s">
        <v>704</v>
      </c>
      <c r="AG3" s="595" t="s">
        <v>196</v>
      </c>
      <c r="AH3" s="589" t="s">
        <v>645</v>
      </c>
    </row>
    <row r="4" spans="1:36" ht="11.25" customHeight="1" x14ac:dyDescent="0.15">
      <c r="B4" s="589"/>
      <c r="C4" s="589"/>
      <c r="D4" s="589"/>
      <c r="E4" s="589"/>
      <c r="F4" s="589"/>
      <c r="G4" s="589"/>
      <c r="H4" s="589"/>
      <c r="I4" s="589"/>
      <c r="J4" s="589"/>
      <c r="K4" s="589"/>
      <c r="L4" s="589"/>
      <c r="M4" s="589"/>
      <c r="N4" s="589"/>
      <c r="O4" s="589"/>
      <c r="P4" s="589"/>
      <c r="Q4" s="589"/>
      <c r="R4" s="589"/>
      <c r="S4" s="589"/>
      <c r="T4" s="589"/>
      <c r="U4" s="589"/>
      <c r="V4" s="589"/>
      <c r="W4" s="596"/>
      <c r="X4" s="596"/>
      <c r="Y4" s="596"/>
      <c r="Z4" s="589"/>
      <c r="AA4" s="596"/>
      <c r="AB4" s="612"/>
      <c r="AC4" s="612"/>
      <c r="AD4" s="612"/>
    </row>
    <row r="5" spans="1:36" ht="11.25" customHeight="1" x14ac:dyDescent="0.15">
      <c r="A5" s="587" t="s">
        <v>189</v>
      </c>
      <c r="B5" s="613">
        <v>8.0000000000000002E-3</v>
      </c>
      <c r="C5" s="613">
        <v>8.0000000000000002E-3</v>
      </c>
      <c r="D5" s="613">
        <v>8.0000000000000002E-3</v>
      </c>
      <c r="E5" s="613">
        <v>1.1299999999999999</v>
      </c>
      <c r="F5" s="613">
        <v>0.19999999999999998</v>
      </c>
      <c r="G5" s="613">
        <v>0.19999999999999998</v>
      </c>
      <c r="H5" s="597">
        <v>0.19999999999999998</v>
      </c>
      <c r="I5" s="597">
        <v>0.94600000000000006</v>
      </c>
      <c r="J5" s="597">
        <v>0.96</v>
      </c>
      <c r="K5" s="597">
        <v>1.97</v>
      </c>
      <c r="L5" s="597">
        <v>1.98</v>
      </c>
      <c r="M5" s="597">
        <v>2.9</v>
      </c>
      <c r="N5" s="597">
        <v>3</v>
      </c>
      <c r="O5" s="597">
        <v>3.1699999999999995</v>
      </c>
      <c r="P5" s="597">
        <v>2.2199999999999998</v>
      </c>
      <c r="Q5" s="597">
        <v>2.9499999999999997</v>
      </c>
      <c r="R5" s="597">
        <v>2.9499999999999997</v>
      </c>
      <c r="S5" s="597">
        <v>2.6999999999999997</v>
      </c>
      <c r="T5" s="597">
        <v>2.5</v>
      </c>
      <c r="U5" s="597">
        <v>3.1999999999999997</v>
      </c>
      <c r="V5" s="597">
        <v>3.6</v>
      </c>
      <c r="W5" s="597">
        <v>5.8</v>
      </c>
      <c r="X5" s="597">
        <v>5.6999999999999993</v>
      </c>
      <c r="Y5" s="597">
        <v>6.3999999999999995</v>
      </c>
      <c r="Z5" s="597">
        <v>6.3</v>
      </c>
      <c r="AA5" s="598">
        <v>6.2</v>
      </c>
      <c r="AB5" s="599">
        <v>-1.856188741434639E-2</v>
      </c>
      <c r="AC5" s="599">
        <v>0.10993809528034459</v>
      </c>
      <c r="AD5" s="599">
        <v>7.1873285903372455E-2</v>
      </c>
      <c r="AF5" s="600">
        <v>1900</v>
      </c>
      <c r="AG5" s="614">
        <v>0.10023740437879188</v>
      </c>
      <c r="AH5" s="600">
        <v>306.45161290322579</v>
      </c>
    </row>
    <row r="6" spans="1:36" ht="11.25" customHeight="1" x14ac:dyDescent="0.15">
      <c r="A6" s="587" t="s">
        <v>113</v>
      </c>
      <c r="B6" s="613">
        <v>2.2334814453125</v>
      </c>
      <c r="C6" s="613">
        <v>3.8821357421874998</v>
      </c>
      <c r="D6" s="613">
        <v>1.5766063232421874</v>
      </c>
      <c r="E6" s="613">
        <v>1.1799951171875001</v>
      </c>
      <c r="F6" s="613">
        <v>1.5057012939453125</v>
      </c>
      <c r="G6" s="613">
        <v>1.8256938476562499</v>
      </c>
      <c r="H6" s="597">
        <v>2.2257890624999996</v>
      </c>
      <c r="I6" s="597">
        <v>2.2042165527343749</v>
      </c>
      <c r="J6" s="597">
        <v>3.5</v>
      </c>
      <c r="K6" s="597">
        <v>3.3014052734375001</v>
      </c>
      <c r="L6" s="597">
        <v>4.8394653320312502</v>
      </c>
      <c r="M6" s="597">
        <v>6.1902846679687498</v>
      </c>
      <c r="N6" s="597">
        <v>6.8362900390624999</v>
      </c>
      <c r="O6" s="597">
        <v>6.6760014648437496</v>
      </c>
      <c r="P6" s="597">
        <v>5.5041166992187494</v>
      </c>
      <c r="Q6" s="597">
        <v>8.4653789062499989</v>
      </c>
      <c r="R6" s="597">
        <v>11.700000000000001</v>
      </c>
      <c r="S6" s="597">
        <v>12.7</v>
      </c>
      <c r="T6" s="597">
        <v>10.117349609374999</v>
      </c>
      <c r="U6" s="597">
        <v>12.374939453124998</v>
      </c>
      <c r="V6" s="597">
        <v>11.928996093749999</v>
      </c>
      <c r="W6" s="597">
        <v>14</v>
      </c>
      <c r="X6" s="597">
        <v>21.3</v>
      </c>
      <c r="Y6" s="597">
        <v>57</v>
      </c>
      <c r="Z6" s="597">
        <v>45</v>
      </c>
      <c r="AA6" s="598">
        <v>40</v>
      </c>
      <c r="AB6" s="599">
        <v>-0.11353976927747422</v>
      </c>
      <c r="AC6" s="599">
        <v>0.23382193824606134</v>
      </c>
      <c r="AD6" s="599">
        <v>0.4636986187314352</v>
      </c>
      <c r="AF6" s="600">
        <v>4700</v>
      </c>
      <c r="AG6" s="614">
        <v>0.24795568451595884</v>
      </c>
      <c r="AH6" s="600">
        <v>117.5</v>
      </c>
    </row>
    <row r="7" spans="1:36" ht="11.25" customHeight="1" x14ac:dyDescent="0.15">
      <c r="A7" s="587" t="s">
        <v>188</v>
      </c>
      <c r="B7" s="613">
        <v>3.2000000000000001E-2</v>
      </c>
      <c r="C7" s="613">
        <v>3.2000000000000001E-2</v>
      </c>
      <c r="D7" s="613">
        <v>3.2000000000000001E-2</v>
      </c>
      <c r="E7" s="613">
        <v>3.2000000000000001E-2</v>
      </c>
      <c r="F7" s="613">
        <v>3.2000000000000001E-2</v>
      </c>
      <c r="G7" s="613">
        <v>0.03</v>
      </c>
      <c r="H7" s="597">
        <v>0.21999999999999997</v>
      </c>
      <c r="I7" s="597">
        <v>0.224</v>
      </c>
      <c r="J7" s="597">
        <v>0.24</v>
      </c>
      <c r="K7" s="597">
        <v>0.24199999999999999</v>
      </c>
      <c r="L7" s="597">
        <v>0.24199999999999999</v>
      </c>
      <c r="M7" s="597">
        <v>0.24199999999999999</v>
      </c>
      <c r="N7" s="597">
        <v>0.18</v>
      </c>
      <c r="O7" s="597">
        <v>0.15999999999999998</v>
      </c>
      <c r="P7" s="597">
        <v>0.15999999999999998</v>
      </c>
      <c r="Q7" s="597">
        <v>0.15999999999999998</v>
      </c>
      <c r="R7" s="597">
        <v>0.31999999999999995</v>
      </c>
      <c r="S7" s="597">
        <v>0.15</v>
      </c>
      <c r="T7" s="597">
        <v>0.39999999999999997</v>
      </c>
      <c r="U7" s="597">
        <v>0.15999999999999998</v>
      </c>
      <c r="V7" s="597">
        <v>0.19999999999999998</v>
      </c>
      <c r="W7" s="597">
        <v>0.19999999999999998</v>
      </c>
      <c r="X7" s="597">
        <v>0.19999999999999998</v>
      </c>
      <c r="Y7" s="597">
        <v>0.3</v>
      </c>
      <c r="Z7" s="597">
        <v>2.4</v>
      </c>
      <c r="AA7" s="598">
        <v>1.9</v>
      </c>
      <c r="AB7" s="601">
        <v>-0.21049635701275049</v>
      </c>
      <c r="AC7" s="599">
        <v>0.31101942303974983</v>
      </c>
      <c r="AD7" s="599">
        <v>2.2025684389743172E-2</v>
      </c>
      <c r="AF7" s="600">
        <v>95</v>
      </c>
      <c r="AG7" s="614">
        <v>5.0118702189395938E-3</v>
      </c>
      <c r="AH7" s="600">
        <v>50</v>
      </c>
    </row>
    <row r="8" spans="1:36" ht="11.25" customHeight="1" x14ac:dyDescent="0.15">
      <c r="A8" s="587" t="s">
        <v>187</v>
      </c>
      <c r="B8" s="613">
        <v>2</v>
      </c>
      <c r="C8" s="613">
        <v>2.663667724609375</v>
      </c>
      <c r="D8" s="613">
        <v>4.5545336914062498</v>
      </c>
      <c r="E8" s="613">
        <v>5.4626489257812496</v>
      </c>
      <c r="F8" s="613">
        <v>5.7051552734374997</v>
      </c>
      <c r="G8" s="613">
        <v>6.7378769531249993</v>
      </c>
      <c r="H8" s="597">
        <v>5.88336181640625</v>
      </c>
      <c r="I8" s="597">
        <v>6.6200966796874994</v>
      </c>
      <c r="J8" s="597">
        <v>7.8270126953124999</v>
      </c>
      <c r="K8" s="597">
        <v>8.3406884765624998</v>
      </c>
      <c r="L8" s="597">
        <v>8.3520429687499984</v>
      </c>
      <c r="M8" s="597">
        <v>9.9765078124999995</v>
      </c>
      <c r="N8" s="597">
        <v>11.5256416015625</v>
      </c>
      <c r="O8" s="597">
        <v>10.992454101562501</v>
      </c>
      <c r="P8" s="597">
        <v>5.9830742187499997</v>
      </c>
      <c r="Q8" s="597">
        <v>10.357922851562499</v>
      </c>
      <c r="R8" s="597">
        <v>13.57149609375</v>
      </c>
      <c r="S8" s="597">
        <v>13.9038671875</v>
      </c>
      <c r="T8" s="597">
        <v>11.72121875</v>
      </c>
      <c r="U8" s="597">
        <v>12.049469726562499</v>
      </c>
      <c r="V8" s="597">
        <v>10.9362197265625</v>
      </c>
      <c r="W8" s="597">
        <v>15.211735351562501</v>
      </c>
      <c r="X8" s="597">
        <v>15.763586340527016</v>
      </c>
      <c r="Y8" s="597">
        <v>18.848738276137844</v>
      </c>
      <c r="Z8" s="597">
        <v>22.11986594646843</v>
      </c>
      <c r="AA8" s="598">
        <v>20.629926789452423</v>
      </c>
      <c r="AB8" s="599">
        <v>-6.9905716469888635E-2</v>
      </c>
      <c r="AC8" s="599">
        <v>0.13968756574526431</v>
      </c>
      <c r="AD8" s="599">
        <v>0.23915171391999301</v>
      </c>
      <c r="AF8" s="600">
        <v>9200</v>
      </c>
      <c r="AG8" s="614">
        <v>0.48536006330783432</v>
      </c>
      <c r="AH8" s="600">
        <v>445.95407894049026</v>
      </c>
    </row>
    <row r="9" spans="1:36" ht="11.25" customHeight="1" x14ac:dyDescent="0.15">
      <c r="A9" s="587" t="s">
        <v>110</v>
      </c>
      <c r="B9" s="597">
        <v>0.31999999999999995</v>
      </c>
      <c r="C9" s="597">
        <v>2.8</v>
      </c>
      <c r="D9" s="597">
        <v>2.9</v>
      </c>
      <c r="E9" s="597">
        <v>3</v>
      </c>
      <c r="F9" s="597">
        <v>2.2999999999999998</v>
      </c>
      <c r="G9" s="597">
        <v>2.4</v>
      </c>
      <c r="H9" s="597">
        <v>2.4</v>
      </c>
      <c r="I9" s="597">
        <v>2.4</v>
      </c>
      <c r="J9" s="597">
        <v>2.5</v>
      </c>
      <c r="K9" s="597">
        <v>2.63</v>
      </c>
      <c r="L9" s="597">
        <v>2.82</v>
      </c>
      <c r="M9" s="597">
        <v>2.82</v>
      </c>
      <c r="N9" s="597">
        <v>3.01</v>
      </c>
      <c r="O9" s="597">
        <v>3.29</v>
      </c>
      <c r="P9" s="597">
        <v>3.76</v>
      </c>
      <c r="Q9" s="597">
        <v>3.9499999999999997</v>
      </c>
      <c r="R9" s="597">
        <v>4.1399999999999997</v>
      </c>
      <c r="S9" s="597">
        <v>4.5</v>
      </c>
      <c r="T9" s="597">
        <v>4.7</v>
      </c>
      <c r="U9" s="597">
        <v>2.2999999999999998</v>
      </c>
      <c r="V9" s="597">
        <v>2</v>
      </c>
      <c r="W9" s="597">
        <v>2.2999999999999998</v>
      </c>
      <c r="X9" s="597">
        <v>6.8</v>
      </c>
      <c r="Y9" s="597">
        <v>7.1</v>
      </c>
      <c r="Z9" s="597">
        <v>10.799999999999999</v>
      </c>
      <c r="AA9" s="598">
        <v>13.999999999999998</v>
      </c>
      <c r="AB9" s="599">
        <v>0.29275450313701668</v>
      </c>
      <c r="AC9" s="599">
        <v>0.1112802373314723</v>
      </c>
      <c r="AD9" s="599">
        <v>0.1622945165560023</v>
      </c>
      <c r="AF9" s="600">
        <v>1500</v>
      </c>
      <c r="AG9" s="614">
        <v>7.913479293062517E-2</v>
      </c>
      <c r="AH9" s="600">
        <v>107.14285714285715</v>
      </c>
    </row>
    <row r="10" spans="1:36" ht="11.25" customHeight="1" x14ac:dyDescent="0.15">
      <c r="A10" s="587" t="s">
        <v>154</v>
      </c>
      <c r="B10" s="597">
        <v>0.15999999999999998</v>
      </c>
      <c r="C10" s="597">
        <v>0.15999999999999998</v>
      </c>
      <c r="D10" s="597">
        <v>0.18</v>
      </c>
      <c r="E10" s="597">
        <v>0.15999999999999998</v>
      </c>
      <c r="F10" s="597">
        <v>0.13999999999999999</v>
      </c>
      <c r="G10" s="597">
        <v>0.13999999999999999</v>
      </c>
      <c r="H10" s="597">
        <v>0.19999999999999998</v>
      </c>
      <c r="I10" s="597">
        <v>0.18999999999999997</v>
      </c>
      <c r="J10" s="597">
        <v>0.18999999999999997</v>
      </c>
      <c r="K10" s="597">
        <v>0.31999999999999995</v>
      </c>
      <c r="L10" s="597">
        <v>0.31999999999999995</v>
      </c>
      <c r="M10" s="597">
        <v>0.31999999999999995</v>
      </c>
      <c r="N10" s="597">
        <v>0.56999999999999995</v>
      </c>
      <c r="O10" s="597">
        <v>0.7</v>
      </c>
      <c r="P10" s="597">
        <v>0</v>
      </c>
      <c r="Q10" s="597">
        <v>0.79999999999999993</v>
      </c>
      <c r="R10" s="597">
        <v>0.82</v>
      </c>
      <c r="S10" s="597">
        <v>0.55999999999999994</v>
      </c>
      <c r="T10" s="597">
        <v>0.56999999999999995</v>
      </c>
      <c r="U10" s="597">
        <v>0.3</v>
      </c>
      <c r="V10" s="597">
        <v>0.19999999999999998</v>
      </c>
      <c r="W10" s="597">
        <v>0.39999999999999997</v>
      </c>
      <c r="X10" s="597">
        <v>0.79999999999999993</v>
      </c>
      <c r="Y10" s="597">
        <v>0.79999999999999993</v>
      </c>
      <c r="Z10" s="597">
        <v>0.9</v>
      </c>
      <c r="AA10" s="598">
        <v>0.9</v>
      </c>
      <c r="AB10" s="615" t="s">
        <v>695</v>
      </c>
      <c r="AC10" s="599" t="s">
        <v>111</v>
      </c>
      <c r="AD10" s="599">
        <v>1.0433218921457292E-2</v>
      </c>
      <c r="AF10" s="600">
        <v>60</v>
      </c>
      <c r="AG10" s="614">
        <v>3.1653917172250064E-3</v>
      </c>
      <c r="AH10" s="600">
        <v>66.666666666666671</v>
      </c>
    </row>
    <row r="11" spans="1:36" ht="11.25" customHeight="1" x14ac:dyDescent="0.15">
      <c r="A11" s="587" t="s">
        <v>191</v>
      </c>
      <c r="B11" s="597">
        <v>3.4999999999999996</v>
      </c>
      <c r="C11" s="597">
        <v>4</v>
      </c>
      <c r="D11" s="597">
        <v>4</v>
      </c>
      <c r="E11" s="597">
        <v>1.5</v>
      </c>
      <c r="F11" s="597">
        <v>1.5</v>
      </c>
      <c r="G11" s="597">
        <v>1.5</v>
      </c>
      <c r="H11" s="597">
        <v>1.5</v>
      </c>
      <c r="I11" s="597">
        <v>1.5</v>
      </c>
      <c r="J11" s="597">
        <v>1.5</v>
      </c>
      <c r="K11" s="597">
        <v>1.5</v>
      </c>
      <c r="L11" s="597">
        <v>1.5</v>
      </c>
      <c r="M11" s="597">
        <v>1.5</v>
      </c>
      <c r="N11" s="597">
        <v>1.5</v>
      </c>
      <c r="O11" s="597">
        <v>1.5</v>
      </c>
      <c r="P11" s="597">
        <v>1.5</v>
      </c>
      <c r="Q11" s="597">
        <v>1</v>
      </c>
      <c r="R11" s="597">
        <v>1</v>
      </c>
      <c r="S11" s="597">
        <v>1</v>
      </c>
      <c r="T11" s="597">
        <v>0.87</v>
      </c>
      <c r="U11" s="597">
        <v>0.9</v>
      </c>
      <c r="V11" s="597">
        <v>0.9</v>
      </c>
      <c r="W11" s="597">
        <v>0.9</v>
      </c>
      <c r="X11" s="597">
        <v>0.9</v>
      </c>
      <c r="Y11" s="597">
        <v>0.9</v>
      </c>
      <c r="Z11" s="597">
        <v>0.9</v>
      </c>
      <c r="AA11" s="598">
        <v>0.9</v>
      </c>
      <c r="AB11" s="615" t="s">
        <v>695</v>
      </c>
      <c r="AC11" s="599">
        <v>-4.9799783494323568E-2</v>
      </c>
      <c r="AD11" s="599">
        <v>1.0433218921457292E-2</v>
      </c>
      <c r="AF11" s="600">
        <v>750</v>
      </c>
      <c r="AG11" s="614">
        <v>3.9567396465312585E-2</v>
      </c>
      <c r="AH11" s="600">
        <v>833.33333333333326</v>
      </c>
    </row>
    <row r="12" spans="1:36" ht="11.25" customHeight="1" x14ac:dyDescent="0.15">
      <c r="A12" s="587" t="s">
        <v>647</v>
      </c>
      <c r="B12" s="597">
        <v>0.51999999999999991</v>
      </c>
      <c r="C12" s="597">
        <v>0.5</v>
      </c>
      <c r="D12" s="597">
        <v>0.7</v>
      </c>
      <c r="E12" s="597">
        <v>1</v>
      </c>
      <c r="F12" s="597">
        <v>0.7</v>
      </c>
      <c r="G12" s="597">
        <v>0.74</v>
      </c>
      <c r="H12" s="597">
        <v>0.7</v>
      </c>
      <c r="I12" s="597">
        <v>0.6399999999999999</v>
      </c>
      <c r="J12" s="597">
        <v>0.48</v>
      </c>
      <c r="K12" s="597">
        <v>0.24</v>
      </c>
      <c r="L12" s="597">
        <v>0.25999999999999995</v>
      </c>
      <c r="M12" s="597">
        <v>0.6</v>
      </c>
      <c r="N12" s="597">
        <v>0.3</v>
      </c>
      <c r="O12" s="597">
        <v>0.5</v>
      </c>
      <c r="P12" s="597">
        <v>0.39999999999999997</v>
      </c>
      <c r="Q12" s="597">
        <v>0.47</v>
      </c>
      <c r="R12" s="597">
        <v>0.47</v>
      </c>
      <c r="S12" s="597">
        <v>1.06</v>
      </c>
      <c r="T12" s="597">
        <v>1</v>
      </c>
      <c r="U12" s="597">
        <v>0.9</v>
      </c>
      <c r="V12" s="597">
        <v>0.9</v>
      </c>
      <c r="W12" s="597">
        <v>1</v>
      </c>
      <c r="X12" s="597">
        <v>0.79999999999999993</v>
      </c>
      <c r="Y12" s="597">
        <v>1.5999999999999999</v>
      </c>
      <c r="Z12" s="597">
        <v>1.2</v>
      </c>
      <c r="AA12" s="598">
        <v>1.2</v>
      </c>
      <c r="AB12" s="615" t="s">
        <v>695</v>
      </c>
      <c r="AC12" s="599">
        <v>0.11612317403390437</v>
      </c>
      <c r="AD12" s="599">
        <v>1.3910958561943056E-2</v>
      </c>
      <c r="AF12" s="600">
        <v>220</v>
      </c>
      <c r="AG12" s="614">
        <v>1.160643629649169E-2</v>
      </c>
      <c r="AH12" s="600">
        <v>183.33333333333334</v>
      </c>
    </row>
    <row r="13" spans="1:36" ht="11.25" customHeight="1" x14ac:dyDescent="0.15">
      <c r="A13" s="587" t="s">
        <v>679</v>
      </c>
      <c r="B13" s="597">
        <v>0.71199999999999997</v>
      </c>
      <c r="C13" s="597">
        <v>0.73799999999999999</v>
      </c>
      <c r="D13" s="597">
        <v>1.64</v>
      </c>
      <c r="E13" s="597">
        <v>0.72799999999999998</v>
      </c>
      <c r="F13" s="597">
        <v>0.71</v>
      </c>
      <c r="G13" s="597">
        <v>0.71</v>
      </c>
      <c r="H13" s="597">
        <v>0.7</v>
      </c>
      <c r="I13" s="597">
        <v>0.70699999999999996</v>
      </c>
      <c r="J13" s="597">
        <v>0.71</v>
      </c>
      <c r="K13" s="597">
        <v>0.70699999999999996</v>
      </c>
      <c r="L13" s="597">
        <v>0.70699999999999996</v>
      </c>
      <c r="M13" s="597">
        <v>0.70699999999999996</v>
      </c>
      <c r="N13" s="597">
        <v>0.70699999999999996</v>
      </c>
      <c r="O13" s="597">
        <v>0.69</v>
      </c>
      <c r="P13" s="597">
        <v>0.31</v>
      </c>
      <c r="Q13" s="597" t="s">
        <v>111</v>
      </c>
      <c r="R13" s="597" t="s">
        <v>111</v>
      </c>
      <c r="S13" s="597">
        <v>0</v>
      </c>
      <c r="T13" s="597">
        <v>0</v>
      </c>
      <c r="U13" s="597">
        <v>0</v>
      </c>
      <c r="V13" s="597">
        <v>0</v>
      </c>
      <c r="W13" s="597">
        <v>0.16199999999999998</v>
      </c>
      <c r="X13" s="597">
        <v>1.06</v>
      </c>
      <c r="Y13" s="597">
        <v>2.2970000000000002</v>
      </c>
      <c r="Z13" s="597">
        <v>0.53299999999999992</v>
      </c>
      <c r="AA13" s="598">
        <v>0.53299999999999992</v>
      </c>
      <c r="AB13" s="615" t="s">
        <v>695</v>
      </c>
      <c r="AC13" s="601">
        <v>5.5690349526354321E-2</v>
      </c>
      <c r="AD13" s="599">
        <v>6.1787840945963729E-3</v>
      </c>
      <c r="AF13" s="600">
        <v>530</v>
      </c>
      <c r="AG13" s="614">
        <v>2.7960960168820891E-2</v>
      </c>
      <c r="AH13" s="616">
        <v>994.37148217636036</v>
      </c>
    </row>
    <row r="14" spans="1:36" ht="11.25" customHeight="1" x14ac:dyDescent="0.15">
      <c r="A14" s="603" t="s">
        <v>93</v>
      </c>
      <c r="B14" s="604">
        <v>9.4854814453125034</v>
      </c>
      <c r="C14" s="604">
        <v>14.783803466796876</v>
      </c>
      <c r="D14" s="604">
        <v>15.591140014648436</v>
      </c>
      <c r="E14" s="604">
        <v>14.192644042968752</v>
      </c>
      <c r="F14" s="604">
        <v>12.792856567382813</v>
      </c>
      <c r="G14" s="604">
        <v>14.283570800781247</v>
      </c>
      <c r="H14" s="604">
        <v>14.029150878906247</v>
      </c>
      <c r="I14" s="604">
        <v>15.431313232421873</v>
      </c>
      <c r="J14" s="604">
        <v>17.907012695312499</v>
      </c>
      <c r="K14" s="604">
        <v>19.251093749999999</v>
      </c>
      <c r="L14" s="604">
        <v>21.020508300781248</v>
      </c>
      <c r="M14" s="604">
        <v>25.255792480468752</v>
      </c>
      <c r="N14" s="604">
        <v>27.628931640625002</v>
      </c>
      <c r="O14" s="604">
        <v>27.678455566406249</v>
      </c>
      <c r="P14" s="604">
        <v>19.837190917968751</v>
      </c>
      <c r="Q14" s="604">
        <v>28.153301757812503</v>
      </c>
      <c r="R14" s="604">
        <v>34.971496093749998</v>
      </c>
      <c r="S14" s="604">
        <v>36.573867187499999</v>
      </c>
      <c r="T14" s="604">
        <v>31.878568359374999</v>
      </c>
      <c r="U14" s="604">
        <v>32.184409179687499</v>
      </c>
      <c r="V14" s="604">
        <v>30.665215820312504</v>
      </c>
      <c r="W14" s="604">
        <v>39.973735351562496</v>
      </c>
      <c r="X14" s="604">
        <v>53.323586340527008</v>
      </c>
      <c r="Y14" s="604">
        <v>95.245738276137843</v>
      </c>
      <c r="Z14" s="604">
        <v>90.15286594646841</v>
      </c>
      <c r="AA14" s="604">
        <v>86.262926789452408</v>
      </c>
      <c r="AB14" s="605">
        <v>-4.5762607439097103E-2</v>
      </c>
      <c r="AC14" s="617">
        <v>0.16345592714879076</v>
      </c>
      <c r="AD14" s="617">
        <v>1</v>
      </c>
      <c r="AE14" s="606"/>
      <c r="AF14" s="607">
        <v>18955</v>
      </c>
      <c r="AG14" s="617">
        <v>1</v>
      </c>
      <c r="AH14" s="607">
        <v>219.73518295135887</v>
      </c>
    </row>
    <row r="15" spans="1:36" ht="11.25" customHeight="1" x14ac:dyDescent="0.15">
      <c r="P15" s="608"/>
      <c r="Q15" s="608"/>
      <c r="R15" s="608"/>
      <c r="S15" s="608"/>
      <c r="T15" s="608"/>
      <c r="U15" s="609"/>
      <c r="V15" s="609"/>
      <c r="W15" s="608"/>
      <c r="X15" s="608"/>
      <c r="Y15" s="608"/>
      <c r="Z15" s="608"/>
      <c r="AH15" s="610"/>
    </row>
    <row r="16" spans="1:36" ht="11.25" customHeight="1" x14ac:dyDescent="0.15">
      <c r="A16" s="587" t="s">
        <v>697</v>
      </c>
      <c r="P16" s="608"/>
      <c r="Q16" s="608"/>
      <c r="R16" s="608"/>
      <c r="S16" s="608"/>
      <c r="T16" s="608"/>
      <c r="U16" s="609"/>
      <c r="V16" s="609"/>
      <c r="W16" s="608"/>
      <c r="X16" s="608"/>
      <c r="Y16" s="608"/>
      <c r="Z16" s="608"/>
      <c r="AH16" s="610"/>
    </row>
    <row r="17" spans="1:27" s="358" customFormat="1" ht="11.25" customHeight="1" x14ac:dyDescent="0.2">
      <c r="A17" s="587" t="s">
        <v>705</v>
      </c>
      <c r="AA17" s="386"/>
    </row>
    <row r="18" spans="1:27" s="358" customFormat="1" ht="11.25" customHeight="1" x14ac:dyDescent="0.2">
      <c r="A18" s="587" t="s">
        <v>706</v>
      </c>
      <c r="AA18" s="386"/>
    </row>
    <row r="19" spans="1:27" s="358" customFormat="1" ht="15" x14ac:dyDescent="0.2">
      <c r="A19" s="356" t="s">
        <v>700</v>
      </c>
      <c r="AA19" s="386"/>
    </row>
    <row r="20" spans="1:27" s="358" customFormat="1" ht="15" x14ac:dyDescent="0.2">
      <c r="A20" s="386" t="s">
        <v>707</v>
      </c>
      <c r="AA20" s="386"/>
    </row>
    <row r="21" spans="1:27" s="358" customFormat="1" ht="15" x14ac:dyDescent="0.2">
      <c r="AA21" s="386"/>
    </row>
    <row r="22" spans="1:27" s="358" customFormat="1" ht="15" x14ac:dyDescent="0.2">
      <c r="AA22" s="386"/>
    </row>
    <row r="23" spans="1:27" s="358" customFormat="1" ht="15" x14ac:dyDescent="0.2">
      <c r="AA23" s="386"/>
    </row>
    <row r="24" spans="1:27" s="358" customFormat="1" ht="15" x14ac:dyDescent="0.2">
      <c r="AA24" s="386"/>
    </row>
    <row r="25" spans="1:27" s="358" customFormat="1" ht="15" x14ac:dyDescent="0.2">
      <c r="AA25" s="386"/>
    </row>
    <row r="26" spans="1:27" s="358" customFormat="1" ht="15" x14ac:dyDescent="0.2">
      <c r="AA26" s="386"/>
    </row>
    <row r="27" spans="1:27" s="358" customFormat="1" ht="15" x14ac:dyDescent="0.2">
      <c r="AA27" s="386"/>
    </row>
    <row r="28" spans="1:27" s="358" customFormat="1" ht="15" x14ac:dyDescent="0.2">
      <c r="AA28" s="386"/>
    </row>
    <row r="29" spans="1:27" s="358" customFormat="1" ht="15" x14ac:dyDescent="0.2">
      <c r="AA29" s="386"/>
    </row>
    <row r="30" spans="1:27" s="358" customFormat="1" ht="15" x14ac:dyDescent="0.2">
      <c r="AA30" s="386"/>
    </row>
    <row r="31" spans="1:27" s="358" customFormat="1" ht="15" x14ac:dyDescent="0.2">
      <c r="AA31" s="386"/>
    </row>
    <row r="32" spans="1:27" s="358" customFormat="1" ht="15" x14ac:dyDescent="0.2">
      <c r="AA32" s="386"/>
    </row>
    <row r="33" spans="27:27" s="358" customFormat="1" ht="15" x14ac:dyDescent="0.2">
      <c r="AA33" s="386"/>
    </row>
    <row r="34" spans="27:27" s="358" customFormat="1" ht="15" x14ac:dyDescent="0.2">
      <c r="AA34" s="386"/>
    </row>
    <row r="35" spans="27:27" s="358" customFormat="1" ht="15" x14ac:dyDescent="0.2">
      <c r="AA35" s="386"/>
    </row>
    <row r="36" spans="27:27" s="358" customFormat="1" ht="15" x14ac:dyDescent="0.2">
      <c r="AA36" s="386"/>
    </row>
    <row r="37" spans="27:27" s="358" customFormat="1" ht="15" x14ac:dyDescent="0.2">
      <c r="AA37" s="386"/>
    </row>
    <row r="38" spans="27:27" s="358" customFormat="1" ht="15" x14ac:dyDescent="0.2">
      <c r="AA38" s="386"/>
    </row>
    <row r="39" spans="27:27" s="358" customFormat="1" ht="15" x14ac:dyDescent="0.2">
      <c r="AA39" s="386"/>
    </row>
    <row r="40" spans="27:27" s="358" customFormat="1" ht="15" x14ac:dyDescent="0.2">
      <c r="AA40" s="386"/>
    </row>
    <row r="41" spans="27:27" s="358" customFormat="1" ht="15" x14ac:dyDescent="0.2">
      <c r="AA41" s="386"/>
    </row>
    <row r="42" spans="27:27" s="358" customFormat="1" ht="15" x14ac:dyDescent="0.2">
      <c r="AA42" s="386"/>
    </row>
    <row r="43" spans="27:27" s="358" customFormat="1" ht="15" x14ac:dyDescent="0.2">
      <c r="AA43" s="386"/>
    </row>
    <row r="44" spans="27:27" s="358" customFormat="1" ht="15" x14ac:dyDescent="0.2">
      <c r="AA44" s="386"/>
    </row>
    <row r="45" spans="27:27" s="358" customFormat="1" ht="15" x14ac:dyDescent="0.2">
      <c r="AA45" s="386"/>
    </row>
    <row r="46" spans="27:27" s="358" customFormat="1" ht="15" x14ac:dyDescent="0.2">
      <c r="AA46" s="386"/>
    </row>
    <row r="47" spans="27:27" s="358" customFormat="1" ht="15" x14ac:dyDescent="0.2">
      <c r="AA47" s="386"/>
    </row>
    <row r="48" spans="27:27" s="358" customFormat="1" ht="15" x14ac:dyDescent="0.2">
      <c r="AA48" s="386"/>
    </row>
    <row r="49" spans="27:27" s="358" customFormat="1" ht="15" x14ac:dyDescent="0.2">
      <c r="AA49" s="386"/>
    </row>
    <row r="50" spans="27:27" s="358" customFormat="1" ht="15" x14ac:dyDescent="0.2">
      <c r="AA50" s="386"/>
    </row>
    <row r="51" spans="27:27" s="358" customFormat="1" ht="15" x14ac:dyDescent="0.2">
      <c r="AA51" s="386"/>
    </row>
    <row r="52" spans="27:27" s="358" customFormat="1" ht="15" x14ac:dyDescent="0.2">
      <c r="AA52" s="386"/>
    </row>
    <row r="53" spans="27:27" s="358" customFormat="1" ht="15" x14ac:dyDescent="0.2">
      <c r="AA53" s="386"/>
    </row>
    <row r="54" spans="27:27" s="358" customFormat="1" ht="15" x14ac:dyDescent="0.2">
      <c r="AA54" s="386"/>
    </row>
    <row r="55" spans="27:27" s="358" customFormat="1" ht="15" x14ac:dyDescent="0.2">
      <c r="AA55" s="386"/>
    </row>
    <row r="56" spans="27:27" s="358" customFormat="1" ht="15" x14ac:dyDescent="0.2">
      <c r="AA56" s="386"/>
    </row>
    <row r="57" spans="27:27" s="358" customFormat="1" ht="15" x14ac:dyDescent="0.2">
      <c r="AA57" s="386"/>
    </row>
    <row r="58" spans="27:27" s="358" customFormat="1" ht="15" x14ac:dyDescent="0.2">
      <c r="AA58" s="386"/>
    </row>
    <row r="59" spans="27:27" s="358" customFormat="1" ht="15" x14ac:dyDescent="0.2">
      <c r="AA59" s="386"/>
    </row>
    <row r="60" spans="27:27" s="358" customFormat="1" ht="15" x14ac:dyDescent="0.2">
      <c r="AA60" s="386"/>
    </row>
    <row r="61" spans="27:27" s="358" customFormat="1" ht="15" x14ac:dyDescent="0.2">
      <c r="AA61" s="386"/>
    </row>
    <row r="62" spans="27:27" s="358" customFormat="1" ht="15" x14ac:dyDescent="0.2">
      <c r="AA62" s="386"/>
    </row>
    <row r="63" spans="27:27" s="358" customFormat="1" ht="15" x14ac:dyDescent="0.2">
      <c r="AA63" s="386"/>
    </row>
    <row r="64" spans="27:27" s="358" customFormat="1" ht="15" x14ac:dyDescent="0.2">
      <c r="AA64" s="386"/>
    </row>
    <row r="65" spans="27:27" s="358" customFormat="1" ht="15" x14ac:dyDescent="0.2">
      <c r="AA65" s="386"/>
    </row>
    <row r="66" spans="27:27" s="358" customFormat="1" ht="15" x14ac:dyDescent="0.2">
      <c r="AA66" s="386"/>
    </row>
    <row r="67" spans="27:27" s="358" customFormat="1" ht="15" x14ac:dyDescent="0.2">
      <c r="AA67" s="386"/>
    </row>
    <row r="68" spans="27:27" s="358" customFormat="1" ht="15" x14ac:dyDescent="0.2">
      <c r="AA68" s="386"/>
    </row>
  </sheetData>
  <mergeCells count="1">
    <mergeCell ref="AB2:AC2"/>
  </mergeCells>
  <conditionalFormatting sqref="AB7">
    <cfRule type="cellIs" dxfId="35" priority="3" operator="lessThanOrEqual">
      <formula>0</formula>
    </cfRule>
    <cfRule type="cellIs" dxfId="34" priority="4" operator="greaterThan">
      <formula>0</formula>
    </cfRule>
  </conditionalFormatting>
  <conditionalFormatting sqref="AB14 AB4:AD5 AB8:AB9 AB6 AC6:AD13">
    <cfRule type="cellIs" dxfId="33" priority="7" operator="lessThanOrEqual">
      <formula>0</formula>
    </cfRule>
    <cfRule type="cellIs" dxfId="32" priority="8" operator="greaterThan">
      <formula>0</formula>
    </cfRule>
  </conditionalFormatting>
  <conditionalFormatting sqref="AB10:AB12">
    <cfRule type="cellIs" dxfId="31" priority="5" operator="lessThanOrEqual">
      <formula>0</formula>
    </cfRule>
    <cfRule type="cellIs" dxfId="30" priority="6" operator="greaterThan">
      <formula>0</formula>
    </cfRule>
  </conditionalFormatting>
  <conditionalFormatting sqref="AB13">
    <cfRule type="cellIs" dxfId="29" priority="1" operator="lessThanOrEqual">
      <formula>0</formula>
    </cfRule>
    <cfRule type="cellIs" dxfId="28" priority="2" operator="greaterThan">
      <formula>0</formula>
    </cfRule>
  </conditionalFormatting>
  <hyperlinks>
    <hyperlink ref="L1" location="Contents!A1" display="Contents" xr:uid="{88D914ED-1BFF-4F55-9E49-DE37A402FCEB}"/>
    <hyperlink ref="AJ1" location="Contents!A1" display="Contents" xr:uid="{41C5CE06-AE4B-4969-B1B8-7FEA6C7376E2}"/>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57AC-DCFD-4BA4-90F9-A1C6E2A2E0BC}">
  <dimension ref="A1:AJ70"/>
  <sheetViews>
    <sheetView showGridLines="0" workbookViewId="0">
      <pane xSplit="1" ySplit="3" topLeftCell="S4" activePane="bottomRight" state="frozen"/>
      <selection activeCell="AL81" sqref="AL81"/>
      <selection pane="topRight" activeCell="AL81" sqref="AL81"/>
      <selection pane="bottomLeft" activeCell="AL81" sqref="AL81"/>
      <selection pane="bottomRight" activeCell="AJ1" sqref="AJ1"/>
    </sheetView>
  </sheetViews>
  <sheetFormatPr baseColWidth="10" defaultColWidth="9" defaultRowHeight="11" x14ac:dyDescent="0.15"/>
  <cols>
    <col min="1" max="1" width="30.25" style="587" customWidth="1"/>
    <col min="2" max="26" width="8.25" style="587" customWidth="1"/>
    <col min="27" max="27" width="8.25" style="588" customWidth="1"/>
    <col min="28" max="29" width="11.5" style="587" customWidth="1"/>
    <col min="30" max="30" width="9" style="587"/>
    <col min="31" max="31" width="6.5" style="587" customWidth="1"/>
    <col min="32" max="32" width="12" style="587" bestFit="1" customWidth="1"/>
    <col min="33" max="33" width="12" style="587" customWidth="1"/>
    <col min="34" max="16384" width="9" style="587"/>
  </cols>
  <sheetData>
    <row r="1" spans="1:36" ht="13" x14ac:dyDescent="0.15">
      <c r="A1" s="586" t="s">
        <v>708</v>
      </c>
      <c r="L1" s="30" t="s">
        <v>199</v>
      </c>
      <c r="AB1" s="589"/>
      <c r="AC1" s="589"/>
      <c r="AD1" s="589"/>
      <c r="AJ1" s="30" t="s">
        <v>199</v>
      </c>
    </row>
    <row r="2" spans="1:36" ht="17.25" customHeight="1" x14ac:dyDescent="0.15">
      <c r="A2" s="591" t="s">
        <v>688</v>
      </c>
      <c r="AB2" s="1235" t="s">
        <v>197</v>
      </c>
      <c r="AC2" s="1235"/>
      <c r="AD2" s="357" t="s">
        <v>196</v>
      </c>
      <c r="AF2" s="590" t="s">
        <v>687</v>
      </c>
      <c r="AG2" s="591"/>
    </row>
    <row r="3" spans="1:36" ht="19.75" customHeight="1" x14ac:dyDescent="0.15">
      <c r="A3" s="587" t="s">
        <v>690</v>
      </c>
      <c r="B3" s="587">
        <v>1995</v>
      </c>
      <c r="C3" s="587">
        <v>1996</v>
      </c>
      <c r="D3" s="587">
        <v>1997</v>
      </c>
      <c r="E3" s="587">
        <v>1998</v>
      </c>
      <c r="F3" s="587">
        <v>1999</v>
      </c>
      <c r="G3" s="587">
        <v>2000</v>
      </c>
      <c r="H3" s="587">
        <v>2001</v>
      </c>
      <c r="I3" s="587">
        <v>2002</v>
      </c>
      <c r="J3" s="587">
        <v>2003</v>
      </c>
      <c r="K3" s="587">
        <v>2004</v>
      </c>
      <c r="L3" s="587">
        <v>2005</v>
      </c>
      <c r="M3" s="587">
        <v>2006</v>
      </c>
      <c r="N3" s="587">
        <v>2007</v>
      </c>
      <c r="O3" s="587">
        <v>2008</v>
      </c>
      <c r="P3" s="587">
        <v>2009</v>
      </c>
      <c r="Q3" s="587">
        <v>2010</v>
      </c>
      <c r="R3" s="587">
        <v>2011</v>
      </c>
      <c r="S3" s="587">
        <v>2012</v>
      </c>
      <c r="T3" s="587">
        <v>2013</v>
      </c>
      <c r="U3" s="587">
        <v>2014</v>
      </c>
      <c r="V3" s="587">
        <v>2015</v>
      </c>
      <c r="W3" s="587">
        <v>2016</v>
      </c>
      <c r="X3" s="587">
        <v>2017</v>
      </c>
      <c r="Y3" s="587">
        <v>2018</v>
      </c>
      <c r="Z3" s="587">
        <v>2019</v>
      </c>
      <c r="AA3" s="588">
        <v>2020</v>
      </c>
      <c r="AB3" s="357">
        <v>2020</v>
      </c>
      <c r="AC3" s="460" t="s">
        <v>194</v>
      </c>
      <c r="AD3" s="357">
        <v>2020</v>
      </c>
      <c r="AF3" s="595" t="s">
        <v>704</v>
      </c>
      <c r="AG3" s="595" t="s">
        <v>196</v>
      </c>
      <c r="AH3" s="589" t="s">
        <v>645</v>
      </c>
    </row>
    <row r="4" spans="1:36" ht="11.25" customHeight="1" x14ac:dyDescent="0.15">
      <c r="B4" s="589"/>
      <c r="C4" s="589"/>
      <c r="D4" s="589"/>
      <c r="E4" s="589"/>
      <c r="F4" s="589"/>
      <c r="G4" s="589"/>
      <c r="H4" s="589"/>
      <c r="I4" s="589"/>
      <c r="J4" s="589"/>
      <c r="K4" s="589"/>
      <c r="L4" s="589"/>
      <c r="M4" s="589"/>
      <c r="N4" s="589"/>
      <c r="O4" s="589"/>
      <c r="P4" s="589"/>
      <c r="Q4" s="589"/>
      <c r="R4" s="589"/>
      <c r="S4" s="589"/>
      <c r="T4" s="589"/>
      <c r="U4" s="589"/>
      <c r="V4" s="589"/>
      <c r="W4" s="596"/>
      <c r="X4" s="596"/>
      <c r="Y4" s="596"/>
      <c r="Z4" s="589"/>
      <c r="AA4" s="596"/>
      <c r="AB4" s="589"/>
      <c r="AC4" s="589"/>
      <c r="AD4" s="589"/>
    </row>
    <row r="5" spans="1:36" ht="11.25" customHeight="1" x14ac:dyDescent="0.15">
      <c r="A5" s="587" t="s">
        <v>709</v>
      </c>
      <c r="B5" s="597">
        <v>33.590000000000003</v>
      </c>
      <c r="C5" s="597">
        <v>40.465999999999994</v>
      </c>
      <c r="D5" s="597">
        <v>41.443999999999996</v>
      </c>
      <c r="E5" s="597">
        <v>61.369</v>
      </c>
      <c r="F5" s="597">
        <v>53.502999999999993</v>
      </c>
      <c r="G5" s="597">
        <v>71.207999999999998</v>
      </c>
      <c r="H5" s="597">
        <v>60.665999999999997</v>
      </c>
      <c r="I5" s="597">
        <v>60.921999999999997</v>
      </c>
      <c r="J5" s="597">
        <v>70.73899999999999</v>
      </c>
      <c r="K5" s="597">
        <v>76.331999999999994</v>
      </c>
      <c r="L5" s="597">
        <v>75.515000000000001</v>
      </c>
      <c r="M5" s="597">
        <v>76.194000000000003</v>
      </c>
      <c r="N5" s="597">
        <v>77.162999999999997</v>
      </c>
      <c r="O5" s="597">
        <v>80.5</v>
      </c>
      <c r="P5" s="597">
        <v>59.424999999999997</v>
      </c>
      <c r="Q5" s="597">
        <v>92.364000000000004</v>
      </c>
      <c r="R5" s="597">
        <v>105.18799999999999</v>
      </c>
      <c r="S5" s="597">
        <v>88.11</v>
      </c>
      <c r="T5" s="597">
        <v>91.907999999999987</v>
      </c>
      <c r="U5" s="597">
        <v>87.025999999999996</v>
      </c>
      <c r="V5" s="597">
        <v>75.099999999999994</v>
      </c>
      <c r="W5" s="597">
        <v>84.999999999999986</v>
      </c>
      <c r="X5" s="597">
        <v>84.999999999999986</v>
      </c>
      <c r="Y5" s="597">
        <v>95</v>
      </c>
      <c r="Z5" s="597">
        <v>96</v>
      </c>
      <c r="AA5" s="598">
        <v>95</v>
      </c>
      <c r="AB5" s="601">
        <v>-1.3120446265938002E-2</v>
      </c>
      <c r="AC5" s="599">
        <v>4.9132170165769207E-2</v>
      </c>
      <c r="AD5" s="599">
        <v>0.10477936625394321</v>
      </c>
      <c r="AF5" s="618">
        <v>70000</v>
      </c>
      <c r="AG5" s="619">
        <v>0.20028451846451589</v>
      </c>
      <c r="AH5" s="618">
        <v>736.84210526315792</v>
      </c>
    </row>
    <row r="6" spans="1:36" ht="11.25" customHeight="1" x14ac:dyDescent="0.15">
      <c r="A6" s="587" t="s">
        <v>193</v>
      </c>
      <c r="B6" s="597">
        <v>24.999999999999996</v>
      </c>
      <c r="C6" s="597">
        <v>24.999999999999996</v>
      </c>
      <c r="D6" s="597">
        <v>24.999999999999996</v>
      </c>
      <c r="E6" s="597">
        <v>24.999999999999996</v>
      </c>
      <c r="F6" s="597">
        <v>24.999999999999996</v>
      </c>
      <c r="G6" s="597">
        <v>24.999999999999996</v>
      </c>
      <c r="H6" s="597">
        <v>34.999999999999993</v>
      </c>
      <c r="I6" s="597">
        <v>24.999999999999996</v>
      </c>
      <c r="J6" s="597">
        <v>24.999999999999996</v>
      </c>
      <c r="K6" s="597">
        <v>27.999999999999996</v>
      </c>
      <c r="L6" s="597">
        <v>27.999999999999996</v>
      </c>
      <c r="M6" s="597">
        <v>27.999999999999996</v>
      </c>
      <c r="N6" s="597">
        <v>27.999999999999996</v>
      </c>
      <c r="O6" s="597">
        <v>27</v>
      </c>
      <c r="P6" s="597">
        <v>15</v>
      </c>
      <c r="Q6" s="597">
        <v>20</v>
      </c>
      <c r="R6" s="597">
        <v>24.999999999999996</v>
      </c>
      <c r="S6" s="597">
        <v>24</v>
      </c>
      <c r="T6" s="597">
        <v>20</v>
      </c>
      <c r="U6" s="597">
        <v>30</v>
      </c>
      <c r="V6" s="597">
        <v>30</v>
      </c>
      <c r="W6" s="597">
        <v>30</v>
      </c>
      <c r="X6" s="597">
        <v>40</v>
      </c>
      <c r="Y6" s="597">
        <v>40</v>
      </c>
      <c r="Z6" s="597">
        <v>11</v>
      </c>
      <c r="AA6" s="598">
        <v>10</v>
      </c>
      <c r="AB6" s="601">
        <v>-9.3392945851962228E-2</v>
      </c>
      <c r="AC6" s="599">
        <v>-3.0539446728239161E-2</v>
      </c>
      <c r="AD6" s="599">
        <v>1.1029406974099286E-2</v>
      </c>
      <c r="AF6" s="618" t="s">
        <v>111</v>
      </c>
      <c r="AG6" s="620" t="s">
        <v>111</v>
      </c>
      <c r="AH6" s="618" t="s">
        <v>111</v>
      </c>
    </row>
    <row r="7" spans="1:36" ht="11.25" customHeight="1" x14ac:dyDescent="0.15">
      <c r="A7" s="587" t="s">
        <v>110</v>
      </c>
      <c r="B7" s="597">
        <v>204</v>
      </c>
      <c r="C7" s="597">
        <v>185</v>
      </c>
      <c r="D7" s="597">
        <v>310</v>
      </c>
      <c r="E7" s="597">
        <v>223.99999999999997</v>
      </c>
      <c r="F7" s="597">
        <v>300</v>
      </c>
      <c r="G7" s="597">
        <v>430</v>
      </c>
      <c r="H7" s="597">
        <v>449.99999999999994</v>
      </c>
      <c r="I7" s="597">
        <v>629</v>
      </c>
      <c r="J7" s="597">
        <v>710</v>
      </c>
      <c r="K7" s="597">
        <v>700</v>
      </c>
      <c r="L7" s="597">
        <v>720</v>
      </c>
      <c r="M7" s="597">
        <v>720</v>
      </c>
      <c r="N7" s="597">
        <v>799.99999999999989</v>
      </c>
      <c r="O7" s="597">
        <v>650</v>
      </c>
      <c r="P7" s="597">
        <v>449.99999999999994</v>
      </c>
      <c r="Q7" s="597">
        <v>700</v>
      </c>
      <c r="R7" s="597">
        <v>799.99999999999989</v>
      </c>
      <c r="S7" s="597">
        <v>820</v>
      </c>
      <c r="T7" s="597">
        <v>750</v>
      </c>
      <c r="U7" s="597">
        <v>779.99999999999989</v>
      </c>
      <c r="V7" s="597">
        <v>779.99999999999989</v>
      </c>
      <c r="W7" s="597">
        <v>779.99999999999989</v>
      </c>
      <c r="X7" s="597">
        <v>625</v>
      </c>
      <c r="Y7" s="597">
        <v>630</v>
      </c>
      <c r="Z7" s="597">
        <v>700</v>
      </c>
      <c r="AA7" s="598">
        <v>650</v>
      </c>
      <c r="AB7" s="601">
        <v>-7.396565183450432E-2</v>
      </c>
      <c r="AC7" s="599">
        <v>4.5173891819142664E-2</v>
      </c>
      <c r="AD7" s="599">
        <v>0.71691145331645356</v>
      </c>
      <c r="AF7" s="618">
        <v>73000</v>
      </c>
      <c r="AG7" s="619">
        <v>0.20886814068442372</v>
      </c>
      <c r="AH7" s="618">
        <v>112.30769230769231</v>
      </c>
    </row>
    <row r="8" spans="1:36" ht="11.25" customHeight="1" x14ac:dyDescent="0.15">
      <c r="A8" s="587" t="s">
        <v>710</v>
      </c>
      <c r="B8" s="597">
        <v>136.26300000000001</v>
      </c>
      <c r="C8" s="597">
        <v>117.761</v>
      </c>
      <c r="D8" s="597">
        <v>111.51799999999999</v>
      </c>
      <c r="E8" s="597">
        <v>135.66799999999998</v>
      </c>
      <c r="F8" s="597">
        <v>108.82599999999999</v>
      </c>
      <c r="G8" s="597">
        <v>124.78999999999999</v>
      </c>
      <c r="H8" s="597">
        <v>105.81399999999999</v>
      </c>
      <c r="I8" s="597">
        <v>106.06</v>
      </c>
      <c r="J8" s="597">
        <v>87.206999999999994</v>
      </c>
      <c r="K8" s="597">
        <v>108.14999999999999</v>
      </c>
      <c r="L8" s="597">
        <v>125.65099999999998</v>
      </c>
      <c r="M8" s="597">
        <v>162.29300000000001</v>
      </c>
      <c r="N8" s="597">
        <v>170.81299999999999</v>
      </c>
      <c r="O8" s="597">
        <v>117.767</v>
      </c>
      <c r="P8" s="597">
        <v>124.625</v>
      </c>
      <c r="Q8" s="597">
        <v>115.69699999999999</v>
      </c>
      <c r="R8" s="597">
        <v>153.339</v>
      </c>
      <c r="S8" s="597">
        <v>134.73499999999999</v>
      </c>
      <c r="T8" s="597">
        <v>146.38999999999999</v>
      </c>
      <c r="U8" s="597">
        <v>116.712</v>
      </c>
      <c r="V8" s="597">
        <v>134.56799999999998</v>
      </c>
      <c r="W8" s="597">
        <v>122.43699999999998</v>
      </c>
      <c r="X8" s="597">
        <v>34.999999999999993</v>
      </c>
      <c r="Y8" s="597">
        <v>34.999999999999993</v>
      </c>
      <c r="Z8" s="597">
        <v>34.999999999999993</v>
      </c>
      <c r="AA8" s="598">
        <v>33.999999999999993</v>
      </c>
      <c r="AB8" s="599">
        <v>-3.1225604996096834E-2</v>
      </c>
      <c r="AC8" s="599">
        <v>-0.1192629072248641</v>
      </c>
      <c r="AD8" s="599">
        <v>3.7499983711937565E-2</v>
      </c>
      <c r="AF8" s="618">
        <v>8000</v>
      </c>
      <c r="AG8" s="619">
        <v>2.288965925308753E-2</v>
      </c>
      <c r="AH8" s="618">
        <v>235.29411764705887</v>
      </c>
    </row>
    <row r="9" spans="1:36" ht="11.25" customHeight="1" x14ac:dyDescent="0.15">
      <c r="A9" s="587" t="s">
        <v>693</v>
      </c>
      <c r="B9" s="597">
        <v>16.118999999999996</v>
      </c>
      <c r="C9" s="597">
        <v>12.133999999999999</v>
      </c>
      <c r="D9" s="597">
        <v>14.106999999999999</v>
      </c>
      <c r="E9" s="597">
        <v>20.628999999999998</v>
      </c>
      <c r="F9" s="597">
        <v>16.136999999999997</v>
      </c>
      <c r="G9" s="597">
        <v>40.327999999999996</v>
      </c>
      <c r="H9" s="597">
        <v>2.0129999999999999</v>
      </c>
      <c r="I9" s="597">
        <v>2</v>
      </c>
      <c r="J9" s="597">
        <v>15</v>
      </c>
      <c r="K9" s="597">
        <v>7.77</v>
      </c>
      <c r="L9" s="597">
        <v>6.3999999999999995</v>
      </c>
      <c r="M9" s="597">
        <v>4.8570000000000002</v>
      </c>
      <c r="N9" s="597">
        <v>5.351</v>
      </c>
      <c r="O9" s="597">
        <v>4.9220000000000006</v>
      </c>
      <c r="P9" s="597">
        <v>3.4369999999999998</v>
      </c>
      <c r="Q9" s="597">
        <v>3.7829999999999999</v>
      </c>
      <c r="R9" s="597">
        <v>3.573</v>
      </c>
      <c r="S9" s="597">
        <v>2.8849999999999998</v>
      </c>
      <c r="T9" s="597">
        <v>4.3</v>
      </c>
      <c r="U9" s="597">
        <v>5.3159999999999998</v>
      </c>
      <c r="V9" s="597">
        <v>8.1</v>
      </c>
      <c r="W9" s="597">
        <v>9.23</v>
      </c>
      <c r="X9" s="597">
        <v>13.342000000000001</v>
      </c>
      <c r="Y9" s="597">
        <v>48.055999999999997</v>
      </c>
      <c r="Z9" s="597">
        <v>53.57391231732776</v>
      </c>
      <c r="AA9" s="598">
        <v>29.037060475991648</v>
      </c>
      <c r="AB9" s="599">
        <v>-0.45948087431693985</v>
      </c>
      <c r="AC9" s="599">
        <v>0.31606513205700071</v>
      </c>
      <c r="AD9" s="599">
        <v>3.2026155732124501E-2</v>
      </c>
      <c r="AF9" s="618">
        <v>26000</v>
      </c>
      <c r="AG9" s="619">
        <v>7.4391392572534465E-2</v>
      </c>
      <c r="AH9" s="618">
        <v>895.40744048445458</v>
      </c>
    </row>
    <row r="10" spans="1:36" ht="11.25" customHeight="1" x14ac:dyDescent="0.15">
      <c r="A10" s="587" t="s">
        <v>192</v>
      </c>
      <c r="B10" s="597">
        <v>34.386000000000003</v>
      </c>
      <c r="C10" s="597">
        <v>40.411999999999999</v>
      </c>
      <c r="D10" s="597">
        <v>47.980999999999995</v>
      </c>
      <c r="E10" s="597">
        <v>43.460999999999999</v>
      </c>
      <c r="F10" s="597">
        <v>27.779999999999998</v>
      </c>
      <c r="G10" s="597">
        <v>30.33</v>
      </c>
      <c r="H10" s="597">
        <v>21.442</v>
      </c>
      <c r="I10" s="597">
        <v>13.885</v>
      </c>
      <c r="J10" s="597">
        <v>8.73</v>
      </c>
      <c r="K10" s="597">
        <v>14.768999999999998</v>
      </c>
      <c r="L10" s="597">
        <v>12.356999999999999</v>
      </c>
      <c r="M10" s="597">
        <v>11.772999999999998</v>
      </c>
      <c r="N10" s="597">
        <v>9.8999999999999986</v>
      </c>
      <c r="O10" s="597">
        <v>7.2289999999999992</v>
      </c>
      <c r="P10" s="597">
        <v>5.1050000000000004</v>
      </c>
      <c r="Q10" s="597">
        <v>6.6279999999999992</v>
      </c>
      <c r="R10" s="597">
        <v>7.3479999999999999</v>
      </c>
      <c r="S10" s="597">
        <v>7.52</v>
      </c>
      <c r="T10" s="597">
        <v>7.024</v>
      </c>
      <c r="U10" s="597">
        <v>9.16</v>
      </c>
      <c r="V10" s="597">
        <v>6.5239999999999991</v>
      </c>
      <c r="W10" s="597">
        <v>3.839</v>
      </c>
      <c r="X10" s="597">
        <v>1.746</v>
      </c>
      <c r="Y10" s="597">
        <v>4.13</v>
      </c>
      <c r="Z10" s="597">
        <v>1.591</v>
      </c>
      <c r="AA10" s="598">
        <v>1.591</v>
      </c>
      <c r="AB10" s="615" t="s">
        <v>711</v>
      </c>
      <c r="AC10" s="599">
        <v>-0.11004623783230039</v>
      </c>
      <c r="AD10" s="599">
        <v>1.7547786495791962E-3</v>
      </c>
      <c r="AF10" s="618">
        <v>3099.9999999999995</v>
      </c>
      <c r="AG10" s="619">
        <v>8.8697429605714157E-3</v>
      </c>
      <c r="AH10" s="618">
        <v>1948.4600879949714</v>
      </c>
    </row>
    <row r="11" spans="1:36" ht="11.25" customHeight="1" x14ac:dyDescent="0.15">
      <c r="A11" s="587" t="s">
        <v>712</v>
      </c>
      <c r="B11" s="597">
        <v>3.0190000000000001</v>
      </c>
      <c r="C11" s="597">
        <v>3.2829999999999999</v>
      </c>
      <c r="D11" s="597">
        <v>5.1249999999999991</v>
      </c>
      <c r="E11" s="597">
        <v>5.8890000000000002</v>
      </c>
      <c r="F11" s="597">
        <v>4.0070000000000006</v>
      </c>
      <c r="G11" s="597" t="s">
        <v>111</v>
      </c>
      <c r="H11" s="597" t="s">
        <v>111</v>
      </c>
      <c r="I11" s="597" t="s">
        <v>111</v>
      </c>
      <c r="J11" s="597" t="s">
        <v>111</v>
      </c>
      <c r="K11" s="597" t="s">
        <v>111</v>
      </c>
      <c r="L11" s="597" t="s">
        <v>111</v>
      </c>
      <c r="M11" s="597" t="s">
        <v>111</v>
      </c>
      <c r="N11" s="597" t="s">
        <v>111</v>
      </c>
      <c r="O11" s="597" t="s">
        <v>111</v>
      </c>
      <c r="P11" s="597" t="s">
        <v>111</v>
      </c>
      <c r="Q11" s="597" t="s">
        <v>111</v>
      </c>
      <c r="R11" s="597" t="s">
        <v>111</v>
      </c>
      <c r="S11" s="597" t="s">
        <v>111</v>
      </c>
      <c r="T11" s="597" t="s">
        <v>111</v>
      </c>
      <c r="U11" s="597" t="s">
        <v>111</v>
      </c>
      <c r="V11" s="597" t="s">
        <v>111</v>
      </c>
      <c r="W11" s="597" t="s">
        <v>111</v>
      </c>
      <c r="X11" s="597">
        <v>0.3</v>
      </c>
      <c r="Y11" s="597">
        <v>104.00000000000001</v>
      </c>
      <c r="Z11" s="597">
        <v>153</v>
      </c>
      <c r="AA11" s="598">
        <v>12</v>
      </c>
      <c r="AB11" s="601">
        <v>-0.92178292081860069</v>
      </c>
      <c r="AC11" s="601" t="s">
        <v>111</v>
      </c>
      <c r="AD11" s="599">
        <v>1.3235288368919143E-2</v>
      </c>
      <c r="AF11" s="618">
        <v>25000</v>
      </c>
      <c r="AG11" s="619">
        <v>7.1530185165898527E-2</v>
      </c>
      <c r="AH11" s="618">
        <v>2083.3333333333335</v>
      </c>
    </row>
    <row r="12" spans="1:36" ht="11.25" customHeight="1" x14ac:dyDescent="0.15">
      <c r="A12" s="587" t="s">
        <v>156</v>
      </c>
      <c r="B12" s="597">
        <v>2.5579999999999998</v>
      </c>
      <c r="C12" s="597">
        <v>7.0650000000000004</v>
      </c>
      <c r="D12" s="597">
        <v>7.7129999999999992</v>
      </c>
      <c r="E12" s="597">
        <v>8.270999999999999</v>
      </c>
      <c r="F12" s="597">
        <v>7.3390000000000004</v>
      </c>
      <c r="G12" s="597">
        <v>8.3919999999999995</v>
      </c>
      <c r="H12" s="597">
        <v>9.07</v>
      </c>
      <c r="I12" s="597">
        <v>8.6</v>
      </c>
      <c r="J12" s="597">
        <v>1</v>
      </c>
      <c r="K12" s="597">
        <v>6</v>
      </c>
      <c r="L12" s="597">
        <v>9</v>
      </c>
      <c r="M12" s="597">
        <v>9</v>
      </c>
      <c r="N12" s="597">
        <v>3</v>
      </c>
      <c r="O12" s="597">
        <v>4.0999999999999996</v>
      </c>
      <c r="P12" s="597">
        <v>4.5620000000000003</v>
      </c>
      <c r="Q12" s="597">
        <v>6.27</v>
      </c>
      <c r="R12" s="597">
        <v>7.7889999999999997</v>
      </c>
      <c r="S12" s="597">
        <v>6.992</v>
      </c>
      <c r="T12" s="597">
        <v>6.2069999999999999</v>
      </c>
      <c r="U12" s="597">
        <v>8.2659999999999982</v>
      </c>
      <c r="V12" s="597">
        <v>9.1849999999999987</v>
      </c>
      <c r="W12" s="597">
        <v>9.6</v>
      </c>
      <c r="X12" s="597">
        <v>9.6</v>
      </c>
      <c r="Y12" s="597">
        <v>12</v>
      </c>
      <c r="Z12" s="597">
        <v>16</v>
      </c>
      <c r="AA12" s="598">
        <v>15</v>
      </c>
      <c r="AB12" s="601">
        <v>-6.5061475409836089E-2</v>
      </c>
      <c r="AC12" s="601">
        <v>0.13369562369556021</v>
      </c>
      <c r="AD12" s="599">
        <v>1.6544110461148929E-2</v>
      </c>
      <c r="AF12" s="618">
        <v>600</v>
      </c>
      <c r="AG12" s="619">
        <v>1.7167244439815648E-3</v>
      </c>
      <c r="AH12" s="618">
        <v>40</v>
      </c>
    </row>
    <row r="13" spans="1:36" ht="11.25" customHeight="1" x14ac:dyDescent="0.15">
      <c r="A13" s="587" t="s">
        <v>139</v>
      </c>
      <c r="B13" s="597">
        <v>13.7</v>
      </c>
      <c r="C13" s="597">
        <v>13.927999999999999</v>
      </c>
      <c r="D13" s="597">
        <v>14.275</v>
      </c>
      <c r="E13" s="597">
        <v>6</v>
      </c>
      <c r="F13" s="597">
        <v>15.67</v>
      </c>
      <c r="G13" s="597">
        <v>20.125</v>
      </c>
      <c r="H13" s="597">
        <v>16.562999999999999</v>
      </c>
      <c r="I13" s="597">
        <v>14.241</v>
      </c>
      <c r="J13" s="597">
        <v>12.78</v>
      </c>
      <c r="K13" s="597">
        <v>13.549999999999999</v>
      </c>
      <c r="L13" s="597">
        <v>13.999999999999998</v>
      </c>
      <c r="M13" s="597">
        <v>13.999999999999998</v>
      </c>
      <c r="N13" s="597">
        <v>13.999999999999998</v>
      </c>
      <c r="O13" s="597">
        <v>13.999999999999998</v>
      </c>
      <c r="P13" s="597">
        <v>13.999999999999998</v>
      </c>
      <c r="Q13" s="597">
        <v>7.6999999999999993</v>
      </c>
      <c r="R13" s="597">
        <v>20.7</v>
      </c>
      <c r="S13" s="597">
        <v>14.3</v>
      </c>
      <c r="T13" s="597">
        <v>20.2</v>
      </c>
      <c r="U13" s="597">
        <v>17.599999999999998</v>
      </c>
      <c r="V13" s="597">
        <v>15.9</v>
      </c>
      <c r="W13" s="597">
        <v>19.400000000000002</v>
      </c>
      <c r="X13" s="597">
        <v>19.5</v>
      </c>
      <c r="Y13" s="597">
        <v>11.9</v>
      </c>
      <c r="Z13" s="597">
        <v>17.5</v>
      </c>
      <c r="AA13" s="598">
        <v>17.5</v>
      </c>
      <c r="AB13" s="615" t="s">
        <v>711</v>
      </c>
      <c r="AC13" s="599">
        <v>2.2565182563572872E-2</v>
      </c>
      <c r="AD13" s="599">
        <v>1.9301462204673749E-2</v>
      </c>
      <c r="AF13" s="618">
        <v>25702.799999999999</v>
      </c>
      <c r="AG13" s="619">
        <v>7.3541041731282272E-2</v>
      </c>
      <c r="AH13" s="618">
        <v>1468.7314285714285</v>
      </c>
    </row>
    <row r="14" spans="1:36" ht="11.25" customHeight="1" x14ac:dyDescent="0.15">
      <c r="A14" s="587" t="s">
        <v>99</v>
      </c>
      <c r="B14" s="597">
        <v>4.8249999999999993</v>
      </c>
      <c r="C14" s="597">
        <v>5.6449999999999996</v>
      </c>
      <c r="D14" s="597">
        <v>5.3999999999999995</v>
      </c>
      <c r="E14" s="597">
        <v>5.9099999999999993</v>
      </c>
      <c r="F14" s="597">
        <v>4.5919999999999996</v>
      </c>
      <c r="G14" s="597">
        <v>5.9020000000000001</v>
      </c>
      <c r="H14" s="597">
        <v>6.585</v>
      </c>
      <c r="I14" s="597">
        <v>3.6189999999999998</v>
      </c>
      <c r="J14" s="597">
        <v>3.387</v>
      </c>
      <c r="K14" s="597">
        <v>5.3739999999999997</v>
      </c>
      <c r="L14" s="597">
        <v>4.37</v>
      </c>
      <c r="M14" s="597">
        <v>5.7560000000000002</v>
      </c>
      <c r="N14" s="597">
        <v>9.593</v>
      </c>
      <c r="O14" s="597">
        <v>6.6149999999999993</v>
      </c>
      <c r="P14" s="597">
        <v>3.1709999999999998</v>
      </c>
      <c r="Q14" s="597">
        <v>3.4369999999999998</v>
      </c>
      <c r="R14" s="597">
        <v>3.3569999999999998</v>
      </c>
      <c r="S14" s="597">
        <v>4.173</v>
      </c>
      <c r="T14" s="597">
        <v>3.1429999999999998</v>
      </c>
      <c r="U14" s="597">
        <v>4</v>
      </c>
      <c r="V14" s="597">
        <v>4.2119999999999997</v>
      </c>
      <c r="W14" s="597">
        <v>4</v>
      </c>
      <c r="X14" s="597">
        <v>3.4999999999999996</v>
      </c>
      <c r="Y14" s="597">
        <v>4</v>
      </c>
      <c r="Z14" s="597">
        <v>4</v>
      </c>
      <c r="AA14" s="598">
        <v>3.4999999999999996</v>
      </c>
      <c r="AB14" s="601">
        <v>-0.12739071038251382</v>
      </c>
      <c r="AC14" s="599">
        <v>2.3496530788313708E-2</v>
      </c>
      <c r="AD14" s="599">
        <v>3.8602924409347496E-3</v>
      </c>
      <c r="AF14" s="618">
        <v>1500</v>
      </c>
      <c r="AG14" s="620">
        <v>4.2918111099539118E-3</v>
      </c>
      <c r="AH14" s="618">
        <v>428.57142857142861</v>
      </c>
    </row>
    <row r="15" spans="1:36" ht="11.25" customHeight="1" x14ac:dyDescent="0.15">
      <c r="A15" s="587" t="s">
        <v>147</v>
      </c>
      <c r="B15" s="597">
        <v>5</v>
      </c>
      <c r="C15" s="597">
        <v>5</v>
      </c>
      <c r="D15" s="597">
        <v>5</v>
      </c>
      <c r="E15" s="597">
        <v>5</v>
      </c>
      <c r="F15" s="597">
        <v>5</v>
      </c>
      <c r="G15" s="597">
        <v>0</v>
      </c>
      <c r="H15" s="597">
        <v>0</v>
      </c>
      <c r="I15" s="597">
        <v>0</v>
      </c>
      <c r="J15" s="597">
        <v>0</v>
      </c>
      <c r="K15" s="597">
        <v>2.8000000000000001E-2</v>
      </c>
      <c r="L15" s="597">
        <v>0</v>
      </c>
      <c r="M15" s="597">
        <v>0</v>
      </c>
      <c r="N15" s="597">
        <v>0</v>
      </c>
      <c r="O15" s="597">
        <v>3.2359999999999998</v>
      </c>
      <c r="P15" s="597">
        <v>2.4</v>
      </c>
      <c r="Q15" s="597">
        <v>0</v>
      </c>
      <c r="R15" s="597">
        <v>5.2499999999999991</v>
      </c>
      <c r="S15" s="597">
        <v>31.5</v>
      </c>
      <c r="T15" s="597">
        <v>28.74</v>
      </c>
      <c r="U15" s="597">
        <v>3.8499999999999996</v>
      </c>
      <c r="V15" s="597">
        <v>0</v>
      </c>
      <c r="W15" s="597">
        <v>0</v>
      </c>
      <c r="X15" s="597">
        <v>0</v>
      </c>
      <c r="Y15" s="597">
        <v>16.751999999999999</v>
      </c>
      <c r="Z15" s="597">
        <v>9.9899999999999984</v>
      </c>
      <c r="AA15" s="598">
        <v>9.9899999999999984</v>
      </c>
      <c r="AB15" s="615" t="s">
        <v>711</v>
      </c>
      <c r="AC15" s="599">
        <v>0.15328176333524812</v>
      </c>
      <c r="AD15" s="599">
        <v>1.1018377567125185E-2</v>
      </c>
      <c r="AF15" s="618">
        <v>90000</v>
      </c>
      <c r="AG15" s="620">
        <v>0.2575086665972347</v>
      </c>
      <c r="AH15" s="618">
        <v>9009.0090090090107</v>
      </c>
    </row>
    <row r="16" spans="1:36" ht="11.25" customHeight="1" x14ac:dyDescent="0.15">
      <c r="A16" s="587" t="s">
        <v>146</v>
      </c>
      <c r="B16" s="597">
        <v>8.7569999999999997</v>
      </c>
      <c r="C16" s="597">
        <v>5.3669999999999991</v>
      </c>
      <c r="D16" s="597">
        <v>4.2889999999999997</v>
      </c>
      <c r="E16" s="597">
        <v>5.1040000000000001</v>
      </c>
      <c r="F16" s="597">
        <v>7.4609999999999994</v>
      </c>
      <c r="G16" s="597">
        <v>7.4309999999999992</v>
      </c>
      <c r="H16" s="597">
        <v>6.3999999999999995</v>
      </c>
      <c r="I16" s="597">
        <v>9.4</v>
      </c>
      <c r="J16" s="597">
        <v>11</v>
      </c>
      <c r="K16" s="597">
        <v>10.959999999999999</v>
      </c>
      <c r="L16" s="597">
        <v>10.4</v>
      </c>
      <c r="M16" s="597">
        <v>10.7</v>
      </c>
      <c r="N16" s="597">
        <v>10.6</v>
      </c>
      <c r="O16" s="597">
        <v>11.299999999999999</v>
      </c>
      <c r="P16" s="597">
        <v>4.3</v>
      </c>
      <c r="Q16" s="597">
        <v>2.8</v>
      </c>
      <c r="R16" s="597">
        <v>0.6</v>
      </c>
      <c r="S16" s="597">
        <v>4.5999999999999996</v>
      </c>
      <c r="T16" s="597">
        <v>6.8999999999999995</v>
      </c>
      <c r="U16" s="597">
        <v>13.799999999999999</v>
      </c>
      <c r="V16" s="597">
        <v>14.499999999999998</v>
      </c>
      <c r="W16" s="597">
        <v>14.629999999999999</v>
      </c>
      <c r="X16" s="597">
        <v>14.855</v>
      </c>
      <c r="Y16" s="597">
        <v>15</v>
      </c>
      <c r="Z16" s="597">
        <v>15</v>
      </c>
      <c r="AA16" s="598">
        <v>15</v>
      </c>
      <c r="AB16" s="615" t="s">
        <v>711</v>
      </c>
      <c r="AC16" s="599">
        <v>0.13308445220237219</v>
      </c>
      <c r="AD16" s="599">
        <v>1.6544110461148929E-2</v>
      </c>
      <c r="AF16" s="618" t="s">
        <v>111</v>
      </c>
      <c r="AG16" s="620" t="s">
        <v>111</v>
      </c>
      <c r="AH16" s="618" t="s">
        <v>111</v>
      </c>
    </row>
    <row r="17" spans="1:34" ht="11.25" customHeight="1" x14ac:dyDescent="0.15">
      <c r="A17" s="587" t="s">
        <v>713</v>
      </c>
      <c r="B17" s="597">
        <v>100.15</v>
      </c>
      <c r="C17" s="597">
        <v>103.67400000000002</v>
      </c>
      <c r="D17" s="597">
        <v>106.09599999999999</v>
      </c>
      <c r="E17" s="597">
        <v>93.164000000000001</v>
      </c>
      <c r="F17" s="597">
        <v>75.007000000000005</v>
      </c>
      <c r="G17" s="597">
        <v>72.784999999999997</v>
      </c>
      <c r="H17" s="597">
        <v>59.650999999999996</v>
      </c>
      <c r="I17" s="597">
        <v>56.378999999999984</v>
      </c>
      <c r="J17" s="597">
        <v>45.582999999999998</v>
      </c>
      <c r="K17" s="597">
        <v>50.028999999999989</v>
      </c>
      <c r="L17" s="597">
        <v>43.335000000000001</v>
      </c>
      <c r="M17" s="597">
        <v>42.515999999999998</v>
      </c>
      <c r="N17" s="597">
        <v>39.330000000000005</v>
      </c>
      <c r="O17" s="597">
        <v>38.516999999999996</v>
      </c>
      <c r="P17" s="597">
        <v>53.960999999999999</v>
      </c>
      <c r="Q17" s="597">
        <v>22.403999999999996</v>
      </c>
      <c r="R17" s="597">
        <v>19.193000000000001</v>
      </c>
      <c r="S17" s="597">
        <v>17.239999999999998</v>
      </c>
      <c r="T17" s="597">
        <v>20.657</v>
      </c>
      <c r="U17" s="597">
        <v>31.946000000000002</v>
      </c>
      <c r="V17" s="597">
        <v>20.587</v>
      </c>
      <c r="W17" s="597">
        <v>18.012</v>
      </c>
      <c r="X17" s="597">
        <v>14.871999999999998</v>
      </c>
      <c r="Y17" s="597">
        <v>17.652000000000001</v>
      </c>
      <c r="Z17" s="597">
        <v>15.548999999999999</v>
      </c>
      <c r="AA17" s="598">
        <v>14.048999999999999</v>
      </c>
      <c r="AB17" s="601">
        <v>-9.8937889632879306E-2</v>
      </c>
      <c r="AC17" s="599">
        <v>-0.11699686108451923</v>
      </c>
      <c r="AD17" s="599">
        <v>1.5495213857912086E-2</v>
      </c>
      <c r="AF17" s="618">
        <v>26600</v>
      </c>
      <c r="AG17" s="620">
        <v>7.6108117016516041E-2</v>
      </c>
      <c r="AH17" s="618">
        <v>1893.3731938216245</v>
      </c>
    </row>
    <row r="18" spans="1:34" ht="11.25" customHeight="1" x14ac:dyDescent="0.15">
      <c r="A18" s="603" t="s">
        <v>93</v>
      </c>
      <c r="B18" s="604">
        <v>587.36700000000008</v>
      </c>
      <c r="C18" s="604">
        <v>564.73500000000013</v>
      </c>
      <c r="D18" s="604">
        <v>697.94799999999998</v>
      </c>
      <c r="E18" s="604">
        <v>639.46500000000003</v>
      </c>
      <c r="F18" s="604">
        <v>650.32199999999989</v>
      </c>
      <c r="G18" s="604">
        <v>836.29100000000017</v>
      </c>
      <c r="H18" s="604">
        <v>773.20399999999984</v>
      </c>
      <c r="I18" s="604">
        <v>929.10599999999999</v>
      </c>
      <c r="J18" s="604">
        <v>990.42599999999993</v>
      </c>
      <c r="K18" s="604">
        <v>1020.9619999999999</v>
      </c>
      <c r="L18" s="604">
        <v>1049.0279999999998</v>
      </c>
      <c r="M18" s="604">
        <v>1085.0889999999999</v>
      </c>
      <c r="N18" s="604">
        <v>1167.7499999999998</v>
      </c>
      <c r="O18" s="604">
        <v>965.18600000000015</v>
      </c>
      <c r="P18" s="604">
        <v>739.98599999999999</v>
      </c>
      <c r="Q18" s="604">
        <v>981.08300000000008</v>
      </c>
      <c r="R18" s="604">
        <v>1151.3369999999998</v>
      </c>
      <c r="S18" s="604">
        <v>1156.0549999999998</v>
      </c>
      <c r="T18" s="604">
        <v>1105.4689999999998</v>
      </c>
      <c r="U18" s="604">
        <v>1107.6759999999999</v>
      </c>
      <c r="V18" s="604">
        <v>1098.6759999999999</v>
      </c>
      <c r="W18" s="604">
        <v>1096.1479999999999</v>
      </c>
      <c r="X18" s="604">
        <v>862.71500000000003</v>
      </c>
      <c r="Y18" s="604">
        <v>1033.49</v>
      </c>
      <c r="Z18" s="604">
        <v>1128.2039123173276</v>
      </c>
      <c r="AA18" s="604">
        <v>906.66706047599155</v>
      </c>
      <c r="AB18" s="605">
        <v>-0.19855815229968843</v>
      </c>
      <c r="AC18" s="605">
        <v>4.3077097421401866E-2</v>
      </c>
      <c r="AD18" s="621">
        <v>1</v>
      </c>
      <c r="AE18" s="606"/>
      <c r="AF18" s="607">
        <v>349502.8</v>
      </c>
      <c r="AG18" s="621">
        <v>1</v>
      </c>
      <c r="AH18" s="607">
        <v>385.48086197872277</v>
      </c>
    </row>
    <row r="19" spans="1:34" ht="11.25" customHeight="1" x14ac:dyDescent="0.15">
      <c r="P19" s="608"/>
      <c r="Q19" s="608"/>
      <c r="R19" s="608"/>
      <c r="S19" s="608"/>
      <c r="T19" s="608"/>
      <c r="U19" s="609"/>
      <c r="V19" s="609"/>
      <c r="W19" s="608"/>
      <c r="X19" s="608"/>
      <c r="Y19" s="608"/>
      <c r="Z19" s="608"/>
      <c r="AH19" s="610"/>
    </row>
    <row r="20" spans="1:34" x14ac:dyDescent="0.15">
      <c r="A20" s="587" t="s">
        <v>697</v>
      </c>
      <c r="P20" s="608"/>
      <c r="Q20" s="608"/>
      <c r="R20" s="608"/>
      <c r="S20" s="608"/>
      <c r="T20" s="608"/>
      <c r="U20" s="609"/>
      <c r="V20" s="609"/>
      <c r="W20" s="608"/>
      <c r="X20" s="608"/>
      <c r="Y20" s="608"/>
      <c r="Z20" s="608"/>
      <c r="AH20" s="610"/>
    </row>
    <row r="21" spans="1:34" s="358" customFormat="1" ht="12.75" customHeight="1" x14ac:dyDescent="0.2">
      <c r="A21" s="431" t="s">
        <v>714</v>
      </c>
      <c r="AA21" s="386"/>
    </row>
    <row r="22" spans="1:34" s="358" customFormat="1" ht="13.5" customHeight="1" x14ac:dyDescent="0.2">
      <c r="A22" s="431" t="s">
        <v>715</v>
      </c>
      <c r="AA22" s="386"/>
    </row>
    <row r="23" spans="1:34" s="358" customFormat="1" ht="11.5" customHeight="1" x14ac:dyDescent="0.2">
      <c r="A23" s="431" t="s">
        <v>716</v>
      </c>
      <c r="AA23" s="386"/>
    </row>
    <row r="24" spans="1:34" s="358" customFormat="1" ht="15" x14ac:dyDescent="0.2">
      <c r="A24" s="431" t="s">
        <v>717</v>
      </c>
      <c r="AA24" s="386"/>
    </row>
    <row r="25" spans="1:34" s="358" customFormat="1" ht="15" x14ac:dyDescent="0.2">
      <c r="A25" s="611" t="s">
        <v>701</v>
      </c>
      <c r="AA25" s="386"/>
    </row>
    <row r="26" spans="1:34" s="358" customFormat="1" ht="15" x14ac:dyDescent="0.2">
      <c r="AA26" s="386"/>
    </row>
    <row r="27" spans="1:34" s="358" customFormat="1" ht="15" x14ac:dyDescent="0.2">
      <c r="AA27" s="386"/>
    </row>
    <row r="28" spans="1:34" s="358" customFormat="1" ht="15" x14ac:dyDescent="0.2">
      <c r="AA28" s="386"/>
    </row>
    <row r="29" spans="1:34" s="358" customFormat="1" ht="15" x14ac:dyDescent="0.2">
      <c r="AA29" s="386"/>
    </row>
    <row r="30" spans="1:34" s="358" customFormat="1" ht="15" x14ac:dyDescent="0.2">
      <c r="AA30" s="386"/>
    </row>
    <row r="31" spans="1:34" s="358" customFormat="1" ht="15" x14ac:dyDescent="0.2">
      <c r="AA31" s="386"/>
    </row>
    <row r="32" spans="1:34" s="358" customFormat="1" ht="15" x14ac:dyDescent="0.2">
      <c r="AA32" s="386"/>
    </row>
    <row r="33" spans="27:27" s="358" customFormat="1" ht="15" x14ac:dyDescent="0.2">
      <c r="AA33" s="386"/>
    </row>
    <row r="34" spans="27:27" s="358" customFormat="1" ht="15" x14ac:dyDescent="0.2">
      <c r="AA34" s="386"/>
    </row>
    <row r="35" spans="27:27" s="358" customFormat="1" ht="15" x14ac:dyDescent="0.2">
      <c r="AA35" s="386"/>
    </row>
    <row r="36" spans="27:27" s="358" customFormat="1" ht="15" x14ac:dyDescent="0.2">
      <c r="AA36" s="386"/>
    </row>
    <row r="37" spans="27:27" s="358" customFormat="1" ht="15" x14ac:dyDescent="0.2">
      <c r="AA37" s="386"/>
    </row>
    <row r="38" spans="27:27" s="358" customFormat="1" ht="15" x14ac:dyDescent="0.2">
      <c r="AA38" s="386"/>
    </row>
    <row r="39" spans="27:27" s="358" customFormat="1" ht="15" x14ac:dyDescent="0.2">
      <c r="AA39" s="386"/>
    </row>
    <row r="40" spans="27:27" s="358" customFormat="1" ht="15" x14ac:dyDescent="0.2">
      <c r="AA40" s="386"/>
    </row>
    <row r="41" spans="27:27" s="358" customFormat="1" ht="15" x14ac:dyDescent="0.2">
      <c r="AA41" s="386"/>
    </row>
    <row r="42" spans="27:27" s="358" customFormat="1" ht="15" x14ac:dyDescent="0.2">
      <c r="AA42" s="386"/>
    </row>
    <row r="43" spans="27:27" s="358" customFormat="1" ht="15" x14ac:dyDescent="0.2">
      <c r="AA43" s="386"/>
    </row>
    <row r="44" spans="27:27" s="358" customFormat="1" ht="15" x14ac:dyDescent="0.2">
      <c r="AA44" s="386"/>
    </row>
    <row r="45" spans="27:27" s="358" customFormat="1" ht="15" x14ac:dyDescent="0.2">
      <c r="AA45" s="386"/>
    </row>
    <row r="46" spans="27:27" s="358" customFormat="1" ht="15" x14ac:dyDescent="0.2">
      <c r="AA46" s="386"/>
    </row>
    <row r="47" spans="27:27" s="358" customFormat="1" ht="15" x14ac:dyDescent="0.2">
      <c r="AA47" s="386"/>
    </row>
    <row r="48" spans="27:27" s="358" customFormat="1" ht="15" x14ac:dyDescent="0.2">
      <c r="AA48" s="386"/>
    </row>
    <row r="49" spans="27:27" s="358" customFormat="1" ht="15" x14ac:dyDescent="0.2">
      <c r="AA49" s="386"/>
    </row>
    <row r="50" spans="27:27" s="358" customFormat="1" ht="15" x14ac:dyDescent="0.2">
      <c r="AA50" s="386"/>
    </row>
    <row r="51" spans="27:27" s="358" customFormat="1" ht="15" x14ac:dyDescent="0.2">
      <c r="AA51" s="386"/>
    </row>
    <row r="52" spans="27:27" s="358" customFormat="1" ht="15" x14ac:dyDescent="0.2">
      <c r="AA52" s="386"/>
    </row>
    <row r="53" spans="27:27" s="358" customFormat="1" ht="15" x14ac:dyDescent="0.2">
      <c r="AA53" s="386"/>
    </row>
    <row r="54" spans="27:27" s="358" customFormat="1" ht="15" x14ac:dyDescent="0.2">
      <c r="AA54" s="386"/>
    </row>
    <row r="55" spans="27:27" s="358" customFormat="1" ht="15" x14ac:dyDescent="0.2">
      <c r="AA55" s="386"/>
    </row>
    <row r="56" spans="27:27" s="358" customFormat="1" ht="15" x14ac:dyDescent="0.2">
      <c r="AA56" s="386"/>
    </row>
    <row r="57" spans="27:27" s="358" customFormat="1" ht="15" x14ac:dyDescent="0.2">
      <c r="AA57" s="386"/>
    </row>
    <row r="58" spans="27:27" s="358" customFormat="1" ht="15" x14ac:dyDescent="0.2">
      <c r="AA58" s="386"/>
    </row>
    <row r="59" spans="27:27" s="358" customFormat="1" ht="15" x14ac:dyDescent="0.2">
      <c r="AA59" s="386"/>
    </row>
    <row r="60" spans="27:27" s="358" customFormat="1" ht="15" x14ac:dyDescent="0.2">
      <c r="AA60" s="386"/>
    </row>
    <row r="61" spans="27:27" s="358" customFormat="1" ht="15" x14ac:dyDescent="0.2">
      <c r="AA61" s="386"/>
    </row>
    <row r="62" spans="27:27" s="358" customFormat="1" ht="15" x14ac:dyDescent="0.2">
      <c r="AA62" s="386"/>
    </row>
    <row r="63" spans="27:27" s="358" customFormat="1" ht="15" x14ac:dyDescent="0.2">
      <c r="AA63" s="386"/>
    </row>
    <row r="64" spans="27:27" s="358" customFormat="1" ht="15" x14ac:dyDescent="0.2">
      <c r="AA64" s="386"/>
    </row>
    <row r="65" spans="27:27" s="358" customFormat="1" ht="15" x14ac:dyDescent="0.2">
      <c r="AA65" s="386"/>
    </row>
    <row r="66" spans="27:27" s="358" customFormat="1" ht="15" x14ac:dyDescent="0.2">
      <c r="AA66" s="386"/>
    </row>
    <row r="67" spans="27:27" s="358" customFormat="1" ht="15" x14ac:dyDescent="0.2">
      <c r="AA67" s="386"/>
    </row>
    <row r="68" spans="27:27" s="358" customFormat="1" ht="15" x14ac:dyDescent="0.2">
      <c r="AA68" s="386"/>
    </row>
    <row r="69" spans="27:27" s="358" customFormat="1" ht="15" x14ac:dyDescent="0.2">
      <c r="AA69" s="386"/>
    </row>
    <row r="70" spans="27:27" s="358" customFormat="1" ht="15" x14ac:dyDescent="0.2">
      <c r="AA70" s="386"/>
    </row>
  </sheetData>
  <mergeCells count="1">
    <mergeCell ref="AB2:AC2"/>
  </mergeCells>
  <conditionalFormatting sqref="AB4:AD4 AB11:AD12 AC10:AD10 AB8:AD9 AC5:AD7 AB14 AC13:AD17 AB17:AB18">
    <cfRule type="cellIs" dxfId="27" priority="11" operator="lessThanOrEqual">
      <formula>0</formula>
    </cfRule>
    <cfRule type="cellIs" dxfId="26" priority="12" operator="greaterThan">
      <formula>0</formula>
    </cfRule>
  </conditionalFormatting>
  <conditionalFormatting sqref="AB5:AB7">
    <cfRule type="cellIs" dxfId="25" priority="9" operator="lessThanOrEqual">
      <formula>0</formula>
    </cfRule>
    <cfRule type="cellIs" dxfId="24" priority="10" operator="greaterThan">
      <formula>0</formula>
    </cfRule>
  </conditionalFormatting>
  <conditionalFormatting sqref="AB10">
    <cfRule type="cellIs" dxfId="23" priority="7" operator="lessThanOrEqual">
      <formula>0</formula>
    </cfRule>
    <cfRule type="cellIs" dxfId="22" priority="8" operator="greaterThan">
      <formula>0</formula>
    </cfRule>
  </conditionalFormatting>
  <conditionalFormatting sqref="AC18">
    <cfRule type="cellIs" dxfId="21" priority="5" operator="lessThanOrEqual">
      <formula>0</formula>
    </cfRule>
    <cfRule type="cellIs" dxfId="20" priority="6" operator="greaterThan">
      <formula>0</formula>
    </cfRule>
  </conditionalFormatting>
  <conditionalFormatting sqref="AB13">
    <cfRule type="cellIs" dxfId="19" priority="3" operator="lessThanOrEqual">
      <formula>0</formula>
    </cfRule>
    <cfRule type="cellIs" dxfId="18" priority="4" operator="greaterThan">
      <formula>0</formula>
    </cfRule>
  </conditionalFormatting>
  <conditionalFormatting sqref="AB15:AB16">
    <cfRule type="cellIs" dxfId="17" priority="1" operator="lessThanOrEqual">
      <formula>0</formula>
    </cfRule>
    <cfRule type="cellIs" dxfId="16" priority="2" operator="greaterThan">
      <formula>0</formula>
    </cfRule>
  </conditionalFormatting>
  <hyperlinks>
    <hyperlink ref="L1" location="Contents!A1" display="Contents" xr:uid="{8B37257B-FA11-4512-A064-45EBAC393CE3}"/>
    <hyperlink ref="AJ1" location="Contents!A1" display="Contents" xr:uid="{354D6A9A-7DB8-4CC1-A3FC-17F9C98E9B73}"/>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3CC96-0F63-4168-87CB-2C02F15C577A}">
  <dimension ref="A1:AJ67"/>
  <sheetViews>
    <sheetView showGridLines="0" workbookViewId="0">
      <pane xSplit="1" ySplit="3" topLeftCell="N7" activePane="bottomRight" state="frozen"/>
      <selection activeCell="AL81" sqref="AL81"/>
      <selection pane="topRight" activeCell="AL81" sqref="AL81"/>
      <selection pane="bottomLeft" activeCell="AL81" sqref="AL81"/>
      <selection pane="bottomRight" activeCell="AJ1" sqref="AJ1"/>
    </sheetView>
  </sheetViews>
  <sheetFormatPr baseColWidth="10" defaultColWidth="14.5" defaultRowHeight="11" x14ac:dyDescent="0.15"/>
  <cols>
    <col min="1" max="1" width="22" style="587" customWidth="1"/>
    <col min="2" max="26" width="7.25" style="587" customWidth="1"/>
    <col min="27" max="27" width="7.25" style="588" customWidth="1"/>
    <col min="28" max="28" width="12.25" style="587" customWidth="1"/>
    <col min="29" max="29" width="8.5" style="587" customWidth="1"/>
    <col min="30" max="30" width="7.25" style="587" customWidth="1"/>
    <col min="31" max="31" width="6" style="587" customWidth="1"/>
    <col min="32" max="32" width="7.75" style="587" customWidth="1"/>
    <col min="33" max="33" width="9" style="587" customWidth="1"/>
    <col min="34" max="34" width="7.75" style="587" customWidth="1"/>
    <col min="35" max="35" width="7.25" style="587" customWidth="1"/>
    <col min="36" max="16384" width="14.5" style="587"/>
  </cols>
  <sheetData>
    <row r="1" spans="1:36" ht="13" x14ac:dyDescent="0.15">
      <c r="A1" s="586" t="s">
        <v>718</v>
      </c>
      <c r="L1" s="30" t="s">
        <v>199</v>
      </c>
      <c r="AB1" s="589"/>
      <c r="AC1" s="589"/>
      <c r="AD1" s="589"/>
      <c r="AE1" s="589"/>
      <c r="AJ1" s="30" t="s">
        <v>199</v>
      </c>
    </row>
    <row r="2" spans="1:36" ht="12.25" customHeight="1" x14ac:dyDescent="0.15">
      <c r="A2" s="591" t="s">
        <v>688</v>
      </c>
      <c r="AB2" s="1235" t="s">
        <v>197</v>
      </c>
      <c r="AC2" s="1235"/>
      <c r="AD2" s="357" t="s">
        <v>196</v>
      </c>
      <c r="AE2" s="590"/>
      <c r="AF2" s="590" t="s">
        <v>687</v>
      </c>
      <c r="AG2" s="591"/>
    </row>
    <row r="3" spans="1:36" ht="19.5" customHeight="1" x14ac:dyDescent="0.15">
      <c r="A3" s="587" t="s">
        <v>719</v>
      </c>
      <c r="B3" s="587">
        <v>1995</v>
      </c>
      <c r="C3" s="587">
        <v>1996</v>
      </c>
      <c r="D3" s="587">
        <v>1997</v>
      </c>
      <c r="E3" s="587">
        <v>1998</v>
      </c>
      <c r="F3" s="587">
        <v>1999</v>
      </c>
      <c r="G3" s="587">
        <v>2000</v>
      </c>
      <c r="H3" s="587">
        <v>2001</v>
      </c>
      <c r="I3" s="587">
        <v>2002</v>
      </c>
      <c r="J3" s="587">
        <v>2003</v>
      </c>
      <c r="K3" s="587">
        <v>2004</v>
      </c>
      <c r="L3" s="587">
        <v>2005</v>
      </c>
      <c r="M3" s="587">
        <v>2006</v>
      </c>
      <c r="N3" s="587">
        <v>2007</v>
      </c>
      <c r="O3" s="587">
        <v>2008</v>
      </c>
      <c r="P3" s="587">
        <v>2009</v>
      </c>
      <c r="Q3" s="587">
        <v>2010</v>
      </c>
      <c r="R3" s="587">
        <v>2011</v>
      </c>
      <c r="S3" s="587">
        <v>2012</v>
      </c>
      <c r="T3" s="587">
        <v>2013</v>
      </c>
      <c r="U3" s="587">
        <v>2014</v>
      </c>
      <c r="V3" s="587">
        <v>2015</v>
      </c>
      <c r="W3" s="587">
        <v>2016</v>
      </c>
      <c r="X3" s="587">
        <v>2017</v>
      </c>
      <c r="Y3" s="587">
        <v>2018</v>
      </c>
      <c r="Z3" s="587">
        <v>2019</v>
      </c>
      <c r="AA3" s="588">
        <v>2020</v>
      </c>
      <c r="AB3" s="357">
        <v>2020</v>
      </c>
      <c r="AC3" s="460" t="s">
        <v>194</v>
      </c>
      <c r="AD3" s="357">
        <v>2020</v>
      </c>
      <c r="AE3" s="357"/>
      <c r="AF3" s="594" t="s">
        <v>704</v>
      </c>
      <c r="AG3" s="595" t="s">
        <v>196</v>
      </c>
      <c r="AH3" s="589" t="s">
        <v>645</v>
      </c>
    </row>
    <row r="4" spans="1:36" ht="11.25" customHeight="1" x14ac:dyDescent="0.15">
      <c r="B4" s="589"/>
      <c r="C4" s="589"/>
      <c r="D4" s="589"/>
      <c r="E4" s="589"/>
      <c r="F4" s="589"/>
      <c r="G4" s="589"/>
      <c r="H4" s="589"/>
      <c r="I4" s="589"/>
      <c r="J4" s="589"/>
      <c r="K4" s="589"/>
      <c r="L4" s="589"/>
      <c r="M4" s="589"/>
      <c r="N4" s="589"/>
      <c r="O4" s="589"/>
      <c r="P4" s="589"/>
      <c r="Q4" s="589"/>
      <c r="R4" s="589"/>
      <c r="S4" s="589"/>
      <c r="T4" s="589"/>
      <c r="U4" s="589"/>
      <c r="V4" s="596"/>
      <c r="W4" s="596"/>
      <c r="X4" s="596"/>
      <c r="Y4" s="596"/>
      <c r="Z4" s="589"/>
      <c r="AA4" s="596"/>
      <c r="AB4" s="589"/>
      <c r="AC4" s="589"/>
      <c r="AD4" s="589"/>
      <c r="AE4" s="589"/>
    </row>
    <row r="5" spans="1:36" ht="11.25" customHeight="1" x14ac:dyDescent="0.15">
      <c r="A5" s="587" t="s">
        <v>113</v>
      </c>
      <c r="B5" s="597">
        <v>0.10999999999999999</v>
      </c>
      <c r="C5" s="597" t="s">
        <v>111</v>
      </c>
      <c r="D5" s="597" t="s">
        <v>111</v>
      </c>
      <c r="E5" s="597" t="s">
        <v>111</v>
      </c>
      <c r="F5" s="597" t="s">
        <v>111</v>
      </c>
      <c r="G5" s="597" t="s">
        <v>111</v>
      </c>
      <c r="H5" s="597" t="s">
        <v>111</v>
      </c>
      <c r="I5" s="597" t="s">
        <v>111</v>
      </c>
      <c r="J5" s="597" t="s">
        <v>111</v>
      </c>
      <c r="K5" s="597" t="s">
        <v>111</v>
      </c>
      <c r="L5" s="597" t="s">
        <v>111</v>
      </c>
      <c r="M5" s="597" t="s">
        <v>111</v>
      </c>
      <c r="N5" s="597">
        <v>0</v>
      </c>
      <c r="O5" s="597">
        <v>0</v>
      </c>
      <c r="P5" s="597">
        <v>0</v>
      </c>
      <c r="Q5" s="597">
        <v>0</v>
      </c>
      <c r="R5" s="597">
        <v>2.1879999999999997</v>
      </c>
      <c r="S5" s="597">
        <v>3.222</v>
      </c>
      <c r="T5" s="597">
        <v>1.268</v>
      </c>
      <c r="U5" s="597">
        <v>6.2</v>
      </c>
      <c r="V5" s="597">
        <v>11.907</v>
      </c>
      <c r="W5" s="597">
        <v>13.872999999999999</v>
      </c>
      <c r="X5" s="597">
        <v>17.263000000000002</v>
      </c>
      <c r="Y5" s="597">
        <v>18.556000000000001</v>
      </c>
      <c r="Z5" s="597">
        <v>17.613</v>
      </c>
      <c r="AA5" s="598">
        <v>41.437999999999995</v>
      </c>
      <c r="AB5" s="599">
        <v>1.3462659070439464</v>
      </c>
      <c r="AC5" s="601" t="s">
        <v>111</v>
      </c>
      <c r="AD5" s="599">
        <v>0.15482043847981711</v>
      </c>
      <c r="AE5" s="599"/>
      <c r="AF5" s="600">
        <v>4100</v>
      </c>
      <c r="AG5" s="622">
        <v>3.3026695236100592E-2</v>
      </c>
      <c r="AH5" s="600">
        <v>98.942999179497093</v>
      </c>
    </row>
    <row r="6" spans="1:36" ht="11.25" customHeight="1" x14ac:dyDescent="0.15">
      <c r="A6" s="587" t="s">
        <v>188</v>
      </c>
      <c r="B6" s="597">
        <v>0.10299999999999999</v>
      </c>
      <c r="C6" s="597" t="s">
        <v>111</v>
      </c>
      <c r="D6" s="597" t="s">
        <v>111</v>
      </c>
      <c r="E6" s="597" t="s">
        <v>111</v>
      </c>
      <c r="F6" s="597" t="s">
        <v>111</v>
      </c>
      <c r="G6" s="597" t="s">
        <v>111</v>
      </c>
      <c r="H6" s="597">
        <v>0</v>
      </c>
      <c r="I6" s="597">
        <v>0</v>
      </c>
      <c r="J6" s="597">
        <v>0</v>
      </c>
      <c r="K6" s="597">
        <v>0.40199999999999997</v>
      </c>
      <c r="L6" s="597">
        <v>0.52700000000000002</v>
      </c>
      <c r="M6" s="597">
        <v>0.52700000000000002</v>
      </c>
      <c r="N6" s="597">
        <v>0.64499999999999991</v>
      </c>
      <c r="O6" s="597">
        <v>0.45999999999999996</v>
      </c>
      <c r="P6" s="597">
        <v>0.16999999999999998</v>
      </c>
      <c r="Q6" s="597">
        <v>0.13999999999999999</v>
      </c>
      <c r="R6" s="597">
        <v>0.13999999999999999</v>
      </c>
      <c r="S6" s="597">
        <v>1.6199999999999999</v>
      </c>
      <c r="T6" s="597">
        <v>0.33</v>
      </c>
      <c r="U6" s="597">
        <v>0</v>
      </c>
      <c r="V6" s="597">
        <v>0.87999999999999989</v>
      </c>
      <c r="W6" s="597">
        <v>2.1999999999999997</v>
      </c>
      <c r="X6" s="597">
        <v>1.7</v>
      </c>
      <c r="Y6" s="597">
        <v>1.0999999999999999</v>
      </c>
      <c r="Z6" s="597">
        <v>0.71</v>
      </c>
      <c r="AA6" s="598">
        <v>1</v>
      </c>
      <c r="AB6" s="599">
        <v>0.40460247825752349</v>
      </c>
      <c r="AC6" s="599">
        <v>0.15366825562833442</v>
      </c>
      <c r="AD6" s="599">
        <v>3.736194760360469E-3</v>
      </c>
      <c r="AE6" s="599"/>
      <c r="AF6" s="600">
        <v>21000</v>
      </c>
      <c r="AG6" s="622">
        <v>0.16916112194100302</v>
      </c>
      <c r="AH6" s="600">
        <v>21000</v>
      </c>
    </row>
    <row r="7" spans="1:36" ht="11.25" customHeight="1" x14ac:dyDescent="0.15">
      <c r="A7" s="587" t="s">
        <v>110</v>
      </c>
      <c r="B7" s="597">
        <v>48</v>
      </c>
      <c r="C7" s="597">
        <v>55</v>
      </c>
      <c r="D7" s="597">
        <v>53</v>
      </c>
      <c r="E7" s="597">
        <v>60</v>
      </c>
      <c r="F7" s="597">
        <v>69.999999999999986</v>
      </c>
      <c r="G7" s="597">
        <v>73</v>
      </c>
      <c r="H7" s="597">
        <v>80.599999999999994</v>
      </c>
      <c r="I7" s="597">
        <v>88</v>
      </c>
      <c r="J7" s="597">
        <v>92</v>
      </c>
      <c r="K7" s="597">
        <v>97.999999999999986</v>
      </c>
      <c r="L7" s="597">
        <v>119</v>
      </c>
      <c r="M7" s="597">
        <v>133</v>
      </c>
      <c r="N7" s="597">
        <v>120</v>
      </c>
      <c r="O7" s="597">
        <v>125</v>
      </c>
      <c r="P7" s="597">
        <v>129</v>
      </c>
      <c r="Q7" s="597">
        <v>89.2</v>
      </c>
      <c r="R7" s="597">
        <v>93.8</v>
      </c>
      <c r="S7" s="597">
        <v>93.8</v>
      </c>
      <c r="T7" s="597">
        <v>93.8</v>
      </c>
      <c r="U7" s="597">
        <v>105</v>
      </c>
      <c r="V7" s="597">
        <v>105</v>
      </c>
      <c r="W7" s="597">
        <v>105</v>
      </c>
      <c r="X7" s="597">
        <v>105</v>
      </c>
      <c r="Y7" s="597">
        <v>120</v>
      </c>
      <c r="Z7" s="597">
        <v>132</v>
      </c>
      <c r="AA7" s="598">
        <v>139.99999999999997</v>
      </c>
      <c r="AB7" s="601">
        <v>5.7708229839377179E-2</v>
      </c>
      <c r="AC7" s="601">
        <v>2.3015964384374143E-3</v>
      </c>
      <c r="AD7" s="599">
        <v>0.52306726645046553</v>
      </c>
      <c r="AE7" s="599"/>
      <c r="AF7" s="600">
        <v>44000</v>
      </c>
      <c r="AG7" s="622">
        <v>0.35443282692400635</v>
      </c>
      <c r="AH7" s="600">
        <v>314.28571428571433</v>
      </c>
    </row>
    <row r="8" spans="1:36" ht="11.25" customHeight="1" x14ac:dyDescent="0.15">
      <c r="A8" s="587" t="s">
        <v>108</v>
      </c>
      <c r="B8" s="597">
        <v>5</v>
      </c>
      <c r="C8" s="597">
        <v>5</v>
      </c>
      <c r="D8" s="597">
        <v>5</v>
      </c>
      <c r="E8" s="597">
        <v>3.1999999999999997</v>
      </c>
      <c r="F8" s="597">
        <v>1.698</v>
      </c>
      <c r="G8" s="597">
        <v>1.89</v>
      </c>
      <c r="H8" s="597">
        <v>2.6509999999999998</v>
      </c>
      <c r="I8" s="597">
        <v>2.8559999999999999</v>
      </c>
      <c r="J8" s="597">
        <v>2.891</v>
      </c>
      <c r="K8" s="597">
        <v>0.14899999999999999</v>
      </c>
      <c r="L8" s="597">
        <v>9.2999999999999999E-2</v>
      </c>
      <c r="M8" s="613">
        <v>4.4999999999999998E-2</v>
      </c>
      <c r="N8" s="613">
        <v>3.4999999999999996E-2</v>
      </c>
      <c r="O8" s="613">
        <v>2.1999999999999999E-2</v>
      </c>
      <c r="P8" s="613">
        <v>1.6E-2</v>
      </c>
      <c r="Q8" s="597" t="s">
        <v>111</v>
      </c>
      <c r="R8" s="597" t="s">
        <v>111</v>
      </c>
      <c r="S8" s="597" t="s">
        <v>111</v>
      </c>
      <c r="T8" s="597">
        <v>0.29460000610351561</v>
      </c>
      <c r="U8" s="597">
        <v>1.6949999999999998</v>
      </c>
      <c r="V8" s="597">
        <v>0.95599999999999996</v>
      </c>
      <c r="W8" s="597">
        <v>1.5</v>
      </c>
      <c r="X8" s="597">
        <v>1.5</v>
      </c>
      <c r="Y8" s="597">
        <v>2.9</v>
      </c>
      <c r="Z8" s="597">
        <v>3</v>
      </c>
      <c r="AA8" s="598">
        <v>3</v>
      </c>
      <c r="AB8" s="615" t="s">
        <v>720</v>
      </c>
      <c r="AC8" s="601">
        <v>0.68771895176352027</v>
      </c>
      <c r="AD8" s="599">
        <v>1.1208584281081407E-2</v>
      </c>
      <c r="AE8" s="599"/>
      <c r="AF8" s="600">
        <v>6899.9999999999991</v>
      </c>
      <c r="AG8" s="622">
        <v>5.5581511494900988E-2</v>
      </c>
      <c r="AH8" s="600">
        <v>2299.9999999999995</v>
      </c>
    </row>
    <row r="9" spans="1:36" ht="11.25" customHeight="1" x14ac:dyDescent="0.15">
      <c r="A9" s="587" t="s">
        <v>693</v>
      </c>
      <c r="B9" s="597" t="s">
        <v>111</v>
      </c>
      <c r="C9" s="597" t="s">
        <v>111</v>
      </c>
      <c r="D9" s="597" t="s">
        <v>111</v>
      </c>
      <c r="E9" s="597" t="s">
        <v>111</v>
      </c>
      <c r="F9" s="597" t="s">
        <v>111</v>
      </c>
      <c r="G9" s="597" t="s">
        <v>111</v>
      </c>
      <c r="H9" s="597" t="s">
        <v>111</v>
      </c>
      <c r="I9" s="597" t="s">
        <v>111</v>
      </c>
      <c r="J9" s="597" t="s">
        <v>111</v>
      </c>
      <c r="K9" s="597" t="s">
        <v>111</v>
      </c>
      <c r="L9" s="597" t="s">
        <v>111</v>
      </c>
      <c r="M9" s="597" t="s">
        <v>111</v>
      </c>
      <c r="N9" s="597" t="s">
        <v>111</v>
      </c>
      <c r="O9" s="597" t="s">
        <v>111</v>
      </c>
      <c r="P9" s="597" t="s">
        <v>111</v>
      </c>
      <c r="Q9" s="597" t="s">
        <v>111</v>
      </c>
      <c r="R9" s="597" t="s">
        <v>111</v>
      </c>
      <c r="S9" s="597" t="s">
        <v>111</v>
      </c>
      <c r="T9" s="597" t="s">
        <v>111</v>
      </c>
      <c r="U9" s="597" t="s">
        <v>111</v>
      </c>
      <c r="V9" s="597" t="s">
        <v>111</v>
      </c>
      <c r="W9" s="597" t="s">
        <v>111</v>
      </c>
      <c r="X9" s="597" t="s">
        <v>111</v>
      </c>
      <c r="Y9" s="597">
        <v>2</v>
      </c>
      <c r="Z9" s="597">
        <v>4</v>
      </c>
      <c r="AA9" s="598">
        <v>8</v>
      </c>
      <c r="AB9" s="601">
        <v>0.99453551912568305</v>
      </c>
      <c r="AC9" s="601" t="s">
        <v>111</v>
      </c>
      <c r="AD9" s="599">
        <v>2.9889558082883752E-2</v>
      </c>
      <c r="AE9" s="599"/>
      <c r="AF9" s="600" t="s">
        <v>111</v>
      </c>
      <c r="AG9" s="622" t="s">
        <v>111</v>
      </c>
      <c r="AH9" s="600" t="s">
        <v>111</v>
      </c>
    </row>
    <row r="10" spans="1:36" ht="11.25" customHeight="1" x14ac:dyDescent="0.15">
      <c r="A10" s="587" t="s">
        <v>139</v>
      </c>
      <c r="B10" s="597">
        <v>1.74</v>
      </c>
      <c r="C10" s="597">
        <v>1.74</v>
      </c>
      <c r="D10" s="597">
        <v>1.74</v>
      </c>
      <c r="E10" s="597">
        <v>1.74</v>
      </c>
      <c r="F10" s="597">
        <v>2.61</v>
      </c>
      <c r="G10" s="597">
        <v>2.61</v>
      </c>
      <c r="H10" s="597">
        <v>3.5316201171874999</v>
      </c>
      <c r="I10" s="597">
        <v>2.5801298828124999</v>
      </c>
      <c r="J10" s="597">
        <v>1.7225999755859374</v>
      </c>
      <c r="K10" s="597">
        <v>2.246919921875</v>
      </c>
      <c r="L10" s="597">
        <v>2.1564399414062501</v>
      </c>
      <c r="M10" s="597">
        <v>2.9349999999999996</v>
      </c>
      <c r="N10" s="597">
        <v>2.7109999999999999</v>
      </c>
      <c r="O10" s="597">
        <v>2.4699999999999998</v>
      </c>
      <c r="P10" s="597">
        <v>1.8979999999999999</v>
      </c>
      <c r="Q10" s="597">
        <v>1.4954999999999998</v>
      </c>
      <c r="R10" s="597">
        <v>1.4435999755859374</v>
      </c>
      <c r="S10" s="597">
        <v>2.1313000488281246</v>
      </c>
      <c r="T10" s="597">
        <v>1.4430999755859373</v>
      </c>
      <c r="U10" s="597">
        <v>2.133800048828125</v>
      </c>
      <c r="V10" s="597">
        <v>2.3123000488281251</v>
      </c>
      <c r="W10" s="597">
        <v>3.1000000000000005</v>
      </c>
      <c r="X10" s="597">
        <v>2.5</v>
      </c>
      <c r="Y10" s="597">
        <v>2.6000000000000005</v>
      </c>
      <c r="Z10" s="597">
        <v>2.6000000000000005</v>
      </c>
      <c r="AA10" s="598">
        <v>2.6000000000000005</v>
      </c>
      <c r="AB10" s="615" t="s">
        <v>720</v>
      </c>
      <c r="AC10" s="601">
        <v>3.1971524855039402E-2</v>
      </c>
      <c r="AD10" s="599">
        <v>9.7141063769372211E-3</v>
      </c>
      <c r="AE10" s="599"/>
      <c r="AF10" s="600">
        <v>20602</v>
      </c>
      <c r="AG10" s="622">
        <v>0.16595511591564496</v>
      </c>
      <c r="AH10" s="600">
        <v>7923.8461538461524</v>
      </c>
    </row>
    <row r="11" spans="1:36" ht="11.25" customHeight="1" x14ac:dyDescent="0.15">
      <c r="A11" s="587" t="s">
        <v>97</v>
      </c>
      <c r="B11" s="597">
        <v>0</v>
      </c>
      <c r="C11" s="597">
        <v>0</v>
      </c>
      <c r="D11" s="597">
        <v>1.2E-2</v>
      </c>
      <c r="E11" s="597" t="s">
        <v>111</v>
      </c>
      <c r="F11" s="597" t="s">
        <v>111</v>
      </c>
      <c r="G11" s="597" t="s">
        <v>111</v>
      </c>
      <c r="H11" s="597" t="s">
        <v>111</v>
      </c>
      <c r="I11" s="597" t="s">
        <v>111</v>
      </c>
      <c r="J11" s="597" t="s">
        <v>111</v>
      </c>
      <c r="K11" s="597" t="s">
        <v>111</v>
      </c>
      <c r="L11" s="597" t="s">
        <v>111</v>
      </c>
      <c r="M11" s="597" t="s">
        <v>111</v>
      </c>
      <c r="N11" s="597" t="s">
        <v>111</v>
      </c>
      <c r="O11" s="597" t="s">
        <v>111</v>
      </c>
      <c r="P11" s="597">
        <v>4</v>
      </c>
      <c r="Q11" s="597">
        <v>5.6</v>
      </c>
      <c r="R11" s="597">
        <v>3.1</v>
      </c>
      <c r="S11" s="597">
        <v>0.12</v>
      </c>
      <c r="T11" s="597">
        <v>0.12999999999999998</v>
      </c>
      <c r="U11" s="597">
        <v>1.9</v>
      </c>
      <c r="V11" s="597">
        <v>0.7599999999999999</v>
      </c>
      <c r="W11" s="597">
        <v>1.5999999999999999</v>
      </c>
      <c r="X11" s="597">
        <v>1.3</v>
      </c>
      <c r="Y11" s="597">
        <v>1</v>
      </c>
      <c r="Z11" s="597">
        <v>1.9</v>
      </c>
      <c r="AA11" s="598">
        <v>2</v>
      </c>
      <c r="AB11" s="601">
        <v>4.9755536381938414E-2</v>
      </c>
      <c r="AC11" s="601">
        <v>-7.1740588954462226E-2</v>
      </c>
      <c r="AD11" s="599">
        <v>7.472389520720938E-3</v>
      </c>
      <c r="AE11" s="599"/>
      <c r="AF11" s="600" t="s">
        <v>111</v>
      </c>
      <c r="AG11" s="622" t="s">
        <v>111</v>
      </c>
      <c r="AH11" s="600" t="s">
        <v>111</v>
      </c>
    </row>
    <row r="12" spans="1:36" ht="11.25" customHeight="1" x14ac:dyDescent="0.15">
      <c r="A12" s="587" t="s">
        <v>191</v>
      </c>
      <c r="B12" s="597">
        <v>22.199999999999996</v>
      </c>
      <c r="C12" s="597">
        <v>20.399999999999999</v>
      </c>
      <c r="D12" s="597">
        <v>10</v>
      </c>
      <c r="E12" s="597">
        <v>5</v>
      </c>
      <c r="F12" s="597" t="s">
        <v>111</v>
      </c>
      <c r="G12" s="597" t="s">
        <v>111</v>
      </c>
      <c r="H12" s="597" t="s">
        <v>111</v>
      </c>
      <c r="I12" s="597" t="s">
        <v>111</v>
      </c>
      <c r="J12" s="597" t="s">
        <v>111</v>
      </c>
      <c r="K12" s="597" t="s">
        <v>111</v>
      </c>
      <c r="L12" s="597" t="s">
        <v>111</v>
      </c>
      <c r="M12" s="597" t="s">
        <v>111</v>
      </c>
      <c r="N12" s="597" t="s">
        <v>111</v>
      </c>
      <c r="O12" s="597">
        <v>0</v>
      </c>
      <c r="P12" s="597">
        <v>0</v>
      </c>
      <c r="Q12" s="597">
        <v>0</v>
      </c>
      <c r="R12" s="597">
        <v>0</v>
      </c>
      <c r="S12" s="597">
        <v>3</v>
      </c>
      <c r="T12" s="597">
        <v>5.5</v>
      </c>
      <c r="U12" s="597">
        <v>5.3999999999999995</v>
      </c>
      <c r="V12" s="597">
        <v>5.8999999999999995</v>
      </c>
      <c r="W12" s="597">
        <v>0</v>
      </c>
      <c r="X12" s="597">
        <v>0</v>
      </c>
      <c r="Y12" s="597">
        <v>18</v>
      </c>
      <c r="Z12" s="597">
        <v>27.999999999999996</v>
      </c>
      <c r="AA12" s="598">
        <v>38</v>
      </c>
      <c r="AB12" s="599">
        <v>0.35343481654957065</v>
      </c>
      <c r="AC12" s="601" t="s">
        <v>111</v>
      </c>
      <c r="AD12" s="599">
        <v>0.14197540089369781</v>
      </c>
      <c r="AE12" s="599"/>
      <c r="AF12" s="600">
        <v>1500</v>
      </c>
      <c r="AG12" s="622">
        <v>1.2082937281500216E-2</v>
      </c>
      <c r="AH12" s="616">
        <v>39.473684210526315</v>
      </c>
    </row>
    <row r="13" spans="1:36" ht="11.25" customHeight="1" x14ac:dyDescent="0.15">
      <c r="A13" s="587" t="s">
        <v>721</v>
      </c>
      <c r="B13" s="597">
        <v>0.58799999999999997</v>
      </c>
      <c r="C13" s="597">
        <v>0.46999999999999992</v>
      </c>
      <c r="D13" s="597">
        <v>0.53799999999999992</v>
      </c>
      <c r="E13" s="597">
        <v>0.40199999999999997</v>
      </c>
      <c r="F13" s="597">
        <v>0.745</v>
      </c>
      <c r="G13" s="597">
        <v>0.44600000000000001</v>
      </c>
      <c r="H13" s="597">
        <v>0.35099999999999998</v>
      </c>
      <c r="I13" s="597">
        <v>0.24</v>
      </c>
      <c r="J13" s="597">
        <v>0.36</v>
      </c>
      <c r="K13" s="597">
        <v>0.79999999999999993</v>
      </c>
      <c r="L13" s="597">
        <v>0.15</v>
      </c>
      <c r="M13" s="597">
        <v>0.43</v>
      </c>
      <c r="N13" s="597">
        <v>0.37999999999999995</v>
      </c>
      <c r="O13" s="597">
        <v>0.12</v>
      </c>
      <c r="P13" s="597">
        <v>1.2999999999999999E-2</v>
      </c>
      <c r="Q13" s="597">
        <v>0.54999999999999993</v>
      </c>
      <c r="R13" s="597">
        <v>0.61</v>
      </c>
      <c r="S13" s="597">
        <v>0.3</v>
      </c>
      <c r="T13" s="597">
        <v>0.27999999999999997</v>
      </c>
      <c r="U13" s="597">
        <v>0.24</v>
      </c>
      <c r="V13" s="597">
        <v>0.55999999999999994</v>
      </c>
      <c r="W13" s="597">
        <v>2.0959999999999996</v>
      </c>
      <c r="X13" s="597">
        <v>0.55199999999999994</v>
      </c>
      <c r="Y13" s="597">
        <v>21.006</v>
      </c>
      <c r="Z13" s="597">
        <v>26.613999999999994</v>
      </c>
      <c r="AA13" s="598">
        <v>31.613999999999997</v>
      </c>
      <c r="AB13" s="601">
        <v>0.18462549601035838</v>
      </c>
      <c r="AC13" s="601">
        <v>1.143466399632588</v>
      </c>
      <c r="AD13" s="599">
        <v>0.11811606115403586</v>
      </c>
      <c r="AE13" s="599"/>
      <c r="AF13" s="600">
        <v>26040</v>
      </c>
      <c r="AG13" s="622">
        <v>0.20975979120684374</v>
      </c>
      <c r="AH13" s="616">
        <v>823.68570886316195</v>
      </c>
    </row>
    <row r="14" spans="1:36" ht="11.25" customHeight="1" x14ac:dyDescent="0.15">
      <c r="A14" s="603" t="s">
        <v>93</v>
      </c>
      <c r="B14" s="604">
        <v>77.741</v>
      </c>
      <c r="C14" s="604">
        <v>82.61</v>
      </c>
      <c r="D14" s="604">
        <v>70.290000000000006</v>
      </c>
      <c r="E14" s="604">
        <v>70.341999999999985</v>
      </c>
      <c r="F14" s="604">
        <v>75.052999999999997</v>
      </c>
      <c r="G14" s="604">
        <v>77.945999999999998</v>
      </c>
      <c r="H14" s="604">
        <v>87.13362011718749</v>
      </c>
      <c r="I14" s="604">
        <v>93.676129882812504</v>
      </c>
      <c r="J14" s="604">
        <v>96.973599975585941</v>
      </c>
      <c r="K14" s="604">
        <v>101.59791992187499</v>
      </c>
      <c r="L14" s="604">
        <v>121.92643994140624</v>
      </c>
      <c r="M14" s="604">
        <v>136.93700000000001</v>
      </c>
      <c r="N14" s="604">
        <v>123.77099999999999</v>
      </c>
      <c r="O14" s="604">
        <v>128.072</v>
      </c>
      <c r="P14" s="604">
        <v>135.09700000000001</v>
      </c>
      <c r="Q14" s="604">
        <v>96.985500000000002</v>
      </c>
      <c r="R14" s="604">
        <v>101.28159997558593</v>
      </c>
      <c r="S14" s="604">
        <v>104.19330004882811</v>
      </c>
      <c r="T14" s="604">
        <v>103.04569998168945</v>
      </c>
      <c r="U14" s="604">
        <v>122.56880004882812</v>
      </c>
      <c r="V14" s="604">
        <v>128.27530004882811</v>
      </c>
      <c r="W14" s="604">
        <v>129.36899999999997</v>
      </c>
      <c r="X14" s="604">
        <v>129.815</v>
      </c>
      <c r="Y14" s="604">
        <v>187.16200000000001</v>
      </c>
      <c r="Z14" s="604">
        <v>216.43699999999998</v>
      </c>
      <c r="AA14" s="604">
        <v>267.65199999999993</v>
      </c>
      <c r="AB14" s="605">
        <v>0.23324898415018502</v>
      </c>
      <c r="AC14" s="605">
        <v>4.8258952343843253E-2</v>
      </c>
      <c r="AD14" s="605">
        <v>1</v>
      </c>
      <c r="AE14" s="621"/>
      <c r="AF14" s="607">
        <v>124142.00000000001</v>
      </c>
      <c r="AG14" s="605">
        <v>1</v>
      </c>
      <c r="AH14" s="607">
        <v>463.8186899406694</v>
      </c>
    </row>
    <row r="15" spans="1:36" ht="11.25" customHeight="1" x14ac:dyDescent="0.15">
      <c r="P15" s="608"/>
      <c r="Q15" s="608"/>
      <c r="R15" s="608"/>
      <c r="S15" s="608"/>
      <c r="T15" s="608"/>
      <c r="U15" s="609"/>
      <c r="V15" s="608"/>
      <c r="W15" s="608"/>
      <c r="X15" s="608"/>
      <c r="Y15" s="608"/>
      <c r="Z15" s="608"/>
      <c r="AH15" s="610"/>
    </row>
    <row r="16" spans="1:36" ht="11.25" customHeight="1" x14ac:dyDescent="0.15">
      <c r="A16" s="587" t="s">
        <v>697</v>
      </c>
      <c r="P16" s="608"/>
      <c r="Q16" s="608"/>
      <c r="R16" s="608"/>
      <c r="S16" s="608"/>
      <c r="T16" s="608"/>
      <c r="U16" s="609"/>
      <c r="V16" s="608"/>
      <c r="W16" s="608"/>
      <c r="X16" s="608"/>
      <c r="Y16" s="608"/>
      <c r="Z16" s="608"/>
      <c r="AH16" s="610"/>
    </row>
    <row r="17" spans="1:27" s="358" customFormat="1" ht="11.25" customHeight="1" x14ac:dyDescent="0.2">
      <c r="A17" s="587" t="s">
        <v>722</v>
      </c>
      <c r="AA17" s="386"/>
    </row>
    <row r="18" spans="1:27" s="358" customFormat="1" ht="11.25" customHeight="1" x14ac:dyDescent="0.2">
      <c r="A18" s="587" t="s">
        <v>698</v>
      </c>
      <c r="AA18" s="386"/>
    </row>
    <row r="19" spans="1:27" s="358" customFormat="1" ht="13.75" customHeight="1" x14ac:dyDescent="0.2">
      <c r="A19" s="587" t="s">
        <v>723</v>
      </c>
      <c r="AA19" s="386"/>
    </row>
    <row r="20" spans="1:27" s="358" customFormat="1" ht="15" x14ac:dyDescent="0.2">
      <c r="A20" s="356" t="s">
        <v>724</v>
      </c>
      <c r="AA20" s="386"/>
    </row>
    <row r="21" spans="1:27" s="358" customFormat="1" ht="15" x14ac:dyDescent="0.2">
      <c r="A21" s="587" t="s">
        <v>725</v>
      </c>
      <c r="AA21" s="386"/>
    </row>
    <row r="22" spans="1:27" s="358" customFormat="1" ht="15" x14ac:dyDescent="0.2">
      <c r="A22" s="611" t="s">
        <v>701</v>
      </c>
      <c r="AA22" s="386"/>
    </row>
    <row r="23" spans="1:27" s="358" customFormat="1" ht="15" x14ac:dyDescent="0.2">
      <c r="AA23" s="386"/>
    </row>
    <row r="24" spans="1:27" s="358" customFormat="1" ht="15" x14ac:dyDescent="0.2">
      <c r="AA24" s="386"/>
    </row>
    <row r="25" spans="1:27" s="358" customFormat="1" ht="15" x14ac:dyDescent="0.2">
      <c r="AA25" s="386"/>
    </row>
    <row r="26" spans="1:27" s="358" customFormat="1" ht="15" x14ac:dyDescent="0.2">
      <c r="AA26" s="386"/>
    </row>
    <row r="27" spans="1:27" s="358" customFormat="1" ht="15" x14ac:dyDescent="0.2">
      <c r="AA27" s="386"/>
    </row>
    <row r="28" spans="1:27" s="358" customFormat="1" ht="15" x14ac:dyDescent="0.2">
      <c r="AA28" s="386"/>
    </row>
    <row r="29" spans="1:27" s="358" customFormat="1" ht="15" x14ac:dyDescent="0.2">
      <c r="AA29" s="386"/>
    </row>
    <row r="30" spans="1:27" s="358" customFormat="1" ht="15" x14ac:dyDescent="0.2">
      <c r="AA30" s="386"/>
    </row>
    <row r="31" spans="1:27" s="358" customFormat="1" ht="15" x14ac:dyDescent="0.2">
      <c r="AA31" s="386"/>
    </row>
    <row r="32" spans="1:27" s="358" customFormat="1" ht="15" x14ac:dyDescent="0.2">
      <c r="AA32" s="386"/>
    </row>
    <row r="33" spans="27:27" s="358" customFormat="1" ht="15" x14ac:dyDescent="0.2">
      <c r="AA33" s="386"/>
    </row>
    <row r="34" spans="27:27" s="358" customFormat="1" ht="15" x14ac:dyDescent="0.2">
      <c r="AA34" s="386"/>
    </row>
    <row r="35" spans="27:27" s="358" customFormat="1" ht="15" x14ac:dyDescent="0.2">
      <c r="AA35" s="386"/>
    </row>
    <row r="36" spans="27:27" s="358" customFormat="1" ht="15" x14ac:dyDescent="0.2">
      <c r="AA36" s="386"/>
    </row>
    <row r="37" spans="27:27" s="358" customFormat="1" ht="15" x14ac:dyDescent="0.2">
      <c r="AA37" s="386"/>
    </row>
    <row r="38" spans="27:27" s="358" customFormat="1" ht="15" x14ac:dyDescent="0.2">
      <c r="AA38" s="386"/>
    </row>
    <row r="39" spans="27:27" s="358" customFormat="1" ht="15" x14ac:dyDescent="0.2">
      <c r="AA39" s="386"/>
    </row>
    <row r="40" spans="27:27" s="358" customFormat="1" ht="15" x14ac:dyDescent="0.2">
      <c r="AA40" s="386"/>
    </row>
    <row r="41" spans="27:27" s="358" customFormat="1" ht="15" x14ac:dyDescent="0.2">
      <c r="AA41" s="386"/>
    </row>
    <row r="42" spans="27:27" s="358" customFormat="1" ht="15" x14ac:dyDescent="0.2">
      <c r="AA42" s="386"/>
    </row>
    <row r="43" spans="27:27" s="358" customFormat="1" ht="15" x14ac:dyDescent="0.2">
      <c r="AA43" s="386"/>
    </row>
    <row r="44" spans="27:27" s="358" customFormat="1" ht="15" x14ac:dyDescent="0.2">
      <c r="AA44" s="386"/>
    </row>
    <row r="45" spans="27:27" s="358" customFormat="1" ht="15" x14ac:dyDescent="0.2">
      <c r="AA45" s="386"/>
    </row>
    <row r="46" spans="27:27" s="358" customFormat="1" ht="15" x14ac:dyDescent="0.2">
      <c r="AA46" s="386"/>
    </row>
    <row r="47" spans="27:27" s="358" customFormat="1" ht="15" x14ac:dyDescent="0.2">
      <c r="AA47" s="386"/>
    </row>
    <row r="48" spans="27:27" s="358" customFormat="1" ht="15" x14ac:dyDescent="0.2">
      <c r="AA48" s="386"/>
    </row>
    <row r="49" spans="27:27" s="358" customFormat="1" ht="15" x14ac:dyDescent="0.2">
      <c r="AA49" s="386"/>
    </row>
    <row r="50" spans="27:27" s="358" customFormat="1" ht="15" x14ac:dyDescent="0.2">
      <c r="AA50" s="386"/>
    </row>
    <row r="51" spans="27:27" s="358" customFormat="1" ht="15" x14ac:dyDescent="0.2">
      <c r="AA51" s="386"/>
    </row>
    <row r="52" spans="27:27" s="358" customFormat="1" ht="15" x14ac:dyDescent="0.2">
      <c r="AA52" s="386"/>
    </row>
    <row r="53" spans="27:27" s="358" customFormat="1" ht="15" x14ac:dyDescent="0.2">
      <c r="AA53" s="386"/>
    </row>
    <row r="54" spans="27:27" s="358" customFormat="1" ht="15" x14ac:dyDescent="0.2">
      <c r="AA54" s="386"/>
    </row>
    <row r="55" spans="27:27" s="358" customFormat="1" ht="15" x14ac:dyDescent="0.2">
      <c r="AA55" s="386"/>
    </row>
    <row r="56" spans="27:27" s="358" customFormat="1" ht="15" x14ac:dyDescent="0.2">
      <c r="AA56" s="386"/>
    </row>
    <row r="57" spans="27:27" s="358" customFormat="1" ht="15" x14ac:dyDescent="0.2">
      <c r="AA57" s="386"/>
    </row>
    <row r="58" spans="27:27" s="358" customFormat="1" ht="15" x14ac:dyDescent="0.2">
      <c r="AA58" s="386"/>
    </row>
    <row r="59" spans="27:27" s="358" customFormat="1" ht="15" x14ac:dyDescent="0.2">
      <c r="AA59" s="386"/>
    </row>
    <row r="60" spans="27:27" s="358" customFormat="1" ht="15" x14ac:dyDescent="0.2">
      <c r="AA60" s="386"/>
    </row>
    <row r="61" spans="27:27" s="358" customFormat="1" ht="15" x14ac:dyDescent="0.2">
      <c r="AA61" s="386"/>
    </row>
    <row r="62" spans="27:27" s="358" customFormat="1" ht="15" x14ac:dyDescent="0.2">
      <c r="AA62" s="386"/>
    </row>
    <row r="63" spans="27:27" s="358" customFormat="1" ht="15" x14ac:dyDescent="0.2">
      <c r="AA63" s="386"/>
    </row>
    <row r="64" spans="27:27" s="358" customFormat="1" ht="15" x14ac:dyDescent="0.2">
      <c r="AA64" s="386"/>
    </row>
    <row r="65" spans="27:27" s="358" customFormat="1" ht="15" x14ac:dyDescent="0.2">
      <c r="AA65" s="386"/>
    </row>
    <row r="66" spans="27:27" s="358" customFormat="1" ht="15" x14ac:dyDescent="0.2">
      <c r="AA66" s="386"/>
    </row>
    <row r="67" spans="27:27" s="358" customFormat="1" ht="15" x14ac:dyDescent="0.2">
      <c r="AA67" s="386"/>
    </row>
  </sheetData>
  <mergeCells count="1">
    <mergeCell ref="AB2:AC2"/>
  </mergeCells>
  <conditionalFormatting sqref="AB14 AB4:AE6 AB12:AE13 AC7:AE11">
    <cfRule type="cellIs" dxfId="15" priority="15" operator="lessThanOrEqual">
      <formula>0</formula>
    </cfRule>
    <cfRule type="cellIs" dxfId="14" priority="16" operator="greaterThan">
      <formula>0</formula>
    </cfRule>
  </conditionalFormatting>
  <conditionalFormatting sqref="AG5:AG13">
    <cfRule type="cellIs" dxfId="13" priority="13" operator="lessThanOrEqual">
      <formula>0</formula>
    </cfRule>
    <cfRule type="cellIs" dxfId="12" priority="14" operator="greaterThan">
      <formula>0</formula>
    </cfRule>
  </conditionalFormatting>
  <conditionalFormatting sqref="AB7:AB9">
    <cfRule type="cellIs" dxfId="11" priority="11" operator="lessThanOrEqual">
      <formula>0</formula>
    </cfRule>
    <cfRule type="cellIs" dxfId="10" priority="12" operator="greaterThan">
      <formula>0</formula>
    </cfRule>
  </conditionalFormatting>
  <conditionalFormatting sqref="AB11">
    <cfRule type="cellIs" dxfId="9" priority="9" operator="lessThanOrEqual">
      <formula>0</formula>
    </cfRule>
    <cfRule type="cellIs" dxfId="8" priority="10" operator="greaterThan">
      <formula>0</formula>
    </cfRule>
  </conditionalFormatting>
  <conditionalFormatting sqref="AC14">
    <cfRule type="cellIs" dxfId="7" priority="7" operator="lessThanOrEqual">
      <formula>0</formula>
    </cfRule>
    <cfRule type="cellIs" dxfId="6" priority="8" operator="greaterThan">
      <formula>0</formula>
    </cfRule>
  </conditionalFormatting>
  <conditionalFormatting sqref="AD14">
    <cfRule type="cellIs" dxfId="5" priority="5" operator="lessThanOrEqual">
      <formula>0</formula>
    </cfRule>
    <cfRule type="cellIs" dxfId="4" priority="6" operator="greaterThan">
      <formula>0</formula>
    </cfRule>
  </conditionalFormatting>
  <conditionalFormatting sqref="AG14">
    <cfRule type="cellIs" dxfId="3" priority="3" operator="lessThanOrEqual">
      <formula>0</formula>
    </cfRule>
    <cfRule type="cellIs" dxfId="2" priority="4" operator="greaterThan">
      <formula>0</formula>
    </cfRule>
  </conditionalFormatting>
  <conditionalFormatting sqref="AB10">
    <cfRule type="cellIs" dxfId="1" priority="1" operator="lessThanOrEqual">
      <formula>0</formula>
    </cfRule>
    <cfRule type="cellIs" dxfId="0" priority="2" operator="greaterThan">
      <formula>0</formula>
    </cfRule>
  </conditionalFormatting>
  <hyperlinks>
    <hyperlink ref="L1" location="Contents!A1" display="Contents" xr:uid="{02390C51-373A-4510-B7F7-28F82578D87E}"/>
    <hyperlink ref="AJ1" location="Contents!A1" display="Contents" xr:uid="{4140B84A-EC64-4ECA-812E-719244353DC9}"/>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80E3-7E24-4C19-8D7F-EE6E903C13D1}">
  <dimension ref="A1:F54"/>
  <sheetViews>
    <sheetView showGridLines="0" topLeftCell="A13" workbookViewId="0">
      <selection activeCell="A7" sqref="A7"/>
    </sheetView>
  </sheetViews>
  <sheetFormatPr baseColWidth="10" defaultColWidth="14.5" defaultRowHeight="11" x14ac:dyDescent="0.15"/>
  <cols>
    <col min="1" max="1" width="25.5" style="192" customWidth="1"/>
    <col min="2" max="2" width="19.5" style="192" customWidth="1"/>
    <col min="3" max="3" width="19.75" style="192" customWidth="1"/>
    <col min="4" max="5" width="14.5" style="192"/>
    <col min="6" max="6" width="14.5" style="192" customWidth="1"/>
    <col min="7" max="7" width="12.75" style="192" customWidth="1"/>
    <col min="8" max="243" width="14.5" style="192"/>
    <col min="244" max="244" width="19" style="192" customWidth="1"/>
    <col min="245" max="16384" width="14.5" style="192"/>
  </cols>
  <sheetData>
    <row r="1" spans="1:6" s="179" customFormat="1" ht="13" x14ac:dyDescent="0.15">
      <c r="A1" s="623" t="s">
        <v>726</v>
      </c>
      <c r="C1" s="2"/>
      <c r="E1" s="180" t="s">
        <v>199</v>
      </c>
    </row>
    <row r="2" spans="1:6" s="179" customFormat="1" ht="13" x14ac:dyDescent="0.15">
      <c r="A2" s="623"/>
    </row>
    <row r="3" spans="1:6" s="179" customFormat="1" ht="21.25" customHeight="1" x14ac:dyDescent="0.15">
      <c r="B3" s="624" t="s">
        <v>727</v>
      </c>
      <c r="C3" s="624" t="s">
        <v>728</v>
      </c>
    </row>
    <row r="4" spans="1:6" s="179" customFormat="1" ht="11.25" customHeight="1" x14ac:dyDescent="0.15">
      <c r="A4" s="183"/>
      <c r="B4" s="184"/>
      <c r="C4" s="184"/>
    </row>
    <row r="5" spans="1:6" s="179" customFormat="1" ht="11.25" customHeight="1" x14ac:dyDescent="0.15">
      <c r="A5" s="625" t="s">
        <v>663</v>
      </c>
      <c r="B5" s="185" t="s">
        <v>729</v>
      </c>
      <c r="C5" s="185" t="s">
        <v>730</v>
      </c>
    </row>
    <row r="6" spans="1:6" s="179" customFormat="1" ht="11.25" customHeight="1" x14ac:dyDescent="0.15">
      <c r="B6" s="326"/>
      <c r="C6" s="326"/>
    </row>
    <row r="7" spans="1:6" ht="11.25" customHeight="1" x14ac:dyDescent="0.15">
      <c r="A7">
        <v>2000</v>
      </c>
      <c r="B7" s="246">
        <v>33.421999999999997</v>
      </c>
      <c r="C7" s="246">
        <v>4.47</v>
      </c>
      <c r="D7"/>
      <c r="E7" s="246"/>
      <c r="F7" s="246"/>
    </row>
    <row r="8" spans="1:6" ht="11.25" customHeight="1" x14ac:dyDescent="0.15">
      <c r="A8">
        <v>2001</v>
      </c>
      <c r="B8" s="246">
        <v>23.259</v>
      </c>
      <c r="C8" s="246">
        <v>1.49</v>
      </c>
      <c r="D8"/>
      <c r="E8" s="246"/>
      <c r="F8" s="246"/>
    </row>
    <row r="9" spans="1:6" ht="11.25" customHeight="1" x14ac:dyDescent="0.15">
      <c r="A9">
        <v>2002</v>
      </c>
      <c r="B9" s="246">
        <v>15.234</v>
      </c>
      <c r="C9" s="246">
        <v>1.59</v>
      </c>
      <c r="D9"/>
      <c r="E9" s="246"/>
      <c r="F9" s="246"/>
    </row>
    <row r="10" spans="1:6" ht="11.25" customHeight="1" x14ac:dyDescent="0.15">
      <c r="A10">
        <v>2003</v>
      </c>
      <c r="B10" s="246">
        <v>23.369</v>
      </c>
      <c r="C10" s="246">
        <v>1.55</v>
      </c>
      <c r="D10"/>
      <c r="E10" s="246"/>
      <c r="F10" s="246"/>
    </row>
    <row r="11" spans="1:6" ht="11.25" customHeight="1" x14ac:dyDescent="0.15">
      <c r="A11">
        <v>2004</v>
      </c>
      <c r="B11" s="246">
        <v>52.756999999999998</v>
      </c>
      <c r="C11" s="246">
        <v>1.72</v>
      </c>
      <c r="D11"/>
      <c r="E11" s="246"/>
      <c r="F11" s="246"/>
    </row>
    <row r="12" spans="1:6" ht="11.25" customHeight="1" x14ac:dyDescent="0.15">
      <c r="A12">
        <v>2005</v>
      </c>
      <c r="B12" s="246">
        <v>35.186</v>
      </c>
      <c r="C12" s="246">
        <v>1.46</v>
      </c>
      <c r="D12"/>
      <c r="E12" s="246"/>
      <c r="F12" s="246"/>
    </row>
    <row r="13" spans="1:6" ht="11.25" customHeight="1" x14ac:dyDescent="0.15">
      <c r="A13">
        <v>2006</v>
      </c>
      <c r="B13" s="246">
        <v>37.963999999999999</v>
      </c>
      <c r="C13" s="246">
        <v>2.3199999999999998</v>
      </c>
      <c r="D13"/>
      <c r="E13" s="246"/>
      <c r="F13" s="246"/>
    </row>
    <row r="14" spans="1:6" s="198" customFormat="1" ht="11.25" customHeight="1" x14ac:dyDescent="0.15">
      <c r="A14">
        <v>2007</v>
      </c>
      <c r="B14" s="246">
        <v>67.350999999999999</v>
      </c>
      <c r="C14" s="246">
        <v>3.53</v>
      </c>
      <c r="D14"/>
      <c r="E14" s="246"/>
      <c r="F14" s="246"/>
    </row>
    <row r="15" spans="1:6" s="198" customFormat="1" ht="11.25" customHeight="1" x14ac:dyDescent="0.15">
      <c r="A15">
        <v>2008</v>
      </c>
      <c r="B15" s="246">
        <v>86.001999999999995</v>
      </c>
      <c r="C15" s="246">
        <v>4.4400000000000004</v>
      </c>
      <c r="D15"/>
      <c r="E15" s="246"/>
      <c r="F15" s="246"/>
    </row>
    <row r="16" spans="1:6" s="198" customFormat="1" ht="11.25" customHeight="1" x14ac:dyDescent="0.15">
      <c r="A16">
        <v>2009</v>
      </c>
      <c r="B16" s="246">
        <v>39.375</v>
      </c>
      <c r="C16" s="246">
        <v>5.1646000000000001</v>
      </c>
      <c r="D16"/>
      <c r="E16" s="246"/>
      <c r="F16" s="246"/>
    </row>
    <row r="17" spans="1:6" s="198" customFormat="1" ht="11.25" customHeight="1" x14ac:dyDescent="0.15">
      <c r="A17">
        <v>2010</v>
      </c>
      <c r="B17" s="246">
        <v>45.966000000000001</v>
      </c>
      <c r="C17" s="246">
        <v>4.3</v>
      </c>
      <c r="D17"/>
      <c r="E17" s="246"/>
      <c r="F17" s="246"/>
    </row>
    <row r="18" spans="1:6" ht="11.25" customHeight="1" x14ac:dyDescent="0.15">
      <c r="A18">
        <v>2011</v>
      </c>
      <c r="B18" s="246">
        <v>39.661000000000001</v>
      </c>
      <c r="C18" s="246">
        <v>4.2916999999999996</v>
      </c>
      <c r="D18"/>
      <c r="E18" s="246"/>
      <c r="F18" s="246"/>
    </row>
    <row r="19" spans="1:6" ht="11.25" customHeight="1" x14ac:dyDescent="0.15">
      <c r="A19">
        <v>2012</v>
      </c>
      <c r="B19" s="246">
        <v>31.018999999999998</v>
      </c>
      <c r="C19" s="246">
        <v>4.45</v>
      </c>
      <c r="D19"/>
      <c r="E19" s="246"/>
      <c r="F19" s="246"/>
    </row>
    <row r="20" spans="1:6" ht="11.25" customHeight="1" x14ac:dyDescent="0.15">
      <c r="A20">
        <v>2013</v>
      </c>
      <c r="B20" s="246">
        <v>27.074000000000002</v>
      </c>
      <c r="C20" s="246">
        <v>4.7521000000000004</v>
      </c>
      <c r="D20"/>
      <c r="E20" s="246"/>
      <c r="F20" s="246"/>
    </row>
    <row r="21" spans="1:6" ht="11.25" customHeight="1" x14ac:dyDescent="0.15">
      <c r="A21">
        <v>2014</v>
      </c>
      <c r="B21" s="246">
        <v>30.786000000000001</v>
      </c>
      <c r="C21" s="246">
        <v>4.6833</v>
      </c>
      <c r="D21"/>
      <c r="E21" s="246"/>
      <c r="F21" s="246"/>
    </row>
    <row r="22" spans="1:6" ht="11.25" customHeight="1" x14ac:dyDescent="0.15">
      <c r="A22">
        <v>2015</v>
      </c>
      <c r="B22" s="246">
        <v>28.454999999999998</v>
      </c>
      <c r="C22" s="246">
        <v>5.1124999999999998</v>
      </c>
      <c r="D22"/>
      <c r="E22" s="246"/>
      <c r="F22" s="246"/>
    </row>
    <row r="23" spans="1:6" ht="11.25" customHeight="1" x14ac:dyDescent="0.15">
      <c r="A23">
        <v>2016</v>
      </c>
      <c r="B23" s="246">
        <v>25.472000000000001</v>
      </c>
      <c r="C23" s="246">
        <v>8.8437999999999999</v>
      </c>
      <c r="D23"/>
      <c r="E23" s="246"/>
      <c r="F23" s="246"/>
    </row>
    <row r="24" spans="1:6" ht="11.25" customHeight="1" x14ac:dyDescent="0.15">
      <c r="A24">
        <v>2017</v>
      </c>
      <c r="B24" s="246">
        <v>55.79</v>
      </c>
      <c r="C24" s="246">
        <v>12.072900000000001</v>
      </c>
      <c r="D24"/>
      <c r="E24" s="246"/>
      <c r="F24" s="246"/>
    </row>
    <row r="25" spans="1:6" ht="11.25" customHeight="1" x14ac:dyDescent="0.15">
      <c r="A25">
        <v>2018</v>
      </c>
      <c r="B25" s="246">
        <v>72.793999999999997</v>
      </c>
      <c r="C25" s="246">
        <v>14.656000000000001</v>
      </c>
      <c r="D25"/>
      <c r="E25" s="246"/>
      <c r="F25" s="246"/>
    </row>
    <row r="26" spans="1:6" ht="11.25" customHeight="1" x14ac:dyDescent="0.15">
      <c r="A26">
        <v>2019</v>
      </c>
      <c r="B26" s="246">
        <v>33.197000000000003</v>
      </c>
      <c r="C26" s="246">
        <v>11.3104</v>
      </c>
      <c r="D26"/>
      <c r="E26" s="246"/>
      <c r="F26" s="246"/>
    </row>
    <row r="27" spans="1:6" ht="11.25" customHeight="1" x14ac:dyDescent="0.15">
      <c r="A27" s="626">
        <v>2020</v>
      </c>
      <c r="B27" s="247">
        <v>31.437000000000001</v>
      </c>
      <c r="C27" s="247">
        <v>6.8</v>
      </c>
      <c r="D27"/>
      <c r="E27" s="246"/>
      <c r="F27" s="246"/>
    </row>
    <row r="28" spans="1:6" ht="11.25" customHeight="1" x14ac:dyDescent="0.15">
      <c r="A28"/>
      <c r="B28" s="246"/>
      <c r="C28" s="246"/>
      <c r="D28"/>
      <c r="E28" s="246"/>
      <c r="F28" s="246"/>
    </row>
    <row r="29" spans="1:6" ht="11.25" customHeight="1" x14ac:dyDescent="0.15">
      <c r="A29" s="627" t="s">
        <v>731</v>
      </c>
      <c r="B29" s="208"/>
    </row>
    <row r="30" spans="1:6" ht="11.25" customHeight="1" x14ac:dyDescent="0.15">
      <c r="A30" s="627" t="s">
        <v>732</v>
      </c>
    </row>
    <row r="54" spans="4:4" x14ac:dyDescent="0.15">
      <c r="D54" s="196"/>
    </row>
  </sheetData>
  <hyperlinks>
    <hyperlink ref="E1" location="Contents!A1" display="Contents" xr:uid="{76BA2B48-C94B-4EB6-B064-E59C7F1A3936}"/>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0333-A906-4DC8-A7C3-3C6EA223F9F6}">
  <sheetPr>
    <pageSetUpPr fitToPage="1"/>
  </sheetPr>
  <dimension ref="A1:AF96"/>
  <sheetViews>
    <sheetView showGridLines="0" zoomScale="77" workbookViewId="0">
      <pane xSplit="1" ySplit="4" topLeftCell="P35" activePane="bottomRight" state="frozen"/>
      <selection activeCell="AL81" sqref="AL81"/>
      <selection pane="topRight" activeCell="AL81" sqref="AL81"/>
      <selection pane="bottomLeft" activeCell="AL81" sqref="AL81"/>
      <selection pane="bottomRight" activeCell="Q56" sqref="Q56"/>
    </sheetView>
  </sheetViews>
  <sheetFormatPr baseColWidth="10" defaultColWidth="12.75" defaultRowHeight="11" x14ac:dyDescent="0.15"/>
  <cols>
    <col min="1" max="1" width="25.5" style="629" customWidth="1"/>
    <col min="2" max="5" width="10.25" style="629" customWidth="1"/>
    <col min="6" max="28" width="10.5" style="629" customWidth="1"/>
    <col min="29" max="30" width="10.5" style="632" customWidth="1"/>
    <col min="31" max="31" width="10" style="632" customWidth="1"/>
    <col min="32" max="32" width="11.25" style="632" customWidth="1"/>
    <col min="33" max="16384" width="12.75" style="632"/>
  </cols>
  <sheetData>
    <row r="1" spans="1:32" ht="13" x14ac:dyDescent="0.15">
      <c r="A1" s="628" t="s">
        <v>733</v>
      </c>
      <c r="J1" s="13"/>
      <c r="K1" s="630"/>
      <c r="L1" s="631" t="s">
        <v>199</v>
      </c>
      <c r="AF1" s="30" t="s">
        <v>199</v>
      </c>
    </row>
    <row r="2" spans="1:32" s="630" customFormat="1" ht="16" customHeight="1" x14ac:dyDescent="0.15">
      <c r="A2" s="633" t="s">
        <v>734</v>
      </c>
      <c r="B2" s="634"/>
      <c r="C2" s="634"/>
      <c r="D2" s="634"/>
      <c r="E2" s="634"/>
      <c r="F2" s="634"/>
      <c r="G2" s="634"/>
      <c r="H2" s="634"/>
      <c r="I2" s="634"/>
      <c r="J2" s="629"/>
      <c r="K2" s="629"/>
      <c r="L2" s="629"/>
      <c r="M2" s="635"/>
      <c r="N2" s="635"/>
      <c r="O2" s="635"/>
      <c r="P2" s="635"/>
      <c r="Q2" s="629"/>
      <c r="R2" s="629"/>
      <c r="S2" s="629"/>
      <c r="T2" s="629"/>
      <c r="U2" s="629"/>
      <c r="V2" s="629"/>
      <c r="W2" s="629"/>
      <c r="X2" s="629"/>
      <c r="Y2" s="629"/>
      <c r="Z2" s="629"/>
      <c r="AA2" s="629"/>
      <c r="AB2" s="629"/>
      <c r="AC2" s="636"/>
      <c r="AD2" s="636"/>
    </row>
    <row r="3" spans="1:32" s="630" customFormat="1" ht="14.5" customHeight="1" x14ac:dyDescent="0.15">
      <c r="A3" s="629"/>
      <c r="B3" s="637"/>
      <c r="C3" s="637"/>
      <c r="D3" s="637"/>
      <c r="E3" s="637"/>
      <c r="F3" s="637"/>
      <c r="G3" s="637"/>
      <c r="H3" s="637"/>
      <c r="I3" s="637"/>
      <c r="J3" s="636"/>
      <c r="K3" s="636"/>
      <c r="L3" s="636"/>
      <c r="M3" s="636"/>
      <c r="N3" s="636"/>
      <c r="O3" s="636"/>
      <c r="P3" s="629"/>
      <c r="Q3" s="629"/>
      <c r="R3" s="636"/>
      <c r="S3" s="638"/>
      <c r="T3" s="638"/>
      <c r="U3" s="638"/>
      <c r="V3" s="638"/>
      <c r="W3" s="638"/>
      <c r="X3" s="629"/>
      <c r="Y3" s="629"/>
      <c r="Z3" s="629"/>
      <c r="AA3" s="629"/>
      <c r="AB3" s="1240" t="s">
        <v>197</v>
      </c>
      <c r="AC3" s="1240"/>
      <c r="AD3" s="639" t="s">
        <v>196</v>
      </c>
    </row>
    <row r="4" spans="1:32" s="630" customFormat="1" ht="14.5" customHeight="1" x14ac:dyDescent="0.15">
      <c r="A4" s="640" t="s">
        <v>735</v>
      </c>
      <c r="B4" s="636">
        <v>1975</v>
      </c>
      <c r="C4" s="636">
        <v>1980</v>
      </c>
      <c r="D4" s="636">
        <v>1985</v>
      </c>
      <c r="E4" s="636">
        <v>1990</v>
      </c>
      <c r="F4" s="636">
        <v>1995</v>
      </c>
      <c r="G4" s="636">
        <v>2000</v>
      </c>
      <c r="H4" s="636">
        <v>2001</v>
      </c>
      <c r="I4" s="636">
        <v>2002</v>
      </c>
      <c r="J4" s="636">
        <v>2003</v>
      </c>
      <c r="K4" s="636">
        <v>2004</v>
      </c>
      <c r="L4" s="636">
        <v>2005</v>
      </c>
      <c r="M4" s="636">
        <v>2006</v>
      </c>
      <c r="N4" s="636">
        <v>2007</v>
      </c>
      <c r="O4" s="636">
        <v>2008</v>
      </c>
      <c r="P4" s="636">
        <v>2009</v>
      </c>
      <c r="Q4" s="636">
        <v>2010</v>
      </c>
      <c r="R4" s="636">
        <v>2011</v>
      </c>
      <c r="S4" s="636">
        <v>2012</v>
      </c>
      <c r="T4" s="636">
        <v>2013</v>
      </c>
      <c r="U4" s="636">
        <v>2014</v>
      </c>
      <c r="V4" s="636">
        <v>2015</v>
      </c>
      <c r="W4" s="636">
        <v>2016</v>
      </c>
      <c r="X4" s="636">
        <v>2017</v>
      </c>
      <c r="Y4" s="636">
        <v>2018</v>
      </c>
      <c r="Z4" s="636">
        <v>2019</v>
      </c>
      <c r="AA4" s="636">
        <v>2020</v>
      </c>
      <c r="AB4" s="641">
        <v>2020</v>
      </c>
      <c r="AC4" s="639" t="s">
        <v>736</v>
      </c>
      <c r="AD4" s="639">
        <v>2020</v>
      </c>
    </row>
    <row r="5" spans="1:32" s="630" customFormat="1" ht="9.75" customHeight="1" x14ac:dyDescent="0.15">
      <c r="A5" s="640"/>
      <c r="B5" s="636"/>
      <c r="C5" s="636"/>
      <c r="D5" s="636"/>
      <c r="E5" s="636"/>
      <c r="F5" s="636"/>
      <c r="G5" s="636"/>
      <c r="H5" s="636"/>
      <c r="I5" s="636"/>
      <c r="J5" s="636"/>
      <c r="K5" s="636"/>
      <c r="L5" s="636"/>
      <c r="M5" s="636"/>
      <c r="N5" s="636"/>
      <c r="O5" s="636"/>
      <c r="P5" s="636"/>
      <c r="Q5" s="636"/>
      <c r="R5" s="636"/>
      <c r="S5" s="636"/>
      <c r="T5" s="636"/>
      <c r="U5" s="636"/>
      <c r="V5" s="636"/>
      <c r="W5" s="636"/>
      <c r="X5" s="636"/>
      <c r="Y5" s="636"/>
      <c r="Z5" s="636"/>
      <c r="AA5" s="636"/>
      <c r="AB5" s="641"/>
      <c r="AC5" s="639"/>
      <c r="AD5" s="641"/>
    </row>
    <row r="6" spans="1:32" s="630" customFormat="1" ht="14.5" customHeight="1" x14ac:dyDescent="0.15">
      <c r="A6" s="642" t="s">
        <v>192</v>
      </c>
      <c r="B6" s="643"/>
      <c r="C6" s="643"/>
      <c r="D6" s="643"/>
      <c r="E6" s="644">
        <v>743</v>
      </c>
      <c r="F6" s="644">
        <v>743</v>
      </c>
      <c r="G6" s="644">
        <v>855</v>
      </c>
      <c r="H6" s="644">
        <v>838</v>
      </c>
      <c r="I6" s="644">
        <v>843</v>
      </c>
      <c r="J6" s="644">
        <v>960</v>
      </c>
      <c r="K6" s="644">
        <v>960</v>
      </c>
      <c r="L6" s="644">
        <v>960</v>
      </c>
      <c r="M6" s="644">
        <v>960</v>
      </c>
      <c r="N6" s="644">
        <v>960</v>
      </c>
      <c r="O6" s="644">
        <v>963</v>
      </c>
      <c r="P6" s="644">
        <v>965</v>
      </c>
      <c r="Q6" s="644">
        <v>965</v>
      </c>
      <c r="R6" s="644">
        <v>887</v>
      </c>
      <c r="S6" s="644">
        <v>824</v>
      </c>
      <c r="T6" s="644">
        <v>823</v>
      </c>
      <c r="U6" s="644">
        <v>813</v>
      </c>
      <c r="V6" s="644">
        <v>906</v>
      </c>
      <c r="W6" s="644">
        <v>926</v>
      </c>
      <c r="X6" s="644">
        <v>925.7</v>
      </c>
      <c r="Y6" s="644">
        <v>950.6</v>
      </c>
      <c r="Z6" s="644">
        <v>935.6</v>
      </c>
      <c r="AA6" s="644">
        <v>906</v>
      </c>
      <c r="AB6" s="645">
        <f>+AA6/Z6*(365/366)-1</f>
        <v>-3.4283251214264121E-2</v>
      </c>
      <c r="AC6" s="645">
        <f>+(Z6/P6)^(0.1)-1</f>
        <v>-3.0892251568894746E-3</v>
      </c>
      <c r="AD6" s="645">
        <f>+AA6/$AA$43</f>
        <v>6.4369449378330376E-2</v>
      </c>
    </row>
    <row r="7" spans="1:32" s="630" customFormat="1" ht="14.5" customHeight="1" x14ac:dyDescent="0.15">
      <c r="A7" s="642" t="s">
        <v>191</v>
      </c>
      <c r="B7" s="643"/>
      <c r="C7" s="643"/>
      <c r="D7" s="643"/>
      <c r="E7" s="644">
        <v>2913.5</v>
      </c>
      <c r="F7" s="644">
        <v>3170.96</v>
      </c>
      <c r="G7" s="644">
        <v>2793</v>
      </c>
      <c r="H7" s="644">
        <v>2216</v>
      </c>
      <c r="I7" s="644">
        <v>2252</v>
      </c>
      <c r="J7" s="644">
        <v>2133</v>
      </c>
      <c r="K7" s="644">
        <v>2152</v>
      </c>
      <c r="L7" s="644">
        <v>2285</v>
      </c>
      <c r="M7" s="644">
        <v>2274</v>
      </c>
      <c r="N7" s="644">
        <v>2214</v>
      </c>
      <c r="O7" s="644">
        <v>2229</v>
      </c>
      <c r="P7" s="644">
        <v>2382</v>
      </c>
      <c r="Q7" s="644">
        <v>2405</v>
      </c>
      <c r="R7" s="644">
        <v>2409</v>
      </c>
      <c r="S7" s="644">
        <v>2592</v>
      </c>
      <c r="T7" s="644">
        <v>2607</v>
      </c>
      <c r="U7" s="644">
        <v>2514</v>
      </c>
      <c r="V7" s="644">
        <v>2542</v>
      </c>
      <c r="W7" s="644">
        <v>2517</v>
      </c>
      <c r="X7" s="644">
        <v>2483</v>
      </c>
      <c r="Y7" s="644">
        <v>2540.5</v>
      </c>
      <c r="Z7" s="644">
        <v>2555.3000000000002</v>
      </c>
      <c r="AA7" s="646">
        <v>2587</v>
      </c>
      <c r="AB7" s="645">
        <f t="shared" ref="AB7:AB43" si="0">+AA7/Z7*(365/366)-1</f>
        <v>9.6394528975349836E-3</v>
      </c>
      <c r="AC7" s="645">
        <f t="shared" ref="AC7:AC42" si="1">+(Z7/P7)^(0.1)-1</f>
        <v>7.0476347738439582E-3</v>
      </c>
      <c r="AD7" s="645">
        <f t="shared" ref="AD7:AD43" si="2">+AA7/$AA$43</f>
        <v>0.18380106571936056</v>
      </c>
    </row>
    <row r="8" spans="1:32" s="630" customFormat="1" ht="14.5" customHeight="1" x14ac:dyDescent="0.15">
      <c r="A8" s="647" t="s">
        <v>190</v>
      </c>
      <c r="B8" s="648"/>
      <c r="C8" s="648"/>
      <c r="D8" s="648"/>
      <c r="E8" s="648">
        <v>3656.5</v>
      </c>
      <c r="F8" s="648">
        <v>3913.96</v>
      </c>
      <c r="G8" s="648">
        <v>3648</v>
      </c>
      <c r="H8" s="648">
        <v>3054</v>
      </c>
      <c r="I8" s="648">
        <v>3095</v>
      </c>
      <c r="J8" s="648">
        <v>3093</v>
      </c>
      <c r="K8" s="648">
        <v>3112</v>
      </c>
      <c r="L8" s="648">
        <v>3245</v>
      </c>
      <c r="M8" s="648">
        <v>3234</v>
      </c>
      <c r="N8" s="648">
        <v>3174</v>
      </c>
      <c r="O8" s="648">
        <v>3192</v>
      </c>
      <c r="P8" s="648">
        <v>3347</v>
      </c>
      <c r="Q8" s="648">
        <v>3370</v>
      </c>
      <c r="R8" s="648">
        <f t="shared" ref="R8:Z8" si="3">+R7+R6</f>
        <v>3296</v>
      </c>
      <c r="S8" s="648">
        <f t="shared" si="3"/>
        <v>3416</v>
      </c>
      <c r="T8" s="648">
        <f t="shared" si="3"/>
        <v>3430</v>
      </c>
      <c r="U8" s="648">
        <f t="shared" si="3"/>
        <v>3327</v>
      </c>
      <c r="V8" s="648">
        <f t="shared" si="3"/>
        <v>3448</v>
      </c>
      <c r="W8" s="648">
        <f t="shared" si="3"/>
        <v>3443</v>
      </c>
      <c r="X8" s="648">
        <f t="shared" si="3"/>
        <v>3408.7</v>
      </c>
      <c r="Y8" s="648">
        <f t="shared" si="3"/>
        <v>3491.1</v>
      </c>
      <c r="Z8" s="648">
        <f t="shared" si="3"/>
        <v>3490.9</v>
      </c>
      <c r="AA8" s="648">
        <f>+AA7+AA6</f>
        <v>3493</v>
      </c>
      <c r="AB8" s="649">
        <f t="shared" si="0"/>
        <v>-2.1323199882535837E-3</v>
      </c>
      <c r="AC8" s="649">
        <f t="shared" si="1"/>
        <v>4.2183884974662522E-3</v>
      </c>
      <c r="AD8" s="649">
        <f t="shared" si="2"/>
        <v>0.24817051509769095</v>
      </c>
    </row>
    <row r="9" spans="1:32" ht="9.75" customHeight="1" x14ac:dyDescent="0.15">
      <c r="A9" s="650"/>
      <c r="B9" s="651"/>
      <c r="C9" s="651"/>
      <c r="D9" s="651"/>
      <c r="E9" s="651"/>
      <c r="F9" s="651"/>
      <c r="G9" s="651"/>
      <c r="H9" s="651"/>
      <c r="I9" s="651"/>
      <c r="J9" s="651"/>
      <c r="K9" s="651"/>
      <c r="L9" s="652"/>
      <c r="M9" s="652"/>
      <c r="N9" s="652"/>
      <c r="O9" s="652"/>
      <c r="P9" s="652"/>
      <c r="Q9" s="652"/>
      <c r="R9" s="652"/>
      <c r="S9" s="652"/>
      <c r="T9" s="652"/>
      <c r="U9" s="652"/>
      <c r="V9" s="652"/>
      <c r="W9" s="652"/>
      <c r="X9" s="651"/>
      <c r="Y9" s="651"/>
      <c r="Z9" s="651"/>
      <c r="AA9" s="652"/>
      <c r="AB9" s="645"/>
      <c r="AC9" s="645"/>
      <c r="AD9" s="645"/>
    </row>
    <row r="10" spans="1:32" ht="14.5" customHeight="1" x14ac:dyDescent="0.15">
      <c r="A10" s="653" t="s">
        <v>187</v>
      </c>
      <c r="B10" s="651"/>
      <c r="C10" s="651"/>
      <c r="D10" s="651"/>
      <c r="E10" s="644">
        <v>0</v>
      </c>
      <c r="F10" s="644">
        <v>0</v>
      </c>
      <c r="G10" s="644">
        <v>0</v>
      </c>
      <c r="H10" s="644">
        <v>0</v>
      </c>
      <c r="I10" s="644">
        <v>0</v>
      </c>
      <c r="J10" s="644">
        <v>0</v>
      </c>
      <c r="K10" s="644">
        <v>0</v>
      </c>
      <c r="L10" s="644">
        <v>0</v>
      </c>
      <c r="M10" s="644">
        <v>0</v>
      </c>
      <c r="N10" s="644">
        <v>0</v>
      </c>
      <c r="O10" s="644">
        <v>0</v>
      </c>
      <c r="P10" s="644">
        <v>0</v>
      </c>
      <c r="Q10" s="644">
        <v>0</v>
      </c>
      <c r="R10" s="644">
        <v>0</v>
      </c>
      <c r="S10" s="644">
        <v>0</v>
      </c>
      <c r="T10" s="644">
        <v>0</v>
      </c>
      <c r="U10" s="644">
        <v>0</v>
      </c>
      <c r="V10" s="644">
        <v>0</v>
      </c>
      <c r="W10" s="644">
        <v>0</v>
      </c>
      <c r="X10" s="644">
        <v>24</v>
      </c>
      <c r="Y10" s="644">
        <v>48</v>
      </c>
      <c r="Z10" s="644">
        <v>39.700000000000003</v>
      </c>
      <c r="AA10" s="646">
        <v>40</v>
      </c>
      <c r="AB10" s="645">
        <f t="shared" si="0"/>
        <v>4.8037879726363641E-3</v>
      </c>
      <c r="AC10" s="645" t="s">
        <v>571</v>
      </c>
      <c r="AD10" s="645">
        <f t="shared" si="2"/>
        <v>2.8419182948490229E-3</v>
      </c>
    </row>
    <row r="11" spans="1:32" ht="14.5" customHeight="1" x14ac:dyDescent="0.15">
      <c r="A11" s="653" t="s">
        <v>737</v>
      </c>
      <c r="B11" s="651"/>
      <c r="C11" s="651"/>
      <c r="D11" s="651"/>
      <c r="E11" s="651">
        <v>0</v>
      </c>
      <c r="F11" s="651">
        <v>55</v>
      </c>
      <c r="G11" s="651">
        <v>145</v>
      </c>
      <c r="H11" s="651">
        <v>145</v>
      </c>
      <c r="I11" s="651">
        <v>144.69999999999999</v>
      </c>
      <c r="J11" s="651">
        <v>162.69999999999999</v>
      </c>
      <c r="K11" s="651">
        <v>165.7</v>
      </c>
      <c r="L11" s="651">
        <v>165.7</v>
      </c>
      <c r="M11" s="651">
        <v>165.7</v>
      </c>
      <c r="N11" s="651">
        <v>165.7</v>
      </c>
      <c r="O11" s="651">
        <v>165.7</v>
      </c>
      <c r="P11" s="651">
        <v>165.7</v>
      </c>
      <c r="Q11" s="651">
        <v>165.7</v>
      </c>
      <c r="R11" s="651">
        <v>217.5</v>
      </c>
      <c r="S11" s="651">
        <v>217.5</v>
      </c>
      <c r="T11" s="651">
        <v>217.5</v>
      </c>
      <c r="U11" s="651">
        <v>217.5</v>
      </c>
      <c r="V11" s="651">
        <v>217.36</v>
      </c>
      <c r="W11" s="651">
        <v>206.86</v>
      </c>
      <c r="X11" s="651">
        <v>206.86</v>
      </c>
      <c r="Y11" s="651">
        <v>206.86</v>
      </c>
      <c r="Z11" s="651">
        <v>261.86</v>
      </c>
      <c r="AA11" s="652">
        <v>262</v>
      </c>
      <c r="AB11" s="645">
        <f t="shared" si="0"/>
        <v>-2.1990643646817576E-3</v>
      </c>
      <c r="AC11" s="645">
        <f t="shared" si="1"/>
        <v>4.6826397344864601E-2</v>
      </c>
      <c r="AD11" s="645">
        <f t="shared" si="2"/>
        <v>1.8614564831261102E-2</v>
      </c>
    </row>
    <row r="12" spans="1:32" ht="14.5" customHeight="1" x14ac:dyDescent="0.15">
      <c r="A12" s="653" t="s">
        <v>738</v>
      </c>
      <c r="B12" s="651"/>
      <c r="C12" s="651"/>
      <c r="D12" s="651"/>
      <c r="E12" s="651">
        <v>95</v>
      </c>
      <c r="F12" s="651">
        <v>105</v>
      </c>
      <c r="G12" s="651">
        <v>161.19999999999999</v>
      </c>
      <c r="H12" s="651">
        <v>161.19999999999999</v>
      </c>
      <c r="I12" s="651">
        <v>161.19999999999999</v>
      </c>
      <c r="J12" s="651">
        <v>161.19999999999999</v>
      </c>
      <c r="K12" s="651">
        <v>151.19999999999999</v>
      </c>
      <c r="L12" s="651">
        <v>151.19999999999999</v>
      </c>
      <c r="M12" s="651">
        <v>151.19999999999999</v>
      </c>
      <c r="N12" s="651">
        <v>204.4</v>
      </c>
      <c r="O12" s="651">
        <v>204.4</v>
      </c>
      <c r="P12" s="651">
        <v>204.4</v>
      </c>
      <c r="Q12" s="651">
        <v>204.4</v>
      </c>
      <c r="R12" s="651">
        <v>204</v>
      </c>
      <c r="S12" s="651">
        <v>204.4</v>
      </c>
      <c r="T12" s="651">
        <v>204.4</v>
      </c>
      <c r="U12" s="651">
        <v>204.4</v>
      </c>
      <c r="V12" s="651">
        <v>204.4</v>
      </c>
      <c r="W12" s="651">
        <v>204.4</v>
      </c>
      <c r="X12" s="651">
        <v>204.4</v>
      </c>
      <c r="Y12" s="651">
        <v>204.4</v>
      </c>
      <c r="Z12" s="651">
        <v>204.4</v>
      </c>
      <c r="AA12" s="652">
        <v>204</v>
      </c>
      <c r="AB12" s="645">
        <f t="shared" si="0"/>
        <v>-4.6838407494145251E-3</v>
      </c>
      <c r="AC12" s="645">
        <f t="shared" si="1"/>
        <v>0</v>
      </c>
      <c r="AD12" s="645">
        <f t="shared" si="2"/>
        <v>1.4493783303730018E-2</v>
      </c>
    </row>
    <row r="13" spans="1:32" ht="14.5" customHeight="1" x14ac:dyDescent="0.15">
      <c r="A13" s="642" t="s">
        <v>739</v>
      </c>
      <c r="B13" s="643"/>
      <c r="C13" s="643"/>
      <c r="D13" s="643"/>
      <c r="E13" s="644">
        <v>0</v>
      </c>
      <c r="F13" s="644">
        <v>0</v>
      </c>
      <c r="G13" s="644">
        <v>29</v>
      </c>
      <c r="H13" s="644">
        <v>29</v>
      </c>
      <c r="I13" s="644">
        <v>29</v>
      </c>
      <c r="J13" s="644">
        <v>29</v>
      </c>
      <c r="K13" s="644">
        <v>29</v>
      </c>
      <c r="L13" s="644">
        <v>29</v>
      </c>
      <c r="M13" s="644">
        <v>54.2</v>
      </c>
      <c r="N13" s="644">
        <v>54.2</v>
      </c>
      <c r="O13" s="644">
        <v>54.2</v>
      </c>
      <c r="P13" s="644">
        <v>54.2</v>
      </c>
      <c r="Q13" s="644">
        <v>54.2</v>
      </c>
      <c r="R13" s="644">
        <v>54.2</v>
      </c>
      <c r="S13" s="644">
        <v>54.2</v>
      </c>
      <c r="T13" s="644">
        <v>49.2</v>
      </c>
      <c r="U13" s="644">
        <v>49.2</v>
      </c>
      <c r="V13" s="644">
        <v>49.2</v>
      </c>
      <c r="W13" s="644">
        <v>49.2</v>
      </c>
      <c r="X13" s="644">
        <v>49.2</v>
      </c>
      <c r="Y13" s="644">
        <v>49.2</v>
      </c>
      <c r="Z13" s="644">
        <v>52</v>
      </c>
      <c r="AA13" s="646">
        <v>49</v>
      </c>
      <c r="AB13" s="645">
        <f t="shared" si="0"/>
        <v>-6.0266918873476238E-2</v>
      </c>
      <c r="AC13" s="645">
        <f t="shared" si="1"/>
        <v>-4.1351456288476474E-3</v>
      </c>
      <c r="AD13" s="645">
        <f t="shared" si="2"/>
        <v>3.4813499111900534E-3</v>
      </c>
    </row>
    <row r="14" spans="1:32" ht="14.5" customHeight="1" x14ac:dyDescent="0.15">
      <c r="A14" s="642" t="s">
        <v>740</v>
      </c>
      <c r="B14" s="643"/>
      <c r="C14" s="643"/>
      <c r="D14" s="643"/>
      <c r="E14" s="644">
        <v>0</v>
      </c>
      <c r="F14" s="644">
        <v>0</v>
      </c>
      <c r="G14" s="644">
        <v>0</v>
      </c>
      <c r="H14" s="644">
        <v>0</v>
      </c>
      <c r="I14" s="644">
        <v>0</v>
      </c>
      <c r="J14" s="644">
        <v>0</v>
      </c>
      <c r="K14" s="644">
        <v>0</v>
      </c>
      <c r="L14" s="644">
        <v>0</v>
      </c>
      <c r="M14" s="644">
        <v>0</v>
      </c>
      <c r="N14" s="644">
        <v>0</v>
      </c>
      <c r="O14" s="644">
        <v>0</v>
      </c>
      <c r="P14" s="644">
        <v>0</v>
      </c>
      <c r="Q14" s="644">
        <v>0</v>
      </c>
      <c r="R14" s="644">
        <v>0</v>
      </c>
      <c r="S14" s="644">
        <v>0</v>
      </c>
      <c r="T14" s="644">
        <v>0</v>
      </c>
      <c r="U14" s="644">
        <v>0</v>
      </c>
      <c r="V14" s="644">
        <v>0</v>
      </c>
      <c r="W14" s="644">
        <v>0</v>
      </c>
      <c r="X14" s="644">
        <v>35</v>
      </c>
      <c r="Y14" s="644">
        <v>35</v>
      </c>
      <c r="Z14" s="644">
        <v>35</v>
      </c>
      <c r="AA14" s="646">
        <v>39</v>
      </c>
      <c r="AB14" s="645">
        <f t="shared" si="0"/>
        <v>0.11124121779859486</v>
      </c>
      <c r="AC14" s="645" t="s">
        <v>571</v>
      </c>
      <c r="AD14" s="645">
        <f t="shared" si="2"/>
        <v>2.7708703374777974E-3</v>
      </c>
      <c r="AE14" s="654"/>
    </row>
    <row r="15" spans="1:32" ht="15" customHeight="1" x14ac:dyDescent="0.15">
      <c r="A15" s="642" t="s">
        <v>741</v>
      </c>
      <c r="B15" s="643"/>
      <c r="C15" s="643"/>
      <c r="D15" s="643"/>
      <c r="E15" s="644">
        <v>35</v>
      </c>
      <c r="F15" s="644">
        <v>70</v>
      </c>
      <c r="G15" s="655">
        <v>21</v>
      </c>
      <c r="H15" s="655">
        <v>26</v>
      </c>
      <c r="I15" s="655">
        <v>77.5</v>
      </c>
      <c r="J15" s="655">
        <v>77.5</v>
      </c>
      <c r="K15" s="655">
        <v>77.5</v>
      </c>
      <c r="L15" s="655">
        <v>87.5</v>
      </c>
      <c r="M15" s="655">
        <v>87.5</v>
      </c>
      <c r="N15" s="655">
        <v>87.5</v>
      </c>
      <c r="O15" s="655">
        <v>87.5</v>
      </c>
      <c r="P15" s="655">
        <v>87.5</v>
      </c>
      <c r="Q15" s="655">
        <v>87.5</v>
      </c>
      <c r="R15" s="655">
        <v>87.5</v>
      </c>
      <c r="S15" s="655">
        <v>164.5</v>
      </c>
      <c r="T15" s="655">
        <v>154.5</v>
      </c>
      <c r="U15" s="655">
        <v>154.5</v>
      </c>
      <c r="V15" s="655">
        <v>154.5</v>
      </c>
      <c r="W15" s="655">
        <v>154.5</v>
      </c>
      <c r="X15" s="655">
        <v>154.5</v>
      </c>
      <c r="Y15" s="655">
        <v>154.5</v>
      </c>
      <c r="Z15" s="655">
        <v>153.24</v>
      </c>
      <c r="AA15" s="656">
        <v>153</v>
      </c>
      <c r="AB15" s="645">
        <f t="shared" si="0"/>
        <v>-4.2941319948137657E-3</v>
      </c>
      <c r="AC15" s="645">
        <f t="shared" si="1"/>
        <v>5.7636448201468626E-2</v>
      </c>
      <c r="AD15" s="645">
        <f t="shared" si="2"/>
        <v>1.0870337477797514E-2</v>
      </c>
      <c r="AE15" s="654"/>
    </row>
    <row r="16" spans="1:32" ht="15" customHeight="1" x14ac:dyDescent="0.15">
      <c r="A16" s="642" t="s">
        <v>742</v>
      </c>
      <c r="B16" s="643"/>
      <c r="C16" s="643"/>
      <c r="D16" s="643"/>
      <c r="E16" s="644">
        <v>0</v>
      </c>
      <c r="F16" s="644">
        <v>0</v>
      </c>
      <c r="G16" s="655">
        <v>4.6000000000000227</v>
      </c>
      <c r="H16" s="655">
        <v>4.6000000000000227</v>
      </c>
      <c r="I16" s="655">
        <v>4.6000000000000227</v>
      </c>
      <c r="J16" s="655">
        <v>4.6000000000000227</v>
      </c>
      <c r="K16" s="655">
        <v>4.6000000000000227</v>
      </c>
      <c r="L16" s="655">
        <v>15.600000000000023</v>
      </c>
      <c r="M16" s="655">
        <v>15.60000000000008</v>
      </c>
      <c r="N16" s="655">
        <v>15.599999999999966</v>
      </c>
      <c r="O16" s="655">
        <v>15.599999999999966</v>
      </c>
      <c r="P16" s="655">
        <v>14.999999999999943</v>
      </c>
      <c r="Q16" s="655">
        <v>14.999999999999943</v>
      </c>
      <c r="R16" s="655">
        <v>15</v>
      </c>
      <c r="S16" s="655">
        <v>15</v>
      </c>
      <c r="T16" s="655">
        <v>15</v>
      </c>
      <c r="U16" s="655">
        <v>15</v>
      </c>
      <c r="V16" s="655">
        <v>15</v>
      </c>
      <c r="W16" s="655">
        <v>15</v>
      </c>
      <c r="X16" s="655">
        <v>15</v>
      </c>
      <c r="Y16" s="655">
        <v>15</v>
      </c>
      <c r="Z16" s="655">
        <v>15</v>
      </c>
      <c r="AA16" s="656">
        <v>15</v>
      </c>
      <c r="AB16" s="645">
        <f t="shared" si="0"/>
        <v>-2.732240437158473E-3</v>
      </c>
      <c r="AC16" s="645">
        <f t="shared" si="1"/>
        <v>0</v>
      </c>
      <c r="AD16" s="645">
        <f t="shared" si="2"/>
        <v>1.0657193605683837E-3</v>
      </c>
      <c r="AE16" s="654"/>
    </row>
    <row r="17" spans="1:31" ht="14.5" customHeight="1" x14ac:dyDescent="0.15">
      <c r="A17" s="657" t="s">
        <v>178</v>
      </c>
      <c r="B17" s="658"/>
      <c r="C17" s="658"/>
      <c r="D17" s="658"/>
      <c r="E17" s="658">
        <v>130</v>
      </c>
      <c r="F17" s="658">
        <v>230</v>
      </c>
      <c r="G17" s="658">
        <v>360.8</v>
      </c>
      <c r="H17" s="658">
        <v>365.8</v>
      </c>
      <c r="I17" s="658">
        <v>417</v>
      </c>
      <c r="J17" s="658">
        <v>435</v>
      </c>
      <c r="K17" s="658">
        <v>428</v>
      </c>
      <c r="L17" s="658">
        <v>449</v>
      </c>
      <c r="M17" s="658">
        <v>474.20000000000005</v>
      </c>
      <c r="N17" s="658">
        <v>527.4</v>
      </c>
      <c r="O17" s="658">
        <v>527.4</v>
      </c>
      <c r="P17" s="658">
        <v>526.79999999999995</v>
      </c>
      <c r="Q17" s="658">
        <v>526.79999999999995</v>
      </c>
      <c r="R17" s="659">
        <f t="shared" ref="R17:Z17" si="4">+SUM(R10:R16)</f>
        <v>578.20000000000005</v>
      </c>
      <c r="S17" s="659">
        <f t="shared" si="4"/>
        <v>655.59999999999991</v>
      </c>
      <c r="T17" s="659">
        <f t="shared" si="4"/>
        <v>640.59999999999991</v>
      </c>
      <c r="U17" s="659">
        <f t="shared" si="4"/>
        <v>640.59999999999991</v>
      </c>
      <c r="V17" s="659">
        <f t="shared" si="4"/>
        <v>640.46</v>
      </c>
      <c r="W17" s="659">
        <f t="shared" si="4"/>
        <v>629.96</v>
      </c>
      <c r="X17" s="659">
        <f t="shared" si="4"/>
        <v>688.96</v>
      </c>
      <c r="Y17" s="659">
        <f t="shared" si="4"/>
        <v>712.96</v>
      </c>
      <c r="Z17" s="659">
        <f t="shared" si="4"/>
        <v>761.2</v>
      </c>
      <c r="AA17" s="659">
        <f>+SUM(AA10:AA16)</f>
        <v>762</v>
      </c>
      <c r="AB17" s="649">
        <f t="shared" si="0"/>
        <v>-1.6841397965249305E-3</v>
      </c>
      <c r="AC17" s="649">
        <f t="shared" si="1"/>
        <v>3.7493301332917062E-2</v>
      </c>
      <c r="AD17" s="649">
        <f t="shared" si="2"/>
        <v>5.4138543516873888E-2</v>
      </c>
    </row>
    <row r="18" spans="1:31" ht="11.25" customHeight="1" x14ac:dyDescent="0.15">
      <c r="A18" s="660"/>
      <c r="B18" s="661"/>
      <c r="C18" s="661"/>
      <c r="D18" s="661"/>
      <c r="E18" s="661"/>
      <c r="F18" s="662"/>
      <c r="G18" s="652"/>
      <c r="H18" s="662"/>
      <c r="I18" s="662"/>
      <c r="J18" s="662"/>
      <c r="K18" s="662"/>
      <c r="L18" s="662"/>
      <c r="M18" s="662"/>
      <c r="N18" s="662"/>
      <c r="O18" s="662"/>
      <c r="P18" s="662"/>
      <c r="Q18" s="662"/>
      <c r="R18" s="662"/>
      <c r="S18" s="662"/>
      <c r="T18" s="662"/>
      <c r="U18" s="662"/>
      <c r="V18" s="662"/>
      <c r="W18" s="662"/>
      <c r="X18" s="663"/>
      <c r="Y18" s="663"/>
      <c r="Z18" s="663"/>
      <c r="AA18" s="662"/>
      <c r="AB18" s="645"/>
      <c r="AC18" s="645"/>
      <c r="AD18" s="645"/>
    </row>
    <row r="19" spans="1:31" ht="14.5" customHeight="1" x14ac:dyDescent="0.15">
      <c r="A19" s="642" t="s">
        <v>174</v>
      </c>
      <c r="B19" s="651"/>
      <c r="C19" s="651"/>
      <c r="D19" s="651"/>
      <c r="E19" s="644">
        <v>0</v>
      </c>
      <c r="F19" s="644">
        <v>0</v>
      </c>
      <c r="G19" s="644">
        <v>0</v>
      </c>
      <c r="H19" s="644">
        <v>0</v>
      </c>
      <c r="I19" s="644">
        <v>0</v>
      </c>
      <c r="J19" s="644">
        <v>0</v>
      </c>
      <c r="K19" s="644">
        <v>0</v>
      </c>
      <c r="L19" s="644">
        <v>0</v>
      </c>
      <c r="M19" s="644">
        <v>0</v>
      </c>
      <c r="N19" s="644">
        <v>0</v>
      </c>
      <c r="O19" s="644">
        <v>0</v>
      </c>
      <c r="P19" s="644">
        <v>0</v>
      </c>
      <c r="Q19" s="644">
        <v>0</v>
      </c>
      <c r="R19" s="644">
        <v>0</v>
      </c>
      <c r="S19" s="644">
        <v>0</v>
      </c>
      <c r="T19" s="644">
        <v>0</v>
      </c>
      <c r="U19" s="644">
        <v>0</v>
      </c>
      <c r="V19" s="644">
        <v>0</v>
      </c>
      <c r="W19" s="644">
        <v>0</v>
      </c>
      <c r="X19" s="644">
        <v>0</v>
      </c>
      <c r="Y19" s="644">
        <v>10</v>
      </c>
      <c r="Z19" s="644">
        <v>10</v>
      </c>
      <c r="AA19" s="646">
        <v>10</v>
      </c>
      <c r="AB19" s="645">
        <f t="shared" si="0"/>
        <v>-2.732240437158473E-3</v>
      </c>
      <c r="AC19" s="645" t="s">
        <v>571</v>
      </c>
      <c r="AD19" s="645">
        <f t="shared" si="2"/>
        <v>7.1047957371225573E-4</v>
      </c>
    </row>
    <row r="20" spans="1:31" ht="14.5" customHeight="1" x14ac:dyDescent="0.15">
      <c r="A20" s="642" t="s">
        <v>168</v>
      </c>
      <c r="B20" s="651"/>
      <c r="C20" s="651"/>
      <c r="D20" s="651"/>
      <c r="E20" s="644">
        <v>4.2</v>
      </c>
      <c r="F20" s="644">
        <v>4.2</v>
      </c>
      <c r="G20" s="655">
        <v>0</v>
      </c>
      <c r="H20" s="655">
        <v>0</v>
      </c>
      <c r="I20" s="655">
        <v>0</v>
      </c>
      <c r="J20" s="655">
        <v>0</v>
      </c>
      <c r="K20" s="655">
        <v>0</v>
      </c>
      <c r="L20" s="655">
        <v>0</v>
      </c>
      <c r="M20" s="655">
        <v>0</v>
      </c>
      <c r="N20" s="655">
        <v>0</v>
      </c>
      <c r="O20" s="655">
        <v>0</v>
      </c>
      <c r="P20" s="655">
        <v>0</v>
      </c>
      <c r="Q20" s="655">
        <v>0</v>
      </c>
      <c r="R20" s="655">
        <v>16.3</v>
      </c>
      <c r="S20" s="655">
        <v>15.3</v>
      </c>
      <c r="T20" s="655">
        <v>16.3</v>
      </c>
      <c r="U20" s="655">
        <v>16.3</v>
      </c>
      <c r="V20" s="655">
        <v>16.3</v>
      </c>
      <c r="W20" s="655">
        <v>15.51</v>
      </c>
      <c r="X20" s="655">
        <v>15.9</v>
      </c>
      <c r="Y20" s="655">
        <v>15.9</v>
      </c>
      <c r="Z20" s="655">
        <v>15.9</v>
      </c>
      <c r="AA20" s="656">
        <v>16</v>
      </c>
      <c r="AB20" s="645">
        <f t="shared" si="0"/>
        <v>3.5398838368216889E-3</v>
      </c>
      <c r="AC20" s="645" t="s">
        <v>571</v>
      </c>
      <c r="AD20" s="645">
        <f t="shared" si="2"/>
        <v>1.1367673179396092E-3</v>
      </c>
    </row>
    <row r="21" spans="1:31" ht="14.5" customHeight="1" x14ac:dyDescent="0.15">
      <c r="A21" s="642" t="s">
        <v>167</v>
      </c>
      <c r="B21" s="651"/>
      <c r="C21" s="651"/>
      <c r="D21" s="651"/>
      <c r="E21" s="644">
        <v>0</v>
      </c>
      <c r="F21" s="644">
        <v>0</v>
      </c>
      <c r="G21" s="644">
        <v>0</v>
      </c>
      <c r="H21" s="644">
        <v>0</v>
      </c>
      <c r="I21" s="644">
        <v>0</v>
      </c>
      <c r="J21" s="644">
        <v>0</v>
      </c>
      <c r="K21" s="644">
        <v>0.2</v>
      </c>
      <c r="L21" s="644">
        <v>0.2</v>
      </c>
      <c r="M21" s="644">
        <v>0.2</v>
      </c>
      <c r="N21" s="644">
        <v>3</v>
      </c>
      <c r="O21" s="644">
        <v>3</v>
      </c>
      <c r="P21" s="644">
        <v>8</v>
      </c>
      <c r="Q21" s="644">
        <v>8</v>
      </c>
      <c r="R21" s="644">
        <v>6</v>
      </c>
      <c r="S21" s="644">
        <v>16</v>
      </c>
      <c r="T21" s="644">
        <v>26</v>
      </c>
      <c r="U21" s="644">
        <v>29</v>
      </c>
      <c r="V21" s="644">
        <v>29</v>
      </c>
      <c r="W21" s="644">
        <v>33</v>
      </c>
      <c r="X21" s="644">
        <v>32</v>
      </c>
      <c r="Y21" s="644">
        <v>35</v>
      </c>
      <c r="Z21" s="644">
        <v>40</v>
      </c>
      <c r="AA21" s="646">
        <v>40</v>
      </c>
      <c r="AB21" s="645">
        <f t="shared" si="0"/>
        <v>-2.732240437158473E-3</v>
      </c>
      <c r="AC21" s="645">
        <f t="shared" si="1"/>
        <v>0.17461894308801895</v>
      </c>
      <c r="AD21" s="645">
        <f t="shared" si="2"/>
        <v>2.8419182948490229E-3</v>
      </c>
    </row>
    <row r="22" spans="1:31" ht="14.5" customHeight="1" x14ac:dyDescent="0.15">
      <c r="A22" s="642" t="s">
        <v>164</v>
      </c>
      <c r="B22" s="643"/>
      <c r="C22" s="643"/>
      <c r="D22" s="643"/>
      <c r="E22" s="644">
        <v>44.800000000000004</v>
      </c>
      <c r="F22" s="644">
        <v>49.6</v>
      </c>
      <c r="G22" s="655">
        <v>172</v>
      </c>
      <c r="H22" s="655">
        <v>202</v>
      </c>
      <c r="I22" s="655">
        <v>202</v>
      </c>
      <c r="J22" s="655">
        <v>202</v>
      </c>
      <c r="K22" s="655">
        <v>202</v>
      </c>
      <c r="L22" s="655">
        <v>232</v>
      </c>
      <c r="M22" s="655">
        <v>422</v>
      </c>
      <c r="N22" s="655">
        <v>485</v>
      </c>
      <c r="O22" s="655">
        <v>575</v>
      </c>
      <c r="P22" s="655">
        <v>575</v>
      </c>
      <c r="Q22" s="655">
        <v>575</v>
      </c>
      <c r="R22" s="655">
        <v>665</v>
      </c>
      <c r="S22" s="655">
        <v>665</v>
      </c>
      <c r="T22" s="655">
        <v>665</v>
      </c>
      <c r="U22" s="655">
        <v>665</v>
      </c>
      <c r="V22" s="655">
        <v>665</v>
      </c>
      <c r="W22" s="655">
        <v>665</v>
      </c>
      <c r="X22" s="655">
        <v>710</v>
      </c>
      <c r="Y22" s="655">
        <v>756</v>
      </c>
      <c r="Z22" s="655">
        <v>756</v>
      </c>
      <c r="AA22" s="656">
        <v>756</v>
      </c>
      <c r="AB22" s="645">
        <f t="shared" si="0"/>
        <v>-2.732240437158473E-3</v>
      </c>
      <c r="AC22" s="645">
        <f t="shared" si="1"/>
        <v>2.7745053186373436E-2</v>
      </c>
      <c r="AD22" s="645">
        <f t="shared" si="2"/>
        <v>5.3712255772646537E-2</v>
      </c>
    </row>
    <row r="23" spans="1:31" ht="14.5" customHeight="1" x14ac:dyDescent="0.15">
      <c r="A23" s="642" t="s">
        <v>162</v>
      </c>
      <c r="B23" s="643"/>
      <c r="C23" s="643"/>
      <c r="D23" s="643"/>
      <c r="E23" s="644">
        <v>545</v>
      </c>
      <c r="F23" s="644">
        <v>631.70000000000005</v>
      </c>
      <c r="G23" s="644">
        <v>590</v>
      </c>
      <c r="H23" s="644">
        <v>573</v>
      </c>
      <c r="I23" s="644">
        <v>666</v>
      </c>
      <c r="J23" s="644">
        <v>707</v>
      </c>
      <c r="K23" s="644">
        <v>642</v>
      </c>
      <c r="L23" s="644">
        <v>671</v>
      </c>
      <c r="M23" s="644">
        <v>671</v>
      </c>
      <c r="N23" s="644">
        <v>671</v>
      </c>
      <c r="O23" s="644">
        <v>671</v>
      </c>
      <c r="P23" s="644">
        <v>695</v>
      </c>
      <c r="Q23" s="644">
        <v>728</v>
      </c>
      <c r="R23" s="644">
        <v>728</v>
      </c>
      <c r="S23" s="644">
        <v>728</v>
      </c>
      <c r="T23" s="644">
        <v>729</v>
      </c>
      <c r="U23" s="644">
        <v>768</v>
      </c>
      <c r="V23" s="644">
        <v>768</v>
      </c>
      <c r="W23" s="644">
        <v>767</v>
      </c>
      <c r="X23" s="644">
        <v>767.19</v>
      </c>
      <c r="Y23" s="644">
        <v>767.19</v>
      </c>
      <c r="Z23" s="644">
        <v>767</v>
      </c>
      <c r="AA23" s="646">
        <v>797</v>
      </c>
      <c r="AB23" s="645">
        <f t="shared" si="0"/>
        <v>3.6274321214582406E-2</v>
      </c>
      <c r="AC23" s="645">
        <f t="shared" si="1"/>
        <v>9.9062407265002594E-3</v>
      </c>
      <c r="AD23" s="645">
        <f t="shared" si="2"/>
        <v>5.6625222024866785E-2</v>
      </c>
    </row>
    <row r="24" spans="1:31" ht="14.5" customHeight="1" x14ac:dyDescent="0.15">
      <c r="A24" s="642" t="s">
        <v>154</v>
      </c>
      <c r="B24" s="643"/>
      <c r="C24" s="643"/>
      <c r="D24" s="643"/>
      <c r="E24" s="644">
        <v>3</v>
      </c>
      <c r="F24" s="644">
        <v>5</v>
      </c>
      <c r="G24" s="655">
        <v>14</v>
      </c>
      <c r="H24" s="655">
        <v>14</v>
      </c>
      <c r="I24" s="655">
        <v>14</v>
      </c>
      <c r="J24" s="655">
        <v>14</v>
      </c>
      <c r="K24" s="655">
        <v>14</v>
      </c>
      <c r="L24" s="655">
        <v>14</v>
      </c>
      <c r="M24" s="655">
        <v>25</v>
      </c>
      <c r="N24" s="655">
        <v>25</v>
      </c>
      <c r="O24" s="655">
        <v>25</v>
      </c>
      <c r="P24" s="655">
        <v>25</v>
      </c>
      <c r="Q24" s="655">
        <v>25</v>
      </c>
      <c r="R24" s="655">
        <v>25</v>
      </c>
      <c r="S24" s="655">
        <v>25</v>
      </c>
      <c r="T24" s="655">
        <v>25</v>
      </c>
      <c r="U24" s="655">
        <v>25</v>
      </c>
      <c r="V24" s="655">
        <v>25</v>
      </c>
      <c r="W24" s="655">
        <v>25</v>
      </c>
      <c r="X24" s="655">
        <v>29.1</v>
      </c>
      <c r="Y24" s="655">
        <v>29.1</v>
      </c>
      <c r="Z24" s="655">
        <v>29.1</v>
      </c>
      <c r="AA24" s="656">
        <v>29</v>
      </c>
      <c r="AB24" s="645">
        <f t="shared" si="0"/>
        <v>-6.1592774116012716E-3</v>
      </c>
      <c r="AC24" s="645">
        <f t="shared" si="1"/>
        <v>1.5302131732092494E-2</v>
      </c>
      <c r="AD24" s="645">
        <f t="shared" si="2"/>
        <v>2.0603907637655417E-3</v>
      </c>
    </row>
    <row r="25" spans="1:31" ht="14.5" customHeight="1" x14ac:dyDescent="0.15">
      <c r="A25" s="642" t="s">
        <v>147</v>
      </c>
      <c r="B25" s="643"/>
      <c r="C25" s="643"/>
      <c r="D25" s="643"/>
      <c r="E25" s="644">
        <v>20.6</v>
      </c>
      <c r="F25" s="644">
        <v>20.399999999999999</v>
      </c>
      <c r="G25" s="655">
        <v>18</v>
      </c>
      <c r="H25" s="655">
        <v>18</v>
      </c>
      <c r="I25" s="655">
        <v>18</v>
      </c>
      <c r="J25" s="655">
        <v>15</v>
      </c>
      <c r="K25" s="655">
        <v>15</v>
      </c>
      <c r="L25" s="655">
        <v>15</v>
      </c>
      <c r="M25" s="655">
        <v>23</v>
      </c>
      <c r="N25" s="655">
        <v>23</v>
      </c>
      <c r="O25" s="655">
        <v>30</v>
      </c>
      <c r="P25" s="655">
        <v>77</v>
      </c>
      <c r="Q25" s="655">
        <v>94</v>
      </c>
      <c r="R25" s="655">
        <v>114</v>
      </c>
      <c r="S25" s="655">
        <v>162</v>
      </c>
      <c r="T25" s="655">
        <v>311</v>
      </c>
      <c r="U25" s="655">
        <v>405</v>
      </c>
      <c r="V25" s="655">
        <v>624</v>
      </c>
      <c r="W25" s="655">
        <v>821</v>
      </c>
      <c r="X25" s="655">
        <v>1063.7</v>
      </c>
      <c r="Y25" s="655">
        <v>1282.5</v>
      </c>
      <c r="Z25" s="655">
        <v>1514.7</v>
      </c>
      <c r="AA25" s="656">
        <v>1613</v>
      </c>
      <c r="AB25" s="645">
        <f t="shared" si="0"/>
        <v>6.1987783834992705E-2</v>
      </c>
      <c r="AC25" s="645">
        <f t="shared" si="1"/>
        <v>0.34704960855237177</v>
      </c>
      <c r="AD25" s="645">
        <f t="shared" si="2"/>
        <v>0.11460035523978686</v>
      </c>
    </row>
    <row r="26" spans="1:31" ht="14.5" customHeight="1" x14ac:dyDescent="0.15">
      <c r="A26" s="642" t="s">
        <v>144</v>
      </c>
      <c r="B26" s="643"/>
      <c r="C26" s="643"/>
      <c r="D26" s="643"/>
      <c r="E26" s="644">
        <v>0</v>
      </c>
      <c r="F26" s="644">
        <v>0</v>
      </c>
      <c r="G26" s="655">
        <v>0</v>
      </c>
      <c r="H26" s="655">
        <v>0</v>
      </c>
      <c r="I26" s="655">
        <v>2</v>
      </c>
      <c r="J26" s="655">
        <v>2</v>
      </c>
      <c r="K26" s="655">
        <v>2</v>
      </c>
      <c r="L26" s="655">
        <v>0.89999999999997726</v>
      </c>
      <c r="M26" s="655">
        <v>0.89999999999986358</v>
      </c>
      <c r="N26" s="655">
        <v>0.90000000000009095</v>
      </c>
      <c r="O26" s="655">
        <v>0.90000000000009095</v>
      </c>
      <c r="P26" s="655">
        <v>0.90000000000009095</v>
      </c>
      <c r="Q26" s="655">
        <v>0.90000000000009095</v>
      </c>
      <c r="R26" s="655">
        <v>0.90000000000009095</v>
      </c>
      <c r="S26" s="655">
        <v>0.90000000000009095</v>
      </c>
      <c r="T26" s="655">
        <v>0.90000000000009095</v>
      </c>
      <c r="U26" s="655">
        <v>0.96500000000014552</v>
      </c>
      <c r="V26" s="655">
        <v>0.96500000000014552</v>
      </c>
      <c r="W26" s="655">
        <v>0.97399999999970532</v>
      </c>
      <c r="X26" s="655">
        <v>3.9649999999996908</v>
      </c>
      <c r="Y26" s="655">
        <v>3.9649999999996908</v>
      </c>
      <c r="Z26" s="655">
        <v>3.9650000000001455</v>
      </c>
      <c r="AA26" s="656">
        <f>+(1+3)</f>
        <v>4</v>
      </c>
      <c r="AB26" s="645">
        <f t="shared" si="0"/>
        <v>6.0708797607111897E-3</v>
      </c>
      <c r="AC26" s="645">
        <f t="shared" si="1"/>
        <v>0.1598453033851952</v>
      </c>
      <c r="AD26" s="645">
        <f t="shared" si="2"/>
        <v>2.841918294849023E-4</v>
      </c>
    </row>
    <row r="27" spans="1:31" ht="14.5" customHeight="1" x14ac:dyDescent="0.15">
      <c r="A27" s="664" t="s">
        <v>143</v>
      </c>
      <c r="B27" s="648"/>
      <c r="C27" s="648"/>
      <c r="D27" s="648"/>
      <c r="E27" s="648">
        <v>617.6</v>
      </c>
      <c r="F27" s="648">
        <v>710.9</v>
      </c>
      <c r="G27" s="648">
        <v>794</v>
      </c>
      <c r="H27" s="648">
        <v>807</v>
      </c>
      <c r="I27" s="648">
        <v>902</v>
      </c>
      <c r="J27" s="648">
        <f t="shared" ref="J27:Z27" si="5">+SUM(J19:J26)</f>
        <v>940</v>
      </c>
      <c r="K27" s="648">
        <f t="shared" si="5"/>
        <v>875.2</v>
      </c>
      <c r="L27" s="648">
        <f t="shared" si="5"/>
        <v>933.1</v>
      </c>
      <c r="M27" s="648">
        <f t="shared" si="5"/>
        <v>1142.0999999999999</v>
      </c>
      <c r="N27" s="648">
        <f t="shared" si="5"/>
        <v>1207.9000000000001</v>
      </c>
      <c r="O27" s="648">
        <f t="shared" si="5"/>
        <v>1304.9000000000001</v>
      </c>
      <c r="P27" s="648">
        <f t="shared" si="5"/>
        <v>1380.9</v>
      </c>
      <c r="Q27" s="648">
        <f t="shared" si="5"/>
        <v>1430.9</v>
      </c>
      <c r="R27" s="648">
        <f t="shared" si="5"/>
        <v>1555.2</v>
      </c>
      <c r="S27" s="648">
        <f t="shared" si="5"/>
        <v>1612.2</v>
      </c>
      <c r="T27" s="648">
        <f t="shared" si="5"/>
        <v>1773.2</v>
      </c>
      <c r="U27" s="648">
        <f t="shared" si="5"/>
        <v>1909.2650000000001</v>
      </c>
      <c r="V27" s="648">
        <f t="shared" si="5"/>
        <v>2128.2650000000003</v>
      </c>
      <c r="W27" s="648">
        <f t="shared" si="5"/>
        <v>2327.4839999999999</v>
      </c>
      <c r="X27" s="648">
        <f t="shared" si="5"/>
        <v>2621.855</v>
      </c>
      <c r="Y27" s="648">
        <f t="shared" si="5"/>
        <v>2899.6549999999997</v>
      </c>
      <c r="Z27" s="648">
        <f t="shared" si="5"/>
        <v>3136.665</v>
      </c>
      <c r="AA27" s="648">
        <f>+SUM(AA19:AA26)</f>
        <v>3265</v>
      </c>
      <c r="AB27" s="649">
        <f t="shared" si="0"/>
        <v>3.8070445831058564E-2</v>
      </c>
      <c r="AC27" s="649">
        <f t="shared" si="1"/>
        <v>8.5501907193494597E-2</v>
      </c>
      <c r="AD27" s="649">
        <f t="shared" si="2"/>
        <v>0.23197158081705152</v>
      </c>
    </row>
    <row r="28" spans="1:31" ht="14.5" customHeight="1" x14ac:dyDescent="0.15">
      <c r="A28" s="665"/>
      <c r="B28" s="652"/>
      <c r="C28" s="652"/>
      <c r="D28" s="652"/>
      <c r="E28" s="652"/>
      <c r="F28" s="652"/>
      <c r="G28" s="652"/>
      <c r="H28" s="652"/>
      <c r="I28" s="652"/>
      <c r="J28" s="652"/>
      <c r="K28" s="652"/>
      <c r="L28" s="652"/>
      <c r="M28" s="652"/>
      <c r="N28" s="652"/>
      <c r="O28" s="652"/>
      <c r="P28" s="652"/>
      <c r="Q28" s="652"/>
      <c r="R28" s="652"/>
      <c r="S28" s="652"/>
      <c r="T28" s="652"/>
      <c r="U28" s="652"/>
      <c r="V28" s="652"/>
      <c r="W28" s="652"/>
      <c r="X28" s="651"/>
      <c r="Y28" s="651"/>
      <c r="Z28" s="651"/>
      <c r="AA28" s="652"/>
      <c r="AB28" s="645"/>
      <c r="AC28" s="645"/>
      <c r="AD28" s="645"/>
    </row>
    <row r="29" spans="1:31" ht="14.5" customHeight="1" x14ac:dyDescent="0.15">
      <c r="A29" s="642" t="s">
        <v>139</v>
      </c>
      <c r="B29" s="643"/>
      <c r="C29" s="643"/>
      <c r="D29" s="643"/>
      <c r="E29" s="644">
        <v>11</v>
      </c>
      <c r="F29" s="644">
        <v>11</v>
      </c>
      <c r="G29" s="655">
        <v>23</v>
      </c>
      <c r="H29" s="655">
        <v>21</v>
      </c>
      <c r="I29" s="655">
        <v>70</v>
      </c>
      <c r="J29" s="655">
        <v>70</v>
      </c>
      <c r="K29" s="655">
        <v>56</v>
      </c>
      <c r="L29" s="655">
        <v>79</v>
      </c>
      <c r="M29" s="655">
        <v>87</v>
      </c>
      <c r="N29" s="655">
        <v>90</v>
      </c>
      <c r="O29" s="655">
        <v>80</v>
      </c>
      <c r="P29" s="655">
        <v>81</v>
      </c>
      <c r="Q29" s="655">
        <v>81</v>
      </c>
      <c r="R29" s="655">
        <v>81</v>
      </c>
      <c r="S29" s="655">
        <v>81</v>
      </c>
      <c r="T29" s="655">
        <v>79</v>
      </c>
      <c r="U29" s="655">
        <v>78</v>
      </c>
      <c r="V29" s="655">
        <v>78</v>
      </c>
      <c r="W29" s="655">
        <v>78</v>
      </c>
      <c r="X29" s="655">
        <v>74</v>
      </c>
      <c r="Y29" s="655">
        <v>74</v>
      </c>
      <c r="Z29" s="655">
        <v>74</v>
      </c>
      <c r="AA29" s="656">
        <v>74</v>
      </c>
      <c r="AB29" s="645">
        <f t="shared" si="0"/>
        <v>-2.732240437158473E-3</v>
      </c>
      <c r="AC29" s="645">
        <f t="shared" si="1"/>
        <v>-8.9976825385160719E-3</v>
      </c>
      <c r="AD29" s="645">
        <f t="shared" si="2"/>
        <v>5.2575488454706925E-3</v>
      </c>
    </row>
    <row r="30" spans="1:31" ht="14.5" customHeight="1" x14ac:dyDescent="0.15">
      <c r="A30" s="664" t="s">
        <v>134</v>
      </c>
      <c r="B30" s="648"/>
      <c r="C30" s="648"/>
      <c r="D30" s="648"/>
      <c r="E30" s="666"/>
      <c r="F30" s="666"/>
      <c r="G30" s="648">
        <v>23</v>
      </c>
      <c r="H30" s="648">
        <v>21</v>
      </c>
      <c r="I30" s="648">
        <v>70</v>
      </c>
      <c r="J30" s="648">
        <v>70</v>
      </c>
      <c r="K30" s="648">
        <v>56</v>
      </c>
      <c r="L30" s="648">
        <v>79</v>
      </c>
      <c r="M30" s="648">
        <v>87</v>
      </c>
      <c r="N30" s="648">
        <v>90</v>
      </c>
      <c r="O30" s="648">
        <v>80</v>
      </c>
      <c r="P30" s="648">
        <v>81</v>
      </c>
      <c r="Q30" s="648">
        <v>81</v>
      </c>
      <c r="R30" s="648">
        <v>81</v>
      </c>
      <c r="S30" s="648">
        <v>81</v>
      </c>
      <c r="T30" s="648">
        <v>79</v>
      </c>
      <c r="U30" s="648">
        <v>78</v>
      </c>
      <c r="V30" s="648">
        <v>78</v>
      </c>
      <c r="W30" s="648">
        <v>78</v>
      </c>
      <c r="X30" s="648">
        <v>78</v>
      </c>
      <c r="Y30" s="648">
        <v>78</v>
      </c>
      <c r="Z30" s="648">
        <v>74</v>
      </c>
      <c r="AA30" s="648">
        <f>+AA29</f>
        <v>74</v>
      </c>
      <c r="AB30" s="649">
        <f t="shared" si="0"/>
        <v>-2.732240437158473E-3</v>
      </c>
      <c r="AC30" s="649">
        <f t="shared" si="1"/>
        <v>-8.9976825385160719E-3</v>
      </c>
      <c r="AD30" s="649">
        <f t="shared" si="2"/>
        <v>5.2575488454706925E-3</v>
      </c>
      <c r="AE30" s="667"/>
    </row>
    <row r="31" spans="1:31" ht="14.5" customHeight="1" x14ac:dyDescent="0.15">
      <c r="A31" s="665"/>
      <c r="B31" s="652"/>
      <c r="C31" s="652"/>
      <c r="D31" s="652"/>
      <c r="E31" s="652"/>
      <c r="F31" s="652"/>
      <c r="G31" s="652"/>
      <c r="H31" s="652"/>
      <c r="I31" s="652"/>
      <c r="J31" s="652"/>
      <c r="K31" s="652"/>
      <c r="L31" s="652"/>
      <c r="M31" s="652"/>
      <c r="N31" s="652"/>
      <c r="O31" s="652"/>
      <c r="P31" s="652"/>
      <c r="Q31" s="652"/>
      <c r="R31" s="652"/>
      <c r="S31" s="652"/>
      <c r="T31" s="652"/>
      <c r="U31" s="652"/>
      <c r="V31" s="652"/>
      <c r="W31" s="652"/>
      <c r="X31" s="651"/>
      <c r="Y31" s="651"/>
      <c r="Z31" s="651"/>
      <c r="AA31" s="652"/>
      <c r="AB31" s="645"/>
      <c r="AC31" s="645"/>
      <c r="AD31" s="645"/>
    </row>
    <row r="32" spans="1:31" ht="14.5" customHeight="1" x14ac:dyDescent="0.15">
      <c r="A32" s="642" t="s">
        <v>743</v>
      </c>
      <c r="B32" s="643"/>
      <c r="C32" s="643"/>
      <c r="D32" s="643"/>
      <c r="E32" s="644">
        <v>0</v>
      </c>
      <c r="F32" s="644">
        <v>0</v>
      </c>
      <c r="G32" s="644">
        <v>7.3</v>
      </c>
      <c r="H32" s="644">
        <v>7.3</v>
      </c>
      <c r="I32" s="644">
        <v>7.3</v>
      </c>
      <c r="J32" s="644">
        <v>7.3</v>
      </c>
      <c r="K32" s="644">
        <v>7.3</v>
      </c>
      <c r="L32" s="644">
        <v>7.3</v>
      </c>
      <c r="M32" s="644">
        <v>7.3</v>
      </c>
      <c r="N32" s="644">
        <v>7.3</v>
      </c>
      <c r="O32" s="644">
        <v>7.3</v>
      </c>
      <c r="P32" s="644">
        <v>7.3</v>
      </c>
      <c r="Q32" s="644">
        <v>7.3</v>
      </c>
      <c r="R32" s="644">
        <v>7.3</v>
      </c>
      <c r="S32" s="644">
        <v>7.3</v>
      </c>
      <c r="T32" s="644">
        <v>7.3</v>
      </c>
      <c r="U32" s="644">
        <v>7.3</v>
      </c>
      <c r="V32" s="644">
        <v>7.3</v>
      </c>
      <c r="W32" s="644">
        <v>7.3</v>
      </c>
      <c r="X32" s="644">
        <v>7.3</v>
      </c>
      <c r="Y32" s="644">
        <v>7.3</v>
      </c>
      <c r="Z32" s="644">
        <v>7.3</v>
      </c>
      <c r="AA32" s="646">
        <v>7</v>
      </c>
      <c r="AB32" s="645">
        <f t="shared" si="0"/>
        <v>-4.3715846994535457E-2</v>
      </c>
      <c r="AC32" s="645">
        <f t="shared" si="1"/>
        <v>0</v>
      </c>
      <c r="AD32" s="645">
        <f t="shared" si="2"/>
        <v>4.9733570159857905E-4</v>
      </c>
    </row>
    <row r="33" spans="1:30" ht="14.5" customHeight="1" x14ac:dyDescent="0.15">
      <c r="A33" s="642" t="s">
        <v>744</v>
      </c>
      <c r="B33" s="643"/>
      <c r="C33" s="643"/>
      <c r="D33" s="643"/>
      <c r="E33" s="644">
        <v>45</v>
      </c>
      <c r="F33" s="644">
        <v>45</v>
      </c>
      <c r="G33" s="644">
        <v>58</v>
      </c>
      <c r="H33" s="644">
        <v>58</v>
      </c>
      <c r="I33" s="644">
        <v>58</v>
      </c>
      <c r="J33" s="644">
        <v>58</v>
      </c>
      <c r="K33" s="644">
        <v>128</v>
      </c>
      <c r="L33" s="644">
        <v>128</v>
      </c>
      <c r="M33" s="644">
        <v>128</v>
      </c>
      <c r="N33" s="644">
        <v>128</v>
      </c>
      <c r="O33" s="644">
        <v>128</v>
      </c>
      <c r="P33" s="644">
        <v>163</v>
      </c>
      <c r="Q33" s="644">
        <v>198</v>
      </c>
      <c r="R33" s="644">
        <v>198</v>
      </c>
      <c r="S33" s="644">
        <v>205.5</v>
      </c>
      <c r="T33" s="644">
        <v>205.5</v>
      </c>
      <c r="U33" s="644">
        <v>366.1</v>
      </c>
      <c r="V33" s="644">
        <v>604</v>
      </c>
      <c r="W33" s="644">
        <v>638</v>
      </c>
      <c r="X33" s="644">
        <v>648</v>
      </c>
      <c r="Y33" s="644">
        <v>664</v>
      </c>
      <c r="Z33" s="644">
        <v>824</v>
      </c>
      <c r="AA33" s="646">
        <v>824</v>
      </c>
      <c r="AB33" s="645">
        <f t="shared" si="0"/>
        <v>-2.732240437158473E-3</v>
      </c>
      <c r="AC33" s="645">
        <f t="shared" si="1"/>
        <v>0.17590966718776357</v>
      </c>
      <c r="AD33" s="645">
        <f t="shared" si="2"/>
        <v>5.8543516873889874E-2</v>
      </c>
    </row>
    <row r="34" spans="1:30" s="630" customFormat="1" ht="14.5" customHeight="1" x14ac:dyDescent="0.15">
      <c r="A34" s="664" t="s">
        <v>114</v>
      </c>
      <c r="B34" s="648"/>
      <c r="C34" s="648"/>
      <c r="D34" s="648"/>
      <c r="E34" s="666">
        <v>45</v>
      </c>
      <c r="F34" s="666">
        <v>45</v>
      </c>
      <c r="G34" s="648">
        <v>65.3</v>
      </c>
      <c r="H34" s="648">
        <v>65.3</v>
      </c>
      <c r="I34" s="648">
        <v>65.3</v>
      </c>
      <c r="J34" s="648">
        <v>65.3</v>
      </c>
      <c r="K34" s="648">
        <v>135.30000000000001</v>
      </c>
      <c r="L34" s="648">
        <v>135.30000000000001</v>
      </c>
      <c r="M34" s="648">
        <v>135.30000000000001</v>
      </c>
      <c r="N34" s="648">
        <v>135.30000000000001</v>
      </c>
      <c r="O34" s="648">
        <v>135.30000000000001</v>
      </c>
      <c r="P34" s="648">
        <v>170.3</v>
      </c>
      <c r="Q34" s="648">
        <f t="shared" ref="Q34:Z34" si="6">+SUM(Q32:Q33)</f>
        <v>205.3</v>
      </c>
      <c r="R34" s="648">
        <f t="shared" si="6"/>
        <v>205.3</v>
      </c>
      <c r="S34" s="648">
        <f t="shared" si="6"/>
        <v>212.8</v>
      </c>
      <c r="T34" s="648">
        <f t="shared" si="6"/>
        <v>212.8</v>
      </c>
      <c r="U34" s="648">
        <f t="shared" si="6"/>
        <v>373.40000000000003</v>
      </c>
      <c r="V34" s="648">
        <f t="shared" si="6"/>
        <v>611.29999999999995</v>
      </c>
      <c r="W34" s="648">
        <f t="shared" si="6"/>
        <v>645.29999999999995</v>
      </c>
      <c r="X34" s="648">
        <f t="shared" si="6"/>
        <v>655.29999999999995</v>
      </c>
      <c r="Y34" s="648">
        <f t="shared" si="6"/>
        <v>671.3</v>
      </c>
      <c r="Z34" s="648">
        <f t="shared" si="6"/>
        <v>831.3</v>
      </c>
      <c r="AA34" s="648">
        <f>+SUM(AA32:AA33)</f>
        <v>831</v>
      </c>
      <c r="AB34" s="649">
        <f t="shared" si="0"/>
        <v>-3.0921349732691006E-3</v>
      </c>
      <c r="AC34" s="649">
        <f t="shared" si="1"/>
        <v>0.17180221137416929</v>
      </c>
      <c r="AD34" s="649">
        <f t="shared" si="2"/>
        <v>5.9040852575488453E-2</v>
      </c>
    </row>
    <row r="35" spans="1:30" s="630" customFormat="1" ht="14.5" customHeight="1" x14ac:dyDescent="0.15">
      <c r="A35" s="665"/>
      <c r="B35" s="652"/>
      <c r="C35" s="652"/>
      <c r="D35" s="652"/>
      <c r="E35" s="652"/>
      <c r="F35" s="652"/>
      <c r="G35" s="652"/>
      <c r="H35" s="652"/>
      <c r="I35" s="652"/>
      <c r="J35" s="652"/>
      <c r="K35" s="652"/>
      <c r="L35" s="652"/>
      <c r="M35" s="652"/>
      <c r="N35" s="652"/>
      <c r="O35" s="652"/>
      <c r="P35" s="652"/>
      <c r="Q35" s="652"/>
      <c r="R35" s="652"/>
      <c r="S35" s="652"/>
      <c r="T35" s="652"/>
      <c r="U35" s="652"/>
      <c r="V35" s="652"/>
      <c r="W35" s="652"/>
      <c r="X35" s="651"/>
      <c r="Y35" s="651"/>
      <c r="Z35" s="651"/>
      <c r="AA35" s="652"/>
      <c r="AB35" s="645"/>
      <c r="AC35" s="645"/>
      <c r="AD35" s="645"/>
    </row>
    <row r="36" spans="1:30" s="630" customFormat="1" ht="12.75" customHeight="1" x14ac:dyDescent="0.15">
      <c r="A36" s="642" t="s">
        <v>110</v>
      </c>
      <c r="B36" s="651"/>
      <c r="C36" s="651"/>
      <c r="D36" s="651"/>
      <c r="E36" s="644">
        <v>29.3</v>
      </c>
      <c r="F36" s="644">
        <v>26.3</v>
      </c>
      <c r="G36" s="644">
        <v>21.7</v>
      </c>
      <c r="H36" s="644">
        <v>21.7</v>
      </c>
      <c r="I36" s="644">
        <v>21.7</v>
      </c>
      <c r="J36" s="644">
        <v>21.7</v>
      </c>
      <c r="K36" s="644">
        <v>21.7</v>
      </c>
      <c r="L36" s="644">
        <v>21.7</v>
      </c>
      <c r="M36" s="644">
        <v>21.7</v>
      </c>
      <c r="N36" s="644">
        <v>21.7</v>
      </c>
      <c r="O36" s="644">
        <v>24.8</v>
      </c>
      <c r="P36" s="644">
        <v>24.8</v>
      </c>
      <c r="Q36" s="644">
        <v>24.1</v>
      </c>
      <c r="R36" s="644">
        <v>26.2</v>
      </c>
      <c r="S36" s="644">
        <v>26.2</v>
      </c>
      <c r="T36" s="644">
        <v>26</v>
      </c>
      <c r="U36" s="644">
        <v>25.95</v>
      </c>
      <c r="V36" s="644">
        <v>25.75</v>
      </c>
      <c r="W36" s="644">
        <v>25.75</v>
      </c>
      <c r="X36" s="644">
        <v>25.75</v>
      </c>
      <c r="Y36" s="644">
        <v>25.75</v>
      </c>
      <c r="Z36" s="644">
        <v>26</v>
      </c>
      <c r="AA36" s="646">
        <v>26</v>
      </c>
      <c r="AB36" s="645">
        <f t="shared" si="0"/>
        <v>-2.732240437158473E-3</v>
      </c>
      <c r="AC36" s="645">
        <f t="shared" si="1"/>
        <v>4.7364702661309988E-3</v>
      </c>
      <c r="AD36" s="645">
        <f t="shared" si="2"/>
        <v>1.8472468916518651E-3</v>
      </c>
    </row>
    <row r="37" spans="1:30" s="630" customFormat="1" ht="10.75" customHeight="1" x14ac:dyDescent="0.15">
      <c r="A37" s="642" t="s">
        <v>107</v>
      </c>
      <c r="B37" s="651"/>
      <c r="C37" s="651"/>
      <c r="D37" s="651"/>
      <c r="E37" s="668"/>
      <c r="F37" s="668"/>
      <c r="G37" s="644">
        <v>525</v>
      </c>
      <c r="H37" s="644">
        <v>785</v>
      </c>
      <c r="I37" s="644">
        <v>785</v>
      </c>
      <c r="J37" s="644">
        <v>805</v>
      </c>
      <c r="K37" s="644">
        <v>820</v>
      </c>
      <c r="L37" s="644">
        <v>850</v>
      </c>
      <c r="M37" s="644">
        <v>850</v>
      </c>
      <c r="N37" s="644">
        <v>980</v>
      </c>
      <c r="O37" s="644">
        <v>1052</v>
      </c>
      <c r="P37" s="644">
        <v>1189</v>
      </c>
      <c r="Q37" s="644">
        <v>1189</v>
      </c>
      <c r="R37" s="644">
        <v>1226</v>
      </c>
      <c r="S37" s="644">
        <v>1336</v>
      </c>
      <c r="T37" s="644">
        <v>1343.5</v>
      </c>
      <c r="U37" s="644">
        <v>1403.5</v>
      </c>
      <c r="V37" s="644">
        <v>1438</v>
      </c>
      <c r="W37" s="644">
        <v>1533</v>
      </c>
      <c r="X37" s="644">
        <v>1808</v>
      </c>
      <c r="Y37" s="644">
        <v>1948</v>
      </c>
      <c r="Z37" s="644">
        <v>2130.5</v>
      </c>
      <c r="AA37" s="646">
        <v>2131</v>
      </c>
      <c r="AB37" s="645">
        <f t="shared" si="0"/>
        <v>-2.4981949643673174E-3</v>
      </c>
      <c r="AC37" s="645">
        <f t="shared" si="1"/>
        <v>6.0058831103532606E-2</v>
      </c>
      <c r="AD37" s="645">
        <f t="shared" si="2"/>
        <v>0.1514031971580817</v>
      </c>
    </row>
    <row r="38" spans="1:30" ht="11.25" customHeight="1" x14ac:dyDescent="0.15">
      <c r="A38" s="642" t="s">
        <v>106</v>
      </c>
      <c r="B38" s="643"/>
      <c r="C38" s="643"/>
      <c r="D38" s="643"/>
      <c r="E38" s="644">
        <v>214.6</v>
      </c>
      <c r="F38" s="644">
        <v>413.7</v>
      </c>
      <c r="G38" s="644">
        <v>533</v>
      </c>
      <c r="H38" s="644">
        <v>533</v>
      </c>
      <c r="I38" s="644">
        <v>533</v>
      </c>
      <c r="J38" s="644">
        <v>535</v>
      </c>
      <c r="K38" s="644">
        <v>535</v>
      </c>
      <c r="L38" s="644">
        <v>535</v>
      </c>
      <c r="M38" s="644">
        <v>532</v>
      </c>
      <c r="N38" s="644">
        <v>532</v>
      </c>
      <c r="O38" s="644">
        <v>532</v>
      </c>
      <c r="P38" s="644">
        <v>535</v>
      </c>
      <c r="Q38" s="644">
        <v>537</v>
      </c>
      <c r="R38" s="644">
        <v>537</v>
      </c>
      <c r="S38" s="644">
        <v>512</v>
      </c>
      <c r="T38" s="644">
        <v>512</v>
      </c>
      <c r="U38" s="644">
        <v>508</v>
      </c>
      <c r="V38" s="644">
        <v>516</v>
      </c>
      <c r="W38" s="644">
        <v>526</v>
      </c>
      <c r="X38" s="644">
        <v>481</v>
      </c>
      <c r="Y38" s="644">
        <v>482</v>
      </c>
      <c r="Z38" s="644">
        <v>525</v>
      </c>
      <c r="AA38" s="646">
        <v>525</v>
      </c>
      <c r="AB38" s="645">
        <f t="shared" si="0"/>
        <v>-2.732240437158473E-3</v>
      </c>
      <c r="AC38" s="645">
        <f t="shared" si="1"/>
        <v>-1.8850694510026411E-3</v>
      </c>
      <c r="AD38" s="645">
        <f t="shared" si="2"/>
        <v>3.7300177619893425E-2</v>
      </c>
    </row>
    <row r="39" spans="1:30" x14ac:dyDescent="0.15">
      <c r="A39" s="642" t="s">
        <v>104</v>
      </c>
      <c r="B39" s="643"/>
      <c r="C39" s="643"/>
      <c r="D39" s="643"/>
      <c r="E39" s="644">
        <v>261</v>
      </c>
      <c r="F39" s="644">
        <v>265</v>
      </c>
      <c r="G39" s="644">
        <v>418</v>
      </c>
      <c r="H39" s="644">
        <v>417</v>
      </c>
      <c r="I39" s="644">
        <v>373</v>
      </c>
      <c r="J39" s="644">
        <v>378</v>
      </c>
      <c r="K39" s="644">
        <v>378</v>
      </c>
      <c r="L39" s="644">
        <v>433</v>
      </c>
      <c r="M39" s="644">
        <v>433</v>
      </c>
      <c r="N39" s="644">
        <v>451</v>
      </c>
      <c r="O39" s="644">
        <v>593</v>
      </c>
      <c r="P39" s="644">
        <v>633</v>
      </c>
      <c r="Q39" s="644">
        <v>731</v>
      </c>
      <c r="R39" s="644">
        <v>726</v>
      </c>
      <c r="S39" s="644">
        <v>726</v>
      </c>
      <c r="T39" s="644">
        <v>798</v>
      </c>
      <c r="U39" s="644">
        <v>924</v>
      </c>
      <c r="V39" s="644">
        <v>941</v>
      </c>
      <c r="W39" s="644">
        <v>941</v>
      </c>
      <c r="X39" s="644">
        <v>941</v>
      </c>
      <c r="Y39" s="644">
        <v>952</v>
      </c>
      <c r="Z39" s="644">
        <v>952</v>
      </c>
      <c r="AA39" s="646">
        <v>984</v>
      </c>
      <c r="AB39" s="645">
        <f t="shared" si="0"/>
        <v>3.0789364926298468E-2</v>
      </c>
      <c r="AC39" s="645">
        <f t="shared" si="1"/>
        <v>4.1653611273963165E-2</v>
      </c>
      <c r="AD39" s="645">
        <f t="shared" si="2"/>
        <v>6.9911190053285971E-2</v>
      </c>
    </row>
    <row r="40" spans="1:30" x14ac:dyDescent="0.15">
      <c r="A40" s="642" t="s">
        <v>102</v>
      </c>
      <c r="B40" s="643"/>
      <c r="C40" s="643"/>
      <c r="D40" s="643"/>
      <c r="E40" s="644">
        <v>888</v>
      </c>
      <c r="F40" s="644">
        <v>1154</v>
      </c>
      <c r="G40" s="644">
        <v>1846.5</v>
      </c>
      <c r="H40" s="644">
        <v>1846.5</v>
      </c>
      <c r="I40" s="644">
        <v>1846.5</v>
      </c>
      <c r="J40" s="644">
        <v>1846.5</v>
      </c>
      <c r="K40" s="644">
        <v>1846.5</v>
      </c>
      <c r="L40" s="644">
        <v>1846.5</v>
      </c>
      <c r="M40" s="644">
        <v>1846.5</v>
      </c>
      <c r="N40" s="644">
        <v>1846.5</v>
      </c>
      <c r="O40" s="644">
        <v>1846.5</v>
      </c>
      <c r="P40" s="644">
        <v>1846.5</v>
      </c>
      <c r="Q40" s="644">
        <v>1846.5</v>
      </c>
      <c r="R40" s="644">
        <v>1846.5</v>
      </c>
      <c r="S40" s="644">
        <v>1846.5</v>
      </c>
      <c r="T40" s="644">
        <v>1846.5</v>
      </c>
      <c r="U40" s="644">
        <v>1916.1</v>
      </c>
      <c r="V40" s="644">
        <v>1916.1</v>
      </c>
      <c r="W40" s="644">
        <v>1916.1</v>
      </c>
      <c r="X40" s="644">
        <v>1916.1</v>
      </c>
      <c r="Y40" s="644">
        <v>1928.1</v>
      </c>
      <c r="Z40" s="644">
        <v>1928.1</v>
      </c>
      <c r="AA40" s="646">
        <v>1928</v>
      </c>
      <c r="AB40" s="645">
        <f t="shared" si="0"/>
        <v>-2.7839632606406761E-3</v>
      </c>
      <c r="AC40" s="645">
        <f t="shared" si="1"/>
        <v>4.3336739984558559E-3</v>
      </c>
      <c r="AD40" s="645">
        <f t="shared" si="2"/>
        <v>0.13698046181172291</v>
      </c>
    </row>
    <row r="41" spans="1:30" x14ac:dyDescent="0.15">
      <c r="A41" s="642" t="s">
        <v>502</v>
      </c>
      <c r="B41" s="643"/>
      <c r="C41" s="643"/>
      <c r="D41" s="643"/>
      <c r="E41" s="644">
        <v>0</v>
      </c>
      <c r="F41" s="644">
        <v>0</v>
      </c>
      <c r="G41" s="644">
        <v>0</v>
      </c>
      <c r="H41" s="644">
        <v>0</v>
      </c>
      <c r="I41" s="644">
        <v>0</v>
      </c>
      <c r="J41" s="644">
        <v>6</v>
      </c>
      <c r="K41" s="644">
        <v>6</v>
      </c>
      <c r="L41" s="644">
        <v>36</v>
      </c>
      <c r="M41" s="644">
        <v>36</v>
      </c>
      <c r="N41" s="644">
        <v>56</v>
      </c>
      <c r="O41" s="644">
        <v>56</v>
      </c>
      <c r="P41" s="644">
        <v>56</v>
      </c>
      <c r="Q41" s="644">
        <v>56</v>
      </c>
      <c r="R41" s="644">
        <v>56</v>
      </c>
      <c r="S41" s="644">
        <v>56</v>
      </c>
      <c r="T41" s="644">
        <v>56</v>
      </c>
      <c r="U41" s="644">
        <v>56</v>
      </c>
      <c r="V41" s="644">
        <v>56</v>
      </c>
      <c r="W41" s="644">
        <v>56</v>
      </c>
      <c r="X41" s="644">
        <v>56</v>
      </c>
      <c r="Y41" s="644">
        <v>56</v>
      </c>
      <c r="Z41" s="644">
        <v>56</v>
      </c>
      <c r="AA41" s="646">
        <v>56</v>
      </c>
      <c r="AB41" s="645">
        <f t="shared" si="0"/>
        <v>-2.732240437158473E-3</v>
      </c>
      <c r="AC41" s="645">
        <f t="shared" si="1"/>
        <v>0</v>
      </c>
      <c r="AD41" s="645">
        <f t="shared" si="2"/>
        <v>3.9786856127886324E-3</v>
      </c>
    </row>
    <row r="42" spans="1:30" x14ac:dyDescent="0.15">
      <c r="A42" s="665" t="s">
        <v>94</v>
      </c>
      <c r="B42" s="652"/>
      <c r="C42" s="652"/>
      <c r="D42" s="652"/>
      <c r="E42" s="652">
        <v>1393.4</v>
      </c>
      <c r="F42" s="652">
        <v>1859.5</v>
      </c>
      <c r="G42" s="652">
        <v>3344.7</v>
      </c>
      <c r="H42" s="652">
        <v>3603.7</v>
      </c>
      <c r="I42" s="652">
        <v>3559.7</v>
      </c>
      <c r="J42" s="652">
        <v>3592.6</v>
      </c>
      <c r="K42" s="652">
        <v>3607.6</v>
      </c>
      <c r="L42" s="652">
        <v>3722.7</v>
      </c>
      <c r="M42" s="652">
        <v>3719.6</v>
      </c>
      <c r="N42" s="652">
        <v>3887.6</v>
      </c>
      <c r="O42" s="652">
        <v>4104.7</v>
      </c>
      <c r="P42" s="652">
        <v>4284.7</v>
      </c>
      <c r="Q42" s="652">
        <v>4384</v>
      </c>
      <c r="R42" s="652">
        <f t="shared" ref="R42:Z42" si="7">+SUM(R36:R41)</f>
        <v>4417.7</v>
      </c>
      <c r="S42" s="652">
        <f t="shared" si="7"/>
        <v>4502.7</v>
      </c>
      <c r="T42" s="652">
        <f t="shared" si="7"/>
        <v>4582</v>
      </c>
      <c r="U42" s="652">
        <f t="shared" si="7"/>
        <v>4833.5499999999993</v>
      </c>
      <c r="V42" s="652">
        <f t="shared" si="7"/>
        <v>4892.8500000000004</v>
      </c>
      <c r="W42" s="652">
        <f t="shared" si="7"/>
        <v>4997.8500000000004</v>
      </c>
      <c r="X42" s="652">
        <f t="shared" si="7"/>
        <v>5227.8500000000004</v>
      </c>
      <c r="Y42" s="652">
        <f t="shared" si="7"/>
        <v>5391.85</v>
      </c>
      <c r="Z42" s="652">
        <f t="shared" si="7"/>
        <v>5617.6</v>
      </c>
      <c r="AA42" s="652">
        <f>+SUM(AA36:AA41)</f>
        <v>5650</v>
      </c>
      <c r="AB42" s="645">
        <f t="shared" si="0"/>
        <v>3.0195887087109963E-3</v>
      </c>
      <c r="AC42" s="645">
        <f t="shared" si="1"/>
        <v>2.745554253894511E-2</v>
      </c>
      <c r="AD42" s="645">
        <f t="shared" si="2"/>
        <v>0.40142095914742454</v>
      </c>
    </row>
    <row r="43" spans="1:30" ht="12.75" customHeight="1" x14ac:dyDescent="0.15">
      <c r="A43" s="669" t="s">
        <v>93</v>
      </c>
      <c r="B43" s="670">
        <v>1300</v>
      </c>
      <c r="C43" s="670">
        <v>3887</v>
      </c>
      <c r="D43" s="670">
        <v>4764</v>
      </c>
      <c r="E43" s="671">
        <v>5853.5</v>
      </c>
      <c r="F43" s="671">
        <v>6770.36</v>
      </c>
      <c r="G43" s="672">
        <v>8235.7999999999993</v>
      </c>
      <c r="H43" s="672">
        <v>7916.8</v>
      </c>
      <c r="I43" s="672">
        <v>8109</v>
      </c>
      <c r="J43" s="672">
        <v>8195.9</v>
      </c>
      <c r="K43" s="672">
        <v>8214.1</v>
      </c>
      <c r="L43" s="672">
        <v>8564.1</v>
      </c>
      <c r="M43" s="672">
        <v>8792.2000000000007</v>
      </c>
      <c r="N43" s="672">
        <v>9022.1999999999989</v>
      </c>
      <c r="O43" s="672">
        <v>9344.2999999999993</v>
      </c>
      <c r="P43" s="672">
        <v>9790.7000000000007</v>
      </c>
      <c r="Q43" s="672">
        <v>9998</v>
      </c>
      <c r="R43" s="672">
        <f t="shared" ref="R43:Z43" si="8">+R42+R34+R30+R27+R17+R8</f>
        <v>10133.4</v>
      </c>
      <c r="S43" s="672">
        <f t="shared" si="8"/>
        <v>10480.299999999999</v>
      </c>
      <c r="T43" s="672">
        <f t="shared" si="8"/>
        <v>10717.6</v>
      </c>
      <c r="U43" s="672">
        <f t="shared" si="8"/>
        <v>11161.814999999999</v>
      </c>
      <c r="V43" s="672">
        <f t="shared" si="8"/>
        <v>11798.875</v>
      </c>
      <c r="W43" s="672">
        <f t="shared" si="8"/>
        <v>12121.594000000001</v>
      </c>
      <c r="X43" s="672">
        <f t="shared" si="8"/>
        <v>12680.665000000001</v>
      </c>
      <c r="Y43" s="672">
        <f t="shared" si="8"/>
        <v>13244.865</v>
      </c>
      <c r="Z43" s="672">
        <f t="shared" si="8"/>
        <v>13911.665000000001</v>
      </c>
      <c r="AA43" s="672">
        <f>+AA42+AA34+AA30+AA27+AA17+AA8</f>
        <v>14075</v>
      </c>
      <c r="AB43" s="673">
        <f t="shared" si="0"/>
        <v>8.9765470809564096E-3</v>
      </c>
      <c r="AC43" s="673">
        <f>+(Z43/P43)^(0.1)-1</f>
        <v>3.5753803442440057E-2</v>
      </c>
      <c r="AD43" s="673">
        <f t="shared" si="2"/>
        <v>1</v>
      </c>
    </row>
    <row r="44" spans="1:30" x14ac:dyDescent="0.15">
      <c r="B44" s="674"/>
      <c r="C44" s="674"/>
      <c r="D44" s="674"/>
      <c r="E44" s="674"/>
      <c r="F44" s="674"/>
      <c r="G44" s="675"/>
      <c r="H44" s="675"/>
      <c r="I44" s="675"/>
      <c r="J44" s="675"/>
      <c r="K44" s="675"/>
      <c r="L44" s="675"/>
      <c r="M44" s="675"/>
      <c r="N44" s="675"/>
      <c r="O44" s="675"/>
      <c r="P44" s="675"/>
      <c r="Q44" s="675"/>
      <c r="R44" s="675"/>
      <c r="S44" s="675"/>
      <c r="T44" s="675"/>
      <c r="U44" s="675"/>
      <c r="V44" s="675"/>
      <c r="W44" s="675"/>
      <c r="X44" s="675"/>
      <c r="Y44" s="675"/>
      <c r="Z44" s="675"/>
      <c r="AA44" s="675"/>
      <c r="AB44" s="675"/>
      <c r="AD44" s="610"/>
    </row>
    <row r="45" spans="1:30" x14ac:dyDescent="0.15">
      <c r="A45" s="676" t="s">
        <v>1013</v>
      </c>
      <c r="B45" s="674"/>
      <c r="C45" s="674"/>
      <c r="D45" s="674"/>
      <c r="E45" s="674"/>
      <c r="F45" s="674"/>
      <c r="G45" s="675"/>
      <c r="H45" s="675"/>
      <c r="I45" s="675"/>
      <c r="J45" s="675"/>
      <c r="K45" s="675"/>
      <c r="L45" s="675"/>
      <c r="M45" s="675"/>
      <c r="N45" s="675"/>
      <c r="O45" s="675"/>
      <c r="P45" s="675"/>
      <c r="Q45" s="675"/>
      <c r="R45" s="675"/>
      <c r="S45" s="675"/>
      <c r="T45" s="675"/>
      <c r="U45" s="675"/>
      <c r="V45" s="675"/>
      <c r="W45" s="675"/>
      <c r="X45" s="675"/>
      <c r="Y45" s="675"/>
      <c r="Z45" s="675"/>
      <c r="AA45" s="675"/>
      <c r="AB45" s="675"/>
      <c r="AD45" s="610"/>
    </row>
    <row r="46" spans="1:30" x14ac:dyDescent="0.15">
      <c r="A46" s="677" t="s">
        <v>1018</v>
      </c>
      <c r="B46" s="674"/>
      <c r="C46" s="674"/>
      <c r="D46" s="674"/>
      <c r="E46" s="674"/>
      <c r="F46" s="674"/>
      <c r="G46" s="675"/>
      <c r="H46" s="675"/>
      <c r="I46" s="675"/>
      <c r="J46" s="675"/>
      <c r="K46" s="675"/>
      <c r="L46" s="675"/>
      <c r="M46" s="675"/>
      <c r="N46" s="675"/>
      <c r="O46" s="675"/>
      <c r="P46" s="675"/>
      <c r="Q46" s="675"/>
      <c r="R46" s="678"/>
      <c r="S46" s="678"/>
      <c r="T46" s="678"/>
      <c r="U46" s="678"/>
      <c r="V46" s="678"/>
      <c r="W46" s="678"/>
      <c r="X46" s="678"/>
      <c r="Y46" s="678"/>
      <c r="Z46" s="678"/>
      <c r="AA46" s="678"/>
      <c r="AB46" s="675"/>
    </row>
    <row r="47" spans="1:30" x14ac:dyDescent="0.15">
      <c r="A47" s="629" t="s">
        <v>745</v>
      </c>
      <c r="B47" s="674"/>
      <c r="C47" s="674"/>
      <c r="D47" s="674"/>
      <c r="E47" s="674"/>
      <c r="F47" s="674"/>
      <c r="G47" s="674"/>
      <c r="H47" s="674"/>
      <c r="I47" s="674"/>
      <c r="J47" s="674"/>
      <c r="K47" s="674"/>
      <c r="L47" s="674"/>
      <c r="M47" s="674"/>
      <c r="N47" s="674"/>
      <c r="O47" s="674"/>
      <c r="P47" s="674"/>
      <c r="Q47" s="674"/>
      <c r="R47" s="678"/>
      <c r="S47" s="678"/>
      <c r="T47" s="678"/>
      <c r="U47" s="678"/>
      <c r="V47" s="678"/>
      <c r="W47" s="678"/>
      <c r="X47" s="678"/>
      <c r="Y47" s="678"/>
      <c r="Z47" s="678"/>
      <c r="AA47" s="678"/>
      <c r="AB47" s="679"/>
    </row>
    <row r="48" spans="1:30" x14ac:dyDescent="0.15">
      <c r="A48" s="665" t="s">
        <v>81</v>
      </c>
      <c r="B48" s="674"/>
      <c r="C48" s="674"/>
      <c r="D48" s="674"/>
      <c r="E48" s="674"/>
      <c r="F48" s="674"/>
      <c r="G48" s="675"/>
      <c r="H48" s="675"/>
      <c r="I48" s="675"/>
      <c r="J48" s="675"/>
      <c r="K48" s="675"/>
      <c r="L48" s="675"/>
      <c r="M48" s="675"/>
      <c r="N48" s="675"/>
      <c r="O48" s="675"/>
      <c r="P48" s="675"/>
      <c r="Q48" s="675"/>
      <c r="R48" s="675"/>
      <c r="S48" s="675"/>
      <c r="T48" s="675"/>
      <c r="U48" s="675"/>
      <c r="V48" s="675"/>
      <c r="W48" s="675"/>
      <c r="X48" s="675"/>
      <c r="Y48" s="675"/>
      <c r="Z48" s="678"/>
      <c r="AA48" s="678"/>
      <c r="AB48" s="675"/>
    </row>
    <row r="49" spans="1:28" x14ac:dyDescent="0.15">
      <c r="A49" s="680"/>
      <c r="B49" s="674"/>
      <c r="C49" s="674"/>
      <c r="D49" s="674"/>
      <c r="E49" s="674"/>
      <c r="F49" s="674"/>
      <c r="G49" s="674"/>
      <c r="H49" s="674"/>
      <c r="I49" s="674"/>
      <c r="J49" s="674"/>
      <c r="K49" s="674"/>
      <c r="L49" s="674"/>
      <c r="M49" s="674"/>
      <c r="N49" s="674"/>
      <c r="O49" s="674"/>
      <c r="P49" s="674"/>
      <c r="Q49" s="674"/>
      <c r="R49" s="674"/>
      <c r="S49" s="674"/>
      <c r="T49" s="674"/>
      <c r="U49" s="674"/>
      <c r="V49" s="674"/>
      <c r="W49" s="674"/>
      <c r="X49" s="674"/>
      <c r="Y49" s="674"/>
      <c r="Z49" s="678"/>
      <c r="AA49" s="678"/>
      <c r="AB49" s="674"/>
    </row>
    <row r="50" spans="1:28" x14ac:dyDescent="0.15">
      <c r="A50" s="681"/>
      <c r="B50" s="682"/>
      <c r="C50" s="682"/>
      <c r="D50" s="682"/>
      <c r="E50" s="682"/>
      <c r="F50" s="682"/>
      <c r="G50" s="682"/>
      <c r="H50" s="682"/>
      <c r="I50" s="682"/>
      <c r="J50" s="682"/>
      <c r="K50" s="682"/>
      <c r="L50" s="682"/>
      <c r="M50" s="682"/>
      <c r="N50" s="682"/>
      <c r="O50" s="682"/>
      <c r="P50" s="682"/>
      <c r="Q50" s="682"/>
      <c r="R50" s="682"/>
      <c r="S50" s="682"/>
      <c r="T50" s="682"/>
      <c r="U50" s="682"/>
      <c r="V50" s="682"/>
      <c r="W50" s="682"/>
      <c r="X50" s="682"/>
      <c r="Y50" s="682"/>
      <c r="Z50" s="678"/>
      <c r="AA50" s="678"/>
      <c r="AB50" s="682"/>
    </row>
    <row r="51" spans="1:28" x14ac:dyDescent="0.15">
      <c r="A51" s="681"/>
      <c r="B51" s="682"/>
      <c r="C51" s="682"/>
      <c r="D51" s="682"/>
      <c r="E51" s="682"/>
      <c r="F51" s="682"/>
      <c r="G51" s="682"/>
      <c r="H51" s="682"/>
      <c r="I51" s="682"/>
      <c r="J51" s="682"/>
      <c r="K51" s="682"/>
      <c r="L51" s="682"/>
      <c r="M51" s="682"/>
      <c r="N51" s="682"/>
      <c r="O51" s="682"/>
      <c r="P51" s="682"/>
      <c r="Q51" s="682"/>
      <c r="R51" s="682"/>
      <c r="S51" s="682"/>
      <c r="T51" s="682"/>
      <c r="U51" s="682"/>
      <c r="V51" s="682"/>
      <c r="W51" s="682"/>
      <c r="X51" s="682"/>
      <c r="Y51" s="682"/>
      <c r="Z51" s="682"/>
      <c r="AA51" s="682"/>
      <c r="AB51" s="682"/>
    </row>
    <row r="52" spans="1:28" x14ac:dyDescent="0.15">
      <c r="A52" s="681"/>
      <c r="B52" s="682"/>
      <c r="C52" s="682"/>
      <c r="D52" s="682"/>
      <c r="E52" s="682"/>
      <c r="F52" s="682"/>
      <c r="G52" s="682"/>
      <c r="H52" s="682"/>
      <c r="I52" s="682"/>
      <c r="J52" s="682"/>
      <c r="K52" s="682"/>
      <c r="L52" s="682"/>
      <c r="M52" s="682"/>
      <c r="N52" s="682"/>
      <c r="O52" s="682"/>
      <c r="P52" s="682"/>
      <c r="Q52" s="682"/>
      <c r="R52" s="682"/>
      <c r="S52" s="682"/>
      <c r="T52" s="682"/>
      <c r="U52" s="682"/>
      <c r="V52" s="682"/>
      <c r="W52" s="682"/>
      <c r="X52" s="682"/>
      <c r="Y52" s="682"/>
      <c r="Z52" s="682"/>
      <c r="AA52" s="682"/>
      <c r="AB52" s="682"/>
    </row>
    <row r="53" spans="1:28" x14ac:dyDescent="0.15">
      <c r="A53" s="681"/>
      <c r="B53" s="682"/>
      <c r="C53" s="682"/>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row>
    <row r="54" spans="1:28" x14ac:dyDescent="0.15">
      <c r="A54" s="681"/>
      <c r="B54" s="682"/>
      <c r="C54" s="682"/>
      <c r="D54" s="682"/>
      <c r="E54" s="682"/>
      <c r="F54" s="682"/>
      <c r="G54" s="682"/>
      <c r="H54" s="682"/>
      <c r="I54" s="682"/>
      <c r="J54" s="682"/>
      <c r="K54" s="682"/>
      <c r="L54" s="682"/>
      <c r="M54" s="682"/>
      <c r="N54" s="682"/>
      <c r="O54" s="682"/>
      <c r="P54" s="682"/>
      <c r="Q54" s="682"/>
      <c r="R54" s="682"/>
      <c r="S54" s="682"/>
      <c r="T54" s="682"/>
      <c r="U54" s="682"/>
      <c r="V54" s="682"/>
      <c r="W54" s="682"/>
      <c r="X54" s="682"/>
      <c r="Y54" s="682"/>
      <c r="Z54" s="682"/>
      <c r="AA54" s="682"/>
      <c r="AB54" s="682"/>
    </row>
    <row r="55" spans="1:28" x14ac:dyDescent="0.15">
      <c r="A55" s="681"/>
      <c r="B55" s="682"/>
      <c r="C55" s="682"/>
      <c r="D55" s="682"/>
      <c r="E55" s="682"/>
      <c r="F55" s="682"/>
      <c r="G55" s="682"/>
      <c r="H55" s="682"/>
      <c r="I55" s="682"/>
      <c r="J55" s="682"/>
      <c r="K55" s="682"/>
      <c r="L55" s="682"/>
      <c r="M55" s="682"/>
      <c r="N55" s="682"/>
      <c r="O55" s="682"/>
      <c r="P55" s="682"/>
      <c r="Q55" s="682"/>
      <c r="R55" s="682"/>
      <c r="S55" s="682"/>
      <c r="T55" s="682"/>
      <c r="U55" s="682"/>
      <c r="V55" s="682"/>
      <c r="W55" s="682"/>
      <c r="X55" s="682"/>
      <c r="Y55" s="682"/>
      <c r="Z55" s="682"/>
      <c r="AA55" s="682"/>
      <c r="AB55" s="682"/>
    </row>
    <row r="56" spans="1:28" x14ac:dyDescent="0.15">
      <c r="A56" s="681"/>
      <c r="B56" s="682"/>
      <c r="C56" s="682"/>
      <c r="D56" s="682"/>
      <c r="E56" s="682"/>
      <c r="F56" s="682"/>
      <c r="G56" s="682"/>
      <c r="H56" s="682"/>
      <c r="I56" s="682"/>
      <c r="J56" s="682"/>
      <c r="K56" s="682"/>
      <c r="L56" s="682"/>
      <c r="M56" s="682"/>
      <c r="N56" s="682"/>
      <c r="O56" s="682"/>
      <c r="P56" s="682"/>
      <c r="Q56" s="682"/>
      <c r="R56" s="682"/>
      <c r="S56" s="682"/>
      <c r="T56" s="682"/>
      <c r="U56" s="682"/>
      <c r="V56" s="682"/>
      <c r="W56" s="682"/>
      <c r="X56" s="682"/>
      <c r="Y56" s="682"/>
      <c r="Z56" s="682"/>
      <c r="AA56" s="682"/>
      <c r="AB56" s="682"/>
    </row>
    <row r="57" spans="1:28" x14ac:dyDescent="0.15">
      <c r="A57" s="681"/>
      <c r="B57" s="682"/>
      <c r="C57" s="682"/>
      <c r="D57" s="682"/>
      <c r="E57" s="682"/>
      <c r="F57" s="682"/>
      <c r="G57" s="682"/>
      <c r="H57" s="682"/>
      <c r="I57" s="682"/>
      <c r="J57" s="682"/>
      <c r="K57" s="682"/>
      <c r="L57" s="682"/>
      <c r="M57" s="682"/>
      <c r="N57" s="682"/>
      <c r="O57" s="682"/>
      <c r="P57" s="682"/>
      <c r="Q57" s="682"/>
      <c r="R57" s="682"/>
      <c r="S57" s="682"/>
      <c r="T57" s="682"/>
      <c r="U57" s="682"/>
      <c r="V57" s="682"/>
      <c r="W57" s="682"/>
      <c r="X57" s="682"/>
      <c r="Y57" s="682"/>
      <c r="Z57" s="682"/>
      <c r="AA57" s="682"/>
      <c r="AB57" s="682"/>
    </row>
    <row r="58" spans="1:28" x14ac:dyDescent="0.15">
      <c r="A58" s="681"/>
      <c r="B58" s="682"/>
      <c r="C58" s="682"/>
      <c r="D58" s="682"/>
      <c r="E58" s="682"/>
      <c r="F58" s="682"/>
      <c r="G58" s="682"/>
      <c r="H58" s="682"/>
      <c r="I58" s="682"/>
      <c r="J58" s="682"/>
      <c r="K58" s="682"/>
      <c r="L58" s="682"/>
      <c r="M58" s="682"/>
      <c r="N58" s="682"/>
      <c r="O58" s="682"/>
      <c r="P58" s="682"/>
      <c r="Q58" s="682"/>
      <c r="R58" s="682"/>
      <c r="S58" s="682"/>
      <c r="T58" s="682"/>
      <c r="U58" s="682"/>
      <c r="V58" s="682"/>
      <c r="W58" s="682"/>
      <c r="X58" s="682"/>
      <c r="Y58" s="682"/>
      <c r="Z58" s="682"/>
      <c r="AA58" s="682"/>
      <c r="AB58" s="682"/>
    </row>
    <row r="59" spans="1:28" x14ac:dyDescent="0.15">
      <c r="A59" s="683"/>
      <c r="B59" s="682"/>
      <c r="C59" s="682"/>
      <c r="D59" s="682"/>
      <c r="E59" s="682"/>
      <c r="F59" s="682"/>
      <c r="G59" s="682"/>
      <c r="H59" s="682"/>
      <c r="I59" s="682"/>
      <c r="J59" s="682"/>
      <c r="K59" s="682"/>
      <c r="L59" s="682"/>
      <c r="M59" s="682"/>
      <c r="N59" s="682"/>
      <c r="O59" s="682"/>
      <c r="P59" s="682"/>
      <c r="Q59" s="682"/>
      <c r="R59" s="682"/>
      <c r="S59" s="682"/>
      <c r="T59" s="682"/>
      <c r="U59" s="682"/>
      <c r="V59" s="682"/>
      <c r="W59" s="682"/>
      <c r="X59" s="682"/>
      <c r="Y59" s="682"/>
      <c r="Z59" s="682"/>
      <c r="AA59" s="682"/>
      <c r="AB59" s="682"/>
    </row>
    <row r="60" spans="1:28" x14ac:dyDescent="0.15">
      <c r="A60" s="653"/>
      <c r="B60" s="682"/>
      <c r="C60" s="682"/>
      <c r="D60" s="682"/>
      <c r="E60" s="682"/>
      <c r="F60" s="682"/>
      <c r="G60" s="682"/>
      <c r="H60" s="682"/>
      <c r="I60" s="682"/>
      <c r="J60" s="682"/>
      <c r="K60" s="682"/>
      <c r="L60" s="682"/>
      <c r="M60" s="682"/>
      <c r="N60" s="682"/>
      <c r="O60" s="682"/>
      <c r="P60" s="682"/>
      <c r="Q60" s="682"/>
      <c r="R60" s="682"/>
      <c r="S60" s="682"/>
      <c r="T60" s="682"/>
      <c r="U60" s="682"/>
      <c r="V60" s="682"/>
      <c r="W60" s="682"/>
      <c r="X60" s="682"/>
      <c r="Y60" s="682"/>
      <c r="Z60" s="682"/>
      <c r="AA60" s="682"/>
      <c r="AB60" s="682"/>
    </row>
    <row r="61" spans="1:28" x14ac:dyDescent="0.15">
      <c r="A61" s="642"/>
      <c r="O61" s="682"/>
      <c r="P61" s="684"/>
      <c r="Q61" s="684"/>
      <c r="R61" s="684"/>
      <c r="S61" s="684"/>
      <c r="T61" s="684"/>
      <c r="U61" s="684"/>
    </row>
    <row r="62" spans="1:28" x14ac:dyDescent="0.15">
      <c r="A62" s="642"/>
      <c r="O62" s="682"/>
      <c r="P62" s="684"/>
      <c r="Q62" s="684"/>
      <c r="R62" s="684"/>
      <c r="S62" s="684"/>
      <c r="T62" s="684"/>
      <c r="U62" s="684"/>
    </row>
    <row r="63" spans="1:28" x14ac:dyDescent="0.15">
      <c r="O63" s="684"/>
      <c r="P63" s="684"/>
      <c r="Q63" s="684"/>
      <c r="R63" s="684"/>
      <c r="S63" s="684"/>
      <c r="T63" s="684"/>
      <c r="U63" s="684"/>
      <c r="V63" s="685"/>
      <c r="W63" s="685"/>
      <c r="X63" s="685"/>
      <c r="Y63" s="685"/>
      <c r="Z63" s="685"/>
      <c r="AA63" s="685"/>
      <c r="AB63" s="685"/>
    </row>
    <row r="64" spans="1:28" x14ac:dyDescent="0.15">
      <c r="R64" s="685"/>
      <c r="S64" s="685"/>
      <c r="T64" s="685"/>
      <c r="U64" s="685"/>
      <c r="V64" s="685"/>
      <c r="W64" s="685"/>
      <c r="X64" s="685"/>
      <c r="Y64" s="685"/>
      <c r="Z64" s="685"/>
      <c r="AA64" s="685"/>
      <c r="AB64" s="685"/>
    </row>
    <row r="65" spans="6:28" x14ac:dyDescent="0.15">
      <c r="K65" s="684"/>
      <c r="L65" s="684"/>
      <c r="M65" s="684"/>
      <c r="N65" s="684"/>
      <c r="O65" s="684"/>
      <c r="P65" s="684"/>
      <c r="Q65" s="684"/>
      <c r="R65" s="684"/>
      <c r="S65" s="684"/>
      <c r="T65" s="684"/>
      <c r="U65" s="684"/>
      <c r="V65" s="685"/>
      <c r="W65" s="685"/>
      <c r="X65" s="685"/>
      <c r="Y65" s="685"/>
      <c r="Z65" s="685"/>
      <c r="AA65" s="685"/>
      <c r="AB65" s="685"/>
    </row>
    <row r="66" spans="6:28" x14ac:dyDescent="0.15">
      <c r="K66" s="684"/>
      <c r="L66" s="684"/>
      <c r="M66" s="684"/>
      <c r="N66" s="684"/>
      <c r="O66" s="684"/>
      <c r="P66" s="684"/>
      <c r="Q66" s="684"/>
      <c r="R66" s="684"/>
      <c r="S66" s="684"/>
      <c r="T66" s="684"/>
      <c r="U66" s="684"/>
      <c r="V66" s="685"/>
      <c r="W66" s="685"/>
      <c r="X66" s="685"/>
      <c r="Y66" s="685"/>
      <c r="Z66" s="685"/>
      <c r="AA66" s="685"/>
      <c r="AB66" s="685"/>
    </row>
    <row r="67" spans="6:28" x14ac:dyDescent="0.15">
      <c r="K67" s="684"/>
      <c r="L67" s="684"/>
      <c r="M67" s="684"/>
      <c r="N67" s="684"/>
      <c r="O67" s="684"/>
      <c r="P67" s="684"/>
      <c r="Q67" s="684"/>
      <c r="R67" s="684"/>
      <c r="S67" s="684"/>
      <c r="T67" s="684"/>
      <c r="U67" s="684"/>
      <c r="V67" s="685"/>
      <c r="W67" s="685"/>
      <c r="X67" s="685"/>
      <c r="Y67" s="685"/>
      <c r="Z67" s="685"/>
      <c r="AA67" s="685"/>
      <c r="AB67" s="685"/>
    </row>
    <row r="68" spans="6:28" x14ac:dyDescent="0.15">
      <c r="K68" s="686"/>
      <c r="L68" s="686"/>
      <c r="M68" s="684"/>
      <c r="N68" s="684"/>
      <c r="O68" s="684"/>
      <c r="P68" s="684"/>
      <c r="Q68" s="686"/>
      <c r="R68" s="686"/>
      <c r="S68" s="684"/>
      <c r="T68" s="684"/>
      <c r="U68" s="684"/>
      <c r="V68" s="685"/>
      <c r="W68" s="685"/>
      <c r="X68" s="685"/>
      <c r="Y68" s="685"/>
      <c r="Z68" s="685"/>
      <c r="AA68" s="685"/>
      <c r="AB68" s="685"/>
    </row>
    <row r="69" spans="6:28" x14ac:dyDescent="0.15">
      <c r="R69" s="685"/>
      <c r="S69" s="685"/>
      <c r="T69" s="685"/>
      <c r="U69" s="685"/>
      <c r="V69" s="685"/>
      <c r="W69" s="685"/>
      <c r="X69" s="685"/>
      <c r="Y69" s="685"/>
      <c r="Z69" s="685"/>
      <c r="AA69" s="685"/>
      <c r="AB69" s="685"/>
    </row>
    <row r="70" spans="6:28" x14ac:dyDescent="0.15">
      <c r="R70" s="685"/>
      <c r="S70" s="685"/>
      <c r="T70" s="685"/>
      <c r="U70" s="685"/>
      <c r="V70" s="685"/>
      <c r="W70" s="685"/>
      <c r="X70" s="685"/>
      <c r="Y70" s="685"/>
      <c r="Z70" s="685"/>
      <c r="AA70" s="685"/>
      <c r="AB70" s="685"/>
    </row>
    <row r="71" spans="6:28" x14ac:dyDescent="0.15">
      <c r="R71" s="685"/>
      <c r="S71" s="685"/>
      <c r="T71" s="685"/>
      <c r="U71" s="685"/>
      <c r="V71" s="685"/>
      <c r="W71" s="685"/>
      <c r="X71" s="685"/>
      <c r="Y71" s="685"/>
      <c r="Z71" s="685"/>
      <c r="AA71" s="685"/>
      <c r="AB71" s="685"/>
    </row>
    <row r="72" spans="6:28" x14ac:dyDescent="0.15">
      <c r="F72" s="687"/>
      <c r="G72" s="687"/>
      <c r="H72" s="687"/>
      <c r="I72" s="687"/>
      <c r="J72" s="687"/>
      <c r="K72" s="687"/>
      <c r="L72" s="687"/>
      <c r="M72" s="687"/>
      <c r="N72" s="687"/>
      <c r="O72" s="687"/>
      <c r="P72" s="687"/>
      <c r="Q72" s="687"/>
      <c r="R72" s="687"/>
      <c r="S72" s="688"/>
      <c r="T72" s="688"/>
      <c r="U72" s="688"/>
      <c r="V72" s="688"/>
      <c r="W72" s="688"/>
      <c r="X72" s="688"/>
      <c r="Y72" s="688"/>
      <c r="Z72" s="688"/>
      <c r="AA72" s="688"/>
      <c r="AB72" s="688"/>
    </row>
    <row r="81" spans="7:28" x14ac:dyDescent="0.15">
      <c r="G81" s="684"/>
      <c r="H81" s="684"/>
      <c r="I81" s="684"/>
      <c r="J81" s="684"/>
      <c r="K81" s="684"/>
      <c r="L81" s="684"/>
      <c r="M81" s="684"/>
      <c r="N81" s="684"/>
      <c r="O81" s="684"/>
      <c r="P81" s="684"/>
      <c r="Q81" s="684"/>
      <c r="R81" s="684"/>
      <c r="S81" s="684"/>
      <c r="T81" s="684"/>
      <c r="U81" s="684"/>
      <c r="V81" s="684"/>
      <c r="W81" s="684"/>
      <c r="X81" s="684"/>
      <c r="Y81" s="684"/>
      <c r="Z81" s="684"/>
      <c r="AA81" s="684"/>
      <c r="AB81" s="684"/>
    </row>
    <row r="82" spans="7:28" x14ac:dyDescent="0.15">
      <c r="G82" s="684"/>
      <c r="H82" s="684"/>
      <c r="I82" s="684"/>
      <c r="J82" s="684"/>
      <c r="K82" s="684"/>
      <c r="L82" s="684"/>
      <c r="M82" s="684"/>
      <c r="N82" s="684"/>
      <c r="O82" s="684"/>
      <c r="P82" s="684"/>
      <c r="Q82" s="684"/>
      <c r="R82" s="684"/>
      <c r="S82" s="684"/>
      <c r="T82" s="684"/>
      <c r="U82" s="684"/>
      <c r="V82" s="684"/>
      <c r="W82" s="684"/>
      <c r="X82" s="684"/>
      <c r="Y82" s="684"/>
      <c r="Z82" s="684"/>
      <c r="AA82" s="684"/>
      <c r="AB82" s="684"/>
    </row>
    <row r="83" spans="7:28" x14ac:dyDescent="0.15">
      <c r="G83" s="684"/>
      <c r="H83" s="684"/>
      <c r="I83" s="684"/>
      <c r="J83" s="684"/>
      <c r="K83" s="684"/>
      <c r="L83" s="684"/>
      <c r="M83" s="684"/>
      <c r="N83" s="684"/>
      <c r="O83" s="684"/>
      <c r="P83" s="684"/>
      <c r="Q83" s="684"/>
      <c r="R83" s="684"/>
      <c r="S83" s="684"/>
      <c r="T83" s="684"/>
      <c r="U83" s="684"/>
      <c r="V83" s="684"/>
      <c r="W83" s="684"/>
      <c r="X83" s="684"/>
      <c r="Y83" s="684"/>
      <c r="Z83" s="684"/>
      <c r="AA83" s="684"/>
      <c r="AB83" s="684"/>
    </row>
    <row r="84" spans="7:28" x14ac:dyDescent="0.15">
      <c r="G84" s="684"/>
      <c r="H84" s="684"/>
      <c r="I84" s="684"/>
      <c r="J84" s="684"/>
      <c r="K84" s="684"/>
      <c r="L84" s="684"/>
      <c r="M84" s="684"/>
      <c r="N84" s="684"/>
      <c r="O84" s="684"/>
      <c r="P84" s="684"/>
      <c r="Q84" s="684"/>
      <c r="R84" s="684"/>
      <c r="S84" s="684"/>
      <c r="T84" s="684"/>
      <c r="U84" s="684"/>
      <c r="V84" s="684"/>
      <c r="W84" s="684"/>
      <c r="X84" s="684"/>
      <c r="Y84" s="684"/>
      <c r="Z84" s="684"/>
      <c r="AA84" s="684"/>
      <c r="AB84" s="684"/>
    </row>
    <row r="86" spans="7:28" x14ac:dyDescent="0.15">
      <c r="G86" s="684"/>
      <c r="H86" s="684"/>
      <c r="I86" s="684"/>
      <c r="J86" s="684"/>
      <c r="K86" s="684"/>
      <c r="L86" s="684"/>
      <c r="M86" s="684"/>
      <c r="N86" s="684"/>
      <c r="O86" s="684"/>
      <c r="P86" s="684"/>
      <c r="Q86" s="684"/>
      <c r="R86" s="684"/>
      <c r="S86" s="684"/>
      <c r="T86" s="684"/>
      <c r="U86" s="684"/>
      <c r="V86" s="684"/>
      <c r="W86" s="684"/>
      <c r="X86" s="684"/>
      <c r="Y86" s="684"/>
      <c r="Z86" s="684"/>
      <c r="AA86" s="684"/>
      <c r="AB86" s="684"/>
    </row>
    <row r="87" spans="7:28" x14ac:dyDescent="0.15">
      <c r="G87" s="684"/>
      <c r="H87" s="684"/>
      <c r="I87" s="684"/>
      <c r="J87" s="684"/>
      <c r="K87" s="684"/>
      <c r="L87" s="684"/>
      <c r="M87" s="684"/>
      <c r="N87" s="684"/>
      <c r="O87" s="684"/>
      <c r="P87" s="684"/>
      <c r="Q87" s="684"/>
      <c r="R87" s="684"/>
      <c r="S87" s="684"/>
      <c r="T87" s="684"/>
      <c r="U87" s="684"/>
      <c r="V87" s="684"/>
      <c r="W87" s="684"/>
      <c r="X87" s="684"/>
      <c r="Y87" s="684"/>
      <c r="Z87" s="684"/>
      <c r="AA87" s="684"/>
      <c r="AB87" s="684"/>
    </row>
    <row r="88" spans="7:28" x14ac:dyDescent="0.15">
      <c r="G88" s="684"/>
      <c r="H88" s="684"/>
      <c r="I88" s="684"/>
      <c r="J88" s="684"/>
      <c r="K88" s="684"/>
      <c r="L88" s="684"/>
      <c r="M88" s="684"/>
      <c r="N88" s="684"/>
      <c r="O88" s="684"/>
      <c r="P88" s="684"/>
      <c r="Q88" s="684"/>
      <c r="R88" s="684"/>
      <c r="S88" s="684"/>
      <c r="T88" s="684"/>
      <c r="U88" s="684"/>
      <c r="V88" s="684"/>
      <c r="W88" s="684"/>
      <c r="X88" s="684"/>
      <c r="Y88" s="684"/>
      <c r="Z88" s="684"/>
      <c r="AA88" s="684"/>
      <c r="AB88" s="684"/>
    </row>
    <row r="89" spans="7:28" x14ac:dyDescent="0.15">
      <c r="G89" s="684"/>
      <c r="H89" s="684"/>
      <c r="I89" s="684"/>
      <c r="J89" s="684"/>
      <c r="K89" s="684"/>
      <c r="L89" s="684"/>
      <c r="M89" s="684"/>
      <c r="N89" s="684"/>
      <c r="O89" s="684"/>
      <c r="P89" s="684"/>
      <c r="Q89" s="684"/>
      <c r="R89" s="684"/>
      <c r="S89" s="684"/>
      <c r="T89" s="684"/>
      <c r="U89" s="684"/>
      <c r="V89" s="684"/>
      <c r="W89" s="684"/>
      <c r="X89" s="684"/>
      <c r="Y89" s="684"/>
      <c r="Z89" s="684"/>
      <c r="AA89" s="684"/>
      <c r="AB89" s="684"/>
    </row>
    <row r="93" spans="7:28" x14ac:dyDescent="0.15">
      <c r="G93" s="684"/>
      <c r="H93" s="684"/>
      <c r="I93" s="684"/>
      <c r="J93" s="684"/>
      <c r="K93" s="684"/>
      <c r="L93" s="684"/>
      <c r="M93" s="684"/>
      <c r="N93" s="684"/>
      <c r="O93" s="684"/>
      <c r="P93" s="684"/>
      <c r="Q93" s="684"/>
      <c r="R93" s="684"/>
      <c r="S93" s="684"/>
      <c r="T93" s="684"/>
      <c r="U93" s="684"/>
      <c r="V93" s="684"/>
      <c r="W93" s="684"/>
      <c r="X93" s="684"/>
      <c r="Y93" s="684"/>
      <c r="Z93" s="684"/>
      <c r="AA93" s="684"/>
      <c r="AB93" s="684"/>
    </row>
    <row r="94" spans="7:28" x14ac:dyDescent="0.15">
      <c r="G94" s="684"/>
      <c r="H94" s="684"/>
      <c r="I94" s="684"/>
      <c r="J94" s="684"/>
      <c r="K94" s="684"/>
      <c r="L94" s="684"/>
      <c r="M94" s="684"/>
      <c r="N94" s="684"/>
      <c r="O94" s="684"/>
      <c r="P94" s="684"/>
      <c r="Q94" s="684"/>
      <c r="R94" s="684"/>
      <c r="S94" s="684"/>
      <c r="T94" s="684"/>
      <c r="U94" s="684"/>
      <c r="V94" s="684"/>
      <c r="W94" s="684"/>
      <c r="X94" s="684"/>
      <c r="Y94" s="684"/>
      <c r="Z94" s="684"/>
      <c r="AA94" s="684"/>
      <c r="AB94" s="684"/>
    </row>
    <row r="95" spans="7:28" x14ac:dyDescent="0.15">
      <c r="G95" s="684"/>
      <c r="H95" s="684"/>
      <c r="I95" s="684"/>
      <c r="J95" s="684"/>
      <c r="K95" s="684"/>
      <c r="L95" s="684"/>
      <c r="M95" s="684"/>
      <c r="N95" s="684"/>
      <c r="O95" s="684"/>
      <c r="P95" s="684"/>
      <c r="Q95" s="684"/>
      <c r="R95" s="684"/>
      <c r="S95" s="684"/>
      <c r="T95" s="684"/>
      <c r="U95" s="684"/>
      <c r="V95" s="684"/>
      <c r="W95" s="684"/>
      <c r="X95" s="684"/>
      <c r="Y95" s="684"/>
      <c r="Z95" s="684"/>
      <c r="AA95" s="684"/>
      <c r="AB95" s="684"/>
    </row>
    <row r="96" spans="7:28" x14ac:dyDescent="0.15">
      <c r="G96" s="684"/>
      <c r="H96" s="684"/>
      <c r="I96" s="684"/>
      <c r="J96" s="684"/>
      <c r="K96" s="684"/>
      <c r="L96" s="684"/>
      <c r="M96" s="684"/>
      <c r="N96" s="684"/>
      <c r="O96" s="684"/>
      <c r="P96" s="684"/>
      <c r="Q96" s="684"/>
      <c r="R96" s="684"/>
      <c r="S96" s="684"/>
      <c r="T96" s="684"/>
      <c r="U96" s="684"/>
      <c r="V96" s="684"/>
      <c r="W96" s="684"/>
      <c r="X96" s="684"/>
      <c r="Y96" s="684"/>
      <c r="Z96" s="684"/>
      <c r="AA96" s="684"/>
      <c r="AB96" s="684"/>
    </row>
  </sheetData>
  <mergeCells count="1">
    <mergeCell ref="AB3:AC3"/>
  </mergeCells>
  <hyperlinks>
    <hyperlink ref="AF1" location="Contents!A1" display="Contents" xr:uid="{CBF53471-5AA3-499E-9240-F7A0FE433979}"/>
    <hyperlink ref="L1" location="Contents!A1" display="Contents" xr:uid="{43D5A129-C5A0-4764-984E-6F7400A5972A}"/>
  </hyperlinks>
  <pageMargins left="0.75" right="0.75" top="1" bottom="1" header="0.5" footer="0.5"/>
  <pageSetup paperSize="9" scale="54"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A69-15F4-4C1C-B7B1-842951B586DE}">
  <sheetPr>
    <pageSetUpPr fitToPage="1"/>
  </sheetPr>
  <dimension ref="A1:AK123"/>
  <sheetViews>
    <sheetView showGridLines="0" workbookViewId="0">
      <pane xSplit="1" ySplit="4" topLeftCell="B5" activePane="bottomRight" state="frozen"/>
      <selection activeCell="AL81" sqref="AL81"/>
      <selection pane="topRight" activeCell="AL81" sqref="AL81"/>
      <selection pane="bottomLeft" activeCell="AL81" sqref="AL81"/>
      <selection pane="bottomRight"/>
    </sheetView>
  </sheetViews>
  <sheetFormatPr baseColWidth="10" defaultColWidth="12.5" defaultRowHeight="11" x14ac:dyDescent="0.15"/>
  <cols>
    <col min="1" max="1" width="24.25" style="587" customWidth="1"/>
    <col min="2" max="14" width="10.25" style="587" customWidth="1"/>
    <col min="15" max="26" width="10.25" style="713" customWidth="1"/>
    <col min="27" max="29" width="12.5" style="587"/>
    <col min="30" max="30" width="12.5" style="690"/>
    <col min="31" max="16384" width="12.5" style="587"/>
  </cols>
  <sheetData>
    <row r="1" spans="1:37" s="689" customFormat="1" ht="13" x14ac:dyDescent="0.15">
      <c r="A1" s="628" t="s">
        <v>746</v>
      </c>
      <c r="J1" s="13"/>
      <c r="K1" s="13" t="s">
        <v>199</v>
      </c>
      <c r="O1" s="629"/>
      <c r="P1" s="629"/>
      <c r="Q1" s="629"/>
      <c r="R1" s="629"/>
      <c r="S1" s="629"/>
      <c r="T1" s="629"/>
      <c r="U1" s="629"/>
      <c r="V1" s="629"/>
      <c r="W1" s="629"/>
      <c r="X1" s="629"/>
      <c r="Y1" s="629"/>
      <c r="Z1" s="629"/>
      <c r="AD1" s="690"/>
      <c r="AE1" s="13" t="s">
        <v>199</v>
      </c>
    </row>
    <row r="2" spans="1:37" s="689" customFormat="1" ht="18" customHeight="1" x14ac:dyDescent="0.15">
      <c r="A2" s="633" t="s">
        <v>747</v>
      </c>
      <c r="B2" s="634"/>
      <c r="C2" s="634"/>
      <c r="D2" s="634"/>
      <c r="E2" s="634"/>
      <c r="F2" s="634"/>
      <c r="J2" s="691"/>
      <c r="K2" s="691"/>
      <c r="L2" s="691"/>
      <c r="M2" s="691"/>
      <c r="O2" s="629"/>
      <c r="P2" s="629"/>
      <c r="Q2" s="629"/>
      <c r="R2" s="629"/>
      <c r="S2" s="629"/>
      <c r="T2" s="629"/>
      <c r="U2" s="629"/>
      <c r="V2" s="629"/>
      <c r="W2" s="629"/>
      <c r="X2" s="629"/>
      <c r="Y2" s="629"/>
      <c r="Z2" s="629"/>
      <c r="AA2" s="636"/>
      <c r="AB2" s="636"/>
      <c r="AC2" s="636"/>
      <c r="AD2" s="690"/>
      <c r="AE2" s="587"/>
    </row>
    <row r="3" spans="1:37" s="689" customFormat="1" ht="14.5" customHeight="1" x14ac:dyDescent="0.15">
      <c r="B3" s="637"/>
      <c r="C3" s="637"/>
      <c r="D3" s="637"/>
      <c r="E3" s="637"/>
      <c r="F3" s="637"/>
      <c r="G3" s="636"/>
      <c r="H3" s="636"/>
      <c r="I3" s="636"/>
      <c r="J3" s="636"/>
      <c r="K3" s="636"/>
      <c r="L3" s="636"/>
      <c r="O3" s="636"/>
      <c r="P3" s="638"/>
      <c r="Q3" s="638"/>
      <c r="R3" s="638"/>
      <c r="S3" s="638"/>
      <c r="T3" s="638"/>
      <c r="U3" s="638"/>
      <c r="V3" s="638"/>
      <c r="W3" s="638"/>
      <c r="X3" s="638"/>
      <c r="Y3" s="638"/>
      <c r="Z3" s="638"/>
      <c r="AA3" s="1241" t="s">
        <v>197</v>
      </c>
      <c r="AB3" s="1241"/>
      <c r="AC3" s="692" t="s">
        <v>196</v>
      </c>
      <c r="AD3" s="690"/>
      <c r="AE3" s="587"/>
    </row>
    <row r="4" spans="1:37" s="689" customFormat="1" ht="11.25" customHeight="1" x14ac:dyDescent="0.15">
      <c r="A4" s="693" t="s">
        <v>735</v>
      </c>
      <c r="B4" s="636">
        <v>1996</v>
      </c>
      <c r="C4" s="636">
        <v>1997</v>
      </c>
      <c r="D4" s="636">
        <v>1998</v>
      </c>
      <c r="E4" s="636">
        <v>1999</v>
      </c>
      <c r="F4" s="636">
        <v>2000</v>
      </c>
      <c r="G4" s="636">
        <v>2001</v>
      </c>
      <c r="H4" s="636">
        <v>2002</v>
      </c>
      <c r="I4" s="636">
        <v>2003</v>
      </c>
      <c r="J4" s="636">
        <v>2004</v>
      </c>
      <c r="K4" s="636">
        <v>2005</v>
      </c>
      <c r="L4" s="636">
        <v>2006</v>
      </c>
      <c r="M4" s="636">
        <v>2007</v>
      </c>
      <c r="N4" s="636">
        <v>2008</v>
      </c>
      <c r="O4" s="636">
        <v>2009</v>
      </c>
      <c r="P4" s="636">
        <v>2010</v>
      </c>
      <c r="Q4" s="636">
        <v>2011</v>
      </c>
      <c r="R4" s="636">
        <v>2012</v>
      </c>
      <c r="S4" s="636">
        <v>2013</v>
      </c>
      <c r="T4" s="636">
        <v>2014</v>
      </c>
      <c r="U4" s="636">
        <v>2015</v>
      </c>
      <c r="V4" s="636">
        <v>2016</v>
      </c>
      <c r="W4" s="636">
        <v>2017</v>
      </c>
      <c r="X4" s="636">
        <v>2018</v>
      </c>
      <c r="Y4" s="636">
        <v>2019</v>
      </c>
      <c r="Z4" s="636">
        <v>2020</v>
      </c>
      <c r="AA4" s="692">
        <v>2020</v>
      </c>
      <c r="AB4" s="692" t="s">
        <v>736</v>
      </c>
      <c r="AC4" s="692">
        <v>2020</v>
      </c>
      <c r="AD4" s="690"/>
      <c r="AE4" s="587"/>
    </row>
    <row r="5" spans="1:37" s="689" customFormat="1" ht="9" customHeight="1" x14ac:dyDescent="0.15">
      <c r="A5" s="640"/>
      <c r="B5" s="636"/>
      <c r="C5" s="636"/>
      <c r="D5" s="636"/>
      <c r="E5" s="636"/>
      <c r="F5" s="636"/>
      <c r="G5" s="636"/>
      <c r="H5" s="636"/>
      <c r="I5" s="636"/>
      <c r="J5" s="636"/>
      <c r="K5" s="636"/>
      <c r="L5" s="636"/>
      <c r="M5" s="636"/>
      <c r="N5" s="636"/>
      <c r="O5" s="694"/>
      <c r="P5" s="694"/>
      <c r="Q5" s="694"/>
      <c r="R5" s="694"/>
      <c r="S5" s="694"/>
      <c r="T5" s="694"/>
      <c r="U5" s="694"/>
      <c r="V5" s="694"/>
      <c r="W5" s="694"/>
      <c r="X5" s="694"/>
      <c r="Y5" s="694"/>
      <c r="Z5" s="694"/>
      <c r="AA5" s="636"/>
      <c r="AB5" s="636"/>
      <c r="AC5" s="629"/>
      <c r="AD5" s="690"/>
      <c r="AE5" s="587"/>
    </row>
    <row r="6" spans="1:37" ht="11.25" customHeight="1" x14ac:dyDescent="0.15">
      <c r="A6" s="642" t="s">
        <v>193</v>
      </c>
      <c r="B6" s="695">
        <v>3</v>
      </c>
      <c r="C6" s="695">
        <v>3</v>
      </c>
      <c r="D6" s="695">
        <v>5</v>
      </c>
      <c r="E6" s="695">
        <v>6</v>
      </c>
      <c r="F6" s="695">
        <v>7</v>
      </c>
      <c r="G6" s="695">
        <v>9</v>
      </c>
      <c r="H6" s="695">
        <v>10</v>
      </c>
      <c r="I6" s="695">
        <v>12</v>
      </c>
      <c r="J6" s="695">
        <v>14</v>
      </c>
      <c r="K6" s="695">
        <v>17</v>
      </c>
      <c r="L6" s="695">
        <v>21</v>
      </c>
      <c r="M6" s="695">
        <v>26</v>
      </c>
      <c r="N6" s="695">
        <v>33</v>
      </c>
      <c r="O6" s="695">
        <v>95</v>
      </c>
      <c r="P6" s="695">
        <v>221</v>
      </c>
      <c r="Q6" s="695">
        <v>497</v>
      </c>
      <c r="R6" s="695">
        <v>766</v>
      </c>
      <c r="S6" s="695">
        <v>1210</v>
      </c>
      <c r="T6" s="695">
        <v>1843</v>
      </c>
      <c r="U6" s="695">
        <v>2517</v>
      </c>
      <c r="V6" s="695">
        <v>2661</v>
      </c>
      <c r="W6" s="695">
        <v>2913</v>
      </c>
      <c r="X6" s="695">
        <v>3100</v>
      </c>
      <c r="Y6" s="695">
        <v>3310</v>
      </c>
      <c r="Z6" s="695">
        <v>3325</v>
      </c>
      <c r="AA6" s="645">
        <f>+Z6/Y6*(365/366)-1</f>
        <v>1.7870998629752055E-3</v>
      </c>
      <c r="AB6" s="645">
        <f>+(Y6/O6)^(0.1)-1</f>
        <v>0.42629854393360156</v>
      </c>
      <c r="AC6" s="645">
        <f>+Z6/$Z$72</f>
        <v>4.6996798563947451E-3</v>
      </c>
      <c r="AD6" s="696"/>
      <c r="AE6" s="697"/>
    </row>
    <row r="7" spans="1:37" ht="11.25" customHeight="1" x14ac:dyDescent="0.15">
      <c r="A7" s="642" t="s">
        <v>192</v>
      </c>
      <c r="B7" s="695">
        <v>10</v>
      </c>
      <c r="C7" s="695">
        <v>11</v>
      </c>
      <c r="D7" s="695">
        <v>12</v>
      </c>
      <c r="E7" s="695">
        <v>13</v>
      </c>
      <c r="F7" s="695">
        <v>14</v>
      </c>
      <c r="G7" s="695">
        <v>15</v>
      </c>
      <c r="H7" s="695">
        <v>16</v>
      </c>
      <c r="I7" s="695">
        <v>16</v>
      </c>
      <c r="J7" s="695">
        <v>16</v>
      </c>
      <c r="K7" s="695">
        <v>16</v>
      </c>
      <c r="L7" s="695">
        <v>16</v>
      </c>
      <c r="M7" s="695">
        <v>19</v>
      </c>
      <c r="N7" s="695">
        <v>19</v>
      </c>
      <c r="O7" s="695">
        <v>25</v>
      </c>
      <c r="P7" s="695">
        <v>29</v>
      </c>
      <c r="Q7" s="695">
        <v>39</v>
      </c>
      <c r="R7" s="695">
        <v>60</v>
      </c>
      <c r="S7" s="695">
        <v>82</v>
      </c>
      <c r="T7" s="695">
        <v>116</v>
      </c>
      <c r="U7" s="695">
        <v>173</v>
      </c>
      <c r="V7" s="695">
        <v>388.6</v>
      </c>
      <c r="W7" s="695">
        <v>673.74</v>
      </c>
      <c r="X7" s="695">
        <v>2541</v>
      </c>
      <c r="Y7" s="695">
        <v>4426</v>
      </c>
      <c r="Z7" s="695">
        <v>5630</v>
      </c>
      <c r="AA7" s="645">
        <f t="shared" ref="AA7:AA70" si="0">+Z7/Y7*(365/366)-1</f>
        <v>0.26855343116556663</v>
      </c>
      <c r="AB7" s="645">
        <f t="shared" ref="AB7:AB72" si="1">+(Y7/O7)^(0.1)-1</f>
        <v>0.67805866647163548</v>
      </c>
      <c r="AC7" s="645">
        <f t="shared" ref="AC7:AC70" si="2">+Z7/$Z$72</f>
        <v>7.9576534109781702E-3</v>
      </c>
      <c r="AD7" s="696"/>
      <c r="AE7" s="697"/>
    </row>
    <row r="8" spans="1:37" ht="11.25" customHeight="1" x14ac:dyDescent="0.15">
      <c r="A8" s="642" t="s">
        <v>191</v>
      </c>
      <c r="B8" s="695">
        <v>13.9</v>
      </c>
      <c r="C8" s="695">
        <v>14.6</v>
      </c>
      <c r="D8" s="695">
        <v>15.2</v>
      </c>
      <c r="E8" s="695">
        <v>16.600000000000001</v>
      </c>
      <c r="F8" s="695">
        <v>18.5</v>
      </c>
      <c r="G8" s="695">
        <v>21.9</v>
      </c>
      <c r="H8" s="695">
        <v>28</v>
      </c>
      <c r="I8" s="695">
        <v>73</v>
      </c>
      <c r="J8" s="695">
        <v>111</v>
      </c>
      <c r="K8" s="695">
        <v>190</v>
      </c>
      <c r="L8" s="695">
        <v>295</v>
      </c>
      <c r="M8" s="695">
        <v>455</v>
      </c>
      <c r="N8" s="695">
        <v>753</v>
      </c>
      <c r="O8" s="695">
        <v>1188</v>
      </c>
      <c r="P8" s="695">
        <v>2040</v>
      </c>
      <c r="Q8" s="695">
        <v>5172</v>
      </c>
      <c r="R8" s="695">
        <v>8137</v>
      </c>
      <c r="S8" s="695">
        <v>11759</v>
      </c>
      <c r="T8" s="695">
        <v>15984</v>
      </c>
      <c r="U8" s="695">
        <v>21684</v>
      </c>
      <c r="V8" s="695">
        <v>32958</v>
      </c>
      <c r="W8" s="695">
        <v>41357</v>
      </c>
      <c r="X8" s="695">
        <v>51426</v>
      </c>
      <c r="Y8" s="695">
        <v>58924</v>
      </c>
      <c r="Z8" s="695">
        <v>73814</v>
      </c>
      <c r="AA8" s="645">
        <f t="shared" si="0"/>
        <v>0.24927571794806158</v>
      </c>
      <c r="AB8" s="645">
        <f t="shared" si="1"/>
        <v>0.47756834393871772</v>
      </c>
      <c r="AC8" s="645">
        <f t="shared" si="2"/>
        <v>0.10433147937441253</v>
      </c>
      <c r="AD8" s="696"/>
      <c r="AE8" s="697"/>
      <c r="AF8" s="698"/>
    </row>
    <row r="9" spans="1:37" ht="11.25" customHeight="1" x14ac:dyDescent="0.15">
      <c r="A9" s="699" t="s">
        <v>190</v>
      </c>
      <c r="B9" s="700">
        <v>26.9</v>
      </c>
      <c r="C9" s="700">
        <v>28.6</v>
      </c>
      <c r="D9" s="700">
        <v>32.200000000000003</v>
      </c>
      <c r="E9" s="700">
        <v>35.6</v>
      </c>
      <c r="F9" s="700">
        <v>39.5</v>
      </c>
      <c r="G9" s="700">
        <v>45.9</v>
      </c>
      <c r="H9" s="700">
        <v>54</v>
      </c>
      <c r="I9" s="700">
        <v>101</v>
      </c>
      <c r="J9" s="700">
        <v>141</v>
      </c>
      <c r="K9" s="700">
        <v>223</v>
      </c>
      <c r="L9" s="700">
        <v>332</v>
      </c>
      <c r="M9" s="700">
        <v>500</v>
      </c>
      <c r="N9" s="700">
        <v>805</v>
      </c>
      <c r="O9" s="700">
        <v>1308</v>
      </c>
      <c r="P9" s="700">
        <v>2290</v>
      </c>
      <c r="Q9" s="700">
        <f>+Q8+Q7+Q6</f>
        <v>5708</v>
      </c>
      <c r="R9" s="700">
        <f t="shared" ref="R9:Z9" si="3">+R8+R7+R6</f>
        <v>8963</v>
      </c>
      <c r="S9" s="700">
        <f t="shared" si="3"/>
        <v>13051</v>
      </c>
      <c r="T9" s="700">
        <f t="shared" si="3"/>
        <v>17943</v>
      </c>
      <c r="U9" s="700">
        <f t="shared" si="3"/>
        <v>24374</v>
      </c>
      <c r="V9" s="700">
        <f t="shared" si="3"/>
        <v>36007.599999999999</v>
      </c>
      <c r="W9" s="700">
        <f t="shared" si="3"/>
        <v>44943.74</v>
      </c>
      <c r="X9" s="700">
        <f t="shared" si="3"/>
        <v>57067</v>
      </c>
      <c r="Y9" s="700">
        <f t="shared" si="3"/>
        <v>66660</v>
      </c>
      <c r="Z9" s="700">
        <f t="shared" si="3"/>
        <v>82769</v>
      </c>
      <c r="AA9" s="701">
        <f t="shared" si="0"/>
        <v>0.23826665453430595</v>
      </c>
      <c r="AB9" s="701">
        <f t="shared" si="1"/>
        <v>0.48158221657257383</v>
      </c>
      <c r="AC9" s="701">
        <f t="shared" si="2"/>
        <v>0.11698881264178546</v>
      </c>
      <c r="AD9" s="696"/>
      <c r="AE9" s="697"/>
      <c r="AG9" s="697">
        <f>+AD8+AD24</f>
        <v>0</v>
      </c>
    </row>
    <row r="10" spans="1:37" ht="11.25" customHeight="1" x14ac:dyDescent="0.15">
      <c r="A10" s="702"/>
      <c r="B10" s="695"/>
      <c r="C10" s="695"/>
      <c r="D10" s="695"/>
      <c r="E10" s="695"/>
      <c r="F10" s="695"/>
      <c r="G10" s="695"/>
      <c r="H10" s="695"/>
      <c r="I10" s="703"/>
      <c r="J10" s="703"/>
      <c r="K10" s="703"/>
      <c r="L10" s="703"/>
      <c r="M10" s="703"/>
      <c r="N10" s="703"/>
      <c r="O10" s="703"/>
      <c r="P10" s="703"/>
      <c r="Q10" s="703"/>
      <c r="R10" s="703"/>
      <c r="S10" s="703"/>
      <c r="T10" s="703"/>
      <c r="U10" s="703"/>
      <c r="V10" s="703"/>
      <c r="W10" s="703"/>
      <c r="X10" s="703"/>
      <c r="Y10" s="703"/>
      <c r="Z10" s="703"/>
      <c r="AA10" s="645"/>
      <c r="AB10" s="645"/>
      <c r="AC10" s="645">
        <f t="shared" si="2"/>
        <v>0</v>
      </c>
      <c r="AD10" s="696"/>
      <c r="AE10" s="697"/>
    </row>
    <row r="11" spans="1:37" ht="11.25" customHeight="1" x14ac:dyDescent="0.15">
      <c r="A11" s="704" t="s">
        <v>189</v>
      </c>
      <c r="B11" s="703">
        <v>0</v>
      </c>
      <c r="C11" s="703">
        <v>0</v>
      </c>
      <c r="D11" s="703">
        <v>0</v>
      </c>
      <c r="E11" s="703">
        <v>0</v>
      </c>
      <c r="F11" s="703">
        <v>0</v>
      </c>
      <c r="G11" s="703">
        <v>0</v>
      </c>
      <c r="H11" s="703">
        <v>0</v>
      </c>
      <c r="I11" s="703">
        <v>0</v>
      </c>
      <c r="J11" s="703">
        <v>0</v>
      </c>
      <c r="K11" s="703">
        <v>0</v>
      </c>
      <c r="L11" s="703">
        <v>0</v>
      </c>
      <c r="M11" s="703">
        <v>0</v>
      </c>
      <c r="N11" s="703">
        <v>0</v>
      </c>
      <c r="O11" s="703">
        <v>0</v>
      </c>
      <c r="P11" s="703">
        <v>0</v>
      </c>
      <c r="Q11" s="695">
        <v>1</v>
      </c>
      <c r="R11" s="695">
        <v>6</v>
      </c>
      <c r="S11" s="695">
        <v>8</v>
      </c>
      <c r="T11" s="695">
        <v>8</v>
      </c>
      <c r="U11" s="695">
        <v>9</v>
      </c>
      <c r="V11" s="695">
        <v>9</v>
      </c>
      <c r="W11" s="695">
        <v>9</v>
      </c>
      <c r="X11" s="695">
        <v>191</v>
      </c>
      <c r="Y11" s="695">
        <v>442</v>
      </c>
      <c r="Z11" s="695">
        <v>764</v>
      </c>
      <c r="AA11" s="645">
        <f t="shared" si="0"/>
        <v>0.72378409119007014</v>
      </c>
      <c r="AB11" s="645" t="s">
        <v>571</v>
      </c>
      <c r="AC11" s="645">
        <f t="shared" si="2"/>
        <v>1.0798662888076948E-3</v>
      </c>
      <c r="AD11" s="696"/>
      <c r="AE11" s="697"/>
    </row>
    <row r="12" spans="1:37" ht="11.25" customHeight="1" x14ac:dyDescent="0.15">
      <c r="A12" s="704" t="s">
        <v>188</v>
      </c>
      <c r="B12" s="695">
        <v>0</v>
      </c>
      <c r="C12" s="695">
        <v>0</v>
      </c>
      <c r="D12" s="695">
        <v>0</v>
      </c>
      <c r="E12" s="695">
        <v>0</v>
      </c>
      <c r="F12" s="695">
        <v>0</v>
      </c>
      <c r="G12" s="695">
        <v>0</v>
      </c>
      <c r="H12" s="695">
        <v>0</v>
      </c>
      <c r="I12" s="695">
        <v>0</v>
      </c>
      <c r="J12" s="695">
        <v>0</v>
      </c>
      <c r="K12" s="695">
        <v>0</v>
      </c>
      <c r="L12" s="695">
        <v>0</v>
      </c>
      <c r="M12" s="695">
        <v>0</v>
      </c>
      <c r="N12" s="695">
        <v>0</v>
      </c>
      <c r="O12" s="695">
        <v>0</v>
      </c>
      <c r="P12" s="695">
        <v>1</v>
      </c>
      <c r="Q12" s="695">
        <v>2</v>
      </c>
      <c r="R12" s="695">
        <v>3</v>
      </c>
      <c r="S12" s="695">
        <v>8</v>
      </c>
      <c r="T12" s="695">
        <v>20</v>
      </c>
      <c r="U12" s="695">
        <v>41</v>
      </c>
      <c r="V12" s="695">
        <v>148</v>
      </c>
      <c r="W12" s="695">
        <v>1296</v>
      </c>
      <c r="X12" s="695">
        <v>2470</v>
      </c>
      <c r="Y12" s="695">
        <v>4615</v>
      </c>
      <c r="Z12" s="695">
        <v>7881</v>
      </c>
      <c r="AA12" s="645">
        <f t="shared" si="0"/>
        <v>0.70302648171500626</v>
      </c>
      <c r="AB12" s="645" t="s">
        <v>571</v>
      </c>
      <c r="AC12" s="645">
        <f t="shared" si="2"/>
        <v>1.1139301337818642E-2</v>
      </c>
      <c r="AD12" s="696"/>
      <c r="AE12" s="697"/>
    </row>
    <row r="13" spans="1:37" s="704" customFormat="1" ht="11.25" customHeight="1" x14ac:dyDescent="0.15">
      <c r="A13" s="704" t="s">
        <v>187</v>
      </c>
      <c r="B13" s="695">
        <v>0</v>
      </c>
      <c r="C13" s="695">
        <v>0</v>
      </c>
      <c r="D13" s="695">
        <v>0</v>
      </c>
      <c r="E13" s="695">
        <v>0</v>
      </c>
      <c r="F13" s="695">
        <v>0</v>
      </c>
      <c r="G13" s="695">
        <v>0</v>
      </c>
      <c r="H13" s="695">
        <v>0</v>
      </c>
      <c r="I13" s="695">
        <v>0</v>
      </c>
      <c r="J13" s="695">
        <v>0</v>
      </c>
      <c r="K13" s="695">
        <v>0</v>
      </c>
      <c r="L13" s="695">
        <v>0</v>
      </c>
      <c r="M13" s="695">
        <v>0</v>
      </c>
      <c r="N13" s="695">
        <v>0</v>
      </c>
      <c r="O13" s="695">
        <v>0</v>
      </c>
      <c r="P13" s="695">
        <v>0</v>
      </c>
      <c r="Q13" s="695">
        <v>0</v>
      </c>
      <c r="R13" s="695">
        <v>2</v>
      </c>
      <c r="S13" s="695">
        <v>15</v>
      </c>
      <c r="T13" s="695">
        <v>221</v>
      </c>
      <c r="U13" s="695">
        <v>576</v>
      </c>
      <c r="V13" s="695">
        <v>1125</v>
      </c>
      <c r="W13" s="695">
        <v>1809</v>
      </c>
      <c r="X13" s="695">
        <v>2137</v>
      </c>
      <c r="Y13" s="695">
        <v>2555</v>
      </c>
      <c r="Z13" s="695">
        <v>3106</v>
      </c>
      <c r="AA13" s="645">
        <f t="shared" si="0"/>
        <v>0.21233411397345825</v>
      </c>
      <c r="AB13" s="645" t="s">
        <v>571</v>
      </c>
      <c r="AC13" s="645">
        <f t="shared" si="2"/>
        <v>4.3901370327705498E-3</v>
      </c>
      <c r="AD13" s="696"/>
      <c r="AE13" s="697"/>
      <c r="AF13" s="587"/>
      <c r="AH13" s="705"/>
      <c r="AI13" s="705"/>
      <c r="AJ13" s="705"/>
      <c r="AK13" s="705"/>
    </row>
    <row r="14" spans="1:37" s="704" customFormat="1" ht="11.25" customHeight="1" x14ac:dyDescent="0.15">
      <c r="A14" s="704" t="s">
        <v>740</v>
      </c>
      <c r="B14" s="695">
        <v>0</v>
      </c>
      <c r="C14" s="695">
        <v>0</v>
      </c>
      <c r="D14" s="695">
        <v>0</v>
      </c>
      <c r="E14" s="695">
        <v>1</v>
      </c>
      <c r="F14" s="695">
        <v>1.6</v>
      </c>
      <c r="G14" s="695">
        <v>1.8</v>
      </c>
      <c r="H14" s="695">
        <v>2</v>
      </c>
      <c r="I14" s="695">
        <v>2.1</v>
      </c>
      <c r="J14" s="695">
        <v>2.4</v>
      </c>
      <c r="K14" s="695">
        <v>2.7</v>
      </c>
      <c r="L14" s="695">
        <v>2.9</v>
      </c>
      <c r="M14" s="695">
        <v>3.2</v>
      </c>
      <c r="N14" s="695">
        <v>3.2</v>
      </c>
      <c r="O14" s="695">
        <v>3.5</v>
      </c>
      <c r="P14" s="695">
        <v>3.7</v>
      </c>
      <c r="Q14" s="695">
        <v>4.5</v>
      </c>
      <c r="R14" s="695">
        <v>5.2</v>
      </c>
      <c r="S14" s="695">
        <v>5.2</v>
      </c>
      <c r="T14" s="695">
        <v>5.1559999999999997</v>
      </c>
      <c r="U14" s="695">
        <v>393.15600000000001</v>
      </c>
      <c r="V14" s="695">
        <v>414.15600000000001</v>
      </c>
      <c r="W14" s="695">
        <v>453.786</v>
      </c>
      <c r="X14" s="695">
        <v>514</v>
      </c>
      <c r="Y14" s="695">
        <v>514</v>
      </c>
      <c r="Z14" s="695">
        <v>514</v>
      </c>
      <c r="AA14" s="645">
        <f t="shared" si="0"/>
        <v>-2.732240437158473E-3</v>
      </c>
      <c r="AB14" s="645">
        <f t="shared" si="1"/>
        <v>0.64698448286338239</v>
      </c>
      <c r="AC14" s="645">
        <f t="shared" si="2"/>
        <v>7.2650690110884176E-4</v>
      </c>
      <c r="AD14" s="696"/>
      <c r="AE14" s="697"/>
      <c r="AF14" s="587"/>
      <c r="AH14" s="705"/>
      <c r="AI14" s="705"/>
      <c r="AJ14" s="705"/>
      <c r="AK14" s="705"/>
    </row>
    <row r="15" spans="1:37" s="704" customFormat="1" ht="11.25" customHeight="1" x14ac:dyDescent="0.15">
      <c r="A15" s="704" t="s">
        <v>208</v>
      </c>
      <c r="B15" s="695">
        <v>0</v>
      </c>
      <c r="C15" s="695">
        <v>0</v>
      </c>
      <c r="D15" s="695">
        <v>0</v>
      </c>
      <c r="E15" s="695">
        <v>1</v>
      </c>
      <c r="F15" s="695">
        <v>2.6999999999999997</v>
      </c>
      <c r="G15" s="695">
        <v>5</v>
      </c>
      <c r="H15" s="695">
        <v>7.3000000000000007</v>
      </c>
      <c r="I15" s="695">
        <v>9.3000000000000007</v>
      </c>
      <c r="J15" s="695">
        <v>11.299999999999999</v>
      </c>
      <c r="K15" s="695">
        <v>13.599999999999998</v>
      </c>
      <c r="L15" s="695">
        <v>19.400000000000002</v>
      </c>
      <c r="M15" s="695">
        <v>26</v>
      </c>
      <c r="N15" s="695">
        <v>35.4</v>
      </c>
      <c r="O15" s="695">
        <v>58.7</v>
      </c>
      <c r="P15" s="695">
        <v>112.2</v>
      </c>
      <c r="Q15" s="695">
        <f>+Q16-SUM(Q11:Q14)</f>
        <v>161.5</v>
      </c>
      <c r="R15" s="695">
        <f t="shared" ref="R15:Z15" si="4">+R16-SUM(R11:R14)</f>
        <v>306.8</v>
      </c>
      <c r="S15" s="695">
        <f t="shared" si="4"/>
        <v>419.8</v>
      </c>
      <c r="T15" s="695">
        <f t="shared" si="4"/>
        <v>550.84400000000005</v>
      </c>
      <c r="U15" s="695">
        <f t="shared" si="4"/>
        <v>820.84400000000005</v>
      </c>
      <c r="V15" s="695">
        <f t="shared" si="4"/>
        <v>1047.8440000000001</v>
      </c>
      <c r="W15" s="695">
        <f t="shared" si="4"/>
        <v>1669.2139999999999</v>
      </c>
      <c r="X15" s="695">
        <f t="shared" si="4"/>
        <v>2143</v>
      </c>
      <c r="Y15" s="695">
        <f t="shared" si="4"/>
        <v>2630</v>
      </c>
      <c r="Z15" s="695">
        <f t="shared" si="4"/>
        <v>2794</v>
      </c>
      <c r="AA15" s="645">
        <f t="shared" si="0"/>
        <v>5.9454798562197375E-2</v>
      </c>
      <c r="AB15" s="645">
        <f t="shared" si="1"/>
        <v>0.46262086556980986</v>
      </c>
      <c r="AC15" s="645">
        <f t="shared" si="2"/>
        <v>3.9491445169223807E-3</v>
      </c>
      <c r="AD15" s="696"/>
      <c r="AE15" s="697"/>
      <c r="AF15" s="587"/>
      <c r="AH15" s="705"/>
      <c r="AI15" s="705"/>
      <c r="AJ15" s="705"/>
      <c r="AK15" s="705"/>
    </row>
    <row r="16" spans="1:37" s="704" customFormat="1" ht="11.25" customHeight="1" x14ac:dyDescent="0.15">
      <c r="A16" s="706" t="s">
        <v>178</v>
      </c>
      <c r="B16" s="707">
        <v>0</v>
      </c>
      <c r="C16" s="707">
        <v>0</v>
      </c>
      <c r="D16" s="707">
        <v>0</v>
      </c>
      <c r="E16" s="707">
        <v>2</v>
      </c>
      <c r="F16" s="707">
        <v>4.3</v>
      </c>
      <c r="G16" s="707">
        <v>6.8</v>
      </c>
      <c r="H16" s="707">
        <v>9.3000000000000007</v>
      </c>
      <c r="I16" s="707">
        <v>11.4</v>
      </c>
      <c r="J16" s="707">
        <v>13.7</v>
      </c>
      <c r="K16" s="707">
        <v>16.299999999999997</v>
      </c>
      <c r="L16" s="707">
        <v>22.3</v>
      </c>
      <c r="M16" s="707">
        <v>29.2</v>
      </c>
      <c r="N16" s="707">
        <v>38.6</v>
      </c>
      <c r="O16" s="707">
        <v>62.2</v>
      </c>
      <c r="P16" s="707">
        <v>116.9</v>
      </c>
      <c r="Q16" s="707">
        <f>65+104</f>
        <v>169</v>
      </c>
      <c r="R16" s="707">
        <f>162+161</f>
        <v>323</v>
      </c>
      <c r="S16" s="707">
        <f>263+193</f>
        <v>456</v>
      </c>
      <c r="T16" s="707">
        <f>336+469</f>
        <v>805</v>
      </c>
      <c r="U16" s="707">
        <f>919+921</f>
        <v>1840</v>
      </c>
      <c r="V16" s="707">
        <f>1135+1609</f>
        <v>2744</v>
      </c>
      <c r="W16" s="707">
        <f>1477+3760</f>
        <v>5237</v>
      </c>
      <c r="X16" s="707">
        <f>1836+5619</f>
        <v>7455</v>
      </c>
      <c r="Y16" s="707">
        <f>2255+8501</f>
        <v>10756</v>
      </c>
      <c r="Z16" s="707">
        <f>2391+12668</f>
        <v>15059</v>
      </c>
      <c r="AA16" s="701">
        <f t="shared" si="0"/>
        <v>0.39623049379479647</v>
      </c>
      <c r="AB16" s="701">
        <f t="shared" si="1"/>
        <v>0.67411790346481371</v>
      </c>
      <c r="AC16" s="701">
        <f t="shared" si="2"/>
        <v>2.128495607742811E-2</v>
      </c>
      <c r="AD16" s="696"/>
      <c r="AE16" s="697"/>
      <c r="AF16" s="587"/>
      <c r="AH16" s="705"/>
      <c r="AI16" s="705"/>
      <c r="AJ16" s="705"/>
      <c r="AK16" s="705"/>
    </row>
    <row r="17" spans="1:37" s="704" customFormat="1" ht="11.25" customHeight="1" x14ac:dyDescent="0.15">
      <c r="A17" s="708"/>
      <c r="B17" s="709"/>
      <c r="C17" s="710"/>
      <c r="D17" s="703"/>
      <c r="E17" s="710"/>
      <c r="F17" s="710"/>
      <c r="G17" s="710"/>
      <c r="H17" s="710"/>
      <c r="I17" s="710"/>
      <c r="J17" s="710"/>
      <c r="K17" s="710"/>
      <c r="L17" s="710"/>
      <c r="M17" s="710"/>
      <c r="N17" s="710"/>
      <c r="O17" s="710"/>
      <c r="P17" s="710"/>
      <c r="Q17" s="710"/>
      <c r="R17" s="710"/>
      <c r="S17" s="710"/>
      <c r="T17" s="710"/>
      <c r="U17" s="710"/>
      <c r="V17" s="710"/>
      <c r="W17" s="710"/>
      <c r="X17" s="710"/>
      <c r="Y17" s="710"/>
      <c r="Z17" s="710"/>
      <c r="AA17" s="645"/>
      <c r="AB17" s="645"/>
      <c r="AC17" s="645">
        <f t="shared" si="2"/>
        <v>0</v>
      </c>
      <c r="AD17" s="696"/>
      <c r="AE17" s="697"/>
      <c r="AF17" s="587"/>
      <c r="AH17" s="705"/>
      <c r="AI17" s="705"/>
      <c r="AJ17" s="705"/>
      <c r="AK17" s="705"/>
    </row>
    <row r="18" spans="1:37" ht="11.25" customHeight="1" x14ac:dyDescent="0.15">
      <c r="A18" s="642" t="s">
        <v>177</v>
      </c>
      <c r="B18" s="695">
        <v>1.7</v>
      </c>
      <c r="C18" s="695">
        <v>2.2000000000000002</v>
      </c>
      <c r="D18" s="695">
        <v>2.9</v>
      </c>
      <c r="E18" s="695">
        <v>3.7</v>
      </c>
      <c r="F18" s="695">
        <v>5</v>
      </c>
      <c r="G18" s="695">
        <v>7</v>
      </c>
      <c r="H18" s="695">
        <v>9</v>
      </c>
      <c r="I18" s="695">
        <v>23</v>
      </c>
      <c r="J18" s="695">
        <v>27</v>
      </c>
      <c r="K18" s="695">
        <v>21</v>
      </c>
      <c r="L18" s="695">
        <v>22.4</v>
      </c>
      <c r="M18" s="695">
        <v>24.2</v>
      </c>
      <c r="N18" s="695">
        <v>30.1</v>
      </c>
      <c r="O18" s="695">
        <v>48.9</v>
      </c>
      <c r="P18" s="695">
        <v>88.8</v>
      </c>
      <c r="Q18" s="695">
        <v>174.1</v>
      </c>
      <c r="R18" s="695">
        <v>337</v>
      </c>
      <c r="S18" s="695">
        <v>626</v>
      </c>
      <c r="T18" s="695">
        <v>785.24599999999998</v>
      </c>
      <c r="U18" s="695">
        <v>937.09799999999996</v>
      </c>
      <c r="V18" s="695">
        <v>1096.0160000000001</v>
      </c>
      <c r="W18" s="695">
        <v>1268.971</v>
      </c>
      <c r="X18" s="695">
        <v>1455</v>
      </c>
      <c r="Y18" s="695">
        <v>1702</v>
      </c>
      <c r="Z18" s="695">
        <v>2220</v>
      </c>
      <c r="AA18" s="645">
        <f t="shared" si="0"/>
        <v>0.30078403421240196</v>
      </c>
      <c r="AB18" s="645">
        <f t="shared" si="1"/>
        <v>0.42614955142504241</v>
      </c>
      <c r="AC18" s="645">
        <f t="shared" si="2"/>
        <v>3.1378313627658146E-3</v>
      </c>
      <c r="AD18" s="696"/>
      <c r="AE18" s="697"/>
    </row>
    <row r="19" spans="1:37" ht="11.25" customHeight="1" x14ac:dyDescent="0.15">
      <c r="A19" s="642" t="s">
        <v>176</v>
      </c>
      <c r="B19" s="695">
        <v>0</v>
      </c>
      <c r="C19" s="695">
        <v>0</v>
      </c>
      <c r="D19" s="695">
        <v>0</v>
      </c>
      <c r="E19" s="695">
        <v>0</v>
      </c>
      <c r="F19" s="695">
        <v>0</v>
      </c>
      <c r="G19" s="695">
        <v>0</v>
      </c>
      <c r="H19" s="695">
        <v>1</v>
      </c>
      <c r="I19" s="695">
        <v>1</v>
      </c>
      <c r="J19" s="695">
        <v>1</v>
      </c>
      <c r="K19" s="695">
        <v>2</v>
      </c>
      <c r="L19" s="695">
        <v>2</v>
      </c>
      <c r="M19" s="695">
        <v>20</v>
      </c>
      <c r="N19" s="695">
        <v>62</v>
      </c>
      <c r="O19" s="695">
        <v>386</v>
      </c>
      <c r="P19" s="695">
        <v>1006.9</v>
      </c>
      <c r="Q19" s="695">
        <v>1979.1</v>
      </c>
      <c r="R19" s="695">
        <v>2646.5</v>
      </c>
      <c r="S19" s="695">
        <v>2902.4</v>
      </c>
      <c r="T19" s="695">
        <v>3015.2</v>
      </c>
      <c r="U19" s="695">
        <v>3131.7</v>
      </c>
      <c r="V19" s="695">
        <v>3327</v>
      </c>
      <c r="W19" s="695">
        <v>3621</v>
      </c>
      <c r="X19" s="695">
        <v>4000</v>
      </c>
      <c r="Y19" s="695">
        <v>4637</v>
      </c>
      <c r="Z19" s="695">
        <v>5646</v>
      </c>
      <c r="AA19" s="645">
        <f t="shared" si="0"/>
        <v>0.21427081528829039</v>
      </c>
      <c r="AB19" s="645">
        <f t="shared" si="1"/>
        <v>0.28222718154543958</v>
      </c>
      <c r="AC19" s="645">
        <f t="shared" si="2"/>
        <v>7.9802684117908952E-3</v>
      </c>
      <c r="AD19" s="696"/>
      <c r="AE19" s="697"/>
    </row>
    <row r="20" spans="1:37" ht="11.25" customHeight="1" x14ac:dyDescent="0.15">
      <c r="A20" s="642" t="s">
        <v>175</v>
      </c>
      <c r="B20" s="695">
        <v>0</v>
      </c>
      <c r="C20" s="695">
        <v>0</v>
      </c>
      <c r="D20" s="695">
        <v>0</v>
      </c>
      <c r="E20" s="695">
        <v>0</v>
      </c>
      <c r="F20" s="711">
        <v>0</v>
      </c>
      <c r="G20" s="711">
        <v>0</v>
      </c>
      <c r="H20" s="711">
        <v>0</v>
      </c>
      <c r="I20" s="711">
        <v>0</v>
      </c>
      <c r="J20" s="711">
        <v>0</v>
      </c>
      <c r="K20" s="711">
        <v>0</v>
      </c>
      <c r="L20" s="711">
        <v>0</v>
      </c>
      <c r="M20" s="711">
        <v>0</v>
      </c>
      <c r="N20" s="711">
        <v>0</v>
      </c>
      <c r="O20" s="711">
        <v>2</v>
      </c>
      <c r="P20" s="711">
        <v>25</v>
      </c>
      <c r="Q20" s="711">
        <v>154</v>
      </c>
      <c r="R20" s="711">
        <v>1013</v>
      </c>
      <c r="S20" s="711">
        <v>1020</v>
      </c>
      <c r="T20" s="711">
        <v>1026</v>
      </c>
      <c r="U20" s="711">
        <v>1029</v>
      </c>
      <c r="V20" s="711">
        <v>1028</v>
      </c>
      <c r="W20" s="711">
        <v>1035.57</v>
      </c>
      <c r="X20" s="711">
        <v>1032.6790000000001</v>
      </c>
      <c r="Y20" s="711">
        <v>1048</v>
      </c>
      <c r="Z20" s="711">
        <v>1073</v>
      </c>
      <c r="AA20" s="645">
        <f t="shared" si="0"/>
        <v>2.1057543903558296E-2</v>
      </c>
      <c r="AB20" s="645">
        <f t="shared" si="1"/>
        <v>0.87039412077425649</v>
      </c>
      <c r="AC20" s="645">
        <f t="shared" si="2"/>
        <v>1.516618492003477E-3</v>
      </c>
      <c r="AD20" s="696"/>
      <c r="AE20" s="697"/>
    </row>
    <row r="21" spans="1:37" ht="11.25" customHeight="1" x14ac:dyDescent="0.15">
      <c r="A21" s="642" t="s">
        <v>172</v>
      </c>
      <c r="B21" s="695">
        <v>0</v>
      </c>
      <c r="C21" s="695">
        <v>0</v>
      </c>
      <c r="D21" s="695">
        <v>0</v>
      </c>
      <c r="E21" s="695">
        <v>0</v>
      </c>
      <c r="F21" s="695">
        <v>0.1</v>
      </c>
      <c r="G21" s="695">
        <v>0.1</v>
      </c>
      <c r="H21" s="695">
        <v>0.2</v>
      </c>
      <c r="I21" s="695">
        <v>0.3</v>
      </c>
      <c r="J21" s="695">
        <v>0.4</v>
      </c>
      <c r="K21" s="695">
        <v>1</v>
      </c>
      <c r="L21" s="695">
        <v>1</v>
      </c>
      <c r="M21" s="695">
        <v>4</v>
      </c>
      <c r="N21" s="695">
        <v>40</v>
      </c>
      <c r="O21" s="695">
        <v>465</v>
      </c>
      <c r="P21" s="695">
        <v>1727</v>
      </c>
      <c r="Q21" s="695">
        <v>1913</v>
      </c>
      <c r="R21" s="695">
        <v>2022</v>
      </c>
      <c r="S21" s="695">
        <v>2064</v>
      </c>
      <c r="T21" s="695">
        <v>2067.4</v>
      </c>
      <c r="U21" s="695">
        <v>2074.9</v>
      </c>
      <c r="V21" s="695">
        <v>2067.9</v>
      </c>
      <c r="W21" s="695">
        <v>2069.5</v>
      </c>
      <c r="X21" s="695">
        <v>2075.0720000000001</v>
      </c>
      <c r="Y21" s="695">
        <v>2089</v>
      </c>
      <c r="Z21" s="695">
        <v>2073</v>
      </c>
      <c r="AA21" s="645">
        <f t="shared" si="0"/>
        <v>-1.0370480816768612E-2</v>
      </c>
      <c r="AB21" s="645">
        <f t="shared" si="1"/>
        <v>0.16211350641169031</v>
      </c>
      <c r="AC21" s="645">
        <f t="shared" si="2"/>
        <v>2.9300560427988889E-3</v>
      </c>
      <c r="AD21" s="696"/>
      <c r="AE21" s="697"/>
    </row>
    <row r="22" spans="1:37" ht="11.25" customHeight="1" x14ac:dyDescent="0.15">
      <c r="A22" s="642" t="s">
        <v>171</v>
      </c>
      <c r="B22" s="695">
        <v>0</v>
      </c>
      <c r="C22" s="695">
        <v>0</v>
      </c>
      <c r="D22" s="695">
        <v>0</v>
      </c>
      <c r="E22" s="695">
        <v>0</v>
      </c>
      <c r="F22" s="695">
        <v>1</v>
      </c>
      <c r="G22" s="695">
        <v>1</v>
      </c>
      <c r="H22" s="695">
        <v>2</v>
      </c>
      <c r="I22" s="695">
        <v>2</v>
      </c>
      <c r="J22" s="695">
        <v>2</v>
      </c>
      <c r="K22" s="695">
        <v>3</v>
      </c>
      <c r="L22" s="695">
        <v>3</v>
      </c>
      <c r="M22" s="695">
        <v>3</v>
      </c>
      <c r="N22" s="695">
        <v>3</v>
      </c>
      <c r="O22" s="695">
        <v>5</v>
      </c>
      <c r="P22" s="695">
        <v>7</v>
      </c>
      <c r="Q22" s="695">
        <v>17</v>
      </c>
      <c r="R22" s="695">
        <v>402</v>
      </c>
      <c r="S22" s="695">
        <v>571</v>
      </c>
      <c r="T22" s="695">
        <v>607</v>
      </c>
      <c r="U22" s="695">
        <v>782.10799999999995</v>
      </c>
      <c r="V22" s="695">
        <v>850.95299999999997</v>
      </c>
      <c r="W22" s="695">
        <v>906.35</v>
      </c>
      <c r="X22" s="695">
        <v>998</v>
      </c>
      <c r="Y22" s="695">
        <v>1080</v>
      </c>
      <c r="Z22" s="695">
        <v>1300</v>
      </c>
      <c r="AA22" s="645">
        <f t="shared" si="0"/>
        <v>0.20041489577008709</v>
      </c>
      <c r="AB22" s="645">
        <f t="shared" si="1"/>
        <v>0.71176985940970505</v>
      </c>
      <c r="AC22" s="645">
        <f t="shared" si="2"/>
        <v>1.8374688160340356E-3</v>
      </c>
      <c r="AD22" s="696"/>
      <c r="AE22" s="697"/>
    </row>
    <row r="23" spans="1:37" ht="11.25" customHeight="1" x14ac:dyDescent="0.15">
      <c r="A23" s="642" t="s">
        <v>168</v>
      </c>
      <c r="B23" s="695">
        <v>4</v>
      </c>
      <c r="C23" s="695">
        <v>6</v>
      </c>
      <c r="D23" s="695">
        <v>8</v>
      </c>
      <c r="E23" s="695">
        <v>9</v>
      </c>
      <c r="F23" s="695">
        <v>7</v>
      </c>
      <c r="G23" s="695">
        <v>7</v>
      </c>
      <c r="H23" s="695">
        <v>8</v>
      </c>
      <c r="I23" s="695">
        <v>9</v>
      </c>
      <c r="J23" s="695">
        <v>11</v>
      </c>
      <c r="K23" s="695">
        <v>13</v>
      </c>
      <c r="L23" s="695">
        <v>15</v>
      </c>
      <c r="M23" s="695">
        <v>26</v>
      </c>
      <c r="N23" s="695">
        <v>80</v>
      </c>
      <c r="O23" s="695">
        <v>277</v>
      </c>
      <c r="P23" s="695">
        <v>1044</v>
      </c>
      <c r="Q23" s="695">
        <v>3003.6</v>
      </c>
      <c r="R23" s="695">
        <v>4358.8</v>
      </c>
      <c r="S23" s="695">
        <v>5277.3</v>
      </c>
      <c r="T23" s="695">
        <v>6034.4170000000004</v>
      </c>
      <c r="U23" s="695">
        <v>7137.5169999999998</v>
      </c>
      <c r="V23" s="695">
        <v>7702.0810000000001</v>
      </c>
      <c r="W23" s="695">
        <v>8610.4369999999999</v>
      </c>
      <c r="X23" s="695">
        <v>9691</v>
      </c>
      <c r="Y23" s="695">
        <v>10795</v>
      </c>
      <c r="Z23" s="695">
        <v>11724</v>
      </c>
      <c r="AA23" s="645">
        <f t="shared" si="0"/>
        <v>8.3090987782747039E-2</v>
      </c>
      <c r="AB23" s="645">
        <f t="shared" si="1"/>
        <v>0.44236205206466717</v>
      </c>
      <c r="AC23" s="645">
        <f t="shared" si="2"/>
        <v>1.6571141845525411E-2</v>
      </c>
      <c r="AD23" s="696"/>
      <c r="AE23" s="697"/>
    </row>
    <row r="24" spans="1:37" ht="11.25" customHeight="1" x14ac:dyDescent="0.15">
      <c r="A24" s="642" t="s">
        <v>167</v>
      </c>
      <c r="B24" s="695">
        <v>28</v>
      </c>
      <c r="C24" s="695">
        <v>42</v>
      </c>
      <c r="D24" s="695">
        <v>54</v>
      </c>
      <c r="E24" s="695">
        <v>70</v>
      </c>
      <c r="F24" s="695">
        <v>114</v>
      </c>
      <c r="G24" s="695">
        <v>195</v>
      </c>
      <c r="H24" s="695">
        <v>260</v>
      </c>
      <c r="I24" s="695">
        <v>435</v>
      </c>
      <c r="J24" s="695">
        <v>1105</v>
      </c>
      <c r="K24" s="695">
        <v>2056</v>
      </c>
      <c r="L24" s="695">
        <v>2899</v>
      </c>
      <c r="M24" s="695">
        <v>4170</v>
      </c>
      <c r="N24" s="695">
        <v>6120</v>
      </c>
      <c r="O24" s="695">
        <v>10567</v>
      </c>
      <c r="P24" s="695">
        <v>18007</v>
      </c>
      <c r="Q24" s="695">
        <v>25914</v>
      </c>
      <c r="R24" s="695">
        <v>34075</v>
      </c>
      <c r="S24" s="695">
        <v>36708</v>
      </c>
      <c r="T24" s="695">
        <v>37898</v>
      </c>
      <c r="U24" s="695">
        <v>39222</v>
      </c>
      <c r="V24" s="695">
        <v>40677</v>
      </c>
      <c r="W24" s="695">
        <v>42291</v>
      </c>
      <c r="X24" s="695">
        <v>45156</v>
      </c>
      <c r="Y24" s="695">
        <v>49045</v>
      </c>
      <c r="Z24" s="695">
        <v>53781</v>
      </c>
      <c r="AA24" s="645">
        <f t="shared" si="0"/>
        <v>9.356830211130962E-2</v>
      </c>
      <c r="AB24" s="645">
        <f t="shared" si="1"/>
        <v>0.16590805604546488</v>
      </c>
      <c r="AC24" s="645">
        <f t="shared" si="2"/>
        <v>7.6016084919328056E-2</v>
      </c>
      <c r="AD24" s="696"/>
      <c r="AE24" s="697"/>
    </row>
    <row r="25" spans="1:37" ht="11.25" customHeight="1" x14ac:dyDescent="0.15">
      <c r="A25" s="642" t="s">
        <v>166</v>
      </c>
      <c r="B25" s="695">
        <v>0</v>
      </c>
      <c r="C25" s="695">
        <v>0</v>
      </c>
      <c r="D25" s="695">
        <v>0</v>
      </c>
      <c r="E25" s="695">
        <v>0</v>
      </c>
      <c r="F25" s="695">
        <v>0</v>
      </c>
      <c r="G25" s="695">
        <v>1</v>
      </c>
      <c r="H25" s="695">
        <v>1</v>
      </c>
      <c r="I25" s="695">
        <v>1</v>
      </c>
      <c r="J25" s="695">
        <v>1</v>
      </c>
      <c r="K25" s="695">
        <v>1</v>
      </c>
      <c r="L25" s="695">
        <v>5</v>
      </c>
      <c r="M25" s="695">
        <v>9</v>
      </c>
      <c r="N25" s="695">
        <v>12</v>
      </c>
      <c r="O25" s="695">
        <v>46</v>
      </c>
      <c r="P25" s="695">
        <v>202</v>
      </c>
      <c r="Q25" s="695">
        <v>612</v>
      </c>
      <c r="R25" s="695">
        <v>1536</v>
      </c>
      <c r="S25" s="695">
        <v>2579</v>
      </c>
      <c r="T25" s="695">
        <v>2596</v>
      </c>
      <c r="U25" s="695">
        <v>2604</v>
      </c>
      <c r="V25" s="695">
        <v>2604</v>
      </c>
      <c r="W25" s="695">
        <v>2605.5300000000002</v>
      </c>
      <c r="X25" s="695">
        <v>2651.57</v>
      </c>
      <c r="Y25" s="695">
        <v>2834</v>
      </c>
      <c r="Z25" s="695">
        <v>3247</v>
      </c>
      <c r="AA25" s="645">
        <f t="shared" si="0"/>
        <v>0.1426000053989227</v>
      </c>
      <c r="AB25" s="645">
        <f t="shared" si="1"/>
        <v>0.50995568448977235</v>
      </c>
      <c r="AC25" s="645">
        <f t="shared" si="2"/>
        <v>4.5894317274327023E-3</v>
      </c>
      <c r="AD25" s="696"/>
      <c r="AE25" s="697"/>
    </row>
    <row r="26" spans="1:37" ht="11.25" customHeight="1" x14ac:dyDescent="0.15">
      <c r="A26" s="642" t="s">
        <v>165</v>
      </c>
      <c r="B26" s="695">
        <v>0</v>
      </c>
      <c r="C26" s="695">
        <v>0</v>
      </c>
      <c r="D26" s="695">
        <v>0</v>
      </c>
      <c r="E26" s="695">
        <v>0</v>
      </c>
      <c r="F26" s="695">
        <v>0</v>
      </c>
      <c r="G26" s="695">
        <v>0</v>
      </c>
      <c r="H26" s="695">
        <v>0</v>
      </c>
      <c r="I26" s="695">
        <v>0</v>
      </c>
      <c r="J26" s="695">
        <v>0</v>
      </c>
      <c r="K26" s="695">
        <v>0</v>
      </c>
      <c r="L26" s="695">
        <v>0</v>
      </c>
      <c r="M26" s="695">
        <v>0</v>
      </c>
      <c r="N26" s="695">
        <v>1</v>
      </c>
      <c r="O26" s="695">
        <v>1</v>
      </c>
      <c r="P26" s="695">
        <v>2</v>
      </c>
      <c r="Q26" s="695">
        <v>4</v>
      </c>
      <c r="R26" s="695">
        <v>12</v>
      </c>
      <c r="S26" s="695">
        <v>35</v>
      </c>
      <c r="T26" s="695">
        <v>89</v>
      </c>
      <c r="U26" s="695">
        <v>172</v>
      </c>
      <c r="V26" s="695">
        <v>235</v>
      </c>
      <c r="W26" s="695">
        <v>344</v>
      </c>
      <c r="X26" s="695">
        <v>728</v>
      </c>
      <c r="Y26" s="695">
        <v>1400</v>
      </c>
      <c r="Z26" s="695">
        <v>1953</v>
      </c>
      <c r="AA26" s="645">
        <f t="shared" si="0"/>
        <v>0.39118852459016384</v>
      </c>
      <c r="AB26" s="645">
        <f t="shared" si="1"/>
        <v>1.0635395810949939</v>
      </c>
      <c r="AC26" s="645">
        <f t="shared" si="2"/>
        <v>2.7604435367034395E-3</v>
      </c>
      <c r="AD26" s="696"/>
      <c r="AE26" s="697"/>
    </row>
    <row r="27" spans="1:37" ht="11.25" customHeight="1" x14ac:dyDescent="0.15">
      <c r="A27" s="642" t="s">
        <v>162</v>
      </c>
      <c r="B27" s="695">
        <v>16</v>
      </c>
      <c r="C27" s="695">
        <v>17</v>
      </c>
      <c r="D27" s="695">
        <v>18</v>
      </c>
      <c r="E27" s="695">
        <v>18</v>
      </c>
      <c r="F27" s="695">
        <v>19</v>
      </c>
      <c r="G27" s="695">
        <v>20</v>
      </c>
      <c r="H27" s="695">
        <v>22</v>
      </c>
      <c r="I27" s="695">
        <v>26</v>
      </c>
      <c r="J27" s="695">
        <v>31</v>
      </c>
      <c r="K27" s="695">
        <v>34</v>
      </c>
      <c r="L27" s="695">
        <v>45</v>
      </c>
      <c r="M27" s="695">
        <v>110</v>
      </c>
      <c r="N27" s="695">
        <v>483</v>
      </c>
      <c r="O27" s="695">
        <v>1264</v>
      </c>
      <c r="P27" s="695">
        <v>3596.7</v>
      </c>
      <c r="Q27" s="695">
        <v>13131</v>
      </c>
      <c r="R27" s="695">
        <v>16785</v>
      </c>
      <c r="S27" s="695">
        <v>18185</v>
      </c>
      <c r="T27" s="695">
        <v>18594</v>
      </c>
      <c r="U27" s="695">
        <v>18901</v>
      </c>
      <c r="V27" s="695">
        <v>19283</v>
      </c>
      <c r="W27" s="695">
        <v>19682</v>
      </c>
      <c r="X27" s="695">
        <v>20108</v>
      </c>
      <c r="Y27" s="695">
        <v>20865</v>
      </c>
      <c r="Z27" s="695">
        <v>21594</v>
      </c>
      <c r="AA27" s="645">
        <f t="shared" si="0"/>
        <v>3.2111190989695615E-2</v>
      </c>
      <c r="AB27" s="645">
        <f t="shared" si="1"/>
        <v>0.32363161425457343</v>
      </c>
      <c r="AC27" s="645">
        <f t="shared" si="2"/>
        <v>3.0521770471876125E-2</v>
      </c>
      <c r="AD27" s="696"/>
      <c r="AE27" s="697"/>
    </row>
    <row r="28" spans="1:37" ht="11.25" customHeight="1" x14ac:dyDescent="0.15">
      <c r="A28" s="642" t="s">
        <v>158</v>
      </c>
      <c r="B28" s="695">
        <v>0.7</v>
      </c>
      <c r="C28" s="695">
        <v>1</v>
      </c>
      <c r="D28" s="695">
        <v>1</v>
      </c>
      <c r="E28" s="695">
        <v>5</v>
      </c>
      <c r="F28" s="695">
        <v>13</v>
      </c>
      <c r="G28" s="695">
        <v>21</v>
      </c>
      <c r="H28" s="695">
        <v>26</v>
      </c>
      <c r="I28" s="695">
        <v>46</v>
      </c>
      <c r="J28" s="695">
        <v>50</v>
      </c>
      <c r="K28" s="695">
        <v>51</v>
      </c>
      <c r="L28" s="695">
        <v>53</v>
      </c>
      <c r="M28" s="695">
        <v>54</v>
      </c>
      <c r="N28" s="695">
        <v>59</v>
      </c>
      <c r="O28" s="695">
        <v>69</v>
      </c>
      <c r="P28" s="695">
        <v>90</v>
      </c>
      <c r="Q28" s="695">
        <v>149</v>
      </c>
      <c r="R28" s="695">
        <v>287</v>
      </c>
      <c r="S28" s="695">
        <v>650</v>
      </c>
      <c r="T28" s="695">
        <v>1007</v>
      </c>
      <c r="U28" s="695">
        <v>1526</v>
      </c>
      <c r="V28" s="695">
        <v>2135</v>
      </c>
      <c r="W28" s="695">
        <v>2911</v>
      </c>
      <c r="X28" s="695">
        <v>4608</v>
      </c>
      <c r="Y28" s="695">
        <v>7177</v>
      </c>
      <c r="Z28" s="695">
        <v>10213</v>
      </c>
      <c r="AA28" s="645">
        <f t="shared" si="0"/>
        <v>0.41912994683228377</v>
      </c>
      <c r="AB28" s="645">
        <f t="shared" si="1"/>
        <v>0.59114363389303359</v>
      </c>
      <c r="AC28" s="645">
        <f t="shared" si="2"/>
        <v>1.4435437706273542E-2</v>
      </c>
      <c r="AD28" s="696"/>
      <c r="AE28" s="697"/>
    </row>
    <row r="29" spans="1:37" ht="11.25" customHeight="1" x14ac:dyDescent="0.15">
      <c r="A29" s="642" t="s">
        <v>155</v>
      </c>
      <c r="B29" s="695"/>
      <c r="C29" s="695">
        <v>0</v>
      </c>
      <c r="D29" s="695">
        <v>0</v>
      </c>
      <c r="E29" s="695">
        <v>0</v>
      </c>
      <c r="F29" s="695">
        <v>0</v>
      </c>
      <c r="G29" s="695">
        <v>0</v>
      </c>
      <c r="H29" s="695">
        <v>0</v>
      </c>
      <c r="I29" s="695">
        <v>0</v>
      </c>
      <c r="J29" s="695">
        <v>0</v>
      </c>
      <c r="K29" s="695">
        <v>0</v>
      </c>
      <c r="L29" s="695">
        <v>0</v>
      </c>
      <c r="M29" s="695">
        <v>0</v>
      </c>
      <c r="N29" s="695">
        <v>0</v>
      </c>
      <c r="O29" s="695">
        <v>0</v>
      </c>
      <c r="P29" s="695">
        <v>0</v>
      </c>
      <c r="Q29" s="695">
        <v>0</v>
      </c>
      <c r="R29" s="695">
        <v>1.1100000000000001</v>
      </c>
      <c r="S29" s="695">
        <v>2.3929999999999998</v>
      </c>
      <c r="T29" s="695">
        <v>27.15</v>
      </c>
      <c r="U29" s="695">
        <v>107.777</v>
      </c>
      <c r="V29" s="695">
        <v>187.24700000000001</v>
      </c>
      <c r="W29" s="695">
        <v>287.09100000000001</v>
      </c>
      <c r="X29" s="695">
        <v>561.976</v>
      </c>
      <c r="Y29" s="695">
        <v>1539.259</v>
      </c>
      <c r="Z29" s="695">
        <v>3936</v>
      </c>
      <c r="AA29" s="645">
        <f t="shared" si="0"/>
        <v>1.5500879979518354</v>
      </c>
      <c r="AB29" s="645" t="s">
        <v>571</v>
      </c>
      <c r="AC29" s="645">
        <f t="shared" si="2"/>
        <v>5.5632901999307415E-3</v>
      </c>
      <c r="AD29" s="696"/>
      <c r="AE29" s="697"/>
    </row>
    <row r="30" spans="1:37" ht="11.25" customHeight="1" x14ac:dyDescent="0.15">
      <c r="A30" s="642" t="s">
        <v>154</v>
      </c>
      <c r="B30" s="695">
        <v>0.4</v>
      </c>
      <c r="C30" s="695">
        <v>0.5</v>
      </c>
      <c r="D30" s="695">
        <v>0.6</v>
      </c>
      <c r="E30" s="695">
        <v>0.9</v>
      </c>
      <c r="F30" s="695">
        <v>1</v>
      </c>
      <c r="G30" s="695">
        <v>1</v>
      </c>
      <c r="H30" s="695">
        <v>1</v>
      </c>
      <c r="I30" s="695">
        <v>2</v>
      </c>
      <c r="J30" s="695">
        <v>2</v>
      </c>
      <c r="K30" s="695">
        <v>2</v>
      </c>
      <c r="L30" s="695">
        <v>3</v>
      </c>
      <c r="M30" s="695">
        <v>24</v>
      </c>
      <c r="N30" s="695">
        <v>59</v>
      </c>
      <c r="O30" s="695">
        <v>115</v>
      </c>
      <c r="P30" s="695">
        <v>134</v>
      </c>
      <c r="Q30" s="695">
        <v>172</v>
      </c>
      <c r="R30" s="695">
        <v>238</v>
      </c>
      <c r="S30" s="695">
        <v>296</v>
      </c>
      <c r="T30" s="695">
        <v>415</v>
      </c>
      <c r="U30" s="695">
        <v>447</v>
      </c>
      <c r="V30" s="695">
        <v>513</v>
      </c>
      <c r="W30" s="695">
        <v>579</v>
      </c>
      <c r="X30" s="695">
        <v>667</v>
      </c>
      <c r="Y30" s="695">
        <v>901</v>
      </c>
      <c r="Z30" s="695">
        <v>1025</v>
      </c>
      <c r="AA30" s="645">
        <f t="shared" si="0"/>
        <v>0.13451659661699522</v>
      </c>
      <c r="AB30" s="645">
        <f t="shared" si="1"/>
        <v>0.2285778893020014</v>
      </c>
      <c r="AC30" s="645">
        <f t="shared" si="2"/>
        <v>1.4487734895652974E-3</v>
      </c>
      <c r="AD30" s="696"/>
      <c r="AE30" s="697"/>
    </row>
    <row r="31" spans="1:37" ht="11.25" customHeight="1" x14ac:dyDescent="0.15">
      <c r="A31" s="642" t="s">
        <v>153</v>
      </c>
      <c r="B31" s="695">
        <v>0</v>
      </c>
      <c r="C31" s="695">
        <v>0</v>
      </c>
      <c r="D31" s="695">
        <v>0</v>
      </c>
      <c r="E31" s="695">
        <v>0</v>
      </c>
      <c r="F31" s="695">
        <v>0</v>
      </c>
      <c r="G31" s="695">
        <v>0</v>
      </c>
      <c r="H31" s="695">
        <v>0</v>
      </c>
      <c r="I31" s="695">
        <v>0</v>
      </c>
      <c r="J31" s="695">
        <v>0</v>
      </c>
      <c r="K31" s="695">
        <v>0</v>
      </c>
      <c r="L31" s="695">
        <v>0</v>
      </c>
      <c r="M31" s="695">
        <v>0</v>
      </c>
      <c r="N31" s="695">
        <v>0.1</v>
      </c>
      <c r="O31" s="695">
        <v>0.1</v>
      </c>
      <c r="P31" s="695">
        <v>0.1</v>
      </c>
      <c r="Q31" s="695">
        <v>1</v>
      </c>
      <c r="R31" s="695">
        <v>41</v>
      </c>
      <c r="S31" s="695">
        <v>761</v>
      </c>
      <c r="T31" s="695">
        <v>1293</v>
      </c>
      <c r="U31" s="695">
        <v>1326</v>
      </c>
      <c r="V31" s="695">
        <v>1372</v>
      </c>
      <c r="W31" s="695">
        <v>1374</v>
      </c>
      <c r="X31" s="695">
        <v>1386</v>
      </c>
      <c r="Y31" s="695">
        <v>1398</v>
      </c>
      <c r="Z31" s="695">
        <v>1387</v>
      </c>
      <c r="AA31" s="645">
        <f t="shared" si="0"/>
        <v>-1.0579125526708699E-2</v>
      </c>
      <c r="AB31" s="645">
        <f t="shared" si="1"/>
        <v>1.597471057744865</v>
      </c>
      <c r="AC31" s="645">
        <f t="shared" si="2"/>
        <v>1.9604378829532363E-3</v>
      </c>
      <c r="AD31" s="696"/>
      <c r="AE31" s="697"/>
    </row>
    <row r="32" spans="1:37" ht="11.25" customHeight="1" x14ac:dyDescent="0.15">
      <c r="A32" s="642" t="s">
        <v>152</v>
      </c>
      <c r="B32" s="695">
        <v>0</v>
      </c>
      <c r="C32" s="695">
        <v>0</v>
      </c>
      <c r="D32" s="695">
        <v>0</v>
      </c>
      <c r="E32" s="695">
        <v>0</v>
      </c>
      <c r="F32" s="695">
        <v>0</v>
      </c>
      <c r="G32" s="695">
        <v>0</v>
      </c>
      <c r="H32" s="695">
        <v>0</v>
      </c>
      <c r="I32" s="695">
        <v>0</v>
      </c>
      <c r="J32" s="695">
        <v>0</v>
      </c>
      <c r="K32" s="695">
        <v>0</v>
      </c>
      <c r="L32" s="695">
        <v>0</v>
      </c>
      <c r="M32" s="695">
        <v>0</v>
      </c>
      <c r="N32" s="695">
        <v>0</v>
      </c>
      <c r="O32" s="695">
        <v>0</v>
      </c>
      <c r="P32" s="695">
        <v>0</v>
      </c>
      <c r="Q32" s="695">
        <v>19</v>
      </c>
      <c r="R32" s="695">
        <v>496</v>
      </c>
      <c r="S32" s="695">
        <v>533</v>
      </c>
      <c r="T32" s="695">
        <v>533</v>
      </c>
      <c r="U32" s="695">
        <v>533</v>
      </c>
      <c r="V32" s="695">
        <v>533</v>
      </c>
      <c r="W32" s="695">
        <v>528</v>
      </c>
      <c r="X32" s="695">
        <v>472</v>
      </c>
      <c r="Y32" s="695">
        <v>590</v>
      </c>
      <c r="Z32" s="695">
        <v>593</v>
      </c>
      <c r="AA32" s="645">
        <f t="shared" si="0"/>
        <v>2.3386125775679556E-3</v>
      </c>
      <c r="AB32" s="645" t="s">
        <v>571</v>
      </c>
      <c r="AC32" s="645">
        <f t="shared" si="2"/>
        <v>8.3816846762167926E-4</v>
      </c>
      <c r="AD32" s="696"/>
      <c r="AE32" s="697"/>
    </row>
    <row r="33" spans="1:32" ht="11.25" customHeight="1" x14ac:dyDescent="0.15">
      <c r="A33" s="642" t="s">
        <v>150</v>
      </c>
      <c r="B33" s="695">
        <v>1</v>
      </c>
      <c r="C33" s="695">
        <v>1</v>
      </c>
      <c r="D33" s="695">
        <v>1</v>
      </c>
      <c r="E33" s="695">
        <v>2</v>
      </c>
      <c r="F33" s="695">
        <v>10</v>
      </c>
      <c r="G33" s="695">
        <v>13</v>
      </c>
      <c r="H33" s="695">
        <v>17</v>
      </c>
      <c r="I33" s="695">
        <v>22</v>
      </c>
      <c r="J33" s="695">
        <v>33</v>
      </c>
      <c r="K33" s="695">
        <v>52</v>
      </c>
      <c r="L33" s="695">
        <v>130</v>
      </c>
      <c r="M33" s="695">
        <v>494</v>
      </c>
      <c r="N33" s="695">
        <v>3384</v>
      </c>
      <c r="O33" s="695">
        <v>3423</v>
      </c>
      <c r="P33" s="695">
        <v>3873</v>
      </c>
      <c r="Q33" s="695">
        <v>4283</v>
      </c>
      <c r="R33" s="695">
        <v>4569</v>
      </c>
      <c r="S33" s="695">
        <v>4690</v>
      </c>
      <c r="T33" s="695">
        <v>4697</v>
      </c>
      <c r="U33" s="695">
        <v>4704</v>
      </c>
      <c r="V33" s="695">
        <v>4713</v>
      </c>
      <c r="W33" s="695">
        <v>4723</v>
      </c>
      <c r="X33" s="695">
        <v>4764</v>
      </c>
      <c r="Y33" s="695">
        <v>8973</v>
      </c>
      <c r="Z33" s="695">
        <v>11785</v>
      </c>
      <c r="AA33" s="645">
        <f t="shared" si="0"/>
        <v>0.30979611573031174</v>
      </c>
      <c r="AB33" s="645">
        <f t="shared" si="1"/>
        <v>0.10116671848437075</v>
      </c>
      <c r="AC33" s="645">
        <f t="shared" si="2"/>
        <v>1.6657361536123929E-2</v>
      </c>
      <c r="AD33" s="696"/>
      <c r="AE33" s="697"/>
    </row>
    <row r="34" spans="1:32" ht="11.25" customHeight="1" x14ac:dyDescent="0.15">
      <c r="A34" s="642" t="s">
        <v>149</v>
      </c>
      <c r="B34" s="695">
        <v>2</v>
      </c>
      <c r="C34" s="695">
        <v>2</v>
      </c>
      <c r="D34" s="695">
        <v>2</v>
      </c>
      <c r="E34" s="695">
        <v>3</v>
      </c>
      <c r="F34" s="695">
        <v>3</v>
      </c>
      <c r="G34" s="695">
        <v>3</v>
      </c>
      <c r="H34" s="695">
        <v>3</v>
      </c>
      <c r="I34" s="695">
        <v>4</v>
      </c>
      <c r="J34" s="695">
        <v>4</v>
      </c>
      <c r="K34" s="695">
        <v>4</v>
      </c>
      <c r="L34" s="695">
        <v>5</v>
      </c>
      <c r="M34" s="695">
        <v>6</v>
      </c>
      <c r="N34" s="695">
        <v>8</v>
      </c>
      <c r="O34" s="695">
        <v>9</v>
      </c>
      <c r="P34" s="695">
        <v>11</v>
      </c>
      <c r="Q34" s="695">
        <v>12</v>
      </c>
      <c r="R34" s="695">
        <v>24</v>
      </c>
      <c r="S34" s="695">
        <v>43</v>
      </c>
      <c r="T34" s="695">
        <v>60</v>
      </c>
      <c r="U34" s="695">
        <v>104</v>
      </c>
      <c r="V34" s="695">
        <v>153</v>
      </c>
      <c r="W34" s="695">
        <v>244</v>
      </c>
      <c r="X34" s="695">
        <v>428</v>
      </c>
      <c r="Y34" s="695">
        <v>714</v>
      </c>
      <c r="Z34" s="695">
        <v>1417</v>
      </c>
      <c r="AA34" s="645">
        <f t="shared" si="0"/>
        <v>0.97917145000076533</v>
      </c>
      <c r="AB34" s="645">
        <f t="shared" si="1"/>
        <v>0.54862251917685745</v>
      </c>
      <c r="AC34" s="645">
        <f t="shared" si="2"/>
        <v>2.0028410094770988E-3</v>
      </c>
      <c r="AD34" s="696"/>
      <c r="AE34" s="697"/>
    </row>
    <row r="35" spans="1:32" ht="11.25" customHeight="1" x14ac:dyDescent="0.15">
      <c r="A35" s="642" t="s">
        <v>148</v>
      </c>
      <c r="B35" s="695">
        <v>8</v>
      </c>
      <c r="C35" s="695">
        <v>10</v>
      </c>
      <c r="D35" s="695">
        <v>12</v>
      </c>
      <c r="E35" s="695">
        <v>13</v>
      </c>
      <c r="F35" s="695">
        <v>16</v>
      </c>
      <c r="G35" s="695">
        <v>18</v>
      </c>
      <c r="H35" s="695">
        <v>20</v>
      </c>
      <c r="I35" s="695">
        <v>22</v>
      </c>
      <c r="J35" s="695">
        <v>24</v>
      </c>
      <c r="K35" s="695">
        <v>28</v>
      </c>
      <c r="L35" s="695">
        <v>30</v>
      </c>
      <c r="M35" s="695">
        <v>37</v>
      </c>
      <c r="N35" s="695">
        <v>49</v>
      </c>
      <c r="O35" s="695">
        <v>79</v>
      </c>
      <c r="P35" s="695">
        <v>125</v>
      </c>
      <c r="Q35" s="695">
        <v>223</v>
      </c>
      <c r="R35" s="695">
        <v>437</v>
      </c>
      <c r="S35" s="695">
        <v>756</v>
      </c>
      <c r="T35" s="695">
        <v>1061</v>
      </c>
      <c r="U35" s="695">
        <v>1394</v>
      </c>
      <c r="V35" s="695">
        <v>1664</v>
      </c>
      <c r="W35" s="695">
        <v>1906</v>
      </c>
      <c r="X35" s="695">
        <v>2203</v>
      </c>
      <c r="Y35" s="695">
        <v>2589</v>
      </c>
      <c r="Z35" s="695">
        <v>3188</v>
      </c>
      <c r="AA35" s="645">
        <f t="shared" si="0"/>
        <v>0.22799907975524869</v>
      </c>
      <c r="AB35" s="645">
        <f t="shared" si="1"/>
        <v>0.41758952661110249</v>
      </c>
      <c r="AC35" s="645">
        <f t="shared" si="2"/>
        <v>4.5060389119357738E-3</v>
      </c>
      <c r="AD35" s="696"/>
      <c r="AE35" s="697"/>
    </row>
    <row r="36" spans="1:32" ht="11.25" customHeight="1" x14ac:dyDescent="0.15">
      <c r="A36" s="642" t="s">
        <v>147</v>
      </c>
      <c r="B36" s="695">
        <v>0</v>
      </c>
      <c r="C36" s="695">
        <v>0</v>
      </c>
      <c r="D36" s="695">
        <v>0</v>
      </c>
      <c r="E36" s="695">
        <v>0</v>
      </c>
      <c r="F36" s="695">
        <v>0.1</v>
      </c>
      <c r="G36" s="695">
        <v>0.3</v>
      </c>
      <c r="H36" s="695">
        <v>0.6</v>
      </c>
      <c r="I36" s="695">
        <v>1</v>
      </c>
      <c r="J36" s="695">
        <v>1.5</v>
      </c>
      <c r="K36" s="695">
        <v>2</v>
      </c>
      <c r="L36" s="695">
        <v>2.5</v>
      </c>
      <c r="M36" s="695">
        <v>3</v>
      </c>
      <c r="N36" s="695">
        <v>3.7</v>
      </c>
      <c r="O36" s="695">
        <v>4.7</v>
      </c>
      <c r="P36" s="695">
        <v>5.7</v>
      </c>
      <c r="Q36" s="695">
        <v>6.7</v>
      </c>
      <c r="R36" s="695">
        <v>11.7</v>
      </c>
      <c r="S36" s="695">
        <v>18</v>
      </c>
      <c r="T36" s="695">
        <v>40</v>
      </c>
      <c r="U36" s="695">
        <v>249</v>
      </c>
      <c r="V36" s="695">
        <v>833</v>
      </c>
      <c r="W36" s="695">
        <v>3421</v>
      </c>
      <c r="X36" s="695">
        <v>5063</v>
      </c>
      <c r="Y36" s="695">
        <v>5995</v>
      </c>
      <c r="Z36" s="695">
        <v>6667</v>
      </c>
      <c r="AA36" s="645">
        <f t="shared" si="0"/>
        <v>0.10905490458806733</v>
      </c>
      <c r="AB36" s="645">
        <f t="shared" si="1"/>
        <v>1.0444153493363046</v>
      </c>
      <c r="AC36" s="645">
        <f t="shared" si="2"/>
        <v>9.4233881511530115E-3</v>
      </c>
      <c r="AD36" s="696"/>
      <c r="AE36" s="697"/>
    </row>
    <row r="37" spans="1:32" ht="11.25" customHeight="1" x14ac:dyDescent="0.15">
      <c r="A37" s="642" t="s">
        <v>146</v>
      </c>
      <c r="B37" s="695">
        <v>0</v>
      </c>
      <c r="C37" s="695">
        <v>0</v>
      </c>
      <c r="D37" s="695">
        <v>0</v>
      </c>
      <c r="E37" s="695">
        <v>0</v>
      </c>
      <c r="F37" s="695">
        <v>0</v>
      </c>
      <c r="G37" s="695">
        <v>0</v>
      </c>
      <c r="H37" s="695">
        <v>0</v>
      </c>
      <c r="I37" s="695">
        <v>0</v>
      </c>
      <c r="J37" s="695">
        <v>0</v>
      </c>
      <c r="K37" s="695">
        <v>0</v>
      </c>
      <c r="L37" s="695">
        <v>0</v>
      </c>
      <c r="M37" s="695">
        <v>0</v>
      </c>
      <c r="N37" s="695">
        <v>0</v>
      </c>
      <c r="O37" s="695">
        <v>0</v>
      </c>
      <c r="P37" s="695">
        <v>2.5</v>
      </c>
      <c r="Q37" s="695">
        <v>188.2</v>
      </c>
      <c r="R37" s="695">
        <v>371.6</v>
      </c>
      <c r="S37" s="695">
        <v>748.4</v>
      </c>
      <c r="T37" s="695">
        <v>819.1</v>
      </c>
      <c r="U37" s="695">
        <v>841.2</v>
      </c>
      <c r="V37" s="695">
        <v>954.7</v>
      </c>
      <c r="W37" s="695">
        <v>1200</v>
      </c>
      <c r="X37" s="695">
        <v>2002.6880000000001</v>
      </c>
      <c r="Y37" s="695">
        <v>5935.6880000000001</v>
      </c>
      <c r="Z37" s="695">
        <v>7331</v>
      </c>
      <c r="AA37" s="645">
        <f t="shared" si="0"/>
        <v>0.23169714199182834</v>
      </c>
      <c r="AB37" s="645" t="s">
        <v>571</v>
      </c>
      <c r="AC37" s="645">
        <f t="shared" si="2"/>
        <v>1.0361910684881166E-2</v>
      </c>
      <c r="AD37" s="696"/>
      <c r="AE37" s="697"/>
    </row>
    <row r="38" spans="1:32" ht="11.25" customHeight="1" x14ac:dyDescent="0.15">
      <c r="A38" s="642" t="s">
        <v>145</v>
      </c>
      <c r="B38" s="695">
        <v>0.2</v>
      </c>
      <c r="C38" s="695">
        <v>0.4</v>
      </c>
      <c r="D38" s="695">
        <v>0.5</v>
      </c>
      <c r="E38" s="695">
        <v>0.9</v>
      </c>
      <c r="F38" s="695">
        <v>2</v>
      </c>
      <c r="G38" s="695">
        <v>3</v>
      </c>
      <c r="H38" s="695">
        <v>4</v>
      </c>
      <c r="I38" s="695">
        <v>6</v>
      </c>
      <c r="J38" s="695">
        <v>8</v>
      </c>
      <c r="K38" s="695">
        <v>11</v>
      </c>
      <c r="L38" s="695">
        <v>14</v>
      </c>
      <c r="M38" s="695">
        <v>18</v>
      </c>
      <c r="N38" s="695">
        <v>23</v>
      </c>
      <c r="O38" s="695">
        <v>27</v>
      </c>
      <c r="P38" s="695">
        <v>95</v>
      </c>
      <c r="Q38" s="695">
        <v>1000</v>
      </c>
      <c r="R38" s="695">
        <v>1753</v>
      </c>
      <c r="S38" s="695">
        <v>2937</v>
      </c>
      <c r="T38" s="695">
        <v>5528</v>
      </c>
      <c r="U38" s="695">
        <v>9601.2189999999991</v>
      </c>
      <c r="V38" s="695">
        <v>11914</v>
      </c>
      <c r="W38" s="695">
        <v>12760</v>
      </c>
      <c r="X38" s="695">
        <v>13073</v>
      </c>
      <c r="Y38" s="695">
        <v>13346</v>
      </c>
      <c r="Z38" s="695">
        <v>13563</v>
      </c>
      <c r="AA38" s="645">
        <f t="shared" si="0"/>
        <v>1.348288797773245E-2</v>
      </c>
      <c r="AB38" s="645">
        <f t="shared" si="1"/>
        <v>0.85951093084800489</v>
      </c>
      <c r="AC38" s="645">
        <f t="shared" si="2"/>
        <v>1.9170453501438173E-2</v>
      </c>
      <c r="AD38" s="696"/>
      <c r="AE38" s="697"/>
    </row>
    <row r="39" spans="1:32" ht="11.25" customHeight="1" x14ac:dyDescent="0.15">
      <c r="A39" s="642" t="s">
        <v>144</v>
      </c>
      <c r="B39" s="695">
        <f t="shared" ref="B39:Z39" si="5">+B40-SUM(B18:B38)</f>
        <v>4.8999999999999986</v>
      </c>
      <c r="C39" s="695">
        <f t="shared" si="5"/>
        <v>5.2000000000000028</v>
      </c>
      <c r="D39" s="695">
        <f t="shared" si="5"/>
        <v>5.4000000000000057</v>
      </c>
      <c r="E39" s="695">
        <f t="shared" si="5"/>
        <v>6.0000000000000142</v>
      </c>
      <c r="F39" s="695">
        <f t="shared" si="5"/>
        <v>9</v>
      </c>
      <c r="G39" s="695">
        <f t="shared" si="5"/>
        <v>10.259999999999991</v>
      </c>
      <c r="H39" s="695">
        <f t="shared" si="5"/>
        <v>11.793000000000006</v>
      </c>
      <c r="I39" s="695">
        <f t="shared" si="5"/>
        <v>25.470000000000027</v>
      </c>
      <c r="J39" s="695">
        <f t="shared" si="5"/>
        <v>36.960999999999785</v>
      </c>
      <c r="K39" s="695">
        <f t="shared" si="5"/>
        <v>37.459999999999582</v>
      </c>
      <c r="L39" s="695">
        <f t="shared" si="5"/>
        <v>40.072999999999865</v>
      </c>
      <c r="M39" s="695">
        <f t="shared" si="5"/>
        <v>41.065999999999804</v>
      </c>
      <c r="N39" s="695">
        <f t="shared" si="5"/>
        <v>44.959999999999127</v>
      </c>
      <c r="O39" s="695">
        <f t="shared" si="5"/>
        <v>51.742000000002008</v>
      </c>
      <c r="P39" s="695">
        <f t="shared" si="5"/>
        <v>82.15499999999156</v>
      </c>
      <c r="Q39" s="695">
        <f t="shared" si="5"/>
        <v>615.94899999999325</v>
      </c>
      <c r="R39" s="695">
        <f t="shared" si="5"/>
        <v>310.98999999999069</v>
      </c>
      <c r="S39" s="695">
        <f t="shared" si="5"/>
        <v>475.50700000001234</v>
      </c>
      <c r="T39" s="695">
        <f t="shared" si="5"/>
        <v>627.48699999999371</v>
      </c>
      <c r="U39" s="695">
        <f t="shared" si="5"/>
        <v>724.48099999999977</v>
      </c>
      <c r="V39" s="695">
        <f t="shared" si="5"/>
        <v>853.10300000000279</v>
      </c>
      <c r="W39" s="695">
        <f t="shared" si="5"/>
        <v>1110.5509999999922</v>
      </c>
      <c r="X39" s="695">
        <f t="shared" si="5"/>
        <v>1280.0149999999994</v>
      </c>
      <c r="Y39" s="695">
        <f t="shared" si="5"/>
        <v>1662.0529999999853</v>
      </c>
      <c r="Z39" s="695">
        <f t="shared" si="5"/>
        <v>2096</v>
      </c>
      <c r="AA39" s="645">
        <f t="shared" si="0"/>
        <v>0.25764534827934749</v>
      </c>
      <c r="AB39" s="645">
        <f t="shared" si="1"/>
        <v>0.41475150854428899</v>
      </c>
      <c r="AC39" s="645">
        <f t="shared" si="2"/>
        <v>2.9625651064671835E-3</v>
      </c>
      <c r="AD39" s="696"/>
      <c r="AE39" s="697"/>
    </row>
    <row r="40" spans="1:32" ht="11.25" customHeight="1" x14ac:dyDescent="0.15">
      <c r="A40" s="664" t="s">
        <v>143</v>
      </c>
      <c r="B40" s="700">
        <v>66.900000000000006</v>
      </c>
      <c r="C40" s="700">
        <v>87.300000000000011</v>
      </c>
      <c r="D40" s="700">
        <v>105.4</v>
      </c>
      <c r="E40" s="700">
        <v>131.50000000000003</v>
      </c>
      <c r="F40" s="700">
        <v>200.2</v>
      </c>
      <c r="G40" s="700">
        <v>300.66000000000003</v>
      </c>
      <c r="H40" s="700">
        <v>386.59300000000002</v>
      </c>
      <c r="I40" s="700">
        <v>625.77</v>
      </c>
      <c r="J40" s="700">
        <v>1337.8609999999999</v>
      </c>
      <c r="K40" s="700">
        <v>2318.4599999999996</v>
      </c>
      <c r="L40" s="700">
        <v>3269.973</v>
      </c>
      <c r="M40" s="700">
        <v>5043.2659999999996</v>
      </c>
      <c r="N40" s="700">
        <v>10461.86</v>
      </c>
      <c r="O40" s="700">
        <v>16840.442000000003</v>
      </c>
      <c r="P40" s="700">
        <v>30124.854999999992</v>
      </c>
      <c r="Q40" s="700">
        <v>53571.64899999999</v>
      </c>
      <c r="R40" s="700">
        <v>71727.7</v>
      </c>
      <c r="S40" s="700">
        <v>81878</v>
      </c>
      <c r="T40" s="700">
        <v>88820</v>
      </c>
      <c r="U40" s="700">
        <v>97549</v>
      </c>
      <c r="V40" s="700">
        <v>104696</v>
      </c>
      <c r="W40" s="700">
        <v>113478</v>
      </c>
      <c r="X40" s="700">
        <v>124404</v>
      </c>
      <c r="Y40" s="700">
        <v>146315</v>
      </c>
      <c r="Z40" s="700">
        <v>167812</v>
      </c>
      <c r="AA40" s="701">
        <f t="shared" si="0"/>
        <v>0.14378906651921919</v>
      </c>
      <c r="AB40" s="701">
        <f t="shared" si="1"/>
        <v>0.2413479648731216</v>
      </c>
      <c r="AC40" s="701">
        <f t="shared" si="2"/>
        <v>0.23719178227407967</v>
      </c>
      <c r="AD40" s="696"/>
      <c r="AE40" s="697"/>
    </row>
    <row r="41" spans="1:32" ht="11.25" customHeight="1" x14ac:dyDescent="0.15">
      <c r="B41" s="711"/>
      <c r="C41" s="711"/>
      <c r="D41" s="711"/>
      <c r="E41" s="711"/>
      <c r="F41" s="711"/>
      <c r="G41" s="711"/>
      <c r="H41" s="711"/>
      <c r="I41" s="711"/>
      <c r="J41" s="711"/>
      <c r="K41" s="711"/>
      <c r="L41" s="711"/>
      <c r="M41" s="711"/>
      <c r="N41" s="711"/>
      <c r="O41" s="712"/>
      <c r="P41" s="712"/>
      <c r="Q41" s="712"/>
      <c r="S41" s="712"/>
      <c r="T41" s="712"/>
      <c r="U41" s="712"/>
      <c r="V41" s="712"/>
      <c r="W41" s="712"/>
      <c r="X41" s="712"/>
      <c r="Y41" s="712"/>
      <c r="Z41" s="712"/>
      <c r="AA41" s="712"/>
      <c r="AB41" s="645"/>
      <c r="AC41" s="645">
        <f t="shared" si="2"/>
        <v>0</v>
      </c>
      <c r="AD41" s="696"/>
      <c r="AE41" s="697"/>
      <c r="AF41" s="698"/>
    </row>
    <row r="42" spans="1:32" ht="11.25" customHeight="1" x14ac:dyDescent="0.15">
      <c r="A42" s="642" t="s">
        <v>139</v>
      </c>
      <c r="B42" s="695">
        <v>0</v>
      </c>
      <c r="C42" s="695">
        <v>0</v>
      </c>
      <c r="D42" s="695">
        <v>0</v>
      </c>
      <c r="E42" s="695">
        <v>0</v>
      </c>
      <c r="F42" s="695">
        <v>0</v>
      </c>
      <c r="G42" s="695">
        <v>0</v>
      </c>
      <c r="H42" s="695">
        <v>0</v>
      </c>
      <c r="I42" s="695">
        <v>0</v>
      </c>
      <c r="J42" s="695">
        <v>0</v>
      </c>
      <c r="K42" s="695">
        <v>0</v>
      </c>
      <c r="L42" s="695">
        <v>0</v>
      </c>
      <c r="M42" s="695">
        <v>0</v>
      </c>
      <c r="N42" s="695">
        <v>0</v>
      </c>
      <c r="O42" s="695">
        <v>0</v>
      </c>
      <c r="P42" s="695">
        <v>0</v>
      </c>
      <c r="Q42" s="695">
        <v>0</v>
      </c>
      <c r="R42" s="695">
        <v>0.1</v>
      </c>
      <c r="S42" s="695">
        <v>1.3</v>
      </c>
      <c r="T42" s="695">
        <v>5</v>
      </c>
      <c r="U42" s="695">
        <v>61.32</v>
      </c>
      <c r="V42" s="695">
        <v>76.320000000000007</v>
      </c>
      <c r="W42" s="695">
        <v>225</v>
      </c>
      <c r="X42" s="695">
        <v>535.32000000000005</v>
      </c>
      <c r="Y42" s="695">
        <v>1063.82</v>
      </c>
      <c r="Z42" s="695">
        <v>1428</v>
      </c>
      <c r="AA42" s="645">
        <f t="shared" si="0"/>
        <v>0.33866477473232104</v>
      </c>
      <c r="AB42" s="645" t="s">
        <v>571</v>
      </c>
      <c r="AC42" s="645">
        <f t="shared" si="2"/>
        <v>2.0183888225358483E-3</v>
      </c>
      <c r="AD42" s="696"/>
      <c r="AE42" s="697"/>
    </row>
    <row r="43" spans="1:32" ht="11.25" customHeight="1" x14ac:dyDescent="0.15">
      <c r="A43" s="714" t="s">
        <v>135</v>
      </c>
      <c r="B43" s="695">
        <v>0</v>
      </c>
      <c r="C43" s="695">
        <v>0</v>
      </c>
      <c r="D43" s="695">
        <v>0</v>
      </c>
      <c r="E43" s="695">
        <v>0</v>
      </c>
      <c r="F43" s="695">
        <v>0</v>
      </c>
      <c r="G43" s="695">
        <v>0</v>
      </c>
      <c r="H43" s="695">
        <v>0</v>
      </c>
      <c r="I43" s="695">
        <v>0</v>
      </c>
      <c r="J43" s="695">
        <v>0</v>
      </c>
      <c r="K43" s="695">
        <v>6.3E-2</v>
      </c>
      <c r="L43" s="695">
        <v>0.14199999999999999</v>
      </c>
      <c r="M43" s="695">
        <v>0.73899999999999999</v>
      </c>
      <c r="N43" s="695">
        <v>1.1240000000000001</v>
      </c>
      <c r="O43" s="695">
        <v>1.3220000000000001</v>
      </c>
      <c r="P43" s="695">
        <v>2.589</v>
      </c>
      <c r="Q43" s="695">
        <v>4</v>
      </c>
      <c r="R43" s="695">
        <v>6</v>
      </c>
      <c r="S43" s="695">
        <f>16+1</f>
        <v>17</v>
      </c>
      <c r="T43" s="695">
        <f>76+1</f>
        <v>77</v>
      </c>
      <c r="U43" s="695">
        <f>1+144</f>
        <v>145</v>
      </c>
      <c r="V43" s="695">
        <f>2+157+1</f>
        <v>160</v>
      </c>
      <c r="W43" s="695">
        <f>3+175+2</f>
        <v>180</v>
      </c>
      <c r="X43" s="695">
        <f>4+490+17</f>
        <v>511</v>
      </c>
      <c r="Y43" s="695">
        <f>4+1150+50+1</f>
        <v>1205</v>
      </c>
      <c r="Z43" s="695">
        <f>4+1719+95+1</f>
        <v>1819</v>
      </c>
      <c r="AA43" s="645">
        <f t="shared" si="0"/>
        <v>0.50541913248531833</v>
      </c>
      <c r="AB43" s="645">
        <f t="shared" si="1"/>
        <v>0.97685838517034895</v>
      </c>
      <c r="AC43" s="645">
        <f t="shared" si="2"/>
        <v>2.5710429048968544E-3</v>
      </c>
      <c r="AD43" s="696"/>
      <c r="AE43" s="697"/>
    </row>
    <row r="44" spans="1:32" ht="11.25" customHeight="1" x14ac:dyDescent="0.15">
      <c r="A44" s="664" t="s">
        <v>134</v>
      </c>
      <c r="B44" s="700">
        <v>0</v>
      </c>
      <c r="C44" s="700">
        <v>0</v>
      </c>
      <c r="D44" s="700">
        <v>0</v>
      </c>
      <c r="E44" s="700">
        <v>0</v>
      </c>
      <c r="F44" s="700">
        <f>+F43+F42</f>
        <v>0</v>
      </c>
      <c r="G44" s="700">
        <f t="shared" ref="G44:Z44" si="6">+G43+G42</f>
        <v>0</v>
      </c>
      <c r="H44" s="700">
        <f t="shared" si="6"/>
        <v>0</v>
      </c>
      <c r="I44" s="700">
        <f t="shared" si="6"/>
        <v>0</v>
      </c>
      <c r="J44" s="700">
        <f t="shared" si="6"/>
        <v>0</v>
      </c>
      <c r="K44" s="700">
        <f t="shared" si="6"/>
        <v>6.3E-2</v>
      </c>
      <c r="L44" s="700">
        <f t="shared" si="6"/>
        <v>0.14199999999999999</v>
      </c>
      <c r="M44" s="700">
        <f t="shared" si="6"/>
        <v>0.73899999999999999</v>
      </c>
      <c r="N44" s="700">
        <f t="shared" si="6"/>
        <v>1.1240000000000001</v>
      </c>
      <c r="O44" s="700">
        <f t="shared" si="6"/>
        <v>1.3220000000000001</v>
      </c>
      <c r="P44" s="700">
        <f t="shared" si="6"/>
        <v>2.589</v>
      </c>
      <c r="Q44" s="700">
        <f t="shared" si="6"/>
        <v>4</v>
      </c>
      <c r="R44" s="700">
        <f t="shared" si="6"/>
        <v>6.1</v>
      </c>
      <c r="S44" s="700">
        <f t="shared" si="6"/>
        <v>18.3</v>
      </c>
      <c r="T44" s="700">
        <f t="shared" si="6"/>
        <v>82</v>
      </c>
      <c r="U44" s="700">
        <f t="shared" si="6"/>
        <v>206.32</v>
      </c>
      <c r="V44" s="700">
        <f t="shared" si="6"/>
        <v>236.32</v>
      </c>
      <c r="W44" s="700">
        <f t="shared" si="6"/>
        <v>405</v>
      </c>
      <c r="X44" s="700">
        <f t="shared" si="6"/>
        <v>1046.3200000000002</v>
      </c>
      <c r="Y44" s="700">
        <f t="shared" si="6"/>
        <v>2268.8199999999997</v>
      </c>
      <c r="Z44" s="700">
        <f t="shared" si="6"/>
        <v>3247</v>
      </c>
      <c r="AA44" s="701">
        <f t="shared" si="0"/>
        <v>0.42723019688672825</v>
      </c>
      <c r="AB44" s="701">
        <f t="shared" si="1"/>
        <v>1.1059926865032019</v>
      </c>
      <c r="AC44" s="701">
        <f t="shared" si="2"/>
        <v>4.5894317274327023E-3</v>
      </c>
      <c r="AD44" s="696"/>
      <c r="AE44" s="697"/>
    </row>
    <row r="45" spans="1:32" ht="11.25" customHeight="1" x14ac:dyDescent="0.15">
      <c r="A45" s="665"/>
      <c r="B45" s="703"/>
      <c r="C45" s="703"/>
      <c r="D45" s="703"/>
      <c r="E45" s="703"/>
      <c r="F45" s="703"/>
      <c r="G45" s="703"/>
      <c r="H45" s="703"/>
      <c r="I45" s="703"/>
      <c r="J45" s="703"/>
      <c r="K45" s="703"/>
      <c r="L45" s="703"/>
      <c r="M45" s="703"/>
      <c r="N45" s="703"/>
      <c r="O45" s="703"/>
      <c r="P45" s="703"/>
      <c r="Q45" s="703"/>
      <c r="R45" s="703"/>
      <c r="S45" s="703"/>
      <c r="T45" s="703"/>
      <c r="U45" s="703"/>
      <c r="V45" s="703"/>
      <c r="W45" s="703"/>
      <c r="X45" s="703"/>
      <c r="Y45" s="703"/>
      <c r="Z45" s="703"/>
      <c r="AA45" s="645"/>
      <c r="AB45" s="645"/>
      <c r="AC45" s="645">
        <f t="shared" si="2"/>
        <v>0</v>
      </c>
      <c r="AD45" s="696"/>
      <c r="AE45" s="697"/>
    </row>
    <row r="46" spans="1:32" ht="11.25" customHeight="1" x14ac:dyDescent="0.15">
      <c r="A46" s="704" t="s">
        <v>131</v>
      </c>
      <c r="B46" s="695">
        <v>0</v>
      </c>
      <c r="C46" s="695">
        <v>0.3</v>
      </c>
      <c r="D46" s="695">
        <v>0.3</v>
      </c>
      <c r="E46" s="695">
        <v>0.4</v>
      </c>
      <c r="F46" s="695">
        <v>0</v>
      </c>
      <c r="G46" s="695">
        <v>0</v>
      </c>
      <c r="H46" s="695">
        <v>0</v>
      </c>
      <c r="I46" s="695">
        <v>0</v>
      </c>
      <c r="J46" s="695">
        <v>0</v>
      </c>
      <c r="K46" s="695">
        <v>1</v>
      </c>
      <c r="L46" s="695">
        <v>1.3</v>
      </c>
      <c r="M46" s="695">
        <v>1.8</v>
      </c>
      <c r="N46" s="695">
        <v>3</v>
      </c>
      <c r="O46" s="695">
        <v>24.5</v>
      </c>
      <c r="P46" s="695">
        <v>69.900000000000006</v>
      </c>
      <c r="Q46" s="695">
        <v>189.7</v>
      </c>
      <c r="R46" s="695">
        <v>242.8</v>
      </c>
      <c r="S46" s="695">
        <v>420</v>
      </c>
      <c r="T46" s="695">
        <v>670</v>
      </c>
      <c r="U46" s="695">
        <v>765.75</v>
      </c>
      <c r="V46" s="695">
        <v>866</v>
      </c>
      <c r="W46" s="695">
        <v>969</v>
      </c>
      <c r="X46" s="695">
        <v>1070</v>
      </c>
      <c r="Y46" s="695">
        <v>1190</v>
      </c>
      <c r="Z46" s="695">
        <v>1190</v>
      </c>
      <c r="AA46" s="645">
        <f t="shared" si="0"/>
        <v>-2.732240437158473E-3</v>
      </c>
      <c r="AB46" s="645">
        <f t="shared" si="1"/>
        <v>0.47447728930999489</v>
      </c>
      <c r="AC46" s="645">
        <f t="shared" si="2"/>
        <v>1.6819906854465402E-3</v>
      </c>
      <c r="AD46" s="696"/>
      <c r="AE46" s="697"/>
    </row>
    <row r="47" spans="1:32" ht="11.25" customHeight="1" x14ac:dyDescent="0.15">
      <c r="A47" s="704" t="s">
        <v>748</v>
      </c>
      <c r="B47" s="695">
        <v>0</v>
      </c>
      <c r="C47" s="695">
        <v>0</v>
      </c>
      <c r="D47" s="695">
        <v>0</v>
      </c>
      <c r="E47" s="695">
        <v>0</v>
      </c>
      <c r="F47" s="695">
        <v>0</v>
      </c>
      <c r="G47" s="695">
        <v>0</v>
      </c>
      <c r="H47" s="695">
        <v>0</v>
      </c>
      <c r="I47" s="695">
        <v>0</v>
      </c>
      <c r="J47" s="695">
        <v>0</v>
      </c>
      <c r="K47" s="695">
        <v>0</v>
      </c>
      <c r="L47" s="695">
        <v>0</v>
      </c>
      <c r="M47" s="695">
        <v>0</v>
      </c>
      <c r="N47" s="695">
        <v>0</v>
      </c>
      <c r="O47" s="695">
        <v>0</v>
      </c>
      <c r="P47" s="695">
        <v>0</v>
      </c>
      <c r="Q47" s="695">
        <v>0</v>
      </c>
      <c r="R47" s="695">
        <v>0.1</v>
      </c>
      <c r="S47" s="695">
        <v>0.1</v>
      </c>
      <c r="T47" s="695">
        <v>0.221</v>
      </c>
      <c r="U47" s="695">
        <v>6</v>
      </c>
      <c r="V47" s="695">
        <v>296</v>
      </c>
      <c r="W47" s="695">
        <v>406</v>
      </c>
      <c r="X47" s="695">
        <v>809</v>
      </c>
      <c r="Y47" s="695">
        <v>1101</v>
      </c>
      <c r="Z47" s="695">
        <v>1359</v>
      </c>
      <c r="AA47" s="645">
        <f t="shared" si="0"/>
        <v>0.23095993210345278</v>
      </c>
      <c r="AB47" s="645" t="s">
        <v>571</v>
      </c>
      <c r="AC47" s="645">
        <f t="shared" si="2"/>
        <v>1.9208616315309649E-3</v>
      </c>
      <c r="AD47" s="696"/>
      <c r="AE47" s="697"/>
    </row>
    <row r="48" spans="1:32" ht="11.25" customHeight="1" x14ac:dyDescent="0.15">
      <c r="A48" s="704" t="s">
        <v>126</v>
      </c>
      <c r="B48" s="695">
        <v>0</v>
      </c>
      <c r="C48" s="695">
        <v>0</v>
      </c>
      <c r="D48" s="695">
        <v>0</v>
      </c>
      <c r="E48" s="695">
        <v>0</v>
      </c>
      <c r="F48" s="695">
        <v>0</v>
      </c>
      <c r="G48" s="695">
        <v>0</v>
      </c>
      <c r="H48" s="695">
        <v>0</v>
      </c>
      <c r="I48" s="695">
        <v>0</v>
      </c>
      <c r="J48" s="695">
        <v>0</v>
      </c>
      <c r="K48" s="695">
        <v>0</v>
      </c>
      <c r="L48" s="695">
        <v>0</v>
      </c>
      <c r="M48" s="695">
        <v>0</v>
      </c>
      <c r="N48" s="695">
        <v>0</v>
      </c>
      <c r="O48" s="695">
        <v>10</v>
      </c>
      <c r="P48" s="695">
        <v>10.8</v>
      </c>
      <c r="Q48" s="695">
        <v>12.6</v>
      </c>
      <c r="R48" s="695">
        <v>13</v>
      </c>
      <c r="S48" s="695">
        <v>26</v>
      </c>
      <c r="T48" s="695">
        <v>33</v>
      </c>
      <c r="U48" s="695">
        <v>33</v>
      </c>
      <c r="V48" s="695">
        <v>40</v>
      </c>
      <c r="W48" s="695">
        <v>255</v>
      </c>
      <c r="X48" s="695">
        <v>498</v>
      </c>
      <c r="Y48" s="695">
        <v>1818</v>
      </c>
      <c r="Z48" s="695">
        <v>2439</v>
      </c>
      <c r="AA48" s="645">
        <f t="shared" si="0"/>
        <v>0.33791862792836658</v>
      </c>
      <c r="AB48" s="645">
        <f t="shared" si="1"/>
        <v>0.6825167167932944</v>
      </c>
      <c r="AC48" s="645">
        <f t="shared" si="2"/>
        <v>3.4473741863900098E-3</v>
      </c>
      <c r="AD48" s="696"/>
      <c r="AE48" s="697"/>
    </row>
    <row r="49" spans="1:32" ht="11.25" customHeight="1" x14ac:dyDescent="0.15">
      <c r="A49" s="704" t="s">
        <v>125</v>
      </c>
      <c r="B49" s="695">
        <v>0</v>
      </c>
      <c r="C49" s="695">
        <v>0</v>
      </c>
      <c r="D49" s="695">
        <v>0</v>
      </c>
      <c r="E49" s="695">
        <v>0</v>
      </c>
      <c r="F49" s="695">
        <v>0.4</v>
      </c>
      <c r="G49" s="695">
        <v>0.4</v>
      </c>
      <c r="H49" s="695">
        <v>0.4</v>
      </c>
      <c r="I49" s="695">
        <f t="shared" ref="I49:Y49" si="7">+I50-I48-I47-I46</f>
        <v>0.4</v>
      </c>
      <c r="J49" s="695">
        <f t="shared" si="7"/>
        <v>0.4</v>
      </c>
      <c r="K49" s="695">
        <f t="shared" si="7"/>
        <v>0.39999999999999991</v>
      </c>
      <c r="L49" s="695">
        <f t="shared" si="7"/>
        <v>0.39999999999999991</v>
      </c>
      <c r="M49" s="695">
        <f t="shared" si="7"/>
        <v>0.49999999999999978</v>
      </c>
      <c r="N49" s="695">
        <f t="shared" si="7"/>
        <v>7.4</v>
      </c>
      <c r="O49" s="695">
        <f t="shared" si="7"/>
        <v>7.7000000000000028</v>
      </c>
      <c r="P49" s="695">
        <f t="shared" si="7"/>
        <v>10.200000000000003</v>
      </c>
      <c r="Q49" s="695">
        <f t="shared" si="7"/>
        <v>6.7000000000000171</v>
      </c>
      <c r="R49" s="695">
        <f t="shared" si="7"/>
        <v>12.099999999999994</v>
      </c>
      <c r="S49" s="695">
        <f t="shared" si="7"/>
        <v>60.899999999999977</v>
      </c>
      <c r="T49" s="695">
        <f t="shared" si="7"/>
        <v>94.778999999999996</v>
      </c>
      <c r="U49" s="695">
        <f t="shared" si="7"/>
        <v>167.25</v>
      </c>
      <c r="V49" s="695">
        <f t="shared" si="7"/>
        <v>277</v>
      </c>
      <c r="W49" s="695">
        <f t="shared" si="7"/>
        <v>480</v>
      </c>
      <c r="X49" s="695">
        <f t="shared" si="7"/>
        <v>956</v>
      </c>
      <c r="Y49" s="695">
        <f t="shared" si="7"/>
        <v>1375</v>
      </c>
      <c r="Z49" s="695">
        <f>+Z50-Z48-Z47-Z46</f>
        <v>1532</v>
      </c>
      <c r="AA49" s="645">
        <f t="shared" si="0"/>
        <v>0.11113760556383512</v>
      </c>
      <c r="AB49" s="645">
        <f t="shared" si="1"/>
        <v>0.67950459856780876</v>
      </c>
      <c r="AC49" s="645">
        <f t="shared" si="2"/>
        <v>2.1653863278185709E-3</v>
      </c>
      <c r="AD49" s="696"/>
      <c r="AE49" s="697"/>
    </row>
    <row r="50" spans="1:32" ht="11.25" customHeight="1" x14ac:dyDescent="0.15">
      <c r="A50" s="706" t="s">
        <v>124</v>
      </c>
      <c r="B50" s="700">
        <v>0</v>
      </c>
      <c r="C50" s="700">
        <v>0.3</v>
      </c>
      <c r="D50" s="700">
        <v>0.3</v>
      </c>
      <c r="E50" s="700">
        <v>0.4</v>
      </c>
      <c r="F50" s="700">
        <v>0.4</v>
      </c>
      <c r="G50" s="700">
        <v>0.4</v>
      </c>
      <c r="H50" s="700">
        <v>0.4</v>
      </c>
      <c r="I50" s="700">
        <v>0.4</v>
      </c>
      <c r="J50" s="700">
        <v>0.4</v>
      </c>
      <c r="K50" s="700">
        <v>1.4</v>
      </c>
      <c r="L50" s="700">
        <v>1.7</v>
      </c>
      <c r="M50" s="700">
        <v>2.2999999999999998</v>
      </c>
      <c r="N50" s="700">
        <v>10.4</v>
      </c>
      <c r="O50" s="700">
        <v>42.2</v>
      </c>
      <c r="P50" s="700">
        <v>90.9</v>
      </c>
      <c r="Q50" s="700">
        <v>209</v>
      </c>
      <c r="R50" s="700">
        <v>268</v>
      </c>
      <c r="S50" s="700">
        <v>507</v>
      </c>
      <c r="T50" s="700">
        <v>798</v>
      </c>
      <c r="U50" s="700">
        <v>972</v>
      </c>
      <c r="V50" s="700">
        <v>1479</v>
      </c>
      <c r="W50" s="700">
        <v>2110</v>
      </c>
      <c r="X50" s="700">
        <v>3333</v>
      </c>
      <c r="Y50" s="700">
        <v>5484</v>
      </c>
      <c r="Z50" s="700">
        <v>6520</v>
      </c>
      <c r="AA50" s="701">
        <f t="shared" si="0"/>
        <v>0.18566480531541352</v>
      </c>
      <c r="AB50" s="701">
        <f t="shared" si="1"/>
        <v>0.62696608346754723</v>
      </c>
      <c r="AC50" s="701">
        <f t="shared" si="2"/>
        <v>9.2156128311860867E-3</v>
      </c>
      <c r="AD50" s="696"/>
      <c r="AE50" s="697"/>
    </row>
    <row r="51" spans="1:32" ht="11.25" customHeight="1" x14ac:dyDescent="0.15">
      <c r="A51" s="665"/>
      <c r="B51" s="703"/>
      <c r="C51" s="703"/>
      <c r="D51" s="703"/>
      <c r="E51" s="703"/>
      <c r="F51" s="703"/>
      <c r="G51" s="703"/>
      <c r="H51" s="703"/>
      <c r="I51" s="703"/>
      <c r="J51" s="703"/>
      <c r="K51" s="703"/>
      <c r="L51" s="703"/>
      <c r="M51" s="703"/>
      <c r="N51" s="703"/>
      <c r="O51" s="703"/>
      <c r="P51" s="703"/>
      <c r="Q51" s="703"/>
      <c r="R51" s="703"/>
      <c r="S51" s="703"/>
      <c r="T51" s="703"/>
      <c r="U51" s="703"/>
      <c r="V51" s="703"/>
      <c r="W51" s="703"/>
      <c r="X51" s="703"/>
      <c r="Y51" s="703"/>
      <c r="Z51" s="703"/>
      <c r="AA51" s="645"/>
      <c r="AB51" s="645"/>
      <c r="AC51" s="645">
        <f t="shared" si="2"/>
        <v>0</v>
      </c>
      <c r="AD51" s="696"/>
      <c r="AE51" s="697"/>
    </row>
    <row r="52" spans="1:32" ht="11.25" customHeight="1" x14ac:dyDescent="0.15">
      <c r="A52" s="642" t="s">
        <v>123</v>
      </c>
      <c r="B52" s="695">
        <v>0</v>
      </c>
      <c r="C52" s="695">
        <v>0</v>
      </c>
      <c r="D52" s="695">
        <v>0</v>
      </c>
      <c r="E52" s="695">
        <v>0</v>
      </c>
      <c r="F52" s="695">
        <v>0</v>
      </c>
      <c r="G52" s="695">
        <v>0</v>
      </c>
      <c r="H52" s="695">
        <v>0</v>
      </c>
      <c r="I52" s="695">
        <v>0</v>
      </c>
      <c r="J52" s="695">
        <v>0</v>
      </c>
      <c r="K52" s="695">
        <v>0</v>
      </c>
      <c r="L52" s="695">
        <v>0</v>
      </c>
      <c r="M52" s="695">
        <v>0</v>
      </c>
      <c r="N52" s="695">
        <v>0</v>
      </c>
      <c r="O52" s="695">
        <v>0</v>
      </c>
      <c r="P52" s="695">
        <v>0</v>
      </c>
      <c r="Q52" s="695">
        <v>0</v>
      </c>
      <c r="R52" s="695">
        <v>0</v>
      </c>
      <c r="S52" s="695">
        <v>0</v>
      </c>
      <c r="T52" s="695">
        <v>1.1000000000000001</v>
      </c>
      <c r="U52" s="695">
        <v>49.1</v>
      </c>
      <c r="V52" s="695">
        <v>219.1</v>
      </c>
      <c r="W52" s="695">
        <v>400</v>
      </c>
      <c r="X52" s="695">
        <v>423</v>
      </c>
      <c r="Y52" s="695">
        <v>423</v>
      </c>
      <c r="Z52" s="695">
        <v>423</v>
      </c>
      <c r="AA52" s="645">
        <f t="shared" si="0"/>
        <v>-2.732240437158473E-3</v>
      </c>
      <c r="AB52" s="645" t="s">
        <v>571</v>
      </c>
      <c r="AC52" s="645">
        <f t="shared" si="2"/>
        <v>5.978840839864593E-4</v>
      </c>
      <c r="AD52" s="696"/>
      <c r="AE52" s="697"/>
    </row>
    <row r="53" spans="1:32" ht="11.25" customHeight="1" x14ac:dyDescent="0.15">
      <c r="A53" s="642" t="s">
        <v>122</v>
      </c>
      <c r="B53" s="695">
        <v>0.1</v>
      </c>
      <c r="C53" s="695">
        <v>0.1</v>
      </c>
      <c r="D53" s="695">
        <v>0.1</v>
      </c>
      <c r="E53" s="695">
        <v>0.1</v>
      </c>
      <c r="F53" s="695">
        <v>0.1</v>
      </c>
      <c r="G53" s="695">
        <v>0.5</v>
      </c>
      <c r="H53" s="695">
        <v>0.6</v>
      </c>
      <c r="I53" s="695">
        <v>0.6</v>
      </c>
      <c r="J53" s="695">
        <v>0.6</v>
      </c>
      <c r="K53" s="695">
        <v>0.6</v>
      </c>
      <c r="L53" s="695">
        <v>0.6</v>
      </c>
      <c r="M53" s="695">
        <v>0.7</v>
      </c>
      <c r="N53" s="695">
        <v>0.9</v>
      </c>
      <c r="O53" s="695">
        <v>1.3</v>
      </c>
      <c r="P53" s="695">
        <v>15</v>
      </c>
      <c r="Q53" s="695">
        <v>15</v>
      </c>
      <c r="R53" s="695">
        <v>35</v>
      </c>
      <c r="S53" s="695">
        <v>15</v>
      </c>
      <c r="T53" s="695">
        <v>15</v>
      </c>
      <c r="U53" s="695">
        <v>25</v>
      </c>
      <c r="V53" s="695">
        <v>39</v>
      </c>
      <c r="W53" s="695">
        <v>160</v>
      </c>
      <c r="X53" s="695">
        <v>744.2</v>
      </c>
      <c r="Y53" s="695">
        <v>1641.2</v>
      </c>
      <c r="Z53" s="695">
        <v>1673</v>
      </c>
      <c r="AA53" s="645">
        <f t="shared" si="0"/>
        <v>1.6590885783959175E-2</v>
      </c>
      <c r="AB53" s="645">
        <f t="shared" si="1"/>
        <v>1.0423107136665211</v>
      </c>
      <c r="AC53" s="645">
        <f t="shared" si="2"/>
        <v>2.3646810224807243E-3</v>
      </c>
      <c r="AD53" s="696"/>
      <c r="AE53" s="697"/>
    </row>
    <row r="54" spans="1:32" ht="11.25" customHeight="1" x14ac:dyDescent="0.15">
      <c r="A54" s="642" t="s">
        <v>121</v>
      </c>
      <c r="B54" s="695">
        <v>0</v>
      </c>
      <c r="C54" s="695">
        <v>0</v>
      </c>
      <c r="D54" s="695">
        <v>0</v>
      </c>
      <c r="E54" s="695">
        <v>0</v>
      </c>
      <c r="F54" s="695">
        <v>6.7</v>
      </c>
      <c r="G54" s="695">
        <v>7</v>
      </c>
      <c r="H54" s="695">
        <v>7.7</v>
      </c>
      <c r="I54" s="695">
        <v>8.4</v>
      </c>
      <c r="J54" s="695">
        <v>9.1</v>
      </c>
      <c r="K54" s="695">
        <v>10</v>
      </c>
      <c r="L54" s="695">
        <v>10.8</v>
      </c>
      <c r="M54" s="695">
        <v>11.945</v>
      </c>
      <c r="N54" s="695">
        <v>12.845000000000001</v>
      </c>
      <c r="O54" s="695">
        <v>13.445</v>
      </c>
      <c r="P54" s="695">
        <v>13.545</v>
      </c>
      <c r="Q54" s="695">
        <v>14.173999999999999</v>
      </c>
      <c r="R54" s="695">
        <v>35.173999999999999</v>
      </c>
      <c r="S54" s="695">
        <v>15.173999999999999</v>
      </c>
      <c r="T54" s="695">
        <v>19.600000000000001</v>
      </c>
      <c r="U54" s="695">
        <v>19.8</v>
      </c>
      <c r="V54" s="695">
        <v>21.87</v>
      </c>
      <c r="W54" s="695">
        <v>23.895</v>
      </c>
      <c r="X54" s="695">
        <v>203.89500000000001</v>
      </c>
      <c r="Y54" s="695">
        <v>204.083</v>
      </c>
      <c r="Z54" s="695">
        <v>204</v>
      </c>
      <c r="AA54" s="645">
        <f t="shared" si="0"/>
        <v>-3.1378265175459052E-3</v>
      </c>
      <c r="AB54" s="645">
        <f t="shared" si="1"/>
        <v>0.31257643294420534</v>
      </c>
      <c r="AC54" s="645">
        <f t="shared" si="2"/>
        <v>2.8834126036226404E-4</v>
      </c>
      <c r="AD54" s="696"/>
      <c r="AE54" s="697"/>
    </row>
    <row r="55" spans="1:32" ht="11.25" customHeight="1" x14ac:dyDescent="0.15">
      <c r="A55" s="642" t="s">
        <v>120</v>
      </c>
      <c r="B55" s="695">
        <v>0</v>
      </c>
      <c r="C55" s="695">
        <v>2</v>
      </c>
      <c r="D55" s="695">
        <v>4</v>
      </c>
      <c r="E55" s="695">
        <v>6</v>
      </c>
      <c r="F55" s="695">
        <v>0</v>
      </c>
      <c r="G55" s="695">
        <v>0</v>
      </c>
      <c r="H55" s="695">
        <v>0</v>
      </c>
      <c r="I55" s="695">
        <v>0</v>
      </c>
      <c r="J55" s="695">
        <v>0</v>
      </c>
      <c r="K55" s="695">
        <v>0</v>
      </c>
      <c r="L55" s="695">
        <v>0</v>
      </c>
      <c r="M55" s="695">
        <v>0</v>
      </c>
      <c r="N55" s="695">
        <v>0</v>
      </c>
      <c r="O55" s="695">
        <v>0</v>
      </c>
      <c r="P55" s="695">
        <v>1.9590000000000001</v>
      </c>
      <c r="Q55" s="695">
        <v>5.6580000000000004</v>
      </c>
      <c r="R55" s="695">
        <v>11.303000000000001</v>
      </c>
      <c r="S55" s="695">
        <v>261.625</v>
      </c>
      <c r="T55" s="695">
        <v>1062.9010000000001</v>
      </c>
      <c r="U55" s="695">
        <v>1251.6559999999999</v>
      </c>
      <c r="V55" s="695">
        <v>1974.0260000000001</v>
      </c>
      <c r="W55" s="695">
        <v>3146.73</v>
      </c>
      <c r="X55" s="695">
        <v>4400.9290000000001</v>
      </c>
      <c r="Y55" s="695">
        <v>4404.991</v>
      </c>
      <c r="Z55" s="695">
        <v>5490</v>
      </c>
      <c r="AA55" s="645">
        <f t="shared" si="0"/>
        <v>0.24290832830305442</v>
      </c>
      <c r="AB55" s="645" t="s">
        <v>571</v>
      </c>
      <c r="AC55" s="645">
        <f t="shared" si="2"/>
        <v>7.7597721538668115E-3</v>
      </c>
      <c r="AD55" s="696"/>
      <c r="AE55" s="697"/>
    </row>
    <row r="56" spans="1:32" ht="11.25" customHeight="1" x14ac:dyDescent="0.15">
      <c r="A56" s="642" t="s">
        <v>209</v>
      </c>
      <c r="B56" s="695">
        <v>1.0124252185918083</v>
      </c>
      <c r="C56" s="695">
        <v>1.0372756557754252</v>
      </c>
      <c r="D56" s="695">
        <v>1.0621260929590424</v>
      </c>
      <c r="E56" s="695">
        <v>2.0994017487344685</v>
      </c>
      <c r="F56" s="695">
        <f>+F57-SUM(F52:F55)</f>
        <v>4.1269999999999998</v>
      </c>
      <c r="G56" s="695">
        <f>+G57-SUM(G52:G55)</f>
        <v>5.5290000000000017</v>
      </c>
      <c r="H56" s="695">
        <f t="shared" ref="H56:Q56" si="8">+H57-SUM(H52:H55)</f>
        <v>6.9429999999999978</v>
      </c>
      <c r="I56" s="695">
        <f t="shared" si="8"/>
        <v>9.0189999999999984</v>
      </c>
      <c r="J56" s="695">
        <f t="shared" si="8"/>
        <v>12.296000000000003</v>
      </c>
      <c r="K56" s="695">
        <f t="shared" si="8"/>
        <v>15.365</v>
      </c>
      <c r="L56" s="695">
        <f t="shared" si="8"/>
        <v>22.868000000000009</v>
      </c>
      <c r="M56" s="695">
        <f t="shared" si="8"/>
        <v>34.01100000000001</v>
      </c>
      <c r="N56" s="695">
        <f t="shared" si="8"/>
        <v>49.622</v>
      </c>
      <c r="O56" s="695">
        <f t="shared" si="8"/>
        <v>92.092999999999975</v>
      </c>
      <c r="P56" s="695">
        <f t="shared" si="8"/>
        <v>163.32099999999997</v>
      </c>
      <c r="Q56" s="695">
        <f t="shared" si="8"/>
        <v>231.52000000000004</v>
      </c>
      <c r="R56" s="695">
        <f>+R57-SUM(R52:R55)</f>
        <v>241.87500000000003</v>
      </c>
      <c r="S56" s="695">
        <f>+S57-SUM(S52:S55)</f>
        <v>367.98799999999983</v>
      </c>
      <c r="T56" s="695">
        <f t="shared" ref="T56:Z56" si="9">+T57-SUM(T52:T55)</f>
        <v>466.26700000000005</v>
      </c>
      <c r="U56" s="695">
        <f t="shared" si="9"/>
        <v>585.90200000000004</v>
      </c>
      <c r="V56" s="695">
        <f t="shared" si="9"/>
        <v>720.23599999999942</v>
      </c>
      <c r="W56" s="695">
        <f t="shared" si="9"/>
        <v>960.80199999999968</v>
      </c>
      <c r="X56" s="695">
        <f t="shared" si="9"/>
        <v>1324.1370000000015</v>
      </c>
      <c r="Y56" s="695">
        <f t="shared" si="9"/>
        <v>1603.2670000000016</v>
      </c>
      <c r="Z56" s="695">
        <f t="shared" si="9"/>
        <v>1715</v>
      </c>
      <c r="AA56" s="645">
        <f t="shared" si="0"/>
        <v>6.6768172519157121E-2</v>
      </c>
      <c r="AB56" s="645">
        <f t="shared" si="1"/>
        <v>0.33069315619146344</v>
      </c>
      <c r="AC56" s="645">
        <f t="shared" si="2"/>
        <v>2.4240453996141314E-3</v>
      </c>
      <c r="AD56" s="696"/>
      <c r="AE56" s="697"/>
    </row>
    <row r="57" spans="1:32" ht="11.25" customHeight="1" x14ac:dyDescent="0.15">
      <c r="A57" s="664" t="s">
        <v>114</v>
      </c>
      <c r="B57" s="700">
        <v>1.0124252185918083</v>
      </c>
      <c r="C57" s="700">
        <v>3.0372756557754252</v>
      </c>
      <c r="D57" s="700">
        <v>5.0621260929590424</v>
      </c>
      <c r="E57" s="700">
        <v>8.0994017487344685</v>
      </c>
      <c r="F57" s="700">
        <v>10.927</v>
      </c>
      <c r="G57" s="700">
        <v>13.029000000000002</v>
      </c>
      <c r="H57" s="700">
        <v>15.242999999999999</v>
      </c>
      <c r="I57" s="700">
        <v>18.018999999999998</v>
      </c>
      <c r="J57" s="700">
        <v>21.996000000000002</v>
      </c>
      <c r="K57" s="700">
        <v>25.965</v>
      </c>
      <c r="L57" s="700">
        <v>34.268000000000008</v>
      </c>
      <c r="M57" s="700">
        <v>46.656000000000006</v>
      </c>
      <c r="N57" s="700">
        <v>63.366999999999997</v>
      </c>
      <c r="O57" s="700">
        <v>106.83799999999998</v>
      </c>
      <c r="P57" s="700">
        <v>193.82499999999996</v>
      </c>
      <c r="Q57" s="700">
        <v>266.35200000000003</v>
      </c>
      <c r="R57" s="700">
        <f>+Q57+57</f>
        <v>323.35200000000003</v>
      </c>
      <c r="S57" s="700">
        <v>659.78699999999981</v>
      </c>
      <c r="T57" s="700">
        <v>1564.8680000000002</v>
      </c>
      <c r="U57" s="700">
        <v>1931.4580000000001</v>
      </c>
      <c r="V57" s="700">
        <v>2974.2319999999995</v>
      </c>
      <c r="W57" s="700">
        <v>4691.4269999999997</v>
      </c>
      <c r="X57" s="700">
        <v>7096.1610000000019</v>
      </c>
      <c r="Y57" s="700">
        <v>8276.5410000000011</v>
      </c>
      <c r="Z57" s="700">
        <v>9505</v>
      </c>
      <c r="AA57" s="649">
        <f t="shared" si="0"/>
        <v>0.14528884163623523</v>
      </c>
      <c r="AB57" s="701">
        <f t="shared" si="1"/>
        <v>0.54494247059978052</v>
      </c>
      <c r="AC57" s="701">
        <f t="shared" si="2"/>
        <v>1.3434723920310391E-2</v>
      </c>
      <c r="AD57" s="696"/>
      <c r="AE57" s="697"/>
    </row>
    <row r="58" spans="1:32" ht="11.25" customHeight="1" x14ac:dyDescent="0.15">
      <c r="A58" s="665"/>
      <c r="B58" s="703"/>
      <c r="C58" s="703"/>
      <c r="D58" s="703"/>
      <c r="E58" s="703"/>
      <c r="F58" s="703"/>
      <c r="G58" s="703"/>
      <c r="H58" s="703"/>
      <c r="I58" s="703"/>
      <c r="J58" s="703"/>
      <c r="K58" s="703"/>
      <c r="L58" s="703"/>
      <c r="M58" s="703"/>
      <c r="N58" s="703"/>
      <c r="O58" s="703"/>
      <c r="P58" s="703"/>
      <c r="Q58" s="703"/>
      <c r="S58" s="703"/>
      <c r="T58" s="703"/>
      <c r="U58" s="703"/>
      <c r="V58" s="703"/>
      <c r="W58" s="703"/>
      <c r="X58" s="703"/>
      <c r="Y58" s="703"/>
      <c r="Z58" s="703"/>
      <c r="AA58" s="645"/>
      <c r="AB58" s="645"/>
      <c r="AC58" s="645">
        <f t="shared" si="2"/>
        <v>0</v>
      </c>
      <c r="AD58" s="696"/>
      <c r="AE58" s="697"/>
    </row>
    <row r="59" spans="1:32" ht="11.25" customHeight="1" x14ac:dyDescent="0.15">
      <c r="A59" s="642" t="s">
        <v>113</v>
      </c>
      <c r="B59" s="695">
        <v>16</v>
      </c>
      <c r="C59" s="695">
        <v>19</v>
      </c>
      <c r="D59" s="695">
        <v>23</v>
      </c>
      <c r="E59" s="695">
        <v>25</v>
      </c>
      <c r="F59" s="695">
        <v>26.148000000000003</v>
      </c>
      <c r="G59" s="695">
        <v>30.635000000000005</v>
      </c>
      <c r="H59" s="695">
        <v>35.822000000000003</v>
      </c>
      <c r="I59" s="695">
        <v>41.065999999999995</v>
      </c>
      <c r="J59" s="695">
        <v>48.411999999999999</v>
      </c>
      <c r="K59" s="695">
        <v>54.910999999999994</v>
      </c>
      <c r="L59" s="695">
        <v>64.27</v>
      </c>
      <c r="M59" s="695">
        <v>76.708000000000027</v>
      </c>
      <c r="N59" s="695">
        <v>89.376000000000033</v>
      </c>
      <c r="O59" s="695">
        <v>337.40500000000003</v>
      </c>
      <c r="P59" s="695">
        <v>1099.3409999999997</v>
      </c>
      <c r="Q59" s="695">
        <v>2491.2270000000003</v>
      </c>
      <c r="R59" s="695">
        <v>3799</v>
      </c>
      <c r="S59" s="695">
        <v>4605.787000000003</v>
      </c>
      <c r="T59" s="695">
        <v>5352.6930000000011</v>
      </c>
      <c r="U59" s="695">
        <v>6073.99</v>
      </c>
      <c r="V59" s="695">
        <v>6854.201</v>
      </c>
      <c r="W59" s="695">
        <v>7570.8169999999991</v>
      </c>
      <c r="X59" s="695">
        <v>8875.7640000000065</v>
      </c>
      <c r="Y59" s="695">
        <v>13564.899000000005</v>
      </c>
      <c r="Z59" s="695">
        <v>17625</v>
      </c>
      <c r="AA59" s="645">
        <f t="shared" si="0"/>
        <v>0.29575931691751456</v>
      </c>
      <c r="AB59" s="645">
        <f>+(Y59/O59)^(0.1)-1</f>
        <v>0.4468599825717694</v>
      </c>
      <c r="AC59" s="645">
        <f t="shared" si="2"/>
        <v>2.4911836832769135E-2</v>
      </c>
      <c r="AD59" s="696"/>
      <c r="AE59" s="697"/>
    </row>
    <row r="60" spans="1:32" ht="11.25" customHeight="1" x14ac:dyDescent="0.15">
      <c r="A60" s="642" t="s">
        <v>110</v>
      </c>
      <c r="B60" s="695">
        <v>1</v>
      </c>
      <c r="C60" s="695">
        <v>2.5</v>
      </c>
      <c r="D60" s="695">
        <v>5</v>
      </c>
      <c r="E60" s="695">
        <v>10</v>
      </c>
      <c r="F60" s="695">
        <v>33.515000000000001</v>
      </c>
      <c r="G60" s="695">
        <v>38.019999999999996</v>
      </c>
      <c r="H60" s="695">
        <v>56.53</v>
      </c>
      <c r="I60" s="695">
        <v>66.599999999999994</v>
      </c>
      <c r="J60" s="695">
        <v>76.599999999999994</v>
      </c>
      <c r="K60" s="695">
        <v>141.19999999999999</v>
      </c>
      <c r="L60" s="695">
        <v>160.19999999999999</v>
      </c>
      <c r="M60" s="695">
        <v>199</v>
      </c>
      <c r="N60" s="695">
        <v>253</v>
      </c>
      <c r="O60" s="695">
        <v>414.8</v>
      </c>
      <c r="P60" s="695">
        <v>1021.8</v>
      </c>
      <c r="Q60" s="695">
        <v>3107.8</v>
      </c>
      <c r="R60" s="695">
        <v>6718.8</v>
      </c>
      <c r="S60" s="695">
        <v>17747.8</v>
      </c>
      <c r="T60" s="695">
        <v>28387.8</v>
      </c>
      <c r="U60" s="695">
        <v>43537.8</v>
      </c>
      <c r="V60" s="695">
        <v>77787.8</v>
      </c>
      <c r="W60" s="695">
        <v>130801.29000000001</v>
      </c>
      <c r="X60" s="695">
        <v>175015.864</v>
      </c>
      <c r="Y60" s="695">
        <v>204574.8</v>
      </c>
      <c r="Z60" s="695">
        <v>253834</v>
      </c>
      <c r="AA60" s="645">
        <f t="shared" si="0"/>
        <v>0.23739807875102081</v>
      </c>
      <c r="AB60" s="645">
        <f t="shared" si="1"/>
        <v>0.8590939551206751</v>
      </c>
      <c r="AC60" s="645">
        <f t="shared" si="2"/>
        <v>0.35877850726860261</v>
      </c>
      <c r="AD60" s="696"/>
      <c r="AE60" s="697"/>
      <c r="AF60" s="698"/>
    </row>
    <row r="61" spans="1:32" ht="11.25" customHeight="1" x14ac:dyDescent="0.15">
      <c r="A61" s="642" t="s">
        <v>108</v>
      </c>
      <c r="B61" s="695">
        <v>0</v>
      </c>
      <c r="C61" s="695">
        <v>0</v>
      </c>
      <c r="D61" s="695">
        <v>0</v>
      </c>
      <c r="E61" s="695">
        <v>0</v>
      </c>
      <c r="F61" s="695">
        <v>1.0840000000000001</v>
      </c>
      <c r="G61" s="695">
        <v>5.5350000000000001</v>
      </c>
      <c r="H61" s="695">
        <v>6.7050000000000001</v>
      </c>
      <c r="I61" s="695">
        <v>7.8849999999999998</v>
      </c>
      <c r="J61" s="695">
        <v>7.81</v>
      </c>
      <c r="K61" s="695">
        <v>11.567</v>
      </c>
      <c r="L61" s="695">
        <v>9.6030000000000015</v>
      </c>
      <c r="M61" s="695">
        <v>25.099</v>
      </c>
      <c r="N61" s="695">
        <v>27.723000000000003</v>
      </c>
      <c r="O61" s="695">
        <v>39.362000000000002</v>
      </c>
      <c r="P61" s="695">
        <v>65.361999999999995</v>
      </c>
      <c r="Q61" s="695">
        <v>563.31500000000005</v>
      </c>
      <c r="R61" s="695">
        <v>979</v>
      </c>
      <c r="S61" s="695">
        <v>1445.827</v>
      </c>
      <c r="T61" s="695">
        <v>3444.0079999999998</v>
      </c>
      <c r="U61" s="695">
        <v>5364.9839999999995</v>
      </c>
      <c r="V61" s="695">
        <v>9650.5210000000006</v>
      </c>
      <c r="W61" s="695">
        <v>17923.255999999998</v>
      </c>
      <c r="X61" s="695">
        <v>27124.598000000002</v>
      </c>
      <c r="Y61" s="695">
        <v>34860.907999999996</v>
      </c>
      <c r="Z61" s="695">
        <v>38983</v>
      </c>
      <c r="AA61" s="645">
        <f t="shared" si="0"/>
        <v>0.11518865403730305</v>
      </c>
      <c r="AB61" s="645">
        <f t="shared" si="1"/>
        <v>0.97117940861887031</v>
      </c>
      <c r="AC61" s="645">
        <f t="shared" si="2"/>
        <v>5.5100036042657542E-2</v>
      </c>
      <c r="AD61" s="696"/>
      <c r="AE61" s="697"/>
      <c r="AF61" s="698"/>
    </row>
    <row r="62" spans="1:32" ht="11.25" customHeight="1" x14ac:dyDescent="0.15">
      <c r="A62" s="642" t="s">
        <v>106</v>
      </c>
      <c r="B62" s="695">
        <v>60</v>
      </c>
      <c r="C62" s="695">
        <v>91</v>
      </c>
      <c r="D62" s="695">
        <v>133</v>
      </c>
      <c r="E62" s="695">
        <v>209</v>
      </c>
      <c r="F62" s="695">
        <v>330</v>
      </c>
      <c r="G62" s="695">
        <v>453</v>
      </c>
      <c r="H62" s="695">
        <v>637</v>
      </c>
      <c r="I62" s="695">
        <v>860</v>
      </c>
      <c r="J62" s="695">
        <v>1132</v>
      </c>
      <c r="K62" s="695">
        <v>1421</v>
      </c>
      <c r="L62" s="695">
        <v>1700</v>
      </c>
      <c r="M62" s="695">
        <v>1909</v>
      </c>
      <c r="N62" s="695">
        <v>2131</v>
      </c>
      <c r="O62" s="695">
        <v>2611</v>
      </c>
      <c r="P62" s="695">
        <v>3599</v>
      </c>
      <c r="Q62" s="695">
        <v>4890</v>
      </c>
      <c r="R62" s="695">
        <v>6430</v>
      </c>
      <c r="S62" s="695">
        <v>12107</v>
      </c>
      <c r="T62" s="695">
        <v>19334</v>
      </c>
      <c r="U62" s="695">
        <v>28615</v>
      </c>
      <c r="V62" s="695">
        <v>38438</v>
      </c>
      <c r="W62" s="695">
        <v>44226</v>
      </c>
      <c r="X62" s="695">
        <v>55500</v>
      </c>
      <c r="Y62" s="695">
        <v>61526</v>
      </c>
      <c r="Z62" s="695">
        <v>67000</v>
      </c>
      <c r="AA62" s="645">
        <f t="shared" si="0"/>
        <v>8.5995187249461758E-2</v>
      </c>
      <c r="AB62" s="645">
        <f t="shared" si="1"/>
        <v>0.37159275027884586</v>
      </c>
      <c r="AC62" s="645">
        <f t="shared" si="2"/>
        <v>9.4700315903292601E-2</v>
      </c>
      <c r="AD62" s="696"/>
      <c r="AE62" s="697"/>
      <c r="AF62" s="698"/>
    </row>
    <row r="63" spans="1:32" ht="11.25" customHeight="1" x14ac:dyDescent="0.15">
      <c r="A63" s="642" t="s">
        <v>105</v>
      </c>
      <c r="B63" s="695">
        <v>0</v>
      </c>
      <c r="C63" s="695">
        <v>0</v>
      </c>
      <c r="D63" s="695">
        <v>0</v>
      </c>
      <c r="E63" s="695">
        <v>0</v>
      </c>
      <c r="F63" s="695">
        <v>0</v>
      </c>
      <c r="G63" s="695">
        <v>0</v>
      </c>
      <c r="H63" s="695">
        <v>0</v>
      </c>
      <c r="I63" s="695">
        <v>0</v>
      </c>
      <c r="J63" s="695">
        <v>0</v>
      </c>
      <c r="K63" s="695">
        <v>0</v>
      </c>
      <c r="L63" s="695">
        <v>0</v>
      </c>
      <c r="M63" s="695">
        <v>0.45</v>
      </c>
      <c r="N63" s="695">
        <v>0.54</v>
      </c>
      <c r="O63" s="695">
        <v>0.54</v>
      </c>
      <c r="P63" s="695">
        <v>0.54400000000000004</v>
      </c>
      <c r="Q63" s="695">
        <v>0.54400000000000004</v>
      </c>
      <c r="R63" s="695">
        <v>25.104000000000003</v>
      </c>
      <c r="S63" s="695">
        <v>97.124000000000009</v>
      </c>
      <c r="T63" s="695">
        <v>165.77799999999999</v>
      </c>
      <c r="U63" s="695">
        <v>229.095</v>
      </c>
      <c r="V63" s="695">
        <v>278.798</v>
      </c>
      <c r="W63" s="695">
        <v>370.06799999999998</v>
      </c>
      <c r="X63" s="695">
        <v>536.0150000000001</v>
      </c>
      <c r="Y63" s="695">
        <v>882.0150000000001</v>
      </c>
      <c r="Z63" s="695">
        <v>1493</v>
      </c>
      <c r="AA63" s="645">
        <f t="shared" si="0"/>
        <v>0.68809007219528273</v>
      </c>
      <c r="AB63" s="645">
        <f t="shared" si="1"/>
        <v>1.09559918618845</v>
      </c>
      <c r="AC63" s="645">
        <f t="shared" si="2"/>
        <v>2.11026226333755E-3</v>
      </c>
      <c r="AD63" s="696"/>
      <c r="AE63" s="697"/>
    </row>
    <row r="64" spans="1:32" ht="11.25" customHeight="1" x14ac:dyDescent="0.15">
      <c r="A64" s="642" t="s">
        <v>103</v>
      </c>
      <c r="B64" s="695">
        <v>0</v>
      </c>
      <c r="C64" s="695">
        <v>0</v>
      </c>
      <c r="D64" s="695">
        <v>0</v>
      </c>
      <c r="E64" s="695">
        <v>0</v>
      </c>
      <c r="F64" s="695">
        <v>0</v>
      </c>
      <c r="G64" s="695">
        <v>0</v>
      </c>
      <c r="H64" s="695">
        <v>0</v>
      </c>
      <c r="I64" s="695">
        <v>0</v>
      </c>
      <c r="J64" s="695">
        <v>0</v>
      </c>
      <c r="K64" s="695">
        <v>0</v>
      </c>
      <c r="L64" s="695">
        <v>0</v>
      </c>
      <c r="M64" s="695">
        <v>0.14000000000000001</v>
      </c>
      <c r="N64" s="695">
        <v>1.1000000000000001</v>
      </c>
      <c r="O64" s="695">
        <v>3.7</v>
      </c>
      <c r="P64" s="695">
        <v>9.3250000000000011</v>
      </c>
      <c r="Q64" s="695">
        <v>18.632000000000001</v>
      </c>
      <c r="R64" s="695">
        <v>45.704999999999998</v>
      </c>
      <c r="S64" s="695">
        <v>100.50999999999999</v>
      </c>
      <c r="T64" s="695">
        <v>165.245</v>
      </c>
      <c r="U64" s="695">
        <v>266</v>
      </c>
      <c r="V64" s="695">
        <v>589</v>
      </c>
      <c r="W64" s="695">
        <v>655</v>
      </c>
      <c r="X64" s="695">
        <v>679</v>
      </c>
      <c r="Y64" s="695">
        <v>713</v>
      </c>
      <c r="Z64" s="695">
        <v>737</v>
      </c>
      <c r="AA64" s="645">
        <f t="shared" si="0"/>
        <v>3.0836379800580849E-2</v>
      </c>
      <c r="AB64" s="645">
        <f t="shared" si="1"/>
        <v>0.69234452439711003</v>
      </c>
      <c r="AC64" s="645">
        <f t="shared" si="2"/>
        <v>1.0417034749362186E-3</v>
      </c>
      <c r="AD64" s="696"/>
      <c r="AE64" s="697"/>
    </row>
    <row r="65" spans="1:37" ht="11.25" customHeight="1" x14ac:dyDescent="0.15">
      <c r="A65" s="642" t="s">
        <v>102</v>
      </c>
      <c r="B65" s="695">
        <v>0</v>
      </c>
      <c r="C65" s="695">
        <v>0</v>
      </c>
      <c r="D65" s="695">
        <v>0</v>
      </c>
      <c r="E65" s="695">
        <v>0</v>
      </c>
      <c r="F65" s="695">
        <v>0</v>
      </c>
      <c r="G65" s="695">
        <v>0</v>
      </c>
      <c r="H65" s="695">
        <v>0</v>
      </c>
      <c r="I65" s="695">
        <v>0</v>
      </c>
      <c r="J65" s="695">
        <v>1</v>
      </c>
      <c r="K65" s="695">
        <v>1</v>
      </c>
      <c r="L65" s="695">
        <v>1</v>
      </c>
      <c r="M65" s="695">
        <v>1</v>
      </c>
      <c r="N65" s="695">
        <v>1</v>
      </c>
      <c r="O65" s="695">
        <v>1</v>
      </c>
      <c r="P65" s="695">
        <v>1</v>
      </c>
      <c r="Q65" s="695">
        <v>2</v>
      </c>
      <c r="R65" s="695">
        <v>2</v>
      </c>
      <c r="S65" s="695">
        <v>3</v>
      </c>
      <c r="T65" s="695">
        <v>28</v>
      </c>
      <c r="U65" s="695">
        <v>173</v>
      </c>
      <c r="V65" s="695">
        <v>784</v>
      </c>
      <c r="W65" s="695">
        <v>908</v>
      </c>
      <c r="X65" s="695">
        <v>914</v>
      </c>
      <c r="Y65" s="695">
        <v>973</v>
      </c>
      <c r="Z65" s="695">
        <v>1048</v>
      </c>
      <c r="AA65" s="645">
        <f t="shared" si="0"/>
        <v>7.4138347401703886E-2</v>
      </c>
      <c r="AB65" s="645">
        <f t="shared" si="1"/>
        <v>0.98980851048329233</v>
      </c>
      <c r="AC65" s="645">
        <f t="shared" si="2"/>
        <v>1.4812825532335917E-3</v>
      </c>
      <c r="AD65" s="696"/>
      <c r="AE65" s="697"/>
    </row>
    <row r="66" spans="1:37" ht="11.25" customHeight="1" x14ac:dyDescent="0.15">
      <c r="A66" s="642" t="s">
        <v>100</v>
      </c>
      <c r="B66" s="695">
        <v>0</v>
      </c>
      <c r="C66" s="695">
        <v>0</v>
      </c>
      <c r="D66" s="695">
        <v>0</v>
      </c>
      <c r="E66" s="695">
        <v>0</v>
      </c>
      <c r="F66" s="695">
        <v>4</v>
      </c>
      <c r="G66" s="695">
        <v>5</v>
      </c>
      <c r="H66" s="695">
        <v>5</v>
      </c>
      <c r="I66" s="695">
        <v>6</v>
      </c>
      <c r="J66" s="695">
        <v>9</v>
      </c>
      <c r="K66" s="695">
        <v>14</v>
      </c>
      <c r="L66" s="695">
        <v>36</v>
      </c>
      <c r="M66" s="695">
        <v>81</v>
      </c>
      <c r="N66" s="695">
        <v>357</v>
      </c>
      <c r="O66" s="695">
        <v>524</v>
      </c>
      <c r="P66" s="695">
        <v>650</v>
      </c>
      <c r="Q66" s="695">
        <v>730.2</v>
      </c>
      <c r="R66" s="695">
        <v>1024.2</v>
      </c>
      <c r="S66" s="695">
        <v>1555.2</v>
      </c>
      <c r="T66" s="695">
        <v>2481.1999999999998</v>
      </c>
      <c r="U66" s="695">
        <v>3615.2</v>
      </c>
      <c r="V66" s="695">
        <v>4502.2</v>
      </c>
      <c r="W66" s="695">
        <v>5835.2</v>
      </c>
      <c r="X66" s="695">
        <v>7129.8590000000004</v>
      </c>
      <c r="Y66" s="695">
        <v>10505.102000000001</v>
      </c>
      <c r="Z66" s="695">
        <v>14575</v>
      </c>
      <c r="AA66" s="645">
        <f t="shared" si="0"/>
        <v>0.38363031559602323</v>
      </c>
      <c r="AB66" s="645">
        <f t="shared" si="1"/>
        <v>0.34960568399769043</v>
      </c>
      <c r="AC66" s="645">
        <f t="shared" si="2"/>
        <v>2.0600852302843128E-2</v>
      </c>
      <c r="AD66" s="696"/>
      <c r="AE66" s="697"/>
    </row>
    <row r="67" spans="1:37" ht="11.25" customHeight="1" x14ac:dyDescent="0.15">
      <c r="A67" s="642" t="s">
        <v>98</v>
      </c>
      <c r="B67" s="695">
        <v>0</v>
      </c>
      <c r="C67" s="695">
        <v>0</v>
      </c>
      <c r="D67" s="695">
        <v>0</v>
      </c>
      <c r="E67" s="695">
        <v>0</v>
      </c>
      <c r="F67" s="695">
        <v>0.1</v>
      </c>
      <c r="G67" s="695">
        <v>0.2</v>
      </c>
      <c r="H67" s="695">
        <v>0.3</v>
      </c>
      <c r="I67" s="695">
        <v>0.5</v>
      </c>
      <c r="J67" s="695">
        <v>0.6</v>
      </c>
      <c r="K67" s="695">
        <v>1</v>
      </c>
      <c r="L67" s="695">
        <v>1.4</v>
      </c>
      <c r="M67" s="695">
        <v>2.4</v>
      </c>
      <c r="N67" s="695">
        <v>5.6</v>
      </c>
      <c r="O67" s="695">
        <v>9.5</v>
      </c>
      <c r="P67" s="695">
        <v>22</v>
      </c>
      <c r="Q67" s="695">
        <v>130</v>
      </c>
      <c r="R67" s="695">
        <v>231</v>
      </c>
      <c r="S67" s="695">
        <v>410</v>
      </c>
      <c r="T67" s="695">
        <v>636</v>
      </c>
      <c r="U67" s="695">
        <v>842.2</v>
      </c>
      <c r="V67" s="695">
        <v>1245</v>
      </c>
      <c r="W67" s="695">
        <v>1767.7</v>
      </c>
      <c r="X67" s="695">
        <v>2738.116</v>
      </c>
      <c r="Y67" s="695">
        <v>4149.5360000000001</v>
      </c>
      <c r="Z67" s="695">
        <v>5817</v>
      </c>
      <c r="AA67" s="645">
        <f t="shared" si="0"/>
        <v>0.39801330977175509</v>
      </c>
      <c r="AB67" s="645">
        <f t="shared" si="1"/>
        <v>0.83665503255364393</v>
      </c>
      <c r="AC67" s="645">
        <f t="shared" si="2"/>
        <v>8.221966232976911E-3</v>
      </c>
      <c r="AD67" s="696"/>
      <c r="AE67" s="697"/>
    </row>
    <row r="68" spans="1:37" s="704" customFormat="1" x14ac:dyDescent="0.15">
      <c r="A68" s="642" t="s">
        <v>97</v>
      </c>
      <c r="B68" s="695">
        <v>0</v>
      </c>
      <c r="C68" s="695">
        <v>0</v>
      </c>
      <c r="D68" s="695">
        <v>0</v>
      </c>
      <c r="E68" s="695">
        <v>0</v>
      </c>
      <c r="F68" s="695">
        <v>0</v>
      </c>
      <c r="G68" s="695">
        <v>0</v>
      </c>
      <c r="H68" s="695">
        <v>0</v>
      </c>
      <c r="I68" s="695">
        <v>0</v>
      </c>
      <c r="J68" s="695">
        <v>0</v>
      </c>
      <c r="K68" s="695">
        <v>0</v>
      </c>
      <c r="L68" s="695">
        <v>30.41</v>
      </c>
      <c r="M68" s="695">
        <v>32.25</v>
      </c>
      <c r="N68" s="695">
        <v>32.35</v>
      </c>
      <c r="O68" s="695">
        <v>37</v>
      </c>
      <c r="P68" s="695">
        <v>48.6</v>
      </c>
      <c r="Q68" s="695">
        <v>78.7</v>
      </c>
      <c r="R68" s="695">
        <v>377</v>
      </c>
      <c r="S68" s="695">
        <v>824</v>
      </c>
      <c r="T68" s="695">
        <v>1299</v>
      </c>
      <c r="U68" s="695">
        <v>1420</v>
      </c>
      <c r="V68" s="695">
        <v>2446</v>
      </c>
      <c r="W68" s="695">
        <v>2697</v>
      </c>
      <c r="X68" s="695">
        <v>2962</v>
      </c>
      <c r="Y68" s="695">
        <v>2983</v>
      </c>
      <c r="Z68" s="695">
        <v>2983</v>
      </c>
      <c r="AA68" s="645">
        <f t="shared" si="0"/>
        <v>-2.732240437158473E-3</v>
      </c>
      <c r="AB68" s="645">
        <f t="shared" si="1"/>
        <v>0.55111912601615987</v>
      </c>
      <c r="AC68" s="645">
        <f t="shared" si="2"/>
        <v>4.2162842140227143E-3</v>
      </c>
      <c r="AD68" s="696"/>
      <c r="AE68" s="697"/>
      <c r="AF68" s="587"/>
      <c r="AH68" s="705"/>
      <c r="AI68" s="705"/>
      <c r="AJ68" s="705"/>
      <c r="AK68" s="705"/>
    </row>
    <row r="69" spans="1:37" s="704" customFormat="1" x14ac:dyDescent="0.15">
      <c r="A69" s="642" t="s">
        <v>749</v>
      </c>
      <c r="B69" s="695"/>
      <c r="C69" s="695"/>
      <c r="D69" s="695"/>
      <c r="E69" s="695"/>
      <c r="F69" s="695">
        <v>2E-3</v>
      </c>
      <c r="G69" s="695">
        <v>0.108</v>
      </c>
      <c r="H69" s="695">
        <v>0.23599999999999999</v>
      </c>
      <c r="I69" s="695">
        <v>0.40600000000000003</v>
      </c>
      <c r="J69" s="695">
        <v>0.747</v>
      </c>
      <c r="K69" s="695">
        <v>1.885</v>
      </c>
      <c r="L69" s="695">
        <v>3.4239999999999999</v>
      </c>
      <c r="M69" s="695">
        <v>3.4239999999999999</v>
      </c>
      <c r="N69" s="695">
        <v>3.4239999999999999</v>
      </c>
      <c r="O69" s="695">
        <v>3.5150000000000001</v>
      </c>
      <c r="P69" s="695">
        <v>4.5179999999999998</v>
      </c>
      <c r="Q69" s="695">
        <v>4.5179999999999998</v>
      </c>
      <c r="R69" s="695">
        <v>4.5179999999999998</v>
      </c>
      <c r="S69" s="695">
        <v>4.5179999999999998</v>
      </c>
      <c r="T69" s="695">
        <v>5.29</v>
      </c>
      <c r="U69" s="695">
        <v>5.29</v>
      </c>
      <c r="V69" s="695">
        <v>5.29</v>
      </c>
      <c r="W69" s="695">
        <v>7.992</v>
      </c>
      <c r="X69" s="695">
        <v>104.99199999999999</v>
      </c>
      <c r="Y69" s="695">
        <v>4898.1399999999994</v>
      </c>
      <c r="Z69" s="695">
        <v>16504</v>
      </c>
      <c r="AA69" s="645">
        <f t="shared" si="0"/>
        <v>2.3602361516463675</v>
      </c>
      <c r="AB69" s="645">
        <f t="shared" si="1"/>
        <v>1.0625789751874923</v>
      </c>
      <c r="AC69" s="645">
        <f t="shared" si="2"/>
        <v>2.3327373338327479E-2</v>
      </c>
      <c r="AD69" s="696"/>
      <c r="AE69" s="697"/>
      <c r="AF69" s="587"/>
      <c r="AH69" s="705"/>
      <c r="AI69" s="705"/>
      <c r="AJ69" s="705"/>
      <c r="AK69" s="705"/>
    </row>
    <row r="70" spans="1:37" x14ac:dyDescent="0.15">
      <c r="A70" s="642" t="s">
        <v>95</v>
      </c>
      <c r="B70" s="695">
        <f t="shared" ref="B70:Y70" si="10">+B71-SUM(B59:B69)</f>
        <v>0</v>
      </c>
      <c r="C70" s="695">
        <f t="shared" si="10"/>
        <v>0</v>
      </c>
      <c r="D70" s="695">
        <f t="shared" si="10"/>
        <v>0.99999999999994316</v>
      </c>
      <c r="E70" s="695">
        <f t="shared" si="10"/>
        <v>2.0000000000000284</v>
      </c>
      <c r="F70" s="695">
        <f t="shared" si="10"/>
        <v>1.1609999999999445</v>
      </c>
      <c r="G70" s="695">
        <f t="shared" si="10"/>
        <v>2.6619999999999209</v>
      </c>
      <c r="H70" s="695">
        <f t="shared" si="10"/>
        <v>4.2979999999998881</v>
      </c>
      <c r="I70" s="695">
        <f t="shared" si="10"/>
        <v>7.4279999999999973</v>
      </c>
      <c r="J70" s="695">
        <f t="shared" si="10"/>
        <v>9.3229999999994106</v>
      </c>
      <c r="K70" s="695">
        <f t="shared" si="10"/>
        <v>12.453000000000429</v>
      </c>
      <c r="L70" s="695">
        <f t="shared" si="10"/>
        <v>31.775999999999613</v>
      </c>
      <c r="M70" s="695">
        <f t="shared" si="10"/>
        <v>29.528000000001157</v>
      </c>
      <c r="N70" s="695">
        <f t="shared" si="10"/>
        <v>88.794000000001688</v>
      </c>
      <c r="O70" s="695">
        <f t="shared" si="10"/>
        <v>296.21999999999889</v>
      </c>
      <c r="P70" s="695">
        <f t="shared" si="10"/>
        <v>788.80100000000311</v>
      </c>
      <c r="Q70" s="695">
        <f t="shared" si="10"/>
        <v>95.397999999986496</v>
      </c>
      <c r="R70" s="695">
        <f t="shared" si="10"/>
        <v>201.520999999997</v>
      </c>
      <c r="S70" s="695">
        <f t="shared" si="10"/>
        <v>210.20800000004238</v>
      </c>
      <c r="T70" s="695">
        <f t="shared" si="10"/>
        <v>277.9910000000018</v>
      </c>
      <c r="U70" s="695">
        <f t="shared" si="10"/>
        <v>447.88500000011118</v>
      </c>
      <c r="V70" s="695">
        <f t="shared" si="10"/>
        <v>577.34699999989243</v>
      </c>
      <c r="W70" s="695">
        <f t="shared" si="10"/>
        <v>824.01300000021001</v>
      </c>
      <c r="X70" s="695">
        <f t="shared" si="10"/>
        <v>934.21500000037486</v>
      </c>
      <c r="Y70" s="695">
        <f t="shared" si="10"/>
        <v>1369.4529999998631</v>
      </c>
      <c r="Z70" s="695">
        <f>+Z71-SUM(Z59:Z69)</f>
        <v>1984</v>
      </c>
      <c r="AA70" s="645">
        <f t="shared" si="0"/>
        <v>0.44479528320641548</v>
      </c>
      <c r="AB70" s="645">
        <f t="shared" si="1"/>
        <v>0.16544900496430937</v>
      </c>
      <c r="AC70" s="645">
        <f t="shared" si="2"/>
        <v>2.8042601007780975E-3</v>
      </c>
      <c r="AD70" s="696"/>
      <c r="AE70" s="697"/>
    </row>
    <row r="71" spans="1:37" x14ac:dyDescent="0.15">
      <c r="A71" s="665" t="s">
        <v>94</v>
      </c>
      <c r="B71" s="703">
        <f t="shared" ref="B71:W71" si="11">+B72-B57-B50-B44-B40-B16-B9</f>
        <v>77</v>
      </c>
      <c r="C71" s="703">
        <f t="shared" si="11"/>
        <v>112.5</v>
      </c>
      <c r="D71" s="703">
        <f t="shared" si="11"/>
        <v>161.99999999999994</v>
      </c>
      <c r="E71" s="703">
        <f t="shared" si="11"/>
        <v>246.00000000000003</v>
      </c>
      <c r="F71" s="703">
        <f t="shared" si="11"/>
        <v>396.01</v>
      </c>
      <c r="G71" s="703">
        <f t="shared" si="11"/>
        <v>535.16</v>
      </c>
      <c r="H71" s="703">
        <f t="shared" si="11"/>
        <v>745.89099999999985</v>
      </c>
      <c r="I71" s="703">
        <f t="shared" si="11"/>
        <v>989.88499999999999</v>
      </c>
      <c r="J71" s="703">
        <f t="shared" si="11"/>
        <v>1285.4919999999995</v>
      </c>
      <c r="K71" s="703">
        <f t="shared" si="11"/>
        <v>1659.0160000000003</v>
      </c>
      <c r="L71" s="703">
        <f t="shared" si="11"/>
        <v>2038.0829999999996</v>
      </c>
      <c r="M71" s="703">
        <f t="shared" si="11"/>
        <v>2359.9990000000007</v>
      </c>
      <c r="N71" s="703">
        <f t="shared" si="11"/>
        <v>2990.9070000000015</v>
      </c>
      <c r="O71" s="703">
        <f t="shared" si="11"/>
        <v>4278.0419999999986</v>
      </c>
      <c r="P71" s="703">
        <f t="shared" si="11"/>
        <v>7310.2910000000029</v>
      </c>
      <c r="Q71" s="703">
        <f t="shared" si="11"/>
        <v>12112.333999999988</v>
      </c>
      <c r="R71" s="703">
        <f t="shared" si="11"/>
        <v>19837.847999999998</v>
      </c>
      <c r="S71" s="703">
        <f t="shared" si="11"/>
        <v>39110.974000000046</v>
      </c>
      <c r="T71" s="703">
        <f t="shared" si="11"/>
        <v>61577.005000000005</v>
      </c>
      <c r="U71" s="703">
        <f t="shared" si="11"/>
        <v>90590.444000000105</v>
      </c>
      <c r="V71" s="703">
        <f t="shared" si="11"/>
        <v>143158.15699999992</v>
      </c>
      <c r="W71" s="703">
        <f t="shared" si="11"/>
        <v>213586.33600000024</v>
      </c>
      <c r="X71" s="703">
        <f>+X72-X57-X50-X44-X40-X16-X9</f>
        <v>282514.42300000042</v>
      </c>
      <c r="Y71" s="703">
        <f>+Y72-Y57-Y50-Y44-Y40-Y16-Y9</f>
        <v>340999.85299999989</v>
      </c>
      <c r="Z71" s="703">
        <f>+Z72-Z57-Z50-Z44-Z40-Z16-Z9</f>
        <v>422583</v>
      </c>
      <c r="AA71" s="645">
        <f t="shared" ref="AA71:AA72" si="12">+Z71/Y71*(365/366)-1</f>
        <v>0.23586094812581759</v>
      </c>
      <c r="AB71" s="645">
        <f t="shared" si="1"/>
        <v>0.54935491710683015</v>
      </c>
      <c r="AC71" s="645">
        <f t="shared" ref="AC71:AC72" si="13">+Z71/$Z$72</f>
        <v>0.59729468052777757</v>
      </c>
      <c r="AD71" s="696"/>
      <c r="AE71" s="697"/>
    </row>
    <row r="72" spans="1:37" ht="13.75" customHeight="1" x14ac:dyDescent="0.15">
      <c r="A72" s="669" t="s">
        <v>93</v>
      </c>
      <c r="B72" s="715">
        <v>171.81242521859181</v>
      </c>
      <c r="C72" s="715">
        <v>231.73727565577545</v>
      </c>
      <c r="D72" s="715">
        <v>304.96212609295901</v>
      </c>
      <c r="E72" s="715">
        <v>423.59940174873452</v>
      </c>
      <c r="F72" s="715">
        <v>651.33699999999999</v>
      </c>
      <c r="G72" s="715">
        <v>901.94899999999984</v>
      </c>
      <c r="H72" s="715">
        <v>1211.4269999999999</v>
      </c>
      <c r="I72" s="715">
        <v>1746.4740000000002</v>
      </c>
      <c r="J72" s="715">
        <v>2800.4489999999996</v>
      </c>
      <c r="K72" s="715">
        <v>4244.2039999999997</v>
      </c>
      <c r="L72" s="715">
        <v>5698.4659999999994</v>
      </c>
      <c r="M72" s="715">
        <v>7982.16</v>
      </c>
      <c r="N72" s="715">
        <v>14371.258000000002</v>
      </c>
      <c r="O72" s="715">
        <v>22639.044000000002</v>
      </c>
      <c r="P72" s="715">
        <v>40129.359999999993</v>
      </c>
      <c r="Q72" s="715">
        <v>72040.334999999977</v>
      </c>
      <c r="R72" s="715">
        <v>101449</v>
      </c>
      <c r="S72" s="715">
        <v>135681.06100000005</v>
      </c>
      <c r="T72" s="715">
        <v>171589.87299999999</v>
      </c>
      <c r="U72" s="715">
        <v>217463.22200000013</v>
      </c>
      <c r="V72" s="715">
        <v>291295.30899999995</v>
      </c>
      <c r="W72" s="715">
        <v>384451.50300000026</v>
      </c>
      <c r="X72" s="715">
        <v>482915.90400000045</v>
      </c>
      <c r="Y72" s="715">
        <v>580760.2139999998</v>
      </c>
      <c r="Z72" s="715">
        <v>707495</v>
      </c>
      <c r="AA72" s="716">
        <f t="shared" si="12"/>
        <v>0.21489374881990941</v>
      </c>
      <c r="AB72" s="716">
        <f t="shared" si="1"/>
        <v>0.38329203827608316</v>
      </c>
      <c r="AC72" s="716">
        <f t="shared" si="13"/>
        <v>1</v>
      </c>
      <c r="AD72" s="696"/>
      <c r="AE72" s="697"/>
    </row>
    <row r="73" spans="1:37" x14ac:dyDescent="0.15">
      <c r="A73" s="717"/>
      <c r="B73" s="718"/>
      <c r="C73" s="718"/>
      <c r="D73" s="718"/>
      <c r="E73" s="718"/>
      <c r="F73" s="718"/>
      <c r="G73" s="718"/>
      <c r="H73" s="718"/>
      <c r="I73" s="718"/>
      <c r="J73" s="718"/>
      <c r="K73" s="718"/>
      <c r="L73" s="718"/>
      <c r="M73" s="718"/>
      <c r="N73" s="718"/>
      <c r="O73" s="718"/>
      <c r="P73" s="718"/>
      <c r="Q73" s="718"/>
      <c r="R73" s="718"/>
      <c r="S73" s="718"/>
      <c r="T73" s="718"/>
      <c r="U73" s="718"/>
      <c r="V73" s="718"/>
      <c r="W73" s="718"/>
      <c r="X73" s="718"/>
      <c r="Y73" s="718"/>
      <c r="Z73" s="718"/>
      <c r="AA73" s="719"/>
      <c r="AB73" s="719"/>
      <c r="AC73" s="610"/>
    </row>
    <row r="74" spans="1:37" x14ac:dyDescent="0.15">
      <c r="A74" s="676" t="s">
        <v>1013</v>
      </c>
      <c r="B74" s="718"/>
      <c r="C74" s="718"/>
      <c r="D74" s="718"/>
      <c r="E74" s="718"/>
      <c r="F74" s="718"/>
      <c r="G74" s="718"/>
      <c r="H74" s="718"/>
      <c r="I74" s="718"/>
      <c r="J74" s="718"/>
      <c r="K74" s="718"/>
      <c r="L74" s="718"/>
      <c r="M74" s="718"/>
      <c r="N74" s="718"/>
      <c r="O74" s="718"/>
      <c r="P74" s="718"/>
      <c r="Q74" s="718"/>
      <c r="R74" s="718"/>
      <c r="S74" s="718"/>
      <c r="T74" s="718"/>
      <c r="U74" s="718"/>
      <c r="V74" s="718"/>
      <c r="W74" s="718"/>
      <c r="X74" s="718"/>
      <c r="Y74" s="718"/>
      <c r="Z74" s="718"/>
      <c r="AA74" s="719"/>
      <c r="AB74" s="719"/>
      <c r="AC74" s="610"/>
    </row>
    <row r="75" spans="1:37" x14ac:dyDescent="0.15">
      <c r="A75" s="720" t="s">
        <v>1018</v>
      </c>
      <c r="B75" s="721"/>
      <c r="C75" s="721"/>
      <c r="D75" s="721"/>
      <c r="E75" s="721"/>
      <c r="F75" s="722"/>
      <c r="G75" s="722"/>
      <c r="H75" s="722"/>
      <c r="I75" s="722"/>
      <c r="J75" s="722"/>
      <c r="K75" s="722"/>
      <c r="L75" s="722"/>
      <c r="M75" s="722"/>
      <c r="N75" s="722"/>
      <c r="O75" s="718"/>
      <c r="P75" s="718"/>
      <c r="Q75" s="718"/>
      <c r="R75" s="718"/>
      <c r="S75" s="718"/>
      <c r="T75" s="718"/>
      <c r="U75" s="718"/>
      <c r="V75" s="718"/>
      <c r="W75" s="718"/>
      <c r="X75" s="718"/>
      <c r="Y75" s="718"/>
      <c r="Z75" s="718"/>
      <c r="AA75" s="719"/>
      <c r="AB75" s="719"/>
      <c r="AC75" s="610"/>
    </row>
    <row r="76" spans="1:37" ht="11.25" customHeight="1" x14ac:dyDescent="0.15">
      <c r="A76" s="642" t="s">
        <v>745</v>
      </c>
      <c r="B76" s="682"/>
      <c r="C76" s="682"/>
      <c r="D76" s="682"/>
      <c r="E76" s="682"/>
      <c r="F76" s="723"/>
      <c r="G76" s="723"/>
      <c r="H76" s="723"/>
      <c r="I76" s="723"/>
      <c r="J76" s="723"/>
      <c r="K76" s="723"/>
      <c r="L76" s="723"/>
      <c r="M76" s="723"/>
      <c r="N76" s="723"/>
      <c r="O76" s="723"/>
      <c r="P76" s="723"/>
      <c r="Q76" s="723"/>
      <c r="R76" s="723"/>
      <c r="S76" s="723"/>
      <c r="T76" s="723"/>
      <c r="U76" s="723"/>
      <c r="V76" s="723"/>
      <c r="W76" s="723"/>
      <c r="X76" s="723"/>
      <c r="Y76" s="682"/>
      <c r="Z76" s="718"/>
      <c r="AA76" s="724"/>
      <c r="AB76" s="724"/>
      <c r="AC76" s="724"/>
    </row>
    <row r="77" spans="1:37" ht="11.25" customHeight="1" x14ac:dyDescent="0.15">
      <c r="A77" s="665" t="s">
        <v>81</v>
      </c>
      <c r="B77" s="682"/>
      <c r="C77" s="682"/>
      <c r="D77" s="682"/>
      <c r="E77" s="682"/>
      <c r="F77" s="682"/>
      <c r="G77" s="682"/>
      <c r="H77" s="682"/>
      <c r="I77" s="682"/>
      <c r="J77" s="682"/>
      <c r="K77" s="682"/>
      <c r="L77" s="682"/>
      <c r="M77" s="682"/>
      <c r="N77" s="682"/>
      <c r="O77" s="682"/>
      <c r="P77" s="682"/>
      <c r="Q77" s="682"/>
      <c r="R77" s="682"/>
      <c r="S77" s="682"/>
      <c r="T77" s="682"/>
      <c r="U77" s="682"/>
      <c r="V77" s="682"/>
      <c r="W77" s="682"/>
      <c r="X77" s="682"/>
      <c r="Y77" s="682"/>
      <c r="Z77" s="682"/>
      <c r="AA77" s="724"/>
      <c r="AB77" s="724"/>
      <c r="AC77" s="724"/>
    </row>
    <row r="78" spans="1:37" ht="11.25" customHeight="1" x14ac:dyDescent="0.15">
      <c r="A78" s="681"/>
      <c r="B78" s="682"/>
      <c r="C78" s="682"/>
      <c r="D78" s="682"/>
      <c r="E78" s="682"/>
      <c r="F78" s="682"/>
      <c r="G78" s="682"/>
      <c r="H78" s="682"/>
      <c r="I78" s="682"/>
      <c r="J78" s="682"/>
      <c r="K78" s="682"/>
      <c r="L78" s="682"/>
      <c r="M78" s="682"/>
      <c r="N78" s="682"/>
      <c r="O78" s="682"/>
      <c r="P78" s="682"/>
      <c r="Q78" s="682"/>
      <c r="R78" s="682"/>
      <c r="S78" s="682"/>
      <c r="T78" s="682"/>
      <c r="U78" s="682"/>
      <c r="V78" s="682"/>
      <c r="W78" s="682"/>
      <c r="X78" s="682"/>
      <c r="Y78" s="682"/>
      <c r="Z78" s="682"/>
      <c r="AA78" s="682"/>
      <c r="AB78" s="724"/>
      <c r="AC78" s="724"/>
    </row>
    <row r="79" spans="1:37" ht="11.25" customHeight="1" x14ac:dyDescent="0.15">
      <c r="A79" s="681"/>
      <c r="B79" s="682"/>
      <c r="C79" s="682"/>
      <c r="D79" s="682"/>
      <c r="E79" s="682"/>
      <c r="F79" s="682"/>
      <c r="G79" s="682"/>
      <c r="H79" s="682"/>
      <c r="I79" s="682"/>
      <c r="J79" s="682"/>
      <c r="K79" s="682"/>
      <c r="L79" s="682"/>
      <c r="M79" s="682"/>
      <c r="N79" s="682"/>
      <c r="O79" s="682"/>
      <c r="P79" s="682"/>
      <c r="Q79" s="682"/>
      <c r="R79" s="682"/>
      <c r="S79" s="682"/>
      <c r="T79" s="682"/>
      <c r="U79" s="682"/>
      <c r="V79" s="682"/>
      <c r="W79" s="682"/>
      <c r="X79" s="682"/>
      <c r="Y79" s="682"/>
      <c r="Z79" s="682"/>
      <c r="AA79" s="682"/>
      <c r="AB79" s="724"/>
      <c r="AC79" s="724"/>
    </row>
    <row r="80" spans="1:37" ht="11.25" customHeight="1" x14ac:dyDescent="0.15">
      <c r="A80" s="681"/>
      <c r="B80" s="682"/>
      <c r="C80" s="682"/>
      <c r="D80" s="682"/>
      <c r="E80" s="682"/>
      <c r="F80" s="682"/>
      <c r="G80" s="682"/>
      <c r="H80" s="682"/>
      <c r="I80" s="682"/>
      <c r="J80" s="682"/>
      <c r="K80" s="682"/>
      <c r="L80" s="682"/>
      <c r="M80" s="682"/>
      <c r="N80" s="682"/>
      <c r="O80" s="682"/>
      <c r="P80" s="682"/>
      <c r="Q80" s="682"/>
      <c r="R80" s="682"/>
      <c r="S80" s="682"/>
      <c r="T80" s="682"/>
      <c r="U80" s="682"/>
      <c r="V80" s="682"/>
      <c r="W80" s="682"/>
      <c r="X80" s="682"/>
      <c r="Y80" s="682"/>
      <c r="Z80" s="682"/>
      <c r="AA80" s="724"/>
      <c r="AB80" s="724"/>
      <c r="AC80" s="724"/>
    </row>
    <row r="81" spans="1:29" ht="11.25" customHeight="1" x14ac:dyDescent="0.15">
      <c r="A81" s="681"/>
      <c r="B81" s="682"/>
      <c r="C81" s="682"/>
      <c r="D81" s="682"/>
      <c r="E81" s="682"/>
      <c r="F81" s="682"/>
      <c r="G81" s="682"/>
      <c r="H81" s="682"/>
      <c r="I81" s="682"/>
      <c r="J81" s="682"/>
      <c r="K81" s="682"/>
      <c r="L81" s="682"/>
      <c r="M81" s="682"/>
      <c r="N81" s="682"/>
      <c r="O81" s="682"/>
      <c r="P81" s="682"/>
      <c r="Q81" s="682"/>
      <c r="R81" s="682"/>
      <c r="S81" s="682"/>
      <c r="T81" s="682"/>
      <c r="U81" s="682"/>
      <c r="V81" s="682"/>
      <c r="W81" s="682"/>
      <c r="X81" s="682"/>
      <c r="Y81" s="682"/>
      <c r="Z81" s="682"/>
      <c r="AA81" s="724"/>
      <c r="AB81" s="724"/>
      <c r="AC81" s="724"/>
    </row>
    <row r="82" spans="1:29" ht="11.25" customHeight="1" x14ac:dyDescent="0.15">
      <c r="A82" s="681"/>
      <c r="B82" s="682"/>
      <c r="C82" s="682"/>
      <c r="D82" s="682"/>
      <c r="E82" s="682"/>
      <c r="F82" s="682"/>
      <c r="G82" s="682"/>
      <c r="H82" s="682"/>
      <c r="I82" s="682"/>
      <c r="J82" s="682"/>
      <c r="K82" s="682"/>
      <c r="L82" s="682"/>
      <c r="M82" s="682"/>
      <c r="N82" s="682"/>
      <c r="O82" s="682"/>
      <c r="P82" s="682"/>
      <c r="Q82" s="682"/>
      <c r="R82" s="682"/>
      <c r="S82" s="682"/>
      <c r="T82" s="682"/>
      <c r="U82" s="682"/>
      <c r="V82" s="682"/>
      <c r="W82" s="682"/>
      <c r="X82" s="682"/>
      <c r="Y82" s="682"/>
      <c r="Z82" s="682"/>
      <c r="AA82" s="724"/>
      <c r="AB82" s="724"/>
      <c r="AC82" s="724"/>
    </row>
    <row r="83" spans="1:29" ht="11.25" customHeight="1" x14ac:dyDescent="0.15">
      <c r="A83" s="681"/>
      <c r="B83" s="682"/>
      <c r="C83" s="682"/>
      <c r="D83" s="682"/>
      <c r="E83" s="682"/>
      <c r="F83" s="682"/>
      <c r="G83" s="682"/>
      <c r="H83" s="682"/>
      <c r="I83" s="682"/>
      <c r="J83" s="682"/>
      <c r="K83" s="682"/>
      <c r="L83" s="682"/>
      <c r="M83" s="682"/>
      <c r="N83" s="682"/>
      <c r="O83" s="682"/>
      <c r="P83" s="682"/>
      <c r="Q83" s="682"/>
      <c r="R83" s="682"/>
      <c r="S83" s="682"/>
      <c r="T83" s="682"/>
      <c r="U83" s="682"/>
      <c r="V83" s="682"/>
      <c r="W83" s="682"/>
      <c r="X83" s="682"/>
      <c r="Y83" s="682"/>
      <c r="Z83" s="682"/>
      <c r="AA83" s="724"/>
      <c r="AB83" s="724"/>
      <c r="AC83" s="724"/>
    </row>
    <row r="84" spans="1:29" ht="11.25" customHeight="1" x14ac:dyDescent="0.15">
      <c r="A84" s="681"/>
      <c r="B84" s="682"/>
      <c r="C84" s="682"/>
      <c r="D84" s="682"/>
      <c r="E84" s="682"/>
      <c r="F84" s="682"/>
      <c r="G84" s="682"/>
      <c r="H84" s="682"/>
      <c r="I84" s="682"/>
      <c r="J84" s="682"/>
      <c r="K84" s="682"/>
      <c r="L84" s="682"/>
      <c r="M84" s="682"/>
      <c r="N84" s="682"/>
      <c r="O84" s="682"/>
      <c r="P84" s="682"/>
      <c r="Q84" s="682"/>
      <c r="R84" s="682"/>
      <c r="S84" s="682"/>
      <c r="T84" s="682"/>
      <c r="U84" s="682"/>
      <c r="V84" s="682"/>
      <c r="W84" s="682"/>
      <c r="X84" s="682"/>
      <c r="Y84" s="682"/>
      <c r="Z84" s="682"/>
      <c r="AA84" s="724"/>
      <c r="AB84" s="724"/>
      <c r="AC84" s="724"/>
    </row>
    <row r="85" spans="1:29" ht="11.25" customHeight="1" x14ac:dyDescent="0.15">
      <c r="A85" s="683"/>
      <c r="B85" s="682"/>
      <c r="C85" s="682"/>
      <c r="D85" s="682"/>
      <c r="E85" s="682"/>
      <c r="F85" s="682"/>
      <c r="G85" s="682"/>
      <c r="H85" s="682"/>
      <c r="I85" s="682"/>
      <c r="J85" s="682"/>
      <c r="K85" s="682"/>
      <c r="L85" s="682"/>
      <c r="M85" s="682"/>
      <c r="N85" s="682"/>
      <c r="O85" s="682"/>
      <c r="P85" s="682"/>
      <c r="Q85" s="682"/>
      <c r="R85" s="682"/>
      <c r="S85" s="682"/>
      <c r="T85" s="682"/>
      <c r="U85" s="682"/>
      <c r="V85" s="682"/>
      <c r="W85" s="682"/>
      <c r="X85" s="682"/>
      <c r="Y85" s="682"/>
      <c r="Z85" s="682"/>
      <c r="AA85" s="724"/>
      <c r="AB85" s="724"/>
      <c r="AC85" s="724"/>
    </row>
    <row r="86" spans="1:29" ht="11.25" customHeight="1" x14ac:dyDescent="0.15">
      <c r="A86" s="704"/>
      <c r="B86" s="682"/>
      <c r="C86" s="682"/>
      <c r="D86" s="682"/>
      <c r="E86" s="682"/>
      <c r="F86" s="682"/>
      <c r="G86" s="682"/>
      <c r="H86" s="682"/>
      <c r="I86" s="682"/>
      <c r="J86" s="682"/>
      <c r="K86" s="682"/>
      <c r="L86" s="682"/>
      <c r="M86" s="682"/>
      <c r="N86" s="682"/>
      <c r="O86" s="682"/>
      <c r="P86" s="682"/>
      <c r="Q86" s="682"/>
      <c r="R86" s="682"/>
      <c r="S86" s="682"/>
      <c r="T86" s="682"/>
      <c r="U86" s="682"/>
      <c r="V86" s="682"/>
      <c r="W86" s="682"/>
      <c r="X86" s="682"/>
      <c r="Y86" s="682"/>
      <c r="Z86" s="682"/>
      <c r="AA86" s="724"/>
      <c r="AB86" s="724"/>
      <c r="AC86" s="724"/>
    </row>
    <row r="87" spans="1:29" x14ac:dyDescent="0.15">
      <c r="A87" s="642"/>
      <c r="L87" s="682"/>
      <c r="M87" s="697"/>
      <c r="N87" s="697"/>
      <c r="O87" s="697"/>
      <c r="P87" s="697"/>
      <c r="Q87" s="697"/>
      <c r="R87" s="697"/>
      <c r="S87" s="587"/>
      <c r="T87" s="587"/>
      <c r="U87" s="587"/>
      <c r="V87" s="587"/>
      <c r="W87" s="587"/>
      <c r="X87" s="587"/>
      <c r="Y87" s="587"/>
      <c r="Z87" s="587"/>
    </row>
    <row r="88" spans="1:29" x14ac:dyDescent="0.15">
      <c r="A88" s="642"/>
      <c r="L88" s="682"/>
      <c r="M88" s="697"/>
      <c r="N88" s="697"/>
      <c r="O88" s="697"/>
      <c r="P88" s="697"/>
      <c r="Q88" s="697"/>
      <c r="R88" s="697"/>
      <c r="AA88" s="629"/>
      <c r="AB88" s="629"/>
    </row>
    <row r="89" spans="1:29" x14ac:dyDescent="0.15">
      <c r="L89" s="697"/>
      <c r="M89" s="697"/>
      <c r="N89" s="697"/>
      <c r="O89" s="697"/>
      <c r="P89" s="697"/>
      <c r="Q89" s="697"/>
      <c r="R89" s="697"/>
      <c r="S89" s="725"/>
      <c r="T89" s="725"/>
      <c r="U89" s="725"/>
      <c r="V89" s="725"/>
      <c r="W89" s="725"/>
      <c r="X89" s="725"/>
      <c r="Y89" s="725"/>
      <c r="Z89" s="725"/>
    </row>
    <row r="90" spans="1:29" x14ac:dyDescent="0.15">
      <c r="O90" s="725"/>
      <c r="P90" s="725"/>
      <c r="Q90" s="725"/>
      <c r="R90" s="725"/>
      <c r="S90" s="725"/>
      <c r="T90" s="725"/>
      <c r="U90" s="725"/>
      <c r="V90" s="725"/>
      <c r="W90" s="725"/>
      <c r="X90" s="725"/>
      <c r="Y90" s="725"/>
      <c r="Z90" s="725"/>
    </row>
    <row r="91" spans="1:29" x14ac:dyDescent="0.15">
      <c r="H91" s="697"/>
      <c r="I91" s="697"/>
      <c r="J91" s="697"/>
      <c r="K91" s="697"/>
      <c r="L91" s="697"/>
      <c r="M91" s="697"/>
      <c r="N91" s="726"/>
      <c r="O91" s="726"/>
      <c r="P91" s="726"/>
      <c r="Q91" s="726"/>
      <c r="R91" s="726"/>
      <c r="S91" s="725"/>
      <c r="T91" s="725"/>
      <c r="U91" s="725"/>
      <c r="V91" s="725"/>
      <c r="W91" s="725"/>
      <c r="X91" s="725"/>
      <c r="Y91" s="725"/>
      <c r="Z91" s="725"/>
    </row>
    <row r="92" spans="1:29" x14ac:dyDescent="0.15">
      <c r="H92" s="697"/>
      <c r="I92" s="697"/>
      <c r="J92" s="697"/>
      <c r="K92" s="697"/>
      <c r="L92" s="697"/>
      <c r="M92" s="697"/>
      <c r="N92" s="726"/>
      <c r="O92" s="726"/>
      <c r="P92" s="726"/>
      <c r="Q92" s="726"/>
      <c r="R92" s="726"/>
      <c r="S92" s="725"/>
      <c r="T92" s="725"/>
      <c r="U92" s="725"/>
      <c r="V92" s="725"/>
      <c r="W92" s="725"/>
      <c r="X92" s="725"/>
      <c r="Y92" s="725"/>
      <c r="Z92" s="725"/>
    </row>
    <row r="93" spans="1:29" x14ac:dyDescent="0.15">
      <c r="H93" s="697"/>
      <c r="I93" s="697"/>
      <c r="J93" s="697"/>
      <c r="K93" s="697"/>
      <c r="L93" s="697"/>
      <c r="M93" s="697"/>
      <c r="N93" s="726"/>
      <c r="O93" s="726"/>
      <c r="P93" s="726"/>
      <c r="Q93" s="726"/>
      <c r="R93" s="726"/>
      <c r="S93" s="725"/>
      <c r="T93" s="725"/>
      <c r="U93" s="725"/>
      <c r="V93" s="725"/>
      <c r="W93" s="725"/>
      <c r="X93" s="725"/>
      <c r="Y93" s="725"/>
      <c r="Z93" s="725"/>
    </row>
    <row r="94" spans="1:29" x14ac:dyDescent="0.15">
      <c r="H94" s="727"/>
      <c r="I94" s="727"/>
      <c r="J94" s="697"/>
      <c r="K94" s="697"/>
      <c r="L94" s="697"/>
      <c r="M94" s="697"/>
      <c r="N94" s="727"/>
      <c r="O94" s="727"/>
      <c r="P94" s="697"/>
      <c r="Q94" s="697"/>
      <c r="R94" s="697"/>
      <c r="S94" s="725"/>
      <c r="T94" s="725"/>
      <c r="U94" s="725"/>
      <c r="V94" s="725"/>
      <c r="W94" s="725"/>
      <c r="X94" s="725"/>
      <c r="Y94" s="725"/>
      <c r="Z94" s="725"/>
    </row>
    <row r="95" spans="1:29" x14ac:dyDescent="0.15">
      <c r="O95" s="725"/>
      <c r="P95" s="725"/>
      <c r="Q95" s="725"/>
      <c r="R95" s="725"/>
      <c r="S95" s="725"/>
      <c r="T95" s="725"/>
      <c r="U95" s="725"/>
      <c r="V95" s="725"/>
      <c r="W95" s="725"/>
      <c r="X95" s="725"/>
      <c r="Y95" s="725"/>
      <c r="Z95" s="725"/>
    </row>
    <row r="96" spans="1:29" x14ac:dyDescent="0.15">
      <c r="O96" s="725"/>
      <c r="P96" s="725"/>
      <c r="Q96" s="725"/>
      <c r="R96" s="725"/>
      <c r="S96" s="725"/>
      <c r="T96" s="725"/>
      <c r="U96" s="725"/>
      <c r="V96" s="725"/>
      <c r="W96" s="725"/>
      <c r="X96" s="725"/>
      <c r="Y96" s="725"/>
      <c r="Z96" s="725"/>
    </row>
    <row r="97" spans="3:26" x14ac:dyDescent="0.15">
      <c r="O97" s="725"/>
      <c r="P97" s="725"/>
      <c r="Q97" s="725"/>
      <c r="R97" s="725"/>
      <c r="S97" s="725"/>
      <c r="T97" s="725"/>
      <c r="U97" s="725"/>
      <c r="V97" s="725"/>
      <c r="W97" s="725"/>
      <c r="X97" s="725"/>
      <c r="Y97" s="725"/>
      <c r="Z97" s="725"/>
    </row>
    <row r="98" spans="3:26" x14ac:dyDescent="0.15">
      <c r="C98" s="728"/>
      <c r="D98" s="728"/>
      <c r="E98" s="728"/>
      <c r="F98" s="728"/>
      <c r="G98" s="728"/>
      <c r="H98" s="728"/>
      <c r="I98" s="728"/>
      <c r="J98" s="728"/>
      <c r="K98" s="728"/>
      <c r="L98" s="728"/>
      <c r="M98" s="728"/>
      <c r="N98" s="728"/>
      <c r="O98" s="728"/>
      <c r="P98" s="729"/>
      <c r="Q98" s="729"/>
      <c r="R98" s="729"/>
      <c r="S98" s="729"/>
      <c r="T98" s="729"/>
      <c r="U98" s="729"/>
      <c r="V98" s="729"/>
      <c r="W98" s="729"/>
      <c r="X98" s="729"/>
      <c r="Y98" s="729"/>
      <c r="Z98" s="729"/>
    </row>
    <row r="107" spans="3:26" x14ac:dyDescent="0.15">
      <c r="D107" s="726"/>
      <c r="E107" s="726"/>
      <c r="F107" s="726"/>
      <c r="G107" s="726"/>
      <c r="H107" s="726"/>
      <c r="I107" s="726"/>
      <c r="J107" s="726"/>
      <c r="K107" s="726"/>
      <c r="L107" s="726"/>
      <c r="M107" s="726"/>
      <c r="N107" s="726"/>
      <c r="O107" s="726"/>
      <c r="P107" s="726"/>
      <c r="Q107" s="726"/>
      <c r="R107" s="726"/>
      <c r="S107" s="726"/>
      <c r="T107" s="726"/>
      <c r="U107" s="726"/>
      <c r="V107" s="726"/>
      <c r="W107" s="726"/>
      <c r="X107" s="726"/>
      <c r="Y107" s="726"/>
      <c r="Z107" s="726"/>
    </row>
    <row r="108" spans="3:26" x14ac:dyDescent="0.15">
      <c r="D108" s="726"/>
      <c r="E108" s="726"/>
      <c r="F108" s="726"/>
      <c r="G108" s="726"/>
      <c r="H108" s="726"/>
      <c r="I108" s="726"/>
      <c r="J108" s="726"/>
      <c r="K108" s="726"/>
      <c r="L108" s="726"/>
      <c r="M108" s="726"/>
      <c r="N108" s="726"/>
      <c r="O108" s="726"/>
      <c r="P108" s="726"/>
      <c r="Q108" s="726"/>
      <c r="R108" s="726"/>
      <c r="S108" s="726"/>
      <c r="T108" s="726"/>
      <c r="U108" s="726"/>
      <c r="V108" s="726"/>
      <c r="W108" s="726"/>
      <c r="X108" s="726"/>
      <c r="Y108" s="726"/>
      <c r="Z108" s="726"/>
    </row>
    <row r="109" spans="3:26" x14ac:dyDescent="0.15">
      <c r="D109" s="726"/>
      <c r="E109" s="726"/>
      <c r="F109" s="726"/>
      <c r="G109" s="726"/>
      <c r="H109" s="726"/>
      <c r="I109" s="726"/>
      <c r="J109" s="726"/>
      <c r="K109" s="726"/>
      <c r="L109" s="726"/>
      <c r="M109" s="726"/>
      <c r="N109" s="726"/>
      <c r="O109" s="726"/>
      <c r="P109" s="726"/>
      <c r="Q109" s="726"/>
      <c r="R109" s="726"/>
      <c r="S109" s="726"/>
      <c r="T109" s="726"/>
      <c r="U109" s="726"/>
      <c r="V109" s="726"/>
      <c r="W109" s="726"/>
      <c r="X109" s="726"/>
      <c r="Y109" s="726"/>
      <c r="Z109" s="726"/>
    </row>
    <row r="110" spans="3:26" x14ac:dyDescent="0.15">
      <c r="D110" s="726"/>
      <c r="E110" s="726"/>
      <c r="F110" s="726"/>
      <c r="G110" s="726"/>
      <c r="H110" s="726"/>
      <c r="I110" s="726"/>
      <c r="J110" s="726"/>
      <c r="K110" s="726"/>
      <c r="L110" s="726"/>
      <c r="M110" s="726"/>
      <c r="N110" s="726"/>
      <c r="O110" s="726"/>
      <c r="P110" s="726"/>
      <c r="Q110" s="726"/>
      <c r="R110" s="726"/>
      <c r="S110" s="726"/>
      <c r="T110" s="726"/>
      <c r="U110" s="726"/>
      <c r="V110" s="726"/>
      <c r="W110" s="726"/>
      <c r="X110" s="726"/>
      <c r="Y110" s="726"/>
      <c r="Z110" s="726"/>
    </row>
    <row r="111" spans="3:26" x14ac:dyDescent="0.15">
      <c r="O111" s="587"/>
      <c r="P111" s="587"/>
      <c r="Q111" s="587"/>
      <c r="R111" s="587"/>
      <c r="S111" s="587"/>
      <c r="T111" s="587"/>
      <c r="U111" s="587"/>
      <c r="V111" s="587"/>
      <c r="W111" s="587"/>
      <c r="X111" s="587"/>
      <c r="Y111" s="587"/>
      <c r="Z111" s="587"/>
    </row>
    <row r="112" spans="3:26" x14ac:dyDescent="0.15">
      <c r="D112" s="726"/>
      <c r="E112" s="726"/>
      <c r="F112" s="726"/>
      <c r="G112" s="726"/>
      <c r="H112" s="726"/>
      <c r="I112" s="726"/>
      <c r="J112" s="726"/>
      <c r="K112" s="726"/>
      <c r="L112" s="726"/>
      <c r="M112" s="726"/>
      <c r="N112" s="726"/>
      <c r="O112" s="726"/>
      <c r="P112" s="726"/>
      <c r="Q112" s="726"/>
      <c r="R112" s="726"/>
      <c r="S112" s="726"/>
      <c r="T112" s="726"/>
      <c r="U112" s="726"/>
      <c r="V112" s="726"/>
      <c r="W112" s="726"/>
      <c r="X112" s="726"/>
      <c r="Y112" s="726"/>
      <c r="Z112" s="726"/>
    </row>
    <row r="113" spans="4:27" x14ac:dyDescent="0.15">
      <c r="D113" s="726"/>
      <c r="E113" s="726"/>
      <c r="F113" s="726"/>
      <c r="G113" s="726"/>
      <c r="H113" s="726"/>
      <c r="I113" s="726"/>
      <c r="J113" s="726"/>
      <c r="K113" s="726"/>
      <c r="L113" s="726"/>
      <c r="M113" s="726"/>
      <c r="N113" s="726"/>
      <c r="O113" s="726"/>
      <c r="P113" s="726"/>
      <c r="Q113" s="726"/>
      <c r="R113" s="726"/>
      <c r="S113" s="726"/>
      <c r="T113" s="726"/>
      <c r="U113" s="726"/>
      <c r="V113" s="726"/>
      <c r="W113" s="726"/>
      <c r="X113" s="726"/>
      <c r="Y113" s="726"/>
      <c r="Z113" s="726"/>
    </row>
    <row r="114" spans="4:27" x14ac:dyDescent="0.15">
      <c r="D114" s="726"/>
      <c r="E114" s="726"/>
      <c r="F114" s="726"/>
      <c r="G114" s="726"/>
      <c r="H114" s="726"/>
      <c r="I114" s="726"/>
      <c r="J114" s="726"/>
      <c r="K114" s="726"/>
      <c r="L114" s="726"/>
      <c r="M114" s="726"/>
      <c r="N114" s="726"/>
      <c r="O114" s="726"/>
      <c r="P114" s="726"/>
      <c r="Q114" s="726"/>
      <c r="R114" s="726"/>
      <c r="S114" s="726"/>
      <c r="T114" s="726"/>
      <c r="U114" s="726"/>
      <c r="V114" s="726"/>
      <c r="W114" s="726"/>
      <c r="X114" s="726"/>
      <c r="Y114" s="726"/>
      <c r="Z114" s="726"/>
      <c r="AA114" s="697"/>
    </row>
    <row r="115" spans="4:27" x14ac:dyDescent="0.15">
      <c r="D115" s="726"/>
      <c r="E115" s="726"/>
      <c r="F115" s="726"/>
      <c r="G115" s="726"/>
      <c r="H115" s="726"/>
      <c r="I115" s="726"/>
      <c r="J115" s="726"/>
      <c r="K115" s="726"/>
      <c r="L115" s="726"/>
      <c r="M115" s="726"/>
      <c r="N115" s="726"/>
      <c r="O115" s="726"/>
      <c r="P115" s="726"/>
      <c r="Q115" s="726"/>
      <c r="R115" s="726"/>
      <c r="S115" s="726"/>
      <c r="T115" s="726"/>
      <c r="U115" s="726"/>
      <c r="V115" s="726"/>
      <c r="W115" s="726"/>
      <c r="X115" s="726"/>
      <c r="Y115" s="726"/>
      <c r="Z115" s="726"/>
      <c r="AA115" s="697"/>
    </row>
    <row r="116" spans="4:27" x14ac:dyDescent="0.15">
      <c r="V116" s="587"/>
      <c r="W116" s="587"/>
      <c r="X116" s="587"/>
      <c r="Y116" s="587"/>
      <c r="Z116" s="587"/>
      <c r="AA116" s="697"/>
    </row>
    <row r="119" spans="4:27" x14ac:dyDescent="0.15">
      <c r="D119" s="726"/>
      <c r="E119" s="726"/>
      <c r="F119" s="726"/>
      <c r="G119" s="726"/>
      <c r="H119" s="726"/>
      <c r="I119" s="726"/>
      <c r="J119" s="726"/>
      <c r="K119" s="726"/>
      <c r="L119" s="726"/>
      <c r="M119" s="726"/>
      <c r="N119" s="726"/>
      <c r="O119" s="726"/>
      <c r="P119" s="726"/>
      <c r="Q119" s="726"/>
      <c r="R119" s="726"/>
      <c r="S119" s="726"/>
      <c r="T119" s="726"/>
      <c r="U119" s="726"/>
      <c r="V119" s="726"/>
      <c r="W119" s="726"/>
      <c r="X119" s="726"/>
      <c r="Y119" s="726"/>
      <c r="Z119" s="726"/>
    </row>
    <row r="120" spans="4:27" x14ac:dyDescent="0.15">
      <c r="D120" s="726"/>
      <c r="E120" s="726"/>
      <c r="F120" s="726"/>
      <c r="G120" s="726"/>
      <c r="H120" s="726"/>
      <c r="I120" s="726"/>
      <c r="J120" s="726"/>
      <c r="K120" s="726"/>
      <c r="L120" s="726"/>
      <c r="M120" s="726"/>
      <c r="N120" s="726"/>
      <c r="O120" s="726"/>
      <c r="P120" s="726"/>
      <c r="Q120" s="726"/>
      <c r="R120" s="726"/>
      <c r="S120" s="726"/>
      <c r="T120" s="726"/>
      <c r="U120" s="726"/>
      <c r="V120" s="726"/>
      <c r="W120" s="726"/>
      <c r="X120" s="726"/>
      <c r="Y120" s="726"/>
      <c r="Z120" s="726"/>
    </row>
    <row r="121" spans="4:27" x14ac:dyDescent="0.15">
      <c r="D121" s="726"/>
      <c r="E121" s="726"/>
      <c r="F121" s="726"/>
      <c r="G121" s="726"/>
      <c r="H121" s="726"/>
      <c r="I121" s="726"/>
      <c r="J121" s="726"/>
      <c r="K121" s="726"/>
      <c r="L121" s="726"/>
      <c r="M121" s="726"/>
      <c r="N121" s="726"/>
      <c r="O121" s="726"/>
      <c r="P121" s="726"/>
      <c r="Q121" s="726"/>
      <c r="R121" s="726"/>
      <c r="S121" s="726"/>
      <c r="T121" s="726"/>
      <c r="U121" s="726"/>
      <c r="V121" s="726"/>
      <c r="W121" s="726"/>
      <c r="X121" s="726"/>
      <c r="Y121" s="726"/>
      <c r="Z121" s="726"/>
    </row>
    <row r="122" spans="4:27" x14ac:dyDescent="0.15">
      <c r="D122" s="726"/>
      <c r="E122" s="726"/>
      <c r="F122" s="726"/>
      <c r="G122" s="726"/>
      <c r="H122" s="726"/>
      <c r="I122" s="726"/>
      <c r="J122" s="726"/>
      <c r="K122" s="726"/>
      <c r="L122" s="726"/>
      <c r="M122" s="726"/>
      <c r="N122" s="726"/>
      <c r="O122" s="726"/>
      <c r="P122" s="726"/>
      <c r="Q122" s="726"/>
      <c r="R122" s="726"/>
      <c r="S122" s="726"/>
      <c r="T122" s="726"/>
      <c r="U122" s="726"/>
      <c r="V122" s="726"/>
      <c r="W122" s="726"/>
      <c r="X122" s="726"/>
      <c r="Y122" s="726"/>
      <c r="Z122" s="726"/>
    </row>
    <row r="123" spans="4:27" x14ac:dyDescent="0.15">
      <c r="V123" s="726"/>
      <c r="W123" s="726"/>
      <c r="X123" s="726"/>
      <c r="Y123" s="726"/>
      <c r="Z123" s="726"/>
    </row>
  </sheetData>
  <mergeCells count="1">
    <mergeCell ref="AA3:AB3"/>
  </mergeCells>
  <hyperlinks>
    <hyperlink ref="K1" location="Contents!A1" display="Contents" xr:uid="{5EE5FA46-EAEE-4972-A346-B62723B34D74}"/>
    <hyperlink ref="AE1" location="Contents!A1" display="Contents" xr:uid="{3580A704-2612-4118-8101-054766EC45F8}"/>
  </hyperlinks>
  <pageMargins left="0.75" right="0.75" top="1" bottom="1" header="0.5" footer="0.5"/>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1832-863F-4577-9A58-B294962A9158}">
  <dimension ref="A1:BJ166"/>
  <sheetViews>
    <sheetView showGridLines="0" workbookViewId="0">
      <pane xSplit="1" ySplit="3" topLeftCell="B109" activePane="bottomRight" state="frozen"/>
      <selection activeCell="AL81" sqref="AL81"/>
      <selection pane="topRight" activeCell="AL81" sqref="AL81"/>
      <selection pane="bottomLeft" activeCell="AL81" sqref="AL81"/>
      <selection pane="bottomRight" activeCell="C124" sqref="C124"/>
    </sheetView>
  </sheetViews>
  <sheetFormatPr baseColWidth="10" defaultColWidth="12" defaultRowHeight="11" x14ac:dyDescent="0.15"/>
  <cols>
    <col min="1" max="1" width="32" style="31" customWidth="1"/>
    <col min="2" max="56" width="8.75" style="31" customWidth="1"/>
    <col min="57" max="57" width="8.75" style="32" customWidth="1"/>
    <col min="58" max="58" width="9.5" style="31" customWidth="1"/>
    <col min="59" max="59" width="12.25" style="31" customWidth="1"/>
    <col min="60" max="16384" width="12" style="31"/>
  </cols>
  <sheetData>
    <row r="1" spans="1:62" ht="13" x14ac:dyDescent="0.15">
      <c r="A1" s="47" t="s">
        <v>216</v>
      </c>
      <c r="L1" s="30" t="s">
        <v>199</v>
      </c>
      <c r="BH1" s="48"/>
      <c r="BJ1" s="30" t="s">
        <v>199</v>
      </c>
    </row>
    <row r="2" spans="1:62" x14ac:dyDescent="0.15">
      <c r="BF2" s="1230" t="s">
        <v>197</v>
      </c>
      <c r="BG2" s="1230"/>
      <c r="BH2" s="48" t="s">
        <v>196</v>
      </c>
    </row>
    <row r="3" spans="1:62" x14ac:dyDescent="0.15">
      <c r="A3" s="49" t="s">
        <v>217</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2">
        <v>2020</v>
      </c>
      <c r="BF3" s="48">
        <v>2020</v>
      </c>
      <c r="BG3" s="48" t="s">
        <v>194</v>
      </c>
      <c r="BH3" s="48">
        <v>2020</v>
      </c>
    </row>
    <row r="4" spans="1:62"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4"/>
      <c r="BF4" s="33"/>
      <c r="BG4" s="33"/>
      <c r="BH4" s="33"/>
    </row>
    <row r="5" spans="1:62" x14ac:dyDescent="0.15">
      <c r="A5" s="31" t="s">
        <v>193</v>
      </c>
      <c r="B5" s="50">
        <v>260.3284936282468</v>
      </c>
      <c r="C5" s="50">
        <v>271.69513455453546</v>
      </c>
      <c r="D5" s="50">
        <v>285.54306489553164</v>
      </c>
      <c r="E5" s="50">
        <v>308.28217364278748</v>
      </c>
      <c r="F5" s="50">
        <v>320.45580166418512</v>
      </c>
      <c r="G5" s="50">
        <v>344.91156554120897</v>
      </c>
      <c r="H5" s="50">
        <v>351.5879037528839</v>
      </c>
      <c r="I5" s="50">
        <v>367.98215192557393</v>
      </c>
      <c r="J5" s="50">
        <v>393.7246878275156</v>
      </c>
      <c r="K5" s="50">
        <v>400.18312616415716</v>
      </c>
      <c r="L5" s="50">
        <v>398.06554255068255</v>
      </c>
      <c r="M5" s="50">
        <v>412.88026891337461</v>
      </c>
      <c r="N5" s="50">
        <v>436.38947941050048</v>
      </c>
      <c r="O5" s="50">
        <v>424.59371305846724</v>
      </c>
      <c r="P5" s="50">
        <v>430.70898947813612</v>
      </c>
      <c r="Q5" s="50">
        <v>440.58174584176777</v>
      </c>
      <c r="R5" s="50">
        <v>420.67008040106765</v>
      </c>
      <c r="S5" s="50">
        <v>406.96533224392033</v>
      </c>
      <c r="T5" s="50">
        <v>387.98746370773767</v>
      </c>
      <c r="U5" s="50">
        <v>408.4266514974143</v>
      </c>
      <c r="V5" s="50">
        <v>403.47308129281083</v>
      </c>
      <c r="W5" s="50">
        <v>393.38521382807176</v>
      </c>
      <c r="X5" s="50">
        <v>406.72509586172345</v>
      </c>
      <c r="Y5" s="50">
        <v>437.3821959532176</v>
      </c>
      <c r="Z5" s="50">
        <v>457.38235171333361</v>
      </c>
      <c r="AA5" s="50">
        <v>444.83044956203656</v>
      </c>
      <c r="AB5" s="50">
        <v>427.99079486014256</v>
      </c>
      <c r="AC5" s="50">
        <v>441.94120067021203</v>
      </c>
      <c r="AD5" s="50">
        <v>438.44546998548896</v>
      </c>
      <c r="AE5" s="50">
        <v>453.15328706710625</v>
      </c>
      <c r="AF5" s="50">
        <v>471.48365456535555</v>
      </c>
      <c r="AG5" s="50">
        <v>480.56038338718059</v>
      </c>
      <c r="AH5" s="50">
        <v>493.98477428055668</v>
      </c>
      <c r="AI5" s="50">
        <v>508.33724754165382</v>
      </c>
      <c r="AJ5" s="50">
        <v>513.23051624271045</v>
      </c>
      <c r="AK5" s="50">
        <v>533.10585924679788</v>
      </c>
      <c r="AL5" s="50">
        <v>535.83675087794006</v>
      </c>
      <c r="AM5" s="50">
        <v>548.65366741582068</v>
      </c>
      <c r="AN5" s="50">
        <v>557.76443447140332</v>
      </c>
      <c r="AO5" s="50">
        <v>555.30700688352192</v>
      </c>
      <c r="AP5" s="50">
        <v>556.52514870472874</v>
      </c>
      <c r="AQ5" s="50">
        <v>548.96029447511762</v>
      </c>
      <c r="AR5" s="50">
        <v>574.70819031653764</v>
      </c>
      <c r="AS5" s="50">
        <v>560.94664039711881</v>
      </c>
      <c r="AT5" s="50">
        <v>532.92798894969371</v>
      </c>
      <c r="AU5" s="50">
        <v>547.06501830541924</v>
      </c>
      <c r="AV5" s="50">
        <v>551.37639695861662</v>
      </c>
      <c r="AW5" s="50">
        <v>547.53328007035407</v>
      </c>
      <c r="AX5" s="50">
        <v>561.27435406581594</v>
      </c>
      <c r="AY5" s="50">
        <v>567.54215822396338</v>
      </c>
      <c r="AZ5" s="50">
        <v>566.28667254192294</v>
      </c>
      <c r="BA5" s="50">
        <v>550.38266706474667</v>
      </c>
      <c r="BB5" s="50">
        <v>563.05982376921258</v>
      </c>
      <c r="BC5" s="50">
        <v>573.34689341453918</v>
      </c>
      <c r="BD5" s="50">
        <v>575.68023399009508</v>
      </c>
      <c r="BE5" s="51">
        <v>515.13707403269871</v>
      </c>
      <c r="BF5" s="52">
        <v>-0.1076129327428218</v>
      </c>
      <c r="BG5" s="53">
        <v>7.7464544586649531E-3</v>
      </c>
      <c r="BH5" s="53">
        <v>1.6106264640328927E-2</v>
      </c>
    </row>
    <row r="6" spans="1:62" x14ac:dyDescent="0.15">
      <c r="A6" s="31" t="s">
        <v>192</v>
      </c>
      <c r="B6" s="50">
        <v>62.133328844078534</v>
      </c>
      <c r="C6" s="50">
        <v>65.05567306097339</v>
      </c>
      <c r="D6" s="50">
        <v>66.647498120242219</v>
      </c>
      <c r="E6" s="50">
        <v>72.170911063298831</v>
      </c>
      <c r="F6" s="50">
        <v>79.10671585631259</v>
      </c>
      <c r="G6" s="50">
        <v>84.172179648840583</v>
      </c>
      <c r="H6" s="50">
        <v>89.461650387260548</v>
      </c>
      <c r="I6" s="50">
        <v>99.667880017176685</v>
      </c>
      <c r="J6" s="50">
        <v>107.67402467599426</v>
      </c>
      <c r="K6" s="50">
        <v>120.85930368650455</v>
      </c>
      <c r="L6" s="50">
        <v>131.13171875673893</v>
      </c>
      <c r="M6" s="50">
        <v>138.87263359871432</v>
      </c>
      <c r="N6" s="50">
        <v>146.52959479861119</v>
      </c>
      <c r="O6" s="50">
        <v>165.14394542571245</v>
      </c>
      <c r="P6" s="50">
        <v>180.23013829726767</v>
      </c>
      <c r="Q6" s="50">
        <v>198.12399944634657</v>
      </c>
      <c r="R6" s="50">
        <v>210.9644564870876</v>
      </c>
      <c r="S6" s="50">
        <v>221.33768687800725</v>
      </c>
      <c r="T6" s="50">
        <v>217.82706829430595</v>
      </c>
      <c r="U6" s="50">
        <v>226.52933227869337</v>
      </c>
      <c r="V6" s="50">
        <v>233.89510329893471</v>
      </c>
      <c r="W6" s="50">
        <v>230.37299775975035</v>
      </c>
      <c r="X6" s="50">
        <v>239.93272917221631</v>
      </c>
      <c r="Y6" s="50">
        <v>240.95735755839729</v>
      </c>
      <c r="Z6" s="50">
        <v>253.87194410815309</v>
      </c>
      <c r="AA6" s="50">
        <v>267.70740347608944</v>
      </c>
      <c r="AB6" s="50">
        <v>277.11715296743421</v>
      </c>
      <c r="AC6" s="50">
        <v>279.9878579149584</v>
      </c>
      <c r="AD6" s="50">
        <v>283.96920217025331</v>
      </c>
      <c r="AE6" s="50">
        <v>307.61711019111885</v>
      </c>
      <c r="AF6" s="50">
        <v>294.85610246835017</v>
      </c>
      <c r="AG6" s="50">
        <v>306.29824538639906</v>
      </c>
      <c r="AH6" s="50">
        <v>319.9274898240613</v>
      </c>
      <c r="AI6" s="50">
        <v>337.09065013728951</v>
      </c>
      <c r="AJ6" s="50">
        <v>333.90329963114596</v>
      </c>
      <c r="AK6" s="50">
        <v>353.84719538641559</v>
      </c>
      <c r="AL6" s="50">
        <v>352.34912308147665</v>
      </c>
      <c r="AM6" s="50">
        <v>371.57381386682619</v>
      </c>
      <c r="AN6" s="50">
        <v>372.85309448294163</v>
      </c>
      <c r="AO6" s="50">
        <v>390.43884137941905</v>
      </c>
      <c r="AP6" s="50">
        <v>416.58843677460283</v>
      </c>
      <c r="AQ6" s="50">
        <v>427.33949167858651</v>
      </c>
      <c r="AR6" s="50">
        <v>429.60109981776384</v>
      </c>
      <c r="AS6" s="50">
        <v>432.23491395594914</v>
      </c>
      <c r="AT6" s="50">
        <v>433.5446714009633</v>
      </c>
      <c r="AU6" s="50">
        <v>442.61352013592386</v>
      </c>
      <c r="AV6" s="50">
        <v>465.84496484859989</v>
      </c>
      <c r="AW6" s="50">
        <v>473.97299990932794</v>
      </c>
      <c r="AX6" s="50">
        <v>472.83736830418627</v>
      </c>
      <c r="AY6" s="50">
        <v>459.63659339894025</v>
      </c>
      <c r="AZ6" s="50">
        <v>463.12194837424244</v>
      </c>
      <c r="BA6" s="50">
        <v>468.78963216903844</v>
      </c>
      <c r="BB6" s="50">
        <v>476.94689613780372</v>
      </c>
      <c r="BC6" s="50">
        <v>467.96542815104937</v>
      </c>
      <c r="BD6" s="50">
        <v>449.08275151087742</v>
      </c>
      <c r="BE6" s="51">
        <v>359.68477895470443</v>
      </c>
      <c r="BF6" s="52">
        <v>-0.2012562663557883</v>
      </c>
      <c r="BG6" s="54">
        <v>3.5274401692984014E-3</v>
      </c>
      <c r="BH6" s="53">
        <v>1.1245896536996201E-2</v>
      </c>
    </row>
    <row r="7" spans="1:62" x14ac:dyDescent="0.15">
      <c r="A7" s="31" t="s">
        <v>191</v>
      </c>
      <c r="B7" s="50">
        <v>3451.8918551264583</v>
      </c>
      <c r="C7" s="50">
        <v>3639.7950043545584</v>
      </c>
      <c r="D7" s="50">
        <v>3738.1613189062896</v>
      </c>
      <c r="E7" s="50">
        <v>3947.3434587959291</v>
      </c>
      <c r="F7" s="50">
        <v>4117.3962468389836</v>
      </c>
      <c r="G7" s="50">
        <v>4271.5281316410374</v>
      </c>
      <c r="H7" s="50">
        <v>4309.0686010129357</v>
      </c>
      <c r="I7" s="50">
        <v>4525.8307804311098</v>
      </c>
      <c r="J7" s="50">
        <v>4739.4624470760809</v>
      </c>
      <c r="K7" s="50">
        <v>4567.5799132632719</v>
      </c>
      <c r="L7" s="50">
        <v>4386.8002964495099</v>
      </c>
      <c r="M7" s="50">
        <v>4647.5627810323913</v>
      </c>
      <c r="N7" s="50">
        <v>4791.3366931107685</v>
      </c>
      <c r="O7" s="50">
        <v>4833.6994741605313</v>
      </c>
      <c r="P7" s="50">
        <v>4921.1426864542855</v>
      </c>
      <c r="Q7" s="50">
        <v>4742.3744641367093</v>
      </c>
      <c r="R7" s="50">
        <v>4596.2059256407529</v>
      </c>
      <c r="S7" s="50">
        <v>4371.0942139550152</v>
      </c>
      <c r="T7" s="50">
        <v>4332.1167610171278</v>
      </c>
      <c r="U7" s="50">
        <v>4558.8415662436164</v>
      </c>
      <c r="V7" s="50">
        <v>4576.0066285788516</v>
      </c>
      <c r="W7" s="50">
        <v>4598.1855904034046</v>
      </c>
      <c r="X7" s="50">
        <v>4749.8535398785916</v>
      </c>
      <c r="Y7" s="50">
        <v>4969.1382379712304</v>
      </c>
      <c r="Z7" s="50">
        <v>5058.0780322754918</v>
      </c>
      <c r="AA7" s="50">
        <v>4970.4918137787026</v>
      </c>
      <c r="AB7" s="50">
        <v>4922.6182231804969</v>
      </c>
      <c r="AC7" s="50">
        <v>5004.9212940754969</v>
      </c>
      <c r="AD7" s="50">
        <v>5117.5533244741709</v>
      </c>
      <c r="AE7" s="50">
        <v>5195.388786708997</v>
      </c>
      <c r="AF7" s="50">
        <v>5227.8938286675821</v>
      </c>
      <c r="AG7" s="50">
        <v>5407.6390174560038</v>
      </c>
      <c r="AH7" s="50">
        <v>5483.0260855097467</v>
      </c>
      <c r="AI7" s="50">
        <v>5524.1391265076409</v>
      </c>
      <c r="AJ7" s="50">
        <v>5574.140177578096</v>
      </c>
      <c r="AK7" s="50">
        <v>5740.6846116446732</v>
      </c>
      <c r="AL7" s="50">
        <v>5650.6683812030506</v>
      </c>
      <c r="AM7" s="50">
        <v>5672.3471414571104</v>
      </c>
      <c r="AN7" s="50">
        <v>5737.6315800818238</v>
      </c>
      <c r="AO7" s="50">
        <v>5838.8821084181218</v>
      </c>
      <c r="AP7" s="50">
        <v>5873.1730257153613</v>
      </c>
      <c r="AQ7" s="50">
        <v>5795.2234799100834</v>
      </c>
      <c r="AR7" s="50">
        <v>5884.2188450922959</v>
      </c>
      <c r="AS7" s="50">
        <v>5700.8620581709647</v>
      </c>
      <c r="AT7" s="50">
        <v>5289.2448848641452</v>
      </c>
      <c r="AU7" s="50">
        <v>5485.7237663389678</v>
      </c>
      <c r="AV7" s="50">
        <v>5336.7625282393146</v>
      </c>
      <c r="AW7" s="50">
        <v>5089.8414460821541</v>
      </c>
      <c r="AX7" s="50">
        <v>5249.5601427018082</v>
      </c>
      <c r="AY7" s="50">
        <v>5254.5549183896137</v>
      </c>
      <c r="AZ7" s="50">
        <v>5141.3431762188502</v>
      </c>
      <c r="BA7" s="50">
        <v>5042.5483706607611</v>
      </c>
      <c r="BB7" s="50">
        <v>4983.7198360073935</v>
      </c>
      <c r="BC7" s="50">
        <v>5137.4782485735986</v>
      </c>
      <c r="BD7" s="50">
        <v>4994.4880742503674</v>
      </c>
      <c r="BE7" s="51">
        <v>4432.249418556381</v>
      </c>
      <c r="BF7" s="52">
        <v>-0.1149964957858356</v>
      </c>
      <c r="BG7" s="54">
        <v>-5.7176489296142385E-3</v>
      </c>
      <c r="BH7" s="53">
        <v>0.13857861467505586</v>
      </c>
    </row>
    <row r="8" spans="1:62" s="32" customFormat="1" x14ac:dyDescent="0.15">
      <c r="A8" s="37" t="s">
        <v>190</v>
      </c>
      <c r="B8" s="55">
        <v>3774.3536775987836</v>
      </c>
      <c r="C8" s="55">
        <v>3976.545811970067</v>
      </c>
      <c r="D8" s="55">
        <v>4090.3518819220635</v>
      </c>
      <c r="E8" s="55">
        <v>4327.796543502016</v>
      </c>
      <c r="F8" s="55">
        <v>4516.9587643594814</v>
      </c>
      <c r="G8" s="55">
        <v>4700.6118768310871</v>
      </c>
      <c r="H8" s="55">
        <v>4750.1181551530799</v>
      </c>
      <c r="I8" s="55">
        <v>4993.4808123738603</v>
      </c>
      <c r="J8" s="55">
        <v>5240.861159579591</v>
      </c>
      <c r="K8" s="55">
        <v>5088.6223431139342</v>
      </c>
      <c r="L8" s="55">
        <v>4915.9975577569321</v>
      </c>
      <c r="M8" s="55">
        <v>5199.3156835444797</v>
      </c>
      <c r="N8" s="55">
        <v>5374.2557673198808</v>
      </c>
      <c r="O8" s="55">
        <v>5423.4371326447108</v>
      </c>
      <c r="P8" s="55">
        <v>5532.0818142296885</v>
      </c>
      <c r="Q8" s="55">
        <v>5381.0802094248238</v>
      </c>
      <c r="R8" s="55">
        <v>5227.8404625289086</v>
      </c>
      <c r="S8" s="55">
        <v>4999.3972330769429</v>
      </c>
      <c r="T8" s="55">
        <v>4937.9312930191709</v>
      </c>
      <c r="U8" s="55">
        <v>5193.7975500197244</v>
      </c>
      <c r="V8" s="55">
        <v>5213.374813170597</v>
      </c>
      <c r="W8" s="55">
        <v>5221.9438019912268</v>
      </c>
      <c r="X8" s="55">
        <v>5396.5113649125315</v>
      </c>
      <c r="Y8" s="55">
        <v>5647.4777914828455</v>
      </c>
      <c r="Z8" s="55">
        <v>5769.332328096978</v>
      </c>
      <c r="AA8" s="55">
        <v>5683.0296668168285</v>
      </c>
      <c r="AB8" s="55">
        <v>5627.7261710080729</v>
      </c>
      <c r="AC8" s="55">
        <v>5726.8503526606673</v>
      </c>
      <c r="AD8" s="55">
        <v>5839.9679966299127</v>
      </c>
      <c r="AE8" s="55">
        <v>5956.1591839672219</v>
      </c>
      <c r="AF8" s="55">
        <v>5994.2335857012877</v>
      </c>
      <c r="AG8" s="55">
        <v>6194.4976462295836</v>
      </c>
      <c r="AH8" s="55">
        <v>6296.9383496143646</v>
      </c>
      <c r="AI8" s="55">
        <v>6369.5670241865837</v>
      </c>
      <c r="AJ8" s="55">
        <v>6421.2739934519523</v>
      </c>
      <c r="AK8" s="55">
        <v>6627.6376662778866</v>
      </c>
      <c r="AL8" s="55">
        <v>6538.8542551624678</v>
      </c>
      <c r="AM8" s="55">
        <v>6592.5746227397576</v>
      </c>
      <c r="AN8" s="55">
        <v>6668.2491090361691</v>
      </c>
      <c r="AO8" s="55">
        <v>6784.6279566810626</v>
      </c>
      <c r="AP8" s="55">
        <v>6846.2866111946933</v>
      </c>
      <c r="AQ8" s="55">
        <v>6771.5232660637876</v>
      </c>
      <c r="AR8" s="55">
        <v>6888.5281352265965</v>
      </c>
      <c r="AS8" s="55">
        <v>6694.0436125240331</v>
      </c>
      <c r="AT8" s="55">
        <v>6255.7175452148022</v>
      </c>
      <c r="AU8" s="55">
        <v>6475.4023047803112</v>
      </c>
      <c r="AV8" s="55">
        <v>6353.9838900465311</v>
      </c>
      <c r="AW8" s="55">
        <v>6111.3477260618356</v>
      </c>
      <c r="AX8" s="55">
        <v>6283.6718650718103</v>
      </c>
      <c r="AY8" s="55">
        <v>6281.733670012517</v>
      </c>
      <c r="AZ8" s="55">
        <v>6170.7517971350153</v>
      </c>
      <c r="BA8" s="55">
        <v>6061.7206698945465</v>
      </c>
      <c r="BB8" s="55">
        <v>6023.7265559144098</v>
      </c>
      <c r="BC8" s="55">
        <v>6178.7905701391874</v>
      </c>
      <c r="BD8" s="55">
        <v>6019.2510597513401</v>
      </c>
      <c r="BE8" s="55">
        <v>5307.071271543784</v>
      </c>
      <c r="BF8" s="56">
        <v>-0.12072597998073364</v>
      </c>
      <c r="BG8" s="56">
        <v>-3.8458865520921703E-3</v>
      </c>
      <c r="BH8" s="56">
        <v>0.165930775852381</v>
      </c>
    </row>
    <row r="9" spans="1:62"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1"/>
      <c r="BF9" s="52"/>
      <c r="BG9" s="54"/>
      <c r="BH9" s="53"/>
    </row>
    <row r="10" spans="1:62" x14ac:dyDescent="0.15">
      <c r="A10" s="31" t="s">
        <v>189</v>
      </c>
      <c r="B10" s="50">
        <v>82.175119553818746</v>
      </c>
      <c r="C10" s="50">
        <v>84.526807774529203</v>
      </c>
      <c r="D10" s="50">
        <v>86.852525331577255</v>
      </c>
      <c r="E10" s="50">
        <v>89.324243404189417</v>
      </c>
      <c r="F10" s="50">
        <v>92.183563905174623</v>
      </c>
      <c r="G10" s="50">
        <v>85.895493427016248</v>
      </c>
      <c r="H10" s="50">
        <v>90.804629084100398</v>
      </c>
      <c r="I10" s="50">
        <v>91.590778255267466</v>
      </c>
      <c r="J10" s="50">
        <v>94.936139984076078</v>
      </c>
      <c r="K10" s="50">
        <v>97.13421099171056</v>
      </c>
      <c r="L10" s="50">
        <v>93.233893146562707</v>
      </c>
      <c r="M10" s="50">
        <v>97.78817752348904</v>
      </c>
      <c r="N10" s="50">
        <v>102.09409934839401</v>
      </c>
      <c r="O10" s="50">
        <v>99.465442329037373</v>
      </c>
      <c r="P10" s="50">
        <v>106.06428513778464</v>
      </c>
      <c r="Q10" s="50">
        <v>101.64301392307488</v>
      </c>
      <c r="R10" s="50">
        <v>97.215867476993111</v>
      </c>
      <c r="S10" s="50">
        <v>97.17400985633158</v>
      </c>
      <c r="T10" s="50">
        <v>100.18643298730018</v>
      </c>
      <c r="U10" s="50">
        <v>97.79747212924886</v>
      </c>
      <c r="V10" s="50">
        <v>94.636076530476728</v>
      </c>
      <c r="W10" s="50">
        <v>100.00370471989535</v>
      </c>
      <c r="X10" s="50">
        <v>104.61759951704219</v>
      </c>
      <c r="Y10" s="50">
        <v>109.94354351915639</v>
      </c>
      <c r="Z10" s="50">
        <v>107.20245908153332</v>
      </c>
      <c r="AA10" s="50">
        <v>100.25377273328897</v>
      </c>
      <c r="AB10" s="50">
        <v>102.83215622645719</v>
      </c>
      <c r="AC10" s="50">
        <v>108.88215951022435</v>
      </c>
      <c r="AD10" s="50">
        <v>107.67447760818925</v>
      </c>
      <c r="AE10" s="50">
        <v>113.9810765285729</v>
      </c>
      <c r="AF10" s="50">
        <v>118.92434807025769</v>
      </c>
      <c r="AG10" s="50">
        <v>126.33340564854142</v>
      </c>
      <c r="AH10" s="50">
        <v>125.01102053648104</v>
      </c>
      <c r="AI10" s="50">
        <v>131.95225995491774</v>
      </c>
      <c r="AJ10" s="50">
        <v>136.43007543947402</v>
      </c>
      <c r="AK10" s="50">
        <v>131.38909338566035</v>
      </c>
      <c r="AL10" s="50">
        <v>120.6907087195809</v>
      </c>
      <c r="AM10" s="50">
        <v>115.99943181110918</v>
      </c>
      <c r="AN10" s="50">
        <v>125.41285225123828</v>
      </c>
      <c r="AO10" s="50">
        <v>137.10844917527575</v>
      </c>
      <c r="AP10" s="50">
        <v>145.27246745590872</v>
      </c>
      <c r="AQ10" s="50">
        <v>151.17958578575582</v>
      </c>
      <c r="AR10" s="50">
        <v>164.52971422179087</v>
      </c>
      <c r="AS10" s="50">
        <v>166.02396145074766</v>
      </c>
      <c r="AT10" s="50">
        <v>158.20631940789866</v>
      </c>
      <c r="AU10" s="50">
        <v>167.09394844909824</v>
      </c>
      <c r="AV10" s="50">
        <v>173.08975688111101</v>
      </c>
      <c r="AW10" s="50">
        <v>181.89785396785419</v>
      </c>
      <c r="AX10" s="50">
        <v>187.82592903127551</v>
      </c>
      <c r="AY10" s="50">
        <v>187.81055823006309</v>
      </c>
      <c r="AZ10" s="50">
        <v>191.2608003873265</v>
      </c>
      <c r="BA10" s="50">
        <v>190.16447271624389</v>
      </c>
      <c r="BB10" s="50">
        <v>188.4835364684119</v>
      </c>
      <c r="BC10" s="50">
        <v>185.89785041883653</v>
      </c>
      <c r="BD10" s="50">
        <v>173.7871073470518</v>
      </c>
      <c r="BE10" s="51">
        <v>161.81792431752933</v>
      </c>
      <c r="BF10" s="52">
        <v>-7.1416739108353777E-2</v>
      </c>
      <c r="BG10" s="54">
        <v>9.4373565304357587E-3</v>
      </c>
      <c r="BH10" s="53">
        <v>5.0593957297692177E-3</v>
      </c>
    </row>
    <row r="11" spans="1:62" x14ac:dyDescent="0.15">
      <c r="A11" s="31" t="s">
        <v>188</v>
      </c>
      <c r="B11" s="50">
        <v>51.522211303641392</v>
      </c>
      <c r="C11" s="50">
        <v>56.166229720331543</v>
      </c>
      <c r="D11" s="50">
        <v>58.011401807585159</v>
      </c>
      <c r="E11" s="50">
        <v>68.146549914705602</v>
      </c>
      <c r="F11" s="50">
        <v>74.257414333567354</v>
      </c>
      <c r="G11" s="50">
        <v>83.880154717968495</v>
      </c>
      <c r="H11" s="50">
        <v>92.170661586941691</v>
      </c>
      <c r="I11" s="50">
        <v>103.54554592301999</v>
      </c>
      <c r="J11" s="50">
        <v>123.61192935981583</v>
      </c>
      <c r="K11" s="50">
        <v>133.36169947976703</v>
      </c>
      <c r="L11" s="50">
        <v>139.22213035866162</v>
      </c>
      <c r="M11" s="50">
        <v>149.49581957771287</v>
      </c>
      <c r="N11" s="50">
        <v>156.02665334605982</v>
      </c>
      <c r="O11" s="50">
        <v>168.39216689656533</v>
      </c>
      <c r="P11" s="50">
        <v>176.38009615482932</v>
      </c>
      <c r="Q11" s="50">
        <v>175.76922515385786</v>
      </c>
      <c r="R11" s="50">
        <v>167.32057457998079</v>
      </c>
      <c r="S11" s="50">
        <v>167.89301842984267</v>
      </c>
      <c r="T11" s="50">
        <v>162.70650593586961</v>
      </c>
      <c r="U11" s="50">
        <v>169.69338712834801</v>
      </c>
      <c r="V11" s="50">
        <v>176.8443007215071</v>
      </c>
      <c r="W11" s="50">
        <v>191.73274238887686</v>
      </c>
      <c r="X11" s="50">
        <v>197.59978612582194</v>
      </c>
      <c r="Y11" s="50">
        <v>201.13629495350284</v>
      </c>
      <c r="Z11" s="50">
        <v>205.10841986098009</v>
      </c>
      <c r="AA11" s="50">
        <v>196.589009467209</v>
      </c>
      <c r="AB11" s="50">
        <v>205.95368346124579</v>
      </c>
      <c r="AC11" s="50">
        <v>216.31949396932492</v>
      </c>
      <c r="AD11" s="50">
        <v>227.22816503415831</v>
      </c>
      <c r="AE11" s="50">
        <v>237.22860158169877</v>
      </c>
      <c r="AF11" s="50">
        <v>251.65523404619518</v>
      </c>
      <c r="AG11" s="50">
        <v>270.78677688420788</v>
      </c>
      <c r="AH11" s="50">
        <v>283.84999333778421</v>
      </c>
      <c r="AI11" s="50">
        <v>294.40273780778938</v>
      </c>
      <c r="AJ11" s="50">
        <v>297.38880626913328</v>
      </c>
      <c r="AK11" s="50">
        <v>301.7108578742268</v>
      </c>
      <c r="AL11" s="50">
        <v>311.02060757262626</v>
      </c>
      <c r="AM11" s="50">
        <v>311.10447198866177</v>
      </c>
      <c r="AN11" s="50">
        <v>308.23311211868071</v>
      </c>
      <c r="AO11" s="50">
        <v>322.86531590824143</v>
      </c>
      <c r="AP11" s="50">
        <v>329.98089042224797</v>
      </c>
      <c r="AQ11" s="50">
        <v>335.42044197540645</v>
      </c>
      <c r="AR11" s="50">
        <v>349.81974392351594</v>
      </c>
      <c r="AS11" s="50">
        <v>373.03181407406163</v>
      </c>
      <c r="AT11" s="50">
        <v>350.50215985564768</v>
      </c>
      <c r="AU11" s="50">
        <v>398.3290333375665</v>
      </c>
      <c r="AV11" s="50">
        <v>423.76165657442539</v>
      </c>
      <c r="AW11" s="50">
        <v>442.85741672560363</v>
      </c>
      <c r="AX11" s="50">
        <v>482.87260711540995</v>
      </c>
      <c r="AY11" s="50">
        <v>504.52745580172541</v>
      </c>
      <c r="AZ11" s="50">
        <v>487.64302258059774</v>
      </c>
      <c r="BA11" s="50">
        <v>450.7072761950173</v>
      </c>
      <c r="BB11" s="50">
        <v>458.01173573643911</v>
      </c>
      <c r="BC11" s="50">
        <v>443.13456823344285</v>
      </c>
      <c r="BD11" s="50">
        <v>442.2551795982813</v>
      </c>
      <c r="BE11" s="51">
        <v>415.20098021473194</v>
      </c>
      <c r="BF11" s="52">
        <v>-6.3738379088843611E-2</v>
      </c>
      <c r="BG11" s="54">
        <v>2.3524453245878263E-2</v>
      </c>
      <c r="BH11" s="53">
        <v>1.2981664887582841E-2</v>
      </c>
    </row>
    <row r="12" spans="1:62" x14ac:dyDescent="0.15">
      <c r="A12" s="31" t="s">
        <v>187</v>
      </c>
      <c r="B12" s="50">
        <v>16.704365294528131</v>
      </c>
      <c r="C12" s="50">
        <v>17.923390655556471</v>
      </c>
      <c r="D12" s="50">
        <v>18.252534745405185</v>
      </c>
      <c r="E12" s="50">
        <v>18.728528732725866</v>
      </c>
      <c r="F12" s="50">
        <v>19.850407062612341</v>
      </c>
      <c r="G12" s="50">
        <v>20.933188283161858</v>
      </c>
      <c r="H12" s="50">
        <v>22.3880568706</v>
      </c>
      <c r="I12" s="50">
        <v>22.373272153599999</v>
      </c>
      <c r="J12" s="50">
        <v>21.603397893299999</v>
      </c>
      <c r="K12" s="50">
        <v>20.712262739200003</v>
      </c>
      <c r="L12" s="50">
        <v>17.959126213599998</v>
      </c>
      <c r="M12" s="50">
        <v>18.916770531700003</v>
      </c>
      <c r="N12" s="50">
        <v>19.552914064800003</v>
      </c>
      <c r="O12" s="50">
        <v>20.786603241600002</v>
      </c>
      <c r="P12" s="50">
        <v>21.542211931199997</v>
      </c>
      <c r="Q12" s="50">
        <v>22.092953377000004</v>
      </c>
      <c r="R12" s="50">
        <v>22.531936231500001</v>
      </c>
      <c r="S12" s="50">
        <v>19.214764440700002</v>
      </c>
      <c r="T12" s="50">
        <v>19.404303901900001</v>
      </c>
      <c r="U12" s="50">
        <v>20.623244638899997</v>
      </c>
      <c r="V12" s="50">
        <v>20.245290472600001</v>
      </c>
      <c r="W12" s="50">
        <v>20.874816525899998</v>
      </c>
      <c r="X12" s="50">
        <v>21.593906048999997</v>
      </c>
      <c r="Y12" s="50">
        <v>25.524882053100001</v>
      </c>
      <c r="Z12" s="50">
        <v>30.775054120000004</v>
      </c>
      <c r="AA12" s="50">
        <v>31.687395030603302</v>
      </c>
      <c r="AB12" s="50">
        <v>32.713462535887977</v>
      </c>
      <c r="AC12" s="50">
        <v>33.393172732795819</v>
      </c>
      <c r="AD12" s="50">
        <v>35.613566995119008</v>
      </c>
      <c r="AE12" s="50">
        <v>38.777766689819103</v>
      </c>
      <c r="AF12" s="50">
        <v>42.280931612639762</v>
      </c>
      <c r="AG12" s="50">
        <v>47.649455710281238</v>
      </c>
      <c r="AH12" s="50">
        <v>54.937400023925726</v>
      </c>
      <c r="AI12" s="50">
        <v>56.357503037934045</v>
      </c>
      <c r="AJ12" s="50">
        <v>58.340954664079426</v>
      </c>
      <c r="AK12" s="50">
        <v>56.352876652782875</v>
      </c>
      <c r="AL12" s="50">
        <v>53.787739192637503</v>
      </c>
      <c r="AM12" s="50">
        <v>55.287811184997643</v>
      </c>
      <c r="AN12" s="50">
        <v>55.288287024073604</v>
      </c>
      <c r="AO12" s="50">
        <v>60.237774354879875</v>
      </c>
      <c r="AP12" s="50">
        <v>61.533850092204617</v>
      </c>
      <c r="AQ12" s="50">
        <v>65.436609756956415</v>
      </c>
      <c r="AR12" s="50">
        <v>76.466743584876937</v>
      </c>
      <c r="AS12" s="50">
        <v>77.401806114537308</v>
      </c>
      <c r="AT12" s="50">
        <v>74.37199043524069</v>
      </c>
      <c r="AU12" s="50">
        <v>76.073855311023465</v>
      </c>
      <c r="AV12" s="50">
        <v>87.004447497369952</v>
      </c>
      <c r="AW12" s="50">
        <v>89.37793466876299</v>
      </c>
      <c r="AX12" s="50">
        <v>91.121367588397845</v>
      </c>
      <c r="AY12" s="50">
        <v>88.415051459199333</v>
      </c>
      <c r="AZ12" s="50">
        <v>88.919193256198483</v>
      </c>
      <c r="BA12" s="50">
        <v>94.062948844362936</v>
      </c>
      <c r="BB12" s="50">
        <v>92.393582272060684</v>
      </c>
      <c r="BC12" s="50">
        <v>92.988448913172803</v>
      </c>
      <c r="BD12" s="50">
        <v>94.595079612017315</v>
      </c>
      <c r="BE12" s="51">
        <v>87.653298749534628</v>
      </c>
      <c r="BF12" s="52">
        <v>-7.5915901537696895E-2</v>
      </c>
      <c r="BG12" s="54">
        <v>2.4344203517390861E-2</v>
      </c>
      <c r="BH12" s="53">
        <v>2.7405661471925128E-3</v>
      </c>
    </row>
    <row r="13" spans="1:62" x14ac:dyDescent="0.15">
      <c r="A13" s="31" t="s">
        <v>186</v>
      </c>
      <c r="B13" s="50">
        <v>21.308531378001824</v>
      </c>
      <c r="C13" s="50">
        <v>23.052586739215304</v>
      </c>
      <c r="D13" s="50">
        <v>24.368448651947531</v>
      </c>
      <c r="E13" s="50">
        <v>25.214097786168871</v>
      </c>
      <c r="F13" s="50">
        <v>25.320420938761078</v>
      </c>
      <c r="G13" s="50">
        <v>27.66261055444976</v>
      </c>
      <c r="H13" s="50">
        <v>26.202925415429601</v>
      </c>
      <c r="I13" s="50">
        <v>29.349780427013606</v>
      </c>
      <c r="J13" s="50">
        <v>28.5913596490808</v>
      </c>
      <c r="K13" s="50">
        <v>32.304652390242403</v>
      </c>
      <c r="L13" s="50">
        <v>32.669946375044283</v>
      </c>
      <c r="M13" s="50">
        <v>33.796884993746943</v>
      </c>
      <c r="N13" s="50">
        <v>34.53684693670138</v>
      </c>
      <c r="O13" s="50">
        <v>35.841788785073156</v>
      </c>
      <c r="P13" s="50">
        <v>37.624094896027195</v>
      </c>
      <c r="Q13" s="50">
        <v>37.407386776271402</v>
      </c>
      <c r="R13" s="50">
        <v>38.498272058461382</v>
      </c>
      <c r="S13" s="50">
        <v>39.951172118779766</v>
      </c>
      <c r="T13" s="50">
        <v>42.500596585878824</v>
      </c>
      <c r="U13" s="50">
        <v>42.717834972943891</v>
      </c>
      <c r="V13" s="50">
        <v>44.02678632185259</v>
      </c>
      <c r="W13" s="50">
        <v>43.652324289628439</v>
      </c>
      <c r="X13" s="50">
        <v>48.227645087480973</v>
      </c>
      <c r="Y13" s="50">
        <v>46.406976726806015</v>
      </c>
      <c r="Z13" s="50">
        <v>48.799640409195185</v>
      </c>
      <c r="AA13" s="50">
        <v>41.979376780745696</v>
      </c>
      <c r="AB13" s="50">
        <v>44.575791053052491</v>
      </c>
      <c r="AC13" s="50">
        <v>52.677584042453908</v>
      </c>
      <c r="AD13" s="50">
        <v>55.292070471469309</v>
      </c>
      <c r="AE13" s="50">
        <v>58.328211026966834</v>
      </c>
      <c r="AF13" s="50">
        <v>58.781662522366467</v>
      </c>
      <c r="AG13" s="50">
        <v>57.499737832134052</v>
      </c>
      <c r="AH13" s="50">
        <v>62.710669932403533</v>
      </c>
      <c r="AI13" s="50">
        <v>63.330513107023371</v>
      </c>
      <c r="AJ13" s="50">
        <v>54.974529537740963</v>
      </c>
      <c r="AK13" s="50">
        <v>54.920625636148571</v>
      </c>
      <c r="AL13" s="50">
        <v>52.905749418041395</v>
      </c>
      <c r="AM13" s="50">
        <v>50.54170803818149</v>
      </c>
      <c r="AN13" s="50">
        <v>52.339448608283888</v>
      </c>
      <c r="AO13" s="50">
        <v>51.877272609578974</v>
      </c>
      <c r="AP13" s="50">
        <v>50.883528665081457</v>
      </c>
      <c r="AQ13" s="50">
        <v>60.775825270011623</v>
      </c>
      <c r="AR13" s="50">
        <v>59.379574268348357</v>
      </c>
      <c r="AS13" s="50">
        <v>66.638957542756444</v>
      </c>
      <c r="AT13" s="50">
        <v>66.775442574944734</v>
      </c>
      <c r="AU13" s="50">
        <v>72.09492835638855</v>
      </c>
      <c r="AV13" s="50">
        <v>69.054626667512224</v>
      </c>
      <c r="AW13" s="50">
        <v>77.499671405996651</v>
      </c>
      <c r="AX13" s="50">
        <v>80.545871701254086</v>
      </c>
      <c r="AY13" s="50">
        <v>85.588985497952009</v>
      </c>
      <c r="AZ13" s="50">
        <v>86.71032472263316</v>
      </c>
      <c r="BA13" s="50">
        <v>91.501188590336326</v>
      </c>
      <c r="BB13" s="50">
        <v>85.599403585869794</v>
      </c>
      <c r="BC13" s="50">
        <v>87.552153360944985</v>
      </c>
      <c r="BD13" s="50">
        <v>93.86547916540087</v>
      </c>
      <c r="BE13" s="51">
        <v>91.878333427291508</v>
      </c>
      <c r="BF13" s="52">
        <v>-2.3844542806351954E-2</v>
      </c>
      <c r="BG13" s="54">
        <v>3.4639161582142197E-2</v>
      </c>
      <c r="BH13" s="53">
        <v>2.8726659902533129E-3</v>
      </c>
    </row>
    <row r="14" spans="1:62" x14ac:dyDescent="0.15">
      <c r="A14" s="31" t="s">
        <v>185</v>
      </c>
      <c r="B14" s="50">
        <v>2.0685126200999999</v>
      </c>
      <c r="C14" s="50">
        <v>2.1505593794000002</v>
      </c>
      <c r="D14" s="50">
        <v>2.3124342583000002</v>
      </c>
      <c r="E14" s="50">
        <v>2.7633608443000002</v>
      </c>
      <c r="F14" s="50">
        <v>2.9319866589000001</v>
      </c>
      <c r="G14" s="50">
        <v>3.4808998979999997</v>
      </c>
      <c r="H14" s="50">
        <v>3.8028869143000006</v>
      </c>
      <c r="I14" s="50">
        <v>3.8394284029000003</v>
      </c>
      <c r="J14" s="50">
        <v>4.3208075135000001</v>
      </c>
      <c r="K14" s="50">
        <v>4.8103891714999998</v>
      </c>
      <c r="L14" s="50">
        <v>4.8339064213</v>
      </c>
      <c r="M14" s="50">
        <v>5.6202178901000002</v>
      </c>
      <c r="N14" s="50">
        <v>6.8015886701999992</v>
      </c>
      <c r="O14" s="50">
        <v>6.9313611588000015</v>
      </c>
      <c r="P14" s="50">
        <v>7.3101045924000001</v>
      </c>
      <c r="Q14" s="50">
        <v>9.1544504425</v>
      </c>
      <c r="R14" s="50">
        <v>10.032192733099999</v>
      </c>
      <c r="S14" s="50">
        <v>10.9251941391</v>
      </c>
      <c r="T14" s="50">
        <v>10.063309680300002</v>
      </c>
      <c r="U14" s="50">
        <v>10.600992586900002</v>
      </c>
      <c r="V14" s="50">
        <v>12.822463053400002</v>
      </c>
      <c r="W14" s="50">
        <v>13.015417909400002</v>
      </c>
      <c r="X14" s="50">
        <v>13.063830577400001</v>
      </c>
      <c r="Y14" s="50">
        <v>15.6093397031</v>
      </c>
      <c r="Z14" s="50">
        <v>15.811178269900001</v>
      </c>
      <c r="AA14" s="50">
        <v>16.608331487299999</v>
      </c>
      <c r="AB14" s="50">
        <v>18.732415799799998</v>
      </c>
      <c r="AC14" s="50">
        <v>18.793553170699994</v>
      </c>
      <c r="AD14" s="50">
        <v>18.811483042199999</v>
      </c>
      <c r="AE14" s="50">
        <v>20.230637706</v>
      </c>
      <c r="AF14" s="50">
        <v>19.908539240900001</v>
      </c>
      <c r="AG14" s="50">
        <v>22.499033073500001</v>
      </c>
      <c r="AH14" s="50">
        <v>25.700879439599998</v>
      </c>
      <c r="AI14" s="50">
        <v>25.662498014100006</v>
      </c>
      <c r="AJ14" s="50">
        <v>22.442436835799999</v>
      </c>
      <c r="AK14" s="50">
        <v>20.265145769000004</v>
      </c>
      <c r="AL14" s="50">
        <v>20.873480077300002</v>
      </c>
      <c r="AM14" s="50">
        <v>20.27988087040703</v>
      </c>
      <c r="AN14" s="50">
        <v>20.374455790279505</v>
      </c>
      <c r="AO14" s="50">
        <v>23.089980275246461</v>
      </c>
      <c r="AP14" s="50">
        <v>25.221076082757136</v>
      </c>
      <c r="AQ14" s="50">
        <v>26.712739381129868</v>
      </c>
      <c r="AR14" s="50">
        <v>26.991410978632025</v>
      </c>
      <c r="AS14" s="50">
        <v>27.468618794281642</v>
      </c>
      <c r="AT14" s="50">
        <v>27.888094495783925</v>
      </c>
      <c r="AU14" s="50">
        <v>32.126976523751509</v>
      </c>
      <c r="AV14" s="50">
        <v>32.732028125961257</v>
      </c>
      <c r="AW14" s="50">
        <v>34.164238682466369</v>
      </c>
      <c r="AX14" s="50">
        <v>36.439045168580478</v>
      </c>
      <c r="AY14" s="50">
        <v>38.375452182960821</v>
      </c>
      <c r="AZ14" s="50">
        <v>37.505881634922602</v>
      </c>
      <c r="BA14" s="50">
        <v>35.404932209150175</v>
      </c>
      <c r="BB14" s="50">
        <v>34.283299921894717</v>
      </c>
      <c r="BC14" s="50">
        <v>36.990684531279058</v>
      </c>
      <c r="BD14" s="50">
        <v>35.598067986869999</v>
      </c>
      <c r="BE14" s="51">
        <v>28.569750205548601</v>
      </c>
      <c r="BF14" s="52">
        <v>-0.19962817113371523</v>
      </c>
      <c r="BG14" s="54">
        <v>2.4709490912008469E-2</v>
      </c>
      <c r="BH14" s="53">
        <v>8.9326119340703682E-4</v>
      </c>
    </row>
    <row r="15" spans="1:62" x14ac:dyDescent="0.15">
      <c r="A15" s="31" t="s">
        <v>184</v>
      </c>
      <c r="B15" s="50">
        <v>12.5291418187755</v>
      </c>
      <c r="C15" s="50">
        <v>15.395373486722582</v>
      </c>
      <c r="D15" s="50">
        <v>15.488571208512441</v>
      </c>
      <c r="E15" s="50">
        <v>15.669609125870384</v>
      </c>
      <c r="F15" s="50">
        <v>15.65376926691653</v>
      </c>
      <c r="G15" s="50">
        <v>16.413504507560109</v>
      </c>
      <c r="H15" s="50">
        <v>16.423961628000004</v>
      </c>
      <c r="I15" s="50">
        <v>14.2262462206</v>
      </c>
      <c r="J15" s="50">
        <v>16.641077396500002</v>
      </c>
      <c r="K15" s="50">
        <v>19.624896218099998</v>
      </c>
      <c r="L15" s="50">
        <v>20.069763798900002</v>
      </c>
      <c r="M15" s="50">
        <v>20.133854507100004</v>
      </c>
      <c r="N15" s="50">
        <v>20.156724927400003</v>
      </c>
      <c r="O15" s="50">
        <v>19.905696928600001</v>
      </c>
      <c r="P15" s="50">
        <v>20.675030921099996</v>
      </c>
      <c r="Q15" s="50">
        <v>22.2275339157</v>
      </c>
      <c r="R15" s="50">
        <v>22.776774873499999</v>
      </c>
      <c r="S15" s="50">
        <v>22.500239352600001</v>
      </c>
      <c r="T15" s="50">
        <v>19.481858673600001</v>
      </c>
      <c r="U15" s="50">
        <v>20.262412331100002</v>
      </c>
      <c r="V15" s="50">
        <v>19.583881711500002</v>
      </c>
      <c r="W15" s="50">
        <v>20.850580046099999</v>
      </c>
      <c r="X15" s="50">
        <v>22.475851635200002</v>
      </c>
      <c r="Y15" s="50">
        <v>22.236020539799998</v>
      </c>
      <c r="Z15" s="50">
        <v>19.845181556300002</v>
      </c>
      <c r="AA15" s="50">
        <v>19.555756598400002</v>
      </c>
      <c r="AB15" s="50">
        <v>18.6274144363</v>
      </c>
      <c r="AC15" s="50">
        <v>19.244468155400003</v>
      </c>
      <c r="AD15" s="50">
        <v>19.946498380000005</v>
      </c>
      <c r="AE15" s="50">
        <v>21.5829566245</v>
      </c>
      <c r="AF15" s="50">
        <v>24.282285599300003</v>
      </c>
      <c r="AG15" s="50">
        <v>25.502873538199999</v>
      </c>
      <c r="AH15" s="50">
        <v>25.800466663500004</v>
      </c>
      <c r="AI15" s="50">
        <v>25.3903007521</v>
      </c>
      <c r="AJ15" s="50">
        <v>25.9180056507</v>
      </c>
      <c r="AK15" s="50">
        <v>26.046162586100003</v>
      </c>
      <c r="AL15" s="50">
        <v>24.405532907600001</v>
      </c>
      <c r="AM15" s="50">
        <v>25.093490591793824</v>
      </c>
      <c r="AN15" s="50">
        <v>24.298160219632027</v>
      </c>
      <c r="AO15" s="50">
        <v>27.431789306736725</v>
      </c>
      <c r="AP15" s="50">
        <v>28.564229464158224</v>
      </c>
      <c r="AQ15" s="50">
        <v>27.213934056372949</v>
      </c>
      <c r="AR15" s="50">
        <v>31.014409553824212</v>
      </c>
      <c r="AS15" s="50">
        <v>34.379528924306527</v>
      </c>
      <c r="AT15" s="50">
        <v>34.501295432554194</v>
      </c>
      <c r="AU15" s="50">
        <v>40.186277340176822</v>
      </c>
      <c r="AV15" s="50">
        <v>45.066886063949198</v>
      </c>
      <c r="AW15" s="50">
        <v>46.08857225827235</v>
      </c>
      <c r="AX15" s="50">
        <v>46.955051564759835</v>
      </c>
      <c r="AY15" s="50">
        <v>47.89703267237855</v>
      </c>
      <c r="AZ15" s="50">
        <v>50.257408526464907</v>
      </c>
      <c r="BA15" s="50">
        <v>54.936171203078644</v>
      </c>
      <c r="BB15" s="50">
        <v>53.943669233180778</v>
      </c>
      <c r="BC15" s="50">
        <v>56.658350748187907</v>
      </c>
      <c r="BD15" s="50">
        <v>56.482716681829189</v>
      </c>
      <c r="BE15" s="51">
        <v>44.272428203294403</v>
      </c>
      <c r="BF15" s="52">
        <v>-0.21831902078268939</v>
      </c>
      <c r="BG15" s="54">
        <v>5.0528931881450356E-2</v>
      </c>
      <c r="BH15" s="53">
        <v>1.38422078482932E-3</v>
      </c>
    </row>
    <row r="16" spans="1:62" x14ac:dyDescent="0.15">
      <c r="A16" s="31" t="s">
        <v>183</v>
      </c>
      <c r="B16" s="50">
        <v>7.6615847316840986</v>
      </c>
      <c r="C16" s="50">
        <v>8.0029559860649613</v>
      </c>
      <c r="D16" s="50">
        <v>8.4716393212501764</v>
      </c>
      <c r="E16" s="50">
        <v>8.7010032093225469</v>
      </c>
      <c r="F16" s="50">
        <v>9.0210766558793747</v>
      </c>
      <c r="G16" s="50">
        <v>9.7181951503036395</v>
      </c>
      <c r="H16" s="50">
        <v>9.8740223820053519</v>
      </c>
      <c r="I16" s="50">
        <v>14.304807841703591</v>
      </c>
      <c r="J16" s="50">
        <v>14.17855351202231</v>
      </c>
      <c r="K16" s="50">
        <v>13.312792719033668</v>
      </c>
      <c r="L16" s="50">
        <v>10.212259224191273</v>
      </c>
      <c r="M16" s="50">
        <v>11.707735517229734</v>
      </c>
      <c r="N16" s="50">
        <v>11.745097789183905</v>
      </c>
      <c r="O16" s="50">
        <v>10.954722488434891</v>
      </c>
      <c r="P16" s="50">
        <v>9.1409629268832955</v>
      </c>
      <c r="Q16" s="50">
        <v>8.5728974962742726</v>
      </c>
      <c r="R16" s="50">
        <v>9.5815082986060034</v>
      </c>
      <c r="S16" s="50">
        <v>9.9185223394153628</v>
      </c>
      <c r="T16" s="50">
        <v>8.9665747179553907</v>
      </c>
      <c r="U16" s="50">
        <v>8.1440596343777329</v>
      </c>
      <c r="V16" s="50">
        <v>8.4006886821441515</v>
      </c>
      <c r="W16" s="50">
        <v>9.1027865162320136</v>
      </c>
      <c r="X16" s="50">
        <v>7.953888158870611</v>
      </c>
      <c r="Y16" s="50">
        <v>8.3277842753433866</v>
      </c>
      <c r="Z16" s="50">
        <v>8.0347979018682132</v>
      </c>
      <c r="AA16" s="50">
        <v>9.647707117483904</v>
      </c>
      <c r="AB16" s="50">
        <v>9.0808053282637236</v>
      </c>
      <c r="AC16" s="50">
        <v>10.590707706214408</v>
      </c>
      <c r="AD16" s="50">
        <v>10.678017690168868</v>
      </c>
      <c r="AE16" s="50">
        <v>10.151326472646875</v>
      </c>
      <c r="AF16" s="50">
        <v>11.26452835202136</v>
      </c>
      <c r="AG16" s="50">
        <v>11.792660146083261</v>
      </c>
      <c r="AH16" s="50">
        <v>10.799844830185187</v>
      </c>
      <c r="AI16" s="50">
        <v>10.279395435145908</v>
      </c>
      <c r="AJ16" s="50">
        <v>12.406487726009368</v>
      </c>
      <c r="AK16" s="50">
        <v>13.168703643866994</v>
      </c>
      <c r="AL16" s="50">
        <v>13.92110786376486</v>
      </c>
      <c r="AM16" s="50">
        <v>15.692231892255013</v>
      </c>
      <c r="AN16" s="50">
        <v>18.128876867159313</v>
      </c>
      <c r="AO16" s="50">
        <v>19.200636134872902</v>
      </c>
      <c r="AP16" s="50">
        <v>19.065925903250591</v>
      </c>
      <c r="AQ16" s="50">
        <v>22.400580434312921</v>
      </c>
      <c r="AR16" s="50">
        <v>23.632824377756393</v>
      </c>
      <c r="AS16" s="50">
        <v>23.772696787045128</v>
      </c>
      <c r="AT16" s="50">
        <v>22.198191880763428</v>
      </c>
      <c r="AU16" s="50">
        <v>24.697155607902861</v>
      </c>
      <c r="AV16" s="50">
        <v>24.621975866809461</v>
      </c>
      <c r="AW16" s="50">
        <v>24.216799085498383</v>
      </c>
      <c r="AX16" s="50">
        <v>25.527780103982369</v>
      </c>
      <c r="AY16" s="50">
        <v>24.77252012841457</v>
      </c>
      <c r="AZ16" s="50">
        <v>23.95023767556884</v>
      </c>
      <c r="BA16" s="50">
        <v>22.144314313295958</v>
      </c>
      <c r="BB16" s="50">
        <v>21.297577155203879</v>
      </c>
      <c r="BC16" s="50">
        <v>20.62945502588035</v>
      </c>
      <c r="BD16" s="50">
        <v>20.291204438264444</v>
      </c>
      <c r="BE16" s="51">
        <v>18.174608696383572</v>
      </c>
      <c r="BF16" s="52">
        <v>-0.10675823356279524</v>
      </c>
      <c r="BG16" s="54">
        <v>-8.942111915779094E-3</v>
      </c>
      <c r="BH16" s="53">
        <v>5.6824692330297391E-4</v>
      </c>
    </row>
    <row r="17" spans="1:60" x14ac:dyDescent="0.15">
      <c r="A17" s="31" t="s">
        <v>182</v>
      </c>
      <c r="B17" s="50">
        <v>43.741593930774229</v>
      </c>
      <c r="C17" s="50">
        <v>44.034360878939772</v>
      </c>
      <c r="D17" s="50">
        <v>45.994829359168008</v>
      </c>
      <c r="E17" s="50">
        <v>48.952327686452932</v>
      </c>
      <c r="F17" s="50">
        <v>49.102185004006202</v>
      </c>
      <c r="G17" s="50">
        <v>49.36144939871393</v>
      </c>
      <c r="H17" s="50">
        <v>49.542571852941158</v>
      </c>
      <c r="I17" s="50">
        <v>52.286282898421845</v>
      </c>
      <c r="J17" s="50">
        <v>59.676739021238149</v>
      </c>
      <c r="K17" s="50">
        <v>60.831640813997126</v>
      </c>
      <c r="L17" s="50">
        <v>62.707320058347179</v>
      </c>
      <c r="M17" s="50">
        <v>66.190185128284355</v>
      </c>
      <c r="N17" s="50">
        <v>73.913600360140194</v>
      </c>
      <c r="O17" s="50">
        <v>75.187775160620163</v>
      </c>
      <c r="P17" s="50">
        <v>83.152410353494403</v>
      </c>
      <c r="Q17" s="50">
        <v>95.367501528591148</v>
      </c>
      <c r="R17" s="50">
        <v>99.219723274121122</v>
      </c>
      <c r="S17" s="50">
        <v>99.841422028562704</v>
      </c>
      <c r="T17" s="50">
        <v>98.373636628826972</v>
      </c>
      <c r="U17" s="50">
        <v>98.470724001491106</v>
      </c>
      <c r="V17" s="50">
        <v>99.991776764466337</v>
      </c>
      <c r="W17" s="50">
        <v>105.75463995439981</v>
      </c>
      <c r="X17" s="50">
        <v>101.24808602999569</v>
      </c>
      <c r="Y17" s="50">
        <v>103.63203781549866</v>
      </c>
      <c r="Z17" s="50">
        <v>106.40825160303386</v>
      </c>
      <c r="AA17" s="50">
        <v>112.20272245082054</v>
      </c>
      <c r="AB17" s="50">
        <v>106.24002939576368</v>
      </c>
      <c r="AC17" s="50">
        <v>117.54415311510907</v>
      </c>
      <c r="AD17" s="50">
        <v>114.73610102990992</v>
      </c>
      <c r="AE17" s="50">
        <v>124.90475944524987</v>
      </c>
      <c r="AF17" s="50">
        <v>128.17358503788319</v>
      </c>
      <c r="AG17" s="50">
        <v>119.37184105194792</v>
      </c>
      <c r="AH17" s="50">
        <v>127.15459807606354</v>
      </c>
      <c r="AI17" s="50">
        <v>137.88349304914379</v>
      </c>
      <c r="AJ17" s="50">
        <v>138.61234936593917</v>
      </c>
      <c r="AK17" s="50">
        <v>142.06481703520001</v>
      </c>
      <c r="AL17" s="50">
        <v>151.76272278923619</v>
      </c>
      <c r="AM17" s="50">
        <v>156.26968862748851</v>
      </c>
      <c r="AN17" s="50">
        <v>144.36368688702976</v>
      </c>
      <c r="AO17" s="50">
        <v>152.86897061686381</v>
      </c>
      <c r="AP17" s="50">
        <v>153.64615237068094</v>
      </c>
      <c r="AQ17" s="50">
        <v>160.08263548047668</v>
      </c>
      <c r="AR17" s="50">
        <v>171.49393489192809</v>
      </c>
      <c r="AS17" s="50">
        <v>165.35569133108126</v>
      </c>
      <c r="AT17" s="50">
        <v>166.22310104844266</v>
      </c>
      <c r="AU17" s="50">
        <v>167.42953520513851</v>
      </c>
      <c r="AV17" s="50">
        <v>167.30416076388897</v>
      </c>
      <c r="AW17" s="50">
        <v>177.91817399320107</v>
      </c>
      <c r="AX17" s="50">
        <v>183.39241615083969</v>
      </c>
      <c r="AY17" s="50">
        <v>173.33001241576642</v>
      </c>
      <c r="AZ17" s="50">
        <v>172.20115624615295</v>
      </c>
      <c r="BA17" s="50">
        <v>149.2831349533167</v>
      </c>
      <c r="BB17" s="50">
        <v>146.32272536017808</v>
      </c>
      <c r="BC17" s="50">
        <v>119.5828790830533</v>
      </c>
      <c r="BD17" s="50">
        <v>91.15508586994973</v>
      </c>
      <c r="BE17" s="51">
        <v>69.576088821921772</v>
      </c>
      <c r="BF17" s="52">
        <v>-0.23881383516465937</v>
      </c>
      <c r="BG17" s="54">
        <v>-5.8307845016037363E-2</v>
      </c>
      <c r="BH17" s="53">
        <v>2.1753644916921119E-3</v>
      </c>
    </row>
    <row r="18" spans="1:60" x14ac:dyDescent="0.15">
      <c r="A18" s="31" t="s">
        <v>181</v>
      </c>
      <c r="B18" s="50">
        <v>12.345507106821632</v>
      </c>
      <c r="C18" s="50">
        <v>12.453497368721598</v>
      </c>
      <c r="D18" s="50">
        <v>13.12097420401707</v>
      </c>
      <c r="E18" s="50">
        <v>13.381755483557939</v>
      </c>
      <c r="F18" s="50">
        <v>14.222506662874833</v>
      </c>
      <c r="G18" s="50">
        <v>14.702682410889171</v>
      </c>
      <c r="H18" s="50">
        <v>15.407840261711783</v>
      </c>
      <c r="I18" s="50">
        <v>16.848888126488973</v>
      </c>
      <c r="J18" s="50">
        <v>17.684992171015743</v>
      </c>
      <c r="K18" s="50">
        <v>17.835268320087263</v>
      </c>
      <c r="L18" s="50">
        <v>19.838429609344878</v>
      </c>
      <c r="M18" s="50">
        <v>20.305505239024299</v>
      </c>
      <c r="N18" s="50">
        <v>20.541549030003317</v>
      </c>
      <c r="O18" s="50">
        <v>20.796560713583126</v>
      </c>
      <c r="P18" s="50">
        <v>20.821989010099085</v>
      </c>
      <c r="Q18" s="50">
        <v>19.566548151892622</v>
      </c>
      <c r="R18" s="50">
        <v>19.465932536053156</v>
      </c>
      <c r="S18" s="50">
        <v>19.45844000037534</v>
      </c>
      <c r="T18" s="50">
        <v>19.211759706376757</v>
      </c>
      <c r="U18" s="50">
        <v>18.729226433663865</v>
      </c>
      <c r="V18" s="50">
        <v>18.754361806719952</v>
      </c>
      <c r="W18" s="50">
        <v>18.761004593393697</v>
      </c>
      <c r="X18" s="50">
        <v>20.15454941261115</v>
      </c>
      <c r="Y18" s="50">
        <v>19.5313667550631</v>
      </c>
      <c r="Z18" s="50">
        <v>20.352866974775747</v>
      </c>
      <c r="AA18" s="50">
        <v>21.085472598630602</v>
      </c>
      <c r="AB18" s="50">
        <v>23.094313160455673</v>
      </c>
      <c r="AC18" s="50">
        <v>26.306854739038254</v>
      </c>
      <c r="AD18" s="50">
        <v>28.113904839608107</v>
      </c>
      <c r="AE18" s="50">
        <v>30.794561337439191</v>
      </c>
      <c r="AF18" s="50">
        <v>34.069376098475182</v>
      </c>
      <c r="AG18" s="50">
        <v>33.43416192402195</v>
      </c>
      <c r="AH18" s="50">
        <v>35.992121393638243</v>
      </c>
      <c r="AI18" s="50">
        <v>41.377872396616731</v>
      </c>
      <c r="AJ18" s="50">
        <v>40.787159877254297</v>
      </c>
      <c r="AK18" s="50">
        <v>42.733790758579872</v>
      </c>
      <c r="AL18" s="50">
        <v>45.942144716418994</v>
      </c>
      <c r="AM18" s="50">
        <v>46.087114946462506</v>
      </c>
      <c r="AN18" s="50">
        <v>48.210630137529073</v>
      </c>
      <c r="AO18" s="50">
        <v>49.302977849686357</v>
      </c>
      <c r="AP18" s="50">
        <v>48.668186072889483</v>
      </c>
      <c r="AQ18" s="50">
        <v>51.697129857703217</v>
      </c>
      <c r="AR18" s="50">
        <v>54.363520416735135</v>
      </c>
      <c r="AS18" s="50">
        <v>54.883694479925175</v>
      </c>
      <c r="AT18" s="50">
        <v>53.673099815837531</v>
      </c>
      <c r="AU18" s="50">
        <v>54.750100130266475</v>
      </c>
      <c r="AV18" s="50">
        <v>58.729803660558872</v>
      </c>
      <c r="AW18" s="50">
        <v>59.648463402335111</v>
      </c>
      <c r="AX18" s="50">
        <v>60.576805839006141</v>
      </c>
      <c r="AY18" s="50">
        <v>62.647239928399706</v>
      </c>
      <c r="AZ18" s="50">
        <v>68.748150481576801</v>
      </c>
      <c r="BA18" s="50">
        <v>71.495027657745865</v>
      </c>
      <c r="BB18" s="50">
        <v>70.973304946885918</v>
      </c>
      <c r="BC18" s="50">
        <v>71.283279586823795</v>
      </c>
      <c r="BD18" s="50">
        <v>79.879049038888354</v>
      </c>
      <c r="BE18" s="51">
        <v>68.681985714854363</v>
      </c>
      <c r="BF18" s="52">
        <v>-0.14252446867721114</v>
      </c>
      <c r="BG18" s="54">
        <v>4.0561182534161189E-2</v>
      </c>
      <c r="BH18" s="53">
        <v>2.1474094832408001E-3</v>
      </c>
    </row>
    <row r="19" spans="1:60" x14ac:dyDescent="0.15">
      <c r="A19" s="31" t="s">
        <v>180</v>
      </c>
      <c r="B19" s="50">
        <v>48.6770947388761</v>
      </c>
      <c r="C19" s="50">
        <v>50.144596973933069</v>
      </c>
      <c r="D19" s="50">
        <v>52.226927189079838</v>
      </c>
      <c r="E19" s="50">
        <v>53.332490736475286</v>
      </c>
      <c r="F19" s="50">
        <v>56.416930008590064</v>
      </c>
      <c r="G19" s="50">
        <v>70.237992702253806</v>
      </c>
      <c r="H19" s="50">
        <v>71.374294935776831</v>
      </c>
      <c r="I19" s="50">
        <v>76.445943721869412</v>
      </c>
      <c r="J19" s="50">
        <v>82.698885213021583</v>
      </c>
      <c r="K19" s="50">
        <v>81.888828128998199</v>
      </c>
      <c r="L19" s="50">
        <v>79.293527319406394</v>
      </c>
      <c r="M19" s="50">
        <v>80.464711551886438</v>
      </c>
      <c r="N19" s="50">
        <v>84.693639465291795</v>
      </c>
      <c r="O19" s="50">
        <v>86.280085507166021</v>
      </c>
      <c r="P19" s="50">
        <v>88.830612646231089</v>
      </c>
      <c r="Q19" s="50">
        <v>99.126110307886591</v>
      </c>
      <c r="R19" s="50">
        <v>99.821153792452861</v>
      </c>
      <c r="S19" s="50">
        <v>87.270057043439309</v>
      </c>
      <c r="T19" s="50">
        <v>83.674896415708645</v>
      </c>
      <c r="U19" s="50">
        <v>88.779007397300219</v>
      </c>
      <c r="V19" s="50">
        <v>83.2360220440424</v>
      </c>
      <c r="W19" s="50">
        <v>81.353988811733686</v>
      </c>
      <c r="X19" s="50">
        <v>85.12641419716698</v>
      </c>
      <c r="Y19" s="50">
        <v>85.234125073791702</v>
      </c>
      <c r="Z19" s="50">
        <v>89.713809767362676</v>
      </c>
      <c r="AA19" s="50">
        <v>89.282701207036638</v>
      </c>
      <c r="AB19" s="50">
        <v>84.874648577912154</v>
      </c>
      <c r="AC19" s="50">
        <v>83.304604226631199</v>
      </c>
      <c r="AD19" s="50">
        <v>84.481199810414054</v>
      </c>
      <c r="AE19" s="50">
        <v>89.375088639478875</v>
      </c>
      <c r="AF19" s="50">
        <v>87.306745175974527</v>
      </c>
      <c r="AG19" s="50">
        <v>88.611718400819854</v>
      </c>
      <c r="AH19" s="50">
        <v>93.982269133042593</v>
      </c>
      <c r="AI19" s="50">
        <v>96.951951207856979</v>
      </c>
      <c r="AJ19" s="50">
        <v>90.461899831510323</v>
      </c>
      <c r="AK19" s="50">
        <v>106.42351248087584</v>
      </c>
      <c r="AL19" s="50">
        <v>113.94704696479617</v>
      </c>
      <c r="AM19" s="50">
        <v>113.18032357895788</v>
      </c>
      <c r="AN19" s="50">
        <v>117.63566868051393</v>
      </c>
      <c r="AO19" s="50">
        <v>120.31139091080959</v>
      </c>
      <c r="AP19" s="50">
        <v>120.46939407834763</v>
      </c>
      <c r="AQ19" s="50">
        <v>124.74976258733759</v>
      </c>
      <c r="AR19" s="50">
        <v>123.45837943076053</v>
      </c>
      <c r="AS19" s="50">
        <v>115.86846114808168</v>
      </c>
      <c r="AT19" s="50">
        <v>109.83815364215604</v>
      </c>
      <c r="AU19" s="50">
        <v>108.92447795580983</v>
      </c>
      <c r="AV19" s="50">
        <v>111.1143611955715</v>
      </c>
      <c r="AW19" s="50">
        <v>108.34358595972837</v>
      </c>
      <c r="AX19" s="50">
        <v>105.67898727546175</v>
      </c>
      <c r="AY19" s="50">
        <v>105.31436785366941</v>
      </c>
      <c r="AZ19" s="50">
        <v>108.59042726226458</v>
      </c>
      <c r="BA19" s="50">
        <v>112.31276120190196</v>
      </c>
      <c r="BB19" s="50">
        <v>108.36401983582039</v>
      </c>
      <c r="BC19" s="50">
        <v>111.8258963754196</v>
      </c>
      <c r="BD19" s="50">
        <v>115.72390805049328</v>
      </c>
      <c r="BE19" s="51">
        <v>108.97916891696242</v>
      </c>
      <c r="BF19" s="52">
        <v>-6.0856019679018103E-2</v>
      </c>
      <c r="BG19" s="54">
        <v>5.2335775052740896E-3</v>
      </c>
      <c r="BH19" s="53">
        <v>3.4073403436466494E-3</v>
      </c>
    </row>
    <row r="20" spans="1:60" x14ac:dyDescent="0.15">
      <c r="A20" s="31" t="s">
        <v>179</v>
      </c>
      <c r="B20" s="50">
        <v>7.2118598026929943</v>
      </c>
      <c r="C20" s="50">
        <v>7.4952096126534302</v>
      </c>
      <c r="D20" s="50">
        <v>8.0569121121903002</v>
      </c>
      <c r="E20" s="50">
        <v>8.2901681619786363</v>
      </c>
      <c r="F20" s="50">
        <v>8.9300120399454102</v>
      </c>
      <c r="G20" s="50">
        <v>9.1683934827679288</v>
      </c>
      <c r="H20" s="50">
        <v>9.8647192715600855</v>
      </c>
      <c r="I20" s="50">
        <v>11.448860913022511</v>
      </c>
      <c r="J20" s="50">
        <v>11.586221380399497</v>
      </c>
      <c r="K20" s="50">
        <v>10.502061111164874</v>
      </c>
      <c r="L20" s="50">
        <v>11.950407010434397</v>
      </c>
      <c r="M20" s="50">
        <v>12.196816400074542</v>
      </c>
      <c r="N20" s="50">
        <v>12.873657792116852</v>
      </c>
      <c r="O20" s="50">
        <v>14.845499972421475</v>
      </c>
      <c r="P20" s="50">
        <v>15.607118581538261</v>
      </c>
      <c r="Q20" s="50">
        <v>15.18977388657458</v>
      </c>
      <c r="R20" s="50">
        <v>14.664238260290865</v>
      </c>
      <c r="S20" s="50">
        <v>13.800460658911893</v>
      </c>
      <c r="T20" s="50">
        <v>12.003982254666093</v>
      </c>
      <c r="U20" s="50">
        <v>11.856024219217563</v>
      </c>
      <c r="V20" s="50">
        <v>12.621209716544477</v>
      </c>
      <c r="W20" s="50">
        <v>12.669154490854492</v>
      </c>
      <c r="X20" s="50">
        <v>12.990037729578368</v>
      </c>
      <c r="Y20" s="50">
        <v>14.560285712097373</v>
      </c>
      <c r="Z20" s="50">
        <v>14.851284575418488</v>
      </c>
      <c r="AA20" s="50">
        <v>14.131422633266773</v>
      </c>
      <c r="AB20" s="50">
        <v>14.745131310792289</v>
      </c>
      <c r="AC20" s="50">
        <v>15.434187682707176</v>
      </c>
      <c r="AD20" s="50">
        <v>16.112221554505048</v>
      </c>
      <c r="AE20" s="50">
        <v>17.954258990146553</v>
      </c>
      <c r="AF20" s="50">
        <v>20.415655826012539</v>
      </c>
      <c r="AG20" s="50">
        <v>21.002612861114166</v>
      </c>
      <c r="AH20" s="50">
        <v>21.275924254646451</v>
      </c>
      <c r="AI20" s="50">
        <v>21.840490340316155</v>
      </c>
      <c r="AJ20" s="50">
        <v>23.607069136350376</v>
      </c>
      <c r="AK20" s="50">
        <v>20.375999374894864</v>
      </c>
      <c r="AL20" s="50">
        <v>19.753465166204972</v>
      </c>
      <c r="AM20" s="50">
        <v>19.810723883944416</v>
      </c>
      <c r="AN20" s="50">
        <v>21.334023513146466</v>
      </c>
      <c r="AO20" s="50">
        <v>23.054038831434589</v>
      </c>
      <c r="AP20" s="50">
        <v>23.121211263063795</v>
      </c>
      <c r="AQ20" s="50">
        <v>23.323376416995977</v>
      </c>
      <c r="AR20" s="50">
        <v>25.311669995473377</v>
      </c>
      <c r="AS20" s="50">
        <v>28.038433304284489</v>
      </c>
      <c r="AT20" s="50">
        <v>30.262610902903948</v>
      </c>
      <c r="AU20" s="50">
        <v>32.293408975284656</v>
      </c>
      <c r="AV20" s="50">
        <v>33.412953233119417</v>
      </c>
      <c r="AW20" s="50">
        <v>34.561550891748645</v>
      </c>
      <c r="AX20" s="50">
        <v>34.761455201967728</v>
      </c>
      <c r="AY20" s="50">
        <v>35.157858760553054</v>
      </c>
      <c r="AZ20" s="50">
        <v>36.045393456804078</v>
      </c>
      <c r="BA20" s="50">
        <v>37.453184555172768</v>
      </c>
      <c r="BB20" s="50">
        <v>38.652239188537877</v>
      </c>
      <c r="BC20" s="50">
        <v>40.481885297519369</v>
      </c>
      <c r="BD20" s="50">
        <v>40.541223590243888</v>
      </c>
      <c r="BE20" s="51">
        <v>34.664121866038656</v>
      </c>
      <c r="BF20" s="52">
        <v>-0.14730222501531276</v>
      </c>
      <c r="BG20" s="54">
        <v>2.9672338418387678E-2</v>
      </c>
      <c r="BH20" s="53">
        <v>1.0838076862306984E-3</v>
      </c>
    </row>
    <row r="21" spans="1:60" s="32" customFormat="1" x14ac:dyDescent="0.15">
      <c r="A21" s="37" t="s">
        <v>178</v>
      </c>
      <c r="B21" s="55">
        <v>305.94552227971468</v>
      </c>
      <c r="C21" s="55">
        <v>321.34556857606793</v>
      </c>
      <c r="D21" s="55">
        <v>333.1571981890329</v>
      </c>
      <c r="E21" s="55">
        <v>352.50413508574758</v>
      </c>
      <c r="F21" s="55">
        <v>367.89027253722787</v>
      </c>
      <c r="G21" s="55">
        <v>391.45456453308492</v>
      </c>
      <c r="H21" s="55">
        <v>407.85657020336691</v>
      </c>
      <c r="I21" s="55">
        <v>436.25983488390739</v>
      </c>
      <c r="J21" s="55">
        <v>475.53010309396996</v>
      </c>
      <c r="K21" s="55">
        <v>492.31870208380104</v>
      </c>
      <c r="L21" s="55">
        <v>491.99070953579269</v>
      </c>
      <c r="M21" s="55">
        <v>516.61667886034809</v>
      </c>
      <c r="N21" s="55">
        <v>542.93637173029128</v>
      </c>
      <c r="O21" s="55">
        <v>559.38770318190143</v>
      </c>
      <c r="P21" s="55">
        <v>587.14891715158717</v>
      </c>
      <c r="Q21" s="55">
        <v>606.11739495962331</v>
      </c>
      <c r="R21" s="55">
        <v>601.12817411505932</v>
      </c>
      <c r="S21" s="55">
        <v>587.94730040805871</v>
      </c>
      <c r="T21" s="55">
        <v>576.57385748838237</v>
      </c>
      <c r="U21" s="55">
        <v>587.67438547349138</v>
      </c>
      <c r="V21" s="55">
        <v>591.1628578252537</v>
      </c>
      <c r="W21" s="55">
        <v>617.77116024641418</v>
      </c>
      <c r="X21" s="55">
        <v>635.05159452016778</v>
      </c>
      <c r="Y21" s="55">
        <v>652.14265712725967</v>
      </c>
      <c r="Z21" s="55">
        <v>666.90294412036735</v>
      </c>
      <c r="AA21" s="55">
        <v>653.02366810478554</v>
      </c>
      <c r="AB21" s="55">
        <v>661.46985128593099</v>
      </c>
      <c r="AC21" s="55">
        <v>702.49093905059885</v>
      </c>
      <c r="AD21" s="55">
        <v>718.68770645574205</v>
      </c>
      <c r="AE21" s="55">
        <v>763.30924504251902</v>
      </c>
      <c r="AF21" s="55">
        <v>797.06289158202617</v>
      </c>
      <c r="AG21" s="55">
        <v>824.48427707085136</v>
      </c>
      <c r="AH21" s="55">
        <v>867.21518762127062</v>
      </c>
      <c r="AI21" s="55">
        <v>905.42901510294439</v>
      </c>
      <c r="AJ21" s="55">
        <v>901.36977433399113</v>
      </c>
      <c r="AK21" s="55">
        <v>915.45158519733593</v>
      </c>
      <c r="AL21" s="55">
        <v>929.01030538820737</v>
      </c>
      <c r="AM21" s="55">
        <v>929.34687741425944</v>
      </c>
      <c r="AN21" s="55">
        <v>935.61920209756647</v>
      </c>
      <c r="AO21" s="55">
        <v>987.34859597362674</v>
      </c>
      <c r="AP21" s="55">
        <v>1006.4269118705907</v>
      </c>
      <c r="AQ21" s="55">
        <v>1048.9926210024594</v>
      </c>
      <c r="AR21" s="55">
        <v>1106.4619256436415</v>
      </c>
      <c r="AS21" s="55">
        <v>1132.8636639511087</v>
      </c>
      <c r="AT21" s="55">
        <v>1094.4404594921734</v>
      </c>
      <c r="AU21" s="55">
        <v>1173.9996971924072</v>
      </c>
      <c r="AV21" s="55">
        <v>1225.892656530277</v>
      </c>
      <c r="AW21" s="55">
        <v>1276.5742610414675</v>
      </c>
      <c r="AX21" s="55">
        <v>1335.6973167409353</v>
      </c>
      <c r="AY21" s="55">
        <v>1353.8365349310827</v>
      </c>
      <c r="AZ21" s="55">
        <v>1351.8319962305104</v>
      </c>
      <c r="BA21" s="55">
        <v>1309.4654124396227</v>
      </c>
      <c r="BB21" s="55">
        <v>1298.3250937044834</v>
      </c>
      <c r="BC21" s="55">
        <v>1267.025451574561</v>
      </c>
      <c r="BD21" s="55">
        <v>1244.1741013792903</v>
      </c>
      <c r="BE21" s="55">
        <v>1129.4686891340912</v>
      </c>
      <c r="BF21" s="56">
        <v>-9.46743644153758E-2</v>
      </c>
      <c r="BG21" s="56">
        <v>1.2905435593294046E-2</v>
      </c>
      <c r="BH21" s="56">
        <v>3.5313943661147471E-2</v>
      </c>
    </row>
    <row r="22" spans="1:60"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1"/>
      <c r="BF22" s="52"/>
      <c r="BG22" s="54"/>
      <c r="BH22" s="53"/>
    </row>
    <row r="23" spans="1:60" x14ac:dyDescent="0.15">
      <c r="A23" s="49" t="s">
        <v>177</v>
      </c>
      <c r="B23" s="50">
        <v>39.529179217571659</v>
      </c>
      <c r="C23" s="50">
        <v>39.819096883898339</v>
      </c>
      <c r="D23" s="50">
        <v>40.112029226577377</v>
      </c>
      <c r="E23" s="50">
        <v>43.012019821875178</v>
      </c>
      <c r="F23" s="50">
        <v>46.052561282902516</v>
      </c>
      <c r="G23" s="50">
        <v>50.712922520657067</v>
      </c>
      <c r="H23" s="50">
        <v>53.331180299231555</v>
      </c>
      <c r="I23" s="50">
        <v>54.510506223025004</v>
      </c>
      <c r="J23" s="50">
        <v>57.902046527418406</v>
      </c>
      <c r="K23" s="50">
        <v>55.203742254573434</v>
      </c>
      <c r="L23" s="50">
        <v>53.272720297936594</v>
      </c>
      <c r="M23" s="50">
        <v>58.035267106834873</v>
      </c>
      <c r="N23" s="50">
        <v>53.840278239308468</v>
      </c>
      <c r="O23" s="50">
        <v>56.618193646637486</v>
      </c>
      <c r="P23" s="50">
        <v>59.126919753238695</v>
      </c>
      <c r="Q23" s="50">
        <v>57.869817673397598</v>
      </c>
      <c r="R23" s="50">
        <v>54.49495452853099</v>
      </c>
      <c r="S23" s="50">
        <v>51.859650727465535</v>
      </c>
      <c r="T23" s="50">
        <v>51.347143963473783</v>
      </c>
      <c r="U23" s="50">
        <v>53.192629136697491</v>
      </c>
      <c r="V23" s="50">
        <v>54.250896195465621</v>
      </c>
      <c r="W23" s="50">
        <v>53.87854531524777</v>
      </c>
      <c r="X23" s="50">
        <v>54.858148864051245</v>
      </c>
      <c r="Y23" s="50">
        <v>53.37493670765771</v>
      </c>
      <c r="Z23" s="50">
        <v>53.652226633371079</v>
      </c>
      <c r="AA23" s="50">
        <v>57.955634290305817</v>
      </c>
      <c r="AB23" s="50">
        <v>62.843586914014438</v>
      </c>
      <c r="AC23" s="50">
        <v>57.534919300419588</v>
      </c>
      <c r="AD23" s="50">
        <v>58.016149244980362</v>
      </c>
      <c r="AE23" s="50">
        <v>58.543818278683794</v>
      </c>
      <c r="AF23" s="50">
        <v>61.098331058255624</v>
      </c>
      <c r="AG23" s="50">
        <v>62.932575773154923</v>
      </c>
      <c r="AH23" s="50">
        <v>63.508866508122502</v>
      </c>
      <c r="AI23" s="50">
        <v>63.755343793428459</v>
      </c>
      <c r="AJ23" s="50">
        <v>62.993243567205383</v>
      </c>
      <c r="AK23" s="50">
        <v>63.548746848108856</v>
      </c>
      <c r="AL23" s="50">
        <v>68.185130786834193</v>
      </c>
      <c r="AM23" s="50">
        <v>69.295093925232464</v>
      </c>
      <c r="AN23" s="50">
        <v>75.016087970187385</v>
      </c>
      <c r="AO23" s="50">
        <v>73.715680608542726</v>
      </c>
      <c r="AP23" s="50">
        <v>74.739070187015983</v>
      </c>
      <c r="AQ23" s="50">
        <v>72.659425298553842</v>
      </c>
      <c r="AR23" s="50">
        <v>68.973639528864027</v>
      </c>
      <c r="AS23" s="50">
        <v>69.787216183004219</v>
      </c>
      <c r="AT23" s="50">
        <v>63.571864419971156</v>
      </c>
      <c r="AU23" s="50">
        <v>67.818627413396797</v>
      </c>
      <c r="AV23" s="50">
        <v>64.671654473640103</v>
      </c>
      <c r="AW23" s="50">
        <v>62.195586914392102</v>
      </c>
      <c r="AX23" s="50">
        <v>62.854652512168975</v>
      </c>
      <c r="AY23" s="50">
        <v>58.634627140288814</v>
      </c>
      <c r="AZ23" s="50">
        <v>60.69098499225025</v>
      </c>
      <c r="BA23" s="50">
        <v>61.637064970109954</v>
      </c>
      <c r="BB23" s="50">
        <v>64.458278683188908</v>
      </c>
      <c r="BC23" s="50">
        <v>62.159467993395324</v>
      </c>
      <c r="BD23" s="50">
        <v>63.719064225309111</v>
      </c>
      <c r="BE23" s="51">
        <v>55.274947257629393</v>
      </c>
      <c r="BF23" s="52">
        <v>-0.13489120592459736</v>
      </c>
      <c r="BG23" s="54">
        <v>2.3130775476265519E-4</v>
      </c>
      <c r="BH23" s="53">
        <v>1.7282253081537904E-3</v>
      </c>
    </row>
    <row r="24" spans="1:60" x14ac:dyDescent="0.15">
      <c r="A24" s="49" t="s">
        <v>176</v>
      </c>
      <c r="B24" s="50">
        <v>124.71285672724908</v>
      </c>
      <c r="C24" s="50">
        <v>118.47594249741687</v>
      </c>
      <c r="D24" s="50">
        <v>123.42954984338047</v>
      </c>
      <c r="E24" s="50">
        <v>135.0960570908353</v>
      </c>
      <c r="F24" s="50">
        <v>144.44474956243377</v>
      </c>
      <c r="G24" s="50">
        <v>148.9869088933882</v>
      </c>
      <c r="H24" s="50">
        <v>142.06511731131314</v>
      </c>
      <c r="I24" s="50">
        <v>149.25974624087883</v>
      </c>
      <c r="J24" s="50">
        <v>147.14229904731437</v>
      </c>
      <c r="K24" s="50">
        <v>141.36546711216826</v>
      </c>
      <c r="L24" s="50">
        <v>126.04934709113078</v>
      </c>
      <c r="M24" s="50">
        <v>132.04882913237694</v>
      </c>
      <c r="N24" s="50">
        <v>131.60855761311046</v>
      </c>
      <c r="O24" s="50">
        <v>136.81002269304341</v>
      </c>
      <c r="P24" s="50">
        <v>142.24250041423446</v>
      </c>
      <c r="Q24" s="50">
        <v>136.06324771320647</v>
      </c>
      <c r="R24" s="50">
        <v>129.38558820715028</v>
      </c>
      <c r="S24" s="50">
        <v>121.93492088202262</v>
      </c>
      <c r="T24" s="50">
        <v>109.25615358025169</v>
      </c>
      <c r="U24" s="50">
        <v>113.1889578327264</v>
      </c>
      <c r="V24" s="50">
        <v>114.22874550488768</v>
      </c>
      <c r="W24" s="50">
        <v>113.72319119127961</v>
      </c>
      <c r="X24" s="50">
        <v>115.21475645775863</v>
      </c>
      <c r="Y24" s="50">
        <v>117.18859417390368</v>
      </c>
      <c r="Z24" s="50">
        <v>119.75029468728577</v>
      </c>
      <c r="AA24" s="50">
        <v>126.49766868483798</v>
      </c>
      <c r="AB24" s="50">
        <v>130.7295905224606</v>
      </c>
      <c r="AC24" s="50">
        <v>128.07084807555131</v>
      </c>
      <c r="AD24" s="50">
        <v>126.06543899816454</v>
      </c>
      <c r="AE24" s="50">
        <v>129.57845523396949</v>
      </c>
      <c r="AF24" s="50">
        <v>128.92872993010303</v>
      </c>
      <c r="AG24" s="50">
        <v>137.19224745321813</v>
      </c>
      <c r="AH24" s="50">
        <v>135.91401478757578</v>
      </c>
      <c r="AI24" s="50">
        <v>139.85770572572832</v>
      </c>
      <c r="AJ24" s="50">
        <v>133.26341940642544</v>
      </c>
      <c r="AK24" s="50">
        <v>136.28817499098452</v>
      </c>
      <c r="AL24" s="50">
        <v>136.33913149391574</v>
      </c>
      <c r="AM24" s="50">
        <v>134.15200620622326</v>
      </c>
      <c r="AN24" s="50">
        <v>141.24912839229717</v>
      </c>
      <c r="AO24" s="50">
        <v>140.10648621688722</v>
      </c>
      <c r="AP24" s="50">
        <v>136.15502014590254</v>
      </c>
      <c r="AQ24" s="50">
        <v>138.22495740383732</v>
      </c>
      <c r="AR24" s="50">
        <v>137.77828442363921</v>
      </c>
      <c r="AS24" s="50">
        <v>139.13469741645915</v>
      </c>
      <c r="AT24" s="50">
        <v>124.62538538126532</v>
      </c>
      <c r="AU24" s="50">
        <v>133.52637868767985</v>
      </c>
      <c r="AV24" s="50">
        <v>120.60549795669843</v>
      </c>
      <c r="AW24" s="50">
        <v>116.19925972178207</v>
      </c>
      <c r="AX24" s="50">
        <v>117.33005915775013</v>
      </c>
      <c r="AY24" s="50">
        <v>108.79619999320053</v>
      </c>
      <c r="AZ24" s="50">
        <v>115.24694413922231</v>
      </c>
      <c r="BA24" s="50">
        <v>116.89721362474542</v>
      </c>
      <c r="BB24" s="50">
        <v>118.82186119199251</v>
      </c>
      <c r="BC24" s="50">
        <v>125.47815539090045</v>
      </c>
      <c r="BD24" s="50">
        <v>121.62687273102796</v>
      </c>
      <c r="BE24" s="51">
        <v>88.741776489210139</v>
      </c>
      <c r="BF24" s="52">
        <v>-0.27237040111412669</v>
      </c>
      <c r="BG24" s="54">
        <v>-2.4324749897175479E-3</v>
      </c>
      <c r="BH24" s="53">
        <v>2.7745984687124509E-3</v>
      </c>
    </row>
    <row r="25" spans="1:60" x14ac:dyDescent="0.15">
      <c r="A25" s="49" t="s">
        <v>175</v>
      </c>
      <c r="B25" s="50">
        <v>36.7442132336</v>
      </c>
      <c r="C25" s="50">
        <v>39.2106661798</v>
      </c>
      <c r="D25" s="50">
        <v>45.227863366200005</v>
      </c>
      <c r="E25" s="50">
        <v>51.011343779000008</v>
      </c>
      <c r="F25" s="50">
        <v>55.747480970400005</v>
      </c>
      <c r="G25" s="50">
        <v>62.362575212300008</v>
      </c>
      <c r="H25" s="50">
        <v>64.572936237500002</v>
      </c>
      <c r="I25" s="50">
        <v>66.629984883000006</v>
      </c>
      <c r="J25" s="50">
        <v>68.637047357200018</v>
      </c>
      <c r="K25" s="50">
        <v>69.8614355813</v>
      </c>
      <c r="L25" s="50">
        <v>75.133677198100003</v>
      </c>
      <c r="M25" s="50">
        <v>75.923646191800003</v>
      </c>
      <c r="N25" s="50">
        <v>78.436930045300002</v>
      </c>
      <c r="O25" s="50">
        <v>82.095275479300014</v>
      </c>
      <c r="P25" s="50">
        <v>84.922342234300018</v>
      </c>
      <c r="Q25" s="50">
        <v>89.136716401900017</v>
      </c>
      <c r="R25" s="50">
        <v>85.465490667500035</v>
      </c>
      <c r="S25" s="50">
        <v>87.046276686600009</v>
      </c>
      <c r="T25" s="50">
        <v>85.980120827099995</v>
      </c>
      <c r="U25" s="50">
        <v>85.011034948800003</v>
      </c>
      <c r="V25" s="50">
        <v>84.876635437299996</v>
      </c>
      <c r="W25" s="50">
        <v>87.893583952200004</v>
      </c>
      <c r="X25" s="50">
        <v>87.760496958200022</v>
      </c>
      <c r="Y25" s="50">
        <v>86.551172153999985</v>
      </c>
      <c r="Z25" s="50">
        <v>86.792073131799981</v>
      </c>
      <c r="AA25" s="50">
        <v>74.399807559345007</v>
      </c>
      <c r="AB25" s="50">
        <v>59.883492511362157</v>
      </c>
      <c r="AC25" s="50">
        <v>58.121798187083634</v>
      </c>
      <c r="AD25" s="50">
        <v>60.262506386805661</v>
      </c>
      <c r="AE25" s="50">
        <v>56.6927607977345</v>
      </c>
      <c r="AF25" s="50">
        <v>58.784126503076997</v>
      </c>
      <c r="AG25" s="50">
        <v>56.813971680024864</v>
      </c>
      <c r="AH25" s="50">
        <v>56.084514411183655</v>
      </c>
      <c r="AI25" s="50">
        <v>53.773859280261995</v>
      </c>
      <c r="AJ25" s="50">
        <v>45.800287312204972</v>
      </c>
      <c r="AK25" s="50">
        <v>43.434353251611064</v>
      </c>
      <c r="AL25" s="50">
        <v>46.368468652000075</v>
      </c>
      <c r="AM25" s="50">
        <v>44.563602144881294</v>
      </c>
      <c r="AN25" s="50">
        <v>48.577104293902558</v>
      </c>
      <c r="AO25" s="50">
        <v>46.666819923489555</v>
      </c>
      <c r="AP25" s="50">
        <v>48.546668016704359</v>
      </c>
      <c r="AQ25" s="50">
        <v>49.391392974911653</v>
      </c>
      <c r="AR25" s="50">
        <v>52.735820164635449</v>
      </c>
      <c r="AS25" s="50">
        <v>50.344725810620552</v>
      </c>
      <c r="AT25" s="50">
        <v>43.532504617238352</v>
      </c>
      <c r="AU25" s="50">
        <v>45.588426228281179</v>
      </c>
      <c r="AV25" s="50">
        <v>50.520928452322323</v>
      </c>
      <c r="AW25" s="50">
        <v>45.813123030821558</v>
      </c>
      <c r="AX25" s="50">
        <v>40.669335864430167</v>
      </c>
      <c r="AY25" s="50">
        <v>43.117265872585989</v>
      </c>
      <c r="AZ25" s="50">
        <v>45.831655606314818</v>
      </c>
      <c r="BA25" s="50">
        <v>43.015746363397902</v>
      </c>
      <c r="BB25" s="50">
        <v>45.698100877895328</v>
      </c>
      <c r="BC25" s="50">
        <v>42.534286909735016</v>
      </c>
      <c r="BD25" s="50">
        <v>41.199324322758017</v>
      </c>
      <c r="BE25" s="51">
        <v>35.820465868942364</v>
      </c>
      <c r="BF25" s="52">
        <v>-0.13293248540280922</v>
      </c>
      <c r="BG25" s="54">
        <v>-5.4934589994846128E-3</v>
      </c>
      <c r="BH25" s="53">
        <v>1.1199619128722121E-3</v>
      </c>
    </row>
    <row r="26" spans="1:60" x14ac:dyDescent="0.15">
      <c r="A26" s="49" t="s">
        <v>174</v>
      </c>
      <c r="B26" s="50" t="s">
        <v>111</v>
      </c>
      <c r="C26" s="50" t="s">
        <v>111</v>
      </c>
      <c r="D26" s="50" t="s">
        <v>111</v>
      </c>
      <c r="E26" s="50" t="s">
        <v>111</v>
      </c>
      <c r="F26" s="50" t="s">
        <v>111</v>
      </c>
      <c r="G26" s="50" t="s">
        <v>111</v>
      </c>
      <c r="H26" s="50" t="s">
        <v>111</v>
      </c>
      <c r="I26" s="50" t="s">
        <v>111</v>
      </c>
      <c r="J26" s="50" t="s">
        <v>111</v>
      </c>
      <c r="K26" s="50" t="s">
        <v>111</v>
      </c>
      <c r="L26" s="50" t="s">
        <v>111</v>
      </c>
      <c r="M26" s="50" t="s">
        <v>111</v>
      </c>
      <c r="N26" s="50" t="s">
        <v>111</v>
      </c>
      <c r="O26" s="50" t="s">
        <v>111</v>
      </c>
      <c r="P26" s="50" t="s">
        <v>111</v>
      </c>
      <c r="Q26" s="50" t="s">
        <v>111</v>
      </c>
      <c r="R26" s="50" t="s">
        <v>111</v>
      </c>
      <c r="S26" s="50" t="s">
        <v>111</v>
      </c>
      <c r="T26" s="50" t="s">
        <v>111</v>
      </c>
      <c r="U26" s="50" t="s">
        <v>111</v>
      </c>
      <c r="V26" s="50" t="s">
        <v>111</v>
      </c>
      <c r="W26" s="50" t="s">
        <v>111</v>
      </c>
      <c r="X26" s="50" t="s">
        <v>111</v>
      </c>
      <c r="Y26" s="50" t="s">
        <v>111</v>
      </c>
      <c r="Z26" s="50" t="s">
        <v>111</v>
      </c>
      <c r="AA26" s="50">
        <v>21.267923299509508</v>
      </c>
      <c r="AB26" s="50">
        <v>14.793535296504688</v>
      </c>
      <c r="AC26" s="50">
        <v>14.49081996523098</v>
      </c>
      <c r="AD26" s="50">
        <v>15.530801565955549</v>
      </c>
      <c r="AE26" s="50">
        <v>14.448413381081947</v>
      </c>
      <c r="AF26" s="50">
        <v>15.110146225747055</v>
      </c>
      <c r="AG26" s="50">
        <v>15.113834037914396</v>
      </c>
      <c r="AH26" s="50">
        <v>16.609701275827451</v>
      </c>
      <c r="AI26" s="50">
        <v>18.871448250744372</v>
      </c>
      <c r="AJ26" s="50">
        <v>18.575435347697859</v>
      </c>
      <c r="AK26" s="50">
        <v>17.466378818842983</v>
      </c>
      <c r="AL26" s="50">
        <v>18.422280013147535</v>
      </c>
      <c r="AM26" s="50">
        <v>19.518859718214831</v>
      </c>
      <c r="AN26" s="50">
        <v>20.851917309150224</v>
      </c>
      <c r="AO26" s="50">
        <v>20.12262663394656</v>
      </c>
      <c r="AP26" s="50">
        <v>20.628491308110064</v>
      </c>
      <c r="AQ26" s="50">
        <v>20.668373141580911</v>
      </c>
      <c r="AR26" s="50">
        <v>21.867245557288559</v>
      </c>
      <c r="AS26" s="50">
        <v>20.930547701092667</v>
      </c>
      <c r="AT26" s="50">
        <v>19.609182491334515</v>
      </c>
      <c r="AU26" s="50">
        <v>18.839826818772949</v>
      </c>
      <c r="AV26" s="50">
        <v>18.200917184958474</v>
      </c>
      <c r="AW26" s="50">
        <v>16.621050381228876</v>
      </c>
      <c r="AX26" s="50">
        <v>16.1106016769658</v>
      </c>
      <c r="AY26" s="50">
        <v>15.824331879636835</v>
      </c>
      <c r="AZ26" s="50">
        <v>16.243276864181325</v>
      </c>
      <c r="BA26" s="50">
        <v>16.687526769102568</v>
      </c>
      <c r="BB26" s="50">
        <v>17.140309444559101</v>
      </c>
      <c r="BC26" s="50">
        <v>16.314306802125447</v>
      </c>
      <c r="BD26" s="50">
        <v>16.397898506835453</v>
      </c>
      <c r="BE26" s="51">
        <v>15.280828947626553</v>
      </c>
      <c r="BF26" s="52">
        <v>-7.0668839515615645E-2</v>
      </c>
      <c r="BG26" s="54">
        <v>-1.7725498328118316E-2</v>
      </c>
      <c r="BH26" s="53">
        <v>4.7777006812452753E-4</v>
      </c>
    </row>
    <row r="27" spans="1:60" x14ac:dyDescent="0.15">
      <c r="A27" s="49" t="s">
        <v>173</v>
      </c>
      <c r="B27" s="50">
        <v>1.2138395040000001</v>
      </c>
      <c r="C27" s="50">
        <v>1.345540419</v>
      </c>
      <c r="D27" s="50">
        <v>1.4642365589999999</v>
      </c>
      <c r="E27" s="50">
        <v>1.6310668230000001</v>
      </c>
      <c r="F27" s="50">
        <v>1.9226578139999999</v>
      </c>
      <c r="G27" s="50">
        <v>2.0436866280000001</v>
      </c>
      <c r="H27" s="50">
        <v>2.4020402760000006</v>
      </c>
      <c r="I27" s="50">
        <v>2.7420118194999996</v>
      </c>
      <c r="J27" s="50">
        <v>2.9187053657000006</v>
      </c>
      <c r="K27" s="50">
        <v>2.3959778544000003</v>
      </c>
      <c r="L27" s="50">
        <v>2.0835467886000001</v>
      </c>
      <c r="M27" s="50">
        <v>2.1215836624</v>
      </c>
      <c r="N27" s="50">
        <v>2.5031303762000006</v>
      </c>
      <c r="O27" s="50">
        <v>2.6230971605000004</v>
      </c>
      <c r="P27" s="50">
        <v>2.6569444715000006</v>
      </c>
      <c r="Q27" s="50">
        <v>2.6853939825000008</v>
      </c>
      <c r="R27" s="50">
        <v>2.5429220300999997</v>
      </c>
      <c r="S27" s="50">
        <v>3.0745800172999997</v>
      </c>
      <c r="T27" s="50">
        <v>3.2249125899000002</v>
      </c>
      <c r="U27" s="50">
        <v>3.2299133708000003</v>
      </c>
      <c r="V27" s="50">
        <v>3.5732236263999999</v>
      </c>
      <c r="W27" s="50">
        <v>3.6989548224000002</v>
      </c>
      <c r="X27" s="50">
        <v>4.5881583634000007</v>
      </c>
      <c r="Y27" s="50">
        <v>4.6684765181000012</v>
      </c>
      <c r="Z27" s="50">
        <v>4.7423814770000012</v>
      </c>
      <c r="AA27" s="50">
        <v>4.9701871046999999</v>
      </c>
      <c r="AB27" s="50">
        <v>5.1393256956000002</v>
      </c>
      <c r="AC27" s="50">
        <v>6.0391413599000003</v>
      </c>
      <c r="AD27" s="50">
        <v>6.2775457406999999</v>
      </c>
      <c r="AE27" s="50">
        <v>6.3086076902000006</v>
      </c>
      <c r="AF27" s="50">
        <v>6.7428392281000011</v>
      </c>
      <c r="AG27" s="50">
        <v>6.8465889086000002</v>
      </c>
      <c r="AH27" s="50">
        <v>6.8737522500000008</v>
      </c>
      <c r="AI27" s="50">
        <v>7.2251204509999996</v>
      </c>
      <c r="AJ27" s="50">
        <v>7.5908147259000014</v>
      </c>
      <c r="AK27" s="50">
        <v>7.9759322397000005</v>
      </c>
      <c r="AL27" s="50">
        <v>8.0901362011</v>
      </c>
      <c r="AM27" s="50">
        <v>7.9455695308000003</v>
      </c>
      <c r="AN27" s="50">
        <v>8.4931941480999988</v>
      </c>
      <c r="AO27" s="50">
        <v>8.2773353028999992</v>
      </c>
      <c r="AP27" s="50">
        <v>9.316718741899999</v>
      </c>
      <c r="AQ27" s="50">
        <v>9.1421102677922743</v>
      </c>
      <c r="AR27" s="50">
        <v>9.3220752728264049</v>
      </c>
      <c r="AS27" s="50">
        <v>9.4823662430844315</v>
      </c>
      <c r="AT27" s="50">
        <v>9.180957256357221</v>
      </c>
      <c r="AU27" s="50">
        <v>8.839898304954799</v>
      </c>
      <c r="AV27" s="50">
        <v>8.7029551575360617</v>
      </c>
      <c r="AW27" s="50">
        <v>8.1350524813199989</v>
      </c>
      <c r="AX27" s="50">
        <v>7.2521347043199995</v>
      </c>
      <c r="AY27" s="50">
        <v>7.3250737914053543</v>
      </c>
      <c r="AZ27" s="50">
        <v>7.4977633148130298</v>
      </c>
      <c r="BA27" s="50">
        <v>8.1126407481696017</v>
      </c>
      <c r="BB27" s="50">
        <v>8.3090064280803855</v>
      </c>
      <c r="BC27" s="50">
        <v>8.2300322272020026</v>
      </c>
      <c r="BD27" s="50">
        <v>8.1891924743830025</v>
      </c>
      <c r="BE27" s="51">
        <v>6.9832022160500014</v>
      </c>
      <c r="BF27" s="52">
        <v>-0.14959595218218968</v>
      </c>
      <c r="BG27" s="54">
        <v>-1.1366525473612499E-2</v>
      </c>
      <c r="BH27" s="53">
        <v>2.183366497933197E-4</v>
      </c>
    </row>
    <row r="28" spans="1:60" x14ac:dyDescent="0.15">
      <c r="A28" s="49" t="s">
        <v>172</v>
      </c>
      <c r="B28" s="50">
        <v>156.20148922656648</v>
      </c>
      <c r="C28" s="50">
        <v>156.9696305230791</v>
      </c>
      <c r="D28" s="50">
        <v>153.76433253856243</v>
      </c>
      <c r="E28" s="50">
        <v>160.3789718960582</v>
      </c>
      <c r="F28" s="50">
        <v>167.23533140108316</v>
      </c>
      <c r="G28" s="50">
        <v>172.49735444158301</v>
      </c>
      <c r="H28" s="50">
        <v>180.95130537732047</v>
      </c>
      <c r="I28" s="50">
        <v>180.69485517534963</v>
      </c>
      <c r="J28" s="50">
        <v>180.62827182401969</v>
      </c>
      <c r="K28" s="50">
        <v>181.36599153929123</v>
      </c>
      <c r="L28" s="50">
        <v>188.12740521305025</v>
      </c>
      <c r="M28" s="50">
        <v>193.70360387981205</v>
      </c>
      <c r="N28" s="50">
        <v>199.19127114177647</v>
      </c>
      <c r="O28" s="50">
        <v>201.49170562926611</v>
      </c>
      <c r="P28" s="50">
        <v>202.56334588322605</v>
      </c>
      <c r="Q28" s="50">
        <v>195.17716588044976</v>
      </c>
      <c r="R28" s="50">
        <v>194.2925685699546</v>
      </c>
      <c r="S28" s="50">
        <v>191.79130210383792</v>
      </c>
      <c r="T28" s="50">
        <v>191.54025700634503</v>
      </c>
      <c r="U28" s="50">
        <v>195.82027950444692</v>
      </c>
      <c r="V28" s="50">
        <v>193.92222099313693</v>
      </c>
      <c r="W28" s="50">
        <v>191.96584125285432</v>
      </c>
      <c r="X28" s="50">
        <v>190.63991903419577</v>
      </c>
      <c r="Y28" s="50">
        <v>190.93573157570742</v>
      </c>
      <c r="Z28" s="50">
        <v>184.93231259909396</v>
      </c>
      <c r="AA28" s="50">
        <v>155.32937361543614</v>
      </c>
      <c r="AB28" s="50">
        <v>143.21045937170328</v>
      </c>
      <c r="AC28" s="50">
        <v>136.63615050089453</v>
      </c>
      <c r="AD28" s="50">
        <v>134.08792482532118</v>
      </c>
      <c r="AE28" s="50">
        <v>128.63905243593601</v>
      </c>
      <c r="AF28" s="50">
        <v>130.18062826154417</v>
      </c>
      <c r="AG28" s="50">
        <v>132.87771078372629</v>
      </c>
      <c r="AH28" s="50">
        <v>127.15932542339985</v>
      </c>
      <c r="AI28" s="50">
        <v>121.64851543051694</v>
      </c>
      <c r="AJ28" s="50">
        <v>113.92412375646201</v>
      </c>
      <c r="AK28" s="50">
        <v>124.09675857365725</v>
      </c>
      <c r="AL28" s="50">
        <v>125.08851071034651</v>
      </c>
      <c r="AM28" s="50">
        <v>120.78100178101593</v>
      </c>
      <c r="AN28" s="50">
        <v>123.99704806520715</v>
      </c>
      <c r="AO28" s="50">
        <v>124.84376970574203</v>
      </c>
      <c r="AP28" s="50">
        <v>123.42563348392467</v>
      </c>
      <c r="AQ28" s="50">
        <v>125.96920056284409</v>
      </c>
      <c r="AR28" s="50">
        <v>125.55381114332258</v>
      </c>
      <c r="AS28" s="50">
        <v>120.32619678509373</v>
      </c>
      <c r="AT28" s="50">
        <v>113.53145602529075</v>
      </c>
      <c r="AU28" s="50">
        <v>116.52331515021633</v>
      </c>
      <c r="AV28" s="50">
        <v>113.07395089789401</v>
      </c>
      <c r="AW28" s="50">
        <v>109.31067064864062</v>
      </c>
      <c r="AX28" s="50">
        <v>104.98004339439719</v>
      </c>
      <c r="AY28" s="50">
        <v>101.97359129454956</v>
      </c>
      <c r="AZ28" s="50">
        <v>102.77306261759861</v>
      </c>
      <c r="BA28" s="50">
        <v>104.79074169341128</v>
      </c>
      <c r="BB28" s="50">
        <v>102.66782340964936</v>
      </c>
      <c r="BC28" s="50">
        <v>101.69547026051889</v>
      </c>
      <c r="BD28" s="50">
        <v>98.472132564380004</v>
      </c>
      <c r="BE28" s="51">
        <v>85.118508254435341</v>
      </c>
      <c r="BF28" s="52">
        <v>-0.13796988230416896</v>
      </c>
      <c r="BG28" s="54">
        <v>-1.4129858523978522E-2</v>
      </c>
      <c r="BH28" s="53">
        <v>2.6613134422721367E-3</v>
      </c>
    </row>
    <row r="29" spans="1:60" x14ac:dyDescent="0.15">
      <c r="A29" s="49" t="s">
        <v>171</v>
      </c>
      <c r="B29" s="50">
        <v>47.709174563180007</v>
      </c>
      <c r="C29" s="50">
        <v>54.28165635604001</v>
      </c>
      <c r="D29" s="50">
        <v>54.018275061120001</v>
      </c>
      <c r="E29" s="50">
        <v>56.094669892360002</v>
      </c>
      <c r="F29" s="50">
        <v>63.907010538340003</v>
      </c>
      <c r="G29" s="50">
        <v>67.531658558900006</v>
      </c>
      <c r="H29" s="50">
        <v>63.161910924200001</v>
      </c>
      <c r="I29" s="50">
        <v>66.636027446780005</v>
      </c>
      <c r="J29" s="50">
        <v>64.98134498652</v>
      </c>
      <c r="K29" s="50">
        <v>59.204795214640001</v>
      </c>
      <c r="L29" s="50">
        <v>56.423518733320002</v>
      </c>
      <c r="M29" s="50">
        <v>62.489240886480012</v>
      </c>
      <c r="N29" s="50">
        <v>63.89860946908</v>
      </c>
      <c r="O29" s="50">
        <v>65.717366702580009</v>
      </c>
      <c r="P29" s="50">
        <v>66.242353096179997</v>
      </c>
      <c r="Q29" s="50">
        <v>66.177681975659979</v>
      </c>
      <c r="R29" s="50">
        <v>58.920657920763439</v>
      </c>
      <c r="S29" s="50">
        <v>57.39761354275965</v>
      </c>
      <c r="T29" s="50">
        <v>54.39306315425366</v>
      </c>
      <c r="U29" s="50">
        <v>55.306682107354611</v>
      </c>
      <c r="V29" s="50">
        <v>62.66980577393462</v>
      </c>
      <c r="W29" s="50">
        <v>63.597478507853481</v>
      </c>
      <c r="X29" s="50">
        <v>60.977837759909939</v>
      </c>
      <c r="Y29" s="50">
        <v>59.663835495705577</v>
      </c>
      <c r="Z29" s="50">
        <v>53.984502077729935</v>
      </c>
      <c r="AA29" s="50">
        <v>55.846339405980004</v>
      </c>
      <c r="AB29" s="50">
        <v>65.521532816481553</v>
      </c>
      <c r="AC29" s="50">
        <v>59.994006402773827</v>
      </c>
      <c r="AD29" s="50">
        <v>63.375456351914046</v>
      </c>
      <c r="AE29" s="50">
        <v>68.189234007168764</v>
      </c>
      <c r="AF29" s="50">
        <v>65.38009886916474</v>
      </c>
      <c r="AG29" s="50">
        <v>79.07781210811504</v>
      </c>
      <c r="AH29" s="50">
        <v>69.165854857511007</v>
      </c>
      <c r="AI29" s="50">
        <v>64.861523695179457</v>
      </c>
      <c r="AJ29" s="50">
        <v>61.495231220521234</v>
      </c>
      <c r="AK29" s="50">
        <v>57.525178078943767</v>
      </c>
      <c r="AL29" s="50">
        <v>57.679695957432628</v>
      </c>
      <c r="AM29" s="50">
        <v>56.791371944928549</v>
      </c>
      <c r="AN29" s="50">
        <v>61.990096428468767</v>
      </c>
      <c r="AO29" s="50">
        <v>56.010217170844776</v>
      </c>
      <c r="AP29" s="50">
        <v>53.278996571350049</v>
      </c>
      <c r="AQ29" s="50">
        <v>61.671358527579528</v>
      </c>
      <c r="AR29" s="50">
        <v>56.838397654615072</v>
      </c>
      <c r="AS29" s="50">
        <v>54.155557694891996</v>
      </c>
      <c r="AT29" s="50">
        <v>50.554653900012497</v>
      </c>
      <c r="AU29" s="50">
        <v>51.260133490538244</v>
      </c>
      <c r="AV29" s="50">
        <v>46.299776406366242</v>
      </c>
      <c r="AW29" s="50">
        <v>40.912956271884269</v>
      </c>
      <c r="AX29" s="50">
        <v>43.368197352860562</v>
      </c>
      <c r="AY29" s="50">
        <v>40.017928467929323</v>
      </c>
      <c r="AZ29" s="50">
        <v>36.737804372817685</v>
      </c>
      <c r="BA29" s="50">
        <v>37.90138276180285</v>
      </c>
      <c r="BB29" s="50">
        <v>35.288308291019412</v>
      </c>
      <c r="BC29" s="50">
        <v>35.702610021122922</v>
      </c>
      <c r="BD29" s="50">
        <v>32.152540728199099</v>
      </c>
      <c r="BE29" s="51">
        <v>26.490375009959834</v>
      </c>
      <c r="BF29" s="52">
        <v>-0.17835429680390824</v>
      </c>
      <c r="BG29" s="54">
        <v>-4.4247559735643982E-2</v>
      </c>
      <c r="BH29" s="53">
        <v>8.2824749341354239E-4</v>
      </c>
    </row>
    <row r="30" spans="1:60" x14ac:dyDescent="0.15">
      <c r="A30" s="49" t="s">
        <v>170</v>
      </c>
      <c r="B30" s="50" t="s">
        <v>111</v>
      </c>
      <c r="C30" s="50" t="s">
        <v>111</v>
      </c>
      <c r="D30" s="50" t="s">
        <v>111</v>
      </c>
      <c r="E30" s="50" t="s">
        <v>111</v>
      </c>
      <c r="F30" s="50" t="s">
        <v>111</v>
      </c>
      <c r="G30" s="50" t="s">
        <v>111</v>
      </c>
      <c r="H30" s="50" t="s">
        <v>111</v>
      </c>
      <c r="I30" s="50" t="s">
        <v>111</v>
      </c>
      <c r="J30" s="50" t="s">
        <v>111</v>
      </c>
      <c r="K30" s="50" t="s">
        <v>111</v>
      </c>
      <c r="L30" s="50" t="s">
        <v>111</v>
      </c>
      <c r="M30" s="50" t="s">
        <v>111</v>
      </c>
      <c r="N30" s="50" t="s">
        <v>111</v>
      </c>
      <c r="O30" s="50" t="s">
        <v>111</v>
      </c>
      <c r="P30" s="50" t="s">
        <v>111</v>
      </c>
      <c r="Q30" s="50" t="s">
        <v>111</v>
      </c>
      <c r="R30" s="50" t="s">
        <v>111</v>
      </c>
      <c r="S30" s="50" t="s">
        <v>111</v>
      </c>
      <c r="T30" s="50" t="s">
        <v>111</v>
      </c>
      <c r="U30" s="50" t="s">
        <v>111</v>
      </c>
      <c r="V30" s="50">
        <v>38.460509443759022</v>
      </c>
      <c r="W30" s="50">
        <v>38.481198520982964</v>
      </c>
      <c r="X30" s="50">
        <v>38.9602923635588</v>
      </c>
      <c r="Y30" s="50">
        <v>37.970498011484693</v>
      </c>
      <c r="Z30" s="50">
        <v>39.186289137509803</v>
      </c>
      <c r="AA30" s="50">
        <v>38.290204542822295</v>
      </c>
      <c r="AB30" s="50">
        <v>34.398503731751276</v>
      </c>
      <c r="AC30" s="50">
        <v>26.143534720568592</v>
      </c>
      <c r="AD30" s="50">
        <v>20.58337696369771</v>
      </c>
      <c r="AE30" s="50">
        <v>20.333114481624079</v>
      </c>
      <c r="AF30" s="50">
        <v>19.00201285082824</v>
      </c>
      <c r="AG30" s="50">
        <v>20.003497783946241</v>
      </c>
      <c r="AH30" s="50">
        <v>19.754754300548257</v>
      </c>
      <c r="AI30" s="50">
        <v>18.296630693606247</v>
      </c>
      <c r="AJ30" s="50">
        <v>16.855099392810398</v>
      </c>
      <c r="AK30" s="50">
        <v>17.234505911822144</v>
      </c>
      <c r="AL30" s="50">
        <v>17.735368025329876</v>
      </c>
      <c r="AM30" s="50">
        <v>17.729290184378041</v>
      </c>
      <c r="AN30" s="50">
        <v>19.580345618594034</v>
      </c>
      <c r="AO30" s="50">
        <v>20.036214932811976</v>
      </c>
      <c r="AP30" s="50">
        <v>19.530085505732838</v>
      </c>
      <c r="AQ30" s="50">
        <v>19.06692717657554</v>
      </c>
      <c r="AR30" s="50">
        <v>22.065319501456852</v>
      </c>
      <c r="AS30" s="50">
        <v>21.014167408053545</v>
      </c>
      <c r="AT30" s="50">
        <v>18.786374433246984</v>
      </c>
      <c r="AU30" s="50">
        <v>22.908399640585351</v>
      </c>
      <c r="AV30" s="50">
        <v>23.895838549077968</v>
      </c>
      <c r="AW30" s="50">
        <v>23.520920922643025</v>
      </c>
      <c r="AX30" s="50">
        <v>24.579907672755066</v>
      </c>
      <c r="AY30" s="50">
        <v>24.208121241555155</v>
      </c>
      <c r="AZ30" s="50">
        <v>22.302421861980541</v>
      </c>
      <c r="BA30" s="50">
        <v>22.403080008781043</v>
      </c>
      <c r="BB30" s="50">
        <v>24.308614673597468</v>
      </c>
      <c r="BC30" s="50">
        <v>25.781461423084799</v>
      </c>
      <c r="BD30" s="50">
        <v>17.960756783225204</v>
      </c>
      <c r="BE30" s="51">
        <v>14.756700854100762</v>
      </c>
      <c r="BF30" s="52">
        <v>-0.18063686419645819</v>
      </c>
      <c r="BG30" s="54">
        <v>-4.4841802805292152E-3</v>
      </c>
      <c r="BH30" s="53">
        <v>4.6138269046274886E-4</v>
      </c>
    </row>
    <row r="31" spans="1:60" x14ac:dyDescent="0.15">
      <c r="A31" s="49" t="s">
        <v>169</v>
      </c>
      <c r="B31" s="50">
        <v>24.742679525813255</v>
      </c>
      <c r="C31" s="50">
        <v>28.084303937812585</v>
      </c>
      <c r="D31" s="50">
        <v>28.873022496350192</v>
      </c>
      <c r="E31" s="50">
        <v>33.15879541925306</v>
      </c>
      <c r="F31" s="50">
        <v>38.859456195936829</v>
      </c>
      <c r="G31" s="50">
        <v>43.171360346070905</v>
      </c>
      <c r="H31" s="50">
        <v>43.3494258585268</v>
      </c>
      <c r="I31" s="50">
        <v>44.833987531000005</v>
      </c>
      <c r="J31" s="50">
        <v>50.473107601000002</v>
      </c>
      <c r="K31" s="50">
        <v>46.021633995000009</v>
      </c>
      <c r="L31" s="50">
        <v>46.954906688400008</v>
      </c>
      <c r="M31" s="50">
        <v>53.263952148000001</v>
      </c>
      <c r="N31" s="50">
        <v>52.499971406</v>
      </c>
      <c r="O31" s="50">
        <v>55.485803534698221</v>
      </c>
      <c r="P31" s="50">
        <v>57.409149488243735</v>
      </c>
      <c r="Q31" s="50">
        <v>57.466832139964566</v>
      </c>
      <c r="R31" s="50">
        <v>48.495352572106135</v>
      </c>
      <c r="S31" s="50">
        <v>46.96549216829569</v>
      </c>
      <c r="T31" s="50">
        <v>45.494509807376453</v>
      </c>
      <c r="U31" s="50">
        <v>48.250541040027116</v>
      </c>
      <c r="V31" s="50">
        <v>53.358505767589392</v>
      </c>
      <c r="W31" s="50">
        <v>53.187401004808898</v>
      </c>
      <c r="X31" s="50">
        <v>56.011566062141142</v>
      </c>
      <c r="Y31" s="50">
        <v>55.255099267375698</v>
      </c>
      <c r="Z31" s="50">
        <v>55.662782016366933</v>
      </c>
      <c r="AA31" s="50">
        <v>57.483254520977461</v>
      </c>
      <c r="AB31" s="50">
        <v>56.720753273073441</v>
      </c>
      <c r="AC31" s="50">
        <v>54.633998055435598</v>
      </c>
      <c r="AD31" s="50">
        <v>56.313060234300607</v>
      </c>
      <c r="AE31" s="50">
        <v>62.898384512028827</v>
      </c>
      <c r="AF31" s="50">
        <v>58.603723099696062</v>
      </c>
      <c r="AG31" s="50">
        <v>64.821915846191843</v>
      </c>
      <c r="AH31" s="50">
        <v>62.837438363773352</v>
      </c>
      <c r="AI31" s="50">
        <v>60.202368795322954</v>
      </c>
      <c r="AJ31" s="50">
        <v>59.86731182917039</v>
      </c>
      <c r="AK31" s="50">
        <v>58.874754618902543</v>
      </c>
      <c r="AL31" s="50">
        <v>63.855758924323169</v>
      </c>
      <c r="AM31" s="50">
        <v>66.673635519257346</v>
      </c>
      <c r="AN31" s="50">
        <v>74.918857286787173</v>
      </c>
      <c r="AO31" s="50">
        <v>68.799452350009418</v>
      </c>
      <c r="AP31" s="50">
        <v>58.211167021906675</v>
      </c>
      <c r="AQ31" s="50">
        <v>68.569832322108795</v>
      </c>
      <c r="AR31" s="50">
        <v>66.332937810002619</v>
      </c>
      <c r="AS31" s="50">
        <v>58.583002926648611</v>
      </c>
      <c r="AT31" s="50">
        <v>56.185360644627032</v>
      </c>
      <c r="AU31" s="50">
        <v>63.914191754563504</v>
      </c>
      <c r="AV31" s="50">
        <v>56.577983666330866</v>
      </c>
      <c r="AW31" s="50">
        <v>50.775728663051744</v>
      </c>
      <c r="AX31" s="50">
        <v>51.911520487931249</v>
      </c>
      <c r="AY31" s="50">
        <v>47.578032046873773</v>
      </c>
      <c r="AZ31" s="50">
        <v>44.737445149227753</v>
      </c>
      <c r="BA31" s="50">
        <v>47.633118384830439</v>
      </c>
      <c r="BB31" s="50">
        <v>44.958719556972213</v>
      </c>
      <c r="BC31" s="50">
        <v>46.519291891920389</v>
      </c>
      <c r="BD31" s="50">
        <v>43.38687324796809</v>
      </c>
      <c r="BE31" s="51">
        <v>38.9974399513954</v>
      </c>
      <c r="BF31" s="52">
        <v>-0.10362543650605449</v>
      </c>
      <c r="BG31" s="54">
        <v>-2.5518681009281119E-2</v>
      </c>
      <c r="BH31" s="53">
        <v>1.2192931159768186E-3</v>
      </c>
    </row>
    <row r="32" spans="1:60" x14ac:dyDescent="0.15">
      <c r="A32" s="49" t="s">
        <v>168</v>
      </c>
      <c r="B32" s="50">
        <v>329.44570428459048</v>
      </c>
      <c r="C32" s="50">
        <v>330.97658983796265</v>
      </c>
      <c r="D32" s="50">
        <v>355.93495291506207</v>
      </c>
      <c r="E32" s="50">
        <v>369.27970358583536</v>
      </c>
      <c r="F32" s="50">
        <v>404.40605072287758</v>
      </c>
      <c r="G32" s="50">
        <v>433.73402569249919</v>
      </c>
      <c r="H32" s="50">
        <v>453.56998463878955</v>
      </c>
      <c r="I32" s="50">
        <v>477.78595356280567</v>
      </c>
      <c r="J32" s="50">
        <v>518.81689705906251</v>
      </c>
      <c r="K32" s="50">
        <v>500.47749729142242</v>
      </c>
      <c r="L32" s="50">
        <v>457.11227166687809</v>
      </c>
      <c r="M32" s="50">
        <v>509.5858039568713</v>
      </c>
      <c r="N32" s="50">
        <v>493.07682273233729</v>
      </c>
      <c r="O32" s="50">
        <v>497.65549731068762</v>
      </c>
      <c r="P32" s="50">
        <v>510.1697182447719</v>
      </c>
      <c r="Q32" s="50">
        <v>485.03514982202785</v>
      </c>
      <c r="R32" s="50">
        <v>441.82812847888971</v>
      </c>
      <c r="S32" s="50">
        <v>418.58723742836304</v>
      </c>
      <c r="T32" s="50">
        <v>402.80272374672734</v>
      </c>
      <c r="U32" s="50">
        <v>387.69415102226048</v>
      </c>
      <c r="V32" s="50">
        <v>381.81766714341393</v>
      </c>
      <c r="W32" s="50">
        <v>369.91411300478109</v>
      </c>
      <c r="X32" s="50">
        <v>362.3738290428567</v>
      </c>
      <c r="Y32" s="50">
        <v>359.13853572088425</v>
      </c>
      <c r="Z32" s="50">
        <v>370.49697207380785</v>
      </c>
      <c r="AA32" s="50">
        <v>367.24124105196324</v>
      </c>
      <c r="AB32" s="50">
        <v>390.664702417836</v>
      </c>
      <c r="AC32" s="50">
        <v>379.44317143254523</v>
      </c>
      <c r="AD32" s="50">
        <v>362.03008404479203</v>
      </c>
      <c r="AE32" s="50">
        <v>348.74280910682103</v>
      </c>
      <c r="AF32" s="50">
        <v>356.16136176884839</v>
      </c>
      <c r="AG32" s="50">
        <v>372.53567875361978</v>
      </c>
      <c r="AH32" s="50">
        <v>361.15774462130702</v>
      </c>
      <c r="AI32" s="50">
        <v>384.86412331789154</v>
      </c>
      <c r="AJ32" s="50">
        <v>384.36304611469609</v>
      </c>
      <c r="AK32" s="50">
        <v>381.49977765265817</v>
      </c>
      <c r="AL32" s="50">
        <v>383.40746559350265</v>
      </c>
      <c r="AM32" s="50">
        <v>380.13045972451073</v>
      </c>
      <c r="AN32" s="50">
        <v>387.16293623861225</v>
      </c>
      <c r="AO32" s="50">
        <v>389.10860163104149</v>
      </c>
      <c r="AP32" s="50">
        <v>389.77074035061884</v>
      </c>
      <c r="AQ32" s="50">
        <v>380.05182522358393</v>
      </c>
      <c r="AR32" s="50">
        <v>370.46447236958085</v>
      </c>
      <c r="AS32" s="50">
        <v>369.74678132901363</v>
      </c>
      <c r="AT32" s="50">
        <v>354.80286358440515</v>
      </c>
      <c r="AU32" s="50">
        <v>360.3621608681824</v>
      </c>
      <c r="AV32" s="50">
        <v>333.8448471192429</v>
      </c>
      <c r="AW32" s="50">
        <v>335.25512081994844</v>
      </c>
      <c r="AX32" s="50">
        <v>334.61398549400587</v>
      </c>
      <c r="AY32" s="50">
        <v>301.20037725414238</v>
      </c>
      <c r="AZ32" s="50">
        <v>307.17975090949682</v>
      </c>
      <c r="BA32" s="50">
        <v>312.76374212578014</v>
      </c>
      <c r="BB32" s="50">
        <v>317.51844238951202</v>
      </c>
      <c r="BC32" s="50">
        <v>306.52121872787029</v>
      </c>
      <c r="BD32" s="50">
        <v>298.78443584965697</v>
      </c>
      <c r="BE32" s="51">
        <v>250.91088272535154</v>
      </c>
      <c r="BF32" s="52">
        <v>-0.16252219378871813</v>
      </c>
      <c r="BG32" s="54">
        <v>-1.7037193066346545E-2</v>
      </c>
      <c r="BH32" s="53">
        <v>7.8449742447706788E-3</v>
      </c>
    </row>
    <row r="33" spans="1:60" x14ac:dyDescent="0.15">
      <c r="A33" s="49" t="s">
        <v>167</v>
      </c>
      <c r="B33" s="50">
        <v>910.4138464407082</v>
      </c>
      <c r="C33" s="50">
        <v>901.0377980138328</v>
      </c>
      <c r="D33" s="50">
        <v>892.41612047997819</v>
      </c>
      <c r="E33" s="50">
        <v>944.7553929614437</v>
      </c>
      <c r="F33" s="50">
        <v>1011.9243712007433</v>
      </c>
      <c r="G33" s="50">
        <v>1043.3942686615901</v>
      </c>
      <c r="H33" s="50">
        <v>1045.1212740290821</v>
      </c>
      <c r="I33" s="50">
        <v>1067.3267033382544</v>
      </c>
      <c r="J33" s="50">
        <v>1116.4243956767659</v>
      </c>
      <c r="K33" s="50">
        <v>1085.3204695056697</v>
      </c>
      <c r="L33" s="50">
        <v>1025.2997072400951</v>
      </c>
      <c r="M33" s="50">
        <v>1093.4117731718065</v>
      </c>
      <c r="N33" s="50">
        <v>1072.513621774355</v>
      </c>
      <c r="O33" s="50">
        <v>1052.7454965399206</v>
      </c>
      <c r="P33" s="50">
        <v>1104.1950785402844</v>
      </c>
      <c r="Q33" s="50">
        <v>1077.8105888566306</v>
      </c>
      <c r="R33" s="50">
        <v>1043.9031737893117</v>
      </c>
      <c r="S33" s="50">
        <v>1003.3332309115538</v>
      </c>
      <c r="T33" s="50">
        <v>1017.9506773603071</v>
      </c>
      <c r="U33" s="50">
        <v>1038.3350074842213</v>
      </c>
      <c r="V33" s="50">
        <v>1045.8139082910973</v>
      </c>
      <c r="W33" s="50">
        <v>1037.2673261632472</v>
      </c>
      <c r="X33" s="50">
        <v>1031.4312799667077</v>
      </c>
      <c r="Y33" s="50">
        <v>1017.015361526805</v>
      </c>
      <c r="Z33" s="50">
        <v>1003.8150947462852</v>
      </c>
      <c r="AA33" s="50">
        <v>1007.6058813606267</v>
      </c>
      <c r="AB33" s="50">
        <v>969.70321026522936</v>
      </c>
      <c r="AC33" s="50">
        <v>923.71578641621613</v>
      </c>
      <c r="AD33" s="50">
        <v>916.27243624814457</v>
      </c>
      <c r="AE33" s="50">
        <v>896.93151141917178</v>
      </c>
      <c r="AF33" s="50">
        <v>889.40096887501318</v>
      </c>
      <c r="AG33" s="50">
        <v>914.84453762317003</v>
      </c>
      <c r="AH33" s="50">
        <v>887.99335532922578</v>
      </c>
      <c r="AI33" s="50">
        <v>879.03618431822838</v>
      </c>
      <c r="AJ33" s="50">
        <v>855.91547088362609</v>
      </c>
      <c r="AK33" s="50">
        <v>854.42831400453463</v>
      </c>
      <c r="AL33" s="50">
        <v>871.67255396098449</v>
      </c>
      <c r="AM33" s="50">
        <v>859.04731797950535</v>
      </c>
      <c r="AN33" s="50">
        <v>861.99141276048761</v>
      </c>
      <c r="AO33" s="50">
        <v>847.52576672442285</v>
      </c>
      <c r="AP33" s="50">
        <v>826.31762890562845</v>
      </c>
      <c r="AQ33" s="50">
        <v>843.77714750707514</v>
      </c>
      <c r="AR33" s="50">
        <v>811.06820516096377</v>
      </c>
      <c r="AS33" s="50">
        <v>809.368412231094</v>
      </c>
      <c r="AT33" s="50">
        <v>753.58985478276986</v>
      </c>
      <c r="AU33" s="50">
        <v>783.1632595460037</v>
      </c>
      <c r="AV33" s="50">
        <v>763.68991462555289</v>
      </c>
      <c r="AW33" s="50">
        <v>773.00126439854955</v>
      </c>
      <c r="AX33" s="50">
        <v>797.57154298270063</v>
      </c>
      <c r="AY33" s="50">
        <v>751.08081743454966</v>
      </c>
      <c r="AZ33" s="50">
        <v>755.63099826963605</v>
      </c>
      <c r="BA33" s="50">
        <v>770.45717765680001</v>
      </c>
      <c r="BB33" s="50">
        <v>760.94865109366333</v>
      </c>
      <c r="BC33" s="50">
        <v>734.43614018168478</v>
      </c>
      <c r="BD33" s="50">
        <v>681.44069736207655</v>
      </c>
      <c r="BE33" s="51">
        <v>604.84268732571161</v>
      </c>
      <c r="BF33" s="52">
        <v>-0.11483110120618201</v>
      </c>
      <c r="BG33" s="54">
        <v>-1.0013431512096882E-2</v>
      </c>
      <c r="BH33" s="53">
        <v>1.8910998409750003E-2</v>
      </c>
    </row>
    <row r="34" spans="1:60" x14ac:dyDescent="0.15">
      <c r="A34" s="49" t="s">
        <v>166</v>
      </c>
      <c r="B34" s="50">
        <v>22.5119749582</v>
      </c>
      <c r="C34" s="50">
        <v>23.730474640200001</v>
      </c>
      <c r="D34" s="50">
        <v>25.962036995000002</v>
      </c>
      <c r="E34" s="50">
        <v>27.221028712699997</v>
      </c>
      <c r="F34" s="50">
        <v>27.841370412000003</v>
      </c>
      <c r="G34" s="50">
        <v>29.822265400396997</v>
      </c>
      <c r="H34" s="50">
        <v>37.219413936820672</v>
      </c>
      <c r="I34" s="50">
        <v>41.860560914598636</v>
      </c>
      <c r="J34" s="50">
        <v>48.938185264471116</v>
      </c>
      <c r="K34" s="50">
        <v>48.249152857757501</v>
      </c>
      <c r="L34" s="50">
        <v>56.170727523386503</v>
      </c>
      <c r="M34" s="50">
        <v>63.064124786277794</v>
      </c>
      <c r="N34" s="50">
        <v>67.132879139190692</v>
      </c>
      <c r="O34" s="50">
        <v>65.207258466691897</v>
      </c>
      <c r="P34" s="50">
        <v>54.083288666782259</v>
      </c>
      <c r="Q34" s="50">
        <v>52.938839753996888</v>
      </c>
      <c r="R34" s="50">
        <v>52.596257134972142</v>
      </c>
      <c r="S34" s="50">
        <v>52.58444916813751</v>
      </c>
      <c r="T34" s="50">
        <v>54.844531828522982</v>
      </c>
      <c r="U34" s="50">
        <v>56.882349781615133</v>
      </c>
      <c r="V34" s="50">
        <v>60.227702783222917</v>
      </c>
      <c r="W34" s="50">
        <v>60.134293257722447</v>
      </c>
      <c r="X34" s="50">
        <v>67.061036420978951</v>
      </c>
      <c r="Y34" s="50">
        <v>71.653260164328373</v>
      </c>
      <c r="Z34" s="50">
        <v>78.500686112853941</v>
      </c>
      <c r="AA34" s="50">
        <v>81.52086337745925</v>
      </c>
      <c r="AB34" s="50">
        <v>81.547222415564335</v>
      </c>
      <c r="AC34" s="50">
        <v>84.188659608101347</v>
      </c>
      <c r="AD34" s="50">
        <v>85.374867106088288</v>
      </c>
      <c r="AE34" s="50">
        <v>86.688225688563762</v>
      </c>
      <c r="AF34" s="50">
        <v>88.722511965606643</v>
      </c>
      <c r="AG34" s="50">
        <v>89.886813035831295</v>
      </c>
      <c r="AH34" s="50">
        <v>93.329992883863369</v>
      </c>
      <c r="AI34" s="50">
        <v>98.80180224051901</v>
      </c>
      <c r="AJ34" s="50">
        <v>97.273180844336864</v>
      </c>
      <c r="AK34" s="50">
        <v>102.60269690839313</v>
      </c>
      <c r="AL34" s="50">
        <v>104.72703839477258</v>
      </c>
      <c r="AM34" s="50">
        <v>103.74495235177456</v>
      </c>
      <c r="AN34" s="50">
        <v>107.47809153286194</v>
      </c>
      <c r="AO34" s="50">
        <v>107.4359813740449</v>
      </c>
      <c r="AP34" s="50">
        <v>107.77825609055677</v>
      </c>
      <c r="AQ34" s="50">
        <v>108.28781008229655</v>
      </c>
      <c r="AR34" s="50">
        <v>112.75082804202304</v>
      </c>
      <c r="AS34" s="50">
        <v>107.76116135600158</v>
      </c>
      <c r="AT34" s="50">
        <v>102.67789732316623</v>
      </c>
      <c r="AU34" s="50">
        <v>94.602629126624109</v>
      </c>
      <c r="AV34" s="50">
        <v>94.488256646439126</v>
      </c>
      <c r="AW34" s="50">
        <v>88.227619057549504</v>
      </c>
      <c r="AX34" s="50">
        <v>79.130061012173755</v>
      </c>
      <c r="AY34" s="50">
        <v>75.592145535588827</v>
      </c>
      <c r="AZ34" s="50">
        <v>73.231384248805384</v>
      </c>
      <c r="BA34" s="50">
        <v>69.825822177359299</v>
      </c>
      <c r="BB34" s="50">
        <v>73.978962118220423</v>
      </c>
      <c r="BC34" s="50">
        <v>72.107507893556587</v>
      </c>
      <c r="BD34" s="50">
        <v>76.729434218492486</v>
      </c>
      <c r="BE34" s="51">
        <v>58.23949282514976</v>
      </c>
      <c r="BF34" s="52">
        <v>-0.24304969638606566</v>
      </c>
      <c r="BG34" s="54">
        <v>-2.87109270247633E-2</v>
      </c>
      <c r="BH34" s="53">
        <v>1.8209147258946038E-3</v>
      </c>
    </row>
    <row r="35" spans="1:60" x14ac:dyDescent="0.15">
      <c r="A35" s="49" t="s">
        <v>165</v>
      </c>
      <c r="B35" s="50">
        <v>59.502718567327726</v>
      </c>
      <c r="C35" s="50">
        <v>59.348078204345939</v>
      </c>
      <c r="D35" s="50">
        <v>55.282487010913037</v>
      </c>
      <c r="E35" s="50">
        <v>56.421116543972822</v>
      </c>
      <c r="F35" s="50">
        <v>59.530494445851517</v>
      </c>
      <c r="G35" s="50">
        <v>62.968703384336514</v>
      </c>
      <c r="H35" s="50">
        <v>64.080767569488557</v>
      </c>
      <c r="I35" s="50">
        <v>65.443059970985246</v>
      </c>
      <c r="J35" s="50">
        <v>69.889570031896</v>
      </c>
      <c r="K35" s="50">
        <v>71.706927736899615</v>
      </c>
      <c r="L35" s="50">
        <v>72.812397889850288</v>
      </c>
      <c r="M35" s="50">
        <v>76.079493087547988</v>
      </c>
      <c r="N35" s="50">
        <v>80.512704413278641</v>
      </c>
      <c r="O35" s="50">
        <v>85.484965130637434</v>
      </c>
      <c r="P35" s="50">
        <v>84.38784783897465</v>
      </c>
      <c r="Q35" s="50">
        <v>83.101752155240177</v>
      </c>
      <c r="R35" s="50">
        <v>81.466603519869466</v>
      </c>
      <c r="S35" s="50">
        <v>81.576957251329091</v>
      </c>
      <c r="T35" s="50">
        <v>77.761197485308656</v>
      </c>
      <c r="U35" s="50">
        <v>79.279404928992321</v>
      </c>
      <c r="V35" s="50">
        <v>79.526354093650411</v>
      </c>
      <c r="W35" s="50">
        <v>77.909015988714188</v>
      </c>
      <c r="X35" s="50">
        <v>79.198594794959192</v>
      </c>
      <c r="Y35" s="50">
        <v>75.056122317554653</v>
      </c>
      <c r="Z35" s="50">
        <v>71.338962287380554</v>
      </c>
      <c r="AA35" s="50">
        <v>70.922283592605652</v>
      </c>
      <c r="AB35" s="50">
        <v>65.646848181967897</v>
      </c>
      <c r="AC35" s="50">
        <v>62.085281490668663</v>
      </c>
      <c r="AD35" s="50">
        <v>58.781350661730293</v>
      </c>
      <c r="AE35" s="50">
        <v>58.186868292578673</v>
      </c>
      <c r="AF35" s="50">
        <v>57.923263640173197</v>
      </c>
      <c r="AG35" s="50">
        <v>58.757453571965506</v>
      </c>
      <c r="AH35" s="50">
        <v>57.249525916025021</v>
      </c>
      <c r="AI35" s="50">
        <v>57.877595128028801</v>
      </c>
      <c r="AJ35" s="50">
        <v>58.620243022569575</v>
      </c>
      <c r="AK35" s="50">
        <v>55.31671968789172</v>
      </c>
      <c r="AL35" s="50">
        <v>56.673316994498187</v>
      </c>
      <c r="AM35" s="50">
        <v>55.928431741163898</v>
      </c>
      <c r="AN35" s="50">
        <v>58.02497238957325</v>
      </c>
      <c r="AO35" s="50">
        <v>57.344361110019328</v>
      </c>
      <c r="AP35" s="50">
        <v>57.530686134408569</v>
      </c>
      <c r="AQ35" s="50">
        <v>57.403368490078854</v>
      </c>
      <c r="AR35" s="50">
        <v>55.405866025189304</v>
      </c>
      <c r="AS35" s="50">
        <v>54.193253421390722</v>
      </c>
      <c r="AT35" s="50">
        <v>48.22808167874831</v>
      </c>
      <c r="AU35" s="50">
        <v>48.707748551788441</v>
      </c>
      <c r="AV35" s="50">
        <v>48.687995318381084</v>
      </c>
      <c r="AW35" s="50">
        <v>44.599930820483351</v>
      </c>
      <c r="AX35" s="50">
        <v>42.127714211840114</v>
      </c>
      <c r="AY35" s="50">
        <v>41.302195885604014</v>
      </c>
      <c r="AZ35" s="50">
        <v>43.849478520589457</v>
      </c>
      <c r="BA35" s="50">
        <v>44.926145305075686</v>
      </c>
      <c r="BB35" s="50">
        <v>46.892391033240706</v>
      </c>
      <c r="BC35" s="50">
        <v>47.326223774025046</v>
      </c>
      <c r="BD35" s="50">
        <v>47.182461222163106</v>
      </c>
      <c r="BE35" s="51">
        <v>45.482482154191004</v>
      </c>
      <c r="BF35" s="52">
        <v>-3.866369192371033E-2</v>
      </c>
      <c r="BG35" s="54">
        <v>-2.1895214521790995E-3</v>
      </c>
      <c r="BH35" s="53">
        <v>1.4220543055457481E-3</v>
      </c>
    </row>
    <row r="36" spans="1:60" x14ac:dyDescent="0.15">
      <c r="A36" s="49" t="s">
        <v>164</v>
      </c>
      <c r="B36" s="50">
        <v>1.4972161402704001</v>
      </c>
      <c r="C36" s="50">
        <v>1.6026794123856003</v>
      </c>
      <c r="D36" s="50">
        <v>1.5459422036064003</v>
      </c>
      <c r="E36" s="50">
        <v>1.6548859176096</v>
      </c>
      <c r="F36" s="50">
        <v>1.5064288446672005</v>
      </c>
      <c r="G36" s="50">
        <v>1.5281973288592001</v>
      </c>
      <c r="H36" s="50">
        <v>1.6630349148879999</v>
      </c>
      <c r="I36" s="50">
        <v>1.7798646038080006</v>
      </c>
      <c r="J36" s="50">
        <v>2.0353892799712003</v>
      </c>
      <c r="K36" s="50">
        <v>1.9043736110255998</v>
      </c>
      <c r="L36" s="50">
        <v>1.7877253714000001</v>
      </c>
      <c r="M36" s="50">
        <v>1.8153756862000001</v>
      </c>
      <c r="N36" s="50">
        <v>1.885401919</v>
      </c>
      <c r="O36" s="50">
        <v>2.0096835354000002</v>
      </c>
      <c r="P36" s="50">
        <v>1.9956496307999998</v>
      </c>
      <c r="Q36" s="50">
        <v>1.8856697133999998</v>
      </c>
      <c r="R36" s="50">
        <v>1.8823878518800001</v>
      </c>
      <c r="S36" s="50">
        <v>1.7210865890800002</v>
      </c>
      <c r="T36" s="50">
        <v>1.7497981136399998</v>
      </c>
      <c r="U36" s="50">
        <v>1.8726362785199999</v>
      </c>
      <c r="V36" s="50">
        <v>1.8731135446800002</v>
      </c>
      <c r="W36" s="50">
        <v>1.9156359080399996</v>
      </c>
      <c r="X36" s="50">
        <v>1.98778534204</v>
      </c>
      <c r="Y36" s="50">
        <v>2.0820165156400003</v>
      </c>
      <c r="Z36" s="50">
        <v>2.2353480875200002</v>
      </c>
      <c r="AA36" s="50">
        <v>2.2419266083600005</v>
      </c>
      <c r="AB36" s="50">
        <v>2.1248587796800003</v>
      </c>
      <c r="AC36" s="50">
        <v>2.2168407863200001</v>
      </c>
      <c r="AD36" s="50">
        <v>2.3044341322000004</v>
      </c>
      <c r="AE36" s="50">
        <v>2.3269232612799997</v>
      </c>
      <c r="AF36" s="50">
        <v>2.3710629890800003</v>
      </c>
      <c r="AG36" s="50">
        <v>2.6254839254800006</v>
      </c>
      <c r="AH36" s="50">
        <v>2.6008611030800002</v>
      </c>
      <c r="AI36" s="50">
        <v>2.60766449624</v>
      </c>
      <c r="AJ36" s="50">
        <v>2.6459612025200006</v>
      </c>
      <c r="AK36" s="50">
        <v>2.7810372633200005</v>
      </c>
      <c r="AL36" s="50">
        <v>2.6534323080800002</v>
      </c>
      <c r="AM36" s="50">
        <v>2.7588562489999999</v>
      </c>
      <c r="AN36" s="50">
        <v>2.793608310185919</v>
      </c>
      <c r="AO36" s="50">
        <v>2.8971816588248456</v>
      </c>
      <c r="AP36" s="50">
        <v>2.9022840880312808</v>
      </c>
      <c r="AQ36" s="50">
        <v>2.9545449871541507</v>
      </c>
      <c r="AR36" s="50">
        <v>3.0596932719146861</v>
      </c>
      <c r="AS36" s="50">
        <v>2.7979192155263082</v>
      </c>
      <c r="AT36" s="50">
        <v>2.6139981002611203</v>
      </c>
      <c r="AU36" s="50">
        <v>2.5332165606108652</v>
      </c>
      <c r="AV36" s="50">
        <v>2.5111351754208653</v>
      </c>
      <c r="AW36" s="50">
        <v>2.5091477171648613</v>
      </c>
      <c r="AX36" s="50">
        <v>2.6690666362334285</v>
      </c>
      <c r="AY36" s="50">
        <v>2.7037719672312495</v>
      </c>
      <c r="AZ36" s="50">
        <v>2.9186815485077062</v>
      </c>
      <c r="BA36" s="50">
        <v>3.2430853267045219</v>
      </c>
      <c r="BB36" s="50">
        <v>3.5697088814205746</v>
      </c>
      <c r="BC36" s="50">
        <v>3.7476681446526832</v>
      </c>
      <c r="BD36" s="50">
        <v>3.295605394363188</v>
      </c>
      <c r="BE36" s="51">
        <v>2.5939585684307871</v>
      </c>
      <c r="BF36" s="52">
        <v>-0.21505431009355735</v>
      </c>
      <c r="BG36" s="54">
        <v>2.3441430113401385E-2</v>
      </c>
      <c r="BH36" s="53">
        <v>8.1102652624344171E-5</v>
      </c>
    </row>
    <row r="37" spans="1:60" x14ac:dyDescent="0.15">
      <c r="A37" s="49" t="s">
        <v>163</v>
      </c>
      <c r="B37" s="50">
        <v>19.982601366800004</v>
      </c>
      <c r="C37" s="50">
        <v>22.673314217300003</v>
      </c>
      <c r="D37" s="50">
        <v>24.689881678300001</v>
      </c>
      <c r="E37" s="50">
        <v>29.204671778799998</v>
      </c>
      <c r="F37" s="50">
        <v>29.125742823100005</v>
      </c>
      <c r="G37" s="50">
        <v>21.469484794500005</v>
      </c>
      <c r="H37" s="50">
        <v>22.440988755900001</v>
      </c>
      <c r="I37" s="50">
        <v>23.235063468299998</v>
      </c>
      <c r="J37" s="50">
        <v>24.264502702400009</v>
      </c>
      <c r="K37" s="50">
        <v>24.7584318145</v>
      </c>
      <c r="L37" s="50">
        <v>23.237374186</v>
      </c>
      <c r="M37" s="50">
        <v>23.789936805900002</v>
      </c>
      <c r="N37" s="50">
        <v>24.980945264600003</v>
      </c>
      <c r="O37" s="50">
        <v>26.21608445</v>
      </c>
      <c r="P37" s="50">
        <v>28.686042069699997</v>
      </c>
      <c r="Q37" s="50">
        <v>27.372364916200002</v>
      </c>
      <c r="R37" s="50">
        <v>26.4491544547</v>
      </c>
      <c r="S37" s="50">
        <v>26.058632277400001</v>
      </c>
      <c r="T37" s="50">
        <v>25.744902625799998</v>
      </c>
      <c r="U37" s="50">
        <v>25.353076012400006</v>
      </c>
      <c r="V37" s="50">
        <v>26.854816539800005</v>
      </c>
      <c r="W37" s="50">
        <v>28.632124787707685</v>
      </c>
      <c r="X37" s="50">
        <v>29.743970791057201</v>
      </c>
      <c r="Y37" s="50">
        <v>29.092349168991653</v>
      </c>
      <c r="Z37" s="50">
        <v>29.814175901419031</v>
      </c>
      <c r="AA37" s="50">
        <v>30.956228270996345</v>
      </c>
      <c r="AB37" s="50">
        <v>31.600661786729855</v>
      </c>
      <c r="AC37" s="50">
        <v>31.752263172811723</v>
      </c>
      <c r="AD37" s="50">
        <v>32.211949155685751</v>
      </c>
      <c r="AE37" s="50">
        <v>33.144771952154528</v>
      </c>
      <c r="AF37" s="50">
        <v>33.9262588085166</v>
      </c>
      <c r="AG37" s="50">
        <v>35.658550109753051</v>
      </c>
      <c r="AH37" s="50">
        <v>37.355011886539245</v>
      </c>
      <c r="AI37" s="50">
        <v>40.007518531291737</v>
      </c>
      <c r="AJ37" s="50">
        <v>42.127805489502755</v>
      </c>
      <c r="AK37" s="50">
        <v>43.589125239507332</v>
      </c>
      <c r="AL37" s="50">
        <v>46.377547335434066</v>
      </c>
      <c r="AM37" s="50">
        <v>45.668240017025028</v>
      </c>
      <c r="AN37" s="50">
        <v>45.286791783300401</v>
      </c>
      <c r="AO37" s="50">
        <v>45.516142714785921</v>
      </c>
      <c r="AP37" s="50">
        <v>47.669174847486076</v>
      </c>
      <c r="AQ37" s="50">
        <v>47.543380555273622</v>
      </c>
      <c r="AR37" s="50">
        <v>48.383901818583546</v>
      </c>
      <c r="AS37" s="50">
        <v>47.893799251364342</v>
      </c>
      <c r="AT37" s="50">
        <v>42.887285945140171</v>
      </c>
      <c r="AU37" s="50">
        <v>42.532342193824213</v>
      </c>
      <c r="AV37" s="50">
        <v>38.627564349705864</v>
      </c>
      <c r="AW37" s="50">
        <v>38.670921125330977</v>
      </c>
      <c r="AX37" s="50">
        <v>37.3581336419753</v>
      </c>
      <c r="AY37" s="50">
        <v>37.023783447960369</v>
      </c>
      <c r="AZ37" s="50">
        <v>38.877232363315613</v>
      </c>
      <c r="BA37" s="50">
        <v>40.449723411366129</v>
      </c>
      <c r="BB37" s="50">
        <v>39.312953180076128</v>
      </c>
      <c r="BC37" s="50">
        <v>39.122086279718417</v>
      </c>
      <c r="BD37" s="50">
        <v>37.437850618479338</v>
      </c>
      <c r="BE37" s="51">
        <v>32.781121007435928</v>
      </c>
      <c r="BF37" s="52">
        <v>-0.12677799171228432</v>
      </c>
      <c r="BG37" s="54">
        <v>-1.3497399644959662E-2</v>
      </c>
      <c r="BH37" s="53">
        <v>1.0249338220197583E-3</v>
      </c>
    </row>
    <row r="38" spans="1:60" x14ac:dyDescent="0.15">
      <c r="A38" s="49" t="s">
        <v>162</v>
      </c>
      <c r="B38" s="50">
        <v>204.86931277739436</v>
      </c>
      <c r="C38" s="50">
        <v>222.68222264247046</v>
      </c>
      <c r="D38" s="50">
        <v>246.18206430415827</v>
      </c>
      <c r="E38" s="50">
        <v>266.46807459702177</v>
      </c>
      <c r="F38" s="50">
        <v>288.27262103849341</v>
      </c>
      <c r="G38" s="50">
        <v>320.40918986314182</v>
      </c>
      <c r="H38" s="50">
        <v>342.31067806152203</v>
      </c>
      <c r="I38" s="50">
        <v>357.75973223316225</v>
      </c>
      <c r="J38" s="50">
        <v>374.83404611328774</v>
      </c>
      <c r="K38" s="50">
        <v>374.93123161498545</v>
      </c>
      <c r="L38" s="50">
        <v>368.74328798627442</v>
      </c>
      <c r="M38" s="50">
        <v>384.34656354585195</v>
      </c>
      <c r="N38" s="50">
        <v>378.73765272180987</v>
      </c>
      <c r="O38" s="50">
        <v>377.15783964458245</v>
      </c>
      <c r="P38" s="50">
        <v>388.84463081706178</v>
      </c>
      <c r="Q38" s="50">
        <v>383.18452804613162</v>
      </c>
      <c r="R38" s="50">
        <v>374.05026451455967</v>
      </c>
      <c r="S38" s="50">
        <v>370.58485736146878</v>
      </c>
      <c r="T38" s="50">
        <v>353.13154666038213</v>
      </c>
      <c r="U38" s="50">
        <v>355.45539732464266</v>
      </c>
      <c r="V38" s="50">
        <v>354.390067325686</v>
      </c>
      <c r="W38" s="50">
        <v>362.55438356020653</v>
      </c>
      <c r="X38" s="50">
        <v>378.15893677241218</v>
      </c>
      <c r="Y38" s="50">
        <v>383.84878132114386</v>
      </c>
      <c r="Z38" s="50">
        <v>403.21676506659986</v>
      </c>
      <c r="AA38" s="50">
        <v>403.78074536747346</v>
      </c>
      <c r="AB38" s="50">
        <v>407.19477124146204</v>
      </c>
      <c r="AC38" s="50">
        <v>403.61618356243451</v>
      </c>
      <c r="AD38" s="50">
        <v>396.50903879564703</v>
      </c>
      <c r="AE38" s="50">
        <v>393.37848289680107</v>
      </c>
      <c r="AF38" s="50">
        <v>413.11558196127874</v>
      </c>
      <c r="AG38" s="50">
        <v>407.86285901059887</v>
      </c>
      <c r="AH38" s="50">
        <v>414.4613031849654</v>
      </c>
      <c r="AI38" s="50">
        <v>426.3135873140958</v>
      </c>
      <c r="AJ38" s="50">
        <v>427.2131598986137</v>
      </c>
      <c r="AK38" s="50">
        <v>434.37850298405823</v>
      </c>
      <c r="AL38" s="50">
        <v>429.51638259658074</v>
      </c>
      <c r="AM38" s="50">
        <v>433.01125730982551</v>
      </c>
      <c r="AN38" s="50">
        <v>450.80842068851535</v>
      </c>
      <c r="AO38" s="50">
        <v>468.29144706182609</v>
      </c>
      <c r="AP38" s="50">
        <v>470.19662548670181</v>
      </c>
      <c r="AQ38" s="50">
        <v>467.08061235695334</v>
      </c>
      <c r="AR38" s="50">
        <v>458.0339287200257</v>
      </c>
      <c r="AS38" s="50">
        <v>442.47793238792997</v>
      </c>
      <c r="AT38" s="50">
        <v>391.53537394409528</v>
      </c>
      <c r="AU38" s="50">
        <v>397.1161395465852</v>
      </c>
      <c r="AV38" s="50">
        <v>388.54681453383654</v>
      </c>
      <c r="AW38" s="50">
        <v>370.98570472745433</v>
      </c>
      <c r="AX38" s="50">
        <v>341.37208238744017</v>
      </c>
      <c r="AY38" s="50">
        <v>318.79296367935422</v>
      </c>
      <c r="AZ38" s="50">
        <v>334.37570222415542</v>
      </c>
      <c r="BA38" s="50">
        <v>331.14549325073915</v>
      </c>
      <c r="BB38" s="50">
        <v>335.21836532519541</v>
      </c>
      <c r="BC38" s="50">
        <v>335.88792140189008</v>
      </c>
      <c r="BD38" s="50">
        <v>330.19828168101435</v>
      </c>
      <c r="BE38" s="51">
        <v>287.09754367894573</v>
      </c>
      <c r="BF38" s="52">
        <v>-0.13290546909239231</v>
      </c>
      <c r="BG38" s="54">
        <v>-1.6893923691726487E-2</v>
      </c>
      <c r="BH38" s="53">
        <v>8.9763856052573233E-3</v>
      </c>
    </row>
    <row r="39" spans="1:60" x14ac:dyDescent="0.15">
      <c r="A39" s="49" t="s">
        <v>161</v>
      </c>
      <c r="B39" s="50" t="s">
        <v>111</v>
      </c>
      <c r="C39" s="50" t="s">
        <v>111</v>
      </c>
      <c r="D39" s="50" t="s">
        <v>111</v>
      </c>
      <c r="E39" s="50" t="s">
        <v>111</v>
      </c>
      <c r="F39" s="50" t="s">
        <v>111</v>
      </c>
      <c r="G39" s="50" t="s">
        <v>111</v>
      </c>
      <c r="H39" s="50" t="s">
        <v>111</v>
      </c>
      <c r="I39" s="50" t="s">
        <v>111</v>
      </c>
      <c r="J39" s="50" t="s">
        <v>111</v>
      </c>
      <c r="K39" s="50" t="s">
        <v>111</v>
      </c>
      <c r="L39" s="50" t="s">
        <v>111</v>
      </c>
      <c r="M39" s="50" t="s">
        <v>111</v>
      </c>
      <c r="N39" s="50" t="s">
        <v>111</v>
      </c>
      <c r="O39" s="50" t="s">
        <v>111</v>
      </c>
      <c r="P39" s="50" t="s">
        <v>111</v>
      </c>
      <c r="Q39" s="50" t="s">
        <v>111</v>
      </c>
      <c r="R39" s="50" t="s">
        <v>111</v>
      </c>
      <c r="S39" s="50" t="s">
        <v>111</v>
      </c>
      <c r="T39" s="50" t="s">
        <v>111</v>
      </c>
      <c r="U39" s="50" t="s">
        <v>111</v>
      </c>
      <c r="V39" s="50">
        <v>25.224327778951011</v>
      </c>
      <c r="W39" s="50">
        <v>23.327720851029184</v>
      </c>
      <c r="X39" s="50">
        <v>20.321346759307147</v>
      </c>
      <c r="Y39" s="50">
        <v>19.414880044219608</v>
      </c>
      <c r="Z39" s="50">
        <v>18.799167691864302</v>
      </c>
      <c r="AA39" s="50">
        <v>18.445459632820093</v>
      </c>
      <c r="AB39" s="50">
        <v>17.585257410239588</v>
      </c>
      <c r="AC39" s="50">
        <v>12.849427598472566</v>
      </c>
      <c r="AD39" s="50">
        <v>10.757171256230086</v>
      </c>
      <c r="AE39" s="50">
        <v>9.8737359970654239</v>
      </c>
      <c r="AF39" s="50">
        <v>9.1320633444112964</v>
      </c>
      <c r="AG39" s="50">
        <v>9.197267328589545</v>
      </c>
      <c r="AH39" s="50">
        <v>8.3099586506591585</v>
      </c>
      <c r="AI39" s="50">
        <v>8.0312632626898317</v>
      </c>
      <c r="AJ39" s="50">
        <v>7.3804378347342894</v>
      </c>
      <c r="AK39" s="50">
        <v>6.9463107328837239</v>
      </c>
      <c r="AL39" s="50">
        <v>7.7096745589120363</v>
      </c>
      <c r="AM39" s="50">
        <v>7.9139684697674371</v>
      </c>
      <c r="AN39" s="50">
        <v>7.8839087582828444</v>
      </c>
      <c r="AO39" s="50">
        <v>8.4576963012667132</v>
      </c>
      <c r="AP39" s="50">
        <v>8.6823708075488923</v>
      </c>
      <c r="AQ39" s="50">
        <v>8.44464553620967</v>
      </c>
      <c r="AR39" s="50">
        <v>8.8205236096114366</v>
      </c>
      <c r="AS39" s="50">
        <v>8.6425170167537289</v>
      </c>
      <c r="AT39" s="50">
        <v>7.9393727321403595</v>
      </c>
      <c r="AU39" s="50">
        <v>9.2377638943749751</v>
      </c>
      <c r="AV39" s="50">
        <v>8.2999610098124119</v>
      </c>
      <c r="AW39" s="50">
        <v>8.0237532389082986</v>
      </c>
      <c r="AX39" s="50">
        <v>7.958432665023019</v>
      </c>
      <c r="AY39" s="50">
        <v>7.6544434481541499</v>
      </c>
      <c r="AZ39" s="50">
        <v>7.8461578587580973</v>
      </c>
      <c r="BA39" s="50">
        <v>8.1656138292331359</v>
      </c>
      <c r="BB39" s="50">
        <v>8.0111401323586104</v>
      </c>
      <c r="BC39" s="50">
        <v>7.9829975717032102</v>
      </c>
      <c r="BD39" s="50">
        <v>8.3989450622162991</v>
      </c>
      <c r="BE39" s="51">
        <v>7.2773556305632594</v>
      </c>
      <c r="BF39" s="52">
        <v>-0.13590670120197668</v>
      </c>
      <c r="BG39" s="54">
        <v>5.6430462370513634E-3</v>
      </c>
      <c r="BH39" s="53">
        <v>2.2753364410382079E-4</v>
      </c>
    </row>
    <row r="40" spans="1:60" x14ac:dyDescent="0.15">
      <c r="A40" s="49" t="s">
        <v>160</v>
      </c>
      <c r="B40" s="50" t="s">
        <v>111</v>
      </c>
      <c r="C40" s="50" t="s">
        <v>111</v>
      </c>
      <c r="D40" s="50" t="s">
        <v>111</v>
      </c>
      <c r="E40" s="50" t="s">
        <v>111</v>
      </c>
      <c r="F40" s="50" t="s">
        <v>111</v>
      </c>
      <c r="G40" s="50" t="s">
        <v>111</v>
      </c>
      <c r="H40" s="50" t="s">
        <v>111</v>
      </c>
      <c r="I40" s="50" t="s">
        <v>111</v>
      </c>
      <c r="J40" s="50" t="s">
        <v>111</v>
      </c>
      <c r="K40" s="50" t="s">
        <v>111</v>
      </c>
      <c r="L40" s="50" t="s">
        <v>111</v>
      </c>
      <c r="M40" s="50" t="s">
        <v>111</v>
      </c>
      <c r="N40" s="50" t="s">
        <v>111</v>
      </c>
      <c r="O40" s="50" t="s">
        <v>111</v>
      </c>
      <c r="P40" s="50" t="s">
        <v>111</v>
      </c>
      <c r="Q40" s="50" t="s">
        <v>111</v>
      </c>
      <c r="R40" s="50" t="s">
        <v>111</v>
      </c>
      <c r="S40" s="50" t="s">
        <v>111</v>
      </c>
      <c r="T40" s="50" t="s">
        <v>111</v>
      </c>
      <c r="U40" s="50" t="s">
        <v>111</v>
      </c>
      <c r="V40" s="50">
        <v>37.430728406339092</v>
      </c>
      <c r="W40" s="50">
        <v>33.551080264966103</v>
      </c>
      <c r="X40" s="50">
        <v>36.0013995897896</v>
      </c>
      <c r="Y40" s="50">
        <v>35.388810246543294</v>
      </c>
      <c r="Z40" s="50">
        <v>36.231775537800154</v>
      </c>
      <c r="AA40" s="50">
        <v>36.065443568224381</v>
      </c>
      <c r="AB40" s="50">
        <v>38.966130678121466</v>
      </c>
      <c r="AC40" s="50">
        <v>20.724821880002789</v>
      </c>
      <c r="AD40" s="50">
        <v>16.370777295709814</v>
      </c>
      <c r="AE40" s="50">
        <v>15.444618194858013</v>
      </c>
      <c r="AF40" s="50">
        <v>14.316849644088707</v>
      </c>
      <c r="AG40" s="50">
        <v>14.805590931826256</v>
      </c>
      <c r="AH40" s="50">
        <v>14.08634670030831</v>
      </c>
      <c r="AI40" s="50">
        <v>14.702532147798685</v>
      </c>
      <c r="AJ40" s="50">
        <v>12.705474400442458</v>
      </c>
      <c r="AK40" s="50">
        <v>10.885190045368047</v>
      </c>
      <c r="AL40" s="50">
        <v>12.098785928398994</v>
      </c>
      <c r="AM40" s="50">
        <v>11.582383747426471</v>
      </c>
      <c r="AN40" s="50">
        <v>11.755683837970382</v>
      </c>
      <c r="AO40" s="50">
        <v>12.254688333718548</v>
      </c>
      <c r="AP40" s="50">
        <v>13.138570909111248</v>
      </c>
      <c r="AQ40" s="50">
        <v>13.390609601382621</v>
      </c>
      <c r="AR40" s="50">
        <v>13.147379766492046</v>
      </c>
      <c r="AS40" s="50">
        <v>13.277188843748366</v>
      </c>
      <c r="AT40" s="50">
        <v>12.030444004836891</v>
      </c>
      <c r="AU40" s="50">
        <v>13.160316211001909</v>
      </c>
      <c r="AV40" s="50">
        <v>12.382281395503876</v>
      </c>
      <c r="AW40" s="50">
        <v>12.432698986424203</v>
      </c>
      <c r="AX40" s="50">
        <v>11.658997693561741</v>
      </c>
      <c r="AY40" s="50">
        <v>10.992058108538888</v>
      </c>
      <c r="AZ40" s="50">
        <v>11.275738701104007</v>
      </c>
      <c r="BA40" s="50">
        <v>11.656127684510047</v>
      </c>
      <c r="BB40" s="50">
        <v>11.875752555443665</v>
      </c>
      <c r="BC40" s="50">
        <v>12.454212489809253</v>
      </c>
      <c r="BD40" s="50">
        <v>12.45211803416483</v>
      </c>
      <c r="BE40" s="51">
        <v>11.910131938434782</v>
      </c>
      <c r="BF40" s="52">
        <v>-4.6138933011059091E-2</v>
      </c>
      <c r="BG40" s="54">
        <v>3.4509703570595462E-3</v>
      </c>
      <c r="BH40" s="53">
        <v>3.7238192817294283E-4</v>
      </c>
    </row>
    <row r="41" spans="1:60" x14ac:dyDescent="0.15">
      <c r="A41" s="49" t="s">
        <v>159</v>
      </c>
      <c r="B41" s="50">
        <v>13.38389054588</v>
      </c>
      <c r="C41" s="50">
        <v>12.704714322720001</v>
      </c>
      <c r="D41" s="50">
        <v>12.405156766440001</v>
      </c>
      <c r="E41" s="50">
        <v>13.401969236680001</v>
      </c>
      <c r="F41" s="50">
        <v>14.409077660440001</v>
      </c>
      <c r="G41" s="50">
        <v>14.927507975900001</v>
      </c>
      <c r="H41" s="50">
        <v>14.247451049759997</v>
      </c>
      <c r="I41" s="50">
        <v>14.540692411080002</v>
      </c>
      <c r="J41" s="50">
        <v>15.218406741480001</v>
      </c>
      <c r="K41" s="50">
        <v>15.445947024120002</v>
      </c>
      <c r="L41" s="50">
        <v>12.58563843028</v>
      </c>
      <c r="M41" s="50">
        <v>12.465522917960001</v>
      </c>
      <c r="N41" s="50">
        <v>11.429219712880002</v>
      </c>
      <c r="O41" s="50">
        <v>11.87748422848</v>
      </c>
      <c r="P41" s="50">
        <v>12.300461433600001</v>
      </c>
      <c r="Q41" s="50">
        <v>11.401738633660003</v>
      </c>
      <c r="R41" s="50">
        <v>9.6401390342800006</v>
      </c>
      <c r="S41" s="50">
        <v>9.0338845102800001</v>
      </c>
      <c r="T41" s="50">
        <v>8.4203594631600005</v>
      </c>
      <c r="U41" s="50">
        <v>9.159636432640001</v>
      </c>
      <c r="V41" s="50">
        <v>9.4015688787600009</v>
      </c>
      <c r="W41" s="50">
        <v>9.0799516809800007</v>
      </c>
      <c r="X41" s="50">
        <v>8.2946220491800027</v>
      </c>
      <c r="Y41" s="50">
        <v>8.4968546097000015</v>
      </c>
      <c r="Z41" s="50">
        <v>9.8714759933600025</v>
      </c>
      <c r="AA41" s="50">
        <v>10.320971757353844</v>
      </c>
      <c r="AB41" s="50">
        <v>10.985295856283633</v>
      </c>
      <c r="AC41" s="50">
        <v>10.955761899563857</v>
      </c>
      <c r="AD41" s="50">
        <v>11.125233005479432</v>
      </c>
      <c r="AE41" s="50">
        <v>10.56321478573838</v>
      </c>
      <c r="AF41" s="50">
        <v>8.7037558464037375</v>
      </c>
      <c r="AG41" s="50">
        <v>8.9305998970906142</v>
      </c>
      <c r="AH41" s="50">
        <v>8.5485045006979377</v>
      </c>
      <c r="AI41" s="50">
        <v>8.0252426642716888</v>
      </c>
      <c r="AJ41" s="50">
        <v>8.5002318757444204</v>
      </c>
      <c r="AK41" s="50">
        <v>9.0372242612056688</v>
      </c>
      <c r="AL41" s="50">
        <v>9.7057677865868257</v>
      </c>
      <c r="AM41" s="50">
        <v>10.463742034659337</v>
      </c>
      <c r="AN41" s="50">
        <v>11.009677225628369</v>
      </c>
      <c r="AO41" s="50">
        <v>12.500873501418447</v>
      </c>
      <c r="AP41" s="50">
        <v>12.786984146668846</v>
      </c>
      <c r="AQ41" s="50">
        <v>12.494310673043145</v>
      </c>
      <c r="AR41" s="50">
        <v>12.008025519170504</v>
      </c>
      <c r="AS41" s="50">
        <v>11.942217074773428</v>
      </c>
      <c r="AT41" s="50">
        <v>11.36215169124149</v>
      </c>
      <c r="AU41" s="50">
        <v>11.961087658804326</v>
      </c>
      <c r="AV41" s="50">
        <v>11.728162397839016</v>
      </c>
      <c r="AW41" s="50">
        <v>11.41558398460538</v>
      </c>
      <c r="AX41" s="50">
        <v>10.88228866965056</v>
      </c>
      <c r="AY41" s="50">
        <v>10.481013966740317</v>
      </c>
      <c r="AZ41" s="50">
        <v>10.148049171972623</v>
      </c>
      <c r="BA41" s="50">
        <v>9.9969780462599296</v>
      </c>
      <c r="BB41" s="50">
        <v>10.313288150147779</v>
      </c>
      <c r="BC41" s="50">
        <v>10.758915140239239</v>
      </c>
      <c r="BD41" s="50">
        <v>10.8688649510016</v>
      </c>
      <c r="BE41" s="51">
        <v>8.7878817442980477</v>
      </c>
      <c r="BF41" s="52">
        <v>-0.19367190797308675</v>
      </c>
      <c r="BG41" s="54">
        <v>-4.4287171262940017E-3</v>
      </c>
      <c r="BH41" s="53">
        <v>2.7476172097952201E-4</v>
      </c>
    </row>
    <row r="42" spans="1:60" x14ac:dyDescent="0.15">
      <c r="A42" s="49" t="s">
        <v>158</v>
      </c>
      <c r="B42" s="50">
        <v>112.97627449549999</v>
      </c>
      <c r="C42" s="50">
        <v>117.7611984446</v>
      </c>
      <c r="D42" s="50">
        <v>122.83207556320002</v>
      </c>
      <c r="E42" s="50">
        <v>138.2206632239</v>
      </c>
      <c r="F42" s="50">
        <v>149.0947785182</v>
      </c>
      <c r="G42" s="50">
        <v>166.95109822136172</v>
      </c>
      <c r="H42" s="50">
        <v>171.88185897767201</v>
      </c>
      <c r="I42" s="50">
        <v>196.73301808355632</v>
      </c>
      <c r="J42" s="50">
        <v>206.28506937589853</v>
      </c>
      <c r="K42" s="50">
        <v>189.18199330739466</v>
      </c>
      <c r="L42" s="50">
        <v>184.91650287340622</v>
      </c>
      <c r="M42" s="50">
        <v>203.40737478577972</v>
      </c>
      <c r="N42" s="50">
        <v>200.01161065523081</v>
      </c>
      <c r="O42" s="50">
        <v>184.61615252048622</v>
      </c>
      <c r="P42" s="50">
        <v>191.32940889218565</v>
      </c>
      <c r="Q42" s="50">
        <v>180.93781166908823</v>
      </c>
      <c r="R42" s="50">
        <v>174.02120039767223</v>
      </c>
      <c r="S42" s="50">
        <v>168.43662111326577</v>
      </c>
      <c r="T42" s="50">
        <v>164.70663115684525</v>
      </c>
      <c r="U42" s="50">
        <v>169.77464807145213</v>
      </c>
      <c r="V42" s="50">
        <v>172.74723783418179</v>
      </c>
      <c r="W42" s="50">
        <v>174.90815680465815</v>
      </c>
      <c r="X42" s="50">
        <v>182.46465547660335</v>
      </c>
      <c r="Y42" s="50">
        <v>187.82320462669134</v>
      </c>
      <c r="Z42" s="50">
        <v>188.41614733040751</v>
      </c>
      <c r="AA42" s="50">
        <v>191.87251898748065</v>
      </c>
      <c r="AB42" s="50">
        <v>199.60632030450131</v>
      </c>
      <c r="AC42" s="50">
        <v>200.10237670050168</v>
      </c>
      <c r="AD42" s="50">
        <v>204.98697939095661</v>
      </c>
      <c r="AE42" s="50">
        <v>202.21493122964819</v>
      </c>
      <c r="AF42" s="50">
        <v>208.59008518295914</v>
      </c>
      <c r="AG42" s="50">
        <v>219.55741648993677</v>
      </c>
      <c r="AH42" s="50">
        <v>217.23675409161979</v>
      </c>
      <c r="AI42" s="50">
        <v>218.06289993896308</v>
      </c>
      <c r="AJ42" s="50">
        <v>215.11092765406127</v>
      </c>
      <c r="AK42" s="50">
        <v>216.19551366309506</v>
      </c>
      <c r="AL42" s="50">
        <v>225.90751415227572</v>
      </c>
      <c r="AM42" s="50">
        <v>225.95513436873438</v>
      </c>
      <c r="AN42" s="50">
        <v>225.43784900170664</v>
      </c>
      <c r="AO42" s="50">
        <v>231.40634658123923</v>
      </c>
      <c r="AP42" s="50">
        <v>233.10216675397166</v>
      </c>
      <c r="AQ42" s="50">
        <v>231.6013026171947</v>
      </c>
      <c r="AR42" s="50">
        <v>229.13223747547295</v>
      </c>
      <c r="AS42" s="50">
        <v>227.21960963762311</v>
      </c>
      <c r="AT42" s="50">
        <v>217.67541473025429</v>
      </c>
      <c r="AU42" s="50">
        <v>226.51920137019735</v>
      </c>
      <c r="AV42" s="50">
        <v>219.43457529979872</v>
      </c>
      <c r="AW42" s="50">
        <v>212.2145114184666</v>
      </c>
      <c r="AX42" s="50">
        <v>208.24451048555886</v>
      </c>
      <c r="AY42" s="50">
        <v>197.58677281491768</v>
      </c>
      <c r="AZ42" s="50">
        <v>206.84929290013588</v>
      </c>
      <c r="BA42" s="50">
        <v>209.97197568150159</v>
      </c>
      <c r="BB42" s="50">
        <v>202.89783441042033</v>
      </c>
      <c r="BC42" s="50">
        <v>198.63938764295082</v>
      </c>
      <c r="BD42" s="50">
        <v>194.02189518028041</v>
      </c>
      <c r="BE42" s="51">
        <v>175.82956856723695</v>
      </c>
      <c r="BF42" s="52">
        <v>-9.6240350878856962E-2</v>
      </c>
      <c r="BG42" s="54">
        <v>-1.1437490406239648E-2</v>
      </c>
      <c r="BH42" s="53">
        <v>5.4974834965169257E-3</v>
      </c>
    </row>
    <row r="43" spans="1:60" x14ac:dyDescent="0.15">
      <c r="A43" s="49" t="s">
        <v>157</v>
      </c>
      <c r="B43" s="50" t="s">
        <v>111</v>
      </c>
      <c r="C43" s="50" t="s">
        <v>111</v>
      </c>
      <c r="D43" s="50" t="s">
        <v>111</v>
      </c>
      <c r="E43" s="50" t="s">
        <v>111</v>
      </c>
      <c r="F43" s="50" t="s">
        <v>111</v>
      </c>
      <c r="G43" s="50" t="s">
        <v>111</v>
      </c>
      <c r="H43" s="50" t="s">
        <v>111</v>
      </c>
      <c r="I43" s="50" t="s">
        <v>111</v>
      </c>
      <c r="J43" s="50" t="s">
        <v>111</v>
      </c>
      <c r="K43" s="50" t="s">
        <v>111</v>
      </c>
      <c r="L43" s="50" t="s">
        <v>111</v>
      </c>
      <c r="M43" s="50" t="s">
        <v>111</v>
      </c>
      <c r="N43" s="50" t="s">
        <v>111</v>
      </c>
      <c r="O43" s="50" t="s">
        <v>111</v>
      </c>
      <c r="P43" s="50" t="s">
        <v>111</v>
      </c>
      <c r="Q43" s="50" t="s">
        <v>111</v>
      </c>
      <c r="R43" s="50" t="s">
        <v>111</v>
      </c>
      <c r="S43" s="50" t="s">
        <v>111</v>
      </c>
      <c r="T43" s="50" t="s">
        <v>111</v>
      </c>
      <c r="U43" s="50" t="s">
        <v>111</v>
      </c>
      <c r="V43" s="50" t="s">
        <v>111</v>
      </c>
      <c r="W43" s="50" t="s">
        <v>111</v>
      </c>
      <c r="X43" s="50" t="s">
        <v>111</v>
      </c>
      <c r="Y43" s="50" t="s">
        <v>111</v>
      </c>
      <c r="Z43" s="50" t="s">
        <v>111</v>
      </c>
      <c r="AA43" s="50">
        <v>8.7630393924617813</v>
      </c>
      <c r="AB43" s="50">
        <v>8.541813246526802</v>
      </c>
      <c r="AC43" s="50">
        <v>8.7464612135857394</v>
      </c>
      <c r="AD43" s="50">
        <v>9.057007715824982</v>
      </c>
      <c r="AE43" s="50">
        <v>8.4595778172794915</v>
      </c>
      <c r="AF43" s="50">
        <v>8.4414758469050017</v>
      </c>
      <c r="AG43" s="50">
        <v>9.6388391949223191</v>
      </c>
      <c r="AH43" s="50">
        <v>8.6067229202258986</v>
      </c>
      <c r="AI43" s="50">
        <v>9.9283166940946508</v>
      </c>
      <c r="AJ43" s="50">
        <v>9.1010278120855475</v>
      </c>
      <c r="AK43" s="50">
        <v>8.7361003651925806</v>
      </c>
      <c r="AL43" s="50">
        <v>8.816438103220996</v>
      </c>
      <c r="AM43" s="50">
        <v>8.2839139731669782</v>
      </c>
      <c r="AN43" s="50">
        <v>8.9997572179111813</v>
      </c>
      <c r="AO43" s="50">
        <v>8.7258929015122551</v>
      </c>
      <c r="AP43" s="50">
        <v>9.0702095393083706</v>
      </c>
      <c r="AQ43" s="50">
        <v>9.069917003335215</v>
      </c>
      <c r="AR43" s="50">
        <v>9.5311256534559163</v>
      </c>
      <c r="AS43" s="50">
        <v>9.3633047817887114</v>
      </c>
      <c r="AT43" s="50">
        <v>8.7472239609085722</v>
      </c>
      <c r="AU43" s="50">
        <v>8.5267143940104209</v>
      </c>
      <c r="AV43" s="50">
        <v>9.3453726228283553</v>
      </c>
      <c r="AW43" s="50">
        <v>8.9347373838244479</v>
      </c>
      <c r="AX43" s="50">
        <v>7.9448608530013187</v>
      </c>
      <c r="AY43" s="50">
        <v>7.524600080712383</v>
      </c>
      <c r="AZ43" s="50">
        <v>7.2332955479315899</v>
      </c>
      <c r="BA43" s="50">
        <v>7.0633193555814335</v>
      </c>
      <c r="BB43" s="50">
        <v>7.5437127939139348</v>
      </c>
      <c r="BC43" s="50">
        <v>7.0609954049491117</v>
      </c>
      <c r="BD43" s="50">
        <v>8.0825750523501707</v>
      </c>
      <c r="BE43" s="51">
        <v>7.2193724281345082</v>
      </c>
      <c r="BF43" s="52">
        <v>-0.10923841471017215</v>
      </c>
      <c r="BG43" s="54">
        <v>-7.8714438556526378E-3</v>
      </c>
      <c r="BH43" s="53">
        <v>2.2572074254792937E-4</v>
      </c>
    </row>
    <row r="44" spans="1:60" x14ac:dyDescent="0.15">
      <c r="A44" s="49" t="s">
        <v>156</v>
      </c>
      <c r="B44" s="50">
        <v>17.714317637539789</v>
      </c>
      <c r="C44" s="50">
        <v>19.417246741100939</v>
      </c>
      <c r="D44" s="50">
        <v>19.99240000039547</v>
      </c>
      <c r="E44" s="50">
        <v>21.896154995498904</v>
      </c>
      <c r="F44" s="50">
        <v>23.959939146636692</v>
      </c>
      <c r="G44" s="50">
        <v>26.74987981957635</v>
      </c>
      <c r="H44" s="50">
        <v>26.502762422362117</v>
      </c>
      <c r="I44" s="50">
        <v>27.904402851056481</v>
      </c>
      <c r="J44" s="50">
        <v>28.021508127705303</v>
      </c>
      <c r="K44" s="50">
        <v>26.20638401066682</v>
      </c>
      <c r="L44" s="50">
        <v>26.886772483497428</v>
      </c>
      <c r="M44" s="50">
        <v>29.623895660679715</v>
      </c>
      <c r="N44" s="50">
        <v>29.458318445214264</v>
      </c>
      <c r="O44" s="50">
        <v>31.271678539366043</v>
      </c>
      <c r="P44" s="50">
        <v>32.647202067500345</v>
      </c>
      <c r="Q44" s="50">
        <v>30.11465124540241</v>
      </c>
      <c r="R44" s="50">
        <v>28.501033596340804</v>
      </c>
      <c r="S44" s="50">
        <v>27.331781632923267</v>
      </c>
      <c r="T44" s="50">
        <v>27.289063124492724</v>
      </c>
      <c r="U44" s="50">
        <v>27.314894608807577</v>
      </c>
      <c r="V44" s="50">
        <v>28.689577486897015</v>
      </c>
      <c r="W44" s="50">
        <v>31.082812987919109</v>
      </c>
      <c r="X44" s="50">
        <v>30.206252639099173</v>
      </c>
      <c r="Y44" s="50">
        <v>29.789472665266818</v>
      </c>
      <c r="Z44" s="50">
        <v>30.196586582333492</v>
      </c>
      <c r="AA44" s="50">
        <v>29.00515720334209</v>
      </c>
      <c r="AB44" s="50">
        <v>27.330920837244577</v>
      </c>
      <c r="AC44" s="50">
        <v>28.892563814927666</v>
      </c>
      <c r="AD44" s="50">
        <v>29.77695379092297</v>
      </c>
      <c r="AE44" s="50">
        <v>31.574880665600254</v>
      </c>
      <c r="AF44" s="50">
        <v>31.622422551315736</v>
      </c>
      <c r="AG44" s="50">
        <v>34.276617042561426</v>
      </c>
      <c r="AH44" s="50">
        <v>35.537173922151354</v>
      </c>
      <c r="AI44" s="50">
        <v>36.486945080000766</v>
      </c>
      <c r="AJ44" s="50">
        <v>36.160355444392543</v>
      </c>
      <c r="AK44" s="50">
        <v>33.944443245848184</v>
      </c>
      <c r="AL44" s="50">
        <v>36.349220652242323</v>
      </c>
      <c r="AM44" s="50">
        <v>35.675881964741862</v>
      </c>
      <c r="AN44" s="50">
        <v>37.148411974219258</v>
      </c>
      <c r="AO44" s="50">
        <v>37.652326528632798</v>
      </c>
      <c r="AP44" s="50">
        <v>36.647097454309538</v>
      </c>
      <c r="AQ44" s="50">
        <v>36.944292753084603</v>
      </c>
      <c r="AR44" s="50">
        <v>36.522217690509486</v>
      </c>
      <c r="AS44" s="50">
        <v>36.119322766898577</v>
      </c>
      <c r="AT44" s="50">
        <v>36.151830894297213</v>
      </c>
      <c r="AU44" s="50">
        <v>37.464632985368752</v>
      </c>
      <c r="AV44" s="50">
        <v>37.136769381558871</v>
      </c>
      <c r="AW44" s="50">
        <v>36.763360139486188</v>
      </c>
      <c r="AX44" s="50">
        <v>36.148132720431214</v>
      </c>
      <c r="AY44" s="50">
        <v>35.434262306573039</v>
      </c>
      <c r="AZ44" s="50">
        <v>35.53360680610308</v>
      </c>
      <c r="BA44" s="50">
        <v>34.269952328983997</v>
      </c>
      <c r="BB44" s="50">
        <v>34.103180768258667</v>
      </c>
      <c r="BC44" s="50">
        <v>34.72518034400607</v>
      </c>
      <c r="BD44" s="50">
        <v>33.580760466126044</v>
      </c>
      <c r="BE44" s="51">
        <v>31.710350001475238</v>
      </c>
      <c r="BF44" s="52">
        <v>-5.8278929304636296E-2</v>
      </c>
      <c r="BG44" s="54">
        <v>-7.3502832311485022E-3</v>
      </c>
      <c r="BH44" s="53">
        <v>9.9145511885404642E-4</v>
      </c>
    </row>
    <row r="45" spans="1:60" x14ac:dyDescent="0.15">
      <c r="A45" s="49" t="s">
        <v>155</v>
      </c>
      <c r="B45" s="50">
        <v>252.96025599333589</v>
      </c>
      <c r="C45" s="50">
        <v>257.24361695564022</v>
      </c>
      <c r="D45" s="50">
        <v>263.50184840756845</v>
      </c>
      <c r="E45" s="50">
        <v>281.55390164516945</v>
      </c>
      <c r="F45" s="50">
        <v>299.01926076855676</v>
      </c>
      <c r="G45" s="50">
        <v>312.78901802108305</v>
      </c>
      <c r="H45" s="50">
        <v>321.87938007256076</v>
      </c>
      <c r="I45" s="50">
        <v>339.42172344664209</v>
      </c>
      <c r="J45" s="50">
        <v>342.69624043511442</v>
      </c>
      <c r="K45" s="50">
        <v>352.11824992745954</v>
      </c>
      <c r="L45" s="50">
        <v>380.05299784286149</v>
      </c>
      <c r="M45" s="50">
        <v>400.62917995015073</v>
      </c>
      <c r="N45" s="50">
        <v>417.36994036863268</v>
      </c>
      <c r="O45" s="50">
        <v>437.46786679475485</v>
      </c>
      <c r="P45" s="50">
        <v>443.78965687538135</v>
      </c>
      <c r="Q45" s="50">
        <v>465.86391886657572</v>
      </c>
      <c r="R45" s="50">
        <v>419.33141872538653</v>
      </c>
      <c r="S45" s="50">
        <v>428.60792136708358</v>
      </c>
      <c r="T45" s="50">
        <v>429.64877289321242</v>
      </c>
      <c r="U45" s="50">
        <v>447.31306513137218</v>
      </c>
      <c r="V45" s="50">
        <v>457.67186240353504</v>
      </c>
      <c r="W45" s="50">
        <v>469.38577788201718</v>
      </c>
      <c r="X45" s="50">
        <v>485.60149830722082</v>
      </c>
      <c r="Y45" s="50">
        <v>474.7986334531995</v>
      </c>
      <c r="Z45" s="50">
        <v>456.63796814818318</v>
      </c>
      <c r="AA45" s="50">
        <v>373.50117178825337</v>
      </c>
      <c r="AB45" s="50">
        <v>368.44571344490697</v>
      </c>
      <c r="AC45" s="50">
        <v>353.12315819790609</v>
      </c>
      <c r="AD45" s="50">
        <v>352.23361440354353</v>
      </c>
      <c r="AE45" s="50">
        <v>334.29730244735396</v>
      </c>
      <c r="AF45" s="50">
        <v>341.33576833810201</v>
      </c>
      <c r="AG45" s="50">
        <v>355.04568719611996</v>
      </c>
      <c r="AH45" s="50">
        <v>350.49758006839693</v>
      </c>
      <c r="AI45" s="50">
        <v>330.88320396893545</v>
      </c>
      <c r="AJ45" s="50">
        <v>323.78271600647969</v>
      </c>
      <c r="AK45" s="50">
        <v>299.77550862376933</v>
      </c>
      <c r="AL45" s="50">
        <v>297.85375454865317</v>
      </c>
      <c r="AM45" s="50">
        <v>294.41370752319176</v>
      </c>
      <c r="AN45" s="50">
        <v>303.51595510715941</v>
      </c>
      <c r="AO45" s="50">
        <v>301.898922480007</v>
      </c>
      <c r="AP45" s="50">
        <v>307.24177581867053</v>
      </c>
      <c r="AQ45" s="50">
        <v>320.73473128156877</v>
      </c>
      <c r="AR45" s="50">
        <v>317.48696647202701</v>
      </c>
      <c r="AS45" s="50">
        <v>319.52435453113276</v>
      </c>
      <c r="AT45" s="50">
        <v>305.31306665744177</v>
      </c>
      <c r="AU45" s="50">
        <v>323.82231030054908</v>
      </c>
      <c r="AV45" s="50">
        <v>324.0112826140878</v>
      </c>
      <c r="AW45" s="50">
        <v>308.12516239511649</v>
      </c>
      <c r="AX45" s="50">
        <v>310.3950106363215</v>
      </c>
      <c r="AY45" s="50">
        <v>293.3376745610687</v>
      </c>
      <c r="AZ45" s="50">
        <v>293.32456063589848</v>
      </c>
      <c r="BA45" s="50">
        <v>306.03536135061483</v>
      </c>
      <c r="BB45" s="50">
        <v>315.49077472226122</v>
      </c>
      <c r="BC45" s="50">
        <v>320.18050605872736</v>
      </c>
      <c r="BD45" s="50">
        <v>301.41739528653221</v>
      </c>
      <c r="BE45" s="51">
        <v>279.48673926718448</v>
      </c>
      <c r="BF45" s="52">
        <v>-7.5291875468731839E-2</v>
      </c>
      <c r="BG45" s="54">
        <v>-1.2833456815105615E-3</v>
      </c>
      <c r="BH45" s="53">
        <v>8.7384263587562093E-3</v>
      </c>
    </row>
    <row r="46" spans="1:60" x14ac:dyDescent="0.15">
      <c r="A46" s="49" t="s">
        <v>154</v>
      </c>
      <c r="B46" s="50">
        <v>10.523820748</v>
      </c>
      <c r="C46" s="50">
        <v>10.7598039202</v>
      </c>
      <c r="D46" s="50">
        <v>11.615957390899998</v>
      </c>
      <c r="E46" s="50">
        <v>12.047448490500003</v>
      </c>
      <c r="F46" s="50">
        <v>12.3800015205</v>
      </c>
      <c r="G46" s="50">
        <v>14.887478141404999</v>
      </c>
      <c r="H46" s="50">
        <v>16.487936820662998</v>
      </c>
      <c r="I46" s="50">
        <v>17.683563211814999</v>
      </c>
      <c r="J46" s="50">
        <v>20.100026229196001</v>
      </c>
      <c r="K46" s="50">
        <v>20.995755637280006</v>
      </c>
      <c r="L46" s="50">
        <v>21.831668861017999</v>
      </c>
      <c r="M46" s="50">
        <v>22.840717854592999</v>
      </c>
      <c r="N46" s="50">
        <v>22.177952379089998</v>
      </c>
      <c r="O46" s="50">
        <v>23.300513958211003</v>
      </c>
      <c r="P46" s="50">
        <v>24.903998230244</v>
      </c>
      <c r="Q46" s="50">
        <v>26.336673576083996</v>
      </c>
      <c r="R46" s="50">
        <v>28.335190405258103</v>
      </c>
      <c r="S46" s="50">
        <v>28.383127371568218</v>
      </c>
      <c r="T46" s="50">
        <v>29.46929871806908</v>
      </c>
      <c r="U46" s="50">
        <v>28.354325791982351</v>
      </c>
      <c r="V46" s="50">
        <v>27.401548832902201</v>
      </c>
      <c r="W46" s="50">
        <v>30.937288414240321</v>
      </c>
      <c r="X46" s="50">
        <v>31.579174906460416</v>
      </c>
      <c r="Y46" s="50">
        <v>32.572077201199953</v>
      </c>
      <c r="Z46" s="50">
        <v>40.96599313731091</v>
      </c>
      <c r="AA46" s="50">
        <v>39.108681205458822</v>
      </c>
      <c r="AB46" s="50">
        <v>42.096224415249551</v>
      </c>
      <c r="AC46" s="50">
        <v>46.038858767835961</v>
      </c>
      <c r="AD46" s="50">
        <v>45.151203228273275</v>
      </c>
      <c r="AE46" s="50">
        <v>45.628645965986429</v>
      </c>
      <c r="AF46" s="50">
        <v>52.967091500682692</v>
      </c>
      <c r="AG46" s="50">
        <v>50.378312575248984</v>
      </c>
      <c r="AH46" s="50">
        <v>50.943070759290507</v>
      </c>
      <c r="AI46" s="50">
        <v>56.707044697603934</v>
      </c>
      <c r="AJ46" s="50">
        <v>62.203035965819005</v>
      </c>
      <c r="AK46" s="50">
        <v>61.348877333510245</v>
      </c>
      <c r="AL46" s="50">
        <v>60.228250199414745</v>
      </c>
      <c r="AM46" s="50">
        <v>63.399715271053573</v>
      </c>
      <c r="AN46" s="50">
        <v>59.929416060806176</v>
      </c>
      <c r="AO46" s="50">
        <v>62.071663187183979</v>
      </c>
      <c r="AP46" s="50">
        <v>64.584211357046783</v>
      </c>
      <c r="AQ46" s="50">
        <v>59.625780895730792</v>
      </c>
      <c r="AR46" s="50">
        <v>58.369652824828158</v>
      </c>
      <c r="AS46" s="50">
        <v>57.513217095794531</v>
      </c>
      <c r="AT46" s="50">
        <v>56.945899228496067</v>
      </c>
      <c r="AU46" s="50">
        <v>51.525398845719046</v>
      </c>
      <c r="AV46" s="50">
        <v>51.421796868651789</v>
      </c>
      <c r="AW46" s="50">
        <v>50.715484188993941</v>
      </c>
      <c r="AX46" s="50">
        <v>49.330652335947697</v>
      </c>
      <c r="AY46" s="50">
        <v>49.602544217119132</v>
      </c>
      <c r="AZ46" s="50">
        <v>53.073443267759728</v>
      </c>
      <c r="BA46" s="50">
        <v>52.461586365359096</v>
      </c>
      <c r="BB46" s="50">
        <v>57.314098853355844</v>
      </c>
      <c r="BC46" s="50">
        <v>54.262491601860567</v>
      </c>
      <c r="BD46" s="50">
        <v>50.693866804548016</v>
      </c>
      <c r="BE46" s="51">
        <v>41.269084272050989</v>
      </c>
      <c r="BF46" s="52">
        <v>-0.18813991108869144</v>
      </c>
      <c r="BG46" s="54">
        <v>-1.1562311504993317E-2</v>
      </c>
      <c r="BH46" s="53">
        <v>1.2903182982855895E-3</v>
      </c>
    </row>
    <row r="47" spans="1:60" x14ac:dyDescent="0.15">
      <c r="A47" s="49" t="s">
        <v>153</v>
      </c>
      <c r="B47" s="50">
        <v>68.052326870102377</v>
      </c>
      <c r="C47" s="50">
        <v>72.519285334541308</v>
      </c>
      <c r="D47" s="50">
        <v>80.735921239395424</v>
      </c>
      <c r="E47" s="50">
        <v>86.008879285621816</v>
      </c>
      <c r="F47" s="50">
        <v>98.564122039572879</v>
      </c>
      <c r="G47" s="50">
        <v>105.00485008272135</v>
      </c>
      <c r="H47" s="50">
        <v>110.13900358324</v>
      </c>
      <c r="I47" s="50">
        <v>114.56597886869001</v>
      </c>
      <c r="J47" s="50">
        <v>125.79055174073001</v>
      </c>
      <c r="K47" s="50">
        <v>125.97225694701001</v>
      </c>
      <c r="L47" s="50">
        <v>136.82971552101</v>
      </c>
      <c r="M47" s="50">
        <v>148.01591472303002</v>
      </c>
      <c r="N47" s="50">
        <v>156.23262489473501</v>
      </c>
      <c r="O47" s="50">
        <v>169.39946556633001</v>
      </c>
      <c r="P47" s="50">
        <v>174.23981581987999</v>
      </c>
      <c r="Q47" s="50">
        <v>174.48270338016002</v>
      </c>
      <c r="R47" s="50">
        <v>174.43161284068</v>
      </c>
      <c r="S47" s="50">
        <v>172.40074654762998</v>
      </c>
      <c r="T47" s="50">
        <v>174.17976517938999</v>
      </c>
      <c r="U47" s="50">
        <v>171.79240349658002</v>
      </c>
      <c r="V47" s="50">
        <v>172.52036403439001</v>
      </c>
      <c r="W47" s="50">
        <v>178.01150650798002</v>
      </c>
      <c r="X47" s="50">
        <v>186.18617614368</v>
      </c>
      <c r="Y47" s="50">
        <v>188.14724967667999</v>
      </c>
      <c r="Z47" s="50">
        <v>189.41529008397998</v>
      </c>
      <c r="AA47" s="50">
        <v>178.23540513536798</v>
      </c>
      <c r="AB47" s="50">
        <v>143.32754387810678</v>
      </c>
      <c r="AC47" s="50">
        <v>125.12338157381544</v>
      </c>
      <c r="AD47" s="50">
        <v>122.21092355861005</v>
      </c>
      <c r="AE47" s="50">
        <v>117.87219853062939</v>
      </c>
      <c r="AF47" s="50">
        <v>127.64793603196853</v>
      </c>
      <c r="AG47" s="50">
        <v>126.19085073162655</v>
      </c>
      <c r="AH47" s="50">
        <v>115.06084494315873</v>
      </c>
      <c r="AI47" s="50">
        <v>101.71714205076462</v>
      </c>
      <c r="AJ47" s="50">
        <v>86.335768202164985</v>
      </c>
      <c r="AK47" s="50">
        <v>88.85799385025453</v>
      </c>
      <c r="AL47" s="50">
        <v>90.937682958422883</v>
      </c>
      <c r="AM47" s="50">
        <v>94.10148064884244</v>
      </c>
      <c r="AN47" s="50">
        <v>98.199429003479352</v>
      </c>
      <c r="AO47" s="50">
        <v>99.636640741829339</v>
      </c>
      <c r="AP47" s="50">
        <v>95.632043640562472</v>
      </c>
      <c r="AQ47" s="50">
        <v>101.33125704010941</v>
      </c>
      <c r="AR47" s="50">
        <v>97.826550222010638</v>
      </c>
      <c r="AS47" s="50">
        <v>95.601250445200762</v>
      </c>
      <c r="AT47" s="50">
        <v>80.577166100164874</v>
      </c>
      <c r="AU47" s="50">
        <v>78.153201535422738</v>
      </c>
      <c r="AV47" s="50">
        <v>85.067400889090706</v>
      </c>
      <c r="AW47" s="50">
        <v>81.69635115849411</v>
      </c>
      <c r="AX47" s="50">
        <v>69.806906540910418</v>
      </c>
      <c r="AY47" s="50">
        <v>71.098935274947166</v>
      </c>
      <c r="AZ47" s="50">
        <v>71.88031278504026</v>
      </c>
      <c r="BA47" s="50">
        <v>69.512709864619396</v>
      </c>
      <c r="BB47" s="50">
        <v>72.924477504906392</v>
      </c>
      <c r="BC47" s="50">
        <v>73.380638148307298</v>
      </c>
      <c r="BD47" s="50">
        <v>71.56627757004749</v>
      </c>
      <c r="BE47" s="51">
        <v>66.252479846153122</v>
      </c>
      <c r="BF47" s="52">
        <v>-7.6779394080037977E-2</v>
      </c>
      <c r="BG47" s="54">
        <v>-1.1789090736039953E-2</v>
      </c>
      <c r="BH47" s="53">
        <v>2.0714486051774004E-3</v>
      </c>
    </row>
    <row r="48" spans="1:60" x14ac:dyDescent="0.15">
      <c r="A48" s="49" t="s">
        <v>152</v>
      </c>
      <c r="B48" s="50">
        <v>31.050590101579658</v>
      </c>
      <c r="C48" s="50">
        <v>32.071467993548374</v>
      </c>
      <c r="D48" s="50">
        <v>32.172465052212033</v>
      </c>
      <c r="E48" s="50">
        <v>35.109524160308105</v>
      </c>
      <c r="F48" s="50">
        <v>37.021858459709385</v>
      </c>
      <c r="G48" s="50">
        <v>39.738035709656621</v>
      </c>
      <c r="H48" s="50">
        <v>42.52361761147813</v>
      </c>
      <c r="I48" s="50">
        <v>44.318789179908237</v>
      </c>
      <c r="J48" s="50">
        <v>45.698860542480688</v>
      </c>
      <c r="K48" s="50">
        <v>46.794501130957087</v>
      </c>
      <c r="L48" s="50">
        <v>49.003995371726816</v>
      </c>
      <c r="M48" s="50">
        <v>50.456271566812902</v>
      </c>
      <c r="N48" s="50">
        <v>52.778374881035951</v>
      </c>
      <c r="O48" s="50">
        <v>55.503774317641401</v>
      </c>
      <c r="P48" s="50">
        <v>56.539888692900007</v>
      </c>
      <c r="Q48" s="50">
        <v>56.775303912551713</v>
      </c>
      <c r="R48" s="50">
        <v>55.872598364927441</v>
      </c>
      <c r="S48" s="50">
        <v>55.018898079535177</v>
      </c>
      <c r="T48" s="50">
        <v>54.834135035379624</v>
      </c>
      <c r="U48" s="50">
        <v>58.764119724308941</v>
      </c>
      <c r="V48" s="50">
        <v>58.527195167103585</v>
      </c>
      <c r="W48" s="50">
        <v>55.72934529762442</v>
      </c>
      <c r="X48" s="50">
        <v>56.824097271978147</v>
      </c>
      <c r="Y48" s="50">
        <v>57.422894158049985</v>
      </c>
      <c r="Z48" s="50">
        <v>53.434128436157984</v>
      </c>
      <c r="AA48" s="50">
        <v>54.833602523324458</v>
      </c>
      <c r="AB48" s="50">
        <v>48.484004729738189</v>
      </c>
      <c r="AC48" s="50">
        <v>45.9534349041433</v>
      </c>
      <c r="AD48" s="50">
        <v>43.232926043354439</v>
      </c>
      <c r="AE48" s="50">
        <v>40.130616606479983</v>
      </c>
      <c r="AF48" s="50">
        <v>40.780403614853292</v>
      </c>
      <c r="AG48" s="50">
        <v>40.915038673633518</v>
      </c>
      <c r="AH48" s="50">
        <v>39.510860145132739</v>
      </c>
      <c r="AI48" s="50">
        <v>39.123194152368264</v>
      </c>
      <c r="AJ48" s="50">
        <v>38.252154903864756</v>
      </c>
      <c r="AK48" s="50">
        <v>36.334135267384283</v>
      </c>
      <c r="AL48" s="50">
        <v>39.070531311426194</v>
      </c>
      <c r="AM48" s="50">
        <v>38.551214222807786</v>
      </c>
      <c r="AN48" s="50">
        <v>39.143372330846418</v>
      </c>
      <c r="AO48" s="50">
        <v>38.046057435606478</v>
      </c>
      <c r="AP48" s="50">
        <v>38.971380962976781</v>
      </c>
      <c r="AQ48" s="50">
        <v>37.439361183645524</v>
      </c>
      <c r="AR48" s="50">
        <v>35.224572476259439</v>
      </c>
      <c r="AS48" s="50">
        <v>36.416932159043384</v>
      </c>
      <c r="AT48" s="50">
        <v>33.624636445224397</v>
      </c>
      <c r="AU48" s="50">
        <v>36.143929217256996</v>
      </c>
      <c r="AV48" s="50">
        <v>33.911418749439306</v>
      </c>
      <c r="AW48" s="50">
        <v>32.377859906449338</v>
      </c>
      <c r="AX48" s="50">
        <v>32.521658722491182</v>
      </c>
      <c r="AY48" s="50">
        <v>29.983861118434792</v>
      </c>
      <c r="AZ48" s="50">
        <v>30.2737071238639</v>
      </c>
      <c r="BA48" s="50">
        <v>30.671840907469662</v>
      </c>
      <c r="BB48" s="50">
        <v>32.84029541925004</v>
      </c>
      <c r="BC48" s="50">
        <v>32.28014449968714</v>
      </c>
      <c r="BD48" s="50">
        <v>29.730715810260495</v>
      </c>
      <c r="BE48" s="51">
        <v>26.427124377545947</v>
      </c>
      <c r="BF48" s="52">
        <v>-0.11354575894239516</v>
      </c>
      <c r="BG48" s="54">
        <v>-1.2232399635994318E-2</v>
      </c>
      <c r="BH48" s="53">
        <v>8.26269900505404E-4</v>
      </c>
    </row>
    <row r="49" spans="1:60" x14ac:dyDescent="0.15">
      <c r="A49" s="49" t="s">
        <v>151</v>
      </c>
      <c r="B49" s="50" t="s">
        <v>111</v>
      </c>
      <c r="C49" s="50" t="s">
        <v>111</v>
      </c>
      <c r="D49" s="50" t="s">
        <v>111</v>
      </c>
      <c r="E49" s="50" t="s">
        <v>111</v>
      </c>
      <c r="F49" s="50" t="s">
        <v>111</v>
      </c>
      <c r="G49" s="50" t="s">
        <v>111</v>
      </c>
      <c r="H49" s="50" t="s">
        <v>111</v>
      </c>
      <c r="I49" s="50" t="s">
        <v>111</v>
      </c>
      <c r="J49" s="50" t="s">
        <v>111</v>
      </c>
      <c r="K49" s="50" t="s">
        <v>111</v>
      </c>
      <c r="L49" s="50" t="s">
        <v>111</v>
      </c>
      <c r="M49" s="50" t="s">
        <v>111</v>
      </c>
      <c r="N49" s="50" t="s">
        <v>111</v>
      </c>
      <c r="O49" s="50" t="s">
        <v>111</v>
      </c>
      <c r="P49" s="50" t="s">
        <v>111</v>
      </c>
      <c r="Q49" s="50" t="s">
        <v>111</v>
      </c>
      <c r="R49" s="50" t="s">
        <v>111</v>
      </c>
      <c r="S49" s="50" t="s">
        <v>111</v>
      </c>
      <c r="T49" s="50" t="s">
        <v>111</v>
      </c>
      <c r="U49" s="50" t="s">
        <v>111</v>
      </c>
      <c r="V49" s="50" t="s">
        <v>111</v>
      </c>
      <c r="W49" s="50" t="s">
        <v>111</v>
      </c>
      <c r="X49" s="50" t="s">
        <v>111</v>
      </c>
      <c r="Y49" s="50" t="s">
        <v>111</v>
      </c>
      <c r="Z49" s="50" t="s">
        <v>111</v>
      </c>
      <c r="AA49" s="50">
        <v>13.301774120029586</v>
      </c>
      <c r="AB49" s="50">
        <v>12.48548400393998</v>
      </c>
      <c r="AC49" s="50">
        <v>12.255159714131787</v>
      </c>
      <c r="AD49" s="50">
        <v>12.993134220456131</v>
      </c>
      <c r="AE49" s="50">
        <v>13.121405430829077</v>
      </c>
      <c r="AF49" s="50">
        <v>13.945718728802444</v>
      </c>
      <c r="AG49" s="50">
        <v>14.675465064479058</v>
      </c>
      <c r="AH49" s="50">
        <v>15.233442808072517</v>
      </c>
      <c r="AI49" s="50">
        <v>14.7001008607802</v>
      </c>
      <c r="AJ49" s="50">
        <v>14.281209318165018</v>
      </c>
      <c r="AK49" s="50">
        <v>13.998305696413899</v>
      </c>
      <c r="AL49" s="50">
        <v>14.68794186175885</v>
      </c>
      <c r="AM49" s="50">
        <v>14.947948864180958</v>
      </c>
      <c r="AN49" s="50">
        <v>14.780808457172201</v>
      </c>
      <c r="AO49" s="50">
        <v>15.014756104828924</v>
      </c>
      <c r="AP49" s="50">
        <v>15.214929339220738</v>
      </c>
      <c r="AQ49" s="50">
        <v>15.646141889961518</v>
      </c>
      <c r="AR49" s="50">
        <v>15.688143540779251</v>
      </c>
      <c r="AS49" s="50">
        <v>16.822663178593491</v>
      </c>
      <c r="AT49" s="50">
        <v>14.972277216648859</v>
      </c>
      <c r="AU49" s="50">
        <v>15.236084627386242</v>
      </c>
      <c r="AV49" s="50">
        <v>15.210200231329935</v>
      </c>
      <c r="AW49" s="50">
        <v>14.697206817977914</v>
      </c>
      <c r="AX49" s="50">
        <v>14.090010787012103</v>
      </c>
      <c r="AY49" s="50">
        <v>12.62957708593979</v>
      </c>
      <c r="AZ49" s="50">
        <v>12.698938612583229</v>
      </c>
      <c r="BA49" s="50">
        <v>13.632389553687961</v>
      </c>
      <c r="BB49" s="50">
        <v>13.874549017464416</v>
      </c>
      <c r="BC49" s="50">
        <v>13.937493728730345</v>
      </c>
      <c r="BD49" s="50">
        <v>13.268268799066304</v>
      </c>
      <c r="BE49" s="51">
        <v>11.58248806519185</v>
      </c>
      <c r="BF49" s="52">
        <v>-0.12943865564812296</v>
      </c>
      <c r="BG49" s="54">
        <v>-1.2009792327821955E-2</v>
      </c>
      <c r="BH49" s="53">
        <v>3.6213782190250564E-4</v>
      </c>
    </row>
    <row r="50" spans="1:60" x14ac:dyDescent="0.15">
      <c r="A50" s="49" t="s">
        <v>150</v>
      </c>
      <c r="B50" s="50">
        <v>80.43310144050001</v>
      </c>
      <c r="C50" s="50">
        <v>84.715756599599999</v>
      </c>
      <c r="D50" s="50">
        <v>95.481917195999984</v>
      </c>
      <c r="E50" s="50">
        <v>99.13607031250001</v>
      </c>
      <c r="F50" s="50">
        <v>108.56326994840001</v>
      </c>
      <c r="G50" s="50">
        <v>121.05783081919999</v>
      </c>
      <c r="H50" s="50">
        <v>126.77987101900001</v>
      </c>
      <c r="I50" s="50">
        <v>135.54115689580004</v>
      </c>
      <c r="J50" s="50">
        <v>155.43569063560003</v>
      </c>
      <c r="K50" s="50">
        <v>162.0061151811</v>
      </c>
      <c r="L50" s="50">
        <v>168.38000545599874</v>
      </c>
      <c r="M50" s="50">
        <v>185.19683439328395</v>
      </c>
      <c r="N50" s="50">
        <v>179.16726527790797</v>
      </c>
      <c r="O50" s="50">
        <v>174.13621466101324</v>
      </c>
      <c r="P50" s="50">
        <v>186.596177944</v>
      </c>
      <c r="Q50" s="50">
        <v>208.23258947573211</v>
      </c>
      <c r="R50" s="50">
        <v>211.93865545935452</v>
      </c>
      <c r="S50" s="50">
        <v>208.61348535623105</v>
      </c>
      <c r="T50" s="50">
        <v>211.40082339343942</v>
      </c>
      <c r="U50" s="50">
        <v>201.85027377254897</v>
      </c>
      <c r="V50" s="50">
        <v>194.38629299745108</v>
      </c>
      <c r="W50" s="50">
        <v>196.91409319968261</v>
      </c>
      <c r="X50" s="50">
        <v>203.44145744157595</v>
      </c>
      <c r="Y50" s="50">
        <v>196.46816507011175</v>
      </c>
      <c r="Z50" s="50">
        <v>217.19371968955491</v>
      </c>
      <c r="AA50" s="50">
        <v>214.60307179106266</v>
      </c>
      <c r="AB50" s="50">
        <v>220.41050231540299</v>
      </c>
      <c r="AC50" s="50">
        <v>241.01282401114997</v>
      </c>
      <c r="AD50" s="50">
        <v>226.03248917262556</v>
      </c>
      <c r="AE50" s="50">
        <v>234.13301674181685</v>
      </c>
      <c r="AF50" s="50">
        <v>247.91568249808577</v>
      </c>
      <c r="AG50" s="50">
        <v>244.21286838970198</v>
      </c>
      <c r="AH50" s="50">
        <v>263.64034135575838</v>
      </c>
      <c r="AI50" s="50">
        <v>274.258652995136</v>
      </c>
      <c r="AJ50" s="50">
        <v>298.7931402815841</v>
      </c>
      <c r="AK50" s="50">
        <v>309.32446122503961</v>
      </c>
      <c r="AL50" s="50">
        <v>313.99185036216807</v>
      </c>
      <c r="AM50" s="50">
        <v>332.30141009864212</v>
      </c>
      <c r="AN50" s="50">
        <v>340.08160005336896</v>
      </c>
      <c r="AO50" s="50">
        <v>362.09397793486062</v>
      </c>
      <c r="AP50" s="50">
        <v>374.94185660142443</v>
      </c>
      <c r="AQ50" s="50">
        <v>369.37048219646726</v>
      </c>
      <c r="AR50" s="50">
        <v>380.53829693307853</v>
      </c>
      <c r="AS50" s="50">
        <v>354.79912097936432</v>
      </c>
      <c r="AT50" s="50">
        <v>316.27354260355622</v>
      </c>
      <c r="AU50" s="50">
        <v>300.14985692858335</v>
      </c>
      <c r="AV50" s="50">
        <v>308.52929223581873</v>
      </c>
      <c r="AW50" s="50">
        <v>306.27406059806282</v>
      </c>
      <c r="AX50" s="50">
        <v>274.50774735733285</v>
      </c>
      <c r="AY50" s="50">
        <v>271.85403066250052</v>
      </c>
      <c r="AZ50" s="50">
        <v>287.87017874594426</v>
      </c>
      <c r="BA50" s="50">
        <v>280.62129244593422</v>
      </c>
      <c r="BB50" s="50">
        <v>298.25145209072014</v>
      </c>
      <c r="BC50" s="50">
        <v>291.15688551429508</v>
      </c>
      <c r="BD50" s="50">
        <v>270.88757777211504</v>
      </c>
      <c r="BE50" s="51">
        <v>220.24418147290999</v>
      </c>
      <c r="BF50" s="52">
        <v>-0.18917499569132823</v>
      </c>
      <c r="BG50" s="54">
        <v>-1.5371000254121747E-2</v>
      </c>
      <c r="BH50" s="53">
        <v>6.8861498251825476E-3</v>
      </c>
    </row>
    <row r="51" spans="1:60" x14ac:dyDescent="0.15">
      <c r="A51" s="49" t="s">
        <v>149</v>
      </c>
      <c r="B51" s="50">
        <v>68.782632871800232</v>
      </c>
      <c r="C51" s="50">
        <v>76.062603251308218</v>
      </c>
      <c r="D51" s="50">
        <v>75.180685628898871</v>
      </c>
      <c r="E51" s="50">
        <v>83.770810141393909</v>
      </c>
      <c r="F51" s="50">
        <v>88.754137048329852</v>
      </c>
      <c r="G51" s="50">
        <v>96.917322043876979</v>
      </c>
      <c r="H51" s="50">
        <v>89.822056359381421</v>
      </c>
      <c r="I51" s="50">
        <v>91.362283343565181</v>
      </c>
      <c r="J51" s="50">
        <v>93.097734372587283</v>
      </c>
      <c r="K51" s="50">
        <v>86.023402026334423</v>
      </c>
      <c r="L51" s="50">
        <v>85.402477144988964</v>
      </c>
      <c r="M51" s="50">
        <v>92.940283404354531</v>
      </c>
      <c r="N51" s="50">
        <v>89.242366210305519</v>
      </c>
      <c r="O51" s="50">
        <v>104.73533419962452</v>
      </c>
      <c r="P51" s="50">
        <v>114.44357574762188</v>
      </c>
      <c r="Q51" s="50">
        <v>100.32915653453236</v>
      </c>
      <c r="R51" s="50">
        <v>89.557980050867258</v>
      </c>
      <c r="S51" s="50">
        <v>83.447516342223764</v>
      </c>
      <c r="T51" s="50">
        <v>73.609410261954807</v>
      </c>
      <c r="U51" s="50">
        <v>71.425640721222763</v>
      </c>
      <c r="V51" s="50">
        <v>79.220058771621709</v>
      </c>
      <c r="W51" s="50">
        <v>84.48286034721481</v>
      </c>
      <c r="X51" s="50">
        <v>73.740613569165248</v>
      </c>
      <c r="Y51" s="50">
        <v>69.142041320929806</v>
      </c>
      <c r="Z51" s="50">
        <v>66.449645084708735</v>
      </c>
      <c r="AA51" s="50">
        <v>67.36859426479009</v>
      </c>
      <c r="AB51" s="50">
        <v>59.691348921084916</v>
      </c>
      <c r="AC51" s="50">
        <v>61.52963207207501</v>
      </c>
      <c r="AD51" s="50">
        <v>60.986082059833286</v>
      </c>
      <c r="AE51" s="50">
        <v>64.234921802648245</v>
      </c>
      <c r="AF51" s="50">
        <v>61.538876707401556</v>
      </c>
      <c r="AG51" s="50">
        <v>66.769287856909699</v>
      </c>
      <c r="AH51" s="50">
        <v>61.251221485109859</v>
      </c>
      <c r="AI51" s="50">
        <v>68.411952554476969</v>
      </c>
      <c r="AJ51" s="50">
        <v>65.263431232972863</v>
      </c>
      <c r="AK51" s="50">
        <v>57.737394774786239</v>
      </c>
      <c r="AL51" s="50">
        <v>59.155914904873811</v>
      </c>
      <c r="AM51" s="50">
        <v>59.826634984616547</v>
      </c>
      <c r="AN51" s="50">
        <v>64.222715897685092</v>
      </c>
      <c r="AO51" s="50">
        <v>61.891347694704194</v>
      </c>
      <c r="AP51" s="50">
        <v>60.654583135853365</v>
      </c>
      <c r="AQ51" s="50">
        <v>62.213477197754273</v>
      </c>
      <c r="AR51" s="50">
        <v>58.893383637680145</v>
      </c>
      <c r="AS51" s="50">
        <v>56.265569372892855</v>
      </c>
      <c r="AT51" s="50">
        <v>53.409976941246626</v>
      </c>
      <c r="AU51" s="50">
        <v>56.949212680894263</v>
      </c>
      <c r="AV51" s="50">
        <v>52.047869946168696</v>
      </c>
      <c r="AW51" s="50">
        <v>49.149320319171075</v>
      </c>
      <c r="AX51" s="50">
        <v>48.128966537538034</v>
      </c>
      <c r="AY51" s="50">
        <v>46.101270064740739</v>
      </c>
      <c r="AZ51" s="50">
        <v>46.390462017659218</v>
      </c>
      <c r="BA51" s="50">
        <v>46.537425255150772</v>
      </c>
      <c r="BB51" s="50">
        <v>45.657450730818503</v>
      </c>
      <c r="BC51" s="50">
        <v>44.683322976532068</v>
      </c>
      <c r="BD51" s="50">
        <v>47.176650469413616</v>
      </c>
      <c r="BE51" s="51">
        <v>45.409893250175806</v>
      </c>
      <c r="BF51" s="52">
        <v>-4.0079741715637218E-2</v>
      </c>
      <c r="BG51" s="54">
        <v>-1.2333163959156845E-2</v>
      </c>
      <c r="BH51" s="53">
        <v>1.419784742439238E-3</v>
      </c>
    </row>
    <row r="52" spans="1:60" x14ac:dyDescent="0.15">
      <c r="A52" s="49" t="s">
        <v>148</v>
      </c>
      <c r="B52" s="50">
        <v>29.234076969</v>
      </c>
      <c r="C52" s="50">
        <v>29.655173336199997</v>
      </c>
      <c r="D52" s="50">
        <v>31.343924956000002</v>
      </c>
      <c r="E52" s="50">
        <v>34.291209061000004</v>
      </c>
      <c r="F52" s="50">
        <v>36.907488840699997</v>
      </c>
      <c r="G52" s="50">
        <v>40.414459395599998</v>
      </c>
      <c r="H52" s="50">
        <v>42.060840218599999</v>
      </c>
      <c r="I52" s="50">
        <v>42.938799388600003</v>
      </c>
      <c r="J52" s="50">
        <v>46.19113068490001</v>
      </c>
      <c r="K52" s="50">
        <v>41.331156939299994</v>
      </c>
      <c r="L52" s="50">
        <v>39.867300141200005</v>
      </c>
      <c r="M52" s="50">
        <v>41.594815859800001</v>
      </c>
      <c r="N52" s="50">
        <v>42.113220958100001</v>
      </c>
      <c r="O52" s="50">
        <v>42.564584345699814</v>
      </c>
      <c r="P52" s="50">
        <v>40.982433673363417</v>
      </c>
      <c r="Q52" s="50">
        <v>41.609030183368006</v>
      </c>
      <c r="R52" s="50">
        <v>39.359714799268239</v>
      </c>
      <c r="S52" s="50">
        <v>37.233037462194247</v>
      </c>
      <c r="T52" s="50">
        <v>40.780072833858043</v>
      </c>
      <c r="U52" s="50">
        <v>40.143652099780034</v>
      </c>
      <c r="V52" s="50">
        <v>41.265800886670476</v>
      </c>
      <c r="W52" s="50">
        <v>44.322245958587814</v>
      </c>
      <c r="X52" s="50">
        <v>41.907815082886799</v>
      </c>
      <c r="Y52" s="50">
        <v>41.723096591547709</v>
      </c>
      <c r="Z52" s="50">
        <v>40.385093842256019</v>
      </c>
      <c r="AA52" s="50">
        <v>43.276449973038311</v>
      </c>
      <c r="AB52" s="50">
        <v>44.173078573481533</v>
      </c>
      <c r="AC52" s="50">
        <v>44.638953088605263</v>
      </c>
      <c r="AD52" s="50">
        <v>42.204662312035921</v>
      </c>
      <c r="AE52" s="50">
        <v>43.442557555933305</v>
      </c>
      <c r="AF52" s="50">
        <v>40.925731939817148</v>
      </c>
      <c r="AG52" s="50">
        <v>42.504350534890172</v>
      </c>
      <c r="AH52" s="50">
        <v>44.20214525155211</v>
      </c>
      <c r="AI52" s="50">
        <v>44.747990750897031</v>
      </c>
      <c r="AJ52" s="50">
        <v>44.155791269470924</v>
      </c>
      <c r="AK52" s="50">
        <v>43.112605101783252</v>
      </c>
      <c r="AL52" s="50">
        <v>46.231883992080199</v>
      </c>
      <c r="AM52" s="50">
        <v>43.938321027963084</v>
      </c>
      <c r="AN52" s="50">
        <v>43.214368085493916</v>
      </c>
      <c r="AO52" s="50">
        <v>43.259765379616567</v>
      </c>
      <c r="AP52" s="50">
        <v>44.215715206112513</v>
      </c>
      <c r="AQ52" s="50">
        <v>44.974482721791325</v>
      </c>
      <c r="AR52" s="50">
        <v>40.993500423133582</v>
      </c>
      <c r="AS52" s="50">
        <v>43.76265511350492</v>
      </c>
      <c r="AT52" s="50">
        <v>44.238382235205968</v>
      </c>
      <c r="AU52" s="50">
        <v>42.056439038567405</v>
      </c>
      <c r="AV52" s="50">
        <v>40.052052794887359</v>
      </c>
      <c r="AW52" s="50">
        <v>41.42314248312254</v>
      </c>
      <c r="AX52" s="50">
        <v>43.595064235241054</v>
      </c>
      <c r="AY52" s="50">
        <v>38.712983951714435</v>
      </c>
      <c r="AZ52" s="50">
        <v>39.526686117297672</v>
      </c>
      <c r="BA52" s="50">
        <v>38.01958947506516</v>
      </c>
      <c r="BB52" s="50">
        <v>38.81920767077596</v>
      </c>
      <c r="BC52" s="50">
        <v>37.212512097750654</v>
      </c>
      <c r="BD52" s="50">
        <v>38.155770431567696</v>
      </c>
      <c r="BE52" s="51">
        <v>32.410907139941131</v>
      </c>
      <c r="BF52" s="52">
        <v>-0.15288428504363516</v>
      </c>
      <c r="BG52" s="54">
        <v>-1.468272058308262E-2</v>
      </c>
      <c r="BH52" s="53">
        <v>1.0133587232276796E-3</v>
      </c>
    </row>
    <row r="53" spans="1:60" x14ac:dyDescent="0.15">
      <c r="A53" s="49" t="s">
        <v>147</v>
      </c>
      <c r="B53" s="50">
        <v>25.1395128361</v>
      </c>
      <c r="C53" s="50">
        <v>28.9554818318</v>
      </c>
      <c r="D53" s="50">
        <v>29.077431479500003</v>
      </c>
      <c r="E53" s="50">
        <v>32.271513343500004</v>
      </c>
      <c r="F53" s="50">
        <v>35.157765468099996</v>
      </c>
      <c r="G53" s="50">
        <v>39.278938747399998</v>
      </c>
      <c r="H53" s="50">
        <v>43.916504022799998</v>
      </c>
      <c r="I53" s="50">
        <v>48.930993541399999</v>
      </c>
      <c r="J53" s="50">
        <v>54.221544280200007</v>
      </c>
      <c r="K53" s="50">
        <v>56.471648449000007</v>
      </c>
      <c r="L53" s="50">
        <v>60.655266277100012</v>
      </c>
      <c r="M53" s="50">
        <v>66.845306699600002</v>
      </c>
      <c r="N53" s="50">
        <v>73.105384296300002</v>
      </c>
      <c r="O53" s="50">
        <v>77.135861995055294</v>
      </c>
      <c r="P53" s="50">
        <v>71.669794214396575</v>
      </c>
      <c r="Q53" s="50">
        <v>74.655458979254576</v>
      </c>
      <c r="R53" s="50">
        <v>74.163467895110216</v>
      </c>
      <c r="S53" s="50">
        <v>81.409390009855329</v>
      </c>
      <c r="T53" s="50">
        <v>87.140658830216864</v>
      </c>
      <c r="U53" s="50">
        <v>91.437930006599984</v>
      </c>
      <c r="V53" s="50">
        <v>100.39860868656692</v>
      </c>
      <c r="W53" s="50">
        <v>109.0168617004759</v>
      </c>
      <c r="X53" s="50">
        <v>118.48927867769376</v>
      </c>
      <c r="Y53" s="50">
        <v>115.89092942971102</v>
      </c>
      <c r="Z53" s="50">
        <v>129.09249266622757</v>
      </c>
      <c r="AA53" s="50">
        <v>136.23970613185719</v>
      </c>
      <c r="AB53" s="50">
        <v>139.6273008947164</v>
      </c>
      <c r="AC53" s="50">
        <v>143.72973793054845</v>
      </c>
      <c r="AD53" s="50">
        <v>148.3405992990532</v>
      </c>
      <c r="AE53" s="50">
        <v>146.98527488156023</v>
      </c>
      <c r="AF53" s="50">
        <v>161.11508899301575</v>
      </c>
      <c r="AG53" s="50">
        <v>175.18083027710108</v>
      </c>
      <c r="AH53" s="50">
        <v>184.99142112153652</v>
      </c>
      <c r="AI53" s="50">
        <v>186.85692292241683</v>
      </c>
      <c r="AJ53" s="50">
        <v>187.55528426544959</v>
      </c>
      <c r="AK53" s="50">
        <v>205.69305232254791</v>
      </c>
      <c r="AL53" s="50">
        <v>186.10212073491661</v>
      </c>
      <c r="AM53" s="50">
        <v>196.86824466309375</v>
      </c>
      <c r="AN53" s="50">
        <v>208.88024904038988</v>
      </c>
      <c r="AO53" s="50">
        <v>216.42911845884964</v>
      </c>
      <c r="AP53" s="50">
        <v>224.82218916091566</v>
      </c>
      <c r="AQ53" s="50">
        <v>247.98846942035297</v>
      </c>
      <c r="AR53" s="50">
        <v>272.77273005140444</v>
      </c>
      <c r="AS53" s="50">
        <v>276.34939014846145</v>
      </c>
      <c r="AT53" s="50">
        <v>275.28450388158433</v>
      </c>
      <c r="AU53" s="50">
        <v>276.29986516553873</v>
      </c>
      <c r="AV53" s="50">
        <v>298.83241432898262</v>
      </c>
      <c r="AW53" s="50">
        <v>314.43669173962883</v>
      </c>
      <c r="AX53" s="50">
        <v>303.29414259359316</v>
      </c>
      <c r="AY53" s="50">
        <v>335.13511669287334</v>
      </c>
      <c r="AZ53" s="50">
        <v>340.57025746016541</v>
      </c>
      <c r="BA53" s="50">
        <v>358.99416356337031</v>
      </c>
      <c r="BB53" s="50">
        <v>397.1079450570154</v>
      </c>
      <c r="BC53" s="50">
        <v>390.84470692404221</v>
      </c>
      <c r="BD53" s="50">
        <v>385.3265455270793</v>
      </c>
      <c r="BE53" s="51">
        <v>369.45296442692592</v>
      </c>
      <c r="BF53" s="52">
        <v>-4.3814825698278326E-2</v>
      </c>
      <c r="BG53" s="54">
        <v>3.4200435682389951E-2</v>
      </c>
      <c r="BH53" s="53">
        <v>1.1551308413178557E-2</v>
      </c>
    </row>
    <row r="54" spans="1:60" x14ac:dyDescent="0.15">
      <c r="A54" s="49" t="s">
        <v>146</v>
      </c>
      <c r="B54" s="50" t="s">
        <v>111</v>
      </c>
      <c r="C54" s="50" t="s">
        <v>111</v>
      </c>
      <c r="D54" s="50" t="s">
        <v>111</v>
      </c>
      <c r="E54" s="50" t="s">
        <v>111</v>
      </c>
      <c r="F54" s="50" t="s">
        <v>111</v>
      </c>
      <c r="G54" s="50" t="s">
        <v>111</v>
      </c>
      <c r="H54" s="50" t="s">
        <v>111</v>
      </c>
      <c r="I54" s="50" t="s">
        <v>111</v>
      </c>
      <c r="J54" s="50" t="s">
        <v>111</v>
      </c>
      <c r="K54" s="50" t="s">
        <v>111</v>
      </c>
      <c r="L54" s="50" t="s">
        <v>111</v>
      </c>
      <c r="M54" s="50" t="s">
        <v>111</v>
      </c>
      <c r="N54" s="50" t="s">
        <v>111</v>
      </c>
      <c r="O54" s="50" t="s">
        <v>111</v>
      </c>
      <c r="P54" s="50" t="s">
        <v>111</v>
      </c>
      <c r="Q54" s="50" t="s">
        <v>111</v>
      </c>
      <c r="R54" s="50" t="s">
        <v>111</v>
      </c>
      <c r="S54" s="50" t="s">
        <v>111</v>
      </c>
      <c r="T54" s="50" t="s">
        <v>111</v>
      </c>
      <c r="U54" s="50" t="s">
        <v>111</v>
      </c>
      <c r="V54" s="50">
        <v>694.39950072505826</v>
      </c>
      <c r="W54" s="50">
        <v>701.82120981705623</v>
      </c>
      <c r="X54" s="50">
        <v>709.90029110486751</v>
      </c>
      <c r="Y54" s="50">
        <v>686.18141673424873</v>
      </c>
      <c r="Z54" s="50">
        <v>652.89237317990569</v>
      </c>
      <c r="AA54" s="50">
        <v>761.94719803664941</v>
      </c>
      <c r="AB54" s="50">
        <v>708.14154834314593</v>
      </c>
      <c r="AC54" s="50">
        <v>603.5851602104309</v>
      </c>
      <c r="AD54" s="50">
        <v>519.90088687165394</v>
      </c>
      <c r="AE54" s="50">
        <v>431.72485561191593</v>
      </c>
      <c r="AF54" s="50">
        <v>423.11819714827078</v>
      </c>
      <c r="AG54" s="50">
        <v>366.48073386296812</v>
      </c>
      <c r="AH54" s="50">
        <v>352.703448220008</v>
      </c>
      <c r="AI54" s="50">
        <v>340.98617619835403</v>
      </c>
      <c r="AJ54" s="50">
        <v>335.03968240626722</v>
      </c>
      <c r="AK54" s="50">
        <v>335.90752928640882</v>
      </c>
      <c r="AL54" s="50">
        <v>329.32265114591064</v>
      </c>
      <c r="AM54" s="50">
        <v>329.26675533891142</v>
      </c>
      <c r="AN54" s="50">
        <v>336.63041043753549</v>
      </c>
      <c r="AO54" s="50">
        <v>317.51369297265938</v>
      </c>
      <c r="AP54" s="50">
        <v>315.45677287568355</v>
      </c>
      <c r="AQ54" s="50">
        <v>324.38907087875987</v>
      </c>
      <c r="AR54" s="50">
        <v>327.46010297348073</v>
      </c>
      <c r="AS54" s="50">
        <v>317.16367076010096</v>
      </c>
      <c r="AT54" s="50">
        <v>272.37909678704199</v>
      </c>
      <c r="AU54" s="50">
        <v>287.88232148777348</v>
      </c>
      <c r="AV54" s="50">
        <v>302.46823575677064</v>
      </c>
      <c r="AW54" s="50">
        <v>299.0515329579959</v>
      </c>
      <c r="AX54" s="50">
        <v>285.68915064877069</v>
      </c>
      <c r="AY54" s="50">
        <v>246.84177279717704</v>
      </c>
      <c r="AZ54" s="50">
        <v>194.92525056724648</v>
      </c>
      <c r="BA54" s="50">
        <v>215.29006027759056</v>
      </c>
      <c r="BB54" s="50">
        <v>188.10689462749662</v>
      </c>
      <c r="BC54" s="50">
        <v>198.67446163709789</v>
      </c>
      <c r="BD54" s="50">
        <v>185.38691244381263</v>
      </c>
      <c r="BE54" s="51">
        <v>177.1986935314294</v>
      </c>
      <c r="BF54" s="52">
        <v>-4.6779830538953959E-2</v>
      </c>
      <c r="BG54" s="54">
        <v>-3.7744217459330209E-2</v>
      </c>
      <c r="BH54" s="53">
        <v>5.5402905281023958E-3</v>
      </c>
    </row>
    <row r="55" spans="1:60" x14ac:dyDescent="0.15">
      <c r="A55" s="49" t="s">
        <v>145</v>
      </c>
      <c r="B55" s="50">
        <v>688.09804060316662</v>
      </c>
      <c r="C55" s="50">
        <v>680.94696445283546</v>
      </c>
      <c r="D55" s="50">
        <v>670.09744179048732</v>
      </c>
      <c r="E55" s="50">
        <v>689.74301014936657</v>
      </c>
      <c r="F55" s="50">
        <v>707.62573284646214</v>
      </c>
      <c r="G55" s="50">
        <v>724.54252301980273</v>
      </c>
      <c r="H55" s="50">
        <v>697.42770071471273</v>
      </c>
      <c r="I55" s="50">
        <v>690.53681102079986</v>
      </c>
      <c r="J55" s="50">
        <v>728.67754797170301</v>
      </c>
      <c r="K55" s="50">
        <v>675.23768502730445</v>
      </c>
      <c r="L55" s="50">
        <v>635.95573789468722</v>
      </c>
      <c r="M55" s="50">
        <v>645.7295860149967</v>
      </c>
      <c r="N55" s="50">
        <v>654.0398654011899</v>
      </c>
      <c r="O55" s="50">
        <v>637.79081618509053</v>
      </c>
      <c r="P55" s="50">
        <v>665.21706185042854</v>
      </c>
      <c r="Q55" s="50">
        <v>606.53625368133476</v>
      </c>
      <c r="R55" s="50">
        <v>584.8344392371489</v>
      </c>
      <c r="S55" s="50">
        <v>567.24433726948928</v>
      </c>
      <c r="T55" s="50">
        <v>562.45418109091497</v>
      </c>
      <c r="U55" s="50">
        <v>538.61655128394352</v>
      </c>
      <c r="V55" s="50">
        <v>572.63966956756803</v>
      </c>
      <c r="W55" s="50">
        <v>590.80455925197191</v>
      </c>
      <c r="X55" s="50">
        <v>594.30998778111632</v>
      </c>
      <c r="Y55" s="50">
        <v>594.26434385710377</v>
      </c>
      <c r="Z55" s="50">
        <v>584.30461570895898</v>
      </c>
      <c r="AA55" s="50">
        <v>595.18240237737518</v>
      </c>
      <c r="AB55" s="50">
        <v>605.48383834863523</v>
      </c>
      <c r="AC55" s="50">
        <v>588.58119849466505</v>
      </c>
      <c r="AD55" s="50">
        <v>574.63127708443562</v>
      </c>
      <c r="AE55" s="50">
        <v>561.36664255739322</v>
      </c>
      <c r="AF55" s="50">
        <v>558.80194242897721</v>
      </c>
      <c r="AG55" s="50">
        <v>579.37383615301701</v>
      </c>
      <c r="AH55" s="50">
        <v>559.85628797372681</v>
      </c>
      <c r="AI55" s="50">
        <v>560.74981879304028</v>
      </c>
      <c r="AJ55" s="50">
        <v>551.2230213781462</v>
      </c>
      <c r="AK55" s="50">
        <v>566.366922036711</v>
      </c>
      <c r="AL55" s="50">
        <v>577.42547808342977</v>
      </c>
      <c r="AM55" s="50">
        <v>557.88294133297927</v>
      </c>
      <c r="AN55" s="50">
        <v>567.88225064914593</v>
      </c>
      <c r="AO55" s="50">
        <v>573.43230578063606</v>
      </c>
      <c r="AP55" s="50">
        <v>579.14201305216579</v>
      </c>
      <c r="AQ55" s="50">
        <v>581.69431719543718</v>
      </c>
      <c r="AR55" s="50">
        <v>570.16730576201905</v>
      </c>
      <c r="AS55" s="50">
        <v>560.4159964434798</v>
      </c>
      <c r="AT55" s="50">
        <v>512.71575479096293</v>
      </c>
      <c r="AU55" s="50">
        <v>528.53302629013513</v>
      </c>
      <c r="AV55" s="50">
        <v>493.98463824017648</v>
      </c>
      <c r="AW55" s="50">
        <v>510.18130418619285</v>
      </c>
      <c r="AX55" s="50">
        <v>498.01832580054446</v>
      </c>
      <c r="AY55" s="50">
        <v>456.07673271110536</v>
      </c>
      <c r="AZ55" s="50">
        <v>437.76635918664658</v>
      </c>
      <c r="BA55" s="50">
        <v>413.59501588445715</v>
      </c>
      <c r="BB55" s="50">
        <v>401.25827877474444</v>
      </c>
      <c r="BC55" s="50">
        <v>395.27566685265765</v>
      </c>
      <c r="BD55" s="50">
        <v>377.80430452418233</v>
      </c>
      <c r="BE55" s="51">
        <v>317.14959621393808</v>
      </c>
      <c r="BF55" s="52">
        <v>-0.16283889972913379</v>
      </c>
      <c r="BG55" s="54">
        <v>-3.007305608442723E-2</v>
      </c>
      <c r="BH55" s="53">
        <v>9.9159924313094727E-3</v>
      </c>
    </row>
    <row r="56" spans="1:60" x14ac:dyDescent="0.15">
      <c r="A56" s="49" t="s">
        <v>144</v>
      </c>
      <c r="B56" s="50">
        <v>50.3848354045032</v>
      </c>
      <c r="C56" s="50">
        <v>51.834261174545382</v>
      </c>
      <c r="D56" s="50">
        <v>50.51811348537835</v>
      </c>
      <c r="E56" s="50">
        <v>54.887689177607285</v>
      </c>
      <c r="F56" s="50">
        <v>56.092726016493387</v>
      </c>
      <c r="G56" s="50">
        <v>62.229335826454033</v>
      </c>
      <c r="H56" s="50">
        <v>73.326753269680296</v>
      </c>
      <c r="I56" s="50">
        <v>74.00642130098926</v>
      </c>
      <c r="J56" s="50">
        <v>78.398909712275113</v>
      </c>
      <c r="K56" s="50">
        <v>83.855652795858376</v>
      </c>
      <c r="L56" s="50">
        <v>86.37858827368035</v>
      </c>
      <c r="M56" s="50">
        <v>91.521910938892205</v>
      </c>
      <c r="N56" s="50">
        <v>95.826984242996119</v>
      </c>
      <c r="O56" s="50">
        <v>104.38694025416493</v>
      </c>
      <c r="P56" s="50">
        <v>113.32975750948962</v>
      </c>
      <c r="Q56" s="50">
        <v>107.76028867151618</v>
      </c>
      <c r="R56" s="50">
        <v>114.47183878456343</v>
      </c>
      <c r="S56" s="50">
        <v>118.48548855970289</v>
      </c>
      <c r="T56" s="50">
        <v>127.63176357476378</v>
      </c>
      <c r="U56" s="50">
        <v>134.57141507652995</v>
      </c>
      <c r="V56" s="50">
        <v>169.81274550658196</v>
      </c>
      <c r="W56" s="50">
        <v>175.77968954442176</v>
      </c>
      <c r="X56" s="50">
        <v>171.68566452880449</v>
      </c>
      <c r="Y56" s="50">
        <v>177.70615886142798</v>
      </c>
      <c r="Z56" s="50">
        <v>172.5985049437154</v>
      </c>
      <c r="AA56" s="50">
        <v>131.69129032673592</v>
      </c>
      <c r="AB56" s="50">
        <v>109.70740453954481</v>
      </c>
      <c r="AC56" s="50">
        <v>96.351317271325144</v>
      </c>
      <c r="AD56" s="50">
        <v>83.723939920857703</v>
      </c>
      <c r="AE56" s="50">
        <v>65.531590409220613</v>
      </c>
      <c r="AF56" s="50">
        <v>68.98542804007559</v>
      </c>
      <c r="AG56" s="50">
        <v>72.484041457216705</v>
      </c>
      <c r="AH56" s="50">
        <v>82.456206462569511</v>
      </c>
      <c r="AI56" s="50">
        <v>85.27953416865158</v>
      </c>
      <c r="AJ56" s="50">
        <v>73.278037231501827</v>
      </c>
      <c r="AK56" s="50">
        <v>84.129545652288812</v>
      </c>
      <c r="AL56" s="50">
        <v>88.906785225557755</v>
      </c>
      <c r="AM56" s="50">
        <v>94.508705495724371</v>
      </c>
      <c r="AN56" s="50">
        <v>101.26901963624368</v>
      </c>
      <c r="AO56" s="50">
        <v>107.1202096715155</v>
      </c>
      <c r="AP56" s="50">
        <v>103.86505861389885</v>
      </c>
      <c r="AQ56" s="50">
        <v>108.25558583267282</v>
      </c>
      <c r="AR56" s="50">
        <v>109.66766664252336</v>
      </c>
      <c r="AS56" s="50">
        <v>110.7235300160842</v>
      </c>
      <c r="AT56" s="50">
        <v>111.19839068167138</v>
      </c>
      <c r="AU56" s="50">
        <v>112.85307887746099</v>
      </c>
      <c r="AV56" s="50">
        <v>120.91916156707778</v>
      </c>
      <c r="AW56" s="50">
        <v>112.81468213152989</v>
      </c>
      <c r="AX56" s="50">
        <v>113.01811567331976</v>
      </c>
      <c r="AY56" s="50">
        <v>102.31863848747477</v>
      </c>
      <c r="AZ56" s="50">
        <v>111.60898397304938</v>
      </c>
      <c r="BA56" s="50">
        <v>116.72297549606576</v>
      </c>
      <c r="BB56" s="50">
        <v>120.36577914806945</v>
      </c>
      <c r="BC56" s="50">
        <v>119.4698174350597</v>
      </c>
      <c r="BD56" s="50">
        <v>130.10691982223719</v>
      </c>
      <c r="BE56" s="51">
        <v>113.85350605251756</v>
      </c>
      <c r="BF56" s="52">
        <v>-0.12731443450894353</v>
      </c>
      <c r="BG56" s="54">
        <v>1.582802319174581E-2</v>
      </c>
      <c r="BH56" s="53">
        <v>3.5597412633413764E-3</v>
      </c>
    </row>
    <row r="57" spans="1:60" s="32" customFormat="1" x14ac:dyDescent="0.15">
      <c r="A57" s="37" t="s">
        <v>143</v>
      </c>
      <c r="B57" s="55">
        <v>3427.8104830502798</v>
      </c>
      <c r="C57" s="55">
        <v>3474.8855681241839</v>
      </c>
      <c r="D57" s="55">
        <v>3543.8581336345842</v>
      </c>
      <c r="E57" s="55">
        <v>3757.7266420428109</v>
      </c>
      <c r="F57" s="55">
        <v>4008.3264855349303</v>
      </c>
      <c r="G57" s="55">
        <v>4226.1208795502607</v>
      </c>
      <c r="H57" s="55">
        <v>4293.2357943324932</v>
      </c>
      <c r="I57" s="55">
        <v>4438.9826909553512</v>
      </c>
      <c r="J57" s="55">
        <v>4667.7190296868966</v>
      </c>
      <c r="K57" s="55">
        <v>4544.4078763874195</v>
      </c>
      <c r="L57" s="55">
        <v>4441.9552804458772</v>
      </c>
      <c r="M57" s="55">
        <v>4720.9468088180929</v>
      </c>
      <c r="N57" s="55">
        <v>4723.7719039789654</v>
      </c>
      <c r="O57" s="55">
        <v>4761.5049774898616</v>
      </c>
      <c r="P57" s="55">
        <v>4915.5150441002888</v>
      </c>
      <c r="Q57" s="55">
        <v>4800.9413278399661</v>
      </c>
      <c r="R57" s="55">
        <v>4600.2327938311446</v>
      </c>
      <c r="S57" s="55">
        <v>4500.1625227375962</v>
      </c>
      <c r="T57" s="55">
        <v>4466.7864743050859</v>
      </c>
      <c r="U57" s="55">
        <v>4489.3906169912734</v>
      </c>
      <c r="V57" s="55">
        <v>5397.5812604286029</v>
      </c>
      <c r="W57" s="55">
        <v>5453.908247748871</v>
      </c>
      <c r="X57" s="55">
        <v>5509.9209403236546</v>
      </c>
      <c r="Y57" s="55">
        <v>5458.7249991859144</v>
      </c>
      <c r="Z57" s="55">
        <v>5445.0058440927478</v>
      </c>
      <c r="AA57" s="55">
        <v>5460.071500869024</v>
      </c>
      <c r="AB57" s="55">
        <v>5326.8127859622919</v>
      </c>
      <c r="AC57" s="55">
        <v>5072.8776323806405</v>
      </c>
      <c r="AD57" s="55">
        <v>4907.7122810859855</v>
      </c>
      <c r="AE57" s="55">
        <v>4741.6314206677562</v>
      </c>
      <c r="AF57" s="55">
        <v>4805.3361644211691</v>
      </c>
      <c r="AG57" s="55">
        <v>4888.469164063149</v>
      </c>
      <c r="AH57" s="55">
        <v>4824.7283484829231</v>
      </c>
      <c r="AI57" s="55">
        <v>4837.6599253633276</v>
      </c>
      <c r="AJ57" s="55">
        <v>4757.6455614976112</v>
      </c>
      <c r="AK57" s="55">
        <v>4789.3720705574269</v>
      </c>
      <c r="AL57" s="55">
        <v>4841.2944644585314</v>
      </c>
      <c r="AM57" s="55">
        <v>4837.6220503582399</v>
      </c>
      <c r="AN57" s="55">
        <v>4968.2048959912736</v>
      </c>
      <c r="AO57" s="55">
        <v>4986.1043671102261</v>
      </c>
      <c r="AP57" s="55">
        <v>4984.1671762614296</v>
      </c>
      <c r="AQ57" s="55">
        <v>5058.0705027967006</v>
      </c>
      <c r="AR57" s="55">
        <v>5014.8848081388687</v>
      </c>
      <c r="AS57" s="55">
        <v>4929.920247726508</v>
      </c>
      <c r="AT57" s="55">
        <v>4566.7522261108552</v>
      </c>
      <c r="AU57" s="55">
        <v>4674.7111353916534</v>
      </c>
      <c r="AV57" s="55">
        <v>4597.7289168432271</v>
      </c>
      <c r="AW57" s="55">
        <v>4537.4615017366978</v>
      </c>
      <c r="AX57" s="55">
        <v>4429.1320141461965</v>
      </c>
      <c r="AY57" s="55">
        <v>4198.5375152831884</v>
      </c>
      <c r="AZ57" s="55">
        <v>4206.9198684820722</v>
      </c>
      <c r="BA57" s="55">
        <v>4255.1080819436311</v>
      </c>
      <c r="BB57" s="55">
        <v>4295.8466090057045</v>
      </c>
      <c r="BC57" s="55">
        <v>4246.5441853918092</v>
      </c>
      <c r="BD57" s="55">
        <v>4087.0997859373333</v>
      </c>
      <c r="BE57" s="55">
        <v>3592.8847313606734</v>
      </c>
      <c r="BF57" s="56">
        <v>-0.12332257735912822</v>
      </c>
      <c r="BG57" s="56">
        <v>-1.1035325095025139E-2</v>
      </c>
      <c r="BH57" s="56">
        <v>0.11233505647822757</v>
      </c>
    </row>
    <row r="58" spans="1:60" x14ac:dyDescent="0.15">
      <c r="A58" s="49"/>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8"/>
      <c r="BF58" s="52"/>
      <c r="BG58" s="59"/>
      <c r="BH58" s="53"/>
    </row>
    <row r="59" spans="1:60" x14ac:dyDescent="0.15">
      <c r="A59" s="49" t="s">
        <v>142</v>
      </c>
      <c r="B59" s="57" t="s">
        <v>111</v>
      </c>
      <c r="C59" s="57" t="s">
        <v>111</v>
      </c>
      <c r="D59" s="57" t="s">
        <v>111</v>
      </c>
      <c r="E59" s="57" t="s">
        <v>111</v>
      </c>
      <c r="F59" s="57" t="s">
        <v>111</v>
      </c>
      <c r="G59" s="57" t="s">
        <v>111</v>
      </c>
      <c r="H59" s="57" t="s">
        <v>111</v>
      </c>
      <c r="I59" s="57" t="s">
        <v>111</v>
      </c>
      <c r="J59" s="57" t="s">
        <v>111</v>
      </c>
      <c r="K59" s="57" t="s">
        <v>111</v>
      </c>
      <c r="L59" s="57" t="s">
        <v>111</v>
      </c>
      <c r="M59" s="57" t="s">
        <v>111</v>
      </c>
      <c r="N59" s="57" t="s">
        <v>111</v>
      </c>
      <c r="O59" s="57" t="s">
        <v>111</v>
      </c>
      <c r="P59" s="57" t="s">
        <v>111</v>
      </c>
      <c r="Q59" s="57" t="s">
        <v>111</v>
      </c>
      <c r="R59" s="57" t="s">
        <v>111</v>
      </c>
      <c r="S59" s="57" t="s">
        <v>111</v>
      </c>
      <c r="T59" s="57" t="s">
        <v>111</v>
      </c>
      <c r="U59" s="57" t="s">
        <v>111</v>
      </c>
      <c r="V59" s="57">
        <v>50.36119332269881</v>
      </c>
      <c r="W59" s="57">
        <v>54.188087686849698</v>
      </c>
      <c r="X59" s="57">
        <v>52.180742177591767</v>
      </c>
      <c r="Y59" s="57">
        <v>52.141169660131339</v>
      </c>
      <c r="Z59" s="57">
        <v>52.849161893610002</v>
      </c>
      <c r="AA59" s="57">
        <v>54.329492617306904</v>
      </c>
      <c r="AB59" s="57">
        <v>51.954799264199821</v>
      </c>
      <c r="AC59" s="57">
        <v>44.032080615361949</v>
      </c>
      <c r="AD59" s="57">
        <v>41.458812238320341</v>
      </c>
      <c r="AE59" s="57">
        <v>37.850085486930084</v>
      </c>
      <c r="AF59" s="57">
        <v>35.827233382538054</v>
      </c>
      <c r="AG59" s="57">
        <v>29.260502233561944</v>
      </c>
      <c r="AH59" s="57">
        <v>27.856449562516811</v>
      </c>
      <c r="AI59" s="57">
        <v>27.837569762448677</v>
      </c>
      <c r="AJ59" s="57">
        <v>27.230895673016814</v>
      </c>
      <c r="AK59" s="57">
        <v>28.424276235132744</v>
      </c>
      <c r="AL59" s="57">
        <v>26.154664154207964</v>
      </c>
      <c r="AM59" s="57">
        <v>25.877890386170794</v>
      </c>
      <c r="AN59" s="57">
        <v>27.939360138236285</v>
      </c>
      <c r="AO59" s="57">
        <v>30.815782636453118</v>
      </c>
      <c r="AP59" s="57">
        <v>33.504866466118074</v>
      </c>
      <c r="AQ59" s="57">
        <v>33.228728070115999</v>
      </c>
      <c r="AR59" s="57">
        <v>29.940649401457257</v>
      </c>
      <c r="AS59" s="57">
        <v>29.538747916993426</v>
      </c>
      <c r="AT59" s="57">
        <v>25.914768870638728</v>
      </c>
      <c r="AU59" s="57">
        <v>24.857961680414633</v>
      </c>
      <c r="AV59" s="57">
        <v>28.528114747033293</v>
      </c>
      <c r="AW59" s="57">
        <v>29.558149121623426</v>
      </c>
      <c r="AX59" s="57">
        <v>30.241983941479901</v>
      </c>
      <c r="AY59" s="57">
        <v>31.038514045287474</v>
      </c>
      <c r="AZ59" s="57">
        <v>33.623897844666843</v>
      </c>
      <c r="BA59" s="57">
        <v>33.142701974710469</v>
      </c>
      <c r="BB59" s="57">
        <v>32.017140902041326</v>
      </c>
      <c r="BC59" s="57">
        <v>33.477584992862617</v>
      </c>
      <c r="BD59" s="57">
        <v>35.399139370943047</v>
      </c>
      <c r="BE59" s="58">
        <v>33.808187266230711</v>
      </c>
      <c r="BF59" s="52">
        <v>-4.7552687183403552E-2</v>
      </c>
      <c r="BG59" s="59">
        <v>3.1678871432980982E-2</v>
      </c>
      <c r="BH59" s="53">
        <v>1.0570460535037057E-3</v>
      </c>
    </row>
    <row r="60" spans="1:60" x14ac:dyDescent="0.15">
      <c r="A60" s="49" t="s">
        <v>141</v>
      </c>
      <c r="B60" s="57" t="s">
        <v>111</v>
      </c>
      <c r="C60" s="57" t="s">
        <v>111</v>
      </c>
      <c r="D60" s="57" t="s">
        <v>111</v>
      </c>
      <c r="E60" s="57" t="s">
        <v>111</v>
      </c>
      <c r="F60" s="57" t="s">
        <v>111</v>
      </c>
      <c r="G60" s="57" t="s">
        <v>111</v>
      </c>
      <c r="H60" s="57" t="s">
        <v>111</v>
      </c>
      <c r="I60" s="57" t="s">
        <v>111</v>
      </c>
      <c r="J60" s="57" t="s">
        <v>111</v>
      </c>
      <c r="K60" s="57" t="s">
        <v>111</v>
      </c>
      <c r="L60" s="57" t="s">
        <v>111</v>
      </c>
      <c r="M60" s="57" t="s">
        <v>111</v>
      </c>
      <c r="N60" s="57" t="s">
        <v>111</v>
      </c>
      <c r="O60" s="57" t="s">
        <v>111</v>
      </c>
      <c r="P60" s="57" t="s">
        <v>111</v>
      </c>
      <c r="Q60" s="57" t="s">
        <v>111</v>
      </c>
      <c r="R60" s="57" t="s">
        <v>111</v>
      </c>
      <c r="S60" s="57" t="s">
        <v>111</v>
      </c>
      <c r="T60" s="57" t="s">
        <v>111</v>
      </c>
      <c r="U60" s="57" t="s">
        <v>111</v>
      </c>
      <c r="V60" s="57">
        <v>89.616797043603555</v>
      </c>
      <c r="W60" s="57">
        <v>102.25790439758141</v>
      </c>
      <c r="X60" s="57">
        <v>102.67548626225225</v>
      </c>
      <c r="Y60" s="57">
        <v>103.38766614087444</v>
      </c>
      <c r="Z60" s="57">
        <v>99.30986451872721</v>
      </c>
      <c r="AA60" s="57">
        <v>94.103051790870524</v>
      </c>
      <c r="AB60" s="57">
        <v>94.631947870427453</v>
      </c>
      <c r="AC60" s="57">
        <v>87.90104195087882</v>
      </c>
      <c r="AD60" s="57">
        <v>74.068413831602825</v>
      </c>
      <c r="AE60" s="57">
        <v>61.882630602953569</v>
      </c>
      <c r="AF60" s="57">
        <v>53.78693181891623</v>
      </c>
      <c r="AG60" s="57">
        <v>55.156329247758244</v>
      </c>
      <c r="AH60" s="57">
        <v>55.860169538258816</v>
      </c>
      <c r="AI60" s="57">
        <v>54.480312755870891</v>
      </c>
      <c r="AJ60" s="57">
        <v>52.160300177157538</v>
      </c>
      <c r="AK60" s="57">
        <v>50.999770526929908</v>
      </c>
      <c r="AL60" s="57">
        <v>48.690014085310992</v>
      </c>
      <c r="AM60" s="57">
        <v>48.870429152233207</v>
      </c>
      <c r="AN60" s="57">
        <v>47.745695579467679</v>
      </c>
      <c r="AO60" s="57">
        <v>54.681879722304778</v>
      </c>
      <c r="AP60" s="57">
        <v>55.749372332920053</v>
      </c>
      <c r="AQ60" s="57">
        <v>57.881080713278642</v>
      </c>
      <c r="AR60" s="57">
        <v>56.737020525080212</v>
      </c>
      <c r="AS60" s="57">
        <v>59.415900458160706</v>
      </c>
      <c r="AT60" s="57">
        <v>57.124520512514962</v>
      </c>
      <c r="AU60" s="57">
        <v>60.164046329218067</v>
      </c>
      <c r="AV60" s="57">
        <v>57.004908407678521</v>
      </c>
      <c r="AW60" s="57">
        <v>58.500627688457186</v>
      </c>
      <c r="AX60" s="57">
        <v>58.081667339837246</v>
      </c>
      <c r="AY60" s="57">
        <v>57.127407714992124</v>
      </c>
      <c r="AZ60" s="57">
        <v>52.968108109510759</v>
      </c>
      <c r="BA60" s="57">
        <v>53.34405853618982</v>
      </c>
      <c r="BB60" s="57">
        <v>54.378416992289807</v>
      </c>
      <c r="BC60" s="57">
        <v>59.206489494683154</v>
      </c>
      <c r="BD60" s="57">
        <v>58.401477833309187</v>
      </c>
      <c r="BE60" s="58">
        <v>54.527462348006971</v>
      </c>
      <c r="BF60" s="52">
        <v>-6.8885202431822168E-2</v>
      </c>
      <c r="BG60" s="59">
        <v>2.2132194979351816E-3</v>
      </c>
      <c r="BH60" s="53">
        <v>1.704854461099853E-3</v>
      </c>
    </row>
    <row r="61" spans="1:60" x14ac:dyDescent="0.15">
      <c r="A61" s="49" t="s">
        <v>140</v>
      </c>
      <c r="B61" s="50" t="s">
        <v>111</v>
      </c>
      <c r="C61" s="50" t="s">
        <v>111</v>
      </c>
      <c r="D61" s="50" t="s">
        <v>111</v>
      </c>
      <c r="E61" s="50" t="s">
        <v>111</v>
      </c>
      <c r="F61" s="50" t="s">
        <v>111</v>
      </c>
      <c r="G61" s="50" t="s">
        <v>111</v>
      </c>
      <c r="H61" s="50" t="s">
        <v>111</v>
      </c>
      <c r="I61" s="50" t="s">
        <v>111</v>
      </c>
      <c r="J61" s="50" t="s">
        <v>111</v>
      </c>
      <c r="K61" s="50" t="s">
        <v>111</v>
      </c>
      <c r="L61" s="50" t="s">
        <v>111</v>
      </c>
      <c r="M61" s="50" t="s">
        <v>111</v>
      </c>
      <c r="N61" s="50" t="s">
        <v>111</v>
      </c>
      <c r="O61" s="50" t="s">
        <v>111</v>
      </c>
      <c r="P61" s="50" t="s">
        <v>111</v>
      </c>
      <c r="Q61" s="50" t="s">
        <v>111</v>
      </c>
      <c r="R61" s="50" t="s">
        <v>111</v>
      </c>
      <c r="S61" s="50" t="s">
        <v>111</v>
      </c>
      <c r="T61" s="50" t="s">
        <v>111</v>
      </c>
      <c r="U61" s="50" t="s">
        <v>111</v>
      </c>
      <c r="V61" s="50">
        <v>231.17781802240685</v>
      </c>
      <c r="W61" s="50">
        <v>236.35609211066193</v>
      </c>
      <c r="X61" s="50">
        <v>240.97392556097611</v>
      </c>
      <c r="Y61" s="50">
        <v>248.64756211853657</v>
      </c>
      <c r="Z61" s="50">
        <v>242.09192626344858</v>
      </c>
      <c r="AA61" s="50">
        <v>240.60257439490559</v>
      </c>
      <c r="AB61" s="50">
        <v>238.26633253274051</v>
      </c>
      <c r="AC61" s="50">
        <v>236.3083767995266</v>
      </c>
      <c r="AD61" s="50">
        <v>208.54641153317155</v>
      </c>
      <c r="AE61" s="50">
        <v>192.75216766660878</v>
      </c>
      <c r="AF61" s="50">
        <v>168.86741510704854</v>
      </c>
      <c r="AG61" s="50">
        <v>146.98205980409941</v>
      </c>
      <c r="AH61" s="50">
        <v>129.93578676273737</v>
      </c>
      <c r="AI61" s="50">
        <v>122.95001177743848</v>
      </c>
      <c r="AJ61" s="50">
        <v>114.15293080468042</v>
      </c>
      <c r="AK61" s="50">
        <v>101.54901377371968</v>
      </c>
      <c r="AL61" s="50">
        <v>117.73602722914656</v>
      </c>
      <c r="AM61" s="50">
        <v>119.70423233665055</v>
      </c>
      <c r="AN61" s="50">
        <v>131.77619562321999</v>
      </c>
      <c r="AO61" s="50">
        <v>141.29484420860362</v>
      </c>
      <c r="AP61" s="50">
        <v>145.0981710918918</v>
      </c>
      <c r="AQ61" s="50">
        <v>156.43334960728515</v>
      </c>
      <c r="AR61" s="50">
        <v>171.13472289909677</v>
      </c>
      <c r="AS61" s="50">
        <v>186.55537888883643</v>
      </c>
      <c r="AT61" s="50">
        <v>168.06738204135351</v>
      </c>
      <c r="AU61" s="50">
        <v>180.1664404379263</v>
      </c>
      <c r="AV61" s="50">
        <v>203.54593957604752</v>
      </c>
      <c r="AW61" s="50">
        <v>213.35659104238337</v>
      </c>
      <c r="AX61" s="50">
        <v>213.44204731962708</v>
      </c>
      <c r="AY61" s="50">
        <v>216.03170719053409</v>
      </c>
      <c r="AZ61" s="50">
        <v>214.98592955634638</v>
      </c>
      <c r="BA61" s="50">
        <v>211.6282346241866</v>
      </c>
      <c r="BB61" s="50">
        <v>227.36833923224827</v>
      </c>
      <c r="BC61" s="50">
        <v>251.21085672409677</v>
      </c>
      <c r="BD61" s="50">
        <v>243.21004561918775</v>
      </c>
      <c r="BE61" s="51">
        <v>238.08130082226288</v>
      </c>
      <c r="BF61" s="52">
        <v>-2.3762341475860427E-2</v>
      </c>
      <c r="BG61" s="54">
        <v>3.764741239605307E-2</v>
      </c>
      <c r="BH61" s="53">
        <v>7.443844813844097E-3</v>
      </c>
    </row>
    <row r="62" spans="1:60" x14ac:dyDescent="0.15">
      <c r="A62" s="49" t="s">
        <v>139</v>
      </c>
      <c r="B62" s="50" t="s">
        <v>111</v>
      </c>
      <c r="C62" s="50" t="s">
        <v>111</v>
      </c>
      <c r="D62" s="50" t="s">
        <v>111</v>
      </c>
      <c r="E62" s="50" t="s">
        <v>111</v>
      </c>
      <c r="F62" s="50" t="s">
        <v>111</v>
      </c>
      <c r="G62" s="50" t="s">
        <v>111</v>
      </c>
      <c r="H62" s="50" t="s">
        <v>111</v>
      </c>
      <c r="I62" s="50" t="s">
        <v>111</v>
      </c>
      <c r="J62" s="50" t="s">
        <v>111</v>
      </c>
      <c r="K62" s="50" t="s">
        <v>111</v>
      </c>
      <c r="L62" s="50" t="s">
        <v>111</v>
      </c>
      <c r="M62" s="50" t="s">
        <v>111</v>
      </c>
      <c r="N62" s="50" t="s">
        <v>111</v>
      </c>
      <c r="O62" s="50" t="s">
        <v>111</v>
      </c>
      <c r="P62" s="50" t="s">
        <v>111</v>
      </c>
      <c r="Q62" s="50" t="s">
        <v>111</v>
      </c>
      <c r="R62" s="50" t="s">
        <v>111</v>
      </c>
      <c r="S62" s="50" t="s">
        <v>111</v>
      </c>
      <c r="T62" s="50" t="s">
        <v>111</v>
      </c>
      <c r="U62" s="50" t="s">
        <v>111</v>
      </c>
      <c r="V62" s="50">
        <v>2172.3985347974422</v>
      </c>
      <c r="W62" s="50">
        <v>2210.8047096220566</v>
      </c>
      <c r="X62" s="50">
        <v>2268.3293005924934</v>
      </c>
      <c r="Y62" s="50">
        <v>2291.7629510694892</v>
      </c>
      <c r="Z62" s="50">
        <v>2290.0755327021293</v>
      </c>
      <c r="AA62" s="50">
        <v>2233.9205458297388</v>
      </c>
      <c r="AB62" s="50">
        <v>2167.9206309801725</v>
      </c>
      <c r="AC62" s="50">
        <v>2072.5627841500159</v>
      </c>
      <c r="AD62" s="50">
        <v>1895.209016670811</v>
      </c>
      <c r="AE62" s="50">
        <v>1726.2732529868408</v>
      </c>
      <c r="AF62" s="50">
        <v>1616.4181228902546</v>
      </c>
      <c r="AG62" s="50">
        <v>1562.9458643087778</v>
      </c>
      <c r="AH62" s="50">
        <v>1463.6551904914495</v>
      </c>
      <c r="AI62" s="50">
        <v>1445.305840369964</v>
      </c>
      <c r="AJ62" s="50">
        <v>1445.8139798575903</v>
      </c>
      <c r="AK62" s="50">
        <v>1452.7630563057201</v>
      </c>
      <c r="AL62" s="50">
        <v>1466.0726901191213</v>
      </c>
      <c r="AM62" s="50">
        <v>1465.7352446036766</v>
      </c>
      <c r="AN62" s="50">
        <v>1494.675408228921</v>
      </c>
      <c r="AO62" s="50">
        <v>1489.8244949820682</v>
      </c>
      <c r="AP62" s="50">
        <v>1465.9313565255973</v>
      </c>
      <c r="AQ62" s="50">
        <v>1534.3592570705064</v>
      </c>
      <c r="AR62" s="50">
        <v>1527.561889693357</v>
      </c>
      <c r="AS62" s="50">
        <v>1553.7623406379046</v>
      </c>
      <c r="AT62" s="50">
        <v>1445.0393160677645</v>
      </c>
      <c r="AU62" s="50">
        <v>1492.1789125550442</v>
      </c>
      <c r="AV62" s="50">
        <v>1555.8258168256157</v>
      </c>
      <c r="AW62" s="50">
        <v>1569.0545596481629</v>
      </c>
      <c r="AX62" s="50">
        <v>1538.755032365485</v>
      </c>
      <c r="AY62" s="50">
        <v>1539.8022304324536</v>
      </c>
      <c r="AZ62" s="50">
        <v>1506.9952396077174</v>
      </c>
      <c r="BA62" s="50">
        <v>1518.7425787774816</v>
      </c>
      <c r="BB62" s="50">
        <v>1506.2613977092192</v>
      </c>
      <c r="BC62" s="50">
        <v>1563.1028124319091</v>
      </c>
      <c r="BD62" s="50">
        <v>1547.6378351147312</v>
      </c>
      <c r="BE62" s="51">
        <v>1431.5609926340649</v>
      </c>
      <c r="BF62" s="52">
        <v>-7.7529903050027715E-2</v>
      </c>
      <c r="BG62" s="54">
        <v>6.8829052195626961E-3</v>
      </c>
      <c r="BH62" s="53">
        <v>4.4759155103390312E-2</v>
      </c>
    </row>
    <row r="63" spans="1:60" x14ac:dyDescent="0.15">
      <c r="A63" s="49" t="s">
        <v>138</v>
      </c>
      <c r="B63" s="50" t="s">
        <v>111</v>
      </c>
      <c r="C63" s="50" t="s">
        <v>111</v>
      </c>
      <c r="D63" s="50" t="s">
        <v>111</v>
      </c>
      <c r="E63" s="50" t="s">
        <v>111</v>
      </c>
      <c r="F63" s="50" t="s">
        <v>111</v>
      </c>
      <c r="G63" s="50" t="s">
        <v>111</v>
      </c>
      <c r="H63" s="50" t="s">
        <v>111</v>
      </c>
      <c r="I63" s="50" t="s">
        <v>111</v>
      </c>
      <c r="J63" s="50" t="s">
        <v>111</v>
      </c>
      <c r="K63" s="50" t="s">
        <v>111</v>
      </c>
      <c r="L63" s="50" t="s">
        <v>111</v>
      </c>
      <c r="M63" s="50" t="s">
        <v>111</v>
      </c>
      <c r="N63" s="50" t="s">
        <v>111</v>
      </c>
      <c r="O63" s="50" t="s">
        <v>111</v>
      </c>
      <c r="P63" s="50" t="s">
        <v>111</v>
      </c>
      <c r="Q63" s="50" t="s">
        <v>111</v>
      </c>
      <c r="R63" s="50" t="s">
        <v>111</v>
      </c>
      <c r="S63" s="50" t="s">
        <v>111</v>
      </c>
      <c r="T63" s="50" t="s">
        <v>111</v>
      </c>
      <c r="U63" s="50" t="s">
        <v>111</v>
      </c>
      <c r="V63" s="50">
        <v>33.19409037657163</v>
      </c>
      <c r="W63" s="50">
        <v>39.232765075672184</v>
      </c>
      <c r="X63" s="50">
        <v>39.039417830169633</v>
      </c>
      <c r="Y63" s="50">
        <v>39.201575192494197</v>
      </c>
      <c r="Z63" s="50">
        <v>40.259901853903386</v>
      </c>
      <c r="AA63" s="50">
        <v>34.742664568091797</v>
      </c>
      <c r="AB63" s="50">
        <v>35.936463833799515</v>
      </c>
      <c r="AC63" s="50">
        <v>34.123747324129198</v>
      </c>
      <c r="AD63" s="50">
        <v>26.730756976029202</v>
      </c>
      <c r="AE63" s="50">
        <v>28.362244298437169</v>
      </c>
      <c r="AF63" s="50">
        <v>23.552015742018579</v>
      </c>
      <c r="AG63" s="50">
        <v>33.800143529700001</v>
      </c>
      <c r="AH63" s="50">
        <v>26.257604762</v>
      </c>
      <c r="AI63" s="50">
        <v>32.722250666200004</v>
      </c>
      <c r="AJ63" s="50">
        <v>31.5850544579</v>
      </c>
      <c r="AK63" s="50">
        <v>26.898984454899999</v>
      </c>
      <c r="AL63" s="50">
        <v>33.085732357299996</v>
      </c>
      <c r="AM63" s="50">
        <v>28.671231295800002</v>
      </c>
      <c r="AN63" s="50">
        <v>38.892053314100004</v>
      </c>
      <c r="AO63" s="50">
        <v>38.5487146619</v>
      </c>
      <c r="AP63" s="50">
        <v>39.053824677099996</v>
      </c>
      <c r="AQ63" s="50">
        <v>39.379419420700003</v>
      </c>
      <c r="AR63" s="50">
        <v>38.453185361599999</v>
      </c>
      <c r="AS63" s="50">
        <v>32.263840760200004</v>
      </c>
      <c r="AT63" s="50">
        <v>50.332084600400009</v>
      </c>
      <c r="AU63" s="50">
        <v>54.306823690709017</v>
      </c>
      <c r="AV63" s="50">
        <v>59.92970272857383</v>
      </c>
      <c r="AW63" s="50">
        <v>65.167847607332249</v>
      </c>
      <c r="AX63" s="50">
        <v>58.29143197348364</v>
      </c>
      <c r="AY63" s="50">
        <v>60.459630300031002</v>
      </c>
      <c r="AZ63" s="50">
        <v>71.537865886065958</v>
      </c>
      <c r="BA63" s="50">
        <v>70.855653105142835</v>
      </c>
      <c r="BB63" s="50">
        <v>70.161037876829567</v>
      </c>
      <c r="BC63" s="50">
        <v>77.633278938993584</v>
      </c>
      <c r="BD63" s="50">
        <v>84.416803179801207</v>
      </c>
      <c r="BE63" s="51">
        <v>82.864824446132559</v>
      </c>
      <c r="BF63" s="52">
        <v>-2.1066722392348747E-2</v>
      </c>
      <c r="BG63" s="54">
        <v>5.3072807094906471E-2</v>
      </c>
      <c r="BH63" s="53">
        <v>2.5908498129550107E-3</v>
      </c>
    </row>
    <row r="64" spans="1:60" x14ac:dyDescent="0.15">
      <c r="A64" s="49" t="s">
        <v>137</v>
      </c>
      <c r="B64" s="50">
        <v>1919.0440975148695</v>
      </c>
      <c r="C64" s="50">
        <v>2027.4788469971977</v>
      </c>
      <c r="D64" s="50">
        <v>2120.7860829246124</v>
      </c>
      <c r="E64" s="50">
        <v>2172.848114325755</v>
      </c>
      <c r="F64" s="50">
        <v>2253.5029441261772</v>
      </c>
      <c r="G64" s="50">
        <v>2337.3433406346999</v>
      </c>
      <c r="H64" s="50">
        <v>2431.8471808857798</v>
      </c>
      <c r="I64" s="50">
        <v>2550.5145813107401</v>
      </c>
      <c r="J64" s="50">
        <v>2660.4955697486212</v>
      </c>
      <c r="K64" s="50">
        <v>2762.5307068633265</v>
      </c>
      <c r="L64" s="50">
        <v>2895.6221506074326</v>
      </c>
      <c r="M64" s="50">
        <v>2990.0113754332483</v>
      </c>
      <c r="N64" s="50">
        <v>3098.0360643224185</v>
      </c>
      <c r="O64" s="50">
        <v>3195.6732426079143</v>
      </c>
      <c r="P64" s="50">
        <v>3258.4577320678691</v>
      </c>
      <c r="Q64" s="50">
        <v>3280.4447421816208</v>
      </c>
      <c r="R64" s="50">
        <v>3312.9856020017014</v>
      </c>
      <c r="S64" s="50">
        <v>3376.7712012838347</v>
      </c>
      <c r="T64" s="50">
        <v>3414.7951710520938</v>
      </c>
      <c r="U64" s="50">
        <v>3474.6963684356183</v>
      </c>
      <c r="V64" s="50" t="s">
        <v>111</v>
      </c>
      <c r="W64" s="50" t="s">
        <v>111</v>
      </c>
      <c r="X64" s="50" t="s">
        <v>111</v>
      </c>
      <c r="Y64" s="50" t="s">
        <v>111</v>
      </c>
      <c r="Z64" s="50" t="s">
        <v>111</v>
      </c>
      <c r="AA64" s="50" t="s">
        <v>111</v>
      </c>
      <c r="AB64" s="50" t="s">
        <v>111</v>
      </c>
      <c r="AC64" s="50" t="s">
        <v>111</v>
      </c>
      <c r="AD64" s="50" t="s">
        <v>111</v>
      </c>
      <c r="AE64" s="50" t="s">
        <v>111</v>
      </c>
      <c r="AF64" s="50" t="s">
        <v>111</v>
      </c>
      <c r="AG64" s="50" t="s">
        <v>111</v>
      </c>
      <c r="AH64" s="50" t="s">
        <v>111</v>
      </c>
      <c r="AI64" s="50" t="s">
        <v>111</v>
      </c>
      <c r="AJ64" s="50" t="s">
        <v>111</v>
      </c>
      <c r="AK64" s="50" t="s">
        <v>111</v>
      </c>
      <c r="AL64" s="50" t="s">
        <v>111</v>
      </c>
      <c r="AM64" s="50" t="s">
        <v>111</v>
      </c>
      <c r="AN64" s="50" t="s">
        <v>111</v>
      </c>
      <c r="AO64" s="50" t="s">
        <v>111</v>
      </c>
      <c r="AP64" s="50" t="s">
        <v>111</v>
      </c>
      <c r="AQ64" s="50" t="s">
        <v>111</v>
      </c>
      <c r="AR64" s="50" t="s">
        <v>111</v>
      </c>
      <c r="AS64" s="50" t="s">
        <v>111</v>
      </c>
      <c r="AT64" s="50" t="s">
        <v>111</v>
      </c>
      <c r="AU64" s="50" t="s">
        <v>111</v>
      </c>
      <c r="AV64" s="50" t="s">
        <v>111</v>
      </c>
      <c r="AW64" s="50" t="s">
        <v>111</v>
      </c>
      <c r="AX64" s="50" t="s">
        <v>111</v>
      </c>
      <c r="AY64" s="50" t="s">
        <v>111</v>
      </c>
      <c r="AZ64" s="50" t="s">
        <v>111</v>
      </c>
      <c r="BA64" s="50" t="s">
        <v>111</v>
      </c>
      <c r="BB64" s="50" t="s">
        <v>111</v>
      </c>
      <c r="BC64" s="50" t="s">
        <v>111</v>
      </c>
      <c r="BD64" s="50" t="s">
        <v>111</v>
      </c>
      <c r="BE64" s="51" t="s">
        <v>111</v>
      </c>
      <c r="BF64" s="54" t="s">
        <v>111</v>
      </c>
      <c r="BG64" s="54" t="s">
        <v>111</v>
      </c>
      <c r="BH64" s="54" t="s">
        <v>111</v>
      </c>
    </row>
    <row r="65" spans="1:60" x14ac:dyDescent="0.15">
      <c r="A65" s="49" t="s">
        <v>136</v>
      </c>
      <c r="B65" s="57" t="s">
        <v>111</v>
      </c>
      <c r="C65" s="57" t="s">
        <v>111</v>
      </c>
      <c r="D65" s="57" t="s">
        <v>111</v>
      </c>
      <c r="E65" s="57" t="s">
        <v>111</v>
      </c>
      <c r="F65" s="57" t="s">
        <v>111</v>
      </c>
      <c r="G65" s="57" t="s">
        <v>111</v>
      </c>
      <c r="H65" s="57" t="s">
        <v>111</v>
      </c>
      <c r="I65" s="57" t="s">
        <v>111</v>
      </c>
      <c r="J65" s="57" t="s">
        <v>111</v>
      </c>
      <c r="K65" s="57" t="s">
        <v>111</v>
      </c>
      <c r="L65" s="57" t="s">
        <v>111</v>
      </c>
      <c r="M65" s="57" t="s">
        <v>111</v>
      </c>
      <c r="N65" s="57" t="s">
        <v>111</v>
      </c>
      <c r="O65" s="57" t="s">
        <v>111</v>
      </c>
      <c r="P65" s="57" t="s">
        <v>111</v>
      </c>
      <c r="Q65" s="57" t="s">
        <v>111</v>
      </c>
      <c r="R65" s="57" t="s">
        <v>111</v>
      </c>
      <c r="S65" s="57" t="s">
        <v>111</v>
      </c>
      <c r="T65" s="57" t="s">
        <v>111</v>
      </c>
      <c r="U65" s="57" t="s">
        <v>111</v>
      </c>
      <c r="V65" s="57">
        <v>101.4015536667914</v>
      </c>
      <c r="W65" s="57">
        <v>100.48462589460836</v>
      </c>
      <c r="X65" s="57">
        <v>100.27836390269945</v>
      </c>
      <c r="Y65" s="57">
        <v>106.96214242027993</v>
      </c>
      <c r="Z65" s="57">
        <v>109.36926688551722</v>
      </c>
      <c r="AA65" s="57">
        <v>106.40599145625269</v>
      </c>
      <c r="AB65" s="57">
        <v>104.8921855180019</v>
      </c>
      <c r="AC65" s="57">
        <v>99.409331753498506</v>
      </c>
      <c r="AD65" s="57">
        <v>107.60359210588355</v>
      </c>
      <c r="AE65" s="57">
        <v>100.39661464968772</v>
      </c>
      <c r="AF65" s="57">
        <v>97.333044602444005</v>
      </c>
      <c r="AG65" s="57">
        <v>100.08991480048168</v>
      </c>
      <c r="AH65" s="57">
        <v>98.342009177582895</v>
      </c>
      <c r="AI65" s="57">
        <v>105.56692935540465</v>
      </c>
      <c r="AJ65" s="57">
        <v>119.3953536803045</v>
      </c>
      <c r="AK65" s="57">
        <v>121.84583241821491</v>
      </c>
      <c r="AL65" s="57">
        <v>122.04757147895528</v>
      </c>
      <c r="AM65" s="57">
        <v>125.11771427814155</v>
      </c>
      <c r="AN65" s="57">
        <v>113.82042257355045</v>
      </c>
      <c r="AO65" s="57">
        <v>113.9255569520847</v>
      </c>
      <c r="AP65" s="57">
        <v>113.05703993232275</v>
      </c>
      <c r="AQ65" s="57">
        <v>106.00295704526663</v>
      </c>
      <c r="AR65" s="57">
        <v>112.28608941718727</v>
      </c>
      <c r="AS65" s="57">
        <v>107.7144134545713</v>
      </c>
      <c r="AT65" s="57">
        <v>106.08381922705759</v>
      </c>
      <c r="AU65" s="57">
        <v>104.56645950396111</v>
      </c>
      <c r="AV65" s="57">
        <v>109.57548678546226</v>
      </c>
      <c r="AW65" s="57">
        <v>108.13388350112875</v>
      </c>
      <c r="AX65" s="57">
        <v>110.95764229469975</v>
      </c>
      <c r="AY65" s="57">
        <v>114.15244287985979</v>
      </c>
      <c r="AZ65" s="57">
        <v>108.54145556518937</v>
      </c>
      <c r="BA65" s="57">
        <v>103.73373019859918</v>
      </c>
      <c r="BB65" s="57">
        <v>103.37125945619275</v>
      </c>
      <c r="BC65" s="57">
        <v>109.70345490379883</v>
      </c>
      <c r="BD65" s="57">
        <v>109.42330037464208</v>
      </c>
      <c r="BE65" s="58">
        <v>107.14858176248417</v>
      </c>
      <c r="BF65" s="52">
        <v>-2.3463689097688145E-2</v>
      </c>
      <c r="BG65" s="53">
        <v>3.1042403625194392E-3</v>
      </c>
      <c r="BH65" s="53">
        <v>3.3501052451778059E-3</v>
      </c>
    </row>
    <row r="66" spans="1:60" x14ac:dyDescent="0.15">
      <c r="A66" s="49" t="s">
        <v>135</v>
      </c>
      <c r="B66" s="57" t="s">
        <v>111</v>
      </c>
      <c r="C66" s="57" t="s">
        <v>111</v>
      </c>
      <c r="D66" s="57" t="s">
        <v>111</v>
      </c>
      <c r="E66" s="57" t="s">
        <v>111</v>
      </c>
      <c r="F66" s="57" t="s">
        <v>111</v>
      </c>
      <c r="G66" s="57" t="s">
        <v>111</v>
      </c>
      <c r="H66" s="57" t="s">
        <v>111</v>
      </c>
      <c r="I66" s="57" t="s">
        <v>111</v>
      </c>
      <c r="J66" s="57" t="s">
        <v>111</v>
      </c>
      <c r="K66" s="57" t="s">
        <v>111</v>
      </c>
      <c r="L66" s="57" t="s">
        <v>111</v>
      </c>
      <c r="M66" s="57" t="s">
        <v>111</v>
      </c>
      <c r="N66" s="57" t="s">
        <v>111</v>
      </c>
      <c r="O66" s="57" t="s">
        <v>111</v>
      </c>
      <c r="P66" s="57" t="s">
        <v>111</v>
      </c>
      <c r="Q66" s="57" t="s">
        <v>111</v>
      </c>
      <c r="R66" s="57" t="s">
        <v>111</v>
      </c>
      <c r="S66" s="57" t="s">
        <v>111</v>
      </c>
      <c r="T66" s="57" t="s">
        <v>111</v>
      </c>
      <c r="U66" s="57" t="s">
        <v>111</v>
      </c>
      <c r="V66" s="57">
        <v>82.691779171147829</v>
      </c>
      <c r="W66" s="57">
        <v>81.516077144570545</v>
      </c>
      <c r="X66" s="57">
        <v>82.44806328587093</v>
      </c>
      <c r="Y66" s="57">
        <v>84.476421051189334</v>
      </c>
      <c r="Z66" s="57">
        <v>83.665645574466865</v>
      </c>
      <c r="AA66" s="57">
        <v>83.899777638664517</v>
      </c>
      <c r="AB66" s="57">
        <v>66.966307442434683</v>
      </c>
      <c r="AC66" s="57">
        <v>52.027285680042311</v>
      </c>
      <c r="AD66" s="57">
        <v>35.692579796860812</v>
      </c>
      <c r="AE66" s="57">
        <v>25.161857297122033</v>
      </c>
      <c r="AF66" s="57">
        <v>20.864901965459531</v>
      </c>
      <c r="AG66" s="57">
        <v>21.67715269405787</v>
      </c>
      <c r="AH66" s="57">
        <v>21.239875932276007</v>
      </c>
      <c r="AI66" s="57">
        <v>21.267309055470811</v>
      </c>
      <c r="AJ66" s="57">
        <v>17.393134171245293</v>
      </c>
      <c r="AK66" s="57">
        <v>15.983546763096205</v>
      </c>
      <c r="AL66" s="57">
        <v>16.009930753439729</v>
      </c>
      <c r="AM66" s="57">
        <v>16.281961978961494</v>
      </c>
      <c r="AN66" s="57">
        <v>16.408225702348986</v>
      </c>
      <c r="AO66" s="57">
        <v>18.344613455241792</v>
      </c>
      <c r="AP66" s="57">
        <v>19.491643187046861</v>
      </c>
      <c r="AQ66" s="57">
        <v>20.284969853492541</v>
      </c>
      <c r="AR66" s="57">
        <v>22.837006038286226</v>
      </c>
      <c r="AS66" s="57">
        <v>24.419274199235776</v>
      </c>
      <c r="AT66" s="57">
        <v>23.566945422990209</v>
      </c>
      <c r="AU66" s="57">
        <v>23.071607643951388</v>
      </c>
      <c r="AV66" s="57">
        <v>24.610010551529172</v>
      </c>
      <c r="AW66" s="57">
        <v>26.59719654931817</v>
      </c>
      <c r="AX66" s="57">
        <v>25.483516450982545</v>
      </c>
      <c r="AY66" s="57">
        <v>27.407171016251265</v>
      </c>
      <c r="AZ66" s="57">
        <v>28.551698308854185</v>
      </c>
      <c r="BA66" s="57">
        <v>29.141257659467712</v>
      </c>
      <c r="BB66" s="57">
        <v>29.428701399812969</v>
      </c>
      <c r="BC66" s="57">
        <v>33.210937090941712</v>
      </c>
      <c r="BD66" s="57">
        <v>31.269927032078805</v>
      </c>
      <c r="BE66" s="58">
        <v>33.050571474793799</v>
      </c>
      <c r="BF66" s="52">
        <v>5.4056484785727221E-2</v>
      </c>
      <c r="BG66" s="59">
        <v>2.8684881704129861E-2</v>
      </c>
      <c r="BH66" s="53">
        <v>1.0333584545175751E-3</v>
      </c>
    </row>
    <row r="67" spans="1:60" s="32" customFormat="1" x14ac:dyDescent="0.15">
      <c r="A67" s="37" t="s">
        <v>134</v>
      </c>
      <c r="B67" s="55">
        <v>1919.0440975148695</v>
      </c>
      <c r="C67" s="55">
        <v>2027.4788469971977</v>
      </c>
      <c r="D67" s="55">
        <v>2120.7860829246124</v>
      </c>
      <c r="E67" s="55">
        <v>2172.848114325755</v>
      </c>
      <c r="F67" s="55">
        <v>2253.5029441261772</v>
      </c>
      <c r="G67" s="55">
        <v>2337.3433406346999</v>
      </c>
      <c r="H67" s="55">
        <v>2431.8471808857798</v>
      </c>
      <c r="I67" s="55">
        <v>2550.5145813107401</v>
      </c>
      <c r="J67" s="55">
        <v>2660.4955697486212</v>
      </c>
      <c r="K67" s="55">
        <v>2762.5307068633265</v>
      </c>
      <c r="L67" s="55">
        <v>2895.6221506074326</v>
      </c>
      <c r="M67" s="55">
        <v>2990.0113754332483</v>
      </c>
      <c r="N67" s="55">
        <v>3098.0360643224185</v>
      </c>
      <c r="O67" s="55">
        <v>3195.6732426079143</v>
      </c>
      <c r="P67" s="55">
        <v>3258.4577320678691</v>
      </c>
      <c r="Q67" s="55">
        <v>3280.4447421816208</v>
      </c>
      <c r="R67" s="55">
        <v>3312.9856020017014</v>
      </c>
      <c r="S67" s="55">
        <v>3376.7712012838347</v>
      </c>
      <c r="T67" s="55">
        <v>3414.7951710520938</v>
      </c>
      <c r="U67" s="55">
        <v>3474.6963684356183</v>
      </c>
      <c r="V67" s="55">
        <v>2760.841766400662</v>
      </c>
      <c r="W67" s="55">
        <v>2824.8402619320009</v>
      </c>
      <c r="X67" s="55">
        <v>2885.9252996120535</v>
      </c>
      <c r="Y67" s="55">
        <v>2926.5794876529949</v>
      </c>
      <c r="Z67" s="55">
        <v>2917.6212996918025</v>
      </c>
      <c r="AA67" s="55">
        <v>2848.0040982958308</v>
      </c>
      <c r="AB67" s="55">
        <v>2760.5686674417766</v>
      </c>
      <c r="AC67" s="55">
        <v>2626.3646482734534</v>
      </c>
      <c r="AD67" s="55">
        <v>2389.3095831526794</v>
      </c>
      <c r="AE67" s="55">
        <v>2172.6788529885803</v>
      </c>
      <c r="AF67" s="55">
        <v>2016.6496655086796</v>
      </c>
      <c r="AG67" s="55">
        <v>1949.911966618437</v>
      </c>
      <c r="AH67" s="55">
        <v>1823.1470862268213</v>
      </c>
      <c r="AI67" s="55">
        <v>1810.1302237427976</v>
      </c>
      <c r="AJ67" s="55">
        <v>1807.7316488218949</v>
      </c>
      <c r="AK67" s="55">
        <v>1798.4644804777136</v>
      </c>
      <c r="AL67" s="55">
        <v>1829.7966301774818</v>
      </c>
      <c r="AM67" s="55">
        <v>1830.2587040316341</v>
      </c>
      <c r="AN67" s="55">
        <v>1871.2573611598443</v>
      </c>
      <c r="AO67" s="55">
        <v>1887.4358866186562</v>
      </c>
      <c r="AP67" s="55">
        <v>1871.8862742129968</v>
      </c>
      <c r="AQ67" s="55">
        <v>1947.5697617806454</v>
      </c>
      <c r="AR67" s="55">
        <v>1958.9505633360648</v>
      </c>
      <c r="AS67" s="55">
        <v>1993.6698963159022</v>
      </c>
      <c r="AT67" s="55">
        <v>1876.1288367427196</v>
      </c>
      <c r="AU67" s="55">
        <v>1939.3122518412247</v>
      </c>
      <c r="AV67" s="55">
        <v>2039.0199796219404</v>
      </c>
      <c r="AW67" s="55">
        <v>2070.3688551584059</v>
      </c>
      <c r="AX67" s="55">
        <v>2035.2533216855952</v>
      </c>
      <c r="AY67" s="55">
        <v>2046.0191035794094</v>
      </c>
      <c r="AZ67" s="55">
        <v>2017.2041948783508</v>
      </c>
      <c r="BA67" s="55">
        <v>2020.5882148757782</v>
      </c>
      <c r="BB67" s="55">
        <v>2022.9862935686338</v>
      </c>
      <c r="BC67" s="55">
        <v>2127.5454145772856</v>
      </c>
      <c r="BD67" s="55">
        <v>2109.7585285246932</v>
      </c>
      <c r="BE67" s="55">
        <v>1981.041920753976</v>
      </c>
      <c r="BF67" s="56">
        <v>-6.3575659868573164E-2</v>
      </c>
      <c r="BG67" s="56">
        <v>1.1805438054781847E-2</v>
      </c>
      <c r="BH67" s="56">
        <v>6.1939213944488362E-2</v>
      </c>
    </row>
    <row r="68" spans="1:60" x14ac:dyDescent="0.15">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1"/>
      <c r="BF68" s="52"/>
      <c r="BG68" s="54"/>
      <c r="BH68" s="53"/>
    </row>
    <row r="69" spans="1:60" x14ac:dyDescent="0.15">
      <c r="A69" s="31" t="s">
        <v>133</v>
      </c>
      <c r="B69" s="50">
        <v>21.226315119451453</v>
      </c>
      <c r="C69" s="50">
        <v>23.434113774451429</v>
      </c>
      <c r="D69" s="50">
        <v>26.114891309598658</v>
      </c>
      <c r="E69" s="50">
        <v>29.043867663476501</v>
      </c>
      <c r="F69" s="50">
        <v>32.112802069618063</v>
      </c>
      <c r="G69" s="50">
        <v>37.749167117819191</v>
      </c>
      <c r="H69" s="50">
        <v>40.871024525741639</v>
      </c>
      <c r="I69" s="50">
        <v>46.100157388522362</v>
      </c>
      <c r="J69" s="50">
        <v>56.506206220538452</v>
      </c>
      <c r="K69" s="50">
        <v>63.288258312948187</v>
      </c>
      <c r="L69" s="50">
        <v>74.395062595159089</v>
      </c>
      <c r="M69" s="50">
        <v>85.011289883968018</v>
      </c>
      <c r="N69" s="50">
        <v>96.05110174267331</v>
      </c>
      <c r="O69" s="50">
        <v>93.342053504311949</v>
      </c>
      <c r="P69" s="50">
        <v>102.04257843294916</v>
      </c>
      <c r="Q69" s="50">
        <v>95.079999602838427</v>
      </c>
      <c r="R69" s="50">
        <v>97.064074468691842</v>
      </c>
      <c r="S69" s="50">
        <v>109.43188761511524</v>
      </c>
      <c r="T69" s="50">
        <v>130.15971527451427</v>
      </c>
      <c r="U69" s="50">
        <v>140.81893144376983</v>
      </c>
      <c r="V69" s="50">
        <v>153.81644156131756</v>
      </c>
      <c r="W69" s="50">
        <v>143.7502733320791</v>
      </c>
      <c r="X69" s="50">
        <v>152.71103086279817</v>
      </c>
      <c r="Y69" s="50">
        <v>154.40118003340498</v>
      </c>
      <c r="Z69" s="50">
        <v>169.08963084763184</v>
      </c>
      <c r="AA69" s="50">
        <v>181.77449454831174</v>
      </c>
      <c r="AB69" s="50">
        <v>201.47114151826747</v>
      </c>
      <c r="AC69" s="50">
        <v>217.83548778128727</v>
      </c>
      <c r="AD69" s="50">
        <v>202.70838980119555</v>
      </c>
      <c r="AE69" s="50">
        <v>227.42823858260476</v>
      </c>
      <c r="AF69" s="50">
        <v>236.59012091019716</v>
      </c>
      <c r="AG69" s="50">
        <v>251.05391779774772</v>
      </c>
      <c r="AH69" s="50">
        <v>259.76712909786824</v>
      </c>
      <c r="AI69" s="50">
        <v>267.89187134532983</v>
      </c>
      <c r="AJ69" s="50">
        <v>289.54846596563863</v>
      </c>
      <c r="AK69" s="50">
        <v>304.89229875301174</v>
      </c>
      <c r="AL69" s="50">
        <v>323.89002438158326</v>
      </c>
      <c r="AM69" s="50">
        <v>350.9378859328321</v>
      </c>
      <c r="AN69" s="50">
        <v>354.97620754262744</v>
      </c>
      <c r="AO69" s="50">
        <v>387.08603353748634</v>
      </c>
      <c r="AP69" s="50">
        <v>409.09187895137211</v>
      </c>
      <c r="AQ69" s="50">
        <v>443.4545239936474</v>
      </c>
      <c r="AR69" s="50">
        <v>469.53908601736379</v>
      </c>
      <c r="AS69" s="50">
        <v>488.40934248519562</v>
      </c>
      <c r="AT69" s="50">
        <v>495.49578819223711</v>
      </c>
      <c r="AU69" s="50">
        <v>504.84588389851734</v>
      </c>
      <c r="AV69" s="50">
        <v>517.03754276757286</v>
      </c>
      <c r="AW69" s="50">
        <v>522.66458308739232</v>
      </c>
      <c r="AX69" s="50">
        <v>544.88595875447754</v>
      </c>
      <c r="AY69" s="50">
        <v>557.02544641368036</v>
      </c>
      <c r="AZ69" s="50">
        <v>551.24677044145699</v>
      </c>
      <c r="BA69" s="50">
        <v>570.87294779622573</v>
      </c>
      <c r="BB69" s="50">
        <v>578.76727343740879</v>
      </c>
      <c r="BC69" s="50">
        <v>617.15529513463434</v>
      </c>
      <c r="BD69" s="50">
        <v>645.13017581373526</v>
      </c>
      <c r="BE69" s="51">
        <v>649.64410285887402</v>
      </c>
      <c r="BF69" s="52">
        <v>4.245566647214094E-3</v>
      </c>
      <c r="BG69" s="54">
        <v>2.6740608076977201E-2</v>
      </c>
      <c r="BH69" s="53">
        <v>2.0311758501019718E-2</v>
      </c>
    </row>
    <row r="70" spans="1:60" x14ac:dyDescent="0.15">
      <c r="A70" s="31" t="s">
        <v>132</v>
      </c>
      <c r="B70" s="50">
        <v>5.1163846304644203</v>
      </c>
      <c r="C70" s="50">
        <v>5.6683914055227405</v>
      </c>
      <c r="D70" s="50">
        <v>5.8049342442612035</v>
      </c>
      <c r="E70" s="50">
        <v>6.217110485336236</v>
      </c>
      <c r="F70" s="50">
        <v>7.1772181500632044</v>
      </c>
      <c r="G70" s="50">
        <v>9.2080622566492352</v>
      </c>
      <c r="H70" s="50">
        <v>10.037134060249491</v>
      </c>
      <c r="I70" s="50">
        <v>12.052711832942375</v>
      </c>
      <c r="J70" s="50">
        <v>11.664101850502881</v>
      </c>
      <c r="K70" s="50">
        <v>11.407458135184742</v>
      </c>
      <c r="L70" s="50">
        <v>12.199796571701862</v>
      </c>
      <c r="M70" s="50">
        <v>15.542586358693384</v>
      </c>
      <c r="N70" s="50">
        <v>16.38805240041118</v>
      </c>
      <c r="O70" s="50">
        <v>13.615715573841863</v>
      </c>
      <c r="P70" s="50">
        <v>16.655712027738574</v>
      </c>
      <c r="Q70" s="50">
        <v>22.587345952301021</v>
      </c>
      <c r="R70" s="50">
        <v>22.906218052453706</v>
      </c>
      <c r="S70" s="50">
        <v>23.867201046269969</v>
      </c>
      <c r="T70" s="50">
        <v>26.887813861904533</v>
      </c>
      <c r="U70" s="50">
        <v>29.385121900186402</v>
      </c>
      <c r="V70" s="50">
        <v>34.677675348571654</v>
      </c>
      <c r="W70" s="50">
        <v>38.375669966287987</v>
      </c>
      <c r="X70" s="50">
        <v>43.916662375386899</v>
      </c>
      <c r="Y70" s="50">
        <v>50.828524279871345</v>
      </c>
      <c r="Z70" s="50">
        <v>57.260305464077241</v>
      </c>
      <c r="AA70" s="50">
        <v>52.292751253514872</v>
      </c>
      <c r="AB70" s="50">
        <v>36.278794920913768</v>
      </c>
      <c r="AC70" s="50">
        <v>56.476044437391792</v>
      </c>
      <c r="AD70" s="50">
        <v>78.011323950210411</v>
      </c>
      <c r="AE70" s="50">
        <v>89.846493345567012</v>
      </c>
      <c r="AF70" s="50">
        <v>87.440458511685222</v>
      </c>
      <c r="AG70" s="50">
        <v>91.030904244066591</v>
      </c>
      <c r="AH70" s="50">
        <v>108.2848622236145</v>
      </c>
      <c r="AI70" s="50">
        <v>74.236973243842755</v>
      </c>
      <c r="AJ70" s="50">
        <v>55.290567188875585</v>
      </c>
      <c r="AK70" s="50">
        <v>74.262002001820534</v>
      </c>
      <c r="AL70" s="50">
        <v>83.933877046215741</v>
      </c>
      <c r="AM70" s="50">
        <v>78.81643244635265</v>
      </c>
      <c r="AN70" s="50">
        <v>72.784439638576856</v>
      </c>
      <c r="AO70" s="50">
        <v>77.530447964557851</v>
      </c>
      <c r="AP70" s="50">
        <v>74.173578659611195</v>
      </c>
      <c r="AQ70" s="50">
        <v>75.770943279045781</v>
      </c>
      <c r="AR70" s="50">
        <v>78.686721608444415</v>
      </c>
      <c r="AS70" s="50">
        <v>82.067601630485868</v>
      </c>
      <c r="AT70" s="50">
        <v>92.953943535583818</v>
      </c>
      <c r="AU70" s="50">
        <v>98.785789459308162</v>
      </c>
      <c r="AV70" s="50">
        <v>104.08128696342052</v>
      </c>
      <c r="AW70" s="50">
        <v>111.0443714210863</v>
      </c>
      <c r="AX70" s="50">
        <v>119.59066445180326</v>
      </c>
      <c r="AY70" s="50">
        <v>115.86294105262654</v>
      </c>
      <c r="AZ70" s="50">
        <v>116.11652396555615</v>
      </c>
      <c r="BA70" s="50">
        <v>132.1035315431721</v>
      </c>
      <c r="BB70" s="50">
        <v>130.17900708787155</v>
      </c>
      <c r="BC70" s="50">
        <v>135.43369651849432</v>
      </c>
      <c r="BD70" s="50">
        <v>145.75892462374827</v>
      </c>
      <c r="BE70" s="51">
        <v>135.29556568543853</v>
      </c>
      <c r="BF70" s="52">
        <v>-7.4321479674793856E-2</v>
      </c>
      <c r="BG70" s="54">
        <v>4.6012160830372517E-2</v>
      </c>
      <c r="BH70" s="53">
        <v>4.2301482371163174E-3</v>
      </c>
    </row>
    <row r="71" spans="1:60" x14ac:dyDescent="0.15">
      <c r="A71" s="31" t="s">
        <v>131</v>
      </c>
      <c r="B71" s="50">
        <v>11.862780897672927</v>
      </c>
      <c r="C71" s="50">
        <v>12.386946950403303</v>
      </c>
      <c r="D71" s="50">
        <v>12.924292603420971</v>
      </c>
      <c r="E71" s="50">
        <v>13.495414281590946</v>
      </c>
      <c r="F71" s="50">
        <v>14.085047477231919</v>
      </c>
      <c r="G71" s="50">
        <v>14.689691207677622</v>
      </c>
      <c r="H71" s="50">
        <v>15.324102244480063</v>
      </c>
      <c r="I71" s="50">
        <v>15.941736522208679</v>
      </c>
      <c r="J71" s="50">
        <v>16.958392398000001</v>
      </c>
      <c r="K71" s="50">
        <v>17.237378909920754</v>
      </c>
      <c r="L71" s="50">
        <v>17.832417594583514</v>
      </c>
      <c r="M71" s="50">
        <v>18.926469126709744</v>
      </c>
      <c r="N71" s="50">
        <v>19.918158156990064</v>
      </c>
      <c r="O71" s="50">
        <v>21.300782791287151</v>
      </c>
      <c r="P71" s="50">
        <v>23.417788600234044</v>
      </c>
      <c r="Q71" s="50">
        <v>23.563466981123518</v>
      </c>
      <c r="R71" s="50">
        <v>24.106389331773602</v>
      </c>
      <c r="S71" s="50">
        <v>25.388401932597102</v>
      </c>
      <c r="T71" s="50">
        <v>25.951789180198119</v>
      </c>
      <c r="U71" s="50">
        <v>26.969155110776267</v>
      </c>
      <c r="V71" s="50">
        <v>26.275843350949266</v>
      </c>
      <c r="W71" s="50">
        <v>27.798767785410924</v>
      </c>
      <c r="X71" s="50">
        <v>30.552531237715645</v>
      </c>
      <c r="Y71" s="50">
        <v>32.556516616543703</v>
      </c>
      <c r="Z71" s="50">
        <v>33.995485805950651</v>
      </c>
      <c r="AA71" s="50">
        <v>35.005615095772264</v>
      </c>
      <c r="AB71" s="50">
        <v>36.290583887681827</v>
      </c>
      <c r="AC71" s="50">
        <v>39.550034670777293</v>
      </c>
      <c r="AD71" s="50">
        <v>41.718955724179217</v>
      </c>
      <c r="AE71" s="50">
        <v>45.390818827567983</v>
      </c>
      <c r="AF71" s="50">
        <v>50.413821774825635</v>
      </c>
      <c r="AG71" s="50">
        <v>53.643211268246503</v>
      </c>
      <c r="AH71" s="50">
        <v>53.300037776263238</v>
      </c>
      <c r="AI71" s="50">
        <v>56.705758229125188</v>
      </c>
      <c r="AJ71" s="50">
        <v>58.544987320171998</v>
      </c>
      <c r="AK71" s="50">
        <v>61.850633836913879</v>
      </c>
      <c r="AL71" s="50">
        <v>62.515625936895546</v>
      </c>
      <c r="AM71" s="50">
        <v>63.882748940498097</v>
      </c>
      <c r="AN71" s="50">
        <v>65.541883019762111</v>
      </c>
      <c r="AO71" s="50">
        <v>66.045119572698553</v>
      </c>
      <c r="AP71" s="50">
        <v>67.645803372227249</v>
      </c>
      <c r="AQ71" s="50">
        <v>67.431818262375316</v>
      </c>
      <c r="AR71" s="50">
        <v>70.403538232586357</v>
      </c>
      <c r="AS71" s="50">
        <v>71.626490876134213</v>
      </c>
      <c r="AT71" s="50">
        <v>68.390672684394772</v>
      </c>
      <c r="AU71" s="50">
        <v>71.556489052353626</v>
      </c>
      <c r="AV71" s="50">
        <v>72.802895579000833</v>
      </c>
      <c r="AW71" s="50">
        <v>78.917217631217639</v>
      </c>
      <c r="AX71" s="50">
        <v>69.295466927479708</v>
      </c>
      <c r="AY71" s="50">
        <v>66.730519103530511</v>
      </c>
      <c r="AZ71" s="50">
        <v>69.793947595320162</v>
      </c>
      <c r="BA71" s="50">
        <v>69.118568849379855</v>
      </c>
      <c r="BB71" s="50">
        <v>70.987604529499379</v>
      </c>
      <c r="BC71" s="50">
        <v>69.773012806586422</v>
      </c>
      <c r="BD71" s="50">
        <v>72.061529772419064</v>
      </c>
      <c r="BE71" s="51">
        <v>64.457095645142061</v>
      </c>
      <c r="BF71" s="52">
        <v>-0.10797087482090051</v>
      </c>
      <c r="BG71" s="54">
        <v>5.2420801915429305E-3</v>
      </c>
      <c r="BH71" s="53">
        <v>2.0153141614920014E-3</v>
      </c>
    </row>
    <row r="72" spans="1:60" x14ac:dyDescent="0.15">
      <c r="A72" s="31" t="s">
        <v>130</v>
      </c>
      <c r="B72" s="50">
        <v>16.635193732710363</v>
      </c>
      <c r="C72" s="50">
        <v>17.368001829673776</v>
      </c>
      <c r="D72" s="50">
        <v>17.660238711354975</v>
      </c>
      <c r="E72" s="50">
        <v>18.547273560382955</v>
      </c>
      <c r="F72" s="50">
        <v>18.978824958766658</v>
      </c>
      <c r="G72" s="50">
        <v>15.434299599518235</v>
      </c>
      <c r="H72" s="50">
        <v>15.391333358099999</v>
      </c>
      <c r="I72" s="50">
        <v>16.994665711899998</v>
      </c>
      <c r="J72" s="50">
        <v>16.906063323000001</v>
      </c>
      <c r="K72" s="50">
        <v>16.193228814099999</v>
      </c>
      <c r="L72" s="50">
        <v>14.382326362500001</v>
      </c>
      <c r="M72" s="50">
        <v>17.154852566599999</v>
      </c>
      <c r="N72" s="50">
        <v>17.5096820851</v>
      </c>
      <c r="O72" s="50">
        <v>19.2168814387</v>
      </c>
      <c r="P72" s="50">
        <v>23.401377734099999</v>
      </c>
      <c r="Q72" s="50">
        <v>19.286446104500005</v>
      </c>
      <c r="R72" s="50">
        <v>25.373051237200006</v>
      </c>
      <c r="S72" s="50">
        <v>25.512495248400004</v>
      </c>
      <c r="T72" s="50">
        <v>28.457640868000002</v>
      </c>
      <c r="U72" s="50">
        <v>29.999608610099994</v>
      </c>
      <c r="V72" s="50">
        <v>28.736208258799998</v>
      </c>
      <c r="W72" s="50">
        <v>32.5743578214</v>
      </c>
      <c r="X72" s="50">
        <v>30.327473631600004</v>
      </c>
      <c r="Y72" s="50">
        <v>33.599094590600004</v>
      </c>
      <c r="Z72" s="50">
        <v>35.761467924000002</v>
      </c>
      <c r="AA72" s="50">
        <v>21.649546753999999</v>
      </c>
      <c r="AB72" s="50">
        <v>11.735887357599999</v>
      </c>
      <c r="AC72" s="50">
        <v>19.760574634399998</v>
      </c>
      <c r="AD72" s="50">
        <v>22.823384724600004</v>
      </c>
      <c r="AE72" s="50">
        <v>26.923843318199996</v>
      </c>
      <c r="AF72" s="50">
        <v>33.772153068500003</v>
      </c>
      <c r="AG72" s="50">
        <v>33.385576530199998</v>
      </c>
      <c r="AH72" s="50">
        <v>34.462260560600001</v>
      </c>
      <c r="AI72" s="50">
        <v>41.671185302600001</v>
      </c>
      <c r="AJ72" s="50">
        <v>43.760208228800003</v>
      </c>
      <c r="AK72" s="50">
        <v>46.633555713932253</v>
      </c>
      <c r="AL72" s="50">
        <v>47.385897984257205</v>
      </c>
      <c r="AM72" s="50">
        <v>51.1409259875416</v>
      </c>
      <c r="AN72" s="50">
        <v>62.084831004342433</v>
      </c>
      <c r="AO72" s="50">
        <v>70.043587422839479</v>
      </c>
      <c r="AP72" s="50">
        <v>77.31597798983357</v>
      </c>
      <c r="AQ72" s="50">
        <v>73.453030147730374</v>
      </c>
      <c r="AR72" s="50">
        <v>71.047845650053546</v>
      </c>
      <c r="AS72" s="50">
        <v>76.867849749224334</v>
      </c>
      <c r="AT72" s="50">
        <v>76.766295139629278</v>
      </c>
      <c r="AU72" s="50">
        <v>87.38087625705549</v>
      </c>
      <c r="AV72" s="50">
        <v>88.936969728987734</v>
      </c>
      <c r="AW72" s="50">
        <v>91.940905262838754</v>
      </c>
      <c r="AX72" s="50">
        <v>94.644290396939013</v>
      </c>
      <c r="AY72" s="50">
        <v>96.33992861031841</v>
      </c>
      <c r="AZ72" s="50">
        <v>98.113065095190365</v>
      </c>
      <c r="BA72" s="50">
        <v>97.883542094926383</v>
      </c>
      <c r="BB72" s="50">
        <v>99.901099817055439</v>
      </c>
      <c r="BC72" s="50">
        <v>99.691284876472054</v>
      </c>
      <c r="BD72" s="50">
        <v>99.83921792337236</v>
      </c>
      <c r="BE72" s="51">
        <v>89.779711949375766</v>
      </c>
      <c r="BF72" s="52">
        <v>-0.10321400695796878</v>
      </c>
      <c r="BG72" s="54">
        <v>2.6627891190946329E-2</v>
      </c>
      <c r="BH72" s="53">
        <v>2.8070505364119073E-3</v>
      </c>
    </row>
    <row r="73" spans="1:60" x14ac:dyDescent="0.15">
      <c r="A73" s="31" t="s">
        <v>129</v>
      </c>
      <c r="B73" s="50">
        <v>1.4044720063</v>
      </c>
      <c r="C73" s="50">
        <v>1.4649955933000001</v>
      </c>
      <c r="D73" s="50">
        <v>1.5284653271999999</v>
      </c>
      <c r="E73" s="50">
        <v>1.5983670371000001</v>
      </c>
      <c r="F73" s="50">
        <v>1.6650542890000002</v>
      </c>
      <c r="G73" s="50">
        <v>1.7412716319000001</v>
      </c>
      <c r="H73" s="50">
        <v>4.2911033879999998</v>
      </c>
      <c r="I73" s="50">
        <v>4.9056520139999993</v>
      </c>
      <c r="J73" s="50">
        <v>4.2611374349999993</v>
      </c>
      <c r="K73" s="50">
        <v>3.8968084650000003</v>
      </c>
      <c r="L73" s="50">
        <v>3.5312982990000004</v>
      </c>
      <c r="M73" s="50">
        <v>4.0154434860000006</v>
      </c>
      <c r="N73" s="50">
        <v>3.7777538819999998</v>
      </c>
      <c r="O73" s="50">
        <v>4.2373096680000009</v>
      </c>
      <c r="P73" s="50">
        <v>4.759439844000001</v>
      </c>
      <c r="Q73" s="50">
        <v>3.9407458664999995</v>
      </c>
      <c r="R73" s="50">
        <v>4.0745737650000011</v>
      </c>
      <c r="S73" s="50">
        <v>5.7037204906000003</v>
      </c>
      <c r="T73" s="50">
        <v>5.1443012507999999</v>
      </c>
      <c r="U73" s="50">
        <v>7.4790161153000012</v>
      </c>
      <c r="V73" s="50">
        <v>7.5973921088000012</v>
      </c>
      <c r="W73" s="50">
        <v>7.0367766671000016</v>
      </c>
      <c r="X73" s="50">
        <v>7.9448247682000011</v>
      </c>
      <c r="Y73" s="50">
        <v>7.6634068712000012</v>
      </c>
      <c r="Z73" s="50">
        <v>8.7837393145000018</v>
      </c>
      <c r="AA73" s="50">
        <v>11.285723340400002</v>
      </c>
      <c r="AB73" s="50">
        <v>15.668473204100003</v>
      </c>
      <c r="AC73" s="50">
        <v>14.854001050500001</v>
      </c>
      <c r="AD73" s="50">
        <v>14.142769640000001</v>
      </c>
      <c r="AE73" s="50">
        <v>13.198856066497136</v>
      </c>
      <c r="AF73" s="50">
        <v>15.25736838915368</v>
      </c>
      <c r="AG73" s="50">
        <v>15.550739340094651</v>
      </c>
      <c r="AH73" s="50">
        <v>15.63812876580187</v>
      </c>
      <c r="AI73" s="50">
        <v>15.993574873168601</v>
      </c>
      <c r="AJ73" s="50">
        <v>18.74277379662453</v>
      </c>
      <c r="AK73" s="50">
        <v>25.398901731794606</v>
      </c>
      <c r="AL73" s="50">
        <v>28.09025153722903</v>
      </c>
      <c r="AM73" s="50">
        <v>30.816771874015977</v>
      </c>
      <c r="AN73" s="50">
        <v>31.655649107551689</v>
      </c>
      <c r="AO73" s="50">
        <v>29.547261102641766</v>
      </c>
      <c r="AP73" s="50">
        <v>32.809769959773348</v>
      </c>
      <c r="AQ73" s="50">
        <v>35.8028083599986</v>
      </c>
      <c r="AR73" s="50">
        <v>35.424468092872438</v>
      </c>
      <c r="AS73" s="50">
        <v>42.367980243425173</v>
      </c>
      <c r="AT73" s="50">
        <v>41.753714648453411</v>
      </c>
      <c r="AU73" s="50">
        <v>49.041681328828382</v>
      </c>
      <c r="AV73" s="50">
        <v>52.209330123868313</v>
      </c>
      <c r="AW73" s="50">
        <v>57.569327260546807</v>
      </c>
      <c r="AX73" s="50">
        <v>65.668894188160436</v>
      </c>
      <c r="AY73" s="50">
        <v>65.199967972187309</v>
      </c>
      <c r="AZ73" s="50">
        <v>68.69880386946808</v>
      </c>
      <c r="BA73" s="50">
        <v>69.067481209464461</v>
      </c>
      <c r="BB73" s="50">
        <v>74.275733982931584</v>
      </c>
      <c r="BC73" s="50">
        <v>76.174268546914519</v>
      </c>
      <c r="BD73" s="50">
        <v>77.659181876190075</v>
      </c>
      <c r="BE73" s="51">
        <v>75.379583188288294</v>
      </c>
      <c r="BF73" s="52">
        <v>-3.200592348742004E-2</v>
      </c>
      <c r="BG73" s="54">
        <v>6.4019945868354355E-2</v>
      </c>
      <c r="BH73" s="53">
        <v>2.3568164213146805E-3</v>
      </c>
    </row>
    <row r="74" spans="1:60" x14ac:dyDescent="0.15">
      <c r="A74" s="31" t="s">
        <v>128</v>
      </c>
      <c r="B74" s="50">
        <v>0.30802509300000003</v>
      </c>
      <c r="C74" s="50">
        <v>0.30684431100000004</v>
      </c>
      <c r="D74" s="50">
        <v>0.44049198900000003</v>
      </c>
      <c r="E74" s="50">
        <v>1.3424760930000004</v>
      </c>
      <c r="F74" s="50">
        <v>2.0937119970000002</v>
      </c>
      <c r="G74" s="50">
        <v>2.3692931850000005</v>
      </c>
      <c r="H74" s="50">
        <v>2.3499727770000005</v>
      </c>
      <c r="I74" s="50">
        <v>2.5988603430000001</v>
      </c>
      <c r="J74" s="50">
        <v>3.6866036187000004</v>
      </c>
      <c r="K74" s="50">
        <v>3.2480969486000002</v>
      </c>
      <c r="L74" s="50">
        <v>4.8292092816000016</v>
      </c>
      <c r="M74" s="50">
        <v>2.9983288976072955</v>
      </c>
      <c r="N74" s="50">
        <v>4.2193119109957751</v>
      </c>
      <c r="O74" s="50">
        <v>4.0515770912545461</v>
      </c>
      <c r="P74" s="50">
        <v>9.440375865607022</v>
      </c>
      <c r="Q74" s="50">
        <v>9.3333050483302529</v>
      </c>
      <c r="R74" s="50">
        <v>8.8234084797194079</v>
      </c>
      <c r="S74" s="50">
        <v>9.5083626284022511</v>
      </c>
      <c r="T74" s="50">
        <v>10.026016176006229</v>
      </c>
      <c r="U74" s="50">
        <v>11.391611522678579</v>
      </c>
      <c r="V74" s="50">
        <v>10.793714599483245</v>
      </c>
      <c r="W74" s="50">
        <v>11.644174186271909</v>
      </c>
      <c r="X74" s="50">
        <v>11.330478512931414</v>
      </c>
      <c r="Y74" s="50">
        <v>12.078342517386419</v>
      </c>
      <c r="Z74" s="50">
        <v>12.696050284301743</v>
      </c>
      <c r="AA74" s="50">
        <v>12.858314315507933</v>
      </c>
      <c r="AB74" s="50">
        <v>15.168466259351616</v>
      </c>
      <c r="AC74" s="50">
        <v>24.005636448823712</v>
      </c>
      <c r="AD74" s="50">
        <v>25.712232699918001</v>
      </c>
      <c r="AE74" s="50">
        <v>26.221171117647135</v>
      </c>
      <c r="AF74" s="50">
        <v>26.396474514909379</v>
      </c>
      <c r="AG74" s="50">
        <v>19.587435908546269</v>
      </c>
      <c r="AH74" s="50">
        <v>21.149732125989019</v>
      </c>
      <c r="AI74" s="50">
        <v>22.950481687366761</v>
      </c>
      <c r="AJ74" s="50">
        <v>25.899909011921316</v>
      </c>
      <c r="AK74" s="50">
        <v>22.570032751623543</v>
      </c>
      <c r="AL74" s="50">
        <v>21.615267304328036</v>
      </c>
      <c r="AM74" s="50">
        <v>24.460889281756025</v>
      </c>
      <c r="AN74" s="50">
        <v>27.306506181227132</v>
      </c>
      <c r="AO74" s="50">
        <v>33.552148325379015</v>
      </c>
      <c r="AP74" s="50">
        <v>37.742304860128954</v>
      </c>
      <c r="AQ74" s="50">
        <v>39.996646875731223</v>
      </c>
      <c r="AR74" s="50">
        <v>45.359808995529193</v>
      </c>
      <c r="AS74" s="50">
        <v>50.350484880465473</v>
      </c>
      <c r="AT74" s="50">
        <v>51.132667839740471</v>
      </c>
      <c r="AU74" s="50">
        <v>59.863767033695893</v>
      </c>
      <c r="AV74" s="50">
        <v>68.675372483641809</v>
      </c>
      <c r="AW74" s="50">
        <v>78.499191011978198</v>
      </c>
      <c r="AX74" s="50">
        <v>86.612240526172343</v>
      </c>
      <c r="AY74" s="50">
        <v>94.682862113273302</v>
      </c>
      <c r="AZ74" s="50">
        <v>109.52187245553124</v>
      </c>
      <c r="BA74" s="50">
        <v>107.21478853344256</v>
      </c>
      <c r="BB74" s="50">
        <v>103.37809712265198</v>
      </c>
      <c r="BC74" s="50">
        <v>90.05603665546829</v>
      </c>
      <c r="BD74" s="50">
        <v>98.515056917251982</v>
      </c>
      <c r="BE74" s="51">
        <v>85.032493005322365</v>
      </c>
      <c r="BF74" s="52">
        <v>-0.13921621279994811</v>
      </c>
      <c r="BG74" s="54">
        <v>6.7776641324118536E-2</v>
      </c>
      <c r="BH74" s="53">
        <v>2.6586240913495326E-3</v>
      </c>
    </row>
    <row r="75" spans="1:60" x14ac:dyDescent="0.15">
      <c r="A75" s="31" t="s">
        <v>127</v>
      </c>
      <c r="B75" s="50">
        <v>62.489927850400001</v>
      </c>
      <c r="C75" s="50">
        <v>63.261300317</v>
      </c>
      <c r="D75" s="50">
        <v>64.085434833600004</v>
      </c>
      <c r="E75" s="50">
        <v>64.973714954299993</v>
      </c>
      <c r="F75" s="50">
        <v>65.942558520700004</v>
      </c>
      <c r="G75" s="50">
        <v>67.046536631199999</v>
      </c>
      <c r="H75" s="50">
        <v>67.077046851700004</v>
      </c>
      <c r="I75" s="50">
        <v>71.857632776799989</v>
      </c>
      <c r="J75" s="50">
        <v>76.499828392500007</v>
      </c>
      <c r="K75" s="50">
        <v>80.863327322900005</v>
      </c>
      <c r="L75" s="50">
        <v>62.664340886100007</v>
      </c>
      <c r="M75" s="50">
        <v>72.359505374550977</v>
      </c>
      <c r="N75" s="50">
        <v>85.632049879535415</v>
      </c>
      <c r="O75" s="50">
        <v>94.936753766739741</v>
      </c>
      <c r="P75" s="50">
        <v>115.84079879242017</v>
      </c>
      <c r="Q75" s="50">
        <v>97.911755768619173</v>
      </c>
      <c r="R75" s="50">
        <v>110.44424260313133</v>
      </c>
      <c r="S75" s="50">
        <v>122.50814904956108</v>
      </c>
      <c r="T75" s="50">
        <v>133.88231455760197</v>
      </c>
      <c r="U75" s="50">
        <v>156.87023018295346</v>
      </c>
      <c r="V75" s="50">
        <v>161.54047853132064</v>
      </c>
      <c r="W75" s="50">
        <v>158.84811652468883</v>
      </c>
      <c r="X75" s="50">
        <v>168.29271674727138</v>
      </c>
      <c r="Y75" s="50">
        <v>173.22223220084356</v>
      </c>
      <c r="Z75" s="50">
        <v>168.78033703673159</v>
      </c>
      <c r="AA75" s="50">
        <v>202.28258005668522</v>
      </c>
      <c r="AB75" s="50">
        <v>212.0611139575233</v>
      </c>
      <c r="AC75" s="50">
        <v>208.57627884239031</v>
      </c>
      <c r="AD75" s="50">
        <v>212.97962359482386</v>
      </c>
      <c r="AE75" s="50">
        <v>249.45193003517485</v>
      </c>
      <c r="AF75" s="50">
        <v>242.05291167199556</v>
      </c>
      <c r="AG75" s="50">
        <v>246.54543861759012</v>
      </c>
      <c r="AH75" s="50">
        <v>250.85297657086255</v>
      </c>
      <c r="AI75" s="50">
        <v>265.04410219262979</v>
      </c>
      <c r="AJ75" s="50">
        <v>269.83505354976211</v>
      </c>
      <c r="AK75" s="50">
        <v>278.18768739803193</v>
      </c>
      <c r="AL75" s="50">
        <v>287.1651573605053</v>
      </c>
      <c r="AM75" s="50">
        <v>295.1797152988716</v>
      </c>
      <c r="AN75" s="50">
        <v>314.65853614803484</v>
      </c>
      <c r="AO75" s="50">
        <v>340.37788077575141</v>
      </c>
      <c r="AP75" s="50">
        <v>342.7539081658648</v>
      </c>
      <c r="AQ75" s="50">
        <v>360.12765943210286</v>
      </c>
      <c r="AR75" s="50">
        <v>379.23820793493059</v>
      </c>
      <c r="AS75" s="50">
        <v>411.97650157281487</v>
      </c>
      <c r="AT75" s="50">
        <v>426.86332823244175</v>
      </c>
      <c r="AU75" s="50">
        <v>471.96134322595361</v>
      </c>
      <c r="AV75" s="50">
        <v>499.81780923915346</v>
      </c>
      <c r="AW75" s="50">
        <v>524.99873790194022</v>
      </c>
      <c r="AX75" s="50">
        <v>534.10565939782703</v>
      </c>
      <c r="AY75" s="50">
        <v>569.53955186571955</v>
      </c>
      <c r="AZ75" s="50">
        <v>586.8733184217441</v>
      </c>
      <c r="BA75" s="50">
        <v>599.06273927569316</v>
      </c>
      <c r="BB75" s="50">
        <v>593.78238993194623</v>
      </c>
      <c r="BC75" s="50">
        <v>575.47787973181721</v>
      </c>
      <c r="BD75" s="50">
        <v>574.38736203962787</v>
      </c>
      <c r="BE75" s="51">
        <v>565.09502630518102</v>
      </c>
      <c r="BF75" s="52">
        <v>-1.8865859404837315E-2</v>
      </c>
      <c r="BG75" s="54">
        <v>3.0128974936679986E-2</v>
      </c>
      <c r="BH75" s="53">
        <v>1.7668248898014965E-2</v>
      </c>
    </row>
    <row r="76" spans="1:60" x14ac:dyDescent="0.15">
      <c r="A76" s="31" t="s">
        <v>126</v>
      </c>
      <c r="B76" s="50">
        <v>0.21880372099240339</v>
      </c>
      <c r="C76" s="50">
        <v>0.23352868376705471</v>
      </c>
      <c r="D76" s="50">
        <v>1.1449203945959046</v>
      </c>
      <c r="E76" s="50">
        <v>1.4617727004860173</v>
      </c>
      <c r="F76" s="50">
        <v>1.4732521139344099</v>
      </c>
      <c r="G76" s="50">
        <v>2.0164844731961069</v>
      </c>
      <c r="H76" s="50">
        <v>3.0466376250000007</v>
      </c>
      <c r="I76" s="50">
        <v>3.2813890080000014</v>
      </c>
      <c r="J76" s="50">
        <v>4.2904929149999997</v>
      </c>
      <c r="K76" s="50">
        <v>4.7690401950000014</v>
      </c>
      <c r="L76" s="50">
        <v>5.2595311860000002</v>
      </c>
      <c r="M76" s="50">
        <v>6.7748128349999996</v>
      </c>
      <c r="N76" s="50">
        <v>11.088406905000001</v>
      </c>
      <c r="O76" s="50">
        <v>12.779637352300002</v>
      </c>
      <c r="P76" s="50">
        <v>15.246910695300004</v>
      </c>
      <c r="Q76" s="50">
        <v>25.887461536400004</v>
      </c>
      <c r="R76" s="50">
        <v>29.7834499933</v>
      </c>
      <c r="S76" s="50">
        <v>32.275029339999996</v>
      </c>
      <c r="T76" s="50">
        <v>31.118438920800006</v>
      </c>
      <c r="U76" s="50">
        <v>38.334978092099995</v>
      </c>
      <c r="V76" s="50">
        <v>47.744272566000006</v>
      </c>
      <c r="W76" s="50">
        <v>57.869685817100006</v>
      </c>
      <c r="X76" s="50">
        <v>64.406778997200007</v>
      </c>
      <c r="Y76" s="50">
        <v>72.054455119400018</v>
      </c>
      <c r="Z76" s="50">
        <v>80.293666308300004</v>
      </c>
      <c r="AA76" s="50">
        <v>81.694236860800004</v>
      </c>
      <c r="AB76" s="50">
        <v>100.24377426949998</v>
      </c>
      <c r="AC76" s="50">
        <v>97.520046168399986</v>
      </c>
      <c r="AD76" s="50">
        <v>101.39269021660002</v>
      </c>
      <c r="AE76" s="50">
        <v>110.62933191380002</v>
      </c>
      <c r="AF76" s="50">
        <v>114.6024559753</v>
      </c>
      <c r="AG76" s="50">
        <v>117.00531326460002</v>
      </c>
      <c r="AH76" s="50">
        <v>121.6622675541</v>
      </c>
      <c r="AI76" s="50">
        <v>124.1354637254</v>
      </c>
      <c r="AJ76" s="50">
        <v>124.48710713899999</v>
      </c>
      <c r="AK76" s="50">
        <v>123.58365992120001</v>
      </c>
      <c r="AL76" s="50">
        <v>124.22602212993361</v>
      </c>
      <c r="AM76" s="50">
        <v>132.4067693257096</v>
      </c>
      <c r="AN76" s="50">
        <v>142.06223734517602</v>
      </c>
      <c r="AO76" s="50">
        <v>152.49188560817524</v>
      </c>
      <c r="AP76" s="50">
        <v>159.13503975250222</v>
      </c>
      <c r="AQ76" s="50">
        <v>168.10598224390171</v>
      </c>
      <c r="AR76" s="50">
        <v>184.76040147448552</v>
      </c>
      <c r="AS76" s="50">
        <v>210.53919622407949</v>
      </c>
      <c r="AT76" s="50">
        <v>204.33235258618373</v>
      </c>
      <c r="AU76" s="50">
        <v>213.75074561520222</v>
      </c>
      <c r="AV76" s="50">
        <v>220.71973082033733</v>
      </c>
      <c r="AW76" s="50">
        <v>231.85695748355084</v>
      </c>
      <c r="AX76" s="50">
        <v>247.25457973650595</v>
      </c>
      <c r="AY76" s="50">
        <v>243.50623381460051</v>
      </c>
      <c r="AZ76" s="50">
        <v>265.55397429532138</v>
      </c>
      <c r="BA76" s="50">
        <v>276.19297542178259</v>
      </c>
      <c r="BB76" s="50">
        <v>278.05489320188428</v>
      </c>
      <c r="BC76" s="50">
        <v>272.68404171910623</v>
      </c>
      <c r="BD76" s="50">
        <v>269.93007133534712</v>
      </c>
      <c r="BE76" s="51">
        <v>243.75057768453428</v>
      </c>
      <c r="BF76" s="52">
        <v>-9.945345734522415E-2</v>
      </c>
      <c r="BG76" s="54">
        <v>2.8232705144958237E-2</v>
      </c>
      <c r="BH76" s="53">
        <v>7.6211003018799685E-3</v>
      </c>
    </row>
    <row r="77" spans="1:60" x14ac:dyDescent="0.15">
      <c r="A77" s="31" t="s">
        <v>125</v>
      </c>
      <c r="B77" s="57">
        <v>17.7020473807111</v>
      </c>
      <c r="C77" s="57">
        <v>18.427657787168908</v>
      </c>
      <c r="D77" s="57">
        <v>19.160079378701532</v>
      </c>
      <c r="E77" s="57">
        <v>20.346512669076617</v>
      </c>
      <c r="F77" s="57">
        <v>21.224243463595471</v>
      </c>
      <c r="G77" s="57">
        <v>21.252602514640458</v>
      </c>
      <c r="H77" s="57">
        <v>22.696811698391784</v>
      </c>
      <c r="I77" s="57">
        <v>22.593723543891318</v>
      </c>
      <c r="J77" s="57">
        <v>25.311826364881693</v>
      </c>
      <c r="K77" s="57">
        <v>27.601923145184649</v>
      </c>
      <c r="L77" s="57">
        <v>30.051832552754959</v>
      </c>
      <c r="M77" s="57">
        <v>33.867876050809109</v>
      </c>
      <c r="N77" s="57">
        <v>37.042026529840442</v>
      </c>
      <c r="O77" s="57">
        <v>38.507477712393531</v>
      </c>
      <c r="P77" s="57">
        <v>43.816512327884418</v>
      </c>
      <c r="Q77" s="57">
        <v>41.666450536838411</v>
      </c>
      <c r="R77" s="57">
        <v>43.518923862024309</v>
      </c>
      <c r="S77" s="57">
        <v>51.323247161897299</v>
      </c>
      <c r="T77" s="57">
        <v>55.016544030889911</v>
      </c>
      <c r="U77" s="57">
        <v>59.561905742554487</v>
      </c>
      <c r="V77" s="57">
        <v>60.682476053685455</v>
      </c>
      <c r="W77" s="57">
        <v>61.11125615052417</v>
      </c>
      <c r="X77" s="57">
        <v>65.232288418023586</v>
      </c>
      <c r="Y77" s="57">
        <v>67.505298881450429</v>
      </c>
      <c r="Z77" s="57">
        <v>68.009555539704621</v>
      </c>
      <c r="AA77" s="57">
        <v>71.868620985151153</v>
      </c>
      <c r="AB77" s="57">
        <v>77.059722796377429</v>
      </c>
      <c r="AC77" s="57">
        <v>79.573363630738072</v>
      </c>
      <c r="AD77" s="57">
        <v>81.641684011791597</v>
      </c>
      <c r="AE77" s="57">
        <v>84.359880476270618</v>
      </c>
      <c r="AF77" s="57">
        <v>91.008584431576679</v>
      </c>
      <c r="AG77" s="57">
        <v>92.494815804201679</v>
      </c>
      <c r="AH77" s="57">
        <v>99.0679171407117</v>
      </c>
      <c r="AI77" s="57">
        <v>104.12123044487333</v>
      </c>
      <c r="AJ77" s="57">
        <v>106.24021288708477</v>
      </c>
      <c r="AK77" s="57">
        <v>107.50666347500459</v>
      </c>
      <c r="AL77" s="57">
        <v>111.47779598199438</v>
      </c>
      <c r="AM77" s="57">
        <v>114.55958799687147</v>
      </c>
      <c r="AN77" s="57">
        <v>119.87356209216466</v>
      </c>
      <c r="AO77" s="57">
        <v>124.46231898394763</v>
      </c>
      <c r="AP77" s="57">
        <v>138.33243029845548</v>
      </c>
      <c r="AQ77" s="57">
        <v>142.9693278267126</v>
      </c>
      <c r="AR77" s="57">
        <v>149.32056259961411</v>
      </c>
      <c r="AS77" s="57">
        <v>155.23865643285205</v>
      </c>
      <c r="AT77" s="57">
        <v>155.22072637504522</v>
      </c>
      <c r="AU77" s="57">
        <v>152.58244623913325</v>
      </c>
      <c r="AV77" s="57">
        <v>145.81928009717603</v>
      </c>
      <c r="AW77" s="57">
        <v>138.3109789551518</v>
      </c>
      <c r="AX77" s="57">
        <v>131.34387065501318</v>
      </c>
      <c r="AY77" s="57">
        <v>131.01604827730233</v>
      </c>
      <c r="AZ77" s="57">
        <v>121.34048144496586</v>
      </c>
      <c r="BA77" s="57">
        <v>119.3221766439689</v>
      </c>
      <c r="BB77" s="57">
        <v>120.72383142918508</v>
      </c>
      <c r="BC77" s="57">
        <v>117.74384291332666</v>
      </c>
      <c r="BD77" s="57">
        <v>120.35700466288729</v>
      </c>
      <c r="BE77" s="58">
        <v>116.83165011750194</v>
      </c>
      <c r="BF77" s="52">
        <v>-3.1943024130126396E-2</v>
      </c>
      <c r="BG77" s="59">
        <v>-2.5117743664441305E-2</v>
      </c>
      <c r="BH77" s="53">
        <v>3.6528558514104512E-3</v>
      </c>
    </row>
    <row r="78" spans="1:60" s="32" customFormat="1" x14ac:dyDescent="0.15">
      <c r="A78" s="37" t="s">
        <v>124</v>
      </c>
      <c r="B78" s="55">
        <v>136.96395043170264</v>
      </c>
      <c r="C78" s="55">
        <v>142.55178065228722</v>
      </c>
      <c r="D78" s="55">
        <v>148.86374879173326</v>
      </c>
      <c r="E78" s="55">
        <v>157.02650944474928</v>
      </c>
      <c r="F78" s="55">
        <v>164.75271303990976</v>
      </c>
      <c r="G78" s="55">
        <v>171.50740861760082</v>
      </c>
      <c r="H78" s="55">
        <v>181.08516652866297</v>
      </c>
      <c r="I78" s="55">
        <v>196.3265291412647</v>
      </c>
      <c r="J78" s="55">
        <v>216.08465251812302</v>
      </c>
      <c r="K78" s="55">
        <v>228.50552024883831</v>
      </c>
      <c r="L78" s="55">
        <v>225.14581532939945</v>
      </c>
      <c r="M78" s="55">
        <v>256.6511645799385</v>
      </c>
      <c r="N78" s="55">
        <v>291.6265434925462</v>
      </c>
      <c r="O78" s="55">
        <v>301.98818889882881</v>
      </c>
      <c r="P78" s="55">
        <v>354.62149432023335</v>
      </c>
      <c r="Q78" s="55">
        <v>339.25697739745078</v>
      </c>
      <c r="R78" s="55">
        <v>366.0943317932942</v>
      </c>
      <c r="S78" s="55">
        <v>405.51849451284295</v>
      </c>
      <c r="T78" s="55">
        <v>446.64457412071511</v>
      </c>
      <c r="U78" s="55">
        <v>500.81055872041901</v>
      </c>
      <c r="V78" s="55">
        <v>531.86450237892791</v>
      </c>
      <c r="W78" s="55">
        <v>539.0090782508629</v>
      </c>
      <c r="X78" s="55">
        <v>574.71478555112708</v>
      </c>
      <c r="Y78" s="55">
        <v>603.90905111070037</v>
      </c>
      <c r="Z78" s="55">
        <v>634.67023852519776</v>
      </c>
      <c r="AA78" s="55">
        <v>670.71188321014313</v>
      </c>
      <c r="AB78" s="55">
        <v>705.97795817131532</v>
      </c>
      <c r="AC78" s="55">
        <v>758.15146766470843</v>
      </c>
      <c r="AD78" s="55">
        <v>781.13105436331864</v>
      </c>
      <c r="AE78" s="55">
        <v>873.45056368332939</v>
      </c>
      <c r="AF78" s="55">
        <v>897.53434924814326</v>
      </c>
      <c r="AG78" s="55">
        <v>920.29735277529346</v>
      </c>
      <c r="AH78" s="55">
        <v>964.18531181581113</v>
      </c>
      <c r="AI78" s="55">
        <v>972.75064104433625</v>
      </c>
      <c r="AJ78" s="55">
        <v>992.34928508787891</v>
      </c>
      <c r="AK78" s="55">
        <v>1044.8854355833332</v>
      </c>
      <c r="AL78" s="55">
        <v>1090.2999196629419</v>
      </c>
      <c r="AM78" s="55">
        <v>1142.201727084449</v>
      </c>
      <c r="AN78" s="55">
        <v>1190.9438520794631</v>
      </c>
      <c r="AO78" s="55">
        <v>1281.1366832934773</v>
      </c>
      <c r="AP78" s="55">
        <v>1339.000692009769</v>
      </c>
      <c r="AQ78" s="55">
        <v>1407.1127404212457</v>
      </c>
      <c r="AR78" s="55">
        <v>1483.7806406058799</v>
      </c>
      <c r="AS78" s="55">
        <v>1589.444104094677</v>
      </c>
      <c r="AT78" s="55">
        <v>1612.9094892337093</v>
      </c>
      <c r="AU78" s="55">
        <v>1709.7690221100481</v>
      </c>
      <c r="AV78" s="55">
        <v>1770.100217803159</v>
      </c>
      <c r="AW78" s="55">
        <v>1835.8022700157026</v>
      </c>
      <c r="AX78" s="55">
        <v>1893.4016250343784</v>
      </c>
      <c r="AY78" s="55">
        <v>1939.9034992232389</v>
      </c>
      <c r="AZ78" s="55">
        <v>1987.2587575845546</v>
      </c>
      <c r="BA78" s="55">
        <v>2040.8387513680555</v>
      </c>
      <c r="BB78" s="55">
        <v>2050.0499305404346</v>
      </c>
      <c r="BC78" s="55">
        <v>2054.18935890282</v>
      </c>
      <c r="BD78" s="55">
        <v>2103.6385249645796</v>
      </c>
      <c r="BE78" s="55">
        <v>2025.2658064396583</v>
      </c>
      <c r="BF78" s="56">
        <v>-3.9886240274423002E-2</v>
      </c>
      <c r="BG78" s="56">
        <v>2.691881707875643E-2</v>
      </c>
      <c r="BH78" s="56">
        <v>6.3321917000009539E-2</v>
      </c>
    </row>
    <row r="79" spans="1:60" x14ac:dyDescent="0.1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1"/>
      <c r="BF79" s="52"/>
      <c r="BG79" s="54"/>
      <c r="BH79" s="53"/>
    </row>
    <row r="80" spans="1:60" x14ac:dyDescent="0.15">
      <c r="A80" s="49" t="s">
        <v>123</v>
      </c>
      <c r="B80" s="50">
        <v>5.5687527761000002</v>
      </c>
      <c r="C80" s="50">
        <v>6.8675059785999997</v>
      </c>
      <c r="D80" s="50">
        <v>6.3693069022</v>
      </c>
      <c r="E80" s="50">
        <v>6.7711372300000008</v>
      </c>
      <c r="F80" s="50">
        <v>7.592118350999999</v>
      </c>
      <c r="G80" s="50">
        <v>8.2644246325000008</v>
      </c>
      <c r="H80" s="50">
        <v>8.9308441677000001</v>
      </c>
      <c r="I80" s="50">
        <v>9.9864805261999976</v>
      </c>
      <c r="J80" s="50">
        <v>11.612214034399997</v>
      </c>
      <c r="K80" s="50">
        <v>12.9736952606</v>
      </c>
      <c r="L80" s="50">
        <v>15.475229450900001</v>
      </c>
      <c r="M80" s="50">
        <v>17.883758121600003</v>
      </c>
      <c r="N80" s="50">
        <v>19.344210753199999</v>
      </c>
      <c r="O80" s="50">
        <v>24.534641815600001</v>
      </c>
      <c r="P80" s="50">
        <v>32.111406676200005</v>
      </c>
      <c r="Q80" s="50">
        <v>38.515784769700005</v>
      </c>
      <c r="R80" s="50">
        <v>46.310180658700006</v>
      </c>
      <c r="S80" s="50">
        <v>54.25844172610001</v>
      </c>
      <c r="T80" s="50">
        <v>59.032390566899998</v>
      </c>
      <c r="U80" s="50">
        <v>56.957719137400005</v>
      </c>
      <c r="V80" s="50">
        <v>57.612451381500001</v>
      </c>
      <c r="W80" s="50">
        <v>60.985561377800003</v>
      </c>
      <c r="X80" s="50">
        <v>62.674556869000014</v>
      </c>
      <c r="Y80" s="50">
        <v>66.885058725100009</v>
      </c>
      <c r="Z80" s="50">
        <v>65.134722602600007</v>
      </c>
      <c r="AA80" s="50">
        <v>65.353827316638771</v>
      </c>
      <c r="AB80" s="50">
        <v>65.278287355589853</v>
      </c>
      <c r="AC80" s="50">
        <v>66.562375391534147</v>
      </c>
      <c r="AD80" s="50">
        <v>62.124192225866544</v>
      </c>
      <c r="AE80" s="50">
        <v>62.815184916807397</v>
      </c>
      <c r="AF80" s="50">
        <v>65.159314553586938</v>
      </c>
      <c r="AG80" s="50">
        <v>64.334883846144294</v>
      </c>
      <c r="AH80" s="50">
        <v>61.840854779206282</v>
      </c>
      <c r="AI80" s="50">
        <v>64.410321237409477</v>
      </c>
      <c r="AJ80" s="50">
        <v>64.428168927886489</v>
      </c>
      <c r="AK80" s="50">
        <v>62.594872727915416</v>
      </c>
      <c r="AL80" s="50">
        <v>64.932626594414586</v>
      </c>
      <c r="AM80" s="50">
        <v>67.855492242760107</v>
      </c>
      <c r="AN80" s="50">
        <v>70.954476825326665</v>
      </c>
      <c r="AO80" s="50">
        <v>74.30688159493431</v>
      </c>
      <c r="AP80" s="50">
        <v>76.945452844436147</v>
      </c>
      <c r="AQ80" s="50">
        <v>80.80320163987561</v>
      </c>
      <c r="AR80" s="50">
        <v>85.21888382356272</v>
      </c>
      <c r="AS80" s="50">
        <v>90.622267981208012</v>
      </c>
      <c r="AT80" s="50">
        <v>95.672767596934534</v>
      </c>
      <c r="AU80" s="50">
        <v>94.598406718257877</v>
      </c>
      <c r="AV80" s="50">
        <v>100.57798554433354</v>
      </c>
      <c r="AW80" s="50">
        <v>108.87663034695653</v>
      </c>
      <c r="AX80" s="50">
        <v>115.4399776991183</v>
      </c>
      <c r="AY80" s="50">
        <v>123.59726811525503</v>
      </c>
      <c r="AZ80" s="50">
        <v>128.96696607813399</v>
      </c>
      <c r="BA80" s="50">
        <v>127.69587370345626</v>
      </c>
      <c r="BB80" s="50">
        <v>130.7304229028766</v>
      </c>
      <c r="BC80" s="50">
        <v>137.68415300676432</v>
      </c>
      <c r="BD80" s="50">
        <v>141.25595702420162</v>
      </c>
      <c r="BE80" s="51">
        <v>129.76580574264275</v>
      </c>
      <c r="BF80" s="52">
        <v>-8.3852765666654339E-2</v>
      </c>
      <c r="BG80" s="54">
        <v>3.9733036461452542E-2</v>
      </c>
      <c r="BH80" s="53">
        <v>4.0572548820740715E-3</v>
      </c>
    </row>
    <row r="81" spans="1:60" x14ac:dyDescent="0.15">
      <c r="A81" s="49" t="s">
        <v>122</v>
      </c>
      <c r="B81" s="50">
        <v>22.9015582589</v>
      </c>
      <c r="C81" s="50">
        <v>24.025285808500005</v>
      </c>
      <c r="D81" s="50">
        <v>20.124557180600004</v>
      </c>
      <c r="E81" s="50">
        <v>21.062653505300002</v>
      </c>
      <c r="F81" s="50">
        <v>15.880501040399999</v>
      </c>
      <c r="G81" s="50">
        <v>20.200589046599998</v>
      </c>
      <c r="H81" s="50">
        <v>20.492438339346403</v>
      </c>
      <c r="I81" s="50">
        <v>23.132135868677601</v>
      </c>
      <c r="J81" s="50">
        <v>21.604228776873605</v>
      </c>
      <c r="K81" s="50">
        <v>24.620663176730403</v>
      </c>
      <c r="L81" s="50">
        <v>27.573477219147204</v>
      </c>
      <c r="M81" s="50">
        <v>32.551297828041719</v>
      </c>
      <c r="N81" s="50">
        <v>34.922639936435047</v>
      </c>
      <c r="O81" s="50">
        <v>36.323069701953699</v>
      </c>
      <c r="P81" s="50">
        <v>40.109473284847169</v>
      </c>
      <c r="Q81" s="50">
        <v>45.598727873896962</v>
      </c>
      <c r="R81" s="50">
        <v>52.515930269137463</v>
      </c>
      <c r="S81" s="50">
        <v>59.050965780665294</v>
      </c>
      <c r="T81" s="50">
        <v>64.683878924007018</v>
      </c>
      <c r="U81" s="50">
        <v>70.366685675198838</v>
      </c>
      <c r="V81" s="50">
        <v>73.136265875134512</v>
      </c>
      <c r="W81" s="50">
        <v>74.701169231407491</v>
      </c>
      <c r="X81" s="50">
        <v>79.720644200408543</v>
      </c>
      <c r="Y81" s="50">
        <v>80.643734636711784</v>
      </c>
      <c r="Z81" s="50">
        <v>84.909504159718992</v>
      </c>
      <c r="AA81" s="50">
        <v>86.502724744991809</v>
      </c>
      <c r="AB81" s="50">
        <v>87.137610903277363</v>
      </c>
      <c r="AC81" s="50">
        <v>85.621712474906104</v>
      </c>
      <c r="AD81" s="50">
        <v>84.033181985117992</v>
      </c>
      <c r="AE81" s="50">
        <v>88.362387530006899</v>
      </c>
      <c r="AF81" s="50">
        <v>93.499155408233932</v>
      </c>
      <c r="AG81" s="50">
        <v>99.455228712750596</v>
      </c>
      <c r="AH81" s="50">
        <v>103.91241029355837</v>
      </c>
      <c r="AI81" s="50">
        <v>108.06707443591858</v>
      </c>
      <c r="AJ81" s="50">
        <v>113.91622151171732</v>
      </c>
      <c r="AK81" s="50">
        <v>118.83775500992355</v>
      </c>
      <c r="AL81" s="50">
        <v>124.9767676663671</v>
      </c>
      <c r="AM81" s="50">
        <v>122.18122120578816</v>
      </c>
      <c r="AN81" s="50">
        <v>132.16204096615837</v>
      </c>
      <c r="AO81" s="50">
        <v>131.27016454964362</v>
      </c>
      <c r="AP81" s="50">
        <v>145.55534824656652</v>
      </c>
      <c r="AQ81" s="50">
        <v>148.55526751650731</v>
      </c>
      <c r="AR81" s="50">
        <v>157.73647133075872</v>
      </c>
      <c r="AS81" s="50">
        <v>165.70664348095224</v>
      </c>
      <c r="AT81" s="50">
        <v>174.44207095662694</v>
      </c>
      <c r="AU81" s="50">
        <v>185.62718745035792</v>
      </c>
      <c r="AV81" s="50">
        <v>187.15117155087702</v>
      </c>
      <c r="AW81" s="50">
        <v>197.84645480436558</v>
      </c>
      <c r="AX81" s="50">
        <v>196.63887918062727</v>
      </c>
      <c r="AY81" s="50">
        <v>201.41461224302464</v>
      </c>
      <c r="AZ81" s="50">
        <v>204.85156926290034</v>
      </c>
      <c r="BA81" s="50">
        <v>213.4366222239247</v>
      </c>
      <c r="BB81" s="50">
        <v>216.92841852483821</v>
      </c>
      <c r="BC81" s="50">
        <v>217.96486956817699</v>
      </c>
      <c r="BD81" s="50">
        <v>216.93493091502776</v>
      </c>
      <c r="BE81" s="51">
        <v>199.20190169884347</v>
      </c>
      <c r="BF81" s="52">
        <v>-8.425243749391309E-2</v>
      </c>
      <c r="BG81" s="54">
        <v>2.2039840205978489E-2</v>
      </c>
      <c r="BH81" s="53">
        <v>6.2282423598475191E-3</v>
      </c>
    </row>
    <row r="82" spans="1:60" x14ac:dyDescent="0.15">
      <c r="A82" s="49" t="s">
        <v>121</v>
      </c>
      <c r="B82" s="50">
        <v>3.5655904121076891</v>
      </c>
      <c r="C82" s="50">
        <v>5.340302193631147</v>
      </c>
      <c r="D82" s="50">
        <v>5.7435352745418786</v>
      </c>
      <c r="E82" s="50">
        <v>6.074594992170935</v>
      </c>
      <c r="F82" s="50">
        <v>6.4850617932566355</v>
      </c>
      <c r="G82" s="50">
        <v>6.8817527616887215</v>
      </c>
      <c r="H82" s="50">
        <v>7.2500579521469879</v>
      </c>
      <c r="I82" s="50">
        <v>7.9136741053198092</v>
      </c>
      <c r="J82" s="50">
        <v>9.2579883036963402</v>
      </c>
      <c r="K82" s="50">
        <v>9.8472352126609639</v>
      </c>
      <c r="L82" s="50">
        <v>10.300005479199299</v>
      </c>
      <c r="M82" s="50">
        <v>11.276378074570049</v>
      </c>
      <c r="N82" s="50">
        <v>12.394828402175175</v>
      </c>
      <c r="O82" s="50">
        <v>13.225917735304241</v>
      </c>
      <c r="P82" s="50">
        <v>14.786522608199622</v>
      </c>
      <c r="Q82" s="50">
        <v>14.925869869025703</v>
      </c>
      <c r="R82" s="50">
        <v>14.843577915468714</v>
      </c>
      <c r="S82" s="50">
        <v>15.663374605573795</v>
      </c>
      <c r="T82" s="50">
        <v>16.273673443143945</v>
      </c>
      <c r="U82" s="50">
        <v>16.5756639014824</v>
      </c>
      <c r="V82" s="50">
        <v>17.173013047433603</v>
      </c>
      <c r="W82" s="50">
        <v>17.759272888106402</v>
      </c>
      <c r="X82" s="50">
        <v>18.2125543909196</v>
      </c>
      <c r="Y82" s="50">
        <v>19.156340468778797</v>
      </c>
      <c r="Z82" s="50">
        <v>20.9802026073232</v>
      </c>
      <c r="AA82" s="50">
        <v>21.315648822438803</v>
      </c>
      <c r="AB82" s="50">
        <v>21.546515954054801</v>
      </c>
      <c r="AC82" s="50">
        <v>24.248551740149601</v>
      </c>
      <c r="AD82" s="50">
        <v>25.159782561571202</v>
      </c>
      <c r="AE82" s="50">
        <v>27.295016939297998</v>
      </c>
      <c r="AF82" s="50">
        <v>27.147050950884399</v>
      </c>
      <c r="AG82" s="50">
        <v>27.624743793552</v>
      </c>
      <c r="AH82" s="50">
        <v>28.373526108802402</v>
      </c>
      <c r="AI82" s="50">
        <v>29.894788165729597</v>
      </c>
      <c r="AJ82" s="50">
        <v>31.499392267367597</v>
      </c>
      <c r="AK82" s="50">
        <v>31.581344246031207</v>
      </c>
      <c r="AL82" s="50">
        <v>34.359788368452797</v>
      </c>
      <c r="AM82" s="50">
        <v>35.371638376139998</v>
      </c>
      <c r="AN82" s="50">
        <v>34.697929632360001</v>
      </c>
      <c r="AO82" s="50">
        <v>40.120194067076</v>
      </c>
      <c r="AP82" s="50">
        <v>43.888725461404007</v>
      </c>
      <c r="AQ82" s="50">
        <v>44.56264295062801</v>
      </c>
      <c r="AR82" s="50">
        <v>43.7736312696262</v>
      </c>
      <c r="AS82" s="50">
        <v>48.638962043484007</v>
      </c>
      <c r="AT82" s="50">
        <v>45.152969419742355</v>
      </c>
      <c r="AU82" s="50">
        <v>49.093526079513431</v>
      </c>
      <c r="AV82" s="50">
        <v>52.91207840804821</v>
      </c>
      <c r="AW82" s="50">
        <v>53.925300534533847</v>
      </c>
      <c r="AX82" s="50">
        <v>54.310180602591352</v>
      </c>
      <c r="AY82" s="50">
        <v>56.460897989919999</v>
      </c>
      <c r="AZ82" s="50">
        <v>56.718145994183992</v>
      </c>
      <c r="BA82" s="50">
        <v>56.972320833536003</v>
      </c>
      <c r="BB82" s="50">
        <v>59.995355394911648</v>
      </c>
      <c r="BC82" s="50">
        <v>61.590914221963359</v>
      </c>
      <c r="BD82" s="50">
        <v>67.710489903404323</v>
      </c>
      <c r="BE82" s="51">
        <v>62.75483857118347</v>
      </c>
      <c r="BF82" s="52">
        <v>-7.572109797324944E-2</v>
      </c>
      <c r="BG82" s="54">
        <v>4.1350581717154888E-2</v>
      </c>
      <c r="BH82" s="53">
        <v>1.9620914285513923E-3</v>
      </c>
    </row>
    <row r="83" spans="1:60" x14ac:dyDescent="0.15">
      <c r="A83" s="49" t="s">
        <v>120</v>
      </c>
      <c r="B83" s="50">
        <v>113.20419410417682</v>
      </c>
      <c r="C83" s="50">
        <v>113.52191288393732</v>
      </c>
      <c r="D83" s="50">
        <v>116.84266568853266</v>
      </c>
      <c r="E83" s="50">
        <v>123.10519673788721</v>
      </c>
      <c r="F83" s="50">
        <v>126.25207973377371</v>
      </c>
      <c r="G83" s="50">
        <v>131.62169927759334</v>
      </c>
      <c r="H83" s="50">
        <v>142.21758911830207</v>
      </c>
      <c r="I83" s="50">
        <v>145.69312783163571</v>
      </c>
      <c r="J83" s="50">
        <v>156.60978033459691</v>
      </c>
      <c r="K83" s="50">
        <v>161.76568390244091</v>
      </c>
      <c r="L83" s="50">
        <v>172.49991413788101</v>
      </c>
      <c r="M83" s="50">
        <v>180.03706895910724</v>
      </c>
      <c r="N83" s="50">
        <v>184.99389288001086</v>
      </c>
      <c r="O83" s="50">
        <v>182.24410179471789</v>
      </c>
      <c r="P83" s="50">
        <v>190.13631703727359</v>
      </c>
      <c r="Q83" s="50">
        <v>205.85763789660811</v>
      </c>
      <c r="R83" s="50">
        <v>240.26865932946615</v>
      </c>
      <c r="S83" s="50">
        <v>264.04681270094324</v>
      </c>
      <c r="T83" s="50">
        <v>270.39216157028306</v>
      </c>
      <c r="U83" s="50">
        <v>290.40108848038705</v>
      </c>
      <c r="V83" s="50">
        <v>297.12008844151165</v>
      </c>
      <c r="W83" s="50">
        <v>299.42426834708851</v>
      </c>
      <c r="X83" s="50">
        <v>306.76202441176548</v>
      </c>
      <c r="Y83" s="50">
        <v>330.54446789957791</v>
      </c>
      <c r="Z83" s="50">
        <v>312.52537271948648</v>
      </c>
      <c r="AA83" s="50">
        <v>324.86961087666879</v>
      </c>
      <c r="AB83" s="50">
        <v>319.22141570856161</v>
      </c>
      <c r="AC83" s="50">
        <v>327.23367771801026</v>
      </c>
      <c r="AD83" s="50">
        <v>329.59389687315991</v>
      </c>
      <c r="AE83" s="50">
        <v>340.2975419647675</v>
      </c>
      <c r="AF83" s="50">
        <v>351.1539862981723</v>
      </c>
      <c r="AG83" s="50">
        <v>357.30590499966274</v>
      </c>
      <c r="AH83" s="50">
        <v>365.1495468643879</v>
      </c>
      <c r="AI83" s="50">
        <v>357.55156376385213</v>
      </c>
      <c r="AJ83" s="50">
        <v>370.11097702201528</v>
      </c>
      <c r="AK83" s="50">
        <v>371.64958338183089</v>
      </c>
      <c r="AL83" s="50">
        <v>376.47557506394048</v>
      </c>
      <c r="AM83" s="50">
        <v>366.56266957545728</v>
      </c>
      <c r="AN83" s="50">
        <v>399.77850249043189</v>
      </c>
      <c r="AO83" s="50">
        <v>439.14458056854733</v>
      </c>
      <c r="AP83" s="50">
        <v>421.6636468372252</v>
      </c>
      <c r="AQ83" s="50">
        <v>430.85894938072113</v>
      </c>
      <c r="AR83" s="50">
        <v>441.04324248122384</v>
      </c>
      <c r="AS83" s="50">
        <v>475.95471686558267</v>
      </c>
      <c r="AT83" s="50">
        <v>474.40187762108292</v>
      </c>
      <c r="AU83" s="50">
        <v>474.86426135681563</v>
      </c>
      <c r="AV83" s="50">
        <v>466.27696232330618</v>
      </c>
      <c r="AW83" s="50">
        <v>462.05214805463572</v>
      </c>
      <c r="AX83" s="50">
        <v>462.78784554119227</v>
      </c>
      <c r="AY83" s="50">
        <v>467.19052183201944</v>
      </c>
      <c r="AZ83" s="50">
        <v>455.0705654023605</v>
      </c>
      <c r="BA83" s="50">
        <v>473.89889354508159</v>
      </c>
      <c r="BB83" s="50">
        <v>469.74650631191844</v>
      </c>
      <c r="BC83" s="50">
        <v>451.32997828552243</v>
      </c>
      <c r="BD83" s="50">
        <v>462.06058181517159</v>
      </c>
      <c r="BE83" s="51">
        <v>434.09520782363779</v>
      </c>
      <c r="BF83" s="52">
        <v>-6.3090052731628821E-2</v>
      </c>
      <c r="BG83" s="54">
        <v>-2.6324084809263848E-3</v>
      </c>
      <c r="BH83" s="53">
        <v>1.3572411400275753E-2</v>
      </c>
    </row>
    <row r="84" spans="1:60" x14ac:dyDescent="0.15">
      <c r="A84" s="49" t="s">
        <v>119</v>
      </c>
      <c r="B84" s="50">
        <v>23.615893467246295</v>
      </c>
      <c r="C84" s="50">
        <v>25.688655906921664</v>
      </c>
      <c r="D84" s="50">
        <v>26.571278692484412</v>
      </c>
      <c r="E84" s="50">
        <v>27.75722897383454</v>
      </c>
      <c r="F84" s="50">
        <v>28.458237925501113</v>
      </c>
      <c r="G84" s="50">
        <v>30.523380714926549</v>
      </c>
      <c r="H84" s="50">
        <v>35.207924355405638</v>
      </c>
      <c r="I84" s="50">
        <v>35.474284739015111</v>
      </c>
      <c r="J84" s="50">
        <v>37.825871797467514</v>
      </c>
      <c r="K84" s="50">
        <v>37.090792606228817</v>
      </c>
      <c r="L84" s="50">
        <v>35.005952198132888</v>
      </c>
      <c r="M84" s="50">
        <v>37.862874334886406</v>
      </c>
      <c r="N84" s="50">
        <v>36.184569968783215</v>
      </c>
      <c r="O84" s="50">
        <v>35.474769839343452</v>
      </c>
      <c r="P84" s="50">
        <v>35.802315784837148</v>
      </c>
      <c r="Q84" s="50">
        <v>37.195981197125292</v>
      </c>
      <c r="R84" s="50">
        <v>35.586604054031532</v>
      </c>
      <c r="S84" s="50">
        <v>34.37625421638834</v>
      </c>
      <c r="T84" s="50">
        <v>35.105498697911891</v>
      </c>
      <c r="U84" s="50">
        <v>34.790511265363961</v>
      </c>
      <c r="V84" s="50">
        <v>36.027236839789801</v>
      </c>
      <c r="W84" s="50">
        <v>39.403994588953239</v>
      </c>
      <c r="X84" s="50">
        <v>41.70116380059811</v>
      </c>
      <c r="Y84" s="50">
        <v>44.603702894149059</v>
      </c>
      <c r="Z84" s="50">
        <v>45.670694244399591</v>
      </c>
      <c r="AA84" s="50">
        <v>51.993834952964967</v>
      </c>
      <c r="AB84" s="50">
        <v>47.894829855590487</v>
      </c>
      <c r="AC84" s="50">
        <v>48.180750492936532</v>
      </c>
      <c r="AD84" s="50">
        <v>52.335863351241969</v>
      </c>
      <c r="AE84" s="50">
        <v>52.29742843211654</v>
      </c>
      <c r="AF84" s="50">
        <v>53.044201368674386</v>
      </c>
      <c r="AG84" s="50">
        <v>53.109853727795922</v>
      </c>
      <c r="AH84" s="50">
        <v>55.332175050101391</v>
      </c>
      <c r="AI84" s="50">
        <v>54.976564228234544</v>
      </c>
      <c r="AJ84" s="50">
        <v>54.980633671232638</v>
      </c>
      <c r="AK84" s="50">
        <v>54.415749927374613</v>
      </c>
      <c r="AL84" s="50">
        <v>57.467806215334292</v>
      </c>
      <c r="AM84" s="50">
        <v>57.299224463668182</v>
      </c>
      <c r="AN84" s="50">
        <v>55.460132184027408</v>
      </c>
      <c r="AO84" s="50">
        <v>62.238513623111196</v>
      </c>
      <c r="AP84" s="50">
        <v>63.997882588861096</v>
      </c>
      <c r="AQ84" s="50">
        <v>65.045214219637643</v>
      </c>
      <c r="AR84" s="50">
        <v>67.512082599612029</v>
      </c>
      <c r="AS84" s="50">
        <v>66.747225307978511</v>
      </c>
      <c r="AT84" s="50">
        <v>70.995875056758933</v>
      </c>
      <c r="AU84" s="50">
        <v>76.131444634203916</v>
      </c>
      <c r="AV84" s="50">
        <v>80.757275355972354</v>
      </c>
      <c r="AW84" s="50">
        <v>79.661850863537978</v>
      </c>
      <c r="AX84" s="50">
        <v>89.68394863120686</v>
      </c>
      <c r="AY84" s="50">
        <v>99.994677871610506</v>
      </c>
      <c r="AZ84" s="50">
        <v>104.87998281100363</v>
      </c>
      <c r="BA84" s="50">
        <v>103.0035025873737</v>
      </c>
      <c r="BB84" s="50">
        <v>111.18352929970482</v>
      </c>
      <c r="BC84" s="50">
        <v>117.23202620885655</v>
      </c>
      <c r="BD84" s="50">
        <v>118.39723238522173</v>
      </c>
      <c r="BE84" s="51">
        <v>102.13772278727259</v>
      </c>
      <c r="BF84" s="52">
        <v>-0.13968717073129944</v>
      </c>
      <c r="BG84" s="54">
        <v>5.2472709423132313E-2</v>
      </c>
      <c r="BH84" s="53">
        <v>3.1934358365904481E-3</v>
      </c>
    </row>
    <row r="85" spans="1:60" x14ac:dyDescent="0.15">
      <c r="A85" s="49" t="s">
        <v>118</v>
      </c>
      <c r="B85" s="50">
        <v>6.8836421050012744</v>
      </c>
      <c r="C85" s="50">
        <v>7.0809931941616107</v>
      </c>
      <c r="D85" s="50">
        <v>7.2030697995455544</v>
      </c>
      <c r="E85" s="50">
        <v>7.4666893215873094</v>
      </c>
      <c r="F85" s="50">
        <v>7.7365436768123512</v>
      </c>
      <c r="G85" s="50">
        <v>7.86609121708128</v>
      </c>
      <c r="H85" s="50">
        <v>9.278253334957796</v>
      </c>
      <c r="I85" s="50">
        <v>9.5814197545627273</v>
      </c>
      <c r="J85" s="50">
        <v>10.661194495049735</v>
      </c>
      <c r="K85" s="50">
        <v>11.167940474918762</v>
      </c>
      <c r="L85" s="50">
        <v>10.033265325231401</v>
      </c>
      <c r="M85" s="50">
        <v>10.193612211903863</v>
      </c>
      <c r="N85" s="50">
        <v>10.774385635327087</v>
      </c>
      <c r="O85" s="50">
        <v>12.523963114954883</v>
      </c>
      <c r="P85" s="50">
        <v>12.714808445964147</v>
      </c>
      <c r="Q85" s="50">
        <v>13.162017685364578</v>
      </c>
      <c r="R85" s="50">
        <v>13.910149171655513</v>
      </c>
      <c r="S85" s="50">
        <v>12.859142128064349</v>
      </c>
      <c r="T85" s="50">
        <v>14.505835501923517</v>
      </c>
      <c r="U85" s="50">
        <v>13.014362506885636</v>
      </c>
      <c r="V85" s="50">
        <v>14.537977035312007</v>
      </c>
      <c r="W85" s="50">
        <v>14.115473481609959</v>
      </c>
      <c r="X85" s="50">
        <v>14.528090077143464</v>
      </c>
      <c r="Y85" s="50">
        <v>15.530382871288136</v>
      </c>
      <c r="Z85" s="50">
        <v>15.436871905747767</v>
      </c>
      <c r="AA85" s="50">
        <v>14.356252183191057</v>
      </c>
      <c r="AB85" s="50">
        <v>12.981969331440908</v>
      </c>
      <c r="AC85" s="50">
        <v>12.932003043631838</v>
      </c>
      <c r="AD85" s="50">
        <v>13.313018450985121</v>
      </c>
      <c r="AE85" s="50">
        <v>13.009649881222824</v>
      </c>
      <c r="AF85" s="50">
        <v>12.799035622772504</v>
      </c>
      <c r="AG85" s="50">
        <v>12.902458472709089</v>
      </c>
      <c r="AH85" s="50">
        <v>13.331017369512924</v>
      </c>
      <c r="AI85" s="50">
        <v>12.403815821737675</v>
      </c>
      <c r="AJ85" s="50">
        <v>13.346550404865205</v>
      </c>
      <c r="AK85" s="50">
        <v>14.275842499967659</v>
      </c>
      <c r="AL85" s="50">
        <v>14.9372468251738</v>
      </c>
      <c r="AM85" s="50">
        <v>15.66566913721363</v>
      </c>
      <c r="AN85" s="50">
        <v>17.238111801450501</v>
      </c>
      <c r="AO85" s="50">
        <v>20.983169092972084</v>
      </c>
      <c r="AP85" s="50">
        <v>19.84371117399558</v>
      </c>
      <c r="AQ85" s="50">
        <v>22.433783537485443</v>
      </c>
      <c r="AR85" s="50">
        <v>24.729046845305181</v>
      </c>
      <c r="AS85" s="50">
        <v>27.974340666629043</v>
      </c>
      <c r="AT85" s="50">
        <v>30.076128211481684</v>
      </c>
      <c r="AU85" s="50">
        <v>34.793532493358818</v>
      </c>
      <c r="AV85" s="50">
        <v>36.810561136242193</v>
      </c>
      <c r="AW85" s="50">
        <v>39.811529820212357</v>
      </c>
      <c r="AX85" s="50">
        <v>44.614023018391954</v>
      </c>
      <c r="AY85" s="50">
        <v>47.473505970312218</v>
      </c>
      <c r="AZ85" s="50">
        <v>47.623350644405861</v>
      </c>
      <c r="BA85" s="50">
        <v>48.812604999445085</v>
      </c>
      <c r="BB85" s="50">
        <v>46.49615988259702</v>
      </c>
      <c r="BC85" s="50">
        <v>46.86770986201504</v>
      </c>
      <c r="BD85" s="50">
        <v>42.633701450186493</v>
      </c>
      <c r="BE85" s="51">
        <v>38.458056847934749</v>
      </c>
      <c r="BF85" s="52">
        <v>-0.10040698120729286</v>
      </c>
      <c r="BG85" s="54">
        <v>3.5507172043373503E-2</v>
      </c>
      <c r="BH85" s="53">
        <v>1.2024287755036116E-3</v>
      </c>
    </row>
    <row r="86" spans="1:60" x14ac:dyDescent="0.15">
      <c r="A86" s="49" t="s">
        <v>117</v>
      </c>
      <c r="B86" s="50">
        <v>13.389324062053026</v>
      </c>
      <c r="C86" s="50">
        <v>14.339576958886035</v>
      </c>
      <c r="D86" s="50">
        <v>13.625395627201538</v>
      </c>
      <c r="E86" s="50">
        <v>12.824171906738931</v>
      </c>
      <c r="F86" s="50">
        <v>14.056061055816128</v>
      </c>
      <c r="G86" s="50">
        <v>15.536753249471637</v>
      </c>
      <c r="H86" s="50">
        <v>21.057952735692329</v>
      </c>
      <c r="I86" s="50">
        <v>22.546082066573057</v>
      </c>
      <c r="J86" s="50">
        <v>24.58612893936003</v>
      </c>
      <c r="K86" s="50">
        <v>25.01612970570066</v>
      </c>
      <c r="L86" s="50">
        <v>26.931571221071387</v>
      </c>
      <c r="M86" s="50">
        <v>33.274480806094161</v>
      </c>
      <c r="N86" s="50">
        <v>35.661499979152055</v>
      </c>
      <c r="O86" s="50">
        <v>38.757204923318497</v>
      </c>
      <c r="P86" s="50">
        <v>42.780768668974488</v>
      </c>
      <c r="Q86" s="50">
        <v>47.124488362905808</v>
      </c>
      <c r="R86" s="50">
        <v>48.506981498460803</v>
      </c>
      <c r="S86" s="50">
        <v>51.410894471230222</v>
      </c>
      <c r="T86" s="50">
        <v>49.828404171449726</v>
      </c>
      <c r="U86" s="50">
        <v>45.770172768710921</v>
      </c>
      <c r="V86" s="50">
        <v>47.494944809187416</v>
      </c>
      <c r="W86" s="50">
        <v>45.058526743754889</v>
      </c>
      <c r="X86" s="50">
        <v>47.267679153768228</v>
      </c>
      <c r="Y86" s="50">
        <v>50.531683740526987</v>
      </c>
      <c r="Z86" s="50">
        <v>52.280097227553199</v>
      </c>
      <c r="AA86" s="50">
        <v>50.733084126353596</v>
      </c>
      <c r="AB86" s="50">
        <v>52.681411797076535</v>
      </c>
      <c r="AC86" s="50">
        <v>58.249099081408822</v>
      </c>
      <c r="AD86" s="50">
        <v>58.906701980334923</v>
      </c>
      <c r="AE86" s="50">
        <v>58.436419630838785</v>
      </c>
      <c r="AF86" s="50">
        <v>59.697910811275143</v>
      </c>
      <c r="AG86" s="50">
        <v>64.637943276168158</v>
      </c>
      <c r="AH86" s="50">
        <v>64.897786193775175</v>
      </c>
      <c r="AI86" s="50">
        <v>68.506893434438069</v>
      </c>
      <c r="AJ86" s="50">
        <v>68.467034259261567</v>
      </c>
      <c r="AK86" s="50">
        <v>71.168757511385664</v>
      </c>
      <c r="AL86" s="50">
        <v>76.455434613932681</v>
      </c>
      <c r="AM86" s="50">
        <v>83.088470125587875</v>
      </c>
      <c r="AN86" s="50">
        <v>82.080932271821922</v>
      </c>
      <c r="AO86" s="50">
        <v>84.530859761755764</v>
      </c>
      <c r="AP86" s="50">
        <v>88.198506321913072</v>
      </c>
      <c r="AQ86" s="50">
        <v>81.351330136352402</v>
      </c>
      <c r="AR86" s="50">
        <v>88.008905041476481</v>
      </c>
      <c r="AS86" s="50">
        <v>95.209718874807038</v>
      </c>
      <c r="AT86" s="50">
        <v>89.304947828345036</v>
      </c>
      <c r="AU86" s="50">
        <v>94.624044969878497</v>
      </c>
      <c r="AV86" s="50">
        <v>104.2549022545881</v>
      </c>
      <c r="AW86" s="50">
        <v>107.20192437152947</v>
      </c>
      <c r="AX86" s="50">
        <v>107.57336257465111</v>
      </c>
      <c r="AY86" s="50">
        <v>108.69098671321765</v>
      </c>
      <c r="AZ86" s="50">
        <v>125.52122424529902</v>
      </c>
      <c r="BA86" s="50">
        <v>132.44081648419478</v>
      </c>
      <c r="BB86" s="50">
        <v>143.06521811441263</v>
      </c>
      <c r="BC86" s="50">
        <v>159.87759653460415</v>
      </c>
      <c r="BD86" s="50">
        <v>162.46867018678216</v>
      </c>
      <c r="BE86" s="51">
        <v>151.49871260997747</v>
      </c>
      <c r="BF86" s="52">
        <v>-7.0068207442626429E-2</v>
      </c>
      <c r="BG86" s="54">
        <v>6.1669669872286059E-2</v>
      </c>
      <c r="BH86" s="53">
        <v>4.736755479203868E-3</v>
      </c>
    </row>
    <row r="87" spans="1:60" x14ac:dyDescent="0.15">
      <c r="A87" s="49" t="s">
        <v>116</v>
      </c>
      <c r="B87" s="50">
        <v>4.4588488149153145</v>
      </c>
      <c r="C87" s="50">
        <v>4.9132607410723308</v>
      </c>
      <c r="D87" s="50">
        <v>5.2443181706286115</v>
      </c>
      <c r="E87" s="50">
        <v>5.9730739890762772</v>
      </c>
      <c r="F87" s="50">
        <v>6.6297708582885297</v>
      </c>
      <c r="G87" s="50">
        <v>7.7506004880377768</v>
      </c>
      <c r="H87" s="50">
        <v>7.1440164133327606</v>
      </c>
      <c r="I87" s="50">
        <v>8.9028000890746828</v>
      </c>
      <c r="J87" s="50">
        <v>11.950501691317793</v>
      </c>
      <c r="K87" s="50">
        <v>13.100831663722678</v>
      </c>
      <c r="L87" s="50">
        <v>14.512796644277726</v>
      </c>
      <c r="M87" s="50">
        <v>17.347027885559257</v>
      </c>
      <c r="N87" s="50">
        <v>19.62413657249051</v>
      </c>
      <c r="O87" s="50">
        <v>21.856269049147848</v>
      </c>
      <c r="P87" s="50">
        <v>25.272358645240072</v>
      </c>
      <c r="Q87" s="50">
        <v>27.668567442112476</v>
      </c>
      <c r="R87" s="50">
        <v>29.549772688006804</v>
      </c>
      <c r="S87" s="50">
        <v>30.69309148425306</v>
      </c>
      <c r="T87" s="50">
        <v>32.238513214423683</v>
      </c>
      <c r="U87" s="50">
        <v>32.309478001841576</v>
      </c>
      <c r="V87" s="50">
        <v>35.463268755150295</v>
      </c>
      <c r="W87" s="50">
        <v>35.97153777041671</v>
      </c>
      <c r="X87" s="50">
        <v>38.390369383406899</v>
      </c>
      <c r="Y87" s="50">
        <v>38.954559017261282</v>
      </c>
      <c r="Z87" s="50">
        <v>41.360930243304104</v>
      </c>
      <c r="AA87" s="50">
        <v>40.484213647984582</v>
      </c>
      <c r="AB87" s="50">
        <v>40.587578338855607</v>
      </c>
      <c r="AC87" s="50">
        <v>41.389337787079228</v>
      </c>
      <c r="AD87" s="50">
        <v>43.007587886348176</v>
      </c>
      <c r="AE87" s="50">
        <v>47.76025381134783</v>
      </c>
      <c r="AF87" s="50">
        <v>50.150731823167909</v>
      </c>
      <c r="AG87" s="50">
        <v>52.225516180243837</v>
      </c>
      <c r="AH87" s="50">
        <v>53.572490810481241</v>
      </c>
      <c r="AI87" s="50">
        <v>55.656721781893587</v>
      </c>
      <c r="AJ87" s="50">
        <v>54.960102182213326</v>
      </c>
      <c r="AK87" s="50">
        <v>58.753593450886534</v>
      </c>
      <c r="AL87" s="50">
        <v>59.97934131686052</v>
      </c>
      <c r="AM87" s="50">
        <v>61.106995597120452</v>
      </c>
      <c r="AN87" s="50">
        <v>62.066581986360319</v>
      </c>
      <c r="AO87" s="50">
        <v>65.901172476642742</v>
      </c>
      <c r="AP87" s="50">
        <v>67.732267435073737</v>
      </c>
      <c r="AQ87" s="50">
        <v>69.025079267538601</v>
      </c>
      <c r="AR87" s="50">
        <v>66.530689687374917</v>
      </c>
      <c r="AS87" s="50">
        <v>68.902621074980189</v>
      </c>
      <c r="AT87" s="50">
        <v>73.911635562736123</v>
      </c>
      <c r="AU87" s="50">
        <v>76.309508273424868</v>
      </c>
      <c r="AV87" s="50">
        <v>57.205181501644631</v>
      </c>
      <c r="AW87" s="50">
        <v>71.000187426390269</v>
      </c>
      <c r="AX87" s="50">
        <v>75.519898117912007</v>
      </c>
      <c r="AY87" s="50">
        <v>78.358656346683077</v>
      </c>
      <c r="AZ87" s="50">
        <v>69.768447837819011</v>
      </c>
      <c r="BA87" s="50">
        <v>69.70609161971079</v>
      </c>
      <c r="BB87" s="50">
        <v>68.980318243010203</v>
      </c>
      <c r="BC87" s="50">
        <v>69.516438236839562</v>
      </c>
      <c r="BD87" s="50">
        <v>71.338020587257787</v>
      </c>
      <c r="BE87" s="51">
        <v>63.65551609875412</v>
      </c>
      <c r="BF87" s="52">
        <v>-0.1101295858640654</v>
      </c>
      <c r="BG87" s="54">
        <v>-3.5378103799895699E-3</v>
      </c>
      <c r="BH87" s="53">
        <v>1.9902519926922862E-3</v>
      </c>
    </row>
    <row r="88" spans="1:60" x14ac:dyDescent="0.15">
      <c r="A88" s="49" t="s">
        <v>115</v>
      </c>
      <c r="B88" s="50">
        <v>0.69203083203171178</v>
      </c>
      <c r="C88" s="50">
        <v>0.81789836253447579</v>
      </c>
      <c r="D88" s="50">
        <v>0.86538771203249831</v>
      </c>
      <c r="E88" s="50">
        <v>0.92710460501325187</v>
      </c>
      <c r="F88" s="50">
        <v>0.96911890993832128</v>
      </c>
      <c r="G88" s="50">
        <v>1.0447042536827389</v>
      </c>
      <c r="H88" s="50">
        <v>1.0975029153454789</v>
      </c>
      <c r="I88" s="50">
        <v>1.1334941707710156</v>
      </c>
      <c r="J88" s="50">
        <v>1.2324828760495254</v>
      </c>
      <c r="K88" s="50">
        <v>1.3990705414652362</v>
      </c>
      <c r="L88" s="50">
        <v>1.5313249750356923</v>
      </c>
      <c r="M88" s="50">
        <v>1.8212121100145526</v>
      </c>
      <c r="N88" s="50">
        <v>1.9922938360451454</v>
      </c>
      <c r="O88" s="50">
        <v>2.2396726540781957</v>
      </c>
      <c r="P88" s="50">
        <v>2.4308895680615015</v>
      </c>
      <c r="Q88" s="50">
        <v>2.5241293107855851</v>
      </c>
      <c r="R88" s="50">
        <v>2.6715374027024938</v>
      </c>
      <c r="S88" s="50">
        <v>2.7450941961380524</v>
      </c>
      <c r="T88" s="50">
        <v>2.5819518046339209</v>
      </c>
      <c r="U88" s="50">
        <v>2.6568688365271771</v>
      </c>
      <c r="V88" s="50">
        <v>3.0588208549683769</v>
      </c>
      <c r="W88" s="50">
        <v>3.354851574445231</v>
      </c>
      <c r="X88" s="50">
        <v>3.439398784156996</v>
      </c>
      <c r="Y88" s="50">
        <v>3.7885049658608336</v>
      </c>
      <c r="Z88" s="50">
        <v>4.1252599040850644</v>
      </c>
      <c r="AA88" s="50">
        <v>6.3260469882530348</v>
      </c>
      <c r="AB88" s="50">
        <v>6.1912367777695501</v>
      </c>
      <c r="AC88" s="50">
        <v>6.8805155378720642</v>
      </c>
      <c r="AD88" s="50">
        <v>6.958112398956688</v>
      </c>
      <c r="AE88" s="50">
        <v>7.4089450943137658</v>
      </c>
      <c r="AF88" s="50">
        <v>7.6277536488507556</v>
      </c>
      <c r="AG88" s="50">
        <v>7.2820637562647041</v>
      </c>
      <c r="AH88" s="50">
        <v>7.8352370430731346</v>
      </c>
      <c r="AI88" s="50">
        <v>8.5425361494976926</v>
      </c>
      <c r="AJ88" s="50">
        <v>8.7979473735568092</v>
      </c>
      <c r="AK88" s="50">
        <v>8.9296183169870957</v>
      </c>
      <c r="AL88" s="50">
        <v>9.1071851332404847</v>
      </c>
      <c r="AM88" s="50">
        <v>8.9555176495394271</v>
      </c>
      <c r="AN88" s="50">
        <v>8.9638068230701506</v>
      </c>
      <c r="AO88" s="50">
        <v>9.1359422754941466</v>
      </c>
      <c r="AP88" s="50">
        <v>9.6265245777553829</v>
      </c>
      <c r="AQ88" s="50">
        <v>9.5111934529268058</v>
      </c>
      <c r="AR88" s="50">
        <v>9.8918962056931612</v>
      </c>
      <c r="AS88" s="50">
        <v>10.335238656684382</v>
      </c>
      <c r="AT88" s="50">
        <v>10.844481259399956</v>
      </c>
      <c r="AU88" s="50">
        <v>9.4992031303058724</v>
      </c>
      <c r="AV88" s="50">
        <v>10.886465641878445</v>
      </c>
      <c r="AW88" s="50">
        <v>12.290684137816076</v>
      </c>
      <c r="AX88" s="50">
        <v>12.455038132262391</v>
      </c>
      <c r="AY88" s="50">
        <v>13.704946978085951</v>
      </c>
      <c r="AZ88" s="50">
        <v>13.927853176861809</v>
      </c>
      <c r="BA88" s="50">
        <v>14.074494876320562</v>
      </c>
      <c r="BB88" s="50">
        <v>14.969446248183203</v>
      </c>
      <c r="BC88" s="50">
        <v>15.386962744138017</v>
      </c>
      <c r="BD88" s="50">
        <v>14.496316973577787</v>
      </c>
      <c r="BE88" s="51">
        <v>13.46624385512176</v>
      </c>
      <c r="BF88" s="52">
        <v>-7.359566822374175E-2</v>
      </c>
      <c r="BG88" s="54">
        <v>2.944912641274855E-2</v>
      </c>
      <c r="BH88" s="53">
        <v>4.2103528978003048E-4</v>
      </c>
    </row>
    <row r="89" spans="1:60" s="32" customFormat="1" x14ac:dyDescent="0.15">
      <c r="A89" s="37" t="s">
        <v>114</v>
      </c>
      <c r="B89" s="55">
        <v>194.27983483253217</v>
      </c>
      <c r="C89" s="55">
        <v>202.59539202824456</v>
      </c>
      <c r="D89" s="55">
        <v>202.58951504776718</v>
      </c>
      <c r="E89" s="55">
        <v>211.96185126160844</v>
      </c>
      <c r="F89" s="55">
        <v>214.05949334478683</v>
      </c>
      <c r="G89" s="55">
        <v>229.68999564158199</v>
      </c>
      <c r="H89" s="55">
        <v>252.67657933222941</v>
      </c>
      <c r="I89" s="55">
        <v>264.36349915182984</v>
      </c>
      <c r="J89" s="55">
        <v>285.34039124881133</v>
      </c>
      <c r="K89" s="55">
        <v>296.9820425444683</v>
      </c>
      <c r="L89" s="55">
        <v>313.86353665087648</v>
      </c>
      <c r="M89" s="55">
        <v>342.24771033177734</v>
      </c>
      <c r="N89" s="55">
        <v>355.89245796361917</v>
      </c>
      <c r="O89" s="55">
        <v>367.17961062841874</v>
      </c>
      <c r="P89" s="55">
        <v>396.14486071959766</v>
      </c>
      <c r="Q89" s="55">
        <v>432.57320440752449</v>
      </c>
      <c r="R89" s="55">
        <v>484.16339298762966</v>
      </c>
      <c r="S89" s="55">
        <v>525.1040713093563</v>
      </c>
      <c r="T89" s="55">
        <v>544.64230789467695</v>
      </c>
      <c r="U89" s="55">
        <v>562.84255057379755</v>
      </c>
      <c r="V89" s="55">
        <v>581.62406703998738</v>
      </c>
      <c r="W89" s="55">
        <v>590.77465600358244</v>
      </c>
      <c r="X89" s="55">
        <v>612.69648107116723</v>
      </c>
      <c r="Y89" s="55">
        <v>650.63843521925492</v>
      </c>
      <c r="Z89" s="55">
        <v>642.42365561421877</v>
      </c>
      <c r="AA89" s="55">
        <v>661.93524365948542</v>
      </c>
      <c r="AB89" s="55">
        <v>653.52085602221689</v>
      </c>
      <c r="AC89" s="55">
        <v>671.29802326752883</v>
      </c>
      <c r="AD89" s="55">
        <v>675.43233771358257</v>
      </c>
      <c r="AE89" s="55">
        <v>697.68282820071943</v>
      </c>
      <c r="AF89" s="55">
        <v>720.2791404856182</v>
      </c>
      <c r="AG89" s="55">
        <v>738.87859676529149</v>
      </c>
      <c r="AH89" s="55">
        <v>754.24504451289874</v>
      </c>
      <c r="AI89" s="55">
        <v>760.01027901871146</v>
      </c>
      <c r="AJ89" s="55">
        <v>780.50702762011656</v>
      </c>
      <c r="AK89" s="55">
        <v>792.20711707230248</v>
      </c>
      <c r="AL89" s="55">
        <v>818.6917717977168</v>
      </c>
      <c r="AM89" s="55">
        <v>818.08689837327518</v>
      </c>
      <c r="AN89" s="55">
        <v>863.40251498100747</v>
      </c>
      <c r="AO89" s="55">
        <v>927.63147801017703</v>
      </c>
      <c r="AP89" s="55">
        <v>937.45206548723058</v>
      </c>
      <c r="AQ89" s="55">
        <v>952.14666210167297</v>
      </c>
      <c r="AR89" s="55">
        <v>984.44484928463316</v>
      </c>
      <c r="AS89" s="55">
        <v>1050.0917349523061</v>
      </c>
      <c r="AT89" s="55">
        <v>1064.8027535131084</v>
      </c>
      <c r="AU89" s="55">
        <v>1095.541115106116</v>
      </c>
      <c r="AV89" s="55">
        <v>1096.8325837168904</v>
      </c>
      <c r="AW89" s="55">
        <v>1132.6667103599775</v>
      </c>
      <c r="AX89" s="55">
        <v>1159.0231534979534</v>
      </c>
      <c r="AY89" s="55">
        <v>1196.8860740601287</v>
      </c>
      <c r="AZ89" s="55">
        <v>1207.3281054529677</v>
      </c>
      <c r="BA89" s="55">
        <v>1240.0412208730436</v>
      </c>
      <c r="BB89" s="55">
        <v>1262.0953749224529</v>
      </c>
      <c r="BC89" s="55">
        <v>1277.4506486688804</v>
      </c>
      <c r="BD89" s="55">
        <v>1297.295901240831</v>
      </c>
      <c r="BE89" s="55">
        <v>1195.0340060353685</v>
      </c>
      <c r="BF89" s="56">
        <v>-8.1343828605022095E-2</v>
      </c>
      <c r="BG89" s="56">
        <v>1.9945551317092969E-2</v>
      </c>
      <c r="BH89" s="56">
        <v>3.7363907444518993E-2</v>
      </c>
    </row>
    <row r="90" spans="1:60"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1"/>
      <c r="BF90" s="52"/>
      <c r="BG90" s="54"/>
      <c r="BH90" s="53"/>
    </row>
    <row r="91" spans="1:60" x14ac:dyDescent="0.15">
      <c r="A91" s="49" t="s">
        <v>113</v>
      </c>
      <c r="B91" s="50">
        <v>118.82150192269999</v>
      </c>
      <c r="C91" s="50">
        <v>125.07055717379998</v>
      </c>
      <c r="D91" s="50">
        <v>132.3871345691</v>
      </c>
      <c r="E91" s="50">
        <v>139.72629683650001</v>
      </c>
      <c r="F91" s="50">
        <v>144.31864821526065</v>
      </c>
      <c r="G91" s="50">
        <v>155.27696887103014</v>
      </c>
      <c r="H91" s="50">
        <v>161.23739364645954</v>
      </c>
      <c r="I91" s="50">
        <v>168.20581263211886</v>
      </c>
      <c r="J91" s="50">
        <v>178.64312312579258</v>
      </c>
      <c r="K91" s="50">
        <v>188.9946650056286</v>
      </c>
      <c r="L91" s="50">
        <v>191.88549126974729</v>
      </c>
      <c r="M91" s="50">
        <v>198.37523085343048</v>
      </c>
      <c r="N91" s="50">
        <v>208.40458602058618</v>
      </c>
      <c r="O91" s="50">
        <v>215.11079346575352</v>
      </c>
      <c r="P91" s="50">
        <v>223.14823943905915</v>
      </c>
      <c r="Q91" s="50">
        <v>224.26152812977818</v>
      </c>
      <c r="R91" s="50">
        <v>227.78263615568486</v>
      </c>
      <c r="S91" s="50">
        <v>226.77319638723867</v>
      </c>
      <c r="T91" s="50">
        <v>218.00589977929559</v>
      </c>
      <c r="U91" s="50">
        <v>226.8457293106533</v>
      </c>
      <c r="V91" s="50">
        <v>232.79007395078068</v>
      </c>
      <c r="W91" s="50">
        <v>237.72825186789967</v>
      </c>
      <c r="X91" s="50">
        <v>245.59672266615291</v>
      </c>
      <c r="Y91" s="50">
        <v>257.06227700775344</v>
      </c>
      <c r="Z91" s="50">
        <v>270.33724126062731</v>
      </c>
      <c r="AA91" s="50">
        <v>274.88848316148488</v>
      </c>
      <c r="AB91" s="50">
        <v>274.77863741996026</v>
      </c>
      <c r="AC91" s="50">
        <v>278.72540867195153</v>
      </c>
      <c r="AD91" s="50">
        <v>283.27862522988346</v>
      </c>
      <c r="AE91" s="50">
        <v>293.33382660035954</v>
      </c>
      <c r="AF91" s="50">
        <v>307.67342586849838</v>
      </c>
      <c r="AG91" s="50">
        <v>318.05245850034095</v>
      </c>
      <c r="AH91" s="50">
        <v>327.89203205771116</v>
      </c>
      <c r="AI91" s="50">
        <v>337.39473264268889</v>
      </c>
      <c r="AJ91" s="50">
        <v>352.94479892212388</v>
      </c>
      <c r="AK91" s="50">
        <v>355.03252716810829</v>
      </c>
      <c r="AL91" s="50">
        <v>356.79678910403766</v>
      </c>
      <c r="AM91" s="50">
        <v>363.37541234971633</v>
      </c>
      <c r="AN91" s="50">
        <v>369.78060583727887</v>
      </c>
      <c r="AO91" s="50">
        <v>382.82228801539787</v>
      </c>
      <c r="AP91" s="50">
        <v>382.56832596177293</v>
      </c>
      <c r="AQ91" s="50">
        <v>398.24002933274403</v>
      </c>
      <c r="AR91" s="50">
        <v>405.40879260371275</v>
      </c>
      <c r="AS91" s="50">
        <v>414.79833528719195</v>
      </c>
      <c r="AT91" s="50">
        <v>405.18568522485259</v>
      </c>
      <c r="AU91" s="50">
        <v>396.10129903764278</v>
      </c>
      <c r="AV91" s="50">
        <v>400.40810011886248</v>
      </c>
      <c r="AW91" s="50">
        <v>392.81202099308081</v>
      </c>
      <c r="AX91" s="50">
        <v>389.60280475141542</v>
      </c>
      <c r="AY91" s="50">
        <v>394.08206256094957</v>
      </c>
      <c r="AZ91" s="50">
        <v>403.05721925410552</v>
      </c>
      <c r="BA91" s="50">
        <v>401.72662997799614</v>
      </c>
      <c r="BB91" s="50">
        <v>399.24284751151259</v>
      </c>
      <c r="BC91" s="50">
        <v>394.8268045564829</v>
      </c>
      <c r="BD91" s="50">
        <v>398.14987961373527</v>
      </c>
      <c r="BE91" s="51">
        <v>370.27963732663648</v>
      </c>
      <c r="BF91" s="52">
        <v>-7.2540359206635374E-2</v>
      </c>
      <c r="BG91" s="54">
        <v>-1.7501594549580446E-3</v>
      </c>
      <c r="BH91" s="53">
        <v>1.1577155150221757E-2</v>
      </c>
    </row>
    <row r="92" spans="1:60" x14ac:dyDescent="0.15">
      <c r="A92" s="49" t="s">
        <v>112</v>
      </c>
      <c r="B92" s="50" t="s">
        <v>111</v>
      </c>
      <c r="C92" s="50" t="s">
        <v>111</v>
      </c>
      <c r="D92" s="50" t="s">
        <v>111</v>
      </c>
      <c r="E92" s="50" t="s">
        <v>111</v>
      </c>
      <c r="F92" s="50" t="s">
        <v>111</v>
      </c>
      <c r="G92" s="50" t="s">
        <v>111</v>
      </c>
      <c r="H92" s="50">
        <v>2.1561973110000001</v>
      </c>
      <c r="I92" s="50">
        <v>3.3252172048528208</v>
      </c>
      <c r="J92" s="50">
        <v>3.8324402455254756</v>
      </c>
      <c r="K92" s="50">
        <v>4.0639474599260446</v>
      </c>
      <c r="L92" s="50">
        <v>4.9031922690903151</v>
      </c>
      <c r="M92" s="50">
        <v>5.1170048303524345</v>
      </c>
      <c r="N92" s="50">
        <v>5.3493643408452654</v>
      </c>
      <c r="O92" s="50">
        <v>5.8146985816273009</v>
      </c>
      <c r="P92" s="50">
        <v>6.4243138903586861</v>
      </c>
      <c r="Q92" s="50">
        <v>7.3224179851406364</v>
      </c>
      <c r="R92" s="50">
        <v>7.463859205290051</v>
      </c>
      <c r="S92" s="50">
        <v>7.851133857482254</v>
      </c>
      <c r="T92" s="50">
        <v>7.4822686693654665</v>
      </c>
      <c r="U92" s="50">
        <v>7.5952656842616753</v>
      </c>
      <c r="V92" s="50">
        <v>8.8832313641026435</v>
      </c>
      <c r="W92" s="50">
        <v>9.7343797092160056</v>
      </c>
      <c r="X92" s="50">
        <v>10.643562998431326</v>
      </c>
      <c r="Y92" s="50">
        <v>10.89248805070863</v>
      </c>
      <c r="Z92" s="50">
        <v>11.761634340583445</v>
      </c>
      <c r="AA92" s="50">
        <v>12.753649105542259</v>
      </c>
      <c r="AB92" s="50">
        <v>12.025650870530519</v>
      </c>
      <c r="AC92" s="50">
        <v>13.085877215800425</v>
      </c>
      <c r="AD92" s="50">
        <v>14.145754886479105</v>
      </c>
      <c r="AE92" s="50">
        <v>14.842794711443076</v>
      </c>
      <c r="AF92" s="50">
        <v>18.221961738937651</v>
      </c>
      <c r="AG92" s="50">
        <v>18.424046994816006</v>
      </c>
      <c r="AH92" s="50">
        <v>20.817409713291596</v>
      </c>
      <c r="AI92" s="50">
        <v>21.145258739396972</v>
      </c>
      <c r="AJ92" s="50">
        <v>21.889563552124102</v>
      </c>
      <c r="AK92" s="50">
        <v>23.512997278683855</v>
      </c>
      <c r="AL92" s="50">
        <v>27.683541473796343</v>
      </c>
      <c r="AM92" s="50">
        <v>29.672064949339976</v>
      </c>
      <c r="AN92" s="50">
        <v>30.750082212067003</v>
      </c>
      <c r="AO92" s="50">
        <v>33.012387938156181</v>
      </c>
      <c r="AP92" s="50">
        <v>36.372075237776713</v>
      </c>
      <c r="AQ92" s="50">
        <v>40.415175757460261</v>
      </c>
      <c r="AR92" s="50">
        <v>40.768385978964865</v>
      </c>
      <c r="AS92" s="50">
        <v>44.181007082007554</v>
      </c>
      <c r="AT92" s="50">
        <v>49.240781459396977</v>
      </c>
      <c r="AU92" s="50">
        <v>50.57272512624202</v>
      </c>
      <c r="AV92" s="50">
        <v>56.48655372768502</v>
      </c>
      <c r="AW92" s="50">
        <v>60.403397143441126</v>
      </c>
      <c r="AX92" s="50">
        <v>62.707862601882198</v>
      </c>
      <c r="AY92" s="50">
        <v>65.36800178363022</v>
      </c>
      <c r="AZ92" s="50">
        <v>78.004304444912691</v>
      </c>
      <c r="BA92" s="50">
        <v>79.197307940747621</v>
      </c>
      <c r="BB92" s="50">
        <v>83.075736119395671</v>
      </c>
      <c r="BC92" s="50">
        <v>89.228334757347824</v>
      </c>
      <c r="BD92" s="50">
        <v>100.55470738222189</v>
      </c>
      <c r="BE92" s="51">
        <v>97.93212933623947</v>
      </c>
      <c r="BF92" s="52">
        <v>-2.8742087218911361E-2</v>
      </c>
      <c r="BG92" s="54">
        <v>7.4008570444632049E-2</v>
      </c>
      <c r="BH92" s="53">
        <v>3.061943842504862E-3</v>
      </c>
    </row>
    <row r="93" spans="1:60" x14ac:dyDescent="0.15">
      <c r="A93" s="49" t="s">
        <v>110</v>
      </c>
      <c r="B93" s="50">
        <v>488.52541892093018</v>
      </c>
      <c r="C93" s="50">
        <v>530.3490445334894</v>
      </c>
      <c r="D93" s="50">
        <v>475.9206737977691</v>
      </c>
      <c r="E93" s="50">
        <v>476.68279034602921</v>
      </c>
      <c r="F93" s="50">
        <v>582.47370012630086</v>
      </c>
      <c r="G93" s="50">
        <v>748.50713026285484</v>
      </c>
      <c r="H93" s="50">
        <v>881.70115564368245</v>
      </c>
      <c r="I93" s="50">
        <v>945.37672443751228</v>
      </c>
      <c r="J93" s="50">
        <v>987.0023005725692</v>
      </c>
      <c r="K93" s="50">
        <v>1006.7685345206479</v>
      </c>
      <c r="L93" s="50">
        <v>1131.2727890228239</v>
      </c>
      <c r="M93" s="50">
        <v>1183.1413922532035</v>
      </c>
      <c r="N93" s="50">
        <v>1293.5481105760441</v>
      </c>
      <c r="O93" s="50">
        <v>1418.532586747363</v>
      </c>
      <c r="P93" s="50">
        <v>1458.4542207472805</v>
      </c>
      <c r="Q93" s="50">
        <v>1471.2097352184214</v>
      </c>
      <c r="R93" s="50">
        <v>1448.5327936322935</v>
      </c>
      <c r="S93" s="50">
        <v>1512.3620497496233</v>
      </c>
      <c r="T93" s="50">
        <v>1607.6963597595793</v>
      </c>
      <c r="U93" s="50">
        <v>1733.3494932924618</v>
      </c>
      <c r="V93" s="50">
        <v>1833.5220553805223</v>
      </c>
      <c r="W93" s="50">
        <v>1916.3138131152016</v>
      </c>
      <c r="X93" s="50">
        <v>2061.5188197865846</v>
      </c>
      <c r="Y93" s="50">
        <v>2210.8658792308433</v>
      </c>
      <c r="Z93" s="50">
        <v>2309.6745626251995</v>
      </c>
      <c r="AA93" s="50">
        <v>2323.8327979937676</v>
      </c>
      <c r="AB93" s="50">
        <v>2455.9254617655483</v>
      </c>
      <c r="AC93" s="50">
        <v>2581.2196676429194</v>
      </c>
      <c r="AD93" s="50">
        <v>2787.2662323775489</v>
      </c>
      <c r="AE93" s="50">
        <v>2938.1090414368191</v>
      </c>
      <c r="AF93" s="50">
        <v>3028.8327557940029</v>
      </c>
      <c r="AG93" s="50">
        <v>3177.7155183986856</v>
      </c>
      <c r="AH93" s="50">
        <v>3166.7923524302755</v>
      </c>
      <c r="AI93" s="50">
        <v>3163.3646553354365</v>
      </c>
      <c r="AJ93" s="50">
        <v>3294.4332891885301</v>
      </c>
      <c r="AK93" s="50">
        <v>3360.8736838836248</v>
      </c>
      <c r="AL93" s="50">
        <v>3523.0766636037479</v>
      </c>
      <c r="AM93" s="50">
        <v>3843.3960236244229</v>
      </c>
      <c r="AN93" s="50">
        <v>4532.1482146079461</v>
      </c>
      <c r="AO93" s="50">
        <v>5334.8916659238839</v>
      </c>
      <c r="AP93" s="50">
        <v>6098.1825303590076</v>
      </c>
      <c r="AQ93" s="50">
        <v>6677.286156049583</v>
      </c>
      <c r="AR93" s="50">
        <v>7239.7616084140573</v>
      </c>
      <c r="AS93" s="50">
        <v>7378.2476052642551</v>
      </c>
      <c r="AT93" s="50">
        <v>7710.0585912782662</v>
      </c>
      <c r="AU93" s="50">
        <v>8142.2241525743339</v>
      </c>
      <c r="AV93" s="50">
        <v>8823.4326091880575</v>
      </c>
      <c r="AW93" s="50">
        <v>9000.404697759308</v>
      </c>
      <c r="AX93" s="50">
        <v>9242.5132832762338</v>
      </c>
      <c r="AY93" s="50">
        <v>9288.1367954698562</v>
      </c>
      <c r="AZ93" s="50">
        <v>9274.7608200745435</v>
      </c>
      <c r="BA93" s="50">
        <v>9274.3067234638002</v>
      </c>
      <c r="BB93" s="50">
        <v>9462.7275517147227</v>
      </c>
      <c r="BC93" s="50">
        <v>9648.6451126489719</v>
      </c>
      <c r="BD93" s="50">
        <v>9806.0429049865543</v>
      </c>
      <c r="BE93" s="51">
        <v>9893.5111118367586</v>
      </c>
      <c r="BF93" s="52">
        <v>6.1632155101254416E-3</v>
      </c>
      <c r="BG93" s="54">
        <v>2.4338771212222721E-2</v>
      </c>
      <c r="BH93" s="53">
        <v>0.30933030492610791</v>
      </c>
    </row>
    <row r="94" spans="1:60" x14ac:dyDescent="0.15">
      <c r="A94" s="49" t="s">
        <v>109</v>
      </c>
      <c r="B94" s="50">
        <v>7.1344079634000002</v>
      </c>
      <c r="C94" s="50">
        <v>7.6970268718000012</v>
      </c>
      <c r="D94" s="50">
        <v>9.0744267300000008</v>
      </c>
      <c r="E94" s="50">
        <v>9.7814015577999971</v>
      </c>
      <c r="F94" s="50">
        <v>11.4696097268</v>
      </c>
      <c r="G94" s="50">
        <v>12.323401988799999</v>
      </c>
      <c r="H94" s="50">
        <v>12.967431309599998</v>
      </c>
      <c r="I94" s="50">
        <v>14.743716101400002</v>
      </c>
      <c r="J94" s="50">
        <v>15.275989169599999</v>
      </c>
      <c r="K94" s="50">
        <v>15.607719205599999</v>
      </c>
      <c r="L94" s="50">
        <v>14.747617147800002</v>
      </c>
      <c r="M94" s="50">
        <v>17.383496153400003</v>
      </c>
      <c r="N94" s="50">
        <v>18.798891393600005</v>
      </c>
      <c r="O94" s="50">
        <v>19.570464792000003</v>
      </c>
      <c r="P94" s="50">
        <v>19.980849945199999</v>
      </c>
      <c r="Q94" s="50">
        <v>20.456704937600005</v>
      </c>
      <c r="R94" s="50">
        <v>21.849400360999997</v>
      </c>
      <c r="S94" s="50">
        <v>24.660754564000001</v>
      </c>
      <c r="T94" s="50">
        <v>27.007361677600002</v>
      </c>
      <c r="U94" s="50">
        <v>28.066884940200005</v>
      </c>
      <c r="V94" s="50">
        <v>29.563442160600001</v>
      </c>
      <c r="W94" s="50">
        <v>31.216561093800006</v>
      </c>
      <c r="X94" s="50">
        <v>34.778210632799997</v>
      </c>
      <c r="Y94" s="50">
        <v>40.182899516200003</v>
      </c>
      <c r="Z94" s="50">
        <v>42.7995524078</v>
      </c>
      <c r="AA94" s="50">
        <v>41.272772859599996</v>
      </c>
      <c r="AB94" s="50">
        <v>43.048548776799997</v>
      </c>
      <c r="AC94" s="50">
        <v>50.140836971600002</v>
      </c>
      <c r="AD94" s="50">
        <v>55.072495218999997</v>
      </c>
      <c r="AE94" s="50">
        <v>48.433496617599999</v>
      </c>
      <c r="AF94" s="50">
        <v>52.21417831621001</v>
      </c>
      <c r="AG94" s="50">
        <v>49.715928852709993</v>
      </c>
      <c r="AH94" s="50">
        <v>49.043829488070003</v>
      </c>
      <c r="AI94" s="50">
        <v>50.808364647830004</v>
      </c>
      <c r="AJ94" s="50">
        <v>50.180347513520005</v>
      </c>
      <c r="AK94" s="50">
        <v>53.392267453309003</v>
      </c>
      <c r="AL94" s="50">
        <v>70.008707032578997</v>
      </c>
      <c r="AM94" s="50">
        <v>67.192795502649005</v>
      </c>
      <c r="AN94" s="50">
        <v>71.264688801551003</v>
      </c>
      <c r="AO94" s="50">
        <v>78.463721894329993</v>
      </c>
      <c r="AP94" s="50">
        <v>75.767913800511025</v>
      </c>
      <c r="AQ94" s="50">
        <v>79.926210800475232</v>
      </c>
      <c r="AR94" s="50">
        <v>85.619367951426739</v>
      </c>
      <c r="AS94" s="50">
        <v>79.171720810467193</v>
      </c>
      <c r="AT94" s="50">
        <v>86.473341449044284</v>
      </c>
      <c r="AU94" s="50">
        <v>88.321088701088257</v>
      </c>
      <c r="AV94" s="50">
        <v>91.98734711761071</v>
      </c>
      <c r="AW94" s="50">
        <v>88.701778467641574</v>
      </c>
      <c r="AX94" s="50">
        <v>91.528216273258934</v>
      </c>
      <c r="AY94" s="50">
        <v>89.749602511206689</v>
      </c>
      <c r="AZ94" s="50">
        <v>90.525752792636681</v>
      </c>
      <c r="BA94" s="50">
        <v>92.704244443887433</v>
      </c>
      <c r="BB94" s="50">
        <v>98.925738250102398</v>
      </c>
      <c r="BC94" s="50">
        <v>99.501323394050303</v>
      </c>
      <c r="BD94" s="50">
        <v>94.68474407284593</v>
      </c>
      <c r="BE94" s="51">
        <v>68.197369228109352</v>
      </c>
      <c r="BF94" s="52">
        <v>-0.28171070974356716</v>
      </c>
      <c r="BG94" s="54">
        <v>9.112943788407879E-3</v>
      </c>
      <c r="BH94" s="53">
        <v>2.1322574746239905E-3</v>
      </c>
    </row>
    <row r="95" spans="1:60" x14ac:dyDescent="0.15">
      <c r="A95" s="49" t="s">
        <v>108</v>
      </c>
      <c r="B95" s="50">
        <v>167.45227591796424</v>
      </c>
      <c r="C95" s="50">
        <v>170.02596664964031</v>
      </c>
      <c r="D95" s="50">
        <v>174.47174422570515</v>
      </c>
      <c r="E95" s="50">
        <v>182.54250665356724</v>
      </c>
      <c r="F95" s="50">
        <v>197.47829310279644</v>
      </c>
      <c r="G95" s="50">
        <v>189.89784509872646</v>
      </c>
      <c r="H95" s="50">
        <v>206.58752594290689</v>
      </c>
      <c r="I95" s="50">
        <v>218.56996985300188</v>
      </c>
      <c r="J95" s="50">
        <v>219.01392553725742</v>
      </c>
      <c r="K95" s="50">
        <v>238.59871957692854</v>
      </c>
      <c r="L95" s="50">
        <v>253.40458866587588</v>
      </c>
      <c r="M95" s="50">
        <v>263.84543536979436</v>
      </c>
      <c r="N95" s="50">
        <v>277.62654434373911</v>
      </c>
      <c r="O95" s="50">
        <v>276.56185380572958</v>
      </c>
      <c r="P95" s="50">
        <v>295.91947374449086</v>
      </c>
      <c r="Q95" s="50">
        <v>310.32593612611748</v>
      </c>
      <c r="R95" s="50">
        <v>339.83404307019441</v>
      </c>
      <c r="S95" s="50">
        <v>341.77664684082157</v>
      </c>
      <c r="T95" s="50">
        <v>364.60876534000698</v>
      </c>
      <c r="U95" s="50">
        <v>386.00371617930278</v>
      </c>
      <c r="V95" s="50">
        <v>409.00443290986709</v>
      </c>
      <c r="W95" s="50">
        <v>437.93516170470031</v>
      </c>
      <c r="X95" s="50">
        <v>474.7950307729858</v>
      </c>
      <c r="Y95" s="50">
        <v>511.75031417293911</v>
      </c>
      <c r="Z95" s="50">
        <v>558.96978321582492</v>
      </c>
      <c r="AA95" s="50">
        <v>602.06401322047873</v>
      </c>
      <c r="AB95" s="50">
        <v>634.88062445192065</v>
      </c>
      <c r="AC95" s="50">
        <v>671.91635276280283</v>
      </c>
      <c r="AD95" s="50">
        <v>694.04505004956854</v>
      </c>
      <c r="AE95" s="50">
        <v>724.78654244737413</v>
      </c>
      <c r="AF95" s="50">
        <v>773.41667271319795</v>
      </c>
      <c r="AG95" s="50">
        <v>812.4525923261134</v>
      </c>
      <c r="AH95" s="50">
        <v>854.976836251789</v>
      </c>
      <c r="AI95" s="50">
        <v>895.69740449489041</v>
      </c>
      <c r="AJ95" s="50">
        <v>914.30578209281771</v>
      </c>
      <c r="AK95" s="50">
        <v>959.77900730338854</v>
      </c>
      <c r="AL95" s="50">
        <v>968.64304676709537</v>
      </c>
      <c r="AM95" s="50">
        <v>1008.5812696122358</v>
      </c>
      <c r="AN95" s="50">
        <v>1049.3818928882276</v>
      </c>
      <c r="AO95" s="50">
        <v>1112.1159512535246</v>
      </c>
      <c r="AP95" s="50">
        <v>1200.2460250990059</v>
      </c>
      <c r="AQ95" s="50">
        <v>1252.050434152259</v>
      </c>
      <c r="AR95" s="50">
        <v>1363.1168022477332</v>
      </c>
      <c r="AS95" s="50">
        <v>1461.9450209108588</v>
      </c>
      <c r="AT95" s="50">
        <v>1588.3151061034137</v>
      </c>
      <c r="AU95" s="50">
        <v>1650.1852948353028</v>
      </c>
      <c r="AV95" s="50">
        <v>1728.1626098411671</v>
      </c>
      <c r="AW95" s="50">
        <v>1842.4345201301796</v>
      </c>
      <c r="AX95" s="50">
        <v>1925.7287043044032</v>
      </c>
      <c r="AY95" s="50">
        <v>2079.0355383848305</v>
      </c>
      <c r="AZ95" s="50">
        <v>2146.5264098487178</v>
      </c>
      <c r="BA95" s="50">
        <v>2238.3144765858542</v>
      </c>
      <c r="BB95" s="50">
        <v>2320.6349201505986</v>
      </c>
      <c r="BC95" s="50">
        <v>2445.762571120094</v>
      </c>
      <c r="BD95" s="50">
        <v>2468.3688159415015</v>
      </c>
      <c r="BE95" s="51">
        <v>2298.1907145545015</v>
      </c>
      <c r="BF95" s="52">
        <v>-7.1487417054530544E-2</v>
      </c>
      <c r="BG95" s="54">
        <v>4.5074710476291413E-2</v>
      </c>
      <c r="BH95" s="53">
        <v>7.1855181287557385E-2</v>
      </c>
    </row>
    <row r="96" spans="1:60" x14ac:dyDescent="0.15">
      <c r="A96" s="49" t="s">
        <v>107</v>
      </c>
      <c r="B96" s="50">
        <v>20.140748035116086</v>
      </c>
      <c r="C96" s="50">
        <v>19.5487943219544</v>
      </c>
      <c r="D96" s="50">
        <v>18.687915740607441</v>
      </c>
      <c r="E96" s="50">
        <v>19.61409071054576</v>
      </c>
      <c r="F96" s="50">
        <v>21.292429656891773</v>
      </c>
      <c r="G96" s="50">
        <v>22.64742209000805</v>
      </c>
      <c r="H96" s="50">
        <v>23.535819269221708</v>
      </c>
      <c r="I96" s="50">
        <v>25.41730516037077</v>
      </c>
      <c r="J96" s="50">
        <v>29.723092434261297</v>
      </c>
      <c r="K96" s="50">
        <v>31.409715239637979</v>
      </c>
      <c r="L96" s="50">
        <v>36.857157595916505</v>
      </c>
      <c r="M96" s="50">
        <v>39.716428725043841</v>
      </c>
      <c r="N96" s="50">
        <v>48.113679446759974</v>
      </c>
      <c r="O96" s="50">
        <v>52.719123185784852</v>
      </c>
      <c r="P96" s="50">
        <v>60.979435707641073</v>
      </c>
      <c r="Q96" s="50">
        <v>67.346837730612052</v>
      </c>
      <c r="R96" s="50">
        <v>74.791827038241522</v>
      </c>
      <c r="S96" s="50">
        <v>76.867667109097837</v>
      </c>
      <c r="T96" s="50">
        <v>78.484881633539771</v>
      </c>
      <c r="U96" s="50">
        <v>83.179888769957941</v>
      </c>
      <c r="V96" s="50">
        <v>84.70423735739088</v>
      </c>
      <c r="W96" s="50">
        <v>93.359436576825146</v>
      </c>
      <c r="X96" s="50">
        <v>101.67411276566975</v>
      </c>
      <c r="Y96" s="50">
        <v>107.13476346319408</v>
      </c>
      <c r="Z96" s="50">
        <v>116.87493929950756</v>
      </c>
      <c r="AA96" s="50">
        <v>135.75633644985518</v>
      </c>
      <c r="AB96" s="50">
        <v>146.34000765082561</v>
      </c>
      <c r="AC96" s="50">
        <v>160.53323350639704</v>
      </c>
      <c r="AD96" s="50">
        <v>171.03860134820002</v>
      </c>
      <c r="AE96" s="50">
        <v>183.09626938075041</v>
      </c>
      <c r="AF96" s="50">
        <v>195.45268030847268</v>
      </c>
      <c r="AG96" s="50">
        <v>206.51606647762787</v>
      </c>
      <c r="AH96" s="50">
        <v>231.46374296295423</v>
      </c>
      <c r="AI96" s="50">
        <v>229.46862100991342</v>
      </c>
      <c r="AJ96" s="50">
        <v>247.93884003818644</v>
      </c>
      <c r="AK96" s="50">
        <v>268.50368231798842</v>
      </c>
      <c r="AL96" s="50">
        <v>291.06595270781082</v>
      </c>
      <c r="AM96" s="50">
        <v>301.12247309374226</v>
      </c>
      <c r="AN96" s="50">
        <v>336.18165729880826</v>
      </c>
      <c r="AO96" s="50">
        <v>328.91836290104754</v>
      </c>
      <c r="AP96" s="50">
        <v>337.35345114609009</v>
      </c>
      <c r="AQ96" s="50">
        <v>356.35477583116301</v>
      </c>
      <c r="AR96" s="50">
        <v>388.22376651655128</v>
      </c>
      <c r="AS96" s="50">
        <v>378.68688842545731</v>
      </c>
      <c r="AT96" s="50">
        <v>393.7067813729368</v>
      </c>
      <c r="AU96" s="50">
        <v>436.15700249562173</v>
      </c>
      <c r="AV96" s="50">
        <v>478.39008541229441</v>
      </c>
      <c r="AW96" s="50">
        <v>516.15147501634124</v>
      </c>
      <c r="AX96" s="50">
        <v>531.86288501004753</v>
      </c>
      <c r="AY96" s="50">
        <v>481.09482246218209</v>
      </c>
      <c r="AZ96" s="50">
        <v>496.46048648798615</v>
      </c>
      <c r="BA96" s="50">
        <v>496.42933408739339</v>
      </c>
      <c r="BB96" s="50">
        <v>521.92188315184808</v>
      </c>
      <c r="BC96" s="50">
        <v>570.94316923007159</v>
      </c>
      <c r="BD96" s="50">
        <v>620.20002649099047</v>
      </c>
      <c r="BE96" s="51">
        <v>541.34803213033274</v>
      </c>
      <c r="BF96" s="52">
        <v>-0.12952448228537339</v>
      </c>
      <c r="BG96" s="54">
        <v>4.6491941752651922E-2</v>
      </c>
      <c r="BH96" s="53">
        <v>1.6925775890591355E-2</v>
      </c>
    </row>
    <row r="97" spans="1:60" x14ac:dyDescent="0.15">
      <c r="A97" s="49" t="s">
        <v>106</v>
      </c>
      <c r="B97" s="50">
        <v>446.8982708432024</v>
      </c>
      <c r="C97" s="50">
        <v>492.81404989792014</v>
      </c>
      <c r="D97" s="50">
        <v>578.15446178536899</v>
      </c>
      <c r="E97" s="50">
        <v>641.64207403122441</v>
      </c>
      <c r="F97" s="50">
        <v>731.47587292673143</v>
      </c>
      <c r="G97" s="50">
        <v>810.5198102088857</v>
      </c>
      <c r="H97" s="50">
        <v>845.34655128725512</v>
      </c>
      <c r="I97" s="50">
        <v>880.91287663545688</v>
      </c>
      <c r="J97" s="50">
        <v>994.97896820088431</v>
      </c>
      <c r="K97" s="50">
        <v>985.69326895345716</v>
      </c>
      <c r="L97" s="50">
        <v>923.55691962084916</v>
      </c>
      <c r="M97" s="50">
        <v>951.19648193488558</v>
      </c>
      <c r="N97" s="50">
        <v>960.65324002161947</v>
      </c>
      <c r="O97" s="50">
        <v>924.27439669012324</v>
      </c>
      <c r="P97" s="50">
        <v>949.65193842327096</v>
      </c>
      <c r="Q97" s="50">
        <v>920.71562538999285</v>
      </c>
      <c r="R97" s="50">
        <v>914.73967253657111</v>
      </c>
      <c r="S97" s="50">
        <v>863.59837178702571</v>
      </c>
      <c r="T97" s="50">
        <v>864.01099131571527</v>
      </c>
      <c r="U97" s="50">
        <v>952.64554795039305</v>
      </c>
      <c r="V97" s="50">
        <v>930.45269586289362</v>
      </c>
      <c r="W97" s="50">
        <v>919.80306726582876</v>
      </c>
      <c r="X97" s="50">
        <v>927.6077484739485</v>
      </c>
      <c r="Y97" s="50">
        <v>999.28883232676878</v>
      </c>
      <c r="Z97" s="50">
        <v>1025.490038132051</v>
      </c>
      <c r="AA97" s="50">
        <v>1086.9922778193004</v>
      </c>
      <c r="AB97" s="50">
        <v>1104.164873226737</v>
      </c>
      <c r="AC97" s="50">
        <v>1116.3983175512283</v>
      </c>
      <c r="AD97" s="50">
        <v>1110.804668437916</v>
      </c>
      <c r="AE97" s="50">
        <v>1175.030488185768</v>
      </c>
      <c r="AF97" s="50">
        <v>1189.9140025147021</v>
      </c>
      <c r="AG97" s="50">
        <v>1211.2985201487836</v>
      </c>
      <c r="AH97" s="50">
        <v>1210.4769894830722</v>
      </c>
      <c r="AI97" s="50">
        <v>1179.2232468181915</v>
      </c>
      <c r="AJ97" s="50">
        <v>1211.1464399699291</v>
      </c>
      <c r="AK97" s="50">
        <v>1233.1839137472209</v>
      </c>
      <c r="AL97" s="50">
        <v>1226.365590047599</v>
      </c>
      <c r="AM97" s="50">
        <v>1237.2317070374038</v>
      </c>
      <c r="AN97" s="50">
        <v>1277.9737068121331</v>
      </c>
      <c r="AO97" s="50">
        <v>1261.9817031845009</v>
      </c>
      <c r="AP97" s="50">
        <v>1295.1073662894462</v>
      </c>
      <c r="AQ97" s="50">
        <v>1272.5880349035249</v>
      </c>
      <c r="AR97" s="50">
        <v>1286.9068337543461</v>
      </c>
      <c r="AS97" s="50">
        <v>1297.0791898044263</v>
      </c>
      <c r="AT97" s="50">
        <v>1127.7064659485447</v>
      </c>
      <c r="AU97" s="50">
        <v>1197.9032860134714</v>
      </c>
      <c r="AV97" s="50">
        <v>1206.0729945494902</v>
      </c>
      <c r="AW97" s="50">
        <v>1292.1471981543277</v>
      </c>
      <c r="AX97" s="50">
        <v>1279.7078283357021</v>
      </c>
      <c r="AY97" s="50">
        <v>1246.3647370401006</v>
      </c>
      <c r="AZ97" s="50">
        <v>1207.0160999682967</v>
      </c>
      <c r="BA97" s="50">
        <v>1189.8749778018689</v>
      </c>
      <c r="BB97" s="50">
        <v>1181.3404566025665</v>
      </c>
      <c r="BC97" s="50">
        <v>1158.2883039693913</v>
      </c>
      <c r="BD97" s="50">
        <v>1117.6112717318672</v>
      </c>
      <c r="BE97" s="51">
        <v>1026.8493375603853</v>
      </c>
      <c r="BF97" s="52">
        <v>-8.372100015548356E-2</v>
      </c>
      <c r="BG97" s="54">
        <v>-8.9882375774419376E-4</v>
      </c>
      <c r="BH97" s="53">
        <v>3.2105449229313687E-2</v>
      </c>
    </row>
    <row r="98" spans="1:60" x14ac:dyDescent="0.15">
      <c r="A98" s="49" t="s">
        <v>105</v>
      </c>
      <c r="B98" s="50">
        <v>7.016515930374271</v>
      </c>
      <c r="C98" s="50">
        <v>8.1808973679713901</v>
      </c>
      <c r="D98" s="50">
        <v>8.2900940306042816</v>
      </c>
      <c r="E98" s="50">
        <v>8.3934975343300593</v>
      </c>
      <c r="F98" s="50">
        <v>8.6669517012650008</v>
      </c>
      <c r="G98" s="50">
        <v>9.5694194307454605</v>
      </c>
      <c r="H98" s="50">
        <v>10.787947897604923</v>
      </c>
      <c r="I98" s="50">
        <v>12.165755018323736</v>
      </c>
      <c r="J98" s="50">
        <v>13.260865275123738</v>
      </c>
      <c r="K98" s="50">
        <v>13.402874546710102</v>
      </c>
      <c r="L98" s="50">
        <v>13.836253502759465</v>
      </c>
      <c r="M98" s="50">
        <v>15.591582539602829</v>
      </c>
      <c r="N98" s="50">
        <v>17.580801955696895</v>
      </c>
      <c r="O98" s="50">
        <v>23.199317281400003</v>
      </c>
      <c r="P98" s="50">
        <v>28.391454711300003</v>
      </c>
      <c r="Q98" s="50">
        <v>30.498042326600004</v>
      </c>
      <c r="R98" s="50">
        <v>31.690575993400003</v>
      </c>
      <c r="S98" s="50">
        <v>33.813098010600008</v>
      </c>
      <c r="T98" s="50">
        <v>38.574220066700008</v>
      </c>
      <c r="U98" s="50">
        <v>39.877083697700002</v>
      </c>
      <c r="V98" s="50">
        <v>39.163995101613516</v>
      </c>
      <c r="W98" s="50">
        <v>41.763366808848133</v>
      </c>
      <c r="X98" s="50">
        <v>42.776254849917223</v>
      </c>
      <c r="Y98" s="50">
        <v>45.446577327195563</v>
      </c>
      <c r="Z98" s="50">
        <v>52.298324566160694</v>
      </c>
      <c r="AA98" s="50">
        <v>58.826925942070737</v>
      </c>
      <c r="AB98" s="50">
        <v>70.492446188273846</v>
      </c>
      <c r="AC98" s="50">
        <v>76.336836662564139</v>
      </c>
      <c r="AD98" s="50">
        <v>77.214723182397975</v>
      </c>
      <c r="AE98" s="50">
        <v>85.383612627736696</v>
      </c>
      <c r="AF98" s="50">
        <v>87.264627352714271</v>
      </c>
      <c r="AG98" s="50">
        <v>98.982009935408243</v>
      </c>
      <c r="AH98" s="50">
        <v>114.80243710773945</v>
      </c>
      <c r="AI98" s="50">
        <v>105.39336633169013</v>
      </c>
      <c r="AJ98" s="50">
        <v>118.95772442359632</v>
      </c>
      <c r="AK98" s="50">
        <v>131.27244861976754</v>
      </c>
      <c r="AL98" s="50">
        <v>133.41031592057612</v>
      </c>
      <c r="AM98" s="50">
        <v>143.95686858976094</v>
      </c>
      <c r="AN98" s="50">
        <v>159.18409911401022</v>
      </c>
      <c r="AO98" s="50">
        <v>170.70239326490611</v>
      </c>
      <c r="AP98" s="50">
        <v>180.93791706566637</v>
      </c>
      <c r="AQ98" s="50">
        <v>186.72956638204272</v>
      </c>
      <c r="AR98" s="50">
        <v>190.39766350244514</v>
      </c>
      <c r="AS98" s="50">
        <v>197.84381624318266</v>
      </c>
      <c r="AT98" s="50">
        <v>190.23275959479082</v>
      </c>
      <c r="AU98" s="50">
        <v>212.97761719458828</v>
      </c>
      <c r="AV98" s="50">
        <v>213.67866118516758</v>
      </c>
      <c r="AW98" s="50">
        <v>226.70561346075112</v>
      </c>
      <c r="AX98" s="50">
        <v>233.26118024381083</v>
      </c>
      <c r="AY98" s="50">
        <v>242.17016173098861</v>
      </c>
      <c r="AZ98" s="50">
        <v>245.77633125845244</v>
      </c>
      <c r="BA98" s="50">
        <v>251.39519021168067</v>
      </c>
      <c r="BB98" s="50">
        <v>241.16632036692408</v>
      </c>
      <c r="BC98" s="50">
        <v>249.95370824339349</v>
      </c>
      <c r="BD98" s="50">
        <v>257.52740099666795</v>
      </c>
      <c r="BE98" s="51">
        <v>250.61232224076426</v>
      </c>
      <c r="BF98" s="52">
        <v>-2.9510692250097392E-2</v>
      </c>
      <c r="BG98" s="54">
        <v>3.0751116007441626E-2</v>
      </c>
      <c r="BH98" s="53">
        <v>7.8356394591023448E-3</v>
      </c>
    </row>
    <row r="99" spans="1:60" x14ac:dyDescent="0.15">
      <c r="A99" s="49" t="s">
        <v>104</v>
      </c>
      <c r="B99" s="50">
        <v>15.0472116104</v>
      </c>
      <c r="C99" s="50">
        <v>15.795854125400002</v>
      </c>
      <c r="D99" s="50">
        <v>15.733801413400002</v>
      </c>
      <c r="E99" s="50">
        <v>15.670935314099999</v>
      </c>
      <c r="F99" s="50">
        <v>16.198284196899998</v>
      </c>
      <c r="G99" s="50">
        <v>18.242556868900003</v>
      </c>
      <c r="H99" s="50">
        <v>18.0823140436</v>
      </c>
      <c r="I99" s="50">
        <v>19.350707761399999</v>
      </c>
      <c r="J99" s="50">
        <v>20.896554476600006</v>
      </c>
      <c r="K99" s="50">
        <v>20.570122463037819</v>
      </c>
      <c r="L99" s="50">
        <v>19.783530791377206</v>
      </c>
      <c r="M99" s="50">
        <v>21.476839393622246</v>
      </c>
      <c r="N99" s="50">
        <v>22.252054486567065</v>
      </c>
      <c r="O99" s="50">
        <v>20.994315926084603</v>
      </c>
      <c r="P99" s="50">
        <v>19.59852232791868</v>
      </c>
      <c r="Q99" s="50">
        <v>19.07255416924902</v>
      </c>
      <c r="R99" s="50">
        <v>18.748227658663879</v>
      </c>
      <c r="S99" s="50">
        <v>20.292191716827606</v>
      </c>
      <c r="T99" s="50">
        <v>20.401959911456554</v>
      </c>
      <c r="U99" s="50">
        <v>20.508328842817438</v>
      </c>
      <c r="V99" s="50">
        <v>20.991563823719908</v>
      </c>
      <c r="W99" s="50">
        <v>22.00378704398377</v>
      </c>
      <c r="X99" s="50">
        <v>22.350215199648023</v>
      </c>
      <c r="Y99" s="50">
        <v>23.427812074942672</v>
      </c>
      <c r="Z99" s="50">
        <v>20.564878140595198</v>
      </c>
      <c r="AA99" s="50">
        <v>25.891587139025681</v>
      </c>
      <c r="AB99" s="50">
        <v>26.352768120798551</v>
      </c>
      <c r="AC99" s="50">
        <v>27.992741864740193</v>
      </c>
      <c r="AD99" s="50">
        <v>27.436335125178854</v>
      </c>
      <c r="AE99" s="50">
        <v>28.487421148215706</v>
      </c>
      <c r="AF99" s="50">
        <v>28.785994738085058</v>
      </c>
      <c r="AG99" s="50">
        <v>29.709878122421902</v>
      </c>
      <c r="AH99" s="50">
        <v>31.749847062548525</v>
      </c>
      <c r="AI99" s="50">
        <v>30.447840412146842</v>
      </c>
      <c r="AJ99" s="50">
        <v>31.699901234139134</v>
      </c>
      <c r="AK99" s="50">
        <v>32.229897787863521</v>
      </c>
      <c r="AL99" s="50">
        <v>34.447028831388337</v>
      </c>
      <c r="AM99" s="50">
        <v>34.352416401997999</v>
      </c>
      <c r="AN99" s="50">
        <v>36.643846129380194</v>
      </c>
      <c r="AO99" s="50">
        <v>35.725839592267057</v>
      </c>
      <c r="AP99" s="50">
        <v>37.865038149774591</v>
      </c>
      <c r="AQ99" s="50">
        <v>37.746920681345202</v>
      </c>
      <c r="AR99" s="50">
        <v>36.653733954567194</v>
      </c>
      <c r="AS99" s="50">
        <v>37.542593177079681</v>
      </c>
      <c r="AT99" s="50">
        <v>34.57737613552591</v>
      </c>
      <c r="AU99" s="50">
        <v>34.435376214417168</v>
      </c>
      <c r="AV99" s="50">
        <v>34.362420781199766</v>
      </c>
      <c r="AW99" s="50">
        <v>36.025248157319716</v>
      </c>
      <c r="AX99" s="50">
        <v>35.526466114321998</v>
      </c>
      <c r="AY99" s="50">
        <v>35.612161838097911</v>
      </c>
      <c r="AZ99" s="50">
        <v>36.335294083170012</v>
      </c>
      <c r="BA99" s="50">
        <v>35.458522992444898</v>
      </c>
      <c r="BB99" s="50">
        <v>37.56674732250324</v>
      </c>
      <c r="BC99" s="50">
        <v>37.530952367461602</v>
      </c>
      <c r="BD99" s="50">
        <v>39.318834118492603</v>
      </c>
      <c r="BE99" s="51">
        <v>34.10272587845116</v>
      </c>
      <c r="BF99" s="52">
        <v>-0.13503160014113424</v>
      </c>
      <c r="BG99" s="54">
        <v>1.2933325702090048E-2</v>
      </c>
      <c r="BH99" s="53">
        <v>1.0662550913974073E-3</v>
      </c>
    </row>
    <row r="100" spans="1:60" x14ac:dyDescent="0.15">
      <c r="A100" s="49" t="s">
        <v>103</v>
      </c>
      <c r="B100" s="50">
        <v>19.504690540829888</v>
      </c>
      <c r="C100" s="50">
        <v>19.302276229625406</v>
      </c>
      <c r="D100" s="50">
        <v>21.051361103465009</v>
      </c>
      <c r="E100" s="50">
        <v>23.811554419989896</v>
      </c>
      <c r="F100" s="50">
        <v>23.218660772288498</v>
      </c>
      <c r="G100" s="50">
        <v>22.695246589099931</v>
      </c>
      <c r="H100" s="50">
        <v>20.926876149221865</v>
      </c>
      <c r="I100" s="50">
        <v>17.632859537208645</v>
      </c>
      <c r="J100" s="50">
        <v>18.622625413674204</v>
      </c>
      <c r="K100" s="50">
        <v>19.989920791257802</v>
      </c>
      <c r="L100" s="50">
        <v>21.141385944336029</v>
      </c>
      <c r="M100" s="50">
        <v>21.223265694996943</v>
      </c>
      <c r="N100" s="50">
        <v>22.696509907465948</v>
      </c>
      <c r="O100" s="50">
        <v>23.776391737940379</v>
      </c>
      <c r="P100" s="50">
        <v>25.815126806731346</v>
      </c>
      <c r="Q100" s="50">
        <v>27.821318525343795</v>
      </c>
      <c r="R100" s="50">
        <v>29.64565018972128</v>
      </c>
      <c r="S100" s="50">
        <v>31.912594152394849</v>
      </c>
      <c r="T100" s="50">
        <v>34.204063394227326</v>
      </c>
      <c r="U100" s="50">
        <v>36.512365220867032</v>
      </c>
      <c r="V100" s="50">
        <v>39.033571709083461</v>
      </c>
      <c r="W100" s="50">
        <v>42.493791937772968</v>
      </c>
      <c r="X100" s="50">
        <v>47.448837488863248</v>
      </c>
      <c r="Y100" s="50">
        <v>50.880894285294232</v>
      </c>
      <c r="Z100" s="50">
        <v>55.287057145448429</v>
      </c>
      <c r="AA100" s="50">
        <v>57.813234477200922</v>
      </c>
      <c r="AB100" s="50">
        <v>61.436534442895976</v>
      </c>
      <c r="AC100" s="50">
        <v>65.786049459507595</v>
      </c>
      <c r="AD100" s="50">
        <v>72.457833168540901</v>
      </c>
      <c r="AE100" s="50">
        <v>76.113805869009198</v>
      </c>
      <c r="AF100" s="50">
        <v>80.70956768756129</v>
      </c>
      <c r="AG100" s="50">
        <v>84.743989049029622</v>
      </c>
      <c r="AH100" s="50">
        <v>85.85246419515272</v>
      </c>
      <c r="AI100" s="50">
        <v>88.318113037719655</v>
      </c>
      <c r="AJ100" s="50">
        <v>94.137693629438431</v>
      </c>
      <c r="AK100" s="50">
        <v>97.805641939103026</v>
      </c>
      <c r="AL100" s="50">
        <v>98.884070946467901</v>
      </c>
      <c r="AM100" s="50">
        <v>101.20197513904581</v>
      </c>
      <c r="AN100" s="50">
        <v>106.64343473783065</v>
      </c>
      <c r="AO100" s="50">
        <v>117.8536332760457</v>
      </c>
      <c r="AP100" s="50">
        <v>120.15047240475307</v>
      </c>
      <c r="AQ100" s="50">
        <v>130.23930445135525</v>
      </c>
      <c r="AR100" s="50">
        <v>141.97151958514485</v>
      </c>
      <c r="AS100" s="50">
        <v>146.34807679939595</v>
      </c>
      <c r="AT100" s="50">
        <v>145.99595303471145</v>
      </c>
      <c r="AU100" s="50">
        <v>145.65841706021712</v>
      </c>
      <c r="AV100" s="50">
        <v>144.09391499096876</v>
      </c>
      <c r="AW100" s="50">
        <v>145.45642199816734</v>
      </c>
      <c r="AX100" s="50">
        <v>145.53027267623347</v>
      </c>
      <c r="AY100" s="50">
        <v>152.33919210783316</v>
      </c>
      <c r="AZ100" s="50">
        <v>159.91245647434434</v>
      </c>
      <c r="BA100" s="50">
        <v>175.72066099322134</v>
      </c>
      <c r="BB100" s="50">
        <v>189.64870358956819</v>
      </c>
      <c r="BC100" s="50">
        <v>197.70953525113936</v>
      </c>
      <c r="BD100" s="50">
        <v>196.82039196164317</v>
      </c>
      <c r="BE100" s="51">
        <v>195.48227133983013</v>
      </c>
      <c r="BF100" s="52">
        <v>-9.5123537233894329E-3</v>
      </c>
      <c r="BG100" s="54">
        <v>3.0321891518302335E-2</v>
      </c>
      <c r="BH100" s="53">
        <v>6.1119444773102046E-3</v>
      </c>
    </row>
    <row r="101" spans="1:60" x14ac:dyDescent="0.15">
      <c r="A101" s="49" t="s">
        <v>102</v>
      </c>
      <c r="B101" s="50">
        <v>13.209439858885602</v>
      </c>
      <c r="C101" s="50">
        <v>14.388342102323199</v>
      </c>
      <c r="D101" s="50">
        <v>16.168303497673602</v>
      </c>
      <c r="E101" s="50">
        <v>18.37843920735936</v>
      </c>
      <c r="F101" s="50">
        <v>19.712485837084159</v>
      </c>
      <c r="G101" s="50">
        <v>22.407199164384163</v>
      </c>
      <c r="H101" s="50">
        <v>25.983388019491677</v>
      </c>
      <c r="I101" s="50">
        <v>25.489670403699204</v>
      </c>
      <c r="J101" s="50">
        <v>29.578104226399201</v>
      </c>
      <c r="K101" s="50">
        <v>27.772640210078883</v>
      </c>
      <c r="L101" s="50">
        <v>30.04895209210288</v>
      </c>
      <c r="M101" s="50">
        <v>30.972917535152479</v>
      </c>
      <c r="N101" s="50">
        <v>34.045476916461283</v>
      </c>
      <c r="O101" s="50">
        <v>35.274899612066612</v>
      </c>
      <c r="P101" s="50">
        <v>36.336381694884068</v>
      </c>
      <c r="Q101" s="50">
        <v>34.666439127688321</v>
      </c>
      <c r="R101" s="50">
        <v>33.032650789042513</v>
      </c>
      <c r="S101" s="50">
        <v>31.867138685007429</v>
      </c>
      <c r="T101" s="50">
        <v>33.76077856530037</v>
      </c>
      <c r="U101" s="50">
        <v>29.155553762945122</v>
      </c>
      <c r="V101" s="50">
        <v>27.47617077793694</v>
      </c>
      <c r="W101" s="50">
        <v>27.740619675621979</v>
      </c>
      <c r="X101" s="50">
        <v>31.972544200822401</v>
      </c>
      <c r="Y101" s="50">
        <v>35.142330344906718</v>
      </c>
      <c r="Z101" s="50">
        <v>37.83883792930736</v>
      </c>
      <c r="AA101" s="50">
        <v>39.94286463716417</v>
      </c>
      <c r="AB101" s="50">
        <v>39.417986945543518</v>
      </c>
      <c r="AC101" s="50">
        <v>47.524212226311207</v>
      </c>
      <c r="AD101" s="50">
        <v>48.796716390702869</v>
      </c>
      <c r="AE101" s="50">
        <v>51.243450933081704</v>
      </c>
      <c r="AF101" s="50">
        <v>57.999294149355833</v>
      </c>
      <c r="AG101" s="50">
        <v>62.451445637124152</v>
      </c>
      <c r="AH101" s="50">
        <v>68.473567908032123</v>
      </c>
      <c r="AI101" s="50">
        <v>69.233768338098656</v>
      </c>
      <c r="AJ101" s="50">
        <v>67.367244768987277</v>
      </c>
      <c r="AK101" s="50">
        <v>66.846292729503332</v>
      </c>
      <c r="AL101" s="50">
        <v>67.695532169323002</v>
      </c>
      <c r="AM101" s="50">
        <v>65.895777721007022</v>
      </c>
      <c r="AN101" s="50">
        <v>67.999157518851703</v>
      </c>
      <c r="AO101" s="50">
        <v>70.295680465924377</v>
      </c>
      <c r="AP101" s="50">
        <v>70.424867051501437</v>
      </c>
      <c r="AQ101" s="50">
        <v>67.536093305990249</v>
      </c>
      <c r="AR101" s="50">
        <v>71.764854680830211</v>
      </c>
      <c r="AS101" s="50">
        <v>74.003942543632647</v>
      </c>
      <c r="AT101" s="50">
        <v>74.499719575435392</v>
      </c>
      <c r="AU101" s="50">
        <v>79.938480061448857</v>
      </c>
      <c r="AV101" s="50">
        <v>80.651462630685202</v>
      </c>
      <c r="AW101" s="50">
        <v>83.095745281427952</v>
      </c>
      <c r="AX101" s="50">
        <v>91.859242927562235</v>
      </c>
      <c r="AY101" s="50">
        <v>97.308152434328804</v>
      </c>
      <c r="AZ101" s="50">
        <v>106.20768065954378</v>
      </c>
      <c r="BA101" s="50">
        <v>116.44395860532205</v>
      </c>
      <c r="BB101" s="50">
        <v>128.86667414720449</v>
      </c>
      <c r="BC101" s="50">
        <v>133.74917265827156</v>
      </c>
      <c r="BD101" s="50">
        <v>140.71496869148152</v>
      </c>
      <c r="BE101" s="51">
        <v>127.22522010755397</v>
      </c>
      <c r="BF101" s="52">
        <v>-9.833608040144115E-2</v>
      </c>
      <c r="BG101" s="54">
        <v>6.5659758010828018E-2</v>
      </c>
      <c r="BH101" s="53">
        <v>3.9778209864318398E-3</v>
      </c>
    </row>
    <row r="102" spans="1:60" x14ac:dyDescent="0.15">
      <c r="A102" s="49" t="s">
        <v>101</v>
      </c>
      <c r="B102" s="50">
        <v>13.092580560011635</v>
      </c>
      <c r="C102" s="50">
        <v>14.966979859034907</v>
      </c>
      <c r="D102" s="50">
        <v>18.022106835692362</v>
      </c>
      <c r="E102" s="50">
        <v>22.434620467497624</v>
      </c>
      <c r="F102" s="50">
        <v>22.039571114955336</v>
      </c>
      <c r="G102" s="50">
        <v>23.927454430596832</v>
      </c>
      <c r="H102" s="50">
        <v>20.685392004016002</v>
      </c>
      <c r="I102" s="50">
        <v>25.934842139636004</v>
      </c>
      <c r="J102" s="50">
        <v>24.215731027977601</v>
      </c>
      <c r="K102" s="50">
        <v>23.900270816957608</v>
      </c>
      <c r="L102" s="50">
        <v>23.516192779032806</v>
      </c>
      <c r="M102" s="50">
        <v>27.866585590910397</v>
      </c>
      <c r="N102" s="50">
        <v>27.964013063477598</v>
      </c>
      <c r="O102" s="50">
        <v>28.4955663572952</v>
      </c>
      <c r="P102" s="50">
        <v>30.353818222327202</v>
      </c>
      <c r="Q102" s="50">
        <v>30.1480878612184</v>
      </c>
      <c r="R102" s="50">
        <v>34.732220373695199</v>
      </c>
      <c r="S102" s="50">
        <v>33.678260882076806</v>
      </c>
      <c r="T102" s="50">
        <v>35.722472721153601</v>
      </c>
      <c r="U102" s="50">
        <v>36.690116185287195</v>
      </c>
      <c r="V102" s="50">
        <v>37.137689265916002</v>
      </c>
      <c r="W102" s="50">
        <v>43.286696243543204</v>
      </c>
      <c r="X102" s="50">
        <v>44.739270555495203</v>
      </c>
      <c r="Y102" s="50">
        <v>52.092221725964009</v>
      </c>
      <c r="Z102" s="50">
        <v>59.806092586422395</v>
      </c>
      <c r="AA102" s="50">
        <v>69.623324487834395</v>
      </c>
      <c r="AB102" s="50">
        <v>71.150145693457603</v>
      </c>
      <c r="AC102" s="50">
        <v>76.310929867315991</v>
      </c>
      <c r="AD102" s="50">
        <v>83.059396165272005</v>
      </c>
      <c r="AE102" s="50">
        <v>95.677757098909595</v>
      </c>
      <c r="AF102" s="50">
        <v>98.554628650560005</v>
      </c>
      <c r="AG102" s="50">
        <v>98.373015207035195</v>
      </c>
      <c r="AH102" s="50">
        <v>102.4039976573</v>
      </c>
      <c r="AI102" s="50">
        <v>101.20217214540001</v>
      </c>
      <c r="AJ102" s="50">
        <v>99.952506694299998</v>
      </c>
      <c r="AK102" s="50">
        <v>107.09629548941216</v>
      </c>
      <c r="AL102" s="50">
        <v>117.53554014688575</v>
      </c>
      <c r="AM102" s="50">
        <v>111.799605153933</v>
      </c>
      <c r="AN102" s="50">
        <v>103.68147850720678</v>
      </c>
      <c r="AO102" s="50">
        <v>116.19978094642201</v>
      </c>
      <c r="AP102" s="50">
        <v>127.26686081709265</v>
      </c>
      <c r="AQ102" s="50">
        <v>140.29568804943165</v>
      </c>
      <c r="AR102" s="50">
        <v>151.42339294828366</v>
      </c>
      <c r="AS102" s="50">
        <v>163.38444117040299</v>
      </c>
      <c r="AT102" s="50">
        <v>176.678872805433</v>
      </c>
      <c r="AU102" s="50">
        <v>185.33757776346266</v>
      </c>
      <c r="AV102" s="50">
        <v>192.72242848188839</v>
      </c>
      <c r="AW102" s="50">
        <v>191.96076529946004</v>
      </c>
      <c r="AX102" s="50">
        <v>191.43697071930811</v>
      </c>
      <c r="AY102" s="50">
        <v>190.99177270476315</v>
      </c>
      <c r="AZ102" s="50">
        <v>202.76037870179951</v>
      </c>
      <c r="BA102" s="50">
        <v>217.0468506880575</v>
      </c>
      <c r="BB102" s="50">
        <v>228.98134180966252</v>
      </c>
      <c r="BC102" s="50">
        <v>225.34926598286441</v>
      </c>
      <c r="BD102" s="50">
        <v>217.16961551038196</v>
      </c>
      <c r="BE102" s="51">
        <v>210.98170060600518</v>
      </c>
      <c r="BF102" s="52">
        <v>-3.1147854741906067E-2</v>
      </c>
      <c r="BG102" s="54">
        <v>2.0848850898550264E-2</v>
      </c>
      <c r="BH102" s="53">
        <v>6.5965492982771939E-3</v>
      </c>
    </row>
    <row r="103" spans="1:60" x14ac:dyDescent="0.15">
      <c r="A103" s="49" t="s">
        <v>100</v>
      </c>
      <c r="B103" s="50">
        <v>24.871254348607639</v>
      </c>
      <c r="C103" s="50">
        <v>29.610809963791748</v>
      </c>
      <c r="D103" s="50">
        <v>32.781864578110998</v>
      </c>
      <c r="E103" s="50">
        <v>36.303338444089036</v>
      </c>
      <c r="F103" s="50">
        <v>42.484064584321999</v>
      </c>
      <c r="G103" s="50">
        <v>49.034028980407783</v>
      </c>
      <c r="H103" s="50">
        <v>52.602322391560506</v>
      </c>
      <c r="I103" s="50">
        <v>54.590029323667068</v>
      </c>
      <c r="J103" s="50">
        <v>67.747556221250917</v>
      </c>
      <c r="K103" s="50">
        <v>68.778507510568588</v>
      </c>
      <c r="L103" s="50">
        <v>75.266172866274829</v>
      </c>
      <c r="M103" s="50">
        <v>84.095876801501035</v>
      </c>
      <c r="N103" s="50">
        <v>96.225488001877224</v>
      </c>
      <c r="O103" s="50">
        <v>103.96394703299322</v>
      </c>
      <c r="P103" s="50">
        <v>119.18055054843066</v>
      </c>
      <c r="Q103" s="50">
        <v>123.42864631877971</v>
      </c>
      <c r="R103" s="50">
        <v>128.72955290569774</v>
      </c>
      <c r="S103" s="50">
        <v>129.11919305547505</v>
      </c>
      <c r="T103" s="50">
        <v>135.34804663015782</v>
      </c>
      <c r="U103" s="50">
        <v>148.03288795179085</v>
      </c>
      <c r="V103" s="50">
        <v>158.92454975022849</v>
      </c>
      <c r="W103" s="50">
        <v>169.98918574977856</v>
      </c>
      <c r="X103" s="50">
        <v>179.15284217814019</v>
      </c>
      <c r="Y103" s="50">
        <v>204.1221168072214</v>
      </c>
      <c r="Z103" s="50">
        <v>215.48221936558502</v>
      </c>
      <c r="AA103" s="50">
        <v>235.43760050487944</v>
      </c>
      <c r="AB103" s="50">
        <v>263.81890817754788</v>
      </c>
      <c r="AC103" s="50">
        <v>288.34094344213713</v>
      </c>
      <c r="AD103" s="50">
        <v>317.93134732020712</v>
      </c>
      <c r="AE103" s="50">
        <v>343.36615315700561</v>
      </c>
      <c r="AF103" s="50">
        <v>372.71421814604525</v>
      </c>
      <c r="AG103" s="50">
        <v>413.61949392903341</v>
      </c>
      <c r="AH103" s="50">
        <v>438.24577304953033</v>
      </c>
      <c r="AI103" s="50">
        <v>368.55964127460209</v>
      </c>
      <c r="AJ103" s="50">
        <v>402.04076829694941</v>
      </c>
      <c r="AK103" s="50">
        <v>428.59740017110028</v>
      </c>
      <c r="AL103" s="50">
        <v>442.18897347236987</v>
      </c>
      <c r="AM103" s="50">
        <v>460.96104671357784</v>
      </c>
      <c r="AN103" s="50">
        <v>470.47957533874535</v>
      </c>
      <c r="AO103" s="50">
        <v>479.58962409158426</v>
      </c>
      <c r="AP103" s="50">
        <v>487.86723087020209</v>
      </c>
      <c r="AQ103" s="50">
        <v>492.66269935882013</v>
      </c>
      <c r="AR103" s="50">
        <v>504.46592545039721</v>
      </c>
      <c r="AS103" s="50">
        <v>517.15097259382162</v>
      </c>
      <c r="AT103" s="50">
        <v>521.7941178784464</v>
      </c>
      <c r="AU103" s="50">
        <v>578.89533761541065</v>
      </c>
      <c r="AV103" s="50">
        <v>604.46659753092786</v>
      </c>
      <c r="AW103" s="50">
        <v>601.30381312063855</v>
      </c>
      <c r="AX103" s="50">
        <v>607.95908179531534</v>
      </c>
      <c r="AY103" s="50">
        <v>602.78946682522906</v>
      </c>
      <c r="AZ103" s="50">
        <v>609.37885747214739</v>
      </c>
      <c r="BA103" s="50">
        <v>614.49133510766228</v>
      </c>
      <c r="BB103" s="50">
        <v>631.06726098981039</v>
      </c>
      <c r="BC103" s="50">
        <v>646.30903046251274</v>
      </c>
      <c r="BD103" s="50">
        <v>623.10626859871923</v>
      </c>
      <c r="BE103" s="51">
        <v>577.77665018548157</v>
      </c>
      <c r="BF103" s="52">
        <v>-7.5281289090560088E-2</v>
      </c>
      <c r="BG103" s="54">
        <v>1.7902765148594124E-2</v>
      </c>
      <c r="BH103" s="53">
        <v>1.8064752276593907E-2</v>
      </c>
    </row>
    <row r="104" spans="1:60" x14ac:dyDescent="0.15">
      <c r="A104" s="49" t="s">
        <v>99</v>
      </c>
      <c r="B104" s="50">
        <v>1.4550595197873464</v>
      </c>
      <c r="C104" s="50">
        <v>1.4901685696173348</v>
      </c>
      <c r="D104" s="50">
        <v>1.5262538378739199</v>
      </c>
      <c r="E104" s="50">
        <v>1.5627653755252524</v>
      </c>
      <c r="F104" s="50">
        <v>1.5989680412786405</v>
      </c>
      <c r="G104" s="50">
        <v>3.0932587972900003</v>
      </c>
      <c r="H104" s="50">
        <v>2.8667655281500006</v>
      </c>
      <c r="I104" s="50">
        <v>3.0657171515199999</v>
      </c>
      <c r="J104" s="50">
        <v>3.2101113944100002</v>
      </c>
      <c r="K104" s="50">
        <v>2.54703064998</v>
      </c>
      <c r="L104" s="50">
        <v>2.4594193778199998</v>
      </c>
      <c r="M104" s="50">
        <v>2.4268984362048003</v>
      </c>
      <c r="N104" s="50">
        <v>2.5906992468159999</v>
      </c>
      <c r="O104" s="50">
        <v>3.02212458850624</v>
      </c>
      <c r="P104" s="50">
        <v>3.1160523161128002</v>
      </c>
      <c r="Q104" s="50">
        <v>3.1949780999829609</v>
      </c>
      <c r="R104" s="50">
        <v>3.7636879944192803</v>
      </c>
      <c r="S104" s="50">
        <v>4.2759460468886399</v>
      </c>
      <c r="T104" s="50">
        <v>4.6679558156176002</v>
      </c>
      <c r="U104" s="50">
        <v>3.9637006433228006</v>
      </c>
      <c r="V104" s="50">
        <v>3.5747512208675998</v>
      </c>
      <c r="W104" s="50">
        <v>3.4911992106500001</v>
      </c>
      <c r="X104" s="50">
        <v>4.0282598045088003</v>
      </c>
      <c r="Y104" s="50">
        <v>3.8918241723540006</v>
      </c>
      <c r="Z104" s="50">
        <v>3.6716150993748009</v>
      </c>
      <c r="AA104" s="50">
        <v>3.9171207213000003</v>
      </c>
      <c r="AB104" s="50">
        <v>4.1466834446776</v>
      </c>
      <c r="AC104" s="50">
        <v>4.9210801897676006</v>
      </c>
      <c r="AD104" s="50">
        <v>4.7283823175790394</v>
      </c>
      <c r="AE104" s="50">
        <v>5.2375261669452007</v>
      </c>
      <c r="AF104" s="50">
        <v>5.6884446435217599</v>
      </c>
      <c r="AG104" s="50">
        <v>6.9906711121211202</v>
      </c>
      <c r="AH104" s="50">
        <v>7.6386598810599997</v>
      </c>
      <c r="AI104" s="50">
        <v>8.1309287904898397</v>
      </c>
      <c r="AJ104" s="50">
        <v>8.8858926792500004</v>
      </c>
      <c r="AK104" s="50">
        <v>10.567441000834561</v>
      </c>
      <c r="AL104" s="50">
        <v>10.430146835358961</v>
      </c>
      <c r="AM104" s="50">
        <v>11.075162662655281</v>
      </c>
      <c r="AN104" s="50">
        <v>11.149433455339759</v>
      </c>
      <c r="AO104" s="50">
        <v>10.903799009236801</v>
      </c>
      <c r="AP104" s="50">
        <v>12.561952213002559</v>
      </c>
      <c r="AQ104" s="50">
        <v>12.996897811286541</v>
      </c>
      <c r="AR104" s="50">
        <v>13.81393898641854</v>
      </c>
      <c r="AS104" s="50">
        <v>12.575278588782961</v>
      </c>
      <c r="AT104" s="50">
        <v>13.234187738426183</v>
      </c>
      <c r="AU104" s="50">
        <v>13.14707925915673</v>
      </c>
      <c r="AV104" s="50">
        <v>14.823527726176705</v>
      </c>
      <c r="AW104" s="50">
        <v>16.115513007276125</v>
      </c>
      <c r="AX104" s="50">
        <v>13.954333030586978</v>
      </c>
      <c r="AY104" s="50">
        <v>17.237434063440524</v>
      </c>
      <c r="AZ104" s="50">
        <v>17.872872716289621</v>
      </c>
      <c r="BA104" s="50">
        <v>20.248585145700851</v>
      </c>
      <c r="BB104" s="50">
        <v>21.670281189364864</v>
      </c>
      <c r="BC104" s="50">
        <v>21.359412363185605</v>
      </c>
      <c r="BD104" s="50">
        <v>23.302902980618615</v>
      </c>
      <c r="BE104" s="51">
        <v>20.840859629055014</v>
      </c>
      <c r="BF104" s="52">
        <v>-0.10809750154658104</v>
      </c>
      <c r="BG104" s="54">
        <v>5.8208568049111786E-2</v>
      </c>
      <c r="BH104" s="53">
        <v>6.516098674276366E-4</v>
      </c>
    </row>
    <row r="105" spans="1:60" x14ac:dyDescent="0.15">
      <c r="A105" s="49" t="s">
        <v>98</v>
      </c>
      <c r="B105" s="50">
        <v>18.847525698326141</v>
      </c>
      <c r="C105" s="50">
        <v>20.038235221373007</v>
      </c>
      <c r="D105" s="50">
        <v>21.790530145541393</v>
      </c>
      <c r="E105" s="50">
        <v>23.867890323154736</v>
      </c>
      <c r="F105" s="50">
        <v>25.229035768384158</v>
      </c>
      <c r="G105" s="50">
        <v>27.556515560951329</v>
      </c>
      <c r="H105" s="50">
        <v>33.857983764089482</v>
      </c>
      <c r="I105" s="50">
        <v>35.344837677573253</v>
      </c>
      <c r="J105" s="50">
        <v>41.496921582614142</v>
      </c>
      <c r="K105" s="50">
        <v>38.576296912783022</v>
      </c>
      <c r="L105" s="50">
        <v>41.849872726949037</v>
      </c>
      <c r="M105" s="50">
        <v>52.214745094931835</v>
      </c>
      <c r="N105" s="50">
        <v>57.13257223682799</v>
      </c>
      <c r="O105" s="50">
        <v>65.319394954633495</v>
      </c>
      <c r="P105" s="50">
        <v>67.707025098427877</v>
      </c>
      <c r="Q105" s="50">
        <v>73.621853089161391</v>
      </c>
      <c r="R105" s="50">
        <v>64.774069150811215</v>
      </c>
      <c r="S105" s="50">
        <v>67.815097039533711</v>
      </c>
      <c r="T105" s="50">
        <v>74.602555623460248</v>
      </c>
      <c r="U105" s="50">
        <v>76.096847282299549</v>
      </c>
      <c r="V105" s="50">
        <v>75.039797096751286</v>
      </c>
      <c r="W105" s="50">
        <v>86.346196771996432</v>
      </c>
      <c r="X105" s="50">
        <v>91.362375462835175</v>
      </c>
      <c r="Y105" s="50">
        <v>107.11365055552399</v>
      </c>
      <c r="Z105" s="50">
        <v>117.3211393344812</v>
      </c>
      <c r="AA105" s="50">
        <v>120.54667629849415</v>
      </c>
      <c r="AB105" s="50">
        <v>130.20780575441964</v>
      </c>
      <c r="AC105" s="50">
        <v>139.24714152884729</v>
      </c>
      <c r="AD105" s="50">
        <v>151.30573311994596</v>
      </c>
      <c r="AE105" s="50">
        <v>158.49981805276408</v>
      </c>
      <c r="AF105" s="50">
        <v>169.43817121530938</v>
      </c>
      <c r="AG105" s="50">
        <v>177.56197987067463</v>
      </c>
      <c r="AH105" s="50">
        <v>192.82504714489792</v>
      </c>
      <c r="AI105" s="50">
        <v>206.73368720782364</v>
      </c>
      <c r="AJ105" s="50">
        <v>218.05536977680032</v>
      </c>
      <c r="AK105" s="50">
        <v>236.3976968894813</v>
      </c>
      <c r="AL105" s="50">
        <v>234.39890939806298</v>
      </c>
      <c r="AM105" s="50">
        <v>245.96983174045263</v>
      </c>
      <c r="AN105" s="50">
        <v>249.72132666588149</v>
      </c>
      <c r="AO105" s="50">
        <v>266.50004998590322</v>
      </c>
      <c r="AP105" s="50">
        <v>270.32132285339611</v>
      </c>
      <c r="AQ105" s="50">
        <v>278.17403168198842</v>
      </c>
      <c r="AR105" s="50">
        <v>281.07013402272548</v>
      </c>
      <c r="AS105" s="50">
        <v>266.3917609251825</v>
      </c>
      <c r="AT105" s="50">
        <v>253.81312843773088</v>
      </c>
      <c r="AU105" s="50">
        <v>273.23370564794749</v>
      </c>
      <c r="AV105" s="50">
        <v>278.10986463581315</v>
      </c>
      <c r="AW105" s="50">
        <v>272.0239519193708</v>
      </c>
      <c r="AX105" s="50">
        <v>273.72687627982498</v>
      </c>
      <c r="AY105" s="50">
        <v>281.01203314986162</v>
      </c>
      <c r="AZ105" s="50">
        <v>281.33081858099945</v>
      </c>
      <c r="BA105" s="50">
        <v>283.83809805405679</v>
      </c>
      <c r="BB105" s="50">
        <v>292.41589590239835</v>
      </c>
      <c r="BC105" s="50">
        <v>290.46737423068618</v>
      </c>
      <c r="BD105" s="50">
        <v>284.87234344432818</v>
      </c>
      <c r="BE105" s="51">
        <v>275.86027254567716</v>
      </c>
      <c r="BF105" s="52">
        <v>-3.428127621035415E-2</v>
      </c>
      <c r="BG105" s="54">
        <v>1.1611180529225829E-2</v>
      </c>
      <c r="BH105" s="53">
        <v>8.6250413284987386E-3</v>
      </c>
    </row>
    <row r="106" spans="1:60" x14ac:dyDescent="0.15">
      <c r="A106" s="49" t="s">
        <v>97</v>
      </c>
      <c r="B106" s="50">
        <v>7.3668859639999997</v>
      </c>
      <c r="C106" s="50">
        <v>8.7439073650000019</v>
      </c>
      <c r="D106" s="50">
        <v>9.9006741540000025</v>
      </c>
      <c r="E106" s="50">
        <v>12.985646961999999</v>
      </c>
      <c r="F106" s="50">
        <v>14.063613007000001</v>
      </c>
      <c r="G106" s="50">
        <v>16.258675998900003</v>
      </c>
      <c r="H106" s="50">
        <v>17.899369072659994</v>
      </c>
      <c r="I106" s="50">
        <v>22.2965942820504</v>
      </c>
      <c r="J106" s="50">
        <v>23.616328170485598</v>
      </c>
      <c r="K106" s="50">
        <v>24.276611492358406</v>
      </c>
      <c r="L106" s="50">
        <v>26.112678511384004</v>
      </c>
      <c r="M106" s="50">
        <v>27.577938943463998</v>
      </c>
      <c r="N106" s="50">
        <v>30.8912527093288</v>
      </c>
      <c r="O106" s="50">
        <v>34.776608769907995</v>
      </c>
      <c r="P106" s="50">
        <v>36.073547511560001</v>
      </c>
      <c r="Q106" s="50">
        <v>37.713995809080004</v>
      </c>
      <c r="R106" s="50">
        <v>36.761543641891997</v>
      </c>
      <c r="S106" s="50">
        <v>36.384259876012806</v>
      </c>
      <c r="T106" s="50">
        <v>40.438465516364808</v>
      </c>
      <c r="U106" s="50">
        <v>44.142121429756003</v>
      </c>
      <c r="V106" s="50">
        <v>47.020903578684802</v>
      </c>
      <c r="W106" s="50">
        <v>48.748847793069807</v>
      </c>
      <c r="X106" s="50">
        <v>57.665180879704806</v>
      </c>
      <c r="Y106" s="50">
        <v>64.925770012535665</v>
      </c>
      <c r="Z106" s="50">
        <v>74.699855485982795</v>
      </c>
      <c r="AA106" s="50">
        <v>89.731816903073181</v>
      </c>
      <c r="AB106" s="50">
        <v>99.874398762474954</v>
      </c>
      <c r="AC106" s="50">
        <v>110.44940087633749</v>
      </c>
      <c r="AD106" s="50">
        <v>124.85676356239195</v>
      </c>
      <c r="AE106" s="50">
        <v>140.00880651957476</v>
      </c>
      <c r="AF106" s="50">
        <v>153.90317812665717</v>
      </c>
      <c r="AG106" s="50">
        <v>171.93104295628791</v>
      </c>
      <c r="AH106" s="50">
        <v>178.68760425425407</v>
      </c>
      <c r="AI106" s="50">
        <v>163.79190971553402</v>
      </c>
      <c r="AJ106" s="50">
        <v>171.24585188089156</v>
      </c>
      <c r="AK106" s="50">
        <v>168.16691412064989</v>
      </c>
      <c r="AL106" s="50">
        <v>174.53305247523485</v>
      </c>
      <c r="AM106" s="50">
        <v>189.36890303411377</v>
      </c>
      <c r="AN106" s="50">
        <v>200.28777133923296</v>
      </c>
      <c r="AO106" s="50">
        <v>218.34591062140157</v>
      </c>
      <c r="AP106" s="50">
        <v>227.51853759738887</v>
      </c>
      <c r="AQ106" s="50">
        <v>227.70993372192459</v>
      </c>
      <c r="AR106" s="50">
        <v>236.6896948701006</v>
      </c>
      <c r="AS106" s="50">
        <v>237.38878516591967</v>
      </c>
      <c r="AT106" s="50">
        <v>236.48219423361326</v>
      </c>
      <c r="AU106" s="50">
        <v>248.70916152231234</v>
      </c>
      <c r="AV106" s="50">
        <v>253.54178144268769</v>
      </c>
      <c r="AW106" s="50">
        <v>270.62874053626899</v>
      </c>
      <c r="AX106" s="50">
        <v>273.87433219245275</v>
      </c>
      <c r="AY106" s="50">
        <v>280.69249298619883</v>
      </c>
      <c r="AZ106" s="50">
        <v>288.71428911267191</v>
      </c>
      <c r="BA106" s="50">
        <v>295.46390131292424</v>
      </c>
      <c r="BB106" s="50">
        <v>296.31074733350806</v>
      </c>
      <c r="BC106" s="50">
        <v>298.92188965886641</v>
      </c>
      <c r="BD106" s="50">
        <v>293.62043870070374</v>
      </c>
      <c r="BE106" s="51">
        <v>276.43869901561681</v>
      </c>
      <c r="BF106" s="52">
        <v>-6.1089196502484122E-2</v>
      </c>
      <c r="BG106" s="54">
        <v>2.187737493641384E-2</v>
      </c>
      <c r="BH106" s="53">
        <v>8.6431263980257435E-3</v>
      </c>
    </row>
    <row r="107" spans="1:60" x14ac:dyDescent="0.15">
      <c r="A107" s="49" t="s">
        <v>96</v>
      </c>
      <c r="B107" s="50">
        <v>8.2264654826344525</v>
      </c>
      <c r="C107" s="50">
        <v>13.943996822971076</v>
      </c>
      <c r="D107" s="50">
        <v>19.045887619325221</v>
      </c>
      <c r="E107" s="50">
        <v>19.795273947433241</v>
      </c>
      <c r="F107" s="50">
        <v>23.276364618104353</v>
      </c>
      <c r="G107" s="50">
        <v>24.282179872480654</v>
      </c>
      <c r="H107" s="50">
        <v>21.845811783101801</v>
      </c>
      <c r="I107" s="50">
        <v>21.11919730161128</v>
      </c>
      <c r="J107" s="50">
        <v>22.700246508560802</v>
      </c>
      <c r="K107" s="50">
        <v>17.295286477767444</v>
      </c>
      <c r="L107" s="50">
        <v>19.762352166136182</v>
      </c>
      <c r="M107" s="50">
        <v>12.052431432646845</v>
      </c>
      <c r="N107" s="50">
        <v>12.863038280653736</v>
      </c>
      <c r="O107" s="50">
        <v>13.075706270257518</v>
      </c>
      <c r="P107" s="50">
        <v>13.894149177801772</v>
      </c>
      <c r="Q107" s="50">
        <v>14.939786599705242</v>
      </c>
      <c r="R107" s="50">
        <v>15.196125101035097</v>
      </c>
      <c r="S107" s="50">
        <v>16.357117667151471</v>
      </c>
      <c r="T107" s="50">
        <v>17.338861057955498</v>
      </c>
      <c r="U107" s="50">
        <v>17.19853794145784</v>
      </c>
      <c r="V107" s="50">
        <v>17.358933951918381</v>
      </c>
      <c r="W107" s="50">
        <v>18.941901949123611</v>
      </c>
      <c r="X107" s="50">
        <v>21.444985726741663</v>
      </c>
      <c r="Y107" s="50">
        <v>20.902819533791664</v>
      </c>
      <c r="Z107" s="50">
        <v>17.816788436437992</v>
      </c>
      <c r="AA107" s="50">
        <v>17.867134521997684</v>
      </c>
      <c r="AB107" s="50">
        <v>17.426974239344315</v>
      </c>
      <c r="AC107" s="50">
        <v>18.319368659400002</v>
      </c>
      <c r="AD107" s="50">
        <v>20.531838225200001</v>
      </c>
      <c r="AE107" s="50">
        <v>22.903047312800002</v>
      </c>
      <c r="AF107" s="50">
        <v>27.181668772221556</v>
      </c>
      <c r="AG107" s="50">
        <v>31.157581173292513</v>
      </c>
      <c r="AH107" s="50">
        <v>37.811541427194754</v>
      </c>
      <c r="AI107" s="50">
        <v>41.221328030828253</v>
      </c>
      <c r="AJ107" s="50">
        <v>40.220841826037123</v>
      </c>
      <c r="AK107" s="50">
        <v>46.968311582879082</v>
      </c>
      <c r="AL107" s="50">
        <v>51.37527291809397</v>
      </c>
      <c r="AM107" s="50">
        <v>57.521858154937782</v>
      </c>
      <c r="AN107" s="50">
        <v>62.933208739836417</v>
      </c>
      <c r="AO107" s="50">
        <v>81.361905214612776</v>
      </c>
      <c r="AP107" s="50">
        <v>86.344512390105564</v>
      </c>
      <c r="AQ107" s="50">
        <v>72.285460840278787</v>
      </c>
      <c r="AR107" s="50">
        <v>79.211298361872409</v>
      </c>
      <c r="AS107" s="50">
        <v>104.26557895351282</v>
      </c>
      <c r="AT107" s="50">
        <v>102.40652176377834</v>
      </c>
      <c r="AU107" s="50">
        <v>121.89973640444457</v>
      </c>
      <c r="AV107" s="50">
        <v>134.97033191799764</v>
      </c>
      <c r="AW107" s="50">
        <v>132.67455983241371</v>
      </c>
      <c r="AX107" s="50">
        <v>138.04042020602159</v>
      </c>
      <c r="AY107" s="50">
        <v>154.58337989924567</v>
      </c>
      <c r="AZ107" s="50">
        <v>183.51407105577604</v>
      </c>
      <c r="BA107" s="50">
        <v>196.27117063113602</v>
      </c>
      <c r="BB107" s="50">
        <v>197.56514465838015</v>
      </c>
      <c r="BC107" s="50">
        <v>239.4179589620714</v>
      </c>
      <c r="BD107" s="50">
        <v>290.50669073527746</v>
      </c>
      <c r="BE107" s="51">
        <v>282.57303992456019</v>
      </c>
      <c r="BF107" s="52">
        <v>-2.9967324590065902E-2</v>
      </c>
      <c r="BG107" s="54">
        <v>0.10989744683148595</v>
      </c>
      <c r="BH107" s="53">
        <v>8.8349225685090318E-3</v>
      </c>
    </row>
    <row r="108" spans="1:60" x14ac:dyDescent="0.15">
      <c r="A108" s="49" t="s">
        <v>95</v>
      </c>
      <c r="B108" s="50">
        <v>53.702853840693521</v>
      </c>
      <c r="C108" s="50">
        <v>57.524608753547305</v>
      </c>
      <c r="D108" s="50">
        <v>62.933309361337649</v>
      </c>
      <c r="E108" s="50">
        <v>68.423571917456783</v>
      </c>
      <c r="F108" s="50">
        <v>73.208059030202335</v>
      </c>
      <c r="G108" s="50">
        <v>78.742205631093412</v>
      </c>
      <c r="H108" s="50">
        <v>86.505896110621734</v>
      </c>
      <c r="I108" s="50">
        <v>89.600383590722046</v>
      </c>
      <c r="J108" s="50">
        <v>92.291005465045657</v>
      </c>
      <c r="K108" s="50">
        <v>98.005772408833792</v>
      </c>
      <c r="L108" s="50">
        <v>101.10489895407918</v>
      </c>
      <c r="M108" s="50">
        <v>106.62230751067318</v>
      </c>
      <c r="N108" s="50">
        <v>113.44721611772843</v>
      </c>
      <c r="O108" s="50">
        <v>120.31611130286835</v>
      </c>
      <c r="P108" s="50">
        <v>129.22770238250612</v>
      </c>
      <c r="Q108" s="50">
        <v>138.89900339801937</v>
      </c>
      <c r="R108" s="50">
        <v>143.47982156564203</v>
      </c>
      <c r="S108" s="50">
        <v>149.79156441680621</v>
      </c>
      <c r="T108" s="50">
        <v>155.80385289054732</v>
      </c>
      <c r="U108" s="50">
        <v>158.86337332913394</v>
      </c>
      <c r="V108" s="50">
        <v>166.30152202125549</v>
      </c>
      <c r="W108" s="50">
        <v>166.90190966498233</v>
      </c>
      <c r="X108" s="50">
        <v>160.64073066623223</v>
      </c>
      <c r="Y108" s="50">
        <v>162.01420248420601</v>
      </c>
      <c r="Z108" s="50">
        <v>159.60666396926146</v>
      </c>
      <c r="AA108" s="50">
        <v>154.31632482127171</v>
      </c>
      <c r="AB108" s="50">
        <v>150.33562647039088</v>
      </c>
      <c r="AC108" s="50">
        <v>134.24695791504934</v>
      </c>
      <c r="AD108" s="50">
        <v>127.1524427810963</v>
      </c>
      <c r="AE108" s="50">
        <v>119.7259652898563</v>
      </c>
      <c r="AF108" s="50">
        <v>116.08040042291545</v>
      </c>
      <c r="AG108" s="50">
        <v>107.052818065886</v>
      </c>
      <c r="AH108" s="50">
        <v>107.11612334140808</v>
      </c>
      <c r="AI108" s="50">
        <v>101.71230394694484</v>
      </c>
      <c r="AJ108" s="50">
        <v>108.3590427376501</v>
      </c>
      <c r="AK108" s="50">
        <v>115.2992512317791</v>
      </c>
      <c r="AL108" s="50">
        <v>118.75681670286575</v>
      </c>
      <c r="AM108" s="50">
        <v>116.71195695752436</v>
      </c>
      <c r="AN108" s="50">
        <v>121.82157245690371</v>
      </c>
      <c r="AO108" s="50">
        <v>122.64171783280575</v>
      </c>
      <c r="AP108" s="50">
        <v>127.93996224119223</v>
      </c>
      <c r="AQ108" s="50">
        <v>131.7739660019559</v>
      </c>
      <c r="AR108" s="50">
        <v>123.59294871283267</v>
      </c>
      <c r="AS108" s="50">
        <v>129.31069730431398</v>
      </c>
      <c r="AT108" s="50">
        <v>113.9259461685256</v>
      </c>
      <c r="AU108" s="50">
        <v>120.62068875712336</v>
      </c>
      <c r="AV108" s="50">
        <v>111.96344798839269</v>
      </c>
      <c r="AW108" s="50">
        <v>116.55754992461807</v>
      </c>
      <c r="AX108" s="50">
        <v>108.20363147181247</v>
      </c>
      <c r="AY108" s="50">
        <v>119.61136374317108</v>
      </c>
      <c r="AZ108" s="50">
        <v>127.72725553778042</v>
      </c>
      <c r="BA108" s="50">
        <v>140.03459336416299</v>
      </c>
      <c r="BB108" s="50">
        <v>142.6161985935365</v>
      </c>
      <c r="BC108" s="50">
        <v>146.55281588422363</v>
      </c>
      <c r="BD108" s="50">
        <v>205.9958388372319</v>
      </c>
      <c r="BE108" s="51">
        <v>204.67794036875762</v>
      </c>
      <c r="BF108" s="52">
        <v>-9.1124550104496604E-3</v>
      </c>
      <c r="BG108" s="54">
        <v>6.1020024457295152E-2</v>
      </c>
      <c r="BH108" s="53">
        <v>6.3994560667311228E-3</v>
      </c>
    </row>
    <row r="109" spans="1:60" s="32" customFormat="1" x14ac:dyDescent="0.15">
      <c r="A109" s="37" t="s">
        <v>94</v>
      </c>
      <c r="B109" s="55">
        <v>1431.3131069578635</v>
      </c>
      <c r="C109" s="55">
        <v>1549.4915158292595</v>
      </c>
      <c r="D109" s="55">
        <v>1615.9405434255748</v>
      </c>
      <c r="E109" s="55">
        <v>1721.6166940486025</v>
      </c>
      <c r="F109" s="55">
        <v>1958.2046124265655</v>
      </c>
      <c r="G109" s="55">
        <v>2234.9813198451548</v>
      </c>
      <c r="H109" s="55">
        <v>2445.5761411742437</v>
      </c>
      <c r="I109" s="55">
        <v>2583.1422162121248</v>
      </c>
      <c r="J109" s="55">
        <v>2786.1058890480322</v>
      </c>
      <c r="K109" s="55">
        <v>2826.25190424216</v>
      </c>
      <c r="L109" s="55">
        <v>2931.5094653043548</v>
      </c>
      <c r="M109" s="55">
        <v>3060.8968590938171</v>
      </c>
      <c r="N109" s="55">
        <v>3250.1835390660945</v>
      </c>
      <c r="O109" s="55">
        <v>3384.7983011023343</v>
      </c>
      <c r="P109" s="55">
        <v>3524.2528026953019</v>
      </c>
      <c r="Q109" s="55">
        <v>3555.6434908424912</v>
      </c>
      <c r="R109" s="55">
        <v>3575.548357363296</v>
      </c>
      <c r="S109" s="55">
        <v>3609.1962818440634</v>
      </c>
      <c r="T109" s="55">
        <v>3758.159760368043</v>
      </c>
      <c r="U109" s="55">
        <v>4028.7274424146085</v>
      </c>
      <c r="V109" s="55">
        <v>4160.9436172841315</v>
      </c>
      <c r="W109" s="55">
        <v>4317.7981741828416</v>
      </c>
      <c r="X109" s="55">
        <v>4560.1957051094814</v>
      </c>
      <c r="Y109" s="55">
        <v>4907.137673092343</v>
      </c>
      <c r="Z109" s="55">
        <v>5150.3012233406516</v>
      </c>
      <c r="AA109" s="55">
        <v>5351.4749410643408</v>
      </c>
      <c r="AB109" s="55">
        <v>5605.8240824021477</v>
      </c>
      <c r="AC109" s="55">
        <v>5861.4953570146763</v>
      </c>
      <c r="AD109" s="55">
        <v>6171.1229389071095</v>
      </c>
      <c r="AE109" s="55">
        <v>6504.2798235560149</v>
      </c>
      <c r="AF109" s="55">
        <v>6764.045871158969</v>
      </c>
      <c r="AG109" s="55">
        <v>7076.7490567573923</v>
      </c>
      <c r="AH109" s="55">
        <v>7227.0702554162817</v>
      </c>
      <c r="AI109" s="55">
        <v>7161.8473429196256</v>
      </c>
      <c r="AJ109" s="55">
        <v>7453.7618992252719</v>
      </c>
      <c r="AK109" s="55">
        <v>7695.5256707146973</v>
      </c>
      <c r="AL109" s="55">
        <v>7947.2959505532945</v>
      </c>
      <c r="AM109" s="55">
        <v>8389.3871484385181</v>
      </c>
      <c r="AN109" s="55">
        <v>9258.0257524612298</v>
      </c>
      <c r="AO109" s="55">
        <v>10222.326415411952</v>
      </c>
      <c r="AP109" s="55">
        <v>11174.796361547687</v>
      </c>
      <c r="AQ109" s="55">
        <v>11855.01137911363</v>
      </c>
      <c r="AR109" s="55">
        <v>12640.860662542409</v>
      </c>
      <c r="AS109" s="55">
        <v>12940.315711049891</v>
      </c>
      <c r="AT109" s="55">
        <v>13224.327530202872</v>
      </c>
      <c r="AU109" s="55">
        <v>13976.318026284232</v>
      </c>
      <c r="AV109" s="55">
        <v>14848.324739267073</v>
      </c>
      <c r="AW109" s="55">
        <v>15285.603010202034</v>
      </c>
      <c r="AX109" s="55">
        <v>15637.024392210193</v>
      </c>
      <c r="AY109" s="55">
        <v>15818.179171695914</v>
      </c>
      <c r="AZ109" s="55">
        <v>15955.881398524174</v>
      </c>
      <c r="BA109" s="55">
        <v>16118.966561407917</v>
      </c>
      <c r="BB109" s="55">
        <v>16475.744449403606</v>
      </c>
      <c r="BC109" s="55">
        <v>16894.51673574109</v>
      </c>
      <c r="BD109" s="55">
        <v>17178.568044795265</v>
      </c>
      <c r="BE109" s="55">
        <v>16752.880033814716</v>
      </c>
      <c r="BF109" s="56">
        <v>-2.7444715183384871E-2</v>
      </c>
      <c r="BG109" s="56">
        <v>2.650563140591955E-2</v>
      </c>
      <c r="BH109" s="56">
        <v>0.52379518561922611</v>
      </c>
    </row>
    <row r="110" spans="1:60" x14ac:dyDescent="0.15">
      <c r="B110" s="50"/>
      <c r="C110" s="1182"/>
      <c r="D110" s="1182"/>
      <c r="E110" s="1182"/>
      <c r="F110" s="1182"/>
      <c r="G110" s="1182"/>
      <c r="H110" s="1182"/>
      <c r="I110" s="1182"/>
      <c r="J110" s="1182"/>
      <c r="K110" s="1182"/>
      <c r="L110" s="1182"/>
      <c r="M110" s="1182"/>
      <c r="N110" s="1182"/>
      <c r="O110" s="1182"/>
      <c r="P110" s="1182"/>
      <c r="Q110" s="1182"/>
      <c r="R110" s="1182"/>
      <c r="S110" s="1182"/>
      <c r="T110" s="1182"/>
      <c r="U110" s="1182"/>
      <c r="V110" s="1182"/>
      <c r="W110" s="1182"/>
      <c r="X110" s="1182"/>
      <c r="Y110" s="1182"/>
      <c r="Z110" s="1182"/>
      <c r="AA110" s="1182"/>
      <c r="AB110" s="1182"/>
      <c r="AC110" s="1182"/>
      <c r="AD110" s="1182"/>
      <c r="AE110" s="1182"/>
      <c r="AF110" s="1182"/>
      <c r="AG110" s="1182"/>
      <c r="AH110" s="1182"/>
      <c r="AI110" s="1182"/>
      <c r="AJ110" s="1182"/>
      <c r="AK110" s="1182"/>
      <c r="AL110" s="1182"/>
      <c r="AM110" s="1182"/>
      <c r="AN110" s="1182"/>
      <c r="AO110" s="1182"/>
      <c r="AP110" s="1182"/>
      <c r="AQ110" s="1182"/>
      <c r="AR110" s="1182"/>
      <c r="AS110" s="1182"/>
      <c r="AT110" s="1182"/>
      <c r="AU110" s="1182"/>
      <c r="AV110" s="1182"/>
      <c r="AW110" s="1182"/>
      <c r="AX110" s="1182"/>
      <c r="AY110" s="1182"/>
      <c r="AZ110" s="1182"/>
      <c r="BA110" s="1182"/>
      <c r="BB110" s="1182"/>
      <c r="BC110" s="1182"/>
      <c r="BD110" s="1182"/>
      <c r="BE110" s="1182"/>
      <c r="BF110" s="52"/>
      <c r="BG110" s="54"/>
      <c r="BH110" s="53"/>
    </row>
    <row r="111" spans="1:60" s="63" customFormat="1" x14ac:dyDescent="0.15">
      <c r="A111" s="60" t="s">
        <v>93</v>
      </c>
      <c r="B111" s="61">
        <v>11189.710672665746</v>
      </c>
      <c r="C111" s="61">
        <v>11694.894484177312</v>
      </c>
      <c r="D111" s="61">
        <v>12055.547103935369</v>
      </c>
      <c r="E111" s="61">
        <v>12701.48048971129</v>
      </c>
      <c r="F111" s="61">
        <v>13483.695285369075</v>
      </c>
      <c r="G111" s="61">
        <v>14291.709385653472</v>
      </c>
      <c r="H111" s="61">
        <v>14762.39558760985</v>
      </c>
      <c r="I111" s="61">
        <v>15463.070164029077</v>
      </c>
      <c r="J111" s="61">
        <v>16332.13679492405</v>
      </c>
      <c r="K111" s="61">
        <v>16239.619095483948</v>
      </c>
      <c r="L111" s="61">
        <v>16216.084515630668</v>
      </c>
      <c r="M111" s="61">
        <v>17086.686280661706</v>
      </c>
      <c r="N111" s="61">
        <v>17636.702647873812</v>
      </c>
      <c r="O111" s="61">
        <v>17993.96915655398</v>
      </c>
      <c r="P111" s="61">
        <v>18568.222665284567</v>
      </c>
      <c r="Q111" s="61">
        <v>18396.057347053498</v>
      </c>
      <c r="R111" s="61">
        <v>18167.993114621033</v>
      </c>
      <c r="S111" s="61">
        <v>18004.097105172703</v>
      </c>
      <c r="T111" s="61">
        <v>18145.533438248171</v>
      </c>
      <c r="U111" s="61">
        <v>18837.939472628921</v>
      </c>
      <c r="V111" s="61">
        <v>19237.392884528166</v>
      </c>
      <c r="W111" s="61">
        <v>19566.045380355801</v>
      </c>
      <c r="X111" s="61">
        <v>20175.016171100178</v>
      </c>
      <c r="Y111" s="61">
        <v>20846.61009487131</v>
      </c>
      <c r="Z111" s="61">
        <v>21226.257533481959</v>
      </c>
      <c r="AA111" s="61">
        <v>21328.251002020439</v>
      </c>
      <c r="AB111" s="61">
        <v>21341.900372293749</v>
      </c>
      <c r="AC111" s="61">
        <v>21419.528420312276</v>
      </c>
      <c r="AD111" s="61">
        <v>21483.363898308333</v>
      </c>
      <c r="AE111" s="61">
        <v>21709.191918106135</v>
      </c>
      <c r="AF111" s="61">
        <v>21995.141668105884</v>
      </c>
      <c r="AG111" s="61">
        <v>22593.288060279992</v>
      </c>
      <c r="AH111" s="61">
        <v>22757.529583690375</v>
      </c>
      <c r="AI111" s="61">
        <v>22817.394451378321</v>
      </c>
      <c r="AJ111" s="61">
        <v>23114.639190038717</v>
      </c>
      <c r="AK111" s="61">
        <v>23663.54402588071</v>
      </c>
      <c r="AL111" s="61">
        <v>23995.243297200628</v>
      </c>
      <c r="AM111" s="61">
        <v>24539.478028440131</v>
      </c>
      <c r="AN111" s="61">
        <v>25755.702687806552</v>
      </c>
      <c r="AO111" s="61">
        <v>27076.611383099164</v>
      </c>
      <c r="AP111" s="61">
        <v>28160.016092584388</v>
      </c>
      <c r="AQ111" s="61">
        <v>29040.42693328016</v>
      </c>
      <c r="AR111" s="61">
        <v>30077.911584778089</v>
      </c>
      <c r="AS111" s="61">
        <v>30330.348970614443</v>
      </c>
      <c r="AT111" s="61">
        <v>29695.078840510247</v>
      </c>
      <c r="AU111" s="61">
        <v>31045.053552706002</v>
      </c>
      <c r="AV111" s="61">
        <v>31931.88298382908</v>
      </c>
      <c r="AW111" s="61">
        <v>32249.824334576126</v>
      </c>
      <c r="AX111" s="61">
        <v>32773.203688387061</v>
      </c>
      <c r="AY111" s="61">
        <v>32835.09556878548</v>
      </c>
      <c r="AZ111" s="61">
        <v>32897.176118287622</v>
      </c>
      <c r="BA111" s="61">
        <v>33046.728912802602</v>
      </c>
      <c r="BB111" s="61">
        <v>33428.77430705975</v>
      </c>
      <c r="BC111" s="61">
        <v>34046.062364995654</v>
      </c>
      <c r="BD111" s="61">
        <v>34039.785946593307</v>
      </c>
      <c r="BE111" s="61">
        <v>31983.646459082298</v>
      </c>
      <c r="BF111" s="62">
        <v>-6.297120972080672E-2</v>
      </c>
      <c r="BG111" s="62">
        <v>1.3748521390561486E-2</v>
      </c>
      <c r="BH111" s="62">
        <v>1</v>
      </c>
    </row>
    <row r="112" spans="1:60" x14ac:dyDescent="0.15">
      <c r="A112" s="31" t="s">
        <v>92</v>
      </c>
      <c r="B112" s="50">
        <v>7701.2828619319707</v>
      </c>
      <c r="C112" s="50">
        <v>8003.1758224924515</v>
      </c>
      <c r="D112" s="50">
        <v>8270.8664192534288</v>
      </c>
      <c r="E112" s="50">
        <v>8782.7648919059957</v>
      </c>
      <c r="F112" s="50">
        <v>9306.6910084557658</v>
      </c>
      <c r="G112" s="50">
        <v>9791.4511636063853</v>
      </c>
      <c r="H112" s="50">
        <v>9934.0968820185371</v>
      </c>
      <c r="I112" s="50">
        <v>10365.243321912496</v>
      </c>
      <c r="J112" s="50">
        <v>10962.254327055491</v>
      </c>
      <c r="K112" s="50">
        <v>10685.235754294839</v>
      </c>
      <c r="L112" s="50">
        <v>10336.480915152893</v>
      </c>
      <c r="M112" s="50">
        <v>10929.463990482049</v>
      </c>
      <c r="N112" s="50">
        <v>11126.571289428757</v>
      </c>
      <c r="O112" s="50">
        <v>11168.709959607191</v>
      </c>
      <c r="P112" s="50">
        <v>11466.611344460949</v>
      </c>
      <c r="Q112" s="50">
        <v>11178.49859597091</v>
      </c>
      <c r="R112" s="50">
        <v>10826.298078915561</v>
      </c>
      <c r="S112" s="50">
        <v>10442.889955441951</v>
      </c>
      <c r="T112" s="50">
        <v>10339.324792457706</v>
      </c>
      <c r="U112" s="50">
        <v>10726.926128896563</v>
      </c>
      <c r="V112" s="50">
        <v>10919.480407802492</v>
      </c>
      <c r="W112" s="50">
        <v>10970.497305624471</v>
      </c>
      <c r="X112" s="50">
        <v>11221.393129029322</v>
      </c>
      <c r="Y112" s="50">
        <v>11551.337730337438</v>
      </c>
      <c r="Z112" s="50">
        <v>11753.342106607332</v>
      </c>
      <c r="AA112" s="50">
        <v>11693.708652362897</v>
      </c>
      <c r="AB112" s="50">
        <v>11687.699317881241</v>
      </c>
      <c r="AC112" s="50">
        <v>11724.348108236023</v>
      </c>
      <c r="AD112" s="50">
        <v>11802.792235259441</v>
      </c>
      <c r="AE112" s="50">
        <v>11979.467286032619</v>
      </c>
      <c r="AF112" s="50">
        <v>12141.303658275476</v>
      </c>
      <c r="AG112" s="50">
        <v>12560.870705930702</v>
      </c>
      <c r="AH112" s="50">
        <v>12662.584256999769</v>
      </c>
      <c r="AI112" s="50">
        <v>12681.464587977753</v>
      </c>
      <c r="AJ112" s="50">
        <v>12772.890881856873</v>
      </c>
      <c r="AK112" s="50">
        <v>13052.669778371152</v>
      </c>
      <c r="AL112" s="50">
        <v>13018.29177332461</v>
      </c>
      <c r="AM112" s="50">
        <v>13097.640636913831</v>
      </c>
      <c r="AN112" s="50">
        <v>13341.480525750778</v>
      </c>
      <c r="AO112" s="50">
        <v>13500.948727064344</v>
      </c>
      <c r="AP112" s="50">
        <v>13611.408968120664</v>
      </c>
      <c r="AQ112" s="50">
        <v>13602.227999287104</v>
      </c>
      <c r="AR112" s="50">
        <v>13714.687498728079</v>
      </c>
      <c r="AS112" s="50">
        <v>13492.592809888518</v>
      </c>
      <c r="AT112" s="50">
        <v>12576.04700031289</v>
      </c>
      <c r="AU112" s="50">
        <v>13016.490544125994</v>
      </c>
      <c r="AV112" s="50">
        <v>12830.659917983536</v>
      </c>
      <c r="AW112" s="50">
        <v>12643.825802404665</v>
      </c>
      <c r="AX112" s="50">
        <v>12726.071660470176</v>
      </c>
      <c r="AY112" s="50">
        <v>12505.803551436826</v>
      </c>
      <c r="AZ112" s="50">
        <v>12423.662063310383</v>
      </c>
      <c r="BA112" s="50">
        <v>12336.657945127701</v>
      </c>
      <c r="BB112" s="50">
        <v>12357.682786909016</v>
      </c>
      <c r="BC112" s="50">
        <v>12446.938923403073</v>
      </c>
      <c r="BD112" s="50">
        <v>12084.130088108901</v>
      </c>
      <c r="BE112" s="51">
        <v>10730.344532786528</v>
      </c>
      <c r="BF112" s="54">
        <v>-0.11445618563147575</v>
      </c>
      <c r="BG112" s="54">
        <v>-3.9821445700368718E-3</v>
      </c>
      <c r="BH112" s="54">
        <v>0.33549472060711405</v>
      </c>
    </row>
    <row r="113" spans="1:60" x14ac:dyDescent="0.15">
      <c r="A113" s="31" t="s">
        <v>91</v>
      </c>
      <c r="B113" s="50">
        <v>3488.427810733775</v>
      </c>
      <c r="C113" s="50">
        <v>3691.7186616848576</v>
      </c>
      <c r="D113" s="50">
        <v>3784.6806846819436</v>
      </c>
      <c r="E113" s="50">
        <v>3918.7155978052947</v>
      </c>
      <c r="F113" s="50">
        <v>4177.0042769133152</v>
      </c>
      <c r="G113" s="50">
        <v>4500.258222047084</v>
      </c>
      <c r="H113" s="50">
        <v>4828.29870559132</v>
      </c>
      <c r="I113" s="50">
        <v>5097.8268421165776</v>
      </c>
      <c r="J113" s="50">
        <v>5369.882467868556</v>
      </c>
      <c r="K113" s="50">
        <v>5554.3833411891083</v>
      </c>
      <c r="L113" s="50">
        <v>5879.6036004777698</v>
      </c>
      <c r="M113" s="50">
        <v>6157.2222901796531</v>
      </c>
      <c r="N113" s="50">
        <v>6510.13135844506</v>
      </c>
      <c r="O113" s="50">
        <v>6825.259196946783</v>
      </c>
      <c r="P113" s="50">
        <v>7101.6113208236184</v>
      </c>
      <c r="Q113" s="50">
        <v>7217.5587510825908</v>
      </c>
      <c r="R113" s="50">
        <v>7341.6950357054748</v>
      </c>
      <c r="S113" s="50">
        <v>7561.2071497307488</v>
      </c>
      <c r="T113" s="50">
        <v>7806.2086457904607</v>
      </c>
      <c r="U113" s="50">
        <v>8111.0133437323693</v>
      </c>
      <c r="V113" s="50">
        <v>8317.912476725669</v>
      </c>
      <c r="W113" s="50">
        <v>8595.5480747313341</v>
      </c>
      <c r="X113" s="50">
        <v>8953.6230420708671</v>
      </c>
      <c r="Y113" s="50">
        <v>9295.2723645338683</v>
      </c>
      <c r="Z113" s="50">
        <v>9472.9154268746406</v>
      </c>
      <c r="AA113" s="50">
        <v>9634.5423496575459</v>
      </c>
      <c r="AB113" s="50">
        <v>9654.2010544125078</v>
      </c>
      <c r="AC113" s="50">
        <v>9695.1803120762543</v>
      </c>
      <c r="AD113" s="50">
        <v>9680.5716630488896</v>
      </c>
      <c r="AE113" s="50">
        <v>9729.7246320735157</v>
      </c>
      <c r="AF113" s="50">
        <v>9853.8380098304187</v>
      </c>
      <c r="AG113" s="50">
        <v>10032.4173543493</v>
      </c>
      <c r="AH113" s="50">
        <v>10094.945326690598</v>
      </c>
      <c r="AI113" s="50">
        <v>10135.929863400574</v>
      </c>
      <c r="AJ113" s="50">
        <v>10341.748308181841</v>
      </c>
      <c r="AK113" s="50">
        <v>10610.874247509542</v>
      </c>
      <c r="AL113" s="50">
        <v>10976.95152387604</v>
      </c>
      <c r="AM113" s="50">
        <v>11441.837391526306</v>
      </c>
      <c r="AN113" s="50">
        <v>12414.222162055781</v>
      </c>
      <c r="AO113" s="50">
        <v>13575.662656034836</v>
      </c>
      <c r="AP113" s="50">
        <v>14548.607124463735</v>
      </c>
      <c r="AQ113" s="50">
        <v>15438.198933993035</v>
      </c>
      <c r="AR113" s="50">
        <v>16363.224086050008</v>
      </c>
      <c r="AS113" s="50">
        <v>16837.756160725909</v>
      </c>
      <c r="AT113" s="50">
        <v>17119.031840197353</v>
      </c>
      <c r="AU113" s="50">
        <v>18028.563008579997</v>
      </c>
      <c r="AV113" s="50">
        <v>19101.223065845566</v>
      </c>
      <c r="AW113" s="50">
        <v>19605.998532171456</v>
      </c>
      <c r="AX113" s="50">
        <v>20047.132027916872</v>
      </c>
      <c r="AY113" s="50">
        <v>20329.29201734866</v>
      </c>
      <c r="AZ113" s="50">
        <v>20473.514054977266</v>
      </c>
      <c r="BA113" s="50">
        <v>20710.070967674892</v>
      </c>
      <c r="BB113" s="50">
        <v>21071.091520150716</v>
      </c>
      <c r="BC113" s="50">
        <v>21599.123441592568</v>
      </c>
      <c r="BD113" s="50">
        <v>21955.655858484428</v>
      </c>
      <c r="BE113" s="51">
        <v>21253.301926295731</v>
      </c>
      <c r="BF113" s="54">
        <v>-3.4634495459219261E-2</v>
      </c>
      <c r="BG113" s="54">
        <v>2.5195571516522852E-2</v>
      </c>
      <c r="BH113" s="54">
        <v>0.66450527939288473</v>
      </c>
    </row>
    <row r="114" spans="1:60" x14ac:dyDescent="0.15">
      <c r="A114" s="40" t="s">
        <v>90</v>
      </c>
      <c r="B114" s="64">
        <v>2616.3858670011991</v>
      </c>
      <c r="C114" s="64">
        <v>2663.1802534694166</v>
      </c>
      <c r="D114" s="64">
        <v>2742.0477045565162</v>
      </c>
      <c r="E114" s="64">
        <v>2923.8333701044289</v>
      </c>
      <c r="F114" s="64">
        <v>3148.0768665186711</v>
      </c>
      <c r="G114" s="64">
        <v>3332.435673802469</v>
      </c>
      <c r="H114" s="64">
        <v>3409.4120169850507</v>
      </c>
      <c r="I114" s="64">
        <v>3553.933654733496</v>
      </c>
      <c r="J114" s="64">
        <v>3731.2630746689429</v>
      </c>
      <c r="K114" s="64">
        <v>3660.4942619910635</v>
      </c>
      <c r="L114" s="64">
        <v>3591.5077565731131</v>
      </c>
      <c r="M114" s="64">
        <v>3844.9157435337243</v>
      </c>
      <c r="N114" s="64">
        <v>3828.4774215128655</v>
      </c>
      <c r="O114" s="64">
        <v>3867.4641837638869</v>
      </c>
      <c r="P114" s="64">
        <v>3990.83956244511</v>
      </c>
      <c r="Q114" s="64">
        <v>3939.6202720934898</v>
      </c>
      <c r="R114" s="64">
        <v>3758.2545135456335</v>
      </c>
      <c r="S114" s="64">
        <v>3668.0410123031525</v>
      </c>
      <c r="T114" s="64">
        <v>3620.9972780959993</v>
      </c>
      <c r="U114" s="64">
        <v>3656.6136436338916</v>
      </c>
      <c r="V114" s="64">
        <v>3789.9203942845793</v>
      </c>
      <c r="W114" s="64">
        <v>3800.6666397881986</v>
      </c>
      <c r="X114" s="64">
        <v>3843.2304278625488</v>
      </c>
      <c r="Y114" s="64">
        <v>3812.9475947421688</v>
      </c>
      <c r="Z114" s="64">
        <v>3835.4521817438313</v>
      </c>
      <c r="AA114" s="64">
        <v>3753.9018702896046</v>
      </c>
      <c r="AB114" s="64">
        <v>3684.0900288981175</v>
      </c>
      <c r="AC114" s="64">
        <v>3558.8527717268335</v>
      </c>
      <c r="AD114" s="64">
        <v>3500.5551489069994</v>
      </c>
      <c r="AE114" s="64">
        <v>3453.1286803337721</v>
      </c>
      <c r="AF114" s="64">
        <v>3512.7642074373116</v>
      </c>
      <c r="AG114" s="64">
        <v>3608.5800879239932</v>
      </c>
      <c r="AH114" s="64">
        <v>3556.5753082830729</v>
      </c>
      <c r="AI114" s="64">
        <v>3572.8893756046332</v>
      </c>
      <c r="AJ114" s="64">
        <v>3521.3619329977764</v>
      </c>
      <c r="AK114" s="64">
        <v>3513.4479020854392</v>
      </c>
      <c r="AL114" s="64">
        <v>3570.7180667847597</v>
      </c>
      <c r="AM114" s="64">
        <v>3573.548592899107</v>
      </c>
      <c r="AN114" s="64">
        <v>3667.3226741747362</v>
      </c>
      <c r="AO114" s="64">
        <v>3685.2901106238528</v>
      </c>
      <c r="AP114" s="64">
        <v>3673.3057222140815</v>
      </c>
      <c r="AQ114" s="64">
        <v>3707.2068050513799</v>
      </c>
      <c r="AR114" s="64">
        <v>3650.5692730746755</v>
      </c>
      <c r="AS114" s="64">
        <v>3579.2807895554638</v>
      </c>
      <c r="AT114" s="64">
        <v>3309.8761530322736</v>
      </c>
      <c r="AU114" s="64">
        <v>3386.1974578185582</v>
      </c>
      <c r="AV114" s="64">
        <v>3300.0955558135643</v>
      </c>
      <c r="AW114" s="64">
        <v>3218.6010462601039</v>
      </c>
      <c r="AX114" s="64">
        <v>3145.6582999325055</v>
      </c>
      <c r="AY114" s="64">
        <v>2980.8418542534423</v>
      </c>
      <c r="AZ114" s="64">
        <v>3044.2554666895512</v>
      </c>
      <c r="BA114" s="64">
        <v>3075.7555523532264</v>
      </c>
      <c r="BB114" s="64">
        <v>3114.2820671285581</v>
      </c>
      <c r="BC114" s="64">
        <v>3069.3489932554949</v>
      </c>
      <c r="BD114" s="64">
        <v>2935.5358769931167</v>
      </c>
      <c r="BE114" s="55">
        <v>2549.8182197207257</v>
      </c>
      <c r="BF114" s="65">
        <v>-0.13376922993765084</v>
      </c>
      <c r="BG114" s="65">
        <v>-1.1930337826765003E-2</v>
      </c>
      <c r="BH114" s="65">
        <v>7.9722561434100073E-2</v>
      </c>
    </row>
    <row r="115" spans="1:60" x14ac:dyDescent="0.1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66"/>
      <c r="BF115" s="52"/>
      <c r="BG115" s="42"/>
      <c r="BH115" s="42"/>
    </row>
    <row r="116" spans="1:60" x14ac:dyDescent="0.15">
      <c r="A116" s="67" t="s">
        <v>89</v>
      </c>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66"/>
      <c r="BF116" s="52"/>
      <c r="BG116" s="42"/>
      <c r="BH116" s="42"/>
    </row>
    <row r="117" spans="1:60" x14ac:dyDescent="0.15">
      <c r="A117" s="130" t="s">
        <v>301</v>
      </c>
      <c r="BG117" s="68"/>
    </row>
    <row r="118" spans="1:60" x14ac:dyDescent="0.15">
      <c r="A118" s="69" t="s">
        <v>84</v>
      </c>
      <c r="BF118" s="52"/>
    </row>
    <row r="119" spans="1:60" x14ac:dyDescent="0.15">
      <c r="A119" s="69" t="s">
        <v>83</v>
      </c>
      <c r="BF119" s="52"/>
    </row>
    <row r="120" spans="1:60" x14ac:dyDescent="0.15">
      <c r="A120" s="70" t="s">
        <v>219</v>
      </c>
      <c r="BF120" s="52"/>
    </row>
    <row r="121" spans="1:60" x14ac:dyDescent="0.15">
      <c r="A121" s="70" t="s">
        <v>1014</v>
      </c>
      <c r="BF121" s="52"/>
    </row>
    <row r="122" spans="1:60" x14ac:dyDescent="0.15">
      <c r="A122" s="71" t="s">
        <v>1015</v>
      </c>
      <c r="BF122" s="52"/>
    </row>
    <row r="123" spans="1:60" x14ac:dyDescent="0.15">
      <c r="A123" s="72" t="s">
        <v>1016</v>
      </c>
      <c r="BF123" s="52"/>
    </row>
    <row r="124" spans="1:60" x14ac:dyDescent="0.15">
      <c r="A124" s="72" t="s">
        <v>1017</v>
      </c>
      <c r="BF124" s="52"/>
    </row>
    <row r="125" spans="1:60" x14ac:dyDescent="0.15">
      <c r="A125" s="32" t="s">
        <v>223</v>
      </c>
      <c r="BF125" s="52"/>
    </row>
    <row r="126" spans="1:60" x14ac:dyDescent="0.15">
      <c r="BF126" s="52"/>
    </row>
    <row r="127" spans="1:60" x14ac:dyDescent="0.15">
      <c r="BF127" s="52"/>
    </row>
    <row r="128" spans="1:60" x14ac:dyDescent="0.15">
      <c r="BF128" s="52"/>
    </row>
    <row r="129" spans="58:58" x14ac:dyDescent="0.15">
      <c r="BF129" s="52"/>
    </row>
    <row r="130" spans="58:58" x14ac:dyDescent="0.15">
      <c r="BF130" s="52"/>
    </row>
    <row r="131" spans="58:58" x14ac:dyDescent="0.15">
      <c r="BF131" s="52"/>
    </row>
    <row r="132" spans="58:58" x14ac:dyDescent="0.15">
      <c r="BF132" s="52"/>
    </row>
    <row r="133" spans="58:58" x14ac:dyDescent="0.15">
      <c r="BF133" s="52"/>
    </row>
    <row r="134" spans="58:58" x14ac:dyDescent="0.15">
      <c r="BF134" s="52"/>
    </row>
    <row r="135" spans="58:58" x14ac:dyDescent="0.15">
      <c r="BF135" s="52"/>
    </row>
    <row r="136" spans="58:58" x14ac:dyDescent="0.15">
      <c r="BF136" s="52"/>
    </row>
    <row r="137" spans="58:58" x14ac:dyDescent="0.15">
      <c r="BF137" s="52"/>
    </row>
    <row r="138" spans="58:58" x14ac:dyDescent="0.15">
      <c r="BF138" s="52"/>
    </row>
    <row r="139" spans="58:58" x14ac:dyDescent="0.15">
      <c r="BF139" s="52"/>
    </row>
    <row r="140" spans="58:58" x14ac:dyDescent="0.15">
      <c r="BF140" s="52"/>
    </row>
    <row r="141" spans="58:58" x14ac:dyDescent="0.15">
      <c r="BF141" s="52"/>
    </row>
    <row r="142" spans="58:58" x14ac:dyDescent="0.15">
      <c r="BF142" s="52"/>
    </row>
    <row r="143" spans="58:58" x14ac:dyDescent="0.15">
      <c r="BF143" s="52"/>
    </row>
    <row r="144" spans="58:58" x14ac:dyDescent="0.15">
      <c r="BF144" s="52"/>
    </row>
    <row r="145" spans="58:58" x14ac:dyDescent="0.15">
      <c r="BF145" s="52"/>
    </row>
    <row r="146" spans="58:58" x14ac:dyDescent="0.15">
      <c r="BF146" s="52"/>
    </row>
    <row r="147" spans="58:58" x14ac:dyDescent="0.15">
      <c r="BF147" s="52"/>
    </row>
    <row r="148" spans="58:58" x14ac:dyDescent="0.15">
      <c r="BF148" s="52"/>
    </row>
    <row r="149" spans="58:58" x14ac:dyDescent="0.15">
      <c r="BF149" s="52"/>
    </row>
    <row r="150" spans="58:58" x14ac:dyDescent="0.15">
      <c r="BF150" s="52"/>
    </row>
    <row r="151" spans="58:58" x14ac:dyDescent="0.15">
      <c r="BF151" s="52"/>
    </row>
    <row r="152" spans="58:58" x14ac:dyDescent="0.15">
      <c r="BF152" s="52"/>
    </row>
    <row r="153" spans="58:58" x14ac:dyDescent="0.15">
      <c r="BF153" s="52"/>
    </row>
    <row r="154" spans="58:58" x14ac:dyDescent="0.15">
      <c r="BF154" s="52"/>
    </row>
    <row r="155" spans="58:58" x14ac:dyDescent="0.15">
      <c r="BF155" s="52"/>
    </row>
    <row r="156" spans="58:58" x14ac:dyDescent="0.15">
      <c r="BF156" s="52"/>
    </row>
    <row r="157" spans="58:58" x14ac:dyDescent="0.15">
      <c r="BF157" s="52"/>
    </row>
    <row r="158" spans="58:58" x14ac:dyDescent="0.15">
      <c r="BF158" s="52"/>
    </row>
    <row r="159" spans="58:58" x14ac:dyDescent="0.15">
      <c r="BF159" s="52"/>
    </row>
    <row r="160" spans="58:58" x14ac:dyDescent="0.15">
      <c r="BF160" s="52"/>
    </row>
    <row r="161" spans="58:58" x14ac:dyDescent="0.15">
      <c r="BF161" s="52"/>
    </row>
    <row r="162" spans="58:58" x14ac:dyDescent="0.15">
      <c r="BF162" s="52"/>
    </row>
    <row r="163" spans="58:58" x14ac:dyDescent="0.15">
      <c r="BF163" s="52"/>
    </row>
    <row r="164" spans="58:58" x14ac:dyDescent="0.15">
      <c r="BF164" s="52"/>
    </row>
    <row r="165" spans="58:58" x14ac:dyDescent="0.15">
      <c r="BF165" s="52"/>
    </row>
    <row r="166" spans="58:58" x14ac:dyDescent="0.15">
      <c r="BF166" s="52"/>
    </row>
  </sheetData>
  <mergeCells count="1">
    <mergeCell ref="BF2:BG2"/>
  </mergeCells>
  <conditionalFormatting sqref="BF4:BH5 BG10:BG53 BG55:BG66 BF110:BG110 BF6:BG9 BF10:BF66 BF118:BF166 BG117 BH8 BH21 BH57 BF68:BG88 BH64 BH78 BG90:BG108 BF90:BF109 BG111:BG114 BF115:BF116">
    <cfRule type="cellIs" dxfId="405" priority="41" operator="lessThanOrEqual">
      <formula>0</formula>
    </cfRule>
    <cfRule type="cellIs" dxfId="404" priority="42" operator="greaterThan">
      <formula>0</formula>
    </cfRule>
  </conditionalFormatting>
  <conditionalFormatting sqref="BG55:BG56 BF4:BH5 BG10:BG53 BF6:BG9 BH8 BF21 BH21">
    <cfRule type="cellIs" dxfId="403" priority="39" operator="lessThanOrEqual">
      <formula>0</formula>
    </cfRule>
    <cfRule type="cellIs" dxfId="402" priority="40" operator="greaterThan">
      <formula>0</formula>
    </cfRule>
  </conditionalFormatting>
  <conditionalFormatting sqref="BG54">
    <cfRule type="cellIs" dxfId="401" priority="37" operator="lessThanOrEqual">
      <formula>0</formula>
    </cfRule>
    <cfRule type="cellIs" dxfId="400" priority="38" operator="greaterThan">
      <formula>0</formula>
    </cfRule>
  </conditionalFormatting>
  <conditionalFormatting sqref="BF21">
    <cfRule type="cellIs" dxfId="399" priority="33" operator="lessThanOrEqual">
      <formula>0</formula>
    </cfRule>
    <cfRule type="cellIs" dxfId="398" priority="34" operator="greaterThan">
      <formula>0</formula>
    </cfRule>
  </conditionalFormatting>
  <conditionalFormatting sqref="BF21">
    <cfRule type="cellIs" dxfId="397" priority="35" operator="lessThanOrEqual">
      <formula>0</formula>
    </cfRule>
    <cfRule type="cellIs" dxfId="396" priority="36" operator="greaterThan">
      <formula>0</formula>
    </cfRule>
  </conditionalFormatting>
  <conditionalFormatting sqref="BF57">
    <cfRule type="cellIs" dxfId="395" priority="31" operator="lessThanOrEqual">
      <formula>0</formula>
    </cfRule>
    <cfRule type="cellIs" dxfId="394" priority="32" operator="greaterThan">
      <formula>0</formula>
    </cfRule>
  </conditionalFormatting>
  <conditionalFormatting sqref="BF78">
    <cfRule type="cellIs" dxfId="393" priority="29" operator="lessThanOrEqual">
      <formula>0</formula>
    </cfRule>
    <cfRule type="cellIs" dxfId="392" priority="30" operator="greaterThan">
      <formula>0</formula>
    </cfRule>
  </conditionalFormatting>
  <conditionalFormatting sqref="BF109">
    <cfRule type="cellIs" dxfId="391" priority="27" operator="lessThanOrEqual">
      <formula>0</formula>
    </cfRule>
    <cfRule type="cellIs" dxfId="390" priority="28" operator="greaterThan">
      <formula>0</formula>
    </cfRule>
  </conditionalFormatting>
  <conditionalFormatting sqref="BF109:BH109">
    <cfRule type="cellIs" dxfId="389" priority="25" operator="lessThanOrEqual">
      <formula>0</formula>
    </cfRule>
    <cfRule type="cellIs" dxfId="388" priority="26" operator="greaterThan">
      <formula>0</formula>
    </cfRule>
  </conditionalFormatting>
  <conditionalFormatting sqref="BH6:BH66 BH68:BH88 BH90:BH110">
    <cfRule type="cellIs" dxfId="387" priority="23" operator="lessThanOrEqual">
      <formula>0</formula>
    </cfRule>
    <cfRule type="cellIs" dxfId="386" priority="24" operator="greaterThan">
      <formula>0</formula>
    </cfRule>
  </conditionalFormatting>
  <conditionalFormatting sqref="BH6:BH66 BH68:BH88 BH90:BH110">
    <cfRule type="cellIs" dxfId="385" priority="21" operator="lessThanOrEqual">
      <formula>0</formula>
    </cfRule>
    <cfRule type="cellIs" dxfId="384" priority="22" operator="greaterThan">
      <formula>0</formula>
    </cfRule>
  </conditionalFormatting>
  <conditionalFormatting sqref="BF67:BH67">
    <cfRule type="cellIs" dxfId="383" priority="19" operator="lessThanOrEqual">
      <formula>0</formula>
    </cfRule>
    <cfRule type="cellIs" dxfId="382" priority="20" operator="greaterThan">
      <formula>0</formula>
    </cfRule>
  </conditionalFormatting>
  <conditionalFormatting sqref="BF67">
    <cfRule type="cellIs" dxfId="381" priority="17" operator="lessThanOrEqual">
      <formula>0</formula>
    </cfRule>
    <cfRule type="cellIs" dxfId="380" priority="18" operator="greaterThan">
      <formula>0</formula>
    </cfRule>
  </conditionalFormatting>
  <conditionalFormatting sqref="BH67">
    <cfRule type="cellIs" dxfId="379" priority="15" operator="lessThanOrEqual">
      <formula>0</formula>
    </cfRule>
    <cfRule type="cellIs" dxfId="378" priority="16" operator="greaterThan">
      <formula>0</formula>
    </cfRule>
  </conditionalFormatting>
  <conditionalFormatting sqref="BH67">
    <cfRule type="cellIs" dxfId="377" priority="13" operator="lessThanOrEqual">
      <formula>0</formula>
    </cfRule>
    <cfRule type="cellIs" dxfId="376" priority="14" operator="greaterThan">
      <formula>0</formula>
    </cfRule>
  </conditionalFormatting>
  <conditionalFormatting sqref="BF89:BH89">
    <cfRule type="cellIs" dxfId="375" priority="11" operator="lessThanOrEqual">
      <formula>0</formula>
    </cfRule>
    <cfRule type="cellIs" dxfId="374" priority="12" operator="greaterThan">
      <formula>0</formula>
    </cfRule>
  </conditionalFormatting>
  <conditionalFormatting sqref="BF89">
    <cfRule type="cellIs" dxfId="373" priority="9" operator="lessThanOrEqual">
      <formula>0</formula>
    </cfRule>
    <cfRule type="cellIs" dxfId="372" priority="10" operator="greaterThan">
      <formula>0</formula>
    </cfRule>
  </conditionalFormatting>
  <conditionalFormatting sqref="BH89">
    <cfRule type="cellIs" dxfId="371" priority="7" operator="lessThanOrEqual">
      <formula>0</formula>
    </cfRule>
    <cfRule type="cellIs" dxfId="370" priority="8" operator="greaterThan">
      <formula>0</formula>
    </cfRule>
  </conditionalFormatting>
  <conditionalFormatting sqref="BH89">
    <cfRule type="cellIs" dxfId="369" priority="5" operator="lessThanOrEqual">
      <formula>0</formula>
    </cfRule>
    <cfRule type="cellIs" dxfId="368" priority="6" operator="greaterThan">
      <formula>0</formula>
    </cfRule>
  </conditionalFormatting>
  <conditionalFormatting sqref="BF111:BF114">
    <cfRule type="cellIs" dxfId="367" priority="3" operator="lessThanOrEqual">
      <formula>0</formula>
    </cfRule>
    <cfRule type="cellIs" dxfId="366" priority="4" operator="greaterThan">
      <formula>0</formula>
    </cfRule>
  </conditionalFormatting>
  <conditionalFormatting sqref="BH111:BH114">
    <cfRule type="cellIs" dxfId="365" priority="1" operator="lessThanOrEqual">
      <formula>0</formula>
    </cfRule>
    <cfRule type="cellIs" dxfId="364" priority="2" operator="greaterThan">
      <formula>0</formula>
    </cfRule>
  </conditionalFormatting>
  <hyperlinks>
    <hyperlink ref="L1" location="Contents!A1" display="Contents" xr:uid="{F4101476-88C8-4544-9DE4-68993ACBCB86}"/>
    <hyperlink ref="BJ1" location="Contents!A1" display="Contents" xr:uid="{7E552CFD-255E-4B0D-A295-DB3D9B1E4E4B}"/>
  </hyperlinks>
  <pageMargins left="0.75" right="0.75" top="1" bottom="1" header="0.5" footer="0.5"/>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32D8-494C-4DF3-A7B5-6BEEEA70B526}">
  <sheetPr>
    <pageSetUpPr fitToPage="1"/>
  </sheetPr>
  <dimension ref="A1:BM77"/>
  <sheetViews>
    <sheetView showGridLines="0" workbookViewId="0">
      <pane xSplit="1" ySplit="4" topLeftCell="B5" activePane="bottomRight" state="frozen"/>
      <selection activeCell="AL81" sqref="AL81"/>
      <selection pane="topRight" activeCell="AL81" sqref="AL81"/>
      <selection pane="bottomLeft" activeCell="AL81" sqref="AL81"/>
      <selection pane="bottomRight"/>
    </sheetView>
  </sheetViews>
  <sheetFormatPr baseColWidth="10" defaultColWidth="12.5" defaultRowHeight="11" x14ac:dyDescent="0.15"/>
  <cols>
    <col min="1" max="1" width="25.75" style="690" customWidth="1"/>
    <col min="2" max="22" width="10.25" style="690" customWidth="1"/>
    <col min="23" max="27" width="10.25" style="732" customWidth="1"/>
    <col min="28" max="28" width="10.5" style="690" customWidth="1"/>
    <col min="29" max="29" width="13.5" style="690" customWidth="1"/>
    <col min="30" max="30" width="10.5" style="690" customWidth="1"/>
    <col min="31" max="31" width="12.5" style="690"/>
    <col min="32" max="33" width="12.5" style="587"/>
    <col min="34" max="49" width="12.5" style="690"/>
    <col min="50" max="50" width="9.25" style="690" customWidth="1"/>
    <col min="51" max="52" width="0" style="690" hidden="1" customWidth="1"/>
    <col min="53" max="60" width="12.5" style="690"/>
    <col min="61" max="61" width="13.5" style="690" bestFit="1" customWidth="1"/>
    <col min="62" max="16384" width="12.5" style="690"/>
  </cols>
  <sheetData>
    <row r="1" spans="1:57" ht="18.75" customHeight="1" x14ac:dyDescent="0.15">
      <c r="A1" s="730" t="s">
        <v>750</v>
      </c>
      <c r="B1" s="731"/>
      <c r="C1" s="731"/>
      <c r="D1" s="731"/>
      <c r="J1" s="30"/>
      <c r="L1" s="30" t="s">
        <v>199</v>
      </c>
      <c r="AF1" s="30" t="s">
        <v>199</v>
      </c>
    </row>
    <row r="2" spans="1:57" ht="16" customHeight="1" x14ac:dyDescent="0.15">
      <c r="A2" s="733" t="s">
        <v>751</v>
      </c>
      <c r="B2" s="731"/>
      <c r="C2" s="731"/>
      <c r="D2" s="731"/>
      <c r="F2" s="734"/>
      <c r="G2" s="734"/>
      <c r="H2" s="734"/>
      <c r="I2" s="734"/>
      <c r="J2" s="734"/>
      <c r="K2" s="734"/>
      <c r="L2" s="734"/>
      <c r="M2" s="734"/>
      <c r="N2" s="734"/>
      <c r="O2" s="734"/>
      <c r="P2" s="734"/>
      <c r="Q2" s="734"/>
      <c r="R2" s="734"/>
      <c r="S2" s="734"/>
      <c r="AB2" s="636"/>
      <c r="AC2" s="636"/>
      <c r="AD2" s="636"/>
    </row>
    <row r="3" spans="1:57" ht="11.25" customHeight="1" x14ac:dyDescent="0.15">
      <c r="A3" s="731"/>
      <c r="B3" s="731"/>
      <c r="C3" s="636"/>
      <c r="D3" s="731"/>
      <c r="AB3" s="1242" t="s">
        <v>197</v>
      </c>
      <c r="AC3" s="1242"/>
      <c r="AD3" s="735" t="s">
        <v>196</v>
      </c>
    </row>
    <row r="4" spans="1:57" ht="11.25" customHeight="1" x14ac:dyDescent="0.15">
      <c r="A4" s="736" t="s">
        <v>735</v>
      </c>
      <c r="B4" s="636">
        <v>1995</v>
      </c>
      <c r="C4" s="636">
        <v>1996</v>
      </c>
      <c r="D4" s="636">
        <v>1997</v>
      </c>
      <c r="E4" s="636">
        <v>1998</v>
      </c>
      <c r="F4" s="636">
        <v>1999</v>
      </c>
      <c r="G4" s="636">
        <v>2000</v>
      </c>
      <c r="H4" s="636">
        <v>2001</v>
      </c>
      <c r="I4" s="636">
        <v>2002</v>
      </c>
      <c r="J4" s="636">
        <v>2003</v>
      </c>
      <c r="K4" s="636">
        <v>2004</v>
      </c>
      <c r="L4" s="636">
        <v>2005</v>
      </c>
      <c r="M4" s="636">
        <v>2006</v>
      </c>
      <c r="N4" s="636">
        <v>2007</v>
      </c>
      <c r="O4" s="636">
        <v>2008</v>
      </c>
      <c r="P4" s="636">
        <v>2009</v>
      </c>
      <c r="Q4" s="636">
        <v>2010</v>
      </c>
      <c r="R4" s="636">
        <v>2011</v>
      </c>
      <c r="S4" s="636">
        <v>2012</v>
      </c>
      <c r="T4" s="636">
        <v>2013</v>
      </c>
      <c r="U4" s="636">
        <v>2014</v>
      </c>
      <c r="V4" s="636">
        <v>2015</v>
      </c>
      <c r="W4" s="636">
        <v>2016</v>
      </c>
      <c r="X4" s="636">
        <v>2017</v>
      </c>
      <c r="Y4" s="636">
        <v>2018</v>
      </c>
      <c r="Z4" s="636">
        <v>2019</v>
      </c>
      <c r="AA4" s="636">
        <v>2020</v>
      </c>
      <c r="AB4" s="735">
        <v>2020</v>
      </c>
      <c r="AC4" s="735" t="s">
        <v>736</v>
      </c>
      <c r="AD4" s="735">
        <v>2020</v>
      </c>
    </row>
    <row r="5" spans="1:57" ht="11.25" customHeight="1" x14ac:dyDescent="0.15">
      <c r="B5" s="636"/>
      <c r="C5" s="636"/>
      <c r="D5" s="636"/>
      <c r="E5" s="636"/>
      <c r="F5" s="636"/>
      <c r="G5" s="636"/>
      <c r="H5" s="636"/>
      <c r="I5" s="636"/>
      <c r="J5" s="636"/>
      <c r="K5" s="636"/>
      <c r="L5" s="636"/>
      <c r="M5" s="636"/>
      <c r="N5" s="636"/>
      <c r="O5" s="636"/>
      <c r="P5" s="694"/>
      <c r="Q5" s="694"/>
      <c r="R5" s="694"/>
      <c r="S5" s="694"/>
      <c r="T5" s="737"/>
      <c r="U5" s="737"/>
      <c r="V5" s="737"/>
      <c r="W5" s="738"/>
      <c r="X5" s="738"/>
      <c r="Y5" s="738"/>
      <c r="Z5" s="738"/>
      <c r="AA5" s="738"/>
      <c r="AB5" s="737"/>
      <c r="AC5" s="737"/>
      <c r="AD5" s="737"/>
    </row>
    <row r="6" spans="1:57" ht="11.25" customHeight="1" x14ac:dyDescent="0.15">
      <c r="A6" s="690" t="s">
        <v>193</v>
      </c>
      <c r="B6" s="739"/>
      <c r="C6" s="739"/>
      <c r="D6" s="695">
        <v>26</v>
      </c>
      <c r="E6" s="695">
        <v>83</v>
      </c>
      <c r="F6" s="695">
        <v>126</v>
      </c>
      <c r="G6" s="695">
        <v>139</v>
      </c>
      <c r="H6" s="695">
        <v>214</v>
      </c>
      <c r="I6" s="695">
        <v>270</v>
      </c>
      <c r="J6" s="695">
        <v>351</v>
      </c>
      <c r="K6" s="695">
        <v>444</v>
      </c>
      <c r="L6" s="695">
        <v>677</v>
      </c>
      <c r="M6" s="695">
        <v>1423</v>
      </c>
      <c r="N6" s="695">
        <v>1840</v>
      </c>
      <c r="O6" s="695">
        <v>2336</v>
      </c>
      <c r="P6" s="695">
        <v>3282</v>
      </c>
      <c r="Q6" s="695">
        <v>3967</v>
      </c>
      <c r="R6" s="695">
        <v>5265</v>
      </c>
      <c r="S6" s="695">
        <v>6201</v>
      </c>
      <c r="T6" s="695">
        <v>7801</v>
      </c>
      <c r="U6" s="695">
        <v>9694</v>
      </c>
      <c r="V6" s="695">
        <v>11214</v>
      </c>
      <c r="W6" s="695">
        <v>11973</v>
      </c>
      <c r="X6" s="695">
        <v>12403</v>
      </c>
      <c r="Y6" s="695">
        <v>12816</v>
      </c>
      <c r="Z6" s="695">
        <v>13413</v>
      </c>
      <c r="AA6" s="695">
        <v>13577</v>
      </c>
      <c r="AB6" s="645">
        <f>+(AA6/Z6)*(365/366)-1</f>
        <v>9.4612966215388283E-3</v>
      </c>
      <c r="AC6" s="645">
        <f>+(Z6/P6)^(0.1)-1</f>
        <v>0.15116806930243021</v>
      </c>
      <c r="AD6" s="645">
        <f>+AA6/$AA$70</f>
        <v>1.8515538487554481E-2</v>
      </c>
      <c r="AE6" s="696"/>
      <c r="AF6" s="697"/>
      <c r="AG6" s="696"/>
      <c r="AH6" s="696"/>
      <c r="AK6" s="696"/>
      <c r="AL6" s="696"/>
      <c r="AM6" s="696"/>
      <c r="AN6" s="696"/>
      <c r="AO6" s="696"/>
      <c r="AP6" s="696"/>
      <c r="AQ6" s="696"/>
      <c r="AS6" s="705"/>
      <c r="AT6" s="705"/>
      <c r="AU6" s="705"/>
      <c r="AV6" s="705"/>
      <c r="AW6" s="705"/>
      <c r="AX6" s="705"/>
      <c r="AY6" s="705"/>
      <c r="AZ6" s="705"/>
    </row>
    <row r="7" spans="1:57" ht="11.25" customHeight="1" x14ac:dyDescent="0.15">
      <c r="A7" s="690" t="s">
        <v>192</v>
      </c>
      <c r="B7" s="739"/>
      <c r="C7" s="739"/>
      <c r="D7" s="695">
        <v>2</v>
      </c>
      <c r="E7" s="695">
        <v>2</v>
      </c>
      <c r="F7" s="695">
        <v>2</v>
      </c>
      <c r="G7" s="695">
        <v>17</v>
      </c>
      <c r="H7" s="695">
        <v>17</v>
      </c>
      <c r="I7" s="695">
        <v>18</v>
      </c>
      <c r="J7" s="695">
        <v>18</v>
      </c>
      <c r="K7" s="695">
        <v>18</v>
      </c>
      <c r="L7" s="695">
        <v>18</v>
      </c>
      <c r="M7" s="695">
        <v>101</v>
      </c>
      <c r="N7" s="695">
        <v>101</v>
      </c>
      <c r="O7" s="695">
        <v>101</v>
      </c>
      <c r="P7" s="695">
        <v>425</v>
      </c>
      <c r="Q7" s="695">
        <v>519</v>
      </c>
      <c r="R7" s="695">
        <v>601</v>
      </c>
      <c r="S7" s="695">
        <v>1815</v>
      </c>
      <c r="T7" s="695">
        <v>2122</v>
      </c>
      <c r="U7" s="695">
        <v>2569</v>
      </c>
      <c r="V7" s="695">
        <v>3271</v>
      </c>
      <c r="W7" s="695">
        <v>4051</v>
      </c>
      <c r="X7" s="695">
        <v>4198.9799999999996</v>
      </c>
      <c r="Y7" s="695">
        <v>4875.375</v>
      </c>
      <c r="Z7" s="695">
        <v>6590.875</v>
      </c>
      <c r="AA7" s="695">
        <v>8128</v>
      </c>
      <c r="AB7" s="645">
        <f t="shared" ref="AB7:AB70" si="0">+(AA7/Z7)*(365/366)-1</f>
        <v>0.22985071780708566</v>
      </c>
      <c r="AC7" s="645">
        <f t="shared" ref="AC7:AC70" si="1">+(Z7/P7)^(0.1)-1</f>
        <v>0.31539266111996622</v>
      </c>
      <c r="AD7" s="645">
        <f t="shared" ref="AD7:AD70" si="2">+AA7/$AA$70</f>
        <v>1.1084502970232219E-2</v>
      </c>
      <c r="AE7" s="696"/>
      <c r="AF7" s="697"/>
      <c r="AG7" s="696"/>
      <c r="AH7" s="696"/>
      <c r="AK7" s="696"/>
      <c r="AL7" s="696"/>
      <c r="AM7" s="696"/>
      <c r="AN7" s="696"/>
      <c r="AO7" s="696"/>
      <c r="AP7" s="696"/>
      <c r="AQ7" s="696"/>
      <c r="AS7" s="705"/>
      <c r="AT7" s="705"/>
      <c r="AU7" s="705"/>
      <c r="AV7" s="705"/>
      <c r="AW7" s="705"/>
      <c r="AY7" s="705"/>
      <c r="AZ7" s="705"/>
      <c r="BB7" s="696"/>
      <c r="BC7" s="696"/>
      <c r="BD7" s="696"/>
      <c r="BE7" s="696"/>
    </row>
    <row r="8" spans="1:57" ht="11.25" customHeight="1" x14ac:dyDescent="0.15">
      <c r="A8" s="731" t="s">
        <v>191</v>
      </c>
      <c r="B8" s="739"/>
      <c r="C8" s="739"/>
      <c r="D8" s="695">
        <v>1611</v>
      </c>
      <c r="E8" s="695">
        <v>2141</v>
      </c>
      <c r="F8" s="695">
        <v>2445</v>
      </c>
      <c r="G8" s="695">
        <v>2377</v>
      </c>
      <c r="H8" s="695">
        <v>3864</v>
      </c>
      <c r="I8" s="695">
        <v>4417</v>
      </c>
      <c r="J8" s="695">
        <v>5995</v>
      </c>
      <c r="K8" s="695">
        <v>6456</v>
      </c>
      <c r="L8" s="695">
        <v>8706</v>
      </c>
      <c r="M8" s="695">
        <v>11329</v>
      </c>
      <c r="N8" s="695">
        <v>16515</v>
      </c>
      <c r="O8" s="695">
        <v>24651</v>
      </c>
      <c r="P8" s="695">
        <v>34296</v>
      </c>
      <c r="Q8" s="695">
        <v>39135</v>
      </c>
      <c r="R8" s="695">
        <v>45676</v>
      </c>
      <c r="S8" s="695">
        <v>59075</v>
      </c>
      <c r="T8" s="695">
        <v>59973</v>
      </c>
      <c r="U8" s="695">
        <v>64232</v>
      </c>
      <c r="V8" s="695">
        <v>72573.02</v>
      </c>
      <c r="W8" s="695">
        <v>81286</v>
      </c>
      <c r="X8" s="695">
        <v>87597</v>
      </c>
      <c r="Y8" s="695">
        <v>94417.4</v>
      </c>
      <c r="Z8" s="695">
        <v>103571</v>
      </c>
      <c r="AA8" s="695">
        <v>117744</v>
      </c>
      <c r="AB8" s="645">
        <f t="shared" si="0"/>
        <v>0.13373719556600983</v>
      </c>
      <c r="AC8" s="645">
        <f t="shared" si="1"/>
        <v>0.11686188452995383</v>
      </c>
      <c r="AD8" s="645">
        <f t="shared" si="2"/>
        <v>0.16057255385421043</v>
      </c>
      <c r="AE8" s="696"/>
      <c r="AF8" s="697"/>
      <c r="AG8" s="698"/>
      <c r="AH8" s="696"/>
      <c r="AK8" s="696"/>
      <c r="AL8" s="696"/>
      <c r="AM8" s="696"/>
      <c r="AN8" s="696"/>
      <c r="AO8" s="696"/>
      <c r="AP8" s="696"/>
      <c r="AQ8" s="696"/>
      <c r="AS8" s="705"/>
      <c r="AT8" s="705"/>
      <c r="AU8" s="705"/>
      <c r="AV8" s="705"/>
      <c r="AW8" s="705"/>
      <c r="AY8" s="705"/>
      <c r="AZ8" s="705"/>
    </row>
    <row r="9" spans="1:57" ht="11.25" customHeight="1" x14ac:dyDescent="0.15">
      <c r="A9" s="740" t="s">
        <v>190</v>
      </c>
      <c r="B9" s="741"/>
      <c r="C9" s="741"/>
      <c r="D9" s="700">
        <v>1639</v>
      </c>
      <c r="E9" s="700">
        <v>2226</v>
      </c>
      <c r="F9" s="700">
        <v>2573</v>
      </c>
      <c r="G9" s="700">
        <v>2533</v>
      </c>
      <c r="H9" s="700">
        <v>4095</v>
      </c>
      <c r="I9" s="700">
        <v>4705</v>
      </c>
      <c r="J9" s="700">
        <v>6364</v>
      </c>
      <c r="K9" s="700">
        <v>6918</v>
      </c>
      <c r="L9" s="700">
        <v>9401</v>
      </c>
      <c r="M9" s="700">
        <v>12853</v>
      </c>
      <c r="N9" s="700">
        <v>18456</v>
      </c>
      <c r="O9" s="700">
        <v>27088</v>
      </c>
      <c r="P9" s="700">
        <v>38003</v>
      </c>
      <c r="Q9" s="700">
        <v>43621</v>
      </c>
      <c r="R9" s="700">
        <v>51542</v>
      </c>
      <c r="S9" s="700">
        <v>67091</v>
      </c>
      <c r="T9" s="700">
        <v>69896</v>
      </c>
      <c r="U9" s="700">
        <v>76495</v>
      </c>
      <c r="V9" s="700">
        <v>87058.02</v>
      </c>
      <c r="W9" s="700">
        <v>97310</v>
      </c>
      <c r="X9" s="700">
        <f>+SUM(X6:X8)</f>
        <v>104198.98</v>
      </c>
      <c r="Y9" s="700">
        <f>+SUM(Y6:Y8)</f>
        <v>112108.77499999999</v>
      </c>
      <c r="Z9" s="700">
        <f>+SUM(Z6:Z8)</f>
        <v>123574.875</v>
      </c>
      <c r="AA9" s="700">
        <f>+SUM(AA6:AA8)</f>
        <v>139449</v>
      </c>
      <c r="AB9" s="701">
        <f t="shared" si="0"/>
        <v>0.12537432712983687</v>
      </c>
      <c r="AC9" s="701">
        <f t="shared" si="1"/>
        <v>0.12515208633002706</v>
      </c>
      <c r="AD9" s="701">
        <f t="shared" si="2"/>
        <v>0.19017259531199712</v>
      </c>
      <c r="AE9" s="696"/>
      <c r="AF9" s="697"/>
      <c r="AG9" s="696"/>
      <c r="AH9" s="696"/>
      <c r="AK9" s="696"/>
      <c r="AL9" s="696"/>
      <c r="AM9" s="696"/>
      <c r="AN9" s="696"/>
      <c r="AO9" s="696"/>
      <c r="AP9" s="696"/>
      <c r="AQ9" s="696"/>
      <c r="AS9" s="705"/>
      <c r="AT9" s="705"/>
      <c r="AU9" s="705"/>
      <c r="AV9" s="705"/>
      <c r="AW9" s="705"/>
      <c r="AY9" s="705"/>
      <c r="AZ9" s="705"/>
    </row>
    <row r="10" spans="1:57" ht="11.25" customHeight="1" x14ac:dyDescent="0.15">
      <c r="B10" s="742"/>
      <c r="C10" s="743"/>
      <c r="D10" s="703"/>
      <c r="E10" s="703"/>
      <c r="F10" s="703"/>
      <c r="G10" s="703"/>
      <c r="H10" s="703"/>
      <c r="I10" s="703"/>
      <c r="J10" s="703"/>
      <c r="K10" s="703"/>
      <c r="L10" s="703"/>
      <c r="M10" s="703"/>
      <c r="N10" s="703"/>
      <c r="O10" s="703"/>
      <c r="P10" s="703"/>
      <c r="Q10" s="703"/>
      <c r="R10" s="703"/>
      <c r="S10" s="703"/>
      <c r="T10" s="703"/>
      <c r="U10" s="703"/>
      <c r="V10" s="703"/>
      <c r="W10" s="703"/>
      <c r="X10" s="703"/>
      <c r="Y10" s="703"/>
      <c r="Z10" s="703"/>
      <c r="AA10" s="703"/>
      <c r="AB10" s="645"/>
      <c r="AC10" s="645"/>
      <c r="AD10" s="645"/>
      <c r="AE10" s="696"/>
      <c r="AF10" s="697"/>
      <c r="AG10" s="696"/>
      <c r="AH10" s="696"/>
      <c r="AK10" s="696"/>
      <c r="AL10" s="696"/>
      <c r="AM10" s="696"/>
      <c r="AN10" s="696"/>
      <c r="AO10" s="696"/>
      <c r="AP10" s="696"/>
      <c r="AQ10" s="696"/>
      <c r="AS10" s="705"/>
      <c r="AT10" s="705"/>
      <c r="AU10" s="705"/>
      <c r="AV10" s="705"/>
      <c r="AW10" s="705"/>
      <c r="AY10" s="705"/>
      <c r="AZ10" s="705"/>
    </row>
    <row r="11" spans="1:57" ht="11.25" customHeight="1" x14ac:dyDescent="0.15">
      <c r="A11" s="690" t="s">
        <v>189</v>
      </c>
      <c r="B11" s="744"/>
      <c r="C11" s="739"/>
      <c r="D11" s="695">
        <v>9</v>
      </c>
      <c r="E11" s="695">
        <v>14</v>
      </c>
      <c r="F11" s="695">
        <v>14</v>
      </c>
      <c r="G11" s="695">
        <v>14.1</v>
      </c>
      <c r="H11" s="695">
        <v>24.8</v>
      </c>
      <c r="I11" s="695">
        <v>25.8</v>
      </c>
      <c r="J11" s="695">
        <v>25.7</v>
      </c>
      <c r="K11" s="695">
        <v>27.8</v>
      </c>
      <c r="L11" s="695">
        <v>27.8</v>
      </c>
      <c r="M11" s="695">
        <v>27.8</v>
      </c>
      <c r="N11" s="695">
        <v>27.8</v>
      </c>
      <c r="O11" s="695">
        <v>27.8</v>
      </c>
      <c r="P11" s="695">
        <v>27.8</v>
      </c>
      <c r="Q11" s="695">
        <v>27.8</v>
      </c>
      <c r="R11" s="695">
        <v>59.6</v>
      </c>
      <c r="S11" s="695">
        <v>137</v>
      </c>
      <c r="T11" s="695">
        <v>190</v>
      </c>
      <c r="U11" s="695">
        <v>215.2</v>
      </c>
      <c r="V11" s="695">
        <v>187</v>
      </c>
      <c r="W11" s="695">
        <v>187</v>
      </c>
      <c r="X11" s="695">
        <v>257.202</v>
      </c>
      <c r="Y11" s="695">
        <v>750.09199999999998</v>
      </c>
      <c r="Z11" s="695">
        <v>1609.4089999999999</v>
      </c>
      <c r="AA11" s="695">
        <v>2624</v>
      </c>
      <c r="AB11" s="645">
        <f t="shared" si="0"/>
        <v>0.62595747948029157</v>
      </c>
      <c r="AC11" s="645">
        <f t="shared" si="1"/>
        <v>0.5005903973688508</v>
      </c>
      <c r="AD11" s="645">
        <f t="shared" si="2"/>
        <v>3.5784615888151254E-3</v>
      </c>
      <c r="AE11" s="696"/>
      <c r="AF11" s="697"/>
      <c r="AG11" s="696"/>
      <c r="AH11" s="696"/>
      <c r="AK11" s="696"/>
      <c r="AL11" s="696"/>
      <c r="AM11" s="696"/>
      <c r="AN11" s="696"/>
      <c r="AO11" s="696"/>
      <c r="AP11" s="696"/>
      <c r="AQ11" s="696"/>
      <c r="AS11" s="705"/>
      <c r="AT11" s="705"/>
      <c r="AU11" s="705"/>
      <c r="AV11" s="705"/>
      <c r="AW11" s="705"/>
      <c r="AY11" s="705"/>
      <c r="AZ11" s="705"/>
    </row>
    <row r="12" spans="1:57" ht="11.25" customHeight="1" x14ac:dyDescent="0.15">
      <c r="A12" s="690" t="s">
        <v>188</v>
      </c>
      <c r="B12" s="744"/>
      <c r="C12" s="739"/>
      <c r="D12" s="695">
        <v>4</v>
      </c>
      <c r="E12" s="695">
        <v>19</v>
      </c>
      <c r="F12" s="695">
        <v>22</v>
      </c>
      <c r="G12" s="695">
        <v>22</v>
      </c>
      <c r="H12" s="695">
        <v>24</v>
      </c>
      <c r="I12" s="695">
        <v>22</v>
      </c>
      <c r="J12" s="695">
        <v>24</v>
      </c>
      <c r="K12" s="695">
        <v>24</v>
      </c>
      <c r="L12" s="695">
        <v>29</v>
      </c>
      <c r="M12" s="695">
        <v>237</v>
      </c>
      <c r="N12" s="695">
        <v>247</v>
      </c>
      <c r="O12" s="695">
        <v>398</v>
      </c>
      <c r="P12" s="695">
        <v>602</v>
      </c>
      <c r="Q12" s="695">
        <v>927</v>
      </c>
      <c r="R12" s="695">
        <v>1426</v>
      </c>
      <c r="S12" s="695">
        <v>1894</v>
      </c>
      <c r="T12" s="695">
        <v>2202</v>
      </c>
      <c r="U12" s="695">
        <v>4888</v>
      </c>
      <c r="V12" s="695">
        <v>7633</v>
      </c>
      <c r="W12" s="695">
        <v>10129</v>
      </c>
      <c r="X12" s="695">
        <v>12304</v>
      </c>
      <c r="Y12" s="695">
        <v>14843</v>
      </c>
      <c r="Z12" s="695">
        <v>15438</v>
      </c>
      <c r="AA12" s="695">
        <v>17198</v>
      </c>
      <c r="AB12" s="645">
        <f t="shared" si="0"/>
        <v>0.11096067683389998</v>
      </c>
      <c r="AC12" s="645">
        <f t="shared" si="1"/>
        <v>0.3832461003803167</v>
      </c>
      <c r="AD12" s="645">
        <f t="shared" si="2"/>
        <v>2.345365183096133E-2</v>
      </c>
      <c r="AE12" s="696"/>
      <c r="AF12" s="697"/>
      <c r="AG12" s="696"/>
      <c r="AH12" s="696"/>
      <c r="AK12" s="696"/>
      <c r="AL12" s="696"/>
      <c r="AM12" s="696"/>
      <c r="AN12" s="696"/>
      <c r="AO12" s="696"/>
      <c r="AP12" s="696"/>
      <c r="AQ12" s="696"/>
      <c r="AS12" s="705"/>
      <c r="AT12" s="705"/>
      <c r="AU12" s="705"/>
      <c r="AV12" s="705"/>
      <c r="AW12" s="705"/>
      <c r="AY12" s="705"/>
      <c r="AZ12" s="705"/>
    </row>
    <row r="13" spans="1:57" ht="11.25" customHeight="1" x14ac:dyDescent="0.15">
      <c r="A13" s="690" t="s">
        <v>187</v>
      </c>
      <c r="B13" s="744"/>
      <c r="C13" s="739"/>
      <c r="D13" s="695">
        <v>0</v>
      </c>
      <c r="E13" s="695">
        <v>0</v>
      </c>
      <c r="F13" s="695">
        <v>0</v>
      </c>
      <c r="G13" s="695">
        <v>0</v>
      </c>
      <c r="H13" s="695">
        <v>2</v>
      </c>
      <c r="I13" s="695">
        <v>2</v>
      </c>
      <c r="J13" s="695">
        <v>2</v>
      </c>
      <c r="K13" s="695">
        <v>2</v>
      </c>
      <c r="L13" s="695">
        <v>2</v>
      </c>
      <c r="M13" s="695">
        <v>2</v>
      </c>
      <c r="N13" s="695">
        <v>20</v>
      </c>
      <c r="O13" s="695">
        <v>20</v>
      </c>
      <c r="P13" s="695">
        <v>163</v>
      </c>
      <c r="Q13" s="695">
        <v>163</v>
      </c>
      <c r="R13" s="695">
        <v>184</v>
      </c>
      <c r="S13" s="695">
        <v>202</v>
      </c>
      <c r="T13" s="695">
        <v>301</v>
      </c>
      <c r="U13" s="695">
        <v>736</v>
      </c>
      <c r="V13" s="695">
        <v>910</v>
      </c>
      <c r="W13" s="695">
        <v>1039</v>
      </c>
      <c r="X13" s="695">
        <v>1305</v>
      </c>
      <c r="Y13" s="695">
        <v>1524</v>
      </c>
      <c r="Z13" s="695">
        <v>1620.0740000000001</v>
      </c>
      <c r="AA13" s="695">
        <v>2149</v>
      </c>
      <c r="AB13" s="645">
        <f t="shared" si="0"/>
        <v>0.32285834801406987</v>
      </c>
      <c r="AC13" s="645">
        <f t="shared" si="1"/>
        <v>0.25815667133898446</v>
      </c>
      <c r="AD13" s="645">
        <f t="shared" si="2"/>
        <v>2.9306836716325095E-3</v>
      </c>
      <c r="AE13" s="696"/>
      <c r="AF13" s="697"/>
      <c r="AG13" s="696"/>
      <c r="AH13" s="696"/>
      <c r="AK13" s="696"/>
      <c r="AL13" s="696"/>
      <c r="AM13" s="696"/>
      <c r="AN13" s="696"/>
      <c r="AO13" s="696"/>
      <c r="AP13" s="696"/>
      <c r="AQ13" s="696"/>
      <c r="AS13" s="705"/>
      <c r="AT13" s="705"/>
      <c r="AU13" s="705"/>
      <c r="AV13" s="705"/>
      <c r="AW13" s="705"/>
      <c r="AY13" s="705"/>
      <c r="AZ13" s="705"/>
    </row>
    <row r="14" spans="1:57" ht="11.25" customHeight="1" x14ac:dyDescent="0.15">
      <c r="A14" s="690" t="s">
        <v>737</v>
      </c>
      <c r="B14" s="744"/>
      <c r="C14" s="739"/>
      <c r="D14" s="695">
        <v>23</v>
      </c>
      <c r="E14" s="695">
        <v>27</v>
      </c>
      <c r="F14" s="695">
        <v>35</v>
      </c>
      <c r="G14" s="695">
        <v>42.5</v>
      </c>
      <c r="H14" s="695">
        <v>62.3</v>
      </c>
      <c r="I14" s="695">
        <v>62.3</v>
      </c>
      <c r="J14" s="695">
        <v>68.599999999999994</v>
      </c>
      <c r="K14" s="695">
        <v>68.599999999999994</v>
      </c>
      <c r="L14" s="695">
        <v>68.599999999999994</v>
      </c>
      <c r="M14" s="695">
        <v>68.599999999999994</v>
      </c>
      <c r="N14" s="695">
        <v>69.900000000000006</v>
      </c>
      <c r="O14" s="695">
        <v>69.900000000000006</v>
      </c>
      <c r="P14" s="695">
        <v>119.6</v>
      </c>
      <c r="Q14" s="695">
        <v>119.6</v>
      </c>
      <c r="R14" s="695">
        <v>132.80000000000001</v>
      </c>
      <c r="S14" s="695">
        <v>148.1</v>
      </c>
      <c r="T14" s="695">
        <v>148.1</v>
      </c>
      <c r="U14" s="695">
        <v>196.5</v>
      </c>
      <c r="V14" s="695">
        <v>278.14</v>
      </c>
      <c r="W14" s="695">
        <v>319.14</v>
      </c>
      <c r="X14" s="695">
        <v>378</v>
      </c>
      <c r="Y14" s="695">
        <v>407.77</v>
      </c>
      <c r="Z14" s="695">
        <v>410.92</v>
      </c>
      <c r="AA14" s="695">
        <v>394</v>
      </c>
      <c r="AB14" s="645">
        <f t="shared" si="0"/>
        <v>-4.3795635968656876E-2</v>
      </c>
      <c r="AC14" s="645">
        <f t="shared" si="1"/>
        <v>0.13136466325984753</v>
      </c>
      <c r="AD14" s="645">
        <f t="shared" si="2"/>
        <v>5.3731473551568579E-4</v>
      </c>
      <c r="AE14" s="696"/>
      <c r="AF14" s="697"/>
      <c r="AG14" s="696"/>
      <c r="AH14" s="696"/>
      <c r="AK14" s="696"/>
      <c r="AL14" s="696"/>
      <c r="AM14" s="696"/>
      <c r="AN14" s="696"/>
      <c r="AO14" s="696"/>
      <c r="AP14" s="696"/>
      <c r="AQ14" s="696"/>
      <c r="AS14" s="705"/>
      <c r="AT14" s="705"/>
      <c r="AU14" s="705"/>
      <c r="AV14" s="705"/>
      <c r="AW14" s="705"/>
      <c r="AY14" s="705"/>
      <c r="AZ14" s="705"/>
    </row>
    <row r="15" spans="1:57" ht="11.25" customHeight="1" x14ac:dyDescent="0.15">
      <c r="A15" s="690" t="s">
        <v>752</v>
      </c>
      <c r="B15" s="744"/>
      <c r="C15" s="739"/>
      <c r="D15" s="695">
        <v>0</v>
      </c>
      <c r="E15" s="695">
        <v>0</v>
      </c>
      <c r="F15" s="695">
        <v>0</v>
      </c>
      <c r="G15" s="695">
        <v>0</v>
      </c>
      <c r="H15" s="695">
        <v>0</v>
      </c>
      <c r="I15" s="695">
        <v>0</v>
      </c>
      <c r="J15" s="695">
        <v>0</v>
      </c>
      <c r="K15" s="695">
        <v>0</v>
      </c>
      <c r="L15" s="695">
        <v>0</v>
      </c>
      <c r="M15" s="695">
        <v>0</v>
      </c>
      <c r="N15" s="695">
        <v>0</v>
      </c>
      <c r="O15" s="695">
        <v>14.6</v>
      </c>
      <c r="P15" s="695">
        <v>30.6</v>
      </c>
      <c r="Q15" s="695">
        <v>40.6</v>
      </c>
      <c r="R15" s="695">
        <v>43.6</v>
      </c>
      <c r="S15" s="695">
        <v>52.6</v>
      </c>
      <c r="T15" s="695">
        <v>59.4</v>
      </c>
      <c r="U15" s="695">
        <v>481.3</v>
      </c>
      <c r="V15" s="695">
        <v>856.76599999999996</v>
      </c>
      <c r="W15" s="695">
        <v>1211</v>
      </c>
      <c r="X15" s="695">
        <v>1511</v>
      </c>
      <c r="Y15" s="695">
        <v>1511</v>
      </c>
      <c r="Z15" s="695">
        <v>1514</v>
      </c>
      <c r="AA15" s="695">
        <v>1514</v>
      </c>
      <c r="AB15" s="645">
        <f t="shared" si="0"/>
        <v>-2.732240437158473E-3</v>
      </c>
      <c r="AC15" s="645">
        <f t="shared" si="1"/>
        <v>0.47720389760862014</v>
      </c>
      <c r="AD15" s="645">
        <f t="shared" si="2"/>
        <v>2.0647068770831174E-3</v>
      </c>
      <c r="AE15" s="696"/>
      <c r="AF15" s="697"/>
      <c r="AG15" s="696"/>
      <c r="AH15" s="696"/>
      <c r="AK15" s="696"/>
      <c r="AL15" s="696"/>
      <c r="AM15" s="696"/>
      <c r="AN15" s="696"/>
      <c r="AO15" s="696"/>
      <c r="AP15" s="696"/>
      <c r="AQ15" s="696"/>
      <c r="AS15" s="705"/>
      <c r="AT15" s="705"/>
      <c r="AU15" s="705"/>
      <c r="AV15" s="705"/>
      <c r="AW15" s="705"/>
      <c r="AY15" s="705"/>
      <c r="AZ15" s="705"/>
    </row>
    <row r="16" spans="1:57" ht="11.25" customHeight="1" x14ac:dyDescent="0.15">
      <c r="A16" s="690" t="s">
        <v>208</v>
      </c>
      <c r="B16" s="744"/>
      <c r="C16" s="739"/>
      <c r="D16" s="695">
        <v>6</v>
      </c>
      <c r="E16" s="695">
        <v>6</v>
      </c>
      <c r="F16" s="695">
        <v>7</v>
      </c>
      <c r="G16" s="695">
        <v>11.800000000000011</v>
      </c>
      <c r="H16" s="695">
        <v>20.799999999999983</v>
      </c>
      <c r="I16" s="695">
        <v>24.099999999999994</v>
      </c>
      <c r="J16" s="695">
        <v>32.200000000000003</v>
      </c>
      <c r="K16" s="695">
        <v>73.999999999999986</v>
      </c>
      <c r="L16" s="695">
        <v>65.7</v>
      </c>
      <c r="M16" s="695">
        <v>75.600000000000023</v>
      </c>
      <c r="N16" s="695">
        <v>80.499999999999943</v>
      </c>
      <c r="O16" s="695">
        <v>82.899999999999977</v>
      </c>
      <c r="P16" s="695">
        <v>163.90000000000009</v>
      </c>
      <c r="Q16" s="695">
        <v>210.90000000000032</v>
      </c>
      <c r="R16" s="695">
        <v>351.20000000000005</v>
      </c>
      <c r="S16" s="695">
        <v>637.60000000000036</v>
      </c>
      <c r="T16" s="695">
        <v>718.60000000000036</v>
      </c>
      <c r="U16" s="695">
        <v>964.39999999999964</v>
      </c>
      <c r="V16" s="695">
        <f>+V17-SUM(V11:V15)</f>
        <v>1380.094000000001</v>
      </c>
      <c r="W16" s="695">
        <f>+W17-SUM(W11:W15)</f>
        <v>1605.8600000000006</v>
      </c>
      <c r="X16" s="695">
        <f>+X17-SUM(X11:X15)</f>
        <v>1571.7980000000007</v>
      </c>
      <c r="Y16" s="695">
        <f t="shared" ref="Y16:AA16" si="3">+Y17-SUM(Y11:Y15)</f>
        <v>1813.137999999999</v>
      </c>
      <c r="Z16" s="695">
        <f t="shared" si="3"/>
        <v>2053.5970000000016</v>
      </c>
      <c r="AA16" s="695">
        <f t="shared" si="3"/>
        <v>2545</v>
      </c>
      <c r="AB16" s="645">
        <f t="shared" si="0"/>
        <v>0.23590288069539911</v>
      </c>
      <c r="AC16" s="645">
        <f t="shared" si="1"/>
        <v>0.28763753132271508</v>
      </c>
      <c r="AD16" s="645">
        <f t="shared" si="2"/>
        <v>3.4707258931152801E-3</v>
      </c>
      <c r="AE16" s="696"/>
      <c r="AF16" s="697"/>
      <c r="AG16" s="696"/>
      <c r="AH16" s="696"/>
      <c r="AK16" s="696"/>
      <c r="AL16" s="696"/>
      <c r="AM16" s="696"/>
      <c r="AN16" s="696"/>
      <c r="AO16" s="696"/>
      <c r="AP16" s="696"/>
      <c r="AQ16" s="696"/>
      <c r="AS16" s="705"/>
      <c r="AT16" s="705"/>
      <c r="AU16" s="705"/>
      <c r="AV16" s="705"/>
      <c r="AW16" s="705"/>
      <c r="AY16" s="705"/>
      <c r="AZ16" s="705"/>
    </row>
    <row r="17" spans="1:52" ht="11.25" customHeight="1" x14ac:dyDescent="0.15">
      <c r="A17" s="740" t="s">
        <v>178</v>
      </c>
      <c r="B17" s="745"/>
      <c r="C17" s="741"/>
      <c r="D17" s="700">
        <v>42</v>
      </c>
      <c r="E17" s="746">
        <v>66</v>
      </c>
      <c r="F17" s="746">
        <v>78</v>
      </c>
      <c r="G17" s="746">
        <v>90.4</v>
      </c>
      <c r="H17" s="746">
        <v>133.89999999999998</v>
      </c>
      <c r="I17" s="746">
        <v>136.19999999999999</v>
      </c>
      <c r="J17" s="746">
        <v>152.5</v>
      </c>
      <c r="K17" s="746">
        <v>196.39999999999998</v>
      </c>
      <c r="L17" s="746">
        <v>193.1</v>
      </c>
      <c r="M17" s="746">
        <v>411</v>
      </c>
      <c r="N17" s="746">
        <v>445.2</v>
      </c>
      <c r="O17" s="746">
        <v>613.20000000000005</v>
      </c>
      <c r="P17" s="746">
        <v>1106.9000000000001</v>
      </c>
      <c r="Q17" s="746">
        <v>1488.9</v>
      </c>
      <c r="R17" s="746">
        <v>2197.1999999999998</v>
      </c>
      <c r="S17" s="746">
        <v>3071.3</v>
      </c>
      <c r="T17" s="746">
        <v>3619.1000000000004</v>
      </c>
      <c r="U17" s="746">
        <v>7481.4</v>
      </c>
      <c r="V17" s="746">
        <f>9943+1302</f>
        <v>11245</v>
      </c>
      <c r="W17" s="746">
        <f>12947+1544</f>
        <v>14491</v>
      </c>
      <c r="X17" s="746">
        <f>15727+1600</f>
        <v>17327</v>
      </c>
      <c r="Y17" s="746">
        <f>1709+19140</f>
        <v>20849</v>
      </c>
      <c r="Z17" s="746">
        <f>20698+1948</f>
        <v>22646</v>
      </c>
      <c r="AA17" s="746">
        <f>1931+24493</f>
        <v>26424</v>
      </c>
      <c r="AB17" s="701">
        <f t="shared" si="0"/>
        <v>0.1636405227717268</v>
      </c>
      <c r="AC17" s="701">
        <f t="shared" si="1"/>
        <v>0.35234752816390014</v>
      </c>
      <c r="AD17" s="701">
        <f t="shared" si="2"/>
        <v>3.6035544597123048E-2</v>
      </c>
      <c r="AE17" s="696"/>
      <c r="AF17" s="697"/>
      <c r="AG17" s="696"/>
      <c r="AH17" s="696"/>
      <c r="AK17" s="696"/>
      <c r="AL17" s="696"/>
      <c r="AM17" s="696"/>
      <c r="AN17" s="696"/>
      <c r="AO17" s="696"/>
      <c r="AP17" s="696"/>
      <c r="AQ17" s="696"/>
      <c r="AS17" s="705"/>
      <c r="AT17" s="705"/>
      <c r="AU17" s="705"/>
      <c r="AV17" s="705"/>
      <c r="AW17" s="705"/>
      <c r="AY17" s="705"/>
      <c r="AZ17" s="705"/>
    </row>
    <row r="18" spans="1:52" ht="11.25" customHeight="1" x14ac:dyDescent="0.15">
      <c r="A18" s="642"/>
      <c r="B18" s="742"/>
      <c r="C18" s="743"/>
      <c r="D18" s="703"/>
      <c r="E18" s="703"/>
      <c r="F18" s="703"/>
      <c r="G18" s="703"/>
      <c r="H18" s="703"/>
      <c r="I18" s="703"/>
      <c r="J18" s="703"/>
      <c r="K18" s="703"/>
      <c r="L18" s="703"/>
      <c r="M18" s="703"/>
      <c r="N18" s="703"/>
      <c r="O18" s="703"/>
      <c r="P18" s="703"/>
      <c r="Q18" s="703"/>
      <c r="R18" s="703"/>
      <c r="S18" s="703"/>
      <c r="T18" s="703"/>
      <c r="U18" s="703"/>
      <c r="V18" s="703"/>
      <c r="W18" s="703"/>
      <c r="X18" s="703"/>
      <c r="Y18" s="703"/>
      <c r="Z18" s="703"/>
      <c r="AA18" s="703"/>
      <c r="AB18" s="645"/>
      <c r="AC18" s="645"/>
      <c r="AD18" s="645"/>
      <c r="AE18" s="696"/>
      <c r="AF18" s="697"/>
      <c r="AG18" s="696"/>
      <c r="AH18" s="696"/>
      <c r="AK18" s="696"/>
      <c r="AL18" s="696"/>
      <c r="AM18" s="696"/>
      <c r="AN18" s="696"/>
      <c r="AO18" s="696"/>
      <c r="AP18" s="696"/>
      <c r="AQ18" s="696"/>
      <c r="AS18" s="705"/>
      <c r="AT18" s="705"/>
      <c r="AU18" s="705"/>
      <c r="AV18" s="705"/>
      <c r="AW18" s="705"/>
      <c r="AY18" s="705"/>
      <c r="AZ18" s="705"/>
    </row>
    <row r="19" spans="1:52" ht="11.25" customHeight="1" x14ac:dyDescent="0.15">
      <c r="A19" s="642" t="s">
        <v>177</v>
      </c>
      <c r="B19" s="744"/>
      <c r="C19" s="739"/>
      <c r="D19" s="695">
        <v>20</v>
      </c>
      <c r="E19" s="695">
        <v>30</v>
      </c>
      <c r="F19" s="695">
        <v>42</v>
      </c>
      <c r="G19" s="695">
        <v>50</v>
      </c>
      <c r="H19" s="695">
        <v>67</v>
      </c>
      <c r="I19" s="695">
        <v>109</v>
      </c>
      <c r="J19" s="695">
        <v>322</v>
      </c>
      <c r="K19" s="695">
        <v>581</v>
      </c>
      <c r="L19" s="695">
        <v>825.21900000000005</v>
      </c>
      <c r="M19" s="695">
        <v>968.26900000000001</v>
      </c>
      <c r="N19" s="695">
        <v>991.15899999999999</v>
      </c>
      <c r="O19" s="695">
        <v>991.97400000000005</v>
      </c>
      <c r="P19" s="695">
        <v>1000.985</v>
      </c>
      <c r="Q19" s="695">
        <v>1015.828</v>
      </c>
      <c r="R19" s="695">
        <v>1105.9659999999999</v>
      </c>
      <c r="S19" s="695">
        <v>1337.15</v>
      </c>
      <c r="T19" s="695">
        <v>1674.538</v>
      </c>
      <c r="U19" s="695">
        <v>2110.2750000000001</v>
      </c>
      <c r="V19" s="695">
        <v>2488.7260000000001</v>
      </c>
      <c r="W19" s="695">
        <v>2729.9960000000001</v>
      </c>
      <c r="X19" s="695">
        <v>2886.6979999999999</v>
      </c>
      <c r="Y19" s="695">
        <v>3132.7130000000002</v>
      </c>
      <c r="Z19" s="695">
        <v>3224</v>
      </c>
      <c r="AA19" s="695">
        <v>3224</v>
      </c>
      <c r="AB19" s="645">
        <f t="shared" si="0"/>
        <v>-2.732240437158473E-3</v>
      </c>
      <c r="AC19" s="645">
        <f t="shared" si="1"/>
        <v>0.12407877208704976</v>
      </c>
      <c r="AD19" s="645">
        <f t="shared" si="2"/>
        <v>4.3967073789405358E-3</v>
      </c>
      <c r="AE19" s="696"/>
      <c r="AF19" s="697"/>
      <c r="AG19" s="696"/>
      <c r="AH19" s="696"/>
      <c r="AK19" s="696"/>
      <c r="AL19" s="696"/>
      <c r="AM19" s="696"/>
      <c r="AN19" s="696"/>
      <c r="AO19" s="696"/>
      <c r="AP19" s="696"/>
      <c r="AQ19" s="696"/>
      <c r="AS19" s="705"/>
      <c r="AT19" s="705"/>
      <c r="AU19" s="705"/>
      <c r="AV19" s="705"/>
      <c r="AW19" s="705"/>
      <c r="AY19" s="705"/>
      <c r="AZ19" s="705"/>
    </row>
    <row r="20" spans="1:52" ht="11.25" customHeight="1" x14ac:dyDescent="0.15">
      <c r="A20" s="642" t="s">
        <v>176</v>
      </c>
      <c r="B20" s="744"/>
      <c r="C20" s="739"/>
      <c r="D20" s="695">
        <v>9</v>
      </c>
      <c r="E20" s="695">
        <v>10</v>
      </c>
      <c r="F20" s="695">
        <v>11</v>
      </c>
      <c r="G20" s="695">
        <v>14</v>
      </c>
      <c r="H20" s="695">
        <v>26</v>
      </c>
      <c r="I20" s="695">
        <v>31</v>
      </c>
      <c r="J20" s="695">
        <v>67</v>
      </c>
      <c r="K20" s="695">
        <v>96</v>
      </c>
      <c r="L20" s="695">
        <v>167</v>
      </c>
      <c r="M20" s="695">
        <v>212</v>
      </c>
      <c r="N20" s="695">
        <v>276</v>
      </c>
      <c r="O20" s="695">
        <v>324</v>
      </c>
      <c r="P20" s="695">
        <v>608</v>
      </c>
      <c r="Q20" s="695">
        <v>912</v>
      </c>
      <c r="R20" s="695">
        <v>1069</v>
      </c>
      <c r="S20" s="695">
        <v>1370</v>
      </c>
      <c r="T20" s="695">
        <v>1780</v>
      </c>
      <c r="U20" s="695">
        <v>1944</v>
      </c>
      <c r="V20" s="695">
        <v>2176</v>
      </c>
      <c r="W20" s="695">
        <v>2370</v>
      </c>
      <c r="X20" s="695">
        <v>2788</v>
      </c>
      <c r="Y20" s="695">
        <v>3268</v>
      </c>
      <c r="Z20" s="695">
        <v>3863</v>
      </c>
      <c r="AA20" s="695">
        <v>4692</v>
      </c>
      <c r="AB20" s="645">
        <f t="shared" si="0"/>
        <v>0.2112814723968035</v>
      </c>
      <c r="AC20" s="645">
        <f t="shared" si="1"/>
        <v>0.20310106957161822</v>
      </c>
      <c r="AD20" s="645">
        <f t="shared" si="2"/>
        <v>6.3986820787807043E-3</v>
      </c>
      <c r="AE20" s="696"/>
      <c r="AF20" s="697"/>
      <c r="AG20" s="696"/>
      <c r="AH20" s="696"/>
      <c r="AK20" s="696"/>
      <c r="AL20" s="696"/>
      <c r="AM20" s="696"/>
      <c r="AN20" s="696"/>
      <c r="AO20" s="696"/>
      <c r="AP20" s="696"/>
      <c r="AQ20" s="696"/>
      <c r="AS20" s="705"/>
      <c r="AT20" s="705"/>
      <c r="AU20" s="705"/>
      <c r="AV20" s="705"/>
      <c r="AW20" s="705"/>
      <c r="AY20" s="705"/>
      <c r="AZ20" s="705"/>
    </row>
    <row r="21" spans="1:52" ht="11.25" customHeight="1" x14ac:dyDescent="0.15">
      <c r="A21" s="642" t="s">
        <v>175</v>
      </c>
      <c r="B21" s="744"/>
      <c r="C21" s="739"/>
      <c r="D21" s="695">
        <v>0</v>
      </c>
      <c r="E21" s="695">
        <v>0</v>
      </c>
      <c r="F21" s="695">
        <v>0</v>
      </c>
      <c r="G21" s="695">
        <v>0</v>
      </c>
      <c r="H21" s="695">
        <v>0</v>
      </c>
      <c r="I21" s="695">
        <v>0</v>
      </c>
      <c r="J21" s="695">
        <v>0</v>
      </c>
      <c r="K21" s="695">
        <v>1</v>
      </c>
      <c r="L21" s="695">
        <v>8</v>
      </c>
      <c r="M21" s="695">
        <v>27</v>
      </c>
      <c r="N21" s="695">
        <v>30</v>
      </c>
      <c r="O21" s="695">
        <v>114</v>
      </c>
      <c r="P21" s="695">
        <v>333</v>
      </c>
      <c r="Q21" s="695">
        <v>488</v>
      </c>
      <c r="R21" s="695">
        <v>541</v>
      </c>
      <c r="S21" s="695">
        <v>677</v>
      </c>
      <c r="T21" s="695">
        <v>683</v>
      </c>
      <c r="U21" s="695">
        <v>699</v>
      </c>
      <c r="V21" s="695">
        <v>699</v>
      </c>
      <c r="W21" s="695">
        <v>699</v>
      </c>
      <c r="X21" s="695">
        <v>698.39</v>
      </c>
      <c r="Y21" s="695">
        <v>698.92</v>
      </c>
      <c r="Z21" s="695">
        <v>703</v>
      </c>
      <c r="AA21" s="695">
        <v>703</v>
      </c>
      <c r="AB21" s="645">
        <f t="shared" si="0"/>
        <v>-2.732240437158473E-3</v>
      </c>
      <c r="AC21" s="645">
        <f t="shared" si="1"/>
        <v>7.7583937488473254E-2</v>
      </c>
      <c r="AD21" s="645">
        <f t="shared" si="2"/>
        <v>9.5871131743027185E-4</v>
      </c>
      <c r="AE21" s="696"/>
      <c r="AF21" s="697"/>
      <c r="AG21" s="696"/>
      <c r="AH21" s="696"/>
      <c r="AK21" s="696"/>
      <c r="AL21" s="696"/>
      <c r="AM21" s="696"/>
      <c r="AN21" s="696"/>
      <c r="AO21" s="696"/>
      <c r="AP21" s="696"/>
      <c r="AQ21" s="696"/>
      <c r="AS21" s="705"/>
      <c r="AT21" s="705"/>
      <c r="AU21" s="705"/>
      <c r="AV21" s="705"/>
      <c r="AW21" s="705"/>
      <c r="AY21" s="705"/>
      <c r="AZ21" s="705"/>
    </row>
    <row r="22" spans="1:52" ht="11.25" customHeight="1" x14ac:dyDescent="0.15">
      <c r="A22" s="642" t="s">
        <v>171</v>
      </c>
      <c r="B22" s="744"/>
      <c r="C22" s="739"/>
      <c r="D22" s="695">
        <v>1116</v>
      </c>
      <c r="E22" s="695">
        <v>1420</v>
      </c>
      <c r="F22" s="695">
        <v>1738</v>
      </c>
      <c r="G22" s="695">
        <v>2390</v>
      </c>
      <c r="H22" s="695">
        <v>2497.1999999999998</v>
      </c>
      <c r="I22" s="695">
        <v>2894.5</v>
      </c>
      <c r="J22" s="695">
        <v>3119.9</v>
      </c>
      <c r="K22" s="695">
        <v>3123.7</v>
      </c>
      <c r="L22" s="695">
        <v>3127.8</v>
      </c>
      <c r="M22" s="695">
        <v>3135.7</v>
      </c>
      <c r="N22" s="695">
        <v>3124.2</v>
      </c>
      <c r="O22" s="695">
        <v>3162.9</v>
      </c>
      <c r="P22" s="695">
        <v>3482.1</v>
      </c>
      <c r="Q22" s="695">
        <v>3801.8</v>
      </c>
      <c r="R22" s="695">
        <v>3952</v>
      </c>
      <c r="S22" s="695">
        <v>4161.8999999999996</v>
      </c>
      <c r="T22" s="695">
        <v>4819.1000000000004</v>
      </c>
      <c r="U22" s="695">
        <v>4886.6000000000004</v>
      </c>
      <c r="V22" s="695">
        <v>5076.9759999999997</v>
      </c>
      <c r="W22" s="695">
        <v>5245</v>
      </c>
      <c r="X22" s="695">
        <v>5489</v>
      </c>
      <c r="Y22" s="695">
        <v>6115</v>
      </c>
      <c r="Z22" s="695">
        <v>6103</v>
      </c>
      <c r="AA22" s="695">
        <v>6235</v>
      </c>
      <c r="AB22" s="645">
        <f t="shared" si="0"/>
        <v>1.8837371927628688E-2</v>
      </c>
      <c r="AC22" s="645">
        <f t="shared" si="1"/>
        <v>5.7718774339835077E-2</v>
      </c>
      <c r="AD22" s="645">
        <f t="shared" si="2"/>
        <v>8.5029375023865494E-3</v>
      </c>
      <c r="AE22" s="696"/>
      <c r="AF22" s="697"/>
      <c r="AG22" s="696"/>
      <c r="AH22" s="696"/>
      <c r="AK22" s="696"/>
      <c r="AL22" s="696"/>
      <c r="AM22" s="696"/>
      <c r="AN22" s="696"/>
      <c r="AO22" s="696"/>
      <c r="AP22" s="696"/>
      <c r="AQ22" s="696"/>
      <c r="AS22" s="705"/>
      <c r="AT22" s="705"/>
      <c r="AU22" s="705"/>
      <c r="AV22" s="705"/>
      <c r="AW22" s="705"/>
      <c r="AY22" s="705"/>
      <c r="AZ22" s="705"/>
    </row>
    <row r="23" spans="1:52" ht="11.25" customHeight="1" x14ac:dyDescent="0.15">
      <c r="A23" s="642" t="s">
        <v>169</v>
      </c>
      <c r="B23" s="744"/>
      <c r="C23" s="739"/>
      <c r="D23" s="695">
        <v>12</v>
      </c>
      <c r="E23" s="695">
        <v>18</v>
      </c>
      <c r="F23" s="695">
        <v>39</v>
      </c>
      <c r="G23" s="695">
        <v>38</v>
      </c>
      <c r="H23" s="695">
        <v>39</v>
      </c>
      <c r="I23" s="695">
        <v>43</v>
      </c>
      <c r="J23" s="695">
        <v>52</v>
      </c>
      <c r="K23" s="695">
        <v>82</v>
      </c>
      <c r="L23" s="695">
        <v>82</v>
      </c>
      <c r="M23" s="695">
        <v>86</v>
      </c>
      <c r="N23" s="695">
        <v>110</v>
      </c>
      <c r="O23" s="695">
        <v>143</v>
      </c>
      <c r="P23" s="695">
        <v>147</v>
      </c>
      <c r="Q23" s="695">
        <v>197</v>
      </c>
      <c r="R23" s="695">
        <v>199</v>
      </c>
      <c r="S23" s="695">
        <v>257</v>
      </c>
      <c r="T23" s="695">
        <v>447</v>
      </c>
      <c r="U23" s="695">
        <v>627</v>
      </c>
      <c r="V23" s="695">
        <v>1005</v>
      </c>
      <c r="W23" s="695">
        <v>1565</v>
      </c>
      <c r="X23" s="695">
        <v>2044</v>
      </c>
      <c r="Y23" s="695">
        <v>2041</v>
      </c>
      <c r="Z23" s="695">
        <v>2281.5499999999997</v>
      </c>
      <c r="AA23" s="695">
        <v>2474</v>
      </c>
      <c r="AB23" s="645">
        <f t="shared" si="0"/>
        <v>8.1387844736459991E-2</v>
      </c>
      <c r="AC23" s="645">
        <f t="shared" si="1"/>
        <v>0.31550125153743469</v>
      </c>
      <c r="AD23" s="645">
        <f t="shared" si="2"/>
        <v>3.3739001412837733E-3</v>
      </c>
      <c r="AE23" s="696"/>
      <c r="AF23" s="697"/>
      <c r="AG23" s="696"/>
      <c r="AH23" s="696"/>
      <c r="AK23" s="696"/>
      <c r="AL23" s="696"/>
      <c r="AM23" s="696"/>
      <c r="AN23" s="696"/>
      <c r="AO23" s="696"/>
      <c r="AP23" s="696"/>
      <c r="AQ23" s="696"/>
      <c r="AS23" s="705"/>
      <c r="AT23" s="705"/>
      <c r="AU23" s="705"/>
      <c r="AV23" s="705"/>
      <c r="AW23" s="705"/>
      <c r="AY23" s="705"/>
      <c r="AZ23" s="705"/>
    </row>
    <row r="24" spans="1:52" ht="11.25" customHeight="1" x14ac:dyDescent="0.15">
      <c r="A24" s="642" t="s">
        <v>168</v>
      </c>
      <c r="B24" s="744"/>
      <c r="C24" s="739"/>
      <c r="D24" s="695">
        <v>13</v>
      </c>
      <c r="E24" s="695">
        <v>21</v>
      </c>
      <c r="F24" s="695">
        <v>25</v>
      </c>
      <c r="G24" s="695">
        <v>38</v>
      </c>
      <c r="H24" s="695">
        <v>66</v>
      </c>
      <c r="I24" s="695">
        <v>138</v>
      </c>
      <c r="J24" s="695">
        <v>218</v>
      </c>
      <c r="K24" s="695">
        <v>358</v>
      </c>
      <c r="L24" s="695">
        <v>690</v>
      </c>
      <c r="M24" s="695">
        <v>1412</v>
      </c>
      <c r="N24" s="695">
        <v>2223</v>
      </c>
      <c r="O24" s="695">
        <v>3403</v>
      </c>
      <c r="P24" s="695">
        <v>4582</v>
      </c>
      <c r="Q24" s="695">
        <v>5912</v>
      </c>
      <c r="R24" s="695">
        <v>6758.0159999999996</v>
      </c>
      <c r="S24" s="695">
        <v>7607.4960000000001</v>
      </c>
      <c r="T24" s="695">
        <v>8155.9610000000002</v>
      </c>
      <c r="U24" s="695">
        <v>9201.4249999999993</v>
      </c>
      <c r="V24" s="695">
        <v>10298.18</v>
      </c>
      <c r="W24" s="695">
        <v>11566.564</v>
      </c>
      <c r="X24" s="695">
        <v>13499.357</v>
      </c>
      <c r="Y24" s="695">
        <v>14900.146000000001</v>
      </c>
      <c r="Z24" s="695">
        <v>16427</v>
      </c>
      <c r="AA24" s="695">
        <v>17382</v>
      </c>
      <c r="AB24" s="645">
        <f t="shared" si="0"/>
        <v>5.5244913661734341E-2</v>
      </c>
      <c r="AC24" s="645">
        <f t="shared" si="1"/>
        <v>0.1361883116433662</v>
      </c>
      <c r="AD24" s="645">
        <f t="shared" si="2"/>
        <v>2.3704580539933122E-2</v>
      </c>
      <c r="AE24" s="696"/>
      <c r="AF24" s="697"/>
      <c r="AG24" s="696"/>
      <c r="AH24" s="696"/>
      <c r="AK24" s="696"/>
      <c r="AL24" s="696"/>
      <c r="AM24" s="696"/>
      <c r="AN24" s="696"/>
      <c r="AO24" s="696"/>
      <c r="AP24" s="696"/>
      <c r="AQ24" s="696"/>
      <c r="AS24" s="705"/>
      <c r="AT24" s="705"/>
      <c r="AU24" s="705"/>
      <c r="AV24" s="705"/>
      <c r="AW24" s="705"/>
      <c r="AY24" s="705"/>
      <c r="AZ24" s="705"/>
    </row>
    <row r="25" spans="1:52" ht="11.25" customHeight="1" x14ac:dyDescent="0.15">
      <c r="A25" s="642" t="s">
        <v>167</v>
      </c>
      <c r="B25" s="744"/>
      <c r="C25" s="739"/>
      <c r="D25" s="695">
        <v>2089</v>
      </c>
      <c r="E25" s="695">
        <v>2877</v>
      </c>
      <c r="F25" s="695">
        <v>4435</v>
      </c>
      <c r="G25" s="695">
        <v>6095</v>
      </c>
      <c r="H25" s="695">
        <v>8754</v>
      </c>
      <c r="I25" s="695">
        <v>12001</v>
      </c>
      <c r="J25" s="695">
        <v>14381</v>
      </c>
      <c r="K25" s="695">
        <v>16419</v>
      </c>
      <c r="L25" s="695">
        <v>18248</v>
      </c>
      <c r="M25" s="695">
        <v>20474</v>
      </c>
      <c r="N25" s="695">
        <v>22116</v>
      </c>
      <c r="O25" s="695">
        <v>22794</v>
      </c>
      <c r="P25" s="695">
        <v>25732</v>
      </c>
      <c r="Q25" s="695">
        <v>26903</v>
      </c>
      <c r="R25" s="695">
        <v>28712</v>
      </c>
      <c r="S25" s="695">
        <v>30979</v>
      </c>
      <c r="T25" s="695">
        <v>33477</v>
      </c>
      <c r="U25" s="695">
        <v>38614</v>
      </c>
      <c r="V25" s="695">
        <v>44580</v>
      </c>
      <c r="W25" s="695">
        <v>49435</v>
      </c>
      <c r="X25" s="695">
        <v>55580</v>
      </c>
      <c r="Y25" s="695">
        <v>58721</v>
      </c>
      <c r="Z25" s="695">
        <v>60721</v>
      </c>
      <c r="AA25" s="695">
        <v>62184</v>
      </c>
      <c r="AB25" s="645">
        <f t="shared" si="0"/>
        <v>2.1295735588276576E-2</v>
      </c>
      <c r="AC25" s="645">
        <f t="shared" si="1"/>
        <v>8.9648780774340464E-2</v>
      </c>
      <c r="AD25" s="645">
        <f t="shared" si="2"/>
        <v>8.4802993688597478E-2</v>
      </c>
      <c r="AE25" s="696"/>
      <c r="AF25" s="697"/>
      <c r="AG25" s="696"/>
      <c r="AH25" s="696"/>
      <c r="AK25" s="696"/>
      <c r="AL25" s="696"/>
      <c r="AM25" s="696"/>
      <c r="AN25" s="696"/>
      <c r="AO25" s="696"/>
      <c r="AP25" s="696"/>
      <c r="AQ25" s="696"/>
      <c r="AS25" s="705"/>
      <c r="AT25" s="705"/>
      <c r="AU25" s="705"/>
      <c r="AV25" s="705"/>
      <c r="AW25" s="705"/>
      <c r="AY25" s="705"/>
      <c r="AZ25" s="705"/>
    </row>
    <row r="26" spans="1:52" ht="11.25" customHeight="1" x14ac:dyDescent="0.15">
      <c r="A26" s="642" t="s">
        <v>166</v>
      </c>
      <c r="B26" s="744"/>
      <c r="C26" s="739"/>
      <c r="D26" s="695">
        <v>29</v>
      </c>
      <c r="E26" s="695">
        <v>38.1</v>
      </c>
      <c r="F26" s="695">
        <v>105.8</v>
      </c>
      <c r="G26" s="695">
        <v>226</v>
      </c>
      <c r="H26" s="695">
        <v>270</v>
      </c>
      <c r="I26" s="695">
        <v>287</v>
      </c>
      <c r="J26" s="695">
        <v>371</v>
      </c>
      <c r="K26" s="695">
        <v>470</v>
      </c>
      <c r="L26" s="695">
        <v>491</v>
      </c>
      <c r="M26" s="695">
        <v>749</v>
      </c>
      <c r="N26" s="695">
        <v>846</v>
      </c>
      <c r="O26" s="695">
        <v>1022</v>
      </c>
      <c r="P26" s="695">
        <v>1171</v>
      </c>
      <c r="Q26" s="695">
        <v>1298</v>
      </c>
      <c r="R26" s="695">
        <v>1640</v>
      </c>
      <c r="S26" s="695">
        <v>1753</v>
      </c>
      <c r="T26" s="695">
        <v>1809</v>
      </c>
      <c r="U26" s="695">
        <v>1978</v>
      </c>
      <c r="V26" s="695">
        <v>2091</v>
      </c>
      <c r="W26" s="695">
        <v>2370</v>
      </c>
      <c r="X26" s="695">
        <v>2624</v>
      </c>
      <c r="Y26" s="695">
        <v>2877.4949999999999</v>
      </c>
      <c r="Z26" s="695">
        <v>3589</v>
      </c>
      <c r="AA26" s="695">
        <v>4113</v>
      </c>
      <c r="AB26" s="645">
        <f t="shared" si="0"/>
        <v>0.14287051966619302</v>
      </c>
      <c r="AC26" s="645">
        <f t="shared" si="1"/>
        <v>0.11851459742281834</v>
      </c>
      <c r="AD26" s="645">
        <f t="shared" si="2"/>
        <v>5.6090748913096844E-3</v>
      </c>
      <c r="AE26" s="696"/>
      <c r="AF26" s="697"/>
      <c r="AG26" s="696"/>
      <c r="AH26" s="696"/>
      <c r="AK26" s="696"/>
      <c r="AL26" s="696"/>
      <c r="AM26" s="696"/>
      <c r="AN26" s="696"/>
      <c r="AO26" s="696"/>
      <c r="AP26" s="696"/>
      <c r="AQ26" s="696"/>
      <c r="AS26" s="705"/>
      <c r="AT26" s="705"/>
      <c r="AU26" s="705"/>
      <c r="AV26" s="705"/>
      <c r="AW26" s="705"/>
      <c r="AY26" s="705"/>
      <c r="AZ26" s="705"/>
    </row>
    <row r="27" spans="1:52" ht="11.25" customHeight="1" x14ac:dyDescent="0.15">
      <c r="A27" s="642" t="s">
        <v>163</v>
      </c>
      <c r="B27" s="744"/>
      <c r="C27" s="739"/>
      <c r="D27" s="695">
        <v>53</v>
      </c>
      <c r="E27" s="695">
        <v>64</v>
      </c>
      <c r="F27" s="695">
        <v>74</v>
      </c>
      <c r="G27" s="695">
        <v>116.5</v>
      </c>
      <c r="H27" s="695">
        <v>122.9</v>
      </c>
      <c r="I27" s="695">
        <v>134.80000000000001</v>
      </c>
      <c r="J27" s="695">
        <v>210.3</v>
      </c>
      <c r="K27" s="695">
        <v>336.4</v>
      </c>
      <c r="L27" s="695">
        <v>493.3</v>
      </c>
      <c r="M27" s="695">
        <v>676.5</v>
      </c>
      <c r="N27" s="695">
        <v>740.5</v>
      </c>
      <c r="O27" s="695">
        <v>942.3</v>
      </c>
      <c r="P27" s="695">
        <v>1251.3</v>
      </c>
      <c r="Q27" s="695">
        <v>1390.4</v>
      </c>
      <c r="R27" s="695">
        <v>1584.6</v>
      </c>
      <c r="S27" s="695">
        <v>1704.4</v>
      </c>
      <c r="T27" s="695">
        <v>2008.2</v>
      </c>
      <c r="U27" s="695">
        <v>2283.3000000000002</v>
      </c>
      <c r="V27" s="695">
        <v>2451.1509999999998</v>
      </c>
      <c r="W27" s="695">
        <v>2785.951</v>
      </c>
      <c r="X27" s="695">
        <v>3317.951</v>
      </c>
      <c r="Y27" s="695">
        <v>3676.134</v>
      </c>
      <c r="Z27" s="695">
        <v>4160</v>
      </c>
      <c r="AA27" s="695">
        <v>4300</v>
      </c>
      <c r="AB27" s="645">
        <f t="shared" si="0"/>
        <v>3.0829655317360372E-2</v>
      </c>
      <c r="AC27" s="645">
        <f t="shared" si="1"/>
        <v>0.127647051310122</v>
      </c>
      <c r="AD27" s="645">
        <f t="shared" si="2"/>
        <v>5.8640948292321034E-3</v>
      </c>
      <c r="AE27" s="696"/>
      <c r="AF27" s="697"/>
      <c r="AG27" s="696"/>
      <c r="AH27" s="696"/>
      <c r="AK27" s="696"/>
      <c r="AL27" s="696"/>
      <c r="AM27" s="696"/>
      <c r="AN27" s="696"/>
      <c r="AO27" s="696"/>
      <c r="AP27" s="696"/>
      <c r="AQ27" s="696"/>
      <c r="AS27" s="705"/>
      <c r="AT27" s="705"/>
      <c r="AU27" s="705"/>
      <c r="AV27" s="705"/>
      <c r="AW27" s="705"/>
      <c r="AY27" s="705"/>
      <c r="AZ27" s="705"/>
    </row>
    <row r="28" spans="1:52" ht="11.25" customHeight="1" x14ac:dyDescent="0.15">
      <c r="A28" s="642" t="s">
        <v>162</v>
      </c>
      <c r="B28" s="744"/>
      <c r="C28" s="739"/>
      <c r="D28" s="695">
        <v>103</v>
      </c>
      <c r="E28" s="695">
        <v>197</v>
      </c>
      <c r="F28" s="695">
        <v>277</v>
      </c>
      <c r="G28" s="695">
        <v>363</v>
      </c>
      <c r="H28" s="695">
        <v>664</v>
      </c>
      <c r="I28" s="695">
        <v>780</v>
      </c>
      <c r="J28" s="695">
        <v>874</v>
      </c>
      <c r="K28" s="695">
        <v>1127</v>
      </c>
      <c r="L28" s="695">
        <v>1635</v>
      </c>
      <c r="M28" s="695">
        <v>1902</v>
      </c>
      <c r="N28" s="695">
        <v>2702</v>
      </c>
      <c r="O28" s="695">
        <v>3525</v>
      </c>
      <c r="P28" s="695">
        <v>4879</v>
      </c>
      <c r="Q28" s="695">
        <v>5794</v>
      </c>
      <c r="R28" s="695">
        <v>6918</v>
      </c>
      <c r="S28" s="695">
        <v>8102</v>
      </c>
      <c r="T28" s="695">
        <v>8542</v>
      </c>
      <c r="U28" s="695">
        <v>8683</v>
      </c>
      <c r="V28" s="695">
        <v>9137</v>
      </c>
      <c r="W28" s="695">
        <v>9384</v>
      </c>
      <c r="X28" s="695">
        <v>9736.5779999999995</v>
      </c>
      <c r="Y28" s="695">
        <v>10230.245999999999</v>
      </c>
      <c r="Z28" s="695">
        <v>10679</v>
      </c>
      <c r="AA28" s="695">
        <v>10839</v>
      </c>
      <c r="AB28" s="645">
        <f t="shared" si="0"/>
        <v>1.2209499569401761E-2</v>
      </c>
      <c r="AC28" s="645">
        <f t="shared" si="1"/>
        <v>8.1483696645134662E-2</v>
      </c>
      <c r="AD28" s="645">
        <f t="shared" si="2"/>
        <v>1.4781610198615527E-2</v>
      </c>
      <c r="AE28" s="696"/>
      <c r="AF28" s="697"/>
      <c r="AG28" s="696"/>
      <c r="AH28" s="696"/>
      <c r="AK28" s="696"/>
      <c r="AL28" s="696"/>
      <c r="AM28" s="696"/>
      <c r="AN28" s="696"/>
      <c r="AO28" s="696"/>
      <c r="AP28" s="696"/>
      <c r="AQ28" s="696"/>
      <c r="AS28" s="705"/>
      <c r="AT28" s="705"/>
      <c r="AU28" s="705"/>
      <c r="AV28" s="705"/>
      <c r="AW28" s="705"/>
      <c r="AY28" s="705"/>
      <c r="AZ28" s="705"/>
    </row>
    <row r="29" spans="1:52" ht="11.25" customHeight="1" x14ac:dyDescent="0.15">
      <c r="A29" s="642" t="s">
        <v>158</v>
      </c>
      <c r="B29" s="744"/>
      <c r="C29" s="739"/>
      <c r="D29" s="695">
        <v>329</v>
      </c>
      <c r="E29" s="695">
        <v>379</v>
      </c>
      <c r="F29" s="695">
        <v>433</v>
      </c>
      <c r="G29" s="695">
        <v>447</v>
      </c>
      <c r="H29" s="695">
        <v>486</v>
      </c>
      <c r="I29" s="695">
        <v>672</v>
      </c>
      <c r="J29" s="695">
        <v>905</v>
      </c>
      <c r="K29" s="695">
        <v>1075</v>
      </c>
      <c r="L29" s="695">
        <v>1224</v>
      </c>
      <c r="M29" s="695">
        <v>1561</v>
      </c>
      <c r="N29" s="695">
        <v>1749</v>
      </c>
      <c r="O29" s="695">
        <v>2149</v>
      </c>
      <c r="P29" s="695">
        <v>2222</v>
      </c>
      <c r="Q29" s="695">
        <v>2237</v>
      </c>
      <c r="R29" s="695">
        <v>2316</v>
      </c>
      <c r="S29" s="695">
        <v>2433</v>
      </c>
      <c r="T29" s="695">
        <v>2713</v>
      </c>
      <c r="U29" s="695">
        <v>2865</v>
      </c>
      <c r="V29" s="695">
        <v>3391</v>
      </c>
      <c r="W29" s="695">
        <v>4257</v>
      </c>
      <c r="X29" s="695">
        <v>4202</v>
      </c>
      <c r="Y29" s="695">
        <v>4393</v>
      </c>
      <c r="Z29" s="695">
        <v>4484</v>
      </c>
      <c r="AA29" s="695">
        <v>6600</v>
      </c>
      <c r="AB29" s="645">
        <f t="shared" si="0"/>
        <v>0.46787850426288013</v>
      </c>
      <c r="AC29" s="645">
        <f t="shared" si="1"/>
        <v>7.2734269856164602E-2</v>
      </c>
      <c r="AD29" s="645">
        <f t="shared" si="2"/>
        <v>9.000703691379508E-3</v>
      </c>
      <c r="AE29" s="696"/>
      <c r="AF29" s="697"/>
      <c r="AG29" s="696"/>
      <c r="AH29" s="696"/>
      <c r="AK29" s="696"/>
      <c r="AL29" s="696"/>
      <c r="AM29" s="696"/>
      <c r="AN29" s="696"/>
      <c r="AO29" s="696"/>
      <c r="AP29" s="696"/>
      <c r="AQ29" s="696"/>
      <c r="AS29" s="705"/>
      <c r="AT29" s="705"/>
      <c r="AU29" s="705"/>
      <c r="AV29" s="705"/>
      <c r="AW29" s="705"/>
      <c r="AY29" s="705"/>
      <c r="AZ29" s="705"/>
    </row>
    <row r="30" spans="1:52" ht="11.25" customHeight="1" x14ac:dyDescent="0.15">
      <c r="A30" s="642" t="s">
        <v>156</v>
      </c>
      <c r="B30" s="744"/>
      <c r="C30" s="739"/>
      <c r="D30" s="695">
        <v>5</v>
      </c>
      <c r="E30" s="695">
        <v>8</v>
      </c>
      <c r="F30" s="695">
        <v>13</v>
      </c>
      <c r="G30" s="695">
        <v>13</v>
      </c>
      <c r="H30" s="695">
        <v>13</v>
      </c>
      <c r="I30" s="695">
        <v>97</v>
      </c>
      <c r="J30" s="695">
        <v>97</v>
      </c>
      <c r="K30" s="695">
        <v>152</v>
      </c>
      <c r="L30" s="695">
        <v>265</v>
      </c>
      <c r="M30" s="695">
        <v>284</v>
      </c>
      <c r="N30" s="695">
        <v>348</v>
      </c>
      <c r="O30" s="695">
        <v>395</v>
      </c>
      <c r="P30" s="695">
        <v>423</v>
      </c>
      <c r="Q30" s="695">
        <v>425</v>
      </c>
      <c r="R30" s="695">
        <v>512</v>
      </c>
      <c r="S30" s="695">
        <v>705</v>
      </c>
      <c r="T30" s="695">
        <v>818</v>
      </c>
      <c r="U30" s="695">
        <v>863</v>
      </c>
      <c r="V30" s="695">
        <v>867</v>
      </c>
      <c r="W30" s="695">
        <v>883</v>
      </c>
      <c r="X30" s="695">
        <v>1207</v>
      </c>
      <c r="Y30" s="695">
        <v>1710.3</v>
      </c>
      <c r="Z30" s="695">
        <v>2914</v>
      </c>
      <c r="AA30" s="695">
        <v>3977</v>
      </c>
      <c r="AB30" s="645">
        <f t="shared" si="0"/>
        <v>0.36106172950632143</v>
      </c>
      <c r="AC30" s="645">
        <f t="shared" si="1"/>
        <v>0.21287185430064959</v>
      </c>
      <c r="AD30" s="645">
        <f t="shared" si="2"/>
        <v>5.4236058455479248E-3</v>
      </c>
      <c r="AE30" s="696"/>
      <c r="AF30" s="697"/>
      <c r="AG30" s="696"/>
      <c r="AH30" s="696"/>
      <c r="AK30" s="696"/>
      <c r="AL30" s="696"/>
      <c r="AM30" s="696"/>
      <c r="AN30" s="696"/>
      <c r="AO30" s="696"/>
      <c r="AP30" s="696"/>
      <c r="AQ30" s="696"/>
      <c r="AS30" s="705"/>
      <c r="AT30" s="705"/>
      <c r="AU30" s="705"/>
      <c r="AV30" s="705"/>
      <c r="AW30" s="705"/>
      <c r="AY30" s="705"/>
      <c r="AZ30" s="705"/>
    </row>
    <row r="31" spans="1:52" ht="11.25" customHeight="1" x14ac:dyDescent="0.15">
      <c r="A31" s="642" t="s">
        <v>155</v>
      </c>
      <c r="B31" s="744"/>
      <c r="C31" s="739"/>
      <c r="D31" s="695">
        <v>2</v>
      </c>
      <c r="E31" s="695">
        <v>2</v>
      </c>
      <c r="F31" s="695">
        <v>2</v>
      </c>
      <c r="G31" s="695">
        <v>4</v>
      </c>
      <c r="H31" s="695">
        <v>19</v>
      </c>
      <c r="I31" s="695">
        <v>32</v>
      </c>
      <c r="J31" s="695">
        <v>35</v>
      </c>
      <c r="K31" s="695">
        <v>40</v>
      </c>
      <c r="L31" s="695">
        <v>121</v>
      </c>
      <c r="M31" s="695">
        <v>172</v>
      </c>
      <c r="N31" s="695">
        <v>306</v>
      </c>
      <c r="O31" s="695">
        <v>526</v>
      </c>
      <c r="P31" s="695">
        <v>709</v>
      </c>
      <c r="Q31" s="695">
        <v>1108</v>
      </c>
      <c r="R31" s="695">
        <v>1800</v>
      </c>
      <c r="S31" s="695">
        <v>2564</v>
      </c>
      <c r="T31" s="695">
        <v>3429</v>
      </c>
      <c r="U31" s="695">
        <v>3836</v>
      </c>
      <c r="V31" s="695">
        <v>4886</v>
      </c>
      <c r="W31" s="695">
        <v>5747</v>
      </c>
      <c r="X31" s="695">
        <v>5759.357</v>
      </c>
      <c r="Y31" s="695">
        <v>5766.0780000000004</v>
      </c>
      <c r="Z31" s="695">
        <v>5837</v>
      </c>
      <c r="AA31" s="695">
        <v>6267</v>
      </c>
      <c r="AB31" s="645">
        <f t="shared" si="0"/>
        <v>7.0734461055392828E-2</v>
      </c>
      <c r="AC31" s="645">
        <f t="shared" si="1"/>
        <v>0.23467980822159595</v>
      </c>
      <c r="AD31" s="645">
        <f t="shared" si="2"/>
        <v>8.5465772778599049E-3</v>
      </c>
      <c r="AE31" s="696"/>
      <c r="AF31" s="697"/>
      <c r="AG31" s="696"/>
      <c r="AH31" s="696"/>
      <c r="AK31" s="696"/>
      <c r="AL31" s="696"/>
      <c r="AM31" s="696"/>
      <c r="AN31" s="696"/>
      <c r="AO31" s="696"/>
      <c r="AP31" s="696"/>
      <c r="AQ31" s="696"/>
      <c r="AS31" s="705"/>
      <c r="AT31" s="705"/>
      <c r="AU31" s="705"/>
      <c r="AV31" s="705"/>
      <c r="AW31" s="705"/>
      <c r="AY31" s="705"/>
      <c r="AZ31" s="705"/>
    </row>
    <row r="32" spans="1:52" ht="11.25" customHeight="1" x14ac:dyDescent="0.15">
      <c r="A32" s="642" t="s">
        <v>154</v>
      </c>
      <c r="B32" s="744"/>
      <c r="C32" s="739"/>
      <c r="D32" s="695">
        <v>39</v>
      </c>
      <c r="E32" s="695">
        <v>51</v>
      </c>
      <c r="F32" s="695">
        <v>61</v>
      </c>
      <c r="G32" s="695">
        <v>83</v>
      </c>
      <c r="H32" s="695">
        <v>125</v>
      </c>
      <c r="I32" s="695">
        <v>190</v>
      </c>
      <c r="J32" s="695">
        <v>268</v>
      </c>
      <c r="K32" s="695">
        <v>553</v>
      </c>
      <c r="L32" s="695">
        <v>1064</v>
      </c>
      <c r="M32" s="695">
        <v>1681</v>
      </c>
      <c r="N32" s="695">
        <v>2201</v>
      </c>
      <c r="O32" s="695">
        <v>2857</v>
      </c>
      <c r="P32" s="695">
        <v>3326</v>
      </c>
      <c r="Q32" s="695">
        <v>3796</v>
      </c>
      <c r="R32" s="695">
        <v>4256.2149999999992</v>
      </c>
      <c r="S32" s="695">
        <v>4411.5519999999997</v>
      </c>
      <c r="T32" s="695">
        <v>4609.9489999999996</v>
      </c>
      <c r="U32" s="695">
        <v>4856.5559999999996</v>
      </c>
      <c r="V32" s="695">
        <v>4936.8379999999997</v>
      </c>
      <c r="W32" s="695">
        <v>5124.1030000000001</v>
      </c>
      <c r="X32" s="695">
        <v>5124.1049999999996</v>
      </c>
      <c r="Y32" s="695">
        <v>5172.3590000000004</v>
      </c>
      <c r="Z32" s="695">
        <v>5223</v>
      </c>
      <c r="AA32" s="695">
        <v>5239</v>
      </c>
      <c r="AB32" s="645">
        <f t="shared" si="0"/>
        <v>3.2276322989210904E-4</v>
      </c>
      <c r="AC32" s="645">
        <f t="shared" si="1"/>
        <v>4.6164016479826042E-2</v>
      </c>
      <c r="AD32" s="645">
        <f t="shared" si="2"/>
        <v>7.1446494907783696E-3</v>
      </c>
      <c r="AE32" s="696"/>
      <c r="AF32" s="697"/>
      <c r="AG32" s="696"/>
      <c r="AH32" s="696"/>
      <c r="AK32" s="696"/>
      <c r="AL32" s="696"/>
      <c r="AM32" s="696"/>
      <c r="AN32" s="696"/>
      <c r="AO32" s="696"/>
      <c r="AP32" s="696"/>
      <c r="AQ32" s="696"/>
      <c r="AS32" s="705"/>
      <c r="AT32" s="705"/>
      <c r="AU32" s="705"/>
      <c r="AV32" s="705"/>
      <c r="AW32" s="705"/>
      <c r="AY32" s="705"/>
      <c r="AZ32" s="705"/>
    </row>
    <row r="33" spans="1:65" ht="11.25" customHeight="1" x14ac:dyDescent="0.15">
      <c r="A33" s="642" t="s">
        <v>153</v>
      </c>
      <c r="B33" s="744"/>
      <c r="C33" s="739"/>
      <c r="D33" s="695">
        <v>0</v>
      </c>
      <c r="E33" s="695">
        <v>0</v>
      </c>
      <c r="F33" s="695">
        <v>0</v>
      </c>
      <c r="G33" s="695">
        <v>0</v>
      </c>
      <c r="H33" s="695">
        <v>0</v>
      </c>
      <c r="I33" s="695">
        <v>0</v>
      </c>
      <c r="J33" s="695">
        <v>0</v>
      </c>
      <c r="K33" s="695">
        <v>0</v>
      </c>
      <c r="L33" s="695">
        <v>1</v>
      </c>
      <c r="M33" s="695">
        <v>1</v>
      </c>
      <c r="N33" s="695">
        <v>3</v>
      </c>
      <c r="O33" s="695">
        <v>5</v>
      </c>
      <c r="P33" s="695">
        <v>15</v>
      </c>
      <c r="Q33" s="695">
        <v>389</v>
      </c>
      <c r="R33" s="695">
        <v>988</v>
      </c>
      <c r="S33" s="695">
        <v>1822</v>
      </c>
      <c r="T33" s="695">
        <v>2773</v>
      </c>
      <c r="U33" s="695">
        <v>3244</v>
      </c>
      <c r="V33" s="695">
        <v>3130</v>
      </c>
      <c r="W33" s="695">
        <v>3025</v>
      </c>
      <c r="X33" s="695">
        <v>3029.7979999999998</v>
      </c>
      <c r="Y33" s="695">
        <v>3032.2579999999998</v>
      </c>
      <c r="Z33" s="695">
        <v>3038</v>
      </c>
      <c r="AA33" s="695">
        <v>3023</v>
      </c>
      <c r="AB33" s="645">
        <f t="shared" si="0"/>
        <v>-7.656208966928979E-3</v>
      </c>
      <c r="AC33" s="645">
        <f t="shared" si="1"/>
        <v>0.70078591675365476</v>
      </c>
      <c r="AD33" s="645">
        <f t="shared" si="2"/>
        <v>4.1225950392485234E-3</v>
      </c>
      <c r="AE33" s="696"/>
      <c r="AF33" s="697"/>
      <c r="AG33" s="696"/>
      <c r="AH33" s="696"/>
      <c r="AK33" s="696"/>
      <c r="AL33" s="696"/>
      <c r="AM33" s="696"/>
      <c r="AN33" s="696"/>
      <c r="AO33" s="696"/>
      <c r="AP33" s="696"/>
      <c r="AQ33" s="696"/>
      <c r="AS33" s="705"/>
      <c r="AT33" s="705"/>
      <c r="AU33" s="705"/>
      <c r="AV33" s="705"/>
      <c r="AW33" s="705"/>
      <c r="AY33" s="705"/>
      <c r="AZ33" s="705"/>
    </row>
    <row r="34" spans="1:65" s="737" customFormat="1" ht="11.25" customHeight="1" x14ac:dyDescent="0.15">
      <c r="A34" s="642" t="s">
        <v>150</v>
      </c>
      <c r="B34" s="744"/>
      <c r="C34" s="739"/>
      <c r="D34" s="695">
        <v>512</v>
      </c>
      <c r="E34" s="695">
        <v>723</v>
      </c>
      <c r="F34" s="695">
        <v>1408</v>
      </c>
      <c r="G34" s="695">
        <v>2206</v>
      </c>
      <c r="H34" s="695">
        <v>3397</v>
      </c>
      <c r="I34" s="695">
        <v>4891</v>
      </c>
      <c r="J34" s="695">
        <v>5945</v>
      </c>
      <c r="K34" s="695">
        <v>8317</v>
      </c>
      <c r="L34" s="695">
        <v>9918</v>
      </c>
      <c r="M34" s="695">
        <v>11722</v>
      </c>
      <c r="N34" s="695">
        <v>14820</v>
      </c>
      <c r="O34" s="695">
        <v>16555</v>
      </c>
      <c r="P34" s="695">
        <v>19176</v>
      </c>
      <c r="Q34" s="695">
        <v>20693</v>
      </c>
      <c r="R34" s="695">
        <v>21529</v>
      </c>
      <c r="S34" s="695">
        <v>22789</v>
      </c>
      <c r="T34" s="695">
        <v>22958</v>
      </c>
      <c r="U34" s="695">
        <v>22925</v>
      </c>
      <c r="V34" s="695">
        <v>22943</v>
      </c>
      <c r="W34" s="695">
        <v>22990</v>
      </c>
      <c r="X34" s="695">
        <v>23124.478999999999</v>
      </c>
      <c r="Y34" s="695">
        <v>23405.055</v>
      </c>
      <c r="Z34" s="695">
        <v>25583</v>
      </c>
      <c r="AA34" s="695">
        <v>27089</v>
      </c>
      <c r="AB34" s="645">
        <f t="shared" si="0"/>
        <v>5.5974136684431519E-2</v>
      </c>
      <c r="AC34" s="645">
        <f t="shared" si="1"/>
        <v>2.9246372372311313E-2</v>
      </c>
      <c r="AD34" s="645">
        <f t="shared" si="2"/>
        <v>3.6942433681178707E-2</v>
      </c>
      <c r="AE34" s="696"/>
      <c r="AF34" s="697"/>
      <c r="AG34" s="696"/>
      <c r="AH34" s="696"/>
      <c r="AJ34" s="690"/>
      <c r="AK34" s="696"/>
      <c r="AL34" s="696"/>
      <c r="AM34" s="696"/>
      <c r="AN34" s="696"/>
      <c r="AO34" s="696"/>
      <c r="AP34" s="696"/>
      <c r="AQ34" s="696"/>
      <c r="AS34" s="705"/>
      <c r="AT34" s="705"/>
      <c r="AU34" s="705"/>
      <c r="AV34" s="705"/>
      <c r="AW34" s="705"/>
      <c r="AY34" s="705"/>
      <c r="AZ34" s="705"/>
    </row>
    <row r="35" spans="1:65" ht="11.25" customHeight="1" x14ac:dyDescent="0.15">
      <c r="A35" s="642" t="s">
        <v>149</v>
      </c>
      <c r="B35" s="744"/>
      <c r="C35" s="739"/>
      <c r="D35" s="695">
        <v>122</v>
      </c>
      <c r="E35" s="695">
        <v>176</v>
      </c>
      <c r="F35" s="695">
        <v>220</v>
      </c>
      <c r="G35" s="695">
        <v>209</v>
      </c>
      <c r="H35" s="695">
        <v>295</v>
      </c>
      <c r="I35" s="695">
        <v>357</v>
      </c>
      <c r="J35" s="695">
        <v>417</v>
      </c>
      <c r="K35" s="695">
        <v>475</v>
      </c>
      <c r="L35" s="695">
        <v>522</v>
      </c>
      <c r="M35" s="695">
        <v>585</v>
      </c>
      <c r="N35" s="695">
        <v>823</v>
      </c>
      <c r="O35" s="695">
        <v>1089</v>
      </c>
      <c r="P35" s="695">
        <v>1475</v>
      </c>
      <c r="Q35" s="695">
        <v>2017</v>
      </c>
      <c r="R35" s="695">
        <v>2764</v>
      </c>
      <c r="S35" s="695">
        <v>3606</v>
      </c>
      <c r="T35" s="695">
        <v>4194</v>
      </c>
      <c r="U35" s="695">
        <v>5088</v>
      </c>
      <c r="V35" s="695">
        <v>5819</v>
      </c>
      <c r="W35" s="695">
        <v>6435</v>
      </c>
      <c r="X35" s="695">
        <v>6611</v>
      </c>
      <c r="Y35" s="695">
        <v>7300</v>
      </c>
      <c r="Z35" s="695">
        <v>8681</v>
      </c>
      <c r="AA35" s="695">
        <v>9688</v>
      </c>
      <c r="AB35" s="645">
        <f t="shared" si="0"/>
        <v>0.11295127918958747</v>
      </c>
      <c r="AC35" s="645">
        <f t="shared" si="1"/>
        <v>0.19392699986737938</v>
      </c>
      <c r="AD35" s="645">
        <f t="shared" si="2"/>
        <v>1.3211942024558283E-2</v>
      </c>
      <c r="AE35" s="696"/>
      <c r="AF35" s="697"/>
      <c r="AG35" s="696"/>
      <c r="AH35" s="696"/>
      <c r="AK35" s="696"/>
      <c r="AL35" s="696"/>
      <c r="AM35" s="696"/>
      <c r="AN35" s="696"/>
      <c r="AO35" s="696"/>
      <c r="AP35" s="696"/>
      <c r="AQ35" s="696"/>
      <c r="AS35" s="705"/>
      <c r="AT35" s="705"/>
      <c r="AU35" s="705"/>
      <c r="AV35" s="705"/>
      <c r="AW35" s="705"/>
      <c r="AY35" s="705"/>
      <c r="AZ35" s="705"/>
    </row>
    <row r="36" spans="1:65" ht="11.25" customHeight="1" x14ac:dyDescent="0.15">
      <c r="A36" s="642" t="s">
        <v>147</v>
      </c>
      <c r="B36" s="744"/>
      <c r="C36" s="739"/>
      <c r="D36" s="695">
        <v>9</v>
      </c>
      <c r="E36" s="695">
        <v>9</v>
      </c>
      <c r="F36" s="695">
        <v>9</v>
      </c>
      <c r="G36" s="695">
        <v>19</v>
      </c>
      <c r="H36" s="695">
        <v>19</v>
      </c>
      <c r="I36" s="695">
        <v>19</v>
      </c>
      <c r="J36" s="695">
        <v>19</v>
      </c>
      <c r="K36" s="695">
        <v>19</v>
      </c>
      <c r="L36" s="695">
        <v>21</v>
      </c>
      <c r="M36" s="695">
        <v>59</v>
      </c>
      <c r="N36" s="695">
        <v>146</v>
      </c>
      <c r="O36" s="695">
        <v>364</v>
      </c>
      <c r="P36" s="695">
        <v>792</v>
      </c>
      <c r="Q36" s="695">
        <v>1320</v>
      </c>
      <c r="R36" s="695">
        <v>1729</v>
      </c>
      <c r="S36" s="695">
        <v>2261</v>
      </c>
      <c r="T36" s="695">
        <v>2760</v>
      </c>
      <c r="U36" s="695">
        <v>3630</v>
      </c>
      <c r="V36" s="695">
        <v>4503</v>
      </c>
      <c r="W36" s="695">
        <v>5751</v>
      </c>
      <c r="X36" s="695">
        <v>6516.15</v>
      </c>
      <c r="Y36" s="695">
        <v>7005.35</v>
      </c>
      <c r="Z36" s="695">
        <v>7591.15</v>
      </c>
      <c r="AA36" s="695">
        <v>8832</v>
      </c>
      <c r="AB36" s="645">
        <f t="shared" si="0"/>
        <v>0.1602812291232576</v>
      </c>
      <c r="AC36" s="645">
        <f t="shared" si="1"/>
        <v>0.25359785153863146</v>
      </c>
      <c r="AD36" s="645">
        <f t="shared" si="2"/>
        <v>1.2044578030646033E-2</v>
      </c>
      <c r="AE36" s="696"/>
      <c r="AF36" s="697"/>
      <c r="AG36" s="696"/>
      <c r="AH36" s="696"/>
      <c r="AK36" s="696"/>
      <c r="AL36" s="696"/>
      <c r="AM36" s="696"/>
      <c r="AN36" s="696"/>
      <c r="AO36" s="696"/>
      <c r="AP36" s="696"/>
      <c r="AQ36" s="696"/>
      <c r="AS36" s="705"/>
      <c r="AT36" s="705"/>
      <c r="AU36" s="705"/>
      <c r="AV36" s="705"/>
      <c r="AW36" s="705"/>
      <c r="AY36" s="705"/>
      <c r="AZ36" s="705"/>
    </row>
    <row r="37" spans="1:65" ht="11.25" customHeight="1" x14ac:dyDescent="0.2">
      <c r="A37" s="642" t="s">
        <v>146</v>
      </c>
      <c r="B37" s="744"/>
      <c r="C37" s="739"/>
      <c r="D37" s="695"/>
      <c r="E37" s="695"/>
      <c r="F37" s="695"/>
      <c r="G37" s="695">
        <v>5</v>
      </c>
      <c r="H37" s="695">
        <v>36.200000000000003</v>
      </c>
      <c r="I37" s="695">
        <v>46.2</v>
      </c>
      <c r="J37" s="695">
        <v>54.4</v>
      </c>
      <c r="K37" s="695">
        <v>71.400000000000006</v>
      </c>
      <c r="L37" s="695">
        <v>76.599999999999994</v>
      </c>
      <c r="M37" s="695">
        <v>76.599999999999994</v>
      </c>
      <c r="N37" s="695">
        <v>82</v>
      </c>
      <c r="O37" s="695">
        <v>83</v>
      </c>
      <c r="P37" s="695">
        <v>86</v>
      </c>
      <c r="Q37" s="695">
        <v>88</v>
      </c>
      <c r="R37" s="695">
        <v>146</v>
      </c>
      <c r="S37" s="695">
        <v>248</v>
      </c>
      <c r="T37" s="695">
        <v>362</v>
      </c>
      <c r="U37" s="695">
        <v>513.9</v>
      </c>
      <c r="V37" s="695">
        <v>513.9</v>
      </c>
      <c r="W37" s="695">
        <v>526</v>
      </c>
      <c r="X37" s="695">
        <v>553</v>
      </c>
      <c r="Y37" s="695">
        <v>620.77</v>
      </c>
      <c r="Z37" s="695">
        <v>1257.77</v>
      </c>
      <c r="AA37" s="695">
        <v>1402</v>
      </c>
      <c r="AB37" s="645">
        <f t="shared" si="0"/>
        <v>0.11162565406004576</v>
      </c>
      <c r="AC37" s="645">
        <f t="shared" si="1"/>
        <v>0.30770648687495705</v>
      </c>
      <c r="AD37" s="645">
        <f t="shared" si="2"/>
        <v>1.9119676629263743E-3</v>
      </c>
      <c r="AE37" s="696"/>
      <c r="AF37" s="697"/>
      <c r="AG37" s="696"/>
      <c r="AH37" s="696"/>
      <c r="AI37" s="358"/>
      <c r="AK37" s="696"/>
      <c r="AL37" s="696"/>
      <c r="AM37" s="696"/>
      <c r="AN37" s="696"/>
      <c r="AO37" s="696"/>
      <c r="AP37" s="696"/>
      <c r="AQ37" s="696"/>
      <c r="AS37" s="705"/>
      <c r="AT37" s="705"/>
      <c r="AU37" s="705"/>
      <c r="AV37" s="705"/>
      <c r="AW37" s="705"/>
      <c r="AY37" s="705"/>
      <c r="AZ37" s="705"/>
    </row>
    <row r="38" spans="1:65" s="737" customFormat="1" ht="11.25" customHeight="1" x14ac:dyDescent="0.15">
      <c r="A38" s="642" t="s">
        <v>145</v>
      </c>
      <c r="B38" s="744"/>
      <c r="C38" s="739"/>
      <c r="D38" s="695">
        <v>328</v>
      </c>
      <c r="E38" s="695">
        <v>338</v>
      </c>
      <c r="F38" s="695">
        <v>362</v>
      </c>
      <c r="G38" s="695">
        <v>412</v>
      </c>
      <c r="H38" s="695">
        <v>493</v>
      </c>
      <c r="I38" s="695">
        <v>534</v>
      </c>
      <c r="J38" s="695">
        <v>742</v>
      </c>
      <c r="K38" s="695">
        <v>933</v>
      </c>
      <c r="L38" s="695">
        <v>1565</v>
      </c>
      <c r="M38" s="695">
        <v>1955</v>
      </c>
      <c r="N38" s="695">
        <v>2477</v>
      </c>
      <c r="O38" s="695">
        <v>3446</v>
      </c>
      <c r="P38" s="695">
        <v>4422</v>
      </c>
      <c r="Q38" s="695">
        <v>5421.2</v>
      </c>
      <c r="R38" s="695">
        <v>6596.3</v>
      </c>
      <c r="S38" s="695">
        <v>9030.4</v>
      </c>
      <c r="T38" s="695">
        <v>11282.3</v>
      </c>
      <c r="U38" s="695">
        <v>13074</v>
      </c>
      <c r="V38" s="695">
        <v>14305.634</v>
      </c>
      <c r="W38" s="695">
        <v>16125.696</v>
      </c>
      <c r="X38" s="695">
        <v>19584.758000000002</v>
      </c>
      <c r="Y38" s="695">
        <v>21767</v>
      </c>
      <c r="Z38" s="695">
        <v>24095</v>
      </c>
      <c r="AA38" s="695">
        <v>24665</v>
      </c>
      <c r="AB38" s="645">
        <f t="shared" si="0"/>
        <v>2.085948493950962E-2</v>
      </c>
      <c r="AC38" s="645">
        <f t="shared" si="1"/>
        <v>0.1847611898982886</v>
      </c>
      <c r="AD38" s="645">
        <f t="shared" si="2"/>
        <v>3.3636720689072051E-2</v>
      </c>
      <c r="AE38" s="696"/>
      <c r="AF38" s="697"/>
      <c r="AG38" s="696"/>
      <c r="AH38" s="696"/>
      <c r="AJ38" s="690"/>
      <c r="AK38" s="696"/>
      <c r="AL38" s="696"/>
      <c r="AM38" s="696"/>
      <c r="AN38" s="696"/>
      <c r="AO38" s="696"/>
      <c r="AP38" s="696"/>
      <c r="AQ38" s="696"/>
      <c r="AS38" s="705"/>
      <c r="AT38" s="705"/>
      <c r="AU38" s="705"/>
      <c r="AV38" s="705"/>
      <c r="AW38" s="705"/>
      <c r="AY38" s="705"/>
      <c r="AZ38" s="705"/>
    </row>
    <row r="39" spans="1:65" ht="11.25" customHeight="1" x14ac:dyDescent="0.15">
      <c r="A39" s="642" t="s">
        <v>144</v>
      </c>
      <c r="B39" s="744"/>
      <c r="C39" s="739"/>
      <c r="D39" s="695">
        <v>20</v>
      </c>
      <c r="E39" s="695">
        <v>22</v>
      </c>
      <c r="F39" s="695">
        <v>25</v>
      </c>
      <c r="G39" s="695">
        <v>21.385000000000218</v>
      </c>
      <c r="H39" s="695">
        <v>22.602999999999156</v>
      </c>
      <c r="I39" s="695">
        <v>50.58100000000195</v>
      </c>
      <c r="J39" s="695">
        <v>72.335999999999331</v>
      </c>
      <c r="K39" s="695">
        <v>107.87199999999575</v>
      </c>
      <c r="L39" s="695">
        <v>156.39599999999336</v>
      </c>
      <c r="M39" s="695">
        <v>234.85599999999977</v>
      </c>
      <c r="N39" s="695">
        <v>368.99700000000303</v>
      </c>
      <c r="O39" s="695">
        <v>524.37800000000425</v>
      </c>
      <c r="P39" s="695">
        <v>763.41000000000349</v>
      </c>
      <c r="Q39" s="695">
        <v>1030.1610000000219</v>
      </c>
      <c r="R39" s="695">
        <v>1323.2660000000033</v>
      </c>
      <c r="S39" s="695">
        <v>1624.7119999999995</v>
      </c>
      <c r="T39" s="695">
        <v>1719.3379999999888</v>
      </c>
      <c r="U39" s="695">
        <v>1892.3360000000102</v>
      </c>
      <c r="V39" s="695">
        <f>+V40-SUM(V19:V38)</f>
        <v>2237.5950000000012</v>
      </c>
      <c r="W39" s="695">
        <f t="shared" ref="W39:AA39" si="4">+W40-SUM(W19:W38)</f>
        <v>2492.6900000000023</v>
      </c>
      <c r="X39" s="695">
        <f t="shared" si="4"/>
        <v>2764.5290000000095</v>
      </c>
      <c r="Y39" s="695">
        <f t="shared" si="4"/>
        <v>3135.5260000000126</v>
      </c>
      <c r="Z39" s="695">
        <f t="shared" si="4"/>
        <v>3447.6800000000221</v>
      </c>
      <c r="AA39" s="695">
        <f t="shared" si="4"/>
        <v>3651</v>
      </c>
      <c r="AB39" s="645">
        <f t="shared" si="0"/>
        <v>5.6079621706164984E-2</v>
      </c>
      <c r="AC39" s="645">
        <f t="shared" si="1"/>
        <v>0.16272473247446761</v>
      </c>
      <c r="AD39" s="645">
        <f t="shared" si="2"/>
        <v>4.9790256329131184E-3</v>
      </c>
      <c r="AE39" s="696"/>
      <c r="AF39" s="697"/>
      <c r="AG39" s="696"/>
      <c r="AH39" s="696"/>
      <c r="AK39" s="696"/>
      <c r="AL39" s="696"/>
      <c r="AM39" s="696"/>
      <c r="AN39" s="696"/>
      <c r="AO39" s="696"/>
      <c r="AP39" s="696"/>
      <c r="AQ39" s="696"/>
      <c r="AS39" s="705"/>
      <c r="AT39" s="705"/>
      <c r="AU39" s="705"/>
      <c r="AV39" s="705"/>
      <c r="AW39" s="705"/>
      <c r="AY39" s="705"/>
      <c r="AZ39" s="705"/>
    </row>
    <row r="40" spans="1:65" s="168" customFormat="1" ht="12.75" customHeight="1" x14ac:dyDescent="0.15">
      <c r="A40" s="664" t="s">
        <v>143</v>
      </c>
      <c r="B40" s="745"/>
      <c r="C40" s="741"/>
      <c r="D40" s="700">
        <v>4810</v>
      </c>
      <c r="E40" s="700">
        <v>6383.1</v>
      </c>
      <c r="F40" s="700">
        <v>9279.7999999999993</v>
      </c>
      <c r="G40" s="700">
        <v>12749.885</v>
      </c>
      <c r="H40" s="700">
        <v>17411.902999999998</v>
      </c>
      <c r="I40" s="700">
        <v>23307.081000000002</v>
      </c>
      <c r="J40" s="700">
        <v>28169.936000000002</v>
      </c>
      <c r="K40" s="700">
        <v>34337.372000000003</v>
      </c>
      <c r="L40" s="700">
        <v>40701.314999999995</v>
      </c>
      <c r="M40" s="700">
        <v>47973.924999999996</v>
      </c>
      <c r="N40" s="700">
        <v>56482.856</v>
      </c>
      <c r="O40" s="700">
        <v>64415.552000000003</v>
      </c>
      <c r="P40" s="700">
        <v>76595.795000000013</v>
      </c>
      <c r="Q40" s="700">
        <v>86236.38900000001</v>
      </c>
      <c r="R40" s="700">
        <v>96439.362999999998</v>
      </c>
      <c r="S40" s="700">
        <v>109443.61</v>
      </c>
      <c r="T40" s="700">
        <v>121014.38599999998</v>
      </c>
      <c r="U40" s="700">
        <v>133814.39199999999</v>
      </c>
      <c r="V40" s="700">
        <f>143033+V36</f>
        <v>147536</v>
      </c>
      <c r="W40" s="700">
        <f>155756+W36</f>
        <v>161507</v>
      </c>
      <c r="X40" s="700">
        <f>170624+X36</f>
        <v>177140.15</v>
      </c>
      <c r="Y40" s="700">
        <f>181963+Y36</f>
        <v>188968.35</v>
      </c>
      <c r="Z40" s="700">
        <f>196311+Z36</f>
        <v>203902.15</v>
      </c>
      <c r="AA40" s="700">
        <f>207747+AA36</f>
        <v>216579</v>
      </c>
      <c r="AB40" s="701">
        <f t="shared" si="0"/>
        <v>5.9269135211966528E-2</v>
      </c>
      <c r="AC40" s="701">
        <f t="shared" si="1"/>
        <v>0.10286330700952706</v>
      </c>
      <c r="AD40" s="701">
        <f t="shared" si="2"/>
        <v>0.29535809163261856</v>
      </c>
      <c r="AE40" s="696"/>
      <c r="AF40" s="697"/>
      <c r="AG40" s="682"/>
      <c r="AH40" s="682"/>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c r="BI40" s="682"/>
      <c r="BJ40" s="682"/>
      <c r="BK40" s="682"/>
      <c r="BL40" s="682"/>
      <c r="BM40" s="682"/>
    </row>
    <row r="41" spans="1:65" ht="11.25" customHeight="1" x14ac:dyDescent="0.15">
      <c r="A41" s="747"/>
      <c r="B41" s="748"/>
      <c r="C41" s="748"/>
      <c r="D41" s="703"/>
      <c r="E41" s="703"/>
      <c r="F41" s="703"/>
      <c r="G41" s="703"/>
      <c r="H41" s="703"/>
      <c r="I41" s="703"/>
      <c r="J41" s="703"/>
      <c r="K41" s="703"/>
      <c r="L41" s="703"/>
      <c r="M41" s="703"/>
      <c r="N41" s="703"/>
      <c r="O41" s="703"/>
      <c r="P41" s="703"/>
      <c r="Q41" s="703"/>
      <c r="R41" s="703"/>
      <c r="S41" s="703"/>
      <c r="T41" s="703"/>
      <c r="U41" s="703"/>
      <c r="V41" s="703"/>
      <c r="W41" s="703"/>
      <c r="X41" s="703"/>
      <c r="Y41" s="703"/>
      <c r="Z41" s="703"/>
      <c r="AA41" s="703"/>
      <c r="AB41" s="645"/>
      <c r="AC41" s="645"/>
      <c r="AD41" s="645"/>
      <c r="AE41" s="696"/>
      <c r="AF41" s="697"/>
      <c r="AG41" s="696"/>
      <c r="AH41" s="696"/>
      <c r="AK41" s="696"/>
      <c r="AL41" s="696"/>
      <c r="AM41" s="696"/>
      <c r="AN41" s="696"/>
      <c r="AO41" s="696"/>
      <c r="AP41" s="696"/>
      <c r="AQ41" s="696"/>
      <c r="AS41" s="705"/>
      <c r="AT41" s="705"/>
      <c r="AU41" s="705"/>
      <c r="AV41" s="705"/>
      <c r="AW41" s="705"/>
      <c r="AY41" s="705"/>
      <c r="AZ41" s="705"/>
    </row>
    <row r="42" spans="1:65" ht="11.25" customHeight="1" x14ac:dyDescent="0.15">
      <c r="A42" s="747" t="s">
        <v>139</v>
      </c>
      <c r="B42" s="748"/>
      <c r="C42" s="748"/>
      <c r="D42" s="703"/>
      <c r="E42" s="703"/>
      <c r="F42" s="703"/>
      <c r="G42" s="695">
        <v>3</v>
      </c>
      <c r="H42" s="695">
        <v>3</v>
      </c>
      <c r="I42" s="695">
        <v>7</v>
      </c>
      <c r="J42" s="695">
        <v>9</v>
      </c>
      <c r="K42" s="695">
        <v>9</v>
      </c>
      <c r="L42" s="695">
        <v>10</v>
      </c>
      <c r="M42" s="695">
        <v>10</v>
      </c>
      <c r="N42" s="695">
        <v>10</v>
      </c>
      <c r="O42" s="695">
        <v>10</v>
      </c>
      <c r="P42" s="695">
        <v>10</v>
      </c>
      <c r="Q42" s="695">
        <v>10</v>
      </c>
      <c r="R42" s="695">
        <v>10</v>
      </c>
      <c r="S42" s="695">
        <v>10</v>
      </c>
      <c r="T42" s="695">
        <v>10</v>
      </c>
      <c r="U42" s="695">
        <v>10</v>
      </c>
      <c r="V42" s="695">
        <v>10.9</v>
      </c>
      <c r="W42" s="695">
        <v>10.9</v>
      </c>
      <c r="X42" s="695">
        <v>10.9</v>
      </c>
      <c r="Y42" s="695">
        <v>51.9</v>
      </c>
      <c r="Z42" s="695">
        <v>101.9</v>
      </c>
      <c r="AA42" s="695">
        <v>945</v>
      </c>
      <c r="AB42" s="645">
        <f t="shared" si="0"/>
        <v>8.2484595955533386</v>
      </c>
      <c r="AC42" s="645">
        <f t="shared" si="1"/>
        <v>0.26129716158938066</v>
      </c>
      <c r="AD42" s="645">
        <f t="shared" si="2"/>
        <v>1.2887371194475205E-3</v>
      </c>
      <c r="AE42" s="696"/>
      <c r="AF42" s="697"/>
      <c r="AG42" s="696"/>
      <c r="AH42" s="696"/>
      <c r="AK42" s="696"/>
      <c r="AL42" s="696"/>
      <c r="AM42" s="696"/>
      <c r="AN42" s="696"/>
      <c r="AO42" s="696"/>
      <c r="AP42" s="696"/>
      <c r="AQ42" s="696"/>
      <c r="AS42" s="705"/>
      <c r="AT42" s="705"/>
      <c r="AU42" s="705"/>
      <c r="AV42" s="705"/>
      <c r="AW42" s="705"/>
      <c r="AY42" s="705"/>
      <c r="AZ42" s="705"/>
    </row>
    <row r="43" spans="1:65" ht="11.25" customHeight="1" x14ac:dyDescent="0.15">
      <c r="A43" s="747" t="s">
        <v>135</v>
      </c>
      <c r="B43" s="748"/>
      <c r="C43" s="748"/>
      <c r="D43" s="703"/>
      <c r="E43" s="703"/>
      <c r="F43" s="703"/>
      <c r="G43" s="695">
        <v>0</v>
      </c>
      <c r="H43" s="695">
        <v>0</v>
      </c>
      <c r="I43" s="695">
        <v>0</v>
      </c>
      <c r="J43" s="695">
        <v>0</v>
      </c>
      <c r="K43" s="695">
        <v>0</v>
      </c>
      <c r="L43" s="695">
        <v>2.6000000000000014</v>
      </c>
      <c r="M43" s="695">
        <v>2.5999999999999943</v>
      </c>
      <c r="N43" s="695">
        <v>2.5999999999999943</v>
      </c>
      <c r="O43" s="695">
        <v>2.6000000000000227</v>
      </c>
      <c r="P43" s="695">
        <v>4.6000000000000227</v>
      </c>
      <c r="Q43" s="695">
        <v>4.6400000000000006</v>
      </c>
      <c r="R43" s="695">
        <v>2.6400000000000006</v>
      </c>
      <c r="S43" s="695">
        <v>4.1400000000000006</v>
      </c>
      <c r="T43" s="695">
        <v>9.34</v>
      </c>
      <c r="U43" s="695">
        <v>58.150000000000006</v>
      </c>
      <c r="V43" s="695">
        <f>3+8+72</f>
        <v>83</v>
      </c>
      <c r="W43" s="695">
        <f>98+3+16+21</f>
        <v>138</v>
      </c>
      <c r="X43" s="695">
        <f>3+16+21+112+1</f>
        <v>153</v>
      </c>
      <c r="Y43" s="695">
        <f>121+1+3+66+21</f>
        <v>212</v>
      </c>
      <c r="Z43" s="695">
        <f>3+66+21+1+284</f>
        <v>375</v>
      </c>
      <c r="AA43" s="695">
        <f>486+1+3+66+21</f>
        <v>577</v>
      </c>
      <c r="AB43" s="645">
        <f t="shared" si="0"/>
        <v>0.53446265938069204</v>
      </c>
      <c r="AC43" s="645">
        <f t="shared" si="1"/>
        <v>0.55284226682053728</v>
      </c>
      <c r="AD43" s="645">
        <f t="shared" si="2"/>
        <v>7.8687970150393576E-4</v>
      </c>
      <c r="AE43" s="696"/>
      <c r="AF43" s="697"/>
      <c r="AG43" s="696"/>
      <c r="AH43" s="696"/>
      <c r="AK43" s="696"/>
      <c r="AL43" s="696"/>
      <c r="AM43" s="696"/>
      <c r="AN43" s="696"/>
      <c r="AO43" s="696"/>
      <c r="AP43" s="696"/>
      <c r="AQ43" s="696"/>
      <c r="AS43" s="705"/>
      <c r="AT43" s="705"/>
      <c r="AU43" s="705"/>
      <c r="AV43" s="705"/>
      <c r="AW43" s="705"/>
      <c r="AY43" s="705"/>
      <c r="AZ43" s="705"/>
    </row>
    <row r="44" spans="1:65" ht="11.25" customHeight="1" x14ac:dyDescent="0.15">
      <c r="A44" s="664" t="s">
        <v>134</v>
      </c>
      <c r="B44" s="745"/>
      <c r="C44" s="741"/>
      <c r="D44" s="700"/>
      <c r="E44" s="700"/>
      <c r="F44" s="700"/>
      <c r="G44" s="700">
        <v>3</v>
      </c>
      <c r="H44" s="700">
        <v>3</v>
      </c>
      <c r="I44" s="700">
        <v>7</v>
      </c>
      <c r="J44" s="700">
        <v>9</v>
      </c>
      <c r="K44" s="700">
        <v>9</v>
      </c>
      <c r="L44" s="700">
        <v>12.600000000000001</v>
      </c>
      <c r="M44" s="700">
        <v>12.599999999999994</v>
      </c>
      <c r="N44" s="700">
        <v>12.599999999999994</v>
      </c>
      <c r="O44" s="700">
        <v>12.600000000000023</v>
      </c>
      <c r="P44" s="700">
        <v>14.600000000000023</v>
      </c>
      <c r="Q44" s="700">
        <v>14.64</v>
      </c>
      <c r="R44" s="700">
        <v>12.64</v>
      </c>
      <c r="S44" s="700">
        <v>14.14</v>
      </c>
      <c r="T44" s="700">
        <v>19.34</v>
      </c>
      <c r="U44" s="700">
        <v>68.150000000000006</v>
      </c>
      <c r="V44" s="700">
        <f>+V43+V42</f>
        <v>93.9</v>
      </c>
      <c r="W44" s="700">
        <f t="shared" ref="W44:AA44" si="5">+W43+W42</f>
        <v>148.9</v>
      </c>
      <c r="X44" s="700">
        <f t="shared" si="5"/>
        <v>163.9</v>
      </c>
      <c r="Y44" s="700">
        <f t="shared" si="5"/>
        <v>263.89999999999998</v>
      </c>
      <c r="Z44" s="700">
        <f t="shared" si="5"/>
        <v>476.9</v>
      </c>
      <c r="AA44" s="700">
        <f t="shared" si="5"/>
        <v>1522</v>
      </c>
      <c r="AB44" s="701">
        <f t="shared" si="0"/>
        <v>2.1827249529348811</v>
      </c>
      <c r="AC44" s="701">
        <f t="shared" si="1"/>
        <v>0.41712267351256282</v>
      </c>
      <c r="AD44" s="701">
        <f t="shared" si="2"/>
        <v>2.0756168209514563E-3</v>
      </c>
      <c r="AE44" s="696"/>
      <c r="AF44" s="697"/>
      <c r="AG44" s="696"/>
      <c r="AH44" s="696"/>
      <c r="AK44" s="696"/>
      <c r="AL44" s="696"/>
      <c r="AM44" s="696"/>
      <c r="AN44" s="696"/>
      <c r="AO44" s="696"/>
      <c r="AP44" s="696"/>
      <c r="AQ44" s="696"/>
      <c r="AS44" s="705"/>
      <c r="AT44" s="705"/>
      <c r="AU44" s="705"/>
      <c r="AV44" s="705"/>
      <c r="AW44" s="705"/>
      <c r="AY44" s="705"/>
      <c r="AZ44" s="705"/>
    </row>
    <row r="45" spans="1:65" ht="11.25" customHeight="1" x14ac:dyDescent="0.15">
      <c r="A45" s="665"/>
      <c r="B45" s="744"/>
      <c r="C45" s="743"/>
      <c r="D45" s="703"/>
      <c r="E45" s="703"/>
      <c r="F45" s="703"/>
      <c r="G45" s="703"/>
      <c r="H45" s="703"/>
      <c r="I45" s="703"/>
      <c r="J45" s="703"/>
      <c r="K45" s="703"/>
      <c r="L45" s="703"/>
      <c r="M45" s="703"/>
      <c r="N45" s="703"/>
      <c r="O45" s="703"/>
      <c r="P45" s="703"/>
      <c r="Q45" s="703"/>
      <c r="R45" s="703"/>
      <c r="S45" s="703"/>
      <c r="T45" s="703"/>
      <c r="U45" s="703"/>
      <c r="V45" s="703"/>
      <c r="W45" s="703"/>
      <c r="X45" s="703"/>
      <c r="Y45" s="703"/>
      <c r="Z45" s="703"/>
      <c r="AA45" s="703"/>
      <c r="AB45" s="645"/>
      <c r="AC45" s="645"/>
      <c r="AD45" s="645"/>
      <c r="AE45" s="696"/>
      <c r="AF45" s="697"/>
      <c r="AG45" s="696"/>
      <c r="AH45" s="696"/>
      <c r="AK45" s="696"/>
      <c r="AL45" s="696"/>
      <c r="AM45" s="696"/>
      <c r="AN45" s="696"/>
      <c r="AO45" s="696"/>
      <c r="AP45" s="696"/>
      <c r="AQ45" s="696"/>
      <c r="AS45" s="705"/>
      <c r="AT45" s="705"/>
      <c r="AU45" s="705"/>
      <c r="AV45" s="705"/>
      <c r="AW45" s="705"/>
      <c r="AY45" s="705"/>
      <c r="AZ45" s="705"/>
    </row>
    <row r="46" spans="1:65" ht="11.25" customHeight="1" x14ac:dyDescent="0.15">
      <c r="A46" s="690" t="s">
        <v>133</v>
      </c>
      <c r="B46" s="744"/>
      <c r="C46" s="739"/>
      <c r="D46" s="695">
        <v>9</v>
      </c>
      <c r="E46" s="695">
        <v>9</v>
      </c>
      <c r="F46" s="695">
        <v>9</v>
      </c>
      <c r="G46" s="695">
        <v>11</v>
      </c>
      <c r="H46" s="695">
        <v>11</v>
      </c>
      <c r="I46" s="695">
        <v>12</v>
      </c>
      <c r="J46" s="695">
        <v>16</v>
      </c>
      <c r="K46" s="695">
        <v>24.9</v>
      </c>
      <c r="L46" s="695">
        <v>37</v>
      </c>
      <c r="M46" s="695">
        <v>47</v>
      </c>
      <c r="N46" s="695">
        <v>63</v>
      </c>
      <c r="O46" s="695">
        <v>63</v>
      </c>
      <c r="P46" s="695">
        <v>92</v>
      </c>
      <c r="Q46" s="695">
        <v>95</v>
      </c>
      <c r="R46" s="695">
        <v>98.2</v>
      </c>
      <c r="S46" s="695">
        <v>106.1</v>
      </c>
      <c r="T46" s="695">
        <v>107.6</v>
      </c>
      <c r="U46" s="695">
        <v>148.80000000000001</v>
      </c>
      <c r="V46" s="695">
        <v>153.44</v>
      </c>
      <c r="W46" s="695">
        <v>190.94</v>
      </c>
      <c r="X46" s="695">
        <v>259</v>
      </c>
      <c r="Y46" s="695">
        <v>282</v>
      </c>
      <c r="Z46" s="695">
        <v>302.2</v>
      </c>
      <c r="AA46" s="695">
        <v>303</v>
      </c>
      <c r="AB46" s="645">
        <f t="shared" si="0"/>
        <v>-9.2219895628686821E-5</v>
      </c>
      <c r="AC46" s="645">
        <f t="shared" si="1"/>
        <v>0.12629112840348644</v>
      </c>
      <c r="AD46" s="645">
        <f t="shared" si="2"/>
        <v>4.1321412401333196E-4</v>
      </c>
      <c r="AE46" s="696"/>
      <c r="AF46" s="697"/>
      <c r="AG46" s="696"/>
      <c r="AH46" s="696"/>
      <c r="AK46" s="696"/>
      <c r="AL46" s="696"/>
      <c r="AM46" s="696"/>
      <c r="AN46" s="696"/>
      <c r="AO46" s="696"/>
      <c r="AP46" s="696"/>
      <c r="AQ46" s="696"/>
      <c r="AS46" s="705"/>
      <c r="AT46" s="705"/>
      <c r="AU46" s="705"/>
      <c r="AV46" s="705"/>
      <c r="AW46" s="705"/>
      <c r="AY46" s="705"/>
      <c r="AZ46" s="705"/>
    </row>
    <row r="47" spans="1:65" ht="11.25" customHeight="1" x14ac:dyDescent="0.15">
      <c r="A47" s="690" t="s">
        <v>748</v>
      </c>
      <c r="B47" s="744"/>
      <c r="C47" s="739"/>
      <c r="D47" s="695"/>
      <c r="E47" s="695"/>
      <c r="F47" s="695"/>
      <c r="G47" s="695">
        <v>1.4</v>
      </c>
      <c r="H47" s="695">
        <v>1.4</v>
      </c>
      <c r="I47" s="695">
        <v>1.4</v>
      </c>
      <c r="J47" s="695">
        <v>1.4</v>
      </c>
      <c r="K47" s="695">
        <v>1.4</v>
      </c>
      <c r="L47" s="695">
        <v>1.4</v>
      </c>
      <c r="M47" s="695">
        <v>1.4</v>
      </c>
      <c r="N47" s="695">
        <v>1.4</v>
      </c>
      <c r="O47" s="695">
        <v>1.4</v>
      </c>
      <c r="P47" s="695">
        <v>1.4</v>
      </c>
      <c r="Q47" s="695">
        <v>1.4</v>
      </c>
      <c r="R47" s="695">
        <v>1.4</v>
      </c>
      <c r="S47" s="695">
        <v>1.4</v>
      </c>
      <c r="T47" s="695">
        <v>1.4</v>
      </c>
      <c r="U47" s="695">
        <v>1.4</v>
      </c>
      <c r="V47" s="695">
        <v>118.4</v>
      </c>
      <c r="W47" s="695">
        <v>198</v>
      </c>
      <c r="X47" s="695">
        <v>198.4</v>
      </c>
      <c r="Y47" s="695">
        <v>280</v>
      </c>
      <c r="Z47" s="695">
        <v>370</v>
      </c>
      <c r="AA47" s="695">
        <v>515</v>
      </c>
      <c r="AB47" s="645">
        <f t="shared" si="0"/>
        <v>0.38808890858071177</v>
      </c>
      <c r="AC47" s="645">
        <f t="shared" si="1"/>
        <v>0.74665595480657032</v>
      </c>
      <c r="AD47" s="645">
        <f t="shared" si="2"/>
        <v>7.0232763652431013E-4</v>
      </c>
      <c r="AE47" s="696"/>
      <c r="AF47" s="697"/>
      <c r="AG47" s="696"/>
      <c r="AH47" s="696"/>
      <c r="AK47" s="696"/>
      <c r="AL47" s="696"/>
      <c r="AM47" s="696"/>
      <c r="AN47" s="696"/>
      <c r="AO47" s="696"/>
      <c r="AP47" s="696"/>
      <c r="AQ47" s="696"/>
      <c r="AS47" s="705"/>
      <c r="AT47" s="705"/>
      <c r="AU47" s="705"/>
      <c r="AV47" s="705"/>
      <c r="AW47" s="705"/>
      <c r="AY47" s="705"/>
      <c r="AZ47" s="705"/>
    </row>
    <row r="48" spans="1:65" ht="11.25" customHeight="1" x14ac:dyDescent="0.15">
      <c r="A48" s="690" t="s">
        <v>125</v>
      </c>
      <c r="B48" s="744"/>
      <c r="C48" s="739"/>
      <c r="D48" s="695">
        <v>0</v>
      </c>
      <c r="E48" s="695">
        <v>0</v>
      </c>
      <c r="F48" s="695">
        <v>0</v>
      </c>
      <c r="G48" s="695">
        <v>0</v>
      </c>
      <c r="H48" s="695">
        <v>0</v>
      </c>
      <c r="I48" s="695">
        <v>5.9999999999999982</v>
      </c>
      <c r="J48" s="695">
        <v>6</v>
      </c>
      <c r="K48" s="695">
        <v>6.6000000000000014</v>
      </c>
      <c r="L48" s="695">
        <v>6.6000000000000014</v>
      </c>
      <c r="M48" s="695">
        <v>6.6000000000000014</v>
      </c>
      <c r="N48" s="695">
        <v>6.5999999999999943</v>
      </c>
      <c r="O48" s="695">
        <v>7.2999999999999972</v>
      </c>
      <c r="P48" s="695">
        <v>7.2999999999999972</v>
      </c>
      <c r="Q48" s="695">
        <v>7.2999999999999972</v>
      </c>
      <c r="R48" s="695">
        <v>7.2999999999999972</v>
      </c>
      <c r="S48" s="695">
        <v>7.7999999999999972</v>
      </c>
      <c r="T48" s="695">
        <v>10.200000000000003</v>
      </c>
      <c r="U48" s="695">
        <v>11.999999999999972</v>
      </c>
      <c r="V48" s="695">
        <v>14.379999999999967</v>
      </c>
      <c r="W48" s="695">
        <f>+W49-W47-W46</f>
        <v>34.06</v>
      </c>
      <c r="X48" s="695">
        <f t="shared" ref="X48:AA48" si="6">+X49-X47-X46</f>
        <v>46.600000000000023</v>
      </c>
      <c r="Y48" s="695">
        <f t="shared" si="6"/>
        <v>47</v>
      </c>
      <c r="Z48" s="695">
        <f t="shared" si="6"/>
        <v>96.800000000000011</v>
      </c>
      <c r="AA48" s="695">
        <f t="shared" si="6"/>
        <v>97</v>
      </c>
      <c r="AB48" s="645">
        <f t="shared" si="0"/>
        <v>-6.7176985954930934E-4</v>
      </c>
      <c r="AC48" s="645">
        <f t="shared" si="1"/>
        <v>0.29495670817604491</v>
      </c>
      <c r="AD48" s="645">
        <f t="shared" si="2"/>
        <v>1.3228306940360791E-4</v>
      </c>
      <c r="AE48" s="696"/>
      <c r="AF48" s="697"/>
      <c r="AG48" s="696"/>
      <c r="AH48" s="696"/>
      <c r="AK48" s="696"/>
      <c r="AL48" s="696"/>
      <c r="AM48" s="696"/>
      <c r="AN48" s="696"/>
      <c r="AO48" s="696"/>
      <c r="AP48" s="696"/>
      <c r="AQ48" s="696"/>
      <c r="AS48" s="705"/>
      <c r="AT48" s="705"/>
      <c r="AU48" s="705"/>
      <c r="AV48" s="705"/>
      <c r="AW48" s="705"/>
      <c r="AY48" s="705"/>
      <c r="AZ48" s="705"/>
    </row>
    <row r="49" spans="1:60" ht="11.25" customHeight="1" x14ac:dyDescent="0.15">
      <c r="A49" s="740" t="s">
        <v>124</v>
      </c>
      <c r="B49" s="745"/>
      <c r="C49" s="741"/>
      <c r="D49" s="700">
        <v>9</v>
      </c>
      <c r="E49" s="700">
        <v>9</v>
      </c>
      <c r="F49" s="700">
        <v>9</v>
      </c>
      <c r="G49" s="700">
        <v>12.4</v>
      </c>
      <c r="H49" s="700">
        <v>12.4</v>
      </c>
      <c r="I49" s="700">
        <v>19.399999999999999</v>
      </c>
      <c r="J49" s="700">
        <v>23.4</v>
      </c>
      <c r="K49" s="700">
        <v>32.9</v>
      </c>
      <c r="L49" s="700">
        <v>45</v>
      </c>
      <c r="M49" s="700">
        <v>55</v>
      </c>
      <c r="N49" s="700">
        <v>71</v>
      </c>
      <c r="O49" s="700">
        <v>71.7</v>
      </c>
      <c r="P49" s="700">
        <v>100.7</v>
      </c>
      <c r="Q49" s="700">
        <v>103.7</v>
      </c>
      <c r="R49" s="700">
        <v>106.9</v>
      </c>
      <c r="S49" s="700">
        <v>115.3</v>
      </c>
      <c r="T49" s="700">
        <v>119.2</v>
      </c>
      <c r="U49" s="700">
        <v>162.19999999999999</v>
      </c>
      <c r="V49" s="700">
        <v>286.21999999999997</v>
      </c>
      <c r="W49" s="700">
        <v>423</v>
      </c>
      <c r="X49" s="700">
        <v>504</v>
      </c>
      <c r="Y49" s="700">
        <v>609</v>
      </c>
      <c r="Z49" s="700">
        <v>769</v>
      </c>
      <c r="AA49" s="700">
        <v>915</v>
      </c>
      <c r="AB49" s="701">
        <f t="shared" si="0"/>
        <v>0.18660598179453847</v>
      </c>
      <c r="AC49" s="701">
        <f t="shared" si="1"/>
        <v>0.22543332602557942</v>
      </c>
      <c r="AD49" s="701">
        <f t="shared" si="2"/>
        <v>1.2478248299412499E-3</v>
      </c>
      <c r="AE49" s="696"/>
      <c r="AF49" s="697"/>
      <c r="AG49" s="696"/>
      <c r="AH49" s="696"/>
      <c r="AK49" s="696"/>
      <c r="AL49" s="696"/>
      <c r="AM49" s="696"/>
      <c r="AN49" s="696"/>
      <c r="AO49" s="696"/>
      <c r="AP49" s="696"/>
      <c r="AQ49" s="696"/>
      <c r="AS49" s="705"/>
      <c r="AT49" s="705"/>
      <c r="AU49" s="705"/>
      <c r="AV49" s="705"/>
      <c r="AW49" s="705"/>
      <c r="AY49" s="705"/>
      <c r="AZ49" s="705"/>
    </row>
    <row r="50" spans="1:60" ht="11.25" customHeight="1" x14ac:dyDescent="0.15">
      <c r="A50" s="665"/>
      <c r="B50" s="744"/>
      <c r="C50" s="743"/>
      <c r="D50" s="749"/>
      <c r="E50" s="703"/>
      <c r="F50" s="703"/>
      <c r="G50" s="703"/>
      <c r="H50" s="703"/>
      <c r="I50" s="703"/>
      <c r="J50" s="703"/>
      <c r="K50" s="703"/>
      <c r="L50" s="703"/>
      <c r="M50" s="703"/>
      <c r="N50" s="703"/>
      <c r="O50" s="703"/>
      <c r="P50" s="703"/>
      <c r="Q50" s="703"/>
      <c r="R50" s="703"/>
      <c r="S50" s="703"/>
      <c r="T50" s="703"/>
      <c r="U50" s="703"/>
      <c r="V50" s="703"/>
      <c r="W50" s="703"/>
      <c r="X50" s="703"/>
      <c r="Y50" s="703"/>
      <c r="Z50" s="703"/>
      <c r="AA50" s="703"/>
      <c r="AB50" s="645"/>
      <c r="AC50" s="645"/>
      <c r="AD50" s="645"/>
      <c r="AE50" s="696"/>
      <c r="AF50" s="697"/>
      <c r="AG50" s="696"/>
      <c r="AH50" s="696"/>
      <c r="AK50" s="696"/>
      <c r="AL50" s="696"/>
      <c r="AM50" s="696"/>
      <c r="AN50" s="696"/>
      <c r="AO50" s="696"/>
      <c r="AP50" s="696"/>
      <c r="AQ50" s="696"/>
      <c r="AS50" s="705"/>
      <c r="AT50" s="705"/>
      <c r="AU50" s="705"/>
      <c r="AV50" s="705"/>
      <c r="AW50" s="705"/>
      <c r="AY50" s="705"/>
      <c r="AZ50" s="705"/>
    </row>
    <row r="51" spans="1:60" ht="11.25" customHeight="1" x14ac:dyDescent="0.15">
      <c r="A51" s="642" t="s">
        <v>122</v>
      </c>
      <c r="B51" s="742"/>
      <c r="C51" s="744"/>
      <c r="D51" s="695">
        <v>6</v>
      </c>
      <c r="E51" s="695">
        <v>6</v>
      </c>
      <c r="F51" s="695">
        <v>36</v>
      </c>
      <c r="G51" s="695">
        <v>69</v>
      </c>
      <c r="H51" s="695">
        <v>69</v>
      </c>
      <c r="I51" s="695">
        <v>69</v>
      </c>
      <c r="J51" s="695">
        <v>69</v>
      </c>
      <c r="K51" s="695">
        <v>145</v>
      </c>
      <c r="L51" s="695">
        <v>145</v>
      </c>
      <c r="M51" s="695">
        <v>230</v>
      </c>
      <c r="N51" s="695">
        <v>310</v>
      </c>
      <c r="O51" s="695">
        <v>390</v>
      </c>
      <c r="P51" s="695">
        <v>435</v>
      </c>
      <c r="Q51" s="695">
        <v>550</v>
      </c>
      <c r="R51" s="695">
        <v>550</v>
      </c>
      <c r="S51" s="695">
        <v>550</v>
      </c>
      <c r="T51" s="695">
        <v>550</v>
      </c>
      <c r="U51" s="695">
        <v>550</v>
      </c>
      <c r="V51" s="695">
        <v>750</v>
      </c>
      <c r="W51" s="695">
        <v>750</v>
      </c>
      <c r="X51" s="695">
        <v>750</v>
      </c>
      <c r="Y51" s="695">
        <v>1125</v>
      </c>
      <c r="Z51" s="695">
        <v>1375</v>
      </c>
      <c r="AA51" s="695">
        <v>1375</v>
      </c>
      <c r="AB51" s="645">
        <f t="shared" si="0"/>
        <v>-2.732240437158473E-3</v>
      </c>
      <c r="AC51" s="645">
        <f t="shared" si="1"/>
        <v>0.12197025707261111</v>
      </c>
      <c r="AD51" s="645">
        <f t="shared" si="2"/>
        <v>1.8751466023707308E-3</v>
      </c>
      <c r="AE51" s="696"/>
      <c r="AF51" s="697"/>
      <c r="AG51" s="696"/>
      <c r="AH51" s="696"/>
      <c r="AK51" s="696"/>
      <c r="AL51" s="696"/>
      <c r="AM51" s="696"/>
      <c r="AN51" s="696"/>
      <c r="AO51" s="696"/>
      <c r="AP51" s="696"/>
      <c r="AQ51" s="696"/>
      <c r="AS51" s="705"/>
      <c r="AT51" s="705"/>
      <c r="AU51" s="705"/>
      <c r="AV51" s="705"/>
      <c r="AW51" s="705"/>
      <c r="AY51" s="705"/>
      <c r="AZ51" s="705"/>
    </row>
    <row r="52" spans="1:60" ht="11.25" customHeight="1" x14ac:dyDescent="0.15">
      <c r="A52" s="642" t="s">
        <v>121</v>
      </c>
      <c r="B52" s="742"/>
      <c r="C52" s="744"/>
      <c r="D52" s="695">
        <v>0</v>
      </c>
      <c r="E52" s="695">
        <v>2</v>
      </c>
      <c r="F52" s="695">
        <v>20</v>
      </c>
      <c r="G52" s="695">
        <v>54</v>
      </c>
      <c r="H52" s="695">
        <v>54</v>
      </c>
      <c r="I52" s="695">
        <v>54</v>
      </c>
      <c r="J52" s="695">
        <v>54</v>
      </c>
      <c r="K52" s="695">
        <v>54</v>
      </c>
      <c r="L52" s="695">
        <v>54</v>
      </c>
      <c r="M52" s="695">
        <v>54</v>
      </c>
      <c r="N52" s="695">
        <v>114</v>
      </c>
      <c r="O52" s="695">
        <v>114</v>
      </c>
      <c r="P52" s="695">
        <v>221</v>
      </c>
      <c r="Q52" s="695">
        <v>221</v>
      </c>
      <c r="R52" s="695">
        <v>255</v>
      </c>
      <c r="S52" s="695">
        <v>255</v>
      </c>
      <c r="T52" s="695">
        <v>495</v>
      </c>
      <c r="U52" s="695">
        <v>797</v>
      </c>
      <c r="V52" s="695">
        <v>797</v>
      </c>
      <c r="W52" s="695">
        <v>897</v>
      </c>
      <c r="X52" s="695">
        <v>1023</v>
      </c>
      <c r="Y52" s="695">
        <v>1225</v>
      </c>
      <c r="Z52" s="695">
        <v>1225</v>
      </c>
      <c r="AA52" s="695">
        <v>1405</v>
      </c>
      <c r="AB52" s="645">
        <f t="shared" si="0"/>
        <v>0.14380506300881013</v>
      </c>
      <c r="AC52" s="645">
        <f t="shared" si="1"/>
        <v>0.18679137521344003</v>
      </c>
      <c r="AD52" s="645">
        <f t="shared" si="2"/>
        <v>1.9160588918770013E-3</v>
      </c>
      <c r="AE52" s="696"/>
      <c r="AF52" s="697"/>
      <c r="AG52" s="696"/>
      <c r="AH52" s="696"/>
      <c r="AK52" s="696"/>
      <c r="AL52" s="696"/>
      <c r="AM52" s="696"/>
      <c r="AN52" s="696"/>
      <c r="AO52" s="696"/>
      <c r="AP52" s="696"/>
      <c r="AQ52" s="696"/>
      <c r="AS52" s="705"/>
      <c r="AT52" s="705"/>
      <c r="AU52" s="705"/>
      <c r="AV52" s="705"/>
      <c r="AW52" s="705"/>
      <c r="AY52" s="705"/>
      <c r="AZ52" s="705"/>
    </row>
    <row r="53" spans="1:60" ht="11.25" customHeight="1" x14ac:dyDescent="0.15">
      <c r="A53" s="642" t="s">
        <v>120</v>
      </c>
      <c r="B53" s="742"/>
      <c r="C53" s="744"/>
      <c r="D53" s="695">
        <v>0</v>
      </c>
      <c r="E53" s="695">
        <v>0</v>
      </c>
      <c r="F53" s="695">
        <v>0</v>
      </c>
      <c r="G53" s="695">
        <v>0</v>
      </c>
      <c r="H53" s="695">
        <v>0</v>
      </c>
      <c r="I53" s="695">
        <v>3.2</v>
      </c>
      <c r="J53" s="695">
        <v>3.2</v>
      </c>
      <c r="K53" s="695">
        <v>3.2</v>
      </c>
      <c r="L53" s="695">
        <v>3.2</v>
      </c>
      <c r="M53" s="695">
        <v>3.2</v>
      </c>
      <c r="N53" s="695">
        <v>3.2</v>
      </c>
      <c r="O53" s="695">
        <v>8.4</v>
      </c>
      <c r="P53" s="695">
        <v>8.4</v>
      </c>
      <c r="Q53" s="695">
        <v>10.16</v>
      </c>
      <c r="R53" s="695">
        <v>10.16</v>
      </c>
      <c r="S53" s="695">
        <v>10.16</v>
      </c>
      <c r="T53" s="695">
        <v>257</v>
      </c>
      <c r="U53" s="695">
        <v>569</v>
      </c>
      <c r="V53" s="695">
        <v>1079</v>
      </c>
      <c r="W53" s="695">
        <v>1473</v>
      </c>
      <c r="X53" s="695">
        <v>2094</v>
      </c>
      <c r="Y53" s="695">
        <v>2094</v>
      </c>
      <c r="Z53" s="695">
        <v>2094</v>
      </c>
      <c r="AA53" s="695">
        <v>2636</v>
      </c>
      <c r="AB53" s="645">
        <f t="shared" si="0"/>
        <v>0.25539532674672905</v>
      </c>
      <c r="AC53" s="645">
        <f t="shared" si="1"/>
        <v>0.73647981392324757</v>
      </c>
      <c r="AD53" s="645">
        <f t="shared" si="2"/>
        <v>3.5948265046176339E-3</v>
      </c>
      <c r="AE53" s="696"/>
      <c r="AF53" s="697"/>
      <c r="AG53" s="696"/>
      <c r="AH53" s="696"/>
      <c r="AK53" s="696"/>
      <c r="AL53" s="696"/>
      <c r="AM53" s="696"/>
      <c r="AN53" s="696"/>
      <c r="AO53" s="696"/>
      <c r="AP53" s="696"/>
      <c r="AQ53" s="696"/>
      <c r="AS53" s="705"/>
      <c r="AT53" s="705"/>
      <c r="AU53" s="705"/>
      <c r="AV53" s="705"/>
      <c r="AW53" s="705"/>
      <c r="AY53" s="705"/>
      <c r="AZ53" s="705"/>
    </row>
    <row r="54" spans="1:60" ht="11.25" customHeight="1" x14ac:dyDescent="0.15">
      <c r="A54" s="642" t="s">
        <v>237</v>
      </c>
      <c r="B54" s="742"/>
      <c r="C54" s="744"/>
      <c r="D54" s="695">
        <v>0</v>
      </c>
      <c r="E54" s="695">
        <v>2</v>
      </c>
      <c r="F54" s="695">
        <v>8</v>
      </c>
      <c r="G54" s="695">
        <v>10</v>
      </c>
      <c r="H54" s="695">
        <v>10</v>
      </c>
      <c r="I54" s="695">
        <v>10</v>
      </c>
      <c r="J54" s="695">
        <v>19</v>
      </c>
      <c r="K54" s="695">
        <v>19</v>
      </c>
      <c r="L54" s="695">
        <v>19</v>
      </c>
      <c r="M54" s="695">
        <v>19</v>
      </c>
      <c r="N54" s="695">
        <v>19</v>
      </c>
      <c r="O54" s="695">
        <v>19</v>
      </c>
      <c r="P54" s="695">
        <v>53</v>
      </c>
      <c r="Q54" s="695">
        <v>53</v>
      </c>
      <c r="R54" s="695">
        <v>53</v>
      </c>
      <c r="S54" s="695">
        <v>173</v>
      </c>
      <c r="T54" s="695">
        <v>200</v>
      </c>
      <c r="U54" s="695">
        <v>233</v>
      </c>
      <c r="V54" s="695">
        <v>244</v>
      </c>
      <c r="W54" s="695">
        <v>244</v>
      </c>
      <c r="X54" s="695">
        <v>244</v>
      </c>
      <c r="Y54" s="695">
        <v>244</v>
      </c>
      <c r="Z54" s="695">
        <v>244</v>
      </c>
      <c r="AA54" s="695">
        <v>244</v>
      </c>
      <c r="AB54" s="645">
        <f t="shared" si="0"/>
        <v>-2.732240437158473E-3</v>
      </c>
      <c r="AC54" s="645">
        <f t="shared" si="1"/>
        <v>0.16496102459423856</v>
      </c>
      <c r="AD54" s="645">
        <f t="shared" si="2"/>
        <v>3.327532879843333E-4</v>
      </c>
      <c r="AE54" s="696"/>
      <c r="AF54" s="697"/>
      <c r="AG54" s="696"/>
      <c r="AH54" s="696"/>
      <c r="AK54" s="696"/>
      <c r="AL54" s="696"/>
      <c r="AM54" s="696"/>
      <c r="AN54" s="696"/>
      <c r="AO54" s="696"/>
      <c r="AP54" s="696"/>
      <c r="AQ54" s="696"/>
      <c r="AS54" s="705"/>
      <c r="AT54" s="705"/>
      <c r="AU54" s="705"/>
      <c r="AV54" s="705"/>
      <c r="AW54" s="705"/>
      <c r="AY54" s="705"/>
      <c r="AZ54" s="705"/>
    </row>
    <row r="55" spans="1:60" ht="10.75" customHeight="1" x14ac:dyDescent="0.15">
      <c r="A55" s="642" t="s">
        <v>209</v>
      </c>
      <c r="B55" s="742"/>
      <c r="C55" s="744"/>
      <c r="D55" s="695">
        <v>0</v>
      </c>
      <c r="E55" s="695">
        <v>0</v>
      </c>
      <c r="F55" s="695">
        <v>0</v>
      </c>
      <c r="G55" s="695">
        <v>0.40000000000000568</v>
      </c>
      <c r="H55" s="695">
        <v>0.40000000000000568</v>
      </c>
      <c r="I55" s="695">
        <v>3.4599999999999937</v>
      </c>
      <c r="J55" s="695">
        <v>5.0400000000000205</v>
      </c>
      <c r="K55" s="695">
        <v>4.960000000000008</v>
      </c>
      <c r="L55" s="695">
        <v>5.1800000000000068</v>
      </c>
      <c r="M55" s="695">
        <v>4.8800000000000523</v>
      </c>
      <c r="N55" s="695">
        <v>5.7200000000000273</v>
      </c>
      <c r="O55" s="695">
        <v>5.7200000000000273</v>
      </c>
      <c r="P55" s="695">
        <v>6.6500000000000909</v>
      </c>
      <c r="Q55" s="695">
        <v>12.317000000000007</v>
      </c>
      <c r="R55" s="695">
        <v>108.52200000000005</v>
      </c>
      <c r="S55" s="695">
        <v>121.81400000000019</v>
      </c>
      <c r="T55" s="695">
        <v>222.20399999999995</v>
      </c>
      <c r="U55" s="695">
        <v>233.76800000000003</v>
      </c>
      <c r="V55" s="695">
        <f>+V56-SUM(V51:V54)</f>
        <v>452</v>
      </c>
      <c r="W55" s="695">
        <f t="shared" ref="W55:AA55" si="7">+W56-SUM(W51:W54)</f>
        <v>465</v>
      </c>
      <c r="X55" s="695">
        <f t="shared" si="7"/>
        <v>470</v>
      </c>
      <c r="Y55" s="695">
        <f t="shared" si="7"/>
        <v>781</v>
      </c>
      <c r="Z55" s="695">
        <f t="shared" si="7"/>
        <v>831</v>
      </c>
      <c r="AA55" s="695">
        <f t="shared" si="7"/>
        <v>831</v>
      </c>
      <c r="AB55" s="645">
        <f t="shared" si="0"/>
        <v>-2.732240437158473E-3</v>
      </c>
      <c r="AC55" s="645">
        <f t="shared" si="1"/>
        <v>0.62060784854312234</v>
      </c>
      <c r="AD55" s="645">
        <f t="shared" si="2"/>
        <v>1.1332704193236925E-3</v>
      </c>
      <c r="AE55" s="696"/>
      <c r="AF55" s="697"/>
      <c r="AG55" s="696"/>
      <c r="AH55" s="696"/>
      <c r="AK55" s="696"/>
      <c r="AL55" s="696"/>
      <c r="AM55" s="696"/>
      <c r="AN55" s="696"/>
      <c r="AO55" s="696"/>
      <c r="AP55" s="696"/>
      <c r="AQ55" s="696"/>
      <c r="AS55" s="705"/>
      <c r="AT55" s="705"/>
      <c r="AU55" s="705"/>
      <c r="AV55" s="705"/>
      <c r="AW55" s="705"/>
      <c r="AY55" s="705"/>
      <c r="AZ55" s="705"/>
    </row>
    <row r="56" spans="1:60" ht="10.75" customHeight="1" x14ac:dyDescent="0.15">
      <c r="A56" s="664" t="s">
        <v>114</v>
      </c>
      <c r="B56" s="750"/>
      <c r="C56" s="745"/>
      <c r="D56" s="700">
        <v>6</v>
      </c>
      <c r="E56" s="700">
        <v>10</v>
      </c>
      <c r="F56" s="700">
        <v>64</v>
      </c>
      <c r="G56" s="700">
        <v>133.4</v>
      </c>
      <c r="H56" s="700">
        <v>133.4</v>
      </c>
      <c r="I56" s="700">
        <v>139.66</v>
      </c>
      <c r="J56" s="700">
        <v>150.24</v>
      </c>
      <c r="K56" s="700">
        <v>226.16</v>
      </c>
      <c r="L56" s="700">
        <v>226.38</v>
      </c>
      <c r="M56" s="700">
        <v>311.08000000000004</v>
      </c>
      <c r="N56" s="700">
        <v>451.92</v>
      </c>
      <c r="O56" s="700">
        <v>537.12</v>
      </c>
      <c r="P56" s="700">
        <v>724.05000000000007</v>
      </c>
      <c r="Q56" s="700">
        <v>846.47699999999998</v>
      </c>
      <c r="R56" s="700">
        <v>976.68200000000002</v>
      </c>
      <c r="S56" s="700">
        <v>1109.9740000000002</v>
      </c>
      <c r="T56" s="700">
        <v>1724.204</v>
      </c>
      <c r="U56" s="700">
        <v>2382.768</v>
      </c>
      <c r="V56" s="700">
        <v>3322</v>
      </c>
      <c r="W56" s="700">
        <v>3829</v>
      </c>
      <c r="X56" s="700">
        <v>4581</v>
      </c>
      <c r="Y56" s="700">
        <v>5469</v>
      </c>
      <c r="Z56" s="700">
        <v>5769</v>
      </c>
      <c r="AA56" s="700">
        <v>6491</v>
      </c>
      <c r="AB56" s="701">
        <f t="shared" si="0"/>
        <v>0.12207748783539674</v>
      </c>
      <c r="AC56" s="701">
        <f t="shared" si="1"/>
        <v>0.23064615208671957</v>
      </c>
      <c r="AD56" s="701">
        <f t="shared" si="2"/>
        <v>8.8520557061733916E-3</v>
      </c>
      <c r="AE56" s="696"/>
      <c r="AF56" s="697"/>
      <c r="AG56" s="696"/>
      <c r="AH56" s="696"/>
      <c r="AK56" s="696"/>
      <c r="AL56" s="696"/>
      <c r="AM56" s="696"/>
      <c r="AN56" s="696"/>
      <c r="AO56" s="696"/>
      <c r="AP56" s="696"/>
      <c r="AQ56" s="696"/>
      <c r="AS56" s="705"/>
      <c r="AT56" s="705"/>
      <c r="AU56" s="705"/>
      <c r="AV56" s="705"/>
      <c r="AW56" s="705"/>
      <c r="AY56" s="705"/>
      <c r="AZ56" s="705"/>
    </row>
    <row r="57" spans="1:60" ht="11.25" customHeight="1" x14ac:dyDescent="0.15">
      <c r="A57" s="665"/>
      <c r="B57" s="751"/>
      <c r="C57" s="744"/>
      <c r="D57" s="749"/>
      <c r="E57" s="749"/>
      <c r="F57" s="703"/>
      <c r="G57" s="703"/>
      <c r="H57" s="703"/>
      <c r="I57" s="703"/>
      <c r="J57" s="703"/>
      <c r="K57" s="703"/>
      <c r="L57" s="703"/>
      <c r="M57" s="703"/>
      <c r="N57" s="703"/>
      <c r="O57" s="703"/>
      <c r="P57" s="703"/>
      <c r="Q57" s="703"/>
      <c r="R57" s="703"/>
      <c r="S57" s="703"/>
      <c r="T57" s="703"/>
      <c r="U57" s="703"/>
      <c r="V57" s="703"/>
      <c r="W57" s="703"/>
      <c r="X57" s="703"/>
      <c r="Y57" s="703"/>
      <c r="Z57" s="703"/>
      <c r="AA57" s="703"/>
      <c r="AB57" s="645"/>
      <c r="AC57" s="645"/>
      <c r="AD57" s="645"/>
      <c r="AE57" s="696"/>
      <c r="AF57" s="697"/>
      <c r="AG57" s="696"/>
      <c r="AH57" s="696"/>
      <c r="AK57" s="696"/>
      <c r="AL57" s="696"/>
      <c r="AM57" s="696"/>
      <c r="AN57" s="696"/>
      <c r="AO57" s="696"/>
      <c r="AP57" s="696"/>
      <c r="AQ57" s="696"/>
      <c r="AS57" s="705"/>
      <c r="AT57" s="705"/>
      <c r="AU57" s="705"/>
      <c r="AV57" s="705"/>
      <c r="AW57" s="705"/>
      <c r="AY57" s="705"/>
      <c r="AZ57" s="705"/>
    </row>
    <row r="58" spans="1:60" ht="11.25" customHeight="1" x14ac:dyDescent="0.15">
      <c r="A58" s="642" t="s">
        <v>113</v>
      </c>
      <c r="B58" s="742"/>
      <c r="C58" s="744"/>
      <c r="D58" s="695">
        <v>4</v>
      </c>
      <c r="E58" s="695">
        <v>10</v>
      </c>
      <c r="F58" s="695">
        <v>10</v>
      </c>
      <c r="G58" s="695">
        <v>33</v>
      </c>
      <c r="H58" s="695">
        <v>76</v>
      </c>
      <c r="I58" s="695">
        <v>106</v>
      </c>
      <c r="J58" s="695">
        <v>190</v>
      </c>
      <c r="K58" s="695">
        <v>379</v>
      </c>
      <c r="L58" s="695">
        <v>740</v>
      </c>
      <c r="M58" s="695">
        <v>819</v>
      </c>
      <c r="N58" s="695">
        <v>1249</v>
      </c>
      <c r="O58" s="695">
        <v>1441</v>
      </c>
      <c r="P58" s="695">
        <v>1703</v>
      </c>
      <c r="Q58" s="695">
        <v>1864</v>
      </c>
      <c r="R58" s="695">
        <v>2127</v>
      </c>
      <c r="S58" s="695">
        <v>2561</v>
      </c>
      <c r="T58" s="695">
        <v>3221</v>
      </c>
      <c r="U58" s="695">
        <v>3797</v>
      </c>
      <c r="V58" s="695">
        <v>4234</v>
      </c>
      <c r="W58" s="695">
        <v>4327</v>
      </c>
      <c r="X58" s="695">
        <v>4816</v>
      </c>
      <c r="Y58" s="695">
        <v>5679</v>
      </c>
      <c r="Z58" s="695">
        <v>7133</v>
      </c>
      <c r="AA58" s="695">
        <v>9457</v>
      </c>
      <c r="AB58" s="645">
        <f t="shared" si="0"/>
        <v>0.3221871866235515</v>
      </c>
      <c r="AC58" s="645">
        <f t="shared" si="1"/>
        <v>0.15399986391528175</v>
      </c>
      <c r="AD58" s="645">
        <f t="shared" si="2"/>
        <v>1.2896917395360001E-2</v>
      </c>
      <c r="AE58" s="696"/>
      <c r="AF58" s="697"/>
      <c r="AG58" s="696"/>
      <c r="AH58" s="696"/>
      <c r="AK58" s="696"/>
      <c r="AL58" s="696"/>
      <c r="AM58" s="696"/>
      <c r="AN58" s="696"/>
      <c r="AO58" s="696"/>
      <c r="AP58" s="696"/>
      <c r="AQ58" s="696"/>
      <c r="AS58" s="705"/>
      <c r="AT58" s="705"/>
      <c r="AU58" s="705"/>
      <c r="AV58" s="705"/>
      <c r="AW58" s="705"/>
      <c r="AY58" s="705"/>
      <c r="AZ58" s="705"/>
      <c r="BB58" s="752"/>
      <c r="BC58" s="752"/>
      <c r="BD58" s="752"/>
      <c r="BE58" s="752"/>
      <c r="BH58" s="752"/>
    </row>
    <row r="59" spans="1:60" ht="11.25" customHeight="1" x14ac:dyDescent="0.15">
      <c r="A59" s="642" t="s">
        <v>110</v>
      </c>
      <c r="B59" s="742"/>
      <c r="C59" s="744"/>
      <c r="D59" s="695">
        <v>146</v>
      </c>
      <c r="E59" s="695">
        <v>200</v>
      </c>
      <c r="F59" s="695">
        <v>262</v>
      </c>
      <c r="G59" s="695">
        <v>341</v>
      </c>
      <c r="H59" s="695">
        <v>383</v>
      </c>
      <c r="I59" s="695">
        <v>449</v>
      </c>
      <c r="J59" s="695">
        <v>547</v>
      </c>
      <c r="K59" s="695">
        <v>763</v>
      </c>
      <c r="L59" s="695">
        <v>1060</v>
      </c>
      <c r="M59" s="695">
        <v>2070</v>
      </c>
      <c r="N59" s="695">
        <v>4200</v>
      </c>
      <c r="O59" s="695">
        <v>8387.7279999999992</v>
      </c>
      <c r="P59" s="695">
        <v>17599.407999999999</v>
      </c>
      <c r="Q59" s="695">
        <v>29633.477999999999</v>
      </c>
      <c r="R59" s="695">
        <v>46354.6</v>
      </c>
      <c r="S59" s="695">
        <v>61596.873</v>
      </c>
      <c r="T59" s="695">
        <v>76730.53</v>
      </c>
      <c r="U59" s="695">
        <v>96819.13</v>
      </c>
      <c r="V59" s="695">
        <v>131047.73</v>
      </c>
      <c r="W59" s="695">
        <v>148516.89000000001</v>
      </c>
      <c r="X59" s="695">
        <v>164374.47700000001</v>
      </c>
      <c r="Y59" s="695">
        <v>184664.87700000001</v>
      </c>
      <c r="Z59" s="695">
        <v>209528</v>
      </c>
      <c r="AA59" s="695">
        <v>281993</v>
      </c>
      <c r="AB59" s="645">
        <f t="shared" si="0"/>
        <v>0.34217158242528134</v>
      </c>
      <c r="AC59" s="645">
        <f t="shared" si="1"/>
        <v>0.28107454198594684</v>
      </c>
      <c r="AD59" s="645">
        <f t="shared" si="2"/>
        <v>0.38456597515805779</v>
      </c>
      <c r="AE59" s="696"/>
      <c r="AF59" s="697"/>
      <c r="AG59" s="698"/>
      <c r="AH59" s="696"/>
      <c r="AK59" s="696"/>
      <c r="AL59" s="696"/>
      <c r="AM59" s="696"/>
      <c r="AN59" s="696"/>
      <c r="AO59" s="696"/>
      <c r="AP59" s="696"/>
      <c r="AQ59" s="696"/>
      <c r="AS59" s="705"/>
      <c r="AT59" s="705"/>
      <c r="AU59" s="705"/>
      <c r="AV59" s="705"/>
      <c r="AW59" s="705"/>
      <c r="AY59" s="705"/>
      <c r="AZ59" s="705"/>
      <c r="BC59" s="705"/>
      <c r="BD59" s="705"/>
      <c r="BE59" s="705"/>
    </row>
    <row r="60" spans="1:60" ht="11.25" customHeight="1" x14ac:dyDescent="0.15">
      <c r="A60" s="642" t="s">
        <v>108</v>
      </c>
      <c r="B60" s="742"/>
      <c r="C60" s="744"/>
      <c r="D60" s="695">
        <v>940</v>
      </c>
      <c r="E60" s="695">
        <v>992</v>
      </c>
      <c r="F60" s="695">
        <v>1035</v>
      </c>
      <c r="G60" s="695">
        <v>1267</v>
      </c>
      <c r="H60" s="695">
        <v>1456</v>
      </c>
      <c r="I60" s="695">
        <v>1702</v>
      </c>
      <c r="J60" s="695">
        <v>2125</v>
      </c>
      <c r="K60" s="695">
        <v>3000</v>
      </c>
      <c r="L60" s="695">
        <v>4433.8999999999996</v>
      </c>
      <c r="M60" s="695">
        <v>6315</v>
      </c>
      <c r="N60" s="695">
        <v>7844.5</v>
      </c>
      <c r="O60" s="695">
        <v>10242.5</v>
      </c>
      <c r="P60" s="695">
        <v>10925</v>
      </c>
      <c r="Q60" s="695">
        <v>13184</v>
      </c>
      <c r="R60" s="695">
        <v>16179</v>
      </c>
      <c r="S60" s="695">
        <v>17299.7</v>
      </c>
      <c r="T60" s="695">
        <v>18420.400000000001</v>
      </c>
      <c r="U60" s="695">
        <v>22465.3</v>
      </c>
      <c r="V60" s="695">
        <v>25088.19</v>
      </c>
      <c r="W60" s="695">
        <v>28700.44</v>
      </c>
      <c r="X60" s="695">
        <v>32848.46</v>
      </c>
      <c r="Y60" s="695">
        <v>35288.1</v>
      </c>
      <c r="Z60" s="695">
        <v>37505.18</v>
      </c>
      <c r="AA60" s="695">
        <v>38559</v>
      </c>
      <c r="AB60" s="645">
        <f t="shared" si="0"/>
        <v>2.5288974509217299E-2</v>
      </c>
      <c r="AC60" s="645">
        <f t="shared" si="1"/>
        <v>0.13127185092340765</v>
      </c>
      <c r="AD60" s="645">
        <f t="shared" si="2"/>
        <v>5.2584565702409464E-2</v>
      </c>
      <c r="AE60" s="696"/>
      <c r="AF60" s="697"/>
      <c r="AG60" s="696"/>
      <c r="AH60" s="696"/>
      <c r="AK60" s="696"/>
      <c r="AL60" s="696"/>
      <c r="AM60" s="696"/>
      <c r="AN60" s="696"/>
      <c r="AO60" s="696"/>
      <c r="AP60" s="696"/>
      <c r="AQ60" s="696"/>
      <c r="AS60" s="705"/>
      <c r="AT60" s="705"/>
      <c r="AU60" s="705"/>
      <c r="AV60" s="705"/>
      <c r="AW60" s="705"/>
      <c r="AY60" s="705"/>
      <c r="AZ60" s="705"/>
    </row>
    <row r="61" spans="1:60" ht="11.25" customHeight="1" x14ac:dyDescent="0.15">
      <c r="A61" s="642" t="s">
        <v>106</v>
      </c>
      <c r="B61" s="742"/>
      <c r="C61" s="744"/>
      <c r="D61" s="695">
        <v>17</v>
      </c>
      <c r="E61" s="695">
        <v>30</v>
      </c>
      <c r="F61" s="695">
        <v>68</v>
      </c>
      <c r="G61" s="695">
        <v>84</v>
      </c>
      <c r="H61" s="695">
        <v>175</v>
      </c>
      <c r="I61" s="695">
        <v>277</v>
      </c>
      <c r="J61" s="695">
        <v>508</v>
      </c>
      <c r="K61" s="695">
        <v>769</v>
      </c>
      <c r="L61" s="695">
        <v>1227</v>
      </c>
      <c r="M61" s="695">
        <v>1805</v>
      </c>
      <c r="N61" s="695">
        <v>1527</v>
      </c>
      <c r="O61" s="695">
        <v>1756</v>
      </c>
      <c r="P61" s="695">
        <v>1997</v>
      </c>
      <c r="Q61" s="695">
        <v>2294</v>
      </c>
      <c r="R61" s="695">
        <v>2419</v>
      </c>
      <c r="S61" s="695">
        <v>2562</v>
      </c>
      <c r="T61" s="695">
        <v>2646</v>
      </c>
      <c r="U61" s="695">
        <v>2753</v>
      </c>
      <c r="V61" s="695">
        <v>2808</v>
      </c>
      <c r="W61" s="695">
        <v>3247</v>
      </c>
      <c r="X61" s="695">
        <v>3483</v>
      </c>
      <c r="Y61" s="695">
        <v>3667</v>
      </c>
      <c r="Z61" s="695">
        <v>3786</v>
      </c>
      <c r="AA61" s="695">
        <v>4206</v>
      </c>
      <c r="AB61" s="645">
        <f t="shared" si="0"/>
        <v>0.10789968217678592</v>
      </c>
      <c r="AC61" s="645">
        <f t="shared" si="1"/>
        <v>6.6056578483156825E-2</v>
      </c>
      <c r="AD61" s="645">
        <f t="shared" si="2"/>
        <v>5.735902988779123E-3</v>
      </c>
      <c r="AE61" s="696"/>
      <c r="AF61" s="697"/>
      <c r="AG61" s="696"/>
      <c r="AH61" s="696"/>
      <c r="AK61" s="696"/>
      <c r="AL61" s="696"/>
      <c r="AM61" s="696"/>
      <c r="AN61" s="696"/>
      <c r="AO61" s="696"/>
      <c r="AP61" s="696"/>
      <c r="AQ61" s="696"/>
      <c r="AS61" s="705"/>
      <c r="AT61" s="705"/>
      <c r="AU61" s="705"/>
      <c r="AV61" s="705"/>
      <c r="AW61" s="705"/>
      <c r="AY61" s="705"/>
      <c r="AZ61" s="705"/>
    </row>
    <row r="62" spans="1:60" x14ac:dyDescent="0.15">
      <c r="A62" s="642" t="s">
        <v>104</v>
      </c>
      <c r="B62" s="742"/>
      <c r="C62" s="744"/>
      <c r="D62" s="695">
        <v>4.0750000000000002</v>
      </c>
      <c r="E62" s="695">
        <v>4.0750000000000002</v>
      </c>
      <c r="F62" s="695">
        <v>35.755000000000003</v>
      </c>
      <c r="G62" s="695">
        <v>36</v>
      </c>
      <c r="H62" s="695">
        <v>36</v>
      </c>
      <c r="I62" s="695">
        <v>54</v>
      </c>
      <c r="J62" s="695">
        <v>72</v>
      </c>
      <c r="K62" s="695">
        <v>166</v>
      </c>
      <c r="L62" s="695">
        <v>168</v>
      </c>
      <c r="M62" s="695">
        <v>169</v>
      </c>
      <c r="N62" s="695">
        <v>320</v>
      </c>
      <c r="O62" s="695">
        <v>322</v>
      </c>
      <c r="P62" s="695">
        <v>497</v>
      </c>
      <c r="Q62" s="695">
        <v>524</v>
      </c>
      <c r="R62" s="695">
        <v>524</v>
      </c>
      <c r="S62" s="695">
        <v>623</v>
      </c>
      <c r="T62" s="695">
        <v>623</v>
      </c>
      <c r="U62" s="695">
        <v>682</v>
      </c>
      <c r="V62" s="695">
        <v>689</v>
      </c>
      <c r="W62" s="695">
        <v>689</v>
      </c>
      <c r="X62" s="695">
        <v>689</v>
      </c>
      <c r="Y62" s="695">
        <v>689</v>
      </c>
      <c r="Z62" s="695">
        <v>689</v>
      </c>
      <c r="AA62" s="695">
        <v>784</v>
      </c>
      <c r="AB62" s="645">
        <f t="shared" si="0"/>
        <v>0.13477202249240605</v>
      </c>
      <c r="AC62" s="645">
        <f t="shared" si="1"/>
        <v>3.3204486424666779E-2</v>
      </c>
      <c r="AD62" s="645">
        <f t="shared" si="2"/>
        <v>1.0691744990972021E-3</v>
      </c>
      <c r="AE62" s="696"/>
      <c r="AF62" s="697"/>
      <c r="AG62" s="696"/>
      <c r="AH62" s="696"/>
      <c r="AK62" s="696"/>
      <c r="AL62" s="696"/>
      <c r="AM62" s="696"/>
      <c r="AN62" s="696"/>
      <c r="AO62" s="696"/>
      <c r="AP62" s="696"/>
      <c r="AQ62" s="696"/>
      <c r="AS62" s="705"/>
      <c r="AT62" s="705"/>
      <c r="AU62" s="705"/>
      <c r="AV62" s="705"/>
      <c r="AW62" s="705"/>
      <c r="AY62" s="705"/>
      <c r="AZ62" s="705"/>
    </row>
    <row r="63" spans="1:60" x14ac:dyDescent="0.15">
      <c r="A63" s="642" t="s">
        <v>103</v>
      </c>
      <c r="B63" s="742"/>
      <c r="C63" s="744"/>
      <c r="D63" s="695">
        <v>0</v>
      </c>
      <c r="E63" s="695">
        <v>0</v>
      </c>
      <c r="F63" s="695">
        <v>0</v>
      </c>
      <c r="G63" s="695">
        <v>0</v>
      </c>
      <c r="H63" s="695">
        <v>0</v>
      </c>
      <c r="I63" s="695">
        <v>0</v>
      </c>
      <c r="J63" s="695">
        <v>0</v>
      </c>
      <c r="K63" s="695">
        <v>0</v>
      </c>
      <c r="L63" s="695">
        <v>0</v>
      </c>
      <c r="M63" s="695">
        <v>0</v>
      </c>
      <c r="N63" s="695">
        <v>0</v>
      </c>
      <c r="O63" s="695">
        <v>6</v>
      </c>
      <c r="P63" s="695">
        <v>6</v>
      </c>
      <c r="Q63" s="695">
        <v>6</v>
      </c>
      <c r="R63" s="695">
        <v>6</v>
      </c>
      <c r="S63" s="695">
        <v>56.155000000000001</v>
      </c>
      <c r="T63" s="695">
        <v>106.05500000000001</v>
      </c>
      <c r="U63" s="695">
        <v>205.55500000000001</v>
      </c>
      <c r="V63" s="695">
        <v>308.35499999999996</v>
      </c>
      <c r="W63" s="695">
        <v>590.65499999999997</v>
      </c>
      <c r="X63" s="695">
        <v>789.15499999999997</v>
      </c>
      <c r="Y63" s="695">
        <v>1185.855</v>
      </c>
      <c r="Z63" s="695">
        <v>1235.855</v>
      </c>
      <c r="AA63" s="695">
        <v>1236</v>
      </c>
      <c r="AB63" s="645">
        <f t="shared" si="0"/>
        <v>-2.6152333245630377E-3</v>
      </c>
      <c r="AC63" s="645">
        <f t="shared" si="1"/>
        <v>0.70365490064209624</v>
      </c>
      <c r="AD63" s="645">
        <f t="shared" si="2"/>
        <v>1.6855863276583442E-3</v>
      </c>
      <c r="AE63" s="696"/>
      <c r="AF63" s="697"/>
      <c r="AG63" s="696"/>
      <c r="AH63" s="696"/>
      <c r="AK63" s="696"/>
      <c r="AL63" s="696"/>
      <c r="AM63" s="696"/>
      <c r="AN63" s="696"/>
      <c r="AO63" s="696"/>
      <c r="AP63" s="696"/>
      <c r="AQ63" s="696"/>
      <c r="AS63" s="705"/>
      <c r="AT63" s="705"/>
      <c r="AU63" s="705"/>
      <c r="AV63" s="705"/>
      <c r="AW63" s="705"/>
      <c r="AY63" s="705"/>
      <c r="AZ63" s="705"/>
    </row>
    <row r="64" spans="1:60" x14ac:dyDescent="0.15">
      <c r="A64" s="642" t="s">
        <v>102</v>
      </c>
      <c r="B64" s="742"/>
      <c r="C64" s="744"/>
      <c r="D64" s="695">
        <v>0</v>
      </c>
      <c r="E64" s="695">
        <v>0</v>
      </c>
      <c r="F64" s="695">
        <v>0</v>
      </c>
      <c r="G64" s="695">
        <v>0</v>
      </c>
      <c r="H64" s="695">
        <v>0</v>
      </c>
      <c r="I64" s="695">
        <v>0</v>
      </c>
      <c r="J64" s="695">
        <v>0</v>
      </c>
      <c r="K64" s="695">
        <v>0</v>
      </c>
      <c r="L64" s="695">
        <v>33</v>
      </c>
      <c r="M64" s="695">
        <v>33</v>
      </c>
      <c r="N64" s="695">
        <v>33</v>
      </c>
      <c r="O64" s="695">
        <v>33</v>
      </c>
      <c r="P64" s="695">
        <v>33</v>
      </c>
      <c r="Q64" s="695">
        <v>33</v>
      </c>
      <c r="R64" s="695">
        <v>33</v>
      </c>
      <c r="S64" s="695">
        <v>33</v>
      </c>
      <c r="T64" s="695">
        <v>33</v>
      </c>
      <c r="U64" s="695">
        <v>336.9</v>
      </c>
      <c r="V64" s="695">
        <v>426.9</v>
      </c>
      <c r="W64" s="695">
        <v>426.9</v>
      </c>
      <c r="X64" s="695">
        <v>426.9</v>
      </c>
      <c r="Y64" s="695">
        <v>426.9</v>
      </c>
      <c r="Z64" s="695">
        <v>443</v>
      </c>
      <c r="AA64" s="695">
        <v>443</v>
      </c>
      <c r="AB64" s="645">
        <f t="shared" si="0"/>
        <v>-2.732240437158473E-3</v>
      </c>
      <c r="AC64" s="645">
        <f t="shared" si="1"/>
        <v>0.29654913161856622</v>
      </c>
      <c r="AD64" s="645">
        <f t="shared" si="2"/>
        <v>6.0413814170926091E-4</v>
      </c>
      <c r="AE64" s="696"/>
      <c r="AF64" s="697"/>
      <c r="AG64" s="696"/>
      <c r="AH64" s="696"/>
      <c r="AK64" s="696"/>
      <c r="AL64" s="696"/>
      <c r="AM64" s="696"/>
      <c r="AN64" s="696"/>
      <c r="AO64" s="696"/>
      <c r="AP64" s="696"/>
      <c r="AQ64" s="696"/>
      <c r="AS64" s="705"/>
      <c r="AT64" s="705"/>
      <c r="AU64" s="705"/>
      <c r="AV64" s="705"/>
      <c r="AW64" s="705"/>
      <c r="AY64" s="705"/>
      <c r="AZ64" s="705"/>
    </row>
    <row r="65" spans="1:52" x14ac:dyDescent="0.15">
      <c r="A65" s="642" t="s">
        <v>100</v>
      </c>
      <c r="B65" s="742"/>
      <c r="C65" s="744"/>
      <c r="D65" s="695">
        <v>1</v>
      </c>
      <c r="E65" s="695">
        <v>1</v>
      </c>
      <c r="F65" s="695">
        <v>5</v>
      </c>
      <c r="G65" s="695">
        <v>7</v>
      </c>
      <c r="H65" s="695">
        <v>11</v>
      </c>
      <c r="I65" s="695">
        <v>13</v>
      </c>
      <c r="J65" s="695">
        <v>19</v>
      </c>
      <c r="K65" s="695">
        <v>29</v>
      </c>
      <c r="L65" s="695">
        <v>99</v>
      </c>
      <c r="M65" s="695">
        <v>178</v>
      </c>
      <c r="N65" s="695">
        <v>196</v>
      </c>
      <c r="O65" s="695">
        <v>304</v>
      </c>
      <c r="P65" s="695">
        <v>351</v>
      </c>
      <c r="Q65" s="695">
        <v>382</v>
      </c>
      <c r="R65" s="695">
        <v>425</v>
      </c>
      <c r="S65" s="695">
        <v>464</v>
      </c>
      <c r="T65" s="695">
        <v>576</v>
      </c>
      <c r="U65" s="695">
        <v>612</v>
      </c>
      <c r="V65" s="695">
        <v>847</v>
      </c>
      <c r="W65" s="695">
        <v>1067</v>
      </c>
      <c r="X65" s="695">
        <v>1215</v>
      </c>
      <c r="Y65" s="695">
        <v>1420.33</v>
      </c>
      <c r="Z65" s="695">
        <v>1512.221</v>
      </c>
      <c r="AA65" s="695">
        <v>1636</v>
      </c>
      <c r="AB65" s="645">
        <f t="shared" si="0"/>
        <v>7.8896573083437449E-2</v>
      </c>
      <c r="AC65" s="645">
        <f t="shared" si="1"/>
        <v>0.15725966045334361</v>
      </c>
      <c r="AD65" s="645">
        <f t="shared" si="2"/>
        <v>2.2310835210752841E-3</v>
      </c>
      <c r="AE65" s="696"/>
      <c r="AF65" s="697"/>
      <c r="AG65" s="696"/>
      <c r="AH65" s="696"/>
      <c r="AK65" s="696"/>
      <c r="AL65" s="696"/>
      <c r="AM65" s="696"/>
      <c r="AN65" s="696"/>
      <c r="AO65" s="696"/>
      <c r="AP65" s="696"/>
      <c r="AQ65" s="696"/>
      <c r="AS65" s="705"/>
      <c r="AT65" s="705"/>
      <c r="AU65" s="705"/>
      <c r="AV65" s="705"/>
      <c r="AW65" s="705"/>
      <c r="AY65" s="705"/>
      <c r="AZ65" s="705"/>
    </row>
    <row r="66" spans="1:52" x14ac:dyDescent="0.15">
      <c r="A66" s="642" t="s">
        <v>98</v>
      </c>
      <c r="B66" s="742"/>
      <c r="C66" s="744"/>
      <c r="D66" s="695">
        <v>1</v>
      </c>
      <c r="E66" s="695">
        <v>1</v>
      </c>
      <c r="F66" s="695">
        <v>1</v>
      </c>
      <c r="G66" s="695">
        <v>2.6</v>
      </c>
      <c r="H66" s="695">
        <v>5</v>
      </c>
      <c r="I66" s="695">
        <v>8.5</v>
      </c>
      <c r="J66" s="695">
        <v>8.5</v>
      </c>
      <c r="K66" s="695">
        <v>8.5</v>
      </c>
      <c r="L66" s="695">
        <v>23.9</v>
      </c>
      <c r="M66" s="695">
        <v>102</v>
      </c>
      <c r="N66" s="695">
        <v>186</v>
      </c>
      <c r="O66" s="695">
        <v>250.4</v>
      </c>
      <c r="P66" s="695">
        <v>374.3</v>
      </c>
      <c r="Q66" s="695">
        <v>475.9</v>
      </c>
      <c r="R66" s="695">
        <v>522.70000000000005</v>
      </c>
      <c r="S66" s="695">
        <v>571</v>
      </c>
      <c r="T66" s="695">
        <v>614.20000000000005</v>
      </c>
      <c r="U66" s="695">
        <v>637.20000000000005</v>
      </c>
      <c r="V66" s="695">
        <v>646.70000000000005</v>
      </c>
      <c r="W66" s="695">
        <v>682</v>
      </c>
      <c r="X66" s="695">
        <v>692</v>
      </c>
      <c r="Y66" s="695">
        <v>713.19100000000003</v>
      </c>
      <c r="Z66" s="695">
        <v>845.2</v>
      </c>
      <c r="AA66" s="695">
        <v>845</v>
      </c>
      <c r="AB66" s="645">
        <f t="shared" si="0"/>
        <v>-2.9682242893978028E-3</v>
      </c>
      <c r="AC66" s="645">
        <f t="shared" si="1"/>
        <v>8.4860673344790527E-2</v>
      </c>
      <c r="AD66" s="645">
        <f t="shared" si="2"/>
        <v>1.1523628210932855E-3</v>
      </c>
      <c r="AE66" s="696"/>
      <c r="AF66" s="697"/>
      <c r="AG66" s="696"/>
      <c r="AH66" s="696"/>
      <c r="AK66" s="696"/>
      <c r="AL66" s="696"/>
      <c r="AM66" s="696"/>
      <c r="AN66" s="696"/>
      <c r="AO66" s="696"/>
      <c r="AP66" s="696"/>
      <c r="AQ66" s="696"/>
      <c r="AS66" s="705"/>
      <c r="AT66" s="705"/>
      <c r="AU66" s="705"/>
      <c r="AV66" s="705"/>
      <c r="AW66" s="705"/>
      <c r="AY66" s="705"/>
      <c r="AZ66" s="705"/>
    </row>
    <row r="67" spans="1:52" x14ac:dyDescent="0.15">
      <c r="A67" s="642" t="s">
        <v>97</v>
      </c>
      <c r="B67" s="742"/>
      <c r="C67" s="744"/>
      <c r="D67" s="695">
        <v>0</v>
      </c>
      <c r="E67" s="695">
        <v>0</v>
      </c>
      <c r="F67" s="695">
        <v>0</v>
      </c>
      <c r="G67" s="695">
        <v>0</v>
      </c>
      <c r="H67" s="695">
        <v>0</v>
      </c>
      <c r="I67" s="695">
        <v>0</v>
      </c>
      <c r="J67" s="695">
        <v>0</v>
      </c>
      <c r="K67" s="695">
        <v>0</v>
      </c>
      <c r="L67" s="695">
        <v>0</v>
      </c>
      <c r="M67" s="695">
        <v>0.3</v>
      </c>
      <c r="N67" s="695">
        <v>0.9</v>
      </c>
      <c r="O67" s="695">
        <v>1.1000000000000001</v>
      </c>
      <c r="P67" s="695">
        <v>5.0999999999999996</v>
      </c>
      <c r="Q67" s="695">
        <v>5.6</v>
      </c>
      <c r="R67" s="695">
        <v>7.3</v>
      </c>
      <c r="S67" s="695">
        <v>111.7</v>
      </c>
      <c r="T67" s="695">
        <v>222.7</v>
      </c>
      <c r="U67" s="695">
        <v>224.5</v>
      </c>
      <c r="V67" s="695">
        <v>233.9</v>
      </c>
      <c r="W67" s="695">
        <v>507.04</v>
      </c>
      <c r="X67" s="695">
        <v>627.82000000000005</v>
      </c>
      <c r="Y67" s="695">
        <v>1102.82</v>
      </c>
      <c r="Z67" s="695">
        <v>1506.82</v>
      </c>
      <c r="AA67" s="695">
        <v>1507</v>
      </c>
      <c r="AB67" s="645">
        <f t="shared" si="0"/>
        <v>-2.61310995261399E-3</v>
      </c>
      <c r="AC67" s="645">
        <f t="shared" si="1"/>
        <v>0.76623757606371989</v>
      </c>
      <c r="AD67" s="645">
        <f t="shared" si="2"/>
        <v>2.0551606761983207E-3</v>
      </c>
      <c r="AE67" s="696"/>
      <c r="AF67" s="697"/>
      <c r="AG67" s="696"/>
      <c r="AH67" s="696"/>
      <c r="AK67" s="696"/>
      <c r="AL67" s="696"/>
      <c r="AM67" s="696"/>
      <c r="AN67" s="696"/>
      <c r="AO67" s="696"/>
      <c r="AP67" s="696"/>
      <c r="AQ67" s="696"/>
      <c r="AS67" s="705"/>
      <c r="AT67" s="705"/>
      <c r="AU67" s="705"/>
      <c r="AV67" s="705"/>
      <c r="AW67" s="705"/>
      <c r="AY67" s="705"/>
      <c r="AZ67" s="705"/>
    </row>
    <row r="68" spans="1:52" ht="10" customHeight="1" x14ac:dyDescent="0.15">
      <c r="A68" s="642" t="s">
        <v>95</v>
      </c>
      <c r="B68" s="742"/>
      <c r="C68" s="744"/>
      <c r="D68" s="695">
        <v>4</v>
      </c>
      <c r="E68" s="695">
        <v>4</v>
      </c>
      <c r="F68" s="695">
        <v>6</v>
      </c>
      <c r="G68" s="695">
        <v>7</v>
      </c>
      <c r="H68" s="695">
        <v>7.5999999999999091</v>
      </c>
      <c r="I68" s="695">
        <v>9.8000000000001819</v>
      </c>
      <c r="J68" s="695">
        <v>14.400000000000091</v>
      </c>
      <c r="K68" s="695">
        <v>25.800000000000182</v>
      </c>
      <c r="L68" s="695">
        <v>25.800000000000182</v>
      </c>
      <c r="M68" s="695">
        <v>32.200000000000728</v>
      </c>
      <c r="N68" s="695">
        <v>47.299999999999272</v>
      </c>
      <c r="O68" s="695">
        <v>54.12600000000748</v>
      </c>
      <c r="P68" s="695">
        <v>66.646000000007916</v>
      </c>
      <c r="Q68" s="695">
        <v>117.1759999999922</v>
      </c>
      <c r="R68" s="695">
        <v>128.04099999999744</v>
      </c>
      <c r="S68" s="695">
        <v>161.27399999997579</v>
      </c>
      <c r="T68" s="695">
        <v>237.41400000001886</v>
      </c>
      <c r="U68" s="695">
        <v>279.00400000000081</v>
      </c>
      <c r="V68" s="695">
        <v>373.81599999999162</v>
      </c>
      <c r="W68" s="695">
        <v>398.29099999999744</v>
      </c>
      <c r="X68" s="695">
        <f>+X69-SUM(X58:X67)</f>
        <v>497.18799999999464</v>
      </c>
      <c r="Y68" s="695">
        <f t="shared" ref="Y68:AA68" si="8">+Y69-SUM(Y58:Y67)</f>
        <v>723.92699999999604</v>
      </c>
      <c r="Z68" s="695">
        <f t="shared" si="8"/>
        <v>926.72399999998743</v>
      </c>
      <c r="AA68" s="695">
        <f t="shared" si="8"/>
        <v>1230</v>
      </c>
      <c r="AB68" s="645">
        <f t="shared" si="0"/>
        <v>0.323629628953509</v>
      </c>
      <c r="AC68" s="645">
        <f t="shared" si="1"/>
        <v>0.30112083748024121</v>
      </c>
      <c r="AD68" s="645">
        <f t="shared" si="2"/>
        <v>1.6774038697570902E-3</v>
      </c>
      <c r="AE68" s="696"/>
      <c r="AF68" s="697"/>
      <c r="AG68" s="696"/>
      <c r="AH68" s="696"/>
      <c r="AK68" s="696"/>
      <c r="AL68" s="696"/>
      <c r="AM68" s="696"/>
      <c r="AN68" s="696"/>
      <c r="AO68" s="696"/>
      <c r="AP68" s="696"/>
      <c r="AQ68" s="696"/>
      <c r="AS68" s="705"/>
      <c r="AT68" s="705"/>
      <c r="AU68" s="705"/>
      <c r="AV68" s="705"/>
      <c r="AW68" s="705"/>
      <c r="AY68" s="705"/>
      <c r="AZ68" s="705"/>
    </row>
    <row r="69" spans="1:52" x14ac:dyDescent="0.15">
      <c r="A69" s="665" t="s">
        <v>94</v>
      </c>
      <c r="B69" s="751"/>
      <c r="C69" s="744"/>
      <c r="D69" s="703">
        <v>1117.075</v>
      </c>
      <c r="E69" s="703">
        <v>1242.075</v>
      </c>
      <c r="F69" s="703">
        <v>1422.7550000000001</v>
      </c>
      <c r="G69" s="703">
        <v>1777.6</v>
      </c>
      <c r="H69" s="703">
        <v>2149.6</v>
      </c>
      <c r="I69" s="703">
        <v>2619.3000000000002</v>
      </c>
      <c r="J69" s="703">
        <v>3483.9</v>
      </c>
      <c r="K69" s="703">
        <v>5140.3</v>
      </c>
      <c r="L69" s="703">
        <v>7810.5999999999995</v>
      </c>
      <c r="M69" s="703">
        <v>11523.5</v>
      </c>
      <c r="N69" s="703">
        <v>15603.699999999999</v>
      </c>
      <c r="O69" s="703">
        <v>22797.854000000007</v>
      </c>
      <c r="P69" s="703">
        <v>33557.454000000005</v>
      </c>
      <c r="Q69" s="703">
        <v>48519.153999999995</v>
      </c>
      <c r="R69" s="703">
        <v>68725.641000000003</v>
      </c>
      <c r="S69" s="703">
        <v>86039.701999999976</v>
      </c>
      <c r="T69" s="703">
        <v>103430.299</v>
      </c>
      <c r="U69" s="703">
        <v>128811.58899999999</v>
      </c>
      <c r="V69" s="703">
        <v>166703.59099999999</v>
      </c>
      <c r="W69" s="703">
        <v>189152.21600000001</v>
      </c>
      <c r="X69" s="703">
        <f>205015-112-1+5557</f>
        <v>210459</v>
      </c>
      <c r="Y69" s="703">
        <f>6421+229262-121-1</f>
        <v>235561</v>
      </c>
      <c r="Z69" s="703">
        <f>257520-284-1+7876</f>
        <v>265111</v>
      </c>
      <c r="AA69" s="703">
        <f>10295+332088-486-1</f>
        <v>341896</v>
      </c>
      <c r="AB69" s="753">
        <f t="shared" si="0"/>
        <v>0.28610981031906357</v>
      </c>
      <c r="AC69" s="753">
        <f t="shared" si="1"/>
        <v>0.22960005646204795</v>
      </c>
      <c r="AD69" s="753">
        <f t="shared" si="2"/>
        <v>0.46625827110119517</v>
      </c>
      <c r="AE69" s="696"/>
      <c r="AF69" s="697"/>
    </row>
    <row r="70" spans="1:52" ht="12.75" customHeight="1" x14ac:dyDescent="0.15">
      <c r="A70" s="754" t="s">
        <v>93</v>
      </c>
      <c r="B70" s="755">
        <v>4778</v>
      </c>
      <c r="C70" s="755">
        <v>6070</v>
      </c>
      <c r="D70" s="715">
        <v>7623.0749999999998</v>
      </c>
      <c r="E70" s="715">
        <v>9936.1749999999993</v>
      </c>
      <c r="F70" s="715">
        <v>13426.555</v>
      </c>
      <c r="G70" s="715">
        <v>17303.699999999997</v>
      </c>
      <c r="H70" s="715">
        <v>23976.400000000005</v>
      </c>
      <c r="I70" s="715">
        <v>30979.460000000003</v>
      </c>
      <c r="J70" s="715">
        <v>38391.740000000005</v>
      </c>
      <c r="K70" s="715">
        <v>46910.76</v>
      </c>
      <c r="L70" s="715">
        <v>58441.38</v>
      </c>
      <c r="M70" s="715">
        <v>73151.98</v>
      </c>
      <c r="N70" s="715">
        <v>91496.22</v>
      </c>
      <c r="O70" s="715">
        <v>115347.57400000001</v>
      </c>
      <c r="P70" s="715">
        <v>150165.00400000002</v>
      </c>
      <c r="Q70" s="715">
        <v>180923.87099999998</v>
      </c>
      <c r="R70" s="715">
        <v>220120.26300000001</v>
      </c>
      <c r="S70" s="715">
        <v>267096.71599999996</v>
      </c>
      <c r="T70" s="715">
        <v>300286.74300000002</v>
      </c>
      <c r="U70" s="715">
        <v>349671.00699999998</v>
      </c>
      <c r="V70" s="715">
        <f>+V69+V56+V49+V44+V40+V17+V9</f>
        <v>416244.73100000003</v>
      </c>
      <c r="W70" s="715">
        <f t="shared" ref="W70:AA70" si="9">+W69+W56+W49+W44+W40+W17+W9</f>
        <v>466861.11600000004</v>
      </c>
      <c r="X70" s="715">
        <f t="shared" si="9"/>
        <v>514374.02999999997</v>
      </c>
      <c r="Y70" s="715">
        <f t="shared" si="9"/>
        <v>563829.02500000002</v>
      </c>
      <c r="Z70" s="715">
        <f t="shared" si="9"/>
        <v>622248.92500000005</v>
      </c>
      <c r="AA70" s="715">
        <f t="shared" si="9"/>
        <v>733276</v>
      </c>
      <c r="AB70" s="716">
        <f t="shared" si="0"/>
        <v>0.17520896265301245</v>
      </c>
      <c r="AC70" s="716">
        <f t="shared" si="1"/>
        <v>0.15276170928140709</v>
      </c>
      <c r="AD70" s="716">
        <f t="shared" si="2"/>
        <v>1</v>
      </c>
      <c r="AE70" s="696"/>
      <c r="AF70" s="697"/>
      <c r="AG70" s="697"/>
    </row>
    <row r="71" spans="1:52" x14ac:dyDescent="0.15">
      <c r="D71" s="696"/>
      <c r="E71" s="696"/>
      <c r="F71" s="696"/>
      <c r="G71" s="696"/>
      <c r="H71" s="696"/>
      <c r="I71" s="696"/>
      <c r="J71" s="696"/>
      <c r="K71" s="696"/>
      <c r="L71" s="696"/>
      <c r="M71" s="696"/>
      <c r="N71" s="696"/>
      <c r="O71" s="696"/>
      <c r="P71" s="696"/>
      <c r="Q71" s="696"/>
      <c r="R71" s="696"/>
      <c r="S71" s="696"/>
      <c r="T71" s="696"/>
      <c r="U71" s="696"/>
      <c r="V71" s="696"/>
      <c r="W71" s="756"/>
      <c r="X71" s="756"/>
      <c r="Y71" s="756"/>
      <c r="Z71" s="756"/>
      <c r="AA71" s="756"/>
      <c r="AB71" s="645"/>
      <c r="AD71" s="757"/>
      <c r="AE71" s="696"/>
    </row>
    <row r="72" spans="1:52" x14ac:dyDescent="0.15">
      <c r="A72" s="676" t="s">
        <v>1013</v>
      </c>
      <c r="D72" s="696"/>
      <c r="E72" s="696"/>
      <c r="F72" s="696"/>
      <c r="G72" s="696"/>
      <c r="H72" s="696"/>
      <c r="I72" s="696"/>
      <c r="J72" s="696"/>
      <c r="K72" s="696"/>
      <c r="L72" s="696"/>
      <c r="M72" s="696"/>
      <c r="N72" s="696"/>
      <c r="O72" s="696"/>
      <c r="P72" s="696"/>
      <c r="Q72" s="696"/>
      <c r="R72" s="696"/>
      <c r="S72" s="696"/>
      <c r="T72" s="696"/>
      <c r="U72" s="696"/>
      <c r="V72" s="696"/>
      <c r="W72" s="756"/>
      <c r="X72" s="756"/>
      <c r="Y72" s="756"/>
      <c r="Z72" s="756"/>
      <c r="AA72" s="756"/>
      <c r="AB72" s="645"/>
      <c r="AD72" s="757"/>
      <c r="AE72" s="696"/>
    </row>
    <row r="73" spans="1:52" x14ac:dyDescent="0.15">
      <c r="A73" s="690" t="s">
        <v>1018</v>
      </c>
      <c r="N73" s="705"/>
      <c r="O73" s="705"/>
      <c r="P73" s="705"/>
      <c r="Q73" s="705"/>
      <c r="R73" s="705"/>
      <c r="S73" s="705"/>
      <c r="T73" s="705"/>
      <c r="U73" s="718"/>
      <c r="V73" s="718"/>
      <c r="W73" s="718"/>
      <c r="X73" s="718"/>
      <c r="Y73" s="718"/>
      <c r="Z73" s="718"/>
      <c r="AA73" s="718"/>
      <c r="AB73" s="718"/>
      <c r="AC73" s="718"/>
      <c r="AD73" s="718"/>
      <c r="AE73" s="718"/>
      <c r="AF73" s="718"/>
    </row>
    <row r="74" spans="1:52" x14ac:dyDescent="0.15">
      <c r="A74" s="690" t="s">
        <v>745</v>
      </c>
      <c r="D74" s="705"/>
      <c r="E74" s="705"/>
      <c r="F74" s="705"/>
      <c r="G74" s="705"/>
      <c r="H74" s="705"/>
      <c r="I74" s="705"/>
      <c r="J74" s="705"/>
      <c r="K74" s="705"/>
      <c r="L74" s="705"/>
      <c r="M74" s="705"/>
      <c r="N74" s="705"/>
      <c r="O74" s="705"/>
      <c r="P74" s="705"/>
      <c r="Q74" s="705"/>
      <c r="R74" s="705"/>
      <c r="S74" s="705"/>
      <c r="T74" s="705"/>
      <c r="U74" s="718"/>
      <c r="V74" s="718"/>
      <c r="W74" s="718"/>
      <c r="X74" s="718"/>
      <c r="Y74" s="718"/>
      <c r="Z74" s="718"/>
      <c r="AA74" s="718"/>
      <c r="AB74" s="718"/>
      <c r="AC74" s="718"/>
      <c r="AD74" s="718"/>
      <c r="AE74" s="718"/>
      <c r="AF74" s="718"/>
    </row>
    <row r="75" spans="1:52" x14ac:dyDescent="0.15">
      <c r="A75" s="665" t="s">
        <v>81</v>
      </c>
      <c r="F75" s="696"/>
      <c r="G75" s="696"/>
      <c r="H75" s="696"/>
      <c r="I75" s="696"/>
      <c r="J75" s="696"/>
      <c r="K75" s="696"/>
      <c r="L75" s="696"/>
      <c r="M75" s="696"/>
      <c r="N75" s="696"/>
      <c r="O75" s="696"/>
      <c r="P75" s="696"/>
      <c r="Q75" s="696"/>
      <c r="R75" s="696"/>
      <c r="S75" s="696"/>
      <c r="T75" s="696"/>
      <c r="U75" s="696"/>
      <c r="V75" s="696"/>
      <c r="W75" s="645"/>
      <c r="X75" s="645"/>
      <c r="Y75" s="645"/>
      <c r="Z75" s="645"/>
      <c r="AA75" s="695"/>
      <c r="AB75" s="645"/>
    </row>
    <row r="76" spans="1:52" x14ac:dyDescent="0.15">
      <c r="P76" s="696"/>
      <c r="AA76" s="690"/>
      <c r="AB76" s="645"/>
    </row>
    <row r="77" spans="1:52" x14ac:dyDescent="0.15">
      <c r="P77" s="696"/>
      <c r="AB77" s="645"/>
    </row>
  </sheetData>
  <mergeCells count="1">
    <mergeCell ref="AB3:AC3"/>
  </mergeCells>
  <hyperlinks>
    <hyperlink ref="L1" location="Contents!A1" display="Contents" xr:uid="{6603228D-56B4-428E-AF9D-7E2920DBEC97}"/>
    <hyperlink ref="AF1" location="Contents!A1" display="Contents" xr:uid="{B072B69E-BDEE-45EF-96E3-1D18B56AD343}"/>
  </hyperlinks>
  <pageMargins left="0.75" right="0.75" top="1" bottom="1" header="0.5" footer="0.5"/>
  <pageSetup paperSize="9" scale="26"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49F5-6C63-4F2F-BF4D-A240BE0AEB1C}">
  <dimension ref="A1:O57"/>
  <sheetViews>
    <sheetView showGridLines="0" zoomScaleNormal="100" workbookViewId="0"/>
  </sheetViews>
  <sheetFormatPr baseColWidth="10" defaultColWidth="11.75" defaultRowHeight="11.25" customHeight="1" x14ac:dyDescent="0.15"/>
  <cols>
    <col min="1" max="1" width="19" style="759" customWidth="1"/>
    <col min="2" max="2" width="32.5" style="759" customWidth="1"/>
    <col min="3" max="8" width="13.75" style="759" customWidth="1"/>
    <col min="9" max="9" width="8" style="759" customWidth="1"/>
    <col min="10" max="10" width="8.75" style="759" customWidth="1"/>
    <col min="11" max="16384" width="11.75" style="759"/>
  </cols>
  <sheetData>
    <row r="1" spans="1:15" ht="14.25" customHeight="1" x14ac:dyDescent="0.15">
      <c r="A1" s="758" t="s">
        <v>76</v>
      </c>
      <c r="C1" s="760"/>
      <c r="F1" s="761" t="s">
        <v>199</v>
      </c>
      <c r="K1" s="762"/>
    </row>
    <row r="2" spans="1:15" ht="9" customHeight="1" x14ac:dyDescent="0.15"/>
    <row r="3" spans="1:15" ht="11.25" customHeight="1" x14ac:dyDescent="0.15">
      <c r="D3" s="763" t="s">
        <v>634</v>
      </c>
      <c r="E3" s="764"/>
      <c r="F3" s="764"/>
      <c r="G3" s="764"/>
      <c r="H3" s="764"/>
      <c r="K3" s="765" t="s">
        <v>753</v>
      </c>
      <c r="L3" s="766"/>
      <c r="M3" s="766"/>
      <c r="N3" s="766"/>
      <c r="O3" s="766"/>
    </row>
    <row r="4" spans="1:15" ht="11.25" customHeight="1" x14ac:dyDescent="0.15">
      <c r="D4" s="764" t="s">
        <v>269</v>
      </c>
      <c r="E4" s="764"/>
      <c r="F4" s="764"/>
      <c r="G4" s="764" t="s">
        <v>191</v>
      </c>
      <c r="H4" s="764" t="s">
        <v>754</v>
      </c>
      <c r="K4" s="759" t="s">
        <v>755</v>
      </c>
    </row>
    <row r="5" spans="1:15" ht="11.25" customHeight="1" x14ac:dyDescent="0.15">
      <c r="A5" s="767" t="s">
        <v>756</v>
      </c>
      <c r="D5" s="764" t="s">
        <v>757</v>
      </c>
      <c r="E5" s="764" t="s">
        <v>758</v>
      </c>
      <c r="F5" s="764" t="s">
        <v>268</v>
      </c>
      <c r="G5" s="764" t="s">
        <v>759</v>
      </c>
      <c r="H5" s="764" t="s">
        <v>760</v>
      </c>
      <c r="K5" s="759" t="s">
        <v>761</v>
      </c>
    </row>
    <row r="6" spans="1:15" ht="11.25" customHeight="1" x14ac:dyDescent="0.15">
      <c r="D6" s="764"/>
      <c r="E6" s="764"/>
      <c r="F6" s="764"/>
      <c r="G6" s="764"/>
      <c r="H6" s="764"/>
      <c r="K6" s="759" t="s">
        <v>762</v>
      </c>
    </row>
    <row r="7" spans="1:15" ht="11.25" customHeight="1" x14ac:dyDescent="0.15">
      <c r="A7" s="768" t="s">
        <v>615</v>
      </c>
      <c r="B7" s="769"/>
      <c r="C7" s="768"/>
      <c r="D7" s="769"/>
      <c r="E7" s="770"/>
      <c r="F7" s="771" t="s">
        <v>763</v>
      </c>
      <c r="G7" s="770"/>
      <c r="H7" s="770"/>
      <c r="K7" s="759" t="s">
        <v>764</v>
      </c>
    </row>
    <row r="8" spans="1:15" ht="11.25" customHeight="1" x14ac:dyDescent="0.15">
      <c r="A8" s="759" t="s">
        <v>765</v>
      </c>
      <c r="D8" s="764">
        <v>1</v>
      </c>
      <c r="E8" s="764">
        <v>1.165</v>
      </c>
      <c r="F8" s="764">
        <v>7.33</v>
      </c>
      <c r="G8" s="764">
        <v>307.86</v>
      </c>
      <c r="H8" s="764" t="s">
        <v>766</v>
      </c>
      <c r="K8" s="772" t="s">
        <v>767</v>
      </c>
    </row>
    <row r="9" spans="1:15" ht="11.25" customHeight="1" x14ac:dyDescent="0.15">
      <c r="A9" s="759" t="s">
        <v>768</v>
      </c>
      <c r="D9" s="764">
        <v>0.85809999999999997</v>
      </c>
      <c r="E9" s="764">
        <v>1</v>
      </c>
      <c r="F9" s="764">
        <v>6.2897999999999996</v>
      </c>
      <c r="G9" s="764">
        <v>264.17</v>
      </c>
      <c r="H9" s="764" t="s">
        <v>766</v>
      </c>
      <c r="K9" s="759" t="s">
        <v>769</v>
      </c>
    </row>
    <row r="10" spans="1:15" ht="11.25" customHeight="1" x14ac:dyDescent="0.15">
      <c r="A10" s="759" t="s">
        <v>770</v>
      </c>
      <c r="D10" s="764">
        <v>0.13639999999999999</v>
      </c>
      <c r="E10" s="764">
        <v>0.159</v>
      </c>
      <c r="F10" s="764">
        <v>1</v>
      </c>
      <c r="G10" s="764">
        <v>42</v>
      </c>
      <c r="H10" s="764" t="s">
        <v>766</v>
      </c>
      <c r="K10" s="759" t="s">
        <v>771</v>
      </c>
    </row>
    <row r="11" spans="1:15" ht="11.25" customHeight="1" x14ac:dyDescent="0.15">
      <c r="A11" s="759" t="s">
        <v>772</v>
      </c>
      <c r="D11" s="764">
        <v>3.2499999999999999E-3</v>
      </c>
      <c r="E11" s="764">
        <v>3.8E-3</v>
      </c>
      <c r="F11" s="764">
        <v>2.3800000000000002E-2</v>
      </c>
      <c r="G11" s="764">
        <v>1</v>
      </c>
      <c r="H11" s="764" t="s">
        <v>766</v>
      </c>
      <c r="K11" s="759" t="s">
        <v>773</v>
      </c>
    </row>
    <row r="12" spans="1:15" ht="11.25" customHeight="1" x14ac:dyDescent="0.15">
      <c r="A12" s="769" t="s">
        <v>774</v>
      </c>
      <c r="B12" s="769"/>
      <c r="C12" s="769"/>
      <c r="D12" s="770" t="s">
        <v>766</v>
      </c>
      <c r="E12" s="770" t="s">
        <v>766</v>
      </c>
      <c r="F12" s="770" t="s">
        <v>766</v>
      </c>
      <c r="G12" s="770" t="s">
        <v>766</v>
      </c>
      <c r="H12" s="770">
        <v>49.8</v>
      </c>
      <c r="K12" s="759" t="s">
        <v>775</v>
      </c>
    </row>
    <row r="13" spans="1:15" ht="11.25" customHeight="1" x14ac:dyDescent="0.15">
      <c r="A13" s="773" t="s">
        <v>776</v>
      </c>
      <c r="K13" s="759" t="s">
        <v>777</v>
      </c>
    </row>
    <row r="14" spans="1:15" ht="11.25" customHeight="1" x14ac:dyDescent="0.15">
      <c r="K14" s="759" t="s">
        <v>778</v>
      </c>
    </row>
    <row r="15" spans="1:15" ht="11.25" customHeight="1" x14ac:dyDescent="0.15">
      <c r="C15" s="763" t="s">
        <v>779</v>
      </c>
      <c r="D15" s="764"/>
      <c r="E15" s="764"/>
      <c r="F15" s="764"/>
    </row>
    <row r="16" spans="1:15" ht="11.25" customHeight="1" x14ac:dyDescent="0.15">
      <c r="C16" s="764" t="s">
        <v>268</v>
      </c>
      <c r="D16" s="764" t="s">
        <v>269</v>
      </c>
      <c r="E16" s="764" t="s">
        <v>758</v>
      </c>
      <c r="F16" s="764" t="s">
        <v>269</v>
      </c>
      <c r="G16" s="764" t="s">
        <v>269</v>
      </c>
      <c r="H16" s="764" t="s">
        <v>269</v>
      </c>
      <c r="K16" s="774" t="s">
        <v>780</v>
      </c>
    </row>
    <row r="17" spans="1:15" ht="11.25" customHeight="1" x14ac:dyDescent="0.15">
      <c r="A17" s="767" t="s">
        <v>781</v>
      </c>
      <c r="C17" s="764" t="s">
        <v>782</v>
      </c>
      <c r="D17" s="764" t="s">
        <v>783</v>
      </c>
      <c r="E17" s="764" t="s">
        <v>782</v>
      </c>
      <c r="F17" s="764" t="s">
        <v>784</v>
      </c>
      <c r="G17" s="764" t="s">
        <v>785</v>
      </c>
      <c r="H17" s="759" t="s">
        <v>786</v>
      </c>
      <c r="K17" s="769" t="s">
        <v>787</v>
      </c>
      <c r="L17" s="769"/>
      <c r="M17" s="769"/>
      <c r="N17" s="769"/>
      <c r="O17" s="769"/>
    </row>
    <row r="18" spans="1:15" ht="11.25" customHeight="1" x14ac:dyDescent="0.15">
      <c r="C18" s="764"/>
      <c r="D18" s="764"/>
      <c r="E18" s="764"/>
      <c r="F18" s="764"/>
      <c r="K18" s="759" t="s">
        <v>788</v>
      </c>
      <c r="L18" s="759" t="s">
        <v>789</v>
      </c>
    </row>
    <row r="19" spans="1:15" ht="11.25" customHeight="1" x14ac:dyDescent="0.15">
      <c r="A19" s="768" t="s">
        <v>615</v>
      </c>
      <c r="B19" s="769"/>
      <c r="C19" s="1243" t="s">
        <v>763</v>
      </c>
      <c r="D19" s="1244"/>
      <c r="E19" s="1244"/>
      <c r="F19" s="1244"/>
      <c r="G19" s="1244"/>
      <c r="H19" s="1244"/>
      <c r="K19" s="769"/>
      <c r="L19" s="769" t="s">
        <v>790</v>
      </c>
      <c r="M19" s="769"/>
      <c r="N19" s="769"/>
      <c r="O19" s="769"/>
    </row>
    <row r="20" spans="1:15" ht="11.25" customHeight="1" x14ac:dyDescent="0.15">
      <c r="A20" s="759" t="s">
        <v>791</v>
      </c>
      <c r="C20" s="775">
        <v>5.9347181008902072E-2</v>
      </c>
      <c r="D20" s="775">
        <v>16.850000000000001</v>
      </c>
      <c r="E20" s="775">
        <v>0.37328253672700296</v>
      </c>
      <c r="F20" s="775">
        <v>2.6789359308585645</v>
      </c>
      <c r="G20" s="776">
        <v>49.4</v>
      </c>
      <c r="H20" s="776">
        <v>8.0727871971513565</v>
      </c>
      <c r="K20" s="759" t="s">
        <v>792</v>
      </c>
      <c r="L20" s="759" t="s">
        <v>793</v>
      </c>
    </row>
    <row r="21" spans="1:15" ht="11.25" customHeight="1" x14ac:dyDescent="0.15">
      <c r="A21" s="759" t="s">
        <v>794</v>
      </c>
      <c r="C21" s="775">
        <v>8.5999999999999993E-2</v>
      </c>
      <c r="D21" s="775">
        <v>11.6</v>
      </c>
      <c r="E21" s="775">
        <v>0.5409237239711</v>
      </c>
      <c r="F21" s="775">
        <v>1.8486894837199397</v>
      </c>
      <c r="G21" s="776">
        <v>46.15</v>
      </c>
      <c r="H21" s="776">
        <v>7.5416827762861356</v>
      </c>
      <c r="L21" s="759" t="s">
        <v>795</v>
      </c>
      <c r="O21" s="769"/>
    </row>
    <row r="22" spans="1:15" ht="11.25" customHeight="1" x14ac:dyDescent="0.15">
      <c r="A22" s="759" t="s">
        <v>796</v>
      </c>
      <c r="C22" s="775">
        <v>0.11976047904191617</v>
      </c>
      <c r="D22" s="775">
        <v>8.35</v>
      </c>
      <c r="E22" s="775">
        <v>0.75327074776646707</v>
      </c>
      <c r="F22" s="775">
        <v>1.3275439182592887</v>
      </c>
      <c r="G22" s="776">
        <v>44.75</v>
      </c>
      <c r="H22" s="776">
        <v>7.3128993334518864</v>
      </c>
      <c r="K22" s="777" t="s">
        <v>797</v>
      </c>
      <c r="L22" s="777" t="s">
        <v>798</v>
      </c>
      <c r="M22" s="777"/>
      <c r="N22" s="777"/>
      <c r="O22" s="769"/>
    </row>
    <row r="23" spans="1:15" ht="11.25" customHeight="1" x14ac:dyDescent="0.15">
      <c r="A23" s="759" t="s">
        <v>799</v>
      </c>
      <c r="C23" s="775">
        <v>0.12690355329949238</v>
      </c>
      <c r="D23" s="775">
        <v>7.88</v>
      </c>
      <c r="E23" s="775">
        <v>0.7981993329758883</v>
      </c>
      <c r="F23" s="775">
        <v>1.2528198893273288</v>
      </c>
      <c r="G23" s="776">
        <v>43.92</v>
      </c>
      <c r="H23" s="776">
        <v>7.1772634352001541</v>
      </c>
      <c r="K23" s="778" t="s">
        <v>800</v>
      </c>
      <c r="L23" s="778" t="s">
        <v>801</v>
      </c>
      <c r="M23" s="778"/>
      <c r="N23" s="778"/>
      <c r="O23" s="769"/>
    </row>
    <row r="24" spans="1:15" ht="11.25" customHeight="1" x14ac:dyDescent="0.15">
      <c r="A24" s="759" t="s">
        <v>802</v>
      </c>
      <c r="C24" s="775">
        <v>0.13404825737265416</v>
      </c>
      <c r="D24" s="775">
        <v>7.46</v>
      </c>
      <c r="E24" s="775">
        <v>0.84313816941689013</v>
      </c>
      <c r="F24" s="775">
        <v>1.1860452251753644</v>
      </c>
      <c r="G24" s="776">
        <v>43.38</v>
      </c>
      <c r="H24" s="776">
        <v>7.0890183929640864</v>
      </c>
      <c r="K24" s="779"/>
      <c r="L24" s="779"/>
      <c r="M24" s="779"/>
      <c r="N24" s="779"/>
    </row>
    <row r="25" spans="1:15" ht="11.25" customHeight="1" x14ac:dyDescent="0.15">
      <c r="A25" s="759" t="s">
        <v>803</v>
      </c>
      <c r="C25" s="775">
        <v>0.15748031496062992</v>
      </c>
      <c r="D25" s="775">
        <v>6.35</v>
      </c>
      <c r="E25" s="775">
        <v>0.99052137698425202</v>
      </c>
      <c r="F25" s="775">
        <v>1.009569327059459</v>
      </c>
      <c r="G25" s="776">
        <v>41.57</v>
      </c>
      <c r="H25" s="776">
        <v>6.7932340847283781</v>
      </c>
      <c r="K25" s="773" t="s">
        <v>804</v>
      </c>
    </row>
    <row r="26" spans="1:15" ht="11.25" customHeight="1" x14ac:dyDescent="0.15">
      <c r="A26" s="769" t="s">
        <v>805</v>
      </c>
      <c r="B26" s="769"/>
      <c r="C26" s="780">
        <v>0.12410486820995892</v>
      </c>
      <c r="D26" s="780">
        <v>8.0577016391348462</v>
      </c>
      <c r="E26" s="780">
        <v>0.78059613343108802</v>
      </c>
      <c r="F26" s="780">
        <v>1.2810721923570496</v>
      </c>
      <c r="G26" s="781">
        <v>43.076298138135037</v>
      </c>
      <c r="H26" s="781">
        <v>7.0393884232836301</v>
      </c>
      <c r="K26" s="773"/>
    </row>
    <row r="27" spans="1:15" ht="11.25" customHeight="1" x14ac:dyDescent="0.15">
      <c r="K27" s="773" t="s">
        <v>806</v>
      </c>
    </row>
    <row r="28" spans="1:15" ht="11.25" customHeight="1" x14ac:dyDescent="0.15">
      <c r="C28" s="763" t="s">
        <v>634</v>
      </c>
      <c r="D28" s="764"/>
      <c r="E28" s="764"/>
      <c r="F28" s="764"/>
      <c r="G28" s="764"/>
      <c r="H28" s="764"/>
      <c r="K28" s="773" t="s">
        <v>807</v>
      </c>
    </row>
    <row r="29" spans="1:15" ht="11.25" customHeight="1" x14ac:dyDescent="0.15">
      <c r="C29" s="764" t="s">
        <v>808</v>
      </c>
      <c r="D29" s="764" t="s">
        <v>808</v>
      </c>
      <c r="E29" s="764" t="s">
        <v>809</v>
      </c>
      <c r="F29" s="764" t="s">
        <v>810</v>
      </c>
      <c r="G29" s="764" t="s">
        <v>810</v>
      </c>
      <c r="H29" s="764" t="s">
        <v>811</v>
      </c>
      <c r="I29" s="764" t="s">
        <v>812</v>
      </c>
      <c r="J29" s="764"/>
      <c r="K29" s="773"/>
    </row>
    <row r="30" spans="1:15" ht="11.25" customHeight="1" x14ac:dyDescent="0.15">
      <c r="A30" s="782" t="s">
        <v>813</v>
      </c>
      <c r="C30" s="764" t="s">
        <v>814</v>
      </c>
      <c r="D30" s="764" t="s">
        <v>815</v>
      </c>
      <c r="E30" s="764" t="s">
        <v>816</v>
      </c>
      <c r="F30" s="764" t="s">
        <v>817</v>
      </c>
      <c r="G30" s="764" t="s">
        <v>541</v>
      </c>
      <c r="H30" s="764" t="s">
        <v>818</v>
      </c>
      <c r="I30" s="764" t="s">
        <v>817</v>
      </c>
      <c r="J30" s="764"/>
      <c r="K30" s="783" t="s">
        <v>819</v>
      </c>
    </row>
    <row r="31" spans="1:15" ht="11.25" customHeight="1" x14ac:dyDescent="0.15">
      <c r="C31" s="764"/>
      <c r="D31" s="764"/>
      <c r="E31" s="764"/>
      <c r="F31" s="764"/>
      <c r="G31" s="764"/>
      <c r="H31" s="764"/>
      <c r="I31" s="764"/>
      <c r="J31" s="764"/>
      <c r="K31" s="783" t="s">
        <v>820</v>
      </c>
    </row>
    <row r="32" spans="1:15" ht="11.25" customHeight="1" x14ac:dyDescent="0.15">
      <c r="A32" s="768" t="s">
        <v>615</v>
      </c>
      <c r="B32" s="769"/>
      <c r="C32" s="1243" t="s">
        <v>763</v>
      </c>
      <c r="D32" s="1243"/>
      <c r="E32" s="1243"/>
      <c r="F32" s="1243"/>
      <c r="G32" s="1243"/>
      <c r="H32" s="1243"/>
      <c r="I32" s="1243"/>
      <c r="J32" s="784"/>
      <c r="K32" s="783"/>
    </row>
    <row r="33" spans="1:11" ht="11.25" customHeight="1" x14ac:dyDescent="0.15">
      <c r="A33" s="759" t="s">
        <v>821</v>
      </c>
      <c r="C33" s="785">
        <v>1</v>
      </c>
      <c r="D33" s="785">
        <v>35.314662471284763</v>
      </c>
      <c r="E33" s="785">
        <v>36</v>
      </c>
      <c r="F33" s="785">
        <v>0.85984522785898532</v>
      </c>
      <c r="G33" s="785">
        <v>0.73529411764705876</v>
      </c>
      <c r="H33" s="785">
        <v>34.121416331280919</v>
      </c>
      <c r="I33" s="785">
        <v>5.8830028157380907</v>
      </c>
      <c r="J33" s="785"/>
      <c r="K33" s="774" t="s">
        <v>822</v>
      </c>
    </row>
    <row r="34" spans="1:11" ht="11.25" customHeight="1" x14ac:dyDescent="0.15">
      <c r="A34" s="759" t="s">
        <v>823</v>
      </c>
      <c r="C34" s="785">
        <v>2.8316850000000001E-2</v>
      </c>
      <c r="D34" s="785">
        <v>1</v>
      </c>
      <c r="E34" s="785">
        <v>1.0194065999999999</v>
      </c>
      <c r="F34" s="785">
        <v>2.4348108340498713E-2</v>
      </c>
      <c r="G34" s="785">
        <v>2.0821213235294116E-2</v>
      </c>
      <c r="H34" s="785">
        <v>0.96621102804043224</v>
      </c>
      <c r="I34" s="785">
        <v>0.16658810828283316</v>
      </c>
      <c r="J34" s="785"/>
      <c r="K34" s="759" t="s">
        <v>824</v>
      </c>
    </row>
    <row r="35" spans="1:11" ht="11.25" customHeight="1" x14ac:dyDescent="0.15">
      <c r="A35" s="759" t="s">
        <v>825</v>
      </c>
      <c r="C35" s="785">
        <v>2.7777777777777776E-2</v>
      </c>
      <c r="D35" s="785">
        <v>0.98096284642457687</v>
      </c>
      <c r="E35" s="785">
        <v>1</v>
      </c>
      <c r="F35" s="785">
        <v>2.3884589662749593E-2</v>
      </c>
      <c r="G35" s="785">
        <v>2.0514010910702141E-2</v>
      </c>
      <c r="H35" s="785">
        <v>0.95195526539556952</v>
      </c>
      <c r="I35" s="785">
        <v>0.16413021817164994</v>
      </c>
      <c r="J35" s="785"/>
    </row>
    <row r="36" spans="1:11" ht="11.25" customHeight="1" x14ac:dyDescent="0.15">
      <c r="A36" s="759" t="s">
        <v>826</v>
      </c>
      <c r="C36" s="785">
        <v>1.163</v>
      </c>
      <c r="D36" s="785">
        <v>41.07095245410418</v>
      </c>
      <c r="E36" s="785">
        <v>41.868000000000002</v>
      </c>
      <c r="F36" s="785">
        <v>1</v>
      </c>
      <c r="G36" s="785">
        <v>0.85514705882352937</v>
      </c>
      <c r="H36" s="785">
        <v>39.683207193279713</v>
      </c>
      <c r="I36" s="785">
        <v>6.8419322747033995</v>
      </c>
      <c r="J36" s="785"/>
      <c r="K36" s="774" t="s">
        <v>827</v>
      </c>
    </row>
    <row r="37" spans="1:11" ht="11.25" customHeight="1" x14ac:dyDescent="0.15">
      <c r="A37" s="759" t="s">
        <v>828</v>
      </c>
      <c r="C37" s="785">
        <v>1.36</v>
      </c>
      <c r="D37" s="785">
        <v>48.027940960947284</v>
      </c>
      <c r="E37" s="785">
        <v>48.747171109200345</v>
      </c>
      <c r="F37" s="785">
        <v>1.1693895098882201</v>
      </c>
      <c r="G37" s="785">
        <v>1</v>
      </c>
      <c r="H37" s="785">
        <v>46.405126210542058</v>
      </c>
      <c r="I37" s="785">
        <v>8.0008838294038025</v>
      </c>
      <c r="J37" s="785"/>
      <c r="K37" s="759" t="s">
        <v>829</v>
      </c>
    </row>
    <row r="38" spans="1:11" ht="11.25" customHeight="1" x14ac:dyDescent="0.15">
      <c r="A38" s="759" t="s">
        <v>830</v>
      </c>
      <c r="C38" s="785">
        <v>2.9307107017220935E-2</v>
      </c>
      <c r="D38" s="785">
        <v>1.0349705923229784</v>
      </c>
      <c r="E38" s="785">
        <v>1.0504695297677316</v>
      </c>
      <c r="F38" s="785">
        <v>2.5199576111110001E-2</v>
      </c>
      <c r="G38" s="785">
        <v>2.1549343395015391E-2</v>
      </c>
      <c r="H38" s="785">
        <v>1</v>
      </c>
      <c r="I38" s="785">
        <v>0.17241379310344829</v>
      </c>
      <c r="J38" s="785"/>
    </row>
    <row r="39" spans="1:11" ht="11.25" customHeight="1" x14ac:dyDescent="0.15">
      <c r="A39" s="769" t="s">
        <v>831</v>
      </c>
      <c r="B39" s="769"/>
      <c r="C39" s="786">
        <v>0.16998122069988139</v>
      </c>
      <c r="D39" s="786">
        <v>6.0028294354732736</v>
      </c>
      <c r="E39" s="786">
        <v>6.092723272652842</v>
      </c>
      <c r="F39" s="786">
        <v>0.14615754144443799</v>
      </c>
      <c r="G39" s="786">
        <v>0.12498619169108925</v>
      </c>
      <c r="H39" s="786">
        <v>5.8</v>
      </c>
      <c r="I39" s="786">
        <v>1</v>
      </c>
      <c r="J39" s="785"/>
      <c r="K39" s="774" t="s">
        <v>832</v>
      </c>
    </row>
    <row r="40" spans="1:11" ht="11.25" customHeight="1" x14ac:dyDescent="0.15">
      <c r="C40" s="764"/>
      <c r="D40" s="764"/>
      <c r="E40" s="764"/>
      <c r="F40" s="764"/>
      <c r="G40" s="764"/>
      <c r="H40" s="764"/>
      <c r="K40" s="759" t="s">
        <v>833</v>
      </c>
    </row>
    <row r="41" spans="1:11" s="766" customFormat="1" ht="11.25" customHeight="1" x14ac:dyDescent="0.15">
      <c r="A41" s="759"/>
      <c r="B41" s="759"/>
      <c r="C41" s="759"/>
      <c r="D41" s="759"/>
      <c r="E41" s="759"/>
      <c r="F41" s="759"/>
      <c r="G41" s="759"/>
      <c r="H41" s="759"/>
      <c r="I41" s="759"/>
      <c r="J41" s="759"/>
      <c r="K41" s="759"/>
    </row>
    <row r="42" spans="1:11" ht="11.25" customHeight="1" x14ac:dyDescent="0.2">
      <c r="A42" s="787" t="s">
        <v>834</v>
      </c>
      <c r="B42" s="788"/>
      <c r="C42" s="788"/>
      <c r="D42" s="788"/>
      <c r="E42" s="788"/>
      <c r="F42" s="789"/>
      <c r="G42" s="790"/>
      <c r="H42" s="790"/>
      <c r="I42" s="790"/>
      <c r="J42" s="790"/>
      <c r="K42" s="790"/>
    </row>
    <row r="43" spans="1:11" ht="11.25" customHeight="1" thickBot="1" x14ac:dyDescent="0.25">
      <c r="A43" s="791"/>
      <c r="B43" s="788"/>
      <c r="C43" s="788"/>
      <c r="D43" s="788"/>
      <c r="E43" s="788"/>
      <c r="F43" s="789"/>
      <c r="G43" s="790"/>
      <c r="H43" s="790"/>
      <c r="I43" s="790"/>
      <c r="J43" s="790"/>
      <c r="K43" s="790"/>
    </row>
    <row r="44" spans="1:11" ht="11.25" customHeight="1" thickBot="1" x14ac:dyDescent="0.25">
      <c r="A44" s="792" t="s">
        <v>835</v>
      </c>
      <c r="B44" s="793" t="s">
        <v>836</v>
      </c>
      <c r="C44" s="793"/>
      <c r="D44" s="793" t="s">
        <v>835</v>
      </c>
      <c r="E44" s="793" t="s">
        <v>836</v>
      </c>
      <c r="F44" s="789"/>
      <c r="G44" s="790"/>
      <c r="H44" s="790"/>
      <c r="I44" s="790"/>
      <c r="J44" s="790"/>
      <c r="K44" s="790"/>
    </row>
    <row r="45" spans="1:11" ht="11.25" customHeight="1" thickBot="1" x14ac:dyDescent="0.25">
      <c r="A45" s="794" t="s">
        <v>837</v>
      </c>
      <c r="B45" s="795">
        <v>0.36</v>
      </c>
      <c r="C45" s="796"/>
      <c r="D45" s="796">
        <v>2010</v>
      </c>
      <c r="E45" s="797">
        <v>0.38400000000000001</v>
      </c>
      <c r="F45" s="789"/>
      <c r="G45" s="790"/>
      <c r="H45" s="790"/>
      <c r="I45" s="790"/>
      <c r="J45" s="790"/>
      <c r="K45" s="790"/>
    </row>
    <row r="46" spans="1:11" ht="11.25" customHeight="1" thickBot="1" x14ac:dyDescent="0.25">
      <c r="A46" s="798">
        <v>2001</v>
      </c>
      <c r="B46" s="797">
        <v>0.36199999999999999</v>
      </c>
      <c r="C46" s="796"/>
      <c r="D46" s="796">
        <v>2011</v>
      </c>
      <c r="E46" s="797">
        <v>0.38600000000000001</v>
      </c>
      <c r="F46" s="789"/>
      <c r="G46" s="790"/>
      <c r="H46" s="790"/>
      <c r="I46" s="790"/>
      <c r="J46" s="790"/>
      <c r="K46" s="790"/>
    </row>
    <row r="47" spans="1:11" ht="11.25" customHeight="1" thickBot="1" x14ac:dyDescent="0.25">
      <c r="A47" s="798">
        <v>2002</v>
      </c>
      <c r="B47" s="797">
        <v>0.36499999999999999</v>
      </c>
      <c r="C47" s="796"/>
      <c r="D47" s="796">
        <v>2012</v>
      </c>
      <c r="E47" s="797">
        <v>0.38800000000000001</v>
      </c>
      <c r="F47" s="789"/>
      <c r="G47" s="790"/>
      <c r="H47" s="790"/>
      <c r="I47" s="790"/>
      <c r="J47" s="790"/>
      <c r="K47" s="790"/>
    </row>
    <row r="48" spans="1:11" ht="11.25" customHeight="1" thickBot="1" x14ac:dyDescent="0.25">
      <c r="A48" s="798">
        <v>2003</v>
      </c>
      <c r="B48" s="797">
        <v>0.36699999999999999</v>
      </c>
      <c r="C48" s="796"/>
      <c r="D48" s="796">
        <v>2013</v>
      </c>
      <c r="E48" s="797">
        <v>0.39100000000000001</v>
      </c>
      <c r="F48" s="789"/>
      <c r="G48" s="790"/>
      <c r="H48" s="790"/>
      <c r="I48" s="790"/>
      <c r="J48" s="790"/>
      <c r="K48" s="790"/>
    </row>
    <row r="49" spans="1:6" ht="11.25" customHeight="1" thickBot="1" x14ac:dyDescent="0.2">
      <c r="A49" s="798">
        <v>2004</v>
      </c>
      <c r="B49" s="797">
        <v>0.36899999999999999</v>
      </c>
      <c r="C49" s="796"/>
      <c r="D49" s="796">
        <v>2014</v>
      </c>
      <c r="E49" s="797">
        <v>0.39300000000000002</v>
      </c>
      <c r="F49" s="789"/>
    </row>
    <row r="50" spans="1:6" ht="11.25" customHeight="1" thickBot="1" x14ac:dyDescent="0.2">
      <c r="A50" s="798">
        <v>2005</v>
      </c>
      <c r="B50" s="797">
        <v>0.372</v>
      </c>
      <c r="C50" s="796"/>
      <c r="D50" s="796">
        <v>2015</v>
      </c>
      <c r="E50" s="797">
        <v>0.39500000000000002</v>
      </c>
      <c r="F50" s="789"/>
    </row>
    <row r="51" spans="1:6" ht="11.25" customHeight="1" thickBot="1" x14ac:dyDescent="0.2">
      <c r="A51" s="798">
        <v>2006</v>
      </c>
      <c r="B51" s="797">
        <v>0.374</v>
      </c>
      <c r="C51" s="796"/>
      <c r="D51" s="796">
        <v>2016</v>
      </c>
      <c r="E51" s="797">
        <v>0.39800000000000002</v>
      </c>
      <c r="F51" s="789"/>
    </row>
    <row r="52" spans="1:6" ht="11.25" customHeight="1" thickBot="1" x14ac:dyDescent="0.2">
      <c r="A52" s="798">
        <v>2007</v>
      </c>
      <c r="B52" s="797">
        <v>0.376</v>
      </c>
      <c r="C52" s="796"/>
      <c r="D52" s="796">
        <v>2017</v>
      </c>
      <c r="E52" s="797">
        <v>0.4</v>
      </c>
      <c r="F52" s="789"/>
    </row>
    <row r="53" spans="1:6" ht="11.25" customHeight="1" thickBot="1" x14ac:dyDescent="0.2">
      <c r="A53" s="798">
        <v>2008</v>
      </c>
      <c r="B53" s="797">
        <v>0.379</v>
      </c>
      <c r="C53" s="796"/>
      <c r="D53" s="796">
        <v>2018</v>
      </c>
      <c r="E53" s="797">
        <v>0.40200000000000002</v>
      </c>
      <c r="F53" s="789"/>
    </row>
    <row r="54" spans="1:6" ht="11.25" customHeight="1" thickBot="1" x14ac:dyDescent="0.2">
      <c r="A54" s="798">
        <v>2009</v>
      </c>
      <c r="B54" s="797">
        <v>0.38100000000000001</v>
      </c>
      <c r="C54" s="796"/>
      <c r="D54" s="796">
        <v>2019</v>
      </c>
      <c r="E54" s="797">
        <v>0.40400000000000003</v>
      </c>
      <c r="F54" s="789"/>
    </row>
    <row r="55" spans="1:6" ht="11.25" customHeight="1" x14ac:dyDescent="0.2">
      <c r="A55" s="799"/>
      <c r="B55" s="790"/>
      <c r="C55" s="790"/>
      <c r="D55" s="790"/>
      <c r="E55" s="790"/>
      <c r="F55" s="790"/>
    </row>
    <row r="56" spans="1:6" ht="11.25" customHeight="1" x14ac:dyDescent="0.2">
      <c r="A56" s="790"/>
      <c r="B56" s="790"/>
      <c r="C56" s="790"/>
      <c r="D56" s="790"/>
      <c r="E56" s="790"/>
      <c r="F56" s="790"/>
    </row>
    <row r="57" spans="1:6" ht="11.25" customHeight="1" x14ac:dyDescent="0.15">
      <c r="A57" s="2"/>
    </row>
  </sheetData>
  <mergeCells count="2">
    <mergeCell ref="C19:H19"/>
    <mergeCell ref="C32:I32"/>
  </mergeCells>
  <hyperlinks>
    <hyperlink ref="F1" location="Contents!A1" display="Contents" xr:uid="{9CB35E23-9F01-439B-9BA6-7B4C134B7C70}"/>
  </hyperlinks>
  <pageMargins left="0.23622047244094491" right="0" top="0.23622047244094491" bottom="0" header="0" footer="0"/>
  <pageSetup paperSize="8" scale="90"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B734B-88E9-428A-B813-51FF1F606911}">
  <sheetPr>
    <pageSetUpPr fitToPage="1"/>
  </sheetPr>
  <dimension ref="A1:B85"/>
  <sheetViews>
    <sheetView showGridLines="0" zoomScaleNormal="100" workbookViewId="0">
      <selection activeCell="A3" sqref="A3"/>
    </sheetView>
  </sheetViews>
  <sheetFormatPr baseColWidth="10" defaultColWidth="8.75" defaultRowHeight="11" x14ac:dyDescent="0.15"/>
  <cols>
    <col min="1" max="1" width="220.75" customWidth="1"/>
  </cols>
  <sheetData>
    <row r="1" spans="1:2" x14ac:dyDescent="0.15">
      <c r="A1" s="800"/>
    </row>
    <row r="3" spans="1:2" s="3" customFormat="1" ht="13" x14ac:dyDescent="0.15">
      <c r="A3" s="801" t="s">
        <v>838</v>
      </c>
    </row>
    <row r="4" spans="1:2" s="3" customFormat="1" ht="12" x14ac:dyDescent="0.15">
      <c r="A4" s="802"/>
      <c r="B4" s="13" t="s">
        <v>199</v>
      </c>
    </row>
    <row r="5" spans="1:2" s="3" customFormat="1" ht="13.75" customHeight="1" x14ac:dyDescent="0.15">
      <c r="A5" s="803" t="s">
        <v>839</v>
      </c>
    </row>
    <row r="6" spans="1:2" s="3" customFormat="1" x14ac:dyDescent="0.15">
      <c r="A6" s="803" t="s">
        <v>840</v>
      </c>
    </row>
    <row r="7" spans="1:2" s="3" customFormat="1" x14ac:dyDescent="0.15">
      <c r="A7" s="233"/>
    </row>
    <row r="8" spans="1:2" s="3" customFormat="1" x14ac:dyDescent="0.15">
      <c r="A8" s="804" t="s">
        <v>841</v>
      </c>
    </row>
    <row r="9" spans="1:2" s="3" customFormat="1" x14ac:dyDescent="0.15">
      <c r="A9" s="804"/>
    </row>
    <row r="10" spans="1:2" s="3" customFormat="1" ht="12" x14ac:dyDescent="0.15">
      <c r="A10" s="805" t="s">
        <v>842</v>
      </c>
    </row>
    <row r="11" spans="1:2" s="3" customFormat="1" x14ac:dyDescent="0.15">
      <c r="A11" s="804"/>
    </row>
    <row r="12" spans="1:2" s="3" customFormat="1" x14ac:dyDescent="0.15">
      <c r="A12" s="804" t="s">
        <v>843</v>
      </c>
    </row>
    <row r="13" spans="1:2" s="3" customFormat="1" x14ac:dyDescent="0.15">
      <c r="A13" s="806" t="s">
        <v>844</v>
      </c>
    </row>
    <row r="14" spans="1:2" s="3" customFormat="1" x14ac:dyDescent="0.15">
      <c r="A14" s="806"/>
    </row>
    <row r="15" spans="1:2" s="3" customFormat="1" x14ac:dyDescent="0.15">
      <c r="A15" s="804" t="s">
        <v>845</v>
      </c>
    </row>
    <row r="16" spans="1:2" s="3" customFormat="1" x14ac:dyDescent="0.15">
      <c r="A16" s="807" t="s">
        <v>1020</v>
      </c>
    </row>
    <row r="17" spans="1:1" s="3" customFormat="1" x14ac:dyDescent="0.15">
      <c r="A17" s="806"/>
    </row>
    <row r="18" spans="1:1" s="3" customFormat="1" x14ac:dyDescent="0.15">
      <c r="A18" s="804" t="s">
        <v>181</v>
      </c>
    </row>
    <row r="19" spans="1:1" s="3" customFormat="1" x14ac:dyDescent="0.15">
      <c r="A19" s="807" t="s">
        <v>1019</v>
      </c>
    </row>
    <row r="20" spans="1:1" s="3" customFormat="1" x14ac:dyDescent="0.15">
      <c r="A20" s="807"/>
    </row>
    <row r="21" spans="1:1" s="3" customFormat="1" x14ac:dyDescent="0.15">
      <c r="A21" s="804" t="s">
        <v>846</v>
      </c>
    </row>
    <row r="22" spans="1:1" s="3" customFormat="1" x14ac:dyDescent="0.15">
      <c r="A22" s="806" t="s">
        <v>847</v>
      </c>
    </row>
    <row r="23" spans="1:1" s="3" customFormat="1" x14ac:dyDescent="0.15">
      <c r="A23" s="806"/>
    </row>
    <row r="24" spans="1:1" s="3" customFormat="1" x14ac:dyDescent="0.15">
      <c r="A24" s="804" t="s">
        <v>848</v>
      </c>
    </row>
    <row r="25" spans="1:1" s="3" customFormat="1" ht="12" x14ac:dyDescent="0.15">
      <c r="A25" s="808" t="s">
        <v>885</v>
      </c>
    </row>
    <row r="26" spans="1:1" s="3" customFormat="1" x14ac:dyDescent="0.15">
      <c r="A26" s="806"/>
    </row>
    <row r="27" spans="1:1" s="3" customFormat="1" x14ac:dyDescent="0.15">
      <c r="A27" s="804" t="s">
        <v>849</v>
      </c>
    </row>
    <row r="28" spans="1:1" s="3" customFormat="1" x14ac:dyDescent="0.15">
      <c r="A28" s="809" t="s">
        <v>850</v>
      </c>
    </row>
    <row r="29" spans="1:1" s="3" customFormat="1" x14ac:dyDescent="0.15">
      <c r="A29" s="809"/>
    </row>
    <row r="30" spans="1:1" x14ac:dyDescent="0.15">
      <c r="A30" s="810" t="s">
        <v>851</v>
      </c>
    </row>
    <row r="31" spans="1:1" x14ac:dyDescent="0.15">
      <c r="A31" s="811" t="s">
        <v>852</v>
      </c>
    </row>
    <row r="32" spans="1:1" x14ac:dyDescent="0.15">
      <c r="A32" s="811"/>
    </row>
    <row r="33" spans="1:1" x14ac:dyDescent="0.15">
      <c r="A33" s="810" t="s">
        <v>853</v>
      </c>
    </row>
    <row r="34" spans="1:1" x14ac:dyDescent="0.15">
      <c r="A34" s="811" t="s">
        <v>854</v>
      </c>
    </row>
    <row r="35" spans="1:1" x14ac:dyDescent="0.15">
      <c r="A35" s="811"/>
    </row>
    <row r="36" spans="1:1" x14ac:dyDescent="0.15">
      <c r="A36" s="810" t="s">
        <v>855</v>
      </c>
    </row>
    <row r="37" spans="1:1" x14ac:dyDescent="0.15">
      <c r="A37" s="811" t="s">
        <v>856</v>
      </c>
    </row>
    <row r="38" spans="1:1" x14ac:dyDescent="0.15">
      <c r="A38" s="811"/>
    </row>
    <row r="39" spans="1:1" x14ac:dyDescent="0.15">
      <c r="A39" s="810" t="s">
        <v>857</v>
      </c>
    </row>
    <row r="40" spans="1:1" x14ac:dyDescent="0.15">
      <c r="A40" s="811" t="s">
        <v>858</v>
      </c>
    </row>
    <row r="41" spans="1:1" x14ac:dyDescent="0.15">
      <c r="A41" s="811"/>
    </row>
    <row r="42" spans="1:1" x14ac:dyDescent="0.15">
      <c r="A42" s="810" t="s">
        <v>859</v>
      </c>
    </row>
    <row r="43" spans="1:1" x14ac:dyDescent="0.15">
      <c r="A43" s="807" t="s">
        <v>1021</v>
      </c>
    </row>
    <row r="44" spans="1:1" x14ac:dyDescent="0.15">
      <c r="A44" s="807"/>
    </row>
    <row r="45" spans="1:1" x14ac:dyDescent="0.15">
      <c r="A45" s="812" t="s">
        <v>1025</v>
      </c>
    </row>
    <row r="46" spans="1:1" x14ac:dyDescent="0.15">
      <c r="A46" s="807" t="s">
        <v>1022</v>
      </c>
    </row>
    <row r="47" spans="1:1" x14ac:dyDescent="0.15">
      <c r="A47" s="811"/>
    </row>
    <row r="48" spans="1:1" x14ac:dyDescent="0.15">
      <c r="A48" s="810" t="s">
        <v>860</v>
      </c>
    </row>
    <row r="49" spans="1:1" ht="26" x14ac:dyDescent="0.15">
      <c r="A49" s="813" t="s">
        <v>861</v>
      </c>
    </row>
    <row r="50" spans="1:1" ht="13.5" customHeight="1" x14ac:dyDescent="0.15">
      <c r="A50" s="814" t="s">
        <v>862</v>
      </c>
    </row>
    <row r="51" spans="1:1" x14ac:dyDescent="0.15">
      <c r="A51" s="811" t="s">
        <v>863</v>
      </c>
    </row>
    <row r="52" spans="1:1" x14ac:dyDescent="0.15">
      <c r="A52" s="811"/>
    </row>
    <row r="53" spans="1:1" x14ac:dyDescent="0.15">
      <c r="A53" s="810" t="s">
        <v>864</v>
      </c>
    </row>
    <row r="54" spans="1:1" x14ac:dyDescent="0.15">
      <c r="A54" s="811" t="s">
        <v>865</v>
      </c>
    </row>
    <row r="55" spans="1:1" x14ac:dyDescent="0.15">
      <c r="A55" s="811"/>
    </row>
    <row r="56" spans="1:1" x14ac:dyDescent="0.15">
      <c r="A56" s="810" t="s">
        <v>866</v>
      </c>
    </row>
    <row r="57" spans="1:1" ht="24" x14ac:dyDescent="0.15">
      <c r="A57" s="813" t="s">
        <v>1024</v>
      </c>
    </row>
    <row r="58" spans="1:1" x14ac:dyDescent="0.15">
      <c r="A58" s="811"/>
    </row>
    <row r="59" spans="1:1" x14ac:dyDescent="0.15">
      <c r="A59" s="810" t="s">
        <v>867</v>
      </c>
    </row>
    <row r="60" spans="1:1" ht="12" x14ac:dyDescent="0.15">
      <c r="A60" s="813" t="s">
        <v>1023</v>
      </c>
    </row>
    <row r="61" spans="1:1" x14ac:dyDescent="0.15">
      <c r="A61" s="811"/>
    </row>
    <row r="62" spans="1:1" x14ac:dyDescent="0.15">
      <c r="A62" s="810" t="s">
        <v>868</v>
      </c>
    </row>
    <row r="63" spans="1:1" ht="24" x14ac:dyDescent="0.15">
      <c r="A63" s="813" t="s">
        <v>1026</v>
      </c>
    </row>
    <row r="64" spans="1:1" x14ac:dyDescent="0.15">
      <c r="A64" s="811"/>
    </row>
    <row r="65" spans="1:1" x14ac:dyDescent="0.15">
      <c r="A65" s="810" t="s">
        <v>365</v>
      </c>
    </row>
    <row r="66" spans="1:1" x14ac:dyDescent="0.15">
      <c r="A66" s="811" t="s">
        <v>869</v>
      </c>
    </row>
    <row r="67" spans="1:1" x14ac:dyDescent="0.15">
      <c r="A67" s="810"/>
    </row>
    <row r="68" spans="1:1" ht="12" x14ac:dyDescent="0.15">
      <c r="A68" s="815" t="s">
        <v>78</v>
      </c>
    </row>
    <row r="69" spans="1:1" ht="12" x14ac:dyDescent="0.15">
      <c r="A69" s="816"/>
    </row>
    <row r="70" spans="1:1" x14ac:dyDescent="0.15">
      <c r="A70" s="817" t="s">
        <v>870</v>
      </c>
    </row>
    <row r="71" spans="1:1" ht="12.25" customHeight="1" x14ac:dyDescent="0.15">
      <c r="A71" s="817" t="s">
        <v>871</v>
      </c>
    </row>
    <row r="72" spans="1:1" ht="11.75" customHeight="1" x14ac:dyDescent="0.15">
      <c r="A72" s="350" t="s">
        <v>872</v>
      </c>
    </row>
    <row r="73" spans="1:1" ht="11.75" customHeight="1" x14ac:dyDescent="0.15">
      <c r="A73" s="350" t="s">
        <v>873</v>
      </c>
    </row>
    <row r="74" spans="1:1" ht="11.75" customHeight="1" x14ac:dyDescent="0.15">
      <c r="A74" s="350" t="s">
        <v>874</v>
      </c>
    </row>
    <row r="75" spans="1:1" ht="12" x14ac:dyDescent="0.15">
      <c r="A75" s="818" t="s">
        <v>875</v>
      </c>
    </row>
    <row r="76" spans="1:1" x14ac:dyDescent="0.15">
      <c r="A76" s="819"/>
    </row>
    <row r="77" spans="1:1" x14ac:dyDescent="0.15">
      <c r="A77" s="192" t="s">
        <v>876</v>
      </c>
    </row>
    <row r="78" spans="1:1" x14ac:dyDescent="0.15">
      <c r="A78" s="192" t="s">
        <v>877</v>
      </c>
    </row>
    <row r="79" spans="1:1" ht="10.75" customHeight="1" x14ac:dyDescent="0.15">
      <c r="A79" s="192" t="s">
        <v>878</v>
      </c>
    </row>
    <row r="80" spans="1:1" x14ac:dyDescent="0.15">
      <c r="A80" s="192" t="s">
        <v>879</v>
      </c>
    </row>
    <row r="81" spans="1:1" x14ac:dyDescent="0.15">
      <c r="A81" s="192" t="s">
        <v>880</v>
      </c>
    </row>
    <row r="82" spans="1:1" x14ac:dyDescent="0.15">
      <c r="A82" s="192" t="s">
        <v>881</v>
      </c>
    </row>
    <row r="83" spans="1:1" x14ac:dyDescent="0.15">
      <c r="A83" s="192" t="s">
        <v>882</v>
      </c>
    </row>
    <row r="84" spans="1:1" x14ac:dyDescent="0.15">
      <c r="A84" s="192" t="s">
        <v>883</v>
      </c>
    </row>
    <row r="85" spans="1:1" x14ac:dyDescent="0.15">
      <c r="A85" s="192" t="s">
        <v>884</v>
      </c>
    </row>
  </sheetData>
  <hyperlinks>
    <hyperlink ref="B4" location="Contents!A1" display="Contents" xr:uid="{DE501DB4-7264-423E-978A-4772A53103DE}"/>
    <hyperlink ref="A75" location="Methodology!A1" display="        For more details see Methodology" xr:uid="{321D1FD1-3AD6-495F-BB3C-9CA42B3B4DF3}"/>
  </hyperlinks>
  <pageMargins left="0.75" right="0.75" top="1" bottom="1" header="0.5" footer="0.5"/>
  <pageSetup paperSize="9" scale="46"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39EB-E550-4C9C-BB84-87960C26B0DD}">
  <dimension ref="B1:AK50"/>
  <sheetViews>
    <sheetView showGridLines="0" workbookViewId="0">
      <selection activeCell="B3" sqref="B3"/>
    </sheetView>
  </sheetViews>
  <sheetFormatPr baseColWidth="10" defaultColWidth="8.75" defaultRowHeight="11" x14ac:dyDescent="0.15"/>
  <cols>
    <col min="1" max="1" width="7" customWidth="1"/>
  </cols>
  <sheetData>
    <row r="1" spans="2:37" x14ac:dyDescent="0.15">
      <c r="L1" s="30" t="s">
        <v>199</v>
      </c>
    </row>
    <row r="3" spans="2:37" x14ac:dyDescent="0.15">
      <c r="B3" s="820" t="s">
        <v>886</v>
      </c>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row>
    <row r="4" spans="2:37" x14ac:dyDescent="0.15">
      <c r="B4" s="820"/>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row>
    <row r="5" spans="2:37" x14ac:dyDescent="0.15">
      <c r="B5" s="817" t="s">
        <v>887</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row>
    <row r="6" spans="2:37" x14ac:dyDescent="0.15">
      <c r="B6" s="817" t="s">
        <v>888</v>
      </c>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row>
    <row r="7" spans="2:37" x14ac:dyDescent="0.15">
      <c r="B7" s="817" t="s">
        <v>889</v>
      </c>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row>
    <row r="8" spans="2:37" x14ac:dyDescent="0.15">
      <c r="B8" s="817"/>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row>
    <row r="9" spans="2:37" x14ac:dyDescent="0.15">
      <c r="B9" s="817" t="s">
        <v>890</v>
      </c>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row>
    <row r="10" spans="2:37" x14ac:dyDescent="0.15">
      <c r="B10" s="817" t="s">
        <v>891</v>
      </c>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row>
    <row r="11" spans="2:37" x14ac:dyDescent="0.15">
      <c r="B11" s="817"/>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row>
    <row r="12" spans="2:37" x14ac:dyDescent="0.15">
      <c r="B12" s="817" t="s">
        <v>892</v>
      </c>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row>
    <row r="13" spans="2:37" x14ac:dyDescent="0.15">
      <c r="B13" s="817" t="s">
        <v>893</v>
      </c>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row>
    <row r="14" spans="2:37" x14ac:dyDescent="0.15">
      <c r="B14" s="817"/>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row>
    <row r="15" spans="2:37" x14ac:dyDescent="0.15">
      <c r="B15" s="817" t="s">
        <v>894</v>
      </c>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row>
    <row r="16" spans="2:37" x14ac:dyDescent="0.15">
      <c r="B16" s="817" t="s">
        <v>895</v>
      </c>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row>
    <row r="17" spans="2:37" x14ac:dyDescent="0.15">
      <c r="B17" s="817" t="s">
        <v>896</v>
      </c>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row>
    <row r="18" spans="2:37" x14ac:dyDescent="0.15">
      <c r="B18" s="817"/>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row>
    <row r="19" spans="2:37" x14ac:dyDescent="0.15">
      <c r="B19" s="817" t="s">
        <v>897</v>
      </c>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row>
    <row r="20" spans="2:37" x14ac:dyDescent="0.15">
      <c r="B20" s="817"/>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row>
    <row r="21" spans="2:37" x14ac:dyDescent="0.15">
      <c r="B21" s="821" t="s">
        <v>834</v>
      </c>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row>
    <row r="22" spans="2:37" ht="12" thickBot="1" x14ac:dyDescent="0.2">
      <c r="B22" s="821"/>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row>
    <row r="23" spans="2:37" ht="37" thickBot="1" x14ac:dyDescent="0.2">
      <c r="B23" s="822" t="s">
        <v>835</v>
      </c>
      <c r="C23" s="823" t="s">
        <v>836</v>
      </c>
      <c r="D23" s="823"/>
      <c r="E23" s="823" t="s">
        <v>835</v>
      </c>
      <c r="F23" s="823" t="s">
        <v>836</v>
      </c>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row>
    <row r="24" spans="2:37" ht="25" thickBot="1" x14ac:dyDescent="0.2">
      <c r="B24" s="824" t="s">
        <v>837</v>
      </c>
      <c r="C24" s="825">
        <v>0.36</v>
      </c>
      <c r="D24" s="826"/>
      <c r="E24" s="826">
        <v>2010</v>
      </c>
      <c r="F24" s="827">
        <v>0.38400000000000001</v>
      </c>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row>
    <row r="25" spans="2:37" ht="12" thickBot="1" x14ac:dyDescent="0.2">
      <c r="B25" s="828">
        <v>2001</v>
      </c>
      <c r="C25" s="827">
        <v>0.36199999999999999</v>
      </c>
      <c r="D25" s="826"/>
      <c r="E25" s="826">
        <v>2011</v>
      </c>
      <c r="F25" s="827">
        <v>0.38600000000000001</v>
      </c>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row>
    <row r="26" spans="2:37" ht="12" thickBot="1" x14ac:dyDescent="0.2">
      <c r="B26" s="828">
        <v>2002</v>
      </c>
      <c r="C26" s="827">
        <v>0.36499999999999999</v>
      </c>
      <c r="D26" s="826"/>
      <c r="E26" s="826">
        <v>2012</v>
      </c>
      <c r="F26" s="827">
        <v>0.38800000000000001</v>
      </c>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row>
    <row r="27" spans="2:37" ht="12" thickBot="1" x14ac:dyDescent="0.2">
      <c r="B27" s="828">
        <v>2003</v>
      </c>
      <c r="C27" s="827">
        <v>0.36699999999999999</v>
      </c>
      <c r="D27" s="826"/>
      <c r="E27" s="826">
        <v>2013</v>
      </c>
      <c r="F27" s="827">
        <v>0.39100000000000001</v>
      </c>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row>
    <row r="28" spans="2:37" ht="12" thickBot="1" x14ac:dyDescent="0.2">
      <c r="B28" s="828">
        <v>2004</v>
      </c>
      <c r="C28" s="827">
        <v>0.36899999999999999</v>
      </c>
      <c r="D28" s="826"/>
      <c r="E28" s="826">
        <v>2014</v>
      </c>
      <c r="F28" s="827">
        <v>0.39300000000000002</v>
      </c>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row>
    <row r="29" spans="2:37" ht="12" thickBot="1" x14ac:dyDescent="0.2">
      <c r="B29" s="828">
        <v>2005</v>
      </c>
      <c r="C29" s="827">
        <v>0.372</v>
      </c>
      <c r="D29" s="826"/>
      <c r="E29" s="826">
        <v>2015</v>
      </c>
      <c r="F29" s="827">
        <v>0.39500000000000002</v>
      </c>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row>
    <row r="30" spans="2:37" ht="12" thickBot="1" x14ac:dyDescent="0.2">
      <c r="B30" s="828">
        <v>2006</v>
      </c>
      <c r="C30" s="827">
        <v>0.374</v>
      </c>
      <c r="D30" s="826"/>
      <c r="E30" s="826">
        <v>2016</v>
      </c>
      <c r="F30" s="827">
        <v>0.39800000000000002</v>
      </c>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row>
    <row r="31" spans="2:37" ht="12" thickBot="1" x14ac:dyDescent="0.2">
      <c r="B31" s="828">
        <v>2007</v>
      </c>
      <c r="C31" s="827">
        <v>0.376</v>
      </c>
      <c r="D31" s="826"/>
      <c r="E31" s="826">
        <v>2017</v>
      </c>
      <c r="F31" s="827">
        <v>0.4</v>
      </c>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row>
    <row r="32" spans="2:37" ht="12" thickBot="1" x14ac:dyDescent="0.2">
      <c r="B32" s="828">
        <v>2008</v>
      </c>
      <c r="C32" s="827">
        <v>0.379</v>
      </c>
      <c r="D32" s="826"/>
      <c r="E32" s="826">
        <v>2018</v>
      </c>
      <c r="F32" s="827">
        <v>0.40200000000000002</v>
      </c>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row>
    <row r="33" spans="2:37" ht="12" thickBot="1" x14ac:dyDescent="0.2">
      <c r="B33" s="828">
        <v>2009</v>
      </c>
      <c r="C33" s="827">
        <v>0.38100000000000001</v>
      </c>
      <c r="D33" s="826"/>
      <c r="E33" s="826">
        <v>2019</v>
      </c>
      <c r="F33" s="827">
        <v>0.40400000000000003</v>
      </c>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row>
    <row r="34" spans="2:37" ht="12" thickBot="1" x14ac:dyDescent="0.2">
      <c r="B34" s="828"/>
      <c r="C34" s="827"/>
      <c r="D34" s="826"/>
      <c r="E34" s="826">
        <v>2020</v>
      </c>
      <c r="F34" s="827">
        <v>0.40500000000000003</v>
      </c>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row>
    <row r="35" spans="2:37" x14ac:dyDescent="0.15">
      <c r="B35" s="817"/>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row>
    <row r="36" spans="2:37" x14ac:dyDescent="0.15">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row>
    <row r="37" spans="2:37" x14ac:dyDescent="0.15">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row>
    <row r="38" spans="2:37" x14ac:dyDescent="0.15">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row>
    <row r="39" spans="2:37" x14ac:dyDescent="0.15">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row>
    <row r="40" spans="2:37" x14ac:dyDescent="0.15">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row>
    <row r="41" spans="2:37" x14ac:dyDescent="0.15">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row>
    <row r="42" spans="2:37" x14ac:dyDescent="0.15">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row>
    <row r="43" spans="2:37" x14ac:dyDescent="0.15">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row>
    <row r="44" spans="2:37" x14ac:dyDescent="0.15">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row>
    <row r="45" spans="2:37" x14ac:dyDescent="0.15">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row>
    <row r="46" spans="2:37" x14ac:dyDescent="0.15">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row>
    <row r="47" spans="2:37" x14ac:dyDescent="0.15">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row>
    <row r="48" spans="2:37" x14ac:dyDescent="0.15">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row>
    <row r="49" spans="2:37" x14ac:dyDescent="0.15">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row>
    <row r="50" spans="2:37" x14ac:dyDescent="0.15">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row>
  </sheetData>
  <hyperlinks>
    <hyperlink ref="L1" location="Contents!A1" display="Contents" xr:uid="{1E18A009-C578-427A-8F74-45179CD85328}"/>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1617-7716-4F5A-8DA9-7FEBCC068FBE}">
  <dimension ref="A1:Z101"/>
  <sheetViews>
    <sheetView showGridLines="0" zoomScaleNormal="100" workbookViewId="0">
      <pane xSplit="1" ySplit="5" topLeftCell="B81" activePane="bottomRight" state="frozen"/>
      <selection activeCell="AL81" sqref="AL81"/>
      <selection pane="topRight" activeCell="AL81" sqref="AL81"/>
      <selection pane="bottomLeft" activeCell="AL81" sqref="AL81"/>
      <selection pane="bottomRight" activeCell="B89" sqref="B89"/>
    </sheetView>
  </sheetViews>
  <sheetFormatPr baseColWidth="10" defaultColWidth="10" defaultRowHeight="11" x14ac:dyDescent="0.15"/>
  <cols>
    <col min="1" max="1" width="32" style="20" bestFit="1" customWidth="1"/>
    <col min="2" max="2" width="15.75" style="20" customWidth="1"/>
    <col min="3" max="4" width="14.5" style="20" bestFit="1" customWidth="1"/>
    <col min="5" max="5" width="12.25" style="20" bestFit="1" customWidth="1"/>
    <col min="6" max="6" width="14.5" style="20" bestFit="1" customWidth="1"/>
    <col min="7" max="7" width="9.25" style="20" customWidth="1"/>
    <col min="8" max="16384" width="10" style="20"/>
  </cols>
  <sheetData>
    <row r="1" spans="1:10" ht="13" x14ac:dyDescent="0.15">
      <c r="A1" s="84" t="s">
        <v>259</v>
      </c>
      <c r="J1" s="30" t="s">
        <v>199</v>
      </c>
    </row>
    <row r="2" spans="1:10" ht="14.5" customHeight="1" x14ac:dyDescent="0.15">
      <c r="A2" s="85" t="s">
        <v>260</v>
      </c>
      <c r="B2" s="86" t="s">
        <v>261</v>
      </c>
      <c r="C2" s="86" t="s">
        <v>262</v>
      </c>
      <c r="D2" s="86" t="s">
        <v>263</v>
      </c>
      <c r="E2" s="1231" t="s">
        <v>264</v>
      </c>
      <c r="F2" s="1231"/>
      <c r="G2" s="19"/>
      <c r="H2" s="19"/>
    </row>
    <row r="3" spans="1:10" x14ac:dyDescent="0.15">
      <c r="A3" s="19"/>
      <c r="B3" s="28" t="s">
        <v>265</v>
      </c>
      <c r="C3" s="28" t="s">
        <v>265</v>
      </c>
      <c r="D3" s="28" t="s">
        <v>265</v>
      </c>
      <c r="E3" s="28" t="s">
        <v>265</v>
      </c>
      <c r="F3" s="28" t="s">
        <v>265</v>
      </c>
      <c r="G3" s="19"/>
      <c r="H3" s="19"/>
    </row>
    <row r="4" spans="1:10" x14ac:dyDescent="0.15">
      <c r="A4" s="19"/>
      <c r="B4" s="28" t="s">
        <v>266</v>
      </c>
      <c r="C4" s="28" t="s">
        <v>266</v>
      </c>
      <c r="D4" s="28" t="s">
        <v>266</v>
      </c>
      <c r="E4" s="28" t="s">
        <v>266</v>
      </c>
      <c r="F4" s="28" t="s">
        <v>266</v>
      </c>
      <c r="G4" s="28" t="s">
        <v>196</v>
      </c>
      <c r="H4" s="28" t="s">
        <v>267</v>
      </c>
    </row>
    <row r="5" spans="1:10" x14ac:dyDescent="0.15">
      <c r="A5" s="19"/>
      <c r="B5" s="28" t="s">
        <v>268</v>
      </c>
      <c r="C5" s="28" t="s">
        <v>268</v>
      </c>
      <c r="D5" s="28" t="s">
        <v>268</v>
      </c>
      <c r="E5" s="28" t="s">
        <v>268</v>
      </c>
      <c r="F5" s="28" t="s">
        <v>269</v>
      </c>
      <c r="G5" s="28" t="s">
        <v>270</v>
      </c>
      <c r="H5" s="28" t="s">
        <v>271</v>
      </c>
    </row>
    <row r="6" spans="1:10" x14ac:dyDescent="0.15">
      <c r="A6" s="19"/>
      <c r="B6" s="28"/>
      <c r="C6" s="28"/>
      <c r="D6" s="87"/>
      <c r="E6" s="28"/>
      <c r="F6" s="28"/>
      <c r="G6" s="28"/>
      <c r="H6" s="28"/>
    </row>
    <row r="7" spans="1:10" x14ac:dyDescent="0.15">
      <c r="A7" s="19" t="s">
        <v>193</v>
      </c>
      <c r="B7" s="43">
        <v>181.50369745653728</v>
      </c>
      <c r="C7" s="88">
        <v>174.84802100133899</v>
      </c>
      <c r="D7" s="89">
        <v>169.12490962588842</v>
      </c>
      <c r="E7" s="44">
        <v>168.08761081922776</v>
      </c>
      <c r="F7" s="44">
        <v>27.059976914284633</v>
      </c>
      <c r="G7" s="90">
        <v>9.7027760764119411E-2</v>
      </c>
      <c r="H7" s="91">
        <v>89.427957307707487</v>
      </c>
    </row>
    <row r="8" spans="1:10" x14ac:dyDescent="0.15">
      <c r="A8" s="19" t="s">
        <v>192</v>
      </c>
      <c r="B8" s="43">
        <v>24.63128</v>
      </c>
      <c r="C8" s="88">
        <v>10.419600000000001</v>
      </c>
      <c r="D8" s="89">
        <v>6.0658799999999991</v>
      </c>
      <c r="E8" s="44">
        <v>6.0658799999999991</v>
      </c>
      <c r="F8" s="44">
        <v>0.86408547008546999</v>
      </c>
      <c r="G8" s="90">
        <v>3.5014999058843818E-3</v>
      </c>
      <c r="H8" s="91">
        <v>8.6776200797803522</v>
      </c>
    </row>
    <row r="9" spans="1:10" x14ac:dyDescent="0.15">
      <c r="A9" s="19" t="s">
        <v>191</v>
      </c>
      <c r="B9" s="43">
        <v>30.39</v>
      </c>
      <c r="C9" s="88">
        <v>34.99</v>
      </c>
      <c r="D9" s="89">
        <v>68.757000000000005</v>
      </c>
      <c r="E9" s="44">
        <v>68.757000000000005</v>
      </c>
      <c r="F9" s="44">
        <v>8.2027681126175622</v>
      </c>
      <c r="G9" s="90">
        <v>3.9689645859939941E-2</v>
      </c>
      <c r="H9" s="91">
        <v>11.40227479158141</v>
      </c>
    </row>
    <row r="10" spans="1:10" s="18" customFormat="1" x14ac:dyDescent="0.15">
      <c r="A10" s="27" t="s">
        <v>190</v>
      </c>
      <c r="B10" s="92">
        <v>236.52497745653727</v>
      </c>
      <c r="C10" s="45">
        <v>220.257621001339</v>
      </c>
      <c r="D10" s="93">
        <v>243.94778962588842</v>
      </c>
      <c r="E10" s="45">
        <v>242.91049081922776</v>
      </c>
      <c r="F10" s="45">
        <v>36.126830496987665</v>
      </c>
      <c r="G10" s="26">
        <v>0.14021890652994373</v>
      </c>
      <c r="H10" s="94">
        <v>28.216778623556156</v>
      </c>
    </row>
    <row r="11" spans="1:10" x14ac:dyDescent="0.15">
      <c r="A11" s="19"/>
      <c r="B11" s="43"/>
      <c r="C11" s="88"/>
      <c r="D11" s="89"/>
      <c r="E11" s="44"/>
      <c r="F11" s="44"/>
      <c r="G11" s="90"/>
      <c r="H11" s="91"/>
    </row>
    <row r="12" spans="1:10" x14ac:dyDescent="0.15">
      <c r="A12" s="19" t="s">
        <v>189</v>
      </c>
      <c r="B12" s="43">
        <v>2.9737030132881475</v>
      </c>
      <c r="C12" s="88">
        <v>2.524151719649196</v>
      </c>
      <c r="D12" s="89">
        <v>2.4827074925111905</v>
      </c>
      <c r="E12" s="44">
        <v>2.4827074925111905</v>
      </c>
      <c r="F12" s="44">
        <v>0.34244241276016424</v>
      </c>
      <c r="G12" s="90">
        <v>1.4331308979680416E-3</v>
      </c>
      <c r="H12" s="91">
        <v>11.297551552735849</v>
      </c>
    </row>
    <row r="13" spans="1:10" x14ac:dyDescent="0.15">
      <c r="A13" s="19" t="s">
        <v>188</v>
      </c>
      <c r="B13" s="43">
        <v>8.4644876492931616</v>
      </c>
      <c r="C13" s="88">
        <v>14.24633</v>
      </c>
      <c r="D13" s="89">
        <v>12.714599999999999</v>
      </c>
      <c r="E13" s="44">
        <v>11.925011329482262</v>
      </c>
      <c r="F13" s="44">
        <v>1.7332865304480034</v>
      </c>
      <c r="G13" s="90">
        <v>6.8836551411917699E-3</v>
      </c>
      <c r="H13" s="91">
        <v>10.768913423462264</v>
      </c>
    </row>
    <row r="14" spans="1:10" x14ac:dyDescent="0.15">
      <c r="A14" s="19" t="s">
        <v>186</v>
      </c>
      <c r="B14" s="43">
        <v>1.9719000000000002</v>
      </c>
      <c r="C14" s="88">
        <v>1.9</v>
      </c>
      <c r="D14" s="89">
        <v>1.96</v>
      </c>
      <c r="E14" s="44">
        <v>2.036</v>
      </c>
      <c r="F14" s="44">
        <v>0.29379509379509383</v>
      </c>
      <c r="G14" s="90">
        <v>1.1752711574216112E-3</v>
      </c>
      <c r="H14" s="91">
        <v>7.119501469671536</v>
      </c>
    </row>
    <row r="15" spans="1:10" x14ac:dyDescent="0.15">
      <c r="A15" s="19" t="s">
        <v>185</v>
      </c>
      <c r="B15" s="43">
        <v>2.6681680247169197</v>
      </c>
      <c r="C15" s="88">
        <v>2.0674503879650596</v>
      </c>
      <c r="D15" s="89">
        <v>1.3025471</v>
      </c>
      <c r="E15" s="44">
        <v>1.3025471</v>
      </c>
      <c r="F15" s="44">
        <v>0.19126976505139501</v>
      </c>
      <c r="G15" s="90">
        <v>7.5188901660764391E-4</v>
      </c>
      <c r="H15" s="91">
        <v>7.4240476900887966</v>
      </c>
    </row>
    <row r="16" spans="1:10" x14ac:dyDescent="0.15">
      <c r="A16" s="19" t="s">
        <v>184</v>
      </c>
      <c r="B16" s="43">
        <v>0.90561999999999998</v>
      </c>
      <c r="C16" s="88">
        <v>1.24</v>
      </c>
      <c r="D16" s="89">
        <v>0.80317668671327525</v>
      </c>
      <c r="E16" s="44">
        <v>0.74634602905873759</v>
      </c>
      <c r="F16" s="44">
        <v>8.7525480570160852E-2</v>
      </c>
      <c r="G16" s="90">
        <v>4.3082463723422687E-4</v>
      </c>
      <c r="H16" s="91">
        <v>15.523650662005466</v>
      </c>
    </row>
    <row r="17" spans="1:8" x14ac:dyDescent="0.15">
      <c r="A17" s="19" t="s">
        <v>183</v>
      </c>
      <c r="B17" s="43">
        <v>0.85106999999999977</v>
      </c>
      <c r="C17" s="88">
        <v>0.83</v>
      </c>
      <c r="D17" s="89">
        <v>0.24298200000000003</v>
      </c>
      <c r="E17" s="44">
        <v>0.24298200000000003</v>
      </c>
      <c r="F17" s="44">
        <v>3.2969063772048848E-2</v>
      </c>
      <c r="G17" s="90">
        <v>1.4026018485884968E-4</v>
      </c>
      <c r="H17" s="91">
        <v>8.7058416706871853</v>
      </c>
    </row>
    <row r="18" spans="1:8" x14ac:dyDescent="0.15">
      <c r="A18" s="19" t="s">
        <v>182</v>
      </c>
      <c r="B18" s="43">
        <v>76.847999999999999</v>
      </c>
      <c r="C18" s="88">
        <v>296.50099999999998</v>
      </c>
      <c r="D18" s="89">
        <v>303.805745</v>
      </c>
      <c r="E18" s="44">
        <v>303.805745</v>
      </c>
      <c r="F18" s="44">
        <v>48.03454153022011</v>
      </c>
      <c r="G18" s="90">
        <v>0.17537039762155443</v>
      </c>
      <c r="H18" s="91">
        <v>1537.8468301715404</v>
      </c>
    </row>
    <row r="19" spans="1:8" x14ac:dyDescent="0.15">
      <c r="A19" s="19" t="s">
        <v>208</v>
      </c>
      <c r="B19" s="43">
        <v>1.3274079999999999</v>
      </c>
      <c r="C19" s="88">
        <v>0.76938229999999996</v>
      </c>
      <c r="D19" s="89">
        <v>0.7217731198625964</v>
      </c>
      <c r="E19" s="44">
        <v>0.82478129999999994</v>
      </c>
      <c r="F19" s="44">
        <v>0.11401036453476165</v>
      </c>
      <c r="G19" s="90">
        <v>4.7610101820761346E-4</v>
      </c>
      <c r="H19" s="91">
        <v>10.89771302582634</v>
      </c>
    </row>
    <row r="20" spans="1:8" s="18" customFormat="1" x14ac:dyDescent="0.15">
      <c r="A20" s="27" t="s">
        <v>178</v>
      </c>
      <c r="B20" s="92">
        <v>96.010356687298227</v>
      </c>
      <c r="C20" s="45">
        <v>320.07831440761419</v>
      </c>
      <c r="D20" s="93">
        <v>324.03353139908705</v>
      </c>
      <c r="E20" s="45">
        <v>323.36612025105222</v>
      </c>
      <c r="F20" s="45">
        <v>50.829840241151743</v>
      </c>
      <c r="G20" s="26">
        <v>0.18666152967504421</v>
      </c>
      <c r="H20" s="94">
        <v>151.26392984354672</v>
      </c>
    </row>
    <row r="21" spans="1:8" x14ac:dyDescent="0.15">
      <c r="A21" s="19"/>
      <c r="B21" s="43"/>
      <c r="C21" s="88"/>
      <c r="D21" s="89"/>
      <c r="E21" s="44"/>
      <c r="F21" s="44"/>
      <c r="G21" s="90"/>
      <c r="H21" s="91"/>
    </row>
    <row r="22" spans="1:8" x14ac:dyDescent="0.15">
      <c r="A22" s="19" t="s">
        <v>171</v>
      </c>
      <c r="B22" s="43">
        <v>1.11329650166145</v>
      </c>
      <c r="C22" s="88">
        <v>0.89944293637055006</v>
      </c>
      <c r="D22" s="89">
        <v>0.42770713058179999</v>
      </c>
      <c r="E22" s="44">
        <v>0.42770713058179999</v>
      </c>
      <c r="F22" s="44">
        <v>5.7103755751909215E-2</v>
      </c>
      <c r="G22" s="90">
        <v>2.4689187347561308E-4</v>
      </c>
      <c r="H22" s="91">
        <v>16.222750058781362</v>
      </c>
    </row>
    <row r="23" spans="1:8" x14ac:dyDescent="0.15">
      <c r="A23" s="19" t="s">
        <v>162</v>
      </c>
      <c r="B23" s="43">
        <v>0.59795100000000001</v>
      </c>
      <c r="C23" s="88">
        <v>0.57975512400000007</v>
      </c>
      <c r="D23" s="89">
        <v>0.55181037600000005</v>
      </c>
      <c r="E23" s="44">
        <v>0.60407432099999991</v>
      </c>
      <c r="F23" s="44">
        <v>7.9808999999999991E-2</v>
      </c>
      <c r="G23" s="90">
        <v>3.4869898153749694E-4</v>
      </c>
      <c r="H23" s="91">
        <v>14.708410553242583</v>
      </c>
    </row>
    <row r="24" spans="1:8" x14ac:dyDescent="0.15">
      <c r="A24" s="19" t="s">
        <v>156</v>
      </c>
      <c r="B24" s="43">
        <v>11.366245077766401</v>
      </c>
      <c r="C24" s="88">
        <v>6.8039921911075032</v>
      </c>
      <c r="D24" s="89">
        <v>8.5229896236442499</v>
      </c>
      <c r="E24" s="44">
        <v>7.9017046112025353</v>
      </c>
      <c r="F24" s="44">
        <v>1.0071036084260403</v>
      </c>
      <c r="G24" s="90">
        <v>4.5612207878249931E-3</v>
      </c>
      <c r="H24" s="91">
        <v>10.786808123190095</v>
      </c>
    </row>
    <row r="25" spans="1:8" x14ac:dyDescent="0.15">
      <c r="A25" s="19" t="s">
        <v>153</v>
      </c>
      <c r="B25" s="43">
        <v>1.1699000000000004</v>
      </c>
      <c r="C25" s="88">
        <v>0.6</v>
      </c>
      <c r="D25" s="89">
        <v>0.6</v>
      </c>
      <c r="E25" s="44">
        <v>0.6</v>
      </c>
      <c r="F25" s="44">
        <v>7.989347536617844E-2</v>
      </c>
      <c r="G25" s="90">
        <v>3.4634709943662408E-4</v>
      </c>
      <c r="H25" s="91">
        <v>22.664901322685868</v>
      </c>
    </row>
    <row r="26" spans="1:8" x14ac:dyDescent="0.15">
      <c r="A26" s="19" t="s">
        <v>145</v>
      </c>
      <c r="B26" s="43">
        <v>4.7249999999999996</v>
      </c>
      <c r="C26" s="88">
        <v>2.8050000000000002</v>
      </c>
      <c r="D26" s="89">
        <v>2.5</v>
      </c>
      <c r="E26" s="44">
        <v>2.5</v>
      </c>
      <c r="F26" s="44">
        <v>0.33333333333333331</v>
      </c>
      <c r="G26" s="90">
        <v>1.4431129143192671E-3</v>
      </c>
      <c r="H26" s="91">
        <v>6.637914425586902</v>
      </c>
    </row>
    <row r="27" spans="1:8" x14ac:dyDescent="0.15">
      <c r="A27" s="20" t="s">
        <v>144</v>
      </c>
      <c r="B27" s="43">
        <v>2.0711899375154998</v>
      </c>
      <c r="C27" s="88">
        <v>1.9394051509939449</v>
      </c>
      <c r="D27" s="89">
        <v>1.5932264675192951</v>
      </c>
      <c r="E27" s="44">
        <v>1.5954770019583344</v>
      </c>
      <c r="F27" s="44">
        <v>0.22313769062926922</v>
      </c>
      <c r="G27" s="90">
        <v>9.2098138641018355E-4</v>
      </c>
      <c r="H27" s="91">
        <v>14.916214314087201</v>
      </c>
    </row>
    <row r="28" spans="1:8" x14ac:dyDescent="0.15">
      <c r="A28" s="27" t="s">
        <v>272</v>
      </c>
      <c r="B28" s="92">
        <v>21.043582516943349</v>
      </c>
      <c r="C28" s="45">
        <v>13.627595402471998</v>
      </c>
      <c r="D28" s="93">
        <v>14.195733597745347</v>
      </c>
      <c r="E28" s="45">
        <v>13.628963064742669</v>
      </c>
      <c r="F28" s="45">
        <v>1.78038086350673</v>
      </c>
      <c r="G28" s="26">
        <v>7.8672530430041777E-3</v>
      </c>
      <c r="H28" s="94">
        <v>10.403563910406552</v>
      </c>
    </row>
    <row r="29" spans="1:8" x14ac:dyDescent="0.15">
      <c r="B29" s="43"/>
      <c r="C29" s="88"/>
      <c r="D29" s="89"/>
      <c r="E29" s="44"/>
      <c r="F29" s="44"/>
      <c r="G29" s="90"/>
      <c r="H29" s="91"/>
    </row>
    <row r="30" spans="1:8" x14ac:dyDescent="0.15">
      <c r="A30" s="19" t="s">
        <v>142</v>
      </c>
      <c r="B30" s="43">
        <v>1.1779999999999999</v>
      </c>
      <c r="C30" s="88">
        <v>7</v>
      </c>
      <c r="D30" s="89">
        <v>7</v>
      </c>
      <c r="E30" s="44">
        <v>7</v>
      </c>
      <c r="F30" s="44">
        <v>0.95890410958904115</v>
      </c>
      <c r="G30" s="90">
        <v>4.0407161600939474E-3</v>
      </c>
      <c r="H30" s="91">
        <v>26.707991744480484</v>
      </c>
    </row>
    <row r="31" spans="1:8" x14ac:dyDescent="0.15">
      <c r="A31" s="19" t="s">
        <v>140</v>
      </c>
      <c r="B31" s="43">
        <v>5.4</v>
      </c>
      <c r="C31" s="88">
        <v>30</v>
      </c>
      <c r="D31" s="89">
        <v>30</v>
      </c>
      <c r="E31" s="44">
        <v>30</v>
      </c>
      <c r="F31" s="44">
        <v>3.9318479685452163</v>
      </c>
      <c r="G31" s="90">
        <v>1.7317354971831206E-2</v>
      </c>
      <c r="H31" s="91">
        <v>45.264374275361043</v>
      </c>
    </row>
    <row r="32" spans="1:8" x14ac:dyDescent="0.15">
      <c r="A32" s="19" t="s">
        <v>139</v>
      </c>
      <c r="B32" s="43">
        <v>112.11202259999999</v>
      </c>
      <c r="C32" s="88">
        <v>105.80035179999999</v>
      </c>
      <c r="D32" s="89">
        <v>107.80423919999998</v>
      </c>
      <c r="E32" s="44">
        <v>107.80423919999998</v>
      </c>
      <c r="F32" s="44">
        <v>14.767703999999998</v>
      </c>
      <c r="G32" s="90">
        <v>6.2229475923153338E-2</v>
      </c>
      <c r="H32" s="91">
        <v>27.614035960753395</v>
      </c>
    </row>
    <row r="33" spans="1:8" x14ac:dyDescent="0.15">
      <c r="A33" s="19" t="s">
        <v>138</v>
      </c>
      <c r="B33" s="43">
        <v>0.54600000000000004</v>
      </c>
      <c r="C33" s="88">
        <v>0.6</v>
      </c>
      <c r="D33" s="89">
        <v>0.6</v>
      </c>
      <c r="E33" s="44">
        <v>0.6</v>
      </c>
      <c r="F33" s="44">
        <v>8.2191780821917818E-2</v>
      </c>
      <c r="G33" s="90">
        <v>3.4634709943662408E-4</v>
      </c>
      <c r="H33" s="91">
        <v>7.5856000485478408</v>
      </c>
    </row>
    <row r="34" spans="1:8" x14ac:dyDescent="0.15">
      <c r="A34" s="19" t="s">
        <v>136</v>
      </c>
      <c r="B34" s="43">
        <v>0.59399999999999997</v>
      </c>
      <c r="C34" s="88">
        <v>0.59399999999999997</v>
      </c>
      <c r="D34" s="89">
        <v>0.59399999999999997</v>
      </c>
      <c r="E34" s="44">
        <v>0.59399999999999997</v>
      </c>
      <c r="F34" s="44">
        <v>8.136986301369864E-2</v>
      </c>
      <c r="G34" s="90">
        <v>3.4288362844225786E-4</v>
      </c>
      <c r="H34" s="91">
        <v>34.708932875611715</v>
      </c>
    </row>
    <row r="35" spans="1:8" x14ac:dyDescent="0.15">
      <c r="A35" s="19" t="s">
        <v>135</v>
      </c>
      <c r="B35" s="43">
        <v>0.25</v>
      </c>
      <c r="C35" s="88">
        <v>0.25</v>
      </c>
      <c r="D35" s="89">
        <v>0.25</v>
      </c>
      <c r="E35" s="44">
        <v>0.25</v>
      </c>
      <c r="F35" s="44">
        <v>3.4246575342465752E-2</v>
      </c>
      <c r="G35" s="90">
        <v>1.4431129143192671E-4</v>
      </c>
      <c r="H35" s="91">
        <v>17.326625291874549</v>
      </c>
    </row>
    <row r="36" spans="1:8" s="18" customFormat="1" x14ac:dyDescent="0.15">
      <c r="A36" s="27" t="s">
        <v>134</v>
      </c>
      <c r="B36" s="92">
        <v>120.08002259999998</v>
      </c>
      <c r="C36" s="45">
        <v>144.24435179999998</v>
      </c>
      <c r="D36" s="93">
        <v>146.24823919999997</v>
      </c>
      <c r="E36" s="45">
        <v>146.24823919999997</v>
      </c>
      <c r="F36" s="45">
        <v>19.856264297312336</v>
      </c>
      <c r="G36" s="26">
        <v>8.4421089074389291E-2</v>
      </c>
      <c r="H36" s="94">
        <v>29.608073068275974</v>
      </c>
    </row>
    <row r="37" spans="1:8" x14ac:dyDescent="0.15">
      <c r="A37" s="19"/>
      <c r="B37" s="43"/>
      <c r="C37" s="88"/>
      <c r="D37" s="89"/>
      <c r="E37" s="44"/>
      <c r="F37" s="44"/>
      <c r="G37" s="90"/>
      <c r="H37" s="91"/>
    </row>
    <row r="38" spans="1:8" x14ac:dyDescent="0.15">
      <c r="A38" s="19" t="s">
        <v>133</v>
      </c>
      <c r="B38" s="43">
        <v>99.53</v>
      </c>
      <c r="C38" s="88">
        <v>151.16999999999999</v>
      </c>
      <c r="D38" s="89">
        <v>157.80000000000001</v>
      </c>
      <c r="E38" s="44">
        <v>157.80000000000001</v>
      </c>
      <c r="F38" s="44">
        <v>21.675824175824175</v>
      </c>
      <c r="G38" s="90">
        <v>9.1089287151832149E-2</v>
      </c>
      <c r="H38" s="91">
        <v>139.80140758223297</v>
      </c>
    </row>
    <row r="39" spans="1:8" x14ac:dyDescent="0.15">
      <c r="A39" s="19" t="s">
        <v>132</v>
      </c>
      <c r="B39" s="43">
        <v>112.50000000000001</v>
      </c>
      <c r="C39" s="88">
        <v>115</v>
      </c>
      <c r="D39" s="89">
        <v>145.01900000000001</v>
      </c>
      <c r="E39" s="44">
        <v>145.01900000000001</v>
      </c>
      <c r="F39" s="44">
        <v>19.570715249662619</v>
      </c>
      <c r="G39" s="90">
        <v>8.3711516688666318E-2</v>
      </c>
      <c r="H39" s="91">
        <v>96.319418885293317</v>
      </c>
    </row>
    <row r="40" spans="1:8" x14ac:dyDescent="0.15">
      <c r="A40" s="19" t="s">
        <v>130</v>
      </c>
      <c r="B40" s="43">
        <v>96.5</v>
      </c>
      <c r="C40" s="88">
        <v>101.5</v>
      </c>
      <c r="D40" s="89">
        <v>101.5</v>
      </c>
      <c r="E40" s="44">
        <v>101.5</v>
      </c>
      <c r="F40" s="44">
        <v>13.980716253443527</v>
      </c>
      <c r="G40" s="90">
        <v>5.8590384321362245E-2</v>
      </c>
      <c r="H40" s="91">
        <v>103.24559693319809</v>
      </c>
    </row>
    <row r="41" spans="1:8" x14ac:dyDescent="0.15">
      <c r="A41" s="19" t="s">
        <v>129</v>
      </c>
      <c r="B41" s="43">
        <v>5.8479999999999999</v>
      </c>
      <c r="C41" s="88">
        <v>5.5</v>
      </c>
      <c r="D41" s="89">
        <v>5.3730000000000002</v>
      </c>
      <c r="E41" s="44">
        <v>5.3730000000000002</v>
      </c>
      <c r="F41" s="44">
        <v>0.72903663500678417</v>
      </c>
      <c r="G41" s="90">
        <v>3.1015382754549688E-3</v>
      </c>
      <c r="H41" s="91">
        <v>15.441931526112905</v>
      </c>
    </row>
    <row r="42" spans="1:8" x14ac:dyDescent="0.15">
      <c r="A42" s="19" t="s">
        <v>128</v>
      </c>
      <c r="B42" s="43">
        <v>16.866700000000002</v>
      </c>
      <c r="C42" s="88">
        <v>24.683999999999997</v>
      </c>
      <c r="D42" s="89">
        <v>25.243999999999996</v>
      </c>
      <c r="E42" s="44">
        <v>25.243999999999996</v>
      </c>
      <c r="F42" s="44">
        <v>2.6461735748991302</v>
      </c>
      <c r="G42" s="90">
        <v>1.457197696363023E-2</v>
      </c>
      <c r="H42" s="91">
        <v>38.123832250396248</v>
      </c>
    </row>
    <row r="43" spans="1:8" x14ac:dyDescent="0.15">
      <c r="A43" s="19" t="s">
        <v>127</v>
      </c>
      <c r="B43" s="43">
        <v>262.76600000000002</v>
      </c>
      <c r="C43" s="88">
        <v>264.51600000000002</v>
      </c>
      <c r="D43" s="89">
        <v>297.57799999999997</v>
      </c>
      <c r="E43" s="44">
        <v>297.52699999999999</v>
      </c>
      <c r="F43" s="44">
        <v>40.869093406593407</v>
      </c>
      <c r="G43" s="90">
        <v>0.17174602242346743</v>
      </c>
      <c r="H43" s="91">
        <v>73.640627261652924</v>
      </c>
    </row>
    <row r="44" spans="1:8" x14ac:dyDescent="0.15">
      <c r="A44" s="19" t="s">
        <v>226</v>
      </c>
      <c r="B44" s="43">
        <v>2.3250000000000002</v>
      </c>
      <c r="C44" s="88">
        <v>2.5</v>
      </c>
      <c r="D44" s="89">
        <v>2.5</v>
      </c>
      <c r="E44" s="44">
        <v>2.5</v>
      </c>
      <c r="F44" s="44">
        <v>0.34106412005457026</v>
      </c>
      <c r="G44" s="90">
        <v>1.4431129143192671E-3</v>
      </c>
      <c r="H44" s="91">
        <v>158.78361285537025</v>
      </c>
    </row>
    <row r="45" spans="1:8" x14ac:dyDescent="0.15">
      <c r="A45" s="19" t="s">
        <v>126</v>
      </c>
      <c r="B45" s="43">
        <v>97.8</v>
      </c>
      <c r="C45" s="88">
        <v>97.8</v>
      </c>
      <c r="D45" s="89">
        <v>97.8</v>
      </c>
      <c r="E45" s="44">
        <v>97.8</v>
      </c>
      <c r="F45" s="44">
        <v>12.975985139976117</v>
      </c>
      <c r="G45" s="90">
        <v>5.6454577208169723E-2</v>
      </c>
      <c r="H45" s="91">
        <v>73.078445727094334</v>
      </c>
    </row>
    <row r="46" spans="1:8" x14ac:dyDescent="0.15">
      <c r="A46" s="19" t="s">
        <v>227</v>
      </c>
      <c r="B46" s="43">
        <v>2.4</v>
      </c>
      <c r="C46" s="88">
        <v>3</v>
      </c>
      <c r="D46" s="89">
        <v>3</v>
      </c>
      <c r="E46" s="44">
        <v>3</v>
      </c>
      <c r="F46" s="44">
        <v>0.39318479685452162</v>
      </c>
      <c r="G46" s="90">
        <v>1.7317354971831205E-3</v>
      </c>
      <c r="H46" s="91">
        <v>86.670133472005546</v>
      </c>
    </row>
    <row r="47" spans="1:8" x14ac:dyDescent="0.15">
      <c r="A47" s="19" t="s">
        <v>125</v>
      </c>
      <c r="B47" s="43">
        <v>0.15287000000000003</v>
      </c>
      <c r="C47" s="88">
        <v>0.27694000000000002</v>
      </c>
      <c r="D47" s="89">
        <v>0.19443000000000002</v>
      </c>
      <c r="E47" s="44">
        <v>0.17869100000000002</v>
      </c>
      <c r="F47" s="44">
        <v>2.1655398264345729E-2</v>
      </c>
      <c r="G47" s="90">
        <v>1.0314851590904968E-4</v>
      </c>
      <c r="H47" s="91">
        <v>2.6030950278805864</v>
      </c>
    </row>
    <row r="48" spans="1:8" s="18" customFormat="1" x14ac:dyDescent="0.15">
      <c r="A48" s="27" t="s">
        <v>124</v>
      </c>
      <c r="B48" s="92">
        <v>696.68857000000003</v>
      </c>
      <c r="C48" s="45">
        <v>765.94693999999993</v>
      </c>
      <c r="D48" s="93">
        <v>836.00843000000009</v>
      </c>
      <c r="E48" s="45">
        <v>835.94169099999999</v>
      </c>
      <c r="F48" s="45">
        <v>113.2034487505792</v>
      </c>
      <c r="G48" s="26">
        <v>0.48254329995999451</v>
      </c>
      <c r="H48" s="94">
        <v>82.561352550529193</v>
      </c>
    </row>
    <row r="49" spans="1:8" x14ac:dyDescent="0.15">
      <c r="A49" s="19"/>
      <c r="B49" s="43"/>
      <c r="C49" s="88"/>
      <c r="D49" s="89"/>
      <c r="E49" s="44"/>
      <c r="F49" s="44"/>
      <c r="G49" s="90"/>
      <c r="H49" s="91"/>
    </row>
    <row r="50" spans="1:8" x14ac:dyDescent="0.15">
      <c r="A50" s="19" t="s">
        <v>123</v>
      </c>
      <c r="B50" s="43">
        <v>11.314</v>
      </c>
      <c r="C50" s="88">
        <v>12.2</v>
      </c>
      <c r="D50" s="89">
        <v>12.2</v>
      </c>
      <c r="E50" s="44">
        <v>12.2</v>
      </c>
      <c r="F50" s="44">
        <v>1.5365239294710327</v>
      </c>
      <c r="G50" s="90">
        <v>7.0423910218780231E-3</v>
      </c>
      <c r="H50" s="91">
        <v>25.026801755872203</v>
      </c>
    </row>
    <row r="51" spans="1:8" x14ac:dyDescent="0.15">
      <c r="A51" s="19" t="s">
        <v>228</v>
      </c>
      <c r="B51" s="43">
        <v>5.9720000000000004</v>
      </c>
      <c r="C51" s="88">
        <v>9.0549999999999997</v>
      </c>
      <c r="D51" s="89">
        <v>7.7830000000000013</v>
      </c>
      <c r="E51" s="44">
        <v>7.7830000000000013</v>
      </c>
      <c r="F51" s="44">
        <v>1.0503373819163293</v>
      </c>
      <c r="G51" s="90">
        <v>4.4926991248587433E-3</v>
      </c>
      <c r="H51" s="91">
        <v>16.066170649814289</v>
      </c>
    </row>
    <row r="52" spans="1:8" x14ac:dyDescent="0.15">
      <c r="A52" s="19" t="s">
        <v>229</v>
      </c>
      <c r="B52" s="43">
        <v>0.90000000000000013</v>
      </c>
      <c r="C52" s="88">
        <v>1.5</v>
      </c>
      <c r="D52" s="89">
        <v>1.5</v>
      </c>
      <c r="E52" s="44">
        <v>1.5</v>
      </c>
      <c r="F52" s="44">
        <v>0.21582733812949642</v>
      </c>
      <c r="G52" s="90">
        <v>8.6586774859156025E-4</v>
      </c>
      <c r="H52" s="91">
        <v>32.460904681518173</v>
      </c>
    </row>
    <row r="53" spans="1:8" x14ac:dyDescent="0.15">
      <c r="A53" s="19" t="s">
        <v>273</v>
      </c>
      <c r="B53" s="43">
        <v>1.5059130000000001</v>
      </c>
      <c r="C53" s="88">
        <v>2</v>
      </c>
      <c r="D53" s="89">
        <v>2.8820000000000001</v>
      </c>
      <c r="E53" s="44">
        <v>2.8820000000000001</v>
      </c>
      <c r="F53" s="44">
        <v>0.40706214689265535</v>
      </c>
      <c r="G53" s="90">
        <v>1.6636205676272512E-3</v>
      </c>
      <c r="H53" s="91">
        <v>25.670262031809472</v>
      </c>
    </row>
    <row r="54" spans="1:8" x14ac:dyDescent="0.15">
      <c r="A54" s="19" t="s">
        <v>122</v>
      </c>
      <c r="B54" s="43">
        <v>3.6269</v>
      </c>
      <c r="C54" s="88">
        <v>4.5</v>
      </c>
      <c r="D54" s="89">
        <v>3.1459999999999999</v>
      </c>
      <c r="E54" s="44">
        <v>3.1459999999999999</v>
      </c>
      <c r="F54" s="44">
        <v>0.41318622848200315</v>
      </c>
      <c r="G54" s="90">
        <v>1.8160132913793657E-3</v>
      </c>
      <c r="H54" s="91">
        <v>13.950604553267466</v>
      </c>
    </row>
    <row r="55" spans="1:8" x14ac:dyDescent="0.15">
      <c r="A55" s="19" t="s">
        <v>231</v>
      </c>
      <c r="B55" s="43">
        <v>0.79999999999999993</v>
      </c>
      <c r="C55" s="88">
        <v>1.7050000000000001</v>
      </c>
      <c r="D55" s="89">
        <v>1.1000000000000001</v>
      </c>
      <c r="E55" s="44">
        <v>1.1000000000000001</v>
      </c>
      <c r="F55" s="44">
        <v>0.1492537313432836</v>
      </c>
      <c r="G55" s="90">
        <v>6.349696823004776E-4</v>
      </c>
      <c r="H55" s="91">
        <v>18.679346746155005</v>
      </c>
    </row>
    <row r="56" spans="1:8" x14ac:dyDescent="0.15">
      <c r="A56" s="19" t="s">
        <v>232</v>
      </c>
      <c r="B56" s="43">
        <v>2.42</v>
      </c>
      <c r="C56" s="88">
        <v>2</v>
      </c>
      <c r="D56" s="89">
        <v>2</v>
      </c>
      <c r="E56" s="44">
        <v>2</v>
      </c>
      <c r="F56" s="44">
        <v>0.27359781121751026</v>
      </c>
      <c r="G56" s="90">
        <v>1.1544903314554137E-3</v>
      </c>
      <c r="H56" s="91">
        <v>26.398458330033527</v>
      </c>
    </row>
    <row r="57" spans="1:8" x14ac:dyDescent="0.15">
      <c r="A57" s="19" t="s">
        <v>233</v>
      </c>
      <c r="B57" s="43">
        <v>36</v>
      </c>
      <c r="C57" s="88">
        <v>47.097000000000001</v>
      </c>
      <c r="D57" s="89">
        <v>48.363</v>
      </c>
      <c r="E57" s="44">
        <v>48.363</v>
      </c>
      <c r="F57" s="44">
        <v>6.2972656249999996</v>
      </c>
      <c r="G57" s="90">
        <v>2.7917307950089086E-2</v>
      </c>
      <c r="H57" s="91">
        <v>339.16976875600773</v>
      </c>
    </row>
    <row r="58" spans="1:8" x14ac:dyDescent="0.15">
      <c r="A58" s="19" t="s">
        <v>234</v>
      </c>
      <c r="B58" s="43">
        <v>29</v>
      </c>
      <c r="C58" s="88">
        <v>37.200000000000003</v>
      </c>
      <c r="D58" s="89">
        <v>36.890000000000008</v>
      </c>
      <c r="E58" s="44">
        <v>36.890000000000008</v>
      </c>
      <c r="F58" s="44">
        <v>4.9784075573549265</v>
      </c>
      <c r="G58" s="90">
        <v>2.129457416369511E-2</v>
      </c>
      <c r="H58" s="91">
        <v>56.07065605179163</v>
      </c>
    </row>
    <row r="59" spans="1:8" x14ac:dyDescent="0.15">
      <c r="A59" s="19" t="s">
        <v>235</v>
      </c>
      <c r="B59" s="43" t="s">
        <v>111</v>
      </c>
      <c r="C59" s="88" t="s">
        <v>111</v>
      </c>
      <c r="D59" s="89">
        <v>3.5</v>
      </c>
      <c r="E59" s="44">
        <v>3.5</v>
      </c>
      <c r="F59" s="44">
        <v>0.47233468286099867</v>
      </c>
      <c r="G59" s="90">
        <v>2.0203580800469737E-3</v>
      </c>
      <c r="H59" s="91">
        <v>56.41431630682537</v>
      </c>
    </row>
    <row r="60" spans="1:8" x14ac:dyDescent="0.15">
      <c r="A60" s="19" t="s">
        <v>236</v>
      </c>
      <c r="B60" s="43">
        <v>0.2621</v>
      </c>
      <c r="C60" s="88">
        <v>4.9999999999999991</v>
      </c>
      <c r="D60" s="89">
        <v>1.4999999999999998</v>
      </c>
      <c r="E60" s="44">
        <v>1.4999999999999998</v>
      </c>
      <c r="F60" s="44">
        <v>0.20242914979757082</v>
      </c>
      <c r="G60" s="90">
        <v>8.6586774859156014E-4</v>
      </c>
      <c r="H60" s="91">
        <v>47.858741755261029</v>
      </c>
    </row>
    <row r="61" spans="1:8" x14ac:dyDescent="0.15">
      <c r="A61" s="19" t="s">
        <v>237</v>
      </c>
      <c r="B61" s="43">
        <v>0.42519999999999997</v>
      </c>
      <c r="C61" s="88">
        <v>0.42499999999999999</v>
      </c>
      <c r="D61" s="89">
        <v>0.42499999999999999</v>
      </c>
      <c r="E61" s="44">
        <v>0.42499999999999999</v>
      </c>
      <c r="F61" s="44">
        <v>5.5266579973992196E-2</v>
      </c>
      <c r="G61" s="90">
        <v>2.4532919543427539E-4</v>
      </c>
      <c r="H61" s="91">
        <v>32.6942341371807</v>
      </c>
    </row>
    <row r="62" spans="1:8" x14ac:dyDescent="0.15">
      <c r="A62" s="19" t="s">
        <v>209</v>
      </c>
      <c r="B62" s="43">
        <v>0.67832000000000015</v>
      </c>
      <c r="C62" s="88">
        <v>2.2661220000000006</v>
      </c>
      <c r="D62" s="89">
        <v>3.7388839223337373</v>
      </c>
      <c r="E62" s="44">
        <v>3.8229500820879543</v>
      </c>
      <c r="F62" s="44">
        <v>0.52033542943000133</v>
      </c>
      <c r="G62" s="90">
        <v>2.2067794537036114E-3</v>
      </c>
      <c r="H62" s="91">
        <v>33.239933622146438</v>
      </c>
    </row>
    <row r="63" spans="1:8" s="18" customFormat="1" x14ac:dyDescent="0.15">
      <c r="A63" s="27" t="s">
        <v>114</v>
      </c>
      <c r="B63" s="92">
        <v>92.904433000000026</v>
      </c>
      <c r="C63" s="45">
        <v>124.948122</v>
      </c>
      <c r="D63" s="93">
        <v>125.02788392233376</v>
      </c>
      <c r="E63" s="45">
        <v>125.11195008208796</v>
      </c>
      <c r="F63" s="45">
        <v>16.571827591869802</v>
      </c>
      <c r="G63" s="26">
        <v>7.2220268359651452E-2</v>
      </c>
      <c r="H63" s="94">
        <v>49.796657545120674</v>
      </c>
    </row>
    <row r="64" spans="1:8" x14ac:dyDescent="0.15">
      <c r="A64" s="19"/>
      <c r="B64" s="43"/>
      <c r="C64" s="88"/>
      <c r="D64" s="89"/>
      <c r="E64" s="44"/>
      <c r="F64" s="44"/>
      <c r="G64" s="90"/>
      <c r="H64" s="91"/>
    </row>
    <row r="65" spans="1:8" x14ac:dyDescent="0.15">
      <c r="A65" s="19" t="s">
        <v>113</v>
      </c>
      <c r="B65" s="43">
        <v>4.9437912446660999</v>
      </c>
      <c r="C65" s="88">
        <v>3.8310796954038282</v>
      </c>
      <c r="D65" s="89">
        <v>2.3903420957597694</v>
      </c>
      <c r="E65" s="44">
        <v>2.3903420957597694</v>
      </c>
      <c r="F65" s="44">
        <v>0.26310367147498476</v>
      </c>
      <c r="G65" s="90">
        <v>1.3798134192127621E-3</v>
      </c>
      <c r="H65" s="91">
        <v>13.895944867302399</v>
      </c>
    </row>
    <row r="66" spans="1:8" x14ac:dyDescent="0.15">
      <c r="A66" s="19" t="s">
        <v>238</v>
      </c>
      <c r="B66" s="43">
        <v>1.2299999999999998</v>
      </c>
      <c r="C66" s="88">
        <v>1.1000000000000001</v>
      </c>
      <c r="D66" s="89">
        <v>1.1000000000000001</v>
      </c>
      <c r="E66" s="44">
        <v>1.1000000000000001</v>
      </c>
      <c r="F66" s="44">
        <v>0.14986376021798367</v>
      </c>
      <c r="G66" s="90">
        <v>6.349696823004776E-4</v>
      </c>
      <c r="H66" s="91">
        <v>27.317334763451445</v>
      </c>
    </row>
    <row r="67" spans="1:8" x14ac:dyDescent="0.15">
      <c r="A67" s="19" t="s">
        <v>110</v>
      </c>
      <c r="B67" s="43">
        <v>15.190300000000001</v>
      </c>
      <c r="C67" s="88">
        <v>23.268007489999999</v>
      </c>
      <c r="D67" s="89">
        <v>25.962757379999999</v>
      </c>
      <c r="E67" s="44">
        <v>25.962757379999999</v>
      </c>
      <c r="F67" s="44">
        <v>3.5419860000000001</v>
      </c>
      <c r="G67" s="90">
        <v>1.4986876186566344E-2</v>
      </c>
      <c r="H67" s="91">
        <v>18.185573679589666</v>
      </c>
    </row>
    <row r="68" spans="1:8" x14ac:dyDescent="0.15">
      <c r="A68" s="19" t="s">
        <v>108</v>
      </c>
      <c r="B68" s="43">
        <v>5.2899003000000002</v>
      </c>
      <c r="C68" s="88">
        <v>5.8331898000000004</v>
      </c>
      <c r="D68" s="89">
        <v>4.6606143141661374</v>
      </c>
      <c r="E68" s="44">
        <v>4.5432921809788889</v>
      </c>
      <c r="F68" s="44">
        <v>0.60335885537568246</v>
      </c>
      <c r="G68" s="90">
        <v>2.6225934479585534E-3</v>
      </c>
      <c r="H68" s="91">
        <v>16.105965165048435</v>
      </c>
    </row>
    <row r="69" spans="1:8" x14ac:dyDescent="0.15">
      <c r="A69" s="19" t="s">
        <v>107</v>
      </c>
      <c r="B69" s="43">
        <v>5.12</v>
      </c>
      <c r="C69" s="88">
        <v>4.2300000000000004</v>
      </c>
      <c r="D69" s="89">
        <v>2.4839700000000002</v>
      </c>
      <c r="E69" s="44">
        <v>2.44</v>
      </c>
      <c r="F69" s="44">
        <v>0.33748271092669435</v>
      </c>
      <c r="G69" s="90">
        <v>1.4084782043756047E-3</v>
      </c>
      <c r="H69" s="91">
        <v>8.9728235553377811</v>
      </c>
    </row>
    <row r="70" spans="1:8" x14ac:dyDescent="0.15">
      <c r="A70" s="19" t="s">
        <v>105</v>
      </c>
      <c r="B70" s="43">
        <v>2.1255300000000004</v>
      </c>
      <c r="C70" s="88">
        <v>3.5719999999999996</v>
      </c>
      <c r="D70" s="89">
        <v>2.7318000000000002</v>
      </c>
      <c r="E70" s="44">
        <v>2.7318000000000002</v>
      </c>
      <c r="F70" s="44">
        <v>0.35756544502617799</v>
      </c>
      <c r="G70" s="90">
        <v>1.5769183437349496E-3</v>
      </c>
      <c r="H70" s="91">
        <v>12.527838226039899</v>
      </c>
    </row>
    <row r="71" spans="1:8" x14ac:dyDescent="0.15">
      <c r="A71" s="19" t="s">
        <v>97</v>
      </c>
      <c r="B71" s="43">
        <v>0.51500000000000001</v>
      </c>
      <c r="C71" s="88">
        <v>0.442</v>
      </c>
      <c r="D71" s="89">
        <v>0.25275000000000003</v>
      </c>
      <c r="E71" s="44">
        <v>0.25275000000000003</v>
      </c>
      <c r="F71" s="44">
        <v>3.0459541973703222E-2</v>
      </c>
      <c r="G71" s="90">
        <v>1.4589871563767791E-4</v>
      </c>
      <c r="H71" s="91">
        <v>1.6536579556304443</v>
      </c>
    </row>
    <row r="72" spans="1:8" x14ac:dyDescent="0.15">
      <c r="A72" s="19" t="s">
        <v>96</v>
      </c>
      <c r="B72" s="43">
        <v>1.95</v>
      </c>
      <c r="C72" s="88">
        <v>4.4000000000000004</v>
      </c>
      <c r="D72" s="89">
        <v>4.4000000000000004</v>
      </c>
      <c r="E72" s="44">
        <v>4.4000000000000004</v>
      </c>
      <c r="F72" s="44">
        <v>0.59459459459459463</v>
      </c>
      <c r="G72" s="90">
        <v>2.5398787292019104E-3</v>
      </c>
      <c r="H72" s="91">
        <v>58.056098420392509</v>
      </c>
    </row>
    <row r="73" spans="1:8" x14ac:dyDescent="0.15">
      <c r="A73" s="19" t="s">
        <v>95</v>
      </c>
      <c r="B73" s="43">
        <v>1.307612</v>
      </c>
      <c r="C73" s="88">
        <v>1.107442446338216</v>
      </c>
      <c r="D73" s="89">
        <v>1.3666954721482072</v>
      </c>
      <c r="E73" s="44">
        <v>1.3377792917690436</v>
      </c>
      <c r="F73" s="44">
        <v>0.17446544235904624</v>
      </c>
      <c r="G73" s="90">
        <v>7.722266289843159E-4</v>
      </c>
      <c r="H73" s="91">
        <v>17.384497408776369</v>
      </c>
    </row>
    <row r="74" spans="1:8" s="99" customFormat="1" x14ac:dyDescent="0.15">
      <c r="A74" s="27" t="s">
        <v>94</v>
      </c>
      <c r="B74" s="92">
        <v>37.672133544666096</v>
      </c>
      <c r="C74" s="95">
        <v>47.78371943174205</v>
      </c>
      <c r="D74" s="96">
        <v>45.348929262074115</v>
      </c>
      <c r="E74" s="95">
        <v>45.158720948507707</v>
      </c>
      <c r="F74" s="95">
        <v>6.0528800219488668</v>
      </c>
      <c r="G74" s="97">
        <v>2.6067653357972599E-2</v>
      </c>
      <c r="H74" s="98">
        <v>16.617109842583737</v>
      </c>
    </row>
    <row r="75" spans="1:8" x14ac:dyDescent="0.15">
      <c r="A75" s="19"/>
      <c r="B75" s="43"/>
      <c r="C75" s="88"/>
      <c r="D75" s="89"/>
      <c r="E75" s="44"/>
      <c r="F75" s="44"/>
      <c r="G75" s="90"/>
      <c r="H75" s="91"/>
    </row>
    <row r="76" spans="1:8" x14ac:dyDescent="0.15">
      <c r="A76" s="100" t="s">
        <v>93</v>
      </c>
      <c r="B76" s="101">
        <v>1300.9240758054448</v>
      </c>
      <c r="C76" s="101">
        <v>1636.8866640431672</v>
      </c>
      <c r="D76" s="102">
        <v>1734.8105370071285</v>
      </c>
      <c r="E76" s="101">
        <v>1732.3661753656183</v>
      </c>
      <c r="F76" s="101">
        <v>244.42147226335638</v>
      </c>
      <c r="G76" s="103">
        <v>1</v>
      </c>
      <c r="H76" s="104">
        <v>53.548839027745487</v>
      </c>
    </row>
    <row r="77" spans="1:8" x14ac:dyDescent="0.15">
      <c r="A77" s="19" t="s">
        <v>92</v>
      </c>
      <c r="B77" s="43">
        <v>262.67762905294666</v>
      </c>
      <c r="C77" s="88">
        <v>238.5419245842148</v>
      </c>
      <c r="D77" s="89">
        <v>261.48075930988205</v>
      </c>
      <c r="E77" s="44">
        <v>259.96269327167607</v>
      </c>
      <c r="F77" s="44">
        <v>38.326673498852742</v>
      </c>
      <c r="G77" s="90">
        <v>0.15006220796062966</v>
      </c>
      <c r="H77" s="91">
        <v>25.172590924666615</v>
      </c>
    </row>
    <row r="78" spans="1:8" x14ac:dyDescent="0.15">
      <c r="A78" s="19" t="s">
        <v>91</v>
      </c>
      <c r="B78" s="43">
        <v>1038.2464467524983</v>
      </c>
      <c r="C78" s="88">
        <v>1398.3447394589527</v>
      </c>
      <c r="D78" s="89">
        <v>1473.3297776972465</v>
      </c>
      <c r="E78" s="44">
        <v>1472.4034820939423</v>
      </c>
      <c r="F78" s="44">
        <v>206.09479876450359</v>
      </c>
      <c r="G78" s="90">
        <v>0.84993779203937037</v>
      </c>
      <c r="H78" s="91">
        <v>66.854708004399029</v>
      </c>
    </row>
    <row r="79" spans="1:8" x14ac:dyDescent="0.15">
      <c r="A79" s="19" t="s">
        <v>239</v>
      </c>
      <c r="B79" s="43">
        <v>835.62408102471693</v>
      </c>
      <c r="C79" s="88">
        <v>1139.8114503879649</v>
      </c>
      <c r="D79" s="89">
        <v>1216.0232921000002</v>
      </c>
      <c r="E79" s="44">
        <v>1215.9722921000002</v>
      </c>
      <c r="F79" s="44">
        <v>171.99059370396708</v>
      </c>
      <c r="G79" s="90">
        <v>0.70191412727356417</v>
      </c>
      <c r="H79" s="91">
        <v>106.77351549605929</v>
      </c>
    </row>
    <row r="80" spans="1:8" x14ac:dyDescent="0.15">
      <c r="A80" s="19" t="s">
        <v>240</v>
      </c>
      <c r="B80" s="43">
        <v>465.29999478072813</v>
      </c>
      <c r="C80" s="88">
        <v>497.07521365520233</v>
      </c>
      <c r="D80" s="89">
        <v>518.78724490712864</v>
      </c>
      <c r="E80" s="44">
        <v>516.393883265618</v>
      </c>
      <c r="F80" s="44">
        <v>72.430878559389228</v>
      </c>
      <c r="G80" s="90">
        <v>0.29808587272643577</v>
      </c>
      <c r="H80" s="91">
        <v>24.633809003067295</v>
      </c>
    </row>
    <row r="81" spans="1:26" x14ac:dyDescent="0.15">
      <c r="A81" s="19" t="s">
        <v>210</v>
      </c>
      <c r="B81" s="46">
        <v>3.9291374391769502</v>
      </c>
      <c r="C81" s="105">
        <v>3.1935302113644952</v>
      </c>
      <c r="D81" s="106">
        <v>2.3597122862366526</v>
      </c>
      <c r="E81" s="45">
        <v>2.4243851241331189</v>
      </c>
      <c r="F81" s="45">
        <v>0.32587950012232958</v>
      </c>
      <c r="G81" s="90">
        <v>1.3994645927680094E-3</v>
      </c>
      <c r="H81" s="91">
        <v>16.797747062927094</v>
      </c>
    </row>
    <row r="82" spans="1:26" x14ac:dyDescent="0.15">
      <c r="A82" s="107" t="s">
        <v>274</v>
      </c>
      <c r="B82" s="43">
        <v>174.91334697572466</v>
      </c>
      <c r="C82" s="88">
        <v>169.18332938807728</v>
      </c>
      <c r="D82" s="108">
        <v>162.39864262471193</v>
      </c>
      <c r="E82" s="44">
        <v>161.36134381805127</v>
      </c>
      <c r="F82" s="44">
        <v>26.224824283772353</v>
      </c>
      <c r="G82" s="109">
        <v>9.3145055654296482E-2</v>
      </c>
      <c r="H82" s="110" t="s">
        <v>275</v>
      </c>
    </row>
    <row r="83" spans="1:26" x14ac:dyDescent="0.15">
      <c r="A83" s="19" t="s">
        <v>242</v>
      </c>
      <c r="B83" s="43">
        <v>11.70659575645362</v>
      </c>
      <c r="C83" s="88">
        <v>25.929744791521621</v>
      </c>
      <c r="D83" s="89">
        <v>19.911818740325167</v>
      </c>
      <c r="E83" s="44">
        <v>18.874519933664484</v>
      </c>
      <c r="F83" s="44">
        <v>3.0675312747707597</v>
      </c>
      <c r="G83" s="90">
        <v>1.0895225387139062E-2</v>
      </c>
      <c r="H83" s="91" t="s">
        <v>275</v>
      </c>
    </row>
    <row r="84" spans="1:26" x14ac:dyDescent="0.15">
      <c r="A84" s="23" t="s">
        <v>243</v>
      </c>
      <c r="B84" s="46">
        <v>0</v>
      </c>
      <c r="C84" s="105">
        <v>220</v>
      </c>
      <c r="D84" s="106">
        <v>261.78775141792818</v>
      </c>
      <c r="E84" s="45">
        <v>261.78775141792818</v>
      </c>
      <c r="F84" s="45">
        <v>41.980075596204003</v>
      </c>
      <c r="G84" s="111">
        <v>0.15111571395272566</v>
      </c>
      <c r="H84" s="112" t="s">
        <v>275</v>
      </c>
    </row>
    <row r="85" spans="1:26" x14ac:dyDescent="0.15">
      <c r="A85" s="19"/>
      <c r="B85" s="19"/>
      <c r="C85" s="19"/>
      <c r="D85" s="19"/>
      <c r="E85" s="19"/>
      <c r="F85" s="19"/>
      <c r="G85" s="19"/>
      <c r="H85" s="19"/>
    </row>
    <row r="86" spans="1:26" x14ac:dyDescent="0.15">
      <c r="A86" s="20" t="s">
        <v>282</v>
      </c>
      <c r="C86" s="21"/>
      <c r="D86" s="19"/>
      <c r="E86" s="19"/>
      <c r="F86" s="19"/>
      <c r="G86" s="19"/>
      <c r="H86" s="19"/>
    </row>
    <row r="87" spans="1:26" s="114" customFormat="1" x14ac:dyDescent="0.15">
      <c r="A87" s="20" t="s">
        <v>283</v>
      </c>
      <c r="B87" s="19"/>
      <c r="C87" s="19"/>
      <c r="D87" s="19"/>
      <c r="E87" s="19"/>
      <c r="F87" s="19"/>
      <c r="G87" s="19"/>
      <c r="H87" s="19"/>
      <c r="Z87" s="115"/>
    </row>
    <row r="88" spans="1:26" s="114" customFormat="1" x14ac:dyDescent="0.15">
      <c r="A88" s="20" t="s">
        <v>255</v>
      </c>
      <c r="B88" s="19"/>
      <c r="C88" s="19"/>
      <c r="D88" s="19"/>
      <c r="E88" s="19"/>
      <c r="F88" s="19"/>
      <c r="G88" s="19"/>
      <c r="H88" s="19"/>
      <c r="Z88" s="115"/>
    </row>
    <row r="89" spans="1:26" s="114" customFormat="1" x14ac:dyDescent="0.15">
      <c r="A89" s="20" t="s">
        <v>256</v>
      </c>
      <c r="B89" s="19"/>
      <c r="C89" s="19"/>
      <c r="D89" s="19"/>
      <c r="E89" s="19"/>
      <c r="F89" s="19"/>
      <c r="G89" s="19"/>
      <c r="H89" s="19"/>
      <c r="Z89" s="115"/>
    </row>
    <row r="90" spans="1:26" s="114" customFormat="1" x14ac:dyDescent="0.15">
      <c r="A90" s="19" t="s">
        <v>215</v>
      </c>
      <c r="B90" s="19"/>
      <c r="C90" s="19"/>
      <c r="D90" s="19"/>
      <c r="E90" s="19"/>
      <c r="F90" s="19"/>
      <c r="G90" s="19"/>
      <c r="H90" s="19"/>
      <c r="Z90" s="115"/>
    </row>
    <row r="91" spans="1:26" s="114" customFormat="1" x14ac:dyDescent="0.15">
      <c r="A91" s="113" t="s">
        <v>276</v>
      </c>
      <c r="B91" s="19"/>
      <c r="C91" s="19"/>
      <c r="D91" s="19"/>
      <c r="E91" s="19"/>
      <c r="F91" s="19"/>
      <c r="G91" s="19"/>
      <c r="H91" s="19"/>
      <c r="Z91" s="115"/>
    </row>
    <row r="92" spans="1:26" s="114" customFormat="1" x14ac:dyDescent="0.15">
      <c r="A92" s="20" t="s">
        <v>245</v>
      </c>
      <c r="B92" s="19"/>
      <c r="C92" s="19"/>
      <c r="D92" s="19"/>
      <c r="E92" s="19"/>
      <c r="F92" s="19"/>
      <c r="G92" s="19"/>
      <c r="H92" s="19"/>
      <c r="Z92" s="115"/>
    </row>
    <row r="93" spans="1:26" s="114" customFormat="1" x14ac:dyDescent="0.15">
      <c r="A93" s="20" t="s">
        <v>277</v>
      </c>
      <c r="B93" s="19"/>
      <c r="C93" s="19"/>
      <c r="D93" s="19"/>
      <c r="E93" s="19"/>
      <c r="F93" s="19"/>
      <c r="G93" s="19"/>
      <c r="H93" s="19"/>
      <c r="V93" s="116"/>
      <c r="Z93" s="115"/>
    </row>
    <row r="94" spans="1:26" s="114" customFormat="1" x14ac:dyDescent="0.15">
      <c r="A94" s="18" t="s">
        <v>278</v>
      </c>
      <c r="B94" s="19"/>
      <c r="C94" s="19"/>
      <c r="D94" s="19"/>
      <c r="E94" s="19"/>
      <c r="F94" s="19"/>
      <c r="G94" s="19"/>
      <c r="H94" s="19"/>
      <c r="V94" s="116"/>
      <c r="Z94" s="115"/>
    </row>
    <row r="95" spans="1:26" s="114" customFormat="1" x14ac:dyDescent="0.15">
      <c r="A95" s="20" t="s">
        <v>279</v>
      </c>
      <c r="B95" s="19"/>
      <c r="C95" s="19"/>
      <c r="D95" s="19"/>
      <c r="E95" s="19"/>
      <c r="F95" s="19"/>
      <c r="G95" s="19"/>
      <c r="H95" s="19"/>
      <c r="V95" s="116"/>
      <c r="Z95" s="115"/>
    </row>
    <row r="96" spans="1:26" s="114" customFormat="1" x14ac:dyDescent="0.15">
      <c r="A96" s="20" t="s">
        <v>248</v>
      </c>
      <c r="B96" s="19"/>
      <c r="C96" s="19"/>
      <c r="D96" s="19"/>
      <c r="E96" s="19"/>
      <c r="F96" s="19"/>
      <c r="G96" s="19"/>
      <c r="H96" s="19"/>
      <c r="V96" s="116"/>
      <c r="Z96" s="115"/>
    </row>
    <row r="97" spans="1:26" s="114" customFormat="1" x14ac:dyDescent="0.15">
      <c r="A97" s="20" t="s">
        <v>249</v>
      </c>
      <c r="B97" s="19"/>
      <c r="C97" s="19"/>
      <c r="D97" s="19"/>
      <c r="E97" s="19"/>
      <c r="F97" s="19"/>
      <c r="G97" s="19"/>
      <c r="H97" s="19"/>
      <c r="V97" s="116"/>
      <c r="Z97" s="115"/>
    </row>
    <row r="98" spans="1:26" x14ac:dyDescent="0.15">
      <c r="A98" s="18" t="s">
        <v>280</v>
      </c>
    </row>
    <row r="99" spans="1:26" x14ac:dyDescent="0.15">
      <c r="A99" s="19" t="s">
        <v>281</v>
      </c>
    </row>
    <row r="100" spans="1:26" ht="12.75" customHeight="1" x14ac:dyDescent="0.15">
      <c r="A100" s="18" t="s">
        <v>284</v>
      </c>
      <c r="X100" s="18"/>
    </row>
    <row r="101" spans="1:26" x14ac:dyDescent="0.15">
      <c r="A101" s="18" t="s">
        <v>285</v>
      </c>
    </row>
  </sheetData>
  <mergeCells count="1">
    <mergeCell ref="E2:F2"/>
  </mergeCells>
  <hyperlinks>
    <hyperlink ref="J1" location="Contents!A1" display="Contents" xr:uid="{B58B87CF-7348-45D1-BFA7-96A3AE6FA931}"/>
  </hyperlinks>
  <printOptions gridLines="1"/>
  <pageMargins left="0.70866141732282995" right="0.70866141732282995" top="0.74803149606299002" bottom="0.74803149606299002" header="0.31496062992126" footer="0.31496062992126"/>
  <pageSetup paperSize="9" scale="101"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83</vt:i4>
      </vt:variant>
    </vt:vector>
  </HeadingPairs>
  <TitlesOfParts>
    <vt:vector size="83" baseType="lpstr">
      <vt:lpstr>Contents</vt:lpstr>
      <vt:lpstr>Primary Energy Consumption</vt:lpstr>
      <vt:lpstr>Primary Energy - Cons by fuel</vt:lpstr>
      <vt:lpstr>Primary Energy - Cons capita</vt:lpstr>
      <vt:lpstr>Carbon Dioxide Emissions</vt:lpstr>
      <vt:lpstr>Natural Gas Flaring</vt:lpstr>
      <vt:lpstr>CO2 From Flaring</vt:lpstr>
      <vt:lpstr>CO2 Excluding Flaring</vt:lpstr>
      <vt:lpstr>Oil - Proved reserves</vt:lpstr>
      <vt:lpstr>Oil - Proved reserves history</vt:lpstr>
      <vt:lpstr>Oil Production - Barrels</vt:lpstr>
      <vt:lpstr>Oil Production - Tonnes</vt:lpstr>
      <vt:lpstr>Oil Production - Crude Conds</vt:lpstr>
      <vt:lpstr>Oil Production - NGLs</vt:lpstr>
      <vt:lpstr>Total Liquids - Consumption</vt:lpstr>
      <vt:lpstr>Oil Consumption - Barrels</vt:lpstr>
      <vt:lpstr>Oil Consumption - Tonnes</vt:lpstr>
      <vt:lpstr>Oil Consumption - EJ</vt:lpstr>
      <vt:lpstr>Oil - Regional Consumption </vt:lpstr>
      <vt:lpstr>Oil - Spot crude prices</vt:lpstr>
      <vt:lpstr>Oil - Crude prices since 1861</vt:lpstr>
      <vt:lpstr>Oil - Refinery throughput</vt:lpstr>
      <vt:lpstr>Oil - Refining capacity</vt:lpstr>
      <vt:lpstr>Oil - Regional refining margins</vt:lpstr>
      <vt:lpstr>Oil - Trade movements</vt:lpstr>
      <vt:lpstr>Oil - Inter-area movements </vt:lpstr>
      <vt:lpstr>Oil - Trade 2019 - 2020</vt:lpstr>
      <vt:lpstr>Gas - Proved reserves</vt:lpstr>
      <vt:lpstr>Gas - Proved reserves history </vt:lpstr>
      <vt:lpstr>Gas Production - Bcm</vt:lpstr>
      <vt:lpstr>Gas Production - Bcf</vt:lpstr>
      <vt:lpstr>Gas Production - EJ</vt:lpstr>
      <vt:lpstr>Gas Consumption - Bcm</vt:lpstr>
      <vt:lpstr>Gas Consumption - Bcf</vt:lpstr>
      <vt:lpstr>Gas Consumption - EJ</vt:lpstr>
      <vt:lpstr>Gas - Prices </vt:lpstr>
      <vt:lpstr>Gas - Inter-regional trade</vt:lpstr>
      <vt:lpstr>Gas - LNG imports</vt:lpstr>
      <vt:lpstr>Gas - LNG exports</vt:lpstr>
      <vt:lpstr>Gas - Trade movts LNG</vt:lpstr>
      <vt:lpstr>Gas - Trade movts - pipeline</vt:lpstr>
      <vt:lpstr>Coal - Reserves</vt:lpstr>
      <vt:lpstr>Coal Production - Tonnes</vt:lpstr>
      <vt:lpstr>Coal Production - EJ</vt:lpstr>
      <vt:lpstr>Coal Consumption - EJ</vt:lpstr>
      <vt:lpstr>Coal - Prices</vt:lpstr>
      <vt:lpstr>Coal - Trade movements</vt:lpstr>
      <vt:lpstr>Coal - Inter area movts</vt:lpstr>
      <vt:lpstr>Nuclear Generation - TWh</vt:lpstr>
      <vt:lpstr>Nuclear Consumption - EJ</vt:lpstr>
      <vt:lpstr>Hydro Generation - TWh</vt:lpstr>
      <vt:lpstr>Hydro Consumption - EJ</vt:lpstr>
      <vt:lpstr>Renewables Consumption - EJ</vt:lpstr>
      <vt:lpstr>Renewables Power - EJ</vt:lpstr>
      <vt:lpstr>Renewables power - TWh</vt:lpstr>
      <vt:lpstr>Renewables Generation by source</vt:lpstr>
      <vt:lpstr>Solar Generation - TWh</vt:lpstr>
      <vt:lpstr>Solar Consumption - EJ</vt:lpstr>
      <vt:lpstr>Wind Generation - TWh</vt:lpstr>
      <vt:lpstr>Wind Consumption - EJ</vt:lpstr>
      <vt:lpstr>Geo Biomass Other - TWh</vt:lpstr>
      <vt:lpstr>Geo Biomass Other - EJ</vt:lpstr>
      <vt:lpstr>Biofuels Production - Kboed</vt:lpstr>
      <vt:lpstr>Biofuels Production - PJ</vt:lpstr>
      <vt:lpstr>Biofuels Consumption - Kboed</vt:lpstr>
      <vt:lpstr>Biofuels Consumption - PJ</vt:lpstr>
      <vt:lpstr>Electricity Generation </vt:lpstr>
      <vt:lpstr>Elec Gen by fuel</vt:lpstr>
      <vt:lpstr>Elec Gen from Oil</vt:lpstr>
      <vt:lpstr>Elec Gen from Gas</vt:lpstr>
      <vt:lpstr>Elec Gen from Coal</vt:lpstr>
      <vt:lpstr>Elec Gen from Other</vt:lpstr>
      <vt:lpstr>Cobalt Production-Reserves</vt:lpstr>
      <vt:lpstr>Lithium Production-Reserves</vt:lpstr>
      <vt:lpstr>Graphite Production-Reserves</vt:lpstr>
      <vt:lpstr>Rare Earth Production-Reserves</vt:lpstr>
      <vt:lpstr>Cobalt and Lithium - Prices</vt:lpstr>
      <vt:lpstr>Geothermal Capacity</vt:lpstr>
      <vt:lpstr>Solar Capacity</vt:lpstr>
      <vt:lpstr>Wind Capacity</vt:lpstr>
      <vt:lpstr>Approximate conversion factors</vt:lpstr>
      <vt:lpstr>Definitions</vt:lpstr>
      <vt:lpstr>Methodology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Review of World Energy 2021 – all data, 1965-2020</dc:title>
  <dc:subject>bp.com/statsreview</dc:subject>
  <dc:creator>bp</dc:creator>
  <cp:lastModifiedBy>David Lignell</cp:lastModifiedBy>
  <dcterms:created xsi:type="dcterms:W3CDTF">2021-06-10T13:26:06Z</dcterms:created>
  <dcterms:modified xsi:type="dcterms:W3CDTF">2021-08-22T02:42:41Z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9bf4a9-87bd-4dbf-a36c-1db5158e5def_Enabled">
    <vt:lpwstr>true</vt:lpwstr>
  </property>
  <property fmtid="{D5CDD505-2E9C-101B-9397-08002B2CF9AE}" pid="3" name="MSIP_Label_569bf4a9-87bd-4dbf-a36c-1db5158e5def_SetDate">
    <vt:lpwstr>2021-06-10T13:26:29Z</vt:lpwstr>
  </property>
  <property fmtid="{D5CDD505-2E9C-101B-9397-08002B2CF9AE}" pid="4" name="MSIP_Label_569bf4a9-87bd-4dbf-a36c-1db5158e5def_Method">
    <vt:lpwstr>Privileged</vt:lpwstr>
  </property>
  <property fmtid="{D5CDD505-2E9C-101B-9397-08002B2CF9AE}" pid="5" name="MSIP_Label_569bf4a9-87bd-4dbf-a36c-1db5158e5def_Name">
    <vt:lpwstr>569bf4a9-87bd-4dbf-a36c-1db5158e5def</vt:lpwstr>
  </property>
  <property fmtid="{D5CDD505-2E9C-101B-9397-08002B2CF9AE}" pid="6" name="MSIP_Label_569bf4a9-87bd-4dbf-a36c-1db5158e5def_SiteId">
    <vt:lpwstr>ea80952e-a476-42d4-aaf4-5457852b0f7e</vt:lpwstr>
  </property>
  <property fmtid="{D5CDD505-2E9C-101B-9397-08002B2CF9AE}" pid="7" name="MSIP_Label_569bf4a9-87bd-4dbf-a36c-1db5158e5def_ActionId">
    <vt:lpwstr>991e3b10-525f-4111-bab1-8133ed4147e4</vt:lpwstr>
  </property>
  <property fmtid="{D5CDD505-2E9C-101B-9397-08002B2CF9AE}" pid="8" name="MSIP_Label_569bf4a9-87bd-4dbf-a36c-1db5158e5def_ContentBits">
    <vt:lpwstr>0</vt:lpwstr>
  </property>
</Properties>
</file>